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omments1.xml" ContentType="application/vnd.openxmlformats-officedocument.spreadsheetml.comments+xml"/>
  <Override PartName="/xl/worksheets/wsSortMap1.xml" ContentType="application/vnd.ms-excel.wsSortMap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revisions/userNames1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evisions/revisionHeaders.xml" ContentType="application/vnd.openxmlformats-officedocument.spreadsheetml.revisionHeaders+xml"/>
  <Override PartName="/xl/revisions/revisionLog8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4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O:\GMS GA 2017\"/>
    </mc:Choice>
  </mc:AlternateContent>
  <bookViews>
    <workbookView xWindow="0" yWindow="0" windowWidth="12720" windowHeight="3210" tabRatio="860"/>
  </bookViews>
  <sheets>
    <sheet name="Auditoria " sheetId="1" r:id="rId1"/>
    <sheet name="Rotativo GMS - Times" sheetId="2" r:id="rId2"/>
    <sheet name="DADOS - PENDANT_KANBAN_PPS" sheetId="3" r:id="rId3"/>
    <sheet name="ID - Aramado" sheetId="4" r:id="rId4"/>
    <sheet name="ID - Pendant" sheetId="5" r:id="rId5"/>
    <sheet name="ID - Piso" sheetId="6" r:id="rId6"/>
    <sheet name="ID - Piso (2)" sheetId="7" r:id="rId7"/>
    <sheet name="Planilha1" sheetId="8" r:id="rId8"/>
    <sheet name="ID - Porta cartão" sheetId="9" r:id="rId9"/>
    <sheet name="BASE DE DADOS" sheetId="10" r:id="rId10"/>
    <sheet name="DADOS-KANBAM-PPS" sheetId="11" state="hidden" r:id="rId11"/>
    <sheet name="NOVO - Kanban" sheetId="12" state="hidden" r:id="rId12"/>
    <sheet name="Aramado pocket" sheetId="13" state="hidden" r:id="rId13"/>
    <sheet name="Plan3" sheetId="14" state="hidden" r:id="rId14"/>
    <sheet name=" PICK LIST POCKET" sheetId="15" state="hidden" r:id="rId15"/>
    <sheet name="Verificação de cartão 12.03" sheetId="16" state="hidden" r:id="rId16"/>
    <sheet name="xxxxxxxxxxx" sheetId="17" r:id="rId17"/>
    <sheet name="FIFO" sheetId="18" r:id="rId18"/>
    <sheet name="Plan1" sheetId="19" r:id="rId19"/>
    <sheet name="6" sheetId="20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4" hidden="1">' PICK LIST POCKET'!$A$2:$Y$403</definedName>
    <definedName name="_xlnm._FilterDatabase" localSheetId="2" hidden="1">'DADOS - PENDANT_KANBAN_PPS'!$A$16:$BP$4911</definedName>
    <definedName name="_xlnm._FilterDatabase" localSheetId="10" hidden="1">'DADOS-KANBAM-PPS'!$A$10:$S$793</definedName>
    <definedName name="_xlnm._FilterDatabase" localSheetId="1" hidden="1">'Rotativo GMS - Times'!$A$11:$WCB$250</definedName>
    <definedName name="_xlnm._FilterDatabase" localSheetId="15" hidden="1">'Verificação de cartão 12.03'!$A$9:$AQ$2633</definedName>
    <definedName name="_xlnm.Print_Area" localSheetId="14">' PICK LIST POCKET'!$B$1:$M$387</definedName>
    <definedName name="_xlnm.Print_Area" localSheetId="12">'Aramado pocket'!$B$1:$B$4</definedName>
    <definedName name="_xlnm.Print_Area" localSheetId="0">'Auditoria '!$A$1:$I$69</definedName>
    <definedName name="_xlnm.Print_Area" localSheetId="2">'DADOS - PENDANT_KANBAN_PPS'!$C$16:$P$538</definedName>
    <definedName name="_xlnm.Print_Area" localSheetId="10">'DADOS-KANBAM-PPS'!$C$10:$M$713</definedName>
    <definedName name="_xlnm.Print_Area" localSheetId="3">'ID - Aramado'!$D$12:$J$15</definedName>
    <definedName name="_xlnm.Print_Area" localSheetId="4">'ID - Pendant'!$C$6:$U$11</definedName>
    <definedName name="_xlnm.Print_Area" localSheetId="5">'ID - Piso'!$C$3:$L$23</definedName>
    <definedName name="_xlnm.Print_Area" localSheetId="6">'ID - Piso (2)'!$C$3:$L$23</definedName>
    <definedName name="_xlnm.Print_Area" localSheetId="8">'ID - Porta cartão'!$A$1:$I$32</definedName>
    <definedName name="_xlnm.Print_Area" localSheetId="11">'NOVO - Kanban'!$A:$I</definedName>
    <definedName name="_xlnm.Print_Area" localSheetId="1">'Rotativo GMS - Times'!$B$10:$N$92</definedName>
    <definedName name="_xlnm.Print_Area" localSheetId="16">xxxxxxxxxxx!$C$5:$J$13</definedName>
    <definedName name="BASES" localSheetId="0">#REF!</definedName>
    <definedName name="BASES" localSheetId="4">#REF!</definedName>
    <definedName name="BASES" localSheetId="6">#REF!</definedName>
    <definedName name="BASES" localSheetId="8">#REF!</definedName>
    <definedName name="BASES">#REF!</definedName>
    <definedName name="MARCOS">'Rotativo GMS - Times'!$M$187</definedName>
    <definedName name="MASTER" localSheetId="12">'[1]MASTER TABLE'!$A$7:$P$918</definedName>
    <definedName name="MASTER" localSheetId="16">'[2]MASTER TABLE'!$A$7:$P$918</definedName>
    <definedName name="MASTER">'[3]MASTER TABLE'!$A$7:$P$918</definedName>
    <definedName name="Z_003B61C5_BAA5_46D0_85D7_A7560F235AA1_.wvu.FilterData" localSheetId="2" hidden="1">'DADOS - PENDANT_KANBAN_PPS'!$B$16:$V$847</definedName>
    <definedName name="Z_006DA5CF_6E3E_4BDA_9AEE_5428CF3DF8D4_.wvu.FilterData" localSheetId="2" hidden="1">'DADOS - PENDANT_KANBAN_PPS'!$B$16:$BP$825</definedName>
    <definedName name="Z_006DA5CF_6E3E_4BDA_9AEE_5428CF3DF8D4_.wvu.FilterData" localSheetId="10" hidden="1">'DADOS-KANBAM-PPS'!$A$10:$AX$736</definedName>
    <definedName name="Z_00DE5554_6BE0_493E_BBEF_09596F395587_.wvu.FilterData" localSheetId="10" hidden="1">'DADOS-KANBAM-PPS'!$B$10:$Q$736</definedName>
    <definedName name="Z_00DE5554_6BE0_493E_BBEF_09596F395587_.wvu.FilterData" localSheetId="1" hidden="1">'Rotativo GMS - Times'!$B$11:$N$227</definedName>
    <definedName name="Z_00F8120F_33BC_46BD_BFD6_4BEAFA9CE21F_.wvu.FilterData" localSheetId="10" hidden="1">'DADOS-KANBAM-PPS'!$A$10:$AX$736</definedName>
    <definedName name="Z_012E4704_F6ED_4FB9_A715_768F4948D28F_.wvu.FilterData" localSheetId="10" hidden="1">'DADOS-KANBAM-PPS'!$A$10:$T$736</definedName>
    <definedName name="Z_012E4704_F6ED_4FB9_A715_768F4948D28F_.wvu.FilterData" localSheetId="1" hidden="1">'Rotativo GMS - Times'!$B$11:$N$250</definedName>
    <definedName name="Z_014491BD_EE28_4D65_8BF5_730CD53621D7_.wvu.FilterData" localSheetId="1" hidden="1">'Rotativo GMS - Times'!$B$11:$N$227</definedName>
    <definedName name="Z_0236165D_6608_42D2_8500_6D3208766685_.wvu.FilterData" localSheetId="10" hidden="1">'DADOS-KANBAM-PPS'!$A$10:$T$736</definedName>
    <definedName name="Z_027D813E_0B82_4611_8C38_4BB92A1AC69B_.wvu.FilterData" localSheetId="10" hidden="1">'DADOS-KANBAM-PPS'!$A$10:$S$736</definedName>
    <definedName name="Z_027D813E_0B82_4611_8C38_4BB92A1AC69B_.wvu.FilterData" localSheetId="1" hidden="1">'Rotativo GMS - Times'!$B$11:$N$251</definedName>
    <definedName name="Z_02B13495_D300_48A0_801C_190CE1950E29_.wvu.FilterData" localSheetId="2" hidden="1">'DADOS - PENDANT_KANBAN_PPS'!$B$16:$T$821</definedName>
    <definedName name="Z_02B13495_D300_48A0_801C_190CE1950E29_.wvu.FilterData" localSheetId="10" hidden="1">'DADOS-KANBAM-PPS'!$A$10:$T$736</definedName>
    <definedName name="Z_031FDB28_6B44_48C6_9AA5_3CF9143F4302_.wvu.FilterData" localSheetId="10" hidden="1">'DADOS-KANBAM-PPS'!$B$10:$Q$736</definedName>
    <definedName name="Z_03600061_A1F6_4016_9CC3_1247BBB0410C_.wvu.FilterData" localSheetId="10" hidden="1">'DADOS-KANBAM-PPS'!$B$10:$Q$736</definedName>
    <definedName name="Z_036144C6_7BF3_4BF7_B854_37C45BAFA43B_.wvu.FilterData" localSheetId="1" hidden="1">'Rotativo GMS - Times'!$B$11:$N$250</definedName>
    <definedName name="Z_036C4D05_A9B6_4874_865F_CA868CEEF7D0_.wvu.FilterData" localSheetId="2" hidden="1">'DADOS - PENDANT_KANBAN_PPS'!$B$16:$T$649</definedName>
    <definedName name="Z_036C4D05_A9B6_4874_865F_CA868CEEF7D0_.wvu.FilterData" localSheetId="10" hidden="1">'DADOS-KANBAM-PPS'!$B$10:$Q$736</definedName>
    <definedName name="Z_03BEBFC2_4C66_4B54_AC8A_E16C6FFC60AC_.wvu.FilterData" localSheetId="2" hidden="1">'DADOS - PENDANT_KANBAN_PPS'!$A$16:$BP$4911</definedName>
    <definedName name="Z_03DF9841_6C80_4758_BC54_EF1E44AB23E5_.wvu.FilterData" localSheetId="2" hidden="1">'DADOS - PENDANT_KANBAN_PPS'!$B$16:$T$828</definedName>
    <definedName name="Z_0402AB62_35A8_4CF2_AEB5_95CB0433B679_.wvu.FilterData" localSheetId="2" hidden="1">'DADOS - PENDANT_KANBAN_PPS'!$B$16:$T$675</definedName>
    <definedName name="Z_0402AB62_35A8_4CF2_AEB5_95CB0433B679_.wvu.FilterData" localSheetId="1" hidden="1">'Rotativo GMS - Times'!$B$11:$N$250</definedName>
    <definedName name="Z_04132B14_F1CE_4D6F_ADC4_0C9E3987199C_.wvu.FilterData" localSheetId="10" hidden="1">'DADOS-KANBAM-PPS'!$A$10:$T$736</definedName>
    <definedName name="Z_04132B14_F1CE_4D6F_ADC4_0C9E3987199C_.wvu.FilterData" localSheetId="1" hidden="1">'Rotativo GMS - Times'!$B$11:$N$250</definedName>
    <definedName name="Z_041DD177_F296_4E14_916D_C3D75336D70E_.wvu.FilterData" localSheetId="2" hidden="1">'DADOS - PENDANT_KANBAN_PPS'!$B$16:$T$807</definedName>
    <definedName name="Z_041DD177_F296_4E14_916D_C3D75336D70E_.wvu.FilterData" localSheetId="10" hidden="1">'DADOS-KANBAM-PPS'!$A$10:$T$736</definedName>
    <definedName name="Z_041DD177_F296_4E14_916D_C3D75336D70E_.wvu.FilterData" localSheetId="1" hidden="1">'Rotativo GMS - Times'!$B$11:$N$250</definedName>
    <definedName name="Z_04693AF2_373B_4190_8169_1D120A1353B3_.wvu.FilterData" localSheetId="2" hidden="1">'DADOS - PENDANT_KANBAN_PPS'!$B$16:$T$828</definedName>
    <definedName name="Z_04693AF2_373B_4190_8169_1D120A1353B3_.wvu.FilterData" localSheetId="1" hidden="1">'Rotativo GMS - Times'!$B$11:$N$251</definedName>
    <definedName name="Z_04A393D8_2481_4AB1_A283_53D50F6AF8A1_.wvu.FilterData" localSheetId="1" hidden="1">'Rotativo GMS - Times'!$B$11:$N$250</definedName>
    <definedName name="Z_04AC98ED_AE22_4EB9_AF54_7B564167877C_.wvu.FilterData" localSheetId="1" hidden="1">'Rotativo GMS - Times'!$B$11:$N$250</definedName>
    <definedName name="Z_05056897_1C85_4F57_A87F_29515A71DF63_.wvu.FilterData" localSheetId="10" hidden="1">'DADOS-KANBAM-PPS'!$B$10:$Q$736</definedName>
    <definedName name="Z_05404B8E_BEE2_430E_8789_669FF2A6E9BB_.wvu.FilterData" localSheetId="10" hidden="1">'DADOS-KANBAM-PPS'!$A$10:$T$736</definedName>
    <definedName name="Z_05818D1E_2ADB_4C7B_B91A_D44FAB645D2C_.wvu.FilterData" localSheetId="2" hidden="1">'DADOS - PENDANT_KANBAN_PPS'!$B$16:$T$821</definedName>
    <definedName name="Z_05BF2E3C_17CE_49AD_B2B7_D02808CC8073_.wvu.FilterData" localSheetId="10" hidden="1">'DADOS-KANBAM-PPS'!$B$10:$Q$736</definedName>
    <definedName name="Z_05C5E303_58BC_472B_9BED_CE3FFE56D0B9_.wvu.FilterData" localSheetId="1" hidden="1">'Rotativo GMS - Times'!$B$11:$N$250</definedName>
    <definedName name="Z_05DA0A7D_434E_42FD_88FB_C519F3A2C96A_.wvu.FilterData" localSheetId="2" hidden="1">'DADOS - PENDANT_KANBAN_PPS'!$B$16:$T$649</definedName>
    <definedName name="Z_05FDB9E1_AB37_4E96_86B3_41D8474A5AC7_.wvu.FilterData" localSheetId="2" hidden="1">'DADOS - PENDANT_KANBAN_PPS'!$B$16:$T$821</definedName>
    <definedName name="Z_05FDB9E1_AB37_4E96_86B3_41D8474A5AC7_.wvu.FilterData" localSheetId="10" hidden="1">'DADOS-KANBAM-PPS'!$A$10:$T$736</definedName>
    <definedName name="Z_05FDB9E1_AB37_4E96_86B3_41D8474A5AC7_.wvu.FilterData" localSheetId="1" hidden="1">'Rotativo GMS - Times'!$B$11:$N$250</definedName>
    <definedName name="Z_0625B45D_2F2A_4D72_8CDB_70A035FC44C2_.wvu.FilterData" localSheetId="1" hidden="1">'Rotativo GMS - Times'!$B$11:$N$250</definedName>
    <definedName name="Z_06482095_DA56_4856_9B63_81FB7B5C0DBC_.wvu.FilterData" localSheetId="10" hidden="1">'DADOS-KANBAM-PPS'!$A$10:$T$736</definedName>
    <definedName name="Z_064FB679_95ED_420C_8B29_F99CE45DCF27_.wvu.FilterData" localSheetId="2" hidden="1">'DADOS - PENDANT_KANBAN_PPS'!$B$16:$T$781</definedName>
    <definedName name="Z_064FB679_95ED_420C_8B29_F99CE45DCF27_.wvu.FilterData" localSheetId="1" hidden="1">'Rotativo GMS - Times'!$B$11:$N$250</definedName>
    <definedName name="Z_066072C3_22B4_4C4B_B124_A395DDCD96BE_.wvu.FilterData" localSheetId="2" hidden="1">'DADOS - PENDANT_KANBAN_PPS'!$B$16:$T$675</definedName>
    <definedName name="Z_066072C3_22B4_4C4B_B124_A395DDCD96BE_.wvu.FilterData" localSheetId="1" hidden="1">'Rotativo GMS - Times'!$B$11:$N$250</definedName>
    <definedName name="Z_0714DD0C_D062_464F_9625_72A54269BE03_.wvu.FilterData" localSheetId="10" hidden="1">'DADOS-KANBAM-PPS'!$B$10:$Q$736</definedName>
    <definedName name="Z_0714DD0C_D062_464F_9625_72A54269BE03_.wvu.FilterData" localSheetId="1" hidden="1">'Rotativo GMS - Times'!$B$11:$N$250</definedName>
    <definedName name="Z_07752FDF_E592_48E5_B872_3D51EF8D3978_.wvu.FilterData" localSheetId="10" hidden="1">'DADOS-KANBAM-PPS'!$B$10:$Q$736</definedName>
    <definedName name="Z_079AB323_33B0_4EA1_8824_6B4F7721AEC5_.wvu.FilterData" localSheetId="10" hidden="1">'DADOS-KANBAM-PPS'!$B$10:$Q$736</definedName>
    <definedName name="Z_07AB9A51_046D_4094_ABFC_4B95AC460DCF_.wvu.FilterData" localSheetId="1" hidden="1">'Rotativo GMS - Times'!$B$11:$N$251</definedName>
    <definedName name="Z_07C588D5_B3A9_4B79_8976_EBBFF0417080_.wvu.FilterData" localSheetId="10" hidden="1">'DADOS-KANBAM-PPS'!$B$10:$Q$736</definedName>
    <definedName name="Z_07F8C7B2_62EB_4902_BB55_9C6188A17216_.wvu.FilterData" localSheetId="10" hidden="1">'DADOS-KANBAM-PPS'!$B$10:$Q$736</definedName>
    <definedName name="Z_07F8C7B2_62EB_4902_BB55_9C6188A17216_.wvu.FilterData" localSheetId="1" hidden="1">'Rotativo GMS - Times'!$B$11:$N$250</definedName>
    <definedName name="Z_08399010_0C14_429F_9C7E_2520D5E70ABF_.wvu.FilterData" localSheetId="10" hidden="1">'DADOS-KANBAM-PPS'!$B$10:$S$736</definedName>
    <definedName name="Z_08519327_6842_4197_BAF8_DA76E879EB20_.wvu.FilterData" localSheetId="10" hidden="1">'DADOS-KANBAM-PPS'!$A$10:$AX$736</definedName>
    <definedName name="Z_08624E19_E79B_4878_9FAA_1A48123DCF4A_.wvu.FilterData" localSheetId="10" hidden="1">'DADOS-KANBAM-PPS'!$A$10:$T$736</definedName>
    <definedName name="Z_08B69573_6A66_403C_B65A_EE2E5BE5A4F6_.wvu.FilterData" localSheetId="10" hidden="1">'DADOS-KANBAM-PPS'!$A$10:$S$742</definedName>
    <definedName name="Z_08B69573_6A66_403C_B65A_EE2E5BE5A4F6_.wvu.FilterData" localSheetId="1" hidden="1">'Rotativo GMS - Times'!$A$11:$WCB$251</definedName>
    <definedName name="Z_09685D42_847D_490B_AEFE_4BAFBD2F0B44_.wvu.FilterData" localSheetId="2" hidden="1">'DADOS - PENDANT_KANBAN_PPS'!$B$16:$T$807</definedName>
    <definedName name="Z_09685D42_847D_490B_AEFE_4BAFBD2F0B44_.wvu.FilterData" localSheetId="10" hidden="1">'DADOS-KANBAM-PPS'!$A$10:$T$736</definedName>
    <definedName name="Z_09685D42_847D_490B_AEFE_4BAFBD2F0B44_.wvu.FilterData" localSheetId="1" hidden="1">'Rotativo GMS - Times'!$B$11:$N$250</definedName>
    <definedName name="Z_099A1DFC_55BC_4345_B77A_FEB1ABE75AE4_.wvu.FilterData" localSheetId="10" hidden="1">'DADOS-KANBAM-PPS'!$A$10:$T$736</definedName>
    <definedName name="Z_099A1DFC_55BC_4345_B77A_FEB1ABE75AE4_.wvu.FilterData" localSheetId="1" hidden="1">'Rotativo GMS - Times'!$B$11:$N$250</definedName>
    <definedName name="Z_0A63386F_75C4_496D_B548_A8E771031C30_.wvu.FilterData" localSheetId="10" hidden="1">'DADOS-KANBAM-PPS'!$B$10:$Q$736</definedName>
    <definedName name="Z_0A9DF77C_68D3_40BF_AD6E_C577EB6B87D5_.wvu.FilterData" localSheetId="1" hidden="1">'Rotativo GMS - Times'!$B$11:$N$250</definedName>
    <definedName name="Z_0AA27023_2397_4677_B650_1F7436E679AC_.wvu.FilterData" localSheetId="10" hidden="1">'DADOS-KANBAM-PPS'!$A$10:$T$736</definedName>
    <definedName name="Z_0AB8525F_7FD2_4535_8C53_8BD8BBCBC81D_.wvu.Cols" localSheetId="14" hidden="1">' PICK LIST POCKET'!$G:$H,' PICK LIST POCKET'!$J:$J</definedName>
    <definedName name="Z_0AB8525F_7FD2_4535_8C53_8BD8BBCBC81D_.wvu.Cols" localSheetId="12" hidden="1">'Aramado pocket'!$C:$C</definedName>
    <definedName name="Z_0AB8525F_7FD2_4535_8C53_8BD8BBCBC81D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0AB8525F_7FD2_4535_8C53_8BD8BBCBC81D_.wvu.Cols" localSheetId="1" hidden="1">'Rotativo GMS - Times'!$A:$A</definedName>
    <definedName name="Z_0AB8525F_7FD2_4535_8C53_8BD8BBCBC81D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0AB8525F_7FD2_4535_8C53_8BD8BBCBC81D_.wvu.Cols" localSheetId="16" hidden="1">xxxxxxxxxxx!$K:$X</definedName>
    <definedName name="Z_0AB8525F_7FD2_4535_8C53_8BD8BBCBC81D_.wvu.FilterData" localSheetId="14" hidden="1">' PICK LIST POCKET'!$A$2:$Y$403</definedName>
    <definedName name="Z_0AB8525F_7FD2_4535_8C53_8BD8BBCBC81D_.wvu.FilterData" localSheetId="2" hidden="1">'DADOS - PENDANT_KANBAN_PPS'!$A$16:$BP$16</definedName>
    <definedName name="Z_0AB8525F_7FD2_4535_8C53_8BD8BBCBC81D_.wvu.FilterData" localSheetId="10" hidden="1">'DADOS-KANBAM-PPS'!$A$10:$S$793</definedName>
    <definedName name="Z_0AB8525F_7FD2_4535_8C53_8BD8BBCBC81D_.wvu.FilterData" localSheetId="1" hidden="1">'Rotativo GMS - Times'!$A$11:$WCB$250</definedName>
    <definedName name="Z_0AB8525F_7FD2_4535_8C53_8BD8BBCBC81D_.wvu.FilterData" localSheetId="15" hidden="1">'Verificação de cartão 12.03'!$A$9:$AQ$2633</definedName>
    <definedName name="Z_0AB8525F_7FD2_4535_8C53_8BD8BBCBC81D_.wvu.PrintArea" localSheetId="14" hidden="1">' PICK LIST POCKET'!$B$1:$M$387</definedName>
    <definedName name="Z_0AB8525F_7FD2_4535_8C53_8BD8BBCBC81D_.wvu.PrintArea" localSheetId="12" hidden="1">'Aramado pocket'!$B$1:$B$4</definedName>
    <definedName name="Z_0AB8525F_7FD2_4535_8C53_8BD8BBCBC81D_.wvu.PrintArea" localSheetId="0" hidden="1">'Auditoria '!$A$1:$I$69</definedName>
    <definedName name="Z_0AB8525F_7FD2_4535_8C53_8BD8BBCBC81D_.wvu.PrintArea" localSheetId="2" hidden="1">'DADOS - PENDANT_KANBAN_PPS'!$C$16:$P$538</definedName>
    <definedName name="Z_0AB8525F_7FD2_4535_8C53_8BD8BBCBC81D_.wvu.PrintArea" localSheetId="10" hidden="1">'DADOS-KANBAM-PPS'!$C$10:$M$713</definedName>
    <definedName name="Z_0AB8525F_7FD2_4535_8C53_8BD8BBCBC81D_.wvu.PrintArea" localSheetId="3" hidden="1">'ID - Aramado'!$D$12:$J$15</definedName>
    <definedName name="Z_0AB8525F_7FD2_4535_8C53_8BD8BBCBC81D_.wvu.PrintArea" localSheetId="4" hidden="1">'ID - Pendant'!$C$6:$U$11</definedName>
    <definedName name="Z_0AB8525F_7FD2_4535_8C53_8BD8BBCBC81D_.wvu.PrintArea" localSheetId="5" hidden="1">'ID - Piso'!$C$3:$L$23</definedName>
    <definedName name="Z_0AB8525F_7FD2_4535_8C53_8BD8BBCBC81D_.wvu.PrintArea" localSheetId="6" hidden="1">'ID - Piso (2)'!$C$3:$L$23</definedName>
    <definedName name="Z_0AB8525F_7FD2_4535_8C53_8BD8BBCBC81D_.wvu.PrintArea" localSheetId="8" hidden="1">'ID - Porta cartão'!$A$1:$I$32</definedName>
    <definedName name="Z_0AB8525F_7FD2_4535_8C53_8BD8BBCBC81D_.wvu.PrintArea" localSheetId="11" hidden="1">'NOVO - Kanban'!$A:$I</definedName>
    <definedName name="Z_0AB8525F_7FD2_4535_8C53_8BD8BBCBC81D_.wvu.PrintArea" localSheetId="1" hidden="1">'Rotativo GMS - Times'!$B$10:$N$92</definedName>
    <definedName name="Z_0AB8525F_7FD2_4535_8C53_8BD8BBCBC81D_.wvu.PrintArea" localSheetId="16" hidden="1">xxxxxxxxxxx!$C$5:$J$13</definedName>
    <definedName name="Z_0AB8525F_7FD2_4535_8C53_8BD8BBCBC81D_.wvu.Rows" localSheetId="1" hidden="1">'Rotativo GMS - Times'!$7:$7</definedName>
    <definedName name="Z_0AC2C9B5_785F_441D_946F_DDC729AB4496_.wvu.FilterData" localSheetId="10" hidden="1">'DADOS-KANBAM-PPS'!$A$10:$T$736</definedName>
    <definedName name="Z_0B1BA751_072D_4B4C_B106_0D6E23E830B5_.wvu.FilterData" localSheetId="1" hidden="1">'Rotativo GMS - Times'!$B$11:$N$250</definedName>
    <definedName name="Z_0BFDBA1D_27D5_4D35_95BB_9DCBF3B1DF5C_.wvu.FilterData" localSheetId="2" hidden="1">'DADOS - PENDANT_KANBAN_PPS'!$B$16:$T$781</definedName>
    <definedName name="Z_0BFDBA1D_27D5_4D35_95BB_9DCBF3B1DF5C_.wvu.FilterData" localSheetId="10" hidden="1">'DADOS-KANBAM-PPS'!$A$10:$T$736</definedName>
    <definedName name="Z_0C30C6F7_A4EF_4A4C_A837_C8E008FABF8A_.wvu.FilterData" localSheetId="2" hidden="1">'DADOS - PENDANT_KANBAN_PPS'!$B$16:$T$807</definedName>
    <definedName name="Z_0C30C6F7_A4EF_4A4C_A837_C8E008FABF8A_.wvu.FilterData" localSheetId="10" hidden="1">'DADOS-KANBAM-PPS'!$A$10:$T$736</definedName>
    <definedName name="Z_0C5DF4CB_01A1_4131_9601_87E89B7E231A_.wvu.Cols" localSheetId="14" hidden="1">' PICK LIST POCKET'!$G:$H,' PICK LIST POCKET'!$J:$J</definedName>
    <definedName name="Z_0C5DF4CB_01A1_4131_9601_87E89B7E231A_.wvu.Cols" localSheetId="12" hidden="1">'Aramado pocket'!$C:$C</definedName>
    <definedName name="Z_0C5DF4CB_01A1_4131_9601_87E89B7E231A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0C5DF4CB_01A1_4131_9601_87E89B7E231A_.wvu.Cols" localSheetId="1" hidden="1">'Rotativo GMS - Times'!$A:$A</definedName>
    <definedName name="Z_0C5DF4CB_01A1_4131_9601_87E89B7E231A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0C5DF4CB_01A1_4131_9601_87E89B7E231A_.wvu.Cols" localSheetId="16" hidden="1">xxxxxxxxxxx!$K:$X</definedName>
    <definedName name="Z_0C5DF4CB_01A1_4131_9601_87E89B7E231A_.wvu.FilterData" localSheetId="14" hidden="1">' PICK LIST POCKET'!$A$2:$Y$403</definedName>
    <definedName name="Z_0C5DF4CB_01A1_4131_9601_87E89B7E231A_.wvu.FilterData" localSheetId="2" hidden="1">'DADOS - PENDANT_KANBAN_PPS'!$B$16:$V$913</definedName>
    <definedName name="Z_0C5DF4CB_01A1_4131_9601_87E89B7E231A_.wvu.FilterData" localSheetId="10" hidden="1">'DADOS-KANBAM-PPS'!$A$10:$S$793</definedName>
    <definedName name="Z_0C5DF4CB_01A1_4131_9601_87E89B7E231A_.wvu.FilterData" localSheetId="1" hidden="1">'Rotativo GMS - Times'!$A$11:$WCB$251</definedName>
    <definedName name="Z_0C5DF4CB_01A1_4131_9601_87E89B7E231A_.wvu.FilterData" localSheetId="15" hidden="1">'Verificação de cartão 12.03'!$A$9:$AQ$2633</definedName>
    <definedName name="Z_0C5DF4CB_01A1_4131_9601_87E89B7E231A_.wvu.PrintArea" localSheetId="14" hidden="1">' PICK LIST POCKET'!$B$1:$M$387</definedName>
    <definedName name="Z_0C5DF4CB_01A1_4131_9601_87E89B7E231A_.wvu.PrintArea" localSheetId="12" hidden="1">'Aramado pocket'!$B$1:$B$4</definedName>
    <definedName name="Z_0C5DF4CB_01A1_4131_9601_87E89B7E231A_.wvu.PrintArea" localSheetId="0" hidden="1">'Auditoria '!$A$1:$I$69</definedName>
    <definedName name="Z_0C5DF4CB_01A1_4131_9601_87E89B7E231A_.wvu.PrintArea" localSheetId="2" hidden="1">'DADOS - PENDANT_KANBAN_PPS'!$C$16:$P$538</definedName>
    <definedName name="Z_0C5DF4CB_01A1_4131_9601_87E89B7E231A_.wvu.PrintArea" localSheetId="10" hidden="1">'DADOS-KANBAM-PPS'!$C$10:$M$713</definedName>
    <definedName name="Z_0C5DF4CB_01A1_4131_9601_87E89B7E231A_.wvu.PrintArea" localSheetId="3" hidden="1">'ID - Aramado'!$D$12:$J$15</definedName>
    <definedName name="Z_0C5DF4CB_01A1_4131_9601_87E89B7E231A_.wvu.PrintArea" localSheetId="4" hidden="1">'ID - Pendant'!$C$6:$U$11</definedName>
    <definedName name="Z_0C5DF4CB_01A1_4131_9601_87E89B7E231A_.wvu.PrintArea" localSheetId="5" hidden="1">'ID - Piso'!$C$3:$L$23</definedName>
    <definedName name="Z_0C5DF4CB_01A1_4131_9601_87E89B7E231A_.wvu.PrintArea" localSheetId="6" hidden="1">'ID - Piso (2)'!$C$3:$L$23</definedName>
    <definedName name="Z_0C5DF4CB_01A1_4131_9601_87E89B7E231A_.wvu.PrintArea" localSheetId="8" hidden="1">'ID - Porta cartão'!$A$1:$I$32</definedName>
    <definedName name="Z_0C5DF4CB_01A1_4131_9601_87E89B7E231A_.wvu.PrintArea" localSheetId="11" hidden="1">'NOVO - Kanban'!$A:$I</definedName>
    <definedName name="Z_0C5DF4CB_01A1_4131_9601_87E89B7E231A_.wvu.PrintArea" localSheetId="1" hidden="1">'Rotativo GMS - Times'!$B$10:$N$92</definedName>
    <definedName name="Z_0C5DF4CB_01A1_4131_9601_87E89B7E231A_.wvu.PrintArea" localSheetId="16" hidden="1">xxxxxxxxxxx!$C$5:$J$13</definedName>
    <definedName name="Z_0C5DF4CB_01A1_4131_9601_87E89B7E231A_.wvu.Rows" localSheetId="1" hidden="1">'Rotativo GMS - Times'!$7:$7</definedName>
    <definedName name="Z_0CB4D41C_88C8_4056_A5A9_94A8D78479C3_.wvu.FilterData" localSheetId="10" hidden="1">'DADOS-KANBAM-PPS'!$A$10:$T$736</definedName>
    <definedName name="Z_0CB4D41C_88C8_4056_A5A9_94A8D78479C3_.wvu.FilterData" localSheetId="1" hidden="1">'Rotativo GMS - Times'!$B$11:$N$251</definedName>
    <definedName name="Z_0CE8BE5D_B2D3_40DC_B809_63931229855E_.wvu.PrintArea" localSheetId="0" hidden="1">'Auditoria '!$B$1:$I$69</definedName>
    <definedName name="Z_0D613A8F_1455_420F_ACCC_41B34CF62E82_.wvu.FilterData" localSheetId="10" hidden="1">'DADOS-KANBAM-PPS'!$A$11:$AX$736</definedName>
    <definedName name="Z_0D613A8F_1455_420F_ACCC_41B34CF62E82_.wvu.FilterData" localSheetId="1" hidden="1">'Rotativo GMS - Times'!$B$11:$N$250</definedName>
    <definedName name="Z_0DB24416_DD53_4F6B_997F_167CBCF53039_.wvu.FilterData" localSheetId="10" hidden="1">'DADOS-KANBAM-PPS'!$B$10:$Q$736</definedName>
    <definedName name="Z_0DB3CD28_2C54_43E0_B031_B2F08D5739D6_.wvu.FilterData" localSheetId="1" hidden="1">'Rotativo GMS - Times'!$B$11:$N$250</definedName>
    <definedName name="Z_0E2198D7_F74A_49B1_8FC9_52820342E4BC_.wvu.FilterData" localSheetId="2" hidden="1">'DADOS - PENDANT_KANBAN_PPS'!$B$16:$T$821</definedName>
    <definedName name="Z_0E2198D7_F74A_49B1_8FC9_52820342E4BC_.wvu.FilterData" localSheetId="10" hidden="1">'DADOS-KANBAM-PPS'!$A$10:$T$736</definedName>
    <definedName name="Z_0E596410_F9EC_4A80_A218_691DC31E0CFA_.wvu.FilterData" localSheetId="10" hidden="1">'DADOS-KANBAM-PPS'!$A$11:$AX$736</definedName>
    <definedName name="Z_0E6806FC_6A39_4F40_B65D_50961D123F75_.wvu.FilterData" localSheetId="10" hidden="1">'DADOS-KANBAM-PPS'!$B$10:$Q$736</definedName>
    <definedName name="Z_0E6806FC_6A39_4F40_B65D_50961D123F75_.wvu.FilterData" localSheetId="1" hidden="1">'Rotativo GMS - Times'!$B$11:$N$227</definedName>
    <definedName name="Z_0EE6776B_6BB9_4439_86EB_93C97744EA7E_.wvu.FilterData" localSheetId="2" hidden="1">'DADOS - PENDANT_KANBAN_PPS'!$B$16:$T$675</definedName>
    <definedName name="Z_0EFE5B87_543A_4F45_8815_8539E5E4B7A0_.wvu.FilterData" localSheetId="2" hidden="1">'DADOS - PENDANT_KANBAN_PPS'!$B$16:$T$675</definedName>
    <definedName name="Z_0F77F66E_1B61_488F_8A75_0408A4ADED6E_.wvu.FilterData" localSheetId="2" hidden="1">'DADOS - PENDANT_KANBAN_PPS'!$B$16:$T$675</definedName>
    <definedName name="Z_0F77F66E_1B61_488F_8A75_0408A4ADED6E_.wvu.FilterData" localSheetId="10" hidden="1">'DADOS-KANBAM-PPS'!$B$10:$Q$736</definedName>
    <definedName name="Z_0FA6263D_26C3_4D96_940C_783489E93153_.wvu.FilterData" localSheetId="1" hidden="1">'Rotativo GMS - Times'!$A$11:$WCB$251</definedName>
    <definedName name="Z_0FC25A40_DBF7_4890_B3EC_6E1C0D792FAB_.wvu.FilterData" localSheetId="10" hidden="1">'DADOS-KANBAM-PPS'!$B$10:$Q$736</definedName>
    <definedName name="Z_0FF269E0_8EE4_4989_AC9D_27C40D0D878A_.wvu.FilterData" localSheetId="10" hidden="1">'DADOS-KANBAM-PPS'!$B$10:$Q$736</definedName>
    <definedName name="Z_1043D312_6EF1_4A16_B80E_726E7B267621_.wvu.FilterData" localSheetId="2" hidden="1">'DADOS - PENDANT_KANBAN_PPS'!$B$16:$T$673</definedName>
    <definedName name="Z_11C619FC_C07D_4E23_A606_FD1CBF833933_.wvu.FilterData" localSheetId="10" hidden="1">'DADOS-KANBAM-PPS'!$B$10:$Q$736</definedName>
    <definedName name="Z_11D9B9CF_716E_4C2B_B460_5D07B458C804_.wvu.FilterData" localSheetId="1" hidden="1">'Rotativo GMS - Times'!$B$11:$N$250</definedName>
    <definedName name="Z_1211E413_1620_461D_9597_627B5754A088_.wvu.FilterData" localSheetId="2" hidden="1">'DADOS - PENDANT_KANBAN_PPS'!$B$16:$T$649</definedName>
    <definedName name="Z_12C02F34_F13F_4A05_BC44_96F5DA3AC232_.wvu.FilterData" localSheetId="2" hidden="1">'DADOS - PENDANT_KANBAN_PPS'!$A$16:$BP$4908</definedName>
    <definedName name="Z_13041A43_A26E_4D17_82A4_D07A054BFB10_.wvu.FilterData" localSheetId="2" hidden="1">'DADOS - PENDANT_KANBAN_PPS'!$B$16:$T$821</definedName>
    <definedName name="Z_13041A43_A26E_4D17_82A4_D07A054BFB10_.wvu.FilterData" localSheetId="10" hidden="1">'DADOS-KANBAM-PPS'!$A$10:$T$736</definedName>
    <definedName name="Z_13041A43_A26E_4D17_82A4_D07A054BFB10_.wvu.FilterData" localSheetId="1" hidden="1">'Rotativo GMS - Times'!$B$11:$N$250</definedName>
    <definedName name="Z_13064B78_A140_4FEB_AE12_F9EF35C7A1D9_.wvu.FilterData" localSheetId="2" hidden="1">'DADOS - PENDANT_KANBAN_PPS'!$B$16:$T$675</definedName>
    <definedName name="Z_13064B78_A140_4FEB_AE12_F9EF35C7A1D9_.wvu.FilterData" localSheetId="1" hidden="1">'Rotativo GMS - Times'!$B$11:$N$250</definedName>
    <definedName name="Z_1323893B_0EAC_452F_A5D9_8F4211CB8D2E_.wvu.FilterData" localSheetId="1" hidden="1">'Rotativo GMS - Times'!$B$11:$N$250</definedName>
    <definedName name="Z_13C5AAAC_4935_4A6E_B39E_A6C0C497862A_.wvu.FilterData" localSheetId="1" hidden="1">'Rotativo GMS - Times'!$B$11:$N$250</definedName>
    <definedName name="Z_13FFE6EC_A16F_4BEA_8CEE_D236494346BB_.wvu.FilterData" localSheetId="2" hidden="1">'DADOS - PENDANT_KANBAN_PPS'!$B$16:$T$825</definedName>
    <definedName name="Z_14D35717_4B84_4B00_A9FC_F28CAAA7CB98_.wvu.FilterData" localSheetId="10" hidden="1">'DADOS-KANBAM-PPS'!$A$10:$T$736</definedName>
    <definedName name="Z_1546649E_3C83_43F1_B47A_5BD857F0AEAA_.wvu.FilterData" localSheetId="2" hidden="1">'DADOS - PENDANT_KANBAN_PPS'!$B$16:$T$781</definedName>
    <definedName name="Z_1583D392_3EE6_4850_9770_F70A68CCF880_.wvu.FilterData" localSheetId="2" hidden="1">'DADOS - PENDANT_KANBAN_PPS'!$B$16:$T$649</definedName>
    <definedName name="Z_15A9D257_428B_40A0_88F5_90431D0C5FA0_.wvu.FilterData" localSheetId="1" hidden="1">'Rotativo GMS - Times'!$B$11:$N$250</definedName>
    <definedName name="Z_15AFF3C7_D20D_4968_BF08_33D13644B5CB_.wvu.FilterData" localSheetId="1" hidden="1">'Rotativo GMS - Times'!$B$11:$N$250</definedName>
    <definedName name="Z_15B365FA_0490_47CD_BD85_9057A07F599C_.wvu.FilterData" localSheetId="2" hidden="1">'DADOS - PENDANT_KANBAN_PPS'!$B$16:$T$649</definedName>
    <definedName name="Z_15B365FA_0490_47CD_BD85_9057A07F599C_.wvu.FilterData" localSheetId="10" hidden="1">'DADOS-KANBAM-PPS'!$B$10:$Q$736</definedName>
    <definedName name="Z_15B365FA_0490_47CD_BD85_9057A07F599C_.wvu.FilterData" localSheetId="1" hidden="1">'Rotativo GMS - Times'!$B$11:$N$227</definedName>
    <definedName name="Z_15CE0F13_C8D7_47A3_8E40_E514BCD28A1A_.wvu.FilterData" localSheetId="1" hidden="1">'Rotativo GMS - Times'!$B$11:$N$250</definedName>
    <definedName name="Z_16213962_1509_4635_AD98_3285233AE69B_.wvu.FilterData" localSheetId="2" hidden="1">'DADOS - PENDANT_KANBAN_PPS'!$A$16:$BP$4911</definedName>
    <definedName name="Z_16432EB2_9C26_46CF_A9B3_CB72BE6777D8_.wvu.FilterData" localSheetId="10" hidden="1">'DADOS-KANBAM-PPS'!$A$10:$T$736</definedName>
    <definedName name="Z_16E4A199_6A8D_40EA_9F7D_A5E00F454335_.wvu.FilterData" localSheetId="2" hidden="1">'DADOS - PENDANT_KANBAN_PPS'!$B$16:$T$781</definedName>
    <definedName name="Z_16E4A199_6A8D_40EA_9F7D_A5E00F454335_.wvu.FilterData" localSheetId="1" hidden="1">'Rotativo GMS - Times'!$B$11:$N$250</definedName>
    <definedName name="Z_1764B09E_313E_41A6_BC07_48E301CB84BB_.wvu.FilterData" localSheetId="2" hidden="1">'DADOS - PENDANT_KANBAN_PPS'!$B$16:$T$807</definedName>
    <definedName name="Z_1787FB65_47F8_48DD_BCA0_3BC812E89168_.wvu.FilterData" localSheetId="2" hidden="1">'DADOS - PENDANT_KANBAN_PPS'!$B$16:$T$675</definedName>
    <definedName name="Z_178D73FF_1935_4CF0_8EBE_0460BBAC401E_.wvu.FilterData" localSheetId="1" hidden="1">'Rotativo GMS - Times'!$B$11:$N$250</definedName>
    <definedName name="Z_17B2A030_EB2A_4C1B_A2FB_171A2A7EEE06_.wvu.FilterData" localSheetId="1" hidden="1">'Rotativo GMS - Times'!$B$11:$N$250</definedName>
    <definedName name="Z_17F3D8A0_9FA2_4C08_B8B7_640791F492DE_.wvu.FilterData" localSheetId="2" hidden="1">'DADOS - PENDANT_KANBAN_PPS'!$B$16:$T$649</definedName>
    <definedName name="Z_18154105_0F3B_44B2_A8FC_24115484D349_.wvu.FilterData" localSheetId="2" hidden="1">'DADOS - PENDANT_KANBAN_PPS'!$A$16:$BP$4911</definedName>
    <definedName name="Z_1853336C_D613_4030_9AB9_399BFE551FF1_.wvu.FilterData" localSheetId="10" hidden="1">'DADOS-KANBAM-PPS'!$A$10:$T$736</definedName>
    <definedName name="Z_1853336C_D613_4030_9AB9_399BFE551FF1_.wvu.FilterData" localSheetId="1" hidden="1">'Rotativo GMS - Times'!$B$11:$N$250</definedName>
    <definedName name="Z_18D126A9_5891_42B9_A5DE_3EEC73B6E1D7_.wvu.FilterData" localSheetId="10" hidden="1">'DADOS-KANBAM-PPS'!$A$10:$T$736</definedName>
    <definedName name="Z_18D126A9_5891_42B9_A5DE_3EEC73B6E1D7_.wvu.FilterData" localSheetId="1" hidden="1">'Rotativo GMS - Times'!$B$11:$N$250</definedName>
    <definedName name="Z_19306174_D97C_4E74_9835_B9AD7BE16495_.wvu.FilterData" localSheetId="2" hidden="1">'DADOS - PENDANT_KANBAN_PPS'!$B$16:$T$675</definedName>
    <definedName name="Z_19306174_D97C_4E74_9835_B9AD7BE16495_.wvu.FilterData" localSheetId="10" hidden="1">'DADOS-KANBAM-PPS'!$A$10:$T$736</definedName>
    <definedName name="Z_19306174_D97C_4E74_9835_B9AD7BE16495_.wvu.FilterData" localSheetId="1" hidden="1">'Rotativo GMS - Times'!$B$11:$N$250</definedName>
    <definedName name="Z_19BD6781_3716_4613_B512_C17359D92282_.wvu.FilterData" localSheetId="2" hidden="1">'DADOS - PENDANT_KANBAN_PPS'!$B$16:$T$675</definedName>
    <definedName name="Z_19BD6781_3716_4613_B512_C17359D92282_.wvu.FilterData" localSheetId="10" hidden="1">'DADOS-KANBAM-PPS'!$B$10:$Q$736</definedName>
    <definedName name="Z_19EB61AD_9329_43EA_9AB9_7151690994E4_.wvu.FilterData" localSheetId="10" hidden="1">'DADOS-KANBAM-PPS'!$B$10:$Q$736</definedName>
    <definedName name="Z_1A4339D6_C277_49C8_9045_7D79672A4BC6_.wvu.FilterData" localSheetId="1" hidden="1">'Rotativo GMS - Times'!$A$11:$WCB$251</definedName>
    <definedName name="Z_1A54B5E5_2C85_4DB5_8391_46BFB64E401C_.wvu.FilterData" localSheetId="10" hidden="1">'DADOS-KANBAM-PPS'!$A$10:$T$736</definedName>
    <definedName name="Z_1A648613_28A9_40A8_BD1A_970745EF9109_.wvu.FilterData" localSheetId="10" hidden="1">'DADOS-KANBAM-PPS'!$B$10:$Q$736</definedName>
    <definedName name="Z_1A648613_28A9_40A8_BD1A_970745EF9109_.wvu.FilterData" localSheetId="1" hidden="1">'Rotativo GMS - Times'!$B$11:$N$227</definedName>
    <definedName name="Z_1A7A363F_3B52_4CF6_A835_5E4FFCF303D7_.wvu.FilterData" localSheetId="2" hidden="1">'DADOS - PENDANT_KANBAN_PPS'!$B$16:$T$821</definedName>
    <definedName name="Z_1A7A363F_3B52_4CF6_A835_5E4FFCF303D7_.wvu.FilterData" localSheetId="10" hidden="1">'DADOS-KANBAM-PPS'!$A$10:$T$736</definedName>
    <definedName name="Z_1A7A363F_3B52_4CF6_A835_5E4FFCF303D7_.wvu.FilterData" localSheetId="1" hidden="1">'Rotativo GMS - Times'!$B$11:$N$250</definedName>
    <definedName name="Z_1ACC0929_2CF4_4A0E_948A_F4C83B03BC4D_.wvu.FilterData" localSheetId="2" hidden="1">'DADOS - PENDANT_KANBAN_PPS'!$A$16:$BP$4911</definedName>
    <definedName name="Z_1AEB9394_610A_4B34_8B01_C7275D022416_.wvu.FilterData" localSheetId="10" hidden="1">'DADOS-KANBAM-PPS'!$A$10:$T$736</definedName>
    <definedName name="Z_1B094BAF_FF79_40D7_B328_9A33336DD274_.wvu.FilterData" localSheetId="2" hidden="1">'DADOS - PENDANT_KANBAN_PPS'!$B$16:$T$649</definedName>
    <definedName name="Z_1B094BAF_FF79_40D7_B328_9A33336DD274_.wvu.FilterData" localSheetId="10" hidden="1">'DADOS-KANBAM-PPS'!$B$10:$Q$736</definedName>
    <definedName name="Z_1B245C81_404B_424D_A387_E212DEF26199_.wvu.FilterData" localSheetId="10" hidden="1">'DADOS-KANBAM-PPS'!$A$10:$T$736</definedName>
    <definedName name="Z_1B245C81_404B_424D_A387_E212DEF26199_.wvu.FilterData" localSheetId="1" hidden="1">'Rotativo GMS - Times'!$B$11:$N$250</definedName>
    <definedName name="Z_1B80947C_32F5_4058_93D7_C0D8BAF07DF5_.wvu.FilterData" localSheetId="2" hidden="1">'DADOS - PENDANT_KANBAN_PPS'!$B$16:$T$673</definedName>
    <definedName name="Z_1B80947C_32F5_4058_93D7_C0D8BAF07DF5_.wvu.FilterData" localSheetId="10" hidden="1">'DADOS-KANBAM-PPS'!$B$10:$Q$736</definedName>
    <definedName name="Z_1BF2E95F_4864_4B1E_8A14_75A484B5E9E2_.wvu.FilterData" localSheetId="1" hidden="1">'Rotativo GMS - Times'!$B$11:$N$250</definedName>
    <definedName name="Z_1C960382_44E8_4957_B74A_12C2439A61AE_.wvu.FilterData" localSheetId="2" hidden="1">'DADOS - PENDANT_KANBAN_PPS'!$B$16:$T$675</definedName>
    <definedName name="Z_1CA84C2E_9B9C_43B8_938F_0B99F18AE316_.wvu.FilterData" localSheetId="10" hidden="1">'DADOS-KANBAM-PPS'!$B$10:$Q$736</definedName>
    <definedName name="Z_1CD864FF_203B_4757_9B11_CDAA2FAC8E0A_.wvu.FilterData" localSheetId="2" hidden="1">'DADOS - PENDANT_KANBAN_PPS'!$B$16:$T$649</definedName>
    <definedName name="Z_1CD864FF_203B_4757_9B11_CDAA2FAC8E0A_.wvu.FilterData" localSheetId="10" hidden="1">'DADOS-KANBAM-PPS'!$B$10:$Q$736</definedName>
    <definedName name="Z_1CD864FF_203B_4757_9B11_CDAA2FAC8E0A_.wvu.FilterData" localSheetId="1" hidden="1">'Rotativo GMS - Times'!$B$11:$N$227</definedName>
    <definedName name="Z_1D773724_0E1C_4247_B8EF_2A232A866061_.wvu.FilterData" localSheetId="2" hidden="1">'DADOS - PENDANT_KANBAN_PPS'!$B$16:$T$675</definedName>
    <definedName name="Z_1D773724_0E1C_4247_B8EF_2A232A866061_.wvu.FilterData" localSheetId="10" hidden="1">'DADOS-KANBAM-PPS'!$B$10:$Q$736</definedName>
    <definedName name="Z_1D773724_0E1C_4247_B8EF_2A232A866061_.wvu.FilterData" localSheetId="1" hidden="1">'Rotativo GMS - Times'!$B$11:$N$250</definedName>
    <definedName name="Z_1DC17905_9A6F_46E3_8753_2EC78BD8CC29_.wvu.Cols" localSheetId="14" hidden="1">' PICK LIST POCKET'!$G:$H,' PICK LIST POCKET'!$J:$J</definedName>
    <definedName name="Z_1DC17905_9A6F_46E3_8753_2EC78BD8CC29_.wvu.Cols" localSheetId="12" hidden="1">'Aramado pocket'!$C:$C</definedName>
    <definedName name="Z_1DC17905_9A6F_46E3_8753_2EC78BD8CC29_.wvu.Cols" localSheetId="2" hidden="1">'DADOS - PENDANT_KANBAN_PPS'!$F:$F</definedName>
    <definedName name="Z_1DC17905_9A6F_46E3_8753_2EC78BD8CC29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1DC17905_9A6F_46E3_8753_2EC78BD8CC29_.wvu.Cols" localSheetId="1" hidden="1">'Rotativo GMS - Times'!$A:$A</definedName>
    <definedName name="Z_1DC17905_9A6F_46E3_8753_2EC78BD8CC29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1DC17905_9A6F_46E3_8753_2EC78BD8CC29_.wvu.Cols" localSheetId="16" hidden="1">xxxxxxxxxxx!$K:$X</definedName>
    <definedName name="Z_1DC17905_9A6F_46E3_8753_2EC78BD8CC29_.wvu.FilterData" localSheetId="14" hidden="1">' PICK LIST POCKET'!$A$2:$Y$403</definedName>
    <definedName name="Z_1DC17905_9A6F_46E3_8753_2EC78BD8CC29_.wvu.FilterData" localSheetId="2" hidden="1">'DADOS - PENDANT_KANBAN_PPS'!$A$16:$BP$4911</definedName>
    <definedName name="Z_1DC17905_9A6F_46E3_8753_2EC78BD8CC29_.wvu.FilterData" localSheetId="10" hidden="1">'DADOS-KANBAM-PPS'!$A$10:$S$793</definedName>
    <definedName name="Z_1DC17905_9A6F_46E3_8753_2EC78BD8CC29_.wvu.FilterData" localSheetId="1" hidden="1">'Rotativo GMS - Times'!$A$11:$WCB$250</definedName>
    <definedName name="Z_1DC17905_9A6F_46E3_8753_2EC78BD8CC29_.wvu.FilterData" localSheetId="15" hidden="1">'Verificação de cartão 12.03'!$A$9:$AQ$2633</definedName>
    <definedName name="Z_1DC17905_9A6F_46E3_8753_2EC78BD8CC29_.wvu.PrintArea" localSheetId="14" hidden="1">' PICK LIST POCKET'!$B$1:$M$387</definedName>
    <definedName name="Z_1DC17905_9A6F_46E3_8753_2EC78BD8CC29_.wvu.PrintArea" localSheetId="12" hidden="1">'Aramado pocket'!$B$1:$B$4</definedName>
    <definedName name="Z_1DC17905_9A6F_46E3_8753_2EC78BD8CC29_.wvu.PrintArea" localSheetId="0" hidden="1">'Auditoria '!$A$1:$I$69</definedName>
    <definedName name="Z_1DC17905_9A6F_46E3_8753_2EC78BD8CC29_.wvu.PrintArea" localSheetId="2" hidden="1">'DADOS - PENDANT_KANBAN_PPS'!$C$16:$P$538</definedName>
    <definedName name="Z_1DC17905_9A6F_46E3_8753_2EC78BD8CC29_.wvu.PrintArea" localSheetId="10" hidden="1">'DADOS-KANBAM-PPS'!$C$10:$M$713</definedName>
    <definedName name="Z_1DC17905_9A6F_46E3_8753_2EC78BD8CC29_.wvu.PrintArea" localSheetId="3" hidden="1">'ID - Aramado'!$D$12:$J$15</definedName>
    <definedName name="Z_1DC17905_9A6F_46E3_8753_2EC78BD8CC29_.wvu.PrintArea" localSheetId="4" hidden="1">'ID - Pendant'!$C$6:$I$11</definedName>
    <definedName name="Z_1DC17905_9A6F_46E3_8753_2EC78BD8CC29_.wvu.PrintArea" localSheetId="5" hidden="1">'ID - Piso'!$C$3:$L$12</definedName>
    <definedName name="Z_1DC17905_9A6F_46E3_8753_2EC78BD8CC29_.wvu.PrintArea" localSheetId="6" hidden="1">'ID - Piso (2)'!$C$3:$L$23</definedName>
    <definedName name="Z_1DC17905_9A6F_46E3_8753_2EC78BD8CC29_.wvu.PrintArea" localSheetId="8" hidden="1">'ID - Porta cartão'!$A$2:$I$8</definedName>
    <definedName name="Z_1DC17905_9A6F_46E3_8753_2EC78BD8CC29_.wvu.PrintArea" localSheetId="11" hidden="1">'NOVO - Kanban'!$A:$I</definedName>
    <definedName name="Z_1DC17905_9A6F_46E3_8753_2EC78BD8CC29_.wvu.PrintArea" localSheetId="1" hidden="1">'Rotativo GMS - Times'!$B$10:$N$92</definedName>
    <definedName name="Z_1DC17905_9A6F_46E3_8753_2EC78BD8CC29_.wvu.PrintArea" localSheetId="16" hidden="1">xxxxxxxxxxx!$C$5:$J$13</definedName>
    <definedName name="Z_1DC17905_9A6F_46E3_8753_2EC78BD8CC29_.wvu.Rows" localSheetId="1" hidden="1">'Rotativo GMS - Times'!$7:$7</definedName>
    <definedName name="Z_1DFD0706_28A3_4CE2_9F25_5C25AE9497B3_.wvu.FilterData" localSheetId="10" hidden="1">'DADOS-KANBAM-PPS'!$B$10:$Q$736</definedName>
    <definedName name="Z_1E058F6D_6E19_4427_8BD5_0BDBF594C043_.wvu.FilterData" localSheetId="2" hidden="1">'DADOS - PENDANT_KANBAN_PPS'!$B$16:$T$806</definedName>
    <definedName name="Z_1E11FDE4_B9E6_4069_B07B_A994DFF89D44_.wvu.FilterData" localSheetId="2" hidden="1">'DADOS - PENDANT_KANBAN_PPS'!$B$16:$V$847</definedName>
    <definedName name="Z_1E11FDE4_B9E6_4069_B07B_A994DFF89D44_.wvu.FilterData" localSheetId="1" hidden="1">'Rotativo GMS - Times'!$A$11:$WCB$251</definedName>
    <definedName name="Z_1E68F47C_41BA_48C1_BE04_F6B03AD019F3_.wvu.FilterData" localSheetId="2" hidden="1">'DADOS - PENDANT_KANBAN_PPS'!$A$16:$BP$4909</definedName>
    <definedName name="Z_1EB2E58C_295F_48BD_A465_82E7D29B8BA1_.wvu.FilterData" localSheetId="10" hidden="1">'DADOS-KANBAM-PPS'!$A$10:$S$745</definedName>
    <definedName name="Z_1EB2E58C_295F_48BD_A465_82E7D29B8BA1_.wvu.FilterData" localSheetId="1" hidden="1">'Rotativo GMS - Times'!$A$11:$WCB$251</definedName>
    <definedName name="Z_1ED46A2C_FCD9_446B_90EE_C495764D6963_.wvu.FilterData" localSheetId="2" hidden="1">'DADOS - PENDANT_KANBAN_PPS'!$B$17:$BP$821</definedName>
    <definedName name="Z_1EDEBF30_E913_459A_8EB7_44FCE504C036_.wvu.FilterData" localSheetId="10" hidden="1">'DADOS-KANBAM-PPS'!$A$10:$T$736</definedName>
    <definedName name="Z_1EDEBF30_E913_459A_8EB7_44FCE504C036_.wvu.FilterData" localSheetId="1" hidden="1">'Rotativo GMS - Times'!$B$11:$N$250</definedName>
    <definedName name="Z_1EEE5A74_08E6_41C0_BD8D_D34B22DDC2E0_.wvu.FilterData" localSheetId="10" hidden="1">'DADOS-KANBAM-PPS'!$B$10:$Q$736</definedName>
    <definedName name="Z_1F2B00F1_58D9_4E14_9AF3_9A7CE3D3BD8C_.wvu.FilterData" localSheetId="1" hidden="1">'Rotativo GMS - Times'!$B$11:$N$250</definedName>
    <definedName name="Z_1F8ECE8A_18C5_4150_AD43_51724DD7BCE8_.wvu.FilterData" localSheetId="10" hidden="1">'DADOS-KANBAM-PPS'!$B$10:$Q$736</definedName>
    <definedName name="Z_2009FC92_8880_4178_9AA2_61BD6FD2CE23_.wvu.FilterData" localSheetId="2" hidden="1">'DADOS - PENDANT_KANBAN_PPS'!$A$16:$BP$4911</definedName>
    <definedName name="Z_20143A7F_0A61_4F9D_8D2F_FB637536DAD8_.wvu.FilterData" localSheetId="2" hidden="1">'DADOS - PENDANT_KANBAN_PPS'!$B$16:$T$675</definedName>
    <definedName name="Z_20285784_140B_4F71_8954_0B4EBCED89DE_.wvu.FilterData" localSheetId="10" hidden="1">'DADOS-KANBAM-PPS'!$A$10:$S$772</definedName>
    <definedName name="Z_20604ECA_DB13_48A9_8871_DCDD757455CD_.wvu.FilterData" localSheetId="1" hidden="1">'Rotativo GMS - Times'!$B$11:$N$250</definedName>
    <definedName name="Z_2078A504_ADBB_4965_8F7E_2CDE70421914_.wvu.FilterData" localSheetId="10" hidden="1">'DADOS-KANBAM-PPS'!$A$10:$T$736</definedName>
    <definedName name="Z_20D70FC1_81D1_409F_881D_63A99AC60EDE_.wvu.FilterData" localSheetId="10" hidden="1">'DADOS-KANBAM-PPS'!$A$11:$AX$736</definedName>
    <definedName name="Z_2100C903_7C8B_4766_9BE5_BC6BA1F282E8_.wvu.FilterData" localSheetId="10" hidden="1">'DADOS-KANBAM-PPS'!$A$10:$S$742</definedName>
    <definedName name="Z_2100C903_7C8B_4766_9BE5_BC6BA1F282E8_.wvu.FilterData" localSheetId="1" hidden="1">'Rotativo GMS - Times'!$B$11:$N$251</definedName>
    <definedName name="Z_2115D812_D19E_483D_A6FB_C64B60D1DA13_.wvu.Cols" localSheetId="14" hidden="1">' PICK LIST POCKET'!$G:$H,' PICK LIST POCKET'!$J:$J</definedName>
    <definedName name="Z_2115D812_D19E_483D_A6FB_C64B60D1DA13_.wvu.Cols" localSheetId="12" hidden="1">'Aramado pocket'!$C:$C</definedName>
    <definedName name="Z_2115D812_D19E_483D_A6FB_C64B60D1DA13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2115D812_D19E_483D_A6FB_C64B60D1DA13_.wvu.Cols" localSheetId="1" hidden="1">'Rotativo GMS - Times'!$A:$A</definedName>
    <definedName name="Z_2115D812_D19E_483D_A6FB_C64B60D1DA13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2115D812_D19E_483D_A6FB_C64B60D1DA13_.wvu.Cols" localSheetId="16" hidden="1">xxxxxxxxxxx!$K:$X</definedName>
    <definedName name="Z_2115D812_D19E_483D_A6FB_C64B60D1DA13_.wvu.FilterData" localSheetId="14" hidden="1">' PICK LIST POCKET'!$A$2:$Y$403</definedName>
    <definedName name="Z_2115D812_D19E_483D_A6FB_C64B60D1DA13_.wvu.FilterData" localSheetId="2" hidden="1">'DADOS - PENDANT_KANBAN_PPS'!$A$16:$BP$4911</definedName>
    <definedName name="Z_2115D812_D19E_483D_A6FB_C64B60D1DA13_.wvu.FilterData" localSheetId="10" hidden="1">'DADOS-KANBAM-PPS'!$A$10:$S$793</definedName>
    <definedName name="Z_2115D812_D19E_483D_A6FB_C64B60D1DA13_.wvu.FilterData" localSheetId="1" hidden="1">'Rotativo GMS - Times'!$A$11:$WCB$250</definedName>
    <definedName name="Z_2115D812_D19E_483D_A6FB_C64B60D1DA13_.wvu.FilterData" localSheetId="15" hidden="1">'Verificação de cartão 12.03'!$A$9:$AQ$2633</definedName>
    <definedName name="Z_2115D812_D19E_483D_A6FB_C64B60D1DA13_.wvu.PrintArea" localSheetId="14" hidden="1">' PICK LIST POCKET'!$B$1:$M$387</definedName>
    <definedName name="Z_2115D812_D19E_483D_A6FB_C64B60D1DA13_.wvu.PrintArea" localSheetId="12" hidden="1">'Aramado pocket'!$B$1:$B$4</definedName>
    <definedName name="Z_2115D812_D19E_483D_A6FB_C64B60D1DA13_.wvu.PrintArea" localSheetId="0" hidden="1">'Auditoria '!$A$1:$I$69</definedName>
    <definedName name="Z_2115D812_D19E_483D_A6FB_C64B60D1DA13_.wvu.PrintArea" localSheetId="2" hidden="1">'DADOS - PENDANT_KANBAN_PPS'!$C$16:$P$538</definedName>
    <definedName name="Z_2115D812_D19E_483D_A6FB_C64B60D1DA13_.wvu.PrintArea" localSheetId="10" hidden="1">'DADOS-KANBAM-PPS'!$C$10:$M$713</definedName>
    <definedName name="Z_2115D812_D19E_483D_A6FB_C64B60D1DA13_.wvu.PrintArea" localSheetId="3" hidden="1">'ID - Aramado'!$D$12:$J$15</definedName>
    <definedName name="Z_2115D812_D19E_483D_A6FB_C64B60D1DA13_.wvu.PrintArea" localSheetId="4" hidden="1">'ID - Pendant'!$C$6:$U$11</definedName>
    <definedName name="Z_2115D812_D19E_483D_A6FB_C64B60D1DA13_.wvu.PrintArea" localSheetId="5" hidden="1">'ID - Piso'!$C$3:$L$23</definedName>
    <definedName name="Z_2115D812_D19E_483D_A6FB_C64B60D1DA13_.wvu.PrintArea" localSheetId="6" hidden="1">'ID - Piso (2)'!$C$3:$L$23</definedName>
    <definedName name="Z_2115D812_D19E_483D_A6FB_C64B60D1DA13_.wvu.PrintArea" localSheetId="8" hidden="1">'ID - Porta cartão'!$A$1:$I$32</definedName>
    <definedName name="Z_2115D812_D19E_483D_A6FB_C64B60D1DA13_.wvu.PrintArea" localSheetId="11" hidden="1">'NOVO - Kanban'!$A:$I</definedName>
    <definedName name="Z_2115D812_D19E_483D_A6FB_C64B60D1DA13_.wvu.PrintArea" localSheetId="1" hidden="1">'Rotativo GMS - Times'!$B$10:$N$92</definedName>
    <definedName name="Z_2115D812_D19E_483D_A6FB_C64B60D1DA13_.wvu.PrintArea" localSheetId="16" hidden="1">xxxxxxxxxxx!$C$5:$J$13</definedName>
    <definedName name="Z_2115D812_D19E_483D_A6FB_C64B60D1DA13_.wvu.Rows" localSheetId="1" hidden="1">'Rotativo GMS - Times'!$7:$7</definedName>
    <definedName name="Z_21177F71_BE94_4E4E_A32B_174F0B40859B_.wvu.FilterData" localSheetId="10" hidden="1">'DADOS-KANBAM-PPS'!$B$10:$Q$736</definedName>
    <definedName name="Z_216A2EDB_EDBB_48EB_A3BB_8EB4E6FE29E8_.wvu.FilterData" localSheetId="2" hidden="1">'DADOS - PENDANT_KANBAN_PPS'!$B$16:$T$673</definedName>
    <definedName name="Z_216A2EDB_EDBB_48EB_A3BB_8EB4E6FE29E8_.wvu.FilterData" localSheetId="10" hidden="1">'DADOS-KANBAM-PPS'!$B$10:$Q$736</definedName>
    <definedName name="Z_216A2EDB_EDBB_48EB_A3BB_8EB4E6FE29E8_.wvu.FilterData" localSheetId="1" hidden="1">'Rotativo GMS - Times'!$B$11:$N$227</definedName>
    <definedName name="Z_218999B2_01B5_4BBC_801A_B0A1D8852D4C_.wvu.FilterData" localSheetId="1" hidden="1">'Rotativo GMS - Times'!$B$11:$N$250</definedName>
    <definedName name="Z_21920BC1_7643_40AB_9AE7_B42A6BA41DF4_.wvu.FilterData" localSheetId="2" hidden="1">'DADOS - PENDANT_KANBAN_PPS'!$B$16:$T$675</definedName>
    <definedName name="Z_21920BC1_7643_40AB_9AE7_B42A6BA41DF4_.wvu.FilterData" localSheetId="10" hidden="1">'DADOS-KANBAM-PPS'!$B$10:$Q$736</definedName>
    <definedName name="Z_21E802CC_9FAC_4D4C_B7A0_047BADF14FCD_.wvu.FilterData" localSheetId="1" hidden="1">'Rotativo GMS - Times'!$B$11:$N$250</definedName>
    <definedName name="Z_22052F65_3B56_4C43_9E9D_756E31343936_.wvu.FilterData" localSheetId="2" hidden="1">'DADOS - PENDANT_KANBAN_PPS'!$B$16:$T$822</definedName>
    <definedName name="Z_224E7416_F0CC_4DD4_AA28_E5A7634C2BD5_.wvu.FilterData" localSheetId="10" hidden="1">'DADOS-KANBAM-PPS'!$A$10:$T$736</definedName>
    <definedName name="Z_224E7416_F0CC_4DD4_AA28_E5A7634C2BD5_.wvu.FilterData" localSheetId="1" hidden="1">'Rotativo GMS - Times'!$B$11:$N$250</definedName>
    <definedName name="Z_225CA393_E03C_406A_817C_7EB037E0DC62_.wvu.FilterData" localSheetId="10" hidden="1">'DADOS-KANBAM-PPS'!$A$10:$T$736</definedName>
    <definedName name="Z_225CA393_E03C_406A_817C_7EB037E0DC62_.wvu.FilterData" localSheetId="1" hidden="1">'Rotativo GMS - Times'!$B$11:$N$250</definedName>
    <definedName name="Z_225CC889_14EA_4BEB_BFE5_5E978B4B2264_.wvu.FilterData" localSheetId="2" hidden="1">'DADOS - PENDANT_KANBAN_PPS'!$B$16:$T$675</definedName>
    <definedName name="Z_233D1845_5861_4150_8E4D_507EB2CF5717_.wvu.FilterData" localSheetId="1" hidden="1">'Rotativo GMS - Times'!$A$11:$WCB$251</definedName>
    <definedName name="Z_239337DE_835E_4A46_91FE_70D476E6E30D_.wvu.FilterData" localSheetId="2" hidden="1">'DADOS - PENDANT_KANBAN_PPS'!$B$16:$V$847</definedName>
    <definedName name="Z_239337DE_835E_4A46_91FE_70D476E6E30D_.wvu.FilterData" localSheetId="1" hidden="1">'Rotativo GMS - Times'!$A$11:$WCB$251</definedName>
    <definedName name="Z_23E263F1_771B_4682_8D42_D4E01C481330_.wvu.FilterData" localSheetId="10" hidden="1">'DADOS-KANBAM-PPS'!$A$10:$S$736</definedName>
    <definedName name="Z_23E263F1_771B_4682_8D42_D4E01C481330_.wvu.FilterData" localSheetId="1" hidden="1">'Rotativo GMS - Times'!$B$11:$N$251</definedName>
    <definedName name="Z_245E435F_3CCE_4987_9C2F_808CAE03E0BA_.wvu.FilterData" localSheetId="10" hidden="1">'DADOS-KANBAM-PPS'!$A$10:$S$775</definedName>
    <definedName name="Z_25146E4D_A807_47A5_9D0C_B88D27CB57E8_.wvu.FilterData" localSheetId="2" hidden="1">'DADOS - PENDANT_KANBAN_PPS'!$B$16:$T$673</definedName>
    <definedName name="Z_254FD85B_0476_47B3_B9B1_7FD47372AB04_.wvu.FilterData" localSheetId="2" hidden="1">'DADOS - PENDANT_KANBAN_PPS'!$B$16:$T$675</definedName>
    <definedName name="Z_254FD85B_0476_47B3_B9B1_7FD47372AB04_.wvu.FilterData" localSheetId="1" hidden="1">'Rotativo GMS - Times'!$B$11:$N$250</definedName>
    <definedName name="Z_2597E79E_4230_448A_A51B_8F6B768598EB_.wvu.FilterData" localSheetId="1" hidden="1">'Rotativo GMS - Times'!$B$11:$N$250</definedName>
    <definedName name="Z_259C6F9F_4EAC_4442_AF58_DFAAF64AB8C4_.wvu.FilterData" localSheetId="1" hidden="1">'Rotativo GMS - Times'!$B$11:$N$230</definedName>
    <definedName name="Z_259F3708_9A17_4523_8109_5AEC200F37D4_.wvu.FilterData" localSheetId="1" hidden="1">'Rotativo GMS - Times'!$B$11:$N$250</definedName>
    <definedName name="Z_25E3C1B9_1F46_401A_9362_350AF549A69B_.wvu.FilterData" localSheetId="2" hidden="1">'DADOS - PENDANT_KANBAN_PPS'!$B$16:$T$675</definedName>
    <definedName name="Z_25F811CA_8606_42A0_BC1D_EDA7F2B9574F_.wvu.FilterData" localSheetId="1" hidden="1">'Rotativo GMS - Times'!$B$11:$N$250</definedName>
    <definedName name="Z_2635CA47_BCDE_474A_89E8_58A76B34FE9A_.wvu.FilterData" localSheetId="10" hidden="1">'DADOS-KANBAM-PPS'!$A$11:$AX$736</definedName>
    <definedName name="Z_2655E25F_E11C_4A6B_9FC4_B48EF511FAFC_.wvu.FilterData" localSheetId="2" hidden="1">'DADOS - PENDANT_KANBAN_PPS'!$B$16:$T$675</definedName>
    <definedName name="Z_265786C2_C9F6_483D_84D5_687A24383CFD_.wvu.FilterData" localSheetId="10" hidden="1">'DADOS-KANBAM-PPS'!$A$11:$AX$736</definedName>
    <definedName name="Z_265786C2_C9F6_483D_84D5_687A24383CFD_.wvu.FilterData" localSheetId="1" hidden="1">'Rotativo GMS - Times'!$B$11:$N$250</definedName>
    <definedName name="Z_269B97EB_36B1_4687_826D_7D52B7180996_.wvu.FilterData" localSheetId="10" hidden="1">'DADOS-KANBAM-PPS'!$A$10:$T$736</definedName>
    <definedName name="Z_26B4BDBA_6C5B_4740_B4B2_D9C623FB8066_.wvu.FilterData" localSheetId="10" hidden="1">'DADOS-KANBAM-PPS'!$A$10:$T$736</definedName>
    <definedName name="Z_26E9F21E_0326_4018_9C37_B225BECA5BB8_.wvu.Cols" localSheetId="14" hidden="1">' PICK LIST POCKET'!$G:$H,' PICK LIST POCKET'!$J:$J</definedName>
    <definedName name="Z_26E9F21E_0326_4018_9C37_B225BECA5BB8_.wvu.Cols" localSheetId="12" hidden="1">'Aramado pocket'!$C:$C</definedName>
    <definedName name="Z_26E9F21E_0326_4018_9C37_B225BECA5BB8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26E9F21E_0326_4018_9C37_B225BECA5BB8_.wvu.Cols" localSheetId="1" hidden="1">'Rotativo GMS - Times'!$A:$A</definedName>
    <definedName name="Z_26E9F21E_0326_4018_9C37_B225BECA5BB8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26E9F21E_0326_4018_9C37_B225BECA5BB8_.wvu.FilterData" localSheetId="14" hidden="1">' PICK LIST POCKET'!$A$2:$Y$403</definedName>
    <definedName name="Z_26E9F21E_0326_4018_9C37_B225BECA5BB8_.wvu.FilterData" localSheetId="2" hidden="1">'DADOS - PENDANT_KANBAN_PPS'!$B$16:$T$675</definedName>
    <definedName name="Z_26E9F21E_0326_4018_9C37_B225BECA5BB8_.wvu.FilterData" localSheetId="10" hidden="1">'DADOS-KANBAM-PPS'!$A$10:$T$736</definedName>
    <definedName name="Z_26E9F21E_0326_4018_9C37_B225BECA5BB8_.wvu.FilterData" localSheetId="1" hidden="1">'Rotativo GMS - Times'!$B$11:$N$250</definedName>
    <definedName name="Z_26E9F21E_0326_4018_9C37_B225BECA5BB8_.wvu.FilterData" localSheetId="15" hidden="1">'Verificação de cartão 12.03'!$A$9:$AQ$2633</definedName>
    <definedName name="Z_26E9F21E_0326_4018_9C37_B225BECA5BB8_.wvu.PrintArea" localSheetId="14" hidden="1">' PICK LIST POCKET'!$B$1:$M$387</definedName>
    <definedName name="Z_26E9F21E_0326_4018_9C37_B225BECA5BB8_.wvu.PrintArea" localSheetId="12" hidden="1">'Aramado pocket'!$B$1:$B$4</definedName>
    <definedName name="Z_26E9F21E_0326_4018_9C37_B225BECA5BB8_.wvu.PrintArea" localSheetId="0" hidden="1">'Auditoria '!$A$1:$I$69</definedName>
    <definedName name="Z_26E9F21E_0326_4018_9C37_B225BECA5BB8_.wvu.PrintArea" localSheetId="2" hidden="1">'DADOS - PENDANT_KANBAN_PPS'!$C$16:$P$538</definedName>
    <definedName name="Z_26E9F21E_0326_4018_9C37_B225BECA5BB8_.wvu.PrintArea" localSheetId="10" hidden="1">'DADOS-KANBAM-PPS'!$C$10:$M$713</definedName>
    <definedName name="Z_26E9F21E_0326_4018_9C37_B225BECA5BB8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26E9F21E_0326_4018_9C37_B225BECA5BB8_.wvu.PrintArea" localSheetId="4" hidden="1">'ID - Pendant'!$C$6:$U$11</definedName>
    <definedName name="Z_26E9F21E_0326_4018_9C37_B225BECA5BB8_.wvu.PrintArea" localSheetId="5" hidden="1">'ID - Piso'!$C$3:$L$23</definedName>
    <definedName name="Z_26E9F21E_0326_4018_9C37_B225BECA5BB8_.wvu.PrintArea" localSheetId="6" hidden="1">'ID - Piso (2)'!$C$3:$L$23</definedName>
    <definedName name="Z_26E9F21E_0326_4018_9C37_B225BECA5BB8_.wvu.PrintArea" localSheetId="8" hidden="1">'ID - Porta cartão'!$A$1:$I$32</definedName>
    <definedName name="Z_26E9F21E_0326_4018_9C37_B225BECA5BB8_.wvu.PrintArea" localSheetId="11" hidden="1">'NOVO - Kanban'!$A:$I</definedName>
    <definedName name="Z_26E9F21E_0326_4018_9C37_B225BECA5BB8_.wvu.PrintArea" localSheetId="1" hidden="1">'Rotativo GMS - Times'!$B$10:$N$92</definedName>
    <definedName name="Z_26E9F21E_0326_4018_9C37_B225BECA5BB8_.wvu.Rows" localSheetId="1" hidden="1">'Rotativo GMS - Times'!$7:$7</definedName>
    <definedName name="Z_27E2C106_9750_4CB4_A439_977BF3F8D02B_.wvu.FilterData" localSheetId="1" hidden="1">'Rotativo GMS - Times'!$B$11:$N$227</definedName>
    <definedName name="Z_27FB08DE_853D_4223_A48D_858CDB0D7BF6_.wvu.FilterData" localSheetId="2" hidden="1">'DADOS - PENDANT_KANBAN_PPS'!$B$17:$BP$810</definedName>
    <definedName name="Z_284EAF40_07C4_4623_B211_F42024350FE5_.wvu.FilterData" localSheetId="1" hidden="1">'Rotativo GMS - Times'!$B$11:$N$250</definedName>
    <definedName name="Z_28D4EE7A_C5A0_4D7E_AE37_B81BFFC377F0_.wvu.FilterData" localSheetId="2" hidden="1">'DADOS - PENDANT_KANBAN_PPS'!$B$16:$T$675</definedName>
    <definedName name="Z_28D4EE7A_C5A0_4D7E_AE37_B81BFFC377F0_.wvu.FilterData" localSheetId="1" hidden="1">'Rotativo GMS - Times'!$B$11:$N$250</definedName>
    <definedName name="Z_28D586E3_66EB_40E5_80D7_14AE924D089F_.wvu.FilterData" localSheetId="1" hidden="1">'Rotativo GMS - Times'!$B$11:$N$250</definedName>
    <definedName name="Z_28FF53AE_A2E8_460F_9306_044595595430_.wvu.FilterData" localSheetId="10" hidden="1">'DADOS-KANBAM-PPS'!$A$10:$T$736</definedName>
    <definedName name="Z_28FF53AE_A2E8_460F_9306_044595595430_.wvu.FilterData" localSheetId="1" hidden="1">'Rotativo GMS - Times'!$B$11:$N$250</definedName>
    <definedName name="Z_294B8BC2_E0BE_4530_984A_EB49FDDC4579_.wvu.FilterData" localSheetId="10" hidden="1">'DADOS-KANBAM-PPS'!$A$10:$T$736</definedName>
    <definedName name="Z_29AC5F42_7AAE_432C_AFBA_58859A77EFDB_.wvu.FilterData" localSheetId="2" hidden="1">'DADOS - PENDANT_KANBAN_PPS'!$A$16:$BP$4908</definedName>
    <definedName name="Z_29FC9E9C_BF6B_4D60_A558_C454C6FD724A_.wvu.FilterData" localSheetId="2" hidden="1">'DADOS - PENDANT_KANBAN_PPS'!$B$16:$T$675</definedName>
    <definedName name="Z_2AF9866C_6B66_4A11_B8AB_8A7584184D7F_.wvu.FilterData" localSheetId="2" hidden="1">'DADOS - PENDANT_KANBAN_PPS'!$B$16:$T$822</definedName>
    <definedName name="Z_2B2D1026_3D73_4C24_A1AB_DDBAF3090C98_.wvu.FilterData" localSheetId="10" hidden="1">'DADOS-KANBAM-PPS'!$B$10:$Q$736</definedName>
    <definedName name="Z_2B44C9E4_0C69_42C3_9DCD_207ADDBE632F_.wvu.FilterData" localSheetId="10" hidden="1">'DADOS-KANBAM-PPS'!$A$10:$T$736</definedName>
    <definedName name="Z_2B790E7F_C96F_47ED_85E4_E512B4A17005_.wvu.Cols" localSheetId="14" hidden="1">' PICK LIST POCKET'!$G:$H,' PICK LIST POCKET'!$J:$J</definedName>
    <definedName name="Z_2B790E7F_C96F_47ED_85E4_E512B4A17005_.wvu.Cols" localSheetId="12" hidden="1">'Aramado pocket'!$C:$C</definedName>
    <definedName name="Z_2B790E7F_C96F_47ED_85E4_E512B4A17005_.wvu.Cols" localSheetId="10" hidden="1">'DADOS-KANBAM-PPS'!$A:$A</definedName>
    <definedName name="Z_2B790E7F_C96F_47ED_85E4_E512B4A17005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2B790E7F_C96F_47ED_85E4_E512B4A17005_.wvu.FilterData" localSheetId="14" hidden="1">' PICK LIST POCKET'!$A$2:$Y$403</definedName>
    <definedName name="Z_2B790E7F_C96F_47ED_85E4_E512B4A17005_.wvu.FilterData" localSheetId="2" hidden="1">'DADOS - PENDANT_KANBAN_PPS'!$B$16:$T$649</definedName>
    <definedName name="Z_2B790E7F_C96F_47ED_85E4_E512B4A17005_.wvu.FilterData" localSheetId="10" hidden="1">'DADOS-KANBAM-PPS'!$B$10:$Q$736</definedName>
    <definedName name="Z_2B790E7F_C96F_47ED_85E4_E512B4A17005_.wvu.FilterData" localSheetId="1" hidden="1">'Rotativo GMS - Times'!$B$11:$N$227</definedName>
    <definedName name="Z_2B790E7F_C96F_47ED_85E4_E512B4A17005_.wvu.PrintArea" localSheetId="14" hidden="1">' PICK LIST POCKET'!$B$1:$M$387</definedName>
    <definedName name="Z_2B790E7F_C96F_47ED_85E4_E512B4A17005_.wvu.PrintArea" localSheetId="12" hidden="1">'Aramado pocket'!$B$1:$B$4</definedName>
    <definedName name="Z_2B790E7F_C96F_47ED_85E4_E512B4A17005_.wvu.PrintArea" localSheetId="0" hidden="1">'Auditoria '!$B$1:$I$69</definedName>
    <definedName name="Z_2B790E7F_C96F_47ED_85E4_E512B4A17005_.wvu.PrintArea" localSheetId="3" hidden="1">'ID - Aramado'!$D$7:$J$12,'ID - Aramado'!#REF!,'ID - Aramado'!#REF!,'ID - Aramado'!#REF!,'ID - Aramado'!#REF!,'ID - Aramado'!#REF!,'ID - Aramado'!#REF!,'ID - Aramado'!#REF!</definedName>
    <definedName name="Z_2B790E7F_C96F_47ED_85E4_E512B4A17005_.wvu.PrintArea" localSheetId="4" hidden="1">'ID - Pendant'!$C$6:$U$11</definedName>
    <definedName name="Z_2B790E7F_C96F_47ED_85E4_E512B4A17005_.wvu.PrintArea" localSheetId="8" hidden="1">'ID - Porta cartão'!$A$1:$I$24</definedName>
    <definedName name="Z_2B790E7F_C96F_47ED_85E4_E512B4A17005_.wvu.PrintArea" localSheetId="11" hidden="1">'NOVO - Kanban'!$A$1:$I$24</definedName>
    <definedName name="Z_2B790E7F_C96F_47ED_85E4_E512B4A17005_.wvu.PrintArea" localSheetId="1" hidden="1">'Rotativo GMS - Times'!$B$10:$K$37</definedName>
    <definedName name="Z_2B790E7F_C96F_47ED_85E4_E512B4A17005_.wvu.Rows" localSheetId="1" hidden="1">'Rotativo GMS - Times'!$7:$7</definedName>
    <definedName name="Z_2C24ECDB_9E5C_499F_8FFE_EABBDC0FCBFE_.wvu.FilterData" localSheetId="1" hidden="1">'Rotativo GMS - Times'!$B$11:$N$227</definedName>
    <definedName name="Z_2C767B8A_E3CA_4D96_9F1B_754A3D2821CE_.wvu.FilterData" localSheetId="1" hidden="1">'Rotativo GMS - Times'!$B$11:$N$251</definedName>
    <definedName name="Z_2C76B1AB_FB97_40D6_9231_183CFC0E8812_.wvu.FilterData" localSheetId="10" hidden="1">'DADOS-KANBAM-PPS'!$A$10:$S$742</definedName>
    <definedName name="Z_2CFD4792_343E_4568_AA4A_B78B54CFB3C7_.wvu.FilterData" localSheetId="2" hidden="1">'DADOS - PENDANT_KANBAN_PPS'!$B$16:$T$781</definedName>
    <definedName name="Z_2CFD4792_343E_4568_AA4A_B78B54CFB3C7_.wvu.FilterData" localSheetId="1" hidden="1">'Rotativo GMS - Times'!$B$11:$N$250</definedName>
    <definedName name="Z_2D246E5C_7095_42AA_809B_7A5B3ED82D1E_.wvu.FilterData" localSheetId="10" hidden="1">'DADOS-KANBAM-PPS'!$B$10:$Q$736</definedName>
    <definedName name="Z_2D34C999_3FA0_411E_8C43_6FF00A00D734_.wvu.FilterData" localSheetId="10" hidden="1">'DADOS-KANBAM-PPS'!$A$10:$S$736</definedName>
    <definedName name="Z_2D34C999_3FA0_411E_8C43_6FF00A00D734_.wvu.FilterData" localSheetId="1" hidden="1">'Rotativo GMS - Times'!$B$11:$N$250</definedName>
    <definedName name="Z_2D545006_FFD0_44CA_9A91_95B5DD7CFB78_.wvu.FilterData" localSheetId="2" hidden="1">'DADOS - PENDANT_KANBAN_PPS'!$B$16:$T$649</definedName>
    <definedName name="Z_2D545006_FFD0_44CA_9A91_95B5DD7CFB78_.wvu.FilterData" localSheetId="10" hidden="1">'DADOS-KANBAM-PPS'!$B$10:$Q$736</definedName>
    <definedName name="Z_2D545006_FFD0_44CA_9A91_95B5DD7CFB78_.wvu.FilterData" localSheetId="1" hidden="1">'Rotativo GMS - Times'!$B$11:$N$227</definedName>
    <definedName name="Z_2D5731B4_DB35_4F3E_B762_3799400F2339_.wvu.FilterData" localSheetId="2" hidden="1">'DADOS - PENDANT_KANBAN_PPS'!$B$16:$T$675</definedName>
    <definedName name="Z_2D5731B4_DB35_4F3E_B762_3799400F2339_.wvu.FilterData" localSheetId="1" hidden="1">'Rotativo GMS - Times'!$B$11:$N$250</definedName>
    <definedName name="Z_2D8019F4_15C1_4C5D_BFBA_1D6453FD8F05_.wvu.FilterData" localSheetId="2" hidden="1">'DADOS - PENDANT_KANBAN_PPS'!$B$16:$T$822</definedName>
    <definedName name="Z_2DA70351_366D_424C_9D2C_CD9D7B541EF4_.wvu.FilterData" localSheetId="10" hidden="1">'DADOS-KANBAM-PPS'!$A$10:$T$736</definedName>
    <definedName name="Z_2DA70351_366D_424C_9D2C_CD9D7B541EF4_.wvu.FilterData" localSheetId="1" hidden="1">'Rotativo GMS - Times'!$B$11:$N$250</definedName>
    <definedName name="Z_2DA8ECF3_95EC_47F2_8DB1_46DF364C719B_.wvu.FilterData" localSheetId="2" hidden="1">'DADOS - PENDANT_KANBAN_PPS'!$B$16:$T$675</definedName>
    <definedName name="Z_2DAB52AD_0618_432D_BED5_C3EE092F4963_.wvu.FilterData" localSheetId="1" hidden="1">'Rotativo GMS - Times'!$B$11:$N$250</definedName>
    <definedName name="Z_2E14B090_E6E3_4DFE_83E0_A9964CE55800_.wvu.PrintArea" localSheetId="0" hidden="1">'Auditoria '!$B$1:$I$69</definedName>
    <definedName name="Z_2E98EDE3_D246_4B1D_9E9A_940916C5253C_.wvu.FilterData" localSheetId="10" hidden="1">'DADOS-KANBAM-PPS'!$A$11:$AX$736</definedName>
    <definedName name="Z_2EF518C5_2EA8_4965_B9FD_82BEC2D8BAF2_.wvu.FilterData" localSheetId="10" hidden="1">'DADOS-KANBAM-PPS'!$A$2:$U$793</definedName>
    <definedName name="Z_2F0B59C6_8578_46AC_85D1_20078AFB3AED_.wvu.FilterData" localSheetId="10" hidden="1">'DADOS-KANBAM-PPS'!$A$10:$T$736</definedName>
    <definedName name="Z_2F0B59C6_8578_46AC_85D1_20078AFB3AED_.wvu.FilterData" localSheetId="1" hidden="1">'Rotativo GMS - Times'!$B$11:$N$250</definedName>
    <definedName name="Z_2F167F28_AB28_4778_BC81_69C84417B484_.wvu.FilterData" localSheetId="10" hidden="1">'DADOS-KANBAM-PPS'!$A$11:$AX$736</definedName>
    <definedName name="Z_2F5418A1_F567_4EA7_A692_026D742EEC7E_.wvu.FilterData" localSheetId="1" hidden="1">'Rotativo GMS - Times'!$B$11:$N$250</definedName>
    <definedName name="Z_2FB78C9D_B0EF_4E24_ACD6_42429D61E7BF_.wvu.FilterData" localSheetId="1" hidden="1">'Rotativo GMS - Times'!$B$11:$N$250</definedName>
    <definedName name="Z_2FBDF4D6_7E4E_4D99_AF3A_4E4A2DEF1509_.wvu.FilterData" localSheetId="10" hidden="1">'DADOS-KANBAM-PPS'!$B$10:$Q$736</definedName>
    <definedName name="Z_2FC95457_A847_48EF_A514_7B9AA92A696E_.wvu.FilterData" localSheetId="10" hidden="1">'DADOS-KANBAM-PPS'!$A$10:$T$736</definedName>
    <definedName name="Z_3010B8B4_B8CB_4744_A276_194BAB20A36D_.wvu.FilterData" localSheetId="10" hidden="1">'DADOS-KANBAM-PPS'!$B$10:$Q$736</definedName>
    <definedName name="Z_30221CF2_C329_4167_9EDB_ACE058A46242_.wvu.FilterData" localSheetId="2" hidden="1">'DADOS - PENDANT_KANBAN_PPS'!$B$16:$T$675</definedName>
    <definedName name="Z_30221CF2_C329_4167_9EDB_ACE058A46242_.wvu.FilterData" localSheetId="10" hidden="1">'DADOS-KANBAM-PPS'!$A$10:$T$736</definedName>
    <definedName name="Z_302E02C4_6AD4_41A5_BD19_A9A751137EBC_.wvu.FilterData" localSheetId="10" hidden="1">'DADOS-KANBAM-PPS'!$B$10:$S$736</definedName>
    <definedName name="Z_302E02C4_6AD4_41A5_BD19_A9A751137EBC_.wvu.FilterData" localSheetId="1" hidden="1">'Rotativo GMS - Times'!$B$11:$N$250</definedName>
    <definedName name="Z_30700DD3_3280_49BC_93F4_99CA07D4C311_.wvu.FilterData" localSheetId="1" hidden="1">'Rotativo GMS - Times'!$B$11:$N$251</definedName>
    <definedName name="Z_30B9EB5A_D2CF_4E48_9CF3_C306802E81F8_.wvu.FilterData" localSheetId="10" hidden="1">'DADOS-KANBAM-PPS'!$B$10:$Q$736</definedName>
    <definedName name="Z_31316BBF_B731_4385_B54F_DE1D5A5028FB_.wvu.FilterData" localSheetId="10" hidden="1">'DADOS-KANBAM-PPS'!$B$10:$Q$736</definedName>
    <definedName name="Z_31D63F7C_ED24_4676_8810_C09E9B21AA1E_.wvu.FilterData" localSheetId="2" hidden="1">'DADOS - PENDANT_KANBAN_PPS'!$A$16:$BP$4908</definedName>
    <definedName name="Z_31DBB3E3_599F_47B6_8ADE_CDDAE8ADDAA1_.wvu.FilterData" localSheetId="1" hidden="1">'Rotativo GMS - Times'!$B$11:$N$250</definedName>
    <definedName name="Z_32557A3F_AB1B_4CE6_B7E2_FCD08E9850B0_.wvu.FilterData" localSheetId="2" hidden="1">'DADOS - PENDANT_KANBAN_PPS'!$B$16:$T$673</definedName>
    <definedName name="Z_32557A3F_AB1B_4CE6_B7E2_FCD08E9850B0_.wvu.FilterData" localSheetId="10" hidden="1">'DADOS-KANBAM-PPS'!$B$10:$Q$736</definedName>
    <definedName name="Z_32557A3F_AB1B_4CE6_B7E2_FCD08E9850B0_.wvu.FilterData" localSheetId="1" hidden="1">'Rotativo GMS - Times'!$B$11:$N$227</definedName>
    <definedName name="Z_32628CF5_5837_465D_86A5_30991E21BCD1_.wvu.FilterData" localSheetId="10" hidden="1">'DADOS-KANBAM-PPS'!$A$10:$S$772</definedName>
    <definedName name="Z_32A9B847_3081_4883_8C12_C25B26942527_.wvu.FilterData" localSheetId="10" hidden="1">'DADOS-KANBAM-PPS'!$A$10:$T$758</definedName>
    <definedName name="Z_32C6DF58_47CB_4DF8_88D1_1F21CFA58DCA_.wvu.FilterData" localSheetId="10" hidden="1">'DADOS-KANBAM-PPS'!$A$10:$T$736</definedName>
    <definedName name="Z_32C6DF58_47CB_4DF8_88D1_1F21CFA58DCA_.wvu.FilterData" localSheetId="1" hidden="1">'Rotativo GMS - Times'!$B$11:$N$250</definedName>
    <definedName name="Z_32C75EE9_010A_4F73_ADCD_3BE2B44418EB_.wvu.FilterData" localSheetId="2" hidden="1">'DADOS - PENDANT_KANBAN_PPS'!$B$16:$T$821</definedName>
    <definedName name="Z_32C94D20_108F_44D9_A1E3_B0C4BAD3BC0A_.wvu.FilterData" localSheetId="2" hidden="1">'DADOS - PENDANT_KANBAN_PPS'!$A$16:$BP$4909</definedName>
    <definedName name="Z_331DBC67_FACF_4BAA_9737_F45BF8B89C34_.wvu.FilterData" localSheetId="1" hidden="1">'Rotativo GMS - Times'!$B$11:$N$250</definedName>
    <definedName name="Z_346E5EE0_A66D_4BA3_8C9A_216DAC7A32D5_.wvu.FilterData" localSheetId="1" hidden="1">'Rotativo GMS - Times'!$B$11:$N$250</definedName>
    <definedName name="Z_34BB60A3_FBBA_4525_8716_27CD5586A70E_.wvu.FilterData" localSheetId="1" hidden="1">'Rotativo GMS - Times'!$B$11:$N$250</definedName>
    <definedName name="Z_34E84D25_6064_484D_97D1_A8ACECCC84EC_.wvu.FilterData" localSheetId="2" hidden="1">'DADOS - PENDANT_KANBAN_PPS'!$B$16:$T$649</definedName>
    <definedName name="Z_35818159_FC04_4947_AD56_456FEC9BD1DE_.wvu.FilterData" localSheetId="2" hidden="1">'DADOS - PENDANT_KANBAN_PPS'!$B$16:$T$675</definedName>
    <definedName name="Z_35818159_FC04_4947_AD56_456FEC9BD1DE_.wvu.FilterData" localSheetId="10" hidden="1">'DADOS-KANBAM-PPS'!$A$10:$T$736</definedName>
    <definedName name="Z_35818159_FC04_4947_AD56_456FEC9BD1DE_.wvu.FilterData" localSheetId="1" hidden="1">'Rotativo GMS - Times'!$B$11:$N$250</definedName>
    <definedName name="Z_35B40241_A5B6_4C2E_84F6_CFB0B89DD3AA_.wvu.FilterData" localSheetId="1" hidden="1">'Rotativo GMS - Times'!$B$11:$N$250</definedName>
    <definedName name="Z_35EB3DFD_FAFA_48E2_8314_FB5604A1939F_.wvu.FilterData" localSheetId="2" hidden="1">'DADOS - PENDANT_KANBAN_PPS'!$A$16:$BP$4908</definedName>
    <definedName name="Z_35EB3DFD_FAFA_48E2_8314_FB5604A1939F_.wvu.FilterData" localSheetId="1" hidden="1">'Rotativo GMS - Times'!$A$11:$WCB$250</definedName>
    <definedName name="Z_35FF6FFD_F204_4BA7_87CC_5C07DD4984B2_.wvu.FilterData" localSheetId="10" hidden="1">'DADOS-KANBAM-PPS'!$B$10:$Q$736</definedName>
    <definedName name="Z_3627A66E_8A42_49F4_A043_5FB79FBED4C0_.wvu.FilterData" localSheetId="2" hidden="1">'DADOS - PENDANT_KANBAN_PPS'!$B$16:$T$653</definedName>
    <definedName name="Z_3658A44C_FEEA_4A97_931A_5B12F627DBE2_.wvu.FilterData" localSheetId="1" hidden="1">'Rotativo GMS - Times'!$B$11:$N$227</definedName>
    <definedName name="Z_36859450_7972_4BD1_B066_38AE4D388B9A_.wvu.FilterData" localSheetId="1" hidden="1">'Rotativo GMS - Times'!$B$11:$N$250</definedName>
    <definedName name="Z_36866475_402F_4F53_9C71_99C8A060A7B0_.wvu.FilterData" localSheetId="10" hidden="1">'DADOS-KANBAM-PPS'!$A$10:$T$742</definedName>
    <definedName name="Z_374416D5_3EF7_4F6C_B45D_59F302BD4781_.wvu.FilterData" localSheetId="10" hidden="1">'DADOS-KANBAM-PPS'!$B$10:$Q$736</definedName>
    <definedName name="Z_374416D5_3EF7_4F6C_B45D_59F302BD4781_.wvu.FilterData" localSheetId="1" hidden="1">'Rotativo GMS - Times'!$B$11:$N$250</definedName>
    <definedName name="Z_377CBF0D_A67E_4BD0_BD28_1D7750307F91_.wvu.FilterData" localSheetId="10" hidden="1">'DADOS-KANBAM-PPS'!$B$10:$Q$736</definedName>
    <definedName name="Z_37C2F424_0070_47B8_9C83_726C8299287A_.wvu.FilterData" localSheetId="2" hidden="1">'DADOS - PENDANT_KANBAN_PPS'!$B$16:$BP$825</definedName>
    <definedName name="Z_37E2F7E8_B657_40D5_9B24_A2FA97E0FD1B_.wvu.PrintArea" localSheetId="0" hidden="1">'Auditoria '!$B$1:$I$69</definedName>
    <definedName name="Z_38BACA86_6B88_405E_BC8A_E1CDCF90B510_.wvu.Cols" localSheetId="14" hidden="1">' PICK LIST POCKET'!$G:$H,' PICK LIST POCKET'!$J:$J</definedName>
    <definedName name="Z_38BACA86_6B88_405E_BC8A_E1CDCF90B510_.wvu.Cols" localSheetId="12" hidden="1">'Aramado pocket'!$C:$C</definedName>
    <definedName name="Z_38BACA86_6B88_405E_BC8A_E1CDCF90B510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38BACA86_6B88_405E_BC8A_E1CDCF90B510_.wvu.Cols" localSheetId="1" hidden="1">'Rotativo GMS - Times'!$A:$A</definedName>
    <definedName name="Z_38BACA86_6B88_405E_BC8A_E1CDCF90B510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38BACA86_6B88_405E_BC8A_E1CDCF90B510_.wvu.Cols" localSheetId="16" hidden="1">xxxxxxxxxxx!$K:$X</definedName>
    <definedName name="Z_38BACA86_6B88_405E_BC8A_E1CDCF90B510_.wvu.FilterData" localSheetId="14" hidden="1">' PICK LIST POCKET'!$A$2:$Y$403</definedName>
    <definedName name="Z_38BACA86_6B88_405E_BC8A_E1CDCF90B510_.wvu.FilterData" localSheetId="2" hidden="1">'DADOS - PENDANT_KANBAN_PPS'!$A$16:$BP$16</definedName>
    <definedName name="Z_38BACA86_6B88_405E_BC8A_E1CDCF90B510_.wvu.FilterData" localSheetId="10" hidden="1">'DADOS-KANBAM-PPS'!$A$10:$S$793</definedName>
    <definedName name="Z_38BACA86_6B88_405E_BC8A_E1CDCF90B510_.wvu.FilterData" localSheetId="1" hidden="1">'Rotativo GMS - Times'!$A$11:$WCB$250</definedName>
    <definedName name="Z_38BACA86_6B88_405E_BC8A_E1CDCF90B510_.wvu.FilterData" localSheetId="15" hidden="1">'Verificação de cartão 12.03'!$A$9:$AQ$2633</definedName>
    <definedName name="Z_38BACA86_6B88_405E_BC8A_E1CDCF90B510_.wvu.PrintArea" localSheetId="14" hidden="1">' PICK LIST POCKET'!$B$1:$M$387</definedName>
    <definedName name="Z_38BACA86_6B88_405E_BC8A_E1CDCF90B510_.wvu.PrintArea" localSheetId="12" hidden="1">'Aramado pocket'!$B$1:$B$4</definedName>
    <definedName name="Z_38BACA86_6B88_405E_BC8A_E1CDCF90B510_.wvu.PrintArea" localSheetId="0" hidden="1">'Auditoria '!$A$1:$I$69</definedName>
    <definedName name="Z_38BACA86_6B88_405E_BC8A_E1CDCF90B510_.wvu.PrintArea" localSheetId="2" hidden="1">'DADOS - PENDANT_KANBAN_PPS'!$C$16:$P$538</definedName>
    <definedName name="Z_38BACA86_6B88_405E_BC8A_E1CDCF90B510_.wvu.PrintArea" localSheetId="10" hidden="1">'DADOS-KANBAM-PPS'!$C$10:$M$713</definedName>
    <definedName name="Z_38BACA86_6B88_405E_BC8A_E1CDCF90B510_.wvu.PrintArea" localSheetId="3" hidden="1">'ID - Aramado'!$D$12:$J$15</definedName>
    <definedName name="Z_38BACA86_6B88_405E_BC8A_E1CDCF90B510_.wvu.PrintArea" localSheetId="4" hidden="1">'ID - Pendant'!$C$6:$U$11</definedName>
    <definedName name="Z_38BACA86_6B88_405E_BC8A_E1CDCF90B510_.wvu.PrintArea" localSheetId="5" hidden="1">'ID - Piso'!$C$3:$L$23</definedName>
    <definedName name="Z_38BACA86_6B88_405E_BC8A_E1CDCF90B510_.wvu.PrintArea" localSheetId="6" hidden="1">'ID - Piso (2)'!$C$3:$L$23</definedName>
    <definedName name="Z_38BACA86_6B88_405E_BC8A_E1CDCF90B510_.wvu.PrintArea" localSheetId="8" hidden="1">'ID - Porta cartão'!$A$1:$I$32</definedName>
    <definedName name="Z_38BACA86_6B88_405E_BC8A_E1CDCF90B510_.wvu.PrintArea" localSheetId="11" hidden="1">'NOVO - Kanban'!$A:$I</definedName>
    <definedName name="Z_38BACA86_6B88_405E_BC8A_E1CDCF90B510_.wvu.PrintArea" localSheetId="1" hidden="1">'Rotativo GMS - Times'!$B$10:$N$92</definedName>
    <definedName name="Z_38BACA86_6B88_405E_BC8A_E1CDCF90B510_.wvu.PrintArea" localSheetId="16" hidden="1">xxxxxxxxxxx!$C$5:$J$13</definedName>
    <definedName name="Z_38BACA86_6B88_405E_BC8A_E1CDCF90B510_.wvu.Rows" localSheetId="1" hidden="1">'Rotativo GMS - Times'!$7:$7</definedName>
    <definedName name="Z_38D2674E_0BF1_484A_B653_A76ABEC96BC5_.wvu.FilterData" localSheetId="2" hidden="1">'DADOS - PENDANT_KANBAN_PPS'!$B$16:$T$821</definedName>
    <definedName name="Z_38D2674E_0BF1_484A_B653_A76ABEC96BC5_.wvu.FilterData" localSheetId="10" hidden="1">'DADOS-KANBAM-PPS'!$A$10:$T$736</definedName>
    <definedName name="Z_38D2674E_0BF1_484A_B653_A76ABEC96BC5_.wvu.FilterData" localSheetId="1" hidden="1">'Rotativo GMS - Times'!$B$11:$N$250</definedName>
    <definedName name="Z_38E7C548_78DD_47EC_8293_73BFA26B9252_.wvu.FilterData" localSheetId="10" hidden="1">'DADOS-KANBAM-PPS'!$B$10:$Q$736</definedName>
    <definedName name="Z_38FCE120_4F8C_4D23_9B58_881E3E95732A_.wvu.FilterData" localSheetId="10" hidden="1">'DADOS-KANBAM-PPS'!$B$10:$Q$736</definedName>
    <definedName name="Z_38FCE120_4F8C_4D23_9B58_881E3E95732A_.wvu.FilterData" localSheetId="1" hidden="1">'Rotativo GMS - Times'!$B$11:$N$250</definedName>
    <definedName name="Z_396D168E_C954_46AF_AD03_6F76D1035866_.wvu.FilterData" localSheetId="10" hidden="1">'DADOS-KANBAM-PPS'!$A$10:$T$736</definedName>
    <definedName name="Z_39AD3822_E680_48EB_B900_FC4FC3C5F728_.wvu.FilterData" localSheetId="10" hidden="1">'DADOS-KANBAM-PPS'!$A$10:$T$772</definedName>
    <definedName name="Z_39EEE096_C40E_49AD_8C71_0FC9D15FD08E_.wvu.FilterData" localSheetId="2" hidden="1">'DADOS - PENDANT_KANBAN_PPS'!$B$16:$T$649</definedName>
    <definedName name="Z_3A85C2FC_8190_4618_8D5A_41D0117FA82E_.wvu.FilterData" localSheetId="2" hidden="1">'DADOS - PENDANT_KANBAN_PPS'!$B$16:$T$675</definedName>
    <definedName name="Z_3A85C2FC_8190_4618_8D5A_41D0117FA82E_.wvu.FilterData" localSheetId="1" hidden="1">'Rotativo GMS - Times'!$B$11:$N$250</definedName>
    <definedName name="Z_3AB863EC_CD8C_4911_A98F_67DF19EDECE2_.wvu.FilterData" localSheetId="2" hidden="1">'DADOS - PENDANT_KANBAN_PPS'!$B$16:$T$825</definedName>
    <definedName name="Z_3AB863EC_CD8C_4911_A98F_67DF19EDECE2_.wvu.FilterData" localSheetId="1" hidden="1">'Rotativo GMS - Times'!$B$11:$N$251</definedName>
    <definedName name="Z_3B0425E8_B021_4C7D_AD26_BFCE6F0F51E9_.wvu.FilterData" localSheetId="2" hidden="1">'DADOS - PENDANT_KANBAN_PPS'!$B$16:$T$649</definedName>
    <definedName name="Z_3B396E73_1041_495C_971C_EC6933F4D99B_.wvu.FilterData" localSheetId="2" hidden="1">'DADOS - PENDANT_KANBAN_PPS'!$B$16:$T$822</definedName>
    <definedName name="Z_3B396E73_1041_495C_971C_EC6933F4D99B_.wvu.FilterData" localSheetId="10" hidden="1">'DADOS-KANBAM-PPS'!$A$10:$S$736</definedName>
    <definedName name="Z_3C1EE6B0_99E3_4EB8_A519_1A604C583BEA_.wvu.FilterData" localSheetId="2" hidden="1">'DADOS - PENDANT_KANBAN_PPS'!$B$16:$T$651</definedName>
    <definedName name="Z_3C6B4D71_EF6C_4600_84DD_DB7AAAC7C0D8_.wvu.FilterData" localSheetId="14" hidden="1">' PICK LIST POCKET'!$A$2:$Y$403</definedName>
    <definedName name="Z_3C6B4D71_EF6C_4600_84DD_DB7AAAC7C0D8_.wvu.FilterData" localSheetId="10" hidden="1">'DADOS-KANBAM-PPS'!$B$10:$Q$736</definedName>
    <definedName name="Z_3C8B1831_4D1C_407A_A50D_61359A77C840_.wvu.FilterData" localSheetId="10" hidden="1">'DADOS-KANBAM-PPS'!$B$10:$Q$736</definedName>
    <definedName name="Z_3C8B1831_4D1C_407A_A50D_61359A77C840_.wvu.FilterData" localSheetId="1" hidden="1">'Rotativo GMS - Times'!$B$11:$N$250</definedName>
    <definedName name="Z_3CBA750A_52C8_4C0A_A9D9_1FEA70DB4582_.wvu.FilterData" localSheetId="10" hidden="1">'DADOS-KANBAM-PPS'!$B$10:$Q$736</definedName>
    <definedName name="Z_3CE8AD5C_B23E_4EF2_BE6F_D0647416B08B_.wvu.FilterData" localSheetId="10" hidden="1">'DADOS-KANBAM-PPS'!$A$10:$T$736</definedName>
    <definedName name="Z_3D325E67_04AF_42D4_8C07_45463B35453B_.wvu.FilterData" localSheetId="10" hidden="1">'DADOS-KANBAM-PPS'!$B$10:$Q$736</definedName>
    <definedName name="Z_3D55A495_C234_4BDD_AF64_A4E553BF7B35_.wvu.FilterData" localSheetId="2" hidden="1">'DADOS - PENDANT_KANBAN_PPS'!$B$16:$T$806</definedName>
    <definedName name="Z_3D55A495_C234_4BDD_AF64_A4E553BF7B35_.wvu.FilterData" localSheetId="10" hidden="1">'DADOS-KANBAM-PPS'!$A$10:$T$736</definedName>
    <definedName name="Z_3D55A495_C234_4BDD_AF64_A4E553BF7B35_.wvu.FilterData" localSheetId="1" hidden="1">'Rotativo GMS - Times'!$B$11:$N$250</definedName>
    <definedName name="Z_3D5BE23D_9D0B_4730_8572_176C57AD5C63_.wvu.FilterData" localSheetId="10" hidden="1">'DADOS-KANBAM-PPS'!$A$10:$T$736</definedName>
    <definedName name="Z_3D5BE23D_9D0B_4730_8572_176C57AD5C63_.wvu.FilterData" localSheetId="1" hidden="1">'Rotativo GMS - Times'!$B$11:$N$250</definedName>
    <definedName name="Z_3D976088_D6E7_4D2D_B7B2_144C2CA9034C_.wvu.FilterData" localSheetId="10" hidden="1">'DADOS-KANBAM-PPS'!$B$10:$Q$736</definedName>
    <definedName name="Z_3DDF3BF0_C9A0_426A_B323_35EB33360042_.wvu.FilterData" localSheetId="1" hidden="1">'Rotativo GMS - Times'!$B$11:$N$251</definedName>
    <definedName name="Z_3E1C2B86_6CCB_4827_ABB1_55A0205DA2A1_.wvu.FilterData" localSheetId="10" hidden="1">'DADOS-KANBAM-PPS'!$B$10:$Q$736</definedName>
    <definedName name="Z_3E6F9000_731C_42D1_9042_6C46931430E3_.wvu.FilterData" localSheetId="2" hidden="1">'DADOS - PENDANT_KANBAN_PPS'!$A$16:$BP$4908</definedName>
    <definedName name="Z_3E723DA6_9971_4BB0_900A_32AA90059B74_.wvu.FilterData" localSheetId="10" hidden="1">'DADOS-KANBAM-PPS'!$B$10:$Q$736</definedName>
    <definedName name="Z_3E92DD31_F6A8_47D8_B09F_3C899BD09F34_.wvu.FilterData" localSheetId="2" hidden="1">'DADOS - PENDANT_KANBAN_PPS'!$B$16:$T$821</definedName>
    <definedName name="Z_3E92DD31_F6A8_47D8_B09F_3C899BD09F34_.wvu.FilterData" localSheetId="10" hidden="1">'DADOS-KANBAM-PPS'!$A$10:$T$736</definedName>
    <definedName name="Z_3E92DD31_F6A8_47D8_B09F_3C899BD09F34_.wvu.FilterData" localSheetId="1" hidden="1">'Rotativo GMS - Times'!$B$11:$N$250</definedName>
    <definedName name="Z_3EAD4D69_F99D_4903_96D1_2BFA3E5F06C4_.wvu.FilterData" localSheetId="2" hidden="1">'DADOS - PENDANT_KANBAN_PPS'!$B$16:$T$821</definedName>
    <definedName name="Z_3EAD4D69_F99D_4903_96D1_2BFA3E5F06C4_.wvu.FilterData" localSheetId="10" hidden="1">'DADOS-KANBAM-PPS'!$A$10:$T$736</definedName>
    <definedName name="Z_3EF7F1F5_8FA7_444E_9CE1_9E40CF66ED17_.wvu.FilterData" localSheetId="2" hidden="1">'DADOS - PENDANT_KANBAN_PPS'!$B$16:$T$649</definedName>
    <definedName name="Z_3EF7F1F5_8FA7_444E_9CE1_9E40CF66ED17_.wvu.FilterData" localSheetId="10" hidden="1">'DADOS-KANBAM-PPS'!$B$10:$Q$736</definedName>
    <definedName name="Z_3F9FE243_D678_4C2D_9FB2_CFF1181B7DE7_.wvu.FilterData" localSheetId="10" hidden="1">'DADOS-KANBAM-PPS'!$B$10:$Q$736</definedName>
    <definedName name="Z_3FBC1BBB_0E33_4968_96B1_94BEA041D364_.wvu.FilterData" localSheetId="1" hidden="1">'Rotativo GMS - Times'!$B$11:$N$250</definedName>
    <definedName name="Z_3FD4D7DC_3B3A_45EB_A784_C32D5C57E94E_.wvu.FilterData" localSheetId="10" hidden="1">'DADOS-KANBAM-PPS'!$A$10:$T$736</definedName>
    <definedName name="Z_4005B79F_3C30_4419_BB92_24640A71BFC6_.wvu.FilterData" localSheetId="10" hidden="1">'DADOS-KANBAM-PPS'!$B$10:$Q$736</definedName>
    <definedName name="Z_4020E12D_9536_40D8_A387_365BE9E17FA0_.wvu.FilterData" localSheetId="2" hidden="1">'DADOS - PENDANT_KANBAN_PPS'!$B$16:$T$822</definedName>
    <definedName name="Z_4020E12D_9536_40D8_A387_365BE9E17FA0_.wvu.FilterData" localSheetId="10" hidden="1">'DADOS-KANBAM-PPS'!$A$10:$T$736</definedName>
    <definedName name="Z_40226A2F_A16B_4425_A366_3A4920B19FE4_.wvu.FilterData" localSheetId="10" hidden="1">'DADOS-KANBAM-PPS'!$B$10:$Q$736</definedName>
    <definedName name="Z_40226A2F_A16B_4425_A366_3A4920B19FE4_.wvu.FilterData" localSheetId="1" hidden="1">'Rotativo GMS - Times'!$B$11:$N$227</definedName>
    <definedName name="Z_410DAEC9_BDE7_4EED_884E_24740CED0B4D_.wvu.FilterData" localSheetId="1" hidden="1">'Rotativo GMS - Times'!$B$11:$N$227</definedName>
    <definedName name="Z_41112FBD_6540_49B5_9544_6077C96DBF31_.wvu.FilterData" localSheetId="10" hidden="1">'DADOS-KANBAM-PPS'!$A$10:$T$736</definedName>
    <definedName name="Z_41112FBD_6540_49B5_9544_6077C96DBF31_.wvu.FilterData" localSheetId="1" hidden="1">'Rotativo GMS - Times'!$B$11:$N$250</definedName>
    <definedName name="Z_4174F8BF_EDA4_4C62_BA06_AD3419F3E15F_.wvu.FilterData" localSheetId="10" hidden="1">'DADOS-KANBAM-PPS'!$A$10:$S$775</definedName>
    <definedName name="Z_418333A7_7986_464B_9253_78B12FA0C532_.wvu.FilterData" localSheetId="1" hidden="1">'Rotativo GMS - Times'!$B$11:$N$250</definedName>
    <definedName name="Z_41A82A90_57E8_47BE_9304_3F4F3C35E011_.wvu.FilterData" localSheetId="2" hidden="1">'DADOS - PENDANT_KANBAN_PPS'!$B$16:$T$675</definedName>
    <definedName name="Z_41A82A90_57E8_47BE_9304_3F4F3C35E011_.wvu.FilterData" localSheetId="1" hidden="1">'Rotativo GMS - Times'!$B$11:$N$250</definedName>
    <definedName name="Z_41E1CCE2_2551_469E_9D95_A20B190B11E5_.wvu.FilterData" localSheetId="10" hidden="1">'DADOS-KANBAM-PPS'!$B$10:$Q$736</definedName>
    <definedName name="Z_421FABE8_FFC9_45EE_AAF0_B50AFA73C42C_.wvu.FilterData" localSheetId="2" hidden="1">'DADOS - PENDANT_KANBAN_PPS'!$B$16:$V$579</definedName>
    <definedName name="Z_421FABE8_FFC9_45EE_AAF0_B50AFA73C42C_.wvu.FilterData" localSheetId="10" hidden="1">'DADOS-KANBAM-PPS'!$A$10:$T$736</definedName>
    <definedName name="Z_421FABE8_FFC9_45EE_AAF0_B50AFA73C42C_.wvu.FilterData" localSheetId="1" hidden="1">'Rotativo GMS - Times'!$B$11:$N$250</definedName>
    <definedName name="Z_4247F86A_3D49_4BCE_B961_4EB700592BBA_.wvu.FilterData" localSheetId="1" hidden="1">'Rotativo GMS - Times'!$A$11:$WCB$251</definedName>
    <definedName name="Z_4268744B_C296_4D40_A51D_A9A21B1DDBED_.wvu.FilterData" localSheetId="10" hidden="1">'DADOS-KANBAM-PPS'!$B$10:$Q$736</definedName>
    <definedName name="Z_42806A1C_A7D5_428D_A432_A20714676317_.wvu.FilterData" localSheetId="2" hidden="1">'DADOS - PENDANT_KANBAN_PPS'!$B$16:$T$649</definedName>
    <definedName name="Z_42806A1C_A7D5_428D_A432_A20714676317_.wvu.FilterData" localSheetId="10" hidden="1">'DADOS-KANBAM-PPS'!$B$10:$Q$736</definedName>
    <definedName name="Z_4288FA9F_F114_4F5A_B53C_CEB94E01007A_.wvu.FilterData" localSheetId="2" hidden="1">'DADOS - PENDANT_KANBAN_PPS'!$B$16:$T$675</definedName>
    <definedName name="Z_4288FA9F_F114_4F5A_B53C_CEB94E01007A_.wvu.FilterData" localSheetId="10" hidden="1">'DADOS-KANBAM-PPS'!$B$10:$Q$736</definedName>
    <definedName name="Z_4288FA9F_F114_4F5A_B53C_CEB94E01007A_.wvu.FilterData" localSheetId="1" hidden="1">'Rotativo GMS - Times'!$B$11:$N$250</definedName>
    <definedName name="Z_4291BB92_DEE7_4E22_A009_B4B11B81DD6F_.wvu.FilterData" localSheetId="10" hidden="1">'DADOS-KANBAM-PPS'!$B$10:$Q$736</definedName>
    <definedName name="Z_43B1F211_9AC5_44E8_AAC3_D24C8F0E519B_.wvu.FilterData" localSheetId="10" hidden="1">'DADOS-KANBAM-PPS'!$A$10:$T$736</definedName>
    <definedName name="Z_43B1F211_9AC5_44E8_AAC3_D24C8F0E519B_.wvu.FilterData" localSheetId="1" hidden="1">'Rotativo GMS - Times'!$B$11:$N$250</definedName>
    <definedName name="Z_43C3D263_ACE8_413C_AE80_28A014A1C207_.wvu.FilterData" localSheetId="10" hidden="1">'DADOS-KANBAM-PPS'!$B$10:$Q$736</definedName>
    <definedName name="Z_43D97244_0F97_4C89_BF16_650524BEECFD_.wvu.FilterData" localSheetId="1" hidden="1">'Rotativo GMS - Times'!$B$11:$N$227</definedName>
    <definedName name="Z_44133370_5EEF_40C5_8AB3_A33923187DAC_.wvu.FilterData" localSheetId="1" hidden="1">'Rotativo GMS - Times'!$B$11:$N$250</definedName>
    <definedName name="Z_442D89BE_73B6_48D5_9705_47D45A8184A5_.wvu.FilterData" localSheetId="2" hidden="1">'DADOS - PENDANT_KANBAN_PPS'!$B$16:$T$675</definedName>
    <definedName name="Z_442D89BE_73B6_48D5_9705_47D45A8184A5_.wvu.FilterData" localSheetId="1" hidden="1">'Rotativo GMS - Times'!$B$11:$N$250</definedName>
    <definedName name="Z_44777A73_FFA9_415F_810E_3D2A0C7386FD_.wvu.FilterData" localSheetId="2" hidden="1">'DADOS - PENDANT_KANBAN_PPS'!$B$16:$T$781</definedName>
    <definedName name="Z_44777A73_FFA9_415F_810E_3D2A0C7386FD_.wvu.FilterData" localSheetId="10" hidden="1">'DADOS-KANBAM-PPS'!$A$10:$T$736</definedName>
    <definedName name="Z_44C7A9D7_30E2_44F5_82BA_64098F92D398_.wvu.FilterData" localSheetId="2" hidden="1">'DADOS - PENDANT_KANBAN_PPS'!$B$16:$T$847</definedName>
    <definedName name="Z_44C7A9D7_30E2_44F5_82BA_64098F92D398_.wvu.FilterData" localSheetId="1" hidden="1">'Rotativo GMS - Times'!$B$11:$N$251</definedName>
    <definedName name="Z_44DF5139_A921_4E97_B813_27EDE2D0296A_.wvu.FilterData" localSheetId="2" hidden="1">'DADOS - PENDANT_KANBAN_PPS'!$B$16:$T$810</definedName>
    <definedName name="Z_44DF5139_A921_4E97_B813_27EDE2D0296A_.wvu.FilterData" localSheetId="10" hidden="1">'DADOS-KANBAM-PPS'!$A$10:$T$736</definedName>
    <definedName name="Z_44DF5139_A921_4E97_B813_27EDE2D0296A_.wvu.FilterData" localSheetId="1" hidden="1">'Rotativo GMS - Times'!$B$11:$N$250</definedName>
    <definedName name="Z_45292777_ED87_485C_AB80_8EC6CEF6718B_.wvu.FilterData" localSheetId="10" hidden="1">'DADOS-KANBAM-PPS'!$B$10:$Q$736</definedName>
    <definedName name="Z_456E1A14_8EF8_433E_8EF3_A8ED723AEC7A_.wvu.FilterData" localSheetId="2" hidden="1">'DADOS - PENDANT_KANBAN_PPS'!$B$16:$T$822</definedName>
    <definedName name="Z_456E1A14_8EF8_433E_8EF3_A8ED723AEC7A_.wvu.FilterData" localSheetId="10" hidden="1">'DADOS-KANBAM-PPS'!$A$10:$T$736</definedName>
    <definedName name="Z_456E1A14_8EF8_433E_8EF3_A8ED723AEC7A_.wvu.FilterData" localSheetId="1" hidden="1">'Rotativo GMS - Times'!$B$11:$N$251</definedName>
    <definedName name="Z_45824105_37EC_4DFE_A6E3_24C4A5EE0301_.wvu.FilterData" localSheetId="1" hidden="1">'Rotativo GMS - Times'!$B$11:$N$250</definedName>
    <definedName name="Z_463A82A9_7E17_46B7_8130_2B94588EF398_.wvu.FilterData" localSheetId="1" hidden="1">'Rotativo GMS - Times'!$B$11:$N$250</definedName>
    <definedName name="Z_464FC95B_35E4_41FE_AD14_2187D7619B5C_.wvu.FilterData" localSheetId="2" hidden="1">'DADOS - PENDANT_KANBAN_PPS'!$A$16:$BP$4909</definedName>
    <definedName name="Z_46A3E4BF_B8AB_4835_9976_6863431FF219_.wvu.FilterData" localSheetId="10" hidden="1">'DADOS-KANBAM-PPS'!$A$10:$T$736</definedName>
    <definedName name="Z_4763DC14_10BE_4429_B265_F31621948A7B_.wvu.FilterData" localSheetId="10" hidden="1">'DADOS-KANBAM-PPS'!$B$10:$Q$736</definedName>
    <definedName name="Z_479894C3_FE95_42A1_A286_43BDC7902CB1_.wvu.FilterData" localSheetId="10" hidden="1">'DADOS-KANBAM-PPS'!$B$10:$Q$736</definedName>
    <definedName name="Z_47FD2526_1E07_411A_8929_3C761819E17D_.wvu.FilterData" localSheetId="10" hidden="1">'DADOS-KANBAM-PPS'!$A$10:$T$736</definedName>
    <definedName name="Z_47FD2526_1E07_411A_8929_3C761819E17D_.wvu.FilterData" localSheetId="1" hidden="1">'Rotativo GMS - Times'!$B$11:$N$251</definedName>
    <definedName name="Z_4852EA9C_9507_413D_95D0_8420683CB410_.wvu.FilterData" localSheetId="2" hidden="1">'DADOS - PENDANT_KANBAN_PPS'!$B$16:$T$675</definedName>
    <definedName name="Z_4852EA9C_9507_413D_95D0_8420683CB410_.wvu.FilterData" localSheetId="10" hidden="1">'DADOS-KANBAM-PPS'!$B$10:$Q$736</definedName>
    <definedName name="Z_486FDDA3_9E5A_41C4_9D61_940783EB0E2A_.wvu.FilterData" localSheetId="15" hidden="1">'Verificação de cartão 12.03'!$A$9:$AQ$2633</definedName>
    <definedName name="Z_48B1C8C7_A492_4D1A_87CF_47908BA88A44_.wvu.FilterData" localSheetId="1" hidden="1">'Rotativo GMS - Times'!$B$11:$N$251</definedName>
    <definedName name="Z_48D2B9D6_88E4_4E94_BD9C_A879F1FE3102_.wvu.FilterData" localSheetId="10" hidden="1">'DADOS-KANBAM-PPS'!$A$10:$T$736</definedName>
    <definedName name="Z_48E88F9B_951D_4B2F_8DAC_3D9FE8ACD5A1_.wvu.FilterData" localSheetId="2" hidden="1">'DADOS - PENDANT_KANBAN_PPS'!$B$16:$T$867</definedName>
    <definedName name="Z_490F2AD3_BA37_4A5A_AD36_34E2A4E9861F_.wvu.FilterData" localSheetId="2" hidden="1">'DADOS - PENDANT_KANBAN_PPS'!$B$16:$T$781</definedName>
    <definedName name="Z_490F2AD3_BA37_4A5A_AD36_34E2A4E9861F_.wvu.FilterData" localSheetId="1" hidden="1">'Rotativo GMS - Times'!$B$11:$N$250</definedName>
    <definedName name="Z_4972928F_00C3_48DB_81AD_1E237A55E197_.wvu.FilterData" localSheetId="2" hidden="1">'DADOS - PENDANT_KANBAN_PPS'!$B$16:$T$781</definedName>
    <definedName name="Z_499147A9_1F93_49EF_A9FB_E3868DDD77CB_.wvu.FilterData" localSheetId="10" hidden="1">'DADOS-KANBAM-PPS'!$B$10:$Q$736</definedName>
    <definedName name="Z_49F7954D_B9DF_4DBE_9F75_8131970EFFAD_.wvu.FilterData" localSheetId="2" hidden="1">'DADOS - PENDANT_KANBAN_PPS'!$B$16:$T$649</definedName>
    <definedName name="Z_4A6E4A55_F547_4198_85DC_B60E7639B738_.wvu.FilterData" localSheetId="1" hidden="1">'Rotativo GMS - Times'!$B$11:$N$251</definedName>
    <definedName name="Z_4A8759F7_3F7C_4674_B5BF_013E02EBCCE2_.wvu.FilterData" localSheetId="1" hidden="1">'Rotativo GMS - Times'!$B$11:$N$251</definedName>
    <definedName name="Z_4AC1CD5E_252A_49B3_9DFE_4048A3694AD5_.wvu.Cols" localSheetId="14" hidden="1">' PICK LIST POCKET'!$G:$H,' PICK LIST POCKET'!$J:$J</definedName>
    <definedName name="Z_4AC1CD5E_252A_49B3_9DFE_4048A3694AD5_.wvu.Cols" localSheetId="12" hidden="1">'Aramado pocket'!$C:$C</definedName>
    <definedName name="Z_4AC1CD5E_252A_49B3_9DFE_4048A3694AD5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4AC1CD5E_252A_49B3_9DFE_4048A3694AD5_.wvu.Cols" localSheetId="1" hidden="1">'Rotativo GMS - Times'!$A:$A</definedName>
    <definedName name="Z_4AC1CD5E_252A_49B3_9DFE_4048A3694AD5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4AC1CD5E_252A_49B3_9DFE_4048A3694AD5_.wvu.Cols" localSheetId="16" hidden="1">xxxxxxxxxxx!$K:$X</definedName>
    <definedName name="Z_4AC1CD5E_252A_49B3_9DFE_4048A3694AD5_.wvu.FilterData" localSheetId="14" hidden="1">' PICK LIST POCKET'!$A$2:$Y$403</definedName>
    <definedName name="Z_4AC1CD5E_252A_49B3_9DFE_4048A3694AD5_.wvu.FilterData" localSheetId="2" hidden="1">'DADOS - PENDANT_KANBAN_PPS'!$B$16:$T$847</definedName>
    <definedName name="Z_4AC1CD5E_252A_49B3_9DFE_4048A3694AD5_.wvu.FilterData" localSheetId="10" hidden="1">'DADOS-KANBAM-PPS'!$A$10:$T$742</definedName>
    <definedName name="Z_4AC1CD5E_252A_49B3_9DFE_4048A3694AD5_.wvu.FilterData" localSheetId="1" hidden="1">'Rotativo GMS - Times'!$B$11:$N$251</definedName>
    <definedName name="Z_4AC1CD5E_252A_49B3_9DFE_4048A3694AD5_.wvu.FilterData" localSheetId="15" hidden="1">'Verificação de cartão 12.03'!$A$9:$AQ$2633</definedName>
    <definedName name="Z_4AC1CD5E_252A_49B3_9DFE_4048A3694AD5_.wvu.PrintArea" localSheetId="14" hidden="1">' PICK LIST POCKET'!$B$1:$M$387</definedName>
    <definedName name="Z_4AC1CD5E_252A_49B3_9DFE_4048A3694AD5_.wvu.PrintArea" localSheetId="12" hidden="1">'Aramado pocket'!$B$1:$B$4</definedName>
    <definedName name="Z_4AC1CD5E_252A_49B3_9DFE_4048A3694AD5_.wvu.PrintArea" localSheetId="0" hidden="1">'Auditoria '!$A$1:$I$69</definedName>
    <definedName name="Z_4AC1CD5E_252A_49B3_9DFE_4048A3694AD5_.wvu.PrintArea" localSheetId="2" hidden="1">'DADOS - PENDANT_KANBAN_PPS'!$C$16:$P$537</definedName>
    <definedName name="Z_4AC1CD5E_252A_49B3_9DFE_4048A3694AD5_.wvu.PrintArea" localSheetId="10" hidden="1">'DADOS-KANBAM-PPS'!$C$10:$M$713</definedName>
    <definedName name="Z_4AC1CD5E_252A_49B3_9DFE_4048A3694AD5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4AC1CD5E_252A_49B3_9DFE_4048A3694AD5_.wvu.PrintArea" localSheetId="4" hidden="1">'ID - Pendant'!$C$6:$U$11</definedName>
    <definedName name="Z_4AC1CD5E_252A_49B3_9DFE_4048A3694AD5_.wvu.PrintArea" localSheetId="5" hidden="1">'ID - Piso'!$C$3:$L$23</definedName>
    <definedName name="Z_4AC1CD5E_252A_49B3_9DFE_4048A3694AD5_.wvu.PrintArea" localSheetId="6" hidden="1">'ID - Piso (2)'!$C$3:$L$23</definedName>
    <definedName name="Z_4AC1CD5E_252A_49B3_9DFE_4048A3694AD5_.wvu.PrintArea" localSheetId="8" hidden="1">'ID - Porta cartão'!$A$1:$I$32</definedName>
    <definedName name="Z_4AC1CD5E_252A_49B3_9DFE_4048A3694AD5_.wvu.PrintArea" localSheetId="11" hidden="1">'NOVO - Kanban'!$A$1:$I$32</definedName>
    <definedName name="Z_4AC1CD5E_252A_49B3_9DFE_4048A3694AD5_.wvu.PrintArea" localSheetId="1" hidden="1">'Rotativo GMS - Times'!$B$10:$N$92</definedName>
    <definedName name="Z_4AC1CD5E_252A_49B3_9DFE_4048A3694AD5_.wvu.PrintArea" localSheetId="16" hidden="1">xxxxxxxxxxx!$C$5:$J$13</definedName>
    <definedName name="Z_4AC1CD5E_252A_49B3_9DFE_4048A3694AD5_.wvu.Rows" localSheetId="1" hidden="1">'Rotativo GMS - Times'!$7:$7</definedName>
    <definedName name="Z_4AEE290F_07D3_4731_A1E7_8D9CA932E95A_.wvu.FilterData" localSheetId="2" hidden="1">'DADOS - PENDANT_KANBAN_PPS'!$B$16:$T$675</definedName>
    <definedName name="Z_4B3FEBE0_AD8E_426E_A0CA_30898D83910A_.wvu.FilterData" localSheetId="2" hidden="1">'DADOS - PENDANT_KANBAN_PPS'!$B$16:$T$807</definedName>
    <definedName name="Z_4B3FEBE0_AD8E_426E_A0CA_30898D83910A_.wvu.FilterData" localSheetId="10" hidden="1">'DADOS-KANBAM-PPS'!$A$10:$T$736</definedName>
    <definedName name="Z_4BC3FC91_6942_46B7_82EC_B32D469B0357_.wvu.FilterData" localSheetId="2" hidden="1">'DADOS - PENDANT_KANBAN_PPS'!$B$16:$T$822</definedName>
    <definedName name="Z_4BC3FC91_6942_46B7_82EC_B32D469B0357_.wvu.FilterData" localSheetId="10" hidden="1">'DADOS-KANBAM-PPS'!$A$10:$T$736</definedName>
    <definedName name="Z_4BC3FC91_6942_46B7_82EC_B32D469B0357_.wvu.FilterData" localSheetId="1" hidden="1">'Rotativo GMS - Times'!$B$11:$N$251</definedName>
    <definedName name="Z_4C721DC4_13F7_42F9_BD4C_9765E852190A_.wvu.FilterData" localSheetId="10" hidden="1">'DADOS-KANBAM-PPS'!$A$10:$T$736</definedName>
    <definedName name="Z_4CC1AB51_0DB5_4681_8E5C_44D7804C5835_.wvu.FilterData" localSheetId="2" hidden="1">'DADOS - PENDANT_KANBAN_PPS'!$B$16:$T$649</definedName>
    <definedName name="Z_4CC1AB51_0DB5_4681_8E5C_44D7804C5835_.wvu.FilterData" localSheetId="10" hidden="1">'DADOS-KANBAM-PPS'!$B$10:$Q$736</definedName>
    <definedName name="Z_4CD33C1C_EEA7_468B_B7A3_A28EE909C649_.wvu.FilterData" localSheetId="2" hidden="1">'DADOS - PENDANT_KANBAN_PPS'!$B$16:$T$649</definedName>
    <definedName name="Z_4CD33C1C_EEA7_468B_B7A3_A28EE909C649_.wvu.FilterData" localSheetId="10" hidden="1">'DADOS-KANBAM-PPS'!$B$10:$Q$736</definedName>
    <definedName name="Z_4CEF824F_1812_40D1_A417_A03D3A563284_.wvu.FilterData" localSheetId="10" hidden="1">'DADOS-KANBAM-PPS'!$B$10:$Q$736</definedName>
    <definedName name="Z_4D5C5943_F756_4CBF_9A87_244BC0B41B6E_.wvu.FilterData" localSheetId="2" hidden="1">'DADOS - PENDANT_KANBAN_PPS'!$B$16:$T$675</definedName>
    <definedName name="Z_4D9C2DC8_913A_4B94_9779_A8FCC17CA377_.wvu.FilterData" localSheetId="2" hidden="1">'DADOS - PENDANT_KANBAN_PPS'!$B$16:$T$675</definedName>
    <definedName name="Z_4D9C2DC8_913A_4B94_9779_A8FCC17CA377_.wvu.FilterData" localSheetId="10" hidden="1">'DADOS-KANBAM-PPS'!$B$10:$Q$736</definedName>
    <definedName name="Z_4DCA23EA_6160_4FAD_8A6C_B8A17E89A2E8_.wvu.FilterData" localSheetId="2" hidden="1">'DADOS - PENDANT_KANBAN_PPS'!$B$16:$T$675</definedName>
    <definedName name="Z_4E11DF7A_B22E_4BBA_A741_72C71252B11E_.wvu.FilterData" localSheetId="10" hidden="1">'DADOS-KANBAM-PPS'!$B$10:$Q$736</definedName>
    <definedName name="Z_4E11DF7A_B22E_4BBA_A741_72C71252B11E_.wvu.FilterData" localSheetId="1" hidden="1">'Rotativo GMS - Times'!$B$11:$N$227</definedName>
    <definedName name="Z_4EFDBF8D_D5CD_43F1_8682_73B986C742C5_.wvu.FilterData" localSheetId="2" hidden="1">'DADOS - PENDANT_KANBAN_PPS'!$B$16:$BP$828</definedName>
    <definedName name="Z_4FEC27DA_0E3E_445D_960F_6D49A08EB7A7_.wvu.FilterData" localSheetId="2" hidden="1">'DADOS - PENDANT_KANBAN_PPS'!$B$16:$T$822</definedName>
    <definedName name="Z_50735563_8928_4B68_8D7B_96C3099D0A2A_.wvu.FilterData" localSheetId="10" hidden="1">'DADOS-KANBAM-PPS'!$A$10:$T$736</definedName>
    <definedName name="Z_50DD4287_864A_41B5_8A4B_58472EBDCC99_.wvu.FilterData" localSheetId="10" hidden="1">'DADOS-KANBAM-PPS'!$A$10:$T$736</definedName>
    <definedName name="Z_50DD4287_864A_41B5_8A4B_58472EBDCC99_.wvu.FilterData" localSheetId="1" hidden="1">'Rotativo GMS - Times'!$B$11:$N$250</definedName>
    <definedName name="Z_50EBD4DC_9BF5_416C_8BA1_C97D99D02F0F_.wvu.FilterData" localSheetId="10" hidden="1">'DADOS-KANBAM-PPS'!$A$10:$T$736</definedName>
    <definedName name="Z_50EBD4DC_9BF5_416C_8BA1_C97D99D02F0F_.wvu.FilterData" localSheetId="1" hidden="1">'Rotativo GMS - Times'!$B$11:$N$251</definedName>
    <definedName name="Z_50F9024C_4C17_433C_A593_08FE101A3442_.wvu.FilterData" localSheetId="10" hidden="1">'DADOS-KANBAM-PPS'!$A$10:$S$736</definedName>
    <definedName name="Z_511F8152_67AD_42D7_B9F9_1F3075BE4759_.wvu.FilterData" localSheetId="2" hidden="1">'DADOS - PENDANT_KANBAN_PPS'!$B$16:$T$673</definedName>
    <definedName name="Z_5131E111_E397_4903_BE7E_734BE1DC0409_.wvu.FilterData" localSheetId="2" hidden="1">'DADOS - PENDANT_KANBAN_PPS'!$B$16:$T$649</definedName>
    <definedName name="Z_5131E111_E397_4903_BE7E_734BE1DC0409_.wvu.FilterData" localSheetId="10" hidden="1">'DADOS-KANBAM-PPS'!$B$10:$Q$736</definedName>
    <definedName name="Z_513F39BC_7744_49AC_B7A5_FD0F47F7600C_.wvu.FilterData" localSheetId="2" hidden="1">'DADOS - PENDANT_KANBAN_PPS'!$B$16:$T$675</definedName>
    <definedName name="Z_518E0332_65BD_4586_AA2C_BB9C35B2189B_.wvu.FilterData" localSheetId="1" hidden="1">'Rotativo GMS - Times'!$B$11:$N$250</definedName>
    <definedName name="Z_51C22B36_0FE5_46DD_B3D8_FC1B65ECB6E5_.wvu.FilterData" localSheetId="10" hidden="1">'DADOS-KANBAM-PPS'!$A$10:$T$736</definedName>
    <definedName name="Z_51C22B36_0FE5_46DD_B3D8_FC1B65ECB6E5_.wvu.FilterData" localSheetId="1" hidden="1">'Rotativo GMS - Times'!$B$11:$N$250</definedName>
    <definedName name="Z_5200F432_8E95_45AA_9796_50CEE56C7ACB_.wvu.FilterData" localSheetId="10" hidden="1">'DADOS-KANBAM-PPS'!$B$10:$Q$736</definedName>
    <definedName name="Z_5223B399_9E6D_4D55_9D48_D942AB50A515_.wvu.FilterData" localSheetId="10" hidden="1">'DADOS-KANBAM-PPS'!$B$10:$Q$736</definedName>
    <definedName name="Z_52572D19_BFD7_4AA3_836E_8B593F3F1E21_.wvu.FilterData" localSheetId="1" hidden="1">'Rotativo GMS - Times'!$B$11:$N$250</definedName>
    <definedName name="Z_5263CA06_5DAE_436A_AEA0_C2D71AF56E9E_.wvu.FilterData" localSheetId="10" hidden="1">'DADOS-KANBAM-PPS'!$A$10:$T$736</definedName>
    <definedName name="Z_529846A1_CDC3_4470_B5BD_A6BE556977DB_.wvu.FilterData" localSheetId="10" hidden="1">'DADOS-KANBAM-PPS'!$B$10:$Q$736</definedName>
    <definedName name="Z_52D6D685_2511_4543_9AD6_E9E9E9097321_.wvu.FilterData" localSheetId="10" hidden="1">'DADOS-KANBAM-PPS'!$B$10:$Q$736</definedName>
    <definedName name="Z_52EBC10C_8F0B_4EE6_BDA0_A018531D233C_.wvu.FilterData" localSheetId="2" hidden="1">'DADOS - PENDANT_KANBAN_PPS'!$B$16:$T$821</definedName>
    <definedName name="Z_52EBC10C_8F0B_4EE6_BDA0_A018531D233C_.wvu.FilterData" localSheetId="10" hidden="1">'DADOS-KANBAM-PPS'!$A$10:$T$736</definedName>
    <definedName name="Z_530196AC_542C_4ADD_AE90_BE1597A12C82_.wvu.FilterData" localSheetId="15" hidden="1">'Verificação de cartão 12.03'!$A$9:$AQ$2633</definedName>
    <definedName name="Z_53597DB2_3C80_4E56_B25A_FD0553448343_.wvu.FilterData" localSheetId="1" hidden="1">'Rotativo GMS - Times'!$B$11:$N$250</definedName>
    <definedName name="Z_536C4CBC_F1A5_4EE4_A9D7_EBC65EAEB9D2_.wvu.FilterData" localSheetId="1" hidden="1">'Rotativo GMS - Times'!$B$11:$N$250</definedName>
    <definedName name="Z_539A558B_1875_42D7_901C_F7A37493F54B_.wvu.FilterData" localSheetId="14" hidden="1">' PICK LIST POCKET'!$A$2:$Y$403</definedName>
    <definedName name="Z_53A4F8C0_544E_4277_AE0C_9C999EFBE2AA_.wvu.FilterData" localSheetId="10" hidden="1">'DADOS-KANBAM-PPS'!$A$10:$T$736</definedName>
    <definedName name="Z_53DE16D3_94F8_434D_ACB5_7192EA491740_.wvu.FilterData" localSheetId="10" hidden="1">'DADOS-KANBAM-PPS'!$A$10:$T$745</definedName>
    <definedName name="Z_540E8D5E_D596_43B5_B13B_B1CA59ABAD8F_.wvu.FilterData" localSheetId="1" hidden="1">'Rotativo GMS - Times'!$B$11:$N$227</definedName>
    <definedName name="Z_545CA0B2_6491_409D_93E9_59F080EFD30C_.wvu.FilterData" localSheetId="2" hidden="1">'DADOS - PENDANT_KANBAN_PPS'!$B$16:$T$846</definedName>
    <definedName name="Z_545CA0B2_6491_409D_93E9_59F080EFD30C_.wvu.FilterData" localSheetId="10" hidden="1">'DADOS-KANBAM-PPS'!$A$10:$S$742</definedName>
    <definedName name="Z_545CA0B2_6491_409D_93E9_59F080EFD30C_.wvu.FilterData" localSheetId="1" hidden="1">'Rotativo GMS - Times'!$B$11:$N$251</definedName>
    <definedName name="Z_54D53E7B_62CC_4457_B61E_559C0BFD7BC1_.wvu.FilterData" localSheetId="1" hidden="1">'Rotativo GMS - Times'!$B$11:$N$250</definedName>
    <definedName name="Z_55394DD4_EF71_4093_AA09_3A520CE4CF3A_.wvu.FilterData" localSheetId="1" hidden="1">'Rotativo GMS - Times'!$B$11:$N$250</definedName>
    <definedName name="Z_5561F002_68A2_41CB_A5CB_D3BB8108CD61_.wvu.FilterData" localSheetId="10" hidden="1">'DADOS-KANBAM-PPS'!$B$10:$Q$736</definedName>
    <definedName name="Z_55EC9C74_5B37_413E_BA9D_89C85E7E2222_.wvu.FilterData" localSheetId="10" hidden="1">'DADOS-KANBAM-PPS'!$B$10:$Q$736</definedName>
    <definedName name="Z_55EC9C74_5B37_413E_BA9D_89C85E7E2222_.wvu.FilterData" localSheetId="1" hidden="1">'Rotativo GMS - Times'!$B$11:$N$250</definedName>
    <definedName name="Z_5641D52E_D9DC_45D1_86C8_09C90BF227BE_.wvu.FilterData" localSheetId="2" hidden="1">'DADOS - PENDANT_KANBAN_PPS'!$B$16:$T$847</definedName>
    <definedName name="Z_5641D52E_D9DC_45D1_86C8_09C90BF227BE_.wvu.FilterData" localSheetId="10" hidden="1">'DADOS-KANBAM-PPS'!$A$10:$S$745</definedName>
    <definedName name="Z_56666D59_A24D_4439_A7DE_18C0024D0068_.wvu.FilterData" localSheetId="2" hidden="1">'DADOS - PENDANT_KANBAN_PPS'!$B$16:$T$675</definedName>
    <definedName name="Z_56E60409_4689_41E8_9D38_6C73EF63C39E_.wvu.FilterData" localSheetId="10" hidden="1">'DADOS-KANBAM-PPS'!$A$10:$T$736</definedName>
    <definedName name="Z_56E60409_4689_41E8_9D38_6C73EF63C39E_.wvu.FilterData" localSheetId="1" hidden="1">'Rotativo GMS - Times'!$B$11:$N$251</definedName>
    <definedName name="Z_56FAE90D_B756_420C_A745_1BB46EE6596E_.wvu.Cols" localSheetId="14" hidden="1">' PICK LIST POCKET'!$G:$H,' PICK LIST POCKET'!$J:$J</definedName>
    <definedName name="Z_56FAE90D_B756_420C_A745_1BB46EE6596E_.wvu.Cols" localSheetId="12" hidden="1">'Aramado pocket'!$C:$C</definedName>
    <definedName name="Z_56FAE90D_B756_420C_A745_1BB46EE6596E_.wvu.Cols" localSheetId="2" hidden="1">'DADOS - PENDANT_KANBAN_PPS'!$P:$P,'DADOS - PENDANT_KANBAN_PPS'!$S:$T</definedName>
    <definedName name="Z_56FAE90D_B756_420C_A745_1BB46EE6596E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56FAE90D_B756_420C_A745_1BB46EE6596E_.wvu.Cols" localSheetId="1" hidden="1">'Rotativo GMS - Times'!$A:$A</definedName>
    <definedName name="Z_56FAE90D_B756_420C_A745_1BB46EE6596E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56FAE90D_B756_420C_A745_1BB46EE6596E_.wvu.Cols" localSheetId="16" hidden="1">xxxxxxxxxxx!$K:$X</definedName>
    <definedName name="Z_56FAE90D_B756_420C_A745_1BB46EE6596E_.wvu.FilterData" localSheetId="14" hidden="1">' PICK LIST POCKET'!$A$2:$Y$403</definedName>
    <definedName name="Z_56FAE90D_B756_420C_A745_1BB46EE6596E_.wvu.FilterData" localSheetId="2" hidden="1">'DADOS - PENDANT_KANBAN_PPS'!$A$16:$BP$4911</definedName>
    <definedName name="Z_56FAE90D_B756_420C_A745_1BB46EE6596E_.wvu.FilterData" localSheetId="10" hidden="1">'DADOS-KANBAM-PPS'!$A$10:$S$793</definedName>
    <definedName name="Z_56FAE90D_B756_420C_A745_1BB46EE6596E_.wvu.FilterData" localSheetId="1" hidden="1">'Rotativo GMS - Times'!$A$11:$WCB$250</definedName>
    <definedName name="Z_56FAE90D_B756_420C_A745_1BB46EE6596E_.wvu.FilterData" localSheetId="15" hidden="1">'Verificação de cartão 12.03'!$A$9:$AQ$2633</definedName>
    <definedName name="Z_56FAE90D_B756_420C_A745_1BB46EE6596E_.wvu.PrintArea" localSheetId="14" hidden="1">' PICK LIST POCKET'!$B$1:$M$387</definedName>
    <definedName name="Z_56FAE90D_B756_420C_A745_1BB46EE6596E_.wvu.PrintArea" localSheetId="12" hidden="1">'Aramado pocket'!$B$1:$B$4</definedName>
    <definedName name="Z_56FAE90D_B756_420C_A745_1BB46EE6596E_.wvu.PrintArea" localSheetId="0" hidden="1">'Auditoria '!$A$1:$I$69</definedName>
    <definedName name="Z_56FAE90D_B756_420C_A745_1BB46EE6596E_.wvu.PrintArea" localSheetId="2" hidden="1">'DADOS - PENDANT_KANBAN_PPS'!$C$16:$P$538</definedName>
    <definedName name="Z_56FAE90D_B756_420C_A745_1BB46EE6596E_.wvu.PrintArea" localSheetId="10" hidden="1">'DADOS-KANBAM-PPS'!$C$10:$M$713</definedName>
    <definedName name="Z_56FAE90D_B756_420C_A745_1BB46EE6596E_.wvu.PrintArea" localSheetId="3" hidden="1">'ID - Aramado'!$D$12:$J$15</definedName>
    <definedName name="Z_56FAE90D_B756_420C_A745_1BB46EE6596E_.wvu.PrintArea" localSheetId="4" hidden="1">'ID - Pendant'!$C$6:$U$11</definedName>
    <definedName name="Z_56FAE90D_B756_420C_A745_1BB46EE6596E_.wvu.PrintArea" localSheetId="5" hidden="1">'ID - Piso'!$C$3:$L$23</definedName>
    <definedName name="Z_56FAE90D_B756_420C_A745_1BB46EE6596E_.wvu.PrintArea" localSheetId="6" hidden="1">'ID - Piso (2)'!$C$3:$L$23</definedName>
    <definedName name="Z_56FAE90D_B756_420C_A745_1BB46EE6596E_.wvu.PrintArea" localSheetId="8" hidden="1">'ID - Porta cartão'!$A$1:$I$32</definedName>
    <definedName name="Z_56FAE90D_B756_420C_A745_1BB46EE6596E_.wvu.PrintArea" localSheetId="11" hidden="1">'NOVO - Kanban'!$A:$I</definedName>
    <definedName name="Z_56FAE90D_B756_420C_A745_1BB46EE6596E_.wvu.PrintArea" localSheetId="1" hidden="1">'Rotativo GMS - Times'!$B$10:$N$92</definedName>
    <definedName name="Z_56FAE90D_B756_420C_A745_1BB46EE6596E_.wvu.PrintArea" localSheetId="16" hidden="1">xxxxxxxxxxx!$C$5:$J$13</definedName>
    <definedName name="Z_56FAE90D_B756_420C_A745_1BB46EE6596E_.wvu.Rows" localSheetId="1" hidden="1">'Rotativo GMS - Times'!$7:$7</definedName>
    <definedName name="Z_572FAA08_E56D_42E7_8BC4_2FE23899365C_.wvu.FilterData" localSheetId="1" hidden="1">'Rotativo GMS - Times'!$B$11:$N$251</definedName>
    <definedName name="Z_577D6A9D_317E_416A_A1F6_604DFFF16EF8_.wvu.FilterData" localSheetId="2" hidden="1">'DADOS - PENDANT_KANBAN_PPS'!$B$16:$T$781</definedName>
    <definedName name="Z_577D6A9D_317E_416A_A1F6_604DFFF16EF8_.wvu.FilterData" localSheetId="10" hidden="1">'DADOS-KANBAM-PPS'!$A$10:$T$736</definedName>
    <definedName name="Z_577D6A9D_317E_416A_A1F6_604DFFF16EF8_.wvu.FilterData" localSheetId="1" hidden="1">'Rotativo GMS - Times'!$B$11:$N$250</definedName>
    <definedName name="Z_578DDFD1_F0C1_4FB2_AC5E_777C3A794CAC_.wvu.FilterData" localSheetId="10" hidden="1">'DADOS-KANBAM-PPS'!$B$10:$Q$736</definedName>
    <definedName name="Z_58080E8A_B122_4B5E_A580_80CB84C62E7D_.wvu.FilterData" localSheetId="2" hidden="1">'DADOS - PENDANT_KANBAN_PPS'!$B$16:$T$807</definedName>
    <definedName name="Z_58080E8A_B122_4B5E_A580_80CB84C62E7D_.wvu.FilterData" localSheetId="10" hidden="1">'DADOS-KANBAM-PPS'!$A$10:$T$736</definedName>
    <definedName name="Z_580D1B3C_0026_422B_80AB_321DB522CB58_.wvu.FilterData" localSheetId="10" hidden="1">'DADOS-KANBAM-PPS'!$A$11:$AX$736</definedName>
    <definedName name="Z_580D1B3C_0026_422B_80AB_321DB522CB58_.wvu.FilterData" localSheetId="1" hidden="1">'Rotativo GMS - Times'!$B$11:$N$250</definedName>
    <definedName name="Z_580FDF36_FF30_43FD_9896_59938466C7B8_.wvu.FilterData" localSheetId="2" hidden="1">'DADOS - PENDANT_KANBAN_PPS'!$A$16:$BP$4910</definedName>
    <definedName name="Z_585E1867_FE45_48DF_8430_C90D8BD34143_.wvu.FilterData" localSheetId="10" hidden="1">'DADOS-KANBAM-PPS'!$B$10:$Q$736</definedName>
    <definedName name="Z_585E1867_FE45_48DF_8430_C90D8BD34143_.wvu.FilterData" localSheetId="1" hidden="1">'Rotativo GMS - Times'!$B$11:$N$230</definedName>
    <definedName name="Z_58B27629_61D6_4A60_8C2E_11D390B2ACF8_.wvu.FilterData" localSheetId="2" hidden="1">'DADOS - PENDANT_KANBAN_PPS'!$B$16:$T$649</definedName>
    <definedName name="Z_58B27629_61D6_4A60_8C2E_11D390B2ACF8_.wvu.FilterData" localSheetId="10" hidden="1">'DADOS-KANBAM-PPS'!$B$10:$Q$736</definedName>
    <definedName name="Z_58E108F7_ED68_486E_AF19_AB1F6F656A86_.wvu.FilterData" localSheetId="2" hidden="1">'DADOS - PENDANT_KANBAN_PPS'!$B$16:$T$833</definedName>
    <definedName name="Z_58E108F7_ED68_486E_AF19_AB1F6F656A86_.wvu.FilterData" localSheetId="10" hidden="1">'DADOS-KANBAM-PPS'!$A$10:$S$736</definedName>
    <definedName name="Z_58E108F7_ED68_486E_AF19_AB1F6F656A86_.wvu.FilterData" localSheetId="1" hidden="1">'Rotativo GMS - Times'!$B$11:$N$251</definedName>
    <definedName name="Z_59277631_167A_4C49_8109_EF9FD7E3BE93_.wvu.FilterData" localSheetId="1" hidden="1">'Rotativo GMS - Times'!$B$11:$N$250</definedName>
    <definedName name="Z_59322CFD_D756_4AAF_A6D6_1C93A22209CE_.wvu.FilterData" localSheetId="10" hidden="1">'DADOS-KANBAM-PPS'!$B$10:$Q$736</definedName>
    <definedName name="Z_596B450D_3D78_4410_8339_A9E7A718C4C8_.wvu.FilterData" localSheetId="10" hidden="1">'DADOS-KANBAM-PPS'!$A$10:$T$736</definedName>
    <definedName name="Z_59BB64CB_4F23_423E_89DF_5A75478AAFF9_.wvu.FilterData" localSheetId="2" hidden="1">'DADOS - PENDANT_KANBAN_PPS'!$B$16:$T$675</definedName>
    <definedName name="Z_59BB64CB_4F23_423E_89DF_5A75478AAFF9_.wvu.FilterData" localSheetId="1" hidden="1">'Rotativo GMS - Times'!$B$11:$N$250</definedName>
    <definedName name="Z_59CD9362_B0DF_4EAA_996B_530B2F33CB61_.wvu.FilterData" localSheetId="10" hidden="1">'DADOS-KANBAM-PPS'!$A$10:$S$736</definedName>
    <definedName name="Z_5A1F09CD_47AF_44E6_A178_BE26A8169643_.wvu.FilterData" localSheetId="2" hidden="1">'DADOS - PENDANT_KANBAN_PPS'!$B$16:$T$821</definedName>
    <definedName name="Z_5A1F09CD_47AF_44E6_A178_BE26A8169643_.wvu.FilterData" localSheetId="10" hidden="1">'DADOS-KANBAM-PPS'!$A$10:$T$736</definedName>
    <definedName name="Z_5A448A9C_6117_403C_B84D_79F3C8F98922_.wvu.FilterData" localSheetId="2" hidden="1">'DADOS - PENDANT_KANBAN_PPS'!$B$16:$T$653</definedName>
    <definedName name="Z_5A448A9C_6117_403C_B84D_79F3C8F98922_.wvu.FilterData" localSheetId="10" hidden="1">'DADOS-KANBAM-PPS'!$B$10:$Q$736</definedName>
    <definedName name="Z_5A44DF5A_10A6_4F71_94C8_DB327D840766_.wvu.FilterData" localSheetId="2" hidden="1">'DADOS - PENDANT_KANBAN_PPS'!$B$16:$V$675</definedName>
    <definedName name="Z_5A515498_B8D9_4768_BBEA_8A90BF710E2B_.wvu.FilterData" localSheetId="2" hidden="1">'DADOS - PENDANT_KANBAN_PPS'!$B$16:$T$649</definedName>
    <definedName name="Z_5ADF80CA_ACB3_4E96_9100_7F1F1F792527_.wvu.FilterData" localSheetId="1" hidden="1">'Rotativo GMS - Times'!$A$11:$WCB$251</definedName>
    <definedName name="Z_5B04A89D_E7C1_4584_9157_6136AF1BFD73_.wvu.FilterData" localSheetId="1" hidden="1">'Rotativo GMS - Times'!$A$11:$WCB$251</definedName>
    <definedName name="Z_5BA84D4E_0935_40A9_92B2_0AA0455DCAF1_.wvu.FilterData" localSheetId="1" hidden="1">'Rotativo GMS - Times'!$B$11:$N$250</definedName>
    <definedName name="Z_5BF2E180_542B_4499_8499_DB76D95CF3BF_.wvu.FilterData" localSheetId="1" hidden="1">'Rotativo GMS - Times'!$B$11:$N$250</definedName>
    <definedName name="Z_5C79FF3D_7B4F_4B1F_A4D3_6814A15A3F6C_.wvu.FilterData" localSheetId="10" hidden="1">'DADOS-KANBAM-PPS'!$B$10:$Q$736</definedName>
    <definedName name="Z_5C7FD7B9_F639_4ED6_859B_A88E342AEE5C_.wvu.FilterData" localSheetId="10" hidden="1">'DADOS-KANBAM-PPS'!$B$10:$Q$736</definedName>
    <definedName name="Z_5CA34BC3_6819_4042_B2A7_DD1D2AEAC8FC_.wvu.FilterData" localSheetId="2" hidden="1">'DADOS - PENDANT_KANBAN_PPS'!$B$16:$T$649</definedName>
    <definedName name="Z_5CAD6D96_0FA9_4259_B605_588CB7D651F6_.wvu.FilterData" localSheetId="2" hidden="1">'DADOS - PENDANT_KANBAN_PPS'!$B$16:$V$675</definedName>
    <definedName name="Z_5CAD6D96_0FA9_4259_B605_588CB7D651F6_.wvu.FilterData" localSheetId="10" hidden="1">'DADOS-KANBAM-PPS'!$A$10:$S$736</definedName>
    <definedName name="Z_5CAD6D96_0FA9_4259_B605_588CB7D651F6_.wvu.FilterData" localSheetId="1" hidden="1">'Rotativo GMS - Times'!$B$11:$N$250</definedName>
    <definedName name="Z_5D156A91_BEA6_43D6_9DDD_CAFBACF26BD6_.wvu.FilterData" localSheetId="2" hidden="1">'DADOS - PENDANT_KANBAN_PPS'!$B$16:$T$673</definedName>
    <definedName name="Z_5D156A91_BEA6_43D6_9DDD_CAFBACF26BD6_.wvu.FilterData" localSheetId="10" hidden="1">'DADOS-KANBAM-PPS'!$B$10:$Q$736</definedName>
    <definedName name="Z_5D156A91_BEA6_43D6_9DDD_CAFBACF26BD6_.wvu.FilterData" localSheetId="1" hidden="1">'Rotativo GMS - Times'!$B$11:$N$227</definedName>
    <definedName name="Z_5DF6E948_65FF_4EC6_8557_EAA82DAC64C6_.wvu.Cols" localSheetId="14" hidden="1">' PICK LIST POCKET'!$G:$H,' PICK LIST POCKET'!$J:$J</definedName>
    <definedName name="Z_5DF6E948_65FF_4EC6_8557_EAA82DAC64C6_.wvu.Cols" localSheetId="12" hidden="1">'Aramado pocket'!$C:$C</definedName>
    <definedName name="Z_5DF6E948_65FF_4EC6_8557_EAA82DAC64C6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5DF6E948_65FF_4EC6_8557_EAA82DAC64C6_.wvu.Cols" localSheetId="1" hidden="1">'Rotativo GMS - Times'!$A:$A</definedName>
    <definedName name="Z_5DF6E948_65FF_4EC6_8557_EAA82DAC64C6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5DF6E948_65FF_4EC6_8557_EAA82DAC64C6_.wvu.Cols" localSheetId="16" hidden="1">xxxxxxxxxxx!$K:$X</definedName>
    <definedName name="Z_5DF6E948_65FF_4EC6_8557_EAA82DAC64C6_.wvu.FilterData" localSheetId="14" hidden="1">' PICK LIST POCKET'!$A$2:$Y$403</definedName>
    <definedName name="Z_5DF6E948_65FF_4EC6_8557_EAA82DAC64C6_.wvu.FilterData" localSheetId="2" hidden="1">'DADOS - PENDANT_KANBAN_PPS'!$A$16:$BP$4910</definedName>
    <definedName name="Z_5DF6E948_65FF_4EC6_8557_EAA82DAC64C6_.wvu.FilterData" localSheetId="10" hidden="1">'DADOS-KANBAM-PPS'!$A$10:$S$793</definedName>
    <definedName name="Z_5DF6E948_65FF_4EC6_8557_EAA82DAC64C6_.wvu.FilterData" localSheetId="1" hidden="1">'Rotativo GMS - Times'!$A$11:$WCB$250</definedName>
    <definedName name="Z_5DF6E948_65FF_4EC6_8557_EAA82DAC64C6_.wvu.FilterData" localSheetId="15" hidden="1">'Verificação de cartão 12.03'!$A$9:$AQ$2633</definedName>
    <definedName name="Z_5DF6E948_65FF_4EC6_8557_EAA82DAC64C6_.wvu.PrintArea" localSheetId="14" hidden="1">' PICK LIST POCKET'!$B$1:$M$387</definedName>
    <definedName name="Z_5DF6E948_65FF_4EC6_8557_EAA82DAC64C6_.wvu.PrintArea" localSheetId="12" hidden="1">'Aramado pocket'!$B$1:$B$4</definedName>
    <definedName name="Z_5DF6E948_65FF_4EC6_8557_EAA82DAC64C6_.wvu.PrintArea" localSheetId="0" hidden="1">'Auditoria '!$A$1:$I$69</definedName>
    <definedName name="Z_5DF6E948_65FF_4EC6_8557_EAA82DAC64C6_.wvu.PrintArea" localSheetId="2" hidden="1">'DADOS - PENDANT_KANBAN_PPS'!$C$16:$P$538</definedName>
    <definedName name="Z_5DF6E948_65FF_4EC6_8557_EAA82DAC64C6_.wvu.PrintArea" localSheetId="10" hidden="1">'DADOS-KANBAM-PPS'!$C$10:$M$713</definedName>
    <definedName name="Z_5DF6E948_65FF_4EC6_8557_EAA82DAC64C6_.wvu.PrintArea" localSheetId="3" hidden="1">'ID - Aramado'!$D$12:$J$15</definedName>
    <definedName name="Z_5DF6E948_65FF_4EC6_8557_EAA82DAC64C6_.wvu.PrintArea" localSheetId="4" hidden="1">'ID - Pendant'!$C$6:$U$11</definedName>
    <definedName name="Z_5DF6E948_65FF_4EC6_8557_EAA82DAC64C6_.wvu.PrintArea" localSheetId="5" hidden="1">'ID - Piso'!$C$3:$L$23</definedName>
    <definedName name="Z_5DF6E948_65FF_4EC6_8557_EAA82DAC64C6_.wvu.PrintArea" localSheetId="6" hidden="1">'ID - Piso (2)'!$C$3:$L$23</definedName>
    <definedName name="Z_5DF6E948_65FF_4EC6_8557_EAA82DAC64C6_.wvu.PrintArea" localSheetId="8" hidden="1">'ID - Porta cartão'!$A$1:$I$32</definedName>
    <definedName name="Z_5DF6E948_65FF_4EC6_8557_EAA82DAC64C6_.wvu.PrintArea" localSheetId="11" hidden="1">'NOVO - Kanban'!$A:$I</definedName>
    <definedName name="Z_5DF6E948_65FF_4EC6_8557_EAA82DAC64C6_.wvu.PrintArea" localSheetId="1" hidden="1">'Rotativo GMS - Times'!$B$10:$N$92</definedName>
    <definedName name="Z_5DF6E948_65FF_4EC6_8557_EAA82DAC64C6_.wvu.PrintArea" localSheetId="16" hidden="1">xxxxxxxxxxx!$C$5:$J$13</definedName>
    <definedName name="Z_5DF6E948_65FF_4EC6_8557_EAA82DAC64C6_.wvu.Rows" localSheetId="1" hidden="1">'Rotativo GMS - Times'!$7:$7</definedName>
    <definedName name="Z_5E065113_5C3B_410D_9540_9877C8C7A614_.wvu.FilterData" localSheetId="10" hidden="1">'DADOS-KANBAM-PPS'!$B$10:$Q$736</definedName>
    <definedName name="Z_5E065113_5C3B_410D_9540_9877C8C7A614_.wvu.FilterData" localSheetId="1" hidden="1">'Rotativo GMS - Times'!$B$11:$N$227</definedName>
    <definedName name="Z_5E434477_24BE_45ED_AD10_A5588AC29F8D_.wvu.FilterData" localSheetId="10" hidden="1">'DADOS-KANBAM-PPS'!$B$10:$Q$736</definedName>
    <definedName name="Z_5E434477_24BE_45ED_AD10_A5588AC29F8D_.wvu.FilterData" localSheetId="1" hidden="1">'Rotativo GMS - Times'!$B$11:$N$227</definedName>
    <definedName name="Z_5E438224_4777_43CD_BFF0_0FEEC73D5D0F_.wvu.FilterData" localSheetId="10" hidden="1">'DADOS-KANBAM-PPS'!$A$10:$T$736</definedName>
    <definedName name="Z_5E438224_4777_43CD_BFF0_0FEEC73D5D0F_.wvu.FilterData" localSheetId="1" hidden="1">'Rotativo GMS - Times'!$B$11:$N$250</definedName>
    <definedName name="Z_5E5C6C60_7921_4ACA_A2AA_573E5EA4A76E_.wvu.FilterData" localSheetId="2" hidden="1">'DADOS - PENDANT_KANBAN_PPS'!$B$16:$T$910</definedName>
    <definedName name="Z_5EB2C8AA_67F2_419D_9F8B_01AE6B107739_.wvu.FilterData" localSheetId="1" hidden="1">'Rotativo GMS - Times'!$B$11:$N$250</definedName>
    <definedName name="Z_5EBF9342_374E_49CF_8C4B_E260E53F183A_.wvu.FilterData" localSheetId="2" hidden="1">'DADOS - PENDANT_KANBAN_PPS'!$B$16:$T$673</definedName>
    <definedName name="Z_5EF472FF_BEF2_4468_A6F2_78CF96DC8CD5_.wvu.FilterData" localSheetId="2" hidden="1">'DADOS - PENDANT_KANBAN_PPS'!$B$16:$T$675</definedName>
    <definedName name="Z_5F2999C2_EA76_4ECD_95DE_B204AB0B5CDF_.wvu.FilterData" localSheetId="2" hidden="1">'DADOS - PENDANT_KANBAN_PPS'!$B$16:$T$649</definedName>
    <definedName name="Z_5F2999C2_EA76_4ECD_95DE_B204AB0B5CDF_.wvu.FilterData" localSheetId="10" hidden="1">'DADOS-KANBAM-PPS'!$B$10:$Q$736</definedName>
    <definedName name="Z_5F50DFC2_8496_4BDF_960C_DA537C5ACA36_.wvu.FilterData" localSheetId="1" hidden="1">'Rotativo GMS - Times'!$B$11:$N$250</definedName>
    <definedName name="Z_5FD0B1AE_569B_498A_B965_48F33EA16935_.wvu.FilterData" localSheetId="2" hidden="1">'DADOS - PENDANT_KANBAN_PPS'!$B$16:$T$822</definedName>
    <definedName name="Z_5FD0B1AE_569B_498A_B965_48F33EA16935_.wvu.FilterData" localSheetId="1" hidden="1">'Rotativo GMS - Times'!$B$11:$N$250</definedName>
    <definedName name="Z_607CBA4B_BE84_4EEE_97D1_90D59C6EC0BA_.wvu.FilterData" localSheetId="1" hidden="1">'Rotativo GMS - Times'!$B$11:$N$227</definedName>
    <definedName name="Z_609A35BA_D4B6_4AF6_BF38_AE0F6B5AB583_.wvu.FilterData" localSheetId="2" hidden="1">'DADOS - PENDANT_KANBAN_PPS'!$B$16:$T$822</definedName>
    <definedName name="Z_609A35BA_D4B6_4AF6_BF38_AE0F6B5AB583_.wvu.FilterData" localSheetId="10" hidden="1">'DADOS-KANBAM-PPS'!$A$10:$S$736</definedName>
    <definedName name="Z_609A35BA_D4B6_4AF6_BF38_AE0F6B5AB583_.wvu.FilterData" localSheetId="1" hidden="1">'Rotativo GMS - Times'!$B$11:$N$251</definedName>
    <definedName name="Z_60C4C0A7_AEAE_4DD5_946A_04D11706EA91_.wvu.FilterData" localSheetId="2" hidden="1">'DADOS - PENDANT_KANBAN_PPS'!$B$16:$T$675</definedName>
    <definedName name="Z_60EFA7A3_65D3_4704_B2A3_78BD52D2B2C4_.wvu.FilterData" localSheetId="10" hidden="1">'DADOS-KANBAM-PPS'!$A$10:$T$736</definedName>
    <definedName name="Z_60EFA7A3_65D3_4704_B2A3_78BD52D2B2C4_.wvu.FilterData" localSheetId="1" hidden="1">'Rotativo GMS - Times'!$B$11:$N$250</definedName>
    <definedName name="Z_6116378C_CCDA_4C8B_9A9F_639D13477F1F_.wvu.FilterData" localSheetId="2" hidden="1">'DADOS - PENDANT_KANBAN_PPS'!$B$16:$T$675</definedName>
    <definedName name="Z_6116378C_CCDA_4C8B_9A9F_639D13477F1F_.wvu.FilterData" localSheetId="1" hidden="1">'Rotativo GMS - Times'!$B$11:$N$250</definedName>
    <definedName name="Z_6170A0F7_F676_4492_82A1_CFD0D2EEEE51_.wvu.FilterData" localSheetId="2" hidden="1">'DADOS - PENDANT_KANBAN_PPS'!$B$16:$T$821</definedName>
    <definedName name="Z_6170A0F7_F676_4492_82A1_CFD0D2EEEE51_.wvu.FilterData" localSheetId="1" hidden="1">'Rotativo GMS - Times'!$B$11:$N$250</definedName>
    <definedName name="Z_61AE4652_70E4_44F4_8297_2A7863FD4866_.wvu.FilterData" localSheetId="10" hidden="1">'DADOS-KANBAM-PPS'!$A$10:$T$736</definedName>
    <definedName name="Z_61AE4652_70E4_44F4_8297_2A7863FD4866_.wvu.FilterData" localSheetId="1" hidden="1">'Rotativo GMS - Times'!$B$11:$N$251</definedName>
    <definedName name="Z_61E987CC_9801_42B5_AE94_61E233E72984_.wvu.FilterData" localSheetId="2" hidden="1">'DADOS - PENDANT_KANBAN_PPS'!$B$16:$T$675</definedName>
    <definedName name="Z_61E987CC_9801_42B5_AE94_61E233E72984_.wvu.FilterData" localSheetId="10" hidden="1">'DADOS-KANBAM-PPS'!$A$10:$T$736</definedName>
    <definedName name="Z_61ED7DB6_D998_43D4_973A_6EABFDB637BE_.wvu.FilterData" localSheetId="10" hidden="1">'DADOS-KANBAM-PPS'!$B$10:$Q$736</definedName>
    <definedName name="Z_624584B9_E2A9_474D_91A6_679594E113A7_.wvu.FilterData" localSheetId="1" hidden="1">'Rotativo GMS - Times'!$B$11:$N$250</definedName>
    <definedName name="Z_627DA482_C8F4_49E9_8787_C14B01DF8B61_.wvu.FilterData" localSheetId="1" hidden="1">'Rotativo GMS - Times'!$B$11:$N$227</definedName>
    <definedName name="Z_62E005AD_09B5_41C0_95A6_3E468134076C_.wvu.FilterData" localSheetId="10" hidden="1">'DADOS-KANBAM-PPS'!$B$10:$Q$736</definedName>
    <definedName name="Z_62E005AD_09B5_41C0_95A6_3E468134076C_.wvu.FilterData" localSheetId="1" hidden="1">'Rotativo GMS - Times'!$B$11:$N$227</definedName>
    <definedName name="Z_6306F0AE_9154_4421_8246_59D9411235F8_.wvu.FilterData" localSheetId="2" hidden="1">'DADOS - PENDANT_KANBAN_PPS'!$B$16:$T$673</definedName>
    <definedName name="Z_6306F0AE_9154_4421_8246_59D9411235F8_.wvu.FilterData" localSheetId="10" hidden="1">'DADOS-KANBAM-PPS'!$B$10:$Q$736</definedName>
    <definedName name="Z_6306F0AE_9154_4421_8246_59D9411235F8_.wvu.FilterData" localSheetId="1" hidden="1">'Rotativo GMS - Times'!$B$11:$N$227</definedName>
    <definedName name="Z_634C8EA2_03D0_48AD_980B_0703EC5EE642_.wvu.FilterData" localSheetId="2" hidden="1">'DADOS - PENDANT_KANBAN_PPS'!$B$16:$T$825</definedName>
    <definedName name="Z_634C8EA2_03D0_48AD_980B_0703EC5EE642_.wvu.FilterData" localSheetId="10" hidden="1">'DADOS-KANBAM-PPS'!$A$10:$T$736</definedName>
    <definedName name="Z_634CE7DE_6FAB_478F_8880_E8CC1558A381_.wvu.FilterData" localSheetId="2" hidden="1">'DADOS - PENDANT_KANBAN_PPS'!$B$16:$T$781</definedName>
    <definedName name="Z_634CE7DE_6FAB_478F_8880_E8CC1558A381_.wvu.FilterData" localSheetId="10" hidden="1">'DADOS-KANBAM-PPS'!$A$10:$T$736</definedName>
    <definedName name="Z_634CE7DE_6FAB_478F_8880_E8CC1558A381_.wvu.FilterData" localSheetId="1" hidden="1">'Rotativo GMS - Times'!$B$11:$N$250</definedName>
    <definedName name="Z_638438E6_9056_4621_847A_EBA8B3AF7308_.wvu.FilterData" localSheetId="10" hidden="1">'DADOS-KANBAM-PPS'!$B$10:$Q$736</definedName>
    <definedName name="Z_643214F1_945E_467F_867E_152C6E278015_.wvu.FilterData" localSheetId="2" hidden="1">'DADOS - PENDANT_KANBAN_PPS'!$B$16:$V$675</definedName>
    <definedName name="Z_643214F1_945E_467F_867E_152C6E278015_.wvu.FilterData" localSheetId="10" hidden="1">'DADOS-KANBAM-PPS'!$B$10:$Q$736</definedName>
    <definedName name="Z_643B28B7_4988_4C88_BF97_96B9FA710F69_.wvu.FilterData" localSheetId="2" hidden="1">'DADOS - PENDANT_KANBAN_PPS'!$A$16:$BP$4909</definedName>
    <definedName name="Z_64F23F37_92AE_4916_944A_88BF9312947F_.wvu.FilterData" localSheetId="2" hidden="1">'DADOS - PENDANT_KANBAN_PPS'!$B$16:$T$675</definedName>
    <definedName name="Z_64F23F37_92AE_4916_944A_88BF9312947F_.wvu.FilterData" localSheetId="10" hidden="1">'DADOS-KANBAM-PPS'!$B$10:$Q$736</definedName>
    <definedName name="Z_65FA77E3_C945_4AA2_BAC1_10F1E24D89A3_.wvu.FilterData" localSheetId="1" hidden="1">'Rotativo GMS - Times'!$B$11:$N$251</definedName>
    <definedName name="Z_66330D5A_3205_4917_8C43_80C96A2BFBC4_.wvu.FilterData" localSheetId="1" hidden="1">'Rotativo GMS - Times'!$A$11:$WCB$251</definedName>
    <definedName name="Z_66592610_3FD7_4F01_BE5C_C719BE7B56AE_.wvu.FilterData" localSheetId="2" hidden="1">'DADOS - PENDANT_KANBAN_PPS'!$B$16:$T$810</definedName>
    <definedName name="Z_66592610_3FD7_4F01_BE5C_C719BE7B56AE_.wvu.FilterData" localSheetId="10" hidden="1">'DADOS-KANBAM-PPS'!$A$10:$T$736</definedName>
    <definedName name="Z_66592610_3FD7_4F01_BE5C_C719BE7B56AE_.wvu.FilterData" localSheetId="1" hidden="1">'Rotativo GMS - Times'!$B$11:$N$250</definedName>
    <definedName name="Z_66A1A061_17FD_4DD3_8064_3822FEC9603D_.wvu.FilterData" localSheetId="1" hidden="1">'Rotativo GMS - Times'!$B$11:$N$250</definedName>
    <definedName name="Z_670772F8_4ADA_4FBC_B6B6_DD8E1E3712CE_.wvu.FilterData" localSheetId="2" hidden="1">'DADOS - PENDANT_KANBAN_PPS'!$B$16:$T$846</definedName>
    <definedName name="Z_670772F8_4ADA_4FBC_B6B6_DD8E1E3712CE_.wvu.FilterData" localSheetId="10" hidden="1">'DADOS-KANBAM-PPS'!$A$10:$S$742</definedName>
    <definedName name="Z_6712A330_EFFB_4BD4_9D5A_0263BCBE156C_.wvu.FilterData" localSheetId="2" hidden="1">'DADOS - PENDANT_KANBAN_PPS'!$B$16:$T$821</definedName>
    <definedName name="Z_6712A330_EFFB_4BD4_9D5A_0263BCBE156C_.wvu.FilterData" localSheetId="10" hidden="1">'DADOS-KANBAM-PPS'!$A$10:$T$736</definedName>
    <definedName name="Z_6712A330_EFFB_4BD4_9D5A_0263BCBE156C_.wvu.FilterData" localSheetId="1" hidden="1">'Rotativo GMS - Times'!$B$11:$N$250</definedName>
    <definedName name="Z_6783AE29_A3C7_4169_8CFE_B83DA0B9A7BD_.wvu.FilterData" localSheetId="10" hidden="1">'DADOS-KANBAM-PPS'!$B$10:$Q$736</definedName>
    <definedName name="Z_679A7542_3A21_4545_9343_4CD5D9D0956C_.wvu.FilterData" localSheetId="10" hidden="1">'DADOS-KANBAM-PPS'!$A$11:$AX$736</definedName>
    <definedName name="Z_67CB4258_4B22_4031_8B9C_191DE1686967_.wvu.FilterData" localSheetId="2" hidden="1">'DADOS - PENDANT_KANBAN_PPS'!$B$16:$T$675</definedName>
    <definedName name="Z_684205AE_653F_41FC_8E95_F337CD9E2A29_.wvu.FilterData" localSheetId="10" hidden="1">'DADOS-KANBAM-PPS'!$A$10:$T$736</definedName>
    <definedName name="Z_694AB512_2D19_4EB3_BF1C_BA305697F93B_.wvu.FilterData" localSheetId="2" hidden="1">'DADOS - PENDANT_KANBAN_PPS'!$B$16:$T$821</definedName>
    <definedName name="Z_694AB512_2D19_4EB3_BF1C_BA305697F93B_.wvu.FilterData" localSheetId="10" hidden="1">'DADOS-KANBAM-PPS'!$A$10:$T$736</definedName>
    <definedName name="Z_694DE18C_C392_4B3D_8C42_DE746F861A4D_.wvu.FilterData" localSheetId="2" hidden="1">'DADOS - PENDANT_KANBAN_PPS'!$B$16:$V$675</definedName>
    <definedName name="Z_694DE18C_C392_4B3D_8C42_DE746F861A4D_.wvu.FilterData" localSheetId="10" hidden="1">'DADOS-KANBAM-PPS'!$A$10:$S$736</definedName>
    <definedName name="Z_694DE18C_C392_4B3D_8C42_DE746F861A4D_.wvu.FilterData" localSheetId="1" hidden="1">'Rotativo GMS - Times'!$B$11:$N$250</definedName>
    <definedName name="Z_699DA06F_863B_4459_A50E_354C88223246_.wvu.FilterData" localSheetId="10" hidden="1">'DADOS-KANBAM-PPS'!$B$10:$Q$736</definedName>
    <definedName name="Z_69BAE3D2_D611_4D77_918B_A140B0CB33A3_.wvu.FilterData" localSheetId="2" hidden="1">'DADOS - PENDANT_KANBAN_PPS'!$B$16:$T$821</definedName>
    <definedName name="Z_69BAE3D2_D611_4D77_918B_A140B0CB33A3_.wvu.FilterData" localSheetId="10" hidden="1">'DADOS-KANBAM-PPS'!$A$10:$T$736</definedName>
    <definedName name="Z_69BAE3D2_D611_4D77_918B_A140B0CB33A3_.wvu.FilterData" localSheetId="1" hidden="1">'Rotativo GMS - Times'!$B$11:$N$250</definedName>
    <definedName name="Z_69C7D9F6_0FB5_4F5B_8420_A6A853969A42_.wvu.FilterData" localSheetId="10" hidden="1">'DADOS-KANBAM-PPS'!$B$10:$Q$736</definedName>
    <definedName name="Z_69D8AE89_7E32_47AE_AE3B_C512C96E46C9_.wvu.FilterData" localSheetId="10" hidden="1">'DADOS-KANBAM-PPS'!$B$10:$Q$736</definedName>
    <definedName name="Z_6A5EBF3A_3796_4103_813F_3A2845F7F190_.wvu.FilterData" localSheetId="10" hidden="1">'DADOS-KANBAM-PPS'!$A$10:$T$736</definedName>
    <definedName name="Z_6A790F9D_AAAF_4191_A675_DEE0B064C9D4_.wvu.FilterData" localSheetId="10" hidden="1">'DADOS-KANBAM-PPS'!$A$10:$T$736</definedName>
    <definedName name="Z_6A90843F_F510_4103_BC83_8FFCBC67F1A4_.wvu.FilterData" localSheetId="2" hidden="1">'DADOS - PENDANT_KANBAN_PPS'!$B$16:$T$649</definedName>
    <definedName name="Z_6A90843F_F510_4103_BC83_8FFCBC67F1A4_.wvu.FilterData" localSheetId="10" hidden="1">'DADOS-KANBAM-PPS'!$B$10:$Q$736</definedName>
    <definedName name="Z_6A90843F_F510_4103_BC83_8FFCBC67F1A4_.wvu.FilterData" localSheetId="1" hidden="1">'Rotativo GMS - Times'!$B$11:$N$227</definedName>
    <definedName name="Z_6AA68C0C_0316_43F7_9A61_84A96C544F21_.wvu.FilterData" localSheetId="10" hidden="1">'DADOS-KANBAM-PPS'!$A$10:$T$736</definedName>
    <definedName name="Z_6B79EC8D_04EE_4835_97E5_0FF83193954F_.wvu.FilterData" localSheetId="2" hidden="1">'DADOS - PENDANT_KANBAN_PPS'!$B$16:$T$673</definedName>
    <definedName name="Z_6B79EC8D_04EE_4835_97E5_0FF83193954F_.wvu.FilterData" localSheetId="10" hidden="1">'DADOS-KANBAM-PPS'!$B$10:$Q$736</definedName>
    <definedName name="Z_6B79EC8D_04EE_4835_97E5_0FF83193954F_.wvu.FilterData" localSheetId="1" hidden="1">'Rotativo GMS - Times'!$B$11:$N$227</definedName>
    <definedName name="Z_6B82E2A9_94D7_4B7C_966A_7FDCF977DCCA_.wvu.FilterData" localSheetId="10" hidden="1">'DADOS-KANBAM-PPS'!$B$10:$Q$736</definedName>
    <definedName name="Z_6C0FDAF4_7E83_460F_8207_F0B9219546E9_.wvu.FilterData" localSheetId="1" hidden="1">'Rotativo GMS - Times'!$B$11:$N$250</definedName>
    <definedName name="Z_6C57B523_5BE9_4D9C_9A9D_06C79A3E38AA_.wvu.FilterData" localSheetId="2" hidden="1">'DADOS - PENDANT_KANBAN_PPS'!$B$16:$T$781</definedName>
    <definedName name="Z_6C8EE52F_BA34_4421_A34E_FB6B560B04CB_.wvu.FilterData" localSheetId="1" hidden="1">'Rotativo GMS - Times'!$B$11:$N$250</definedName>
    <definedName name="Z_6C979776_ABA3_4578_AE01_C528EE7E4C52_.wvu.FilterData" localSheetId="10" hidden="1">'DADOS-KANBAM-PPS'!$B$10:$Q$736</definedName>
    <definedName name="Z_6C979776_ABA3_4578_AE01_C528EE7E4C52_.wvu.FilterData" localSheetId="1" hidden="1">'Rotativo GMS - Times'!$B$11:$N$250</definedName>
    <definedName name="Z_6C9C0F99_D4AE_41B7_BE41_EBEAFC203C22_.wvu.FilterData" localSheetId="2" hidden="1">'DADOS - PENDANT_KANBAN_PPS'!$A$16:$BP$4909</definedName>
    <definedName name="Z_6CB30F2C_A33F_4863_84BE_82249E9BFE0C_.wvu.Cols" localSheetId="14" hidden="1">' PICK LIST POCKET'!$G:$H,' PICK LIST POCKET'!$J:$J</definedName>
    <definedName name="Z_6CB30F2C_A33F_4863_84BE_82249E9BFE0C_.wvu.Cols" localSheetId="12" hidden="1">'Aramado pocket'!$C:$C</definedName>
    <definedName name="Z_6CB30F2C_A33F_4863_84BE_82249E9BFE0C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6CB30F2C_A33F_4863_84BE_82249E9BFE0C_.wvu.Cols" localSheetId="1" hidden="1">'Rotativo GMS - Times'!$A:$A</definedName>
    <definedName name="Z_6CB30F2C_A33F_4863_84BE_82249E9BFE0C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6CB30F2C_A33F_4863_84BE_82249E9BFE0C_.wvu.FilterData" localSheetId="14" hidden="1">' PICK LIST POCKET'!$A$2:$Y$403</definedName>
    <definedName name="Z_6CB30F2C_A33F_4863_84BE_82249E9BFE0C_.wvu.FilterData" localSheetId="2" hidden="1">'DADOS - PENDANT_KANBAN_PPS'!$B$16:$T$675</definedName>
    <definedName name="Z_6CB30F2C_A33F_4863_84BE_82249E9BFE0C_.wvu.FilterData" localSheetId="10" hidden="1">'DADOS-KANBAM-PPS'!$A$10:$T$736</definedName>
    <definedName name="Z_6CB30F2C_A33F_4863_84BE_82249E9BFE0C_.wvu.FilterData" localSheetId="1" hidden="1">'Rotativo GMS - Times'!$B$11:$N$250</definedName>
    <definedName name="Z_6CB30F2C_A33F_4863_84BE_82249E9BFE0C_.wvu.FilterData" localSheetId="15" hidden="1">'Verificação de cartão 12.03'!$A$9:$AQ$2633</definedName>
    <definedName name="Z_6CB30F2C_A33F_4863_84BE_82249E9BFE0C_.wvu.PrintArea" localSheetId="14" hidden="1">' PICK LIST POCKET'!$B$1:$M$387</definedName>
    <definedName name="Z_6CB30F2C_A33F_4863_84BE_82249E9BFE0C_.wvu.PrintArea" localSheetId="12" hidden="1">'Aramado pocket'!$B$1:$B$4</definedName>
    <definedName name="Z_6CB30F2C_A33F_4863_84BE_82249E9BFE0C_.wvu.PrintArea" localSheetId="0" hidden="1">'Auditoria '!$A$1:$I$69</definedName>
    <definedName name="Z_6CB30F2C_A33F_4863_84BE_82249E9BFE0C_.wvu.PrintArea" localSheetId="2" hidden="1">'DADOS - PENDANT_KANBAN_PPS'!$C$16:$P$538</definedName>
    <definedName name="Z_6CB30F2C_A33F_4863_84BE_82249E9BFE0C_.wvu.PrintArea" localSheetId="10" hidden="1">'DADOS-KANBAM-PPS'!$C$10:$M$713</definedName>
    <definedName name="Z_6CB30F2C_A33F_4863_84BE_82249E9BFE0C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6CB30F2C_A33F_4863_84BE_82249E9BFE0C_.wvu.PrintArea" localSheetId="4" hidden="1">'ID - Pendant'!$C$6:$U$11</definedName>
    <definedName name="Z_6CB30F2C_A33F_4863_84BE_82249E9BFE0C_.wvu.PrintArea" localSheetId="5" hidden="1">'ID - Piso'!$C$3:$L$23</definedName>
    <definedName name="Z_6CB30F2C_A33F_4863_84BE_82249E9BFE0C_.wvu.PrintArea" localSheetId="6" hidden="1">'ID - Piso (2)'!$C$3:$L$23</definedName>
    <definedName name="Z_6CB30F2C_A33F_4863_84BE_82249E9BFE0C_.wvu.PrintArea" localSheetId="8" hidden="1">'ID - Porta cartão'!$A$1:$I$32</definedName>
    <definedName name="Z_6CB30F2C_A33F_4863_84BE_82249E9BFE0C_.wvu.PrintArea" localSheetId="11" hidden="1">'NOVO - Kanban'!$A:$I</definedName>
    <definedName name="Z_6CB30F2C_A33F_4863_84BE_82249E9BFE0C_.wvu.PrintArea" localSheetId="1" hidden="1">'Rotativo GMS - Times'!$B$10:$N$92</definedName>
    <definedName name="Z_6CB30F2C_A33F_4863_84BE_82249E9BFE0C_.wvu.Rows" localSheetId="1" hidden="1">'Rotativo GMS - Times'!$7:$7</definedName>
    <definedName name="Z_6D00C6DB_B04E_4374_926B_8092100E58CF_.wvu.FilterData" localSheetId="10" hidden="1">'DADOS-KANBAM-PPS'!$B$10:$Q$736</definedName>
    <definedName name="Z_6D4C3651_0B86_48FE_BAE4_67A1E1CFC6A7_.wvu.FilterData" localSheetId="10" hidden="1">'DADOS-KANBAM-PPS'!$A$10:$T$736</definedName>
    <definedName name="Z_6D4FC01F_9B23_46C0_8F8F_C54FCD832CF7_.wvu.FilterData" localSheetId="10" hidden="1">'DADOS-KANBAM-PPS'!$A$10:$T$736</definedName>
    <definedName name="Z_6D6FBD63_4A91_46E8_A8B8_828987C0033D_.wvu.FilterData" localSheetId="2" hidden="1">'DADOS - PENDANT_KANBAN_PPS'!$B$16:$T$835</definedName>
    <definedName name="Z_6D6FBD63_4A91_46E8_A8B8_828987C0033D_.wvu.FilterData" localSheetId="10" hidden="1">'DADOS-KANBAM-PPS'!$A$10:$T$742</definedName>
    <definedName name="Z_6DC7DD46_841C_4C64_B03F_B2B2F58EF93A_.wvu.FilterData" localSheetId="1" hidden="1">'Rotativo GMS - Times'!$B$11:$N$250</definedName>
    <definedName name="Z_6F0E1D10_3CBC_4EFE_A3C9_2105373B8730_.wvu.FilterData" localSheetId="1" hidden="1">'Rotativo GMS - Times'!$B$11:$N$227</definedName>
    <definedName name="Z_6F1C1587_2664_4883_8078_3D93B34122F7_.wvu.FilterData" localSheetId="10" hidden="1">'DADOS-KANBAM-PPS'!$H$537:$H$538</definedName>
    <definedName name="Z_6F7E315B_83AF_4BA3_AF3B_BCBCC8781826_.wvu.FilterData" localSheetId="1" hidden="1">'Rotativo GMS - Times'!$B$11:$N$251</definedName>
    <definedName name="Z_70133A21_F0E7_4D10_AE40_FA956445E954_.wvu.FilterData" localSheetId="1" hidden="1">'Rotativo GMS - Times'!$B$11:$N$251</definedName>
    <definedName name="Z_704B6D51_BF76_4460_8A29_FCDDA82F1007_.wvu.FilterData" localSheetId="10" hidden="1">'DADOS-KANBAM-PPS'!$A$10:$T$736</definedName>
    <definedName name="Z_704B6D51_BF76_4460_8A29_FCDDA82F1007_.wvu.FilterData" localSheetId="1" hidden="1">'Rotativo GMS - Times'!$B$11:$N$250</definedName>
    <definedName name="Z_706C0CCD_2B8F_494C_BB27_486391ACD256_.wvu.FilterData" localSheetId="2" hidden="1">'DADOS - PENDANT_KANBAN_PPS'!$B$16:$T$675</definedName>
    <definedName name="Z_706C0CCD_2B8F_494C_BB27_486391ACD256_.wvu.FilterData" localSheetId="10" hidden="1">'DADOS-KANBAM-PPS'!$B$10:$Q$736</definedName>
    <definedName name="Z_706C0CCD_2B8F_494C_BB27_486391ACD256_.wvu.FilterData" localSheetId="1" hidden="1">'Rotativo GMS - Times'!$B$11:$N$250</definedName>
    <definedName name="Z_707579E7_8A28_4A24_BD45_954A479AAE92_.wvu.FilterData" localSheetId="1" hidden="1">'Rotativo GMS - Times'!$B$11:$N$250</definedName>
    <definedName name="Z_70F72BEB_0581_47C3_8B1D_19ECB58C7560_.wvu.FilterData" localSheetId="10" hidden="1">'DADOS-KANBAM-PPS'!$A$10:$T$736</definedName>
    <definedName name="Z_70F72BEB_0581_47C3_8B1D_19ECB58C7560_.wvu.FilterData" localSheetId="1" hidden="1">'Rotativo GMS - Times'!$B$11:$N$251</definedName>
    <definedName name="Z_71AEFC78_3F54_4FBA_B15D_BA47CB708400_.wvu.FilterData" localSheetId="10" hidden="1">'DADOS-KANBAM-PPS'!$A$11:$AX$736</definedName>
    <definedName name="Z_71FE1836_8821_4A8C_8698_B52D72A81B30_.wvu.FilterData" localSheetId="2" hidden="1">'DADOS - PENDANT_KANBAN_PPS'!$B$16:$T$649</definedName>
    <definedName name="Z_723AE151_3D14_4AB0_A394_B8CCB6AED180_.wvu.FilterData" localSheetId="2" hidden="1">'DADOS - PENDANT_KANBAN_PPS'!$B$16:$T$675</definedName>
    <definedName name="Z_727B33F0_397B_4CEC_BBFB_1566D7FB21F3_.wvu.FilterData" localSheetId="1" hidden="1">'Rotativo GMS - Times'!$B$11:$N$250</definedName>
    <definedName name="Z_72D51E9F_CB27_4350_920F_029751F5E9CC_.wvu.FilterData" localSheetId="2" hidden="1">'DADOS - PENDANT_KANBAN_PPS'!$B$16:$T$651</definedName>
    <definedName name="Z_72F0CCD5_4E23_45BA_BA2B_4CC7AAFFF99F_.wvu.FilterData" localSheetId="1" hidden="1">'Rotativo GMS - Times'!$B$11:$N$251</definedName>
    <definedName name="Z_7309783F_7439_49E2_ABD8_9FB8CBBD0802_.wvu.FilterData" localSheetId="2" hidden="1">'DADOS - PENDANT_KANBAN_PPS'!$B$16:$T$675</definedName>
    <definedName name="Z_741A0E06_1195_45A9_9599_DC27BD7D734B_.wvu.FilterData" localSheetId="10" hidden="1">'DADOS-KANBAM-PPS'!$A$10:$S$736</definedName>
    <definedName name="Z_748B3FCB_647A_463C_AFF9_B23A5131E452_.wvu.FilterData" localSheetId="2" hidden="1">'DADOS - PENDANT_KANBAN_PPS'!$B$16:$T$675</definedName>
    <definedName name="Z_75005E4B_722F_494A_BAF2_B2A41AA16D7B_.wvu.FilterData" localSheetId="10" hidden="1">'DADOS-KANBAM-PPS'!$B$10:$Q$736</definedName>
    <definedName name="Z_7579D75D_4479_463F_98B4_F8536D2A8F22_.wvu.FilterData" localSheetId="2" hidden="1">'DADOS - PENDANT_KANBAN_PPS'!$A$16:$BP$4908</definedName>
    <definedName name="Z_75D2113C_6540_49B1_B3BD_35979BA68E29_.wvu.FilterData" localSheetId="10" hidden="1">'DADOS-KANBAM-PPS'!$B$10:$Q$736</definedName>
    <definedName name="Z_76312FC6_5511_4236_A6AA_E12267882C9A_.wvu.FilterData" localSheetId="10" hidden="1">'DADOS-KANBAM-PPS'!$B$10:$Q$736</definedName>
    <definedName name="Z_76312FC6_5511_4236_A6AA_E12267882C9A_.wvu.FilterData" localSheetId="1" hidden="1">'Rotativo GMS - Times'!$B$11:$N$250</definedName>
    <definedName name="Z_768514AC_CF5D_4062_BCD3_191EB004F5D8_.wvu.FilterData" localSheetId="2" hidden="1">'DADOS - PENDANT_KANBAN_PPS'!$B$16:$T$807</definedName>
    <definedName name="Z_768514AC_CF5D_4062_BCD3_191EB004F5D8_.wvu.FilterData" localSheetId="1" hidden="1">'Rotativo GMS - Times'!$B$11:$N$250</definedName>
    <definedName name="Z_7758D210_C613_4487_96B4_99C601D8F178_.wvu.FilterData" localSheetId="2" hidden="1">'DADOS - PENDANT_KANBAN_PPS'!$B$16:$T$822</definedName>
    <definedName name="Z_7758D210_C613_4487_96B4_99C601D8F178_.wvu.FilterData" localSheetId="1" hidden="1">'Rotativo GMS - Times'!$B$11:$N$251</definedName>
    <definedName name="Z_7772CA88_9630_4E0D_A4A2_F5072DDC8CCB_.wvu.FilterData" localSheetId="1" hidden="1">'Rotativo GMS - Times'!$B$11:$N$250</definedName>
    <definedName name="Z_77D4C1BD_3B92_4B07_A52C_1768A6DFD099_.wvu.FilterData" localSheetId="2" hidden="1">'DADOS - PENDANT_KANBAN_PPS'!$B$16:$T$821</definedName>
    <definedName name="Z_77D4C1BD_3B92_4B07_A52C_1768A6DFD099_.wvu.FilterData" localSheetId="10" hidden="1">'DADOS-KANBAM-PPS'!$A$10:$T$736</definedName>
    <definedName name="Z_77D4C1BD_3B92_4B07_A52C_1768A6DFD099_.wvu.FilterData" localSheetId="1" hidden="1">'Rotativo GMS - Times'!$B$11:$N$250</definedName>
    <definedName name="Z_77E00CCC_550E_4E32_A278_48E7120C63AF_.wvu.FilterData" localSheetId="10" hidden="1">'DADOS-KANBAM-PPS'!$B$10:$Q$736</definedName>
    <definedName name="Z_782BCC5B_1703_41B1_9A96_AD5C89A39A1C_.wvu.FilterData" localSheetId="10" hidden="1">'DADOS-KANBAM-PPS'!$A$10:$T$736</definedName>
    <definedName name="Z_78613BE8_8110_40C9_9636_7533D873A323_.wvu.PrintArea" localSheetId="0" hidden="1">'Auditoria '!$B$1:$I$69</definedName>
    <definedName name="Z_78AB68A1_3FDB_4F1E_AF42_A813F3FC2EE2_.wvu.FilterData" localSheetId="2" hidden="1">'DADOS - PENDANT_KANBAN_PPS'!$B$16:$V$833</definedName>
    <definedName name="Z_78B1BAD8_84E4_4317_B06A_5FD641CE671D_.wvu.FilterData" localSheetId="2" hidden="1">'DADOS - PENDANT_KANBAN_PPS'!$B$16:$T$821</definedName>
    <definedName name="Z_78B2292C_9024_4E16_B28E_203697AD921D_.wvu.FilterData" localSheetId="1" hidden="1">'Rotativo GMS - Times'!$B$11:$N$250</definedName>
    <definedName name="Z_78DB7E8E_B1B8_4C01_B7ED_E2B2066A6E0B_.wvu.FilterData" localSheetId="10" hidden="1">'DADOS-KANBAM-PPS'!$B$10:$Q$736</definedName>
    <definedName name="Z_78DB7E8E_B1B8_4C01_B7ED_E2B2066A6E0B_.wvu.FilterData" localSheetId="1" hidden="1">'Rotativo GMS - Times'!$B$11:$N$227</definedName>
    <definedName name="Z_78DD98F4_6DA3_49FA_AADC_EBDE8569A3A9_.wvu.FilterData" localSheetId="2" hidden="1">'DADOS - PENDANT_KANBAN_PPS'!$B$16:$T$807</definedName>
    <definedName name="Z_78DD98F4_6DA3_49FA_AADC_EBDE8569A3A9_.wvu.FilterData" localSheetId="10" hidden="1">'DADOS-KANBAM-PPS'!$A$10:$T$736</definedName>
    <definedName name="Z_78DD98F4_6DA3_49FA_AADC_EBDE8569A3A9_.wvu.FilterData" localSheetId="1" hidden="1">'Rotativo GMS - Times'!$B$11:$N$250</definedName>
    <definedName name="Z_78E70DCD_52B9_4F2E_A62A_4FB4068C542F_.wvu.FilterData" localSheetId="10" hidden="1">'DADOS-KANBAM-PPS'!$B$10:$Q$736</definedName>
    <definedName name="Z_78F048B3_0F83_4D01_9FA9_70790705135B_.wvu.FilterData" localSheetId="10" hidden="1">'DADOS-KANBAM-PPS'!$B$10:$Q$736</definedName>
    <definedName name="Z_798D4847_6304_4D76_BE85_CA7608B2E4CB_.wvu.FilterData" localSheetId="10" hidden="1">'DADOS-KANBAM-PPS'!$B$10:$Q$736</definedName>
    <definedName name="Z_798D4847_6304_4D76_BE85_CA7608B2E4CB_.wvu.FilterData" localSheetId="1" hidden="1">'Rotativo GMS - Times'!$B$11:$N$227</definedName>
    <definedName name="Z_79D7AF47_5DD0_4FCB_81D5_77D97C682945_.wvu.FilterData" localSheetId="1" hidden="1">'Rotativo GMS - Times'!$A$11:$WCB$251</definedName>
    <definedName name="Z_7AB6F00D_8FA7_4FA1_8320_302E0F047DBD_.wvu.FilterData" localSheetId="2" hidden="1">'DADOS - PENDANT_KANBAN_PPS'!$B$16:$T$675</definedName>
    <definedName name="Z_7AD4685C_EC2B_4C8A_AE08_2A6834BF308C_.wvu.FilterData" localSheetId="2" hidden="1">'DADOS - PENDANT_KANBAN_PPS'!$B$16:$BP$867</definedName>
    <definedName name="Z_7AD4685C_EC2B_4C8A_AE08_2A6834BF308C_.wvu.FilterData" localSheetId="10" hidden="1">'DADOS-KANBAM-PPS'!$A$2:$U$791</definedName>
    <definedName name="Z_7B61D560_A99F_435A_A0C4_E00364446A50_.wvu.FilterData" localSheetId="10" hidden="1">'DADOS-KANBAM-PPS'!$B$10:$Q$736</definedName>
    <definedName name="Z_7B6312B3_1A03_4342_ACB0_CAC3E3DD6C52_.wvu.FilterData" localSheetId="10" hidden="1">'DADOS-KANBAM-PPS'!$A$10:$T$736</definedName>
    <definedName name="Z_7BAC9A53_56C6_43D0_A68A_0F38E21D0DD4_.wvu.FilterData" localSheetId="1" hidden="1">'Rotativo GMS - Times'!$B$11:$N$227</definedName>
    <definedName name="Z_7BCF0B3A_1580_466E_846B_C3435AB2506B_.wvu.FilterData" localSheetId="2" hidden="1">'DADOS - PENDANT_KANBAN_PPS'!$B$16:$T$833</definedName>
    <definedName name="Z_7BCF0B3A_1580_466E_846B_C3435AB2506B_.wvu.FilterData" localSheetId="10" hidden="1">'DADOS-KANBAM-PPS'!$A$10:$S$736</definedName>
    <definedName name="Z_7BCF0B3A_1580_466E_846B_C3435AB2506B_.wvu.FilterData" localSheetId="1" hidden="1">'Rotativo GMS - Times'!$B$11:$N$251</definedName>
    <definedName name="Z_7BD23233_E6B4_44B0_8B9D_F33FF910C8BD_.wvu.FilterData" localSheetId="2" hidden="1">'DADOS - PENDANT_KANBAN_PPS'!$B$16:$T$781</definedName>
    <definedName name="Z_7BD23233_E6B4_44B0_8B9D_F33FF910C8BD_.wvu.FilterData" localSheetId="1" hidden="1">'Rotativo GMS - Times'!$B$11:$N$250</definedName>
    <definedName name="Z_7C222FBD_67FC_4B32_BA1B_7D70DA7CC991_.wvu.FilterData" localSheetId="1" hidden="1">'Rotativo GMS - Times'!$B$11:$N$250</definedName>
    <definedName name="Z_7C23E264_1692_4F05_A36D_2309892E9917_.wvu.FilterData" localSheetId="2" hidden="1">'DADOS - PENDANT_KANBAN_PPS'!$A$16:$BP$4908</definedName>
    <definedName name="Z_7CBCC32D_DB6A_4CD1_8B72_7FD0A3912113_.wvu.FilterData" localSheetId="10" hidden="1">'DADOS-KANBAM-PPS'!$B$10:$Q$736</definedName>
    <definedName name="Z_7CBE9480_C45A_47ED_9AB9_F07B40DD8590_.wvu.FilterData" localSheetId="10" hidden="1">'DADOS-KANBAM-PPS'!$A$10:$AX$736</definedName>
    <definedName name="Z_7CBE9480_C45A_47ED_9AB9_F07B40DD8590_.wvu.FilterData" localSheetId="1" hidden="1">'Rotativo GMS - Times'!$B$11:$N$251</definedName>
    <definedName name="Z_7CDB5AC3_8944_41E5_AC1A_8C95F36AD686_.wvu.FilterData" localSheetId="2" hidden="1">'DADOS - PENDANT_KANBAN_PPS'!$B$16:$T$675</definedName>
    <definedName name="Z_7D1D54E8_E8D0_4FEC_8B0E_36020DA82310_.wvu.FilterData" localSheetId="2" hidden="1">'DADOS - PENDANT_KANBAN_PPS'!$B$16:$T$675</definedName>
    <definedName name="Z_7DA636A7_64FA_4155_8EC3_222624F60427_.wvu.FilterData" localSheetId="2" hidden="1">'DADOS - PENDANT_KANBAN_PPS'!$B$16:$T$675</definedName>
    <definedName name="Z_7DCC1236_7100_42E6_BDBE_146A223AEEE5_.wvu.FilterData" localSheetId="1" hidden="1">'Rotativo GMS - Times'!$B$11:$N$250</definedName>
    <definedName name="Z_7E22A49C_FDF5_4BA1_B483_EF76538745D2_.wvu.FilterData" localSheetId="10" hidden="1">'DADOS-KANBAM-PPS'!$B$10:$Q$736</definedName>
    <definedName name="Z_7E5B0C30_84F3_49DA_AE70_BD507CB26D7B_.wvu.Cols" localSheetId="14" hidden="1">' PICK LIST POCKET'!$G:$H,' PICK LIST POCKET'!$J:$J</definedName>
    <definedName name="Z_7E5B0C30_84F3_49DA_AE70_BD507CB26D7B_.wvu.Cols" localSheetId="12" hidden="1">'Aramado pocket'!$C:$C</definedName>
    <definedName name="Z_7E5B0C30_84F3_49DA_AE70_BD507CB26D7B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7E5B0C30_84F3_49DA_AE70_BD507CB26D7B_.wvu.Cols" localSheetId="1" hidden="1">'Rotativo GMS - Times'!$A:$A</definedName>
    <definedName name="Z_7E5B0C30_84F3_49DA_AE70_BD507CB26D7B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7E5B0C30_84F3_49DA_AE70_BD507CB26D7B_.wvu.Cols" localSheetId="16" hidden="1">xxxxxxxxxxx!$K:$X</definedName>
    <definedName name="Z_7E5B0C30_84F3_49DA_AE70_BD507CB26D7B_.wvu.FilterData" localSheetId="14" hidden="1">' PICK LIST POCKET'!$A$2:$Y$403</definedName>
    <definedName name="Z_7E5B0C30_84F3_49DA_AE70_BD507CB26D7B_.wvu.FilterData" localSheetId="2" hidden="1">'DADOS - PENDANT_KANBAN_PPS'!$B$16:$BP$825</definedName>
    <definedName name="Z_7E5B0C30_84F3_49DA_AE70_BD507CB26D7B_.wvu.FilterData" localSheetId="10" hidden="1">'DADOS-KANBAM-PPS'!$A$10:$AX$736</definedName>
    <definedName name="Z_7E5B0C30_84F3_49DA_AE70_BD507CB26D7B_.wvu.FilterData" localSheetId="1" hidden="1">'Rotativo GMS - Times'!$B$11:$N$251</definedName>
    <definedName name="Z_7E5B0C30_84F3_49DA_AE70_BD507CB26D7B_.wvu.FilterData" localSheetId="15" hidden="1">'Verificação de cartão 12.03'!$A$9:$AQ$2633</definedName>
    <definedName name="Z_7E5B0C30_84F3_49DA_AE70_BD507CB26D7B_.wvu.PrintArea" localSheetId="14" hidden="1">' PICK LIST POCKET'!$B$1:$M$387</definedName>
    <definedName name="Z_7E5B0C30_84F3_49DA_AE70_BD507CB26D7B_.wvu.PrintArea" localSheetId="12" hidden="1">'Aramado pocket'!$B$1:$B$4</definedName>
    <definedName name="Z_7E5B0C30_84F3_49DA_AE70_BD507CB26D7B_.wvu.PrintArea" localSheetId="0" hidden="1">'Auditoria '!$A$1:$I$69</definedName>
    <definedName name="Z_7E5B0C30_84F3_49DA_AE70_BD507CB26D7B_.wvu.PrintArea" localSheetId="2" hidden="1">'DADOS - PENDANT_KANBAN_PPS'!$C$16:$P$538</definedName>
    <definedName name="Z_7E5B0C30_84F3_49DA_AE70_BD507CB26D7B_.wvu.PrintArea" localSheetId="10" hidden="1">'DADOS-KANBAM-PPS'!$C$10:$M$713</definedName>
    <definedName name="Z_7E5B0C30_84F3_49DA_AE70_BD507CB26D7B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7E5B0C30_84F3_49DA_AE70_BD507CB26D7B_.wvu.PrintArea" localSheetId="4" hidden="1">'ID - Pendant'!$C$6:$U$11</definedName>
    <definedName name="Z_7E5B0C30_84F3_49DA_AE70_BD507CB26D7B_.wvu.PrintArea" localSheetId="5" hidden="1">'ID - Piso'!$C$3:$L$23</definedName>
    <definedName name="Z_7E5B0C30_84F3_49DA_AE70_BD507CB26D7B_.wvu.PrintArea" localSheetId="6" hidden="1">'ID - Piso (2)'!$C$3:$L$23</definedName>
    <definedName name="Z_7E5B0C30_84F3_49DA_AE70_BD507CB26D7B_.wvu.PrintArea" localSheetId="8" hidden="1">'ID - Porta cartão'!$A$1:$I$32</definedName>
    <definedName name="Z_7E5B0C30_84F3_49DA_AE70_BD507CB26D7B_.wvu.PrintArea" localSheetId="11" hidden="1">'NOVO - Kanban'!$A:$I</definedName>
    <definedName name="Z_7E5B0C30_84F3_49DA_AE70_BD507CB26D7B_.wvu.PrintArea" localSheetId="1" hidden="1">'Rotativo GMS - Times'!$B$10:$N$92</definedName>
    <definedName name="Z_7E5B0C30_84F3_49DA_AE70_BD507CB26D7B_.wvu.PrintArea" localSheetId="16" hidden="1">xxxxxxxxxxx!$C$5:$J$13</definedName>
    <definedName name="Z_7E5B0C30_84F3_49DA_AE70_BD507CB26D7B_.wvu.Rows" localSheetId="1" hidden="1">'Rotativo GMS - Times'!$7:$7</definedName>
    <definedName name="Z_7E61E5B0_5969_49C4_9A8F_6829F3A672A1_.wvu.FilterData" localSheetId="10" hidden="1">'DADOS-KANBAM-PPS'!$A$10:$T$736</definedName>
    <definedName name="Z_7E879CDB_D6C1_48F5_88BD_093CED7A7627_.wvu.Cols" localSheetId="14" hidden="1">' PICK LIST POCKET'!$G:$H,' PICK LIST POCKET'!$J:$J</definedName>
    <definedName name="Z_7E879CDB_D6C1_48F5_88BD_093CED7A7627_.wvu.Cols" localSheetId="12" hidden="1">'Aramado pocket'!$C:$C</definedName>
    <definedName name="Z_7E879CDB_D6C1_48F5_88BD_093CED7A7627_.wvu.Cols" localSheetId="10" hidden="1">'DADOS-KANBAM-PPS'!$A:$A</definedName>
    <definedName name="Z_7E879CDB_D6C1_48F5_88BD_093CED7A7627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7E879CDB_D6C1_48F5_88BD_093CED7A7627_.wvu.Cols" localSheetId="1" hidden="1">'Rotativo GMS - Times'!$A:$A</definedName>
    <definedName name="Z_7E879CDB_D6C1_48F5_88BD_093CED7A7627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7E879CDB_D6C1_48F5_88BD_093CED7A7627_.wvu.FilterData" localSheetId="14" hidden="1">' PICK LIST POCKET'!$A$2:$Y$403</definedName>
    <definedName name="Z_7E879CDB_D6C1_48F5_88BD_093CED7A7627_.wvu.FilterData" localSheetId="2" hidden="1">'DADOS - PENDANT_KANBAN_PPS'!$B$16:$T$675</definedName>
    <definedName name="Z_7E879CDB_D6C1_48F5_88BD_093CED7A7627_.wvu.FilterData" localSheetId="10" hidden="1">'DADOS-KANBAM-PPS'!$B$10:$Q$736</definedName>
    <definedName name="Z_7E879CDB_D6C1_48F5_88BD_093CED7A7627_.wvu.FilterData" localSheetId="1" hidden="1">'Rotativo GMS - Times'!$B$11:$N$250</definedName>
    <definedName name="Z_7E879CDB_D6C1_48F5_88BD_093CED7A7627_.wvu.FilterData" localSheetId="15" hidden="1">'Verificação de cartão 12.03'!$A$9:$AQ$2633</definedName>
    <definedName name="Z_7E879CDB_D6C1_48F5_88BD_093CED7A7627_.wvu.PrintArea" localSheetId="14" hidden="1">' PICK LIST POCKET'!$B$1:$M$387</definedName>
    <definedName name="Z_7E879CDB_D6C1_48F5_88BD_093CED7A7627_.wvu.PrintArea" localSheetId="12" hidden="1">'Aramado pocket'!$B$1:$B$4</definedName>
    <definedName name="Z_7E879CDB_D6C1_48F5_88BD_093CED7A7627_.wvu.PrintArea" localSheetId="0" hidden="1">'Auditoria '!$A$1:$I$69</definedName>
    <definedName name="Z_7E879CDB_D6C1_48F5_88BD_093CED7A7627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7E879CDB_D6C1_48F5_88BD_093CED7A7627_.wvu.PrintArea" localSheetId="4" hidden="1">'ID - Pendant'!$C$6:$U$11</definedName>
    <definedName name="Z_7E879CDB_D6C1_48F5_88BD_093CED7A7627_.wvu.PrintArea" localSheetId="5" hidden="1">'ID - Piso'!$C$3:$L$23</definedName>
    <definedName name="Z_7E879CDB_D6C1_48F5_88BD_093CED7A7627_.wvu.PrintArea" localSheetId="6" hidden="1">'ID - Piso (2)'!$C$3:$L$23</definedName>
    <definedName name="Z_7E879CDB_D6C1_48F5_88BD_093CED7A7627_.wvu.PrintArea" localSheetId="8" hidden="1">'ID - Porta cartão'!$A$1:$I$32</definedName>
    <definedName name="Z_7E879CDB_D6C1_48F5_88BD_093CED7A7627_.wvu.PrintArea" localSheetId="11" hidden="1">'NOVO - Kanban'!$A$1:$I$32</definedName>
    <definedName name="Z_7E879CDB_D6C1_48F5_88BD_093CED7A7627_.wvu.PrintArea" localSheetId="1" hidden="1">'Rotativo GMS - Times'!$B$10:$N$92</definedName>
    <definedName name="Z_7E879CDB_D6C1_48F5_88BD_093CED7A7627_.wvu.Rows" localSheetId="1" hidden="1">'Rotativo GMS - Times'!$7:$7</definedName>
    <definedName name="Z_7FBFEDAF_2F4B_41F8_AC03_D9157C95A4C0_.wvu.FilterData" localSheetId="10" hidden="1">'DADOS-KANBAM-PPS'!$A$10:$T$736</definedName>
    <definedName name="Z_7FBFEDAF_2F4B_41F8_AC03_D9157C95A4C0_.wvu.FilterData" localSheetId="1" hidden="1">'Rotativo GMS - Times'!$B$11:$N$250</definedName>
    <definedName name="Z_804F4B79_7D2D_478B_B892_2F7693910860_.wvu.FilterData" localSheetId="2" hidden="1">'DADOS - PENDANT_KANBAN_PPS'!$B$16:$T$821</definedName>
    <definedName name="Z_80795E48_ED19_4212_89D7_063D20B93793_.wvu.FilterData" localSheetId="2" hidden="1">'DADOS - PENDANT_KANBAN_PPS'!$B$16:$T$675</definedName>
    <definedName name="Z_80B7D637_AD70_41D2_BFB8_92D126775099_.wvu.FilterData" localSheetId="1" hidden="1">'Rotativo GMS - Times'!$B$11:$N$250</definedName>
    <definedName name="Z_80BC92A3_5FCD_428E_922D_19BA3A91F529_.wvu.FilterData" localSheetId="1" hidden="1">'Rotativo GMS - Times'!$B$11:$N$250</definedName>
    <definedName name="Z_80ECC5D1_3A70_4744_BDB1_AC8CA89954EF_.wvu.FilterData" localSheetId="10" hidden="1">'DADOS-KANBAM-PPS'!$B$10:$Q$736</definedName>
    <definedName name="Z_80F04D1D_E1C0_4DE5_8C40_6ED2ED2FFB48_.wvu.FilterData" localSheetId="10" hidden="1">'DADOS-KANBAM-PPS'!$A$10:$T$736</definedName>
    <definedName name="Z_80F69649_75F2_4867_AE22_4AB9BEE2671A_.wvu.FilterData" localSheetId="10" hidden="1">'DADOS-KANBAM-PPS'!$B$10:$Q$736</definedName>
    <definedName name="Z_816A70FB_DF97_44CA_828B_BA7FF920574D_.wvu.FilterData" localSheetId="1" hidden="1">'Rotativo GMS - Times'!$A$11:$WCB$251</definedName>
    <definedName name="Z_828F1F72_54E9_49C5_B776_45336E09C948_.wvu.FilterData" localSheetId="15" hidden="1">'Verificação de cartão 12.03'!$A$9:$AQ$2633</definedName>
    <definedName name="Z_82AAB637_73D2_44B3_BA47_12E6A4DB8B67_.wvu.FilterData" localSheetId="10" hidden="1">'DADOS-KANBAM-PPS'!$A$10:$T$736</definedName>
    <definedName name="Z_82C664E6_0AEB_4146_8CF1_03C081F7722F_.wvu.FilterData" localSheetId="2" hidden="1">'DADOS - PENDANT_KANBAN_PPS'!$B$16:$T$675</definedName>
    <definedName name="Z_82D229B8_B7AD_4540_B1D9_2D0F9E13BE64_.wvu.FilterData" localSheetId="2" hidden="1">'DADOS - PENDANT_KANBAN_PPS'!$B$16:$T$675</definedName>
    <definedName name="Z_82D229B8_B7AD_4540_B1D9_2D0F9E13BE64_.wvu.FilterData" localSheetId="10" hidden="1">'DADOS-KANBAM-PPS'!$B$10:$Q$736</definedName>
    <definedName name="Z_83677E39_19CF_4EB0_82A9_863E3A529562_.wvu.FilterData" localSheetId="10" hidden="1">'DADOS-KANBAM-PPS'!$A$10:$T$736</definedName>
    <definedName name="Z_839F405C_F1EB_4995_A926_3877A058D423_.wvu.FilterData" localSheetId="2" hidden="1">'DADOS - PENDANT_KANBAN_PPS'!$B$16:$T$649</definedName>
    <definedName name="Z_839F405C_F1EB_4995_A926_3877A058D423_.wvu.FilterData" localSheetId="10" hidden="1">'DADOS-KANBAM-PPS'!$B$10:$Q$736</definedName>
    <definedName name="Z_83A794D4_7890_478E_8E3F_0F6245D4E1B7_.wvu.FilterData" localSheetId="2" hidden="1">'DADOS - PENDANT_KANBAN_PPS'!$B$16:$T$675</definedName>
    <definedName name="Z_83A794D4_7890_478E_8E3F_0F6245D4E1B7_.wvu.FilterData" localSheetId="10" hidden="1">'DADOS-KANBAM-PPS'!$B$10:$Q$736</definedName>
    <definedName name="Z_84059DD2_7435_4909_9FE6_70EE27F86C85_.wvu.FilterData" localSheetId="2" hidden="1">'DADOS - PENDANT_KANBAN_PPS'!$B$16:$T$822</definedName>
    <definedName name="Z_84059DD2_7435_4909_9FE6_70EE27F86C85_.wvu.FilterData" localSheetId="10" hidden="1">'DADOS-KANBAM-PPS'!$A$10:$S$736</definedName>
    <definedName name="Z_84059DD2_7435_4909_9FE6_70EE27F86C85_.wvu.FilterData" localSheetId="1" hidden="1">'Rotativo GMS - Times'!$B$11:$N$250</definedName>
    <definedName name="Z_8443836B_3789_4604_84F3_4C84C105AEC9_.wvu.FilterData" localSheetId="1" hidden="1">'Rotativo GMS - Times'!$B$11:$N$250</definedName>
    <definedName name="Z_84BF6D1F_E1C8_4B9E_8559_76618813974F_.wvu.FilterData" localSheetId="2" hidden="1">'DADOS - PENDANT_KANBAN_PPS'!$B$16:$T$675</definedName>
    <definedName name="Z_84F725A4_0C52_44B7_8E7D_53BF240FEA97_.wvu.FilterData" localSheetId="1" hidden="1">'Rotativo GMS - Times'!$A$11:$WCB$251</definedName>
    <definedName name="Z_855AE9B8_6240_4575_8F02_21AFD51661C3_.wvu.FilterData" localSheetId="10" hidden="1">'DADOS-KANBAM-PPS'!$B$10:$Q$736</definedName>
    <definedName name="Z_855B44A8_9F0D_4933_BAD2_75F87FF4C88B_.wvu.FilterData" localSheetId="1" hidden="1">'Rotativo GMS - Times'!$B$11:$N$250</definedName>
    <definedName name="Z_8607D581_7337_49F3_9FA4_9F3E7DE03A81_.wvu.FilterData" localSheetId="10" hidden="1">'DADOS-KANBAM-PPS'!$B$10:$Q$736</definedName>
    <definedName name="Z_8607D581_7337_49F3_9FA4_9F3E7DE03A81_.wvu.FilterData" localSheetId="1" hidden="1">'Rotativo GMS - Times'!$B$11:$N$230</definedName>
    <definedName name="Z_8765FCBB_EB6C_410D_8048_5F93FE54F428_.wvu.FilterData" localSheetId="10" hidden="1">'DADOS-KANBAM-PPS'!$B$10:$Q$736</definedName>
    <definedName name="Z_8765FCBB_EB6C_410D_8048_5F93FE54F428_.wvu.FilterData" localSheetId="1" hidden="1">'Rotativo GMS - Times'!$B$11:$N$250</definedName>
    <definedName name="Z_87A29AB0_84C6_48E5_B255_6804FFCE0261_.wvu.FilterData" localSheetId="2" hidden="1">'DADOS - PENDANT_KANBAN_PPS'!$B$16:$T$653</definedName>
    <definedName name="Z_87A29AB0_84C6_48E5_B255_6804FFCE0261_.wvu.FilterData" localSheetId="10" hidden="1">'DADOS-KANBAM-PPS'!$B$10:$Q$736</definedName>
    <definedName name="Z_87A29AB0_84C6_48E5_B255_6804FFCE0261_.wvu.FilterData" localSheetId="1" hidden="1">'Rotativo GMS - Times'!$B$11:$N$227</definedName>
    <definedName name="Z_87C8F4D6_9251_47AD_97A0_B2C64F50C424_.wvu.FilterData" localSheetId="1" hidden="1">'Rotativo GMS - Times'!$B$11:$N$250</definedName>
    <definedName name="Z_882817F3_25E6_47CB_B7D8_476988120440_.wvu.FilterData" localSheetId="10" hidden="1">'DADOS-KANBAM-PPS'!$B$10:$Q$736</definedName>
    <definedName name="Z_8851F595_FF18_47B6_9EF1_0849A4805294_.wvu.FilterData" localSheetId="2" hidden="1">'DADOS - PENDANT_KANBAN_PPS'!$B$16:$T$675</definedName>
    <definedName name="Z_88B31A67_9E7F_43B7_A671_47A0A2E083A8_.wvu.FilterData" localSheetId="2" hidden="1">'DADOS - PENDANT_KANBAN_PPS'!$B$16:$T$675</definedName>
    <definedName name="Z_88C073D9_AC83_45F5_96FD_D46C583357EF_.wvu.FilterData" localSheetId="2" hidden="1">'DADOS - PENDANT_KANBAN_PPS'!$B$16:$T$673</definedName>
    <definedName name="Z_88C073D9_AC83_45F5_96FD_D46C583357EF_.wvu.FilterData" localSheetId="10" hidden="1">'DADOS-KANBAM-PPS'!$B$10:$Q$736</definedName>
    <definedName name="Z_88C073D9_AC83_45F5_96FD_D46C583357EF_.wvu.FilterData" localSheetId="1" hidden="1">'Rotativo GMS - Times'!$B$11:$N$227</definedName>
    <definedName name="Z_88E3300E_B669_41E1_BB78_35AEA8B06D29_.wvu.FilterData" localSheetId="2" hidden="1">'DADOS - PENDANT_KANBAN_PPS'!$B$16:$T$673</definedName>
    <definedName name="Z_88E3300E_B669_41E1_BB78_35AEA8B06D29_.wvu.FilterData" localSheetId="10" hidden="1">'DADOS-KANBAM-PPS'!$B$10:$Q$736</definedName>
    <definedName name="Z_88E3300E_B669_41E1_BB78_35AEA8B06D29_.wvu.FilterData" localSheetId="1" hidden="1">'Rotativo GMS - Times'!$B$11:$N$227</definedName>
    <definedName name="Z_89038025_673A_4083_8E8E_3F3E2BB7A34F_.wvu.FilterData" localSheetId="2" hidden="1">'DADOS - PENDANT_KANBAN_PPS'!$B$16:$T$675</definedName>
    <definedName name="Z_8A0C9772_8CE4_4B4B_BCA9_CC2A4BFFF488_.wvu.FilterData" localSheetId="2" hidden="1">'DADOS - PENDANT_KANBAN_PPS'!$A$16:$BP$4908</definedName>
    <definedName name="Z_8AA43FCD_67A1_4AF2_952A_18D42E4FEA82_.wvu.FilterData" localSheetId="1" hidden="1">'Rotativo GMS - Times'!$B$11:$N$251</definedName>
    <definedName name="Z_8B09D94C_3820_4D40_8369_FCF5B66B09B0_.wvu.FilterData" localSheetId="10" hidden="1">'DADOS-KANBAM-PPS'!$B$10:$Q$736</definedName>
    <definedName name="Z_8B2DF50C_CFBD_463C_90C9_6669D241CEB5_.wvu.FilterData" localSheetId="2" hidden="1">'DADOS - PENDANT_KANBAN_PPS'!$A$16:$BP$4908</definedName>
    <definedName name="Z_8B6243CE_23EE_4F18_A411_67B63A7B0CDD_.wvu.FilterData" localSheetId="10" hidden="1">'DADOS-KANBAM-PPS'!$B$10:$Q$736</definedName>
    <definedName name="Z_8B9C38C7_A59A_48A3_9157_9523FA73BBCB_.wvu.FilterData" localSheetId="10" hidden="1">'DADOS-KANBAM-PPS'!$B$10:$Q$736</definedName>
    <definedName name="Z_8B9C38C7_A59A_48A3_9157_9523FA73BBCB_.wvu.FilterData" localSheetId="1" hidden="1">'Rotativo GMS - Times'!$B$11:$N$250</definedName>
    <definedName name="Z_8C062C42_7E80_48D3_904D_5F6F7CBFEC3B_.wvu.FilterData" localSheetId="1" hidden="1">'Rotativo GMS - Times'!$A$11:$WCB$251</definedName>
    <definedName name="Z_8C53F5B9_CBA0_4D97_BBD7_A8500C74E79F_.wvu.FilterData" localSheetId="10" hidden="1">'DADOS-KANBAM-PPS'!$A$10:$T$736</definedName>
    <definedName name="Z_8C56BFEB_D950_4277_B36A_9718C4E3CCCC_.wvu.FilterData" localSheetId="10" hidden="1">'DADOS-KANBAM-PPS'!$B$10:$Q$736</definedName>
    <definedName name="Z_8C6A4E72_F947_4282_B587_8C518C2745CE_.wvu.Cols" localSheetId="14" hidden="1">' PICK LIST POCKET'!$G:$H,' PICK LIST POCKET'!$J:$J</definedName>
    <definedName name="Z_8C6A4E72_F947_4282_B587_8C518C2745CE_.wvu.Cols" localSheetId="12" hidden="1">'Aramado pocket'!$C:$C</definedName>
    <definedName name="Z_8C6A4E72_F947_4282_B587_8C518C2745CE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8C6A4E72_F947_4282_B587_8C518C2745CE_.wvu.Cols" localSheetId="1" hidden="1">'Rotativo GMS - Times'!$A:$A</definedName>
    <definedName name="Z_8C6A4E72_F947_4282_B587_8C518C2745CE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8C6A4E72_F947_4282_B587_8C518C2745CE_.wvu.Cols" localSheetId="16" hidden="1">xxxxxxxxxxx!$K:$X</definedName>
    <definedName name="Z_8C6A4E72_F947_4282_B587_8C518C2745CE_.wvu.FilterData" localSheetId="14" hidden="1">' PICK LIST POCKET'!$A$2:$Y$403</definedName>
    <definedName name="Z_8C6A4E72_F947_4282_B587_8C518C2745CE_.wvu.FilterData" localSheetId="2" hidden="1">'DADOS - PENDANT_KANBAN_PPS'!$B$16:$T$847</definedName>
    <definedName name="Z_8C6A4E72_F947_4282_B587_8C518C2745CE_.wvu.FilterData" localSheetId="10" hidden="1">'DADOS-KANBAM-PPS'!$A$10:$T$742</definedName>
    <definedName name="Z_8C6A4E72_F947_4282_B587_8C518C2745CE_.wvu.FilterData" localSheetId="1" hidden="1">'Rotativo GMS - Times'!$B$11:$N$251</definedName>
    <definedName name="Z_8C6A4E72_F947_4282_B587_8C518C2745CE_.wvu.FilterData" localSheetId="15" hidden="1">'Verificação de cartão 12.03'!$A$9:$AQ$2633</definedName>
    <definedName name="Z_8C6A4E72_F947_4282_B587_8C518C2745CE_.wvu.PrintArea" localSheetId="14" hidden="1">' PICK LIST POCKET'!$B$1:$M$387</definedName>
    <definedName name="Z_8C6A4E72_F947_4282_B587_8C518C2745CE_.wvu.PrintArea" localSheetId="12" hidden="1">'Aramado pocket'!$B$1:$B$4</definedName>
    <definedName name="Z_8C6A4E72_F947_4282_B587_8C518C2745CE_.wvu.PrintArea" localSheetId="0" hidden="1">'Auditoria '!$A$1:$I$69</definedName>
    <definedName name="Z_8C6A4E72_F947_4282_B587_8C518C2745CE_.wvu.PrintArea" localSheetId="2" hidden="1">'DADOS - PENDANT_KANBAN_PPS'!$C$16:$P$537</definedName>
    <definedName name="Z_8C6A4E72_F947_4282_B587_8C518C2745CE_.wvu.PrintArea" localSheetId="10" hidden="1">'DADOS-KANBAM-PPS'!$C$10:$M$713</definedName>
    <definedName name="Z_8C6A4E72_F947_4282_B587_8C518C2745CE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8C6A4E72_F947_4282_B587_8C518C2745CE_.wvu.PrintArea" localSheetId="4" hidden="1">'ID - Pendant'!$C$6:$U$11</definedName>
    <definedName name="Z_8C6A4E72_F947_4282_B587_8C518C2745CE_.wvu.PrintArea" localSheetId="5" hidden="1">'ID - Piso'!$C$3:$L$23</definedName>
    <definedName name="Z_8C6A4E72_F947_4282_B587_8C518C2745CE_.wvu.PrintArea" localSheetId="6" hidden="1">'ID - Piso (2)'!$C$3:$L$23</definedName>
    <definedName name="Z_8C6A4E72_F947_4282_B587_8C518C2745CE_.wvu.PrintArea" localSheetId="8" hidden="1">'ID - Porta cartão'!$A$1:$I$8</definedName>
    <definedName name="Z_8C6A4E72_F947_4282_B587_8C518C2745CE_.wvu.PrintArea" localSheetId="11" hidden="1">'NOVO - Kanban'!$A$2:$I$32</definedName>
    <definedName name="Z_8C6A4E72_F947_4282_B587_8C518C2745CE_.wvu.PrintArea" localSheetId="1" hidden="1">'Rotativo GMS - Times'!$B$10:$N$92</definedName>
    <definedName name="Z_8C6A4E72_F947_4282_B587_8C518C2745CE_.wvu.PrintArea" localSheetId="16" hidden="1">xxxxxxxxxxx!$C$5:$J$13</definedName>
    <definedName name="Z_8C6A4E72_F947_4282_B587_8C518C2745CE_.wvu.Rows" localSheetId="1" hidden="1">'Rotativo GMS - Times'!$7:$7</definedName>
    <definedName name="Z_8CFDA8BA_E22B_482F_A16C_98F2F3F90E3B_.wvu.FilterData" localSheetId="1" hidden="1">'Rotativo GMS - Times'!$B$11:$N$250</definedName>
    <definedName name="Z_8D3BD9B6_9BF6_4DC8_8022_0960F06A28CF_.wvu.FilterData" localSheetId="2" hidden="1">'DADOS - PENDANT_KANBAN_PPS'!$B$16:$T$673</definedName>
    <definedName name="Z_8D3BD9B6_9BF6_4DC8_8022_0960F06A28CF_.wvu.FilterData" localSheetId="10" hidden="1">'DADOS-KANBAM-PPS'!$B$10:$Q$736</definedName>
    <definedName name="Z_8D3BD9B6_9BF6_4DC8_8022_0960F06A28CF_.wvu.FilterData" localSheetId="1" hidden="1">'Rotativo GMS - Times'!$B$11:$N$227</definedName>
    <definedName name="Z_8D9B9827_C29C_41B3_80C4_E6D65DDFFD0D_.wvu.FilterData" localSheetId="2" hidden="1">'DADOS - PENDANT_KANBAN_PPS'!$B$16:$T$810</definedName>
    <definedName name="Z_8D9B9827_C29C_41B3_80C4_E6D65DDFFD0D_.wvu.FilterData" localSheetId="10" hidden="1">'DADOS-KANBAM-PPS'!$A$10:$T$736</definedName>
    <definedName name="Z_8D9B9827_C29C_41B3_80C4_E6D65DDFFD0D_.wvu.FilterData" localSheetId="1" hidden="1">'Rotativo GMS - Times'!$B$11:$N$250</definedName>
    <definedName name="Z_8DFE55B3_8B88_464E_BB57_F24ED5DFD5A4_.wvu.FilterData" localSheetId="1" hidden="1">'Rotativo GMS - Times'!$B$11:$N$251</definedName>
    <definedName name="Z_8E3EF383_355E_4003_A9F0_43BFD02D6987_.wvu.FilterData" localSheetId="10" hidden="1">'DADOS-KANBAM-PPS'!$B$10:$Q$736</definedName>
    <definedName name="Z_8E65AA1B_B9B4_4E2A_BC04_1CDED7F865FD_.wvu.FilterData" localSheetId="1" hidden="1">'Rotativo GMS - Times'!$B$11:$N$227</definedName>
    <definedName name="Z_8ED115A2_1991_405A_893D_2535CA12DE9A_.wvu.FilterData" localSheetId="2" hidden="1">'DADOS - PENDANT_KANBAN_PPS'!$B$16:$T$908</definedName>
    <definedName name="Z_8EF7B1F0_4B17_4616_9E33_7AE577F92E42_.wvu.FilterData" localSheetId="1" hidden="1">'Rotativo GMS - Times'!$B$11:$N$250</definedName>
    <definedName name="Z_8F521576_9FD6_43EB_9A4E_4DD65C613B70_.wvu.FilterData" localSheetId="2" hidden="1">'DADOS - PENDANT_KANBAN_PPS'!$B$16:$T$847</definedName>
    <definedName name="Z_8F521576_9FD6_43EB_9A4E_4DD65C613B70_.wvu.FilterData" localSheetId="10" hidden="1">'DADOS-KANBAM-PPS'!$A$10:$S$745</definedName>
    <definedName name="Z_8F7A4F52_D452_440C_9A8C_522AF1FA3288_.wvu.FilterData" localSheetId="10" hidden="1">'DADOS-KANBAM-PPS'!$B$10:$Q$736</definedName>
    <definedName name="Z_8FE0B0F6_C124_4DD5_AD5F_85C356B7FF14_.wvu.FilterData" localSheetId="10" hidden="1">'DADOS-KANBAM-PPS'!$B$10:$Q$736</definedName>
    <definedName name="Z_8FE0B0F6_C124_4DD5_AD5F_85C356B7FF14_.wvu.FilterData" localSheetId="1" hidden="1">'Rotativo GMS - Times'!$B$11:$N$250</definedName>
    <definedName name="Z_8FF0B9F8_1878_4EE4_87BF_FFF082FD4AE3_.wvu.FilterData" localSheetId="2" hidden="1">'DADOS - PENDANT_KANBAN_PPS'!$B$16:$T$675</definedName>
    <definedName name="Z_8FF0B9F8_1878_4EE4_87BF_FFF082FD4AE3_.wvu.FilterData" localSheetId="1" hidden="1">'Rotativo GMS - Times'!$B$11:$N$227</definedName>
    <definedName name="Z_8FF354E0_FED1_4031_A667_A4A9FA6B4EB2_.wvu.FilterData" localSheetId="10" hidden="1">'DADOS-KANBAM-PPS'!$A$10:$AX$736</definedName>
    <definedName name="Z_900FB192_08D0_4FCD_8C0F_73C7A735A07F_.wvu.FilterData" localSheetId="1" hidden="1">'Rotativo GMS - Times'!$B$11:$N$250</definedName>
    <definedName name="Z_904D2338_A54C_4412_8D9F_45650413E182_.wvu.FilterData" localSheetId="10" hidden="1">'DADOS-KANBAM-PPS'!$B$10:$Q$736</definedName>
    <definedName name="Z_9059F4FB_B1E6_4AD2_B903_B19196799735_.wvu.FilterData" localSheetId="10" hidden="1">'DADOS-KANBAM-PPS'!$A$10:$S$736</definedName>
    <definedName name="Z_9059F4FB_B1E6_4AD2_B903_B19196799735_.wvu.FilterData" localSheetId="1" hidden="1">'Rotativo GMS - Times'!$B$11:$N$251</definedName>
    <definedName name="Z_9077A621_52E7_43D0_9983_4CC4DBD9C971_.wvu.FilterData" localSheetId="10" hidden="1">'DADOS-KANBAM-PPS'!$A$10:$S$742</definedName>
    <definedName name="Z_90890574_4AC5_49D4_A0B9_4E73AD6DB9D6_.wvu.FilterData" localSheetId="2" hidden="1">'DADOS - PENDANT_KANBAN_PPS'!$B$16:$V$847</definedName>
    <definedName name="Z_90890574_4AC5_49D4_A0B9_4E73AD6DB9D6_.wvu.FilterData" localSheetId="10" hidden="1">'DADOS-KANBAM-PPS'!$A$2:$T$742</definedName>
    <definedName name="Z_9091FFFB_E3D8_4AE5_ABB6_531E798B0BB9_.wvu.FilterData" localSheetId="10" hidden="1">'DADOS-KANBAM-PPS'!$B$10:$Q$736</definedName>
    <definedName name="Z_90BCE6F1_ED62_43EE_9F58_9A61B341ED1D_.wvu.FilterData" localSheetId="2" hidden="1">'DADOS - PENDANT_KANBAN_PPS'!$B$16:$T$673</definedName>
    <definedName name="Z_90BCE6F1_ED62_43EE_9F58_9A61B341ED1D_.wvu.FilterData" localSheetId="10" hidden="1">'DADOS-KANBAM-PPS'!$B$10:$Q$736</definedName>
    <definedName name="Z_90BCE6F1_ED62_43EE_9F58_9A61B341ED1D_.wvu.FilterData" localSheetId="1" hidden="1">'Rotativo GMS - Times'!$B$11:$N$227</definedName>
    <definedName name="Z_90DEE242_F0EC_416D_902E_F109C1C34B4B_.wvu.Cols" localSheetId="14" hidden="1">' PICK LIST POCKET'!$G:$H,' PICK LIST POCKET'!$J:$J</definedName>
    <definedName name="Z_90DEE242_F0EC_416D_902E_F109C1C34B4B_.wvu.Cols" localSheetId="12" hidden="1">'Aramado pocket'!$C:$C</definedName>
    <definedName name="Z_90DEE242_F0EC_416D_902E_F109C1C34B4B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90DEE242_F0EC_416D_902E_F109C1C34B4B_.wvu.Cols" localSheetId="1" hidden="1">'Rotativo GMS - Times'!$A:$A</definedName>
    <definedName name="Z_90DEE242_F0EC_416D_902E_F109C1C34B4B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90DEE242_F0EC_416D_902E_F109C1C34B4B_.wvu.Cols" localSheetId="16" hidden="1">xxxxxxxxxxx!$I:$X</definedName>
    <definedName name="Z_90DEE242_F0EC_416D_902E_F109C1C34B4B_.wvu.FilterData" localSheetId="14" hidden="1">' PICK LIST POCKET'!$A$2:$Y$403</definedName>
    <definedName name="Z_90DEE242_F0EC_416D_902E_F109C1C34B4B_.wvu.FilterData" localSheetId="2" hidden="1">'DADOS - PENDANT_KANBAN_PPS'!$B$16:$T$910</definedName>
    <definedName name="Z_90DEE242_F0EC_416D_902E_F109C1C34B4B_.wvu.FilterData" localSheetId="10" hidden="1">'DADOS-KANBAM-PPS'!$A$10:$S$793</definedName>
    <definedName name="Z_90DEE242_F0EC_416D_902E_F109C1C34B4B_.wvu.FilterData" localSheetId="1" hidden="1">'Rotativo GMS - Times'!$B$11:$N$251</definedName>
    <definedName name="Z_90DEE242_F0EC_416D_902E_F109C1C34B4B_.wvu.FilterData" localSheetId="15" hidden="1">'Verificação de cartão 12.03'!$A$9:$AQ$2633</definedName>
    <definedName name="Z_90DEE242_F0EC_416D_902E_F109C1C34B4B_.wvu.PrintArea" localSheetId="14" hidden="1">' PICK LIST POCKET'!$B$1:$M$387</definedName>
    <definedName name="Z_90DEE242_F0EC_416D_902E_F109C1C34B4B_.wvu.PrintArea" localSheetId="12" hidden="1">'Aramado pocket'!$B$1:$B$4</definedName>
    <definedName name="Z_90DEE242_F0EC_416D_902E_F109C1C34B4B_.wvu.PrintArea" localSheetId="0" hidden="1">'Auditoria '!$A$1:$I$69</definedName>
    <definedName name="Z_90DEE242_F0EC_416D_902E_F109C1C34B4B_.wvu.PrintArea" localSheetId="2" hidden="1">'DADOS - PENDANT_KANBAN_PPS'!$C$16:$P$538</definedName>
    <definedName name="Z_90DEE242_F0EC_416D_902E_F109C1C34B4B_.wvu.PrintArea" localSheetId="10" hidden="1">'DADOS-KANBAM-PPS'!$C$10:$M$713</definedName>
    <definedName name="Z_90DEE242_F0EC_416D_902E_F109C1C34B4B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90DEE242_F0EC_416D_902E_F109C1C34B4B_.wvu.PrintArea" localSheetId="4" hidden="1">'ID - Pendant'!$C$6:$U$11</definedName>
    <definedName name="Z_90DEE242_F0EC_416D_902E_F109C1C34B4B_.wvu.PrintArea" localSheetId="5" hidden="1">'ID - Piso'!$C$3:$L$23</definedName>
    <definedName name="Z_90DEE242_F0EC_416D_902E_F109C1C34B4B_.wvu.PrintArea" localSheetId="6" hidden="1">'ID - Piso (2)'!$C$3:$L$23</definedName>
    <definedName name="Z_90DEE242_F0EC_416D_902E_F109C1C34B4B_.wvu.PrintArea" localSheetId="8" hidden="1">'ID - Porta cartão'!$A$1:$I$32</definedName>
    <definedName name="Z_90DEE242_F0EC_416D_902E_F109C1C34B4B_.wvu.PrintArea" localSheetId="11" hidden="1">'NOVO - Kanban'!$A:$I</definedName>
    <definedName name="Z_90DEE242_F0EC_416D_902E_F109C1C34B4B_.wvu.PrintArea" localSheetId="1" hidden="1">'Rotativo GMS - Times'!$B$10:$N$92</definedName>
    <definedName name="Z_90DEE242_F0EC_416D_902E_F109C1C34B4B_.wvu.PrintArea" localSheetId="16" hidden="1">xxxxxxxxxxx!$C$5:$J$13</definedName>
    <definedName name="Z_90DEE242_F0EC_416D_902E_F109C1C34B4B_.wvu.Rows" localSheetId="1" hidden="1">'Rotativo GMS - Times'!$7:$7</definedName>
    <definedName name="Z_91668C58_EF7B_4789_99AA_086DC6F8F64B_.wvu.FilterData" localSheetId="10" hidden="1">'DADOS-KANBAM-PPS'!$B$10:$Q$736</definedName>
    <definedName name="Z_91668C58_EF7B_4789_99AA_086DC6F8F64B_.wvu.FilterData" localSheetId="1" hidden="1">'Rotativo GMS - Times'!$B$11:$N$250</definedName>
    <definedName name="Z_91A6B4EB_77E4_4C05_929D_E6F996127A50_.wvu.FilterData" localSheetId="10" hidden="1">'DADOS-KANBAM-PPS'!$A$10:$T$736</definedName>
    <definedName name="Z_91A6B4EB_77E4_4C05_929D_E6F996127A50_.wvu.FilterData" localSheetId="1" hidden="1">'Rotativo GMS - Times'!$B$11:$N$250</definedName>
    <definedName name="Z_91D6B5A3_599D_4E64_8C6A_9CAC9AA97135_.wvu.Cols" localSheetId="14" hidden="1">' PICK LIST POCKET'!$G:$H,' PICK LIST POCKET'!$J:$J</definedName>
    <definedName name="Z_91D6B5A3_599D_4E64_8C6A_9CAC9AA97135_.wvu.Cols" localSheetId="12" hidden="1">'Aramado pocket'!$C:$C</definedName>
    <definedName name="Z_91D6B5A3_599D_4E64_8C6A_9CAC9AA97135_.wvu.Cols" localSheetId="10" hidden="1">'DADOS-KANBAM-PPS'!$A:$A</definedName>
    <definedName name="Z_91D6B5A3_599D_4E64_8C6A_9CAC9AA97135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91D6B5A3_599D_4E64_8C6A_9CAC9AA97135_.wvu.Cols" localSheetId="1" hidden="1">'Rotativo GMS - Times'!$A:$A</definedName>
    <definedName name="Z_91D6B5A3_599D_4E64_8C6A_9CAC9AA97135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91D6B5A3_599D_4E64_8C6A_9CAC9AA97135_.wvu.Cols" localSheetId="16" hidden="1">xxxxxxxxxxx!$K:$X</definedName>
    <definedName name="Z_91D6B5A3_599D_4E64_8C6A_9CAC9AA97135_.wvu.FilterData" localSheetId="14" hidden="1">' PICK LIST POCKET'!$A$2:$Y$403</definedName>
    <definedName name="Z_91D6B5A3_599D_4E64_8C6A_9CAC9AA97135_.wvu.FilterData" localSheetId="2" hidden="1">'DADOS - PENDANT_KANBAN_PPS'!$B$16:$T$908</definedName>
    <definedName name="Z_91D6B5A3_599D_4E64_8C6A_9CAC9AA97135_.wvu.FilterData" localSheetId="10" hidden="1">'DADOS-KANBAM-PPS'!$A$10:$T$792</definedName>
    <definedName name="Z_91D6B5A3_599D_4E64_8C6A_9CAC9AA97135_.wvu.FilterData" localSheetId="1" hidden="1">'Rotativo GMS - Times'!$B$11:$N$251</definedName>
    <definedName name="Z_91D6B5A3_599D_4E64_8C6A_9CAC9AA97135_.wvu.FilterData" localSheetId="15" hidden="1">'Verificação de cartão 12.03'!$A$9:$AQ$2633</definedName>
    <definedName name="Z_91D6B5A3_599D_4E64_8C6A_9CAC9AA97135_.wvu.PrintArea" localSheetId="14" hidden="1">' PICK LIST POCKET'!$B$1:$M$387</definedName>
    <definedName name="Z_91D6B5A3_599D_4E64_8C6A_9CAC9AA97135_.wvu.PrintArea" localSheetId="12" hidden="1">'Aramado pocket'!$B$1:$B$4</definedName>
    <definedName name="Z_91D6B5A3_599D_4E64_8C6A_9CAC9AA97135_.wvu.PrintArea" localSheetId="0" hidden="1">'Auditoria '!$A$1:$I$69</definedName>
    <definedName name="Z_91D6B5A3_599D_4E64_8C6A_9CAC9AA97135_.wvu.PrintArea" localSheetId="2" hidden="1">'DADOS - PENDANT_KANBAN_PPS'!$C$16:$P$538</definedName>
    <definedName name="Z_91D6B5A3_599D_4E64_8C6A_9CAC9AA97135_.wvu.PrintArea" localSheetId="10" hidden="1">'DADOS-KANBAM-PPS'!$C$10:$M$708</definedName>
    <definedName name="Z_91D6B5A3_599D_4E64_8C6A_9CAC9AA97135_.wvu.PrintArea" localSheetId="3" hidden="1">'ID - Aramado'!$D$7:$J$10,'ID - Aramado'!$D$12:$J$15,'ID - Aramado'!$D$17:$J$20,'ID - Aramado'!$D$22:$J$25,'ID - Aramado'!$D$27:$J$30,'ID - Aramado'!$L$7:$R$10,'ID - Aramado'!$L$12:$R$15,'ID - Aramado'!$L$17:$R$20,'ID - Aramado'!$L$22:$R$25,'ID - Aramado'!$L$27:$R$30</definedName>
    <definedName name="Z_91D6B5A3_599D_4E64_8C6A_9CAC9AA97135_.wvu.PrintArea" localSheetId="4" hidden="1">'ID - Pendant'!$C$6:$U$11</definedName>
    <definedName name="Z_91D6B5A3_599D_4E64_8C6A_9CAC9AA97135_.wvu.PrintArea" localSheetId="5" hidden="1">'ID - Piso'!$C$3:$L$23</definedName>
    <definedName name="Z_91D6B5A3_599D_4E64_8C6A_9CAC9AA97135_.wvu.PrintArea" localSheetId="6" hidden="1">'ID - Piso (2)'!$C$3:$L$23</definedName>
    <definedName name="Z_91D6B5A3_599D_4E64_8C6A_9CAC9AA97135_.wvu.PrintArea" localSheetId="8" hidden="1">'ID - Porta cartão'!$A$1:$I$32</definedName>
    <definedName name="Z_91D6B5A3_599D_4E64_8C6A_9CAC9AA97135_.wvu.PrintArea" localSheetId="11" hidden="1">'NOVO - Kanban'!$A$1:$I$32</definedName>
    <definedName name="Z_91D6B5A3_599D_4E64_8C6A_9CAC9AA97135_.wvu.PrintArea" localSheetId="1" hidden="1">'Rotativo GMS - Times'!$B$10:$N$92</definedName>
    <definedName name="Z_91D6B5A3_599D_4E64_8C6A_9CAC9AA97135_.wvu.PrintArea" localSheetId="16" hidden="1">xxxxxxxxxxx!$C$5:$J$13</definedName>
    <definedName name="Z_91D6B5A3_599D_4E64_8C6A_9CAC9AA97135_.wvu.Rows" localSheetId="1" hidden="1">'Rotativo GMS - Times'!$7:$7</definedName>
    <definedName name="Z_91DA9267_3159_47AA_96F6_6DC4293E6189_.wvu.FilterData" localSheetId="10" hidden="1">'DADOS-KANBAM-PPS'!$A$10:$T$736</definedName>
    <definedName name="Z_91DA9267_3159_47AA_96F6_6DC4293E6189_.wvu.FilterData" localSheetId="1" hidden="1">'Rotativo GMS - Times'!$B$11:$N$250</definedName>
    <definedName name="Z_9201EDA1_10E6_4EC5_A3CF_7F847883BEC0_.wvu.FilterData" localSheetId="2" hidden="1">'DADOS - PENDANT_KANBAN_PPS'!$B$16:$T$649</definedName>
    <definedName name="Z_9201EDA1_10E6_4EC5_A3CF_7F847883BEC0_.wvu.FilterData" localSheetId="10" hidden="1">'DADOS-KANBAM-PPS'!$B$10:$Q$736</definedName>
    <definedName name="Z_9201EDA1_10E6_4EC5_A3CF_7F847883BEC0_.wvu.FilterData" localSheetId="1" hidden="1">'Rotativo GMS - Times'!$B$11:$N$227</definedName>
    <definedName name="Z_92054AEA_1294_40A1_BB8E_C064F27FF666_.wvu.FilterData" localSheetId="10" hidden="1">'DADOS-KANBAM-PPS'!$B$10:$Q$736</definedName>
    <definedName name="Z_92054AEA_1294_40A1_BB8E_C064F27FF666_.wvu.FilterData" localSheetId="1" hidden="1">'Rotativo GMS - Times'!$B$11:$N$250</definedName>
    <definedName name="Z_929F4F7F_49D9_4EE8_9B49_EC8DFCD34951_.wvu.FilterData" localSheetId="1" hidden="1">'Rotativo GMS - Times'!$B$11:$N$250</definedName>
    <definedName name="Z_92A62DD9_7D48_455E_8F51_2BD4FE48E2B6_.wvu.FilterData" localSheetId="2" hidden="1">'DADOS - PENDANT_KANBAN_PPS'!$B$16:$T$847</definedName>
    <definedName name="Z_92A62DD9_7D48_455E_8F51_2BD4FE48E2B6_.wvu.FilterData" localSheetId="10" hidden="1">'DADOS-KANBAM-PPS'!$A$10:$S$743</definedName>
    <definedName name="Z_92A62DD9_7D48_455E_8F51_2BD4FE48E2B6_.wvu.FilterData" localSheetId="1" hidden="1">'Rotativo GMS - Times'!$B$11:$N$251</definedName>
    <definedName name="Z_92D173A1_D1DF_4F92_89C2_1D2C3D888B04_.wvu.FilterData" localSheetId="10" hidden="1">'DADOS-KANBAM-PPS'!$A$10:$T$736</definedName>
    <definedName name="Z_92D173A1_D1DF_4F92_89C2_1D2C3D888B04_.wvu.FilterData" localSheetId="1" hidden="1">'Rotativo GMS - Times'!$B$11:$N$250</definedName>
    <definedName name="Z_93408BC8_7E4D_49E8_96D1_DE7BE67022EB_.wvu.FilterData" localSheetId="2" hidden="1">'DADOS - PENDANT_KANBAN_PPS'!$B$16:$T$675</definedName>
    <definedName name="Z_93408BC8_7E4D_49E8_96D1_DE7BE67022EB_.wvu.FilterData" localSheetId="10" hidden="1">'DADOS-KANBAM-PPS'!$B$10:$Q$736</definedName>
    <definedName name="Z_93A84010_C2B6_4DEE_A39B_87E6B446DAA0_.wvu.FilterData" localSheetId="1" hidden="1">'Rotativo GMS - Times'!$B$11:$N$250</definedName>
    <definedName name="Z_94817ED4_8D0D_44FD_B543_FC772A327B79_.wvu.Cols" localSheetId="14" hidden="1">' PICK LIST POCKET'!$G:$H,' PICK LIST POCKET'!$J:$J</definedName>
    <definedName name="Z_94817ED4_8D0D_44FD_B543_FC772A327B79_.wvu.Cols" localSheetId="12" hidden="1">'Aramado pocket'!$C:$C</definedName>
    <definedName name="Z_94817ED4_8D0D_44FD_B543_FC772A327B79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94817ED4_8D0D_44FD_B543_FC772A327B79_.wvu.Cols" localSheetId="1" hidden="1">'Rotativo GMS - Times'!$A:$A</definedName>
    <definedName name="Z_94817ED4_8D0D_44FD_B543_FC772A327B79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94817ED4_8D0D_44FD_B543_FC772A327B79_.wvu.Cols" localSheetId="16" hidden="1">xxxxxxxxxxx!$K:$X</definedName>
    <definedName name="Z_94817ED4_8D0D_44FD_B543_FC772A327B79_.wvu.FilterData" localSheetId="14" hidden="1">' PICK LIST POCKET'!$A$2:$Y$403</definedName>
    <definedName name="Z_94817ED4_8D0D_44FD_B543_FC772A327B79_.wvu.FilterData" localSheetId="2" hidden="1">'DADOS - PENDANT_KANBAN_PPS'!$A$16:$BP$4911</definedName>
    <definedName name="Z_94817ED4_8D0D_44FD_B543_FC772A327B79_.wvu.FilterData" localSheetId="10" hidden="1">'DADOS-KANBAM-PPS'!$A$10:$S$793</definedName>
    <definedName name="Z_94817ED4_8D0D_44FD_B543_FC772A327B79_.wvu.FilterData" localSheetId="1" hidden="1">'Rotativo GMS - Times'!$A$11:$WCB$250</definedName>
    <definedName name="Z_94817ED4_8D0D_44FD_B543_FC772A327B79_.wvu.FilterData" localSheetId="15" hidden="1">'Verificação de cartão 12.03'!$A$9:$AQ$2633</definedName>
    <definedName name="Z_94817ED4_8D0D_44FD_B543_FC772A327B79_.wvu.PrintArea" localSheetId="14" hidden="1">' PICK LIST POCKET'!$B$1:$M$387</definedName>
    <definedName name="Z_94817ED4_8D0D_44FD_B543_FC772A327B79_.wvu.PrintArea" localSheetId="12" hidden="1">'Aramado pocket'!$B$1:$B$4</definedName>
    <definedName name="Z_94817ED4_8D0D_44FD_B543_FC772A327B79_.wvu.PrintArea" localSheetId="0" hidden="1">'Auditoria '!$A$1:$I$69</definedName>
    <definedName name="Z_94817ED4_8D0D_44FD_B543_FC772A327B79_.wvu.PrintArea" localSheetId="2" hidden="1">'DADOS - PENDANT_KANBAN_PPS'!$C$16:$P$538</definedName>
    <definedName name="Z_94817ED4_8D0D_44FD_B543_FC772A327B79_.wvu.PrintArea" localSheetId="10" hidden="1">'DADOS-KANBAM-PPS'!$C$10:$M$713</definedName>
    <definedName name="Z_94817ED4_8D0D_44FD_B543_FC772A327B79_.wvu.PrintArea" localSheetId="3" hidden="1">'ID - Aramado'!$D$12:$J$15</definedName>
    <definedName name="Z_94817ED4_8D0D_44FD_B543_FC772A327B79_.wvu.PrintArea" localSheetId="4" hidden="1">'ID - Pendant'!$C$6:$U$11</definedName>
    <definedName name="Z_94817ED4_8D0D_44FD_B543_FC772A327B79_.wvu.PrintArea" localSheetId="5" hidden="1">'ID - Piso'!$C$3:$L$23</definedName>
    <definedName name="Z_94817ED4_8D0D_44FD_B543_FC772A327B79_.wvu.PrintArea" localSheetId="6" hidden="1">'ID - Piso (2)'!$C$3:$L$23</definedName>
    <definedName name="Z_94817ED4_8D0D_44FD_B543_FC772A327B79_.wvu.PrintArea" localSheetId="8" hidden="1">'ID - Porta cartão'!$A$1:$I$32</definedName>
    <definedName name="Z_94817ED4_8D0D_44FD_B543_FC772A327B79_.wvu.PrintArea" localSheetId="11" hidden="1">'NOVO - Kanban'!$A:$I</definedName>
    <definedName name="Z_94817ED4_8D0D_44FD_B543_FC772A327B79_.wvu.PrintArea" localSheetId="1" hidden="1">'Rotativo GMS - Times'!$B$10:$N$92</definedName>
    <definedName name="Z_94817ED4_8D0D_44FD_B543_FC772A327B79_.wvu.PrintArea" localSheetId="16" hidden="1">xxxxxxxxxxx!$C$5:$J$13</definedName>
    <definedName name="Z_94817ED4_8D0D_44FD_B543_FC772A327B79_.wvu.Rows" localSheetId="1" hidden="1">'Rotativo GMS - Times'!$7:$7</definedName>
    <definedName name="Z_94D0FDC4_3F9A_4325_A7CE_DA21B2DB4C66_.wvu.FilterData" localSheetId="2" hidden="1">'DADOS - PENDANT_KANBAN_PPS'!$B$16:$T$673</definedName>
    <definedName name="Z_9570626F_89B2_40F2_BBD0_9BC359689E0A_.wvu.FilterData" localSheetId="1" hidden="1">'Rotativo GMS - Times'!$A$11:$WCB$251</definedName>
    <definedName name="Z_9595F893_2837_43AB_816F_F9FC145DC433_.wvu.FilterData" localSheetId="2" hidden="1">'DADOS - PENDANT_KANBAN_PPS'!$B$16:$T$675</definedName>
    <definedName name="Z_9595F893_2837_43AB_816F_F9FC145DC433_.wvu.FilterData" localSheetId="10" hidden="1">'DADOS-KANBAM-PPS'!$B$10:$Q$736</definedName>
    <definedName name="Z_95B678C9_57EA_44A2_B9C9_E5647E88495D_.wvu.FilterData" localSheetId="1" hidden="1">'Rotativo GMS - Times'!$B$11:$N$250</definedName>
    <definedName name="Z_95C9B235_DCE1_4052_B476_8F037F2F7352_.wvu.FilterData" localSheetId="2" hidden="1">'DADOS - PENDANT_KANBAN_PPS'!$B$16:$T$653</definedName>
    <definedName name="Z_95D53CA6_6851_4F88_86CC_21B796746A6A_.wvu.FilterData" localSheetId="2" hidden="1">'DADOS - PENDANT_KANBAN_PPS'!$A$16:$BP$4911</definedName>
    <definedName name="Z_95DA47D8_DB3A_48F1_AEE4_46CB947DD439_.wvu.FilterData" localSheetId="1" hidden="1">'Rotativo GMS - Times'!$A$11:$WCB$251</definedName>
    <definedName name="Z_95E3C0D1_2B6A_4958_BCBE_9FF91B8D9364_.wvu.FilterData" localSheetId="10" hidden="1">'DADOS-KANBAM-PPS'!$B$10:$Q$736</definedName>
    <definedName name="Z_95E3C0D1_2B6A_4958_BCBE_9FF91B8D9364_.wvu.FilterData" localSheetId="1" hidden="1">'Rotativo GMS - Times'!$B$11:$N$250</definedName>
    <definedName name="Z_969C8989_E3C6_4D32_BDDB_74DBC8CF60A9_.wvu.FilterData" localSheetId="2" hidden="1">'DADOS - PENDANT_KANBAN_PPS'!$B$16:$T$675</definedName>
    <definedName name="Z_969C8989_E3C6_4D32_BDDB_74DBC8CF60A9_.wvu.FilterData" localSheetId="1" hidden="1">'Rotativo GMS - Times'!$B$11:$N$250</definedName>
    <definedName name="Z_96E4879A_F34A_4125_83EA_4824A80C5DC1_.wvu.FilterData" localSheetId="10" hidden="1">'DADOS-KANBAM-PPS'!$A$10:$T$736</definedName>
    <definedName name="Z_96E4879A_F34A_4125_83EA_4824A80C5DC1_.wvu.FilterData" localSheetId="1" hidden="1">'Rotativo GMS - Times'!$B$11:$N$251</definedName>
    <definedName name="Z_96E9ED21_C824_421D_92BF_DBCE4076F24E_.wvu.FilterData" localSheetId="2" hidden="1">'DADOS - PENDANT_KANBAN_PPS'!$B$16:$T$781</definedName>
    <definedName name="Z_96E9ED21_C824_421D_92BF_DBCE4076F24E_.wvu.FilterData" localSheetId="10" hidden="1">'DADOS-KANBAM-PPS'!$A$10:$T$736</definedName>
    <definedName name="Z_97494DC2_3433_437A_B099_A46320C9D7B7_.wvu.FilterData" localSheetId="10" hidden="1">'DADOS-KANBAM-PPS'!$A$10:$S$742</definedName>
    <definedName name="Z_9780E05E_DA87_4C7D_AC12_C945F1318541_.wvu.FilterData" localSheetId="10" hidden="1">'DADOS-KANBAM-PPS'!$B$10:$Q$736</definedName>
    <definedName name="Z_9780E05E_DA87_4C7D_AC12_C945F1318541_.wvu.FilterData" localSheetId="1" hidden="1">'Rotativo GMS - Times'!$B$11:$N$250</definedName>
    <definedName name="Z_9799E822_C32D_4482_A224_9CE81DC9516C_.wvu.FilterData" localSheetId="1" hidden="1">'Rotativo GMS - Times'!$B$11:$N$250</definedName>
    <definedName name="Z_979BDED2_67F3_4E04_AE83_26FE9E28FD19_.wvu.FilterData" localSheetId="1" hidden="1">'Rotativo GMS - Times'!$B$11:$N$250</definedName>
    <definedName name="Z_97BE09C9_EAE8_40E6_8B48_9FAD02C320C8_.wvu.FilterData" localSheetId="2" hidden="1">'DADOS - PENDANT_KANBAN_PPS'!$B$16:$T$781</definedName>
    <definedName name="Z_97BE09C9_EAE8_40E6_8B48_9FAD02C320C8_.wvu.FilterData" localSheetId="1" hidden="1">'Rotativo GMS - Times'!$B$11:$N$250</definedName>
    <definedName name="Z_97CB3EC6_F923_4E8C_BDF7_69E5CE9E1852_.wvu.FilterData" localSheetId="2" hidden="1">'DADOS - PENDANT_KANBAN_PPS'!$B$16:$T$675</definedName>
    <definedName name="Z_97CB3EC6_F923_4E8C_BDF7_69E5CE9E1852_.wvu.FilterData" localSheetId="1" hidden="1">'Rotativo GMS - Times'!$B$11:$N$250</definedName>
    <definedName name="Z_980D25A6_A1D0_4202_B8BE_96BF837C0A14_.wvu.FilterData" localSheetId="10" hidden="1">'DADOS-KANBAM-PPS'!$B$10:$Q$736</definedName>
    <definedName name="Z_980D25A6_A1D0_4202_B8BE_96BF837C0A14_.wvu.FilterData" localSheetId="1" hidden="1">'Rotativo GMS - Times'!$B$11:$N$250</definedName>
    <definedName name="Z_98103388_C875_4204_8255_84197F1A51C2_.wvu.FilterData" localSheetId="2" hidden="1">'DADOS - PENDANT_KANBAN_PPS'!$B$16:$T$649</definedName>
    <definedName name="Z_983A9FB5_50EE_4E21_81C8_A60822195C74_.wvu.FilterData" localSheetId="2" hidden="1">'DADOS - PENDANT_KANBAN_PPS'!$A$16:$BP$4911</definedName>
    <definedName name="Z_984DE150_186C_429B_BBC1_81784750183E_.wvu.FilterData" localSheetId="2" hidden="1">'DADOS - PENDANT_KANBAN_PPS'!$B$16:$T$821</definedName>
    <definedName name="Z_984DE150_186C_429B_BBC1_81784750183E_.wvu.FilterData" localSheetId="10" hidden="1">'DADOS-KANBAM-PPS'!$A$10:$T$736</definedName>
    <definedName name="Z_984DE150_186C_429B_BBC1_81784750183E_.wvu.FilterData" localSheetId="1" hidden="1">'Rotativo GMS - Times'!$B$11:$N$250</definedName>
    <definedName name="Z_98A7F207_1ECE_4A9D_B2FA_C54C46203272_.wvu.Cols" localSheetId="14" hidden="1">' PICK LIST POCKET'!$G:$H,' PICK LIST POCKET'!$J:$J</definedName>
    <definedName name="Z_98A7F207_1ECE_4A9D_B2FA_C54C46203272_.wvu.Cols" localSheetId="12" hidden="1">'Aramado pocket'!$C:$C</definedName>
    <definedName name="Z_98A7F207_1ECE_4A9D_B2FA_C54C46203272_.wvu.Cols" localSheetId="10" hidden="1">'DADOS-KANBAM-PPS'!$A:$A</definedName>
    <definedName name="Z_98A7F207_1ECE_4A9D_B2FA_C54C46203272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98A7F207_1ECE_4A9D_B2FA_C54C46203272_.wvu.Cols" localSheetId="1" hidden="1">'Rotativo GMS - Times'!$A:$A</definedName>
    <definedName name="Z_98A7F207_1ECE_4A9D_B2FA_C54C46203272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98A7F207_1ECE_4A9D_B2FA_C54C46203272_.wvu.Cols" localSheetId="16" hidden="1">xxxxxxxxxxx!$K:$X</definedName>
    <definedName name="Z_98A7F207_1ECE_4A9D_B2FA_C54C46203272_.wvu.FilterData" localSheetId="14" hidden="1">' PICK LIST POCKET'!$A$2:$Y$403</definedName>
    <definedName name="Z_98A7F207_1ECE_4A9D_B2FA_C54C46203272_.wvu.FilterData" localSheetId="2" hidden="1">'DADOS - PENDANT_KANBAN_PPS'!$B$16:$T$867</definedName>
    <definedName name="Z_98A7F207_1ECE_4A9D_B2FA_C54C46203272_.wvu.FilterData" localSheetId="10" hidden="1">'DADOS-KANBAM-PPS'!$A$10:$T$775</definedName>
    <definedName name="Z_98A7F207_1ECE_4A9D_B2FA_C54C46203272_.wvu.FilterData" localSheetId="1" hidden="1">'Rotativo GMS - Times'!$B$11:$N$251</definedName>
    <definedName name="Z_98A7F207_1ECE_4A9D_B2FA_C54C46203272_.wvu.FilterData" localSheetId="15" hidden="1">'Verificação de cartão 12.03'!$A$9:$AQ$2633</definedName>
    <definedName name="Z_98A7F207_1ECE_4A9D_B2FA_C54C46203272_.wvu.PrintArea" localSheetId="14" hidden="1">' PICK LIST POCKET'!$B$1:$M$387</definedName>
    <definedName name="Z_98A7F207_1ECE_4A9D_B2FA_C54C46203272_.wvu.PrintArea" localSheetId="12" hidden="1">'Aramado pocket'!$B$1:$B$4</definedName>
    <definedName name="Z_98A7F207_1ECE_4A9D_B2FA_C54C46203272_.wvu.PrintArea" localSheetId="0" hidden="1">'Auditoria '!$A$1:$I$69</definedName>
    <definedName name="Z_98A7F207_1ECE_4A9D_B2FA_C54C46203272_.wvu.PrintArea" localSheetId="2" hidden="1">'DADOS - PENDANT_KANBAN_PPS'!$C$16:$P$538</definedName>
    <definedName name="Z_98A7F207_1ECE_4A9D_B2FA_C54C46203272_.wvu.PrintArea" localSheetId="10" hidden="1">'DADOS-KANBAM-PPS'!$C$10:$M$713</definedName>
    <definedName name="Z_98A7F207_1ECE_4A9D_B2FA_C54C46203272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98A7F207_1ECE_4A9D_B2FA_C54C46203272_.wvu.PrintArea" localSheetId="4" hidden="1">'ID - Pendant'!$C$6:$U$11</definedName>
    <definedName name="Z_98A7F207_1ECE_4A9D_B2FA_C54C46203272_.wvu.PrintArea" localSheetId="5" hidden="1">'ID - Piso'!$C$3:$L$23</definedName>
    <definedName name="Z_98A7F207_1ECE_4A9D_B2FA_C54C46203272_.wvu.PrintArea" localSheetId="6" hidden="1">'ID - Piso (2)'!$C$3:$L$23</definedName>
    <definedName name="Z_98A7F207_1ECE_4A9D_B2FA_C54C46203272_.wvu.PrintArea" localSheetId="8" hidden="1">'ID - Porta cartão'!$A$1:$I$32</definedName>
    <definedName name="Z_98A7F207_1ECE_4A9D_B2FA_C54C46203272_.wvu.PrintArea" localSheetId="11" hidden="1">'NOVO - Kanban'!$A$1:$I$32</definedName>
    <definedName name="Z_98A7F207_1ECE_4A9D_B2FA_C54C46203272_.wvu.PrintArea" localSheetId="1" hidden="1">'Rotativo GMS - Times'!$B$10:$N$92</definedName>
    <definedName name="Z_98A7F207_1ECE_4A9D_B2FA_C54C46203272_.wvu.PrintArea" localSheetId="16" hidden="1">xxxxxxxxxxx!$C$5:$J$13</definedName>
    <definedName name="Z_98A7F207_1ECE_4A9D_B2FA_C54C46203272_.wvu.Rows" localSheetId="1" hidden="1">'Rotativo GMS - Times'!$7:$7</definedName>
    <definedName name="Z_994A33A2_DEBC_4ECB_95B6_FEA7248D2D9B_.wvu.FilterData" localSheetId="10" hidden="1">'DADOS-KANBAM-PPS'!$A$11:$AX$736</definedName>
    <definedName name="Z_997AFDAE_F055_4D82_B47F_10E4CE9640C1_.wvu.FilterData" localSheetId="1" hidden="1">'Rotativo GMS - Times'!$B$11:$N$250</definedName>
    <definedName name="Z_9A60B8B9_8A1A_4D29_8970_8D2F45D6A6EE_.wvu.FilterData" localSheetId="2" hidden="1">'DADOS - PENDANT_KANBAN_PPS'!$B$16:$T$781</definedName>
    <definedName name="Z_9A60B8B9_8A1A_4D29_8970_8D2F45D6A6EE_.wvu.FilterData" localSheetId="10" hidden="1">'DADOS-KANBAM-PPS'!$A$10:$T$736</definedName>
    <definedName name="Z_9A69399B_3BE0_4ED1_821B_43072BBADFA1_.wvu.FilterData" localSheetId="2" hidden="1">'DADOS - PENDANT_KANBAN_PPS'!$B$16:$T$781</definedName>
    <definedName name="Z_9B3427DE_0E8A_4F25_8E95_0A9D6DD873A2_.wvu.FilterData" localSheetId="1" hidden="1">'Rotativo GMS - Times'!$B$11:$N$250</definedName>
    <definedName name="Z_9BCEFAE7_EFAD_43DC_80D0_9E8168863AF0_.wvu.FilterData" localSheetId="1" hidden="1">'Rotativo GMS - Times'!$B$11:$N$250</definedName>
    <definedName name="Z_9C24B1D6_6CD9_4108_8C86_EAB1940E1182_.wvu.FilterData" localSheetId="1" hidden="1">'Rotativo GMS - Times'!$B$11:$N$250</definedName>
    <definedName name="Z_9C5F4100_73D0_46C1_85F4_6C6DCE849701_.wvu.FilterData" localSheetId="10" hidden="1">'DADOS-KANBAM-PPS'!$A$10:$AX$384</definedName>
    <definedName name="Z_9CF96AAF_D00C_4401_B1C9_51F2DD650CB7_.wvu.FilterData" localSheetId="1" hidden="1">'Rotativo GMS - Times'!$A$11:$WCB$251</definedName>
    <definedName name="Z_9DA3A9CB_8D84_470A_93A2_C80585B82DFA_.wvu.FilterData" localSheetId="1" hidden="1">'Rotativo GMS - Times'!$B$11:$N$251</definedName>
    <definedName name="Z_9DBDDC6C_52FF_4B4B_8F75_CD5394DCF943_.wvu.FilterData" localSheetId="2" hidden="1">'DADOS - PENDANT_KANBAN_PPS'!$B$16:$T$649</definedName>
    <definedName name="Z_9DBDDC6C_52FF_4B4B_8F75_CD5394DCF943_.wvu.FilterData" localSheetId="1" hidden="1">'Rotativo GMS - Times'!$B$11:$N$227</definedName>
    <definedName name="Z_9DFFB121_190E_4B55_8A28_8074614A9170_.wvu.FilterData" localSheetId="10" hidden="1">'DADOS-KANBAM-PPS'!$A$10:$T$736</definedName>
    <definedName name="Z_9E19A2BF_BEF6_4998_9A4F_E0CC5F55E6CA_.wvu.FilterData" localSheetId="10" hidden="1">'DADOS-KANBAM-PPS'!$A$10:$S$736</definedName>
    <definedName name="Z_9E19A2BF_BEF6_4998_9A4F_E0CC5F55E6CA_.wvu.FilterData" localSheetId="1" hidden="1">'Rotativo GMS - Times'!$B$11:$N$251</definedName>
    <definedName name="Z_9E31EBF8_B64A_475E_85C8_EDF7EE6E01BB_.wvu.FilterData" localSheetId="14" hidden="1">' PICK LIST POCKET'!$A$2:$Y$403</definedName>
    <definedName name="Z_9E31EBF8_B64A_475E_85C8_EDF7EE6E01BB_.wvu.FilterData" localSheetId="10" hidden="1">'DADOS-KANBAM-PPS'!$B$10:$Q$736</definedName>
    <definedName name="Z_9ECF0363_6CBD_4F1A_99DE_AF6B47DE13BB_.wvu.FilterData" localSheetId="1" hidden="1">'Rotativo GMS - Times'!$B$11:$N$250</definedName>
    <definedName name="Z_9F3E839D_4532_480D_A194_F175BF2A0F56_.wvu.FilterData" localSheetId="2" hidden="1">'DADOS - PENDANT_KANBAN_PPS'!$B$16:$T$649</definedName>
    <definedName name="Z_9F3E839D_4532_480D_A194_F175BF2A0F56_.wvu.FilterData" localSheetId="10" hidden="1">'DADOS-KANBAM-PPS'!$B$10:$Q$736</definedName>
    <definedName name="Z_9F452EAF_0179_4F91_9553_ABF222E98A11_.wvu.FilterData" localSheetId="1" hidden="1">'Rotativo GMS - Times'!$B$11:$N$250</definedName>
    <definedName name="Z_9F5C9F17_85DC_4DE2_86FA_99A7A5F2E971_.wvu.FilterData" localSheetId="2" hidden="1">'DADOS - PENDANT_KANBAN_PPS'!$B$16:$T$821</definedName>
    <definedName name="Z_9F5C9F17_85DC_4DE2_86FA_99A7A5F2E971_.wvu.FilterData" localSheetId="10" hidden="1">'DADOS-KANBAM-PPS'!$A$10:$S$736</definedName>
    <definedName name="Z_9F5C9F17_85DC_4DE2_86FA_99A7A5F2E971_.wvu.FilterData" localSheetId="1" hidden="1">'Rotativo GMS - Times'!$B$11:$N$250</definedName>
    <definedName name="Z_9F89DC0B_10CA_47A5_9450_392A8E77262D_.wvu.FilterData" localSheetId="1" hidden="1">'Rotativo GMS - Times'!$B$11:$N$227</definedName>
    <definedName name="Z_9FF1352A_DB08_4F96_ADD0_6C954B788D9A_.wvu.FilterData" localSheetId="1" hidden="1">'Rotativo GMS - Times'!$B$11:$N$250</definedName>
    <definedName name="Z_A000D0A6_00AB_4565_ABB0_2B955B4638A3_.wvu.FilterData" localSheetId="2" hidden="1">'DADOS - PENDANT_KANBAN_PPS'!$B$16:$T$821</definedName>
    <definedName name="Z_A000D0A6_00AB_4565_ABB0_2B955B4638A3_.wvu.FilterData" localSheetId="10" hidden="1">'DADOS-KANBAM-PPS'!$A$10:$S$736</definedName>
    <definedName name="Z_A000D0A6_00AB_4565_ABB0_2B955B4638A3_.wvu.FilterData" localSheetId="1" hidden="1">'Rotativo GMS - Times'!$B$11:$N$250</definedName>
    <definedName name="Z_A001BEF8_2E05_44AB_9ABB_3B45ECEB19E5_.wvu.FilterData" localSheetId="2" hidden="1">'DADOS - PENDANT_KANBAN_PPS'!$B$16:$T$675</definedName>
    <definedName name="Z_A0B4F8EA_0475_40AD_85CF_54C4A865098A_.wvu.FilterData" localSheetId="10" hidden="1">'DADOS-KANBAM-PPS'!$B$10:$Q$736</definedName>
    <definedName name="Z_A0CAA183_1A14_4270_A4B2_3EA6D9AFAE9F_.wvu.FilterData" localSheetId="10" hidden="1">'DADOS-KANBAM-PPS'!$B$10:$Q$736</definedName>
    <definedName name="Z_A0E9C116_171E_4C12_BA13_EB9F78BDC3F4_.wvu.FilterData" localSheetId="10" hidden="1">'DADOS-KANBAM-PPS'!$B$10:$Q$736</definedName>
    <definedName name="Z_A1323631_CE85_4E9E_A38E_3332AD80E4D4_.wvu.FilterData" localSheetId="1" hidden="1">'Rotativo GMS - Times'!$B$11:$N$250</definedName>
    <definedName name="Z_A13578B8_2981_4FB8_9F96_875C8FF1B114_.wvu.Cols" localSheetId="14" hidden="1">' PICK LIST POCKET'!$G:$H,' PICK LIST POCKET'!$J:$J</definedName>
    <definedName name="Z_A13578B8_2981_4FB8_9F96_875C8FF1B114_.wvu.Cols" localSheetId="12" hidden="1">'Aramado pocket'!$C:$C</definedName>
    <definedName name="Z_A13578B8_2981_4FB8_9F96_875C8FF1B114_.wvu.Cols" localSheetId="10" hidden="1">'DADOS-KANBAM-PPS'!$A:$A</definedName>
    <definedName name="Z_A13578B8_2981_4FB8_9F96_875C8FF1B114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A13578B8_2981_4FB8_9F96_875C8FF1B114_.wvu.Cols" localSheetId="1" hidden="1">'Rotativo GMS - Times'!$A:$A</definedName>
    <definedName name="Z_A13578B8_2981_4FB8_9F96_875C8FF1B114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A13578B8_2981_4FB8_9F96_875C8FF1B114_.wvu.Cols" localSheetId="16" hidden="1">xxxxxxxxxxx!$K:$X</definedName>
    <definedName name="Z_A13578B8_2981_4FB8_9F96_875C8FF1B114_.wvu.FilterData" localSheetId="14" hidden="1">' PICK LIST POCKET'!$A$2:$Y$403</definedName>
    <definedName name="Z_A13578B8_2981_4FB8_9F96_875C8FF1B114_.wvu.FilterData" localSheetId="2" hidden="1">'DADOS - PENDANT_KANBAN_PPS'!$B$16:$T$821</definedName>
    <definedName name="Z_A13578B8_2981_4FB8_9F96_875C8FF1B114_.wvu.FilterData" localSheetId="10" hidden="1">'DADOS-KANBAM-PPS'!$A$10:$T$736</definedName>
    <definedName name="Z_A13578B8_2981_4FB8_9F96_875C8FF1B114_.wvu.FilterData" localSheetId="1" hidden="1">'Rotativo GMS - Times'!$B$11:$N$250</definedName>
    <definedName name="Z_A13578B8_2981_4FB8_9F96_875C8FF1B114_.wvu.FilterData" localSheetId="15" hidden="1">'Verificação de cartão 12.03'!$A$9:$AQ$2633</definedName>
    <definedName name="Z_A13578B8_2981_4FB8_9F96_875C8FF1B114_.wvu.PrintArea" localSheetId="14" hidden="1">' PICK LIST POCKET'!$B$1:$M$387</definedName>
    <definedName name="Z_A13578B8_2981_4FB8_9F96_875C8FF1B114_.wvu.PrintArea" localSheetId="12" hidden="1">'Aramado pocket'!$B$1:$B$4</definedName>
    <definedName name="Z_A13578B8_2981_4FB8_9F96_875C8FF1B114_.wvu.PrintArea" localSheetId="0" hidden="1">'Auditoria '!$A$1:$I$69</definedName>
    <definedName name="Z_A13578B8_2981_4FB8_9F96_875C8FF1B114_.wvu.PrintArea" localSheetId="2" hidden="1">'DADOS - PENDANT_KANBAN_PPS'!$C$16:$P$537</definedName>
    <definedName name="Z_A13578B8_2981_4FB8_9F96_875C8FF1B114_.wvu.PrintArea" localSheetId="10" hidden="1">'DADOS-KANBAM-PPS'!$C$10:$M$713</definedName>
    <definedName name="Z_A13578B8_2981_4FB8_9F96_875C8FF1B114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A13578B8_2981_4FB8_9F96_875C8FF1B114_.wvu.PrintArea" localSheetId="4" hidden="1">'ID - Pendant'!$C$6:$U$11</definedName>
    <definedName name="Z_A13578B8_2981_4FB8_9F96_875C8FF1B114_.wvu.PrintArea" localSheetId="5" hidden="1">'ID - Piso'!$C$3:$L$23</definedName>
    <definedName name="Z_A13578B8_2981_4FB8_9F96_875C8FF1B114_.wvu.PrintArea" localSheetId="6" hidden="1">'ID - Piso (2)'!$C$3:$L$23</definedName>
    <definedName name="Z_A13578B8_2981_4FB8_9F96_875C8FF1B114_.wvu.PrintArea" localSheetId="8" hidden="1">'ID - Porta cartão'!$A$1:$I$32</definedName>
    <definedName name="Z_A13578B8_2981_4FB8_9F96_875C8FF1B114_.wvu.PrintArea" localSheetId="11" hidden="1">'NOVO - Kanban'!$A$1:$I$32</definedName>
    <definedName name="Z_A13578B8_2981_4FB8_9F96_875C8FF1B114_.wvu.PrintArea" localSheetId="1" hidden="1">'Rotativo GMS - Times'!$B$10:$N$92</definedName>
    <definedName name="Z_A13578B8_2981_4FB8_9F96_875C8FF1B114_.wvu.PrintArea" localSheetId="16" hidden="1">xxxxxxxxxxx!$C$5:$J$13</definedName>
    <definedName name="Z_A13578B8_2981_4FB8_9F96_875C8FF1B114_.wvu.Rows" localSheetId="1" hidden="1">'Rotativo GMS - Times'!$7:$7</definedName>
    <definedName name="Z_A14807C8_98E9_4A5E_BDC4_29643B5EB19D_.wvu.FilterData" localSheetId="2" hidden="1">'DADOS - PENDANT_KANBAN_PPS'!$B$16:$T$673</definedName>
    <definedName name="Z_A14807C8_98E9_4A5E_BDC4_29643B5EB19D_.wvu.FilterData" localSheetId="10" hidden="1">'DADOS-KANBAM-PPS'!$B$10:$Q$736</definedName>
    <definedName name="Z_A19C6018_C848_4AD4_8E13_49E775BD14E1_.wvu.FilterData" localSheetId="10" hidden="1">'DADOS-KANBAM-PPS'!$A$10:$T$736</definedName>
    <definedName name="Z_A19C6018_C848_4AD4_8E13_49E775BD14E1_.wvu.FilterData" localSheetId="1" hidden="1">'Rotativo GMS - Times'!$B$11:$N$250</definedName>
    <definedName name="Z_A1BEFEC4_ECA9_4283_8054_3A9DDBDFB32B_.wvu.FilterData" localSheetId="1" hidden="1">'Rotativo GMS - Times'!$B$11:$N$251</definedName>
    <definedName name="Z_A1CA14B2_F26F_4C45_8F31_FA87174E1772_.wvu.FilterData" localSheetId="1" hidden="1">'Rotativo GMS - Times'!$B$11:$N$250</definedName>
    <definedName name="Z_A1CA7EE9_452D_47AA_8E3C_3067E0753A2F_.wvu.FilterData" localSheetId="10" hidden="1">'DADOS-KANBAM-PPS'!$A$10:$T$736</definedName>
    <definedName name="Z_A1CA7EE9_452D_47AA_8E3C_3067E0753A2F_.wvu.FilterData" localSheetId="1" hidden="1">'Rotativo GMS - Times'!$B$11:$N$250</definedName>
    <definedName name="Z_A1FCF06C_5D2F_4A3A_BD59_0C6D5EE4DCD2_.wvu.FilterData" localSheetId="2" hidden="1">'DADOS - PENDANT_KANBAN_PPS'!$B$16:$T$675</definedName>
    <definedName name="Z_A1FCF06C_5D2F_4A3A_BD59_0C6D5EE4DCD2_.wvu.FilterData" localSheetId="10" hidden="1">'DADOS-KANBAM-PPS'!$A$10:$T$736</definedName>
    <definedName name="Z_A1FCF06C_5D2F_4A3A_BD59_0C6D5EE4DCD2_.wvu.FilterData" localSheetId="1" hidden="1">'Rotativo GMS - Times'!$B$11:$N$250</definedName>
    <definedName name="Z_A214D1A7_CCCC_4748_BEF7_CE89B8B773ED_.wvu.FilterData" localSheetId="10" hidden="1">'DADOS-KANBAM-PPS'!$A$10:$T$736</definedName>
    <definedName name="Z_A214D1A7_CCCC_4748_BEF7_CE89B8B773ED_.wvu.FilterData" localSheetId="1" hidden="1">'Rotativo GMS - Times'!$B$11:$N$250</definedName>
    <definedName name="Z_A29F80E1_53C3_44CC_92CA_5A6030C2A313_.wvu.FilterData" localSheetId="1" hidden="1">'Rotativo GMS - Times'!$B$11:$N$227</definedName>
    <definedName name="Z_A2AF88B9_1DAF_4794_8B01_195730580546_.wvu.FilterData" localSheetId="10" hidden="1">'DADOS-KANBAM-PPS'!$A$10:$T$736</definedName>
    <definedName name="Z_A306734B_47B1_405F_9856_6333E2F7356B_.wvu.FilterData" localSheetId="10" hidden="1">'DADOS-KANBAM-PPS'!$B$10:$Q$736</definedName>
    <definedName name="Z_A30A3BA4_C05F_4D59_9CBB_A330EDDEE78B_.wvu.Cols" localSheetId="14" hidden="1">' PICK LIST POCKET'!$G:$H,' PICK LIST POCKET'!$J:$J</definedName>
    <definedName name="Z_A30A3BA4_C05F_4D59_9CBB_A330EDDEE78B_.wvu.Cols" localSheetId="12" hidden="1">'Aramado pocket'!$C:$C</definedName>
    <definedName name="Z_A30A3BA4_C05F_4D59_9CBB_A330EDDEE78B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A30A3BA4_C05F_4D59_9CBB_A330EDDEE78B_.wvu.Cols" localSheetId="1" hidden="1">'Rotativo GMS - Times'!$A:$A</definedName>
    <definedName name="Z_A30A3BA4_C05F_4D59_9CBB_A330EDDEE78B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A30A3BA4_C05F_4D59_9CBB_A330EDDEE78B_.wvu.Cols" localSheetId="16" hidden="1">xxxxxxxxxxx!$K:$X</definedName>
    <definedName name="Z_A30A3BA4_C05F_4D59_9CBB_A330EDDEE78B_.wvu.FilterData" localSheetId="14" hidden="1">' PICK LIST POCKET'!$A$2:$Y$403</definedName>
    <definedName name="Z_A30A3BA4_C05F_4D59_9CBB_A330EDDEE78B_.wvu.FilterData" localSheetId="2" hidden="1">'DADOS - PENDANT_KANBAN_PPS'!$B$16:$V$912</definedName>
    <definedName name="Z_A30A3BA4_C05F_4D59_9CBB_A330EDDEE78B_.wvu.FilterData" localSheetId="10" hidden="1">'DADOS-KANBAM-PPS'!$A$2:$U$793</definedName>
    <definedName name="Z_A30A3BA4_C05F_4D59_9CBB_A330EDDEE78B_.wvu.FilterData" localSheetId="1" hidden="1">'Rotativo GMS - Times'!$A$11:$WCB$251</definedName>
    <definedName name="Z_A30A3BA4_C05F_4D59_9CBB_A330EDDEE78B_.wvu.FilterData" localSheetId="15" hidden="1">'Verificação de cartão 12.03'!$A$9:$AQ$2633</definedName>
    <definedName name="Z_A30A3BA4_C05F_4D59_9CBB_A330EDDEE78B_.wvu.PrintArea" localSheetId="14" hidden="1">' PICK LIST POCKET'!$B$1:$M$387</definedName>
    <definedName name="Z_A30A3BA4_C05F_4D59_9CBB_A330EDDEE78B_.wvu.PrintArea" localSheetId="12" hidden="1">'Aramado pocket'!$B$1:$B$4</definedName>
    <definedName name="Z_A30A3BA4_C05F_4D59_9CBB_A330EDDEE78B_.wvu.PrintArea" localSheetId="0" hidden="1">'Auditoria '!$A$1:$I$69</definedName>
    <definedName name="Z_A30A3BA4_C05F_4D59_9CBB_A330EDDEE78B_.wvu.PrintArea" localSheetId="2" hidden="1">'DADOS - PENDANT_KANBAN_PPS'!$C$16:$P$538</definedName>
    <definedName name="Z_A30A3BA4_C05F_4D59_9CBB_A330EDDEE78B_.wvu.PrintArea" localSheetId="10" hidden="1">'DADOS-KANBAM-PPS'!$C$10:$M$713</definedName>
    <definedName name="Z_A30A3BA4_C05F_4D59_9CBB_A330EDDEE78B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A30A3BA4_C05F_4D59_9CBB_A330EDDEE78B_.wvu.PrintArea" localSheetId="4" hidden="1">'ID - Pendant'!$C$6:$U$11</definedName>
    <definedName name="Z_A30A3BA4_C05F_4D59_9CBB_A330EDDEE78B_.wvu.PrintArea" localSheetId="5" hidden="1">'ID - Piso'!$C$3:$L$23</definedName>
    <definedName name="Z_A30A3BA4_C05F_4D59_9CBB_A330EDDEE78B_.wvu.PrintArea" localSheetId="6" hidden="1">'ID - Piso (2)'!$C$3:$L$23</definedName>
    <definedName name="Z_A30A3BA4_C05F_4D59_9CBB_A330EDDEE78B_.wvu.PrintArea" localSheetId="8" hidden="1">'ID - Porta cartão'!$A$1:$I$32</definedName>
    <definedName name="Z_A30A3BA4_C05F_4D59_9CBB_A330EDDEE78B_.wvu.PrintArea" localSheetId="11" hidden="1">'NOVO - Kanban'!$A:$I</definedName>
    <definedName name="Z_A30A3BA4_C05F_4D59_9CBB_A330EDDEE78B_.wvu.PrintArea" localSheetId="1" hidden="1">'Rotativo GMS - Times'!$B$10:$N$92</definedName>
    <definedName name="Z_A30A3BA4_C05F_4D59_9CBB_A330EDDEE78B_.wvu.PrintArea" localSheetId="16" hidden="1">xxxxxxxxxxx!$C$5:$J$13</definedName>
    <definedName name="Z_A30A3BA4_C05F_4D59_9CBB_A330EDDEE78B_.wvu.Rows" localSheetId="1" hidden="1">'Rotativo GMS - Times'!$7:$7</definedName>
    <definedName name="Z_A333DF44_7E1F_47A6_A5DC_2119D03A8CEC_.wvu.FilterData" localSheetId="10" hidden="1">'DADOS-KANBAM-PPS'!$B$10:$Q$736</definedName>
    <definedName name="Z_A333DF44_7E1F_47A6_A5DC_2119D03A8CEC_.wvu.FilterData" localSheetId="1" hidden="1">'Rotativo GMS - Times'!$B$11:$N$250</definedName>
    <definedName name="Z_A35BA9BF_2BBC_4733_BCC4_8F3A994C1637_.wvu.FilterData" localSheetId="10" hidden="1">'DADOS-KANBAM-PPS'!$B$10:$Q$736</definedName>
    <definedName name="Z_A35BA9BF_2BBC_4733_BCC4_8F3A994C1637_.wvu.FilterData" localSheetId="1" hidden="1">'Rotativo GMS - Times'!$B$11:$N$227</definedName>
    <definedName name="Z_A386890A_CCDA_4925_8F9C_402738C131BA_.wvu.FilterData" localSheetId="2" hidden="1">'DADOS - PENDANT_KANBAN_PPS'!$B$16:$V$675</definedName>
    <definedName name="Z_A386890A_CCDA_4925_8F9C_402738C131BA_.wvu.FilterData" localSheetId="1" hidden="1">'Rotativo GMS - Times'!$B$11:$N$250</definedName>
    <definedName name="Z_A3D025E3_BDDA_4D00_AF6C_C8B494121292_.wvu.FilterData" localSheetId="10" hidden="1">'DADOS-KANBAM-PPS'!$A$10:$AX$775</definedName>
    <definedName name="Z_A3D025E3_BDDA_4D00_AF6C_C8B494121292_.wvu.FilterData" localSheetId="1" hidden="1">'Rotativo GMS - Times'!$A$11:$WCB$251</definedName>
    <definedName name="Z_A3EC6CA3_4E2A_42B3_8AFC_D5C8988C1465_.wvu.FilterData" localSheetId="2" hidden="1">'DADOS - PENDANT_KANBAN_PPS'!$B$16:$T$822</definedName>
    <definedName name="Z_A3EC6CA3_4E2A_42B3_8AFC_D5C8988C1465_.wvu.FilterData" localSheetId="10" hidden="1">'DADOS-KANBAM-PPS'!$A$10:$T$736</definedName>
    <definedName name="Z_A3F7B2D7_DB5C_491D_AF21_5F0D73000C38_.wvu.FilterData" localSheetId="10" hidden="1">'DADOS-KANBAM-PPS'!$A$10:$T$736</definedName>
    <definedName name="Z_A3F7B2D7_DB5C_491D_AF21_5F0D73000C38_.wvu.FilterData" localSheetId="1" hidden="1">'Rotativo GMS - Times'!$B$11:$N$250</definedName>
    <definedName name="Z_A42E08E8_A444_4B0F_A618_CE00273EE58D_.wvu.FilterData" localSheetId="10" hidden="1">'DADOS-KANBAM-PPS'!$A$10:$S$736</definedName>
    <definedName name="Z_A4510BF8_80A9_4563_91DF_7D7509ACD680_.wvu.FilterData" localSheetId="10" hidden="1">'DADOS-KANBAM-PPS'!$A$10:$T$736</definedName>
    <definedName name="Z_A4F4B586_CCB2_45A6_BF86_6B5ADE72560A_.wvu.FilterData" localSheetId="1" hidden="1">'Rotativo GMS - Times'!$B$11:$N$250</definedName>
    <definedName name="Z_A513F5F4_3B36_4D20_BCFE_07E0E2D375CB_.wvu.FilterData" localSheetId="2" hidden="1">'DADOS - PENDANT_KANBAN_PPS'!$B$16:$T$821</definedName>
    <definedName name="Z_A513F5F4_3B36_4D20_BCFE_07E0E2D375CB_.wvu.FilterData" localSheetId="10" hidden="1">'DADOS-KANBAM-PPS'!$A$10:$T$736</definedName>
    <definedName name="Z_A513F5F4_3B36_4D20_BCFE_07E0E2D375CB_.wvu.FilterData" localSheetId="1" hidden="1">'Rotativo GMS - Times'!$B$11:$N$250</definedName>
    <definedName name="Z_A578416A_CE9E_42B9_9B5B_21EDC9684CCF_.wvu.FilterData" localSheetId="10" hidden="1">'DADOS-KANBAM-PPS'!$B$10:$Q$736</definedName>
    <definedName name="Z_A578416A_CE9E_42B9_9B5B_21EDC9684CCF_.wvu.FilterData" localSheetId="1" hidden="1">'Rotativo GMS - Times'!$B$11:$N$250</definedName>
    <definedName name="Z_A57B23F0_CDDB_4DBB_8591_1A78B7CB75DF_.wvu.FilterData" localSheetId="2" hidden="1">'DADOS - PENDANT_KANBAN_PPS'!$B$16:$T$649</definedName>
    <definedName name="Z_A57B23F0_CDDB_4DBB_8591_1A78B7CB75DF_.wvu.FilterData" localSheetId="10" hidden="1">'DADOS-KANBAM-PPS'!$B$10:$Q$736</definedName>
    <definedName name="Z_A57B23F0_CDDB_4DBB_8591_1A78B7CB75DF_.wvu.FilterData" localSheetId="1" hidden="1">'Rotativo GMS - Times'!$B$11:$N$227</definedName>
    <definedName name="Z_A5F26012_2360_4160_BD50_C474E2B069CC_.wvu.FilterData" localSheetId="1" hidden="1">'Rotativo GMS - Times'!$B$11:$N$250</definedName>
    <definedName name="Z_A5FEF870_93C2_4BD2_898A_E843E8CA8404_.wvu.FilterData" localSheetId="2" hidden="1">'DADOS - PENDANT_KANBAN_PPS'!$A$16:$BP$4908</definedName>
    <definedName name="Z_A5FF3066_AEFA_4427_B7DD_6F4EC7B1D65C_.wvu.FilterData" localSheetId="1" hidden="1">'Rotativo GMS - Times'!$B$11:$N$250</definedName>
    <definedName name="Z_A6617013_D1AE_4205_B8ED_22E9134CE2B6_.wvu.FilterData" localSheetId="10" hidden="1">'DADOS-KANBAM-PPS'!$A$10:$T$736</definedName>
    <definedName name="Z_A6617013_D1AE_4205_B8ED_22E9134CE2B6_.wvu.FilterData" localSheetId="1" hidden="1">'Rotativo GMS - Times'!$B$11:$N$250</definedName>
    <definedName name="Z_A6A2A33B_E32C_42F1_96EE_7208B36D7B67_.wvu.FilterData" localSheetId="1" hidden="1">'Rotativo GMS - Times'!$B$11:$N$227</definedName>
    <definedName name="Z_A6D66D4E_FCE1_4A66_A57D_12C8D411BC6D_.wvu.FilterData" localSheetId="2" hidden="1">'DADOS - PENDANT_KANBAN_PPS'!$B$16:$T$675</definedName>
    <definedName name="Z_A6D66D4E_FCE1_4A66_A57D_12C8D411BC6D_.wvu.FilterData" localSheetId="10" hidden="1">'DADOS-KANBAM-PPS'!$B$10:$Q$736</definedName>
    <definedName name="Z_A6D66D4E_FCE1_4A66_A57D_12C8D411BC6D_.wvu.FilterData" localSheetId="1" hidden="1">'Rotativo GMS - Times'!$B$11:$N$250</definedName>
    <definedName name="Z_A708AF3A_2B2F_4FDD_819A_282D040C3237_.wvu.FilterData" localSheetId="2" hidden="1">'DADOS - PENDANT_KANBAN_PPS'!$B$16:$T$675</definedName>
    <definedName name="Z_A708AF3A_2B2F_4FDD_819A_282D040C3237_.wvu.FilterData" localSheetId="1" hidden="1">'Rotativo GMS - Times'!$B$11:$N$250</definedName>
    <definedName name="Z_A7D372A5_0836_40AD_90CC_B7073029C5D9_.wvu.FilterData" localSheetId="10" hidden="1">'DADOS-KANBAM-PPS'!$A$10:$S$745</definedName>
    <definedName name="Z_A89C1B0D_FBFF_4824_A153_849BF528098A_.wvu.FilterData" localSheetId="1" hidden="1">'Rotativo GMS - Times'!$B$11:$N$251</definedName>
    <definedName name="Z_A8B8651F_8FA0_4078_990F_07136D6DC6E5_.wvu.FilterData" localSheetId="2" hidden="1">'DADOS - PENDANT_KANBAN_PPS'!$B$16:$T$781</definedName>
    <definedName name="Z_A8B8651F_8FA0_4078_990F_07136D6DC6E5_.wvu.FilterData" localSheetId="1" hidden="1">'Rotativo GMS - Times'!$B$11:$N$250</definedName>
    <definedName name="Z_A8C572BB_36F0_4867_8B29_B649975C1407_.wvu.FilterData" localSheetId="2" hidden="1">'DADOS - PENDANT_KANBAN_PPS'!$B$16:$T$675</definedName>
    <definedName name="Z_A8C572BB_36F0_4867_8B29_B649975C1407_.wvu.FilterData" localSheetId="10" hidden="1">'DADOS-KANBAM-PPS'!$B$10:$Q$736</definedName>
    <definedName name="Z_A8C572BB_36F0_4867_8B29_B649975C1407_.wvu.FilterData" localSheetId="1" hidden="1">'Rotativo GMS - Times'!$B$11:$N$250</definedName>
    <definedName name="Z_A923A405_3DFB_4795_91C1_F8F1CB6331AF_.wvu.FilterData" localSheetId="2" hidden="1">'DADOS - PENDANT_KANBAN_PPS'!$B$16:$T$649</definedName>
    <definedName name="Z_A923A405_3DFB_4795_91C1_F8F1CB6331AF_.wvu.FilterData" localSheetId="10" hidden="1">'DADOS-KANBAM-PPS'!$B$10:$Q$736</definedName>
    <definedName name="Z_A923A405_3DFB_4795_91C1_F8F1CB6331AF_.wvu.FilterData" localSheetId="1" hidden="1">'Rotativo GMS - Times'!$B$11:$N$227</definedName>
    <definedName name="Z_A9274C87_A24A_4201_99B4_FEF5E3DB08D8_.wvu.FilterData" localSheetId="1" hidden="1">'Rotativo GMS - Times'!$B$11:$N$250</definedName>
    <definedName name="Z_A9B82071_883E_4C3C_AD68_DE12A7A0A3C2_.wvu.FilterData" localSheetId="1" hidden="1">'Rotativo GMS - Times'!$B$11:$N$227</definedName>
    <definedName name="Z_A9DAAD28_0D52_4805_A1F9_8141A1E54050_.wvu.FilterData" localSheetId="2" hidden="1">'DADOS - PENDANT_KANBAN_PPS'!$B$16:$T$751</definedName>
    <definedName name="Z_A9DAAD28_0D52_4805_A1F9_8141A1E54050_.wvu.FilterData" localSheetId="10" hidden="1">'DADOS-KANBAM-PPS'!$A$10:$T$736</definedName>
    <definedName name="Z_A9E280B1_F5DD_418D_B6E3_9C16984DA0BA_.wvu.FilterData" localSheetId="10" hidden="1">'DADOS-KANBAM-PPS'!$A$10:$S$736</definedName>
    <definedName name="Z_A9E4CFC7_C4F7_456A_9832_D546738C4119_.wvu.FilterData" localSheetId="10" hidden="1">'DADOS-KANBAM-PPS'!$A$10:$T$736</definedName>
    <definedName name="Z_A9FBF1F8_80BB_4D4C_B45D_467DAE99604E_.wvu.FilterData" localSheetId="2" hidden="1">'DADOS - PENDANT_KANBAN_PPS'!$B$16:$T$781</definedName>
    <definedName name="Z_A9FBF1F8_80BB_4D4C_B45D_467DAE99604E_.wvu.FilterData" localSheetId="1" hidden="1">'Rotativo GMS - Times'!$B$11:$N$250</definedName>
    <definedName name="Z_AA30A766_57CF_4DA4_B711_7FB33714B9A7_.wvu.FilterData" localSheetId="2" hidden="1">'DADOS - PENDANT_KANBAN_PPS'!$B$16:$T$675</definedName>
    <definedName name="Z_AA30A766_57CF_4DA4_B711_7FB33714B9A7_.wvu.FilterData" localSheetId="10" hidden="1">'DADOS-KANBAM-PPS'!$B$10:$Q$736</definedName>
    <definedName name="Z_AA30A766_57CF_4DA4_B711_7FB33714B9A7_.wvu.FilterData" localSheetId="1" hidden="1">'Rotativo GMS - Times'!$B$11:$N$250</definedName>
    <definedName name="Z_AA4E719F_6652_4054_A800_7A7D12CBB255_.wvu.FilterData" localSheetId="2" hidden="1">'DADOS - PENDANT_KANBAN_PPS'!$B$16:$T$821</definedName>
    <definedName name="Z_AA4E719F_6652_4054_A800_7A7D12CBB255_.wvu.FilterData" localSheetId="10" hidden="1">'DADOS-KANBAM-PPS'!$A$10:$T$736</definedName>
    <definedName name="Z_AA4E719F_6652_4054_A800_7A7D12CBB255_.wvu.FilterData" localSheetId="1" hidden="1">'Rotativo GMS - Times'!$B$11:$N$250</definedName>
    <definedName name="Z_AA81A044_83EB_4FE3_B8DC_9DC9DB0625C1_.wvu.FilterData" localSheetId="1" hidden="1">'Rotativo GMS - Times'!$B$11:$N$227</definedName>
    <definedName name="Z_AAAAD59F_C057_4A87_8896_FD1DD75703C9_.wvu.FilterData" localSheetId="10" hidden="1">'DADOS-KANBAM-PPS'!$A$10:$T$736</definedName>
    <definedName name="Z_AACD7314_84F1_43E2_9BDE_BDB238BC8211_.wvu.Cols" localSheetId="14" hidden="1">' PICK LIST POCKET'!$G:$H,' PICK LIST POCKET'!$J:$J</definedName>
    <definedName name="Z_AACD7314_84F1_43E2_9BDE_BDB238BC8211_.wvu.Cols" localSheetId="12" hidden="1">'Aramado pocket'!$C:$C</definedName>
    <definedName name="Z_AACD7314_84F1_43E2_9BDE_BDB238BC8211_.wvu.Cols" localSheetId="10" hidden="1">'DADOS-KANBAM-PPS'!$A:$A</definedName>
    <definedName name="Z_AACD7314_84F1_43E2_9BDE_BDB238BC8211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AACD7314_84F1_43E2_9BDE_BDB238BC8211_.wvu.Cols" localSheetId="1" hidden="1">'Rotativo GMS - Times'!$A:$A</definedName>
    <definedName name="Z_AACD7314_84F1_43E2_9BDE_BDB238BC8211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AACD7314_84F1_43E2_9BDE_BDB238BC8211_.wvu.FilterData" localSheetId="14" hidden="1">' PICK LIST POCKET'!$A$2:$Y$403</definedName>
    <definedName name="Z_AACD7314_84F1_43E2_9BDE_BDB238BC8211_.wvu.FilterData" localSheetId="2" hidden="1">'DADOS - PENDANT_KANBAN_PPS'!$B$16:$T$675</definedName>
    <definedName name="Z_AACD7314_84F1_43E2_9BDE_BDB238BC8211_.wvu.FilterData" localSheetId="10" hidden="1">'DADOS-KANBAM-PPS'!$A$10:$T$736</definedName>
    <definedName name="Z_AACD7314_84F1_43E2_9BDE_BDB238BC8211_.wvu.FilterData" localSheetId="1" hidden="1">'Rotativo GMS - Times'!$B$11:$N$250</definedName>
    <definedName name="Z_AACD7314_84F1_43E2_9BDE_BDB238BC8211_.wvu.FilterData" localSheetId="15" hidden="1">'Verificação de cartão 12.03'!$A$9:$AQ$2633</definedName>
    <definedName name="Z_AACD7314_84F1_43E2_9BDE_BDB238BC8211_.wvu.PrintArea" localSheetId="14" hidden="1">' PICK LIST POCKET'!$B$1:$M$387</definedName>
    <definedName name="Z_AACD7314_84F1_43E2_9BDE_BDB238BC8211_.wvu.PrintArea" localSheetId="12" hidden="1">'Aramado pocket'!$B$1:$B$4</definedName>
    <definedName name="Z_AACD7314_84F1_43E2_9BDE_BDB238BC8211_.wvu.PrintArea" localSheetId="0" hidden="1">'Auditoria '!$A$1:$I$69</definedName>
    <definedName name="Z_AACD7314_84F1_43E2_9BDE_BDB238BC8211_.wvu.PrintArea" localSheetId="2" hidden="1">'DADOS - PENDANT_KANBAN_PPS'!$C$16:$P$538</definedName>
    <definedName name="Z_AACD7314_84F1_43E2_9BDE_BDB238BC8211_.wvu.PrintArea" localSheetId="10" hidden="1">'DADOS-KANBAM-PPS'!$C$10:$M$713</definedName>
    <definedName name="Z_AACD7314_84F1_43E2_9BDE_BDB238BC8211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AACD7314_84F1_43E2_9BDE_BDB238BC8211_.wvu.PrintArea" localSheetId="4" hidden="1">'ID - Pendant'!$C$6:$U$11</definedName>
    <definedName name="Z_AACD7314_84F1_43E2_9BDE_BDB238BC8211_.wvu.PrintArea" localSheetId="5" hidden="1">'ID - Piso'!$C$3:$L$23</definedName>
    <definedName name="Z_AACD7314_84F1_43E2_9BDE_BDB238BC8211_.wvu.PrintArea" localSheetId="6" hidden="1">'ID - Piso (2)'!$C$3:$L$23</definedName>
    <definedName name="Z_AACD7314_84F1_43E2_9BDE_BDB238BC8211_.wvu.PrintArea" localSheetId="8" hidden="1">'ID - Porta cartão'!$A$1:$I$8</definedName>
    <definedName name="Z_AACD7314_84F1_43E2_9BDE_BDB238BC8211_.wvu.PrintArea" localSheetId="11" hidden="1">'NOVO - Kanban'!$A$1:$I$32</definedName>
    <definedName name="Z_AACD7314_84F1_43E2_9BDE_BDB238BC8211_.wvu.PrintArea" localSheetId="1" hidden="1">'Rotativo GMS - Times'!$B$10:$N$92</definedName>
    <definedName name="Z_AACD7314_84F1_43E2_9BDE_BDB238BC8211_.wvu.Rows" localSheetId="1" hidden="1">'Rotativo GMS - Times'!$7:$7</definedName>
    <definedName name="Z_AB0ADF86_D9E6_47A6_B86A_53715A778C2E_.wvu.FilterData" localSheetId="2" hidden="1">'DADOS - PENDANT_KANBAN_PPS'!$B$16:$T$649</definedName>
    <definedName name="Z_AB110D27_41C9_4F33_8E93_D4CFCF38DDD2_.wvu.FilterData" localSheetId="1" hidden="1">'Rotativo GMS - Times'!$B$11:$N$250</definedName>
    <definedName name="Z_AB1B194F_E740_4F13_AEEC_8E09451DBB22_.wvu.FilterData" localSheetId="1" hidden="1">'Rotativo GMS - Times'!$B$11:$N$227</definedName>
    <definedName name="Z_AB451FE3_BA9A_4657_82DF_570BB91D55CC_.wvu.FilterData" localSheetId="1" hidden="1">'Rotativo GMS - Times'!$B$11:$N$250</definedName>
    <definedName name="Z_AB9323C9_79FD_4C74_8BBB_5F17F6792C0F_.wvu.FilterData" localSheetId="10" hidden="1">'DADOS-KANBAM-PPS'!$A$10:$T$736</definedName>
    <definedName name="Z_AB9B53D2_E035_46E4_80DC_8F6E400822AC_.wvu.FilterData" localSheetId="10" hidden="1">'DADOS-KANBAM-PPS'!$B$10:$Q$736</definedName>
    <definedName name="Z_AC2168F4_3502_4C15_A226_C4D43C100144_.wvu.FilterData" localSheetId="10" hidden="1">'DADOS-KANBAM-PPS'!$B$10:$Q$736</definedName>
    <definedName name="Z_AC419B3F_5B21_49FB_9A30_D425F6A32ED4_.wvu.FilterData" localSheetId="10" hidden="1">'DADOS-KANBAM-PPS'!$A$10:$T$736</definedName>
    <definedName name="Z_AC419B3F_5B21_49FB_9A30_D425F6A32ED4_.wvu.FilterData" localSheetId="1" hidden="1">'Rotativo GMS - Times'!$B$11:$N$250</definedName>
    <definedName name="Z_AC878FB0_8EBC_4367_B81C_7976BC618E06_.wvu.FilterData" localSheetId="10" hidden="1">'DADOS-KANBAM-PPS'!$A$10:$S$736</definedName>
    <definedName name="Z_AC878FB0_8EBC_4367_B81C_7976BC618E06_.wvu.FilterData" localSheetId="1" hidden="1">'Rotativo GMS - Times'!$B$11:$N$251</definedName>
    <definedName name="Z_AC99B9B0_1EA9_4ABF_A0FA_844358D97AA5_.wvu.FilterData" localSheetId="10" hidden="1">'DADOS-KANBAM-PPS'!$B$10:$Q$736</definedName>
    <definedName name="Z_ACECAAF1_5491_49DE_AEC4_FF4D3FA8AA99_.wvu.FilterData" localSheetId="10" hidden="1">'DADOS-KANBAM-PPS'!$A$10:$T$736</definedName>
    <definedName name="Z_AD215C98_8F71_4A4F_A28D_91C5CDB5C67D_.wvu.FilterData" localSheetId="10" hidden="1">'DADOS-KANBAM-PPS'!$A$11:$AX$736</definedName>
    <definedName name="Z_AD58F97E_CD2E_432A_A9E8_AC0E80AAD1EB_.wvu.FilterData" localSheetId="1" hidden="1">'Rotativo GMS - Times'!$B$11:$N$250</definedName>
    <definedName name="Z_AD81DA3D_7232_49A0_A55A_4AB066738730_.wvu.FilterData" localSheetId="1" hidden="1">'Rotativo GMS - Times'!$B$11:$N$250</definedName>
    <definedName name="Z_ADDD3043_4561_4F03_AB13_355B02AD7EC9_.wvu.FilterData" localSheetId="1" hidden="1">'Rotativo GMS - Times'!$B$11:$N$251</definedName>
    <definedName name="Z_AE4FE426_ACB1_4376_BC8B_B3C8E0349912_.wvu.FilterData" localSheetId="1" hidden="1">'Rotativo GMS - Times'!$B$11:$N$251</definedName>
    <definedName name="Z_AE72B799_20BF_47BD_96F2_784F6BAA4100_.wvu.FilterData" localSheetId="10" hidden="1">'DADOS-KANBAM-PPS'!$A$10:$T$736</definedName>
    <definedName name="Z_AE78F883_723C_47C6_995C_2B7CB2F123A7_.wvu.FilterData" localSheetId="10" hidden="1">'DADOS-KANBAM-PPS'!$B$10:$Q$736</definedName>
    <definedName name="Z_AE7BCC39_D945_434C_82C9_830B0050F511_.wvu.FilterData" localSheetId="2" hidden="1">'DADOS - PENDANT_KANBAN_PPS'!$A$16:$BP$4911</definedName>
    <definedName name="Z_AEFCB262_5E7D_4509_BA6A_FA16726EA632_.wvu.FilterData" localSheetId="1" hidden="1">'Rotativo GMS - Times'!$B$11:$N$250</definedName>
    <definedName name="Z_AF0C7462_7C5D_4222_9F89_2FCE0169C687_.wvu.FilterData" localSheetId="1" hidden="1">'Rotativo GMS - Times'!$B$11:$N$250</definedName>
    <definedName name="Z_AF97333B_1E6E_405F_B38C_DAE9F3BA3DE7_.wvu.FilterData" localSheetId="1" hidden="1">'Rotativo GMS - Times'!$B$11:$N$227</definedName>
    <definedName name="Z_B032C798_74BA_4938_89D2_92225A5C56D3_.wvu.FilterData" localSheetId="1" hidden="1">'Rotativo GMS - Times'!$B$11:$N$251</definedName>
    <definedName name="Z_B0469D6B_CF1F_4439_AC2A_4ECE8B6E8FA2_.wvu.FilterData" localSheetId="10" hidden="1">'DADOS-KANBAM-PPS'!$A$10:$T$736</definedName>
    <definedName name="Z_B05D0219_3A9E_4808_BE84_935E6E0AB8CB_.wvu.FilterData" localSheetId="10" hidden="1">'DADOS-KANBAM-PPS'!$B$10:$Q$736</definedName>
    <definedName name="Z_B06D1FEC_1977_44F0_B978_88F7127265DC_.wvu.FilterData" localSheetId="1" hidden="1">'Rotativo GMS - Times'!$A$11:$WCB$251</definedName>
    <definedName name="Z_B06FC604_B965_4D3D_9C47_2014162B3959_.wvu.FilterData" localSheetId="10" hidden="1">'DADOS-KANBAM-PPS'!$A$10:$S$736</definedName>
    <definedName name="Z_B08BD42B_85D2_4B93_90E5_54A8F02E74D6_.wvu.FilterData" localSheetId="10" hidden="1">'DADOS-KANBAM-PPS'!$B$10:$Q$736</definedName>
    <definedName name="Z_B08BD42B_85D2_4B93_90E5_54A8F02E74D6_.wvu.FilterData" localSheetId="1" hidden="1">'Rotativo GMS - Times'!$B$11:$N$250</definedName>
    <definedName name="Z_B0CA7DCC_1756_4847_A626_93AF358CCBFD_.wvu.FilterData" localSheetId="2" hidden="1">'DADOS - PENDANT_KANBAN_PPS'!$B$16:$T$825</definedName>
    <definedName name="Z_B0CA7DCC_1756_4847_A626_93AF358CCBFD_.wvu.FilterData" localSheetId="10" hidden="1">'DADOS-KANBAM-PPS'!$A$10:$T$736</definedName>
    <definedName name="Z_B0CA7DCC_1756_4847_A626_93AF358CCBFD_.wvu.FilterData" localSheetId="1" hidden="1">'Rotativo GMS - Times'!$B$11:$N$251</definedName>
    <definedName name="Z_B0D7A845_5E01_41F3_8B0C_565E27F2EF5D_.wvu.FilterData" localSheetId="10" hidden="1">'DADOS-KANBAM-PPS'!$A$10:$S$742</definedName>
    <definedName name="Z_B0FD1E38_9769_459E_B97B_DD30329879F2_.wvu.FilterData" localSheetId="10" hidden="1">'DADOS-KANBAM-PPS'!$B$10:$Q$736</definedName>
    <definedName name="Z_B146F73B_54F8_49A0_AABA_0E8D74ACAEB5_.wvu.FilterData" localSheetId="2" hidden="1">'DADOS - PENDANT_KANBAN_PPS'!$B$16:$T$825</definedName>
    <definedName name="Z_B146F73B_54F8_49A0_AABA_0E8D74ACAEB5_.wvu.FilterData" localSheetId="1" hidden="1">'Rotativo GMS - Times'!$B$11:$N$251</definedName>
    <definedName name="Z_B18BDE0B_AFFC_4084_AF25_7F7DE8271FE2_.wvu.FilterData" localSheetId="10" hidden="1">'DADOS-KANBAM-PPS'!$A$2:$T$736</definedName>
    <definedName name="Z_B1BDB743_D81B_4536_817D_ADA768C5C4A6_.wvu.FilterData" localSheetId="10" hidden="1">'DADOS-KANBAM-PPS'!$B$10:$Q$736</definedName>
    <definedName name="Z_B1BDB743_D81B_4536_817D_ADA768C5C4A6_.wvu.FilterData" localSheetId="1" hidden="1">'Rotativo GMS - Times'!$B$11:$N$250</definedName>
    <definedName name="Z_B1BDF235_5AC4_43D4_B121_C72FCA9F6D28_.wvu.FilterData" localSheetId="10" hidden="1">'DADOS-KANBAM-PPS'!$A$10:$T$736</definedName>
    <definedName name="Z_B1BDF235_5AC4_43D4_B121_C72FCA9F6D28_.wvu.FilterData" localSheetId="1" hidden="1">'Rotativo GMS - Times'!$B$11:$N$250</definedName>
    <definedName name="Z_B1D17FF7_5977_40C5_8851_B85FF66C2B09_.wvu.FilterData" localSheetId="2" hidden="1">'DADOS - PENDANT_KANBAN_PPS'!$B$16:$T$781</definedName>
    <definedName name="Z_B1D17FF7_5977_40C5_8851_B85FF66C2B09_.wvu.FilterData" localSheetId="10" hidden="1">'DADOS-KANBAM-PPS'!$A$10:$T$736</definedName>
    <definedName name="Z_B1E05837_7793_4D1B_96C9_008FCC28D018_.wvu.FilterData" localSheetId="10" hidden="1">'DADOS-KANBAM-PPS'!$A$10:$T$736</definedName>
    <definedName name="Z_B1E05837_7793_4D1B_96C9_008FCC28D018_.wvu.FilterData" localSheetId="1" hidden="1">'Rotativo GMS - Times'!$B$11:$N$251</definedName>
    <definedName name="Z_B203A342_8936_40AE_9C4C_7FB60ADBFBCC_.wvu.FilterData" localSheetId="10" hidden="1">'DADOS-KANBAM-PPS'!$A$10:$T$736</definedName>
    <definedName name="Z_B203A342_8936_40AE_9C4C_7FB60ADBFBCC_.wvu.FilterData" localSheetId="1" hidden="1">'Rotativo GMS - Times'!$B$11:$N$250</definedName>
    <definedName name="Z_B252BB3A_F036_4367_8826_40BDBC79F281_.wvu.FilterData" localSheetId="10" hidden="1">'DADOS-KANBAM-PPS'!$B$10:$Q$736</definedName>
    <definedName name="Z_B2AF67CC_7E3F_420E_BE5C_2859A66BCE3A_.wvu.FilterData" localSheetId="10" hidden="1">'DADOS-KANBAM-PPS'!$B$10:$Q$736</definedName>
    <definedName name="Z_B2AF67CC_7E3F_420E_BE5C_2859A66BCE3A_.wvu.FilterData" localSheetId="1" hidden="1">'Rotativo GMS - Times'!$B$11:$N$250</definedName>
    <definedName name="Z_B2EA5C4C_FE8D_4237_84B4_BBDB7537E21F_.wvu.FilterData" localSheetId="2" hidden="1">'DADOS - PENDANT_KANBAN_PPS'!$A$16:$BP$4908</definedName>
    <definedName name="Z_B2FDB7F1_897C_40B5_83D6_77A330354536_.wvu.FilterData" localSheetId="10" hidden="1">'DADOS-KANBAM-PPS'!$A$10:$S$743</definedName>
    <definedName name="Z_B2FDB7F1_897C_40B5_83D6_77A330354536_.wvu.FilterData" localSheetId="1" hidden="1">'Rotativo GMS - Times'!$A$11:$WCB$251</definedName>
    <definedName name="Z_B319F853_86FB_48A1_A4D4_199CDD22A466_.wvu.FilterData" localSheetId="1" hidden="1">'Rotativo GMS - Times'!$B$11:$N$250</definedName>
    <definedName name="Z_B31ADAEA_974A_456D_81B6_4AEECB7868DD_.wvu.FilterData" localSheetId="1" hidden="1">'Rotativo GMS - Times'!$B$11:$N$251</definedName>
    <definedName name="Z_B3472B78_399E_4397_A771_670C9785EA67_.wvu.FilterData" localSheetId="2" hidden="1">'DADOS - PENDANT_KANBAN_PPS'!$B$16:$BP$825</definedName>
    <definedName name="Z_B4A4DDF0_C64E_47F8_A3F7_29C9663143AA_.wvu.FilterData" localSheetId="1" hidden="1">'Rotativo GMS - Times'!$B$11:$N$250</definedName>
    <definedName name="Z_B4C1D9DD_CF94_4861_87F0_9D275E16ED94_.wvu.FilterData" localSheetId="10" hidden="1">'DADOS-KANBAM-PPS'!$A$10:$S$736</definedName>
    <definedName name="Z_B4C1D9DD_CF94_4861_87F0_9D275E16ED94_.wvu.FilterData" localSheetId="1" hidden="1">'Rotativo GMS - Times'!$B$11:$N$250</definedName>
    <definedName name="Z_B514F6A1_08B2_4CD3_AD4F_410309D5644D_.wvu.FilterData" localSheetId="1" hidden="1">'Rotativo GMS - Times'!$B$11:$N$250</definedName>
    <definedName name="Z_B57181A4_D835_4A48_AA01_1EC187AD2B28_.wvu.FilterData" localSheetId="10" hidden="1">'DADOS-KANBAM-PPS'!$A$10:$T$736</definedName>
    <definedName name="Z_B58076DE_9DD1_49D6_86A9_1D7C1F798A2D_.wvu.Cols" localSheetId="14" hidden="1">' PICK LIST POCKET'!$G:$H,' PICK LIST POCKET'!$J:$J</definedName>
    <definedName name="Z_B58076DE_9DD1_49D6_86A9_1D7C1F798A2D_.wvu.Cols" localSheetId="12" hidden="1">'Aramado pocket'!$C:$C</definedName>
    <definedName name="Z_B58076DE_9DD1_49D6_86A9_1D7C1F798A2D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B58076DE_9DD1_49D6_86A9_1D7C1F798A2D_.wvu.Cols" localSheetId="1" hidden="1">'Rotativo GMS - Times'!$A:$A</definedName>
    <definedName name="Z_B58076DE_9DD1_49D6_86A9_1D7C1F798A2D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B58076DE_9DD1_49D6_86A9_1D7C1F798A2D_.wvu.Cols" localSheetId="16" hidden="1">xxxxxxxxxxx!$K:$X</definedName>
    <definedName name="Z_B58076DE_9DD1_49D6_86A9_1D7C1F798A2D_.wvu.FilterData" localSheetId="14" hidden="1">' PICK LIST POCKET'!$A$2:$Y$403</definedName>
    <definedName name="Z_B58076DE_9DD1_49D6_86A9_1D7C1F798A2D_.wvu.FilterData" localSheetId="2" hidden="1">'DADOS - PENDANT_KANBAN_PPS'!$B$16:$T$867</definedName>
    <definedName name="Z_B58076DE_9DD1_49D6_86A9_1D7C1F798A2D_.wvu.FilterData" localSheetId="10" hidden="1">'DADOS-KANBAM-PPS'!$A$10:$T$775</definedName>
    <definedName name="Z_B58076DE_9DD1_49D6_86A9_1D7C1F798A2D_.wvu.FilterData" localSheetId="1" hidden="1">'Rotativo GMS - Times'!$B$11:$N$251</definedName>
    <definedName name="Z_B58076DE_9DD1_49D6_86A9_1D7C1F798A2D_.wvu.FilterData" localSheetId="15" hidden="1">'Verificação de cartão 12.03'!$A$9:$AQ$2633</definedName>
    <definedName name="Z_B58076DE_9DD1_49D6_86A9_1D7C1F798A2D_.wvu.PrintArea" localSheetId="14" hidden="1">' PICK LIST POCKET'!$B$1:$M$387</definedName>
    <definedName name="Z_B58076DE_9DD1_49D6_86A9_1D7C1F798A2D_.wvu.PrintArea" localSheetId="12" hidden="1">'Aramado pocket'!$B$1:$B$4</definedName>
    <definedName name="Z_B58076DE_9DD1_49D6_86A9_1D7C1F798A2D_.wvu.PrintArea" localSheetId="0" hidden="1">'Auditoria '!$A$1:$I$69</definedName>
    <definedName name="Z_B58076DE_9DD1_49D6_86A9_1D7C1F798A2D_.wvu.PrintArea" localSheetId="2" hidden="1">'DADOS - PENDANT_KANBAN_PPS'!$C$16:$P$538</definedName>
    <definedName name="Z_B58076DE_9DD1_49D6_86A9_1D7C1F798A2D_.wvu.PrintArea" localSheetId="10" hidden="1">'DADOS-KANBAM-PPS'!$C$10:$M$713</definedName>
    <definedName name="Z_B58076DE_9DD1_49D6_86A9_1D7C1F798A2D_.wvu.PrintArea" localSheetId="3" hidden="1">'ID - Aramado'!$D$12:$J$15,'ID - Aramado'!$D$7:$J$10,'ID - Aramado'!$L$7:$R$10,'ID - Aramado'!$D$17:$J$20,'ID - Aramado'!$L$12:$R$15,'ID - Aramado'!$L$17:$R$20,'ID - Aramado'!$D$22:$J$25,'ID - Aramado'!$L$22:$R$25,'ID - Aramado'!$D$27:$J$30,'ID - Aramado'!$L$27:$R$30</definedName>
    <definedName name="Z_B58076DE_9DD1_49D6_86A9_1D7C1F798A2D_.wvu.PrintArea" localSheetId="4" hidden="1">'ID - Pendant'!$C$6:$U$11</definedName>
    <definedName name="Z_B58076DE_9DD1_49D6_86A9_1D7C1F798A2D_.wvu.PrintArea" localSheetId="5" hidden="1">'ID - Piso'!$C$3:$L$23</definedName>
    <definedName name="Z_B58076DE_9DD1_49D6_86A9_1D7C1F798A2D_.wvu.PrintArea" localSheetId="6" hidden="1">'ID - Piso (2)'!$C$3:$L$23</definedName>
    <definedName name="Z_B58076DE_9DD1_49D6_86A9_1D7C1F798A2D_.wvu.PrintArea" localSheetId="8" hidden="1">'ID - Porta cartão'!$A$1:$I$8</definedName>
    <definedName name="Z_B58076DE_9DD1_49D6_86A9_1D7C1F798A2D_.wvu.PrintArea" localSheetId="11" hidden="1">'NOVO - Kanban'!$A:$I</definedName>
    <definedName name="Z_B58076DE_9DD1_49D6_86A9_1D7C1F798A2D_.wvu.PrintArea" localSheetId="1" hidden="1">'Rotativo GMS - Times'!$B$10:$N$92</definedName>
    <definedName name="Z_B58076DE_9DD1_49D6_86A9_1D7C1F798A2D_.wvu.PrintArea" localSheetId="16" hidden="1">xxxxxxxxxxx!$C$5:$J$13</definedName>
    <definedName name="Z_B58076DE_9DD1_49D6_86A9_1D7C1F798A2D_.wvu.Rows" localSheetId="1" hidden="1">'Rotativo GMS - Times'!$7:$7</definedName>
    <definedName name="Z_B584CA29_635F_45C4_95A4_EAC0BAB73323_.wvu.FilterData" localSheetId="2" hidden="1">'DADOS - PENDANT_KANBAN_PPS'!$B$16:$T$825</definedName>
    <definedName name="Z_B584CA29_635F_45C4_95A4_EAC0BAB73323_.wvu.FilterData" localSheetId="10" hidden="1">'DADOS-KANBAM-PPS'!$A$10:$S$736</definedName>
    <definedName name="Z_B584CA29_635F_45C4_95A4_EAC0BAB73323_.wvu.FilterData" localSheetId="1" hidden="1">'Rotativo GMS - Times'!$B$11:$N$251</definedName>
    <definedName name="Z_B59E2AFF_6494_455B_95A4_AE713818A29B_.wvu.FilterData" localSheetId="1" hidden="1">'Rotativo GMS - Times'!$A$11:$WCB$251</definedName>
    <definedName name="Z_B5B46707_27A1_4572_AFC3_7B68C916DD3B_.wvu.FilterData" localSheetId="10" hidden="1">'DADOS-KANBAM-PPS'!$A$10:$T$736</definedName>
    <definedName name="Z_B5DF9FF1_171D_4394_8896_A5AE3126C0B1_.wvu.FilterData" localSheetId="10" hidden="1">'DADOS-KANBAM-PPS'!$B$10:$Q$736</definedName>
    <definedName name="Z_B6864D53_534B_4F22_A3CC_3F78A69052DE_.wvu.FilterData" localSheetId="1" hidden="1">'Rotativo GMS - Times'!$B$11:$N$250</definedName>
    <definedName name="Z_B6BDE916_B0AF_444D_A4AC_5BC3C327BD9D_.wvu.PrintArea" localSheetId="0" hidden="1">'Auditoria '!$B$1:$I$69</definedName>
    <definedName name="Z_B6CD567E_4791_4C95_AE27_23F472F0090E_.wvu.FilterData" localSheetId="10" hidden="1">'DADOS-KANBAM-PPS'!$A$11:$AX$736</definedName>
    <definedName name="Z_B6CD567E_4791_4C95_AE27_23F472F0090E_.wvu.FilterData" localSheetId="1" hidden="1">'Rotativo GMS - Times'!$B$11:$N$250</definedName>
    <definedName name="Z_B6DD7EC2_4D32_4F12_A0D0_10448E8B78E7_.wvu.FilterData" localSheetId="2" hidden="1">'DADOS - PENDANT_KANBAN_PPS'!$B$16:$T$649</definedName>
    <definedName name="Z_B6DD7EC2_4D32_4F12_A0D0_10448E8B78E7_.wvu.FilterData" localSheetId="10" hidden="1">'DADOS-KANBAM-PPS'!$B$10:$Q$736</definedName>
    <definedName name="Z_B6DD7EC2_4D32_4F12_A0D0_10448E8B78E7_.wvu.FilterData" localSheetId="1" hidden="1">'Rotativo GMS - Times'!$B$11:$N$227</definedName>
    <definedName name="Z_B6EC6565_F45A_4DAA_84FF_A84AD92E3A26_.wvu.FilterData" localSheetId="1" hidden="1">'Rotativo GMS - Times'!$B$11:$N$250</definedName>
    <definedName name="Z_B703522A_7F62_445A_B977_B48BCF5B30B6_.wvu.FilterData" localSheetId="2" hidden="1">'DADOS - PENDANT_KANBAN_PPS'!$B$16:$T$822</definedName>
    <definedName name="Z_B703522A_7F62_445A_B977_B48BCF5B30B6_.wvu.FilterData" localSheetId="1" hidden="1">'Rotativo GMS - Times'!$B$11:$N$251</definedName>
    <definedName name="Z_B7DF4E63_353C_4B86_8A01_7E36F37F1A9D_.wvu.FilterData" localSheetId="10" hidden="1">'DADOS-KANBAM-PPS'!$B$10:$Q$736</definedName>
    <definedName name="Z_B7DF4E63_353C_4B86_8A01_7E36F37F1A9D_.wvu.FilterData" localSheetId="1" hidden="1">'Rotativo GMS - Times'!$B$11:$N$227</definedName>
    <definedName name="Z_B9805304_B1A8_4C4A_A1FD_B71DF81C5695_.wvu.FilterData" localSheetId="10" hidden="1">'DADOS-KANBAM-PPS'!$A$10:$T$736</definedName>
    <definedName name="Z_B9805304_B1A8_4C4A_A1FD_B71DF81C5695_.wvu.FilterData" localSheetId="1" hidden="1">'Rotativo GMS - Times'!$B$11:$N$251</definedName>
    <definedName name="Z_B99ACCC5_FF36_464C_B732_1C82B025E884_.wvu.FilterData" localSheetId="2" hidden="1">'DADOS - PENDANT_KANBAN_PPS'!$B$16:$T$649</definedName>
    <definedName name="Z_B99ACCC5_FF36_464C_B732_1C82B025E884_.wvu.FilterData" localSheetId="10" hidden="1">'DADOS-KANBAM-PPS'!$B$10:$Q$736</definedName>
    <definedName name="Z_B9A29EA2_F043_44CE_B5AE_AA0DB36CD5D2_.wvu.FilterData" localSheetId="10" hidden="1">'DADOS-KANBAM-PPS'!$A$10:$T$736</definedName>
    <definedName name="Z_B9B130A4_F389_4D0E_9602_C0458139B79A_.wvu.FilterData" localSheetId="1" hidden="1">'Rotativo GMS - Times'!$B$11:$N$227</definedName>
    <definedName name="Z_B9D4AA46_EF46_4601_AC60_7640C1481EF6_.wvu.FilterData" localSheetId="2" hidden="1">'DADOS - PENDANT_KANBAN_PPS'!$B$16:$T$810</definedName>
    <definedName name="Z_B9D4AA46_EF46_4601_AC60_7640C1481EF6_.wvu.FilterData" localSheetId="10" hidden="1">'DADOS-KANBAM-PPS'!$A$10:$T$736</definedName>
    <definedName name="Z_B9DFD44F_0081_4AD4_8022_886D8408D7D8_.wvu.FilterData" localSheetId="2" hidden="1">'DADOS - PENDANT_KANBAN_PPS'!$B$16:$T$675</definedName>
    <definedName name="Z_B9EF9182_6731_461C_A233_76B9EE3A7C0B_.wvu.FilterData" localSheetId="10" hidden="1">'DADOS-KANBAM-PPS'!$A$10:$T$736</definedName>
    <definedName name="Z_BA3C8936_B32D_4448_959F_025FCF7F5381_.wvu.FilterData" localSheetId="2" hidden="1">'DADOS - PENDANT_KANBAN_PPS'!$B$16:$T$649</definedName>
    <definedName name="Z_BA3D6468_D975_416D_B23A_E22464737BBE_.wvu.FilterData" localSheetId="2" hidden="1">'DADOS - PENDANT_KANBAN_PPS'!$B$16:$T$781</definedName>
    <definedName name="Z_BAAE4898_B9BB_4C5D_BB92_D359E96E54C6_.wvu.FilterData" localSheetId="2" hidden="1">'DADOS - PENDANT_KANBAN_PPS'!$B$16:$T$781</definedName>
    <definedName name="Z_BAE52B86_B6B1_4A40_ADBE_E10D28A66783_.wvu.FilterData" localSheetId="1" hidden="1">'Rotativo GMS - Times'!$B$11:$N$250</definedName>
    <definedName name="Z_BB08C5DD_F340_4189_B76D_75E59387CB98_.wvu.FilterData" localSheetId="2" hidden="1">'DADOS - PENDANT_KANBAN_PPS'!$B$16:$T$825</definedName>
    <definedName name="Z_BB08C5DD_F340_4189_B76D_75E59387CB98_.wvu.FilterData" localSheetId="10" hidden="1">'DADOS-KANBAM-PPS'!$A$10:$T$736</definedName>
    <definedName name="Z_BB08C5DD_F340_4189_B76D_75E59387CB98_.wvu.FilterData" localSheetId="1" hidden="1">'Rotativo GMS - Times'!$B$11:$N$251</definedName>
    <definedName name="Z_BB299024_1405_4F74_AED6_6843F56ABA62_.wvu.FilterData" localSheetId="10" hidden="1">'DADOS-KANBAM-PPS'!$B$10:$Q$736</definedName>
    <definedName name="Z_BB4DC37A_85FA_4A36_B39C_A0508E32EF72_.wvu.FilterData" localSheetId="1" hidden="1">'Rotativo GMS - Times'!$B$11:$N$250</definedName>
    <definedName name="Z_BB59133D_3589_45F1_8DA2_AB6BFA5707CE_.wvu.FilterData" localSheetId="10" hidden="1">'DADOS-KANBAM-PPS'!$B$10:$Q$736</definedName>
    <definedName name="Z_BB5BF5F7_B388_443A_884E_E852FAC4CF38_.wvu.FilterData" localSheetId="10" hidden="1">'DADOS-KANBAM-PPS'!$B$10:$Q$736</definedName>
    <definedName name="Z_BB6B8756_12F8_4B17_96FA_EB36D6C75537_.wvu.FilterData" localSheetId="2" hidden="1">'DADOS - PENDANT_KANBAN_PPS'!$B$16:$T$649</definedName>
    <definedName name="Z_BB88ECB9_BEC1_439D_AC1D_E8D4C09D7908_.wvu.FilterData" localSheetId="10" hidden="1">'DADOS-KANBAM-PPS'!$A$10:$T$736</definedName>
    <definedName name="Z_BBECECC2_A4F6_4D94_900E_AD8A1C7A755A_.wvu.FilterData" localSheetId="10" hidden="1">'DADOS-KANBAM-PPS'!$B$10:$Q$736</definedName>
    <definedName name="Z_BC38C0DD_0D43_4CB6_9C72_73D70E2045EB_.wvu.FilterData" localSheetId="2" hidden="1">'DADOS - PENDANT_KANBAN_PPS'!$B$16:$T$675</definedName>
    <definedName name="Z_BC38C0DD_0D43_4CB6_9C72_73D70E2045EB_.wvu.FilterData" localSheetId="10" hidden="1">'DADOS-KANBAM-PPS'!$B$10:$Q$736</definedName>
    <definedName name="Z_BC3E440A_5437_4C6D_9DA9_B57B9AA7F93C_.wvu.FilterData" localSheetId="2" hidden="1">'DADOS - PENDANT_KANBAN_PPS'!$B$16:$T$675</definedName>
    <definedName name="Z_BC3E440A_5437_4C6D_9DA9_B57B9AA7F93C_.wvu.FilterData" localSheetId="10" hidden="1">'DADOS-KANBAM-PPS'!$B$10:$Q$736</definedName>
    <definedName name="Z_BC6EF1C0_542E_4A3B_8A20_1C85D63A8F03_.wvu.FilterData" localSheetId="10" hidden="1">'DADOS-KANBAM-PPS'!$A$10:$T$736</definedName>
    <definedName name="Z_BCBF216A_8B5F_49B1_A54B_4331D82D7F6B_.wvu.FilterData" localSheetId="10" hidden="1">'DADOS-KANBAM-PPS'!$A$10:$T$736</definedName>
    <definedName name="Z_BD899A71_040C_49C0_B862_2579AC6926E1_.wvu.FilterData" localSheetId="1" hidden="1">'Rotativo GMS - Times'!$B$11:$N$251</definedName>
    <definedName name="Z_BD8A88BC_2003_444C_9A33_CA87A3C5584D_.wvu.FilterData" localSheetId="1" hidden="1">'Rotativo GMS - Times'!$B$11:$N$250</definedName>
    <definedName name="Z_BDD4256F_4BCB_48CF_82D5_E705EBEECD19_.wvu.FilterData" localSheetId="10" hidden="1">'DADOS-KANBAM-PPS'!$B$10:$Q$736</definedName>
    <definedName name="Z_BDFEC17D_FC72_4958_992A_FE21EBC793C9_.wvu.FilterData" localSheetId="10" hidden="1">'DADOS-KANBAM-PPS'!$A$10:$S$742</definedName>
    <definedName name="Z_BDFEC17D_FC72_4958_992A_FE21EBC793C9_.wvu.FilterData" localSheetId="1" hidden="1">'Rotativo GMS - Times'!$B$11:$N$251</definedName>
    <definedName name="Z_BE23C844_08EE_47E8_8D60_953861282083_.wvu.FilterData" localSheetId="10" hidden="1">'DADOS-KANBAM-PPS'!$B$10:$Q$736</definedName>
    <definedName name="Z_BEC0C173_37AD_4E1F_9A91_3B5A53C49250_.wvu.FilterData" localSheetId="2" hidden="1">'DADOS - PENDANT_KANBAN_PPS'!$B$16:$T$675</definedName>
    <definedName name="Z_BF50BFD6_4DB0_4B8C_8AD6_D05339257DD6_.wvu.FilterData" localSheetId="2" hidden="1">'DADOS - PENDANT_KANBAN_PPS'!$B$16:$T$781</definedName>
    <definedName name="Z_BFAE2B33_9561_4AE5_BEE6_4F39119C40A5_.wvu.FilterData" localSheetId="2" hidden="1">'DADOS - PENDANT_KANBAN_PPS'!$B$16:$T$821</definedName>
    <definedName name="Z_BFAE2B33_9561_4AE5_BEE6_4F39119C40A5_.wvu.FilterData" localSheetId="10" hidden="1">'DADOS-KANBAM-PPS'!$A$10:$T$736</definedName>
    <definedName name="Z_BFAE2B33_9561_4AE5_BEE6_4F39119C40A5_.wvu.FilterData" localSheetId="1" hidden="1">'Rotativo GMS - Times'!$B$11:$N$250</definedName>
    <definedName name="Z_BFB10C58_4749_47ED_9871_A2B2D05DE84B_.wvu.FilterData" localSheetId="10" hidden="1">'DADOS-KANBAM-PPS'!$A$10:$T$736</definedName>
    <definedName name="Z_BFE9D100_8BA9_41DD_86B2_748C28426B0A_.wvu.FilterData" localSheetId="10" hidden="1">'DADOS-KANBAM-PPS'!$B$10:$Q$736</definedName>
    <definedName name="Z_BFFD1355_1308_4ACA_BE30_65C157A0BEBA_.wvu.FilterData" localSheetId="2" hidden="1">'DADOS - PENDANT_KANBAN_PPS'!$B$16:$T$673</definedName>
    <definedName name="Z_BFFD1355_1308_4ACA_BE30_65C157A0BEBA_.wvu.FilterData" localSheetId="10" hidden="1">'DADOS-KANBAM-PPS'!$B$10:$Q$736</definedName>
    <definedName name="Z_C00142A9_7BC7_4022_9A96_C67396734251_.wvu.FilterData" localSheetId="1" hidden="1">'Rotativo GMS - Times'!$B$11:$N$250</definedName>
    <definedName name="Z_C080F4CD_80EC_48DC_8CA2_0B0BA3911A96_.wvu.FilterData" localSheetId="2" hidden="1">'DADOS - PENDANT_KANBAN_PPS'!$B$16:$T$673</definedName>
    <definedName name="Z_C080F4CD_80EC_48DC_8CA2_0B0BA3911A96_.wvu.FilterData" localSheetId="10" hidden="1">'DADOS-KANBAM-PPS'!$B$10:$Q$736</definedName>
    <definedName name="Z_C089F874_8876_414F_9197_749BECBA8AAD_.wvu.FilterData" localSheetId="2" hidden="1">'DADOS - PENDANT_KANBAN_PPS'!$A$16:$BP$4911</definedName>
    <definedName name="Z_C0B47452_C21D_4860_9EF8_9877DAEC8F56_.wvu.FilterData" localSheetId="1" hidden="1">'Rotativo GMS - Times'!$A$11:$WCB$251</definedName>
    <definedName name="Z_C0B9CFFA_1B19_4109_B5A6_48ED5B72C71E_.wvu.FilterData" localSheetId="10" hidden="1">'DADOS-KANBAM-PPS'!$A$10:$T$736</definedName>
    <definedName name="Z_C1552F98_3BF6_4251_B0D0_50366B348A14_.wvu.FilterData" localSheetId="2" hidden="1">'DADOS - PENDANT_KANBAN_PPS'!$B$16:$T$781</definedName>
    <definedName name="Z_C15A580F_6101_432B_B5CB_CEB004F994E4_.wvu.FilterData" localSheetId="1" hidden="1">'Rotativo GMS - Times'!$B$11:$N$227</definedName>
    <definedName name="Z_C15BAC37_F9F1_4F1F_A83F_D6AA44BDD075_.wvu.FilterData" localSheetId="2" hidden="1">'DADOS - PENDANT_KANBAN_PPS'!$B$16:$T$675</definedName>
    <definedName name="Z_C15BAC37_F9F1_4F1F_A83F_D6AA44BDD075_.wvu.FilterData" localSheetId="10" hidden="1">'DADOS-KANBAM-PPS'!$B$10:$Q$736</definedName>
    <definedName name="Z_C15BAC37_F9F1_4F1F_A83F_D6AA44BDD075_.wvu.FilterData" localSheetId="1" hidden="1">'Rotativo GMS - Times'!$B$11:$N$250</definedName>
    <definedName name="Z_C1C2FDAD_2CD5_465E_8FAD_A337F93C6FF9_.wvu.FilterData" localSheetId="2" hidden="1">'DADOS - PENDANT_KANBAN_PPS'!$B$16:$T$675</definedName>
    <definedName name="Z_C1C2FDAD_2CD5_465E_8FAD_A337F93C6FF9_.wvu.FilterData" localSheetId="1" hidden="1">'Rotativo GMS - Times'!$B$11:$N$250</definedName>
    <definedName name="Z_C215E872_98F6_4014_B0F1_97BC6B3E92FF_.wvu.FilterData" localSheetId="1" hidden="1">'Rotativo GMS - Times'!$B$11:$N$250</definedName>
    <definedName name="Z_C2978AFC_7A3E_40E3_B620_80520A989DEF_.wvu.FilterData" localSheetId="2" hidden="1">'DADOS - PENDANT_KANBAN_PPS'!$B$16:$T$821</definedName>
    <definedName name="Z_C2978AFC_7A3E_40E3_B620_80520A989DEF_.wvu.FilterData" localSheetId="10" hidden="1">'DADOS-KANBAM-PPS'!$A$10:$T$736</definedName>
    <definedName name="Z_C31C5F00_2CD2_403C_8B11_8BA1B1618113_.wvu.FilterData" localSheetId="2" hidden="1">'DADOS - PENDANT_KANBAN_PPS'!$B$16:$T$675</definedName>
    <definedName name="Z_C3C8D392_58CE_43C7_885B_6EC80BFB9451_.wvu.FilterData" localSheetId="10" hidden="1">'DADOS-KANBAM-PPS'!$B$10:$Q$736</definedName>
    <definedName name="Z_C3C8D392_58CE_43C7_885B_6EC80BFB9451_.wvu.FilterData" localSheetId="1" hidden="1">'Rotativo GMS - Times'!$B$11:$N$250</definedName>
    <definedName name="Z_C3DEAC81_BCCA_4D0A_9DEF_E3F173F8BA98_.wvu.FilterData" localSheetId="1" hidden="1">'Rotativo GMS - Times'!$B$11:$N$250</definedName>
    <definedName name="Z_C43C6D4A_9675_4D4C_B705_97E979DEA6A7_.wvu.FilterData" localSheetId="10" hidden="1">'DADOS-KANBAM-PPS'!$A$11:$AX$736</definedName>
    <definedName name="Z_C43C6D4A_9675_4D4C_B705_97E979DEA6A7_.wvu.FilterData" localSheetId="1" hidden="1">'Rotativo GMS - Times'!$B$11:$N$250</definedName>
    <definedName name="Z_C48306B9_94D4_4DEF_B87E_E30CC1969864_.wvu.FilterData" localSheetId="1" hidden="1">'Rotativo GMS - Times'!$B$11:$N$250</definedName>
    <definedName name="Z_C4EC0298_E838_4401_9B32_B6134A5F7154_.wvu.FilterData" localSheetId="10" hidden="1">'DADOS-KANBAM-PPS'!$B$10:$Q$736</definedName>
    <definedName name="Z_C4EC0298_E838_4401_9B32_B6134A5F7154_.wvu.FilterData" localSheetId="1" hidden="1">'Rotativo GMS - Times'!$B$11:$N$250</definedName>
    <definedName name="Z_C4F2467D_D201_4DA4_AF54_3C4212CACE6E_.wvu.FilterData" localSheetId="10" hidden="1">'DADOS-KANBAM-PPS'!$B$10:$Q$736</definedName>
    <definedName name="Z_C4FDF3B5_8E41_4DF8_874B_CAACDD098EB7_.wvu.FilterData" localSheetId="10" hidden="1">'DADOS-KANBAM-PPS'!$B$10:$Q$736</definedName>
    <definedName name="Z_C505BA81_7AE9_4F13_828A_A108E793B5A7_.wvu.FilterData" localSheetId="2" hidden="1">'DADOS - PENDANT_KANBAN_PPS'!$B$16:$T$825</definedName>
    <definedName name="Z_C505BA81_7AE9_4F13_828A_A108E793B5A7_.wvu.FilterData" localSheetId="1" hidden="1">'Rotativo GMS - Times'!$B$11:$N$251</definedName>
    <definedName name="Z_C567B368_C654_4CCD_A4F0_0BB2DBDEA457_.wvu.FilterData" localSheetId="10" hidden="1">'DADOS-KANBAM-PPS'!$A$10:$T$736</definedName>
    <definedName name="Z_C56A0501_FE5D_4C46_ACE5_35B280793FB4_.wvu.FilterData" localSheetId="2" hidden="1">'DADOS - PENDANT_KANBAN_PPS'!$B$16:$T$822</definedName>
    <definedName name="Z_C56EB385_772C_46E7_BE7E_FC6539361CAB_.wvu.FilterData" localSheetId="2" hidden="1">'DADOS - PENDANT_KANBAN_PPS'!$B$16:$T$781</definedName>
    <definedName name="Z_C56EB385_772C_46E7_BE7E_FC6539361CAB_.wvu.FilterData" localSheetId="10" hidden="1">'DADOS-KANBAM-PPS'!$A$10:$T$736</definedName>
    <definedName name="Z_C56EB385_772C_46E7_BE7E_FC6539361CAB_.wvu.FilterData" localSheetId="1" hidden="1">'Rotativo GMS - Times'!$B$11:$N$250</definedName>
    <definedName name="Z_C6029C3C_78F4_477B_BF6D_65B44D948C11_.wvu.FilterData" localSheetId="1" hidden="1">'Rotativo GMS - Times'!$B$11:$N$251</definedName>
    <definedName name="Z_C661E71E_5FED_4FCD_94F6_A6D07946A45D_.wvu.FilterData" localSheetId="10" hidden="1">'DADOS-KANBAM-PPS'!$A$10:$T$736</definedName>
    <definedName name="Z_C6927409_A280_425D_BD22_A1005037F2E1_.wvu.FilterData" localSheetId="10" hidden="1">'DADOS-KANBAM-PPS'!$A$10:$S$736</definedName>
    <definedName name="Z_C6927409_A280_425D_BD22_A1005037F2E1_.wvu.FilterData" localSheetId="1" hidden="1">'Rotativo GMS - Times'!$B$11:$N$250</definedName>
    <definedName name="Z_C6B43A65_7A9E_4115_98BE_22D4C8258B83_.wvu.FilterData" localSheetId="1" hidden="1">'Rotativo GMS - Times'!$A$11:$WCB$251</definedName>
    <definedName name="Z_C7194E85_2A34_485F_824B_FA04A92E2477_.wvu.FilterData" localSheetId="10" hidden="1">'DADOS-KANBAM-PPS'!$A$10:$T$736</definedName>
    <definedName name="Z_C7194E85_2A34_485F_824B_FA04A92E2477_.wvu.FilterData" localSheetId="1" hidden="1">'Rotativo GMS - Times'!$B$11:$N$250</definedName>
    <definedName name="Z_C725B4AD_D614_486F_93E0_8A5DD51B5464_.wvu.FilterData" localSheetId="1" hidden="1">'Rotativo GMS - Times'!$B$11:$N$250</definedName>
    <definedName name="Z_C78E8493_2E11_484C_9B1C_42D4F0993E7A_.wvu.FilterData" localSheetId="10" hidden="1">'DADOS-KANBAM-PPS'!$B$10:$Q$736</definedName>
    <definedName name="Z_C7A4BF29_4C7B_4085_B081_DF33471E8A66_.wvu.FilterData" localSheetId="2" hidden="1">'DADOS - PENDANT_KANBAN_PPS'!$B$16:$T$675</definedName>
    <definedName name="Z_C7A4BF29_4C7B_4085_B081_DF33471E8A66_.wvu.FilterData" localSheetId="10" hidden="1">'DADOS-KANBAM-PPS'!$B$10:$Q$736</definedName>
    <definedName name="Z_C860F324_F904_4755_9641_B26CC708FFF9_.wvu.FilterData" localSheetId="1" hidden="1">'Rotativo GMS - Times'!$B$11:$N$250</definedName>
    <definedName name="Z_C893971A_6360_49AE_94D1_D441FB8BAA78_.wvu.FilterData" localSheetId="2" hidden="1">'DADOS - PENDANT_KANBAN_PPS'!$B$16:$T$807</definedName>
    <definedName name="Z_C893971A_6360_49AE_94D1_D441FB8BAA78_.wvu.FilterData" localSheetId="10" hidden="1">'DADOS-KANBAM-PPS'!$A$10:$T$736</definedName>
    <definedName name="Z_C8A4001B_FAFF_4F66_A6DD_0BF423D6E57B_.wvu.FilterData" localSheetId="10" hidden="1">'DADOS-KANBAM-PPS'!$B$10:$Q$736</definedName>
    <definedName name="Z_C8A89CD9_784E_4CE2_9D3F_1C659AC1C416_.wvu.FilterData" localSheetId="2" hidden="1">'DADOS - PENDANT_KANBAN_PPS'!$B$16:$T$649</definedName>
    <definedName name="Z_C8A89CD9_784E_4CE2_9D3F_1C659AC1C416_.wvu.FilterData" localSheetId="10" hidden="1">'DADOS-KANBAM-PPS'!$B$10:$Q$736</definedName>
    <definedName name="Z_C8A89CD9_784E_4CE2_9D3F_1C659AC1C416_.wvu.FilterData" localSheetId="1" hidden="1">'Rotativo GMS - Times'!$B$11:$N$230</definedName>
    <definedName name="Z_C8D394E2_D14B_48D8_9377_5A9982366934_.wvu.FilterData" localSheetId="10" hidden="1">'DADOS-KANBAM-PPS'!$A$10:$AX$736</definedName>
    <definedName name="Z_C8E8110F_16B3_45AB_A6EF_93885E7F68BB_.wvu.FilterData" localSheetId="1" hidden="1">'Rotativo GMS - Times'!$B$11:$N$250</definedName>
    <definedName name="Z_C8E92502_B866_40C2_8A84_A0DB28FA2CEB_.wvu.FilterData" localSheetId="10" hidden="1">'DADOS-KANBAM-PPS'!$B$10:$Q$736</definedName>
    <definedName name="Z_C8EBE9C8_81A4_4F7D_B868_68BE5FB7F27A_.wvu.FilterData" localSheetId="2" hidden="1">'DADOS - PENDANT_KANBAN_PPS'!$B$16:$T$833</definedName>
    <definedName name="Z_C8EBE9C8_81A4_4F7D_B868_68BE5FB7F27A_.wvu.FilterData" localSheetId="10" hidden="1">'DADOS-KANBAM-PPS'!$A$10:$S$736</definedName>
    <definedName name="Z_C9324175_3BB2_40A1_815A_CADB93B6E67A_.wvu.FilterData" localSheetId="2" hidden="1">'DADOS - PENDANT_KANBAN_PPS'!$B$16:$T$675</definedName>
    <definedName name="Z_C9324175_3BB2_40A1_815A_CADB93B6E67A_.wvu.FilterData" localSheetId="1" hidden="1">'Rotativo GMS - Times'!$B$11:$N$250</definedName>
    <definedName name="Z_C9B8650C_ABDE_4465_A09A_8F86FA9FBF3F_.wvu.FilterData" localSheetId="10" hidden="1">'DADOS-KANBAM-PPS'!$A$10:$S$736</definedName>
    <definedName name="Z_C9FC11A6_A248_48C4_B223_0CC663F8D88A_.wvu.FilterData" localSheetId="10" hidden="1">'DADOS-KANBAM-PPS'!$A$10:$T$736</definedName>
    <definedName name="Z_CA2F0BA8_59FC_4DE0_A8F5_499021DD751F_.wvu.FilterData" localSheetId="2" hidden="1">'DADOS - PENDANT_KANBAN_PPS'!$B$16:$T$675</definedName>
    <definedName name="Z_CA2F0BA8_59FC_4DE0_A8F5_499021DD751F_.wvu.FilterData" localSheetId="10" hidden="1">'DADOS-KANBAM-PPS'!$B$10:$Q$736</definedName>
    <definedName name="Z_CA345F96_3902_4AE9_BA99_9D9741DDEF1E_.wvu.FilterData" localSheetId="1" hidden="1">'Rotativo GMS - Times'!$B$11:$N$251</definedName>
    <definedName name="Z_CA7D7EB5_5EA8_47F0_8157_5E976B2CCF2A_.wvu.FilterData" localSheetId="10" hidden="1">'DADOS-KANBAM-PPS'!$B$10:$Q$736</definedName>
    <definedName name="Z_CA832CED_AECE_48CF_9EA9_FE3F1F13B766_.wvu.FilterData" localSheetId="2" hidden="1">'DADOS - PENDANT_KANBAN_PPS'!$B$16:$T$833</definedName>
    <definedName name="Z_CA93B8B6_66CA_488E_9B65_83FD266678B3_.wvu.FilterData" localSheetId="10" hidden="1">'DADOS-KANBAM-PPS'!$B$10:$Q$736</definedName>
    <definedName name="Z_CA9484C6_2FDC_4D39_B0F1_25357EFA9C21_.wvu.FilterData" localSheetId="10" hidden="1">'DADOS-KANBAM-PPS'!$A$11:$AX$736</definedName>
    <definedName name="Z_CA9484C6_2FDC_4D39_B0F1_25357EFA9C21_.wvu.FilterData" localSheetId="1" hidden="1">'Rotativo GMS - Times'!$B$11:$N$250</definedName>
    <definedName name="Z_CAB81657_9FDC_473E_8702_466D2E98A875_.wvu.FilterData" localSheetId="1" hidden="1">'Rotativo GMS - Times'!$A$11:$WCB$251</definedName>
    <definedName name="Z_CB2B4D11_3289_436E_B686_5946B8167DFF_.wvu.FilterData" localSheetId="10" hidden="1">'DADOS-KANBAM-PPS'!$A$10:$T$745</definedName>
    <definedName name="Z_CB30BC05_523E_4BD8_A9D8_F58BD5904752_.wvu.FilterData" localSheetId="2" hidden="1">'DADOS - PENDANT_KANBAN_PPS'!$B$16:$T$675</definedName>
    <definedName name="Z_CB30BC05_523E_4BD8_A9D8_F58BD5904752_.wvu.FilterData" localSheetId="10" hidden="1">'DADOS-KANBAM-PPS'!$B$10:$Q$736</definedName>
    <definedName name="Z_CB688749_7316_45D2_9B43_477093B5C62F_.wvu.Cols" localSheetId="14" hidden="1">' PICK LIST POCKET'!$G:$H,' PICK LIST POCKET'!$J:$J</definedName>
    <definedName name="Z_CB688749_7316_45D2_9B43_477093B5C62F_.wvu.Cols" localSheetId="12" hidden="1">'Aramado pocket'!$C:$C</definedName>
    <definedName name="Z_CB688749_7316_45D2_9B43_477093B5C62F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CB688749_7316_45D2_9B43_477093B5C62F_.wvu.Cols" localSheetId="1" hidden="1">'Rotativo GMS - Times'!$A:$A</definedName>
    <definedName name="Z_CB688749_7316_45D2_9B43_477093B5C62F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CB688749_7316_45D2_9B43_477093B5C62F_.wvu.Cols" localSheetId="16" hidden="1">xxxxxxxxxxx!$K:$X</definedName>
    <definedName name="Z_CB688749_7316_45D2_9B43_477093B5C62F_.wvu.FilterData" localSheetId="14" hidden="1">' PICK LIST POCKET'!$A$2:$Y$403</definedName>
    <definedName name="Z_CB688749_7316_45D2_9B43_477093B5C62F_.wvu.FilterData" localSheetId="2" hidden="1">'DADOS - PENDANT_KANBAN_PPS'!$A$16:$BP$4909</definedName>
    <definedName name="Z_CB688749_7316_45D2_9B43_477093B5C62F_.wvu.FilterData" localSheetId="10" hidden="1">'DADOS-KANBAM-PPS'!$A$10:$S$793</definedName>
    <definedName name="Z_CB688749_7316_45D2_9B43_477093B5C62F_.wvu.FilterData" localSheetId="1" hidden="1">'Rotativo GMS - Times'!$A$11:$WCB$250</definedName>
    <definedName name="Z_CB688749_7316_45D2_9B43_477093B5C62F_.wvu.FilterData" localSheetId="15" hidden="1">'Verificação de cartão 12.03'!$A$9:$AQ$2633</definedName>
    <definedName name="Z_CB688749_7316_45D2_9B43_477093B5C62F_.wvu.PrintArea" localSheetId="14" hidden="1">' PICK LIST POCKET'!$B$1:$M$387</definedName>
    <definedName name="Z_CB688749_7316_45D2_9B43_477093B5C62F_.wvu.PrintArea" localSheetId="12" hidden="1">'Aramado pocket'!$B$1:$B$4</definedName>
    <definedName name="Z_CB688749_7316_45D2_9B43_477093B5C62F_.wvu.PrintArea" localSheetId="0" hidden="1">'Auditoria '!$A$1:$I$69</definedName>
    <definedName name="Z_CB688749_7316_45D2_9B43_477093B5C62F_.wvu.PrintArea" localSheetId="2" hidden="1">'DADOS - PENDANT_KANBAN_PPS'!$C$16:$P$538</definedName>
    <definedName name="Z_CB688749_7316_45D2_9B43_477093B5C62F_.wvu.PrintArea" localSheetId="10" hidden="1">'DADOS-KANBAM-PPS'!$C$10:$M$713</definedName>
    <definedName name="Z_CB688749_7316_45D2_9B43_477093B5C62F_.wvu.PrintArea" localSheetId="3" hidden="1">'ID - Aramado'!$D$12:$J$15</definedName>
    <definedName name="Z_CB688749_7316_45D2_9B43_477093B5C62F_.wvu.PrintArea" localSheetId="4" hidden="1">'ID - Pendant'!$C$6:$U$11</definedName>
    <definedName name="Z_CB688749_7316_45D2_9B43_477093B5C62F_.wvu.PrintArea" localSheetId="5" hidden="1">'ID - Piso'!$C$3:$L$23</definedName>
    <definedName name="Z_CB688749_7316_45D2_9B43_477093B5C62F_.wvu.PrintArea" localSheetId="6" hidden="1">'ID - Piso (2)'!$C$3:$L$23</definedName>
    <definedName name="Z_CB688749_7316_45D2_9B43_477093B5C62F_.wvu.PrintArea" localSheetId="8" hidden="1">'ID - Porta cartão'!$A$1:$I$32</definedName>
    <definedName name="Z_CB688749_7316_45D2_9B43_477093B5C62F_.wvu.PrintArea" localSheetId="11" hidden="1">'NOVO - Kanban'!$A:$I</definedName>
    <definedName name="Z_CB688749_7316_45D2_9B43_477093B5C62F_.wvu.PrintArea" localSheetId="1" hidden="1">'Rotativo GMS - Times'!$B$10:$N$92</definedName>
    <definedName name="Z_CB688749_7316_45D2_9B43_477093B5C62F_.wvu.PrintArea" localSheetId="16" hidden="1">xxxxxxxxxxx!$C$5:$J$13</definedName>
    <definedName name="Z_CB688749_7316_45D2_9B43_477093B5C62F_.wvu.Rows" localSheetId="1" hidden="1">'Rotativo GMS - Times'!$7:$7</definedName>
    <definedName name="Z_CB6FFF26_05F4_48C0_8460_C0B8CFE5FE22_.wvu.FilterData" localSheetId="10" hidden="1">'DADOS-KANBAM-PPS'!$B$10:$Q$736</definedName>
    <definedName name="Z_CC0C1DE5_F455_458A_A04B_019C98F47B97_.wvu.FilterData" localSheetId="10" hidden="1">'DADOS-KANBAM-PPS'!$B$10:$Q$736</definedName>
    <definedName name="Z_CC51F38B_615B_4D75_8423_512D4A57F8CC_.wvu.FilterData" localSheetId="10" hidden="1">'DADOS-KANBAM-PPS'!$B$10:$Q$736</definedName>
    <definedName name="Z_CC93102B_E846_4AFC_AD52_6555A44EAB14_.wvu.Cols" localSheetId="14" hidden="1">' PICK LIST POCKET'!$G:$H,' PICK LIST POCKET'!$J:$J</definedName>
    <definedName name="Z_CC93102B_E846_4AFC_AD52_6555A44EAB14_.wvu.Cols" localSheetId="12" hidden="1">'Aramado pocket'!$C:$C</definedName>
    <definedName name="Z_CC93102B_E846_4AFC_AD52_6555A44EAB14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CC93102B_E846_4AFC_AD52_6555A44EAB14_.wvu.Cols" localSheetId="1" hidden="1">'Rotativo GMS - Times'!$A:$A</definedName>
    <definedName name="Z_CC93102B_E846_4AFC_AD52_6555A44EAB14_.wvu.Cols" localSheetId="15" hidden="1"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definedName>
    <definedName name="Z_CC93102B_E846_4AFC_AD52_6555A44EAB14_.wvu.Cols" localSheetId="16" hidden="1">xxxxxxxxxxx!$K:$X</definedName>
    <definedName name="Z_CC93102B_E846_4AFC_AD52_6555A44EAB14_.wvu.FilterData" localSheetId="14" hidden="1">' PICK LIST POCKET'!$A$2:$Y$403</definedName>
    <definedName name="Z_CC93102B_E846_4AFC_AD52_6555A44EAB14_.wvu.FilterData" localSheetId="2" hidden="1">'DADOS - PENDANT_KANBAN_PPS'!$A$16:$BP$4911</definedName>
    <definedName name="Z_CC93102B_E846_4AFC_AD52_6555A44EAB14_.wvu.FilterData" localSheetId="10" hidden="1">'DADOS-KANBAM-PPS'!$A$10:$S$793</definedName>
    <definedName name="Z_CC93102B_E846_4AFC_AD52_6555A44EAB14_.wvu.FilterData" localSheetId="1" hidden="1">'Rotativo GMS - Times'!$A$11:$WCB$250</definedName>
    <definedName name="Z_CC93102B_E846_4AFC_AD52_6555A44EAB14_.wvu.FilterData" localSheetId="15" hidden="1">'Verificação de cartão 12.03'!$A$9:$AQ$2633</definedName>
    <definedName name="Z_CC93102B_E846_4AFC_AD52_6555A44EAB14_.wvu.PrintArea" localSheetId="14" hidden="1">' PICK LIST POCKET'!$B$1:$M$387</definedName>
    <definedName name="Z_CC93102B_E846_4AFC_AD52_6555A44EAB14_.wvu.PrintArea" localSheetId="12" hidden="1">'Aramado pocket'!$B$1:$B$4</definedName>
    <definedName name="Z_CC93102B_E846_4AFC_AD52_6555A44EAB14_.wvu.PrintArea" localSheetId="0" hidden="1">'Auditoria '!$A$1:$I$69</definedName>
    <definedName name="Z_CC93102B_E846_4AFC_AD52_6555A44EAB14_.wvu.PrintArea" localSheetId="2" hidden="1">'DADOS - PENDANT_KANBAN_PPS'!$C$16:$P$538</definedName>
    <definedName name="Z_CC93102B_E846_4AFC_AD52_6555A44EAB14_.wvu.PrintArea" localSheetId="10" hidden="1">'DADOS-KANBAM-PPS'!$C$10:$M$713</definedName>
    <definedName name="Z_CC93102B_E846_4AFC_AD52_6555A44EAB14_.wvu.PrintArea" localSheetId="3" hidden="1">'ID - Aramado'!$D$12:$J$15</definedName>
    <definedName name="Z_CC93102B_E846_4AFC_AD52_6555A44EAB14_.wvu.PrintArea" localSheetId="4" hidden="1">'ID - Pendant'!$C$6:$U$11</definedName>
    <definedName name="Z_CC93102B_E846_4AFC_AD52_6555A44EAB14_.wvu.PrintArea" localSheetId="5" hidden="1">'ID - Piso'!$C$3:$L$23</definedName>
    <definedName name="Z_CC93102B_E846_4AFC_AD52_6555A44EAB14_.wvu.PrintArea" localSheetId="6" hidden="1">'ID - Piso (2)'!$C$3:$L$23</definedName>
    <definedName name="Z_CC93102B_E846_4AFC_AD52_6555A44EAB14_.wvu.PrintArea" localSheetId="8" hidden="1">'ID - Porta cartão'!$A$1:$I$32</definedName>
    <definedName name="Z_CC93102B_E846_4AFC_AD52_6555A44EAB14_.wvu.PrintArea" localSheetId="11" hidden="1">'NOVO - Kanban'!$A:$I</definedName>
    <definedName name="Z_CC93102B_E846_4AFC_AD52_6555A44EAB14_.wvu.PrintArea" localSheetId="1" hidden="1">'Rotativo GMS - Times'!$B$10:$N$92</definedName>
    <definedName name="Z_CC93102B_E846_4AFC_AD52_6555A44EAB14_.wvu.PrintArea" localSheetId="16" hidden="1">xxxxxxxxxxx!$C$5:$J$13</definedName>
    <definedName name="Z_CC93102B_E846_4AFC_AD52_6555A44EAB14_.wvu.Rows" localSheetId="1" hidden="1">'Rotativo GMS - Times'!$7:$7</definedName>
    <definedName name="Z_CCDFD859_59AE_4F28_A4EB_FFCE652789B5_.wvu.FilterData" localSheetId="10" hidden="1">'DADOS-KANBAM-PPS'!$B$10:$Q$736</definedName>
    <definedName name="Z_CDC905EB_D97A_4A28_8E33_69F6E010131B_.wvu.FilterData" localSheetId="2" hidden="1">'DADOS - PENDANT_KANBAN_PPS'!$B$16:$T$821</definedName>
    <definedName name="Z_CE6FAEC2_96F6_487E_9C44_8D51DCC01E87_.wvu.FilterData" localSheetId="1" hidden="1">'Rotativo GMS - Times'!$B$11:$N$250</definedName>
    <definedName name="Z_CE801E54_ECAF_432C_B194_C00BC647088B_.wvu.FilterData" localSheetId="10" hidden="1">'DADOS-KANBAM-PPS'!$B$10:$Q$736</definedName>
    <definedName name="Z_CE801E54_ECAF_432C_B194_C00BC647088B_.wvu.FilterData" localSheetId="1" hidden="1">'Rotativo GMS - Times'!$B$11:$N$250</definedName>
    <definedName name="Z_CE89C56A_FFA4_467C_A9A1_B4471CBDA8E5_.wvu.FilterData" localSheetId="2" hidden="1">'DADOS - PENDANT_KANBAN_PPS'!$A$16:$BP$4911</definedName>
    <definedName name="Z_CE8E4AE0_581F_4A7F_B923_0D5C7AA85F7A_.wvu.FilterData" localSheetId="2" hidden="1">'DADOS - PENDANT_KANBAN_PPS'!$B$16:$T$675</definedName>
    <definedName name="Z_CE8E4AE0_581F_4A7F_B923_0D5C7AA85F7A_.wvu.FilterData" localSheetId="10" hidden="1">'DADOS-KANBAM-PPS'!$A$10:$T$736</definedName>
    <definedName name="Z_CED8B7D6_9FA4_40B7_8503_610FA7405C44_.wvu.FilterData" localSheetId="2" hidden="1">'DADOS - PENDANT_KANBAN_PPS'!$B$16:$T$821</definedName>
    <definedName name="Z_CED8B7D6_9FA4_40B7_8503_610FA7405C44_.wvu.FilterData" localSheetId="10" hidden="1">'DADOS-KANBAM-PPS'!$A$10:$T$736</definedName>
    <definedName name="Z_CF055FED_313D_4BE9_8279_A87F0844FC4A_.wvu.FilterData" localSheetId="2" hidden="1">'DADOS - PENDANT_KANBAN_PPS'!$B$16:$T$649</definedName>
    <definedName name="Z_CF3F730E_4951_4DDD_889C_03DB2FC74DBF_.wvu.FilterData" localSheetId="2" hidden="1">'DADOS - PENDANT_KANBAN_PPS'!$B$16:$T$781</definedName>
    <definedName name="Z_CF3F730E_4951_4DDD_889C_03DB2FC74DBF_.wvu.FilterData" localSheetId="10" hidden="1">'DADOS-KANBAM-PPS'!$A$10:$T$736</definedName>
    <definedName name="Z_CF3F730E_4951_4DDD_889C_03DB2FC74DBF_.wvu.FilterData" localSheetId="1" hidden="1">'Rotativo GMS - Times'!$B$11:$N$250</definedName>
    <definedName name="Z_CF48071B_9746_4CAE_B98C_5D5E6342598C_.wvu.FilterData" localSheetId="2" hidden="1">'DADOS - PENDANT_KANBAN_PPS'!$B$16:$T$821</definedName>
    <definedName name="Z_CF9F924D_35C9_4588_A2F2_BB32FBB85245_.wvu.FilterData" localSheetId="10" hidden="1">'DADOS-KANBAM-PPS'!$A$10:$S$742</definedName>
    <definedName name="Z_CFB06C82_D2D7_489C_B633_2D412AE58E3C_.wvu.FilterData" localSheetId="10" hidden="1">'DADOS-KANBAM-PPS'!$B$10:$Q$736</definedName>
    <definedName name="Z_CFBAE8DF_ADE8_402E_99E3_0B30F6A1407B_.wvu.FilterData" localSheetId="1" hidden="1">'Rotativo GMS - Times'!$A$11:$WCB$251</definedName>
    <definedName name="Z_D000128F_96D6_40C9_A1FB_01F3401DA159_.wvu.FilterData" localSheetId="1" hidden="1">'Rotativo GMS - Times'!$B$11:$N$227</definedName>
    <definedName name="Z_D00C7666_6586_43DB_B93E_9A0B8087CF9B_.wvu.FilterData" localSheetId="10" hidden="1">'DADOS-KANBAM-PPS'!$A$10:$T$736</definedName>
    <definedName name="Z_D020A25A_4190_41D3_AF41_8D772F6D0760_.wvu.FilterData" localSheetId="1" hidden="1">'Rotativo GMS - Times'!$B$11:$N$250</definedName>
    <definedName name="Z_D02505CE_D452_4194_960C_218B89151491_.wvu.FilterData" localSheetId="2" hidden="1">'DADOS - PENDANT_KANBAN_PPS'!$B$16:$T$821</definedName>
    <definedName name="Z_D07124F4_1766_4922_8145_965C9BEDC7D3_.wvu.FilterData" localSheetId="1" hidden="1">'Rotativo GMS - Times'!$B$11:$N$251</definedName>
    <definedName name="Z_D07A4383_0A7B_45A5_A2D5_47E33A280BE9_.wvu.FilterData" localSheetId="2" hidden="1">'DADOS - PENDANT_KANBAN_PPS'!$B$16:$T$675</definedName>
    <definedName name="Z_D0A966B8_044C_41E5_A1D2_17F75A349158_.wvu.FilterData" localSheetId="10" hidden="1">'DADOS-KANBAM-PPS'!$A$10:$T$736</definedName>
    <definedName name="Z_D129D1B7_33AF_4447_8A75_C6C06A7D8E8A_.wvu.FilterData" localSheetId="2" hidden="1">'DADOS - PENDANT_KANBAN_PPS'!$B$16:$T$675</definedName>
    <definedName name="Z_D129D1B7_33AF_4447_8A75_C6C06A7D8E8A_.wvu.FilterData" localSheetId="10" hidden="1">'DADOS-KANBAM-PPS'!$B$10:$Q$736</definedName>
    <definedName name="Z_D129D1B7_33AF_4447_8A75_C6C06A7D8E8A_.wvu.FilterData" localSheetId="1" hidden="1">'Rotativo GMS - Times'!$B$11:$N$250</definedName>
    <definedName name="Z_D1522014_D3DC_4BCD_8334_A80FC0B33E1B_.wvu.FilterData" localSheetId="10" hidden="1">'DADOS-KANBAM-PPS'!$A$10:$S$736</definedName>
    <definedName name="Z_D1BD60CB_E4B2_419D_A06B_97EF4DD64782_.wvu.FilterData" localSheetId="1" hidden="1">'Rotativo GMS - Times'!$B$11:$N$250</definedName>
    <definedName name="Z_D1DF1EF3_25DF_4FAD_A55F_23BCAE9A52C9_.wvu.FilterData" localSheetId="2" hidden="1">'DADOS - PENDANT_KANBAN_PPS'!$A$16:$BP$4910</definedName>
    <definedName name="Z_D227B7F3_B0FE_479E_AF69_FB6110BE2767_.wvu.FilterData" localSheetId="10" hidden="1">'DADOS-KANBAM-PPS'!$A$10:$S$742</definedName>
    <definedName name="Z_D227B7F3_B0FE_479E_AF69_FB6110BE2767_.wvu.FilterData" localSheetId="1" hidden="1">'Rotativo GMS - Times'!$A$11:$WCB$251</definedName>
    <definedName name="Z_D272C36B_F016_41D2_907A_B0699F6FA4D4_.wvu.FilterData" localSheetId="10" hidden="1">'DADOS-KANBAM-PPS'!$A$10:$T$736</definedName>
    <definedName name="Z_D272C36B_F016_41D2_907A_B0699F6FA4D4_.wvu.FilterData" localSheetId="1" hidden="1">'Rotativo GMS - Times'!$B$11:$N$250</definedName>
    <definedName name="Z_D2A40DDE_197C_4B1E_9883_94586644AE8B_.wvu.FilterData" localSheetId="10" hidden="1">'DADOS-KANBAM-PPS'!$A$10:$T$736</definedName>
    <definedName name="Z_D2AC15C5_D0F7_4EFC_8599_0ED4FBE31D29_.wvu.FilterData" localSheetId="2" hidden="1">'DADOS - PENDANT_KANBAN_PPS'!$B$16:$T$807</definedName>
    <definedName name="Z_D2AC15C5_D0F7_4EFC_8599_0ED4FBE31D29_.wvu.FilterData" localSheetId="10" hidden="1">'DADOS-KANBAM-PPS'!$A$10:$T$736</definedName>
    <definedName name="Z_D2AC15C5_D0F7_4EFC_8599_0ED4FBE31D29_.wvu.FilterData" localSheetId="1" hidden="1">'Rotativo GMS - Times'!$B$11:$N$250</definedName>
    <definedName name="Z_D3052FB3_5D60_4130_935F_52E4C9CCED84_.wvu.FilterData" localSheetId="2" hidden="1">'DADOS - PENDANT_KANBAN_PPS'!$B$16:$T$675</definedName>
    <definedName name="Z_D3698990_8E88_4D47_87B2_3A10411C1FD9_.wvu.FilterData" localSheetId="2" hidden="1">'DADOS - PENDANT_KANBAN_PPS'!$A$16:$BP$4908</definedName>
    <definedName name="Z_D3E39453_92A9_4A26_A021_F753655B868C_.wvu.FilterData" localSheetId="10" hidden="1">'DADOS-KANBAM-PPS'!$B$10:$Q$736</definedName>
    <definedName name="Z_D3F5CF77_219B_426C_AD8F_56C63598C379_.wvu.FilterData" localSheetId="1" hidden="1">'Rotativo GMS - Times'!$B$11:$N$250</definedName>
    <definedName name="Z_D53AAB8C_AA00_4745_9677_C6B53EE4B7DB_.wvu.FilterData" localSheetId="1" hidden="1">'Rotativo GMS - Times'!$B$11:$N$250</definedName>
    <definedName name="Z_D599CA8D_F954_4B86_B03A_1EFDD9A358C7_.wvu.FilterData" localSheetId="2" hidden="1">'DADOS - PENDANT_KANBAN_PPS'!$B$16:$T$781</definedName>
    <definedName name="Z_D59D6334_2FF2_4218_9E69_7121FA0E1D37_.wvu.FilterData" localSheetId="2" hidden="1">'DADOS - PENDANT_KANBAN_PPS'!$A$16:$BP$4911</definedName>
    <definedName name="Z_D5E0F655_97E7_478A_882D_DED0360CACE8_.wvu.FilterData" localSheetId="2" hidden="1">'DADOS - PENDANT_KANBAN_PPS'!$B$16:$T$675</definedName>
    <definedName name="Z_D66EBD76_63C7_4C58_8552_F00060362092_.wvu.FilterData" localSheetId="2" hidden="1">'DADOS - PENDANT_KANBAN_PPS'!$B$16:$T$649</definedName>
    <definedName name="Z_D66EBD76_63C7_4C58_8552_F00060362092_.wvu.FilterData" localSheetId="10" hidden="1">'DADOS-KANBAM-PPS'!$B$10:$Q$736</definedName>
    <definedName name="Z_D7D863AE_6B17_477B_A859_319FD868CD51_.wvu.FilterData" localSheetId="2" hidden="1">'DADOS - PENDANT_KANBAN_PPS'!$B$16:$T$675</definedName>
    <definedName name="Z_D7D863AE_6B17_477B_A859_319FD868CD51_.wvu.FilterData" localSheetId="10" hidden="1">'DADOS-KANBAM-PPS'!$A$10:$T$736</definedName>
    <definedName name="Z_D7D863AE_6B17_477B_A859_319FD868CD51_.wvu.FilterData" localSheetId="1" hidden="1">'Rotativo GMS - Times'!$B$11:$N$250</definedName>
    <definedName name="Z_D7EAD121_9684_4C75_B856_07FDC65B32D4_.wvu.FilterData" localSheetId="2" hidden="1">'DADOS - PENDANT_KANBAN_PPS'!$B$16:$T$651</definedName>
    <definedName name="Z_D7F6B57A_82CC_4B1F_B316_7C361C7603F2_.wvu.FilterData" localSheetId="1" hidden="1">'Rotativo GMS - Times'!$B$11:$N$250</definedName>
    <definedName name="Z_D876588C_61CD_45F7_83C5_36CAB6D4A4BE_.wvu.FilterData" localSheetId="10" hidden="1">'DADOS-KANBAM-PPS'!$B$10:$Q$736</definedName>
    <definedName name="Z_D8EBD04C_BE05_4649_9EC5_396CFDC33C60_.wvu.FilterData" localSheetId="10" hidden="1">'DADOS-KANBAM-PPS'!$A$10:$T$736</definedName>
    <definedName name="Z_D8EBD04C_BE05_4649_9EC5_396CFDC33C60_.wvu.FilterData" localSheetId="1" hidden="1">'Rotativo GMS - Times'!$B$11:$N$250</definedName>
    <definedName name="Z_D96E0D0B_8121_45A3_8D57_D778B7E082DA_.wvu.FilterData" localSheetId="1" hidden="1">'Rotativo GMS - Times'!$B$11:$N$250</definedName>
    <definedName name="Z_DA0E3B7C_576D_44E8_ABA7_2770D4384ED9_.wvu.FilterData" localSheetId="1" hidden="1">'Rotativo GMS - Times'!$B$11:$N$250</definedName>
    <definedName name="Z_DA0FCC5B_2841_4425_8949_212F53BBEF4D_.wvu.FilterData" localSheetId="10" hidden="1">'DADOS-KANBAM-PPS'!$A$10:$T$736</definedName>
    <definedName name="Z_DA0FCC5B_2841_4425_8949_212F53BBEF4D_.wvu.FilterData" localSheetId="1" hidden="1">'Rotativo GMS - Times'!$B$11:$N$250</definedName>
    <definedName name="Z_DA5E5ABE_793F_4460_865F_B28C488F2ACC_.wvu.FilterData" localSheetId="2" hidden="1">'DADOS - PENDANT_KANBAN_PPS'!$B$16:$T$649</definedName>
    <definedName name="Z_DA5E5ABE_793F_4460_865F_B28C488F2ACC_.wvu.FilterData" localSheetId="10" hidden="1">'DADOS-KANBAM-PPS'!$B$10:$Q$736</definedName>
    <definedName name="Z_DADF3619_078A_40A2_9912_3CC82B39DBC8_.wvu.FilterData" localSheetId="10" hidden="1">'DADOS-KANBAM-PPS'!$A$11:$AX$736</definedName>
    <definedName name="Z_DADF3619_078A_40A2_9912_3CC82B39DBC8_.wvu.FilterData" localSheetId="1" hidden="1">'Rotativo GMS - Times'!$B$11:$N$250</definedName>
    <definedName name="Z_DAED9A2B_1187_4C9B_A487_0FFD22685333_.wvu.FilterData" localSheetId="10" hidden="1">'DADOS-KANBAM-PPS'!$B$10:$S$736</definedName>
    <definedName name="Z_DB493CC8_9A54_4720_883C_8E9399522F2B_.wvu.FilterData" localSheetId="1" hidden="1">'Rotativo GMS - Times'!$B$11:$N$250</definedName>
    <definedName name="Z_DB5B17A3_0695_40D9_994E_0D85EE6F402E_.wvu.FilterData" localSheetId="10" hidden="1">'DADOS-KANBAM-PPS'!$A$10:$S$775</definedName>
    <definedName name="Z_DB6BA95D_70ED_48C4_A880_29CC1DCA5475_.wvu.FilterData" localSheetId="10" hidden="1">'DADOS-KANBAM-PPS'!$B$10:$Q$736</definedName>
    <definedName name="Z_DB6BA95D_70ED_48C4_A880_29CC1DCA5475_.wvu.FilterData" localSheetId="1" hidden="1">'Rotativo GMS - Times'!$B$11:$N$227</definedName>
    <definedName name="Z_DB7F97C0_14A0_4D82_BF4A_FBBD7EB0A6B5_.wvu.FilterData" localSheetId="10" hidden="1">'DADOS-KANBAM-PPS'!$B$10:$Q$736</definedName>
    <definedName name="Z_DBC272AC_4DCD_48E6_BC17_D885652CA44B_.wvu.FilterData" localSheetId="2" hidden="1">'DADOS - PENDANT_KANBAN_PPS'!$A$16:$BP$4910</definedName>
    <definedName name="Z_DC09C6FE_06DF_483D_9270_65FA396772DC_.wvu.FilterData" localSheetId="1" hidden="1">'Rotativo GMS - Times'!$B$11:$N$250</definedName>
    <definedName name="Z_DC32EB26_43EC_436B_B18A_C8E80D95BB8A_.wvu.FilterData" localSheetId="1" hidden="1">'Rotativo GMS - Times'!$B$11:$N$250</definedName>
    <definedName name="Z_DC54564F_ADDC_4773_A27A_2C993E9627F2_.wvu.FilterData" localSheetId="2" hidden="1">'DADOS - PENDANT_KANBAN_PPS'!$B$16:$T$825</definedName>
    <definedName name="Z_DC54564F_ADDC_4773_A27A_2C993E9627F2_.wvu.FilterData" localSheetId="1" hidden="1">'Rotativo GMS - Times'!$B$11:$N$251</definedName>
    <definedName name="Z_DC6BDCE8_459B_4259_A62C_BAB89E96537C_.wvu.FilterData" localSheetId="1" hidden="1">'Rotativo GMS - Times'!$B$11:$N$250</definedName>
    <definedName name="Z_DC7155BD_5BEA_4108_B792_2A855DA82702_.wvu.FilterData" localSheetId="10" hidden="1">'DADOS-KANBAM-PPS'!$A$10:$T$736</definedName>
    <definedName name="Z_DC85B9C4_A035_4E07_8031_495BCB09E10F_.wvu.FilterData" localSheetId="2" hidden="1">'DADOS - PENDANT_KANBAN_PPS'!$B$16:$T$649</definedName>
    <definedName name="Z_DC85B9C4_A035_4E07_8031_495BCB09E10F_.wvu.FilterData" localSheetId="10" hidden="1">'DADOS-KANBAM-PPS'!$B$10:$Q$736</definedName>
    <definedName name="Z_DD1CC9F0_89CC_4B1F_9B5C_77D2FEBF9AF1_.wvu.FilterData" localSheetId="2" hidden="1">'DADOS - PENDANT_KANBAN_PPS'!$B$16:$T$822</definedName>
    <definedName name="Z_DD313DFF_175C_414F_9F93_768F1AC769B4_.wvu.FilterData" localSheetId="10" hidden="1">'DADOS-KANBAM-PPS'!$B$10:$Q$736</definedName>
    <definedName name="Z_DD722471_701C_40DD_A5B7_DCC32D8A6623_.wvu.FilterData" localSheetId="2" hidden="1">'DADOS - PENDANT_KANBAN_PPS'!$B$16:$T$653</definedName>
    <definedName name="Z_DD722471_701C_40DD_A5B7_DCC32D8A6623_.wvu.FilterData" localSheetId="10" hidden="1">'DADOS-KANBAM-PPS'!$B$10:$Q$736</definedName>
    <definedName name="Z_DDC3E3CE_365E_4EF4_A2B8_3A5E6A9B97AC_.wvu.FilterData" localSheetId="2" hidden="1">'DADOS - PENDANT_KANBAN_PPS'!$A$16:$BP$4908</definedName>
    <definedName name="Z_DDC8ABA9_2188_478D_8460_559D0D005AF1_.wvu.FilterData" localSheetId="1" hidden="1">'Rotativo GMS - Times'!$B$11:$N$227</definedName>
    <definedName name="Z_DDCE0D67_EF0B_49E7_B8BE_854E94F1989E_.wvu.FilterData" localSheetId="10" hidden="1">'DADOS-KANBAM-PPS'!$A$10:$T$736</definedName>
    <definedName name="Z_DE83DDEC_0C19_4F2B_83F9_A0D59ABC69CC_.wvu.FilterData" localSheetId="10" hidden="1">'DADOS-KANBAM-PPS'!$A$10:$T$736</definedName>
    <definedName name="Z_DEB35019_31A6_4681_82B1_489AC8C37A85_.wvu.FilterData" localSheetId="1" hidden="1">'Rotativo GMS - Times'!$B$11:$N$251</definedName>
    <definedName name="Z_DF0578EC_71D7_466D_8075_4282F294FBC7_.wvu.FilterData" localSheetId="1" hidden="1">'Rotativo GMS - Times'!$B$11:$N$250</definedName>
    <definedName name="Z_DF46461A_89C3_4020_BE7E_7A08F1C505E3_.wvu.FilterData" localSheetId="2" hidden="1">'DADOS - PENDANT_KANBAN_PPS'!$B$16:$T$675</definedName>
    <definedName name="Z_DF46461A_89C3_4020_BE7E_7A08F1C505E3_.wvu.FilterData" localSheetId="1" hidden="1">'Rotativo GMS - Times'!$B$11:$N$250</definedName>
    <definedName name="Z_DF4908C4_20F5_49EB_B0B8_D8659CBED229_.wvu.FilterData" localSheetId="10" hidden="1">'DADOS-KANBAM-PPS'!$B$10:$Q$736</definedName>
    <definedName name="Z_DF58E79B_F25D_4DF7_A425_FFB62E71F93A_.wvu.FilterData" localSheetId="10" hidden="1">'DADOS-KANBAM-PPS'!$B$10:$Q$736</definedName>
    <definedName name="Z_DF7026B3_7058_4D77_98B7_3CB15E30D845_.wvu.FilterData" localSheetId="1" hidden="1">'Rotativo GMS - Times'!$B$11:$N$250</definedName>
    <definedName name="Z_DF7CBEA5_55F1_469E_B07D_68ED19FA8C62_.wvu.FilterData" localSheetId="10" hidden="1">'DADOS-KANBAM-PPS'!$B$10:$Q$736</definedName>
    <definedName name="Z_DF7CBEA5_55F1_469E_B07D_68ED19FA8C62_.wvu.FilterData" localSheetId="1" hidden="1">'Rotativo GMS - Times'!$B$11:$N$227</definedName>
    <definedName name="Z_DFBCBCC6_6BC8_4ACA_8EB5_31B637FF5811_.wvu.FilterData" localSheetId="2" hidden="1">'DADOS - PENDANT_KANBAN_PPS'!$B$16:$T$649</definedName>
    <definedName name="Z_DFBCBCC6_6BC8_4ACA_8EB5_31B637FF5811_.wvu.FilterData" localSheetId="10" hidden="1">'DADOS-KANBAM-PPS'!$B$10:$Q$736</definedName>
    <definedName name="Z_DFC278EF_BA87_4856_8523_F65F704EAF7D_.wvu.FilterData" localSheetId="2" hidden="1">'DADOS - PENDANT_KANBAN_PPS'!$B$16:$T$807</definedName>
    <definedName name="Z_DFC278EF_BA87_4856_8523_F65F704EAF7D_.wvu.FilterData" localSheetId="10" hidden="1">'DADOS-KANBAM-PPS'!$A$10:$T$736</definedName>
    <definedName name="Z_DFC278EF_BA87_4856_8523_F65F704EAF7D_.wvu.FilterData" localSheetId="1" hidden="1">'Rotativo GMS - Times'!$B$11:$N$250</definedName>
    <definedName name="Z_DFDE706D_92B3_4FE7_91C2_33BBA04F0F10_.wvu.FilterData" localSheetId="10" hidden="1">'DADOS-KANBAM-PPS'!$A$10:$T$736</definedName>
    <definedName name="Z_E00F0DEF_077A_4FE7_AFDA_9A7FEE56B60F_.wvu.FilterData" localSheetId="2" hidden="1">'DADOS - PENDANT_KANBAN_PPS'!$B$16:$T$822</definedName>
    <definedName name="Z_E00F0DEF_077A_4FE7_AFDA_9A7FEE56B60F_.wvu.FilterData" localSheetId="10" hidden="1">'DADOS-KANBAM-PPS'!$A$10:$T$736</definedName>
    <definedName name="Z_E00F0DEF_077A_4FE7_AFDA_9A7FEE56B60F_.wvu.FilterData" localSheetId="1" hidden="1">'Rotativo GMS - Times'!$B$11:$N$251</definedName>
    <definedName name="Z_E042A54C_461E_459C_9CB9_0C037AC7DB87_.wvu.FilterData" localSheetId="1" hidden="1">'Rotativo GMS - Times'!$A$11:$WCB$251</definedName>
    <definedName name="Z_E05D47F1_9AFF_46CF_B488_C52A488533FD_.wvu.FilterData" localSheetId="1" hidden="1">'Rotativo GMS - Times'!$B$11:$N$250</definedName>
    <definedName name="Z_E0A7B24A_00A1_4B84_A695_0D00B914F8F5_.wvu.FilterData" localSheetId="10" hidden="1">'DADOS-KANBAM-PPS'!$A$10:$T$736</definedName>
    <definedName name="Z_E0BC16B5_5E92_4F8F_AAF5_1140D2966D18_.wvu.FilterData" localSheetId="2" hidden="1">'DADOS - PENDANT_KANBAN_PPS'!$B$16:$T$649</definedName>
    <definedName name="Z_E0BC16B5_5E92_4F8F_AAF5_1140D2966D18_.wvu.FilterData" localSheetId="10" hidden="1">'DADOS-KANBAM-PPS'!$B$10:$Q$736</definedName>
    <definedName name="Z_E0E6FDB0_E601_4434_9A16_70BB389B3E8A_.wvu.FilterData" localSheetId="10" hidden="1">'DADOS-KANBAM-PPS'!$A$10:$S$742</definedName>
    <definedName name="Z_E0FCB614_182E_4E8E_91A4_665893CE3684_.wvu.FilterData" localSheetId="2" hidden="1">'DADOS - PENDANT_KANBAN_PPS'!$B$16:$T$781</definedName>
    <definedName name="Z_E1081436_BB8F_4D68_B4F3_A9A30D00BD23_.wvu.FilterData" localSheetId="10" hidden="1">'DADOS-KANBAM-PPS'!$B$10:$Q$736</definedName>
    <definedName name="Z_E1161475_36DA_4918_ADAB_B4F21058A86E_.wvu.FilterData" localSheetId="1" hidden="1">'Rotativo GMS - Times'!$B$11:$N$250</definedName>
    <definedName name="Z_E141784E_7D56_4637_A1AB_595033050A70_.wvu.FilterData" localSheetId="2" hidden="1">'DADOS - PENDANT_KANBAN_PPS'!$B$16:$T$810</definedName>
    <definedName name="Z_E141784E_7D56_4637_A1AB_595033050A70_.wvu.FilterData" localSheetId="10" hidden="1">'DADOS-KANBAM-PPS'!$A$10:$T$736</definedName>
    <definedName name="Z_E141784E_7D56_4637_A1AB_595033050A70_.wvu.FilterData" localSheetId="1" hidden="1">'Rotativo GMS - Times'!$B$11:$N$250</definedName>
    <definedName name="Z_E16A71B8_93E9_47D6_830E_7C1705C52273_.wvu.FilterData" localSheetId="2" hidden="1">'DADOS - PENDANT_KANBAN_PPS'!$B$16:$T$649</definedName>
    <definedName name="Z_E16A71B8_93E9_47D6_830E_7C1705C52273_.wvu.FilterData" localSheetId="10" hidden="1">'DADOS-KANBAM-PPS'!$B$10:$Q$736</definedName>
    <definedName name="Z_E16A71B8_93E9_47D6_830E_7C1705C52273_.wvu.FilterData" localSheetId="1" hidden="1">'Rotativo GMS - Times'!$B$11:$N$227</definedName>
    <definedName name="Z_E16AC279_7484_466B_9835_F141C0112140_.wvu.FilterData" localSheetId="2" hidden="1">'DADOS - PENDANT_KANBAN_PPS'!$B$16:$T$807</definedName>
    <definedName name="Z_E16AC279_7484_466B_9835_F141C0112140_.wvu.FilterData" localSheetId="1" hidden="1">'Rotativo GMS - Times'!$B$11:$N$250</definedName>
    <definedName name="Z_E1851701_5A87_4A06_806A_207085F80960_.wvu.FilterData" localSheetId="10" hidden="1">'DADOS-KANBAM-PPS'!$B$10:$Q$736</definedName>
    <definedName name="Z_E225FFD9_FFFF_4FB7_AB63_89C74A36BB9D_.wvu.FilterData" localSheetId="1" hidden="1">'Rotativo GMS - Times'!$B$11:$N$250</definedName>
    <definedName name="Z_E263DCDA_7162_4C3B_814D_70627F627CF8_.wvu.FilterData" localSheetId="1" hidden="1">'Rotativo GMS - Times'!$B$11:$N$250</definedName>
    <definedName name="Z_E2679913_0025_4DF5_B7E5_7FE197DAD0F4_.wvu.FilterData" localSheetId="2" hidden="1">'DADOS - PENDANT_KANBAN_PPS'!$B$16:$T$822</definedName>
    <definedName name="Z_E2679913_0025_4DF5_B7E5_7FE197DAD0F4_.wvu.FilterData" localSheetId="10" hidden="1">'DADOS-KANBAM-PPS'!$A$10:$S$736</definedName>
    <definedName name="Z_E2679913_0025_4DF5_B7E5_7FE197DAD0F4_.wvu.FilterData" localSheetId="1" hidden="1">'Rotativo GMS - Times'!$B$11:$N$251</definedName>
    <definedName name="Z_E2D685A8_C91B_4FA7_A4FB_CE204892265B_.wvu.FilterData" localSheetId="10" hidden="1">'DADOS-KANBAM-PPS'!$A$11:$AX$736</definedName>
    <definedName name="Z_E2D685A8_C91B_4FA7_A4FB_CE204892265B_.wvu.FilterData" localSheetId="1" hidden="1">'Rotativo GMS - Times'!$B$11:$N$250</definedName>
    <definedName name="Z_E2E295BD_92DA_44DD_B9C9_2DAAF9AB555A_.wvu.FilterData" localSheetId="10" hidden="1">'DADOS-KANBAM-PPS'!$B$10:$Q$736</definedName>
    <definedName name="Z_E3115A4F_72F4_451F_A1AF_3B1407910141_.wvu.FilterData" localSheetId="1" hidden="1">'Rotativo GMS - Times'!$B$11:$N$250</definedName>
    <definedName name="Z_E32B58C5_C8B5_4F6E_B621_B920936B5E84_.wvu.FilterData" localSheetId="10" hidden="1">'DADOS-KANBAM-PPS'!$A$10:$S$736</definedName>
    <definedName name="Z_E32B58C5_C8B5_4F6E_B621_B920936B5E84_.wvu.FilterData" localSheetId="1" hidden="1">'Rotativo GMS - Times'!$B$11:$N$250</definedName>
    <definedName name="Z_E336063A_BEA4_47D1_A9A3_5021063C4AEA_.wvu.FilterData" localSheetId="10" hidden="1">'DADOS-KANBAM-PPS'!$A$10:$T$736</definedName>
    <definedName name="Z_E336063A_BEA4_47D1_A9A3_5021063C4AEA_.wvu.FilterData" localSheetId="1" hidden="1">'Rotativo GMS - Times'!$B$11:$N$250</definedName>
    <definedName name="Z_E3481BC2_C7EB_408C_B033_4B654A0FA795_.wvu.FilterData" localSheetId="10" hidden="1">'DADOS-KANBAM-PPS'!$B$10:$Q$736</definedName>
    <definedName name="Z_E4300A17_D519_4F2A_BA4C_76A23158D11B_.wvu.FilterData" localSheetId="2" hidden="1">'DADOS - PENDANT_KANBAN_PPS'!$B$16:$T$649</definedName>
    <definedName name="Z_E4300A17_D519_4F2A_BA4C_76A23158D11B_.wvu.FilterData" localSheetId="10" hidden="1">'DADOS-KANBAM-PPS'!$B$10:$Q$736</definedName>
    <definedName name="Z_E4300A17_D519_4F2A_BA4C_76A23158D11B_.wvu.FilterData" localSheetId="1" hidden="1">'Rotativo GMS - Times'!$B$11:$N$227</definedName>
    <definedName name="Z_E4413647_A9F2_45A3_9865_5DAA8EFBB411_.wvu.FilterData" localSheetId="2" hidden="1">'DADOS - PENDANT_KANBAN_PPS'!$B$16:$T$847</definedName>
    <definedName name="Z_E4413647_A9F2_45A3_9865_5DAA8EFBB411_.wvu.FilterData" localSheetId="10" hidden="1">'DADOS-KANBAM-PPS'!$A$10:$S$745</definedName>
    <definedName name="Z_E47C2FC6_59A1_487E_8290_A091DA3B0D2C_.wvu.FilterData" localSheetId="2" hidden="1">'DADOS - PENDANT_KANBAN_PPS'!$B$16:$T$675</definedName>
    <definedName name="Z_E4B502D8_A8AE_4734_A648_BB8FCA3AD78A_.wvu.FilterData" localSheetId="2" hidden="1">'DADOS - PENDANT_KANBAN_PPS'!$B$16:$T$653</definedName>
    <definedName name="Z_E4B502D8_A8AE_4734_A648_BB8FCA3AD78A_.wvu.FilterData" localSheetId="10" hidden="1">'DADOS-KANBAM-PPS'!$B$10:$Q$736</definedName>
    <definedName name="Z_E4B502D8_A8AE_4734_A648_BB8FCA3AD78A_.wvu.FilterData" localSheetId="1" hidden="1">'Rotativo GMS - Times'!$B$11:$N$227</definedName>
    <definedName name="Z_E4CDC8FA_4BCA_423F_9865_ABCF65685804_.wvu.FilterData" localSheetId="10" hidden="1">'DADOS-KANBAM-PPS'!$A$10:$T$736</definedName>
    <definedName name="Z_E4D49A8A_8BC3_4001_848C_05D3761E06AB_.wvu.FilterData" localSheetId="10" hidden="1">'DADOS-KANBAM-PPS'!$A$11:$AX$736</definedName>
    <definedName name="Z_E4D49A8A_8BC3_4001_848C_05D3761E06AB_.wvu.FilterData" localSheetId="1" hidden="1">'Rotativo GMS - Times'!$B$11:$N$250</definedName>
    <definedName name="Z_E4D60EF5_D7AA_4AAB_9D1F_654C10607122_.wvu.FilterData" localSheetId="10" hidden="1">'DADOS-KANBAM-PPS'!$A$11:$AX$736</definedName>
    <definedName name="Z_E5B4792D_CEDF_4D0D_9F85_EA6FB7537EA4_.wvu.FilterData" localSheetId="1" hidden="1">'Rotativo GMS - Times'!$B$11:$N$250</definedName>
    <definedName name="Z_E5ECB85E_D42C_4654_A832_2E9FBB55FD22_.wvu.FilterData" localSheetId="2" hidden="1">'DADOS - PENDANT_KANBAN_PPS'!$A$16:$BP$4911</definedName>
    <definedName name="Z_E5F18DE7_631E_40BD_8B41_F8374A78A68B_.wvu.FilterData" localSheetId="1" hidden="1">'Rotativo GMS - Times'!$B$11:$N$251</definedName>
    <definedName name="Z_E68E756D_DD92_4DBD_A676_FA575A928771_.wvu.FilterData" localSheetId="10" hidden="1">'DADOS-KANBAM-PPS'!$B$10:$Q$736</definedName>
    <definedName name="Z_E6979630_925E_4319_9092_7D4B3D0074D0_.wvu.FilterData" localSheetId="10" hidden="1">'DADOS-KANBAM-PPS'!$A$10:$T$736</definedName>
    <definedName name="Z_E698E1B9_21F3_4A82_BFEC_0A16B3E9B19B_.wvu.FilterData" localSheetId="2" hidden="1">'DADOS - PENDANT_KANBAN_PPS'!$A$16:$BP$4911</definedName>
    <definedName name="Z_E6A01C6D_4150_4949_AA86_F14CCD6DBDB7_.wvu.FilterData" localSheetId="2" hidden="1">'DADOS - PENDANT_KANBAN_PPS'!$B$16:$T$867</definedName>
    <definedName name="Z_E6A01C6D_4150_4949_AA86_F14CCD6DBDB7_.wvu.FilterData" localSheetId="10" hidden="1">'DADOS-KANBAM-PPS'!$A$10:$T$775</definedName>
    <definedName name="Z_E6A01C6D_4150_4949_AA86_F14CCD6DBDB7_.wvu.FilterData" localSheetId="1" hidden="1">'Rotativo GMS - Times'!$B$11:$N$251</definedName>
    <definedName name="Z_E6DAE910_72D1_4ECF_88AF_E690108A2B5E_.wvu.FilterData" localSheetId="2" hidden="1">'DADOS - PENDANT_KANBAN_PPS'!$B$16:$T$781</definedName>
    <definedName name="Z_E6F196E1_209A_447D_BA77_D1914B600881_.wvu.FilterData" localSheetId="2" hidden="1">'DADOS - PENDANT_KANBAN_PPS'!$B$16:$T$807</definedName>
    <definedName name="Z_E730A7C5_8D85_43A1_B1B4_F5A6BAF9254C_.wvu.FilterData" localSheetId="1" hidden="1">'Rotativo GMS - Times'!$B$11:$N$251</definedName>
    <definedName name="Z_E76A8B03_E9E1_4668_9936_0B3C75654F31_.wvu.FilterData" localSheetId="2" hidden="1">'DADOS - PENDANT_KANBAN_PPS'!$B$16:$T$821</definedName>
    <definedName name="Z_E76A8B03_E9E1_4668_9936_0B3C75654F31_.wvu.FilterData" localSheetId="1" hidden="1">'Rotativo GMS - Times'!$B$11:$N$250</definedName>
    <definedName name="Z_E8770C77_F2B7_4467_A604_0600368B569C_.wvu.FilterData" localSheetId="10" hidden="1">'DADOS-KANBAM-PPS'!$B$10:$Q$736</definedName>
    <definedName name="Z_E8B0D57B_67D2_4E38_866C_18AC48F04187_.wvu.FilterData" localSheetId="1" hidden="1">'Rotativo GMS - Times'!$B$11:$N$251</definedName>
    <definedName name="Z_E8CF33DC_C0FA_4B2C_964C_B6236E6A8497_.wvu.FilterData" localSheetId="10" hidden="1">'DADOS-KANBAM-PPS'!$A$11:$AX$736</definedName>
    <definedName name="Z_E90AB17B_8A5A_488F_A74C_C6CB4BBEAC5B_.wvu.FilterData" localSheetId="2" hidden="1">'DADOS - PENDANT_KANBAN_PPS'!$B$16:$T$781</definedName>
    <definedName name="Z_E90AB17B_8A5A_488F_A74C_C6CB4BBEAC5B_.wvu.FilterData" localSheetId="10" hidden="1">'DADOS-KANBAM-PPS'!$A$10:$T$736</definedName>
    <definedName name="Z_E90AB17B_8A5A_488F_A74C_C6CB4BBEAC5B_.wvu.FilterData" localSheetId="1" hidden="1">'Rotativo GMS - Times'!$B$11:$N$250</definedName>
    <definedName name="Z_E92674C2_5580_4729_BF27_EE1F7BD173EA_.wvu.FilterData" localSheetId="2" hidden="1">'DADOS - PENDANT_KANBAN_PPS'!$B$16:$T$675</definedName>
    <definedName name="Z_E92ED699_D8C5_4300_BA62_5CBCFD42B95E_.wvu.Cols" localSheetId="14" hidden="1">' PICK LIST POCKET'!$G:$H,' PICK LIST POCKET'!$J:$J</definedName>
    <definedName name="Z_E92ED699_D8C5_4300_BA62_5CBCFD42B95E_.wvu.Cols" localSheetId="12" hidden="1">'Aramado pocket'!$C:$C</definedName>
    <definedName name="Z_E92ED699_D8C5_4300_BA62_5CBCFD42B95E_.wvu.Cols" localSheetId="10" hidden="1">'DADOS-KANBAM-PPS'!$A:$A</definedName>
    <definedName name="Z_E92ED699_D8C5_4300_BA62_5CBCFD42B95E_.wvu.Cols" localSheetId="4" hidden="1"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definedName>
    <definedName name="Z_E92ED699_D8C5_4300_BA62_5CBCFD42B95E_.wvu.FilterData" localSheetId="14" hidden="1">' PICK LIST POCKET'!$A$2:$Y$403</definedName>
    <definedName name="Z_E92ED699_D8C5_4300_BA62_5CBCFD42B95E_.wvu.FilterData" localSheetId="2" hidden="1">'DADOS - PENDANT_KANBAN_PPS'!$B$16:$T$649</definedName>
    <definedName name="Z_E92ED699_D8C5_4300_BA62_5CBCFD42B95E_.wvu.FilterData" localSheetId="10" hidden="1">'DADOS-KANBAM-PPS'!$B$10:$Q$736</definedName>
    <definedName name="Z_E92ED699_D8C5_4300_BA62_5CBCFD42B95E_.wvu.FilterData" localSheetId="1" hidden="1">'Rotativo GMS - Times'!$B$11:$N$227</definedName>
    <definedName name="Z_E92ED699_D8C5_4300_BA62_5CBCFD42B95E_.wvu.PrintArea" localSheetId="14" hidden="1">' PICK LIST POCKET'!$B$1:$M$387</definedName>
    <definedName name="Z_E92ED699_D8C5_4300_BA62_5CBCFD42B95E_.wvu.PrintArea" localSheetId="12" hidden="1">'Aramado pocket'!$B$1:$B$4</definedName>
    <definedName name="Z_E92ED699_D8C5_4300_BA62_5CBCFD42B95E_.wvu.PrintArea" localSheetId="0" hidden="1">'Auditoria '!$B$1:$I$69</definedName>
    <definedName name="Z_E92ED699_D8C5_4300_BA62_5CBCFD42B95E_.wvu.PrintArea" localSheetId="3" hidden="1">'ID - Aramado'!$D$7:$J$12,'ID - Aramado'!#REF!,'ID - Aramado'!#REF!,'ID - Aramado'!#REF!,'ID - Aramado'!#REF!,'ID - Aramado'!#REF!,'ID - Aramado'!#REF!,'ID - Aramado'!#REF!,'ID - Aramado'!#REF!,'ID - Aramado'!#REF!</definedName>
    <definedName name="Z_E92ED699_D8C5_4300_BA62_5CBCFD42B95E_.wvu.PrintArea" localSheetId="4" hidden="1">'ID - Pendant'!$C$6:$U$11</definedName>
    <definedName name="Z_E92ED699_D8C5_4300_BA62_5CBCFD42B95E_.wvu.PrintArea" localSheetId="8" hidden="1">'ID - Porta cartão'!$A$2:$I$32</definedName>
    <definedName name="Z_E92ED699_D8C5_4300_BA62_5CBCFD42B95E_.wvu.PrintArea" localSheetId="11" hidden="1">'NOVO - Kanban'!$A$2:$I$32</definedName>
    <definedName name="Z_E92ED699_D8C5_4300_BA62_5CBCFD42B95E_.wvu.Rows" localSheetId="1" hidden="1">'Rotativo GMS - Times'!$7:$7</definedName>
    <definedName name="Z_E9F795EA_6759_45ED_A299_46328F61BC11_.wvu.FilterData" localSheetId="10" hidden="1">'DADOS-KANBAM-PPS'!$B$10:$Q$736</definedName>
    <definedName name="Z_EA169010_9418_4F54_B7C8_CE340A828D3C_.wvu.FilterData" localSheetId="1" hidden="1">'Rotativo GMS - Times'!$B$11:$N$250</definedName>
    <definedName name="Z_EA644341_A3FC_4D7D_BBF5_D0F06E573368_.wvu.FilterData" localSheetId="10" hidden="1">'DADOS-KANBAM-PPS'!$A$10:$T$736</definedName>
    <definedName name="Z_EAAA46AD_C776_42BD_91C2_00E7A4CBC6B7_.wvu.FilterData" localSheetId="2" hidden="1">'DADOS - PENDANT_KANBAN_PPS'!$B$16:$T$781</definedName>
    <definedName name="Z_EAAA46AD_C776_42BD_91C2_00E7A4CBC6B7_.wvu.FilterData" localSheetId="1" hidden="1">'Rotativo GMS - Times'!$B$11:$N$250</definedName>
    <definedName name="Z_EB1A53A5_A8DF_44D9_B11C_E8000DBA6D42_.wvu.FilterData" localSheetId="10" hidden="1">'DADOS-KANBAM-PPS'!$B$10:$Q$736</definedName>
    <definedName name="Z_EB1A53A5_A8DF_44D9_B11C_E8000DBA6D42_.wvu.FilterData" localSheetId="1" hidden="1">'Rotativo GMS - Times'!$B$11:$N$250</definedName>
    <definedName name="Z_EB6E4C7F_B04B_4848_9867_267299728ADA_.wvu.FilterData" localSheetId="2" hidden="1">'DADOS - PENDANT_KANBAN_PPS'!$B$16:$T$675</definedName>
    <definedName name="Z_EBDAC1B9_05D7_4422_A441_1D6590C16320_.wvu.FilterData" localSheetId="2" hidden="1">'DADOS - PENDANT_KANBAN_PPS'!$B$16:$T$649</definedName>
    <definedName name="Z_EC0FC9DF_4A92_492D_BA38_34807BFB93AE_.wvu.FilterData" localSheetId="2" hidden="1">'DADOS - PENDANT_KANBAN_PPS'!$B$16:$T$847</definedName>
    <definedName name="Z_EC0FC9DF_4A92_492D_BA38_34807BFB93AE_.wvu.FilterData" localSheetId="10" hidden="1">'DADOS-KANBAM-PPS'!$A$10:$S$745</definedName>
    <definedName name="Z_EC148AFE_58D9_419D_8C69_3DE7A72C2F09_.wvu.FilterData" localSheetId="2" hidden="1">'DADOS - PENDANT_KANBAN_PPS'!$B$16:$T$822</definedName>
    <definedName name="Z_EC148AFE_58D9_419D_8C69_3DE7A72C2F09_.wvu.FilterData" localSheetId="1" hidden="1">'Rotativo GMS - Times'!$B$11:$N$251</definedName>
    <definedName name="Z_EC873E1A_1838_426A_8C80_F84CF0470052_.wvu.FilterData" localSheetId="2" hidden="1">'DADOS - PENDANT_KANBAN_PPS'!$A$16:$BP$4908</definedName>
    <definedName name="Z_ECA87544_E7CF_47C5_BB43_EDD7C273C1B9_.wvu.FilterData" localSheetId="1" hidden="1">'Rotativo GMS - Times'!$B$11:$N$227</definedName>
    <definedName name="Z_ED036CC3_1BDC_4A77_9629_09AB7366DF25_.wvu.FilterData" localSheetId="2" hidden="1">'DADOS - PENDANT_KANBAN_PPS'!$B$16:$V$847</definedName>
    <definedName name="Z_ED35AD0A_09D2_487C_939F_AC5E34E0D1F6_.wvu.FilterData" localSheetId="10" hidden="1">'DADOS-KANBAM-PPS'!$A$10:$T$736</definedName>
    <definedName name="Z_ED725C89_6AF7_4D59_9DE9_D1055470F5B7_.wvu.FilterData" localSheetId="2" hidden="1">'DADOS - PENDANT_KANBAN_PPS'!$B$16:$T$649</definedName>
    <definedName name="Z_EDD2CCF2_F22B_4AB2_AA5E_B97C1751D4E3_.wvu.FilterData" localSheetId="1" hidden="1">'Rotativo GMS - Times'!$B$11:$N$251</definedName>
    <definedName name="Z_EDE16DAF_DD90_4A45_B415_409686AEECB2_.wvu.FilterData" localSheetId="1" hidden="1">'Rotativo GMS - Times'!$B$11:$N$250</definedName>
    <definedName name="Z_EE5DF0F6_F677_45F7_93F1_673428A12A66_.wvu.FilterData" localSheetId="1" hidden="1">'Rotativo GMS - Times'!$B$11:$N$250</definedName>
    <definedName name="Z_EEEB4EAB_1533_48EF_AFF5_318DBA7FFD68_.wvu.FilterData" localSheetId="2" hidden="1">'DADOS - PENDANT_KANBAN_PPS'!$B$16:$T$806</definedName>
    <definedName name="Z_EEEB4EAB_1533_48EF_AFF5_318DBA7FFD68_.wvu.FilterData" localSheetId="10" hidden="1">'DADOS-KANBAM-PPS'!$A$10:$T$736</definedName>
    <definedName name="Z_EEEB4EAB_1533_48EF_AFF5_318DBA7FFD68_.wvu.FilterData" localSheetId="1" hidden="1">'Rotativo GMS - Times'!$B$11:$N$250</definedName>
    <definedName name="Z_EF22BCA3_7E87_42AE_83D9_0DA4B84CF80C_.wvu.FilterData" localSheetId="10" hidden="1">'DADOS-KANBAM-PPS'!$A$10:$T$736</definedName>
    <definedName name="Z_EF30D039_02F7_48E3_B1CF_0974BB0C7C6E_.wvu.FilterData" localSheetId="10" hidden="1">'DADOS-KANBAM-PPS'!$A$10:$T$736</definedName>
    <definedName name="Z_EF33F29B_868E_408B_A94E_061EBB686131_.wvu.FilterData" localSheetId="2" hidden="1">'DADOS - PENDANT_KANBAN_PPS'!$B$16:$T$649</definedName>
    <definedName name="Z_EF33F29B_868E_408B_A94E_061EBB686131_.wvu.FilterData" localSheetId="10" hidden="1">'DADOS-KANBAM-PPS'!$B$10:$Q$736</definedName>
    <definedName name="Z_EF33F29B_868E_408B_A94E_061EBB686131_.wvu.FilterData" localSheetId="1" hidden="1">'Rotativo GMS - Times'!$B$11:$N$227</definedName>
    <definedName name="Z_EF3F4544_AC2D_45AC_B1C4_72907A4BC68F_.wvu.FilterData" localSheetId="1" hidden="1">'Rotativo GMS - Times'!$B$11:$N$250</definedName>
    <definedName name="Z_EF4A1001_92E8_4E08_8201_00481B1010F2_.wvu.FilterData" localSheetId="1" hidden="1">'Rotativo GMS - Times'!$B$11:$N$250</definedName>
    <definedName name="Z_EF526B75_B7BD_4B86_8F12_59DD9A013F01_.wvu.Cols" localSheetId="8" hidden="1">'ID - Porta cartão'!$O:$O</definedName>
    <definedName name="Z_EF526B75_B7BD_4B86_8F12_59DD9A013F01_.wvu.Cols" localSheetId="11" hidden="1">'NOVO - Kanban'!$O:$O</definedName>
    <definedName name="Z_EF526B75_B7BD_4B86_8F12_59DD9A013F01_.wvu.FilterData" localSheetId="2" hidden="1">'DADOS - PENDANT_KANBAN_PPS'!$B$16:$T$649</definedName>
    <definedName name="Z_EF526B75_B7BD_4B86_8F12_59DD9A013F01_.wvu.FilterData" localSheetId="10" hidden="1">'DADOS-KANBAM-PPS'!$B$10:$Q$10</definedName>
    <definedName name="Z_EF526B75_B7BD_4B86_8F12_59DD9A013F01_.wvu.FilterData" localSheetId="1" hidden="1">'Rotativo GMS - Times'!$B$11:$N$208</definedName>
    <definedName name="Z_EF526B75_B7BD_4B86_8F12_59DD9A013F01_.wvu.PrintArea" localSheetId="0" hidden="1">'Auditoria '!$B$1:$I$69</definedName>
    <definedName name="Z_EF526B75_B7BD_4B86_8F12_59DD9A013F01_.wvu.PrintArea" localSheetId="8" hidden="1">'ID - Porta cartão'!$A$2:$I$8</definedName>
    <definedName name="Z_EF526B75_B7BD_4B86_8F12_59DD9A013F01_.wvu.PrintArea" localSheetId="11" hidden="1">'NOVO - Kanban'!$A$2:$I$8</definedName>
    <definedName name="Z_EF6A84CE_0B3D_4D5F_A36C_22A58AD56369_.wvu.FilterData" localSheetId="10" hidden="1">'DADOS-KANBAM-PPS'!$A$10:$T$736</definedName>
    <definedName name="Z_EF768C85_7878_4541_9756_2181A7720235_.wvu.FilterData" localSheetId="2" hidden="1">'DADOS - PENDANT_KANBAN_PPS'!$B$16:$T$649</definedName>
    <definedName name="Z_EF85C817_85EE_4371_9ABC_9DF81F6C2C8D_.wvu.FilterData" localSheetId="1" hidden="1">'Rotativo GMS - Times'!$A$11:$WCB$251</definedName>
    <definedName name="Z_F02070DD_E5A7_44EC_B3E8_C0E0C3A7CECF_.wvu.FilterData" localSheetId="2" hidden="1">'DADOS - PENDANT_KANBAN_PPS'!$B$16:$T$673</definedName>
    <definedName name="Z_F02070DD_E5A7_44EC_B3E8_C0E0C3A7CECF_.wvu.FilterData" localSheetId="10" hidden="1">'DADOS-KANBAM-PPS'!$B$10:$Q$736</definedName>
    <definedName name="Z_F03EC641_3BF1_4CD2_991F_1E5220AF2DA1_.wvu.FilterData" localSheetId="2" hidden="1">'DADOS - PENDANT_KANBAN_PPS'!$B$16:$BP$825</definedName>
    <definedName name="Z_F03EC641_3BF1_4CD2_991F_1E5220AF2DA1_.wvu.FilterData" localSheetId="10" hidden="1">'DADOS-KANBAM-PPS'!$A$10:$AX$736</definedName>
    <definedName name="Z_F03EC641_3BF1_4CD2_991F_1E5220AF2DA1_.wvu.FilterData" localSheetId="1" hidden="1">'Rotativo GMS - Times'!$B$11:$N$251</definedName>
    <definedName name="Z_F0634375_7D4D_4B22_966E_2BCF29C13017_.wvu.FilterData" localSheetId="2" hidden="1">'DADOS - PENDANT_KANBAN_PPS'!$B$16:$T$781</definedName>
    <definedName name="Z_F0820ACB_7F19_469D_A71F_FD3E27F57D96_.wvu.FilterData" localSheetId="10" hidden="1">'DADOS-KANBAM-PPS'!$A$10:$S$736</definedName>
    <definedName name="Z_F0E3396A_1991_49B5_B03D_7AD9D6B2EB77_.wvu.FilterData" localSheetId="10" hidden="1">'DADOS-KANBAM-PPS'!$B$10:$Q$736</definedName>
    <definedName name="Z_F0E3396A_1991_49B5_B03D_7AD9D6B2EB77_.wvu.FilterData" localSheetId="1" hidden="1">'Rotativo GMS - Times'!$B$11:$N$227</definedName>
    <definedName name="Z_F0F6C801_49E4_418B_A318_A7E19FEF2125_.wvu.FilterData" localSheetId="2" hidden="1">'DADOS - PENDANT_KANBAN_PPS'!$B$16:$T$781</definedName>
    <definedName name="Z_F0F6C801_49E4_418B_A318_A7E19FEF2125_.wvu.FilterData" localSheetId="1" hidden="1">'Rotativo GMS - Times'!$B$11:$N$250</definedName>
    <definedName name="Z_F0FB17D0_183E_404B_BC87_BF8B130412DA_.wvu.FilterData" localSheetId="1" hidden="1">'Rotativo GMS - Times'!$B$11:$N$251</definedName>
    <definedName name="Z_F10CAB11_3C0F_4A6C_9BC2_FB2694BF66DB_.wvu.FilterData" localSheetId="1" hidden="1">'Rotativo GMS - Times'!$B$11:$N$251</definedName>
    <definedName name="Z_F226E5EF_4B34_463B_8483_3151BC4CBDA5_.wvu.FilterData" localSheetId="10" hidden="1">'DADOS-KANBAM-PPS'!$B$10:$Q$736</definedName>
    <definedName name="Z_F27E1078_6672_4C0B_843A_54EA2655D751_.wvu.FilterData" localSheetId="10" hidden="1">'DADOS-KANBAM-PPS'!$B$10:$Q$736</definedName>
    <definedName name="Z_F27E1078_6672_4C0B_843A_54EA2655D751_.wvu.FilterData" localSheetId="1" hidden="1">'Rotativo GMS - Times'!$B$11:$N$250</definedName>
    <definedName name="Z_F28591F2_1858_4974_B44D_9D8FF86578AA_.wvu.FilterData" localSheetId="2" hidden="1">'DADOS - PENDANT_KANBAN_PPS'!$B$16:$T$675</definedName>
    <definedName name="Z_F2954D70_3AED_4210_92E5_F6AE4BDE6D73_.wvu.FilterData" localSheetId="2" hidden="1">'DADOS - PENDANT_KANBAN_PPS'!$B$16:$T$675</definedName>
    <definedName name="Z_F2954D70_3AED_4210_92E5_F6AE4BDE6D73_.wvu.FilterData" localSheetId="1" hidden="1">'Rotativo GMS - Times'!$B$11:$N$250</definedName>
    <definedName name="Z_F296D33C_8195_493F_9C92_2ED8B0D6776F_.wvu.FilterData" localSheetId="10" hidden="1">'DADOS-KANBAM-PPS'!$A$10:$T$736</definedName>
    <definedName name="Z_F2CF6733_F816_45E9_BF89_245C9EF35FC5_.wvu.FilterData" localSheetId="1" hidden="1">'Rotativo GMS - Times'!$B$11:$N$250</definedName>
    <definedName name="Z_F2E1B96B_5D62_4EB9_8A32_7A6565EC4D35_.wvu.FilterData" localSheetId="10" hidden="1">'DADOS-KANBAM-PPS'!$B$10:$Q$736</definedName>
    <definedName name="Z_F370E752_41DE_41B7_9097_5E6A1F8311C1_.wvu.FilterData" localSheetId="1" hidden="1">'Rotativo GMS - Times'!$B$11:$N$251</definedName>
    <definedName name="Z_F39ABCA6_42AC_490A_A0EB_711AE9E42D7A_.wvu.FilterData" localSheetId="10" hidden="1">'DADOS-KANBAM-PPS'!$A$10:$T$736</definedName>
    <definedName name="Z_F3A15CC6_890D_406A_B3D1_404DD4E67B81_.wvu.FilterData" localSheetId="2" hidden="1">'DADOS - PENDANT_KANBAN_PPS'!$B$16:$T$821</definedName>
    <definedName name="Z_F3A15CC6_890D_406A_B3D1_404DD4E67B81_.wvu.FilterData" localSheetId="10" hidden="1">'DADOS-KANBAM-PPS'!$A$10:$T$736</definedName>
    <definedName name="Z_F449DB30_9983_407B_9F0B_7904019466B4_.wvu.FilterData" localSheetId="2" hidden="1">'DADOS - PENDANT_KANBAN_PPS'!$B$16:$T$846</definedName>
    <definedName name="Z_F4E58EDD_6264_4D97_AF7A_8A34F62399EE_.wvu.FilterData" localSheetId="10" hidden="1">'DADOS-KANBAM-PPS'!$B$10:$Q$736</definedName>
    <definedName name="Z_F4E58EDD_6264_4D97_AF7A_8A34F62399EE_.wvu.FilterData" localSheetId="1" hidden="1">'Rotativo GMS - Times'!$B$11:$N$227</definedName>
    <definedName name="Z_F55FB37D_E99D_4029_8CA2_22563517214E_.wvu.FilterData" localSheetId="2" hidden="1">'DADOS - PENDANT_KANBAN_PPS'!$B$16:$T$825</definedName>
    <definedName name="Z_F55FB37D_E99D_4029_8CA2_22563517214E_.wvu.FilterData" localSheetId="10" hidden="1">'DADOS-KANBAM-PPS'!$A$10:$T$736</definedName>
    <definedName name="Z_F5895602_240A_43DA_B2B5_DCB295D46800_.wvu.FilterData" localSheetId="2" hidden="1">'DADOS - PENDANT_KANBAN_PPS'!$A$16:$BP$4909</definedName>
    <definedName name="Z_F5D6A79B_5A8E_4DE2_8352_9FC1E48C1421_.wvu.FilterData" localSheetId="2" hidden="1">'DADOS - PENDANT_KANBAN_PPS'!$B$16:$T$675</definedName>
    <definedName name="Z_F5EA2B1A_A724_4992_9F89_6398C68D8BE2_.wvu.FilterData" localSheetId="10" hidden="1">'DADOS-KANBAM-PPS'!$A$10:$T$736</definedName>
    <definedName name="Z_F66CF5EA_3ADA_49AB_A4D7_73EFADD5B26C_.wvu.FilterData" localSheetId="10" hidden="1">'DADOS-KANBAM-PPS'!$B$10:$Q$736</definedName>
    <definedName name="Z_F66CF5EA_3ADA_49AB_A4D7_73EFADD5B26C_.wvu.FilterData" localSheetId="1" hidden="1">'Rotativo GMS - Times'!$B$11:$N$227</definedName>
    <definedName name="Z_F72C25BD_7E39_482B_9E2D_E2148A443294_.wvu.FilterData" localSheetId="1" hidden="1">'Rotativo GMS - Times'!$B$11:$N$250</definedName>
    <definedName name="Z_F745CA4D_DA8D_4278_8C4E_11E3ADD40D57_.wvu.FilterData" localSheetId="2" hidden="1">'DADOS - PENDANT_KANBAN_PPS'!$B$16:$V$675</definedName>
    <definedName name="Z_F745CA4D_DA8D_4278_8C4E_11E3ADD40D57_.wvu.FilterData" localSheetId="10" hidden="1">'DADOS-KANBAM-PPS'!$A$10:$S$736</definedName>
    <definedName name="Z_F76A8164_949C_44DB_85E1_A5DB514936D0_.wvu.FilterData" localSheetId="2" hidden="1">'DADOS - PENDANT_KANBAN_PPS'!$A$16:$BP$4908</definedName>
    <definedName name="Z_F78FE5EC_E161_436F_85A6_E881DB875B23_.wvu.FilterData" localSheetId="2" hidden="1">'DADOS - PENDANT_KANBAN_PPS'!$B$16:$T$653</definedName>
    <definedName name="Z_F83C634B_1E34_4B1B_A8EE_9311DF724E59_.wvu.FilterData" localSheetId="2" hidden="1">'DADOS - PENDANT_KANBAN_PPS'!$B$16:$T$675</definedName>
    <definedName name="Z_F83C634B_1E34_4B1B_A8EE_9311DF724E59_.wvu.FilterData" localSheetId="10" hidden="1">'DADOS-KANBAM-PPS'!$A$10:$T$736</definedName>
    <definedName name="Z_F83C634B_1E34_4B1B_A8EE_9311DF724E59_.wvu.FilterData" localSheetId="1" hidden="1">'Rotativo GMS - Times'!$B$11:$N$250</definedName>
    <definedName name="Z_F860DCF7_210B_4EEA_9CD9_3990510ADB25_.wvu.FilterData" localSheetId="1" hidden="1">'Rotativo GMS - Times'!$A$11:$WCB$251</definedName>
    <definedName name="Z_F91D4098_D658_4A97_82B1_9A9DC67E7E55_.wvu.FilterData" localSheetId="2" hidden="1">'DADOS - PENDANT_KANBAN_PPS'!$B$16:$T$821</definedName>
    <definedName name="Z_F9C32CFE_B452_48C4_BA72_E008219260DF_.wvu.FilterData" localSheetId="2" hidden="1">'DADOS - PENDANT_KANBAN_PPS'!$B$16:$T$847</definedName>
    <definedName name="Z_F9C32CFE_B452_48C4_BA72_E008219260DF_.wvu.FilterData" localSheetId="1" hidden="1">'Rotativo GMS - Times'!$B$11:$N$251</definedName>
    <definedName name="Z_F9D5AE87_F77C_4D81_B2DF_B37D783D7513_.wvu.FilterData" localSheetId="10" hidden="1">'DADOS-KANBAM-PPS'!$A$10:$T$772</definedName>
    <definedName name="Z_FA1B524A_6728_4346_BED6_FF80E9F50847_.wvu.FilterData" localSheetId="1" hidden="1">'Rotativo GMS - Times'!$B$11:$N$250</definedName>
    <definedName name="Z_FA1F7E3A_71E0_45C1_9CE6_CFAD2031A106_.wvu.FilterData" localSheetId="2" hidden="1">'DADOS - PENDANT_KANBAN_PPS'!$B$16:$T$649</definedName>
    <definedName name="Z_FA1F7E3A_71E0_45C1_9CE6_CFAD2031A106_.wvu.FilterData" localSheetId="10" hidden="1">'DADOS-KANBAM-PPS'!$B$10:$Q$736</definedName>
    <definedName name="Z_FA670A30_5C60_4B12_B159_A43B36955DDA_.wvu.FilterData" localSheetId="2" hidden="1">'DADOS - PENDANT_KANBAN_PPS'!$B$16:$T$649</definedName>
    <definedName name="Z_FA670A30_5C60_4B12_B159_A43B36955DDA_.wvu.FilterData" localSheetId="10" hidden="1">'DADOS-KANBAM-PPS'!$B$10:$Q$736</definedName>
    <definedName name="Z_FA670A30_5C60_4B12_B159_A43B36955DDA_.wvu.FilterData" localSheetId="1" hidden="1">'Rotativo GMS - Times'!$B$11:$N$227</definedName>
    <definedName name="Z_FA8A3AC5_8738_479D_B7A2_BB52783B050E_.wvu.FilterData" localSheetId="10" hidden="1">'DADOS-KANBAM-PPS'!$A$10:$T$736</definedName>
    <definedName name="Z_FA9B4807_1078_41BC_A73D_98F33D68D2CA_.wvu.FilterData" localSheetId="10" hidden="1">'DADOS-KANBAM-PPS'!$A$10:$T$736</definedName>
    <definedName name="Z_FA9B4807_1078_41BC_A73D_98F33D68D2CA_.wvu.FilterData" localSheetId="1" hidden="1">'Rotativo GMS - Times'!$B$11:$N$250</definedName>
    <definedName name="Z_FAAF4977_A1C3_4B35_B722_0F0185AD1D6A_.wvu.FilterData" localSheetId="2" hidden="1">'DADOS - PENDANT_KANBAN_PPS'!$B$16:$T$675</definedName>
    <definedName name="Z_FAAF4977_A1C3_4B35_B722_0F0185AD1D6A_.wvu.FilterData" localSheetId="10" hidden="1">'DADOS-KANBAM-PPS'!$A$10:$T$736</definedName>
    <definedName name="Z_FAEC6A1F_49D1_4899_95AB_8865A7981F94_.wvu.FilterData" localSheetId="1" hidden="1">'Rotativo GMS - Times'!$B$11:$N$250</definedName>
    <definedName name="Z_FB3D611F_F46E_443F_BBDC_F711A652F13A_.wvu.FilterData" localSheetId="10" hidden="1">'DADOS-KANBAM-PPS'!$A$11:$AX$736</definedName>
    <definedName name="Z_FB92B970_0F54_4FC9_AA82_B634E38228C2_.wvu.FilterData" localSheetId="2" hidden="1">'DADOS - PENDANT_KANBAN_PPS'!$B$16:$T$673</definedName>
    <definedName name="Z_FB92B970_0F54_4FC9_AA82_B634E38228C2_.wvu.FilterData" localSheetId="1" hidden="1">'Rotativo GMS - Times'!$B$11:$N$227</definedName>
    <definedName name="Z_FC6924C0_A7C9_417E_877F_7A84C2D34990_.wvu.FilterData" localSheetId="10" hidden="1">'DADOS-KANBAM-PPS'!$B$10:$Q$736</definedName>
    <definedName name="Z_FC6924C0_A7C9_417E_877F_7A84C2D34990_.wvu.FilterData" localSheetId="1" hidden="1">'Rotativo GMS - Times'!$B$11:$N$227</definedName>
    <definedName name="Z_FCAE7D46_211A_4592_96FB_C358CB355372_.wvu.FilterData" localSheetId="2" hidden="1">'DADOS - PENDANT_KANBAN_PPS'!$B$16:$T$649</definedName>
    <definedName name="Z_FCAE7D46_211A_4592_96FB_C358CB355372_.wvu.FilterData" localSheetId="1" hidden="1">'Rotativo GMS - Times'!$B$11:$N$227</definedName>
    <definedName name="Z_FD156BA8_FDC6_46B1_ABD1_D10F44BDA7EB_.wvu.FilterData" localSheetId="10" hidden="1">'DADOS-KANBAM-PPS'!$A$10:$T$736</definedName>
    <definedName name="Z_FD6FCCEE_192A_4DB9_B8AB_CB5C3779CA14_.wvu.FilterData" localSheetId="2" hidden="1">'DADOS - PENDANT_KANBAN_PPS'!$B$16:$T$649</definedName>
    <definedName name="Z_FD751739_F092_4014_BA07_E2FB689BFE26_.wvu.FilterData" localSheetId="10" hidden="1">'DADOS-KANBAM-PPS'!$B$10:$Q$736</definedName>
    <definedName name="Z_FDE3F201_E781_409F_ABEE_07B2D6DAD2C2_.wvu.FilterData" localSheetId="10" hidden="1">'DADOS-KANBAM-PPS'!$B$10:$Q$736</definedName>
    <definedName name="Z_FDF74B54_A9EE_4152_BF73_96EF45FCFDD7_.wvu.FilterData" localSheetId="10" hidden="1">'DADOS-KANBAM-PPS'!$A$10:$T$736</definedName>
    <definedName name="Z_FDF74B54_A9EE_4152_BF73_96EF45FCFDD7_.wvu.FilterData" localSheetId="1" hidden="1">'Rotativo GMS - Times'!$B$11:$N$251</definedName>
    <definedName name="Z_FE204C7D_EB48_42B4_AD3B_D75278DAF407_.wvu.FilterData" localSheetId="2" hidden="1">'DADOS - PENDANT_KANBAN_PPS'!$B$16:$T$847</definedName>
    <definedName name="Z_FE79ECC8_15C4_44DF_B1E8_09E12C6F1C72_.wvu.FilterData" localSheetId="1" hidden="1">'Rotativo GMS - Times'!$B$11:$N$250</definedName>
    <definedName name="Z_FEA5ACB8_C910_4F94_9AAC_532529CFCFCB_.wvu.FilterData" localSheetId="1" hidden="1">'Rotativo GMS - Times'!$A$11:$WCB$251</definedName>
    <definedName name="Z_FF26F2D7_89DA_46E8_9C11_0C2CA11F9EF3_.wvu.FilterData" localSheetId="1" hidden="1">'Rotativo GMS - Times'!$B$11:$N$250</definedName>
    <definedName name="Z_FF77A720_BE4B_4C1F_AB4C_BF5C87ED5B19_.wvu.FilterData" localSheetId="2" hidden="1">'DADOS - PENDANT_KANBAN_PPS'!$B$16:$T$675</definedName>
    <definedName name="Z_FF7E084E_87AB_4517_A241_C1BBECF9D446_.wvu.FilterData" localSheetId="2" hidden="1">'DADOS - PENDANT_KANBAN_PPS'!$B$16:$T$825</definedName>
    <definedName name="Z_FF7E084E_87AB_4517_A241_C1BBECF9D446_.wvu.FilterData" localSheetId="1" hidden="1">'Rotativo GMS - Times'!$B$11:$N$251</definedName>
  </definedNames>
  <calcPr calcId="171027"/>
  <customWorkbookViews>
    <customWorkbookView name="Anderson Emidio - Modo de exibição pessoal" guid="{1DC17905-9A6F-46E3-8753-2EC78BD8CC29}" mergeInterval="0" personalView="1" maximized="1" xWindow="-8" yWindow="-8" windowWidth="1296" windowHeight="1000" tabRatio="860" activeSheetId="3"/>
    <customWorkbookView name="Claiton Monteiro - Modo de exibição pessoal" guid="{56FAE90D-B756-420C-A745-1BB46EE6596E}" mergeInterval="0" personalView="1" maximized="1" xWindow="-8" yWindow="-8" windowWidth="1040" windowHeight="744" tabRatio="860" activeSheetId="3"/>
    <customWorkbookView name="Rosana Lusana - Modo de exibição pessoal" guid="{0AB8525F-7FD2-4535-8C53-8BD8BBCBC81D}" mergeInterval="0" personalView="1" maximized="1" xWindow="-8" yWindow="-8" windowWidth="1296" windowHeight="1000" tabRatio="860" activeSheetId="3"/>
    <customWorkbookView name="Luciano Garcia - Modo de exibição pessoal" guid="{CB688749-7316-45D2-9B43-477093B5C62F}" mergeInterval="0" personalView="1" maximized="1" xWindow="-8" yWindow="-8" windowWidth="1296" windowHeight="1000" tabRatio="860" activeSheetId="18"/>
    <customWorkbookView name="Alex Delfino - Modo de exibição pessoal" guid="{5DF6E948-65FF-4EC6-8557-EAA82DAC64C6}" mergeInterval="0" personalView="1" maximized="1" xWindow="-8" yWindow="-8" windowWidth="1296" windowHeight="1000" tabRatio="860" activeSheetId="3"/>
    <customWorkbookView name="Marcos Fernando Silva - Modo de exibição pessoal" guid="{2115D812-D19E-483D-A6FB-C64B60D1DA13}" mergeInterval="0" personalView="1" maximized="1" xWindow="-8" yWindow="-8" windowWidth="1296" windowHeight="1000" tabRatio="860" activeSheetId="3"/>
    <customWorkbookView name="Jair Pellisoli - Modo de exibição pessoal" guid="{CC93102B-E846-4AFC-AD52-6555A44EAB14}" mergeInterval="0" personalView="1" maximized="1" xWindow="-8" yWindow="-8" windowWidth="1296" windowHeight="1000" tabRatio="860" activeSheetId="7"/>
    <customWorkbookView name="Fernando Vargas - Modo de exibição pessoal" guid="{38BACA86-6B88-405E-BC8A-E1CDCF90B510}" mergeInterval="0" personalView="1" maximized="1" xWindow="-8" yWindow="-8" windowWidth="1040" windowHeight="744" tabRatio="860" activeSheetId="3"/>
    <customWorkbookView name="Andre Schefer - Modo de exibição pessoal" guid="{94817ED4-8D0D-44FD-B543-FC772A327B79}" mergeInterval="0" personalView="1" maximized="1" xWindow="-8" yWindow="-8" windowWidth="1296" windowHeight="1000" tabRatio="860" activeSheetId="7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18" i="3" l="1"/>
  <c r="A1717" i="3" l="1"/>
  <c r="A1680" i="3" l="1"/>
  <c r="A1681" i="3"/>
  <c r="A1682" i="3"/>
  <c r="A1683" i="3"/>
  <c r="A1684" i="3"/>
  <c r="A1685" i="3"/>
  <c r="A1686" i="3"/>
  <c r="A1687" i="3"/>
  <c r="A1669" i="3"/>
  <c r="A1670" i="3"/>
  <c r="A1671" i="3"/>
  <c r="A1672" i="3"/>
  <c r="A1673" i="3"/>
  <c r="A1674" i="3"/>
  <c r="A1675" i="3"/>
  <c r="A1676" i="3"/>
  <c r="A1677" i="3"/>
  <c r="A1678" i="3"/>
  <c r="A1679" i="3"/>
  <c r="T1669" i="3"/>
  <c r="S1669" i="3"/>
  <c r="O1669" i="3"/>
  <c r="T1668" i="3"/>
  <c r="S1668" i="3"/>
  <c r="O1668" i="3"/>
  <c r="A1668" i="3"/>
  <c r="C4" i="6"/>
  <c r="T1666" i="3"/>
  <c r="S1666" i="3"/>
  <c r="A1666" i="3"/>
  <c r="T1665" i="3"/>
  <c r="S1665" i="3"/>
  <c r="A1665" i="3"/>
  <c r="C6" i="5"/>
  <c r="N70" i="2"/>
  <c r="O18" i="3"/>
  <c r="S17" i="3"/>
  <c r="J18" i="6"/>
  <c r="J19" i="6"/>
  <c r="J7" i="6"/>
  <c r="J8" i="6"/>
  <c r="J15" i="6"/>
  <c r="C21" i="6"/>
  <c r="C15" i="6"/>
  <c r="T4911" i="3"/>
  <c r="S4911" i="3"/>
  <c r="O4911" i="3"/>
  <c r="A4911" i="3"/>
  <c r="O4910" i="3"/>
  <c r="I9" i="3"/>
  <c r="D10" i="4"/>
  <c r="D8" i="4"/>
  <c r="D13" i="4"/>
  <c r="H25" i="4"/>
  <c r="H20" i="4"/>
  <c r="H15" i="4"/>
  <c r="P30" i="4"/>
  <c r="P25" i="4"/>
  <c r="P20" i="4"/>
  <c r="P15" i="4"/>
  <c r="Q30" i="4"/>
  <c r="Q25" i="4"/>
  <c r="Q20" i="4"/>
  <c r="Q15" i="4"/>
  <c r="P10" i="4"/>
  <c r="Q10" i="4"/>
  <c r="L30" i="4"/>
  <c r="L25" i="4"/>
  <c r="L20" i="4"/>
  <c r="L15" i="4"/>
  <c r="L10" i="4"/>
  <c r="L28" i="4"/>
  <c r="L23" i="4"/>
  <c r="L18" i="4"/>
  <c r="C10" i="6"/>
  <c r="I15" i="4"/>
  <c r="A3702" i="3"/>
  <c r="A4908" i="3"/>
  <c r="A4907" i="3"/>
  <c r="A4906" i="3"/>
  <c r="A4905" i="3"/>
  <c r="A4904" i="3"/>
  <c r="A4903" i="3"/>
  <c r="A4902" i="3"/>
  <c r="A4901" i="3"/>
  <c r="A4900" i="3"/>
  <c r="A4899" i="3"/>
  <c r="A4898" i="3"/>
  <c r="A4897" i="3"/>
  <c r="A4896" i="3"/>
  <c r="A4895" i="3"/>
  <c r="A4894" i="3"/>
  <c r="A4893" i="3"/>
  <c r="A4892" i="3"/>
  <c r="A4891" i="3"/>
  <c r="A4890" i="3"/>
  <c r="A4889" i="3"/>
  <c r="A4888" i="3"/>
  <c r="A4887" i="3"/>
  <c r="A4886" i="3"/>
  <c r="A4885" i="3"/>
  <c r="A4884" i="3"/>
  <c r="A4883" i="3"/>
  <c r="A4882" i="3"/>
  <c r="A4881" i="3"/>
  <c r="A4880" i="3"/>
  <c r="A4879" i="3"/>
  <c r="A4878" i="3"/>
  <c r="A4877" i="3"/>
  <c r="A4876" i="3"/>
  <c r="A4875" i="3"/>
  <c r="A4874" i="3"/>
  <c r="A4873" i="3"/>
  <c r="A4872" i="3"/>
  <c r="A4871" i="3"/>
  <c r="A4870" i="3"/>
  <c r="A4869" i="3"/>
  <c r="A4868" i="3"/>
  <c r="A4867" i="3"/>
  <c r="A4866" i="3"/>
  <c r="A4865" i="3"/>
  <c r="A4864" i="3"/>
  <c r="A4863" i="3"/>
  <c r="A4862" i="3"/>
  <c r="A4861" i="3"/>
  <c r="A4860" i="3"/>
  <c r="A4859" i="3"/>
  <c r="A4858" i="3"/>
  <c r="A4857" i="3"/>
  <c r="A4856" i="3"/>
  <c r="A4855" i="3"/>
  <c r="A4854" i="3"/>
  <c r="A4853" i="3"/>
  <c r="A4852" i="3"/>
  <c r="A4851" i="3"/>
  <c r="A4850" i="3"/>
  <c r="A4849" i="3"/>
  <c r="A4848" i="3"/>
  <c r="A4847" i="3"/>
  <c r="A4846" i="3"/>
  <c r="A4845" i="3"/>
  <c r="A4844" i="3"/>
  <c r="A4843" i="3"/>
  <c r="A4842" i="3"/>
  <c r="A4841" i="3"/>
  <c r="A4840" i="3"/>
  <c r="A4839" i="3"/>
  <c r="A4838" i="3"/>
  <c r="A4837" i="3"/>
  <c r="A4836" i="3"/>
  <c r="A4835" i="3"/>
  <c r="A4834" i="3"/>
  <c r="A4833" i="3"/>
  <c r="A4832" i="3"/>
  <c r="A4831" i="3"/>
  <c r="A4830" i="3"/>
  <c r="A4829" i="3"/>
  <c r="A4828" i="3"/>
  <c r="A4827" i="3"/>
  <c r="A4826" i="3"/>
  <c r="A4825" i="3"/>
  <c r="A4824" i="3"/>
  <c r="A4823" i="3"/>
  <c r="A4822" i="3"/>
  <c r="A4821" i="3"/>
  <c r="A4820" i="3"/>
  <c r="A4819" i="3"/>
  <c r="A4818" i="3"/>
  <c r="A4817" i="3"/>
  <c r="A4816" i="3"/>
  <c r="A4815" i="3"/>
  <c r="A4814" i="3"/>
  <c r="A4813" i="3"/>
  <c r="A4812" i="3"/>
  <c r="A4811" i="3"/>
  <c r="A4810" i="3"/>
  <c r="A4809" i="3"/>
  <c r="A4808" i="3"/>
  <c r="A4807" i="3"/>
  <c r="A4806" i="3"/>
  <c r="A4805" i="3"/>
  <c r="A4804" i="3"/>
  <c r="A4803" i="3"/>
  <c r="A4802" i="3"/>
  <c r="A4801" i="3"/>
  <c r="A4800" i="3"/>
  <c r="A4799" i="3"/>
  <c r="A4798" i="3"/>
  <c r="A4797" i="3"/>
  <c r="A4796" i="3"/>
  <c r="A4795" i="3"/>
  <c r="A4794" i="3"/>
  <c r="A4793" i="3"/>
  <c r="A4792" i="3"/>
  <c r="A4791" i="3"/>
  <c r="A4790" i="3"/>
  <c r="A4789" i="3"/>
  <c r="A4788" i="3"/>
  <c r="A4787" i="3"/>
  <c r="A4786" i="3"/>
  <c r="A4785" i="3"/>
  <c r="A4784" i="3"/>
  <c r="A4783" i="3"/>
  <c r="A4782" i="3"/>
  <c r="A4781" i="3"/>
  <c r="A4780" i="3"/>
  <c r="A4779" i="3"/>
  <c r="A4778" i="3"/>
  <c r="A4777" i="3"/>
  <c r="A4776" i="3"/>
  <c r="A4775" i="3"/>
  <c r="A4774" i="3"/>
  <c r="A4773" i="3"/>
  <c r="A4772" i="3"/>
  <c r="A4771" i="3"/>
  <c r="A4770" i="3"/>
  <c r="A4769" i="3"/>
  <c r="A4768" i="3"/>
  <c r="A4767" i="3"/>
  <c r="A4766" i="3"/>
  <c r="A4765" i="3"/>
  <c r="A4764" i="3"/>
  <c r="A4763" i="3"/>
  <c r="A4762" i="3"/>
  <c r="A4761" i="3"/>
  <c r="A4760" i="3"/>
  <c r="A4759" i="3"/>
  <c r="A4758" i="3"/>
  <c r="A4757" i="3"/>
  <c r="A4756" i="3"/>
  <c r="A4755" i="3"/>
  <c r="A4754" i="3"/>
  <c r="A4753" i="3"/>
  <c r="A4752" i="3"/>
  <c r="A4751" i="3"/>
  <c r="A4750" i="3"/>
  <c r="A4749" i="3"/>
  <c r="A4748" i="3"/>
  <c r="A4747" i="3"/>
  <c r="A4746" i="3"/>
  <c r="A4745" i="3"/>
  <c r="A4744" i="3"/>
  <c r="A4743" i="3"/>
  <c r="A4742" i="3"/>
  <c r="A4741" i="3"/>
  <c r="A4740" i="3"/>
  <c r="A4739" i="3"/>
  <c r="A4738" i="3"/>
  <c r="A4737" i="3"/>
  <c r="A4736" i="3"/>
  <c r="A4735" i="3"/>
  <c r="A4734" i="3"/>
  <c r="A4733" i="3"/>
  <c r="A4732" i="3"/>
  <c r="A4731" i="3"/>
  <c r="A4730" i="3"/>
  <c r="A4729" i="3"/>
  <c r="A4728" i="3"/>
  <c r="A4727" i="3"/>
  <c r="A4726" i="3"/>
  <c r="A4725" i="3"/>
  <c r="A4724" i="3"/>
  <c r="A4723" i="3"/>
  <c r="A4722" i="3"/>
  <c r="A4721" i="3"/>
  <c r="A4720" i="3"/>
  <c r="A4719" i="3"/>
  <c r="A4718" i="3"/>
  <c r="A4717" i="3"/>
  <c r="A4716" i="3"/>
  <c r="A4715" i="3"/>
  <c r="A4714" i="3"/>
  <c r="A4713" i="3"/>
  <c r="A4712" i="3"/>
  <c r="A4711" i="3"/>
  <c r="A4710" i="3"/>
  <c r="A4709" i="3"/>
  <c r="A4708" i="3"/>
  <c r="A4707" i="3"/>
  <c r="A4706" i="3"/>
  <c r="A4705" i="3"/>
  <c r="A4704" i="3"/>
  <c r="A4703" i="3"/>
  <c r="A4702" i="3"/>
  <c r="A4701" i="3"/>
  <c r="A4700" i="3"/>
  <c r="A4699" i="3"/>
  <c r="A4698" i="3"/>
  <c r="A4697" i="3"/>
  <c r="A4696" i="3"/>
  <c r="A4695" i="3"/>
  <c r="A4694" i="3"/>
  <c r="A4693" i="3"/>
  <c r="A4692" i="3"/>
  <c r="A4691" i="3"/>
  <c r="A4690" i="3"/>
  <c r="A4689" i="3"/>
  <c r="A4688" i="3"/>
  <c r="A4687" i="3"/>
  <c r="A4686" i="3"/>
  <c r="A4685" i="3"/>
  <c r="A4684" i="3"/>
  <c r="A4683" i="3"/>
  <c r="A4682" i="3"/>
  <c r="A4681" i="3"/>
  <c r="A4680" i="3"/>
  <c r="A4679" i="3"/>
  <c r="A4678" i="3"/>
  <c r="A4677" i="3"/>
  <c r="A4676" i="3"/>
  <c r="A4675" i="3"/>
  <c r="A4674" i="3"/>
  <c r="A4673" i="3"/>
  <c r="A4672" i="3"/>
  <c r="A4671" i="3"/>
  <c r="A4670" i="3"/>
  <c r="A4669" i="3"/>
  <c r="A4668" i="3"/>
  <c r="A4667" i="3"/>
  <c r="A4666" i="3"/>
  <c r="A4665" i="3"/>
  <c r="A4664" i="3"/>
  <c r="A4663" i="3"/>
  <c r="A4662" i="3"/>
  <c r="A4661" i="3"/>
  <c r="A4660" i="3"/>
  <c r="A4659" i="3"/>
  <c r="A4658" i="3"/>
  <c r="A4657" i="3"/>
  <c r="A4656" i="3"/>
  <c r="A4655" i="3"/>
  <c r="A4654" i="3"/>
  <c r="A4653" i="3"/>
  <c r="A4652" i="3"/>
  <c r="A4651" i="3"/>
  <c r="A4650" i="3"/>
  <c r="A4649" i="3"/>
  <c r="A4648" i="3"/>
  <c r="A4647" i="3"/>
  <c r="A4646" i="3"/>
  <c r="A4645" i="3"/>
  <c r="A4644" i="3"/>
  <c r="A4643" i="3"/>
  <c r="A4642" i="3"/>
  <c r="A4641" i="3"/>
  <c r="A4640" i="3"/>
  <c r="A4639" i="3"/>
  <c r="A4638" i="3"/>
  <c r="A4637" i="3"/>
  <c r="A4636" i="3"/>
  <c r="A4635" i="3"/>
  <c r="A4634" i="3"/>
  <c r="A4633" i="3"/>
  <c r="A4632" i="3"/>
  <c r="A4631" i="3"/>
  <c r="A4630" i="3"/>
  <c r="A4629" i="3"/>
  <c r="A4628" i="3"/>
  <c r="A4627" i="3"/>
  <c r="A4626" i="3"/>
  <c r="A4625" i="3"/>
  <c r="A4624" i="3"/>
  <c r="A4623" i="3"/>
  <c r="A4622" i="3"/>
  <c r="A4621" i="3"/>
  <c r="A4620" i="3"/>
  <c r="A4619" i="3"/>
  <c r="A4618" i="3"/>
  <c r="A4617" i="3"/>
  <c r="A4616" i="3"/>
  <c r="A4615" i="3"/>
  <c r="A4614" i="3"/>
  <c r="A4613" i="3"/>
  <c r="A4612" i="3"/>
  <c r="A4611" i="3"/>
  <c r="A4610" i="3"/>
  <c r="A4609" i="3"/>
  <c r="A4608" i="3"/>
  <c r="A4607" i="3"/>
  <c r="A4606" i="3"/>
  <c r="A4605" i="3"/>
  <c r="A4604" i="3"/>
  <c r="A4603" i="3"/>
  <c r="A4602" i="3"/>
  <c r="A4601" i="3"/>
  <c r="A4600" i="3"/>
  <c r="A4599" i="3"/>
  <c r="A4598" i="3"/>
  <c r="A4597" i="3"/>
  <c r="A4596" i="3"/>
  <c r="A4595" i="3"/>
  <c r="A4594" i="3"/>
  <c r="A4593" i="3"/>
  <c r="A4592" i="3"/>
  <c r="A4591" i="3"/>
  <c r="A4590" i="3"/>
  <c r="A4589" i="3"/>
  <c r="A4588" i="3"/>
  <c r="A4587" i="3"/>
  <c r="A4586" i="3"/>
  <c r="A4585" i="3"/>
  <c r="A4584" i="3"/>
  <c r="A4583" i="3"/>
  <c r="A4582" i="3"/>
  <c r="A4581" i="3"/>
  <c r="A4580" i="3"/>
  <c r="A4579" i="3"/>
  <c r="A4578" i="3"/>
  <c r="A4577" i="3"/>
  <c r="A4576" i="3"/>
  <c r="A4575" i="3"/>
  <c r="A4574" i="3"/>
  <c r="A4573" i="3"/>
  <c r="A4572" i="3"/>
  <c r="A4571" i="3"/>
  <c r="A4570" i="3"/>
  <c r="A4569" i="3"/>
  <c r="A4568" i="3"/>
  <c r="A4567" i="3"/>
  <c r="A4566" i="3"/>
  <c r="A4565" i="3"/>
  <c r="A4564" i="3"/>
  <c r="A4563" i="3"/>
  <c r="A4562" i="3"/>
  <c r="A4561" i="3"/>
  <c r="A4560" i="3"/>
  <c r="A4559" i="3"/>
  <c r="A4558" i="3"/>
  <c r="A4557" i="3"/>
  <c r="A4556" i="3"/>
  <c r="A4555" i="3"/>
  <c r="A4554" i="3"/>
  <c r="A4553" i="3"/>
  <c r="A4552" i="3"/>
  <c r="A4551" i="3"/>
  <c r="A4550" i="3"/>
  <c r="A4549" i="3"/>
  <c r="A4548" i="3"/>
  <c r="A4547" i="3"/>
  <c r="A4546" i="3"/>
  <c r="A4545" i="3"/>
  <c r="A4544" i="3"/>
  <c r="A4543" i="3"/>
  <c r="A4542" i="3"/>
  <c r="A4541" i="3"/>
  <c r="A4540" i="3"/>
  <c r="A4539" i="3"/>
  <c r="A4538" i="3"/>
  <c r="A4537" i="3"/>
  <c r="A4536" i="3"/>
  <c r="A4535" i="3"/>
  <c r="A4534" i="3"/>
  <c r="A4533" i="3"/>
  <c r="A4532" i="3"/>
  <c r="A4531" i="3"/>
  <c r="A4530" i="3"/>
  <c r="A4529" i="3"/>
  <c r="A4528" i="3"/>
  <c r="A4527" i="3"/>
  <c r="A4526" i="3"/>
  <c r="A4525" i="3"/>
  <c r="A4524" i="3"/>
  <c r="A4523" i="3"/>
  <c r="A4522" i="3"/>
  <c r="A4521" i="3"/>
  <c r="A4520" i="3"/>
  <c r="A4519" i="3"/>
  <c r="A4518" i="3"/>
  <c r="A4517" i="3"/>
  <c r="A4516" i="3"/>
  <c r="A4515" i="3"/>
  <c r="A4514" i="3"/>
  <c r="A4513" i="3"/>
  <c r="A4512" i="3"/>
  <c r="A4511" i="3"/>
  <c r="A4510" i="3"/>
  <c r="A4509" i="3"/>
  <c r="A4508" i="3"/>
  <c r="A4507" i="3"/>
  <c r="A4506" i="3"/>
  <c r="A4505" i="3"/>
  <c r="A4504" i="3"/>
  <c r="A4503" i="3"/>
  <c r="A4502" i="3"/>
  <c r="A4501" i="3"/>
  <c r="A4500" i="3"/>
  <c r="A4499" i="3"/>
  <c r="A4498" i="3"/>
  <c r="A4497" i="3"/>
  <c r="A4496" i="3"/>
  <c r="A4495" i="3"/>
  <c r="A4494" i="3"/>
  <c r="A4493" i="3"/>
  <c r="A4492" i="3"/>
  <c r="A4491" i="3"/>
  <c r="A4490" i="3"/>
  <c r="A4489" i="3"/>
  <c r="A4488" i="3"/>
  <c r="A4487" i="3"/>
  <c r="A4486" i="3"/>
  <c r="A4485" i="3"/>
  <c r="A4484" i="3"/>
  <c r="A4483" i="3"/>
  <c r="A4482" i="3"/>
  <c r="A4481" i="3"/>
  <c r="A4480" i="3"/>
  <c r="A4479" i="3"/>
  <c r="A4478" i="3"/>
  <c r="A4477" i="3"/>
  <c r="A4476" i="3"/>
  <c r="A4475" i="3"/>
  <c r="A4474" i="3"/>
  <c r="A4473" i="3"/>
  <c r="A4472" i="3"/>
  <c r="A4471" i="3"/>
  <c r="A4470" i="3"/>
  <c r="A4469" i="3"/>
  <c r="A4468" i="3"/>
  <c r="A4467" i="3"/>
  <c r="A4466" i="3"/>
  <c r="A4465" i="3"/>
  <c r="A4464" i="3"/>
  <c r="A4463" i="3"/>
  <c r="A4462" i="3"/>
  <c r="A4461" i="3"/>
  <c r="A4460" i="3"/>
  <c r="A4459" i="3"/>
  <c r="A4458" i="3"/>
  <c r="A4457" i="3"/>
  <c r="A4456" i="3"/>
  <c r="A4455" i="3"/>
  <c r="A4454" i="3"/>
  <c r="A4453" i="3"/>
  <c r="A4452" i="3"/>
  <c r="A4451" i="3"/>
  <c r="A4450" i="3"/>
  <c r="A4449" i="3"/>
  <c r="A4448" i="3"/>
  <c r="A4447" i="3"/>
  <c r="A4446" i="3"/>
  <c r="A4445" i="3"/>
  <c r="A4444" i="3"/>
  <c r="A4443" i="3"/>
  <c r="A4442" i="3"/>
  <c r="A4441" i="3"/>
  <c r="A4440" i="3"/>
  <c r="A4439" i="3"/>
  <c r="A4438" i="3"/>
  <c r="A4437" i="3"/>
  <c r="A4436" i="3"/>
  <c r="A4435" i="3"/>
  <c r="A4434" i="3"/>
  <c r="A4433" i="3"/>
  <c r="A4432" i="3"/>
  <c r="A4431" i="3"/>
  <c r="A4430" i="3"/>
  <c r="A4429" i="3"/>
  <c r="A4428" i="3"/>
  <c r="A4427" i="3"/>
  <c r="A4426" i="3"/>
  <c r="A4425" i="3"/>
  <c r="A4424" i="3"/>
  <c r="A4423" i="3"/>
  <c r="A4422" i="3"/>
  <c r="A4421" i="3"/>
  <c r="A4420" i="3"/>
  <c r="A4419" i="3"/>
  <c r="A4418" i="3"/>
  <c r="A4417" i="3"/>
  <c r="A4416" i="3"/>
  <c r="A4415" i="3"/>
  <c r="A4414" i="3"/>
  <c r="A4413" i="3"/>
  <c r="A4412" i="3"/>
  <c r="A4411" i="3"/>
  <c r="A4410" i="3"/>
  <c r="A4409" i="3"/>
  <c r="A4408" i="3"/>
  <c r="A4407" i="3"/>
  <c r="A4406" i="3"/>
  <c r="A4405" i="3"/>
  <c r="A4404" i="3"/>
  <c r="A4403" i="3"/>
  <c r="A4402" i="3"/>
  <c r="A4401" i="3"/>
  <c r="A4400" i="3"/>
  <c r="A4399" i="3"/>
  <c r="A4398" i="3"/>
  <c r="A4397" i="3"/>
  <c r="A4396" i="3"/>
  <c r="A4395" i="3"/>
  <c r="A4394" i="3"/>
  <c r="A4393" i="3"/>
  <c r="A4392" i="3"/>
  <c r="A4391" i="3"/>
  <c r="A4390" i="3"/>
  <c r="A4389" i="3"/>
  <c r="A4388" i="3"/>
  <c r="A4387" i="3"/>
  <c r="A4386" i="3"/>
  <c r="A4385" i="3"/>
  <c r="A4384" i="3"/>
  <c r="A4383" i="3"/>
  <c r="A4382" i="3"/>
  <c r="A4381" i="3"/>
  <c r="A4380" i="3"/>
  <c r="A4379" i="3"/>
  <c r="A4378" i="3"/>
  <c r="A4377" i="3"/>
  <c r="A4376" i="3"/>
  <c r="A4375" i="3"/>
  <c r="A4374" i="3"/>
  <c r="A4373" i="3"/>
  <c r="A4372" i="3"/>
  <c r="A4371" i="3"/>
  <c r="A4370" i="3"/>
  <c r="A4369" i="3"/>
  <c r="A4368" i="3"/>
  <c r="A4367" i="3"/>
  <c r="A4366" i="3"/>
  <c r="A4365" i="3"/>
  <c r="A4364" i="3"/>
  <c r="A4363" i="3"/>
  <c r="A4362" i="3"/>
  <c r="A4361" i="3"/>
  <c r="A4360" i="3"/>
  <c r="A4359" i="3"/>
  <c r="A4358" i="3"/>
  <c r="A4357" i="3"/>
  <c r="A4356" i="3"/>
  <c r="A4355" i="3"/>
  <c r="A4354" i="3"/>
  <c r="A4353" i="3"/>
  <c r="A4352" i="3"/>
  <c r="A4351" i="3"/>
  <c r="A4350" i="3"/>
  <c r="A4349" i="3"/>
  <c r="A4348" i="3"/>
  <c r="A4347" i="3"/>
  <c r="A4346" i="3"/>
  <c r="A4345" i="3"/>
  <c r="A4344" i="3"/>
  <c r="A4343" i="3"/>
  <c r="A4342" i="3"/>
  <c r="A4341" i="3"/>
  <c r="A4340" i="3"/>
  <c r="A4339" i="3"/>
  <c r="A4338" i="3"/>
  <c r="A4337" i="3"/>
  <c r="A4336" i="3"/>
  <c r="A4335" i="3"/>
  <c r="A4334" i="3"/>
  <c r="A4333" i="3"/>
  <c r="A4332" i="3"/>
  <c r="A4331" i="3"/>
  <c r="A4330" i="3"/>
  <c r="A4329" i="3"/>
  <c r="A4328" i="3"/>
  <c r="A4327" i="3"/>
  <c r="A4326" i="3"/>
  <c r="A4325" i="3"/>
  <c r="A4324" i="3"/>
  <c r="A4323" i="3"/>
  <c r="A4322" i="3"/>
  <c r="A4321" i="3"/>
  <c r="A4320" i="3"/>
  <c r="A4319" i="3"/>
  <c r="A4318" i="3"/>
  <c r="A4317" i="3"/>
  <c r="A4316" i="3"/>
  <c r="A4315" i="3"/>
  <c r="A4314" i="3"/>
  <c r="A4313" i="3"/>
  <c r="A4312" i="3"/>
  <c r="A4311" i="3"/>
  <c r="A4310" i="3"/>
  <c r="A4309" i="3"/>
  <c r="A4308" i="3"/>
  <c r="A4307" i="3"/>
  <c r="A4306" i="3"/>
  <c r="A4305" i="3"/>
  <c r="A4304" i="3"/>
  <c r="A4303" i="3"/>
  <c r="A4302" i="3"/>
  <c r="A4301" i="3"/>
  <c r="A4300" i="3"/>
  <c r="A4299" i="3"/>
  <c r="A4298" i="3"/>
  <c r="A4297" i="3"/>
  <c r="A4296" i="3"/>
  <c r="A4295" i="3"/>
  <c r="A4294" i="3"/>
  <c r="A4293" i="3"/>
  <c r="A4292" i="3"/>
  <c r="A4291" i="3"/>
  <c r="A4290" i="3"/>
  <c r="A4289" i="3"/>
  <c r="A4288" i="3"/>
  <c r="A4287" i="3"/>
  <c r="A4286" i="3"/>
  <c r="A4285" i="3"/>
  <c r="A4284" i="3"/>
  <c r="A4283" i="3"/>
  <c r="A4282" i="3"/>
  <c r="A4281" i="3"/>
  <c r="A4280" i="3"/>
  <c r="A4279" i="3"/>
  <c r="A4278" i="3"/>
  <c r="A4277" i="3"/>
  <c r="A4276" i="3"/>
  <c r="A4275" i="3"/>
  <c r="A4274" i="3"/>
  <c r="A4273" i="3"/>
  <c r="A4272" i="3"/>
  <c r="A4271" i="3"/>
  <c r="A4270" i="3"/>
  <c r="A4269" i="3"/>
  <c r="A4268" i="3"/>
  <c r="A4267" i="3"/>
  <c r="A4266" i="3"/>
  <c r="A4265" i="3"/>
  <c r="A4264" i="3"/>
  <c r="A4263" i="3"/>
  <c r="A4262" i="3"/>
  <c r="A4261" i="3"/>
  <c r="A4260" i="3"/>
  <c r="A4259" i="3"/>
  <c r="A4258" i="3"/>
  <c r="A4257" i="3"/>
  <c r="A4256" i="3"/>
  <c r="A4255" i="3"/>
  <c r="A4254" i="3"/>
  <c r="A4253" i="3"/>
  <c r="A4252" i="3"/>
  <c r="A4251" i="3"/>
  <c r="A4250" i="3"/>
  <c r="A4249" i="3"/>
  <c r="A4248" i="3"/>
  <c r="A4247" i="3"/>
  <c r="A4246" i="3"/>
  <c r="A4245" i="3"/>
  <c r="A4244" i="3"/>
  <c r="A4243" i="3"/>
  <c r="A4242" i="3"/>
  <c r="A4241" i="3"/>
  <c r="A4240" i="3"/>
  <c r="A4239" i="3"/>
  <c r="A4238" i="3"/>
  <c r="A4237" i="3"/>
  <c r="A4236" i="3"/>
  <c r="A4235" i="3"/>
  <c r="A4234" i="3"/>
  <c r="A4233" i="3"/>
  <c r="A4232" i="3"/>
  <c r="A4231" i="3"/>
  <c r="A4230" i="3"/>
  <c r="A4229" i="3"/>
  <c r="A4228" i="3"/>
  <c r="A4227" i="3"/>
  <c r="A4226" i="3"/>
  <c r="A4225" i="3"/>
  <c r="A4224" i="3"/>
  <c r="A4223" i="3"/>
  <c r="A4222" i="3"/>
  <c r="A4221" i="3"/>
  <c r="A4220" i="3"/>
  <c r="A4219" i="3"/>
  <c r="A4218" i="3"/>
  <c r="A4217" i="3"/>
  <c r="A4216" i="3"/>
  <c r="A4215" i="3"/>
  <c r="A4214" i="3"/>
  <c r="A4213" i="3"/>
  <c r="A4212" i="3"/>
  <c r="A4211" i="3"/>
  <c r="A4210" i="3"/>
  <c r="A4209" i="3"/>
  <c r="A4208" i="3"/>
  <c r="A4207" i="3"/>
  <c r="A4206" i="3"/>
  <c r="A4205" i="3"/>
  <c r="A4204" i="3"/>
  <c r="A4203" i="3"/>
  <c r="A4202" i="3"/>
  <c r="A4201" i="3"/>
  <c r="A4200" i="3"/>
  <c r="A4199" i="3"/>
  <c r="A4198" i="3"/>
  <c r="A4197" i="3"/>
  <c r="A4196" i="3"/>
  <c r="A4195" i="3"/>
  <c r="A4194" i="3"/>
  <c r="A4193" i="3"/>
  <c r="A4192" i="3"/>
  <c r="A4191" i="3"/>
  <c r="A4190" i="3"/>
  <c r="A4189" i="3"/>
  <c r="A4188" i="3"/>
  <c r="A4187" i="3"/>
  <c r="A4186" i="3"/>
  <c r="A4185" i="3"/>
  <c r="A4184" i="3"/>
  <c r="A4183" i="3"/>
  <c r="A4182" i="3"/>
  <c r="A4181" i="3"/>
  <c r="A4180" i="3"/>
  <c r="A4179" i="3"/>
  <c r="A4178" i="3"/>
  <c r="A4177" i="3"/>
  <c r="A4176" i="3"/>
  <c r="A4175" i="3"/>
  <c r="A4174" i="3"/>
  <c r="A4173" i="3"/>
  <c r="A4172" i="3"/>
  <c r="A4171" i="3"/>
  <c r="A4170" i="3"/>
  <c r="A4169" i="3"/>
  <c r="A4168" i="3"/>
  <c r="A4167" i="3"/>
  <c r="A4166" i="3"/>
  <c r="A4165" i="3"/>
  <c r="A4164" i="3"/>
  <c r="A4163" i="3"/>
  <c r="A4162" i="3"/>
  <c r="A4161" i="3"/>
  <c r="A4160" i="3"/>
  <c r="A4159" i="3"/>
  <c r="A4158" i="3"/>
  <c r="A4157" i="3"/>
  <c r="A4156" i="3"/>
  <c r="A4155" i="3"/>
  <c r="A4154" i="3"/>
  <c r="A4153" i="3"/>
  <c r="A4152" i="3"/>
  <c r="A4151" i="3"/>
  <c r="A4150" i="3"/>
  <c r="A4149" i="3"/>
  <c r="A4148" i="3"/>
  <c r="A4147" i="3"/>
  <c r="A4146" i="3"/>
  <c r="A4145" i="3"/>
  <c r="A4144" i="3"/>
  <c r="A4143" i="3"/>
  <c r="A4142" i="3"/>
  <c r="A4141" i="3"/>
  <c r="A4140" i="3"/>
  <c r="A4139" i="3"/>
  <c r="A4138" i="3"/>
  <c r="A4137" i="3"/>
  <c r="A4136" i="3"/>
  <c r="A4135" i="3"/>
  <c r="A4134" i="3"/>
  <c r="A4133" i="3"/>
  <c r="A4132" i="3"/>
  <c r="A4131" i="3"/>
  <c r="A4130" i="3"/>
  <c r="A4129" i="3"/>
  <c r="A4128" i="3"/>
  <c r="A4127" i="3"/>
  <c r="A4126" i="3"/>
  <c r="A4125" i="3"/>
  <c r="A4124" i="3"/>
  <c r="A4123" i="3"/>
  <c r="A4122" i="3"/>
  <c r="A4121" i="3"/>
  <c r="A4120" i="3"/>
  <c r="A4119" i="3"/>
  <c r="A4118" i="3"/>
  <c r="A4117" i="3"/>
  <c r="A4116" i="3"/>
  <c r="A4115" i="3"/>
  <c r="A4114" i="3"/>
  <c r="A4113" i="3"/>
  <c r="A4112" i="3"/>
  <c r="A4111" i="3"/>
  <c r="A4110" i="3"/>
  <c r="A4109" i="3"/>
  <c r="A4108" i="3"/>
  <c r="A4107" i="3"/>
  <c r="A4106" i="3"/>
  <c r="A4105" i="3"/>
  <c r="A4104" i="3"/>
  <c r="A4103" i="3"/>
  <c r="A4102" i="3"/>
  <c r="A4101" i="3"/>
  <c r="A4100" i="3"/>
  <c r="A4099" i="3"/>
  <c r="A4098" i="3"/>
  <c r="A4097" i="3"/>
  <c r="A4096" i="3"/>
  <c r="A4095" i="3"/>
  <c r="A4094" i="3"/>
  <c r="A4093" i="3"/>
  <c r="A4092" i="3"/>
  <c r="A4091" i="3"/>
  <c r="A4090" i="3"/>
  <c r="A4089" i="3"/>
  <c r="A4088" i="3"/>
  <c r="A4087" i="3"/>
  <c r="A4086" i="3"/>
  <c r="A4085" i="3"/>
  <c r="A4084" i="3"/>
  <c r="A4083" i="3"/>
  <c r="A4082" i="3"/>
  <c r="A4081" i="3"/>
  <c r="A4080" i="3"/>
  <c r="A4079" i="3"/>
  <c r="A4078" i="3"/>
  <c r="A4077" i="3"/>
  <c r="A4076" i="3"/>
  <c r="A4075" i="3"/>
  <c r="A4074" i="3"/>
  <c r="A4073" i="3"/>
  <c r="A4072" i="3"/>
  <c r="A4071" i="3"/>
  <c r="A4070" i="3"/>
  <c r="A4069" i="3"/>
  <c r="A4068" i="3"/>
  <c r="A4067" i="3"/>
  <c r="A4066" i="3"/>
  <c r="A4065" i="3"/>
  <c r="A4064" i="3"/>
  <c r="A4063" i="3"/>
  <c r="A4062" i="3"/>
  <c r="A4061" i="3"/>
  <c r="A4060" i="3"/>
  <c r="A4059" i="3"/>
  <c r="A4058" i="3"/>
  <c r="A4057" i="3"/>
  <c r="A4056" i="3"/>
  <c r="A4055" i="3"/>
  <c r="A4054" i="3"/>
  <c r="A4053" i="3"/>
  <c r="A4052" i="3"/>
  <c r="A4051" i="3"/>
  <c r="A4050" i="3"/>
  <c r="A4049" i="3"/>
  <c r="A4048" i="3"/>
  <c r="A4047" i="3"/>
  <c r="A4046" i="3"/>
  <c r="A4045" i="3"/>
  <c r="A4044" i="3"/>
  <c r="A4043" i="3"/>
  <c r="A4042" i="3"/>
  <c r="A4041" i="3"/>
  <c r="A4040" i="3"/>
  <c r="A4039" i="3"/>
  <c r="A4038" i="3"/>
  <c r="A4037" i="3"/>
  <c r="A4036" i="3"/>
  <c r="A4035" i="3"/>
  <c r="A4034" i="3"/>
  <c r="A4033" i="3"/>
  <c r="A4032" i="3"/>
  <c r="A4031" i="3"/>
  <c r="A4030" i="3"/>
  <c r="A4029" i="3"/>
  <c r="A4028" i="3"/>
  <c r="A4027" i="3"/>
  <c r="A4026" i="3"/>
  <c r="A4025" i="3"/>
  <c r="A4024" i="3"/>
  <c r="A4023" i="3"/>
  <c r="A4022" i="3"/>
  <c r="A4021" i="3"/>
  <c r="A4020" i="3"/>
  <c r="A4019" i="3"/>
  <c r="A4018" i="3"/>
  <c r="A4017" i="3"/>
  <c r="A4016" i="3"/>
  <c r="A4015" i="3"/>
  <c r="A4014" i="3"/>
  <c r="A4013" i="3"/>
  <c r="A4012" i="3"/>
  <c r="A4011" i="3"/>
  <c r="A4010" i="3"/>
  <c r="A4009" i="3"/>
  <c r="A4008" i="3"/>
  <c r="A4007" i="3"/>
  <c r="A4006" i="3"/>
  <c r="A4005" i="3"/>
  <c r="A4004" i="3"/>
  <c r="A4003" i="3"/>
  <c r="A4002" i="3"/>
  <c r="A4001" i="3"/>
  <c r="A4000" i="3"/>
  <c r="A3999" i="3"/>
  <c r="A3998" i="3"/>
  <c r="A3997" i="3"/>
  <c r="A3996" i="3"/>
  <c r="A3995" i="3"/>
  <c r="A3994" i="3"/>
  <c r="A3993" i="3"/>
  <c r="A3992" i="3"/>
  <c r="A3991" i="3"/>
  <c r="A3990" i="3"/>
  <c r="A3989" i="3"/>
  <c r="A3988" i="3"/>
  <c r="A3987" i="3"/>
  <c r="A3986" i="3"/>
  <c r="A3985" i="3"/>
  <c r="A3984" i="3"/>
  <c r="A3983" i="3"/>
  <c r="A3982" i="3"/>
  <c r="A3981" i="3"/>
  <c r="A3980" i="3"/>
  <c r="A3979" i="3"/>
  <c r="A3978" i="3"/>
  <c r="A3977" i="3"/>
  <c r="A3976" i="3"/>
  <c r="A3975" i="3"/>
  <c r="A3974" i="3"/>
  <c r="A3973" i="3"/>
  <c r="A3972" i="3"/>
  <c r="A3971" i="3"/>
  <c r="A3970" i="3"/>
  <c r="A3969" i="3"/>
  <c r="A3968" i="3"/>
  <c r="A3967" i="3"/>
  <c r="A3966" i="3"/>
  <c r="A3965" i="3"/>
  <c r="A3964" i="3"/>
  <c r="A3963" i="3"/>
  <c r="A3962" i="3"/>
  <c r="A3961" i="3"/>
  <c r="A3960" i="3"/>
  <c r="A3959" i="3"/>
  <c r="A3958" i="3"/>
  <c r="A3957" i="3"/>
  <c r="A3956" i="3"/>
  <c r="A3955" i="3"/>
  <c r="A3954" i="3"/>
  <c r="A3953" i="3"/>
  <c r="A3952" i="3"/>
  <c r="A3951" i="3"/>
  <c r="A3950" i="3"/>
  <c r="A3949" i="3"/>
  <c r="A3948" i="3"/>
  <c r="A3947" i="3"/>
  <c r="A3946" i="3"/>
  <c r="A3945" i="3"/>
  <c r="A3944" i="3"/>
  <c r="A3943" i="3"/>
  <c r="A3942" i="3"/>
  <c r="A3941" i="3"/>
  <c r="A3940" i="3"/>
  <c r="A3939" i="3"/>
  <c r="A3938" i="3"/>
  <c r="A3937" i="3"/>
  <c r="A3936" i="3"/>
  <c r="A3935" i="3"/>
  <c r="A3934" i="3"/>
  <c r="A3933" i="3"/>
  <c r="A3932" i="3"/>
  <c r="A3931" i="3"/>
  <c r="A3930" i="3"/>
  <c r="A3929" i="3"/>
  <c r="A3928" i="3"/>
  <c r="A3927" i="3"/>
  <c r="A3926" i="3"/>
  <c r="A3925" i="3"/>
  <c r="A3924" i="3"/>
  <c r="A3923" i="3"/>
  <c r="A3922" i="3"/>
  <c r="A3921" i="3"/>
  <c r="A3920" i="3"/>
  <c r="A3919" i="3"/>
  <c r="A3918" i="3"/>
  <c r="A3917" i="3"/>
  <c r="A3916" i="3"/>
  <c r="A3915" i="3"/>
  <c r="A3914" i="3"/>
  <c r="A3913" i="3"/>
  <c r="A3912" i="3"/>
  <c r="A3911" i="3"/>
  <c r="A3910" i="3"/>
  <c r="A3909" i="3"/>
  <c r="A3908" i="3"/>
  <c r="A3907" i="3"/>
  <c r="A3906" i="3"/>
  <c r="A3905" i="3"/>
  <c r="A3904" i="3"/>
  <c r="A3903" i="3"/>
  <c r="A3902" i="3"/>
  <c r="A3901" i="3"/>
  <c r="A3900" i="3"/>
  <c r="A3899" i="3"/>
  <c r="A3898" i="3"/>
  <c r="A3897" i="3"/>
  <c r="A3896" i="3"/>
  <c r="A3895" i="3"/>
  <c r="A3894" i="3"/>
  <c r="A3893" i="3"/>
  <c r="A3892" i="3"/>
  <c r="A3891" i="3"/>
  <c r="A3890" i="3"/>
  <c r="A3889" i="3"/>
  <c r="A3888" i="3"/>
  <c r="A3887" i="3"/>
  <c r="A3886" i="3"/>
  <c r="A3885" i="3"/>
  <c r="A3884" i="3"/>
  <c r="A3883" i="3"/>
  <c r="A3882" i="3"/>
  <c r="A3881" i="3"/>
  <c r="A3880" i="3"/>
  <c r="A3879" i="3"/>
  <c r="A3878" i="3"/>
  <c r="A3877" i="3"/>
  <c r="A3876" i="3"/>
  <c r="A3875" i="3"/>
  <c r="A3874" i="3"/>
  <c r="A3873" i="3"/>
  <c r="A3872" i="3"/>
  <c r="A3871" i="3"/>
  <c r="A3870" i="3"/>
  <c r="A3869" i="3"/>
  <c r="A3868" i="3"/>
  <c r="A3867" i="3"/>
  <c r="A3866" i="3"/>
  <c r="A3865" i="3"/>
  <c r="A3864" i="3"/>
  <c r="A3863" i="3"/>
  <c r="A3862" i="3"/>
  <c r="A3861" i="3"/>
  <c r="A3860" i="3"/>
  <c r="A3859" i="3"/>
  <c r="A3858" i="3"/>
  <c r="A3857" i="3"/>
  <c r="A3856" i="3"/>
  <c r="A3855" i="3"/>
  <c r="A3854" i="3"/>
  <c r="A3853" i="3"/>
  <c r="A3852" i="3"/>
  <c r="A3851" i="3"/>
  <c r="A3850" i="3"/>
  <c r="A3849" i="3"/>
  <c r="A3848" i="3"/>
  <c r="A3847" i="3"/>
  <c r="A3846" i="3"/>
  <c r="A3845" i="3"/>
  <c r="A3844" i="3"/>
  <c r="A3843" i="3"/>
  <c r="A3842" i="3"/>
  <c r="A3841" i="3"/>
  <c r="A3840" i="3"/>
  <c r="A3839" i="3"/>
  <c r="A3838" i="3"/>
  <c r="A3837" i="3"/>
  <c r="A3836" i="3"/>
  <c r="A3835" i="3"/>
  <c r="A3834" i="3"/>
  <c r="A3833" i="3"/>
  <c r="A3832" i="3"/>
  <c r="A3831" i="3"/>
  <c r="A3830" i="3"/>
  <c r="A3829" i="3"/>
  <c r="A3828" i="3"/>
  <c r="A3827" i="3"/>
  <c r="A3826" i="3"/>
  <c r="A3825" i="3"/>
  <c r="A3824" i="3"/>
  <c r="A3823" i="3"/>
  <c r="A3822" i="3"/>
  <c r="A3821" i="3"/>
  <c r="A3820" i="3"/>
  <c r="A3819" i="3"/>
  <c r="A3818" i="3"/>
  <c r="A3817" i="3"/>
  <c r="A3816" i="3"/>
  <c r="A3815" i="3"/>
  <c r="A3814" i="3"/>
  <c r="A3813" i="3"/>
  <c r="A3812" i="3"/>
  <c r="A3811" i="3"/>
  <c r="A3810" i="3"/>
  <c r="A3809" i="3"/>
  <c r="A3808" i="3"/>
  <c r="A3807" i="3"/>
  <c r="A3806" i="3"/>
  <c r="A3805" i="3"/>
  <c r="A3804" i="3"/>
  <c r="A3803" i="3"/>
  <c r="A3802" i="3"/>
  <c r="A3801" i="3"/>
  <c r="A3800" i="3"/>
  <c r="A3799" i="3"/>
  <c r="A3798" i="3"/>
  <c r="A3797" i="3"/>
  <c r="A3796" i="3"/>
  <c r="A3795" i="3"/>
  <c r="A3794" i="3"/>
  <c r="A3793" i="3"/>
  <c r="A3792" i="3"/>
  <c r="A3791" i="3"/>
  <c r="A3790" i="3"/>
  <c r="A3789" i="3"/>
  <c r="A3788" i="3"/>
  <c r="A3787" i="3"/>
  <c r="A3786" i="3"/>
  <c r="A3785" i="3"/>
  <c r="A3784" i="3"/>
  <c r="A3783" i="3"/>
  <c r="A3782" i="3"/>
  <c r="A3781" i="3"/>
  <c r="A3780" i="3"/>
  <c r="A3779" i="3"/>
  <c r="A3778" i="3"/>
  <c r="A3777" i="3"/>
  <c r="A3776" i="3"/>
  <c r="A3775" i="3"/>
  <c r="A3774" i="3"/>
  <c r="A3773" i="3"/>
  <c r="A3772" i="3"/>
  <c r="A3771" i="3"/>
  <c r="A3770" i="3"/>
  <c r="A3769" i="3"/>
  <c r="A3768" i="3"/>
  <c r="A3767" i="3"/>
  <c r="A3766" i="3"/>
  <c r="A3765" i="3"/>
  <c r="A3764" i="3"/>
  <c r="A3763" i="3"/>
  <c r="A3762" i="3"/>
  <c r="A3761" i="3"/>
  <c r="A3760" i="3"/>
  <c r="A3759" i="3"/>
  <c r="A3758" i="3"/>
  <c r="A3757" i="3"/>
  <c r="A3756" i="3"/>
  <c r="A3755" i="3"/>
  <c r="A3754" i="3"/>
  <c r="A3753" i="3"/>
  <c r="A3752" i="3"/>
  <c r="A3751" i="3"/>
  <c r="A3750" i="3"/>
  <c r="A3749" i="3"/>
  <c r="A3748" i="3"/>
  <c r="A3747" i="3"/>
  <c r="A3746" i="3"/>
  <c r="A3745" i="3"/>
  <c r="A3744" i="3"/>
  <c r="A3743" i="3"/>
  <c r="A3742" i="3"/>
  <c r="A3741" i="3"/>
  <c r="A3740" i="3"/>
  <c r="A3739" i="3"/>
  <c r="A3738" i="3"/>
  <c r="A3737" i="3"/>
  <c r="A3736" i="3"/>
  <c r="A3735" i="3"/>
  <c r="A3734" i="3"/>
  <c r="A3733" i="3"/>
  <c r="A3732" i="3"/>
  <c r="A3731" i="3"/>
  <c r="A3730" i="3"/>
  <c r="A3729" i="3"/>
  <c r="A3728" i="3"/>
  <c r="A3727" i="3"/>
  <c r="A3726" i="3"/>
  <c r="A3725" i="3"/>
  <c r="A3724" i="3"/>
  <c r="A3723" i="3"/>
  <c r="A3722" i="3"/>
  <c r="A3721" i="3"/>
  <c r="A3720" i="3"/>
  <c r="A3719" i="3"/>
  <c r="A3718" i="3"/>
  <c r="A3717" i="3"/>
  <c r="A3716" i="3"/>
  <c r="A3715" i="3"/>
  <c r="A3714" i="3"/>
  <c r="A3713" i="3"/>
  <c r="A3712" i="3"/>
  <c r="A3711" i="3"/>
  <c r="A3710" i="3"/>
  <c r="A3709" i="3"/>
  <c r="A3708" i="3"/>
  <c r="A3707" i="3"/>
  <c r="A3706" i="3"/>
  <c r="A3705" i="3"/>
  <c r="A3704" i="3"/>
  <c r="A3703" i="3"/>
  <c r="A3701" i="3"/>
  <c r="A3700" i="3"/>
  <c r="A3699" i="3"/>
  <c r="A3698" i="3"/>
  <c r="A3697" i="3"/>
  <c r="A3696" i="3"/>
  <c r="A3695" i="3"/>
  <c r="A3694" i="3"/>
  <c r="A3693" i="3"/>
  <c r="A3692" i="3"/>
  <c r="A3691" i="3"/>
  <c r="A3690" i="3"/>
  <c r="A3689" i="3"/>
  <c r="A3688" i="3"/>
  <c r="A3687" i="3"/>
  <c r="A3686" i="3"/>
  <c r="A3685" i="3"/>
  <c r="A3684" i="3"/>
  <c r="A3683" i="3"/>
  <c r="A3682" i="3"/>
  <c r="A3681" i="3"/>
  <c r="A3680" i="3"/>
  <c r="A3679" i="3"/>
  <c r="A3678" i="3"/>
  <c r="A3677" i="3"/>
  <c r="A3676" i="3"/>
  <c r="A3675" i="3"/>
  <c r="A3674" i="3"/>
  <c r="A3673" i="3"/>
  <c r="A3672" i="3"/>
  <c r="A3671" i="3"/>
  <c r="A3670" i="3"/>
  <c r="A3669" i="3"/>
  <c r="A3668" i="3"/>
  <c r="A3667" i="3"/>
  <c r="A3666" i="3"/>
  <c r="A3665" i="3"/>
  <c r="A3664" i="3"/>
  <c r="A3663" i="3"/>
  <c r="A3662" i="3"/>
  <c r="A3661" i="3"/>
  <c r="A3660" i="3"/>
  <c r="A3659" i="3"/>
  <c r="A3658" i="3"/>
  <c r="A3657" i="3"/>
  <c r="A3656" i="3"/>
  <c r="A3655" i="3"/>
  <c r="A3654" i="3"/>
  <c r="A3653" i="3"/>
  <c r="A3652" i="3"/>
  <c r="A3651" i="3"/>
  <c r="A3650" i="3"/>
  <c r="A3649" i="3"/>
  <c r="A3648" i="3"/>
  <c r="A3647" i="3"/>
  <c r="A3646" i="3"/>
  <c r="A3645" i="3"/>
  <c r="A3644" i="3"/>
  <c r="A3643" i="3"/>
  <c r="A3642" i="3"/>
  <c r="A3641" i="3"/>
  <c r="A3640" i="3"/>
  <c r="A3639" i="3"/>
  <c r="A3638" i="3"/>
  <c r="A3637" i="3"/>
  <c r="A3636" i="3"/>
  <c r="A3635" i="3"/>
  <c r="A3634" i="3"/>
  <c r="A3633" i="3"/>
  <c r="A3632" i="3"/>
  <c r="A3631" i="3"/>
  <c r="A3630" i="3"/>
  <c r="A3629" i="3"/>
  <c r="A3628" i="3"/>
  <c r="A3627" i="3"/>
  <c r="A3626" i="3"/>
  <c r="A3625" i="3"/>
  <c r="A3624" i="3"/>
  <c r="A3623" i="3"/>
  <c r="A3622" i="3"/>
  <c r="A3621" i="3"/>
  <c r="A3620" i="3"/>
  <c r="A3619" i="3"/>
  <c r="A3618" i="3"/>
  <c r="A3617" i="3"/>
  <c r="A3616" i="3"/>
  <c r="A3615" i="3"/>
  <c r="A3614" i="3"/>
  <c r="A3613" i="3"/>
  <c r="A3612" i="3"/>
  <c r="A3611" i="3"/>
  <c r="A3610" i="3"/>
  <c r="A3609" i="3"/>
  <c r="A3608" i="3"/>
  <c r="A3607" i="3"/>
  <c r="A3606" i="3"/>
  <c r="A3605" i="3"/>
  <c r="A3604" i="3"/>
  <c r="A3603" i="3"/>
  <c r="A3602" i="3"/>
  <c r="A3601" i="3"/>
  <c r="A3600" i="3"/>
  <c r="A3599" i="3"/>
  <c r="A3598" i="3"/>
  <c r="A3597" i="3"/>
  <c r="A3596" i="3"/>
  <c r="A3595" i="3"/>
  <c r="A3594" i="3"/>
  <c r="A3593" i="3"/>
  <c r="A3592" i="3"/>
  <c r="A3591" i="3"/>
  <c r="A3590" i="3"/>
  <c r="A3589" i="3"/>
  <c r="A3588" i="3"/>
  <c r="A3587" i="3"/>
  <c r="A3586" i="3"/>
  <c r="A3585" i="3"/>
  <c r="A3584" i="3"/>
  <c r="A3583" i="3"/>
  <c r="A3582" i="3"/>
  <c r="A3581" i="3"/>
  <c r="A3580" i="3"/>
  <c r="A3579" i="3"/>
  <c r="A3578" i="3"/>
  <c r="A3577" i="3"/>
  <c r="A3576" i="3"/>
  <c r="A3575" i="3"/>
  <c r="A3574" i="3"/>
  <c r="A3573" i="3"/>
  <c r="A3572" i="3"/>
  <c r="A3571" i="3"/>
  <c r="A3570" i="3"/>
  <c r="A3569" i="3"/>
  <c r="A3568" i="3"/>
  <c r="A3567" i="3"/>
  <c r="A3566" i="3"/>
  <c r="A3565" i="3"/>
  <c r="A3564" i="3"/>
  <c r="A3563" i="3"/>
  <c r="A3562" i="3"/>
  <c r="A3561" i="3"/>
  <c r="A3560" i="3"/>
  <c r="A3559" i="3"/>
  <c r="A3558" i="3"/>
  <c r="A3557" i="3"/>
  <c r="A3556" i="3"/>
  <c r="A3555" i="3"/>
  <c r="A3554" i="3"/>
  <c r="A3553" i="3"/>
  <c r="A3552" i="3"/>
  <c r="A3551" i="3"/>
  <c r="A3550" i="3"/>
  <c r="A3549" i="3"/>
  <c r="A3548" i="3"/>
  <c r="A3547" i="3"/>
  <c r="A3546" i="3"/>
  <c r="A3545" i="3"/>
  <c r="A3544" i="3"/>
  <c r="A3543" i="3"/>
  <c r="A3542" i="3"/>
  <c r="A3541" i="3"/>
  <c r="A3540" i="3"/>
  <c r="A3539" i="3"/>
  <c r="A3538" i="3"/>
  <c r="A3537" i="3"/>
  <c r="A3536" i="3"/>
  <c r="A3535" i="3"/>
  <c r="A3534" i="3"/>
  <c r="A3533" i="3"/>
  <c r="A3532" i="3"/>
  <c r="A3531" i="3"/>
  <c r="A3530" i="3"/>
  <c r="A3529" i="3"/>
  <c r="A3528" i="3"/>
  <c r="A3527" i="3"/>
  <c r="A3526" i="3"/>
  <c r="A3525" i="3"/>
  <c r="A3524" i="3"/>
  <c r="A3523" i="3"/>
  <c r="A3522" i="3"/>
  <c r="A3521" i="3"/>
  <c r="A3520" i="3"/>
  <c r="A3519" i="3"/>
  <c r="A3518" i="3"/>
  <c r="A3517" i="3"/>
  <c r="A3516" i="3"/>
  <c r="A3515" i="3"/>
  <c r="A3514" i="3"/>
  <c r="A3513" i="3"/>
  <c r="A3512" i="3"/>
  <c r="A3511" i="3"/>
  <c r="A3510" i="3"/>
  <c r="A3509" i="3"/>
  <c r="A3508" i="3"/>
  <c r="A3507" i="3"/>
  <c r="A3506" i="3"/>
  <c r="A3505" i="3"/>
  <c r="A3504" i="3"/>
  <c r="A3503" i="3"/>
  <c r="A3502" i="3"/>
  <c r="A3501" i="3"/>
  <c r="A3500" i="3"/>
  <c r="A3499" i="3"/>
  <c r="A3498" i="3"/>
  <c r="A3497" i="3"/>
  <c r="A3496" i="3"/>
  <c r="A3495" i="3"/>
  <c r="A3494" i="3"/>
  <c r="A3493" i="3"/>
  <c r="A3492" i="3"/>
  <c r="A3491" i="3"/>
  <c r="A3490" i="3"/>
  <c r="A3489" i="3"/>
  <c r="A3488" i="3"/>
  <c r="A3487" i="3"/>
  <c r="A3486" i="3"/>
  <c r="A3485" i="3"/>
  <c r="A3484" i="3"/>
  <c r="A3483" i="3"/>
  <c r="A3482" i="3"/>
  <c r="A3481" i="3"/>
  <c r="A3480" i="3"/>
  <c r="A3479" i="3"/>
  <c r="A3478" i="3"/>
  <c r="A3477" i="3"/>
  <c r="A3476" i="3"/>
  <c r="A3475" i="3"/>
  <c r="A3474" i="3"/>
  <c r="A3473" i="3"/>
  <c r="A3472" i="3"/>
  <c r="A3471" i="3"/>
  <c r="A3470" i="3"/>
  <c r="A3469" i="3"/>
  <c r="A3468" i="3"/>
  <c r="A3467" i="3"/>
  <c r="A3466" i="3"/>
  <c r="A3465" i="3"/>
  <c r="A3464" i="3"/>
  <c r="A3463" i="3"/>
  <c r="A3462" i="3"/>
  <c r="A3461" i="3"/>
  <c r="A3460" i="3"/>
  <c r="A3459" i="3"/>
  <c r="A3458" i="3"/>
  <c r="A3457" i="3"/>
  <c r="A3456" i="3"/>
  <c r="A3455" i="3"/>
  <c r="A3454" i="3"/>
  <c r="A3453" i="3"/>
  <c r="A3452" i="3"/>
  <c r="A3451" i="3"/>
  <c r="A3450" i="3"/>
  <c r="A3449" i="3"/>
  <c r="A3448" i="3"/>
  <c r="A3447" i="3"/>
  <c r="A3446" i="3"/>
  <c r="A3445" i="3"/>
  <c r="A3444" i="3"/>
  <c r="A3443" i="3"/>
  <c r="A3442" i="3"/>
  <c r="A3441" i="3"/>
  <c r="A3440" i="3"/>
  <c r="A3439" i="3"/>
  <c r="A3438" i="3"/>
  <c r="A3437" i="3"/>
  <c r="A3436" i="3"/>
  <c r="A3435" i="3"/>
  <c r="A3434" i="3"/>
  <c r="A3433" i="3"/>
  <c r="A3432" i="3"/>
  <c r="A3431" i="3"/>
  <c r="A3430" i="3"/>
  <c r="A3429" i="3"/>
  <c r="A3428" i="3"/>
  <c r="A3427" i="3"/>
  <c r="A3426" i="3"/>
  <c r="A3425" i="3"/>
  <c r="A3424" i="3"/>
  <c r="A3423" i="3"/>
  <c r="A3422" i="3"/>
  <c r="A3421" i="3"/>
  <c r="A3420" i="3"/>
  <c r="A3419" i="3"/>
  <c r="A3418" i="3"/>
  <c r="A3417" i="3"/>
  <c r="A3416" i="3"/>
  <c r="A3415" i="3"/>
  <c r="A3414" i="3"/>
  <c r="A3413" i="3"/>
  <c r="A3412" i="3"/>
  <c r="A3411" i="3"/>
  <c r="A3410" i="3"/>
  <c r="A3409" i="3"/>
  <c r="A3408" i="3"/>
  <c r="A3407" i="3"/>
  <c r="A3406" i="3"/>
  <c r="A3405" i="3"/>
  <c r="A3404" i="3"/>
  <c r="A3403" i="3"/>
  <c r="A3402" i="3"/>
  <c r="A3401" i="3"/>
  <c r="A3400" i="3"/>
  <c r="A3399" i="3"/>
  <c r="A3398" i="3"/>
  <c r="A3397" i="3"/>
  <c r="A3396" i="3"/>
  <c r="A3395" i="3"/>
  <c r="A3394" i="3"/>
  <c r="A3393" i="3"/>
  <c r="A3392" i="3"/>
  <c r="A3391" i="3"/>
  <c r="A3390" i="3"/>
  <c r="A3389" i="3"/>
  <c r="A3388" i="3"/>
  <c r="A3387" i="3"/>
  <c r="A3386" i="3"/>
  <c r="A3385" i="3"/>
  <c r="A3384" i="3"/>
  <c r="A3383" i="3"/>
  <c r="A3382" i="3"/>
  <c r="A3381" i="3"/>
  <c r="A3380" i="3"/>
  <c r="A3379" i="3"/>
  <c r="A3378" i="3"/>
  <c r="A3377" i="3"/>
  <c r="A3376" i="3"/>
  <c r="A3375" i="3"/>
  <c r="A3374" i="3"/>
  <c r="A3373" i="3"/>
  <c r="A3372" i="3"/>
  <c r="A3371" i="3"/>
  <c r="A3370" i="3"/>
  <c r="A3369" i="3"/>
  <c r="A3368" i="3"/>
  <c r="A3367" i="3"/>
  <c r="A3366" i="3"/>
  <c r="A3365" i="3"/>
  <c r="A3364" i="3"/>
  <c r="A3363" i="3"/>
  <c r="A3362" i="3"/>
  <c r="A3361" i="3"/>
  <c r="A3360" i="3"/>
  <c r="A3359" i="3"/>
  <c r="A3358" i="3"/>
  <c r="A3357" i="3"/>
  <c r="A3356" i="3"/>
  <c r="A3355" i="3"/>
  <c r="A3354" i="3"/>
  <c r="A3353" i="3"/>
  <c r="A3352" i="3"/>
  <c r="A3351" i="3"/>
  <c r="A3350" i="3"/>
  <c r="A3349" i="3"/>
  <c r="A3348" i="3"/>
  <c r="A3347" i="3"/>
  <c r="A3346" i="3"/>
  <c r="A3345" i="3"/>
  <c r="A3344" i="3"/>
  <c r="A3343" i="3"/>
  <c r="A3342" i="3"/>
  <c r="A3341" i="3"/>
  <c r="A3340" i="3"/>
  <c r="A3339" i="3"/>
  <c r="A3338" i="3"/>
  <c r="A3337" i="3"/>
  <c r="A3336" i="3"/>
  <c r="A3335" i="3"/>
  <c r="A3334" i="3"/>
  <c r="A3333" i="3"/>
  <c r="A3332" i="3"/>
  <c r="A3331" i="3"/>
  <c r="A3330" i="3"/>
  <c r="A3329" i="3"/>
  <c r="A3328" i="3"/>
  <c r="A3327" i="3"/>
  <c r="A3326" i="3"/>
  <c r="A3325" i="3"/>
  <c r="A3324" i="3"/>
  <c r="A3323" i="3"/>
  <c r="A3322" i="3"/>
  <c r="A3321" i="3"/>
  <c r="A3320" i="3"/>
  <c r="A3319" i="3"/>
  <c r="A3318" i="3"/>
  <c r="A3317" i="3"/>
  <c r="A3316" i="3"/>
  <c r="A3315" i="3"/>
  <c r="A3314" i="3"/>
  <c r="A3313" i="3"/>
  <c r="A3312" i="3"/>
  <c r="A3311" i="3"/>
  <c r="A3310" i="3"/>
  <c r="A3309" i="3"/>
  <c r="A3308" i="3"/>
  <c r="A3307" i="3"/>
  <c r="A3306" i="3"/>
  <c r="A3305" i="3"/>
  <c r="A3304" i="3"/>
  <c r="A3303" i="3"/>
  <c r="A3302" i="3"/>
  <c r="A3301" i="3"/>
  <c r="A3300" i="3"/>
  <c r="A3299" i="3"/>
  <c r="A3298" i="3"/>
  <c r="A3297" i="3"/>
  <c r="A3296" i="3"/>
  <c r="A3295" i="3"/>
  <c r="A3294" i="3"/>
  <c r="A3293" i="3"/>
  <c r="A3292" i="3"/>
  <c r="A3291" i="3"/>
  <c r="A3290" i="3"/>
  <c r="A3289" i="3"/>
  <c r="A3288" i="3"/>
  <c r="A3287" i="3"/>
  <c r="A3286" i="3"/>
  <c r="A3285" i="3"/>
  <c r="A3284" i="3"/>
  <c r="A3283" i="3"/>
  <c r="A3282" i="3"/>
  <c r="A3281" i="3"/>
  <c r="A3280" i="3"/>
  <c r="A3279" i="3"/>
  <c r="A3278" i="3"/>
  <c r="A3277" i="3"/>
  <c r="A3276" i="3"/>
  <c r="A3275" i="3"/>
  <c r="A3274" i="3"/>
  <c r="A3273" i="3"/>
  <c r="A3272" i="3"/>
  <c r="A3271" i="3"/>
  <c r="A3270" i="3"/>
  <c r="A3269" i="3"/>
  <c r="A3268" i="3"/>
  <c r="A3267" i="3"/>
  <c r="A3266" i="3"/>
  <c r="A3265" i="3"/>
  <c r="A3264" i="3"/>
  <c r="A3263" i="3"/>
  <c r="A3262" i="3"/>
  <c r="A3261" i="3"/>
  <c r="A3260" i="3"/>
  <c r="A3259" i="3"/>
  <c r="A3258" i="3"/>
  <c r="A3257" i="3"/>
  <c r="A3256" i="3"/>
  <c r="A3255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35" i="3"/>
  <c r="A3234" i="3"/>
  <c r="A3233" i="3"/>
  <c r="A3232" i="3"/>
  <c r="A3231" i="3"/>
  <c r="A3230" i="3"/>
  <c r="A3229" i="3"/>
  <c r="A3228" i="3"/>
  <c r="A3227" i="3"/>
  <c r="A3226" i="3"/>
  <c r="A3225" i="3"/>
  <c r="A3224" i="3"/>
  <c r="A3223" i="3"/>
  <c r="A3222" i="3"/>
  <c r="A3221" i="3"/>
  <c r="A3220" i="3"/>
  <c r="A3219" i="3"/>
  <c r="A3218" i="3"/>
  <c r="A3217" i="3"/>
  <c r="A3216" i="3"/>
  <c r="A3215" i="3"/>
  <c r="A3214" i="3"/>
  <c r="A3213" i="3"/>
  <c r="A3212" i="3"/>
  <c r="A3211" i="3"/>
  <c r="A3210" i="3"/>
  <c r="A3209" i="3"/>
  <c r="A3208" i="3"/>
  <c r="A3207" i="3"/>
  <c r="A3206" i="3"/>
  <c r="A3205" i="3"/>
  <c r="A3204" i="3"/>
  <c r="A3203" i="3"/>
  <c r="A3202" i="3"/>
  <c r="A3201" i="3"/>
  <c r="A3200" i="3"/>
  <c r="A3199" i="3"/>
  <c r="A3198" i="3"/>
  <c r="A3197" i="3"/>
  <c r="A3196" i="3"/>
  <c r="A3195" i="3"/>
  <c r="A3194" i="3"/>
  <c r="A3193" i="3"/>
  <c r="A3192" i="3"/>
  <c r="A3191" i="3"/>
  <c r="A3190" i="3"/>
  <c r="A3189" i="3"/>
  <c r="A3188" i="3"/>
  <c r="A3187" i="3"/>
  <c r="A3186" i="3"/>
  <c r="A3185" i="3"/>
  <c r="A3184" i="3"/>
  <c r="A3183" i="3"/>
  <c r="A3182" i="3"/>
  <c r="A3181" i="3"/>
  <c r="A3180" i="3"/>
  <c r="A3179" i="3"/>
  <c r="A3178" i="3"/>
  <c r="A3177" i="3"/>
  <c r="A3176" i="3"/>
  <c r="A3175" i="3"/>
  <c r="A3174" i="3"/>
  <c r="A3173" i="3"/>
  <c r="A3172" i="3"/>
  <c r="A3171" i="3"/>
  <c r="A3170" i="3"/>
  <c r="A3169" i="3"/>
  <c r="A3168" i="3"/>
  <c r="A3167" i="3"/>
  <c r="A3166" i="3"/>
  <c r="A3165" i="3"/>
  <c r="A3164" i="3"/>
  <c r="A3163" i="3"/>
  <c r="A3162" i="3"/>
  <c r="A3161" i="3"/>
  <c r="A3160" i="3"/>
  <c r="A3159" i="3"/>
  <c r="A3158" i="3"/>
  <c r="A3157" i="3"/>
  <c r="A3156" i="3"/>
  <c r="A3155" i="3"/>
  <c r="A3154" i="3"/>
  <c r="A3153" i="3"/>
  <c r="A3152" i="3"/>
  <c r="A3151" i="3"/>
  <c r="A3150" i="3"/>
  <c r="A3149" i="3"/>
  <c r="A3148" i="3"/>
  <c r="A3147" i="3"/>
  <c r="A3146" i="3"/>
  <c r="A3145" i="3"/>
  <c r="A3144" i="3"/>
  <c r="A3143" i="3"/>
  <c r="A3142" i="3"/>
  <c r="A3141" i="3"/>
  <c r="A3140" i="3"/>
  <c r="A3139" i="3"/>
  <c r="A3138" i="3"/>
  <c r="A3137" i="3"/>
  <c r="A3136" i="3"/>
  <c r="A3135" i="3"/>
  <c r="A3134" i="3"/>
  <c r="A3133" i="3"/>
  <c r="A3132" i="3"/>
  <c r="A3131" i="3"/>
  <c r="A3130" i="3"/>
  <c r="A3129" i="3"/>
  <c r="A3128" i="3"/>
  <c r="A3127" i="3"/>
  <c r="A3126" i="3"/>
  <c r="A3125" i="3"/>
  <c r="A3124" i="3"/>
  <c r="A3123" i="3"/>
  <c r="A3122" i="3"/>
  <c r="A3121" i="3"/>
  <c r="A3120" i="3"/>
  <c r="A3119" i="3"/>
  <c r="A3118" i="3"/>
  <c r="A3117" i="3"/>
  <c r="A3116" i="3"/>
  <c r="A3115" i="3"/>
  <c r="A3114" i="3"/>
  <c r="A3113" i="3"/>
  <c r="A3112" i="3"/>
  <c r="A3111" i="3"/>
  <c r="A3110" i="3"/>
  <c r="A3109" i="3"/>
  <c r="A3108" i="3"/>
  <c r="A3107" i="3"/>
  <c r="A3106" i="3"/>
  <c r="A3105" i="3"/>
  <c r="A3104" i="3"/>
  <c r="A3103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84" i="3"/>
  <c r="A3083" i="3"/>
  <c r="A3082" i="3"/>
  <c r="A3081" i="3"/>
  <c r="A3080" i="3"/>
  <c r="A3079" i="3"/>
  <c r="A3078" i="3"/>
  <c r="A3077" i="3"/>
  <c r="A3076" i="3"/>
  <c r="A3075" i="3"/>
  <c r="A3074" i="3"/>
  <c r="A3073" i="3"/>
  <c r="A3072" i="3"/>
  <c r="A3071" i="3"/>
  <c r="A3070" i="3"/>
  <c r="A3069" i="3"/>
  <c r="A3068" i="3"/>
  <c r="A3067" i="3"/>
  <c r="A3066" i="3"/>
  <c r="A3065" i="3"/>
  <c r="A3064" i="3"/>
  <c r="A3063" i="3"/>
  <c r="A3062" i="3"/>
  <c r="A3061" i="3"/>
  <c r="A3060" i="3"/>
  <c r="A3059" i="3"/>
  <c r="A3058" i="3"/>
  <c r="A3057" i="3"/>
  <c r="A3056" i="3"/>
  <c r="A3055" i="3"/>
  <c r="A3054" i="3"/>
  <c r="A3053" i="3"/>
  <c r="A3052" i="3"/>
  <c r="A3051" i="3"/>
  <c r="A3050" i="3"/>
  <c r="A3049" i="3"/>
  <c r="A3048" i="3"/>
  <c r="A3047" i="3"/>
  <c r="A3046" i="3"/>
  <c r="A3045" i="3"/>
  <c r="A3044" i="3"/>
  <c r="A3043" i="3"/>
  <c r="A3042" i="3"/>
  <c r="A3041" i="3"/>
  <c r="A3040" i="3"/>
  <c r="A3039" i="3"/>
  <c r="A3038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19" i="3"/>
  <c r="A3018" i="3"/>
  <c r="A3017" i="3"/>
  <c r="A3016" i="3"/>
  <c r="A3015" i="3"/>
  <c r="A3014" i="3"/>
  <c r="A3013" i="3"/>
  <c r="A3012" i="3"/>
  <c r="A3011" i="3"/>
  <c r="A3010" i="3"/>
  <c r="A3009" i="3"/>
  <c r="A3008" i="3"/>
  <c r="A3007" i="3"/>
  <c r="A3006" i="3"/>
  <c r="A3005" i="3"/>
  <c r="A3004" i="3"/>
  <c r="A3003" i="3"/>
  <c r="A3002" i="3"/>
  <c r="A3001" i="3"/>
  <c r="A3000" i="3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67" i="3"/>
  <c r="A1664" i="3"/>
  <c r="A1663" i="3"/>
  <c r="A1662" i="3"/>
  <c r="A1661" i="3"/>
  <c r="A1660" i="3"/>
  <c r="A1659" i="3"/>
  <c r="T1048564" i="3"/>
  <c r="S1048564" i="3"/>
  <c r="T1663" i="3"/>
  <c r="S1663" i="3"/>
  <c r="P1663" i="3"/>
  <c r="O1663" i="3"/>
  <c r="T1662" i="3"/>
  <c r="S1662" i="3"/>
  <c r="T1661" i="3"/>
  <c r="S1661" i="3"/>
  <c r="T1660" i="3"/>
  <c r="S1660" i="3"/>
  <c r="T1659" i="3"/>
  <c r="S1659" i="3"/>
  <c r="A1658" i="3"/>
  <c r="J5" i="6"/>
  <c r="T1657" i="3"/>
  <c r="S1657" i="3"/>
  <c r="P1657" i="3"/>
  <c r="O1657" i="3"/>
  <c r="A1657" i="3"/>
  <c r="T1652" i="3"/>
  <c r="S1652" i="3"/>
  <c r="P1652" i="3"/>
  <c r="O1652" i="3"/>
  <c r="A1652" i="3"/>
  <c r="T1651" i="3"/>
  <c r="S1651" i="3"/>
  <c r="P1651" i="3"/>
  <c r="O1651" i="3"/>
  <c r="A1651" i="3"/>
  <c r="T1066" i="3"/>
  <c r="S1066" i="3"/>
  <c r="J5" i="7"/>
  <c r="L3" i="7"/>
  <c r="C9" i="5"/>
  <c r="L14" i="7"/>
  <c r="T922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2" i="3"/>
  <c r="S1013" i="3"/>
  <c r="S1014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3" i="3"/>
  <c r="S1044" i="3"/>
  <c r="S1045" i="3"/>
  <c r="S1046" i="3"/>
  <c r="S1047" i="3"/>
  <c r="S1048" i="3"/>
  <c r="S1049" i="3"/>
  <c r="S1050" i="3"/>
  <c r="S1051" i="3"/>
  <c r="S1052" i="3"/>
  <c r="S811" i="3"/>
  <c r="S1054" i="3"/>
  <c r="S1055" i="3"/>
  <c r="S1056" i="3"/>
  <c r="S1057" i="3"/>
  <c r="S1058" i="3"/>
  <c r="S1059" i="3"/>
  <c r="S1060" i="3"/>
  <c r="S1061" i="3"/>
  <c r="S1062" i="3"/>
  <c r="S1063" i="3"/>
  <c r="S1065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3" i="3"/>
  <c r="S1164" i="3"/>
  <c r="S1165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4" i="3"/>
  <c r="S1256" i="3"/>
  <c r="S1257" i="3"/>
  <c r="S1258" i="3"/>
  <c r="S1259" i="3"/>
  <c r="S1260" i="3"/>
  <c r="S1261" i="3"/>
  <c r="S1262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2" i="3"/>
  <c r="S1293" i="3"/>
  <c r="S1294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4" i="3"/>
  <c r="S1325" i="3"/>
  <c r="S1326" i="3"/>
  <c r="S1327" i="3"/>
  <c r="S1328" i="3"/>
  <c r="S1329" i="3"/>
  <c r="S1331" i="3"/>
  <c r="S1332" i="3"/>
  <c r="S1334" i="3"/>
  <c r="S1335" i="3"/>
  <c r="S1336" i="3"/>
  <c r="S1337" i="3"/>
  <c r="S1338" i="3"/>
  <c r="S1339" i="3"/>
  <c r="S1340" i="3"/>
  <c r="S1341" i="3"/>
  <c r="S1342" i="3"/>
  <c r="S1343" i="3"/>
  <c r="S1345" i="3"/>
  <c r="S1346" i="3"/>
  <c r="S1347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4" i="3"/>
  <c r="S1385" i="3"/>
  <c r="S1386" i="3"/>
  <c r="S1387" i="3"/>
  <c r="S1388" i="3"/>
  <c r="S1389" i="3"/>
  <c r="S1390" i="3"/>
  <c r="S1391" i="3"/>
  <c r="S1392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7" i="3"/>
  <c r="S1418" i="3"/>
  <c r="S1419" i="3"/>
  <c r="S1420" i="3"/>
  <c r="S39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9" i="3"/>
  <c r="S1460" i="3"/>
  <c r="S1461" i="3"/>
  <c r="S1462" i="3"/>
  <c r="S1463" i="3"/>
  <c r="S1464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2" i="3"/>
  <c r="S1493" i="3"/>
  <c r="S1494" i="3"/>
  <c r="S1495" i="3"/>
  <c r="S1496" i="3"/>
  <c r="S1497" i="3"/>
  <c r="S1498" i="3"/>
  <c r="S1499" i="3"/>
  <c r="S1500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9" i="3"/>
  <c r="S1530" i="3"/>
  <c r="S1531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7" i="3"/>
  <c r="S1548" i="3"/>
  <c r="S1549" i="3"/>
  <c r="S1550" i="3"/>
  <c r="S1551" i="3"/>
  <c r="S1552" i="3"/>
  <c r="S1553" i="3"/>
  <c r="S1554" i="3"/>
  <c r="S1555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40" i="3"/>
  <c r="S1641" i="3"/>
  <c r="S1642" i="3"/>
  <c r="S1643" i="3"/>
  <c r="S1644" i="3"/>
  <c r="S1645" i="3"/>
  <c r="S1646" i="3"/>
  <c r="S1647" i="3"/>
  <c r="S1648" i="3"/>
  <c r="S1649" i="3"/>
  <c r="S1650" i="3"/>
  <c r="S1653" i="3"/>
  <c r="S1654" i="3"/>
  <c r="S1655" i="3"/>
  <c r="S1656" i="3"/>
  <c r="S1658" i="3"/>
  <c r="S1664" i="3"/>
  <c r="S1667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0" i="3"/>
  <c r="S2091" i="3"/>
  <c r="S2092" i="3"/>
  <c r="S2093" i="3"/>
  <c r="S2094" i="3"/>
  <c r="S2095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2371" i="3"/>
  <c r="S2372" i="3"/>
  <c r="S2373" i="3"/>
  <c r="S2374" i="3"/>
  <c r="S2375" i="3"/>
  <c r="S2376" i="3"/>
  <c r="S2377" i="3"/>
  <c r="T923" i="3"/>
  <c r="T1430" i="3"/>
  <c r="O1430" i="3"/>
  <c r="O1552" i="3"/>
  <c r="T1552" i="3"/>
  <c r="O1553" i="3"/>
  <c r="T1553" i="3"/>
  <c r="A1552" i="3"/>
  <c r="A1553" i="3"/>
  <c r="J7" i="4"/>
  <c r="H10" i="4"/>
  <c r="I10" i="4"/>
  <c r="O620" i="3"/>
  <c r="F5" i="3"/>
  <c r="F8" i="3"/>
  <c r="F9" i="3"/>
  <c r="H8" i="3" s="1"/>
  <c r="T1182" i="3" s="1"/>
  <c r="J16" i="6"/>
  <c r="L14" i="6"/>
  <c r="T20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63" i="3"/>
  <c r="T40" i="3"/>
  <c r="T150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41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821" i="3"/>
  <c r="T1053" i="3"/>
  <c r="T151" i="3"/>
  <c r="T152" i="3"/>
  <c r="T358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153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149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1421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277" i="3"/>
  <c r="T577" i="3"/>
  <c r="T813" i="3"/>
  <c r="T814" i="3"/>
  <c r="T815" i="3"/>
  <c r="T816" i="3"/>
  <c r="T817" i="3"/>
  <c r="T818" i="3"/>
  <c r="T819" i="3"/>
  <c r="T820" i="3"/>
  <c r="T812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2" i="3"/>
  <c r="T1013" i="3"/>
  <c r="T1014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3" i="3"/>
  <c r="T1044" i="3"/>
  <c r="T1045" i="3"/>
  <c r="T1046" i="3"/>
  <c r="T1047" i="3"/>
  <c r="T1048" i="3"/>
  <c r="T1049" i="3"/>
  <c r="T1050" i="3"/>
  <c r="T1051" i="3"/>
  <c r="T1052" i="3"/>
  <c r="T811" i="3"/>
  <c r="T1054" i="3"/>
  <c r="T1055" i="3"/>
  <c r="T1056" i="3"/>
  <c r="T1057" i="3"/>
  <c r="T1058" i="3"/>
  <c r="T1059" i="3"/>
  <c r="T1060" i="3"/>
  <c r="T1061" i="3"/>
  <c r="T1062" i="3"/>
  <c r="T1063" i="3"/>
  <c r="T1065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3" i="3"/>
  <c r="T1164" i="3"/>
  <c r="T1165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4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2" i="3"/>
  <c r="T1293" i="3"/>
  <c r="T1294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4" i="3"/>
  <c r="T1325" i="3"/>
  <c r="T1326" i="3"/>
  <c r="T1327" i="3"/>
  <c r="T1328" i="3"/>
  <c r="T1329" i="3"/>
  <c r="T1331" i="3"/>
  <c r="T1332" i="3"/>
  <c r="T1334" i="3"/>
  <c r="T1335" i="3"/>
  <c r="T1336" i="3"/>
  <c r="T1337" i="3"/>
  <c r="T1338" i="3"/>
  <c r="T1339" i="3"/>
  <c r="T1340" i="3"/>
  <c r="T1341" i="3"/>
  <c r="T1342" i="3"/>
  <c r="T1343" i="3"/>
  <c r="T1345" i="3"/>
  <c r="T1346" i="3"/>
  <c r="T1347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4" i="3"/>
  <c r="T1385" i="3"/>
  <c r="T1386" i="3"/>
  <c r="T1387" i="3"/>
  <c r="T1388" i="3"/>
  <c r="T1389" i="3"/>
  <c r="T1390" i="3"/>
  <c r="T1391" i="3"/>
  <c r="T1392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7" i="3"/>
  <c r="T1418" i="3"/>
  <c r="T1419" i="3"/>
  <c r="T1420" i="3"/>
  <c r="T39" i="3"/>
  <c r="T1422" i="3"/>
  <c r="T1423" i="3"/>
  <c r="T1424" i="3"/>
  <c r="T1425" i="3"/>
  <c r="T1426" i="3"/>
  <c r="T1427" i="3"/>
  <c r="T1428" i="3"/>
  <c r="T1429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9" i="3"/>
  <c r="T1460" i="3"/>
  <c r="T1461" i="3"/>
  <c r="T1462" i="3"/>
  <c r="T1463" i="3"/>
  <c r="T1464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2" i="3"/>
  <c r="T1493" i="3"/>
  <c r="T1494" i="3"/>
  <c r="T1495" i="3"/>
  <c r="T1496" i="3"/>
  <c r="T1497" i="3"/>
  <c r="T1498" i="3"/>
  <c r="T1499" i="3"/>
  <c r="T1500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9" i="3"/>
  <c r="T1530" i="3"/>
  <c r="T1531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7" i="3"/>
  <c r="T1548" i="3"/>
  <c r="T1549" i="3"/>
  <c r="T1550" i="3"/>
  <c r="T1551" i="3"/>
  <c r="T1554" i="3"/>
  <c r="T1555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40" i="3"/>
  <c r="T1641" i="3"/>
  <c r="T1642" i="3"/>
  <c r="T1643" i="3"/>
  <c r="T1644" i="3"/>
  <c r="T1645" i="3"/>
  <c r="T1646" i="3"/>
  <c r="T1647" i="3"/>
  <c r="T1648" i="3"/>
  <c r="T1649" i="3"/>
  <c r="T1650" i="3"/>
  <c r="T1653" i="3"/>
  <c r="T1654" i="3"/>
  <c r="T1655" i="3"/>
  <c r="T1656" i="3"/>
  <c r="T1658" i="3"/>
  <c r="T1664" i="3"/>
  <c r="T1667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17" i="3"/>
  <c r="S20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63" i="3"/>
  <c r="S40" i="3"/>
  <c r="S150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41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821" i="3"/>
  <c r="S1053" i="3"/>
  <c r="S151" i="3"/>
  <c r="S152" i="3"/>
  <c r="S358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153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149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1421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277" i="3"/>
  <c r="S577" i="3"/>
  <c r="S813" i="3"/>
  <c r="S814" i="3"/>
  <c r="S815" i="3"/>
  <c r="S816" i="3"/>
  <c r="S817" i="3"/>
  <c r="S818" i="3"/>
  <c r="S819" i="3"/>
  <c r="S820" i="3"/>
  <c r="S812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P914" i="3"/>
  <c r="P915" i="3"/>
  <c r="P918" i="3"/>
  <c r="P921" i="3"/>
  <c r="P924" i="3"/>
  <c r="P925" i="3"/>
  <c r="P926" i="3"/>
  <c r="P927" i="3"/>
  <c r="P928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6" i="3"/>
  <c r="P947" i="3"/>
  <c r="P948" i="3"/>
  <c r="P949" i="3"/>
  <c r="P951" i="3"/>
  <c r="P954" i="3"/>
  <c r="P955" i="3"/>
  <c r="P956" i="3"/>
  <c r="P960" i="3"/>
  <c r="P961" i="3"/>
  <c r="P962" i="3"/>
  <c r="P963" i="3"/>
  <c r="P964" i="3"/>
  <c r="P965" i="3"/>
  <c r="P968" i="3"/>
  <c r="P969" i="3"/>
  <c r="P970" i="3"/>
  <c r="P973" i="3"/>
  <c r="P974" i="3"/>
  <c r="P975" i="3"/>
  <c r="P978" i="3"/>
  <c r="P979" i="3"/>
  <c r="P980" i="3"/>
  <c r="P981" i="3"/>
  <c r="P984" i="3"/>
  <c r="P985" i="3"/>
  <c r="P996" i="3"/>
  <c r="P997" i="3"/>
  <c r="P998" i="3"/>
  <c r="P1002" i="3"/>
  <c r="P1003" i="3"/>
  <c r="P1005" i="3"/>
  <c r="P1009" i="3"/>
  <c r="P1010" i="3"/>
  <c r="P1012" i="3"/>
  <c r="P1013" i="3"/>
  <c r="P1016" i="3"/>
  <c r="P1017" i="3"/>
  <c r="P1018" i="3"/>
  <c r="P1019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43" i="3"/>
  <c r="P1044" i="3"/>
  <c r="P1045" i="3"/>
  <c r="P1046" i="3"/>
  <c r="P1047" i="3"/>
  <c r="P1048" i="3"/>
  <c r="P1049" i="3"/>
  <c r="P1050" i="3"/>
  <c r="P1051" i="3"/>
  <c r="P1052" i="3"/>
  <c r="P1054" i="3"/>
  <c r="P1055" i="3"/>
  <c r="P1056" i="3"/>
  <c r="P1057" i="3"/>
  <c r="P1058" i="3"/>
  <c r="P1059" i="3"/>
  <c r="P1060" i="3"/>
  <c r="P1061" i="3"/>
  <c r="P1064" i="3"/>
  <c r="P1065" i="3"/>
  <c r="P1067" i="3"/>
  <c r="P1068" i="3"/>
  <c r="P1069" i="3"/>
  <c r="P1070" i="3"/>
  <c r="P1071" i="3"/>
  <c r="P1072" i="3"/>
  <c r="P1073" i="3"/>
  <c r="P1075" i="3"/>
  <c r="P1076" i="3"/>
  <c r="P1077" i="3"/>
  <c r="P1078" i="3"/>
  <c r="P1081" i="3"/>
  <c r="P1084" i="3"/>
  <c r="P1086" i="3"/>
  <c r="P1087" i="3"/>
  <c r="P1088" i="3"/>
  <c r="P1089" i="3"/>
  <c r="P1090" i="3"/>
  <c r="P1091" i="3"/>
  <c r="P1093" i="3"/>
  <c r="P1094" i="3"/>
  <c r="P1096" i="3"/>
  <c r="P1104" i="3"/>
  <c r="P1105" i="3"/>
  <c r="P1106" i="3"/>
  <c r="P1107" i="3"/>
  <c r="P1108" i="3"/>
  <c r="P1110" i="3"/>
  <c r="P1111" i="3"/>
  <c r="P1113" i="3"/>
  <c r="P1116" i="3"/>
  <c r="P1117" i="3"/>
  <c r="P1118" i="3"/>
  <c r="P1119" i="3"/>
  <c r="P1121" i="3"/>
  <c r="P1125" i="3"/>
  <c r="P1127" i="3"/>
  <c r="P1128" i="3"/>
  <c r="P1133" i="3"/>
  <c r="P1134" i="3"/>
  <c r="P1135" i="3"/>
  <c r="P1136" i="3"/>
  <c r="P1137" i="3"/>
  <c r="P1140" i="3"/>
  <c r="P1141" i="3"/>
  <c r="P1142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1" i="3"/>
  <c r="P1163" i="3"/>
  <c r="P1167" i="3"/>
  <c r="P1168" i="3"/>
  <c r="P1169" i="3"/>
  <c r="P1170" i="3"/>
  <c r="P1171" i="3"/>
  <c r="P1172" i="3"/>
  <c r="P1173" i="3"/>
  <c r="P1174" i="3"/>
  <c r="P1176" i="3"/>
  <c r="P1177" i="3"/>
  <c r="P1178" i="3"/>
  <c r="P1179" i="3"/>
  <c r="P1180" i="3"/>
  <c r="P1181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3" i="3"/>
  <c r="P1204" i="3"/>
  <c r="P1205" i="3"/>
  <c r="P1206" i="3"/>
  <c r="P1207" i="3"/>
  <c r="P1209" i="3"/>
  <c r="P1210" i="3"/>
  <c r="P1211" i="3"/>
  <c r="P1212" i="3"/>
  <c r="P1222" i="3"/>
  <c r="P1223" i="3"/>
  <c r="P1224" i="3"/>
  <c r="P1225" i="3"/>
  <c r="P1226" i="3"/>
  <c r="P1227" i="3"/>
  <c r="P1228" i="3"/>
  <c r="P1229" i="3"/>
  <c r="P1231" i="3"/>
  <c r="P1232" i="3"/>
  <c r="P1234" i="3"/>
  <c r="P1235" i="3"/>
  <c r="P1236" i="3"/>
  <c r="P1237" i="3"/>
  <c r="P1239" i="3"/>
  <c r="P1240" i="3"/>
  <c r="P1241" i="3"/>
  <c r="P1244" i="3"/>
  <c r="P1245" i="3"/>
  <c r="P1246" i="3"/>
  <c r="P1248" i="3"/>
  <c r="P1249" i="3"/>
  <c r="P1250" i="3"/>
  <c r="P1251" i="3"/>
  <c r="P1252" i="3"/>
  <c r="P1253" i="3"/>
  <c r="P1254" i="3"/>
  <c r="P1256" i="3"/>
  <c r="P1259" i="3"/>
  <c r="P1260" i="3"/>
  <c r="P1261" i="3"/>
  <c r="P1262" i="3"/>
  <c r="P1264" i="3"/>
  <c r="P1265" i="3"/>
  <c r="P1266" i="3"/>
  <c r="P1268" i="3"/>
  <c r="P1269" i="3"/>
  <c r="P1272" i="3"/>
  <c r="P1274" i="3"/>
  <c r="P1275" i="3"/>
  <c r="P1276" i="3"/>
  <c r="P1277" i="3"/>
  <c r="P1278" i="3"/>
  <c r="P1279" i="3"/>
  <c r="P1281" i="3"/>
  <c r="P1282" i="3"/>
  <c r="P1287" i="3"/>
  <c r="P1288" i="3"/>
  <c r="P1289" i="3"/>
  <c r="P1290" i="3"/>
  <c r="P1294" i="3"/>
  <c r="P1297" i="3"/>
  <c r="P1298" i="3"/>
  <c r="P1300" i="3"/>
  <c r="P1301" i="3"/>
  <c r="P1303" i="3"/>
  <c r="P1304" i="3"/>
  <c r="P1305" i="3"/>
  <c r="P1306" i="3"/>
  <c r="P1307" i="3"/>
  <c r="P1310" i="3"/>
  <c r="P1311" i="3"/>
  <c r="P1312" i="3"/>
  <c r="P1313" i="3"/>
  <c r="P1314" i="3"/>
  <c r="P1315" i="3"/>
  <c r="P1316" i="3"/>
  <c r="P1317" i="3"/>
  <c r="P1318" i="3"/>
  <c r="P1319" i="3"/>
  <c r="P1326" i="3"/>
  <c r="P1327" i="3"/>
  <c r="P1328" i="3"/>
  <c r="P1329" i="3"/>
  <c r="P1330" i="3"/>
  <c r="P1331" i="3"/>
  <c r="P1334" i="3"/>
  <c r="P1335" i="3"/>
  <c r="P1337" i="3"/>
  <c r="P1338" i="3"/>
  <c r="P1340" i="3"/>
  <c r="P1341" i="3"/>
  <c r="P1342" i="3"/>
  <c r="P1343" i="3"/>
  <c r="P1344" i="3"/>
  <c r="P1345" i="3"/>
  <c r="P1347" i="3"/>
  <c r="P1349" i="3"/>
  <c r="P1353" i="3"/>
  <c r="P1355" i="3"/>
  <c r="P1360" i="3"/>
  <c r="P1364" i="3"/>
  <c r="P1365" i="3"/>
  <c r="P1366" i="3"/>
  <c r="P1367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5" i="3"/>
  <c r="P1392" i="3"/>
  <c r="P1394" i="3"/>
  <c r="P1396" i="3"/>
  <c r="P1397" i="3"/>
  <c r="P1402" i="3"/>
  <c r="P1403" i="3"/>
  <c r="P1404" i="3"/>
  <c r="P1406" i="3"/>
  <c r="P1407" i="3"/>
  <c r="P1408" i="3"/>
  <c r="P1409" i="3"/>
  <c r="P1410" i="3"/>
  <c r="P1411" i="3"/>
  <c r="P1414" i="3"/>
  <c r="P1417" i="3"/>
  <c r="P1418" i="3"/>
  <c r="P1419" i="3"/>
  <c r="P1420" i="3"/>
  <c r="P1423" i="3"/>
  <c r="P1424" i="3"/>
  <c r="P1425" i="3"/>
  <c r="P1426" i="3"/>
  <c r="P1427" i="3"/>
  <c r="P1440" i="3"/>
  <c r="P1450" i="3"/>
  <c r="P1452" i="3"/>
  <c r="P1453" i="3"/>
  <c r="P1454" i="3"/>
  <c r="P1455" i="3"/>
  <c r="P1456" i="3"/>
  <c r="P1458" i="3"/>
  <c r="P1462" i="3"/>
  <c r="P1463" i="3"/>
  <c r="P1464" i="3"/>
  <c r="P1470" i="3"/>
  <c r="P1471" i="3"/>
  <c r="P1472" i="3"/>
  <c r="P1473" i="3"/>
  <c r="P1474" i="3"/>
  <c r="P1475" i="3"/>
  <c r="P1476" i="3"/>
  <c r="P1477" i="3"/>
  <c r="P1478" i="3"/>
  <c r="P1479" i="3"/>
  <c r="P1484" i="3"/>
  <c r="P1489" i="3"/>
  <c r="P1491" i="3"/>
  <c r="P1492" i="3"/>
  <c r="P1494" i="3"/>
  <c r="P1495" i="3"/>
  <c r="P1496" i="3"/>
  <c r="P1497" i="3"/>
  <c r="P1498" i="3"/>
  <c r="P1499" i="3"/>
  <c r="P1500" i="3"/>
  <c r="P1501" i="3"/>
  <c r="P1502" i="3"/>
  <c r="P1503" i="3"/>
  <c r="P1504" i="3"/>
  <c r="P1508" i="3"/>
  <c r="P1510" i="3"/>
  <c r="P1511" i="3"/>
  <c r="P1512" i="3"/>
  <c r="P1516" i="3"/>
  <c r="P1517" i="3"/>
  <c r="P1518" i="3"/>
  <c r="P1520" i="3"/>
  <c r="P1521" i="3"/>
  <c r="P1522" i="3"/>
  <c r="P1523" i="3"/>
  <c r="P1525" i="3"/>
  <c r="P1526" i="3"/>
  <c r="P1527" i="3"/>
  <c r="P1529" i="3"/>
  <c r="P1531" i="3"/>
  <c r="P1532" i="3"/>
  <c r="P1533" i="3"/>
  <c r="P1537" i="3"/>
  <c r="P1538" i="3"/>
  <c r="P1539" i="3"/>
  <c r="P1541" i="3"/>
  <c r="P1542" i="3"/>
  <c r="P1543" i="3"/>
  <c r="P1544" i="3"/>
  <c r="P1545" i="3"/>
  <c r="P1546" i="3"/>
  <c r="P1554" i="3"/>
  <c r="P1555" i="3"/>
  <c r="P1556" i="3"/>
  <c r="P1557" i="3"/>
  <c r="P1560" i="3"/>
  <c r="P1562" i="3"/>
  <c r="P1563" i="3"/>
  <c r="P1564" i="3"/>
  <c r="P1565" i="3"/>
  <c r="P1569" i="3"/>
  <c r="P1570" i="3"/>
  <c r="P1571" i="3"/>
  <c r="P1572" i="3"/>
  <c r="P1573" i="3"/>
  <c r="P1574" i="3"/>
  <c r="P1575" i="3"/>
  <c r="P1576" i="3"/>
  <c r="P1577" i="3"/>
  <c r="P1578" i="3"/>
  <c r="P1579" i="3"/>
  <c r="P1580" i="3"/>
  <c r="P1581" i="3"/>
  <c r="P1582" i="3"/>
  <c r="P1583" i="3"/>
  <c r="P1584" i="3"/>
  <c r="P1585" i="3"/>
  <c r="P1586" i="3"/>
  <c r="P1588" i="3"/>
  <c r="P1589" i="3"/>
  <c r="P1590" i="3"/>
  <c r="P1591" i="3"/>
  <c r="P1592" i="3"/>
  <c r="P1593" i="3"/>
  <c r="P1594" i="3"/>
  <c r="P1595" i="3"/>
  <c r="P1596" i="3"/>
  <c r="P1597" i="3"/>
  <c r="P1598" i="3"/>
  <c r="P1599" i="3"/>
  <c r="P1600" i="3"/>
  <c r="P1602" i="3"/>
  <c r="P1603" i="3"/>
  <c r="P1604" i="3"/>
  <c r="P1605" i="3"/>
  <c r="P1606" i="3"/>
  <c r="P1607" i="3"/>
  <c r="P1609" i="3"/>
  <c r="P1610" i="3"/>
  <c r="P1611" i="3"/>
  <c r="P1612" i="3"/>
  <c r="P1613" i="3"/>
  <c r="P1614" i="3"/>
  <c r="P1616" i="3"/>
  <c r="P1618" i="3"/>
  <c r="P1620" i="3"/>
  <c r="P1621" i="3"/>
  <c r="P1622" i="3"/>
  <c r="P1623" i="3"/>
  <c r="P1624" i="3"/>
  <c r="P1625" i="3"/>
  <c r="P1626" i="3"/>
  <c r="P1627" i="3"/>
  <c r="P1628" i="3"/>
  <c r="P1629" i="3"/>
  <c r="P1630" i="3"/>
  <c r="P1631" i="3"/>
  <c r="P1632" i="3"/>
  <c r="P1633" i="3"/>
  <c r="P1634" i="3"/>
  <c r="P1635" i="3"/>
  <c r="P1636" i="3"/>
  <c r="P1637" i="3"/>
  <c r="P1640" i="3"/>
  <c r="P1641" i="3"/>
  <c r="P1642" i="3"/>
  <c r="P1643" i="3"/>
  <c r="P1644" i="3"/>
  <c r="P1645" i="3"/>
  <c r="P1646" i="3"/>
  <c r="P1647" i="3"/>
  <c r="P1650" i="3"/>
  <c r="P1653" i="3"/>
  <c r="P1654" i="3"/>
  <c r="P1655" i="3"/>
  <c r="P1656" i="3"/>
  <c r="P1671" i="3"/>
  <c r="P1672" i="3"/>
  <c r="P1673" i="3"/>
  <c r="P1674" i="3"/>
  <c r="P1675" i="3"/>
  <c r="P1676" i="3"/>
  <c r="P1677" i="3"/>
  <c r="P1678" i="3"/>
  <c r="P1679" i="3"/>
  <c r="P1680" i="3"/>
  <c r="P1681" i="3"/>
  <c r="P1682" i="3"/>
  <c r="P1683" i="3"/>
  <c r="P1684" i="3"/>
  <c r="P1685" i="3"/>
  <c r="P1686" i="3"/>
  <c r="P1687" i="3"/>
  <c r="P1688" i="3"/>
  <c r="P1689" i="3"/>
  <c r="P1690" i="3"/>
  <c r="P1691" i="3"/>
  <c r="P1692" i="3"/>
  <c r="P1693" i="3"/>
  <c r="P1694" i="3"/>
  <c r="P1695" i="3"/>
  <c r="P1696" i="3"/>
  <c r="P1697" i="3"/>
  <c r="P1698" i="3"/>
  <c r="P1699" i="3"/>
  <c r="P1700" i="3"/>
  <c r="P1701" i="3"/>
  <c r="P1702" i="3"/>
  <c r="P1703" i="3"/>
  <c r="P1704" i="3"/>
  <c r="P1705" i="3"/>
  <c r="P1706" i="3"/>
  <c r="P1707" i="3"/>
  <c r="P1708" i="3"/>
  <c r="P1709" i="3"/>
  <c r="P1710" i="3"/>
  <c r="P1711" i="3"/>
  <c r="P1712" i="3"/>
  <c r="P1713" i="3"/>
  <c r="P1714" i="3"/>
  <c r="P1715" i="3"/>
  <c r="P1716" i="3"/>
  <c r="P1717" i="3"/>
  <c r="P1718" i="3"/>
  <c r="P1719" i="3"/>
  <c r="P1720" i="3"/>
  <c r="P1721" i="3"/>
  <c r="P1722" i="3"/>
  <c r="P1723" i="3"/>
  <c r="P1724" i="3"/>
  <c r="P1725" i="3"/>
  <c r="P1726" i="3"/>
  <c r="P1727" i="3"/>
  <c r="P1728" i="3"/>
  <c r="P1729" i="3"/>
  <c r="P1730" i="3"/>
  <c r="P1731" i="3"/>
  <c r="P1732" i="3"/>
  <c r="P1733" i="3"/>
  <c r="P1734" i="3"/>
  <c r="P1735" i="3"/>
  <c r="P1736" i="3"/>
  <c r="P1737" i="3"/>
  <c r="P1738" i="3"/>
  <c r="P1739" i="3"/>
  <c r="P1740" i="3"/>
  <c r="P1741" i="3"/>
  <c r="P1742" i="3"/>
  <c r="P1743" i="3"/>
  <c r="P1744" i="3"/>
  <c r="P1745" i="3"/>
  <c r="P1746" i="3"/>
  <c r="P1747" i="3"/>
  <c r="P1748" i="3"/>
  <c r="P1749" i="3"/>
  <c r="P1750" i="3"/>
  <c r="P1751" i="3"/>
  <c r="P1752" i="3"/>
  <c r="P1753" i="3"/>
  <c r="P1754" i="3"/>
  <c r="P1755" i="3"/>
  <c r="P1756" i="3"/>
  <c r="P1757" i="3"/>
  <c r="P1758" i="3"/>
  <c r="P1759" i="3"/>
  <c r="P1760" i="3"/>
  <c r="P1761" i="3"/>
  <c r="P1762" i="3"/>
  <c r="P1763" i="3"/>
  <c r="P1764" i="3"/>
  <c r="P1765" i="3"/>
  <c r="P1766" i="3"/>
  <c r="P1767" i="3"/>
  <c r="P1768" i="3"/>
  <c r="P1769" i="3"/>
  <c r="P1770" i="3"/>
  <c r="P1771" i="3"/>
  <c r="P1772" i="3"/>
  <c r="P1773" i="3"/>
  <c r="P1774" i="3"/>
  <c r="P1775" i="3"/>
  <c r="P1776" i="3"/>
  <c r="P1777" i="3"/>
  <c r="P1778" i="3"/>
  <c r="P1779" i="3"/>
  <c r="P1780" i="3"/>
  <c r="P1781" i="3"/>
  <c r="P1782" i="3"/>
  <c r="P1783" i="3"/>
  <c r="P1784" i="3"/>
  <c r="P1785" i="3"/>
  <c r="P1786" i="3"/>
  <c r="P1787" i="3"/>
  <c r="P1788" i="3"/>
  <c r="P1789" i="3"/>
  <c r="P1790" i="3"/>
  <c r="P1791" i="3"/>
  <c r="P1792" i="3"/>
  <c r="P1793" i="3"/>
  <c r="P1794" i="3"/>
  <c r="P1795" i="3"/>
  <c r="P1796" i="3"/>
  <c r="P1797" i="3"/>
  <c r="P1798" i="3"/>
  <c r="P1799" i="3"/>
  <c r="P1800" i="3"/>
  <c r="P1801" i="3"/>
  <c r="P1802" i="3"/>
  <c r="P1803" i="3"/>
  <c r="P1804" i="3"/>
  <c r="P1805" i="3"/>
  <c r="P1806" i="3"/>
  <c r="P1807" i="3"/>
  <c r="P1808" i="3"/>
  <c r="P1809" i="3"/>
  <c r="P1810" i="3"/>
  <c r="P1811" i="3"/>
  <c r="P1812" i="3"/>
  <c r="P1813" i="3"/>
  <c r="P1814" i="3"/>
  <c r="P1815" i="3"/>
  <c r="P1816" i="3"/>
  <c r="P1817" i="3"/>
  <c r="P1818" i="3"/>
  <c r="P1819" i="3"/>
  <c r="P1820" i="3"/>
  <c r="P1821" i="3"/>
  <c r="P1822" i="3"/>
  <c r="P1823" i="3"/>
  <c r="P1824" i="3"/>
  <c r="P1825" i="3"/>
  <c r="P1826" i="3"/>
  <c r="P1827" i="3"/>
  <c r="P1828" i="3"/>
  <c r="P1829" i="3"/>
  <c r="P1830" i="3"/>
  <c r="P1831" i="3"/>
  <c r="P1832" i="3"/>
  <c r="P1833" i="3"/>
  <c r="P1834" i="3"/>
  <c r="P1835" i="3"/>
  <c r="P1836" i="3"/>
  <c r="P1837" i="3"/>
  <c r="P1838" i="3"/>
  <c r="P1839" i="3"/>
  <c r="P1840" i="3"/>
  <c r="P1841" i="3"/>
  <c r="P1842" i="3"/>
  <c r="P1843" i="3"/>
  <c r="P1844" i="3"/>
  <c r="P1845" i="3"/>
  <c r="P1846" i="3"/>
  <c r="P1847" i="3"/>
  <c r="P1848" i="3"/>
  <c r="P1849" i="3"/>
  <c r="P1850" i="3"/>
  <c r="P1851" i="3"/>
  <c r="P1852" i="3"/>
  <c r="P1853" i="3"/>
  <c r="P1854" i="3"/>
  <c r="P1855" i="3"/>
  <c r="P1856" i="3"/>
  <c r="P1857" i="3"/>
  <c r="P1858" i="3"/>
  <c r="P1859" i="3"/>
  <c r="P1860" i="3"/>
  <c r="P1861" i="3"/>
  <c r="P1862" i="3"/>
  <c r="P1863" i="3"/>
  <c r="P1864" i="3"/>
  <c r="P1865" i="3"/>
  <c r="P1866" i="3"/>
  <c r="P1867" i="3"/>
  <c r="P1868" i="3"/>
  <c r="P1869" i="3"/>
  <c r="P1870" i="3"/>
  <c r="P1871" i="3"/>
  <c r="P1872" i="3"/>
  <c r="P1873" i="3"/>
  <c r="P1874" i="3"/>
  <c r="P1875" i="3"/>
  <c r="P1876" i="3"/>
  <c r="P1877" i="3"/>
  <c r="P1878" i="3"/>
  <c r="P1879" i="3"/>
  <c r="P1880" i="3"/>
  <c r="P1881" i="3"/>
  <c r="P1882" i="3"/>
  <c r="P1883" i="3"/>
  <c r="P1884" i="3"/>
  <c r="P1885" i="3"/>
  <c r="P1886" i="3"/>
  <c r="P1887" i="3"/>
  <c r="P1888" i="3"/>
  <c r="P1889" i="3"/>
  <c r="P1890" i="3"/>
  <c r="P1891" i="3"/>
  <c r="P1892" i="3"/>
  <c r="P1893" i="3"/>
  <c r="P1894" i="3"/>
  <c r="P1895" i="3"/>
  <c r="P1896" i="3"/>
  <c r="P1897" i="3"/>
  <c r="P1898" i="3"/>
  <c r="P1899" i="3"/>
  <c r="P1900" i="3"/>
  <c r="P1901" i="3"/>
  <c r="P1902" i="3"/>
  <c r="P1903" i="3"/>
  <c r="P1904" i="3"/>
  <c r="P1905" i="3"/>
  <c r="P1906" i="3"/>
  <c r="P1907" i="3"/>
  <c r="P1908" i="3"/>
  <c r="P1909" i="3"/>
  <c r="P1910" i="3"/>
  <c r="P1911" i="3"/>
  <c r="P1912" i="3"/>
  <c r="P1913" i="3"/>
  <c r="P1914" i="3"/>
  <c r="P1915" i="3"/>
  <c r="P1916" i="3"/>
  <c r="P1917" i="3"/>
  <c r="P1918" i="3"/>
  <c r="P1919" i="3"/>
  <c r="P1920" i="3"/>
  <c r="P1921" i="3"/>
  <c r="P1922" i="3"/>
  <c r="P1923" i="3"/>
  <c r="P1924" i="3"/>
  <c r="P1925" i="3"/>
  <c r="P1926" i="3"/>
  <c r="P1927" i="3"/>
  <c r="P1928" i="3"/>
  <c r="P1929" i="3"/>
  <c r="P1930" i="3"/>
  <c r="P1931" i="3"/>
  <c r="P1932" i="3"/>
  <c r="P1933" i="3"/>
  <c r="P1934" i="3"/>
  <c r="P1935" i="3"/>
  <c r="P1936" i="3"/>
  <c r="P1937" i="3"/>
  <c r="P1938" i="3"/>
  <c r="P1939" i="3"/>
  <c r="P1940" i="3"/>
  <c r="P1941" i="3"/>
  <c r="P1942" i="3"/>
  <c r="P1943" i="3"/>
  <c r="P1944" i="3"/>
  <c r="P1945" i="3"/>
  <c r="P1946" i="3"/>
  <c r="P1947" i="3"/>
  <c r="P1948" i="3"/>
  <c r="P1949" i="3"/>
  <c r="P1950" i="3"/>
  <c r="P1951" i="3"/>
  <c r="P1952" i="3"/>
  <c r="P1953" i="3"/>
  <c r="P1954" i="3"/>
  <c r="P1955" i="3"/>
  <c r="P1956" i="3"/>
  <c r="P1957" i="3"/>
  <c r="P1958" i="3"/>
  <c r="P1959" i="3"/>
  <c r="P1960" i="3"/>
  <c r="P1961" i="3"/>
  <c r="P1962" i="3"/>
  <c r="P1963" i="3"/>
  <c r="P1964" i="3"/>
  <c r="P1965" i="3"/>
  <c r="P1966" i="3"/>
  <c r="P1967" i="3"/>
  <c r="P1968" i="3"/>
  <c r="P1969" i="3"/>
  <c r="P1970" i="3"/>
  <c r="P1971" i="3"/>
  <c r="P1972" i="3"/>
  <c r="P1973" i="3"/>
  <c r="P1974" i="3"/>
  <c r="P1975" i="3"/>
  <c r="P1976" i="3"/>
  <c r="P1977" i="3"/>
  <c r="P1978" i="3"/>
  <c r="P1979" i="3"/>
  <c r="P1980" i="3"/>
  <c r="P1981" i="3"/>
  <c r="P1982" i="3"/>
  <c r="P1983" i="3"/>
  <c r="P1984" i="3"/>
  <c r="P1985" i="3"/>
  <c r="P1986" i="3"/>
  <c r="P1987" i="3"/>
  <c r="P1988" i="3"/>
  <c r="P1989" i="3"/>
  <c r="P1990" i="3"/>
  <c r="P1991" i="3"/>
  <c r="P1992" i="3"/>
  <c r="P1993" i="3"/>
  <c r="P1994" i="3"/>
  <c r="P1995" i="3"/>
  <c r="P1996" i="3"/>
  <c r="P1997" i="3"/>
  <c r="P1998" i="3"/>
  <c r="P1999" i="3"/>
  <c r="P2000" i="3"/>
  <c r="P2001" i="3"/>
  <c r="P2002" i="3"/>
  <c r="P2003" i="3"/>
  <c r="P2004" i="3"/>
  <c r="P2005" i="3"/>
  <c r="P2006" i="3"/>
  <c r="P2007" i="3"/>
  <c r="P2008" i="3"/>
  <c r="P2009" i="3"/>
  <c r="P2010" i="3"/>
  <c r="P2011" i="3"/>
  <c r="P2012" i="3"/>
  <c r="P2013" i="3"/>
  <c r="P2014" i="3"/>
  <c r="P2015" i="3"/>
  <c r="P2016" i="3"/>
  <c r="P2017" i="3"/>
  <c r="P2018" i="3"/>
  <c r="P2019" i="3"/>
  <c r="P2020" i="3"/>
  <c r="P2021" i="3"/>
  <c r="P2022" i="3"/>
  <c r="P2023" i="3"/>
  <c r="P2024" i="3"/>
  <c r="P2025" i="3"/>
  <c r="P2026" i="3"/>
  <c r="P2027" i="3"/>
  <c r="P2028" i="3"/>
  <c r="P2029" i="3"/>
  <c r="P2030" i="3"/>
  <c r="P2031" i="3"/>
  <c r="P2032" i="3"/>
  <c r="P2033" i="3"/>
  <c r="P2034" i="3"/>
  <c r="P2035" i="3"/>
  <c r="P2036" i="3"/>
  <c r="P2037" i="3"/>
  <c r="P2038" i="3"/>
  <c r="P2039" i="3"/>
  <c r="P2040" i="3"/>
  <c r="P2041" i="3"/>
  <c r="P2042" i="3"/>
  <c r="P2043" i="3"/>
  <c r="P2044" i="3"/>
  <c r="P2045" i="3"/>
  <c r="P2046" i="3"/>
  <c r="P2047" i="3"/>
  <c r="P2048" i="3"/>
  <c r="P2049" i="3"/>
  <c r="P2050" i="3"/>
  <c r="P2051" i="3"/>
  <c r="P2052" i="3"/>
  <c r="P2053" i="3"/>
  <c r="P2054" i="3"/>
  <c r="P2055" i="3"/>
  <c r="P2056" i="3"/>
  <c r="P2057" i="3"/>
  <c r="P2058" i="3"/>
  <c r="P2059" i="3"/>
  <c r="P2060" i="3"/>
  <c r="P2061" i="3"/>
  <c r="P2062" i="3"/>
  <c r="P2063" i="3"/>
  <c r="P2064" i="3"/>
  <c r="P2065" i="3"/>
  <c r="P2066" i="3"/>
  <c r="P2067" i="3"/>
  <c r="P2068" i="3"/>
  <c r="P2069" i="3"/>
  <c r="P2070" i="3"/>
  <c r="P2071" i="3"/>
  <c r="P2072" i="3"/>
  <c r="P2073" i="3"/>
  <c r="P2074" i="3"/>
  <c r="P2075" i="3"/>
  <c r="P2076" i="3"/>
  <c r="P2077" i="3"/>
  <c r="P2078" i="3"/>
  <c r="P2079" i="3"/>
  <c r="P2080" i="3"/>
  <c r="P2081" i="3"/>
  <c r="P2082" i="3"/>
  <c r="P2083" i="3"/>
  <c r="P2084" i="3"/>
  <c r="P2085" i="3"/>
  <c r="P2086" i="3"/>
  <c r="P2087" i="3"/>
  <c r="P2088" i="3"/>
  <c r="P2089" i="3"/>
  <c r="P2090" i="3"/>
  <c r="P2091" i="3"/>
  <c r="P2092" i="3"/>
  <c r="P2093" i="3"/>
  <c r="P2094" i="3"/>
  <c r="P2095" i="3"/>
  <c r="P2096" i="3"/>
  <c r="P2097" i="3"/>
  <c r="P2098" i="3"/>
  <c r="P2099" i="3"/>
  <c r="P2100" i="3"/>
  <c r="P2101" i="3"/>
  <c r="P2102" i="3"/>
  <c r="P2103" i="3"/>
  <c r="P2104" i="3"/>
  <c r="P2105" i="3"/>
  <c r="P2106" i="3"/>
  <c r="P2107" i="3"/>
  <c r="P2108" i="3"/>
  <c r="P2109" i="3"/>
  <c r="P2110" i="3"/>
  <c r="P2111" i="3"/>
  <c r="P2112" i="3"/>
  <c r="P2113" i="3"/>
  <c r="P2114" i="3"/>
  <c r="P2115" i="3"/>
  <c r="P2116" i="3"/>
  <c r="P2117" i="3"/>
  <c r="P2118" i="3"/>
  <c r="P2119" i="3"/>
  <c r="P2120" i="3"/>
  <c r="P2121" i="3"/>
  <c r="P2122" i="3"/>
  <c r="P2123" i="3"/>
  <c r="P2124" i="3"/>
  <c r="P2125" i="3"/>
  <c r="P2126" i="3"/>
  <c r="P2127" i="3"/>
  <c r="P2128" i="3"/>
  <c r="P2129" i="3"/>
  <c r="P2130" i="3"/>
  <c r="P2131" i="3"/>
  <c r="P2132" i="3"/>
  <c r="P2133" i="3"/>
  <c r="P2134" i="3"/>
  <c r="P2135" i="3"/>
  <c r="P2136" i="3"/>
  <c r="P2137" i="3"/>
  <c r="P2138" i="3"/>
  <c r="P2139" i="3"/>
  <c r="P2140" i="3"/>
  <c r="P2141" i="3"/>
  <c r="P2142" i="3"/>
  <c r="P2143" i="3"/>
  <c r="P2144" i="3"/>
  <c r="P2145" i="3"/>
  <c r="P2146" i="3"/>
  <c r="P2147" i="3"/>
  <c r="P2148" i="3"/>
  <c r="P2149" i="3"/>
  <c r="P2150" i="3"/>
  <c r="P2151" i="3"/>
  <c r="P2152" i="3"/>
  <c r="P2153" i="3"/>
  <c r="P2154" i="3"/>
  <c r="P2155" i="3"/>
  <c r="P2156" i="3"/>
  <c r="P2157" i="3"/>
  <c r="P2158" i="3"/>
  <c r="P2159" i="3"/>
  <c r="P2160" i="3"/>
  <c r="P2161" i="3"/>
  <c r="P2162" i="3"/>
  <c r="P2163" i="3"/>
  <c r="P2164" i="3"/>
  <c r="P2165" i="3"/>
  <c r="P2166" i="3"/>
  <c r="P2167" i="3"/>
  <c r="P2168" i="3"/>
  <c r="P2169" i="3"/>
  <c r="P2170" i="3"/>
  <c r="P2171" i="3"/>
  <c r="P2172" i="3"/>
  <c r="P2173" i="3"/>
  <c r="P2174" i="3"/>
  <c r="P2175" i="3"/>
  <c r="P2176" i="3"/>
  <c r="P2177" i="3"/>
  <c r="P2178" i="3"/>
  <c r="P2179" i="3"/>
  <c r="P2180" i="3"/>
  <c r="P2181" i="3"/>
  <c r="P2182" i="3"/>
  <c r="P2183" i="3"/>
  <c r="P2184" i="3"/>
  <c r="P2185" i="3"/>
  <c r="P2186" i="3"/>
  <c r="P2187" i="3"/>
  <c r="P2188" i="3"/>
  <c r="P2189" i="3"/>
  <c r="P2190" i="3"/>
  <c r="P2191" i="3"/>
  <c r="P2192" i="3"/>
  <c r="P2193" i="3"/>
  <c r="P2194" i="3"/>
  <c r="P2195" i="3"/>
  <c r="P2196" i="3"/>
  <c r="P2197" i="3"/>
  <c r="P2198" i="3"/>
  <c r="P2199" i="3"/>
  <c r="P2200" i="3"/>
  <c r="P2201" i="3"/>
  <c r="P2202" i="3"/>
  <c r="P2203" i="3"/>
  <c r="P2204" i="3"/>
  <c r="P2205" i="3"/>
  <c r="P2206" i="3"/>
  <c r="P2207" i="3"/>
  <c r="P2208" i="3"/>
  <c r="P2209" i="3"/>
  <c r="P2210" i="3"/>
  <c r="P2211" i="3"/>
  <c r="P2212" i="3"/>
  <c r="P2213" i="3"/>
  <c r="P2214" i="3"/>
  <c r="P2215" i="3"/>
  <c r="P2216" i="3"/>
  <c r="P2217" i="3"/>
  <c r="P2218" i="3"/>
  <c r="P2219" i="3"/>
  <c r="P2220" i="3"/>
  <c r="P2221" i="3"/>
  <c r="P2222" i="3"/>
  <c r="P2223" i="3"/>
  <c r="P2224" i="3"/>
  <c r="P2225" i="3"/>
  <c r="P2226" i="3"/>
  <c r="P2227" i="3"/>
  <c r="P2228" i="3"/>
  <c r="P2229" i="3"/>
  <c r="P2230" i="3"/>
  <c r="P2231" i="3"/>
  <c r="P2232" i="3"/>
  <c r="P2233" i="3"/>
  <c r="P2234" i="3"/>
  <c r="P2235" i="3"/>
  <c r="P2236" i="3"/>
  <c r="P2237" i="3"/>
  <c r="P2238" i="3"/>
  <c r="P2239" i="3"/>
  <c r="P2240" i="3"/>
  <c r="P2241" i="3"/>
  <c r="P2242" i="3"/>
  <c r="P2243" i="3"/>
  <c r="P2244" i="3"/>
  <c r="P2245" i="3"/>
  <c r="P2246" i="3"/>
  <c r="P2247" i="3"/>
  <c r="P2248" i="3"/>
  <c r="P2249" i="3"/>
  <c r="P2250" i="3"/>
  <c r="P2251" i="3"/>
  <c r="P2252" i="3"/>
  <c r="P2253" i="3"/>
  <c r="P2254" i="3"/>
  <c r="P2255" i="3"/>
  <c r="P2256" i="3"/>
  <c r="P2257" i="3"/>
  <c r="P2258" i="3"/>
  <c r="P2259" i="3"/>
  <c r="P2260" i="3"/>
  <c r="P2261" i="3"/>
  <c r="P2262" i="3"/>
  <c r="P2263" i="3"/>
  <c r="P2264" i="3"/>
  <c r="P2265" i="3"/>
  <c r="P2266" i="3"/>
  <c r="P2267" i="3"/>
  <c r="P2268" i="3"/>
  <c r="P2269" i="3"/>
  <c r="P2270" i="3"/>
  <c r="P2271" i="3"/>
  <c r="P2272" i="3"/>
  <c r="P2273" i="3"/>
  <c r="P2274" i="3"/>
  <c r="P2275" i="3"/>
  <c r="P2276" i="3"/>
  <c r="P2277" i="3"/>
  <c r="P2278" i="3"/>
  <c r="P2279" i="3"/>
  <c r="P2280" i="3"/>
  <c r="P2281" i="3"/>
  <c r="P2282" i="3"/>
  <c r="P2283" i="3"/>
  <c r="P2284" i="3"/>
  <c r="P2285" i="3"/>
  <c r="P2286" i="3"/>
  <c r="P2287" i="3"/>
  <c r="P2288" i="3"/>
  <c r="P2289" i="3"/>
  <c r="P2290" i="3"/>
  <c r="P2291" i="3"/>
  <c r="P2292" i="3"/>
  <c r="P2293" i="3"/>
  <c r="P2294" i="3"/>
  <c r="P2295" i="3"/>
  <c r="P2296" i="3"/>
  <c r="P2297" i="3"/>
  <c r="P2298" i="3"/>
  <c r="P2299" i="3"/>
  <c r="P2300" i="3"/>
  <c r="P2301" i="3"/>
  <c r="P2302" i="3"/>
  <c r="P2303" i="3"/>
  <c r="P2304" i="3"/>
  <c r="P2305" i="3"/>
  <c r="P2306" i="3"/>
  <c r="P2307" i="3"/>
  <c r="P2308" i="3"/>
  <c r="P2309" i="3"/>
  <c r="P2310" i="3"/>
  <c r="P2311" i="3"/>
  <c r="P2312" i="3"/>
  <c r="P2313" i="3"/>
  <c r="P2314" i="3"/>
  <c r="P2315" i="3"/>
  <c r="P2316" i="3"/>
  <c r="P2317" i="3"/>
  <c r="P2318" i="3"/>
  <c r="P2319" i="3"/>
  <c r="P2320" i="3"/>
  <c r="P2321" i="3"/>
  <c r="P2322" i="3"/>
  <c r="P2323" i="3"/>
  <c r="P2324" i="3"/>
  <c r="P2325" i="3"/>
  <c r="P2326" i="3"/>
  <c r="P2327" i="3"/>
  <c r="P2328" i="3"/>
  <c r="P2329" i="3"/>
  <c r="P2330" i="3"/>
  <c r="P2331" i="3"/>
  <c r="P2332" i="3"/>
  <c r="P2333" i="3"/>
  <c r="P2334" i="3"/>
  <c r="P2335" i="3"/>
  <c r="P2336" i="3"/>
  <c r="P2337" i="3"/>
  <c r="P2338" i="3"/>
  <c r="P2339" i="3"/>
  <c r="P2340" i="3"/>
  <c r="P2341" i="3"/>
  <c r="P2342" i="3"/>
  <c r="P2343" i="3"/>
  <c r="P2344" i="3"/>
  <c r="P2345" i="3"/>
  <c r="P2346" i="3"/>
  <c r="P2347" i="3"/>
  <c r="P2348" i="3"/>
  <c r="P2349" i="3"/>
  <c r="P2350" i="3"/>
  <c r="P2351" i="3"/>
  <c r="P2352" i="3"/>
  <c r="P2353" i="3"/>
  <c r="P2354" i="3"/>
  <c r="P2355" i="3"/>
  <c r="P2356" i="3"/>
  <c r="P2357" i="3"/>
  <c r="P2358" i="3"/>
  <c r="P2359" i="3"/>
  <c r="P2360" i="3"/>
  <c r="P2361" i="3"/>
  <c r="P2362" i="3"/>
  <c r="P2363" i="3"/>
  <c r="P2364" i="3"/>
  <c r="P2365" i="3"/>
  <c r="P2366" i="3"/>
  <c r="P2367" i="3"/>
  <c r="P2368" i="3"/>
  <c r="P2369" i="3"/>
  <c r="P2370" i="3"/>
  <c r="P2371" i="3"/>
  <c r="P2372" i="3"/>
  <c r="P2373" i="3"/>
  <c r="P2374" i="3"/>
  <c r="P2375" i="3"/>
  <c r="P2376" i="3"/>
  <c r="P2377" i="3"/>
  <c r="P2378" i="3"/>
  <c r="P2379" i="3"/>
  <c r="P2380" i="3"/>
  <c r="P2381" i="3"/>
  <c r="P2382" i="3"/>
  <c r="P2383" i="3"/>
  <c r="P2384" i="3"/>
  <c r="P2385" i="3"/>
  <c r="P2386" i="3"/>
  <c r="P2387" i="3"/>
  <c r="P2388" i="3"/>
  <c r="P2389" i="3"/>
  <c r="P2390" i="3"/>
  <c r="P2391" i="3"/>
  <c r="P2392" i="3"/>
  <c r="P2393" i="3"/>
  <c r="P2394" i="3"/>
  <c r="P2395" i="3"/>
  <c r="P2396" i="3"/>
  <c r="P2397" i="3"/>
  <c r="P2398" i="3"/>
  <c r="P2399" i="3"/>
  <c r="P2400" i="3"/>
  <c r="P2401" i="3"/>
  <c r="P2402" i="3"/>
  <c r="P2403" i="3"/>
  <c r="P2404" i="3"/>
  <c r="P2405" i="3"/>
  <c r="P2406" i="3"/>
  <c r="P2407" i="3"/>
  <c r="P2408" i="3"/>
  <c r="P2409" i="3"/>
  <c r="P2410" i="3"/>
  <c r="P2411" i="3"/>
  <c r="P2412" i="3"/>
  <c r="P2413" i="3"/>
  <c r="P2414" i="3"/>
  <c r="P2415" i="3"/>
  <c r="P2416" i="3"/>
  <c r="P2417" i="3"/>
  <c r="P2418" i="3"/>
  <c r="P2419" i="3"/>
  <c r="P2420" i="3"/>
  <c r="P2421" i="3"/>
  <c r="P2422" i="3"/>
  <c r="P2423" i="3"/>
  <c r="P2424" i="3"/>
  <c r="P2425" i="3"/>
  <c r="P2426" i="3"/>
  <c r="P2427" i="3"/>
  <c r="P2428" i="3"/>
  <c r="P2429" i="3"/>
  <c r="P2430" i="3"/>
  <c r="P2431" i="3"/>
  <c r="P2432" i="3"/>
  <c r="P2433" i="3"/>
  <c r="P2434" i="3"/>
  <c r="P2435" i="3"/>
  <c r="P2436" i="3"/>
  <c r="P2437" i="3"/>
  <c r="P2438" i="3"/>
  <c r="P2439" i="3"/>
  <c r="P2440" i="3"/>
  <c r="P2441" i="3"/>
  <c r="P2442" i="3"/>
  <c r="P2443" i="3"/>
  <c r="P2444" i="3"/>
  <c r="P2445" i="3"/>
  <c r="P2446" i="3"/>
  <c r="P2447" i="3"/>
  <c r="P2448" i="3"/>
  <c r="P2449" i="3"/>
  <c r="P2450" i="3"/>
  <c r="P2451" i="3"/>
  <c r="P2452" i="3"/>
  <c r="P2453" i="3"/>
  <c r="P2454" i="3"/>
  <c r="P2455" i="3"/>
  <c r="P2456" i="3"/>
  <c r="P2457" i="3"/>
  <c r="P2458" i="3"/>
  <c r="P2459" i="3"/>
  <c r="P2460" i="3"/>
  <c r="P2461" i="3"/>
  <c r="P2462" i="3"/>
  <c r="P2463" i="3"/>
  <c r="P2464" i="3"/>
  <c r="P2465" i="3"/>
  <c r="P2466" i="3"/>
  <c r="P2467" i="3"/>
  <c r="P2468" i="3"/>
  <c r="P2469" i="3"/>
  <c r="P2470" i="3"/>
  <c r="P2471" i="3"/>
  <c r="P2472" i="3"/>
  <c r="P2473" i="3"/>
  <c r="P2474" i="3"/>
  <c r="P2475" i="3"/>
  <c r="P2476" i="3"/>
  <c r="P2477" i="3"/>
  <c r="P2478" i="3"/>
  <c r="P2479" i="3"/>
  <c r="P2480" i="3"/>
  <c r="P2481" i="3"/>
  <c r="P2482" i="3"/>
  <c r="P2483" i="3"/>
  <c r="P2484" i="3"/>
  <c r="P2485" i="3"/>
  <c r="P2486" i="3"/>
  <c r="P2487" i="3"/>
  <c r="P2488" i="3"/>
  <c r="P2489" i="3"/>
  <c r="P2490" i="3"/>
  <c r="P2491" i="3"/>
  <c r="P2492" i="3"/>
  <c r="P2493" i="3"/>
  <c r="P2494" i="3"/>
  <c r="P2495" i="3"/>
  <c r="P2496" i="3"/>
  <c r="P2497" i="3"/>
  <c r="P2498" i="3"/>
  <c r="P2499" i="3"/>
  <c r="P2500" i="3"/>
  <c r="P2501" i="3"/>
  <c r="P2502" i="3"/>
  <c r="P2503" i="3"/>
  <c r="P2504" i="3"/>
  <c r="P2505" i="3"/>
  <c r="P2506" i="3"/>
  <c r="P2507" i="3"/>
  <c r="P2508" i="3"/>
  <c r="P2509" i="3"/>
  <c r="P2510" i="3"/>
  <c r="P2511" i="3"/>
  <c r="P2512" i="3"/>
  <c r="P2513" i="3"/>
  <c r="P2514" i="3"/>
  <c r="P2515" i="3"/>
  <c r="P2516" i="3"/>
  <c r="P2517" i="3"/>
  <c r="P2518" i="3"/>
  <c r="P2519" i="3"/>
  <c r="P2520" i="3"/>
  <c r="P2521" i="3"/>
  <c r="P2522" i="3"/>
  <c r="P2523" i="3"/>
  <c r="P2524" i="3"/>
  <c r="P2525" i="3"/>
  <c r="P2526" i="3"/>
  <c r="P2527" i="3"/>
  <c r="P2528" i="3"/>
  <c r="P2529" i="3"/>
  <c r="P2530" i="3"/>
  <c r="P2531" i="3"/>
  <c r="P2532" i="3"/>
  <c r="P2533" i="3"/>
  <c r="P2534" i="3"/>
  <c r="P2535" i="3"/>
  <c r="P2536" i="3"/>
  <c r="P2537" i="3"/>
  <c r="P2538" i="3"/>
  <c r="P2539" i="3"/>
  <c r="P2540" i="3"/>
  <c r="P2541" i="3"/>
  <c r="P2542" i="3"/>
  <c r="P2543" i="3"/>
  <c r="P2544" i="3"/>
  <c r="P2545" i="3"/>
  <c r="P2546" i="3"/>
  <c r="P2547" i="3"/>
  <c r="P2548" i="3"/>
  <c r="P2549" i="3"/>
  <c r="P2550" i="3"/>
  <c r="P2551" i="3"/>
  <c r="P2552" i="3"/>
  <c r="P2553" i="3"/>
  <c r="P2554" i="3"/>
  <c r="P2555" i="3"/>
  <c r="P2556" i="3"/>
  <c r="P2557" i="3"/>
  <c r="P2558" i="3"/>
  <c r="P2559" i="3"/>
  <c r="P2560" i="3"/>
  <c r="P2561" i="3"/>
  <c r="P2562" i="3"/>
  <c r="P2563" i="3"/>
  <c r="P2564" i="3"/>
  <c r="P2565" i="3"/>
  <c r="P2566" i="3"/>
  <c r="P2567" i="3"/>
  <c r="P2568" i="3"/>
  <c r="P2569" i="3"/>
  <c r="P2570" i="3"/>
  <c r="P2571" i="3"/>
  <c r="P2572" i="3"/>
  <c r="P2573" i="3"/>
  <c r="P2574" i="3"/>
  <c r="P2575" i="3"/>
  <c r="P2576" i="3"/>
  <c r="P2577" i="3"/>
  <c r="P2578" i="3"/>
  <c r="P2579" i="3"/>
  <c r="P2580" i="3"/>
  <c r="P2581" i="3"/>
  <c r="P2582" i="3"/>
  <c r="P2583" i="3"/>
  <c r="P2584" i="3"/>
  <c r="P2585" i="3"/>
  <c r="P2586" i="3"/>
  <c r="P2587" i="3"/>
  <c r="P2588" i="3"/>
  <c r="P2589" i="3"/>
  <c r="P2590" i="3"/>
  <c r="P2591" i="3"/>
  <c r="P2592" i="3"/>
  <c r="P2593" i="3"/>
  <c r="P2594" i="3"/>
  <c r="P2595" i="3"/>
  <c r="P2596" i="3"/>
  <c r="P2597" i="3"/>
  <c r="P2598" i="3"/>
  <c r="P2599" i="3"/>
  <c r="P2600" i="3"/>
  <c r="P2601" i="3"/>
  <c r="P2602" i="3"/>
  <c r="P2603" i="3"/>
  <c r="P2604" i="3"/>
  <c r="P2605" i="3"/>
  <c r="P2606" i="3"/>
  <c r="P2607" i="3"/>
  <c r="P2608" i="3"/>
  <c r="P2609" i="3"/>
  <c r="P2610" i="3"/>
  <c r="P2611" i="3"/>
  <c r="P2612" i="3"/>
  <c r="P2613" i="3"/>
  <c r="P2614" i="3"/>
  <c r="P2615" i="3"/>
  <c r="P2616" i="3"/>
  <c r="P2617" i="3"/>
  <c r="P2618" i="3"/>
  <c r="P2619" i="3"/>
  <c r="P2620" i="3"/>
  <c r="P2621" i="3"/>
  <c r="P2622" i="3"/>
  <c r="P2623" i="3"/>
  <c r="P2624" i="3"/>
  <c r="P2625" i="3"/>
  <c r="P2626" i="3"/>
  <c r="P2627" i="3"/>
  <c r="P2628" i="3"/>
  <c r="P2629" i="3"/>
  <c r="P2630" i="3"/>
  <c r="P2631" i="3"/>
  <c r="P2632" i="3"/>
  <c r="P2633" i="3"/>
  <c r="P2634" i="3"/>
  <c r="P2635" i="3"/>
  <c r="P2636" i="3"/>
  <c r="P2637" i="3"/>
  <c r="P2638" i="3"/>
  <c r="P2639" i="3"/>
  <c r="P2640" i="3"/>
  <c r="P2641" i="3"/>
  <c r="P2642" i="3"/>
  <c r="P2643" i="3"/>
  <c r="P2644" i="3"/>
  <c r="P2645" i="3"/>
  <c r="P2646" i="3"/>
  <c r="P2647" i="3"/>
  <c r="P2648" i="3"/>
  <c r="P2649" i="3"/>
  <c r="P2650" i="3"/>
  <c r="P2651" i="3"/>
  <c r="P2652" i="3"/>
  <c r="P2653" i="3"/>
  <c r="P2654" i="3"/>
  <c r="P2655" i="3"/>
  <c r="P2656" i="3"/>
  <c r="P2657" i="3"/>
  <c r="P2658" i="3"/>
  <c r="P2659" i="3"/>
  <c r="P2660" i="3"/>
  <c r="P2661" i="3"/>
  <c r="P2662" i="3"/>
  <c r="P2663" i="3"/>
  <c r="P2664" i="3"/>
  <c r="P2665" i="3"/>
  <c r="P2666" i="3"/>
  <c r="P2667" i="3"/>
  <c r="P2668" i="3"/>
  <c r="P2669" i="3"/>
  <c r="P2670" i="3"/>
  <c r="P2671" i="3"/>
  <c r="P2672" i="3"/>
  <c r="P2673" i="3"/>
  <c r="P2674" i="3"/>
  <c r="P2675" i="3"/>
  <c r="P2676" i="3"/>
  <c r="P2677" i="3"/>
  <c r="P2678" i="3"/>
  <c r="P2679" i="3"/>
  <c r="P2680" i="3"/>
  <c r="P2681" i="3"/>
  <c r="P2682" i="3"/>
  <c r="P2683" i="3"/>
  <c r="P2684" i="3"/>
  <c r="P2685" i="3"/>
  <c r="P2686" i="3"/>
  <c r="P2687" i="3"/>
  <c r="P2688" i="3"/>
  <c r="P2689" i="3"/>
  <c r="P2690" i="3"/>
  <c r="P2691" i="3"/>
  <c r="P2692" i="3"/>
  <c r="P2693" i="3"/>
  <c r="P2694" i="3"/>
  <c r="P2695" i="3"/>
  <c r="P2696" i="3"/>
  <c r="P2697" i="3"/>
  <c r="P2698" i="3"/>
  <c r="P2699" i="3"/>
  <c r="P2700" i="3"/>
  <c r="P2701" i="3"/>
  <c r="P2702" i="3"/>
  <c r="P2703" i="3"/>
  <c r="P2704" i="3"/>
  <c r="P2705" i="3"/>
  <c r="P2706" i="3"/>
  <c r="P2707" i="3"/>
  <c r="P2708" i="3"/>
  <c r="P2709" i="3"/>
  <c r="P2710" i="3"/>
  <c r="P2711" i="3"/>
  <c r="P2712" i="3"/>
  <c r="P2713" i="3"/>
  <c r="P2714" i="3"/>
  <c r="P2715" i="3"/>
  <c r="P2716" i="3"/>
  <c r="P2717" i="3"/>
  <c r="P2718" i="3"/>
  <c r="P2719" i="3"/>
  <c r="P2720" i="3"/>
  <c r="P2721" i="3"/>
  <c r="P2722" i="3"/>
  <c r="P2723" i="3"/>
  <c r="P2724" i="3"/>
  <c r="P2725" i="3"/>
  <c r="P2726" i="3"/>
  <c r="P2727" i="3"/>
  <c r="P2728" i="3"/>
  <c r="P2729" i="3"/>
  <c r="P2730" i="3"/>
  <c r="P2731" i="3"/>
  <c r="P2732" i="3"/>
  <c r="P2733" i="3"/>
  <c r="P2734" i="3"/>
  <c r="P2735" i="3"/>
  <c r="P2736" i="3"/>
  <c r="P2737" i="3"/>
  <c r="P2738" i="3"/>
  <c r="P2739" i="3"/>
  <c r="P2740" i="3"/>
  <c r="P2741" i="3"/>
  <c r="P2742" i="3"/>
  <c r="P2743" i="3"/>
  <c r="P2744" i="3"/>
  <c r="P2745" i="3"/>
  <c r="P2746" i="3"/>
  <c r="P2747" i="3"/>
  <c r="P2748" i="3"/>
  <c r="P2749" i="3"/>
  <c r="P2750" i="3"/>
  <c r="P2751" i="3"/>
  <c r="P2752" i="3"/>
  <c r="P2753" i="3"/>
  <c r="P2754" i="3"/>
  <c r="P2755" i="3"/>
  <c r="P2756" i="3"/>
  <c r="P2757" i="3"/>
  <c r="P2758" i="3"/>
  <c r="P2759" i="3"/>
  <c r="P2760" i="3"/>
  <c r="P2761" i="3"/>
  <c r="P2762" i="3"/>
  <c r="P2763" i="3"/>
  <c r="P2764" i="3"/>
  <c r="P2765" i="3"/>
  <c r="P2766" i="3"/>
  <c r="P2767" i="3"/>
  <c r="P2768" i="3"/>
  <c r="P2769" i="3"/>
  <c r="P2770" i="3"/>
  <c r="P2771" i="3"/>
  <c r="P2772" i="3"/>
  <c r="P2773" i="3"/>
  <c r="P2774" i="3"/>
  <c r="P2775" i="3"/>
  <c r="P2776" i="3"/>
  <c r="P2777" i="3"/>
  <c r="P2778" i="3"/>
  <c r="P2779" i="3"/>
  <c r="P2780" i="3"/>
  <c r="P2781" i="3"/>
  <c r="P2782" i="3"/>
  <c r="P2783" i="3"/>
  <c r="P2784" i="3"/>
  <c r="P2785" i="3"/>
  <c r="P2786" i="3"/>
  <c r="P2787" i="3"/>
  <c r="P2788" i="3"/>
  <c r="P2789" i="3"/>
  <c r="P2790" i="3"/>
  <c r="P2791" i="3"/>
  <c r="P2792" i="3"/>
  <c r="P2793" i="3"/>
  <c r="P2794" i="3"/>
  <c r="P2795" i="3"/>
  <c r="P2796" i="3"/>
  <c r="P2797" i="3"/>
  <c r="P2798" i="3"/>
  <c r="P2799" i="3"/>
  <c r="P2800" i="3"/>
  <c r="P2801" i="3"/>
  <c r="P2802" i="3"/>
  <c r="P2803" i="3"/>
  <c r="P2804" i="3"/>
  <c r="P2805" i="3"/>
  <c r="P2806" i="3"/>
  <c r="P2807" i="3"/>
  <c r="P2808" i="3"/>
  <c r="P2809" i="3"/>
  <c r="P2810" i="3"/>
  <c r="P2811" i="3"/>
  <c r="P2812" i="3"/>
  <c r="P2813" i="3"/>
  <c r="P2814" i="3"/>
  <c r="P2815" i="3"/>
  <c r="P2816" i="3"/>
  <c r="P2817" i="3"/>
  <c r="P2818" i="3"/>
  <c r="P2819" i="3"/>
  <c r="P2820" i="3"/>
  <c r="P2821" i="3"/>
  <c r="P2822" i="3"/>
  <c r="P2823" i="3"/>
  <c r="P2824" i="3"/>
  <c r="P2825" i="3"/>
  <c r="P2826" i="3"/>
  <c r="P2827" i="3"/>
  <c r="P2828" i="3"/>
  <c r="P2829" i="3"/>
  <c r="P2830" i="3"/>
  <c r="P2831" i="3"/>
  <c r="P2832" i="3"/>
  <c r="P2833" i="3"/>
  <c r="P2834" i="3"/>
  <c r="P2835" i="3"/>
  <c r="P2836" i="3"/>
  <c r="P2837" i="3"/>
  <c r="P2838" i="3"/>
  <c r="P2839" i="3"/>
  <c r="P2840" i="3"/>
  <c r="P2841" i="3"/>
  <c r="P2842" i="3"/>
  <c r="P2843" i="3"/>
  <c r="P2844" i="3"/>
  <c r="P2845" i="3"/>
  <c r="P2846" i="3"/>
  <c r="P2847" i="3"/>
  <c r="P2848" i="3"/>
  <c r="P2849" i="3"/>
  <c r="P2850" i="3"/>
  <c r="P2851" i="3"/>
  <c r="P2852" i="3"/>
  <c r="P2853" i="3"/>
  <c r="P2854" i="3"/>
  <c r="P2855" i="3"/>
  <c r="P2856" i="3"/>
  <c r="P2857" i="3"/>
  <c r="P2858" i="3"/>
  <c r="P2859" i="3"/>
  <c r="P2860" i="3"/>
  <c r="P2861" i="3"/>
  <c r="P2862" i="3"/>
  <c r="P2863" i="3"/>
  <c r="P2864" i="3"/>
  <c r="P2865" i="3"/>
  <c r="P2866" i="3"/>
  <c r="P2867" i="3"/>
  <c r="P2868" i="3"/>
  <c r="P2869" i="3"/>
  <c r="P2870" i="3"/>
  <c r="P2871" i="3"/>
  <c r="P2872" i="3"/>
  <c r="P2873" i="3"/>
  <c r="P2874" i="3"/>
  <c r="P2875" i="3"/>
  <c r="P2876" i="3"/>
  <c r="P2877" i="3"/>
  <c r="P2878" i="3"/>
  <c r="P2879" i="3"/>
  <c r="P2880" i="3"/>
  <c r="P2881" i="3"/>
  <c r="P2882" i="3"/>
  <c r="P2883" i="3"/>
  <c r="P2884" i="3"/>
  <c r="P2885" i="3"/>
  <c r="P2886" i="3"/>
  <c r="P2887" i="3"/>
  <c r="P2888" i="3"/>
  <c r="P2889" i="3"/>
  <c r="P2890" i="3"/>
  <c r="P2891" i="3"/>
  <c r="P2892" i="3"/>
  <c r="P2893" i="3"/>
  <c r="P2894" i="3"/>
  <c r="P2895" i="3"/>
  <c r="P2896" i="3"/>
  <c r="P2897" i="3"/>
  <c r="P2898" i="3"/>
  <c r="P2899" i="3"/>
  <c r="P2900" i="3"/>
  <c r="P2901" i="3"/>
  <c r="P2902" i="3"/>
  <c r="P2903" i="3"/>
  <c r="P2904" i="3"/>
  <c r="P2905" i="3"/>
  <c r="P2906" i="3"/>
  <c r="P2907" i="3"/>
  <c r="P2908" i="3"/>
  <c r="P2909" i="3"/>
  <c r="P2910" i="3"/>
  <c r="P2911" i="3"/>
  <c r="P2912" i="3"/>
  <c r="P2913" i="3"/>
  <c r="P2914" i="3"/>
  <c r="P2915" i="3"/>
  <c r="P2916" i="3"/>
  <c r="P2917" i="3"/>
  <c r="P2918" i="3"/>
  <c r="P2919" i="3"/>
  <c r="P2920" i="3"/>
  <c r="P2921" i="3"/>
  <c r="P2922" i="3"/>
  <c r="P2923" i="3"/>
  <c r="P2924" i="3"/>
  <c r="P2925" i="3"/>
  <c r="P2926" i="3"/>
  <c r="P2927" i="3"/>
  <c r="P2928" i="3"/>
  <c r="P2929" i="3"/>
  <c r="P2930" i="3"/>
  <c r="P2931" i="3"/>
  <c r="P2932" i="3"/>
  <c r="P2933" i="3"/>
  <c r="P2934" i="3"/>
  <c r="P2935" i="3"/>
  <c r="P2936" i="3"/>
  <c r="P2937" i="3"/>
  <c r="P2938" i="3"/>
  <c r="P2939" i="3"/>
  <c r="P2940" i="3"/>
  <c r="P2941" i="3"/>
  <c r="P2942" i="3"/>
  <c r="P2943" i="3"/>
  <c r="P2944" i="3"/>
  <c r="P2945" i="3"/>
  <c r="P2946" i="3"/>
  <c r="P2947" i="3"/>
  <c r="P2948" i="3"/>
  <c r="P2949" i="3"/>
  <c r="P2950" i="3"/>
  <c r="P2951" i="3"/>
  <c r="P2952" i="3"/>
  <c r="P2953" i="3"/>
  <c r="P2954" i="3"/>
  <c r="P2955" i="3"/>
  <c r="P2956" i="3"/>
  <c r="P2957" i="3"/>
  <c r="P2958" i="3"/>
  <c r="P2959" i="3"/>
  <c r="P2960" i="3"/>
  <c r="P2961" i="3"/>
  <c r="P2962" i="3"/>
  <c r="P2963" i="3"/>
  <c r="P2964" i="3"/>
  <c r="P2965" i="3"/>
  <c r="P2966" i="3"/>
  <c r="P2967" i="3"/>
  <c r="P2968" i="3"/>
  <c r="P2969" i="3"/>
  <c r="P2970" i="3"/>
  <c r="P2971" i="3"/>
  <c r="P2972" i="3"/>
  <c r="P2973" i="3"/>
  <c r="P2974" i="3"/>
  <c r="P2975" i="3"/>
  <c r="P2976" i="3"/>
  <c r="P2977" i="3"/>
  <c r="P2978" i="3"/>
  <c r="P2979" i="3"/>
  <c r="P2980" i="3"/>
  <c r="P2981" i="3"/>
  <c r="P2982" i="3"/>
  <c r="P2983" i="3"/>
  <c r="P2984" i="3"/>
  <c r="P2985" i="3"/>
  <c r="P2986" i="3"/>
  <c r="P2987" i="3"/>
  <c r="P2988" i="3"/>
  <c r="P2989" i="3"/>
  <c r="P2990" i="3"/>
  <c r="P2991" i="3"/>
  <c r="P2992" i="3"/>
  <c r="P2993" i="3"/>
  <c r="P2994" i="3"/>
  <c r="P2995" i="3"/>
  <c r="P2996" i="3"/>
  <c r="P2997" i="3"/>
  <c r="P2998" i="3"/>
  <c r="P2999" i="3"/>
  <c r="P3000" i="3"/>
  <c r="P3001" i="3"/>
  <c r="P3002" i="3"/>
  <c r="P3003" i="3"/>
  <c r="P3004" i="3"/>
  <c r="P3005" i="3"/>
  <c r="P3006" i="3"/>
  <c r="P3007" i="3"/>
  <c r="P3008" i="3"/>
  <c r="P3009" i="3"/>
  <c r="P3010" i="3"/>
  <c r="P3011" i="3"/>
  <c r="P3012" i="3"/>
  <c r="P3013" i="3"/>
  <c r="P3014" i="3"/>
  <c r="P3015" i="3"/>
  <c r="P3016" i="3"/>
  <c r="P3017" i="3"/>
  <c r="P3018" i="3"/>
  <c r="P3019" i="3"/>
  <c r="P3020" i="3"/>
  <c r="P3021" i="3"/>
  <c r="P3022" i="3"/>
  <c r="P3023" i="3"/>
  <c r="P3024" i="3"/>
  <c r="P3025" i="3"/>
  <c r="P3026" i="3"/>
  <c r="P3027" i="3"/>
  <c r="P3028" i="3"/>
  <c r="P3029" i="3"/>
  <c r="P3030" i="3"/>
  <c r="P3031" i="3"/>
  <c r="P3032" i="3"/>
  <c r="P3033" i="3"/>
  <c r="P3034" i="3"/>
  <c r="P3035" i="3"/>
  <c r="P3036" i="3"/>
  <c r="P3037" i="3"/>
  <c r="P3038" i="3"/>
  <c r="P3039" i="3"/>
  <c r="P3040" i="3"/>
  <c r="P3041" i="3"/>
  <c r="P3042" i="3"/>
  <c r="P3043" i="3"/>
  <c r="P3044" i="3"/>
  <c r="P3045" i="3"/>
  <c r="P3046" i="3"/>
  <c r="P3047" i="3"/>
  <c r="P3048" i="3"/>
  <c r="P3049" i="3"/>
  <c r="P3050" i="3"/>
  <c r="P3051" i="3"/>
  <c r="P3052" i="3"/>
  <c r="P3053" i="3"/>
  <c r="P3054" i="3"/>
  <c r="P3055" i="3"/>
  <c r="P3056" i="3"/>
  <c r="P3057" i="3"/>
  <c r="P3058" i="3"/>
  <c r="P3059" i="3"/>
  <c r="P3060" i="3"/>
  <c r="P3061" i="3"/>
  <c r="P3062" i="3"/>
  <c r="P3063" i="3"/>
  <c r="P3064" i="3"/>
  <c r="P3065" i="3"/>
  <c r="P3066" i="3"/>
  <c r="P3067" i="3"/>
  <c r="P3068" i="3"/>
  <c r="P3069" i="3"/>
  <c r="P3070" i="3"/>
  <c r="P3071" i="3"/>
  <c r="P3072" i="3"/>
  <c r="P3073" i="3"/>
  <c r="P3074" i="3"/>
  <c r="P3075" i="3"/>
  <c r="P3076" i="3"/>
  <c r="P3077" i="3"/>
  <c r="P3078" i="3"/>
  <c r="P3079" i="3"/>
  <c r="P3080" i="3"/>
  <c r="P3081" i="3"/>
  <c r="P3082" i="3"/>
  <c r="P3083" i="3"/>
  <c r="P3084" i="3"/>
  <c r="P3085" i="3"/>
  <c r="P3086" i="3"/>
  <c r="P3087" i="3"/>
  <c r="P3088" i="3"/>
  <c r="P3089" i="3"/>
  <c r="P3090" i="3"/>
  <c r="P3091" i="3"/>
  <c r="P3092" i="3"/>
  <c r="P3093" i="3"/>
  <c r="P3094" i="3"/>
  <c r="P3095" i="3"/>
  <c r="P3096" i="3"/>
  <c r="P3097" i="3"/>
  <c r="P3098" i="3"/>
  <c r="P3099" i="3"/>
  <c r="P3100" i="3"/>
  <c r="P3101" i="3"/>
  <c r="P3102" i="3"/>
  <c r="P3103" i="3"/>
  <c r="P3104" i="3"/>
  <c r="P3105" i="3"/>
  <c r="P3106" i="3"/>
  <c r="P3107" i="3"/>
  <c r="P3108" i="3"/>
  <c r="P3109" i="3"/>
  <c r="P3110" i="3"/>
  <c r="P3111" i="3"/>
  <c r="P3112" i="3"/>
  <c r="P3113" i="3"/>
  <c r="P3114" i="3"/>
  <c r="P3115" i="3"/>
  <c r="P3116" i="3"/>
  <c r="P3117" i="3"/>
  <c r="P3118" i="3"/>
  <c r="P3119" i="3"/>
  <c r="P3120" i="3"/>
  <c r="P3121" i="3"/>
  <c r="P3122" i="3"/>
  <c r="P3123" i="3"/>
  <c r="P3124" i="3"/>
  <c r="P3125" i="3"/>
  <c r="P3126" i="3"/>
  <c r="P3127" i="3"/>
  <c r="P3128" i="3"/>
  <c r="P3129" i="3"/>
  <c r="P3130" i="3"/>
  <c r="P3131" i="3"/>
  <c r="P3132" i="3"/>
  <c r="P3133" i="3"/>
  <c r="P3134" i="3"/>
  <c r="P3135" i="3"/>
  <c r="P3136" i="3"/>
  <c r="P3137" i="3"/>
  <c r="P3138" i="3"/>
  <c r="P3139" i="3"/>
  <c r="P3140" i="3"/>
  <c r="P3141" i="3"/>
  <c r="P3142" i="3"/>
  <c r="P3143" i="3"/>
  <c r="P3144" i="3"/>
  <c r="P3145" i="3"/>
  <c r="P3146" i="3"/>
  <c r="P3147" i="3"/>
  <c r="P3148" i="3"/>
  <c r="P3149" i="3"/>
  <c r="P3150" i="3"/>
  <c r="P3151" i="3"/>
  <c r="P3152" i="3"/>
  <c r="P3153" i="3"/>
  <c r="P3154" i="3"/>
  <c r="P3155" i="3"/>
  <c r="P3156" i="3"/>
  <c r="P3157" i="3"/>
  <c r="P3158" i="3"/>
  <c r="P3159" i="3"/>
  <c r="P3160" i="3"/>
  <c r="P3161" i="3"/>
  <c r="P3162" i="3"/>
  <c r="P3163" i="3"/>
  <c r="P3164" i="3"/>
  <c r="P3165" i="3"/>
  <c r="P3166" i="3"/>
  <c r="P3167" i="3"/>
  <c r="P3168" i="3"/>
  <c r="P3169" i="3"/>
  <c r="P3170" i="3"/>
  <c r="P3171" i="3"/>
  <c r="P3172" i="3"/>
  <c r="P3173" i="3"/>
  <c r="P3174" i="3"/>
  <c r="P3175" i="3"/>
  <c r="P3176" i="3"/>
  <c r="P3177" i="3"/>
  <c r="P3178" i="3"/>
  <c r="P3179" i="3"/>
  <c r="P3180" i="3"/>
  <c r="P3181" i="3"/>
  <c r="P3182" i="3"/>
  <c r="P3183" i="3"/>
  <c r="P3184" i="3"/>
  <c r="P3185" i="3"/>
  <c r="P3186" i="3"/>
  <c r="P3187" i="3"/>
  <c r="P3188" i="3"/>
  <c r="P3189" i="3"/>
  <c r="P3190" i="3"/>
  <c r="P3191" i="3"/>
  <c r="P3192" i="3"/>
  <c r="P3193" i="3"/>
  <c r="P3194" i="3"/>
  <c r="P3195" i="3"/>
  <c r="P3196" i="3"/>
  <c r="P3197" i="3"/>
  <c r="P3198" i="3"/>
  <c r="P3199" i="3"/>
  <c r="P3200" i="3"/>
  <c r="P3201" i="3"/>
  <c r="P3202" i="3"/>
  <c r="P3203" i="3"/>
  <c r="P3204" i="3"/>
  <c r="P3205" i="3"/>
  <c r="P3206" i="3"/>
  <c r="P3207" i="3"/>
  <c r="P3208" i="3"/>
  <c r="P3209" i="3"/>
  <c r="P3210" i="3"/>
  <c r="P3211" i="3"/>
  <c r="P3212" i="3"/>
  <c r="P3213" i="3"/>
  <c r="P3214" i="3"/>
  <c r="P3215" i="3"/>
  <c r="P3216" i="3"/>
  <c r="P3217" i="3"/>
  <c r="P3218" i="3"/>
  <c r="P3219" i="3"/>
  <c r="P3220" i="3"/>
  <c r="P3221" i="3"/>
  <c r="P3222" i="3"/>
  <c r="P3223" i="3"/>
  <c r="P3224" i="3"/>
  <c r="P3225" i="3"/>
  <c r="P3226" i="3"/>
  <c r="P3227" i="3"/>
  <c r="P3228" i="3"/>
  <c r="P3229" i="3"/>
  <c r="P3230" i="3"/>
  <c r="P3231" i="3"/>
  <c r="P3232" i="3"/>
  <c r="P3233" i="3"/>
  <c r="P3234" i="3"/>
  <c r="P3235" i="3"/>
  <c r="P3236" i="3"/>
  <c r="P3237" i="3"/>
  <c r="P3238" i="3"/>
  <c r="P3239" i="3"/>
  <c r="P3240" i="3"/>
  <c r="P3241" i="3"/>
  <c r="P3242" i="3"/>
  <c r="P3243" i="3"/>
  <c r="P3244" i="3"/>
  <c r="P3245" i="3"/>
  <c r="P3246" i="3"/>
  <c r="P3247" i="3"/>
  <c r="P3248" i="3"/>
  <c r="P3249" i="3"/>
  <c r="P3250" i="3"/>
  <c r="P3251" i="3"/>
  <c r="P3252" i="3"/>
  <c r="P3253" i="3"/>
  <c r="P3254" i="3"/>
  <c r="P3255" i="3"/>
  <c r="P3256" i="3"/>
  <c r="P3257" i="3"/>
  <c r="P3258" i="3"/>
  <c r="P3259" i="3"/>
  <c r="P3260" i="3"/>
  <c r="P3261" i="3"/>
  <c r="P3262" i="3"/>
  <c r="P3263" i="3"/>
  <c r="P3264" i="3"/>
  <c r="P3265" i="3"/>
  <c r="P3266" i="3"/>
  <c r="P3267" i="3"/>
  <c r="P3268" i="3"/>
  <c r="P3269" i="3"/>
  <c r="P3270" i="3"/>
  <c r="P3271" i="3"/>
  <c r="P3272" i="3"/>
  <c r="P3273" i="3"/>
  <c r="P3274" i="3"/>
  <c r="P3275" i="3"/>
  <c r="P3276" i="3"/>
  <c r="P3277" i="3"/>
  <c r="P3278" i="3"/>
  <c r="P3279" i="3"/>
  <c r="P3280" i="3"/>
  <c r="P3281" i="3"/>
  <c r="P3282" i="3"/>
  <c r="P3283" i="3"/>
  <c r="P3284" i="3"/>
  <c r="P3285" i="3"/>
  <c r="P3286" i="3"/>
  <c r="P3287" i="3"/>
  <c r="P3288" i="3"/>
  <c r="P3289" i="3"/>
  <c r="P3290" i="3"/>
  <c r="P3291" i="3"/>
  <c r="P3292" i="3"/>
  <c r="P3293" i="3"/>
  <c r="P3294" i="3"/>
  <c r="P3295" i="3"/>
  <c r="P3296" i="3"/>
  <c r="P3297" i="3"/>
  <c r="P3298" i="3"/>
  <c r="P3299" i="3"/>
  <c r="P3300" i="3"/>
  <c r="P3301" i="3"/>
  <c r="P3302" i="3"/>
  <c r="P3303" i="3"/>
  <c r="P3304" i="3"/>
  <c r="P3305" i="3"/>
  <c r="P3306" i="3"/>
  <c r="P3307" i="3"/>
  <c r="P3308" i="3"/>
  <c r="P3309" i="3"/>
  <c r="P3310" i="3"/>
  <c r="P3311" i="3"/>
  <c r="P3312" i="3"/>
  <c r="P3313" i="3"/>
  <c r="P3314" i="3"/>
  <c r="P3315" i="3"/>
  <c r="P3316" i="3"/>
  <c r="P3317" i="3"/>
  <c r="P3318" i="3"/>
  <c r="P3319" i="3"/>
  <c r="P3320" i="3"/>
  <c r="P3321" i="3"/>
  <c r="P3322" i="3"/>
  <c r="P3323" i="3"/>
  <c r="P3324" i="3"/>
  <c r="P3325" i="3"/>
  <c r="P3326" i="3"/>
  <c r="P3327" i="3"/>
  <c r="P3328" i="3"/>
  <c r="P3329" i="3"/>
  <c r="P3330" i="3"/>
  <c r="P3331" i="3"/>
  <c r="P3332" i="3"/>
  <c r="P3333" i="3"/>
  <c r="P3334" i="3"/>
  <c r="P3335" i="3"/>
  <c r="P3336" i="3"/>
  <c r="P3337" i="3"/>
  <c r="P3338" i="3"/>
  <c r="P3339" i="3"/>
  <c r="P3340" i="3"/>
  <c r="P3341" i="3"/>
  <c r="P3342" i="3"/>
  <c r="P3343" i="3"/>
  <c r="P3344" i="3"/>
  <c r="P3345" i="3"/>
  <c r="P3346" i="3"/>
  <c r="P3347" i="3"/>
  <c r="P3348" i="3"/>
  <c r="P3349" i="3"/>
  <c r="P3350" i="3"/>
  <c r="P3351" i="3"/>
  <c r="P3352" i="3"/>
  <c r="P3353" i="3"/>
  <c r="P3354" i="3"/>
  <c r="P3355" i="3"/>
  <c r="P3356" i="3"/>
  <c r="P3357" i="3"/>
  <c r="P3358" i="3"/>
  <c r="P3359" i="3"/>
  <c r="P3360" i="3"/>
  <c r="P3361" i="3"/>
  <c r="P3362" i="3"/>
  <c r="P3363" i="3"/>
  <c r="P3364" i="3"/>
  <c r="P3365" i="3"/>
  <c r="P3366" i="3"/>
  <c r="P3367" i="3"/>
  <c r="P3368" i="3"/>
  <c r="P3369" i="3"/>
  <c r="P3370" i="3"/>
  <c r="P3371" i="3"/>
  <c r="P3372" i="3"/>
  <c r="P3373" i="3"/>
  <c r="P3374" i="3"/>
  <c r="P3375" i="3"/>
  <c r="P3376" i="3"/>
  <c r="P3377" i="3"/>
  <c r="P3378" i="3"/>
  <c r="P3379" i="3"/>
  <c r="P3380" i="3"/>
  <c r="P3381" i="3"/>
  <c r="P3382" i="3"/>
  <c r="P3383" i="3"/>
  <c r="P3384" i="3"/>
  <c r="P3385" i="3"/>
  <c r="P3386" i="3"/>
  <c r="P3387" i="3"/>
  <c r="P3388" i="3"/>
  <c r="P3389" i="3"/>
  <c r="P3390" i="3"/>
  <c r="P3391" i="3"/>
  <c r="P3392" i="3"/>
  <c r="P3393" i="3"/>
  <c r="P3394" i="3"/>
  <c r="P3395" i="3"/>
  <c r="P3396" i="3"/>
  <c r="P3397" i="3"/>
  <c r="P3398" i="3"/>
  <c r="P3399" i="3"/>
  <c r="P3400" i="3"/>
  <c r="P3401" i="3"/>
  <c r="P3402" i="3"/>
  <c r="P3403" i="3"/>
  <c r="P3404" i="3"/>
  <c r="P3405" i="3"/>
  <c r="P3406" i="3"/>
  <c r="P3407" i="3"/>
  <c r="P3408" i="3"/>
  <c r="P3409" i="3"/>
  <c r="P3410" i="3"/>
  <c r="P3411" i="3"/>
  <c r="P3412" i="3"/>
  <c r="P3413" i="3"/>
  <c r="P3414" i="3"/>
  <c r="P3415" i="3"/>
  <c r="P3416" i="3"/>
  <c r="P3417" i="3"/>
  <c r="P3418" i="3"/>
  <c r="P3419" i="3"/>
  <c r="P3420" i="3"/>
  <c r="P3421" i="3"/>
  <c r="P3422" i="3"/>
  <c r="P3423" i="3"/>
  <c r="P3424" i="3"/>
  <c r="P3425" i="3"/>
  <c r="P3426" i="3"/>
  <c r="P3427" i="3"/>
  <c r="P3428" i="3"/>
  <c r="P3429" i="3"/>
  <c r="P3430" i="3"/>
  <c r="P3431" i="3"/>
  <c r="P3432" i="3"/>
  <c r="P3433" i="3"/>
  <c r="P3434" i="3"/>
  <c r="P3435" i="3"/>
  <c r="P3436" i="3"/>
  <c r="P3437" i="3"/>
  <c r="P3438" i="3"/>
  <c r="P3439" i="3"/>
  <c r="P3440" i="3"/>
  <c r="P3441" i="3"/>
  <c r="P3442" i="3"/>
  <c r="P3443" i="3"/>
  <c r="P3444" i="3"/>
  <c r="P3445" i="3"/>
  <c r="P3446" i="3"/>
  <c r="P3447" i="3"/>
  <c r="P3448" i="3"/>
  <c r="P3449" i="3"/>
  <c r="P3450" i="3"/>
  <c r="P3451" i="3"/>
  <c r="P3452" i="3"/>
  <c r="P3453" i="3"/>
  <c r="P3454" i="3"/>
  <c r="P3455" i="3"/>
  <c r="P3456" i="3"/>
  <c r="P3457" i="3"/>
  <c r="P3458" i="3"/>
  <c r="P3459" i="3"/>
  <c r="P3460" i="3"/>
  <c r="P3461" i="3"/>
  <c r="P3462" i="3"/>
  <c r="P3463" i="3"/>
  <c r="P3464" i="3"/>
  <c r="P3465" i="3"/>
  <c r="P3466" i="3"/>
  <c r="P3467" i="3"/>
  <c r="P3468" i="3"/>
  <c r="P3469" i="3"/>
  <c r="P3470" i="3"/>
  <c r="P3471" i="3"/>
  <c r="P3472" i="3"/>
  <c r="P3473" i="3"/>
  <c r="P3474" i="3"/>
  <c r="P3475" i="3"/>
  <c r="P3476" i="3"/>
  <c r="P3477" i="3"/>
  <c r="P3478" i="3"/>
  <c r="P3479" i="3"/>
  <c r="P3480" i="3"/>
  <c r="P3481" i="3"/>
  <c r="P3482" i="3"/>
  <c r="P3483" i="3"/>
  <c r="P3484" i="3"/>
  <c r="P3485" i="3"/>
  <c r="P3486" i="3"/>
  <c r="P3487" i="3"/>
  <c r="P3488" i="3"/>
  <c r="P3489" i="3"/>
  <c r="P3490" i="3"/>
  <c r="P3491" i="3"/>
  <c r="P3492" i="3"/>
  <c r="P3493" i="3"/>
  <c r="P3494" i="3"/>
  <c r="P3495" i="3"/>
  <c r="P3496" i="3"/>
  <c r="P3497" i="3"/>
  <c r="P3498" i="3"/>
  <c r="P3499" i="3"/>
  <c r="P3500" i="3"/>
  <c r="P3501" i="3"/>
  <c r="P3502" i="3"/>
  <c r="P3503" i="3"/>
  <c r="P3504" i="3"/>
  <c r="P3505" i="3"/>
  <c r="P3506" i="3"/>
  <c r="P3507" i="3"/>
  <c r="P3508" i="3"/>
  <c r="P3509" i="3"/>
  <c r="P3510" i="3"/>
  <c r="P3511" i="3"/>
  <c r="P3512" i="3"/>
  <c r="P3513" i="3"/>
  <c r="P3514" i="3"/>
  <c r="P3515" i="3"/>
  <c r="P3516" i="3"/>
  <c r="P3517" i="3"/>
  <c r="P3518" i="3"/>
  <c r="P3519" i="3"/>
  <c r="P3520" i="3"/>
  <c r="P3521" i="3"/>
  <c r="P3522" i="3"/>
  <c r="P3523" i="3"/>
  <c r="P3524" i="3"/>
  <c r="P3525" i="3"/>
  <c r="P3526" i="3"/>
  <c r="P3527" i="3"/>
  <c r="P3528" i="3"/>
  <c r="P3529" i="3"/>
  <c r="P3530" i="3"/>
  <c r="P3531" i="3"/>
  <c r="P3532" i="3"/>
  <c r="P3533" i="3"/>
  <c r="P3534" i="3"/>
  <c r="P3535" i="3"/>
  <c r="P3536" i="3"/>
  <c r="P3537" i="3"/>
  <c r="P3538" i="3"/>
  <c r="P3539" i="3"/>
  <c r="P3540" i="3"/>
  <c r="P3541" i="3"/>
  <c r="P3542" i="3"/>
  <c r="P3543" i="3"/>
  <c r="P3544" i="3"/>
  <c r="P3545" i="3"/>
  <c r="P3546" i="3"/>
  <c r="P3547" i="3"/>
  <c r="P3548" i="3"/>
  <c r="P3549" i="3"/>
  <c r="P3550" i="3"/>
  <c r="P3551" i="3"/>
  <c r="P3552" i="3"/>
  <c r="P3553" i="3"/>
  <c r="P3554" i="3"/>
  <c r="P3555" i="3"/>
  <c r="P3556" i="3"/>
  <c r="P3557" i="3"/>
  <c r="P3558" i="3"/>
  <c r="P3559" i="3"/>
  <c r="P3560" i="3"/>
  <c r="P3561" i="3"/>
  <c r="P3562" i="3"/>
  <c r="P3563" i="3"/>
  <c r="P3564" i="3"/>
  <c r="P3565" i="3"/>
  <c r="P3566" i="3"/>
  <c r="P3567" i="3"/>
  <c r="P3568" i="3"/>
  <c r="P3569" i="3"/>
  <c r="P3570" i="3"/>
  <c r="P3571" i="3"/>
  <c r="P3572" i="3"/>
  <c r="P3573" i="3"/>
  <c r="P3574" i="3"/>
  <c r="P3575" i="3"/>
  <c r="P3576" i="3"/>
  <c r="P3577" i="3"/>
  <c r="P3578" i="3"/>
  <c r="P3579" i="3"/>
  <c r="P3580" i="3"/>
  <c r="P3581" i="3"/>
  <c r="P3582" i="3"/>
  <c r="P3583" i="3"/>
  <c r="P3584" i="3"/>
  <c r="P3585" i="3"/>
  <c r="P3586" i="3"/>
  <c r="P3587" i="3"/>
  <c r="P3588" i="3"/>
  <c r="P3589" i="3"/>
  <c r="P3590" i="3"/>
  <c r="P3591" i="3"/>
  <c r="P3592" i="3"/>
  <c r="P3593" i="3"/>
  <c r="P3594" i="3"/>
  <c r="P3595" i="3"/>
  <c r="P3596" i="3"/>
  <c r="P3597" i="3"/>
  <c r="P3598" i="3"/>
  <c r="P3599" i="3"/>
  <c r="P3600" i="3"/>
  <c r="P3601" i="3"/>
  <c r="P3602" i="3"/>
  <c r="P3603" i="3"/>
  <c r="P3604" i="3"/>
  <c r="P3605" i="3"/>
  <c r="P3606" i="3"/>
  <c r="P3607" i="3"/>
  <c r="P3608" i="3"/>
  <c r="P3609" i="3"/>
  <c r="P3610" i="3"/>
  <c r="P3611" i="3"/>
  <c r="P3612" i="3"/>
  <c r="P3613" i="3"/>
  <c r="P3614" i="3"/>
  <c r="P3615" i="3"/>
  <c r="P3616" i="3"/>
  <c r="P3617" i="3"/>
  <c r="P3618" i="3"/>
  <c r="P3619" i="3"/>
  <c r="P3620" i="3"/>
  <c r="P3621" i="3"/>
  <c r="P3622" i="3"/>
  <c r="P3623" i="3"/>
  <c r="P3624" i="3"/>
  <c r="P3625" i="3"/>
  <c r="P3626" i="3"/>
  <c r="P3627" i="3"/>
  <c r="P3628" i="3"/>
  <c r="P3629" i="3"/>
  <c r="P3630" i="3"/>
  <c r="P3631" i="3"/>
  <c r="P3632" i="3"/>
  <c r="P3633" i="3"/>
  <c r="P3634" i="3"/>
  <c r="P3635" i="3"/>
  <c r="P3636" i="3"/>
  <c r="P3637" i="3"/>
  <c r="P3638" i="3"/>
  <c r="P3639" i="3"/>
  <c r="P3640" i="3"/>
  <c r="P3641" i="3"/>
  <c r="P3642" i="3"/>
  <c r="P3643" i="3"/>
  <c r="P3644" i="3"/>
  <c r="P3645" i="3"/>
  <c r="P3646" i="3"/>
  <c r="P3647" i="3"/>
  <c r="P3648" i="3"/>
  <c r="P3649" i="3"/>
  <c r="P3650" i="3"/>
  <c r="P3651" i="3"/>
  <c r="P3652" i="3"/>
  <c r="P3653" i="3"/>
  <c r="P3654" i="3"/>
  <c r="P3655" i="3"/>
  <c r="P3656" i="3"/>
  <c r="P3657" i="3"/>
  <c r="P3658" i="3"/>
  <c r="P3659" i="3"/>
  <c r="P3660" i="3"/>
  <c r="P3661" i="3"/>
  <c r="P3662" i="3"/>
  <c r="P3663" i="3"/>
  <c r="P3664" i="3"/>
  <c r="P3665" i="3"/>
  <c r="P3666" i="3"/>
  <c r="P3667" i="3"/>
  <c r="P3668" i="3"/>
  <c r="P3669" i="3"/>
  <c r="P3670" i="3"/>
  <c r="P3671" i="3"/>
  <c r="P3672" i="3"/>
  <c r="P3673" i="3"/>
  <c r="P3674" i="3"/>
  <c r="P3675" i="3"/>
  <c r="P3676" i="3"/>
  <c r="P3677" i="3"/>
  <c r="P3678" i="3"/>
  <c r="P3679" i="3"/>
  <c r="P3680" i="3"/>
  <c r="P3681" i="3"/>
  <c r="P3682" i="3"/>
  <c r="P3683" i="3"/>
  <c r="P3684" i="3"/>
  <c r="P3685" i="3"/>
  <c r="P3686" i="3"/>
  <c r="P3687" i="3"/>
  <c r="P3688" i="3"/>
  <c r="P3689" i="3"/>
  <c r="P3690" i="3"/>
  <c r="P3691" i="3"/>
  <c r="P3692" i="3"/>
  <c r="P3693" i="3"/>
  <c r="P3694" i="3"/>
  <c r="P3695" i="3"/>
  <c r="P3696" i="3"/>
  <c r="P3697" i="3"/>
  <c r="P3698" i="3"/>
  <c r="P3699" i="3"/>
  <c r="P3700" i="3"/>
  <c r="P3701" i="3"/>
  <c r="P3702" i="3"/>
  <c r="P3703" i="3"/>
  <c r="P3704" i="3"/>
  <c r="P3705" i="3"/>
  <c r="P3706" i="3"/>
  <c r="P3707" i="3"/>
  <c r="P3708" i="3"/>
  <c r="P3709" i="3"/>
  <c r="P3710" i="3"/>
  <c r="P3711" i="3"/>
  <c r="P3712" i="3"/>
  <c r="P3713" i="3"/>
  <c r="P3714" i="3"/>
  <c r="P3715" i="3"/>
  <c r="P3716" i="3"/>
  <c r="P3717" i="3"/>
  <c r="P3718" i="3"/>
  <c r="P3719" i="3"/>
  <c r="P3720" i="3"/>
  <c r="P3721" i="3"/>
  <c r="P3722" i="3"/>
  <c r="P3723" i="3"/>
  <c r="P3724" i="3"/>
  <c r="P3725" i="3"/>
  <c r="P3726" i="3"/>
  <c r="P3727" i="3"/>
  <c r="P3728" i="3"/>
  <c r="P3729" i="3"/>
  <c r="P3730" i="3"/>
  <c r="P3731" i="3"/>
  <c r="P3732" i="3"/>
  <c r="P3733" i="3"/>
  <c r="P3734" i="3"/>
  <c r="P3735" i="3"/>
  <c r="P3736" i="3"/>
  <c r="P3737" i="3"/>
  <c r="P3738" i="3"/>
  <c r="P3739" i="3"/>
  <c r="P3740" i="3"/>
  <c r="P3741" i="3"/>
  <c r="P3742" i="3"/>
  <c r="P3743" i="3"/>
  <c r="P3744" i="3"/>
  <c r="P3745" i="3"/>
  <c r="P3746" i="3"/>
  <c r="P3747" i="3"/>
  <c r="P3748" i="3"/>
  <c r="P3749" i="3"/>
  <c r="P3750" i="3"/>
  <c r="P3751" i="3"/>
  <c r="P3752" i="3"/>
  <c r="P3753" i="3"/>
  <c r="P3754" i="3"/>
  <c r="P3755" i="3"/>
  <c r="P3756" i="3"/>
  <c r="P3757" i="3"/>
  <c r="P3758" i="3"/>
  <c r="P3759" i="3"/>
  <c r="P3760" i="3"/>
  <c r="P3761" i="3"/>
  <c r="P3762" i="3"/>
  <c r="P3763" i="3"/>
  <c r="P3764" i="3"/>
  <c r="P3765" i="3"/>
  <c r="P3766" i="3"/>
  <c r="P3767" i="3"/>
  <c r="P3768" i="3"/>
  <c r="P3769" i="3"/>
  <c r="P3770" i="3"/>
  <c r="P3771" i="3"/>
  <c r="P3772" i="3"/>
  <c r="P3773" i="3"/>
  <c r="P3774" i="3"/>
  <c r="P3775" i="3"/>
  <c r="P3776" i="3"/>
  <c r="P3777" i="3"/>
  <c r="P3778" i="3"/>
  <c r="P3779" i="3"/>
  <c r="P3780" i="3"/>
  <c r="P3781" i="3"/>
  <c r="P3782" i="3"/>
  <c r="P3783" i="3"/>
  <c r="P3784" i="3"/>
  <c r="P3785" i="3"/>
  <c r="P3786" i="3"/>
  <c r="P3787" i="3"/>
  <c r="P3788" i="3"/>
  <c r="P3789" i="3"/>
  <c r="P3790" i="3"/>
  <c r="P3791" i="3"/>
  <c r="P3792" i="3"/>
  <c r="P3793" i="3"/>
  <c r="P3794" i="3"/>
  <c r="P3795" i="3"/>
  <c r="P3796" i="3"/>
  <c r="P3797" i="3"/>
  <c r="P3798" i="3"/>
  <c r="P3799" i="3"/>
  <c r="P3800" i="3"/>
  <c r="P3801" i="3"/>
  <c r="P3802" i="3"/>
  <c r="P3803" i="3"/>
  <c r="P3804" i="3"/>
  <c r="P3805" i="3"/>
  <c r="P3806" i="3"/>
  <c r="P3807" i="3"/>
  <c r="P3808" i="3"/>
  <c r="P3809" i="3"/>
  <c r="P3810" i="3"/>
  <c r="P3811" i="3"/>
  <c r="P3812" i="3"/>
  <c r="P3813" i="3"/>
  <c r="P3814" i="3"/>
  <c r="P3815" i="3"/>
  <c r="P3816" i="3"/>
  <c r="P3817" i="3"/>
  <c r="P3818" i="3"/>
  <c r="P3819" i="3"/>
  <c r="P3820" i="3"/>
  <c r="P3821" i="3"/>
  <c r="P3822" i="3"/>
  <c r="P3823" i="3"/>
  <c r="P3824" i="3"/>
  <c r="P3825" i="3"/>
  <c r="P3826" i="3"/>
  <c r="P3827" i="3"/>
  <c r="P3828" i="3"/>
  <c r="P3829" i="3"/>
  <c r="P3830" i="3"/>
  <c r="P3831" i="3"/>
  <c r="P3832" i="3"/>
  <c r="P3833" i="3"/>
  <c r="P3834" i="3"/>
  <c r="P3835" i="3"/>
  <c r="P3836" i="3"/>
  <c r="P3837" i="3"/>
  <c r="P3838" i="3"/>
  <c r="P3839" i="3"/>
  <c r="P3840" i="3"/>
  <c r="P3841" i="3"/>
  <c r="P3842" i="3"/>
  <c r="P3843" i="3"/>
  <c r="P3844" i="3"/>
  <c r="P3845" i="3"/>
  <c r="P3846" i="3"/>
  <c r="P3847" i="3"/>
  <c r="P3848" i="3"/>
  <c r="P3849" i="3"/>
  <c r="P3850" i="3"/>
  <c r="P3851" i="3"/>
  <c r="P3852" i="3"/>
  <c r="P3853" i="3"/>
  <c r="P3854" i="3"/>
  <c r="P3855" i="3"/>
  <c r="P3856" i="3"/>
  <c r="P3857" i="3"/>
  <c r="P3858" i="3"/>
  <c r="P3859" i="3"/>
  <c r="P3860" i="3"/>
  <c r="P3861" i="3"/>
  <c r="P3862" i="3"/>
  <c r="P3863" i="3"/>
  <c r="P3864" i="3"/>
  <c r="P3865" i="3"/>
  <c r="P3866" i="3"/>
  <c r="P3867" i="3"/>
  <c r="P3868" i="3"/>
  <c r="P3869" i="3"/>
  <c r="P3870" i="3"/>
  <c r="P3871" i="3"/>
  <c r="P3872" i="3"/>
  <c r="P3873" i="3"/>
  <c r="P3874" i="3"/>
  <c r="P3875" i="3"/>
  <c r="P3876" i="3"/>
  <c r="P3877" i="3"/>
  <c r="P3878" i="3"/>
  <c r="P3879" i="3"/>
  <c r="P3880" i="3"/>
  <c r="P3881" i="3"/>
  <c r="P3882" i="3"/>
  <c r="P3883" i="3"/>
  <c r="P3884" i="3"/>
  <c r="P3885" i="3"/>
  <c r="P3886" i="3"/>
  <c r="P3887" i="3"/>
  <c r="P3888" i="3"/>
  <c r="P3889" i="3"/>
  <c r="P3890" i="3"/>
  <c r="P3891" i="3"/>
  <c r="P3892" i="3"/>
  <c r="P3893" i="3"/>
  <c r="P3894" i="3"/>
  <c r="P3895" i="3"/>
  <c r="P3896" i="3"/>
  <c r="P3897" i="3"/>
  <c r="P3898" i="3"/>
  <c r="P3899" i="3"/>
  <c r="P3900" i="3"/>
  <c r="P3901" i="3"/>
  <c r="P3902" i="3"/>
  <c r="P3903" i="3"/>
  <c r="P3904" i="3"/>
  <c r="P3905" i="3"/>
  <c r="P3906" i="3"/>
  <c r="P3907" i="3"/>
  <c r="P3908" i="3"/>
  <c r="P3909" i="3"/>
  <c r="P3910" i="3"/>
  <c r="P3911" i="3"/>
  <c r="P3912" i="3"/>
  <c r="P3913" i="3"/>
  <c r="P3914" i="3"/>
  <c r="P3915" i="3"/>
  <c r="P3916" i="3"/>
  <c r="P3917" i="3"/>
  <c r="P3918" i="3"/>
  <c r="P3919" i="3"/>
  <c r="P3920" i="3"/>
  <c r="P3921" i="3"/>
  <c r="P3922" i="3"/>
  <c r="P3923" i="3"/>
  <c r="P3924" i="3"/>
  <c r="P3925" i="3"/>
  <c r="P3926" i="3"/>
  <c r="P3927" i="3"/>
  <c r="P3928" i="3"/>
  <c r="P3929" i="3"/>
  <c r="P3930" i="3"/>
  <c r="P3931" i="3"/>
  <c r="P3932" i="3"/>
  <c r="P3933" i="3"/>
  <c r="P3934" i="3"/>
  <c r="P3935" i="3"/>
  <c r="P3936" i="3"/>
  <c r="P3937" i="3"/>
  <c r="P3938" i="3"/>
  <c r="P3939" i="3"/>
  <c r="P3940" i="3"/>
  <c r="P3941" i="3"/>
  <c r="P3942" i="3"/>
  <c r="P3943" i="3"/>
  <c r="P3944" i="3"/>
  <c r="P3945" i="3"/>
  <c r="P3946" i="3"/>
  <c r="P3947" i="3"/>
  <c r="P3948" i="3"/>
  <c r="P3949" i="3"/>
  <c r="P3950" i="3"/>
  <c r="P3951" i="3"/>
  <c r="P3952" i="3"/>
  <c r="P3953" i="3"/>
  <c r="P3954" i="3"/>
  <c r="P3955" i="3"/>
  <c r="P3956" i="3"/>
  <c r="P3957" i="3"/>
  <c r="P3958" i="3"/>
  <c r="P3959" i="3"/>
  <c r="P3960" i="3"/>
  <c r="P3961" i="3"/>
  <c r="P3962" i="3"/>
  <c r="P3963" i="3"/>
  <c r="P3964" i="3"/>
  <c r="P3965" i="3"/>
  <c r="P3966" i="3"/>
  <c r="P3967" i="3"/>
  <c r="P3968" i="3"/>
  <c r="P3969" i="3"/>
  <c r="P3970" i="3"/>
  <c r="P3971" i="3"/>
  <c r="P3972" i="3"/>
  <c r="P3973" i="3"/>
  <c r="P3974" i="3"/>
  <c r="P3975" i="3"/>
  <c r="P3976" i="3"/>
  <c r="P3977" i="3"/>
  <c r="P3978" i="3"/>
  <c r="P3979" i="3"/>
  <c r="P3980" i="3"/>
  <c r="P3981" i="3"/>
  <c r="P3982" i="3"/>
  <c r="P3983" i="3"/>
  <c r="P3984" i="3"/>
  <c r="P3985" i="3"/>
  <c r="P3986" i="3"/>
  <c r="P3987" i="3"/>
  <c r="P3988" i="3"/>
  <c r="P3989" i="3"/>
  <c r="P3990" i="3"/>
  <c r="P3991" i="3"/>
  <c r="P3992" i="3"/>
  <c r="P3993" i="3"/>
  <c r="P3994" i="3"/>
  <c r="P3995" i="3"/>
  <c r="P3996" i="3"/>
  <c r="P3997" i="3"/>
  <c r="P3998" i="3"/>
  <c r="P3999" i="3"/>
  <c r="P4000" i="3"/>
  <c r="P4001" i="3"/>
  <c r="P4002" i="3"/>
  <c r="P4003" i="3"/>
  <c r="P4004" i="3"/>
  <c r="P4005" i="3"/>
  <c r="P4006" i="3"/>
  <c r="P4007" i="3"/>
  <c r="P4008" i="3"/>
  <c r="P4009" i="3"/>
  <c r="P4010" i="3"/>
  <c r="P4011" i="3"/>
  <c r="P4012" i="3"/>
  <c r="P4013" i="3"/>
  <c r="P4014" i="3"/>
  <c r="P4015" i="3"/>
  <c r="P4016" i="3"/>
  <c r="P4017" i="3"/>
  <c r="P4018" i="3"/>
  <c r="P4019" i="3"/>
  <c r="P4020" i="3"/>
  <c r="P4021" i="3"/>
  <c r="P4022" i="3"/>
  <c r="P4023" i="3"/>
  <c r="P4024" i="3"/>
  <c r="P4025" i="3"/>
  <c r="P4026" i="3"/>
  <c r="P4027" i="3"/>
  <c r="P4028" i="3"/>
  <c r="P4029" i="3"/>
  <c r="P4030" i="3"/>
  <c r="P4031" i="3"/>
  <c r="P4032" i="3"/>
  <c r="P4033" i="3"/>
  <c r="P4034" i="3"/>
  <c r="P4035" i="3"/>
  <c r="P4036" i="3"/>
  <c r="P4037" i="3"/>
  <c r="P4038" i="3"/>
  <c r="P4039" i="3"/>
  <c r="P4040" i="3"/>
  <c r="P4041" i="3"/>
  <c r="P4042" i="3"/>
  <c r="P4043" i="3"/>
  <c r="P4044" i="3"/>
  <c r="P4045" i="3"/>
  <c r="P4046" i="3"/>
  <c r="P4047" i="3"/>
  <c r="P4048" i="3"/>
  <c r="P4049" i="3"/>
  <c r="P4050" i="3"/>
  <c r="P4051" i="3"/>
  <c r="P4052" i="3"/>
  <c r="P4053" i="3"/>
  <c r="P4054" i="3"/>
  <c r="P4055" i="3"/>
  <c r="P4056" i="3"/>
  <c r="P4057" i="3"/>
  <c r="P4058" i="3"/>
  <c r="P4059" i="3"/>
  <c r="P4060" i="3"/>
  <c r="P4061" i="3"/>
  <c r="P4062" i="3"/>
  <c r="P4063" i="3"/>
  <c r="P4064" i="3"/>
  <c r="P4065" i="3"/>
  <c r="P4066" i="3"/>
  <c r="P4067" i="3"/>
  <c r="P4068" i="3"/>
  <c r="P4069" i="3"/>
  <c r="P4070" i="3"/>
  <c r="P4071" i="3"/>
  <c r="P4072" i="3"/>
  <c r="P4073" i="3"/>
  <c r="P4074" i="3"/>
  <c r="P4075" i="3"/>
  <c r="P4076" i="3"/>
  <c r="P4077" i="3"/>
  <c r="P4078" i="3"/>
  <c r="P4079" i="3"/>
  <c r="P4080" i="3"/>
  <c r="P4081" i="3"/>
  <c r="P4082" i="3"/>
  <c r="P4083" i="3"/>
  <c r="P4084" i="3"/>
  <c r="P4085" i="3"/>
  <c r="P4086" i="3"/>
  <c r="P4087" i="3"/>
  <c r="P4088" i="3"/>
  <c r="P4089" i="3"/>
  <c r="P4090" i="3"/>
  <c r="P4091" i="3"/>
  <c r="P4092" i="3"/>
  <c r="P4093" i="3"/>
  <c r="P4094" i="3"/>
  <c r="P4095" i="3"/>
  <c r="P4096" i="3"/>
  <c r="P4097" i="3"/>
  <c r="P4098" i="3"/>
  <c r="P4099" i="3"/>
  <c r="P4100" i="3"/>
  <c r="P4101" i="3"/>
  <c r="P4102" i="3"/>
  <c r="P4103" i="3"/>
  <c r="P4104" i="3"/>
  <c r="P4105" i="3"/>
  <c r="P4106" i="3"/>
  <c r="P4107" i="3"/>
  <c r="P4108" i="3"/>
  <c r="P4109" i="3"/>
  <c r="P4110" i="3"/>
  <c r="P4111" i="3"/>
  <c r="P4112" i="3"/>
  <c r="P4113" i="3"/>
  <c r="P4114" i="3"/>
  <c r="P4115" i="3"/>
  <c r="P4116" i="3"/>
  <c r="P4117" i="3"/>
  <c r="P4118" i="3"/>
  <c r="P4119" i="3"/>
  <c r="P4120" i="3"/>
  <c r="P4121" i="3"/>
  <c r="P4122" i="3"/>
  <c r="P4123" i="3"/>
  <c r="P4124" i="3"/>
  <c r="P4125" i="3"/>
  <c r="P4126" i="3"/>
  <c r="P4127" i="3"/>
  <c r="P4128" i="3"/>
  <c r="P4129" i="3"/>
  <c r="P4130" i="3"/>
  <c r="P4131" i="3"/>
  <c r="P4132" i="3"/>
  <c r="P4133" i="3"/>
  <c r="P4134" i="3"/>
  <c r="P4135" i="3"/>
  <c r="P4136" i="3"/>
  <c r="P4137" i="3"/>
  <c r="P4138" i="3"/>
  <c r="P4139" i="3"/>
  <c r="P4140" i="3"/>
  <c r="P4141" i="3"/>
  <c r="P4142" i="3"/>
  <c r="P4143" i="3"/>
  <c r="P4144" i="3"/>
  <c r="P4145" i="3"/>
  <c r="P4146" i="3"/>
  <c r="P4147" i="3"/>
  <c r="P4148" i="3"/>
  <c r="P4149" i="3"/>
  <c r="P4150" i="3"/>
  <c r="P4151" i="3"/>
  <c r="P4152" i="3"/>
  <c r="P4153" i="3"/>
  <c r="P4154" i="3"/>
  <c r="P4155" i="3"/>
  <c r="P4156" i="3"/>
  <c r="P4157" i="3"/>
  <c r="P4158" i="3"/>
  <c r="P4159" i="3"/>
  <c r="P4160" i="3"/>
  <c r="P4161" i="3"/>
  <c r="P4162" i="3"/>
  <c r="P4163" i="3"/>
  <c r="P4164" i="3"/>
  <c r="P4165" i="3"/>
  <c r="P4166" i="3"/>
  <c r="P4167" i="3"/>
  <c r="P4168" i="3"/>
  <c r="P4169" i="3"/>
  <c r="P4170" i="3"/>
  <c r="P4171" i="3"/>
  <c r="P4172" i="3"/>
  <c r="P4173" i="3"/>
  <c r="P4174" i="3"/>
  <c r="P4175" i="3"/>
  <c r="P4176" i="3"/>
  <c r="P4177" i="3"/>
  <c r="P4178" i="3"/>
  <c r="P4179" i="3"/>
  <c r="P4180" i="3"/>
  <c r="P4181" i="3"/>
  <c r="P4182" i="3"/>
  <c r="P4183" i="3"/>
  <c r="P4184" i="3"/>
  <c r="P4185" i="3"/>
  <c r="P4186" i="3"/>
  <c r="P4187" i="3"/>
  <c r="P4188" i="3"/>
  <c r="P4189" i="3"/>
  <c r="P4190" i="3"/>
  <c r="P4191" i="3"/>
  <c r="P4192" i="3"/>
  <c r="P4193" i="3"/>
  <c r="P4194" i="3"/>
  <c r="P4195" i="3"/>
  <c r="P4196" i="3"/>
  <c r="P4197" i="3"/>
  <c r="P4198" i="3"/>
  <c r="P4199" i="3"/>
  <c r="P4200" i="3"/>
  <c r="P4201" i="3"/>
  <c r="P4202" i="3"/>
  <c r="P4203" i="3"/>
  <c r="P4204" i="3"/>
  <c r="P4205" i="3"/>
  <c r="P4206" i="3"/>
  <c r="P4207" i="3"/>
  <c r="P4208" i="3"/>
  <c r="P4209" i="3"/>
  <c r="P4210" i="3"/>
  <c r="P4211" i="3"/>
  <c r="P4212" i="3"/>
  <c r="P4213" i="3"/>
  <c r="P4214" i="3"/>
  <c r="P4215" i="3"/>
  <c r="P4216" i="3"/>
  <c r="P4217" i="3"/>
  <c r="P4218" i="3"/>
  <c r="P4219" i="3"/>
  <c r="P4220" i="3"/>
  <c r="P4221" i="3"/>
  <c r="P4222" i="3"/>
  <c r="P4223" i="3"/>
  <c r="P4224" i="3"/>
  <c r="P4225" i="3"/>
  <c r="P4226" i="3"/>
  <c r="P4227" i="3"/>
  <c r="P4228" i="3"/>
  <c r="P4229" i="3"/>
  <c r="P4230" i="3"/>
  <c r="P4231" i="3"/>
  <c r="P4232" i="3"/>
  <c r="P4233" i="3"/>
  <c r="P4234" i="3"/>
  <c r="P4235" i="3"/>
  <c r="P4236" i="3"/>
  <c r="P4237" i="3"/>
  <c r="P4238" i="3"/>
  <c r="P4239" i="3"/>
  <c r="P4240" i="3"/>
  <c r="P4241" i="3"/>
  <c r="P4242" i="3"/>
  <c r="P4243" i="3"/>
  <c r="P4244" i="3"/>
  <c r="P4245" i="3"/>
  <c r="P4246" i="3"/>
  <c r="P4247" i="3"/>
  <c r="P4248" i="3"/>
  <c r="P4249" i="3"/>
  <c r="P4250" i="3"/>
  <c r="P4251" i="3"/>
  <c r="P4252" i="3"/>
  <c r="P4253" i="3"/>
  <c r="P4254" i="3"/>
  <c r="P4255" i="3"/>
  <c r="P4256" i="3"/>
  <c r="P4257" i="3"/>
  <c r="P4258" i="3"/>
  <c r="P4259" i="3"/>
  <c r="P4260" i="3"/>
  <c r="P4261" i="3"/>
  <c r="P4262" i="3"/>
  <c r="P4263" i="3"/>
  <c r="P4264" i="3"/>
  <c r="P4265" i="3"/>
  <c r="P4266" i="3"/>
  <c r="P4267" i="3"/>
  <c r="P4268" i="3"/>
  <c r="P4269" i="3"/>
  <c r="P4270" i="3"/>
  <c r="P4271" i="3"/>
  <c r="P4272" i="3"/>
  <c r="P4273" i="3"/>
  <c r="P4274" i="3"/>
  <c r="P4275" i="3"/>
  <c r="P4276" i="3"/>
  <c r="P4277" i="3"/>
  <c r="P4278" i="3"/>
  <c r="P4279" i="3"/>
  <c r="P4280" i="3"/>
  <c r="P4281" i="3"/>
  <c r="P4282" i="3"/>
  <c r="P4283" i="3"/>
  <c r="P4284" i="3"/>
  <c r="P4285" i="3"/>
  <c r="P4286" i="3"/>
  <c r="P4287" i="3"/>
  <c r="P4288" i="3"/>
  <c r="P4289" i="3"/>
  <c r="P4290" i="3"/>
  <c r="P4291" i="3"/>
  <c r="P4292" i="3"/>
  <c r="P4293" i="3"/>
  <c r="P4294" i="3"/>
  <c r="P4295" i="3"/>
  <c r="P4296" i="3"/>
  <c r="P4297" i="3"/>
  <c r="P4298" i="3"/>
  <c r="P4299" i="3"/>
  <c r="P4300" i="3"/>
  <c r="P4301" i="3"/>
  <c r="P4302" i="3"/>
  <c r="P4303" i="3"/>
  <c r="P4304" i="3"/>
  <c r="P4305" i="3"/>
  <c r="P4306" i="3"/>
  <c r="P4307" i="3"/>
  <c r="P4308" i="3"/>
  <c r="P4309" i="3"/>
  <c r="P4310" i="3"/>
  <c r="P4311" i="3"/>
  <c r="P4312" i="3"/>
  <c r="P4313" i="3"/>
  <c r="P4314" i="3"/>
  <c r="P4315" i="3"/>
  <c r="P4316" i="3"/>
  <c r="P4317" i="3"/>
  <c r="P4318" i="3"/>
  <c r="P4319" i="3"/>
  <c r="P4320" i="3"/>
  <c r="P4321" i="3"/>
  <c r="P4322" i="3"/>
  <c r="P4323" i="3"/>
  <c r="P4324" i="3"/>
  <c r="P4325" i="3"/>
  <c r="P4326" i="3"/>
  <c r="P4327" i="3"/>
  <c r="P4328" i="3"/>
  <c r="P4329" i="3"/>
  <c r="P4330" i="3"/>
  <c r="P4331" i="3"/>
  <c r="P4332" i="3"/>
  <c r="P4333" i="3"/>
  <c r="P4334" i="3"/>
  <c r="P4335" i="3"/>
  <c r="P4336" i="3"/>
  <c r="P4337" i="3"/>
  <c r="P4338" i="3"/>
  <c r="P4339" i="3"/>
  <c r="P4340" i="3"/>
  <c r="P4341" i="3"/>
  <c r="P4342" i="3"/>
  <c r="P4343" i="3"/>
  <c r="P4344" i="3"/>
  <c r="P4345" i="3"/>
  <c r="P4346" i="3"/>
  <c r="P4347" i="3"/>
  <c r="P4348" i="3"/>
  <c r="P4349" i="3"/>
  <c r="P4350" i="3"/>
  <c r="P4351" i="3"/>
  <c r="P4352" i="3"/>
  <c r="P4353" i="3"/>
  <c r="P4354" i="3"/>
  <c r="P4355" i="3"/>
  <c r="P4356" i="3"/>
  <c r="P4357" i="3"/>
  <c r="P4358" i="3"/>
  <c r="P4359" i="3"/>
  <c r="P4360" i="3"/>
  <c r="P4361" i="3"/>
  <c r="P4362" i="3"/>
  <c r="P4363" i="3"/>
  <c r="P4364" i="3"/>
  <c r="P4365" i="3"/>
  <c r="P4366" i="3"/>
  <c r="P4367" i="3"/>
  <c r="P4368" i="3"/>
  <c r="P4369" i="3"/>
  <c r="P4370" i="3"/>
  <c r="P4371" i="3"/>
  <c r="P4372" i="3"/>
  <c r="P4373" i="3"/>
  <c r="P4374" i="3"/>
  <c r="P4375" i="3"/>
  <c r="P4376" i="3"/>
  <c r="P4377" i="3"/>
  <c r="P4378" i="3"/>
  <c r="P4379" i="3"/>
  <c r="P4380" i="3"/>
  <c r="P4381" i="3"/>
  <c r="P4382" i="3"/>
  <c r="P4383" i="3"/>
  <c r="P4384" i="3"/>
  <c r="P4385" i="3"/>
  <c r="P4386" i="3"/>
  <c r="P4387" i="3"/>
  <c r="P4388" i="3"/>
  <c r="P4389" i="3"/>
  <c r="P4390" i="3"/>
  <c r="P4391" i="3"/>
  <c r="P4392" i="3"/>
  <c r="P4393" i="3"/>
  <c r="P4394" i="3"/>
  <c r="P4395" i="3"/>
  <c r="P4396" i="3"/>
  <c r="P4397" i="3"/>
  <c r="P4398" i="3"/>
  <c r="P4399" i="3"/>
  <c r="P4400" i="3"/>
  <c r="P4401" i="3"/>
  <c r="P4402" i="3"/>
  <c r="P4403" i="3"/>
  <c r="P4404" i="3"/>
  <c r="P4405" i="3"/>
  <c r="P4406" i="3"/>
  <c r="P4407" i="3"/>
  <c r="P4408" i="3"/>
  <c r="P4409" i="3"/>
  <c r="P4410" i="3"/>
  <c r="P4411" i="3"/>
  <c r="P4412" i="3"/>
  <c r="P4413" i="3"/>
  <c r="P4414" i="3"/>
  <c r="P4415" i="3"/>
  <c r="P4416" i="3"/>
  <c r="P4417" i="3"/>
  <c r="P4418" i="3"/>
  <c r="P4419" i="3"/>
  <c r="P4420" i="3"/>
  <c r="P4421" i="3"/>
  <c r="P4422" i="3"/>
  <c r="P4423" i="3"/>
  <c r="P4424" i="3"/>
  <c r="P4425" i="3"/>
  <c r="P4426" i="3"/>
  <c r="P4427" i="3"/>
  <c r="P4428" i="3"/>
  <c r="P4429" i="3"/>
  <c r="P4430" i="3"/>
  <c r="P4431" i="3"/>
  <c r="P4432" i="3"/>
  <c r="P4433" i="3"/>
  <c r="P4434" i="3"/>
  <c r="P4435" i="3"/>
  <c r="P4436" i="3"/>
  <c r="P4437" i="3"/>
  <c r="P4438" i="3"/>
  <c r="P4439" i="3"/>
  <c r="P4440" i="3"/>
  <c r="P4441" i="3"/>
  <c r="P4442" i="3"/>
  <c r="P4443" i="3"/>
  <c r="P4444" i="3"/>
  <c r="P4445" i="3"/>
  <c r="P4446" i="3"/>
  <c r="P4447" i="3"/>
  <c r="P4448" i="3"/>
  <c r="P4449" i="3"/>
  <c r="P4450" i="3"/>
  <c r="P4451" i="3"/>
  <c r="P4452" i="3"/>
  <c r="P4453" i="3"/>
  <c r="P4454" i="3"/>
  <c r="P4455" i="3"/>
  <c r="P4456" i="3"/>
  <c r="P4457" i="3"/>
  <c r="P4458" i="3"/>
  <c r="P4459" i="3"/>
  <c r="P4460" i="3"/>
  <c r="P4461" i="3"/>
  <c r="P4462" i="3"/>
  <c r="P4463" i="3"/>
  <c r="P4464" i="3"/>
  <c r="P4465" i="3"/>
  <c r="P4466" i="3"/>
  <c r="P4467" i="3"/>
  <c r="P4468" i="3"/>
  <c r="P4469" i="3"/>
  <c r="P4470" i="3"/>
  <c r="P4471" i="3"/>
  <c r="P4472" i="3"/>
  <c r="P4473" i="3"/>
  <c r="P4474" i="3"/>
  <c r="P4475" i="3"/>
  <c r="P4476" i="3"/>
  <c r="P4477" i="3"/>
  <c r="P4478" i="3"/>
  <c r="P4479" i="3"/>
  <c r="P4480" i="3"/>
  <c r="P4481" i="3"/>
  <c r="P4482" i="3"/>
  <c r="P4483" i="3"/>
  <c r="P4484" i="3"/>
  <c r="P4485" i="3"/>
  <c r="P4486" i="3"/>
  <c r="P4487" i="3"/>
  <c r="P4488" i="3"/>
  <c r="P4489" i="3"/>
  <c r="P4490" i="3"/>
  <c r="P4491" i="3"/>
  <c r="P4492" i="3"/>
  <c r="P4493" i="3"/>
  <c r="P4494" i="3"/>
  <c r="P4495" i="3"/>
  <c r="P4496" i="3"/>
  <c r="P4497" i="3"/>
  <c r="P4498" i="3"/>
  <c r="P4499" i="3"/>
  <c r="P4500" i="3"/>
  <c r="P4501" i="3"/>
  <c r="P4502" i="3"/>
  <c r="P4503" i="3"/>
  <c r="P4504" i="3"/>
  <c r="P4505" i="3"/>
  <c r="P4506" i="3"/>
  <c r="P4507" i="3"/>
  <c r="P4508" i="3"/>
  <c r="P4509" i="3"/>
  <c r="P4510" i="3"/>
  <c r="P4511" i="3"/>
  <c r="P4512" i="3"/>
  <c r="P4513" i="3"/>
  <c r="P4514" i="3"/>
  <c r="P4515" i="3"/>
  <c r="P4516" i="3"/>
  <c r="P4517" i="3"/>
  <c r="P4518" i="3"/>
  <c r="P4519" i="3"/>
  <c r="P4520" i="3"/>
  <c r="P4521" i="3"/>
  <c r="P4522" i="3"/>
  <c r="P4523" i="3"/>
  <c r="P4524" i="3"/>
  <c r="P4525" i="3"/>
  <c r="P4526" i="3"/>
  <c r="P4527" i="3"/>
  <c r="P4528" i="3"/>
  <c r="P4529" i="3"/>
  <c r="P4530" i="3"/>
  <c r="P4531" i="3"/>
  <c r="P4532" i="3"/>
  <c r="P4533" i="3"/>
  <c r="P4534" i="3"/>
  <c r="P4535" i="3"/>
  <c r="P4536" i="3"/>
  <c r="P4537" i="3"/>
  <c r="P4538" i="3"/>
  <c r="P4539" i="3"/>
  <c r="P4540" i="3"/>
  <c r="P4541" i="3"/>
  <c r="P4542" i="3"/>
  <c r="P4543" i="3"/>
  <c r="P4544" i="3"/>
  <c r="P4545" i="3"/>
  <c r="P4546" i="3"/>
  <c r="P4547" i="3"/>
  <c r="P4548" i="3"/>
  <c r="P4549" i="3"/>
  <c r="P4550" i="3"/>
  <c r="P4551" i="3"/>
  <c r="P4552" i="3"/>
  <c r="P4553" i="3"/>
  <c r="P4554" i="3"/>
  <c r="P4555" i="3"/>
  <c r="P4556" i="3"/>
  <c r="P4557" i="3"/>
  <c r="P4558" i="3"/>
  <c r="P4559" i="3"/>
  <c r="P4560" i="3"/>
  <c r="P4561" i="3"/>
  <c r="P4562" i="3"/>
  <c r="P4563" i="3"/>
  <c r="P4564" i="3"/>
  <c r="P4565" i="3"/>
  <c r="P4566" i="3"/>
  <c r="P4567" i="3"/>
  <c r="P4568" i="3"/>
  <c r="P4569" i="3"/>
  <c r="P4570" i="3"/>
  <c r="P4571" i="3"/>
  <c r="P4572" i="3"/>
  <c r="P4573" i="3"/>
  <c r="P4574" i="3"/>
  <c r="P4575" i="3"/>
  <c r="P4576" i="3"/>
  <c r="P4577" i="3"/>
  <c r="P4578" i="3"/>
  <c r="P4579" i="3"/>
  <c r="P4580" i="3"/>
  <c r="P4581" i="3"/>
  <c r="P4582" i="3"/>
  <c r="P4583" i="3"/>
  <c r="P4584" i="3"/>
  <c r="P4585" i="3"/>
  <c r="P4586" i="3"/>
  <c r="P4587" i="3"/>
  <c r="P4588" i="3"/>
  <c r="P4589" i="3"/>
  <c r="P4590" i="3"/>
  <c r="P4591" i="3"/>
  <c r="P4592" i="3"/>
  <c r="P4593" i="3"/>
  <c r="P4594" i="3"/>
  <c r="P4595" i="3"/>
  <c r="P4596" i="3"/>
  <c r="P4597" i="3"/>
  <c r="P4598" i="3"/>
  <c r="P4599" i="3"/>
  <c r="P4600" i="3"/>
  <c r="P4601" i="3"/>
  <c r="P4602" i="3"/>
  <c r="P4603" i="3"/>
  <c r="P4604" i="3"/>
  <c r="P4605" i="3"/>
  <c r="P4606" i="3"/>
  <c r="P4607" i="3"/>
  <c r="P4608" i="3"/>
  <c r="P4609" i="3"/>
  <c r="P4610" i="3"/>
  <c r="P4611" i="3"/>
  <c r="P4612" i="3"/>
  <c r="P4613" i="3"/>
  <c r="P4614" i="3"/>
  <c r="P4615" i="3"/>
  <c r="P4616" i="3"/>
  <c r="P4617" i="3"/>
  <c r="P4618" i="3"/>
  <c r="P4619" i="3"/>
  <c r="P4620" i="3"/>
  <c r="P4621" i="3"/>
  <c r="P4622" i="3"/>
  <c r="P4623" i="3"/>
  <c r="P4624" i="3"/>
  <c r="P4625" i="3"/>
  <c r="P4626" i="3"/>
  <c r="P4627" i="3"/>
  <c r="P4628" i="3"/>
  <c r="P4629" i="3"/>
  <c r="P4630" i="3"/>
  <c r="P4631" i="3"/>
  <c r="P4632" i="3"/>
  <c r="P4633" i="3"/>
  <c r="P4634" i="3"/>
  <c r="P4635" i="3"/>
  <c r="P4636" i="3"/>
  <c r="P4637" i="3"/>
  <c r="P4638" i="3"/>
  <c r="P4639" i="3"/>
  <c r="P4640" i="3"/>
  <c r="P4641" i="3"/>
  <c r="P4642" i="3"/>
  <c r="P4643" i="3"/>
  <c r="P4644" i="3"/>
  <c r="P4645" i="3"/>
  <c r="P4646" i="3"/>
  <c r="P4647" i="3"/>
  <c r="P4648" i="3"/>
  <c r="P4649" i="3"/>
  <c r="P4650" i="3"/>
  <c r="P4651" i="3"/>
  <c r="P4652" i="3"/>
  <c r="P4653" i="3"/>
  <c r="P4654" i="3"/>
  <c r="P4655" i="3"/>
  <c r="P4656" i="3"/>
  <c r="P4657" i="3"/>
  <c r="P4658" i="3"/>
  <c r="P4659" i="3"/>
  <c r="P4660" i="3"/>
  <c r="P4661" i="3"/>
  <c r="P4662" i="3"/>
  <c r="P4663" i="3"/>
  <c r="P4664" i="3"/>
  <c r="P4665" i="3"/>
  <c r="P4666" i="3"/>
  <c r="P4667" i="3"/>
  <c r="P4668" i="3"/>
  <c r="P4669" i="3"/>
  <c r="P4670" i="3"/>
  <c r="P4671" i="3"/>
  <c r="P4672" i="3"/>
  <c r="P4673" i="3"/>
  <c r="P4674" i="3"/>
  <c r="P4675" i="3"/>
  <c r="P4676" i="3"/>
  <c r="P4677" i="3"/>
  <c r="P4678" i="3"/>
  <c r="P4679" i="3"/>
  <c r="P4680" i="3"/>
  <c r="P4681" i="3"/>
  <c r="P4682" i="3"/>
  <c r="P4683" i="3"/>
  <c r="P4684" i="3"/>
  <c r="P4685" i="3"/>
  <c r="P4686" i="3"/>
  <c r="P4687" i="3"/>
  <c r="P4688" i="3"/>
  <c r="P4689" i="3"/>
  <c r="P4690" i="3"/>
  <c r="P4691" i="3"/>
  <c r="P4692" i="3"/>
  <c r="P4693" i="3"/>
  <c r="P4694" i="3"/>
  <c r="P4695" i="3"/>
  <c r="P4696" i="3"/>
  <c r="P4697" i="3"/>
  <c r="P4698" i="3"/>
  <c r="P4699" i="3"/>
  <c r="P4700" i="3"/>
  <c r="P4701" i="3"/>
  <c r="P4702" i="3"/>
  <c r="P4703" i="3"/>
  <c r="P4704" i="3"/>
  <c r="P4705" i="3"/>
  <c r="P4706" i="3"/>
  <c r="P4707" i="3"/>
  <c r="P4708" i="3"/>
  <c r="P4709" i="3"/>
  <c r="P4710" i="3"/>
  <c r="P4711" i="3"/>
  <c r="P4712" i="3"/>
  <c r="P4713" i="3"/>
  <c r="P4714" i="3"/>
  <c r="P4715" i="3"/>
  <c r="P4716" i="3"/>
  <c r="P4717" i="3"/>
  <c r="P4718" i="3"/>
  <c r="P4719" i="3"/>
  <c r="P4720" i="3"/>
  <c r="P4721" i="3"/>
  <c r="P4722" i="3"/>
  <c r="P4723" i="3"/>
  <c r="P4724" i="3"/>
  <c r="P4725" i="3"/>
  <c r="P4726" i="3"/>
  <c r="P4727" i="3"/>
  <c r="P4728" i="3"/>
  <c r="P4729" i="3"/>
  <c r="P4730" i="3"/>
  <c r="P4731" i="3"/>
  <c r="P4732" i="3"/>
  <c r="P4733" i="3"/>
  <c r="P4734" i="3"/>
  <c r="P4735" i="3"/>
  <c r="P4736" i="3"/>
  <c r="P4737" i="3"/>
  <c r="P4738" i="3"/>
  <c r="P4739" i="3"/>
  <c r="P4740" i="3"/>
  <c r="P4741" i="3"/>
  <c r="P4742" i="3"/>
  <c r="P4743" i="3"/>
  <c r="P4744" i="3"/>
  <c r="P4745" i="3"/>
  <c r="P4746" i="3"/>
  <c r="P4747" i="3"/>
  <c r="P4748" i="3"/>
  <c r="P4749" i="3"/>
  <c r="P4750" i="3"/>
  <c r="P4751" i="3"/>
  <c r="P4752" i="3"/>
  <c r="P4753" i="3"/>
  <c r="P4754" i="3"/>
  <c r="P4755" i="3"/>
  <c r="P4756" i="3"/>
  <c r="P4757" i="3"/>
  <c r="P4758" i="3"/>
  <c r="P4759" i="3"/>
  <c r="P4760" i="3"/>
  <c r="P4761" i="3"/>
  <c r="P4762" i="3"/>
  <c r="P4763" i="3"/>
  <c r="P4764" i="3"/>
  <c r="P4765" i="3"/>
  <c r="P4766" i="3"/>
  <c r="P4767" i="3"/>
  <c r="P4768" i="3"/>
  <c r="P4769" i="3"/>
  <c r="P4770" i="3"/>
  <c r="P4771" i="3"/>
  <c r="P4772" i="3"/>
  <c r="P4773" i="3"/>
  <c r="P4774" i="3"/>
  <c r="P4775" i="3"/>
  <c r="P4776" i="3"/>
  <c r="P4777" i="3"/>
  <c r="P4778" i="3"/>
  <c r="P4779" i="3"/>
  <c r="P4780" i="3"/>
  <c r="P4781" i="3"/>
  <c r="P4782" i="3"/>
  <c r="P4783" i="3"/>
  <c r="P4784" i="3"/>
  <c r="P4785" i="3"/>
  <c r="P4786" i="3"/>
  <c r="P4787" i="3"/>
  <c r="P4788" i="3"/>
  <c r="P4789" i="3"/>
  <c r="P4790" i="3"/>
  <c r="P4791" i="3"/>
  <c r="P4792" i="3"/>
  <c r="P4793" i="3"/>
  <c r="P4794" i="3"/>
  <c r="P4795" i="3"/>
  <c r="P4796" i="3"/>
  <c r="P4797" i="3"/>
  <c r="P4798" i="3"/>
  <c r="P4799" i="3"/>
  <c r="P4800" i="3"/>
  <c r="P4801" i="3"/>
  <c r="P4802" i="3"/>
  <c r="P4803" i="3"/>
  <c r="P4804" i="3"/>
  <c r="P4805" i="3"/>
  <c r="P4806" i="3"/>
  <c r="P4807" i="3"/>
  <c r="P4808" i="3"/>
  <c r="P4809" i="3"/>
  <c r="P4810" i="3"/>
  <c r="P4811" i="3"/>
  <c r="P4812" i="3"/>
  <c r="P4813" i="3"/>
  <c r="P4814" i="3"/>
  <c r="P4815" i="3"/>
  <c r="P4816" i="3"/>
  <c r="P4817" i="3"/>
  <c r="P4818" i="3"/>
  <c r="P4819" i="3"/>
  <c r="P4820" i="3"/>
  <c r="P4821" i="3"/>
  <c r="P4822" i="3"/>
  <c r="P4823" i="3"/>
  <c r="P4824" i="3"/>
  <c r="P4825" i="3"/>
  <c r="P4826" i="3"/>
  <c r="P4827" i="3"/>
  <c r="P4828" i="3"/>
  <c r="P4829" i="3"/>
  <c r="P4830" i="3"/>
  <c r="P4831" i="3"/>
  <c r="P4832" i="3"/>
  <c r="P4833" i="3"/>
  <c r="P4834" i="3"/>
  <c r="P4835" i="3"/>
  <c r="P4836" i="3"/>
  <c r="P4837" i="3"/>
  <c r="P4838" i="3"/>
  <c r="P4839" i="3"/>
  <c r="P4840" i="3"/>
  <c r="P4841" i="3"/>
  <c r="P4842" i="3"/>
  <c r="P4843" i="3"/>
  <c r="P4844" i="3"/>
  <c r="P4845" i="3"/>
  <c r="P4846" i="3"/>
  <c r="P4847" i="3"/>
  <c r="P4848" i="3"/>
  <c r="P4849" i="3"/>
  <c r="P4850" i="3"/>
  <c r="P4851" i="3"/>
  <c r="P4852" i="3"/>
  <c r="P4853" i="3"/>
  <c r="P4854" i="3"/>
  <c r="P4855" i="3"/>
  <c r="P4856" i="3"/>
  <c r="P4857" i="3"/>
  <c r="P4858" i="3"/>
  <c r="P4859" i="3"/>
  <c r="P4860" i="3"/>
  <c r="P4861" i="3"/>
  <c r="P4862" i="3"/>
  <c r="P4863" i="3"/>
  <c r="P4864" i="3"/>
  <c r="P4865" i="3"/>
  <c r="P4866" i="3"/>
  <c r="P4867" i="3"/>
  <c r="P4868" i="3"/>
  <c r="P4869" i="3"/>
  <c r="P4870" i="3"/>
  <c r="P4871" i="3"/>
  <c r="P4872" i="3"/>
  <c r="P4873" i="3"/>
  <c r="P4874" i="3"/>
  <c r="P4875" i="3"/>
  <c r="P4876" i="3"/>
  <c r="P4877" i="3"/>
  <c r="P4878" i="3"/>
  <c r="P4879" i="3"/>
  <c r="P4880" i="3"/>
  <c r="P4881" i="3"/>
  <c r="P4882" i="3"/>
  <c r="P4883" i="3"/>
  <c r="P4884" i="3"/>
  <c r="P4885" i="3"/>
  <c r="P4886" i="3"/>
  <c r="P4887" i="3"/>
  <c r="P4888" i="3"/>
  <c r="P4889" i="3"/>
  <c r="P4890" i="3"/>
  <c r="P4891" i="3"/>
  <c r="P4892" i="3"/>
  <c r="P4893" i="3"/>
  <c r="P4894" i="3"/>
  <c r="P4895" i="3"/>
  <c r="P4896" i="3"/>
  <c r="P4897" i="3"/>
  <c r="P4898" i="3"/>
  <c r="P4899" i="3"/>
  <c r="P4900" i="3"/>
  <c r="P4901" i="3"/>
  <c r="P4902" i="3"/>
  <c r="P4903" i="3"/>
  <c r="P4904" i="3"/>
  <c r="P4905" i="3"/>
  <c r="P4906" i="3"/>
  <c r="P4907" i="3"/>
  <c r="P490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6" i="3"/>
  <c r="O37" i="3"/>
  <c r="O38" i="3"/>
  <c r="O40" i="3"/>
  <c r="O150" i="3"/>
  <c r="O42" i="3"/>
  <c r="O43" i="3"/>
  <c r="O44" i="3"/>
  <c r="O46" i="3"/>
  <c r="O47" i="3"/>
  <c r="O48" i="3"/>
  <c r="O49" i="3"/>
  <c r="O50" i="3"/>
  <c r="O51" i="3"/>
  <c r="O52" i="3"/>
  <c r="O53" i="3"/>
  <c r="O54" i="3"/>
  <c r="O55" i="3"/>
  <c r="O56" i="3"/>
  <c r="O58" i="3"/>
  <c r="O59" i="3"/>
  <c r="O60" i="3"/>
  <c r="O61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2" i="3"/>
  <c r="O93" i="3"/>
  <c r="O94" i="3"/>
  <c r="O95" i="3"/>
  <c r="O96" i="3"/>
  <c r="O97" i="3"/>
  <c r="O98" i="3"/>
  <c r="O99" i="3"/>
  <c r="O100" i="3"/>
  <c r="O101" i="3"/>
  <c r="O102" i="3"/>
  <c r="O103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4" i="3"/>
  <c r="O145" i="3"/>
  <c r="O147" i="3"/>
  <c r="O148" i="3"/>
  <c r="O821" i="3"/>
  <c r="O1053" i="3"/>
  <c r="O151" i="3"/>
  <c r="O152" i="3"/>
  <c r="O358" i="3"/>
  <c r="O154" i="3"/>
  <c r="O155" i="3"/>
  <c r="O156" i="3"/>
  <c r="O157" i="3"/>
  <c r="O158" i="3"/>
  <c r="O159" i="3"/>
  <c r="O161" i="3"/>
  <c r="O162" i="3"/>
  <c r="O165" i="3"/>
  <c r="O168" i="3"/>
  <c r="O169" i="3"/>
  <c r="O170" i="3"/>
  <c r="O171" i="3"/>
  <c r="O172" i="3"/>
  <c r="O176" i="3"/>
  <c r="O177" i="3"/>
  <c r="O178" i="3"/>
  <c r="O180" i="3"/>
  <c r="O181" i="3"/>
  <c r="O184" i="3"/>
  <c r="O185" i="3"/>
  <c r="O188" i="3"/>
  <c r="O189" i="3"/>
  <c r="O190" i="3"/>
  <c r="O192" i="3"/>
  <c r="O193" i="3"/>
  <c r="O194" i="3"/>
  <c r="O196" i="3"/>
  <c r="O198" i="3"/>
  <c r="O199" i="3"/>
  <c r="O200" i="3"/>
  <c r="O201" i="3"/>
  <c r="O202" i="3"/>
  <c r="O203" i="3"/>
  <c r="O204" i="3"/>
  <c r="O210" i="3"/>
  <c r="O211" i="3"/>
  <c r="O212" i="3"/>
  <c r="O214" i="3"/>
  <c r="O219" i="3"/>
  <c r="O223" i="3"/>
  <c r="O224" i="3"/>
  <c r="O225" i="3"/>
  <c r="O226" i="3"/>
  <c r="O227" i="3"/>
  <c r="O228" i="3"/>
  <c r="O229" i="3"/>
  <c r="O230" i="3"/>
  <c r="O232" i="3"/>
  <c r="O233" i="3"/>
  <c r="O234" i="3"/>
  <c r="O235" i="3"/>
  <c r="O236" i="3"/>
  <c r="O237" i="3"/>
  <c r="O238" i="3"/>
  <c r="O239" i="3"/>
  <c r="O240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153" i="3"/>
  <c r="O278" i="3"/>
  <c r="O279" i="3"/>
  <c r="O280" i="3"/>
  <c r="O281" i="3"/>
  <c r="O282" i="3"/>
  <c r="O283" i="3"/>
  <c r="O285" i="3"/>
  <c r="O286" i="3"/>
  <c r="O287" i="3"/>
  <c r="O288" i="3"/>
  <c r="O289" i="3"/>
  <c r="O290" i="3"/>
  <c r="O291" i="3"/>
  <c r="O292" i="3"/>
  <c r="O294" i="3"/>
  <c r="O295" i="3"/>
  <c r="O296" i="3"/>
  <c r="O297" i="3"/>
  <c r="O298" i="3"/>
  <c r="O299" i="3"/>
  <c r="O300" i="3"/>
  <c r="O301" i="3"/>
  <c r="O302" i="3"/>
  <c r="O303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32" i="3"/>
  <c r="O333" i="3"/>
  <c r="O334" i="3"/>
  <c r="O336" i="3"/>
  <c r="O337" i="3"/>
  <c r="O338" i="3"/>
  <c r="O340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3" i="3"/>
  <c r="O384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9" i="3"/>
  <c r="O480" i="3"/>
  <c r="O482" i="3"/>
  <c r="O483" i="3"/>
  <c r="O484" i="3"/>
  <c r="O485" i="3"/>
  <c r="O486" i="3"/>
  <c r="O487" i="3"/>
  <c r="O488" i="3"/>
  <c r="O490" i="3"/>
  <c r="O491" i="3"/>
  <c r="O492" i="3"/>
  <c r="O493" i="3"/>
  <c r="O494" i="3"/>
  <c r="O495" i="3"/>
  <c r="O496" i="3"/>
  <c r="O499" i="3"/>
  <c r="O500" i="3"/>
  <c r="O501" i="3"/>
  <c r="O502" i="3"/>
  <c r="O503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7" i="3"/>
  <c r="O528" i="3"/>
  <c r="O529" i="3"/>
  <c r="O530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8" i="3"/>
  <c r="O559" i="3"/>
  <c r="O560" i="3"/>
  <c r="O561" i="3"/>
  <c r="O562" i="3"/>
  <c r="O563" i="3"/>
  <c r="O564" i="3"/>
  <c r="O565" i="3"/>
  <c r="O567" i="3"/>
  <c r="O568" i="3"/>
  <c r="O570" i="3"/>
  <c r="O571" i="3"/>
  <c r="O572" i="3"/>
  <c r="O573" i="3"/>
  <c r="O574" i="3"/>
  <c r="O575" i="3"/>
  <c r="O576" i="3"/>
  <c r="O1421" i="3"/>
  <c r="O578" i="3"/>
  <c r="O579" i="3"/>
  <c r="O580" i="3"/>
  <c r="O581" i="3"/>
  <c r="O582" i="3"/>
  <c r="O583" i="3"/>
  <c r="O584" i="3"/>
  <c r="O585" i="3"/>
  <c r="O587" i="3"/>
  <c r="O588" i="3"/>
  <c r="O590" i="3"/>
  <c r="O591" i="3"/>
  <c r="O592" i="3"/>
  <c r="O593" i="3"/>
  <c r="O594" i="3"/>
  <c r="O595" i="3"/>
  <c r="O596" i="3"/>
  <c r="O603" i="3"/>
  <c r="O604" i="3"/>
  <c r="O618" i="3"/>
  <c r="O623" i="3"/>
  <c r="O624" i="3"/>
  <c r="O625" i="3"/>
  <c r="O626" i="3"/>
  <c r="O627" i="3"/>
  <c r="O628" i="3"/>
  <c r="O631" i="3"/>
  <c r="O632" i="3"/>
  <c r="O633" i="3"/>
  <c r="O634" i="3"/>
  <c r="O635" i="3"/>
  <c r="O636" i="3"/>
  <c r="O637" i="3"/>
  <c r="O638" i="3"/>
  <c r="O639" i="3"/>
  <c r="O640" i="3"/>
  <c r="O641" i="3"/>
  <c r="O643" i="3"/>
  <c r="O644" i="3"/>
  <c r="O645" i="3"/>
  <c r="O646" i="3"/>
  <c r="O647" i="3"/>
  <c r="O648" i="3"/>
  <c r="O649" i="3"/>
  <c r="O650" i="3"/>
  <c r="O651" i="3"/>
  <c r="O652" i="3"/>
  <c r="O653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4" i="3"/>
  <c r="O718" i="3"/>
  <c r="O719" i="3"/>
  <c r="O720" i="3"/>
  <c r="O721" i="3"/>
  <c r="O725" i="3"/>
  <c r="O726" i="3"/>
  <c r="O727" i="3"/>
  <c r="O728" i="3"/>
  <c r="O729" i="3"/>
  <c r="O730" i="3"/>
  <c r="O731" i="3"/>
  <c r="O732" i="3"/>
  <c r="O733" i="3"/>
  <c r="O737" i="3"/>
  <c r="O738" i="3"/>
  <c r="O739" i="3"/>
  <c r="O740" i="3"/>
  <c r="O741" i="3"/>
  <c r="O742" i="3"/>
  <c r="O743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800" i="3"/>
  <c r="O801" i="3"/>
  <c r="O802" i="3"/>
  <c r="O803" i="3"/>
  <c r="O804" i="3"/>
  <c r="O805" i="3"/>
  <c r="O806" i="3"/>
  <c r="O807" i="3"/>
  <c r="O810" i="3"/>
  <c r="O277" i="3"/>
  <c r="O577" i="3"/>
  <c r="O813" i="3"/>
  <c r="O814" i="3"/>
  <c r="O815" i="3"/>
  <c r="O816" i="3"/>
  <c r="O817" i="3"/>
  <c r="O819" i="3"/>
  <c r="O820" i="3"/>
  <c r="O812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8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811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39" i="3"/>
  <c r="O1422" i="3"/>
  <c r="O1423" i="3"/>
  <c r="O1424" i="3"/>
  <c r="O1425" i="3"/>
  <c r="O1426" i="3"/>
  <c r="O1427" i="3"/>
  <c r="O1428" i="3"/>
  <c r="O1429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40" i="3"/>
  <c r="O1641" i="3"/>
  <c r="O1642" i="3"/>
  <c r="O1643" i="3"/>
  <c r="O1644" i="3"/>
  <c r="O1645" i="3"/>
  <c r="O1646" i="3"/>
  <c r="O1647" i="3"/>
  <c r="O1650" i="3"/>
  <c r="O1653" i="3"/>
  <c r="O1654" i="3"/>
  <c r="O1655" i="3"/>
  <c r="O1656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2" i="3"/>
  <c r="O2383" i="3"/>
  <c r="O2384" i="3"/>
  <c r="O2385" i="3"/>
  <c r="O2386" i="3"/>
  <c r="O2387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1" i="3"/>
  <c r="O2522" i="3"/>
  <c r="O2523" i="3"/>
  <c r="O2524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8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5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6" i="3"/>
  <c r="O3047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37" i="3"/>
  <c r="O3338" i="3"/>
  <c r="O3339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2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2" i="3"/>
  <c r="O3623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3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6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7" i="3"/>
  <c r="O3948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8" i="3"/>
  <c r="O3969" i="3"/>
  <c r="O3970" i="3"/>
  <c r="O3971" i="3"/>
  <c r="O3972" i="3"/>
  <c r="O3973" i="3"/>
  <c r="O3974" i="3"/>
  <c r="O3975" i="3"/>
  <c r="O3976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4" i="3"/>
  <c r="O4085" i="3"/>
  <c r="O4086" i="3"/>
  <c r="O4087" i="3"/>
  <c r="O4088" i="3"/>
  <c r="O4089" i="3"/>
  <c r="O4090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5" i="3"/>
  <c r="O4286" i="3"/>
  <c r="O4287" i="3"/>
  <c r="O4288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6" i="3"/>
  <c r="O4357" i="3"/>
  <c r="O4358" i="3"/>
  <c r="O4359" i="3"/>
  <c r="O4360" i="3"/>
  <c r="O4361" i="3"/>
  <c r="O4362" i="3"/>
  <c r="O4363" i="3"/>
  <c r="O4364" i="3"/>
  <c r="O4365" i="3"/>
  <c r="O4366" i="3"/>
  <c r="O4367" i="3"/>
  <c r="O4368" i="3"/>
  <c r="O4369" i="3"/>
  <c r="O4370" i="3"/>
  <c r="O4371" i="3"/>
  <c r="O4372" i="3"/>
  <c r="O4373" i="3"/>
  <c r="O4374" i="3"/>
  <c r="O4375" i="3"/>
  <c r="O4376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19" i="3"/>
  <c r="O4420" i="3"/>
  <c r="O4421" i="3"/>
  <c r="O4422" i="3"/>
  <c r="O4423" i="3"/>
  <c r="O4424" i="3"/>
  <c r="O4425" i="3"/>
  <c r="O4426" i="3"/>
  <c r="O4427" i="3"/>
  <c r="O4428" i="3"/>
  <c r="O4429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6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3" i="3"/>
  <c r="O4534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3" i="3"/>
  <c r="O4554" i="3"/>
  <c r="O4555" i="3"/>
  <c r="O4556" i="3"/>
  <c r="O4557" i="3"/>
  <c r="O4558" i="3"/>
  <c r="O4559" i="3"/>
  <c r="O4560" i="3"/>
  <c r="O4561" i="3"/>
  <c r="O4562" i="3"/>
  <c r="O4563" i="3"/>
  <c r="O4564" i="3"/>
  <c r="O4565" i="3"/>
  <c r="O4566" i="3"/>
  <c r="O4567" i="3"/>
  <c r="O4568" i="3"/>
  <c r="O4569" i="3"/>
  <c r="O4570" i="3"/>
  <c r="O4571" i="3"/>
  <c r="O4572" i="3"/>
  <c r="O4573" i="3"/>
  <c r="O4574" i="3"/>
  <c r="O4575" i="3"/>
  <c r="O4576" i="3"/>
  <c r="O4577" i="3"/>
  <c r="O4578" i="3"/>
  <c r="O4579" i="3"/>
  <c r="O4580" i="3"/>
  <c r="O4581" i="3"/>
  <c r="O4582" i="3"/>
  <c r="O4583" i="3"/>
  <c r="O4584" i="3"/>
  <c r="O4585" i="3"/>
  <c r="O4586" i="3"/>
  <c r="O4587" i="3"/>
  <c r="O4588" i="3"/>
  <c r="O4589" i="3"/>
  <c r="O4590" i="3"/>
  <c r="O4591" i="3"/>
  <c r="O4592" i="3"/>
  <c r="O4593" i="3"/>
  <c r="O4594" i="3"/>
  <c r="O4595" i="3"/>
  <c r="O4596" i="3"/>
  <c r="O4597" i="3"/>
  <c r="O4598" i="3"/>
  <c r="O4599" i="3"/>
  <c r="O4600" i="3"/>
  <c r="O4601" i="3"/>
  <c r="O4602" i="3"/>
  <c r="O4603" i="3"/>
  <c r="O4604" i="3"/>
  <c r="O4605" i="3"/>
  <c r="O4606" i="3"/>
  <c r="O4607" i="3"/>
  <c r="O4608" i="3"/>
  <c r="O4609" i="3"/>
  <c r="O4610" i="3"/>
  <c r="O4611" i="3"/>
  <c r="O4612" i="3"/>
  <c r="O4613" i="3"/>
  <c r="O4614" i="3"/>
  <c r="O4615" i="3"/>
  <c r="O4616" i="3"/>
  <c r="O4617" i="3"/>
  <c r="O4618" i="3"/>
  <c r="O4619" i="3"/>
  <c r="O4620" i="3"/>
  <c r="O4621" i="3"/>
  <c r="O4622" i="3"/>
  <c r="O4623" i="3"/>
  <c r="O4624" i="3"/>
  <c r="O4625" i="3"/>
  <c r="O4626" i="3"/>
  <c r="O4627" i="3"/>
  <c r="O4628" i="3"/>
  <c r="O4629" i="3"/>
  <c r="O4630" i="3"/>
  <c r="O4631" i="3"/>
  <c r="O4632" i="3"/>
  <c r="O4633" i="3"/>
  <c r="O4634" i="3"/>
  <c r="O4635" i="3"/>
  <c r="O4636" i="3"/>
  <c r="O4637" i="3"/>
  <c r="O4638" i="3"/>
  <c r="O4639" i="3"/>
  <c r="O4640" i="3"/>
  <c r="O4641" i="3"/>
  <c r="O4642" i="3"/>
  <c r="O4643" i="3"/>
  <c r="O4644" i="3"/>
  <c r="O4645" i="3"/>
  <c r="O4646" i="3"/>
  <c r="O4647" i="3"/>
  <c r="O4648" i="3"/>
  <c r="O4649" i="3"/>
  <c r="O4650" i="3"/>
  <c r="O4651" i="3"/>
  <c r="O4652" i="3"/>
  <c r="O4653" i="3"/>
  <c r="O4654" i="3"/>
  <c r="O4655" i="3"/>
  <c r="O4656" i="3"/>
  <c r="O4657" i="3"/>
  <c r="O4658" i="3"/>
  <c r="O4659" i="3"/>
  <c r="O4660" i="3"/>
  <c r="O4661" i="3"/>
  <c r="O4662" i="3"/>
  <c r="O4663" i="3"/>
  <c r="O4664" i="3"/>
  <c r="O4665" i="3"/>
  <c r="O4666" i="3"/>
  <c r="O4667" i="3"/>
  <c r="O4668" i="3"/>
  <c r="O4669" i="3"/>
  <c r="O4670" i="3"/>
  <c r="O4671" i="3"/>
  <c r="O4672" i="3"/>
  <c r="O4673" i="3"/>
  <c r="O4674" i="3"/>
  <c r="O4675" i="3"/>
  <c r="O4676" i="3"/>
  <c r="O4677" i="3"/>
  <c r="O4678" i="3"/>
  <c r="O4679" i="3"/>
  <c r="O4680" i="3"/>
  <c r="O4681" i="3"/>
  <c r="O4682" i="3"/>
  <c r="O4683" i="3"/>
  <c r="O4684" i="3"/>
  <c r="O4685" i="3"/>
  <c r="O4686" i="3"/>
  <c r="O4687" i="3"/>
  <c r="O4688" i="3"/>
  <c r="O4689" i="3"/>
  <c r="O4690" i="3"/>
  <c r="O4691" i="3"/>
  <c r="O4692" i="3"/>
  <c r="O4693" i="3"/>
  <c r="O4694" i="3"/>
  <c r="O4695" i="3"/>
  <c r="O4696" i="3"/>
  <c r="O4697" i="3"/>
  <c r="O4698" i="3"/>
  <c r="O4699" i="3"/>
  <c r="O4700" i="3"/>
  <c r="O4701" i="3"/>
  <c r="O4702" i="3"/>
  <c r="O4703" i="3"/>
  <c r="O4704" i="3"/>
  <c r="O4705" i="3"/>
  <c r="O4706" i="3"/>
  <c r="O4707" i="3"/>
  <c r="O4708" i="3"/>
  <c r="O4709" i="3"/>
  <c r="O4710" i="3"/>
  <c r="O4711" i="3"/>
  <c r="O4712" i="3"/>
  <c r="O4713" i="3"/>
  <c r="O4714" i="3"/>
  <c r="O4715" i="3"/>
  <c r="O4716" i="3"/>
  <c r="O4717" i="3"/>
  <c r="O4718" i="3"/>
  <c r="O4719" i="3"/>
  <c r="O4720" i="3"/>
  <c r="O4721" i="3"/>
  <c r="O4722" i="3"/>
  <c r="O4723" i="3"/>
  <c r="O4724" i="3"/>
  <c r="O4725" i="3"/>
  <c r="O4726" i="3"/>
  <c r="O4727" i="3"/>
  <c r="O4728" i="3"/>
  <c r="O4729" i="3"/>
  <c r="O4730" i="3"/>
  <c r="O4731" i="3"/>
  <c r="O4732" i="3"/>
  <c r="O4733" i="3"/>
  <c r="O4734" i="3"/>
  <c r="O4735" i="3"/>
  <c r="O4736" i="3"/>
  <c r="O4737" i="3"/>
  <c r="O4738" i="3"/>
  <c r="O4739" i="3"/>
  <c r="O4740" i="3"/>
  <c r="O4741" i="3"/>
  <c r="O4742" i="3"/>
  <c r="O4743" i="3"/>
  <c r="O4744" i="3"/>
  <c r="O4745" i="3"/>
  <c r="O4746" i="3"/>
  <c r="O4747" i="3"/>
  <c r="O4748" i="3"/>
  <c r="O4749" i="3"/>
  <c r="O4750" i="3"/>
  <c r="O4751" i="3"/>
  <c r="O4752" i="3"/>
  <c r="O4753" i="3"/>
  <c r="O4754" i="3"/>
  <c r="O4755" i="3"/>
  <c r="O4756" i="3"/>
  <c r="O4757" i="3"/>
  <c r="O4758" i="3"/>
  <c r="O4759" i="3"/>
  <c r="O4760" i="3"/>
  <c r="O4761" i="3"/>
  <c r="O4762" i="3"/>
  <c r="O4763" i="3"/>
  <c r="O4764" i="3"/>
  <c r="O4765" i="3"/>
  <c r="O4766" i="3"/>
  <c r="O4767" i="3"/>
  <c r="O4768" i="3"/>
  <c r="O4769" i="3"/>
  <c r="O4770" i="3"/>
  <c r="O4771" i="3"/>
  <c r="O4772" i="3"/>
  <c r="O4773" i="3"/>
  <c r="O4774" i="3"/>
  <c r="O4775" i="3"/>
  <c r="O4776" i="3"/>
  <c r="O4777" i="3"/>
  <c r="O4778" i="3"/>
  <c r="O4779" i="3"/>
  <c r="O4780" i="3"/>
  <c r="O4781" i="3"/>
  <c r="O4782" i="3"/>
  <c r="O4783" i="3"/>
  <c r="O4784" i="3"/>
  <c r="O4785" i="3"/>
  <c r="O4786" i="3"/>
  <c r="O4787" i="3"/>
  <c r="O4788" i="3"/>
  <c r="O4789" i="3"/>
  <c r="O4790" i="3"/>
  <c r="O4791" i="3"/>
  <c r="O4792" i="3"/>
  <c r="O4793" i="3"/>
  <c r="O4794" i="3"/>
  <c r="O4795" i="3"/>
  <c r="O4796" i="3"/>
  <c r="O4797" i="3"/>
  <c r="O4798" i="3"/>
  <c r="O4799" i="3"/>
  <c r="O4800" i="3"/>
  <c r="O4801" i="3"/>
  <c r="O4802" i="3"/>
  <c r="O4803" i="3"/>
  <c r="O4804" i="3"/>
  <c r="O4805" i="3"/>
  <c r="O4806" i="3"/>
  <c r="O4807" i="3"/>
  <c r="O4808" i="3"/>
  <c r="O4809" i="3"/>
  <c r="O4810" i="3"/>
  <c r="O4811" i="3"/>
  <c r="O4812" i="3"/>
  <c r="O4813" i="3"/>
  <c r="O4814" i="3"/>
  <c r="O4815" i="3"/>
  <c r="O4816" i="3"/>
  <c r="O4817" i="3"/>
  <c r="O4818" i="3"/>
  <c r="O4819" i="3"/>
  <c r="O4820" i="3"/>
  <c r="O4821" i="3"/>
  <c r="O4822" i="3"/>
  <c r="O4823" i="3"/>
  <c r="O4824" i="3"/>
  <c r="O4825" i="3"/>
  <c r="O4826" i="3"/>
  <c r="O4827" i="3"/>
  <c r="O4828" i="3"/>
  <c r="O4829" i="3"/>
  <c r="O4830" i="3"/>
  <c r="O4831" i="3"/>
  <c r="O4832" i="3"/>
  <c r="O4833" i="3"/>
  <c r="O4834" i="3"/>
  <c r="O4835" i="3"/>
  <c r="O4836" i="3"/>
  <c r="O4837" i="3"/>
  <c r="O4838" i="3"/>
  <c r="O4839" i="3"/>
  <c r="O4840" i="3"/>
  <c r="O4841" i="3"/>
  <c r="O4842" i="3"/>
  <c r="O4843" i="3"/>
  <c r="O4844" i="3"/>
  <c r="O4845" i="3"/>
  <c r="O4846" i="3"/>
  <c r="O4847" i="3"/>
  <c r="O4848" i="3"/>
  <c r="O4849" i="3"/>
  <c r="O4850" i="3"/>
  <c r="O4851" i="3"/>
  <c r="O4852" i="3"/>
  <c r="O4853" i="3"/>
  <c r="O4854" i="3"/>
  <c r="O4855" i="3"/>
  <c r="O4856" i="3"/>
  <c r="O4857" i="3"/>
  <c r="O4858" i="3"/>
  <c r="O4859" i="3"/>
  <c r="O4860" i="3"/>
  <c r="O4861" i="3"/>
  <c r="O4862" i="3"/>
  <c r="O4863" i="3"/>
  <c r="O4864" i="3"/>
  <c r="O4865" i="3"/>
  <c r="O4866" i="3"/>
  <c r="O4867" i="3"/>
  <c r="O4868" i="3"/>
  <c r="O4869" i="3"/>
  <c r="O4870" i="3"/>
  <c r="O4871" i="3"/>
  <c r="O4872" i="3"/>
  <c r="O4873" i="3"/>
  <c r="O4874" i="3"/>
  <c r="O4875" i="3"/>
  <c r="O4876" i="3"/>
  <c r="O4877" i="3"/>
  <c r="O4878" i="3"/>
  <c r="O4879" i="3"/>
  <c r="O4880" i="3"/>
  <c r="O4881" i="3"/>
  <c r="O4882" i="3"/>
  <c r="O4883" i="3"/>
  <c r="O4884" i="3"/>
  <c r="O4885" i="3"/>
  <c r="O4886" i="3"/>
  <c r="O4887" i="3"/>
  <c r="O4888" i="3"/>
  <c r="O4889" i="3"/>
  <c r="O4890" i="3"/>
  <c r="O4891" i="3"/>
  <c r="O4892" i="3"/>
  <c r="O4893" i="3"/>
  <c r="O4894" i="3"/>
  <c r="O4895" i="3"/>
  <c r="O4896" i="3"/>
  <c r="O4897" i="3"/>
  <c r="O4898" i="3"/>
  <c r="O4899" i="3"/>
  <c r="O4900" i="3"/>
  <c r="O4901" i="3"/>
  <c r="O4902" i="3"/>
  <c r="O4903" i="3"/>
  <c r="O4904" i="3"/>
  <c r="O4905" i="3"/>
  <c r="O4906" i="3"/>
  <c r="O4907" i="3"/>
  <c r="O4908" i="3"/>
  <c r="L8" i="4"/>
  <c r="L13" i="4"/>
  <c r="R27" i="4"/>
  <c r="R22" i="4"/>
  <c r="R17" i="4"/>
  <c r="R12" i="4"/>
  <c r="R7" i="4"/>
  <c r="I25" i="4"/>
  <c r="D25" i="4"/>
  <c r="D23" i="4"/>
  <c r="J22" i="4"/>
  <c r="I20" i="4"/>
  <c r="D20" i="4"/>
  <c r="D18" i="4"/>
  <c r="D15" i="4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63" i="3"/>
  <c r="A40" i="3"/>
  <c r="A150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41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821" i="3"/>
  <c r="A1053" i="3"/>
  <c r="A151" i="3"/>
  <c r="A152" i="3"/>
  <c r="A358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153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149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1421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277" i="3"/>
  <c r="A577" i="3"/>
  <c r="A813" i="3"/>
  <c r="A814" i="3"/>
  <c r="A815" i="3"/>
  <c r="A816" i="3"/>
  <c r="A817" i="3"/>
  <c r="A818" i="3"/>
  <c r="A819" i="3"/>
  <c r="A820" i="3"/>
  <c r="A812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811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39" i="3"/>
  <c r="A1422" i="3"/>
  <c r="A1423" i="3"/>
  <c r="A1424" i="3"/>
  <c r="A1425" i="3"/>
  <c r="A1426" i="3"/>
  <c r="A1427" i="3"/>
  <c r="A1428" i="3"/>
  <c r="A1429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3" i="3"/>
  <c r="A1654" i="3"/>
  <c r="A1655" i="3"/>
  <c r="A1656" i="3"/>
  <c r="A18" i="3"/>
  <c r="A19" i="3"/>
  <c r="A20" i="3"/>
  <c r="A21" i="3"/>
  <c r="A17" i="3"/>
  <c r="K3" i="11"/>
  <c r="K4" i="11"/>
  <c r="K5" i="11"/>
  <c r="K6" i="11"/>
  <c r="J7" i="11"/>
  <c r="G3" i="3"/>
  <c r="G4" i="3"/>
  <c r="G6" i="3"/>
  <c r="G7" i="3"/>
  <c r="G2" i="3"/>
  <c r="G9" i="3" s="1"/>
  <c r="K7" i="11"/>
  <c r="P1208" i="3"/>
  <c r="P959" i="3"/>
  <c r="P1659" i="3"/>
  <c r="O57" i="3"/>
  <c r="O1648" i="3"/>
  <c r="P1085" i="3"/>
  <c r="P953" i="3"/>
  <c r="P958" i="3"/>
  <c r="P1041" i="3"/>
  <c r="P1432" i="3"/>
  <c r="P1415" i="3"/>
  <c r="P1100" i="3"/>
  <c r="P1384" i="3"/>
  <c r="P1448" i="3"/>
  <c r="O179" i="3"/>
  <c r="P1126" i="3"/>
  <c r="P620" i="3"/>
  <c r="P622" i="3"/>
  <c r="P1509" i="3"/>
  <c r="P1352" i="3"/>
  <c r="X6" i="17"/>
  <c r="W6" i="17"/>
  <c r="O6" i="17"/>
  <c r="N6" i="17"/>
  <c r="M6" i="17"/>
  <c r="L6" i="17"/>
  <c r="I4" i="17"/>
  <c r="AF2633" i="16"/>
  <c r="AG2633" i="16" s="1"/>
  <c r="AF2632" i="16"/>
  <c r="AG2632" i="16" s="1"/>
  <c r="AF2631" i="16"/>
  <c r="AG2631" i="16" s="1"/>
  <c r="AF2630" i="16"/>
  <c r="AG2630" i="16" s="1"/>
  <c r="AF2629" i="16"/>
  <c r="AG2629" i="16" s="1"/>
  <c r="AF2628" i="16"/>
  <c r="AG2628" i="16" s="1"/>
  <c r="AF2627" i="16"/>
  <c r="AG2627" i="16" s="1"/>
  <c r="AF2626" i="16"/>
  <c r="AG2626" i="16" s="1"/>
  <c r="AF2625" i="16"/>
  <c r="AG2625" i="16" s="1"/>
  <c r="AF2624" i="16"/>
  <c r="AG2624" i="16" s="1"/>
  <c r="AF2623" i="16"/>
  <c r="AG2623" i="16" s="1"/>
  <c r="AF2622" i="16"/>
  <c r="AG2622" i="16" s="1"/>
  <c r="AF2621" i="16"/>
  <c r="AG2621" i="16" s="1"/>
  <c r="AF2620" i="16"/>
  <c r="AG2620" i="16" s="1"/>
  <c r="AF2619" i="16"/>
  <c r="AG2619" i="16" s="1"/>
  <c r="AF2618" i="16"/>
  <c r="AG2618" i="16" s="1"/>
  <c r="AF2617" i="16"/>
  <c r="AG2617" i="16" s="1"/>
  <c r="AF2616" i="16"/>
  <c r="AG2616" i="16" s="1"/>
  <c r="AF2615" i="16"/>
  <c r="AG2615" i="16" s="1"/>
  <c r="AF2614" i="16"/>
  <c r="AG2614" i="16" s="1"/>
  <c r="AF2613" i="16"/>
  <c r="AG2613" i="16" s="1"/>
  <c r="AF2612" i="16"/>
  <c r="AG2612" i="16" s="1"/>
  <c r="AF2611" i="16"/>
  <c r="AG2611" i="16" s="1"/>
  <c r="AF2610" i="16"/>
  <c r="AG2610" i="16" s="1"/>
  <c r="AF2609" i="16"/>
  <c r="AG2609" i="16" s="1"/>
  <c r="AF2608" i="16"/>
  <c r="AG2608" i="16" s="1"/>
  <c r="AF2607" i="16"/>
  <c r="AG2607" i="16" s="1"/>
  <c r="AF2606" i="16"/>
  <c r="AG2606" i="16" s="1"/>
  <c r="AF2605" i="16"/>
  <c r="AG2605" i="16" s="1"/>
  <c r="AF2604" i="16"/>
  <c r="AG2604" i="16" s="1"/>
  <c r="AF2603" i="16"/>
  <c r="AG2603" i="16" s="1"/>
  <c r="AF2602" i="16"/>
  <c r="AG2602" i="16" s="1"/>
  <c r="AF2601" i="16"/>
  <c r="AG2601" i="16" s="1"/>
  <c r="AF2600" i="16"/>
  <c r="AG2600" i="16" s="1"/>
  <c r="AF2599" i="16"/>
  <c r="AG2599" i="16" s="1"/>
  <c r="AF2598" i="16"/>
  <c r="AG2598" i="16" s="1"/>
  <c r="AF2597" i="16"/>
  <c r="AG2597" i="16" s="1"/>
  <c r="AF2596" i="16"/>
  <c r="AG2596" i="16" s="1"/>
  <c r="AF2595" i="16"/>
  <c r="AG2595" i="16" s="1"/>
  <c r="AF2594" i="16"/>
  <c r="AG2594" i="16" s="1"/>
  <c r="AF2593" i="16"/>
  <c r="AG2593" i="16" s="1"/>
  <c r="AF2592" i="16"/>
  <c r="AG2592" i="16" s="1"/>
  <c r="AF2591" i="16"/>
  <c r="AG2591" i="16" s="1"/>
  <c r="AF2590" i="16"/>
  <c r="AG2590" i="16" s="1"/>
  <c r="AF2589" i="16"/>
  <c r="AG2589" i="16" s="1"/>
  <c r="AF2588" i="16"/>
  <c r="AG2588" i="16" s="1"/>
  <c r="AF2587" i="16"/>
  <c r="AG2587" i="16" s="1"/>
  <c r="AF2586" i="16"/>
  <c r="AG2586" i="16" s="1"/>
  <c r="AF2585" i="16"/>
  <c r="AG2585" i="16" s="1"/>
  <c r="AF2584" i="16"/>
  <c r="AG2584" i="16" s="1"/>
  <c r="AF2583" i="16"/>
  <c r="AG2583" i="16" s="1"/>
  <c r="AF2582" i="16"/>
  <c r="AG2582" i="16" s="1"/>
  <c r="AF2581" i="16"/>
  <c r="AG2581" i="16" s="1"/>
  <c r="AF2580" i="16"/>
  <c r="AG2580" i="16" s="1"/>
  <c r="AF2579" i="16"/>
  <c r="AG2579" i="16" s="1"/>
  <c r="AF2578" i="16"/>
  <c r="AG2578" i="16" s="1"/>
  <c r="AF2577" i="16"/>
  <c r="AG2577" i="16" s="1"/>
  <c r="AF2576" i="16"/>
  <c r="AG2576" i="16" s="1"/>
  <c r="AF2575" i="16"/>
  <c r="AG2575" i="16" s="1"/>
  <c r="AF2574" i="16"/>
  <c r="AG2574" i="16" s="1"/>
  <c r="AF2573" i="16"/>
  <c r="AG2573" i="16" s="1"/>
  <c r="AF2572" i="16"/>
  <c r="AG2572" i="16" s="1"/>
  <c r="AF2571" i="16"/>
  <c r="AG2571" i="16" s="1"/>
  <c r="AF2570" i="16"/>
  <c r="AG2570" i="16" s="1"/>
  <c r="AF2569" i="16"/>
  <c r="AG2569" i="16" s="1"/>
  <c r="AF2568" i="16"/>
  <c r="AG2568" i="16" s="1"/>
  <c r="AF2567" i="16"/>
  <c r="AG2567" i="16" s="1"/>
  <c r="AF2566" i="16"/>
  <c r="AG2566" i="16" s="1"/>
  <c r="AF2565" i="16"/>
  <c r="AG2565" i="16" s="1"/>
  <c r="AF2564" i="16"/>
  <c r="AG2564" i="16" s="1"/>
  <c r="AF2563" i="16"/>
  <c r="AG2563" i="16" s="1"/>
  <c r="AF2562" i="16"/>
  <c r="AG2562" i="16" s="1"/>
  <c r="AF2561" i="16"/>
  <c r="AG2561" i="16" s="1"/>
  <c r="AF2560" i="16"/>
  <c r="AG2560" i="16" s="1"/>
  <c r="AF2559" i="16"/>
  <c r="AG2559" i="16" s="1"/>
  <c r="AF2558" i="16"/>
  <c r="AG2558" i="16" s="1"/>
  <c r="AF2557" i="16"/>
  <c r="AG2557" i="16" s="1"/>
  <c r="AF2556" i="16"/>
  <c r="AG2556" i="16" s="1"/>
  <c r="AF2555" i="16"/>
  <c r="AG2555" i="16" s="1"/>
  <c r="AF2554" i="16"/>
  <c r="AG2554" i="16" s="1"/>
  <c r="AF2553" i="16"/>
  <c r="AG2553" i="16" s="1"/>
  <c r="AF2552" i="16"/>
  <c r="AG2552" i="16" s="1"/>
  <c r="AF2551" i="16"/>
  <c r="AG2551" i="16" s="1"/>
  <c r="AF2550" i="16"/>
  <c r="AG2550" i="16" s="1"/>
  <c r="AF2549" i="16"/>
  <c r="AG2549" i="16" s="1"/>
  <c r="AF2548" i="16"/>
  <c r="AG2548" i="16" s="1"/>
  <c r="AF2547" i="16"/>
  <c r="AG2547" i="16" s="1"/>
  <c r="AF2546" i="16"/>
  <c r="AG2546" i="16" s="1"/>
  <c r="AF2545" i="16"/>
  <c r="AG2545" i="16" s="1"/>
  <c r="AF2544" i="16"/>
  <c r="AG2544" i="16" s="1"/>
  <c r="AF2543" i="16"/>
  <c r="AG2543" i="16" s="1"/>
  <c r="AF2542" i="16"/>
  <c r="AG2542" i="16" s="1"/>
  <c r="AF2541" i="16"/>
  <c r="AG2541" i="16" s="1"/>
  <c r="AF2540" i="16"/>
  <c r="AG2540" i="16" s="1"/>
  <c r="AF2539" i="16"/>
  <c r="AG2539" i="16" s="1"/>
  <c r="AF2538" i="16"/>
  <c r="AG2538" i="16" s="1"/>
  <c r="AF2537" i="16"/>
  <c r="AG2537" i="16" s="1"/>
  <c r="AF2536" i="16"/>
  <c r="AG2536" i="16" s="1"/>
  <c r="AF2535" i="16"/>
  <c r="AG2535" i="16" s="1"/>
  <c r="AF2534" i="16"/>
  <c r="AG2534" i="16" s="1"/>
  <c r="AF2533" i="16"/>
  <c r="AG2533" i="16" s="1"/>
  <c r="AF2532" i="16"/>
  <c r="AG2532" i="16" s="1"/>
  <c r="AF2531" i="16"/>
  <c r="AG2531" i="16" s="1"/>
  <c r="AF2530" i="16"/>
  <c r="AG2530" i="16" s="1"/>
  <c r="AF2529" i="16"/>
  <c r="AG2529" i="16" s="1"/>
  <c r="AF2528" i="16"/>
  <c r="AG2528" i="16" s="1"/>
  <c r="AF2527" i="16"/>
  <c r="AG2527" i="16" s="1"/>
  <c r="AF2526" i="16"/>
  <c r="AG2526" i="16" s="1"/>
  <c r="AF2525" i="16"/>
  <c r="AG2525" i="16" s="1"/>
  <c r="AF2524" i="16"/>
  <c r="AG2524" i="16" s="1"/>
  <c r="AF2523" i="16"/>
  <c r="AG2523" i="16" s="1"/>
  <c r="AF2522" i="16"/>
  <c r="AG2522" i="16" s="1"/>
  <c r="AF2521" i="16"/>
  <c r="AG2521" i="16" s="1"/>
  <c r="AF2520" i="16"/>
  <c r="AG2520" i="16" s="1"/>
  <c r="AF2519" i="16"/>
  <c r="AG2519" i="16" s="1"/>
  <c r="AF2518" i="16"/>
  <c r="AG2518" i="16" s="1"/>
  <c r="AF2517" i="16"/>
  <c r="AG2517" i="16" s="1"/>
  <c r="AF2516" i="16"/>
  <c r="AG2516" i="16" s="1"/>
  <c r="AF2515" i="16"/>
  <c r="AG2515" i="16" s="1"/>
  <c r="AF2514" i="16"/>
  <c r="AG2514" i="16" s="1"/>
  <c r="AF2513" i="16"/>
  <c r="AG2513" i="16" s="1"/>
  <c r="AF2512" i="16"/>
  <c r="AG2512" i="16" s="1"/>
  <c r="AF2511" i="16"/>
  <c r="AG2511" i="16" s="1"/>
  <c r="AF2510" i="16"/>
  <c r="AG2510" i="16" s="1"/>
  <c r="AF2509" i="16"/>
  <c r="AG2509" i="16" s="1"/>
  <c r="AF2508" i="16"/>
  <c r="AG2508" i="16" s="1"/>
  <c r="AF2507" i="16"/>
  <c r="AG2507" i="16" s="1"/>
  <c r="AF2506" i="16"/>
  <c r="AG2506" i="16" s="1"/>
  <c r="AF2505" i="16"/>
  <c r="AG2505" i="16" s="1"/>
  <c r="AF2504" i="16"/>
  <c r="AG2504" i="16" s="1"/>
  <c r="AF2503" i="16"/>
  <c r="AG2503" i="16" s="1"/>
  <c r="AF2502" i="16"/>
  <c r="AG2502" i="16" s="1"/>
  <c r="AF2501" i="16"/>
  <c r="AG2501" i="16" s="1"/>
  <c r="AF2500" i="16"/>
  <c r="AG2500" i="16" s="1"/>
  <c r="AF2499" i="16"/>
  <c r="AG2499" i="16" s="1"/>
  <c r="AF2498" i="16"/>
  <c r="AG2498" i="16" s="1"/>
  <c r="AF2497" i="16"/>
  <c r="AG2497" i="16" s="1"/>
  <c r="AF2496" i="16"/>
  <c r="AG2496" i="16" s="1"/>
  <c r="AF2495" i="16"/>
  <c r="AG2495" i="16" s="1"/>
  <c r="AF2494" i="16"/>
  <c r="AG2494" i="16" s="1"/>
  <c r="AF2493" i="16"/>
  <c r="AG2493" i="16" s="1"/>
  <c r="AF2492" i="16"/>
  <c r="AG2492" i="16" s="1"/>
  <c r="AF2491" i="16"/>
  <c r="AG2491" i="16" s="1"/>
  <c r="AF2490" i="16"/>
  <c r="AG2490" i="16" s="1"/>
  <c r="AF2489" i="16"/>
  <c r="AG2489" i="16" s="1"/>
  <c r="AF2488" i="16"/>
  <c r="AG2488" i="16" s="1"/>
  <c r="AF2487" i="16"/>
  <c r="AG2487" i="16" s="1"/>
  <c r="AF2486" i="16"/>
  <c r="AG2486" i="16" s="1"/>
  <c r="AF2485" i="16"/>
  <c r="AG2485" i="16" s="1"/>
  <c r="AF2484" i="16"/>
  <c r="AG2484" i="16" s="1"/>
  <c r="AF2483" i="16"/>
  <c r="AG2483" i="16" s="1"/>
  <c r="AF2482" i="16"/>
  <c r="AG2482" i="16" s="1"/>
  <c r="AF2481" i="16"/>
  <c r="AG2481" i="16" s="1"/>
  <c r="AF2480" i="16"/>
  <c r="AG2480" i="16" s="1"/>
  <c r="AF2479" i="16"/>
  <c r="AG2479" i="16" s="1"/>
  <c r="AF2478" i="16"/>
  <c r="AG2478" i="16" s="1"/>
  <c r="AF2477" i="16"/>
  <c r="AG2477" i="16" s="1"/>
  <c r="AF2476" i="16"/>
  <c r="AG2476" i="16" s="1"/>
  <c r="AF2475" i="16"/>
  <c r="AG2475" i="16" s="1"/>
  <c r="AF2474" i="16"/>
  <c r="AG2474" i="16" s="1"/>
  <c r="AF2473" i="16"/>
  <c r="AG2473" i="16" s="1"/>
  <c r="AF2472" i="16"/>
  <c r="AG2472" i="16" s="1"/>
  <c r="AF2471" i="16"/>
  <c r="AG2471" i="16" s="1"/>
  <c r="AF2470" i="16"/>
  <c r="AG2470" i="16" s="1"/>
  <c r="AF2469" i="16"/>
  <c r="AG2469" i="16" s="1"/>
  <c r="AF2468" i="16"/>
  <c r="AG2468" i="16" s="1"/>
  <c r="AF2467" i="16"/>
  <c r="AG2467" i="16" s="1"/>
  <c r="AF2466" i="16"/>
  <c r="AG2466" i="16" s="1"/>
  <c r="AF2465" i="16"/>
  <c r="AG2465" i="16" s="1"/>
  <c r="AF2464" i="16"/>
  <c r="AG2464" i="16" s="1"/>
  <c r="AF2463" i="16"/>
  <c r="AG2463" i="16" s="1"/>
  <c r="AF2462" i="16"/>
  <c r="AG2462" i="16" s="1"/>
  <c r="AF2461" i="16"/>
  <c r="AG2461" i="16" s="1"/>
  <c r="AF2460" i="16"/>
  <c r="AG2460" i="16" s="1"/>
  <c r="AF2459" i="16"/>
  <c r="AG2459" i="16" s="1"/>
  <c r="AF2458" i="16"/>
  <c r="AG2458" i="16" s="1"/>
  <c r="AF2457" i="16"/>
  <c r="AG2457" i="16" s="1"/>
  <c r="AF2456" i="16"/>
  <c r="AG2456" i="16" s="1"/>
  <c r="AF2455" i="16"/>
  <c r="AG2455" i="16" s="1"/>
  <c r="AF2454" i="16"/>
  <c r="AG2454" i="16" s="1"/>
  <c r="AF2453" i="16"/>
  <c r="AG2453" i="16" s="1"/>
  <c r="AF2452" i="16"/>
  <c r="AG2452" i="16" s="1"/>
  <c r="AF2451" i="16"/>
  <c r="AG2451" i="16" s="1"/>
  <c r="AF2450" i="16"/>
  <c r="AG2450" i="16" s="1"/>
  <c r="AF2449" i="16"/>
  <c r="AG2449" i="16" s="1"/>
  <c r="AF2448" i="16"/>
  <c r="AG2448" i="16" s="1"/>
  <c r="AF2447" i="16"/>
  <c r="AG2447" i="16" s="1"/>
  <c r="AF2446" i="16"/>
  <c r="AG2446" i="16" s="1"/>
  <c r="AF2445" i="16"/>
  <c r="AG2445" i="16" s="1"/>
  <c r="AF2444" i="16"/>
  <c r="AG2444" i="16" s="1"/>
  <c r="AF2443" i="16"/>
  <c r="AG2443" i="16" s="1"/>
  <c r="AF2442" i="16"/>
  <c r="AG2442" i="16" s="1"/>
  <c r="AF2441" i="16"/>
  <c r="AG2441" i="16" s="1"/>
  <c r="AF2440" i="16"/>
  <c r="AG2440" i="16" s="1"/>
  <c r="AF2439" i="16"/>
  <c r="AG2439" i="16" s="1"/>
  <c r="AF2438" i="16"/>
  <c r="AG2438" i="16" s="1"/>
  <c r="AF2437" i="16"/>
  <c r="AG2437" i="16" s="1"/>
  <c r="AF2436" i="16"/>
  <c r="AG2436" i="16" s="1"/>
  <c r="AF2435" i="16"/>
  <c r="AG2435" i="16" s="1"/>
  <c r="AF2434" i="16"/>
  <c r="AG2434" i="16" s="1"/>
  <c r="AF2433" i="16"/>
  <c r="AG2433" i="16" s="1"/>
  <c r="AF2432" i="16"/>
  <c r="AG2432" i="16" s="1"/>
  <c r="AF2431" i="16"/>
  <c r="AG2431" i="16" s="1"/>
  <c r="AF2430" i="16"/>
  <c r="AG2430" i="16" s="1"/>
  <c r="AF2429" i="16"/>
  <c r="AG2429" i="16" s="1"/>
  <c r="AF2428" i="16"/>
  <c r="AG2428" i="16" s="1"/>
  <c r="AF2427" i="16"/>
  <c r="AG2427" i="16" s="1"/>
  <c r="AF2426" i="16"/>
  <c r="AG2426" i="16" s="1"/>
  <c r="AF2425" i="16"/>
  <c r="AG2425" i="16" s="1"/>
  <c r="AF2424" i="16"/>
  <c r="AG2424" i="16" s="1"/>
  <c r="AF2423" i="16"/>
  <c r="AG2423" i="16" s="1"/>
  <c r="AF2422" i="16"/>
  <c r="AG2422" i="16" s="1"/>
  <c r="AF2421" i="16"/>
  <c r="AG2421" i="16" s="1"/>
  <c r="AF2420" i="16"/>
  <c r="AG2420" i="16" s="1"/>
  <c r="AF2419" i="16"/>
  <c r="AG2419" i="16" s="1"/>
  <c r="AF2418" i="16"/>
  <c r="AG2418" i="16" s="1"/>
  <c r="AF2417" i="16"/>
  <c r="AG2417" i="16" s="1"/>
  <c r="AF2416" i="16"/>
  <c r="AG2416" i="16" s="1"/>
  <c r="AF2415" i="16"/>
  <c r="AG2415" i="16" s="1"/>
  <c r="AF2414" i="16"/>
  <c r="AG2414" i="16" s="1"/>
  <c r="AF2413" i="16"/>
  <c r="AG2413" i="16" s="1"/>
  <c r="AF2412" i="16"/>
  <c r="AG2412" i="16" s="1"/>
  <c r="AF2411" i="16"/>
  <c r="AG2411" i="16" s="1"/>
  <c r="AF2410" i="16"/>
  <c r="AG2410" i="16" s="1"/>
  <c r="AF2409" i="16"/>
  <c r="AG2409" i="16" s="1"/>
  <c r="AF2408" i="16"/>
  <c r="AG2408" i="16" s="1"/>
  <c r="AF2407" i="16"/>
  <c r="AG2407" i="16" s="1"/>
  <c r="AF2406" i="16"/>
  <c r="AG2406" i="16" s="1"/>
  <c r="AF2405" i="16"/>
  <c r="AG2405" i="16" s="1"/>
  <c r="AF2404" i="16"/>
  <c r="AG2404" i="16" s="1"/>
  <c r="AF2403" i="16"/>
  <c r="AG2403" i="16" s="1"/>
  <c r="AF2402" i="16"/>
  <c r="AG2402" i="16" s="1"/>
  <c r="AF2401" i="16"/>
  <c r="AG2401" i="16" s="1"/>
  <c r="AF2400" i="16"/>
  <c r="AG2400" i="16" s="1"/>
  <c r="AF2399" i="16"/>
  <c r="AG2399" i="16" s="1"/>
  <c r="AF2398" i="16"/>
  <c r="AG2398" i="16" s="1"/>
  <c r="AF2397" i="16"/>
  <c r="AG2397" i="16" s="1"/>
  <c r="AF2396" i="16"/>
  <c r="AG2396" i="16" s="1"/>
  <c r="AF2395" i="16"/>
  <c r="AG2395" i="16" s="1"/>
  <c r="AF2394" i="16"/>
  <c r="AG2394" i="16" s="1"/>
  <c r="AF2393" i="16"/>
  <c r="AG2393" i="16" s="1"/>
  <c r="AF2392" i="16"/>
  <c r="AG2392" i="16" s="1"/>
  <c r="AF2391" i="16"/>
  <c r="AG2391" i="16" s="1"/>
  <c r="AF2390" i="16"/>
  <c r="AG2390" i="16" s="1"/>
  <c r="AF2389" i="16"/>
  <c r="AG2389" i="16" s="1"/>
  <c r="AF2388" i="16"/>
  <c r="AG2388" i="16" s="1"/>
  <c r="AF2387" i="16"/>
  <c r="AG2387" i="16" s="1"/>
  <c r="AF2386" i="16"/>
  <c r="AG2386" i="16" s="1"/>
  <c r="AF2385" i="16"/>
  <c r="AG2385" i="16" s="1"/>
  <c r="AF2384" i="16"/>
  <c r="AG2384" i="16" s="1"/>
  <c r="AF2383" i="16"/>
  <c r="AG2383" i="16" s="1"/>
  <c r="AF2382" i="16"/>
  <c r="AG2382" i="16" s="1"/>
  <c r="AF2381" i="16"/>
  <c r="AG2381" i="16" s="1"/>
  <c r="AF2380" i="16"/>
  <c r="AG2380" i="16" s="1"/>
  <c r="AF2379" i="16"/>
  <c r="AG2379" i="16" s="1"/>
  <c r="AF2378" i="16"/>
  <c r="AG2378" i="16" s="1"/>
  <c r="AF2377" i="16"/>
  <c r="AG2377" i="16" s="1"/>
  <c r="AF2376" i="16"/>
  <c r="AG2376" i="16" s="1"/>
  <c r="AF2375" i="16"/>
  <c r="AG2375" i="16" s="1"/>
  <c r="AF2374" i="16"/>
  <c r="AG2374" i="16" s="1"/>
  <c r="AF2373" i="16"/>
  <c r="AG2373" i="16" s="1"/>
  <c r="AF2372" i="16"/>
  <c r="AG2372" i="16" s="1"/>
  <c r="AF2371" i="16"/>
  <c r="AG2371" i="16" s="1"/>
  <c r="AF2370" i="16"/>
  <c r="AG2370" i="16" s="1"/>
  <c r="AF2369" i="16"/>
  <c r="AG2369" i="16" s="1"/>
  <c r="AF2368" i="16"/>
  <c r="AG2368" i="16" s="1"/>
  <c r="AF2367" i="16"/>
  <c r="AG2367" i="16" s="1"/>
  <c r="AF2366" i="16"/>
  <c r="AG2366" i="16" s="1"/>
  <c r="AF2365" i="16"/>
  <c r="AG2365" i="16" s="1"/>
  <c r="AF2364" i="16"/>
  <c r="AG2364" i="16" s="1"/>
  <c r="AF2363" i="16"/>
  <c r="AG2363" i="16" s="1"/>
  <c r="AF2362" i="16"/>
  <c r="AG2362" i="16" s="1"/>
  <c r="AF2361" i="16"/>
  <c r="AG2361" i="16" s="1"/>
  <c r="AF2360" i="16"/>
  <c r="AG2360" i="16" s="1"/>
  <c r="AF2359" i="16"/>
  <c r="AG2359" i="16" s="1"/>
  <c r="AF2358" i="16"/>
  <c r="AG2358" i="16" s="1"/>
  <c r="AF2357" i="16"/>
  <c r="AG2357" i="16" s="1"/>
  <c r="AF2356" i="16"/>
  <c r="AG2356" i="16" s="1"/>
  <c r="AF2355" i="16"/>
  <c r="AG2355" i="16" s="1"/>
  <c r="AF2354" i="16"/>
  <c r="AG2354" i="16" s="1"/>
  <c r="AF2353" i="16"/>
  <c r="AG2353" i="16" s="1"/>
  <c r="AF2352" i="16"/>
  <c r="AG2352" i="16" s="1"/>
  <c r="AF2351" i="16"/>
  <c r="AG2351" i="16" s="1"/>
  <c r="AF2350" i="16"/>
  <c r="AG2350" i="16" s="1"/>
  <c r="AF2349" i="16"/>
  <c r="AG2349" i="16" s="1"/>
  <c r="AF2348" i="16"/>
  <c r="AG2348" i="16" s="1"/>
  <c r="AF2347" i="16"/>
  <c r="AG2347" i="16" s="1"/>
  <c r="AF2346" i="16"/>
  <c r="AG2346" i="16" s="1"/>
  <c r="AF2345" i="16"/>
  <c r="AG2345" i="16" s="1"/>
  <c r="AF2344" i="16"/>
  <c r="AG2344" i="16" s="1"/>
  <c r="AF2343" i="16"/>
  <c r="AG2343" i="16" s="1"/>
  <c r="AF2342" i="16"/>
  <c r="AG2342" i="16" s="1"/>
  <c r="AF2341" i="16"/>
  <c r="AG2341" i="16" s="1"/>
  <c r="AF2340" i="16"/>
  <c r="AG2340" i="16" s="1"/>
  <c r="AF2339" i="16"/>
  <c r="AG2339" i="16" s="1"/>
  <c r="AF2338" i="16"/>
  <c r="AG2338" i="16" s="1"/>
  <c r="AF2337" i="16"/>
  <c r="AG2337" i="16" s="1"/>
  <c r="AF2336" i="16"/>
  <c r="AG2336" i="16" s="1"/>
  <c r="AF2335" i="16"/>
  <c r="AG2335" i="16" s="1"/>
  <c r="AF2334" i="16"/>
  <c r="AG2334" i="16" s="1"/>
  <c r="AF2333" i="16"/>
  <c r="AG2333" i="16" s="1"/>
  <c r="AF2332" i="16"/>
  <c r="AG2332" i="16" s="1"/>
  <c r="AF2331" i="16"/>
  <c r="AG2331" i="16" s="1"/>
  <c r="AF2330" i="16"/>
  <c r="AG2330" i="16" s="1"/>
  <c r="AF2329" i="16"/>
  <c r="AG2329" i="16" s="1"/>
  <c r="AF2328" i="16"/>
  <c r="AG2328" i="16" s="1"/>
  <c r="AF2327" i="16"/>
  <c r="AG2327" i="16" s="1"/>
  <c r="AF2326" i="16"/>
  <c r="AG2326" i="16" s="1"/>
  <c r="AF2325" i="16"/>
  <c r="AG2325" i="16" s="1"/>
  <c r="AF2324" i="16"/>
  <c r="AG2324" i="16" s="1"/>
  <c r="AF2323" i="16"/>
  <c r="AG2323" i="16" s="1"/>
  <c r="AF2322" i="16"/>
  <c r="AG2322" i="16" s="1"/>
  <c r="AF2321" i="16"/>
  <c r="AG2321" i="16" s="1"/>
  <c r="AF2320" i="16"/>
  <c r="AG2320" i="16" s="1"/>
  <c r="AF2319" i="16"/>
  <c r="AG2319" i="16" s="1"/>
  <c r="AF2318" i="16"/>
  <c r="AG2318" i="16" s="1"/>
  <c r="AF2317" i="16"/>
  <c r="AG2317" i="16" s="1"/>
  <c r="AF2316" i="16"/>
  <c r="AG2316" i="16" s="1"/>
  <c r="AF2315" i="16"/>
  <c r="AG2315" i="16" s="1"/>
  <c r="AF2314" i="16"/>
  <c r="AG2314" i="16" s="1"/>
  <c r="AF2313" i="16"/>
  <c r="AG2313" i="16" s="1"/>
  <c r="AF2312" i="16"/>
  <c r="AG2312" i="16" s="1"/>
  <c r="AF2311" i="16"/>
  <c r="AG2311" i="16" s="1"/>
  <c r="AF2310" i="16"/>
  <c r="AG2310" i="16" s="1"/>
  <c r="AF2309" i="16"/>
  <c r="AG2309" i="16" s="1"/>
  <c r="AF2308" i="16"/>
  <c r="AG2308" i="16" s="1"/>
  <c r="AF2307" i="16"/>
  <c r="AG2307" i="16" s="1"/>
  <c r="AF2306" i="16"/>
  <c r="AG2306" i="16" s="1"/>
  <c r="AF2305" i="16"/>
  <c r="AG2305" i="16" s="1"/>
  <c r="AF2304" i="16"/>
  <c r="AG2304" i="16" s="1"/>
  <c r="AF2303" i="16"/>
  <c r="AG2303" i="16" s="1"/>
  <c r="AF2302" i="16"/>
  <c r="AG2302" i="16" s="1"/>
  <c r="AF2301" i="16"/>
  <c r="AG2301" i="16" s="1"/>
  <c r="AF2300" i="16"/>
  <c r="AG2300" i="16" s="1"/>
  <c r="AF2299" i="16"/>
  <c r="AG2299" i="16" s="1"/>
  <c r="AF2298" i="16"/>
  <c r="AG2298" i="16" s="1"/>
  <c r="AF2297" i="16"/>
  <c r="AG2297" i="16" s="1"/>
  <c r="AF2296" i="16"/>
  <c r="AG2296" i="16" s="1"/>
  <c r="AF2295" i="16"/>
  <c r="AG2295" i="16" s="1"/>
  <c r="AF2294" i="16"/>
  <c r="AG2294" i="16" s="1"/>
  <c r="AF2293" i="16"/>
  <c r="AG2293" i="16" s="1"/>
  <c r="AF2292" i="16"/>
  <c r="AG2292" i="16" s="1"/>
  <c r="AF2291" i="16"/>
  <c r="AG2291" i="16" s="1"/>
  <c r="AF2290" i="16"/>
  <c r="AG2290" i="16" s="1"/>
  <c r="AF2289" i="16"/>
  <c r="AG2289" i="16" s="1"/>
  <c r="AF2288" i="16"/>
  <c r="AG2288" i="16" s="1"/>
  <c r="AF2287" i="16"/>
  <c r="AG2287" i="16" s="1"/>
  <c r="AF2286" i="16"/>
  <c r="AG2286" i="16" s="1"/>
  <c r="AF2285" i="16"/>
  <c r="AG2285" i="16" s="1"/>
  <c r="AF2284" i="16"/>
  <c r="AG2284" i="16" s="1"/>
  <c r="AF2283" i="16"/>
  <c r="AG2283" i="16" s="1"/>
  <c r="AF2282" i="16"/>
  <c r="AG2282" i="16" s="1"/>
  <c r="AF2281" i="16"/>
  <c r="AG2281" i="16" s="1"/>
  <c r="AF2280" i="16"/>
  <c r="AG2280" i="16" s="1"/>
  <c r="AF2279" i="16"/>
  <c r="AG2279" i="16" s="1"/>
  <c r="AF2278" i="16"/>
  <c r="AG2278" i="16" s="1"/>
  <c r="AF2277" i="16"/>
  <c r="AG2277" i="16" s="1"/>
  <c r="AF2276" i="16"/>
  <c r="AG2276" i="16" s="1"/>
  <c r="AF2275" i="16"/>
  <c r="AG2275" i="16" s="1"/>
  <c r="AF2274" i="16"/>
  <c r="AG2274" i="16" s="1"/>
  <c r="AF2273" i="16"/>
  <c r="AG2273" i="16" s="1"/>
  <c r="AF2272" i="16"/>
  <c r="AG2272" i="16" s="1"/>
  <c r="AF2271" i="16"/>
  <c r="AG2271" i="16" s="1"/>
  <c r="AF2270" i="16"/>
  <c r="AG2270" i="16" s="1"/>
  <c r="AF2269" i="16"/>
  <c r="AG2269" i="16" s="1"/>
  <c r="AF2268" i="16"/>
  <c r="AG2268" i="16" s="1"/>
  <c r="AF2267" i="16"/>
  <c r="AG2267" i="16" s="1"/>
  <c r="AF2266" i="16"/>
  <c r="AG2266" i="16" s="1"/>
  <c r="AF2265" i="16"/>
  <c r="AG2265" i="16" s="1"/>
  <c r="AF2264" i="16"/>
  <c r="AG2264" i="16" s="1"/>
  <c r="AF2263" i="16"/>
  <c r="AG2263" i="16" s="1"/>
  <c r="AF2262" i="16"/>
  <c r="AG2262" i="16" s="1"/>
  <c r="AF2261" i="16"/>
  <c r="AG2261" i="16" s="1"/>
  <c r="AF2260" i="16"/>
  <c r="AG2260" i="16" s="1"/>
  <c r="AF2259" i="16"/>
  <c r="AG2259" i="16" s="1"/>
  <c r="AF2258" i="16"/>
  <c r="AG2258" i="16" s="1"/>
  <c r="AF2257" i="16"/>
  <c r="AG2257" i="16" s="1"/>
  <c r="AF2256" i="16"/>
  <c r="AG2256" i="16" s="1"/>
  <c r="AF2255" i="16"/>
  <c r="AG2255" i="16" s="1"/>
  <c r="AF2254" i="16"/>
  <c r="AG2254" i="16" s="1"/>
  <c r="AF2253" i="16"/>
  <c r="AG2253" i="16" s="1"/>
  <c r="AF2252" i="16"/>
  <c r="AG2252" i="16" s="1"/>
  <c r="AF2251" i="16"/>
  <c r="AG2251" i="16" s="1"/>
  <c r="AF2250" i="16"/>
  <c r="AG2250" i="16" s="1"/>
  <c r="AF2249" i="16"/>
  <c r="AG2249" i="16" s="1"/>
  <c r="AF2248" i="16"/>
  <c r="AG2248" i="16" s="1"/>
  <c r="AF2247" i="16"/>
  <c r="AG2247" i="16" s="1"/>
  <c r="AF2246" i="16"/>
  <c r="AG2246" i="16" s="1"/>
  <c r="AF2245" i="16"/>
  <c r="AG2245" i="16" s="1"/>
  <c r="AF2244" i="16"/>
  <c r="AG2244" i="16" s="1"/>
  <c r="AF2243" i="16"/>
  <c r="AG2243" i="16" s="1"/>
  <c r="AF2242" i="16"/>
  <c r="AG2242" i="16" s="1"/>
  <c r="AF2241" i="16"/>
  <c r="AG2241" i="16" s="1"/>
  <c r="AF2240" i="16"/>
  <c r="AG2240" i="16" s="1"/>
  <c r="AF2239" i="16"/>
  <c r="AG2239" i="16" s="1"/>
  <c r="AF2238" i="16"/>
  <c r="AG2238" i="16" s="1"/>
  <c r="AF2237" i="16"/>
  <c r="AG2237" i="16" s="1"/>
  <c r="AF2236" i="16"/>
  <c r="AG2236" i="16" s="1"/>
  <c r="AF2235" i="16"/>
  <c r="AG2235" i="16" s="1"/>
  <c r="AF2234" i="16"/>
  <c r="AG2234" i="16" s="1"/>
  <c r="AF2233" i="16"/>
  <c r="AG2233" i="16" s="1"/>
  <c r="AF2232" i="16"/>
  <c r="AG2232" i="16" s="1"/>
  <c r="AF2231" i="16"/>
  <c r="AG2231" i="16" s="1"/>
  <c r="AF2230" i="16"/>
  <c r="AG2230" i="16" s="1"/>
  <c r="AF2229" i="16"/>
  <c r="AG2229" i="16" s="1"/>
  <c r="AF2228" i="16"/>
  <c r="AG2228" i="16" s="1"/>
  <c r="AF2227" i="16"/>
  <c r="AG2227" i="16" s="1"/>
  <c r="AF2226" i="16"/>
  <c r="AG2226" i="16" s="1"/>
  <c r="AF2225" i="16"/>
  <c r="AG2225" i="16" s="1"/>
  <c r="AF2224" i="16"/>
  <c r="AG2224" i="16" s="1"/>
  <c r="AF2223" i="16"/>
  <c r="AG2223" i="16" s="1"/>
  <c r="AF2222" i="16"/>
  <c r="AG2222" i="16" s="1"/>
  <c r="AF2221" i="16"/>
  <c r="AG2221" i="16" s="1"/>
  <c r="AF2220" i="16"/>
  <c r="AG2220" i="16" s="1"/>
  <c r="AF2219" i="16"/>
  <c r="AG2219" i="16" s="1"/>
  <c r="AF2218" i="16"/>
  <c r="AG2218" i="16" s="1"/>
  <c r="AF2217" i="16"/>
  <c r="AG2217" i="16" s="1"/>
  <c r="AF2216" i="16"/>
  <c r="AG2216" i="16" s="1"/>
  <c r="AF2215" i="16"/>
  <c r="AG2215" i="16" s="1"/>
  <c r="AF2214" i="16"/>
  <c r="AG2214" i="16" s="1"/>
  <c r="AF2213" i="16"/>
  <c r="AG2213" i="16" s="1"/>
  <c r="AF2212" i="16"/>
  <c r="AG2212" i="16" s="1"/>
  <c r="AF2211" i="16"/>
  <c r="AG2211" i="16" s="1"/>
  <c r="AF2210" i="16"/>
  <c r="AG2210" i="16" s="1"/>
  <c r="AF2209" i="16"/>
  <c r="AG2209" i="16" s="1"/>
  <c r="AF2208" i="16"/>
  <c r="AG2208" i="16" s="1"/>
  <c r="AF2207" i="16"/>
  <c r="AG2207" i="16" s="1"/>
  <c r="AF2206" i="16"/>
  <c r="AG2206" i="16" s="1"/>
  <c r="AF2205" i="16"/>
  <c r="AG2205" i="16" s="1"/>
  <c r="AF2204" i="16"/>
  <c r="AG2204" i="16" s="1"/>
  <c r="AF2203" i="16"/>
  <c r="AG2203" i="16" s="1"/>
  <c r="AF2202" i="16"/>
  <c r="AG2202" i="16" s="1"/>
  <c r="AF2201" i="16"/>
  <c r="AG2201" i="16" s="1"/>
  <c r="AF2200" i="16"/>
  <c r="AG2200" i="16" s="1"/>
  <c r="AF2199" i="16"/>
  <c r="AG2199" i="16" s="1"/>
  <c r="AF2198" i="16"/>
  <c r="AG2198" i="16" s="1"/>
  <c r="AF2197" i="16"/>
  <c r="AG2197" i="16" s="1"/>
  <c r="AF2196" i="16"/>
  <c r="AG2196" i="16" s="1"/>
  <c r="AF2195" i="16"/>
  <c r="AG2195" i="16" s="1"/>
  <c r="AF2194" i="16"/>
  <c r="AG2194" i="16" s="1"/>
  <c r="AF2193" i="16"/>
  <c r="AG2193" i="16" s="1"/>
  <c r="AF2192" i="16"/>
  <c r="AG2192" i="16" s="1"/>
  <c r="AF2191" i="16"/>
  <c r="AG2191" i="16" s="1"/>
  <c r="AF2190" i="16"/>
  <c r="AG2190" i="16" s="1"/>
  <c r="AF2189" i="16"/>
  <c r="AG2189" i="16" s="1"/>
  <c r="AF2188" i="16"/>
  <c r="AG2188" i="16" s="1"/>
  <c r="AF2187" i="16"/>
  <c r="AG2187" i="16" s="1"/>
  <c r="AF2186" i="16"/>
  <c r="AG2186" i="16" s="1"/>
  <c r="AF2185" i="16"/>
  <c r="AG2185" i="16" s="1"/>
  <c r="AF2184" i="16"/>
  <c r="AG2184" i="16" s="1"/>
  <c r="AF2183" i="16"/>
  <c r="AG2183" i="16" s="1"/>
  <c r="AF2182" i="16"/>
  <c r="AG2182" i="16" s="1"/>
  <c r="AF2181" i="16"/>
  <c r="AG2181" i="16" s="1"/>
  <c r="AF2180" i="16"/>
  <c r="AG2180" i="16" s="1"/>
  <c r="AF2179" i="16"/>
  <c r="AG2179" i="16" s="1"/>
  <c r="AF2178" i="16"/>
  <c r="AG2178" i="16" s="1"/>
  <c r="AF2177" i="16"/>
  <c r="AG2177" i="16" s="1"/>
  <c r="AF2176" i="16"/>
  <c r="AG2176" i="16" s="1"/>
  <c r="AF2175" i="16"/>
  <c r="AG2175" i="16" s="1"/>
  <c r="AF2174" i="16"/>
  <c r="AG2174" i="16" s="1"/>
  <c r="AF2173" i="16"/>
  <c r="AG2173" i="16" s="1"/>
  <c r="AF2172" i="16"/>
  <c r="AG2172" i="16" s="1"/>
  <c r="AF2171" i="16"/>
  <c r="AG2171" i="16" s="1"/>
  <c r="AF2170" i="16"/>
  <c r="AG2170" i="16" s="1"/>
  <c r="AF2169" i="16"/>
  <c r="AG2169" i="16" s="1"/>
  <c r="AF2168" i="16"/>
  <c r="AG2168" i="16" s="1"/>
  <c r="AF2167" i="16"/>
  <c r="AG2167" i="16" s="1"/>
  <c r="AF2166" i="16"/>
  <c r="AG2166" i="16" s="1"/>
  <c r="AF2165" i="16"/>
  <c r="AG2165" i="16" s="1"/>
  <c r="AF2164" i="16"/>
  <c r="AG2164" i="16" s="1"/>
  <c r="AF2163" i="16"/>
  <c r="AG2163" i="16" s="1"/>
  <c r="AF2162" i="16"/>
  <c r="AG2162" i="16" s="1"/>
  <c r="AF2161" i="16"/>
  <c r="AG2161" i="16" s="1"/>
  <c r="AF2160" i="16"/>
  <c r="AG2160" i="16" s="1"/>
  <c r="AF2159" i="16"/>
  <c r="AG2159" i="16" s="1"/>
  <c r="AF2158" i="16"/>
  <c r="AG2158" i="16" s="1"/>
  <c r="AF2157" i="16"/>
  <c r="AG2157" i="16" s="1"/>
  <c r="AF2156" i="16"/>
  <c r="AG2156" i="16" s="1"/>
  <c r="AF2155" i="16"/>
  <c r="AG2155" i="16" s="1"/>
  <c r="AF2154" i="16"/>
  <c r="AG2154" i="16" s="1"/>
  <c r="AF2153" i="16"/>
  <c r="AG2153" i="16" s="1"/>
  <c r="AF2152" i="16"/>
  <c r="AG2152" i="16" s="1"/>
  <c r="AF2151" i="16"/>
  <c r="AG2151" i="16" s="1"/>
  <c r="AF2150" i="16"/>
  <c r="AG2150" i="16" s="1"/>
  <c r="AF2149" i="16"/>
  <c r="AG2149" i="16" s="1"/>
  <c r="AF2148" i="16"/>
  <c r="AG2148" i="16" s="1"/>
  <c r="AF2147" i="16"/>
  <c r="AG2147" i="16" s="1"/>
  <c r="AF2146" i="16"/>
  <c r="AG2146" i="16" s="1"/>
  <c r="AF2145" i="16"/>
  <c r="AG2145" i="16" s="1"/>
  <c r="AF2144" i="16"/>
  <c r="AG2144" i="16" s="1"/>
  <c r="AF2143" i="16"/>
  <c r="AG2143" i="16" s="1"/>
  <c r="AF2142" i="16"/>
  <c r="AG2142" i="16" s="1"/>
  <c r="AF2141" i="16"/>
  <c r="AG2141" i="16" s="1"/>
  <c r="AF2140" i="16"/>
  <c r="AG2140" i="16" s="1"/>
  <c r="AF2139" i="16"/>
  <c r="AG2139" i="16" s="1"/>
  <c r="AF2138" i="16"/>
  <c r="AG2138" i="16" s="1"/>
  <c r="AF2137" i="16"/>
  <c r="AG2137" i="16" s="1"/>
  <c r="AF2136" i="16"/>
  <c r="AG2136" i="16" s="1"/>
  <c r="AF2135" i="16"/>
  <c r="AG2135" i="16" s="1"/>
  <c r="AF2134" i="16"/>
  <c r="AG2134" i="16" s="1"/>
  <c r="AF2133" i="16"/>
  <c r="AG2133" i="16" s="1"/>
  <c r="AF2132" i="16"/>
  <c r="AG2132" i="16" s="1"/>
  <c r="AF2131" i="16"/>
  <c r="AG2131" i="16" s="1"/>
  <c r="AF2130" i="16"/>
  <c r="AG2130" i="16" s="1"/>
  <c r="AF2129" i="16"/>
  <c r="AG2129" i="16" s="1"/>
  <c r="AF2128" i="16"/>
  <c r="AG2128" i="16" s="1"/>
  <c r="AF2127" i="16"/>
  <c r="AG2127" i="16" s="1"/>
  <c r="AF2126" i="16"/>
  <c r="AG2126" i="16" s="1"/>
  <c r="AF2125" i="16"/>
  <c r="AG2125" i="16" s="1"/>
  <c r="AF2124" i="16"/>
  <c r="AG2124" i="16" s="1"/>
  <c r="AF2123" i="16"/>
  <c r="AG2123" i="16" s="1"/>
  <c r="AF2122" i="16"/>
  <c r="AG2122" i="16" s="1"/>
  <c r="AF2121" i="16"/>
  <c r="AG2121" i="16" s="1"/>
  <c r="AF2120" i="16"/>
  <c r="AG2120" i="16" s="1"/>
  <c r="AF2119" i="16"/>
  <c r="AG2119" i="16" s="1"/>
  <c r="AF2118" i="16"/>
  <c r="AG2118" i="16" s="1"/>
  <c r="AF2117" i="16"/>
  <c r="AG2117" i="16" s="1"/>
  <c r="AF2116" i="16"/>
  <c r="AG2116" i="16" s="1"/>
  <c r="AF2115" i="16"/>
  <c r="AG2115" i="16" s="1"/>
  <c r="AF2114" i="16"/>
  <c r="AG2114" i="16" s="1"/>
  <c r="AF2113" i="16"/>
  <c r="AG2113" i="16" s="1"/>
  <c r="AF2112" i="16"/>
  <c r="AG2112" i="16" s="1"/>
  <c r="AF2111" i="16"/>
  <c r="AG2111" i="16" s="1"/>
  <c r="AF2110" i="16"/>
  <c r="AG2110" i="16" s="1"/>
  <c r="AF2109" i="16"/>
  <c r="AG2109" i="16" s="1"/>
  <c r="AF2108" i="16"/>
  <c r="AG2108" i="16" s="1"/>
  <c r="AF2107" i="16"/>
  <c r="AG2107" i="16" s="1"/>
  <c r="AF2106" i="16"/>
  <c r="AG2106" i="16" s="1"/>
  <c r="AF2105" i="16"/>
  <c r="AG2105" i="16" s="1"/>
  <c r="AF2104" i="16"/>
  <c r="AG2104" i="16" s="1"/>
  <c r="AF2103" i="16"/>
  <c r="AG2103" i="16" s="1"/>
  <c r="AF2102" i="16"/>
  <c r="AG2102" i="16" s="1"/>
  <c r="AF2101" i="16"/>
  <c r="AG2101" i="16" s="1"/>
  <c r="AF2100" i="16"/>
  <c r="AG2100" i="16" s="1"/>
  <c r="AF2099" i="16"/>
  <c r="AG2099" i="16" s="1"/>
  <c r="AF2098" i="16"/>
  <c r="AG2098" i="16" s="1"/>
  <c r="AF2097" i="16"/>
  <c r="AG2097" i="16" s="1"/>
  <c r="AF2096" i="16"/>
  <c r="AG2096" i="16" s="1"/>
  <c r="AF2095" i="16"/>
  <c r="AG2095" i="16" s="1"/>
  <c r="AF2094" i="16"/>
  <c r="AG2094" i="16" s="1"/>
  <c r="AF2093" i="16"/>
  <c r="AG2093" i="16" s="1"/>
  <c r="AF2092" i="16"/>
  <c r="AG2092" i="16" s="1"/>
  <c r="AF2091" i="16"/>
  <c r="AG2091" i="16" s="1"/>
  <c r="AF2090" i="16"/>
  <c r="AG2090" i="16" s="1"/>
  <c r="AF2089" i="16"/>
  <c r="AG2089" i="16" s="1"/>
  <c r="AF2088" i="16"/>
  <c r="AG2088" i="16" s="1"/>
  <c r="AF2087" i="16"/>
  <c r="AG2087" i="16" s="1"/>
  <c r="AF2086" i="16"/>
  <c r="AG2086" i="16" s="1"/>
  <c r="AF2085" i="16"/>
  <c r="AG2085" i="16" s="1"/>
  <c r="AF2084" i="16"/>
  <c r="AG2084" i="16" s="1"/>
  <c r="AF2083" i="16"/>
  <c r="AG2083" i="16" s="1"/>
  <c r="AF2082" i="16"/>
  <c r="AG2082" i="16" s="1"/>
  <c r="AF2081" i="16"/>
  <c r="AG2081" i="16" s="1"/>
  <c r="AF2080" i="16"/>
  <c r="AG2080" i="16" s="1"/>
  <c r="AF2079" i="16"/>
  <c r="AG2079" i="16" s="1"/>
  <c r="AF2078" i="16"/>
  <c r="AG2078" i="16" s="1"/>
  <c r="AF2077" i="16"/>
  <c r="AG2077" i="16" s="1"/>
  <c r="AF2076" i="16"/>
  <c r="AG2076" i="16" s="1"/>
  <c r="AF2075" i="16"/>
  <c r="AG2075" i="16" s="1"/>
  <c r="AF2074" i="16"/>
  <c r="AG2074" i="16" s="1"/>
  <c r="AF2073" i="16"/>
  <c r="AG2073" i="16" s="1"/>
  <c r="AF2072" i="16"/>
  <c r="AG2072" i="16" s="1"/>
  <c r="AF2071" i="16"/>
  <c r="AG2071" i="16" s="1"/>
  <c r="AF2070" i="16"/>
  <c r="AG2070" i="16" s="1"/>
  <c r="AF2069" i="16"/>
  <c r="AG2069" i="16" s="1"/>
  <c r="AF2068" i="16"/>
  <c r="AG2068" i="16" s="1"/>
  <c r="AF2067" i="16"/>
  <c r="AG2067" i="16" s="1"/>
  <c r="AF2066" i="16"/>
  <c r="AG2066" i="16" s="1"/>
  <c r="AF2065" i="16"/>
  <c r="AG2065" i="16" s="1"/>
  <c r="AF2064" i="16"/>
  <c r="AG2064" i="16" s="1"/>
  <c r="AF2063" i="16"/>
  <c r="AG2063" i="16" s="1"/>
  <c r="AF2062" i="16"/>
  <c r="AG2062" i="16" s="1"/>
  <c r="AF2061" i="16"/>
  <c r="AG2061" i="16" s="1"/>
  <c r="AF2060" i="16"/>
  <c r="AG2060" i="16" s="1"/>
  <c r="AF2059" i="16"/>
  <c r="AG2059" i="16" s="1"/>
  <c r="AF2058" i="16"/>
  <c r="AG2058" i="16" s="1"/>
  <c r="AF2057" i="16"/>
  <c r="AG2057" i="16" s="1"/>
  <c r="AF2056" i="16"/>
  <c r="AG2056" i="16" s="1"/>
  <c r="AF2055" i="16"/>
  <c r="AG2055" i="16" s="1"/>
  <c r="AF2054" i="16"/>
  <c r="AG2054" i="16" s="1"/>
  <c r="AF2053" i="16"/>
  <c r="AG2053" i="16" s="1"/>
  <c r="AF2052" i="16"/>
  <c r="AG2052" i="16" s="1"/>
  <c r="AF2051" i="16"/>
  <c r="AG2051" i="16" s="1"/>
  <c r="AF2050" i="16"/>
  <c r="AG2050" i="16" s="1"/>
  <c r="AF2049" i="16"/>
  <c r="AG2049" i="16" s="1"/>
  <c r="AF2048" i="16"/>
  <c r="AG2048" i="16" s="1"/>
  <c r="AF2047" i="16"/>
  <c r="AG2047" i="16" s="1"/>
  <c r="AF2046" i="16"/>
  <c r="AG2046" i="16" s="1"/>
  <c r="AF2045" i="16"/>
  <c r="AG2045" i="16" s="1"/>
  <c r="AF2044" i="16"/>
  <c r="AG2044" i="16" s="1"/>
  <c r="AF2043" i="16"/>
  <c r="AG2043" i="16" s="1"/>
  <c r="AF2042" i="16"/>
  <c r="AG2042" i="16" s="1"/>
  <c r="AF2041" i="16"/>
  <c r="AG2041" i="16" s="1"/>
  <c r="AF2040" i="16"/>
  <c r="AG2040" i="16" s="1"/>
  <c r="AF2039" i="16"/>
  <c r="AG2039" i="16" s="1"/>
  <c r="AF2038" i="16"/>
  <c r="AG2038" i="16" s="1"/>
  <c r="AF2037" i="16"/>
  <c r="AG2037" i="16" s="1"/>
  <c r="AF2036" i="16"/>
  <c r="AG2036" i="16" s="1"/>
  <c r="AF2035" i="16"/>
  <c r="AG2035" i="16" s="1"/>
  <c r="AF2034" i="16"/>
  <c r="AG2034" i="16" s="1"/>
  <c r="AF2033" i="16"/>
  <c r="AG2033" i="16" s="1"/>
  <c r="AF2032" i="16"/>
  <c r="AG2032" i="16" s="1"/>
  <c r="AF2031" i="16"/>
  <c r="AG2031" i="16" s="1"/>
  <c r="AF2030" i="16"/>
  <c r="AG2030" i="16" s="1"/>
  <c r="AF2029" i="16"/>
  <c r="AG2029" i="16" s="1"/>
  <c r="AF2028" i="16"/>
  <c r="AG2028" i="16" s="1"/>
  <c r="AF2027" i="16"/>
  <c r="AG2027" i="16" s="1"/>
  <c r="AF2026" i="16"/>
  <c r="AG2026" i="16" s="1"/>
  <c r="AF2025" i="16"/>
  <c r="AG2025" i="16" s="1"/>
  <c r="AF2024" i="16"/>
  <c r="AG2024" i="16" s="1"/>
  <c r="AF2023" i="16"/>
  <c r="AG2023" i="16" s="1"/>
  <c r="AF2022" i="16"/>
  <c r="AG2022" i="16" s="1"/>
  <c r="AF2021" i="16"/>
  <c r="AG2021" i="16" s="1"/>
  <c r="AF2020" i="16"/>
  <c r="AG2020" i="16" s="1"/>
  <c r="AF2019" i="16"/>
  <c r="AG2019" i="16" s="1"/>
  <c r="AF2018" i="16"/>
  <c r="AG2018" i="16" s="1"/>
  <c r="AF2017" i="16"/>
  <c r="AG2017" i="16" s="1"/>
  <c r="AF2016" i="16"/>
  <c r="AG2016" i="16" s="1"/>
  <c r="AF2015" i="16"/>
  <c r="AG2015" i="16" s="1"/>
  <c r="AF2014" i="16"/>
  <c r="AG2014" i="16" s="1"/>
  <c r="AF2013" i="16"/>
  <c r="AG2013" i="16" s="1"/>
  <c r="AF2012" i="16"/>
  <c r="AG2012" i="16" s="1"/>
  <c r="AF2011" i="16"/>
  <c r="AG2011" i="16" s="1"/>
  <c r="AF2010" i="16"/>
  <c r="AG2010" i="16" s="1"/>
  <c r="AF2009" i="16"/>
  <c r="AG2009" i="16" s="1"/>
  <c r="AF2008" i="16"/>
  <c r="AG2008" i="16" s="1"/>
  <c r="AF2007" i="16"/>
  <c r="AG2007" i="16" s="1"/>
  <c r="AF2006" i="16"/>
  <c r="AG2006" i="16" s="1"/>
  <c r="AF2005" i="16"/>
  <c r="AG2005" i="16" s="1"/>
  <c r="AF2004" i="16"/>
  <c r="AG2004" i="16" s="1"/>
  <c r="AF2003" i="16"/>
  <c r="AG2003" i="16" s="1"/>
  <c r="AF2002" i="16"/>
  <c r="AG2002" i="16" s="1"/>
  <c r="AF2001" i="16"/>
  <c r="AG2001" i="16" s="1"/>
  <c r="AF2000" i="16"/>
  <c r="AG2000" i="16" s="1"/>
  <c r="AF1999" i="16"/>
  <c r="AG1999" i="16" s="1"/>
  <c r="AF1998" i="16"/>
  <c r="AG1998" i="16" s="1"/>
  <c r="AF1997" i="16"/>
  <c r="AG1997" i="16" s="1"/>
  <c r="AF1996" i="16"/>
  <c r="AG1996" i="16" s="1"/>
  <c r="AF1995" i="16"/>
  <c r="AG1995" i="16" s="1"/>
  <c r="AF1994" i="16"/>
  <c r="AG1994" i="16" s="1"/>
  <c r="AF1993" i="16"/>
  <c r="AG1993" i="16" s="1"/>
  <c r="AF1992" i="16"/>
  <c r="AG1992" i="16" s="1"/>
  <c r="AF1991" i="16"/>
  <c r="AG1991" i="16" s="1"/>
  <c r="AF1990" i="16"/>
  <c r="AG1990" i="16" s="1"/>
  <c r="AF1989" i="16"/>
  <c r="AG1989" i="16" s="1"/>
  <c r="AF1988" i="16"/>
  <c r="AG1988" i="16" s="1"/>
  <c r="AF1987" i="16"/>
  <c r="AG1987" i="16" s="1"/>
  <c r="AF1986" i="16"/>
  <c r="AG1986" i="16" s="1"/>
  <c r="AF1985" i="16"/>
  <c r="AG1985" i="16" s="1"/>
  <c r="AF1984" i="16"/>
  <c r="AG1984" i="16" s="1"/>
  <c r="AF1983" i="16"/>
  <c r="AG1983" i="16" s="1"/>
  <c r="AF1982" i="16"/>
  <c r="AG1982" i="16" s="1"/>
  <c r="AF1981" i="16"/>
  <c r="AG1981" i="16" s="1"/>
  <c r="AF1980" i="16"/>
  <c r="AG1980" i="16" s="1"/>
  <c r="AF1979" i="16"/>
  <c r="AG1979" i="16" s="1"/>
  <c r="AF1978" i="16"/>
  <c r="AG1978" i="16" s="1"/>
  <c r="AF1977" i="16"/>
  <c r="AG1977" i="16" s="1"/>
  <c r="AF1976" i="16"/>
  <c r="AG1976" i="16" s="1"/>
  <c r="AF1975" i="16"/>
  <c r="AG1975" i="16" s="1"/>
  <c r="AF1974" i="16"/>
  <c r="AG1974" i="16" s="1"/>
  <c r="AF1973" i="16"/>
  <c r="AG1973" i="16" s="1"/>
  <c r="AF1972" i="16"/>
  <c r="AG1972" i="16" s="1"/>
  <c r="AF1971" i="16"/>
  <c r="AG1971" i="16" s="1"/>
  <c r="AF1970" i="16"/>
  <c r="AG1970" i="16" s="1"/>
  <c r="AF1969" i="16"/>
  <c r="AG1969" i="16" s="1"/>
  <c r="AF1968" i="16"/>
  <c r="AG1968" i="16" s="1"/>
  <c r="AF1967" i="16"/>
  <c r="AG1967" i="16" s="1"/>
  <c r="AF1966" i="16"/>
  <c r="AG1966" i="16" s="1"/>
  <c r="AF1965" i="16"/>
  <c r="AG1965" i="16" s="1"/>
  <c r="AF1964" i="16"/>
  <c r="AG1964" i="16" s="1"/>
  <c r="AF1963" i="16"/>
  <c r="AG1963" i="16" s="1"/>
  <c r="AF1962" i="16"/>
  <c r="AG1962" i="16" s="1"/>
  <c r="AF1961" i="16"/>
  <c r="AG1961" i="16" s="1"/>
  <c r="AF1960" i="16"/>
  <c r="AG1960" i="16" s="1"/>
  <c r="AF1959" i="16"/>
  <c r="AG1959" i="16" s="1"/>
  <c r="AF1958" i="16"/>
  <c r="AG1958" i="16" s="1"/>
  <c r="AF1957" i="16"/>
  <c r="AG1957" i="16" s="1"/>
  <c r="AF1956" i="16"/>
  <c r="AG1956" i="16" s="1"/>
  <c r="AF1955" i="16"/>
  <c r="AG1955" i="16" s="1"/>
  <c r="AF1954" i="16"/>
  <c r="AG1954" i="16" s="1"/>
  <c r="AF1953" i="16"/>
  <c r="AG1953" i="16" s="1"/>
  <c r="AF1952" i="16"/>
  <c r="AG1952" i="16" s="1"/>
  <c r="AF1951" i="16"/>
  <c r="AG1951" i="16" s="1"/>
  <c r="AF1950" i="16"/>
  <c r="AG1950" i="16" s="1"/>
  <c r="AF1949" i="16"/>
  <c r="AG1949" i="16" s="1"/>
  <c r="AF1948" i="16"/>
  <c r="AG1948" i="16" s="1"/>
  <c r="AF1947" i="16"/>
  <c r="AG1947" i="16" s="1"/>
  <c r="AF1946" i="16"/>
  <c r="AG1946" i="16" s="1"/>
  <c r="AF1945" i="16"/>
  <c r="AG1945" i="16" s="1"/>
  <c r="AF1944" i="16"/>
  <c r="AG1944" i="16" s="1"/>
  <c r="AF1943" i="16"/>
  <c r="AG1943" i="16" s="1"/>
  <c r="AF1942" i="16"/>
  <c r="AG1942" i="16" s="1"/>
  <c r="AF1941" i="16"/>
  <c r="AG1941" i="16" s="1"/>
  <c r="AF1940" i="16"/>
  <c r="AG1940" i="16" s="1"/>
  <c r="AF1939" i="16"/>
  <c r="AG1939" i="16" s="1"/>
  <c r="AF1938" i="16"/>
  <c r="AG1938" i="16" s="1"/>
  <c r="AF1937" i="16"/>
  <c r="AG1937" i="16" s="1"/>
  <c r="AF1936" i="16"/>
  <c r="AG1936" i="16" s="1"/>
  <c r="AF1935" i="16"/>
  <c r="AG1935" i="16" s="1"/>
  <c r="AF1934" i="16"/>
  <c r="AG1934" i="16" s="1"/>
  <c r="AF1933" i="16"/>
  <c r="AG1933" i="16" s="1"/>
  <c r="AF1932" i="16"/>
  <c r="AG1932" i="16" s="1"/>
  <c r="AF1931" i="16"/>
  <c r="AG1931" i="16" s="1"/>
  <c r="AF1930" i="16"/>
  <c r="AG1930" i="16" s="1"/>
  <c r="AF1929" i="16"/>
  <c r="AG1929" i="16" s="1"/>
  <c r="AF1928" i="16"/>
  <c r="AG1928" i="16" s="1"/>
  <c r="AF1927" i="16"/>
  <c r="AG1927" i="16" s="1"/>
  <c r="AF1926" i="16"/>
  <c r="AG1926" i="16" s="1"/>
  <c r="AF1925" i="16"/>
  <c r="AG1925" i="16" s="1"/>
  <c r="AF1924" i="16"/>
  <c r="AG1924" i="16" s="1"/>
  <c r="AF1923" i="16"/>
  <c r="AG1923" i="16" s="1"/>
  <c r="AF1922" i="16"/>
  <c r="AG1922" i="16" s="1"/>
  <c r="AF1921" i="16"/>
  <c r="AG1921" i="16" s="1"/>
  <c r="AF1920" i="16"/>
  <c r="AG1920" i="16" s="1"/>
  <c r="AF1919" i="16"/>
  <c r="AG1919" i="16" s="1"/>
  <c r="AF1918" i="16"/>
  <c r="AG1918" i="16" s="1"/>
  <c r="AF1917" i="16"/>
  <c r="AG1917" i="16" s="1"/>
  <c r="AF1916" i="16"/>
  <c r="AG1916" i="16" s="1"/>
  <c r="AF1915" i="16"/>
  <c r="AG1915" i="16" s="1"/>
  <c r="AF1914" i="16"/>
  <c r="AG1914" i="16" s="1"/>
  <c r="AF1913" i="16"/>
  <c r="AG1913" i="16" s="1"/>
  <c r="AF1912" i="16"/>
  <c r="AG1912" i="16" s="1"/>
  <c r="AF1911" i="16"/>
  <c r="AG1911" i="16" s="1"/>
  <c r="AF1910" i="16"/>
  <c r="AG1910" i="16" s="1"/>
  <c r="AF1909" i="16"/>
  <c r="AG1909" i="16" s="1"/>
  <c r="AF1908" i="16"/>
  <c r="AG1908" i="16" s="1"/>
  <c r="AF1907" i="16"/>
  <c r="AG1907" i="16" s="1"/>
  <c r="AF1906" i="16"/>
  <c r="AG1906" i="16" s="1"/>
  <c r="AF1905" i="16"/>
  <c r="AG1905" i="16" s="1"/>
  <c r="AF1904" i="16"/>
  <c r="AG1904" i="16" s="1"/>
  <c r="AF1903" i="16"/>
  <c r="AG1903" i="16" s="1"/>
  <c r="AF1902" i="16"/>
  <c r="AG1902" i="16" s="1"/>
  <c r="AF1901" i="16"/>
  <c r="AG1901" i="16" s="1"/>
  <c r="AF1900" i="16"/>
  <c r="AG1900" i="16" s="1"/>
  <c r="AF1899" i="16"/>
  <c r="AG1899" i="16" s="1"/>
  <c r="AF1898" i="16"/>
  <c r="AG1898" i="16" s="1"/>
  <c r="AF1897" i="16"/>
  <c r="AG1897" i="16" s="1"/>
  <c r="AF1896" i="16"/>
  <c r="AG1896" i="16" s="1"/>
  <c r="AF1895" i="16"/>
  <c r="AG1895" i="16" s="1"/>
  <c r="AF1894" i="16"/>
  <c r="AG1894" i="16" s="1"/>
  <c r="AF1893" i="16"/>
  <c r="AG1893" i="16" s="1"/>
  <c r="AF1892" i="16"/>
  <c r="AG1892" i="16" s="1"/>
  <c r="AF1891" i="16"/>
  <c r="AG1891" i="16" s="1"/>
  <c r="AF1890" i="16"/>
  <c r="AG1890" i="16" s="1"/>
  <c r="AF1889" i="16"/>
  <c r="AG1889" i="16" s="1"/>
  <c r="AF1888" i="16"/>
  <c r="AG1888" i="16" s="1"/>
  <c r="AF1887" i="16"/>
  <c r="AG1887" i="16" s="1"/>
  <c r="AF1886" i="16"/>
  <c r="AG1886" i="16" s="1"/>
  <c r="AF1885" i="16"/>
  <c r="AG1885" i="16" s="1"/>
  <c r="AF1884" i="16"/>
  <c r="AG1884" i="16" s="1"/>
  <c r="AF1883" i="16"/>
  <c r="AG1883" i="16" s="1"/>
  <c r="AF1882" i="16"/>
  <c r="AG1882" i="16" s="1"/>
  <c r="AF1881" i="16"/>
  <c r="AG1881" i="16" s="1"/>
  <c r="AF1880" i="16"/>
  <c r="AG1880" i="16" s="1"/>
  <c r="AF1879" i="16"/>
  <c r="AG1879" i="16" s="1"/>
  <c r="AF1878" i="16"/>
  <c r="AG1878" i="16" s="1"/>
  <c r="AF1877" i="16"/>
  <c r="AG1877" i="16" s="1"/>
  <c r="AF1876" i="16"/>
  <c r="AG1876" i="16" s="1"/>
  <c r="AF1875" i="16"/>
  <c r="AG1875" i="16" s="1"/>
  <c r="AF1874" i="16"/>
  <c r="AG1874" i="16" s="1"/>
  <c r="AF1873" i="16"/>
  <c r="AG1873" i="16" s="1"/>
  <c r="AF1872" i="16"/>
  <c r="AG1872" i="16" s="1"/>
  <c r="AF1871" i="16"/>
  <c r="AG1871" i="16" s="1"/>
  <c r="AF1870" i="16"/>
  <c r="AG1870" i="16" s="1"/>
  <c r="AF1869" i="16"/>
  <c r="AG1869" i="16" s="1"/>
  <c r="AF1868" i="16"/>
  <c r="AG1868" i="16" s="1"/>
  <c r="AF1867" i="16"/>
  <c r="AG1867" i="16" s="1"/>
  <c r="AF1866" i="16"/>
  <c r="AG1866" i="16" s="1"/>
  <c r="AF1865" i="16"/>
  <c r="AG1865" i="16" s="1"/>
  <c r="AF1864" i="16"/>
  <c r="AG1864" i="16" s="1"/>
  <c r="AF1863" i="16"/>
  <c r="AG1863" i="16" s="1"/>
  <c r="AF1862" i="16"/>
  <c r="AG1862" i="16" s="1"/>
  <c r="AF1861" i="16"/>
  <c r="AG1861" i="16" s="1"/>
  <c r="AF1860" i="16"/>
  <c r="AG1860" i="16" s="1"/>
  <c r="AF1859" i="16"/>
  <c r="AG1859" i="16" s="1"/>
  <c r="AF1858" i="16"/>
  <c r="AG1858" i="16" s="1"/>
  <c r="AF1857" i="16"/>
  <c r="AG1857" i="16" s="1"/>
  <c r="AF1856" i="16"/>
  <c r="AG1856" i="16" s="1"/>
  <c r="AF1855" i="16"/>
  <c r="AG1855" i="16" s="1"/>
  <c r="AF1854" i="16"/>
  <c r="AG1854" i="16" s="1"/>
  <c r="AF1853" i="16"/>
  <c r="AG1853" i="16" s="1"/>
  <c r="AF1852" i="16"/>
  <c r="AG1852" i="16" s="1"/>
  <c r="AF1851" i="16"/>
  <c r="AG1851" i="16" s="1"/>
  <c r="AF1850" i="16"/>
  <c r="AG1850" i="16" s="1"/>
  <c r="AF1849" i="16"/>
  <c r="AG1849" i="16" s="1"/>
  <c r="AF1848" i="16"/>
  <c r="AG1848" i="16" s="1"/>
  <c r="AF1847" i="16"/>
  <c r="AG1847" i="16" s="1"/>
  <c r="AF1846" i="16"/>
  <c r="AG1846" i="16" s="1"/>
  <c r="AF1845" i="16"/>
  <c r="AG1845" i="16" s="1"/>
  <c r="AF1844" i="16"/>
  <c r="AG1844" i="16" s="1"/>
  <c r="AF1843" i="16"/>
  <c r="AG1843" i="16" s="1"/>
  <c r="AF1842" i="16"/>
  <c r="AG1842" i="16" s="1"/>
  <c r="AF1841" i="16"/>
  <c r="AG1841" i="16" s="1"/>
  <c r="AF1840" i="16"/>
  <c r="AG1840" i="16" s="1"/>
  <c r="AF1839" i="16"/>
  <c r="AG1839" i="16" s="1"/>
  <c r="AF1838" i="16"/>
  <c r="AG1838" i="16" s="1"/>
  <c r="AF1837" i="16"/>
  <c r="AG1837" i="16" s="1"/>
  <c r="AF1836" i="16"/>
  <c r="AG1836" i="16" s="1"/>
  <c r="AF1835" i="16"/>
  <c r="AG1835" i="16" s="1"/>
  <c r="AF1834" i="16"/>
  <c r="AG1834" i="16" s="1"/>
  <c r="AF1833" i="16"/>
  <c r="AG1833" i="16" s="1"/>
  <c r="AF1832" i="16"/>
  <c r="AG1832" i="16" s="1"/>
  <c r="AF1831" i="16"/>
  <c r="AG1831" i="16" s="1"/>
  <c r="AF1830" i="16"/>
  <c r="AG1830" i="16" s="1"/>
  <c r="AF1829" i="16"/>
  <c r="AG1829" i="16" s="1"/>
  <c r="AF1828" i="16"/>
  <c r="AG1828" i="16" s="1"/>
  <c r="AF1827" i="16"/>
  <c r="AG1827" i="16" s="1"/>
  <c r="AF1826" i="16"/>
  <c r="AG1826" i="16" s="1"/>
  <c r="AF1825" i="16"/>
  <c r="AG1825" i="16" s="1"/>
  <c r="AF1824" i="16"/>
  <c r="AG1824" i="16" s="1"/>
  <c r="AF1823" i="16"/>
  <c r="AG1823" i="16" s="1"/>
  <c r="AF1822" i="16"/>
  <c r="AG1822" i="16" s="1"/>
  <c r="AF1821" i="16"/>
  <c r="AG1821" i="16" s="1"/>
  <c r="AF1820" i="16"/>
  <c r="AG1820" i="16" s="1"/>
  <c r="AF1819" i="16"/>
  <c r="AG1819" i="16" s="1"/>
  <c r="AF1818" i="16"/>
  <c r="AG1818" i="16" s="1"/>
  <c r="AF1817" i="16"/>
  <c r="AG1817" i="16" s="1"/>
  <c r="AF1816" i="16"/>
  <c r="AG1816" i="16" s="1"/>
  <c r="AF1815" i="16"/>
  <c r="AG1815" i="16" s="1"/>
  <c r="AF1814" i="16"/>
  <c r="AG1814" i="16" s="1"/>
  <c r="AF1813" i="16"/>
  <c r="AG1813" i="16" s="1"/>
  <c r="AF1812" i="16"/>
  <c r="AG1812" i="16" s="1"/>
  <c r="AF1811" i="16"/>
  <c r="AG1811" i="16" s="1"/>
  <c r="AF1810" i="16"/>
  <c r="AG1810" i="16" s="1"/>
  <c r="AF1809" i="16"/>
  <c r="AG1809" i="16" s="1"/>
  <c r="AF1808" i="16"/>
  <c r="AG1808" i="16" s="1"/>
  <c r="AF1807" i="16"/>
  <c r="AG1807" i="16" s="1"/>
  <c r="AF1806" i="16"/>
  <c r="AG1806" i="16" s="1"/>
  <c r="AF1805" i="16"/>
  <c r="AG1805" i="16" s="1"/>
  <c r="AF1804" i="16"/>
  <c r="AG1804" i="16" s="1"/>
  <c r="AF1803" i="16"/>
  <c r="AG1803" i="16" s="1"/>
  <c r="AF1802" i="16"/>
  <c r="AG1802" i="16" s="1"/>
  <c r="AF1801" i="16"/>
  <c r="AG1801" i="16" s="1"/>
  <c r="AF1800" i="16"/>
  <c r="AG1800" i="16" s="1"/>
  <c r="AF1799" i="16"/>
  <c r="AG1799" i="16" s="1"/>
  <c r="AF1798" i="16"/>
  <c r="AG1798" i="16" s="1"/>
  <c r="AF1797" i="16"/>
  <c r="AG1797" i="16" s="1"/>
  <c r="AF1796" i="16"/>
  <c r="AG1796" i="16" s="1"/>
  <c r="AF1795" i="16"/>
  <c r="AG1795" i="16" s="1"/>
  <c r="AF1794" i="16"/>
  <c r="AG1794" i="16" s="1"/>
  <c r="AF1793" i="16"/>
  <c r="AG1793" i="16" s="1"/>
  <c r="AF1792" i="16"/>
  <c r="AG1792" i="16" s="1"/>
  <c r="AF1791" i="16"/>
  <c r="AG1791" i="16" s="1"/>
  <c r="AF1790" i="16"/>
  <c r="AG1790" i="16" s="1"/>
  <c r="AF1789" i="16"/>
  <c r="AG1789" i="16" s="1"/>
  <c r="AF1788" i="16"/>
  <c r="AG1788" i="16" s="1"/>
  <c r="AF1787" i="16"/>
  <c r="AG1787" i="16" s="1"/>
  <c r="AF1786" i="16"/>
  <c r="AG1786" i="16" s="1"/>
  <c r="AF1785" i="16"/>
  <c r="AG1785" i="16" s="1"/>
  <c r="AF1784" i="16"/>
  <c r="AG1784" i="16" s="1"/>
  <c r="AF1783" i="16"/>
  <c r="AG1783" i="16" s="1"/>
  <c r="AF1782" i="16"/>
  <c r="AG1782" i="16" s="1"/>
  <c r="AF1781" i="16"/>
  <c r="AG1781" i="16" s="1"/>
  <c r="AF1780" i="16"/>
  <c r="AG1780" i="16" s="1"/>
  <c r="AF1779" i="16"/>
  <c r="AG1779" i="16" s="1"/>
  <c r="AF1778" i="16"/>
  <c r="AG1778" i="16" s="1"/>
  <c r="AF1777" i="16"/>
  <c r="AG1777" i="16" s="1"/>
  <c r="AF1776" i="16"/>
  <c r="AG1776" i="16" s="1"/>
  <c r="AF1775" i="16"/>
  <c r="AG1775" i="16" s="1"/>
  <c r="AF1774" i="16"/>
  <c r="AG1774" i="16" s="1"/>
  <c r="AF1773" i="16"/>
  <c r="AG1773" i="16" s="1"/>
  <c r="AF1772" i="16"/>
  <c r="AG1772" i="16" s="1"/>
  <c r="AF1771" i="16"/>
  <c r="AG1771" i="16" s="1"/>
  <c r="AF1770" i="16"/>
  <c r="AG1770" i="16" s="1"/>
  <c r="AF1769" i="16"/>
  <c r="AG1769" i="16" s="1"/>
  <c r="AF1768" i="16"/>
  <c r="AG1768" i="16" s="1"/>
  <c r="AF1767" i="16"/>
  <c r="AG1767" i="16" s="1"/>
  <c r="AF1766" i="16"/>
  <c r="AG1766" i="16" s="1"/>
  <c r="AF1765" i="16"/>
  <c r="AG1765" i="16" s="1"/>
  <c r="AF1764" i="16"/>
  <c r="AG1764" i="16" s="1"/>
  <c r="AF1763" i="16"/>
  <c r="AG1763" i="16" s="1"/>
  <c r="AF1762" i="16"/>
  <c r="AG1762" i="16" s="1"/>
  <c r="AF1761" i="16"/>
  <c r="AG1761" i="16" s="1"/>
  <c r="AF1760" i="16"/>
  <c r="AG1760" i="16" s="1"/>
  <c r="AF1759" i="16"/>
  <c r="AG1759" i="16" s="1"/>
  <c r="AF1758" i="16"/>
  <c r="AG1758" i="16" s="1"/>
  <c r="AF1757" i="16"/>
  <c r="AG1757" i="16" s="1"/>
  <c r="AF1756" i="16"/>
  <c r="AG1756" i="16" s="1"/>
  <c r="AF1755" i="16"/>
  <c r="AG1755" i="16" s="1"/>
  <c r="AF1754" i="16"/>
  <c r="AG1754" i="16" s="1"/>
  <c r="AF1753" i="16"/>
  <c r="AG1753" i="16" s="1"/>
  <c r="AF1752" i="16"/>
  <c r="AG1752" i="16" s="1"/>
  <c r="AF1751" i="16"/>
  <c r="AG1751" i="16" s="1"/>
  <c r="AF1750" i="16"/>
  <c r="AG1750" i="16" s="1"/>
  <c r="AF1749" i="16"/>
  <c r="AG1749" i="16" s="1"/>
  <c r="AF1748" i="16"/>
  <c r="AG1748" i="16" s="1"/>
  <c r="AF1747" i="16"/>
  <c r="AG1747" i="16" s="1"/>
  <c r="AF1746" i="16"/>
  <c r="AG1746" i="16" s="1"/>
  <c r="AF1745" i="16"/>
  <c r="AG1745" i="16" s="1"/>
  <c r="AF1744" i="16"/>
  <c r="AG1744" i="16" s="1"/>
  <c r="AF1743" i="16"/>
  <c r="AG1743" i="16" s="1"/>
  <c r="AF1742" i="16"/>
  <c r="AG1742" i="16" s="1"/>
  <c r="AF1741" i="16"/>
  <c r="AG1741" i="16" s="1"/>
  <c r="AF1740" i="16"/>
  <c r="AG1740" i="16" s="1"/>
  <c r="AF1739" i="16"/>
  <c r="AG1739" i="16" s="1"/>
  <c r="AF1738" i="16"/>
  <c r="AG1738" i="16" s="1"/>
  <c r="AF1737" i="16"/>
  <c r="AG1737" i="16" s="1"/>
  <c r="AF1736" i="16"/>
  <c r="AG1736" i="16" s="1"/>
  <c r="AF1735" i="16"/>
  <c r="AG1735" i="16" s="1"/>
  <c r="AF1734" i="16"/>
  <c r="AG1734" i="16" s="1"/>
  <c r="AF1733" i="16"/>
  <c r="AG1733" i="16" s="1"/>
  <c r="AF1732" i="16"/>
  <c r="AG1732" i="16" s="1"/>
  <c r="AF1731" i="16"/>
  <c r="AG1731" i="16" s="1"/>
  <c r="AF1730" i="16"/>
  <c r="AG1730" i="16" s="1"/>
  <c r="AF1729" i="16"/>
  <c r="AG1729" i="16" s="1"/>
  <c r="AF1728" i="16"/>
  <c r="AG1728" i="16" s="1"/>
  <c r="AF1727" i="16"/>
  <c r="AG1727" i="16" s="1"/>
  <c r="AF1726" i="16"/>
  <c r="AG1726" i="16" s="1"/>
  <c r="AF1725" i="16"/>
  <c r="AG1725" i="16" s="1"/>
  <c r="AF1724" i="16"/>
  <c r="AG1724" i="16" s="1"/>
  <c r="AF1723" i="16"/>
  <c r="AG1723" i="16" s="1"/>
  <c r="AF1722" i="16"/>
  <c r="AG1722" i="16" s="1"/>
  <c r="AF1721" i="16"/>
  <c r="AG1721" i="16" s="1"/>
  <c r="AF1720" i="16"/>
  <c r="AG1720" i="16" s="1"/>
  <c r="AF1719" i="16"/>
  <c r="AG1719" i="16" s="1"/>
  <c r="AF1718" i="16"/>
  <c r="AG1718" i="16" s="1"/>
  <c r="AF1717" i="16"/>
  <c r="AG1717" i="16" s="1"/>
  <c r="AF1716" i="16"/>
  <c r="AG1716" i="16" s="1"/>
  <c r="AF1715" i="16"/>
  <c r="AG1715" i="16" s="1"/>
  <c r="AF1714" i="16"/>
  <c r="AG1714" i="16" s="1"/>
  <c r="AF1713" i="16"/>
  <c r="AG1713" i="16" s="1"/>
  <c r="AF1712" i="16"/>
  <c r="AG1712" i="16" s="1"/>
  <c r="AF1711" i="16"/>
  <c r="AG1711" i="16" s="1"/>
  <c r="AF1710" i="16"/>
  <c r="AG1710" i="16" s="1"/>
  <c r="AF1709" i="16"/>
  <c r="AG1709" i="16" s="1"/>
  <c r="AF1708" i="16"/>
  <c r="AG1708" i="16" s="1"/>
  <c r="AF1707" i="16"/>
  <c r="AG1707" i="16" s="1"/>
  <c r="AF1706" i="16"/>
  <c r="AG1706" i="16" s="1"/>
  <c r="AF1705" i="16"/>
  <c r="AG1705" i="16" s="1"/>
  <c r="AF1704" i="16"/>
  <c r="AG1704" i="16" s="1"/>
  <c r="AF1703" i="16"/>
  <c r="AG1703" i="16" s="1"/>
  <c r="AF1702" i="16"/>
  <c r="AG1702" i="16" s="1"/>
  <c r="AF1701" i="16"/>
  <c r="AG1701" i="16" s="1"/>
  <c r="AF1700" i="16"/>
  <c r="AG1700" i="16" s="1"/>
  <c r="AF1699" i="16"/>
  <c r="AG1699" i="16" s="1"/>
  <c r="AF1698" i="16"/>
  <c r="AG1698" i="16" s="1"/>
  <c r="AF1697" i="16"/>
  <c r="AG1697" i="16" s="1"/>
  <c r="AF1696" i="16"/>
  <c r="AG1696" i="16" s="1"/>
  <c r="AF1695" i="16"/>
  <c r="AG1695" i="16" s="1"/>
  <c r="AF1694" i="16"/>
  <c r="AG1694" i="16" s="1"/>
  <c r="AF1693" i="16"/>
  <c r="AG1693" i="16" s="1"/>
  <c r="AF1692" i="16"/>
  <c r="AG1692" i="16" s="1"/>
  <c r="AF1691" i="16"/>
  <c r="AG1691" i="16" s="1"/>
  <c r="AF1690" i="16"/>
  <c r="AG1690" i="16" s="1"/>
  <c r="AF1689" i="16"/>
  <c r="AG1689" i="16" s="1"/>
  <c r="AF1688" i="16"/>
  <c r="AG1688" i="16" s="1"/>
  <c r="AF1687" i="16"/>
  <c r="AG1687" i="16" s="1"/>
  <c r="AF1686" i="16"/>
  <c r="AG1686" i="16" s="1"/>
  <c r="AF1685" i="16"/>
  <c r="AG1685" i="16" s="1"/>
  <c r="AF1684" i="16"/>
  <c r="AG1684" i="16" s="1"/>
  <c r="AF1683" i="16"/>
  <c r="AG1683" i="16" s="1"/>
  <c r="AF1682" i="16"/>
  <c r="AG1682" i="16" s="1"/>
  <c r="AF1681" i="16"/>
  <c r="AG1681" i="16" s="1"/>
  <c r="AF1680" i="16"/>
  <c r="AG1680" i="16" s="1"/>
  <c r="AF1679" i="16"/>
  <c r="AG1679" i="16" s="1"/>
  <c r="AF1678" i="16"/>
  <c r="AG1678" i="16" s="1"/>
  <c r="AF1677" i="16"/>
  <c r="AG1677" i="16" s="1"/>
  <c r="AF1676" i="16"/>
  <c r="AG1676" i="16" s="1"/>
  <c r="AF1675" i="16"/>
  <c r="AG1675" i="16" s="1"/>
  <c r="AF1674" i="16"/>
  <c r="AG1674" i="16" s="1"/>
  <c r="AF1673" i="16"/>
  <c r="AG1673" i="16" s="1"/>
  <c r="AF1672" i="16"/>
  <c r="AG1672" i="16" s="1"/>
  <c r="AF1671" i="16"/>
  <c r="AG1671" i="16" s="1"/>
  <c r="AF1670" i="16"/>
  <c r="AG1670" i="16" s="1"/>
  <c r="AF1669" i="16"/>
  <c r="AG1669" i="16" s="1"/>
  <c r="AF1668" i="16"/>
  <c r="AG1668" i="16" s="1"/>
  <c r="AF1667" i="16"/>
  <c r="AG1667" i="16" s="1"/>
  <c r="AF1666" i="16"/>
  <c r="AG1666" i="16" s="1"/>
  <c r="AF1665" i="16"/>
  <c r="AG1665" i="16" s="1"/>
  <c r="AF1664" i="16"/>
  <c r="AG1664" i="16" s="1"/>
  <c r="AF1663" i="16"/>
  <c r="AG1663" i="16" s="1"/>
  <c r="AF1662" i="16"/>
  <c r="AG1662" i="16" s="1"/>
  <c r="AF1661" i="16"/>
  <c r="AG1661" i="16" s="1"/>
  <c r="AF1660" i="16"/>
  <c r="AG1660" i="16" s="1"/>
  <c r="AF1659" i="16"/>
  <c r="AG1659" i="16" s="1"/>
  <c r="AF1658" i="16"/>
  <c r="AG1658" i="16" s="1"/>
  <c r="AF1657" i="16"/>
  <c r="AG1657" i="16" s="1"/>
  <c r="AF1656" i="16"/>
  <c r="AG1656" i="16" s="1"/>
  <c r="AF1655" i="16"/>
  <c r="AG1655" i="16" s="1"/>
  <c r="AF1654" i="16"/>
  <c r="AG1654" i="16" s="1"/>
  <c r="AF1653" i="16"/>
  <c r="AG1653" i="16" s="1"/>
  <c r="AF1652" i="16"/>
  <c r="AG1652" i="16" s="1"/>
  <c r="AF1651" i="16"/>
  <c r="AG1651" i="16" s="1"/>
  <c r="AF1650" i="16"/>
  <c r="AG1650" i="16" s="1"/>
  <c r="AF1649" i="16"/>
  <c r="AG1649" i="16" s="1"/>
  <c r="AF1648" i="16"/>
  <c r="AG1648" i="16" s="1"/>
  <c r="AF1647" i="16"/>
  <c r="AG1647" i="16" s="1"/>
  <c r="AF1646" i="16"/>
  <c r="AG1646" i="16" s="1"/>
  <c r="AF1645" i="16"/>
  <c r="AG1645" i="16" s="1"/>
  <c r="AF1644" i="16"/>
  <c r="AG1644" i="16" s="1"/>
  <c r="AF1643" i="16"/>
  <c r="AG1643" i="16" s="1"/>
  <c r="AF1642" i="16"/>
  <c r="AG1642" i="16" s="1"/>
  <c r="AF1641" i="16"/>
  <c r="AG1641" i="16" s="1"/>
  <c r="AF1640" i="16"/>
  <c r="AG1640" i="16" s="1"/>
  <c r="AF1639" i="16"/>
  <c r="AG1639" i="16" s="1"/>
  <c r="AF1638" i="16"/>
  <c r="AG1638" i="16" s="1"/>
  <c r="AF1637" i="16"/>
  <c r="AG1637" i="16" s="1"/>
  <c r="AF1636" i="16"/>
  <c r="AG1636" i="16" s="1"/>
  <c r="AF1635" i="16"/>
  <c r="AG1635" i="16" s="1"/>
  <c r="AF1634" i="16"/>
  <c r="AG1634" i="16" s="1"/>
  <c r="AF1633" i="16"/>
  <c r="AG1633" i="16" s="1"/>
  <c r="AF1632" i="16"/>
  <c r="AG1632" i="16" s="1"/>
  <c r="AF1631" i="16"/>
  <c r="AG1631" i="16" s="1"/>
  <c r="AF1630" i="16"/>
  <c r="AG1630" i="16" s="1"/>
  <c r="AF1629" i="16"/>
  <c r="AG1629" i="16" s="1"/>
  <c r="AF1628" i="16"/>
  <c r="AG1628" i="16" s="1"/>
  <c r="AF1627" i="16"/>
  <c r="AG1627" i="16" s="1"/>
  <c r="AF1626" i="16"/>
  <c r="AG1626" i="16" s="1"/>
  <c r="AF1625" i="16"/>
  <c r="AG1625" i="16" s="1"/>
  <c r="AF1624" i="16"/>
  <c r="AG1624" i="16" s="1"/>
  <c r="AF1623" i="16"/>
  <c r="AG1623" i="16" s="1"/>
  <c r="AF1622" i="16"/>
  <c r="AG1622" i="16" s="1"/>
  <c r="AF1621" i="16"/>
  <c r="AG1621" i="16" s="1"/>
  <c r="AF1620" i="16"/>
  <c r="AG1620" i="16" s="1"/>
  <c r="AF1619" i="16"/>
  <c r="AG1619" i="16" s="1"/>
  <c r="AF1618" i="16"/>
  <c r="AG1618" i="16" s="1"/>
  <c r="AF1617" i="16"/>
  <c r="AG1617" i="16" s="1"/>
  <c r="AF1616" i="16"/>
  <c r="AG1616" i="16" s="1"/>
  <c r="AF1615" i="16"/>
  <c r="AG1615" i="16" s="1"/>
  <c r="AF1614" i="16"/>
  <c r="AG1614" i="16" s="1"/>
  <c r="AF1613" i="16"/>
  <c r="AG1613" i="16" s="1"/>
  <c r="AF1612" i="16"/>
  <c r="AG1612" i="16" s="1"/>
  <c r="AF1611" i="16"/>
  <c r="AG1611" i="16" s="1"/>
  <c r="AF1610" i="16"/>
  <c r="AG1610" i="16" s="1"/>
  <c r="AF1609" i="16"/>
  <c r="AG1609" i="16" s="1"/>
  <c r="AF1608" i="16"/>
  <c r="AG1608" i="16" s="1"/>
  <c r="AF1607" i="16"/>
  <c r="AG1607" i="16" s="1"/>
  <c r="AF1606" i="16"/>
  <c r="AG1606" i="16" s="1"/>
  <c r="AF1605" i="16"/>
  <c r="AG1605" i="16" s="1"/>
  <c r="AF1604" i="16"/>
  <c r="AG1604" i="16" s="1"/>
  <c r="AF1603" i="16"/>
  <c r="AG1603" i="16" s="1"/>
  <c r="AF1602" i="16"/>
  <c r="AG1602" i="16" s="1"/>
  <c r="AF1601" i="16"/>
  <c r="AG1601" i="16" s="1"/>
  <c r="AF1600" i="16"/>
  <c r="AG1600" i="16" s="1"/>
  <c r="AF1599" i="16"/>
  <c r="AG1599" i="16" s="1"/>
  <c r="AF1598" i="16"/>
  <c r="AG1598" i="16" s="1"/>
  <c r="AF1597" i="16"/>
  <c r="AG1597" i="16" s="1"/>
  <c r="AF1596" i="16"/>
  <c r="AG1596" i="16" s="1"/>
  <c r="AF1595" i="16"/>
  <c r="AG1595" i="16" s="1"/>
  <c r="AF1594" i="16"/>
  <c r="AG1594" i="16" s="1"/>
  <c r="AF1593" i="16"/>
  <c r="AG1593" i="16" s="1"/>
  <c r="AF1592" i="16"/>
  <c r="AG1592" i="16" s="1"/>
  <c r="AF1591" i="16"/>
  <c r="AG1591" i="16" s="1"/>
  <c r="AF1590" i="16"/>
  <c r="AG1590" i="16" s="1"/>
  <c r="AF1589" i="16"/>
  <c r="AG1589" i="16" s="1"/>
  <c r="AF1588" i="16"/>
  <c r="AG1588" i="16" s="1"/>
  <c r="AF1587" i="16"/>
  <c r="AG1587" i="16" s="1"/>
  <c r="AF1586" i="16"/>
  <c r="AG1586" i="16" s="1"/>
  <c r="AF1585" i="16"/>
  <c r="AG1585" i="16" s="1"/>
  <c r="AF1584" i="16"/>
  <c r="AG1584" i="16" s="1"/>
  <c r="AF1583" i="16"/>
  <c r="AG1583" i="16" s="1"/>
  <c r="AF1582" i="16"/>
  <c r="AG1582" i="16" s="1"/>
  <c r="AF1581" i="16"/>
  <c r="AG1581" i="16" s="1"/>
  <c r="AF1580" i="16"/>
  <c r="AG1580" i="16" s="1"/>
  <c r="AF1579" i="16"/>
  <c r="AG1579" i="16" s="1"/>
  <c r="AF1578" i="16"/>
  <c r="AG1578" i="16" s="1"/>
  <c r="AF1577" i="16"/>
  <c r="AG1577" i="16" s="1"/>
  <c r="AF1576" i="16"/>
  <c r="AG1576" i="16" s="1"/>
  <c r="AF1575" i="16"/>
  <c r="AG1575" i="16" s="1"/>
  <c r="AF1574" i="16"/>
  <c r="AG1574" i="16" s="1"/>
  <c r="AF1573" i="16"/>
  <c r="AG1573" i="16" s="1"/>
  <c r="AF1572" i="16"/>
  <c r="AG1572" i="16" s="1"/>
  <c r="AF1571" i="16"/>
  <c r="AG1571" i="16" s="1"/>
  <c r="AF1570" i="16"/>
  <c r="AG1570" i="16" s="1"/>
  <c r="AF1569" i="16"/>
  <c r="AG1569" i="16" s="1"/>
  <c r="AF1568" i="16"/>
  <c r="AG1568" i="16" s="1"/>
  <c r="AF1567" i="16"/>
  <c r="AG1567" i="16" s="1"/>
  <c r="AF1566" i="16"/>
  <c r="AG1566" i="16" s="1"/>
  <c r="AF1565" i="16"/>
  <c r="AG1565" i="16" s="1"/>
  <c r="AF1564" i="16"/>
  <c r="AG1564" i="16" s="1"/>
  <c r="AF1563" i="16"/>
  <c r="AG1563" i="16" s="1"/>
  <c r="AF1562" i="16"/>
  <c r="AG1562" i="16" s="1"/>
  <c r="AF1561" i="16"/>
  <c r="AG1561" i="16" s="1"/>
  <c r="AF1560" i="16"/>
  <c r="AG1560" i="16" s="1"/>
  <c r="AF1559" i="16"/>
  <c r="AG1559" i="16" s="1"/>
  <c r="AF1558" i="16"/>
  <c r="AG1558" i="16" s="1"/>
  <c r="AF1557" i="16"/>
  <c r="AG1557" i="16" s="1"/>
  <c r="AF1556" i="16"/>
  <c r="AG1556" i="16" s="1"/>
  <c r="AF1555" i="16"/>
  <c r="AG1555" i="16" s="1"/>
  <c r="AF1554" i="16"/>
  <c r="AG1554" i="16" s="1"/>
  <c r="AF1553" i="16"/>
  <c r="AG1553" i="16" s="1"/>
  <c r="AF1552" i="16"/>
  <c r="AG1552" i="16" s="1"/>
  <c r="AF1551" i="16"/>
  <c r="AG1551" i="16" s="1"/>
  <c r="AF1550" i="16"/>
  <c r="AG1550" i="16" s="1"/>
  <c r="AF1549" i="16"/>
  <c r="AG1549" i="16" s="1"/>
  <c r="AF1548" i="16"/>
  <c r="AG1548" i="16" s="1"/>
  <c r="AF1547" i="16"/>
  <c r="AG1547" i="16" s="1"/>
  <c r="AF1546" i="16"/>
  <c r="AG1546" i="16" s="1"/>
  <c r="AF1545" i="16"/>
  <c r="AG1545" i="16" s="1"/>
  <c r="AF1544" i="16"/>
  <c r="AG1544" i="16" s="1"/>
  <c r="AF1543" i="16"/>
  <c r="AG1543" i="16" s="1"/>
  <c r="AF1542" i="16"/>
  <c r="AG1542" i="16" s="1"/>
  <c r="AF1541" i="16"/>
  <c r="AG1541" i="16" s="1"/>
  <c r="AF1540" i="16"/>
  <c r="AG1540" i="16" s="1"/>
  <c r="AF1539" i="16"/>
  <c r="AG1539" i="16" s="1"/>
  <c r="AF1538" i="16"/>
  <c r="AG1538" i="16" s="1"/>
  <c r="AF1537" i="16"/>
  <c r="AG1537" i="16" s="1"/>
  <c r="AF1536" i="16"/>
  <c r="AG1536" i="16" s="1"/>
  <c r="AF1535" i="16"/>
  <c r="AG1535" i="16" s="1"/>
  <c r="AF1534" i="16"/>
  <c r="AG1534" i="16" s="1"/>
  <c r="AF1533" i="16"/>
  <c r="AG1533" i="16" s="1"/>
  <c r="AF1532" i="16"/>
  <c r="AG1532" i="16" s="1"/>
  <c r="AF1531" i="16"/>
  <c r="AG1531" i="16" s="1"/>
  <c r="AF1530" i="16"/>
  <c r="AG1530" i="16" s="1"/>
  <c r="AF1529" i="16"/>
  <c r="AG1529" i="16" s="1"/>
  <c r="AF1528" i="16"/>
  <c r="AG1528" i="16" s="1"/>
  <c r="AF1527" i="16"/>
  <c r="AG1527" i="16" s="1"/>
  <c r="AF1526" i="16"/>
  <c r="AG1526" i="16" s="1"/>
  <c r="AF1525" i="16"/>
  <c r="AG1525" i="16" s="1"/>
  <c r="AF1524" i="16"/>
  <c r="AG1524" i="16" s="1"/>
  <c r="AF1523" i="16"/>
  <c r="AG1523" i="16" s="1"/>
  <c r="AF1522" i="16"/>
  <c r="AG1522" i="16" s="1"/>
  <c r="AF1521" i="16"/>
  <c r="AG1521" i="16" s="1"/>
  <c r="AF1520" i="16"/>
  <c r="AG1520" i="16" s="1"/>
  <c r="AF1519" i="16"/>
  <c r="AG1519" i="16" s="1"/>
  <c r="AF1518" i="16"/>
  <c r="AG1518" i="16" s="1"/>
  <c r="AF1517" i="16"/>
  <c r="AG1517" i="16" s="1"/>
  <c r="AF1516" i="16"/>
  <c r="AG1516" i="16" s="1"/>
  <c r="AF1515" i="16"/>
  <c r="AG1515" i="16" s="1"/>
  <c r="AF1514" i="16"/>
  <c r="AG1514" i="16" s="1"/>
  <c r="AF1513" i="16"/>
  <c r="AG1513" i="16" s="1"/>
  <c r="AF1512" i="16"/>
  <c r="AG1512" i="16" s="1"/>
  <c r="AF1511" i="16"/>
  <c r="AG1511" i="16" s="1"/>
  <c r="AF1510" i="16"/>
  <c r="AG1510" i="16" s="1"/>
  <c r="AF1509" i="16"/>
  <c r="AG1509" i="16" s="1"/>
  <c r="AF1508" i="16"/>
  <c r="AG1508" i="16" s="1"/>
  <c r="AF1507" i="16"/>
  <c r="AG1507" i="16" s="1"/>
  <c r="AF1506" i="16"/>
  <c r="AG1506" i="16" s="1"/>
  <c r="AF1505" i="16"/>
  <c r="AG1505" i="16" s="1"/>
  <c r="AF1504" i="16"/>
  <c r="AG1504" i="16" s="1"/>
  <c r="AF1503" i="16"/>
  <c r="AG1503" i="16" s="1"/>
  <c r="AF1502" i="16"/>
  <c r="AG1502" i="16" s="1"/>
  <c r="AF1501" i="16"/>
  <c r="AG1501" i="16" s="1"/>
  <c r="AF1500" i="16"/>
  <c r="AG1500" i="16" s="1"/>
  <c r="AF1499" i="16"/>
  <c r="AG1499" i="16" s="1"/>
  <c r="AF1498" i="16"/>
  <c r="AG1498" i="16" s="1"/>
  <c r="AF1497" i="16"/>
  <c r="AG1497" i="16" s="1"/>
  <c r="AF1496" i="16"/>
  <c r="AG1496" i="16" s="1"/>
  <c r="AF1495" i="16"/>
  <c r="AG1495" i="16" s="1"/>
  <c r="AF1494" i="16"/>
  <c r="AG1494" i="16" s="1"/>
  <c r="AF1493" i="16"/>
  <c r="AG1493" i="16" s="1"/>
  <c r="AF1492" i="16"/>
  <c r="AG1492" i="16" s="1"/>
  <c r="AF1491" i="16"/>
  <c r="AG1491" i="16" s="1"/>
  <c r="AF1490" i="16"/>
  <c r="AG1490" i="16" s="1"/>
  <c r="AF1489" i="16"/>
  <c r="AG1489" i="16" s="1"/>
  <c r="AF1488" i="16"/>
  <c r="AG1488" i="16" s="1"/>
  <c r="AF1487" i="16"/>
  <c r="AG1487" i="16" s="1"/>
  <c r="AF1486" i="16"/>
  <c r="AG1486" i="16" s="1"/>
  <c r="AF1485" i="16"/>
  <c r="AG1485" i="16" s="1"/>
  <c r="AF1484" i="16"/>
  <c r="AG1484" i="16" s="1"/>
  <c r="AF1483" i="16"/>
  <c r="AG1483" i="16" s="1"/>
  <c r="AF1482" i="16"/>
  <c r="AG1482" i="16" s="1"/>
  <c r="AF1481" i="16"/>
  <c r="AG1481" i="16" s="1"/>
  <c r="AF1480" i="16"/>
  <c r="AG1480" i="16" s="1"/>
  <c r="AF1479" i="16"/>
  <c r="AG1479" i="16" s="1"/>
  <c r="AF1478" i="16"/>
  <c r="AG1478" i="16" s="1"/>
  <c r="AF1477" i="16"/>
  <c r="AG1477" i="16" s="1"/>
  <c r="AF1476" i="16"/>
  <c r="AG1476" i="16" s="1"/>
  <c r="AF1475" i="16"/>
  <c r="AG1475" i="16" s="1"/>
  <c r="AF1474" i="16"/>
  <c r="AG1474" i="16" s="1"/>
  <c r="AF1473" i="16"/>
  <c r="AG1473" i="16" s="1"/>
  <c r="AF1472" i="16"/>
  <c r="AG1472" i="16" s="1"/>
  <c r="AF1471" i="16"/>
  <c r="AG1471" i="16" s="1"/>
  <c r="AF1470" i="16"/>
  <c r="AG1470" i="16" s="1"/>
  <c r="AF1469" i="16"/>
  <c r="AG1469" i="16" s="1"/>
  <c r="AF1468" i="16"/>
  <c r="AG1468" i="16" s="1"/>
  <c r="AF1467" i="16"/>
  <c r="AG1467" i="16" s="1"/>
  <c r="AF1466" i="16"/>
  <c r="AG1466" i="16" s="1"/>
  <c r="AF1465" i="16"/>
  <c r="AG1465" i="16" s="1"/>
  <c r="AF1464" i="16"/>
  <c r="AG1464" i="16" s="1"/>
  <c r="AF1463" i="16"/>
  <c r="AG1463" i="16" s="1"/>
  <c r="AF1462" i="16"/>
  <c r="AG1462" i="16" s="1"/>
  <c r="AF1461" i="16"/>
  <c r="AG1461" i="16" s="1"/>
  <c r="AF1460" i="16"/>
  <c r="AG1460" i="16" s="1"/>
  <c r="AF1459" i="16"/>
  <c r="AG1459" i="16" s="1"/>
  <c r="AF1458" i="16"/>
  <c r="AG1458" i="16" s="1"/>
  <c r="AF1457" i="16"/>
  <c r="AG1457" i="16" s="1"/>
  <c r="AF1456" i="16"/>
  <c r="AG1456" i="16" s="1"/>
  <c r="AF1455" i="16"/>
  <c r="AG1455" i="16" s="1"/>
  <c r="AF1454" i="16"/>
  <c r="AG1454" i="16" s="1"/>
  <c r="AF1453" i="16"/>
  <c r="AG1453" i="16" s="1"/>
  <c r="AF1452" i="16"/>
  <c r="AG1452" i="16" s="1"/>
  <c r="AF1451" i="16"/>
  <c r="AG1451" i="16" s="1"/>
  <c r="AF1450" i="16"/>
  <c r="AG1450" i="16" s="1"/>
  <c r="AF1449" i="16"/>
  <c r="AG1449" i="16" s="1"/>
  <c r="AF1448" i="16"/>
  <c r="AG1448" i="16" s="1"/>
  <c r="AF1447" i="16"/>
  <c r="AG1447" i="16" s="1"/>
  <c r="AF1446" i="16"/>
  <c r="AG1446" i="16" s="1"/>
  <c r="AF1445" i="16"/>
  <c r="AG1445" i="16" s="1"/>
  <c r="AF1444" i="16"/>
  <c r="AG1444" i="16" s="1"/>
  <c r="AF1443" i="16"/>
  <c r="AG1443" i="16" s="1"/>
  <c r="AF1442" i="16"/>
  <c r="AG1442" i="16" s="1"/>
  <c r="AF1441" i="16"/>
  <c r="AG1441" i="16" s="1"/>
  <c r="AF1440" i="16"/>
  <c r="AG1440" i="16" s="1"/>
  <c r="AF1439" i="16"/>
  <c r="AG1439" i="16" s="1"/>
  <c r="AF1438" i="16"/>
  <c r="AG1438" i="16" s="1"/>
  <c r="AF1437" i="16"/>
  <c r="AG1437" i="16" s="1"/>
  <c r="AF1436" i="16"/>
  <c r="AG1436" i="16" s="1"/>
  <c r="AF1435" i="16"/>
  <c r="AG1435" i="16" s="1"/>
  <c r="AF1434" i="16"/>
  <c r="AG1434" i="16" s="1"/>
  <c r="AF1433" i="16"/>
  <c r="AG1433" i="16" s="1"/>
  <c r="AF1432" i="16"/>
  <c r="AG1432" i="16" s="1"/>
  <c r="AF1431" i="16"/>
  <c r="AG1431" i="16" s="1"/>
  <c r="AF1430" i="16"/>
  <c r="AG1430" i="16" s="1"/>
  <c r="AF1429" i="16"/>
  <c r="AG1429" i="16" s="1"/>
  <c r="AF1428" i="16"/>
  <c r="AG1428" i="16" s="1"/>
  <c r="AF1427" i="16"/>
  <c r="AG1427" i="16" s="1"/>
  <c r="AF1426" i="16"/>
  <c r="AG1426" i="16" s="1"/>
  <c r="AF1425" i="16"/>
  <c r="AG1425" i="16" s="1"/>
  <c r="AF1424" i="16"/>
  <c r="AG1424" i="16" s="1"/>
  <c r="AF1423" i="16"/>
  <c r="AG1423" i="16" s="1"/>
  <c r="AF1422" i="16"/>
  <c r="AG1422" i="16" s="1"/>
  <c r="AF1421" i="16"/>
  <c r="AG1421" i="16" s="1"/>
  <c r="AF1420" i="16"/>
  <c r="AG1420" i="16" s="1"/>
  <c r="AF1419" i="16"/>
  <c r="AG1419" i="16" s="1"/>
  <c r="AF1418" i="16"/>
  <c r="AG1418" i="16" s="1"/>
  <c r="AF1417" i="16"/>
  <c r="AG1417" i="16" s="1"/>
  <c r="AF1416" i="16"/>
  <c r="AG1416" i="16" s="1"/>
  <c r="AF1415" i="16"/>
  <c r="AG1415" i="16" s="1"/>
  <c r="AF1414" i="16"/>
  <c r="AG1414" i="16" s="1"/>
  <c r="AF1413" i="16"/>
  <c r="AG1413" i="16" s="1"/>
  <c r="AF1412" i="16"/>
  <c r="AG1412" i="16" s="1"/>
  <c r="AF1411" i="16"/>
  <c r="AG1411" i="16" s="1"/>
  <c r="AF1410" i="16"/>
  <c r="AG1410" i="16" s="1"/>
  <c r="AF1409" i="16"/>
  <c r="AG1409" i="16" s="1"/>
  <c r="AF1408" i="16"/>
  <c r="AG1408" i="16" s="1"/>
  <c r="AF1407" i="16"/>
  <c r="AG1407" i="16" s="1"/>
  <c r="AF1406" i="16"/>
  <c r="AG1406" i="16" s="1"/>
  <c r="AF1405" i="16"/>
  <c r="AG1405" i="16" s="1"/>
  <c r="AF1404" i="16"/>
  <c r="AG1404" i="16" s="1"/>
  <c r="AF1403" i="16"/>
  <c r="AG1403" i="16" s="1"/>
  <c r="AF1402" i="16"/>
  <c r="AG1402" i="16" s="1"/>
  <c r="AF1401" i="16"/>
  <c r="AG1401" i="16" s="1"/>
  <c r="AF1400" i="16"/>
  <c r="AG1400" i="16" s="1"/>
  <c r="AF1399" i="16"/>
  <c r="AG1399" i="16" s="1"/>
  <c r="AF1398" i="16"/>
  <c r="AG1398" i="16" s="1"/>
  <c r="AF1397" i="16"/>
  <c r="AG1397" i="16" s="1"/>
  <c r="AF1396" i="16"/>
  <c r="AG1396" i="16" s="1"/>
  <c r="AF1395" i="16"/>
  <c r="AG1395" i="16" s="1"/>
  <c r="AF1394" i="16"/>
  <c r="AG1394" i="16" s="1"/>
  <c r="AF1393" i="16"/>
  <c r="AG1393" i="16" s="1"/>
  <c r="AF1392" i="16"/>
  <c r="AG1392" i="16" s="1"/>
  <c r="AF1391" i="16"/>
  <c r="AG1391" i="16" s="1"/>
  <c r="AF1390" i="16"/>
  <c r="AG1390" i="16" s="1"/>
  <c r="AF1389" i="16"/>
  <c r="AG1389" i="16" s="1"/>
  <c r="AF1388" i="16"/>
  <c r="AG1388" i="16" s="1"/>
  <c r="AF1387" i="16"/>
  <c r="AG1387" i="16" s="1"/>
  <c r="AF1386" i="16"/>
  <c r="AG1386" i="16" s="1"/>
  <c r="AF1385" i="16"/>
  <c r="AG1385" i="16" s="1"/>
  <c r="AF1384" i="16"/>
  <c r="AG1384" i="16" s="1"/>
  <c r="AF1383" i="16"/>
  <c r="AG1383" i="16" s="1"/>
  <c r="AF1382" i="16"/>
  <c r="AG1382" i="16" s="1"/>
  <c r="AF1381" i="16"/>
  <c r="AG1381" i="16" s="1"/>
  <c r="AF1380" i="16"/>
  <c r="AG1380" i="16" s="1"/>
  <c r="AF1379" i="16"/>
  <c r="AG1379" i="16" s="1"/>
  <c r="AF1378" i="16"/>
  <c r="AG1378" i="16" s="1"/>
  <c r="AF1377" i="16"/>
  <c r="AG1377" i="16" s="1"/>
  <c r="AF1376" i="16"/>
  <c r="AG1376" i="16" s="1"/>
  <c r="AF1375" i="16"/>
  <c r="AG1375" i="16" s="1"/>
  <c r="AF1374" i="16"/>
  <c r="AG1374" i="16" s="1"/>
  <c r="AF1373" i="16"/>
  <c r="AG1373" i="16" s="1"/>
  <c r="AF1372" i="16"/>
  <c r="AG1372" i="16" s="1"/>
  <c r="AF1371" i="16"/>
  <c r="AG1371" i="16" s="1"/>
  <c r="AF1370" i="16"/>
  <c r="AG1370" i="16" s="1"/>
  <c r="AF1369" i="16"/>
  <c r="AG1369" i="16" s="1"/>
  <c r="AF1368" i="16"/>
  <c r="AG1368" i="16" s="1"/>
  <c r="AF1367" i="16"/>
  <c r="AG1367" i="16" s="1"/>
  <c r="AF1366" i="16"/>
  <c r="AG1366" i="16" s="1"/>
  <c r="AF1365" i="16"/>
  <c r="AG1365" i="16" s="1"/>
  <c r="AF1364" i="16"/>
  <c r="AG1364" i="16" s="1"/>
  <c r="AF1363" i="16"/>
  <c r="AG1363" i="16" s="1"/>
  <c r="AF1362" i="16"/>
  <c r="AG1362" i="16" s="1"/>
  <c r="AF1361" i="16"/>
  <c r="AG1361" i="16" s="1"/>
  <c r="AF1360" i="16"/>
  <c r="AG1360" i="16" s="1"/>
  <c r="AF1359" i="16"/>
  <c r="AG1359" i="16" s="1"/>
  <c r="AF1358" i="16"/>
  <c r="AG1358" i="16" s="1"/>
  <c r="AF1357" i="16"/>
  <c r="AG1357" i="16" s="1"/>
  <c r="AF1356" i="16"/>
  <c r="AG1356" i="16" s="1"/>
  <c r="AF1355" i="16"/>
  <c r="AG1355" i="16" s="1"/>
  <c r="AF1354" i="16"/>
  <c r="AG1354" i="16" s="1"/>
  <c r="AF1353" i="16"/>
  <c r="AG1353" i="16" s="1"/>
  <c r="AF1352" i="16"/>
  <c r="AG1352" i="16" s="1"/>
  <c r="AF1351" i="16"/>
  <c r="AG1351" i="16" s="1"/>
  <c r="AF1350" i="16"/>
  <c r="AG1350" i="16" s="1"/>
  <c r="AF1349" i="16"/>
  <c r="AG1349" i="16" s="1"/>
  <c r="AF1348" i="16"/>
  <c r="AG1348" i="16" s="1"/>
  <c r="AF1347" i="16"/>
  <c r="AG1347" i="16" s="1"/>
  <c r="AF1346" i="16"/>
  <c r="AG1346" i="16" s="1"/>
  <c r="AF1345" i="16"/>
  <c r="AG1345" i="16" s="1"/>
  <c r="AF1344" i="16"/>
  <c r="AG1344" i="16" s="1"/>
  <c r="AF1343" i="16"/>
  <c r="AG1343" i="16" s="1"/>
  <c r="AF1342" i="16"/>
  <c r="AG1342" i="16" s="1"/>
  <c r="AF1341" i="16"/>
  <c r="AG1341" i="16" s="1"/>
  <c r="AF1340" i="16"/>
  <c r="AG1340" i="16" s="1"/>
  <c r="AF1339" i="16"/>
  <c r="AG1339" i="16" s="1"/>
  <c r="AF1338" i="16"/>
  <c r="AG1338" i="16" s="1"/>
  <c r="AF1337" i="16"/>
  <c r="AG1337" i="16" s="1"/>
  <c r="AF1336" i="16"/>
  <c r="AG1336" i="16" s="1"/>
  <c r="AF1335" i="16"/>
  <c r="AG1335" i="16" s="1"/>
  <c r="AF1334" i="16"/>
  <c r="AG1334" i="16" s="1"/>
  <c r="AF1333" i="16"/>
  <c r="AG1333" i="16" s="1"/>
  <c r="AF1332" i="16"/>
  <c r="AG1332" i="16" s="1"/>
  <c r="AF1331" i="16"/>
  <c r="AG1331" i="16" s="1"/>
  <c r="AF1330" i="16"/>
  <c r="AG1330" i="16" s="1"/>
  <c r="AF1329" i="16"/>
  <c r="AG1329" i="16" s="1"/>
  <c r="AF1328" i="16"/>
  <c r="AG1328" i="16" s="1"/>
  <c r="AF1327" i="16"/>
  <c r="AG1327" i="16" s="1"/>
  <c r="AF1326" i="16"/>
  <c r="AG1326" i="16" s="1"/>
  <c r="AF1325" i="16"/>
  <c r="AG1325" i="16" s="1"/>
  <c r="AF1324" i="16"/>
  <c r="AG1324" i="16" s="1"/>
  <c r="AF1323" i="16"/>
  <c r="AG1323" i="16" s="1"/>
  <c r="AF1322" i="16"/>
  <c r="AG1322" i="16" s="1"/>
  <c r="AF1321" i="16"/>
  <c r="AG1321" i="16" s="1"/>
  <c r="AF1320" i="16"/>
  <c r="AG1320" i="16" s="1"/>
  <c r="AF1319" i="16"/>
  <c r="AG1319" i="16" s="1"/>
  <c r="AF1318" i="16"/>
  <c r="AG1318" i="16" s="1"/>
  <c r="AF1317" i="16"/>
  <c r="AG1317" i="16" s="1"/>
  <c r="AF1316" i="16"/>
  <c r="AG1316" i="16" s="1"/>
  <c r="AF1315" i="16"/>
  <c r="AG1315" i="16" s="1"/>
  <c r="AF1314" i="16"/>
  <c r="AG1314" i="16" s="1"/>
  <c r="AF1313" i="16"/>
  <c r="AG1313" i="16" s="1"/>
  <c r="AF1312" i="16"/>
  <c r="AG1312" i="16" s="1"/>
  <c r="AF1311" i="16"/>
  <c r="AG1311" i="16" s="1"/>
  <c r="AF1310" i="16"/>
  <c r="AG1310" i="16" s="1"/>
  <c r="AF1309" i="16"/>
  <c r="AG1309" i="16" s="1"/>
  <c r="AF1308" i="16"/>
  <c r="AG1308" i="16" s="1"/>
  <c r="AF1307" i="16"/>
  <c r="AG1307" i="16" s="1"/>
  <c r="AF1306" i="16"/>
  <c r="AG1306" i="16" s="1"/>
  <c r="AF1305" i="16"/>
  <c r="AG1305" i="16" s="1"/>
  <c r="AF1304" i="16"/>
  <c r="AG1304" i="16" s="1"/>
  <c r="AF1303" i="16"/>
  <c r="AG1303" i="16" s="1"/>
  <c r="AF1302" i="16"/>
  <c r="AG1302" i="16" s="1"/>
  <c r="AF1301" i="16"/>
  <c r="AG1301" i="16" s="1"/>
  <c r="AF1300" i="16"/>
  <c r="AG1300" i="16" s="1"/>
  <c r="AF1299" i="16"/>
  <c r="AG1299" i="16" s="1"/>
  <c r="AF1298" i="16"/>
  <c r="AG1298" i="16" s="1"/>
  <c r="AF1297" i="16"/>
  <c r="AG1297" i="16" s="1"/>
  <c r="AF1296" i="16"/>
  <c r="AG1296" i="16" s="1"/>
  <c r="AF1295" i="16"/>
  <c r="AG1295" i="16" s="1"/>
  <c r="AF1294" i="16"/>
  <c r="AG1294" i="16" s="1"/>
  <c r="AF1293" i="16"/>
  <c r="AG1293" i="16" s="1"/>
  <c r="AF1292" i="16"/>
  <c r="AG1292" i="16" s="1"/>
  <c r="AF1291" i="16"/>
  <c r="AG1291" i="16" s="1"/>
  <c r="AF1290" i="16"/>
  <c r="AG1290" i="16" s="1"/>
  <c r="AF1289" i="16"/>
  <c r="AG1289" i="16" s="1"/>
  <c r="AF1288" i="16"/>
  <c r="AG1288" i="16" s="1"/>
  <c r="AF1287" i="16"/>
  <c r="AG1287" i="16" s="1"/>
  <c r="AF1286" i="16"/>
  <c r="AG1286" i="16" s="1"/>
  <c r="AF1285" i="16"/>
  <c r="AG1285" i="16" s="1"/>
  <c r="AF1284" i="16"/>
  <c r="AG1284" i="16" s="1"/>
  <c r="AF1283" i="16"/>
  <c r="AG1283" i="16" s="1"/>
  <c r="AF1282" i="16"/>
  <c r="AG1282" i="16" s="1"/>
  <c r="AF1281" i="16"/>
  <c r="AG1281" i="16" s="1"/>
  <c r="AF1280" i="16"/>
  <c r="AG1280" i="16" s="1"/>
  <c r="AF1279" i="16"/>
  <c r="AG1279" i="16" s="1"/>
  <c r="AF1278" i="16"/>
  <c r="AG1278" i="16" s="1"/>
  <c r="AF1277" i="16"/>
  <c r="AG1277" i="16" s="1"/>
  <c r="AF1276" i="16"/>
  <c r="AG1276" i="16" s="1"/>
  <c r="AF1275" i="16"/>
  <c r="AG1275" i="16" s="1"/>
  <c r="AF1274" i="16"/>
  <c r="AG1274" i="16" s="1"/>
  <c r="AF1273" i="16"/>
  <c r="AG1273" i="16" s="1"/>
  <c r="AF1272" i="16"/>
  <c r="AG1272" i="16" s="1"/>
  <c r="AF1271" i="16"/>
  <c r="AG1271" i="16" s="1"/>
  <c r="AF1270" i="16"/>
  <c r="AG1270" i="16" s="1"/>
  <c r="AF1269" i="16"/>
  <c r="AG1269" i="16" s="1"/>
  <c r="AF1268" i="16"/>
  <c r="AG1268" i="16" s="1"/>
  <c r="AF1267" i="16"/>
  <c r="AG1267" i="16" s="1"/>
  <c r="AF1266" i="16"/>
  <c r="AG1266" i="16" s="1"/>
  <c r="AF1265" i="16"/>
  <c r="AG1265" i="16" s="1"/>
  <c r="AF1264" i="16"/>
  <c r="AG1264" i="16" s="1"/>
  <c r="AF1263" i="16"/>
  <c r="AG1263" i="16" s="1"/>
  <c r="AF1262" i="16"/>
  <c r="AG1262" i="16" s="1"/>
  <c r="AF1261" i="16"/>
  <c r="AG1261" i="16" s="1"/>
  <c r="AF1260" i="16"/>
  <c r="AG1260" i="16" s="1"/>
  <c r="AF1259" i="16"/>
  <c r="AG1259" i="16" s="1"/>
  <c r="AF1258" i="16"/>
  <c r="AG1258" i="16" s="1"/>
  <c r="AF1257" i="16"/>
  <c r="AG1257" i="16" s="1"/>
  <c r="AF1256" i="16"/>
  <c r="AG1256" i="16" s="1"/>
  <c r="AF1255" i="16"/>
  <c r="AG1255" i="16" s="1"/>
  <c r="AF1254" i="16"/>
  <c r="AG1254" i="16" s="1"/>
  <c r="AF1253" i="16"/>
  <c r="AG1253" i="16" s="1"/>
  <c r="AF1252" i="16"/>
  <c r="AG1252" i="16" s="1"/>
  <c r="AF1251" i="16"/>
  <c r="AG1251" i="16" s="1"/>
  <c r="AF1250" i="16"/>
  <c r="AG1250" i="16" s="1"/>
  <c r="AF1249" i="16"/>
  <c r="AG1249" i="16" s="1"/>
  <c r="AF1248" i="16"/>
  <c r="AG1248" i="16" s="1"/>
  <c r="AF1247" i="16"/>
  <c r="AG1247" i="16" s="1"/>
  <c r="AF1246" i="16"/>
  <c r="AG1246" i="16" s="1"/>
  <c r="AF1245" i="16"/>
  <c r="AG1245" i="16" s="1"/>
  <c r="AF1244" i="16"/>
  <c r="AG1244" i="16" s="1"/>
  <c r="AF1243" i="16"/>
  <c r="AG1243" i="16" s="1"/>
  <c r="AF1242" i="16"/>
  <c r="AG1242" i="16" s="1"/>
  <c r="AF1241" i="16"/>
  <c r="AG1241" i="16" s="1"/>
  <c r="AF1240" i="16"/>
  <c r="AG1240" i="16" s="1"/>
  <c r="AF1239" i="16"/>
  <c r="AG1239" i="16" s="1"/>
  <c r="AF1238" i="16"/>
  <c r="AG1238" i="16" s="1"/>
  <c r="AF1237" i="16"/>
  <c r="AG1237" i="16" s="1"/>
  <c r="AF1236" i="16"/>
  <c r="AG1236" i="16" s="1"/>
  <c r="AF1235" i="16"/>
  <c r="AG1235" i="16" s="1"/>
  <c r="AF1234" i="16"/>
  <c r="AG1234" i="16" s="1"/>
  <c r="AF1233" i="16"/>
  <c r="AG1233" i="16" s="1"/>
  <c r="AF1232" i="16"/>
  <c r="AG1232" i="16" s="1"/>
  <c r="AF1231" i="16"/>
  <c r="AG1231" i="16" s="1"/>
  <c r="AF1230" i="16"/>
  <c r="AG1230" i="16" s="1"/>
  <c r="AF1229" i="16"/>
  <c r="AG1229" i="16" s="1"/>
  <c r="AF1228" i="16"/>
  <c r="AG1228" i="16" s="1"/>
  <c r="AF1227" i="16"/>
  <c r="AG1227" i="16" s="1"/>
  <c r="AF1226" i="16"/>
  <c r="AG1226" i="16" s="1"/>
  <c r="AF1225" i="16"/>
  <c r="AG1225" i="16" s="1"/>
  <c r="AF1224" i="16"/>
  <c r="AG1224" i="16" s="1"/>
  <c r="AF1223" i="16"/>
  <c r="AG1223" i="16" s="1"/>
  <c r="AF1222" i="16"/>
  <c r="AG1222" i="16" s="1"/>
  <c r="AF1221" i="16"/>
  <c r="AG1221" i="16" s="1"/>
  <c r="AF1220" i="16"/>
  <c r="AG1220" i="16" s="1"/>
  <c r="AF1219" i="16"/>
  <c r="AG1219" i="16" s="1"/>
  <c r="AF1218" i="16"/>
  <c r="AG1218" i="16" s="1"/>
  <c r="AF1217" i="16"/>
  <c r="AG1217" i="16" s="1"/>
  <c r="AF1216" i="16"/>
  <c r="AG1216" i="16" s="1"/>
  <c r="AF1215" i="16"/>
  <c r="AG1215" i="16" s="1"/>
  <c r="AF1214" i="16"/>
  <c r="AG1214" i="16" s="1"/>
  <c r="AF1213" i="16"/>
  <c r="AG1213" i="16" s="1"/>
  <c r="AF1212" i="16"/>
  <c r="AG1212" i="16" s="1"/>
  <c r="AF1211" i="16"/>
  <c r="AG1211" i="16" s="1"/>
  <c r="AF1210" i="16"/>
  <c r="AG1210" i="16" s="1"/>
  <c r="AF1209" i="16"/>
  <c r="AG1209" i="16" s="1"/>
  <c r="AF1208" i="16"/>
  <c r="AG1208" i="16" s="1"/>
  <c r="AF1207" i="16"/>
  <c r="AG1207" i="16" s="1"/>
  <c r="AF1206" i="16"/>
  <c r="AG1206" i="16" s="1"/>
  <c r="AF1205" i="16"/>
  <c r="AG1205" i="16" s="1"/>
  <c r="AF1204" i="16"/>
  <c r="AG1204" i="16" s="1"/>
  <c r="AF1203" i="16"/>
  <c r="AG1203" i="16" s="1"/>
  <c r="AF1202" i="16"/>
  <c r="AG1202" i="16" s="1"/>
  <c r="AF1201" i="16"/>
  <c r="AG1201" i="16" s="1"/>
  <c r="AF1200" i="16"/>
  <c r="AG1200" i="16" s="1"/>
  <c r="AF1199" i="16"/>
  <c r="AG1199" i="16" s="1"/>
  <c r="AF1198" i="16"/>
  <c r="AG1198" i="16" s="1"/>
  <c r="AF1197" i="16"/>
  <c r="AG1197" i="16" s="1"/>
  <c r="AF1196" i="16"/>
  <c r="AG1196" i="16" s="1"/>
  <c r="AF1195" i="16"/>
  <c r="AG1195" i="16" s="1"/>
  <c r="AF1194" i="16"/>
  <c r="AG1194" i="16" s="1"/>
  <c r="AF1193" i="16"/>
  <c r="AG1193" i="16" s="1"/>
  <c r="AF1192" i="16"/>
  <c r="AG1192" i="16" s="1"/>
  <c r="AF1191" i="16"/>
  <c r="AG1191" i="16" s="1"/>
  <c r="AF1190" i="16"/>
  <c r="AG1190" i="16" s="1"/>
  <c r="AF1189" i="16"/>
  <c r="AG1189" i="16" s="1"/>
  <c r="AF1188" i="16"/>
  <c r="AG1188" i="16" s="1"/>
  <c r="AF1187" i="16"/>
  <c r="AG1187" i="16" s="1"/>
  <c r="AF1186" i="16"/>
  <c r="AG1186" i="16" s="1"/>
  <c r="AF1185" i="16"/>
  <c r="AG1185" i="16" s="1"/>
  <c r="AF1184" i="16"/>
  <c r="AG1184" i="16" s="1"/>
  <c r="AF1183" i="16"/>
  <c r="AG1183" i="16" s="1"/>
  <c r="AF1182" i="16"/>
  <c r="AG1182" i="16" s="1"/>
  <c r="AF1181" i="16"/>
  <c r="AG1181" i="16" s="1"/>
  <c r="AF1180" i="16"/>
  <c r="AG1180" i="16" s="1"/>
  <c r="AF1179" i="16"/>
  <c r="AG1179" i="16" s="1"/>
  <c r="AF1178" i="16"/>
  <c r="AG1178" i="16" s="1"/>
  <c r="AF1177" i="16"/>
  <c r="AG1177" i="16" s="1"/>
  <c r="AF1176" i="16"/>
  <c r="AG1176" i="16" s="1"/>
  <c r="AF1175" i="16"/>
  <c r="AG1175" i="16" s="1"/>
  <c r="AF1174" i="16"/>
  <c r="AG1174" i="16" s="1"/>
  <c r="AF1173" i="16"/>
  <c r="AG1173" i="16" s="1"/>
  <c r="AF1172" i="16"/>
  <c r="AG1172" i="16" s="1"/>
  <c r="AF1171" i="16"/>
  <c r="AG1171" i="16" s="1"/>
  <c r="AF1170" i="16"/>
  <c r="AG1170" i="16" s="1"/>
  <c r="AF1169" i="16"/>
  <c r="AG1169" i="16" s="1"/>
  <c r="AF1168" i="16"/>
  <c r="AG1168" i="16" s="1"/>
  <c r="AF1167" i="16"/>
  <c r="AG1167" i="16" s="1"/>
  <c r="AF1166" i="16"/>
  <c r="AG1166" i="16" s="1"/>
  <c r="AF1165" i="16"/>
  <c r="AG1165" i="16" s="1"/>
  <c r="AF1164" i="16"/>
  <c r="AG1164" i="16" s="1"/>
  <c r="AF1163" i="16"/>
  <c r="AG1163" i="16" s="1"/>
  <c r="AF1162" i="16"/>
  <c r="AG1162" i="16" s="1"/>
  <c r="AF1161" i="16"/>
  <c r="AG1161" i="16" s="1"/>
  <c r="AF1160" i="16"/>
  <c r="AG1160" i="16" s="1"/>
  <c r="AF1159" i="16"/>
  <c r="AG1159" i="16" s="1"/>
  <c r="AF1158" i="16"/>
  <c r="AG1158" i="16" s="1"/>
  <c r="AF1157" i="16"/>
  <c r="AG1157" i="16" s="1"/>
  <c r="AF1156" i="16"/>
  <c r="AG1156" i="16" s="1"/>
  <c r="AF1155" i="16"/>
  <c r="AG1155" i="16" s="1"/>
  <c r="AF1154" i="16"/>
  <c r="AG1154" i="16" s="1"/>
  <c r="AF1153" i="16"/>
  <c r="AG1153" i="16" s="1"/>
  <c r="AF1152" i="16"/>
  <c r="AG1152" i="16" s="1"/>
  <c r="AF1151" i="16"/>
  <c r="AG1151" i="16" s="1"/>
  <c r="AF673" i="16"/>
  <c r="AG673" i="16" s="1"/>
  <c r="AF672" i="16"/>
  <c r="AG672" i="16" s="1"/>
  <c r="AF671" i="16"/>
  <c r="AG671" i="16" s="1"/>
  <c r="AF670" i="16"/>
  <c r="AG670" i="16" s="1"/>
  <c r="AF669" i="16"/>
  <c r="AG669" i="16" s="1"/>
  <c r="AF668" i="16"/>
  <c r="AG668" i="16" s="1"/>
  <c r="AF667" i="16"/>
  <c r="AG667" i="16" s="1"/>
  <c r="AF666" i="16"/>
  <c r="AG666" i="16" s="1"/>
  <c r="AF665" i="16"/>
  <c r="AG665" i="16" s="1"/>
  <c r="AF664" i="16"/>
  <c r="AG664" i="16" s="1"/>
  <c r="AF663" i="16"/>
  <c r="AG663" i="16" s="1"/>
  <c r="AF662" i="16"/>
  <c r="AG662" i="16" s="1"/>
  <c r="AF661" i="16"/>
  <c r="AG661" i="16" s="1"/>
  <c r="AF660" i="16"/>
  <c r="AG660" i="16" s="1"/>
  <c r="AF659" i="16"/>
  <c r="AG659" i="16" s="1"/>
  <c r="AF658" i="16"/>
  <c r="AG658" i="16" s="1"/>
  <c r="AF657" i="16"/>
  <c r="AG657" i="16" s="1"/>
  <c r="AF656" i="16"/>
  <c r="AG656" i="16" s="1"/>
  <c r="AF655" i="16"/>
  <c r="AG655" i="16" s="1"/>
  <c r="AF654" i="16"/>
  <c r="AG654" i="16" s="1"/>
  <c r="AF653" i="16"/>
  <c r="AG653" i="16" s="1"/>
  <c r="AF652" i="16"/>
  <c r="AG652" i="16" s="1"/>
  <c r="AF651" i="16"/>
  <c r="AG651" i="16" s="1"/>
  <c r="AF650" i="16"/>
  <c r="AG650" i="16" s="1"/>
  <c r="AF649" i="16"/>
  <c r="AG649" i="16" s="1"/>
  <c r="AF648" i="16"/>
  <c r="AG648" i="16" s="1"/>
  <c r="AF647" i="16"/>
  <c r="AG647" i="16" s="1"/>
  <c r="AF646" i="16"/>
  <c r="AF645" i="16"/>
  <c r="AG645" i="16" s="1"/>
  <c r="AF644" i="16"/>
  <c r="AG644" i="16" s="1"/>
  <c r="AF643" i="16"/>
  <c r="AG643" i="16" s="1"/>
  <c r="AF642" i="16"/>
  <c r="AG642" i="16" s="1"/>
  <c r="AF641" i="16"/>
  <c r="AG641" i="16" s="1"/>
  <c r="AF640" i="16"/>
  <c r="AG640" i="16" s="1"/>
  <c r="AF639" i="16"/>
  <c r="AG639" i="16" s="1"/>
  <c r="AF638" i="16"/>
  <c r="AG638" i="16" s="1"/>
  <c r="AF637" i="16"/>
  <c r="AG637" i="16" s="1"/>
  <c r="AF636" i="16"/>
  <c r="AG636" i="16" s="1"/>
  <c r="AF635" i="16"/>
  <c r="AF634" i="16"/>
  <c r="AG634" i="16" s="1"/>
  <c r="AF633" i="16"/>
  <c r="AG633" i="16" s="1"/>
  <c r="AF632" i="16"/>
  <c r="AG632" i="16" s="1"/>
  <c r="AF631" i="16"/>
  <c r="AG631" i="16" s="1"/>
  <c r="AF630" i="16"/>
  <c r="AG630" i="16" s="1"/>
  <c r="AF629" i="16"/>
  <c r="AG629" i="16" s="1"/>
  <c r="AF628" i="16"/>
  <c r="AG628" i="16" s="1"/>
  <c r="AF627" i="16"/>
  <c r="AG627" i="16" s="1"/>
  <c r="AF626" i="16"/>
  <c r="AG626" i="16" s="1"/>
  <c r="AF625" i="16"/>
  <c r="AG625" i="16" s="1"/>
  <c r="AF624" i="16"/>
  <c r="AG624" i="16" s="1"/>
  <c r="AF623" i="16"/>
  <c r="AG623" i="16" s="1"/>
  <c r="AF622" i="16"/>
  <c r="AG622" i="16" s="1"/>
  <c r="AF621" i="16"/>
  <c r="AG621" i="16" s="1"/>
  <c r="AF620" i="16"/>
  <c r="AG620" i="16" s="1"/>
  <c r="AF619" i="16"/>
  <c r="AG619" i="16" s="1"/>
  <c r="AF618" i="16"/>
  <c r="AG618" i="16" s="1"/>
  <c r="AF617" i="16"/>
  <c r="AG617" i="16" s="1"/>
  <c r="AF616" i="16"/>
  <c r="AG616" i="16" s="1"/>
  <c r="AF615" i="16"/>
  <c r="AG615" i="16" s="1"/>
  <c r="AF614" i="16"/>
  <c r="AG614" i="16" s="1"/>
  <c r="AF613" i="16"/>
  <c r="AG613" i="16" s="1"/>
  <c r="AF612" i="16"/>
  <c r="AG612" i="16" s="1"/>
  <c r="AF611" i="16"/>
  <c r="AG611" i="16" s="1"/>
  <c r="AF610" i="16"/>
  <c r="AG610" i="16" s="1"/>
  <c r="AF609" i="16"/>
  <c r="AG609" i="16" s="1"/>
  <c r="AF608" i="16"/>
  <c r="AG608" i="16" s="1"/>
  <c r="AF607" i="16"/>
  <c r="AG607" i="16" s="1"/>
  <c r="AF606" i="16"/>
  <c r="AG606" i="16" s="1"/>
  <c r="AF605" i="16"/>
  <c r="AG605" i="16" s="1"/>
  <c r="AF604" i="16"/>
  <c r="AG604" i="16" s="1"/>
  <c r="AF603" i="16"/>
  <c r="AG603" i="16" s="1"/>
  <c r="AF602" i="16"/>
  <c r="AG602" i="16" s="1"/>
  <c r="AF601" i="16"/>
  <c r="AG601" i="16" s="1"/>
  <c r="AF600" i="16"/>
  <c r="AG600" i="16" s="1"/>
  <c r="AF599" i="16"/>
  <c r="AG599" i="16" s="1"/>
  <c r="AF598" i="16"/>
  <c r="AG598" i="16" s="1"/>
  <c r="AF597" i="16"/>
  <c r="AG597" i="16" s="1"/>
  <c r="AF596" i="16"/>
  <c r="AG596" i="16" s="1"/>
  <c r="AF595" i="16"/>
  <c r="AG595" i="16" s="1"/>
  <c r="AF594" i="16"/>
  <c r="AG594" i="16" s="1"/>
  <c r="AF593" i="16"/>
  <c r="AG593" i="16" s="1"/>
  <c r="AF592" i="16"/>
  <c r="AG592" i="16" s="1"/>
  <c r="AF591" i="16"/>
  <c r="AG591" i="16" s="1"/>
  <c r="AF590" i="16"/>
  <c r="AG590" i="16" s="1"/>
  <c r="AF589" i="16"/>
  <c r="AG589" i="16" s="1"/>
  <c r="AF588" i="16"/>
  <c r="AG588" i="16" s="1"/>
  <c r="AF587" i="16"/>
  <c r="AG587" i="16" s="1"/>
  <c r="AF586" i="16"/>
  <c r="AG586" i="16" s="1"/>
  <c r="AF585" i="16"/>
  <c r="AG585" i="16" s="1"/>
  <c r="AF584" i="16"/>
  <c r="AG584" i="16" s="1"/>
  <c r="AF583" i="16"/>
  <c r="AG583" i="16" s="1"/>
  <c r="AF582" i="16"/>
  <c r="AG582" i="16" s="1"/>
  <c r="AF581" i="16"/>
  <c r="AG581" i="16" s="1"/>
  <c r="AF580" i="16"/>
  <c r="AG580" i="16" s="1"/>
  <c r="AF579" i="16"/>
  <c r="AG579" i="16" s="1"/>
  <c r="AF578" i="16"/>
  <c r="AG578" i="16" s="1"/>
  <c r="AF577" i="16"/>
  <c r="AG577" i="16" s="1"/>
  <c r="AF576" i="16"/>
  <c r="AG576" i="16" s="1"/>
  <c r="AF575" i="16"/>
  <c r="AG575" i="16" s="1"/>
  <c r="AF574" i="16"/>
  <c r="AG574" i="16" s="1"/>
  <c r="AF573" i="16"/>
  <c r="AG573" i="16" s="1"/>
  <c r="AF572" i="16"/>
  <c r="AF571" i="16"/>
  <c r="AG571" i="16" s="1"/>
  <c r="AF570" i="16"/>
  <c r="AG570" i="16" s="1"/>
  <c r="AF569" i="16"/>
  <c r="AG569" i="16" s="1"/>
  <c r="AF568" i="16"/>
  <c r="AG568" i="16" s="1"/>
  <c r="AF567" i="16"/>
  <c r="AG567" i="16" s="1"/>
  <c r="AF566" i="16"/>
  <c r="AG566" i="16" s="1"/>
  <c r="AF565" i="16"/>
  <c r="AG565" i="16" s="1"/>
  <c r="AF564" i="16"/>
  <c r="AG564" i="16" s="1"/>
  <c r="AF563" i="16"/>
  <c r="AG563" i="16" s="1"/>
  <c r="AF562" i="16"/>
  <c r="AG562" i="16" s="1"/>
  <c r="AF561" i="16"/>
  <c r="AG561" i="16" s="1"/>
  <c r="AF560" i="16"/>
  <c r="AG560" i="16" s="1"/>
  <c r="AF559" i="16"/>
  <c r="AG559" i="16" s="1"/>
  <c r="AF558" i="16"/>
  <c r="AG558" i="16" s="1"/>
  <c r="AF557" i="16"/>
  <c r="AG557" i="16" s="1"/>
  <c r="AF556" i="16"/>
  <c r="AG556" i="16" s="1"/>
  <c r="AF555" i="16"/>
  <c r="AG555" i="16" s="1"/>
  <c r="AF554" i="16"/>
  <c r="AG554" i="16" s="1"/>
  <c r="AF553" i="16"/>
  <c r="AG553" i="16" s="1"/>
  <c r="AF552" i="16"/>
  <c r="AF551" i="16"/>
  <c r="AG551" i="16" s="1"/>
  <c r="AF550" i="16"/>
  <c r="AG550" i="16" s="1"/>
  <c r="AF549" i="16"/>
  <c r="AG549" i="16" s="1"/>
  <c r="AF548" i="16"/>
  <c r="AG548" i="16" s="1"/>
  <c r="AF547" i="16"/>
  <c r="AG547" i="16" s="1"/>
  <c r="AF546" i="16"/>
  <c r="AG546" i="16" s="1"/>
  <c r="AF545" i="16"/>
  <c r="AG545" i="16" s="1"/>
  <c r="AF544" i="16"/>
  <c r="AG544" i="16" s="1"/>
  <c r="AF543" i="16"/>
  <c r="AG543" i="16" s="1"/>
  <c r="AF542" i="16"/>
  <c r="AG542" i="16" s="1"/>
  <c r="AF541" i="16"/>
  <c r="AG541" i="16" s="1"/>
  <c r="AF540" i="16"/>
  <c r="AG540" i="16" s="1"/>
  <c r="AF539" i="16"/>
  <c r="AG539" i="16" s="1"/>
  <c r="AF538" i="16"/>
  <c r="AG538" i="16" s="1"/>
  <c r="AF537" i="16"/>
  <c r="AG537" i="16" s="1"/>
  <c r="AF536" i="16"/>
  <c r="AG536" i="16" s="1"/>
  <c r="AF535" i="16"/>
  <c r="AG535" i="16" s="1"/>
  <c r="AF534" i="16"/>
  <c r="AG534" i="16" s="1"/>
  <c r="AF533" i="16"/>
  <c r="AG533" i="16" s="1"/>
  <c r="AF532" i="16"/>
  <c r="AG532" i="16" s="1"/>
  <c r="AF531" i="16"/>
  <c r="AG531" i="16" s="1"/>
  <c r="AF530" i="16"/>
  <c r="AG530" i="16" s="1"/>
  <c r="AF529" i="16"/>
  <c r="AG529" i="16" s="1"/>
  <c r="AF528" i="16"/>
  <c r="AG528" i="16" s="1"/>
  <c r="AF527" i="16"/>
  <c r="AG527" i="16" s="1"/>
  <c r="AF526" i="16"/>
  <c r="AF525" i="16"/>
  <c r="AG525" i="16" s="1"/>
  <c r="AF524" i="16"/>
  <c r="AG524" i="16" s="1"/>
  <c r="AF523" i="16"/>
  <c r="AG523" i="16" s="1"/>
  <c r="AF522" i="16"/>
  <c r="AG522" i="16" s="1"/>
  <c r="AF521" i="16"/>
  <c r="AG521" i="16" s="1"/>
  <c r="AF520" i="16"/>
  <c r="AG520" i="16" s="1"/>
  <c r="AF519" i="16"/>
  <c r="AG519" i="16" s="1"/>
  <c r="AF518" i="16"/>
  <c r="AG518" i="16" s="1"/>
  <c r="AF517" i="16"/>
  <c r="AG517" i="16" s="1"/>
  <c r="AF516" i="16"/>
  <c r="AG516" i="16" s="1"/>
  <c r="AF515" i="16"/>
  <c r="AG515" i="16" s="1"/>
  <c r="AF514" i="16"/>
  <c r="AG514" i="16" s="1"/>
  <c r="AF513" i="16"/>
  <c r="AG513" i="16" s="1"/>
  <c r="AF512" i="16"/>
  <c r="AG512" i="16" s="1"/>
  <c r="AF511" i="16"/>
  <c r="AG511" i="16" s="1"/>
  <c r="AF510" i="16"/>
  <c r="AG510" i="16" s="1"/>
  <c r="AF509" i="16"/>
  <c r="AG509" i="16" s="1"/>
  <c r="AF508" i="16"/>
  <c r="AG508" i="16" s="1"/>
  <c r="AF507" i="16"/>
  <c r="AG507" i="16" s="1"/>
  <c r="AF506" i="16"/>
  <c r="AG506" i="16" s="1"/>
  <c r="AF505" i="16"/>
  <c r="AG505" i="16" s="1"/>
  <c r="AF504" i="16"/>
  <c r="AG504" i="16" s="1"/>
  <c r="AF503" i="16"/>
  <c r="AG503" i="16" s="1"/>
  <c r="AF502" i="16"/>
  <c r="AG502" i="16" s="1"/>
  <c r="AF501" i="16"/>
  <c r="AG501" i="16" s="1"/>
  <c r="AF500" i="16"/>
  <c r="AG500" i="16" s="1"/>
  <c r="AF499" i="16"/>
  <c r="AG499" i="16" s="1"/>
  <c r="AF498" i="16"/>
  <c r="AG498" i="16" s="1"/>
  <c r="AF497" i="16"/>
  <c r="AG497" i="16" s="1"/>
  <c r="AF496" i="16"/>
  <c r="AG496" i="16" s="1"/>
  <c r="AF495" i="16"/>
  <c r="AG495" i="16" s="1"/>
  <c r="AF494" i="16"/>
  <c r="AG494" i="16" s="1"/>
  <c r="AF493" i="16"/>
  <c r="AG493" i="16" s="1"/>
  <c r="AF492" i="16"/>
  <c r="AG492" i="16" s="1"/>
  <c r="AF491" i="16"/>
  <c r="AG491" i="16" s="1"/>
  <c r="AF490" i="16"/>
  <c r="AG490" i="16" s="1"/>
  <c r="AF489" i="16"/>
  <c r="AG489" i="16" s="1"/>
  <c r="AF488" i="16"/>
  <c r="AG488" i="16" s="1"/>
  <c r="AF487" i="16"/>
  <c r="AG487" i="16" s="1"/>
  <c r="AF486" i="16"/>
  <c r="AG486" i="16" s="1"/>
  <c r="AF485" i="16"/>
  <c r="AG485" i="16" s="1"/>
  <c r="AF484" i="16"/>
  <c r="AG484" i="16" s="1"/>
  <c r="AF483" i="16"/>
  <c r="AG483" i="16" s="1"/>
  <c r="AF482" i="16"/>
  <c r="AG482" i="16" s="1"/>
  <c r="AF481" i="16"/>
  <c r="AG481" i="16" s="1"/>
  <c r="AF480" i="16"/>
  <c r="AG480" i="16" s="1"/>
  <c r="AF479" i="16"/>
  <c r="AG479" i="16" s="1"/>
  <c r="AF478" i="16"/>
  <c r="AG478" i="16" s="1"/>
  <c r="AF477" i="16"/>
  <c r="AG477" i="16" s="1"/>
  <c r="AF476" i="16"/>
  <c r="AG476" i="16" s="1"/>
  <c r="AF475" i="16"/>
  <c r="AG475" i="16" s="1"/>
  <c r="AF474" i="16"/>
  <c r="AG474" i="16" s="1"/>
  <c r="AF473" i="16"/>
  <c r="AG473" i="16" s="1"/>
  <c r="AF472" i="16"/>
  <c r="AG472" i="16" s="1"/>
  <c r="AF471" i="16"/>
  <c r="AG471" i="16" s="1"/>
  <c r="AF470" i="16"/>
  <c r="AG470" i="16" s="1"/>
  <c r="AF469" i="16"/>
  <c r="AG469" i="16" s="1"/>
  <c r="AF468" i="16"/>
  <c r="AG468" i="16" s="1"/>
  <c r="AF467" i="16"/>
  <c r="AG467" i="16" s="1"/>
  <c r="AF466" i="16"/>
  <c r="AG466" i="16" s="1"/>
  <c r="AF465" i="16"/>
  <c r="AG465" i="16" s="1"/>
  <c r="AF464" i="16"/>
  <c r="AG464" i="16" s="1"/>
  <c r="AF463" i="16"/>
  <c r="AG463" i="16" s="1"/>
  <c r="AF462" i="16"/>
  <c r="AG462" i="16" s="1"/>
  <c r="AF461" i="16"/>
  <c r="AG461" i="16" s="1"/>
  <c r="AF460" i="16"/>
  <c r="AG460" i="16" s="1"/>
  <c r="AF459" i="16"/>
  <c r="AG459" i="16" s="1"/>
  <c r="AF458" i="16"/>
  <c r="AG458" i="16" s="1"/>
  <c r="AF457" i="16"/>
  <c r="AG457" i="16" s="1"/>
  <c r="AF456" i="16"/>
  <c r="AG456" i="16" s="1"/>
  <c r="AF455" i="16"/>
  <c r="AG455" i="16" s="1"/>
  <c r="AF454" i="16"/>
  <c r="AG454" i="16" s="1"/>
  <c r="AF453" i="16"/>
  <c r="AG453" i="16" s="1"/>
  <c r="AF452" i="16"/>
  <c r="AG452" i="16" s="1"/>
  <c r="AF451" i="16"/>
  <c r="AG451" i="16" s="1"/>
  <c r="AF450" i="16"/>
  <c r="AG450" i="16" s="1"/>
  <c r="AF449" i="16"/>
  <c r="AG449" i="16" s="1"/>
  <c r="AF448" i="16"/>
  <c r="AG448" i="16" s="1"/>
  <c r="AF447" i="16"/>
  <c r="AG447" i="16" s="1"/>
  <c r="AF446" i="16"/>
  <c r="AG446" i="16" s="1"/>
  <c r="AF445" i="16"/>
  <c r="AF444" i="16"/>
  <c r="AG444" i="16" s="1"/>
  <c r="AF443" i="16"/>
  <c r="AG443" i="16" s="1"/>
  <c r="AF442" i="16"/>
  <c r="AG442" i="16" s="1"/>
  <c r="AF441" i="16"/>
  <c r="AF440" i="16"/>
  <c r="AG440" i="16" s="1"/>
  <c r="AF439" i="16"/>
  <c r="AG439" i="16" s="1"/>
  <c r="AF438" i="16"/>
  <c r="AG438" i="16" s="1"/>
  <c r="AF437" i="16"/>
  <c r="AG437" i="16" s="1"/>
  <c r="AF436" i="16"/>
  <c r="AG436" i="16" s="1"/>
  <c r="AF435" i="16"/>
  <c r="AG435" i="16" s="1"/>
  <c r="AF434" i="16"/>
  <c r="AG434" i="16" s="1"/>
  <c r="AF433" i="16"/>
  <c r="AG433" i="16" s="1"/>
  <c r="AF432" i="16"/>
  <c r="AG432" i="16" s="1"/>
  <c r="AF431" i="16"/>
  <c r="AG431" i="16" s="1"/>
  <c r="AF430" i="16"/>
  <c r="AG430" i="16" s="1"/>
  <c r="AF429" i="16"/>
  <c r="AG429" i="16" s="1"/>
  <c r="AF428" i="16"/>
  <c r="AG428" i="16" s="1"/>
  <c r="AF427" i="16"/>
  <c r="AG427" i="16" s="1"/>
  <c r="AF426" i="16"/>
  <c r="AG426" i="16" s="1"/>
  <c r="AF425" i="16"/>
  <c r="AG425" i="16" s="1"/>
  <c r="AF424" i="16"/>
  <c r="AG424" i="16" s="1"/>
  <c r="AF423" i="16"/>
  <c r="AG423" i="16" s="1"/>
  <c r="AF422" i="16"/>
  <c r="AG422" i="16" s="1"/>
  <c r="AF421" i="16"/>
  <c r="AG421" i="16" s="1"/>
  <c r="AF420" i="16"/>
  <c r="AG420" i="16" s="1"/>
  <c r="AF419" i="16"/>
  <c r="AF418" i="16"/>
  <c r="AG418" i="16" s="1"/>
  <c r="AF417" i="16"/>
  <c r="AG417" i="16" s="1"/>
  <c r="AF416" i="16"/>
  <c r="AG416" i="16" s="1"/>
  <c r="AF415" i="16"/>
  <c r="AG415" i="16" s="1"/>
  <c r="AF414" i="16"/>
  <c r="AG414" i="16" s="1"/>
  <c r="AF413" i="16"/>
  <c r="AG413" i="16" s="1"/>
  <c r="AF412" i="16"/>
  <c r="AG412" i="16" s="1"/>
  <c r="AF411" i="16"/>
  <c r="AG411" i="16" s="1"/>
  <c r="AF410" i="16"/>
  <c r="AG410" i="16" s="1"/>
  <c r="AF409" i="16"/>
  <c r="AG409" i="16" s="1"/>
  <c r="AF408" i="16"/>
  <c r="AG408" i="16" s="1"/>
  <c r="AF407" i="16"/>
  <c r="AG407" i="16" s="1"/>
  <c r="AF406" i="16"/>
  <c r="AG406" i="16" s="1"/>
  <c r="AF405" i="16"/>
  <c r="AG405" i="16" s="1"/>
  <c r="AF404" i="16"/>
  <c r="AG404" i="16" s="1"/>
  <c r="AF403" i="16"/>
  <c r="AG403" i="16" s="1"/>
  <c r="AF402" i="16"/>
  <c r="AG402" i="16" s="1"/>
  <c r="AF401" i="16"/>
  <c r="AG401" i="16" s="1"/>
  <c r="AF400" i="16"/>
  <c r="AG400" i="16" s="1"/>
  <c r="AF399" i="16"/>
  <c r="AG399" i="16" s="1"/>
  <c r="AF398" i="16"/>
  <c r="AG398" i="16" s="1"/>
  <c r="AF397" i="16"/>
  <c r="AG397" i="16" s="1"/>
  <c r="AF396" i="16"/>
  <c r="AG396" i="16" s="1"/>
  <c r="AF395" i="16"/>
  <c r="AG395" i="16" s="1"/>
  <c r="AF394" i="16"/>
  <c r="AG394" i="16" s="1"/>
  <c r="AF393" i="16"/>
  <c r="AG393" i="16" s="1"/>
  <c r="AF392" i="16"/>
  <c r="AF391" i="16"/>
  <c r="AG391" i="16" s="1"/>
  <c r="AF390" i="16"/>
  <c r="AG390" i="16" s="1"/>
  <c r="AF389" i="16"/>
  <c r="AG389" i="16" s="1"/>
  <c r="AF388" i="16"/>
  <c r="AG388" i="16" s="1"/>
  <c r="AF387" i="16"/>
  <c r="AG387" i="16" s="1"/>
  <c r="AF386" i="16"/>
  <c r="AG386" i="16" s="1"/>
  <c r="AF385" i="16"/>
  <c r="AG385" i="16" s="1"/>
  <c r="AF384" i="16"/>
  <c r="AG384" i="16" s="1"/>
  <c r="AF383" i="16"/>
  <c r="AG383" i="16" s="1"/>
  <c r="AF382" i="16"/>
  <c r="AG382" i="16" s="1"/>
  <c r="AF381" i="16"/>
  <c r="AG381" i="16" s="1"/>
  <c r="AF380" i="16"/>
  <c r="AG380" i="16" s="1"/>
  <c r="AF379" i="16"/>
  <c r="AG379" i="16" s="1"/>
  <c r="AF378" i="16"/>
  <c r="AG378" i="16" s="1"/>
  <c r="AF377" i="16"/>
  <c r="AG377" i="16" s="1"/>
  <c r="AF376" i="16"/>
  <c r="AG376" i="16" s="1"/>
  <c r="AF375" i="16"/>
  <c r="AG375" i="16" s="1"/>
  <c r="AF374" i="16"/>
  <c r="AG374" i="16" s="1"/>
  <c r="AF373" i="16"/>
  <c r="AG373" i="16" s="1"/>
  <c r="AF372" i="16"/>
  <c r="AG372" i="16" s="1"/>
  <c r="AF371" i="16"/>
  <c r="AG371" i="16" s="1"/>
  <c r="AF370" i="16"/>
  <c r="AG370" i="16" s="1"/>
  <c r="AF369" i="16"/>
  <c r="AG369" i="16" s="1"/>
  <c r="AF368" i="16"/>
  <c r="AG368" i="16" s="1"/>
  <c r="AF367" i="16"/>
  <c r="AG367" i="16" s="1"/>
  <c r="AF366" i="16"/>
  <c r="AG366" i="16" s="1"/>
  <c r="AF365" i="16"/>
  <c r="AF364" i="16"/>
  <c r="AG364" i="16" s="1"/>
  <c r="AF363" i="16"/>
  <c r="AG363" i="16" s="1"/>
  <c r="AF362" i="16"/>
  <c r="AG362" i="16" s="1"/>
  <c r="AF361" i="16"/>
  <c r="AG361" i="16" s="1"/>
  <c r="AF360" i="16"/>
  <c r="AG360" i="16" s="1"/>
  <c r="AF359" i="16"/>
  <c r="AG359" i="16" s="1"/>
  <c r="AF358" i="16"/>
  <c r="AG358" i="16" s="1"/>
  <c r="AF357" i="16"/>
  <c r="AG357" i="16" s="1"/>
  <c r="AF356" i="16"/>
  <c r="AF355" i="16"/>
  <c r="AG355" i="16" s="1"/>
  <c r="AF354" i="16"/>
  <c r="AG354" i="16" s="1"/>
  <c r="AF353" i="16"/>
  <c r="AG353" i="16" s="1"/>
  <c r="AF352" i="16"/>
  <c r="AG352" i="16" s="1"/>
  <c r="AF351" i="16"/>
  <c r="AG351" i="16" s="1"/>
  <c r="AF350" i="16"/>
  <c r="AG350" i="16" s="1"/>
  <c r="AF349" i="16"/>
  <c r="AG349" i="16" s="1"/>
  <c r="AF348" i="16"/>
  <c r="AG348" i="16" s="1"/>
  <c r="AF347" i="16"/>
  <c r="AG347" i="16" s="1"/>
  <c r="AF346" i="16"/>
  <c r="AG346" i="16" s="1"/>
  <c r="AF345" i="16"/>
  <c r="AG345" i="16" s="1"/>
  <c r="AF344" i="16"/>
  <c r="AG344" i="16" s="1"/>
  <c r="AF343" i="16"/>
  <c r="AG343" i="16" s="1"/>
  <c r="AF342" i="16"/>
  <c r="AG342" i="16" s="1"/>
  <c r="AF341" i="16"/>
  <c r="AG341" i="16" s="1"/>
  <c r="AF340" i="16"/>
  <c r="AG340" i="16" s="1"/>
  <c r="AF339" i="16"/>
  <c r="AG339" i="16" s="1"/>
  <c r="AF338" i="16"/>
  <c r="AG338" i="16" s="1"/>
  <c r="AF337" i="16"/>
  <c r="AG337" i="16" s="1"/>
  <c r="AF336" i="16"/>
  <c r="AG336" i="16" s="1"/>
  <c r="AF335" i="16"/>
  <c r="AG335" i="16" s="1"/>
  <c r="AF334" i="16"/>
  <c r="AG334" i="16" s="1"/>
  <c r="AF333" i="16"/>
  <c r="AG333" i="16" s="1"/>
  <c r="AF332" i="16"/>
  <c r="AG332" i="16" s="1"/>
  <c r="AF331" i="16"/>
  <c r="AG331" i="16" s="1"/>
  <c r="AF330" i="16"/>
  <c r="AG330" i="16" s="1"/>
  <c r="AF329" i="16"/>
  <c r="AG329" i="16" s="1"/>
  <c r="AF328" i="16"/>
  <c r="AG328" i="16" s="1"/>
  <c r="AF327" i="16"/>
  <c r="AG327" i="16" s="1"/>
  <c r="AF326" i="16"/>
  <c r="AG326" i="16" s="1"/>
  <c r="AF325" i="16"/>
  <c r="AG325" i="16" s="1"/>
  <c r="AF324" i="16"/>
  <c r="AG324" i="16" s="1"/>
  <c r="AF323" i="16"/>
  <c r="AG323" i="16" s="1"/>
  <c r="AF322" i="16"/>
  <c r="AG322" i="16" s="1"/>
  <c r="AF321" i="16"/>
  <c r="AG321" i="16" s="1"/>
  <c r="AF320" i="16"/>
  <c r="AG320" i="16" s="1"/>
  <c r="AF319" i="16"/>
  <c r="AG319" i="16" s="1"/>
  <c r="AF318" i="16"/>
  <c r="AG318" i="16" s="1"/>
  <c r="AF317" i="16"/>
  <c r="AG317" i="16" s="1"/>
  <c r="AF316" i="16"/>
  <c r="AG316" i="16" s="1"/>
  <c r="AF315" i="16"/>
  <c r="AG315" i="16" s="1"/>
  <c r="AF314" i="16"/>
  <c r="AG314" i="16" s="1"/>
  <c r="AF313" i="16"/>
  <c r="AG313" i="16" s="1"/>
  <c r="AF312" i="16"/>
  <c r="AG312" i="16" s="1"/>
  <c r="AF311" i="16"/>
  <c r="AG311" i="16" s="1"/>
  <c r="AF310" i="16"/>
  <c r="AG310" i="16" s="1"/>
  <c r="AF309" i="16"/>
  <c r="AG309" i="16" s="1"/>
  <c r="AF308" i="16"/>
  <c r="AG308" i="16" s="1"/>
  <c r="AF307" i="16"/>
  <c r="AG307" i="16" s="1"/>
  <c r="AF306" i="16"/>
  <c r="AG306" i="16" s="1"/>
  <c r="AF305" i="16"/>
  <c r="AG305" i="16" s="1"/>
  <c r="AF304" i="16"/>
  <c r="AG304" i="16" s="1"/>
  <c r="AF303" i="16"/>
  <c r="AG303" i="16" s="1"/>
  <c r="AF302" i="16"/>
  <c r="AF301" i="16"/>
  <c r="AG301" i="16" s="1"/>
  <c r="AF300" i="16"/>
  <c r="AG300" i="16" s="1"/>
  <c r="AF299" i="16"/>
  <c r="AG299" i="16" s="1"/>
  <c r="AF298" i="16"/>
  <c r="AG298" i="16" s="1"/>
  <c r="AF297" i="16"/>
  <c r="AG297" i="16" s="1"/>
  <c r="AF296" i="16"/>
  <c r="AG296" i="16" s="1"/>
  <c r="AF295" i="16"/>
  <c r="AG295" i="16" s="1"/>
  <c r="AF294" i="16"/>
  <c r="AG294" i="16" s="1"/>
  <c r="AF293" i="16"/>
  <c r="AG293" i="16" s="1"/>
  <c r="AF292" i="16"/>
  <c r="AG292" i="16" s="1"/>
  <c r="AF291" i="16"/>
  <c r="AG291" i="16" s="1"/>
  <c r="AF290" i="16"/>
  <c r="AG290" i="16" s="1"/>
  <c r="AF289" i="16"/>
  <c r="AG289" i="16" s="1"/>
  <c r="AF288" i="16"/>
  <c r="AG288" i="16" s="1"/>
  <c r="AF287" i="16"/>
  <c r="AG287" i="16" s="1"/>
  <c r="AF286" i="16"/>
  <c r="AG286" i="16" s="1"/>
  <c r="AF285" i="16"/>
  <c r="AG285" i="16" s="1"/>
  <c r="AF284" i="16"/>
  <c r="AG284" i="16" s="1"/>
  <c r="AF283" i="16"/>
  <c r="AG283" i="16" s="1"/>
  <c r="AF282" i="16"/>
  <c r="AG282" i="16" s="1"/>
  <c r="AF281" i="16"/>
  <c r="AG281" i="16" s="1"/>
  <c r="AF280" i="16"/>
  <c r="AG280" i="16" s="1"/>
  <c r="AF279" i="16"/>
  <c r="AG279" i="16" s="1"/>
  <c r="AF278" i="16"/>
  <c r="AG278" i="16" s="1"/>
  <c r="AF277" i="16"/>
  <c r="AG277" i="16" s="1"/>
  <c r="AF276" i="16"/>
  <c r="AG276" i="16" s="1"/>
  <c r="AF275" i="16"/>
  <c r="AG275" i="16" s="1"/>
  <c r="AF274" i="16"/>
  <c r="AF273" i="16"/>
  <c r="AG273" i="16" s="1"/>
  <c r="AF272" i="16"/>
  <c r="AG272" i="16" s="1"/>
  <c r="AF271" i="16"/>
  <c r="AG271" i="16" s="1"/>
  <c r="AF270" i="16"/>
  <c r="AG270" i="16" s="1"/>
  <c r="AF269" i="16"/>
  <c r="AG269" i="16" s="1"/>
  <c r="AF268" i="16"/>
  <c r="AG268" i="16" s="1"/>
  <c r="AF267" i="16"/>
  <c r="AG267" i="16" s="1"/>
  <c r="AF266" i="16"/>
  <c r="AG266" i="16" s="1"/>
  <c r="AF265" i="16"/>
  <c r="AG265" i="16" s="1"/>
  <c r="AF264" i="16"/>
  <c r="AG264" i="16" s="1"/>
  <c r="AF263" i="16"/>
  <c r="AG263" i="16" s="1"/>
  <c r="AF262" i="16"/>
  <c r="AG262" i="16" s="1"/>
  <c r="AF261" i="16"/>
  <c r="AG261" i="16" s="1"/>
  <c r="AF260" i="16"/>
  <c r="AG260" i="16" s="1"/>
  <c r="AF259" i="16"/>
  <c r="AG259" i="16" s="1"/>
  <c r="AF258" i="16"/>
  <c r="AF257" i="16"/>
  <c r="AG257" i="16" s="1"/>
  <c r="AF256" i="16"/>
  <c r="AG256" i="16" s="1"/>
  <c r="AF255" i="16"/>
  <c r="AG255" i="16" s="1"/>
  <c r="AF254" i="16"/>
  <c r="AG254" i="16" s="1"/>
  <c r="AF253" i="16"/>
  <c r="AG253" i="16" s="1"/>
  <c r="AF252" i="16"/>
  <c r="AG252" i="16" s="1"/>
  <c r="AF251" i="16"/>
  <c r="AG251" i="16" s="1"/>
  <c r="AF250" i="16"/>
  <c r="AG250" i="16" s="1"/>
  <c r="AF249" i="16"/>
  <c r="AG249" i="16" s="1"/>
  <c r="AF248" i="16"/>
  <c r="AG248" i="16" s="1"/>
  <c r="AF247" i="16"/>
  <c r="AG247" i="16" s="1"/>
  <c r="AF246" i="16"/>
  <c r="AG246" i="16" s="1"/>
  <c r="AF245" i="16"/>
  <c r="AG245" i="16" s="1"/>
  <c r="AF244" i="16"/>
  <c r="AG244" i="16" s="1"/>
  <c r="AF243" i="16"/>
  <c r="AG243" i="16" s="1"/>
  <c r="AF242" i="16"/>
  <c r="AG242" i="16" s="1"/>
  <c r="AF241" i="16"/>
  <c r="AG241" i="16" s="1"/>
  <c r="AF240" i="16"/>
  <c r="AG240" i="16" s="1"/>
  <c r="AF239" i="16"/>
  <c r="AG239" i="16" s="1"/>
  <c r="AF238" i="16"/>
  <c r="AG238" i="16" s="1"/>
  <c r="AF237" i="16"/>
  <c r="AG237" i="16" s="1"/>
  <c r="AF236" i="16"/>
  <c r="AG236" i="16" s="1"/>
  <c r="AF235" i="16"/>
  <c r="AG235" i="16" s="1"/>
  <c r="AF234" i="16"/>
  <c r="AG234" i="16" s="1"/>
  <c r="AF233" i="16"/>
  <c r="AG233" i="16" s="1"/>
  <c r="AF232" i="16"/>
  <c r="AG232" i="16" s="1"/>
  <c r="AF231" i="16"/>
  <c r="AG231" i="16" s="1"/>
  <c r="AF230" i="16"/>
  <c r="AG230" i="16" s="1"/>
  <c r="AF229" i="16"/>
  <c r="AG229" i="16" s="1"/>
  <c r="AF228" i="16"/>
  <c r="AF227" i="16"/>
  <c r="AG227" i="16" s="1"/>
  <c r="AF226" i="16"/>
  <c r="AG226" i="16" s="1"/>
  <c r="AF225" i="16"/>
  <c r="AG225" i="16" s="1"/>
  <c r="AF224" i="16"/>
  <c r="AG224" i="16" s="1"/>
  <c r="AF223" i="16"/>
  <c r="AG223" i="16" s="1"/>
  <c r="AF222" i="16"/>
  <c r="AG222" i="16" s="1"/>
  <c r="AF221" i="16"/>
  <c r="AG221" i="16" s="1"/>
  <c r="AF220" i="16"/>
  <c r="AG220" i="16" s="1"/>
  <c r="AF219" i="16"/>
  <c r="AG219" i="16" s="1"/>
  <c r="AF218" i="16"/>
  <c r="AF217" i="16"/>
  <c r="AG217" i="16" s="1"/>
  <c r="AF216" i="16"/>
  <c r="AF215" i="16"/>
  <c r="AG215" i="16" s="1"/>
  <c r="AF214" i="16"/>
  <c r="AG214" i="16" s="1"/>
  <c r="AF213" i="16"/>
  <c r="AG213" i="16" s="1"/>
  <c r="AF212" i="16"/>
  <c r="AG212" i="16" s="1"/>
  <c r="AF211" i="16"/>
  <c r="AG211" i="16" s="1"/>
  <c r="AF210" i="16"/>
  <c r="AG210" i="16" s="1"/>
  <c r="AF209" i="16"/>
  <c r="AG209" i="16" s="1"/>
  <c r="AF208" i="16"/>
  <c r="AG208" i="16" s="1"/>
  <c r="AF207" i="16"/>
  <c r="AG207" i="16" s="1"/>
  <c r="AF206" i="16"/>
  <c r="AG206" i="16" s="1"/>
  <c r="AF205" i="16"/>
  <c r="AG205" i="16" s="1"/>
  <c r="AF204" i="16"/>
  <c r="AG204" i="16" s="1"/>
  <c r="AF203" i="16"/>
  <c r="AG203" i="16" s="1"/>
  <c r="AF202" i="16"/>
  <c r="AG202" i="16" s="1"/>
  <c r="AF201" i="16"/>
  <c r="AG201" i="16" s="1"/>
  <c r="AF200" i="16"/>
  <c r="AG200" i="16" s="1"/>
  <c r="AF199" i="16"/>
  <c r="AG199" i="16" s="1"/>
  <c r="AF198" i="16"/>
  <c r="AG198" i="16" s="1"/>
  <c r="AF197" i="16"/>
  <c r="AG197" i="16" s="1"/>
  <c r="AF196" i="16"/>
  <c r="AG196" i="16" s="1"/>
  <c r="AF195" i="16"/>
  <c r="AG195" i="16" s="1"/>
  <c r="AF194" i="16"/>
  <c r="AG194" i="16" s="1"/>
  <c r="AF193" i="16"/>
  <c r="AG193" i="16" s="1"/>
  <c r="AF192" i="16"/>
  <c r="AG192" i="16" s="1"/>
  <c r="AF191" i="16"/>
  <c r="AG191" i="16" s="1"/>
  <c r="AF190" i="16"/>
  <c r="AG190" i="16" s="1"/>
  <c r="AF189" i="16"/>
  <c r="AG189" i="16" s="1"/>
  <c r="AF188" i="16"/>
  <c r="AG188" i="16" s="1"/>
  <c r="AF187" i="16"/>
  <c r="AG187" i="16" s="1"/>
  <c r="AF186" i="16"/>
  <c r="AG186" i="16" s="1"/>
  <c r="AF185" i="16"/>
  <c r="AG185" i="16" s="1"/>
  <c r="AF184" i="16"/>
  <c r="AG184" i="16" s="1"/>
  <c r="AF183" i="16"/>
  <c r="AG183" i="16" s="1"/>
  <c r="AF182" i="16"/>
  <c r="AG182" i="16" s="1"/>
  <c r="AF181" i="16"/>
  <c r="AG181" i="16" s="1"/>
  <c r="AF180" i="16"/>
  <c r="AG180" i="16" s="1"/>
  <c r="AF179" i="16"/>
  <c r="AG179" i="16" s="1"/>
  <c r="AF178" i="16"/>
  <c r="AF177" i="16"/>
  <c r="AG177" i="16" s="1"/>
  <c r="AF176" i="16"/>
  <c r="AG176" i="16" s="1"/>
  <c r="AF175" i="16"/>
  <c r="AG175" i="16" s="1"/>
  <c r="AF174" i="16"/>
  <c r="AG174" i="16" s="1"/>
  <c r="AF173" i="16"/>
  <c r="AG173" i="16" s="1"/>
  <c r="AF172" i="16"/>
  <c r="AG172" i="16" s="1"/>
  <c r="AF171" i="16"/>
  <c r="AG171" i="16" s="1"/>
  <c r="AF170" i="16"/>
  <c r="AG170" i="16" s="1"/>
  <c r="AF169" i="16"/>
  <c r="AG169" i="16" s="1"/>
  <c r="AF168" i="16"/>
  <c r="AG168" i="16" s="1"/>
  <c r="AF167" i="16"/>
  <c r="AG167" i="16" s="1"/>
  <c r="AF166" i="16"/>
  <c r="AG166" i="16" s="1"/>
  <c r="AF165" i="16"/>
  <c r="AG165" i="16" s="1"/>
  <c r="AF164" i="16"/>
  <c r="AG164" i="16" s="1"/>
  <c r="AF163" i="16"/>
  <c r="AG163" i="16" s="1"/>
  <c r="AF162" i="16"/>
  <c r="AG162" i="16" s="1"/>
  <c r="AF161" i="16"/>
  <c r="AG161" i="16" s="1"/>
  <c r="AF160" i="16"/>
  <c r="AG160" i="16" s="1"/>
  <c r="AF159" i="16"/>
  <c r="AG159" i="16" s="1"/>
  <c r="AF158" i="16"/>
  <c r="AG158" i="16" s="1"/>
  <c r="AF157" i="16"/>
  <c r="AG157" i="16" s="1"/>
  <c r="AF156" i="16"/>
  <c r="AG156" i="16" s="1"/>
  <c r="AF155" i="16"/>
  <c r="AG155" i="16" s="1"/>
  <c r="AF154" i="16"/>
  <c r="AG154" i="16" s="1"/>
  <c r="AF153" i="16"/>
  <c r="AG153" i="16" s="1"/>
  <c r="AF152" i="16"/>
  <c r="AG152" i="16" s="1"/>
  <c r="AF151" i="16"/>
  <c r="AG151" i="16" s="1"/>
  <c r="AF150" i="16"/>
  <c r="AG150" i="16" s="1"/>
  <c r="AF149" i="16"/>
  <c r="AG149" i="16" s="1"/>
  <c r="AF148" i="16"/>
  <c r="AG148" i="16" s="1"/>
  <c r="AF147" i="16"/>
  <c r="AG147" i="16" s="1"/>
  <c r="AF146" i="16"/>
  <c r="AF145" i="16"/>
  <c r="AG145" i="16" s="1"/>
  <c r="AF144" i="16"/>
  <c r="AG144" i="16" s="1"/>
  <c r="AF143" i="16"/>
  <c r="AG143" i="16" s="1"/>
  <c r="AF142" i="16"/>
  <c r="AG142" i="16" s="1"/>
  <c r="AF141" i="16"/>
  <c r="AG141" i="16" s="1"/>
  <c r="AF140" i="16"/>
  <c r="AG140" i="16" s="1"/>
  <c r="AF139" i="16"/>
  <c r="AG139" i="16" s="1"/>
  <c r="AF138" i="16"/>
  <c r="AG138" i="16" s="1"/>
  <c r="AF137" i="16"/>
  <c r="AG137" i="16" s="1"/>
  <c r="AF136" i="16"/>
  <c r="AG136" i="16" s="1"/>
  <c r="AF135" i="16"/>
  <c r="AG135" i="16" s="1"/>
  <c r="AF134" i="16"/>
  <c r="AG134" i="16" s="1"/>
  <c r="AF133" i="16"/>
  <c r="AG133" i="16" s="1"/>
  <c r="AF132" i="16"/>
  <c r="AG132" i="16" s="1"/>
  <c r="AF131" i="16"/>
  <c r="AG131" i="16" s="1"/>
  <c r="AF130" i="16"/>
  <c r="AG130" i="16" s="1"/>
  <c r="AF129" i="16"/>
  <c r="AG129" i="16" s="1"/>
  <c r="AF128" i="16"/>
  <c r="AG128" i="16" s="1"/>
  <c r="AF127" i="16"/>
  <c r="AG127" i="16" s="1"/>
  <c r="AF126" i="16"/>
  <c r="AF125" i="16"/>
  <c r="AG125" i="16" s="1"/>
  <c r="AF124" i="16"/>
  <c r="AG124" i="16" s="1"/>
  <c r="AF123" i="16"/>
  <c r="AF122" i="16"/>
  <c r="AG122" i="16" s="1"/>
  <c r="AF121" i="16"/>
  <c r="AG121" i="16" s="1"/>
  <c r="AF120" i="16"/>
  <c r="AG120" i="16" s="1"/>
  <c r="AF119" i="16"/>
  <c r="AG119" i="16" s="1"/>
  <c r="AF118" i="16"/>
  <c r="AG118" i="16" s="1"/>
  <c r="AF117" i="16"/>
  <c r="AG117" i="16" s="1"/>
  <c r="AF116" i="16"/>
  <c r="AG116" i="16" s="1"/>
  <c r="AF115" i="16"/>
  <c r="AG115" i="16" s="1"/>
  <c r="AF114" i="16"/>
  <c r="AG114" i="16" s="1"/>
  <c r="AF113" i="16"/>
  <c r="AF112" i="16"/>
  <c r="AG112" i="16" s="1"/>
  <c r="AF111" i="16"/>
  <c r="AG111" i="16" s="1"/>
  <c r="AF110" i="16"/>
  <c r="AG110" i="16" s="1"/>
  <c r="AF109" i="16"/>
  <c r="AG109" i="16" s="1"/>
  <c r="AF108" i="16"/>
  <c r="AG108" i="16" s="1"/>
  <c r="AF107" i="16"/>
  <c r="AG107" i="16" s="1"/>
  <c r="AF106" i="16"/>
  <c r="AG106" i="16" s="1"/>
  <c r="AF105" i="16"/>
  <c r="AG105" i="16" s="1"/>
  <c r="AF104" i="16"/>
  <c r="AG104" i="16" s="1"/>
  <c r="AF103" i="16"/>
  <c r="AG103" i="16" s="1"/>
  <c r="AF102" i="16"/>
  <c r="AG102" i="16" s="1"/>
  <c r="AF101" i="16"/>
  <c r="AG101" i="16" s="1"/>
  <c r="AF100" i="16"/>
  <c r="AG100" i="16" s="1"/>
  <c r="AF99" i="16"/>
  <c r="AG99" i="16" s="1"/>
  <c r="AF98" i="16"/>
  <c r="AG98" i="16" s="1"/>
  <c r="AF97" i="16"/>
  <c r="AG97" i="16" s="1"/>
  <c r="AF96" i="16"/>
  <c r="AG96" i="16" s="1"/>
  <c r="AF95" i="16"/>
  <c r="AG95" i="16" s="1"/>
  <c r="AF94" i="16"/>
  <c r="AG94" i="16" s="1"/>
  <c r="AF93" i="16"/>
  <c r="AG93" i="16" s="1"/>
  <c r="AF92" i="16"/>
  <c r="AG92" i="16" s="1"/>
  <c r="AF91" i="16"/>
  <c r="AG91" i="16" s="1"/>
  <c r="AF90" i="16"/>
  <c r="AG90" i="16" s="1"/>
  <c r="AF89" i="16"/>
  <c r="AG89" i="16" s="1"/>
  <c r="AF88" i="16"/>
  <c r="AG88" i="16" s="1"/>
  <c r="AF87" i="16"/>
  <c r="AG87" i="16" s="1"/>
  <c r="AF86" i="16"/>
  <c r="AG86" i="16" s="1"/>
  <c r="AF85" i="16"/>
  <c r="AG85" i="16" s="1"/>
  <c r="AF84" i="16"/>
  <c r="AG84" i="16" s="1"/>
  <c r="AF83" i="16"/>
  <c r="AG83" i="16" s="1"/>
  <c r="AF82" i="16"/>
  <c r="AG82" i="16" s="1"/>
  <c r="AF81" i="16"/>
  <c r="AG81" i="16" s="1"/>
  <c r="AF80" i="16"/>
  <c r="AG80" i="16" s="1"/>
  <c r="AF79" i="16"/>
  <c r="AG79" i="16" s="1"/>
  <c r="AF78" i="16"/>
  <c r="AG78" i="16" s="1"/>
  <c r="AF77" i="16"/>
  <c r="AG77" i="16" s="1"/>
  <c r="AF76" i="16"/>
  <c r="AG76" i="16" s="1"/>
  <c r="AF75" i="16"/>
  <c r="AG75" i="16" s="1"/>
  <c r="AF74" i="16"/>
  <c r="AG74" i="16" s="1"/>
  <c r="AF73" i="16"/>
  <c r="AG73" i="16" s="1"/>
  <c r="AF72" i="16"/>
  <c r="AG72" i="16" s="1"/>
  <c r="AF71" i="16"/>
  <c r="AG71" i="16" s="1"/>
  <c r="AF70" i="16"/>
  <c r="AG70" i="16" s="1"/>
  <c r="AF69" i="16"/>
  <c r="AG69" i="16" s="1"/>
  <c r="AF68" i="16"/>
  <c r="AG68" i="16" s="1"/>
  <c r="AF67" i="16"/>
  <c r="AG67" i="16" s="1"/>
  <c r="AF66" i="16"/>
  <c r="AG66" i="16" s="1"/>
  <c r="AF65" i="16"/>
  <c r="AG65" i="16" s="1"/>
  <c r="AF64" i="16"/>
  <c r="AG64" i="16" s="1"/>
  <c r="AF63" i="16"/>
  <c r="AG63" i="16" s="1"/>
  <c r="AF62" i="16"/>
  <c r="AF61" i="16"/>
  <c r="AG61" i="16" s="1"/>
  <c r="AF60" i="16"/>
  <c r="AG60" i="16" s="1"/>
  <c r="AF59" i="16"/>
  <c r="AG59" i="16" s="1"/>
  <c r="AF58" i="16"/>
  <c r="AG58" i="16" s="1"/>
  <c r="AF57" i="16"/>
  <c r="AG57" i="16" s="1"/>
  <c r="AF56" i="16"/>
  <c r="AG56" i="16" s="1"/>
  <c r="AF55" i="16"/>
  <c r="AG55" i="16" s="1"/>
  <c r="AF54" i="16"/>
  <c r="AG54" i="16" s="1"/>
  <c r="AF53" i="16"/>
  <c r="AG53" i="16" s="1"/>
  <c r="AF52" i="16"/>
  <c r="AG52" i="16" s="1"/>
  <c r="AF51" i="16"/>
  <c r="AG51" i="16" s="1"/>
  <c r="AF50" i="16"/>
  <c r="AG50" i="16" s="1"/>
  <c r="AF49" i="16"/>
  <c r="AG49" i="16" s="1"/>
  <c r="AF48" i="16"/>
  <c r="AG48" i="16" s="1"/>
  <c r="AF47" i="16"/>
  <c r="AG47" i="16" s="1"/>
  <c r="AF46" i="16"/>
  <c r="AG46" i="16" s="1"/>
  <c r="AF45" i="16"/>
  <c r="AG45" i="16" s="1"/>
  <c r="AF44" i="16"/>
  <c r="AG44" i="16" s="1"/>
  <c r="AF43" i="16"/>
  <c r="AG43" i="16" s="1"/>
  <c r="AF42" i="16"/>
  <c r="AG42" i="16" s="1"/>
  <c r="AF41" i="16"/>
  <c r="AG41" i="16" s="1"/>
  <c r="AF40" i="16"/>
  <c r="AG40" i="16" s="1"/>
  <c r="AF39" i="16"/>
  <c r="AG39" i="16" s="1"/>
  <c r="AF38" i="16"/>
  <c r="AG38" i="16" s="1"/>
  <c r="AF37" i="16"/>
  <c r="AG37" i="16" s="1"/>
  <c r="AF36" i="16"/>
  <c r="AG36" i="16" s="1"/>
  <c r="AF35" i="16"/>
  <c r="AG35" i="16" s="1"/>
  <c r="AF34" i="16"/>
  <c r="AG34" i="16" s="1"/>
  <c r="AF33" i="16"/>
  <c r="AG33" i="16" s="1"/>
  <c r="AF32" i="16"/>
  <c r="AG32" i="16" s="1"/>
  <c r="AF31" i="16"/>
  <c r="AG31" i="16" s="1"/>
  <c r="AF30" i="16"/>
  <c r="AG30" i="16" s="1"/>
  <c r="AF29" i="16"/>
  <c r="AG29" i="16" s="1"/>
  <c r="AF28" i="16"/>
  <c r="AG28" i="16" s="1"/>
  <c r="AF27" i="16"/>
  <c r="AG27" i="16" s="1"/>
  <c r="AF26" i="16"/>
  <c r="AG26" i="16" s="1"/>
  <c r="AF25" i="16"/>
  <c r="AG25" i="16" s="1"/>
  <c r="AF24" i="16"/>
  <c r="AG24" i="16" s="1"/>
  <c r="AF23" i="16"/>
  <c r="AG23" i="16" s="1"/>
  <c r="AF22" i="16"/>
  <c r="AG22" i="16" s="1"/>
  <c r="AF21" i="16"/>
  <c r="AG21" i="16" s="1"/>
  <c r="AF20" i="16"/>
  <c r="AG20" i="16" s="1"/>
  <c r="AF19" i="16"/>
  <c r="AG19" i="16" s="1"/>
  <c r="AF18" i="16"/>
  <c r="AG18" i="16" s="1"/>
  <c r="AF17" i="16"/>
  <c r="AG17" i="16" s="1"/>
  <c r="AF16" i="16"/>
  <c r="AG16" i="16" s="1"/>
  <c r="AF15" i="16"/>
  <c r="AG15" i="16" s="1"/>
  <c r="AF14" i="16"/>
  <c r="AG14" i="16" s="1"/>
  <c r="AF13" i="16"/>
  <c r="AG13" i="16" s="1"/>
  <c r="AF12" i="16"/>
  <c r="AG12" i="16" s="1"/>
  <c r="AF11" i="16"/>
  <c r="AG11" i="16" s="1"/>
  <c r="AF10" i="16"/>
  <c r="AG10" i="16" s="1"/>
  <c r="D403" i="15"/>
  <c r="C403" i="15"/>
  <c r="D402" i="15"/>
  <c r="C402" i="15"/>
  <c r="B402" i="15"/>
  <c r="D401" i="15"/>
  <c r="C401" i="15"/>
  <c r="B401" i="15"/>
  <c r="D400" i="15"/>
  <c r="C400" i="15"/>
  <c r="B400" i="15"/>
  <c r="D399" i="15"/>
  <c r="C399" i="15"/>
  <c r="B399" i="15"/>
  <c r="D398" i="15"/>
  <c r="C398" i="15"/>
  <c r="B398" i="15"/>
  <c r="D397" i="15"/>
  <c r="C397" i="15"/>
  <c r="B397" i="15"/>
  <c r="D396" i="15"/>
  <c r="C396" i="15"/>
  <c r="B396" i="15"/>
  <c r="D395" i="15"/>
  <c r="C395" i="15"/>
  <c r="B395" i="15"/>
  <c r="D394" i="15"/>
  <c r="C394" i="15"/>
  <c r="B394" i="15"/>
  <c r="D393" i="15"/>
  <c r="C393" i="15"/>
  <c r="B393" i="15"/>
  <c r="D392" i="15"/>
  <c r="C392" i="15"/>
  <c r="B392" i="15"/>
  <c r="D391" i="15"/>
  <c r="C391" i="15"/>
  <c r="B391" i="15"/>
  <c r="D390" i="15"/>
  <c r="C390" i="15"/>
  <c r="B390" i="15"/>
  <c r="D389" i="15"/>
  <c r="C389" i="15"/>
  <c r="B389" i="15"/>
  <c r="D388" i="15"/>
  <c r="C388" i="15"/>
  <c r="B388" i="15"/>
  <c r="V387" i="15"/>
  <c r="E387" i="15"/>
  <c r="D387" i="15"/>
  <c r="V386" i="15"/>
  <c r="E386" i="15"/>
  <c r="D386" i="15"/>
  <c r="V385" i="15"/>
  <c r="E385" i="15"/>
  <c r="D385" i="15"/>
  <c r="V384" i="15"/>
  <c r="G384" i="15" s="1"/>
  <c r="E384" i="15"/>
  <c r="D384" i="15"/>
  <c r="V383" i="15"/>
  <c r="E383" i="15"/>
  <c r="D383" i="15"/>
  <c r="V382" i="15"/>
  <c r="G382" i="15" s="1"/>
  <c r="E382" i="15"/>
  <c r="D382" i="15"/>
  <c r="V381" i="15"/>
  <c r="E381" i="15"/>
  <c r="D381" i="15"/>
  <c r="V380" i="15"/>
  <c r="G380" i="15" s="1"/>
  <c r="E380" i="15"/>
  <c r="D380" i="15"/>
  <c r="V379" i="15"/>
  <c r="E379" i="15"/>
  <c r="D379" i="15"/>
  <c r="V378" i="15"/>
  <c r="E378" i="15"/>
  <c r="D378" i="15"/>
  <c r="V377" i="15"/>
  <c r="E377" i="15"/>
  <c r="D377" i="15"/>
  <c r="V376" i="15"/>
  <c r="G376" i="15" s="1"/>
  <c r="E376" i="15"/>
  <c r="D376" i="15"/>
  <c r="V375" i="15"/>
  <c r="E375" i="15"/>
  <c r="D375" i="15"/>
  <c r="V374" i="15"/>
  <c r="E374" i="15"/>
  <c r="D374" i="15"/>
  <c r="V373" i="15"/>
  <c r="E373" i="15"/>
  <c r="D373" i="15"/>
  <c r="V372" i="15"/>
  <c r="E372" i="15"/>
  <c r="D372" i="15"/>
  <c r="V371" i="15"/>
  <c r="E371" i="15"/>
  <c r="D371" i="15"/>
  <c r="V370" i="15"/>
  <c r="E370" i="15"/>
  <c r="D370" i="15"/>
  <c r="V369" i="15"/>
  <c r="E369" i="15"/>
  <c r="D369" i="15"/>
  <c r="V368" i="15"/>
  <c r="E368" i="15"/>
  <c r="D368" i="15"/>
  <c r="V367" i="15"/>
  <c r="E367" i="15"/>
  <c r="D367" i="15"/>
  <c r="V366" i="15"/>
  <c r="E366" i="15"/>
  <c r="D366" i="15"/>
  <c r="V365" i="15"/>
  <c r="E365" i="15"/>
  <c r="D365" i="15"/>
  <c r="V364" i="15"/>
  <c r="E364" i="15"/>
  <c r="D364" i="15"/>
  <c r="V363" i="15"/>
  <c r="E363" i="15"/>
  <c r="D363" i="15"/>
  <c r="V362" i="15"/>
  <c r="E362" i="15"/>
  <c r="D362" i="15"/>
  <c r="V361" i="15"/>
  <c r="E361" i="15"/>
  <c r="D361" i="15"/>
  <c r="V360" i="15"/>
  <c r="E360" i="15"/>
  <c r="D360" i="15"/>
  <c r="V359" i="15"/>
  <c r="E359" i="15"/>
  <c r="D359" i="15"/>
  <c r="V358" i="15"/>
  <c r="E358" i="15"/>
  <c r="D358" i="15"/>
  <c r="V357" i="15"/>
  <c r="E357" i="15"/>
  <c r="D357" i="15"/>
  <c r="V356" i="15"/>
  <c r="E356" i="15"/>
  <c r="D356" i="15"/>
  <c r="V355" i="15"/>
  <c r="E355" i="15"/>
  <c r="D355" i="15"/>
  <c r="V354" i="15"/>
  <c r="G354" i="15" s="1"/>
  <c r="E354" i="15"/>
  <c r="D354" i="15"/>
  <c r="V353" i="15"/>
  <c r="E353" i="15"/>
  <c r="D353" i="15"/>
  <c r="V352" i="15"/>
  <c r="G352" i="15" s="1"/>
  <c r="E352" i="15"/>
  <c r="D352" i="15"/>
  <c r="V351" i="15"/>
  <c r="E351" i="15"/>
  <c r="D351" i="15"/>
  <c r="V350" i="15"/>
  <c r="E350" i="15"/>
  <c r="D350" i="15"/>
  <c r="V349" i="15"/>
  <c r="E349" i="15"/>
  <c r="D349" i="15"/>
  <c r="V348" i="15"/>
  <c r="G348" i="15" s="1"/>
  <c r="E348" i="15"/>
  <c r="D348" i="15"/>
  <c r="V347" i="15"/>
  <c r="E347" i="15"/>
  <c r="D347" i="15"/>
  <c r="V346" i="15"/>
  <c r="G346" i="15" s="1"/>
  <c r="E346" i="15"/>
  <c r="D346" i="15"/>
  <c r="V345" i="15"/>
  <c r="E345" i="15"/>
  <c r="D345" i="15"/>
  <c r="V344" i="15"/>
  <c r="E344" i="15"/>
  <c r="D344" i="15"/>
  <c r="V343" i="15"/>
  <c r="C343" i="15" s="1"/>
  <c r="E343" i="15"/>
  <c r="D343" i="15"/>
  <c r="V342" i="15"/>
  <c r="E342" i="15"/>
  <c r="D342" i="15"/>
  <c r="V341" i="15"/>
  <c r="E341" i="15"/>
  <c r="D341" i="15"/>
  <c r="V340" i="15"/>
  <c r="E340" i="15"/>
  <c r="D340" i="15"/>
  <c r="V339" i="15"/>
  <c r="E339" i="15"/>
  <c r="D339" i="15"/>
  <c r="V338" i="15"/>
  <c r="G338" i="15" s="1"/>
  <c r="E338" i="15"/>
  <c r="D338" i="15"/>
  <c r="V337" i="15"/>
  <c r="E337" i="15"/>
  <c r="D337" i="15"/>
  <c r="V336" i="15"/>
  <c r="E336" i="15"/>
  <c r="D336" i="15"/>
  <c r="V335" i="15"/>
  <c r="E335" i="15"/>
  <c r="D335" i="15"/>
  <c r="V334" i="15"/>
  <c r="G334" i="15" s="1"/>
  <c r="E334" i="15"/>
  <c r="D334" i="15"/>
  <c r="V333" i="15"/>
  <c r="E333" i="15"/>
  <c r="D333" i="15"/>
  <c r="V332" i="15"/>
  <c r="E332" i="15"/>
  <c r="D332" i="15"/>
  <c r="V331" i="15"/>
  <c r="E331" i="15"/>
  <c r="D331" i="15"/>
  <c r="V330" i="15"/>
  <c r="G330" i="15" s="1"/>
  <c r="E330" i="15"/>
  <c r="D330" i="15"/>
  <c r="V329" i="15"/>
  <c r="E329" i="15"/>
  <c r="D329" i="15"/>
  <c r="V328" i="15"/>
  <c r="E328" i="15"/>
  <c r="D328" i="15"/>
  <c r="V327" i="15"/>
  <c r="E327" i="15"/>
  <c r="D327" i="15"/>
  <c r="V326" i="15"/>
  <c r="G326" i="15" s="1"/>
  <c r="E326" i="15"/>
  <c r="D326" i="15"/>
  <c r="V325" i="15"/>
  <c r="E325" i="15"/>
  <c r="D325" i="15"/>
  <c r="V324" i="15"/>
  <c r="E324" i="15"/>
  <c r="D324" i="15"/>
  <c r="V323" i="15"/>
  <c r="E323" i="15"/>
  <c r="D323" i="15"/>
  <c r="V322" i="15"/>
  <c r="G322" i="15" s="1"/>
  <c r="E322" i="15"/>
  <c r="D322" i="15"/>
  <c r="V321" i="15"/>
  <c r="E321" i="15"/>
  <c r="D321" i="15"/>
  <c r="V320" i="15"/>
  <c r="G320" i="15" s="1"/>
  <c r="E320" i="15"/>
  <c r="D320" i="15"/>
  <c r="V319" i="15"/>
  <c r="E319" i="15"/>
  <c r="D319" i="15"/>
  <c r="V318" i="15"/>
  <c r="G318" i="15" s="1"/>
  <c r="E318" i="15"/>
  <c r="D318" i="15"/>
  <c r="V317" i="15"/>
  <c r="E317" i="15"/>
  <c r="D317" i="15"/>
  <c r="V316" i="15"/>
  <c r="G316" i="15" s="1"/>
  <c r="E316" i="15"/>
  <c r="D316" i="15"/>
  <c r="V315" i="15"/>
  <c r="E315" i="15"/>
  <c r="D315" i="15"/>
  <c r="V314" i="15"/>
  <c r="G314" i="15" s="1"/>
  <c r="E314" i="15"/>
  <c r="D314" i="15"/>
  <c r="V313" i="15"/>
  <c r="E313" i="15"/>
  <c r="D313" i="15"/>
  <c r="V312" i="15"/>
  <c r="E312" i="15"/>
  <c r="D312" i="15"/>
  <c r="V311" i="15"/>
  <c r="E311" i="15"/>
  <c r="D311" i="15"/>
  <c r="V310" i="15"/>
  <c r="E310" i="15"/>
  <c r="D310" i="15"/>
  <c r="V309" i="15"/>
  <c r="E309" i="15"/>
  <c r="D309" i="15"/>
  <c r="V308" i="15"/>
  <c r="B308" i="15" s="1"/>
  <c r="K308" i="15" s="1"/>
  <c r="E308" i="15"/>
  <c r="D308" i="15"/>
  <c r="V307" i="15"/>
  <c r="E307" i="15"/>
  <c r="D307" i="15"/>
  <c r="V306" i="15"/>
  <c r="B306" i="15" s="1"/>
  <c r="K306" i="15" s="1"/>
  <c r="E306" i="15"/>
  <c r="D306" i="15"/>
  <c r="V305" i="15"/>
  <c r="E305" i="15"/>
  <c r="D305" i="15"/>
  <c r="V304" i="15"/>
  <c r="H304" i="15" s="1"/>
  <c r="E304" i="15"/>
  <c r="D304" i="15"/>
  <c r="V303" i="15"/>
  <c r="E303" i="15"/>
  <c r="D303" i="15"/>
  <c r="V302" i="15"/>
  <c r="H302" i="15" s="1"/>
  <c r="E302" i="15"/>
  <c r="D302" i="15"/>
  <c r="V301" i="15"/>
  <c r="E301" i="15"/>
  <c r="D301" i="15"/>
  <c r="V300" i="15"/>
  <c r="B300" i="15" s="1"/>
  <c r="K300" i="15" s="1"/>
  <c r="E300" i="15"/>
  <c r="D300" i="15"/>
  <c r="V299" i="15"/>
  <c r="E299" i="15"/>
  <c r="D299" i="15"/>
  <c r="V298" i="15"/>
  <c r="F298" i="15" s="1"/>
  <c r="E298" i="15"/>
  <c r="D298" i="15"/>
  <c r="V297" i="15"/>
  <c r="E297" i="15"/>
  <c r="D297" i="15"/>
  <c r="V296" i="15"/>
  <c r="C296" i="15" s="1"/>
  <c r="N296" i="15" s="1"/>
  <c r="E296" i="15"/>
  <c r="D296" i="15"/>
  <c r="V295" i="15"/>
  <c r="E295" i="15"/>
  <c r="D295" i="15"/>
  <c r="V294" i="15"/>
  <c r="H294" i="15" s="1"/>
  <c r="E294" i="15"/>
  <c r="D294" i="15"/>
  <c r="V293" i="15"/>
  <c r="E293" i="15"/>
  <c r="D293" i="15"/>
  <c r="V292" i="15"/>
  <c r="C292" i="15" s="1"/>
  <c r="N292" i="15" s="1"/>
  <c r="E292" i="15"/>
  <c r="D292" i="15"/>
  <c r="V291" i="15"/>
  <c r="E291" i="15"/>
  <c r="D291" i="15"/>
  <c r="V290" i="15"/>
  <c r="B290" i="15" s="1"/>
  <c r="K290" i="15" s="1"/>
  <c r="E290" i="15"/>
  <c r="D290" i="15"/>
  <c r="V289" i="15"/>
  <c r="E289" i="15"/>
  <c r="D289" i="15"/>
  <c r="V288" i="15"/>
  <c r="C288" i="15" s="1"/>
  <c r="N288" i="15" s="1"/>
  <c r="E288" i="15"/>
  <c r="D288" i="15"/>
  <c r="V287" i="15"/>
  <c r="E287" i="15"/>
  <c r="D287" i="15"/>
  <c r="V286" i="15"/>
  <c r="C286" i="15" s="1"/>
  <c r="N286" i="15" s="1"/>
  <c r="E286" i="15"/>
  <c r="D286" i="15"/>
  <c r="V285" i="15"/>
  <c r="E285" i="15"/>
  <c r="D285" i="15"/>
  <c r="V284" i="15"/>
  <c r="F284" i="15" s="1"/>
  <c r="E284" i="15"/>
  <c r="D284" i="15"/>
  <c r="V283" i="15"/>
  <c r="E283" i="15"/>
  <c r="D283" i="15"/>
  <c r="V282" i="15"/>
  <c r="C282" i="15" s="1"/>
  <c r="N282" i="15" s="1"/>
  <c r="E282" i="15"/>
  <c r="D282" i="15"/>
  <c r="V281" i="15"/>
  <c r="E281" i="15"/>
  <c r="D281" i="15"/>
  <c r="V280" i="15"/>
  <c r="G280" i="15" s="1"/>
  <c r="E280" i="15"/>
  <c r="D280" i="15"/>
  <c r="V279" i="15"/>
  <c r="E279" i="15"/>
  <c r="D279" i="15"/>
  <c r="V278" i="15"/>
  <c r="F278" i="15" s="1"/>
  <c r="E278" i="15"/>
  <c r="D278" i="15"/>
  <c r="V277" i="15"/>
  <c r="E277" i="15"/>
  <c r="D277" i="15"/>
  <c r="V276" i="15"/>
  <c r="E276" i="15"/>
  <c r="D276" i="15"/>
  <c r="V275" i="15"/>
  <c r="E275" i="15"/>
  <c r="D275" i="15"/>
  <c r="V274" i="15"/>
  <c r="C274" i="15" s="1"/>
  <c r="N274" i="15" s="1"/>
  <c r="E274" i="15"/>
  <c r="D274" i="15"/>
  <c r="V273" i="15"/>
  <c r="E273" i="15"/>
  <c r="D273" i="15"/>
  <c r="V272" i="15"/>
  <c r="E272" i="15"/>
  <c r="D272" i="15"/>
  <c r="V271" i="15"/>
  <c r="F271" i="15" s="1"/>
  <c r="E271" i="15"/>
  <c r="D271" i="15"/>
  <c r="V270" i="15"/>
  <c r="C270" i="15" s="1"/>
  <c r="N270" i="15" s="1"/>
  <c r="E270" i="15"/>
  <c r="D270" i="15"/>
  <c r="V269" i="15"/>
  <c r="E269" i="15"/>
  <c r="D269" i="15"/>
  <c r="V268" i="15"/>
  <c r="E268" i="15"/>
  <c r="D268" i="15"/>
  <c r="V267" i="15"/>
  <c r="E267" i="15"/>
  <c r="D267" i="15"/>
  <c r="V266" i="15"/>
  <c r="E266" i="15"/>
  <c r="D266" i="15"/>
  <c r="V265" i="15"/>
  <c r="E265" i="15"/>
  <c r="D265" i="15"/>
  <c r="V264" i="15"/>
  <c r="B264" i="15" s="1"/>
  <c r="K264" i="15" s="1"/>
  <c r="E264" i="15"/>
  <c r="D264" i="15"/>
  <c r="V263" i="15"/>
  <c r="E263" i="15"/>
  <c r="D263" i="15"/>
  <c r="V262" i="15"/>
  <c r="F262" i="15" s="1"/>
  <c r="E262" i="15"/>
  <c r="D262" i="15"/>
  <c r="V261" i="15"/>
  <c r="E261" i="15"/>
  <c r="D261" i="15"/>
  <c r="V260" i="15"/>
  <c r="F260" i="15" s="1"/>
  <c r="E260" i="15"/>
  <c r="D260" i="15"/>
  <c r="V259" i="15"/>
  <c r="E259" i="15"/>
  <c r="D259" i="15"/>
  <c r="V258" i="15"/>
  <c r="B258" i="15" s="1"/>
  <c r="K258" i="15" s="1"/>
  <c r="E258" i="15"/>
  <c r="D258" i="15"/>
  <c r="V257" i="15"/>
  <c r="E257" i="15"/>
  <c r="D257" i="15"/>
  <c r="V256" i="15"/>
  <c r="E256" i="15"/>
  <c r="D256" i="15"/>
  <c r="V255" i="15"/>
  <c r="E255" i="15"/>
  <c r="D255" i="15"/>
  <c r="V254" i="15"/>
  <c r="C254" i="15" s="1"/>
  <c r="N254" i="15" s="1"/>
  <c r="E254" i="15"/>
  <c r="D254" i="15"/>
  <c r="V253" i="15"/>
  <c r="E253" i="15"/>
  <c r="D253" i="15"/>
  <c r="V252" i="15"/>
  <c r="E252" i="15"/>
  <c r="D252" i="15"/>
  <c r="V251" i="15"/>
  <c r="E251" i="15"/>
  <c r="D251" i="15"/>
  <c r="V250" i="15"/>
  <c r="G250" i="15" s="1"/>
  <c r="E250" i="15"/>
  <c r="D250" i="15"/>
  <c r="V249" i="15"/>
  <c r="E249" i="15"/>
  <c r="D249" i="15"/>
  <c r="V248" i="15"/>
  <c r="B248" i="15" s="1"/>
  <c r="K248" i="15" s="1"/>
  <c r="E248" i="15"/>
  <c r="D248" i="15"/>
  <c r="V247" i="15"/>
  <c r="E247" i="15"/>
  <c r="D247" i="15"/>
  <c r="V246" i="15"/>
  <c r="F246" i="15" s="1"/>
  <c r="E246" i="15"/>
  <c r="D246" i="15"/>
  <c r="V245" i="15"/>
  <c r="E245" i="15"/>
  <c r="D245" i="15"/>
  <c r="V244" i="15"/>
  <c r="B244" i="15" s="1"/>
  <c r="K244" i="15" s="1"/>
  <c r="E244" i="15"/>
  <c r="D244" i="15"/>
  <c r="V243" i="15"/>
  <c r="B243" i="15" s="1"/>
  <c r="K243" i="15" s="1"/>
  <c r="E243" i="15"/>
  <c r="D243" i="15"/>
  <c r="V242" i="15"/>
  <c r="E242" i="15"/>
  <c r="D242" i="15"/>
  <c r="V241" i="15"/>
  <c r="E241" i="15"/>
  <c r="D241" i="15"/>
  <c r="V240" i="15"/>
  <c r="C240" i="15" s="1"/>
  <c r="N240" i="15" s="1"/>
  <c r="E240" i="15"/>
  <c r="D240" i="15"/>
  <c r="V239" i="15"/>
  <c r="E239" i="15"/>
  <c r="D239" i="15"/>
  <c r="V238" i="15"/>
  <c r="B238" i="15" s="1"/>
  <c r="K238" i="15" s="1"/>
  <c r="E238" i="15"/>
  <c r="D238" i="15"/>
  <c r="V237" i="15"/>
  <c r="E237" i="15"/>
  <c r="D237" i="15"/>
  <c r="V236" i="15"/>
  <c r="F236" i="15" s="1"/>
  <c r="E236" i="15"/>
  <c r="D236" i="15"/>
  <c r="V235" i="15"/>
  <c r="E235" i="15"/>
  <c r="D235" i="15"/>
  <c r="V234" i="15"/>
  <c r="B234" i="15" s="1"/>
  <c r="K234" i="15" s="1"/>
  <c r="E234" i="15"/>
  <c r="D234" i="15"/>
  <c r="V233" i="15"/>
  <c r="E233" i="15"/>
  <c r="D233" i="15"/>
  <c r="V232" i="15"/>
  <c r="B232" i="15" s="1"/>
  <c r="K232" i="15" s="1"/>
  <c r="E232" i="15"/>
  <c r="D232" i="15"/>
  <c r="V231" i="15"/>
  <c r="E231" i="15"/>
  <c r="D231" i="15"/>
  <c r="V230" i="15"/>
  <c r="E230" i="15"/>
  <c r="D230" i="15"/>
  <c r="V229" i="15"/>
  <c r="E229" i="15"/>
  <c r="D229" i="15"/>
  <c r="V228" i="15"/>
  <c r="F228" i="15" s="1"/>
  <c r="E228" i="15"/>
  <c r="D228" i="15"/>
  <c r="V227" i="15"/>
  <c r="E227" i="15"/>
  <c r="D227" i="15"/>
  <c r="V226" i="15"/>
  <c r="C226" i="15" s="1"/>
  <c r="N226" i="15" s="1"/>
  <c r="E226" i="15"/>
  <c r="D226" i="15"/>
  <c r="V225" i="15"/>
  <c r="E225" i="15"/>
  <c r="D225" i="15"/>
  <c r="V224" i="15"/>
  <c r="F224" i="15" s="1"/>
  <c r="E224" i="15"/>
  <c r="D224" i="15"/>
  <c r="V223" i="15"/>
  <c r="E223" i="15"/>
  <c r="D223" i="15"/>
  <c r="V222" i="15"/>
  <c r="E222" i="15"/>
  <c r="D222" i="15"/>
  <c r="V221" i="15"/>
  <c r="E221" i="15"/>
  <c r="D221" i="15"/>
  <c r="V220" i="15"/>
  <c r="E220" i="15"/>
  <c r="D220" i="15"/>
  <c r="V219" i="15"/>
  <c r="E219" i="15"/>
  <c r="D219" i="15"/>
  <c r="V218" i="15"/>
  <c r="G218" i="15" s="1"/>
  <c r="E218" i="15"/>
  <c r="D218" i="15"/>
  <c r="V217" i="15"/>
  <c r="E217" i="15"/>
  <c r="D217" i="15"/>
  <c r="V216" i="15"/>
  <c r="B216" i="15" s="1"/>
  <c r="K216" i="15" s="1"/>
  <c r="E216" i="15"/>
  <c r="D216" i="15"/>
  <c r="V215" i="15"/>
  <c r="E215" i="15"/>
  <c r="D215" i="15"/>
  <c r="V214" i="15"/>
  <c r="C214" i="15" s="1"/>
  <c r="N214" i="15" s="1"/>
  <c r="E214" i="15"/>
  <c r="D214" i="15"/>
  <c r="V213" i="15"/>
  <c r="E213" i="15"/>
  <c r="D213" i="15"/>
  <c r="V212" i="15"/>
  <c r="B212" i="15" s="1"/>
  <c r="K212" i="15" s="1"/>
  <c r="E212" i="15"/>
  <c r="D212" i="15"/>
  <c r="V211" i="15"/>
  <c r="E211" i="15"/>
  <c r="D211" i="15"/>
  <c r="V210" i="15"/>
  <c r="F210" i="15" s="1"/>
  <c r="E210" i="15"/>
  <c r="D210" i="15"/>
  <c r="V209" i="15"/>
  <c r="E209" i="15"/>
  <c r="D209" i="15"/>
  <c r="V208" i="15"/>
  <c r="F208" i="15" s="1"/>
  <c r="E208" i="15"/>
  <c r="D208" i="15"/>
  <c r="V207" i="15"/>
  <c r="E207" i="15"/>
  <c r="D207" i="15"/>
  <c r="V206" i="15"/>
  <c r="E206" i="15"/>
  <c r="D206" i="15"/>
  <c r="V205" i="15"/>
  <c r="E205" i="15"/>
  <c r="D205" i="15"/>
  <c r="V204" i="15"/>
  <c r="E204" i="15"/>
  <c r="D204" i="15"/>
  <c r="V203" i="15"/>
  <c r="E203" i="15"/>
  <c r="D203" i="15"/>
  <c r="V202" i="15"/>
  <c r="F202" i="15" s="1"/>
  <c r="E202" i="15"/>
  <c r="D202" i="15"/>
  <c r="V201" i="15"/>
  <c r="E201" i="15"/>
  <c r="D201" i="15"/>
  <c r="V200" i="15"/>
  <c r="G200" i="15" s="1"/>
  <c r="E200" i="15"/>
  <c r="D200" i="15"/>
  <c r="V199" i="15"/>
  <c r="E199" i="15"/>
  <c r="D199" i="15"/>
  <c r="V198" i="15"/>
  <c r="B198" i="15" s="1"/>
  <c r="K198" i="15" s="1"/>
  <c r="E198" i="15"/>
  <c r="D198" i="15"/>
  <c r="V197" i="15"/>
  <c r="E197" i="15"/>
  <c r="D197" i="15"/>
  <c r="V196" i="15"/>
  <c r="B196" i="15" s="1"/>
  <c r="K196" i="15" s="1"/>
  <c r="E196" i="15"/>
  <c r="D196" i="15"/>
  <c r="V195" i="15"/>
  <c r="E195" i="15"/>
  <c r="D195" i="15"/>
  <c r="V194" i="15"/>
  <c r="E194" i="15"/>
  <c r="D194" i="15"/>
  <c r="V193" i="15"/>
  <c r="E193" i="15"/>
  <c r="D193" i="15"/>
  <c r="V192" i="15"/>
  <c r="C192" i="15" s="1"/>
  <c r="N192" i="15" s="1"/>
  <c r="E192" i="15"/>
  <c r="D192" i="15"/>
  <c r="V191" i="15"/>
  <c r="E191" i="15"/>
  <c r="D191" i="15"/>
  <c r="V190" i="15"/>
  <c r="E190" i="15"/>
  <c r="D190" i="15"/>
  <c r="V189" i="15"/>
  <c r="E189" i="15"/>
  <c r="D189" i="15"/>
  <c r="V188" i="15"/>
  <c r="E188" i="15"/>
  <c r="D188" i="15"/>
  <c r="V187" i="15"/>
  <c r="E187" i="15"/>
  <c r="D187" i="15"/>
  <c r="V186" i="15"/>
  <c r="E186" i="15"/>
  <c r="D186" i="15"/>
  <c r="V185" i="15"/>
  <c r="E185" i="15"/>
  <c r="D185" i="15"/>
  <c r="V184" i="15"/>
  <c r="G184" i="15" s="1"/>
  <c r="E184" i="15"/>
  <c r="D184" i="15"/>
  <c r="V183" i="15"/>
  <c r="E183" i="15"/>
  <c r="D183" i="15"/>
  <c r="V182" i="15"/>
  <c r="C182" i="15" s="1"/>
  <c r="N182" i="15" s="1"/>
  <c r="E182" i="15"/>
  <c r="D182" i="15"/>
  <c r="V181" i="15"/>
  <c r="E181" i="15"/>
  <c r="D181" i="15"/>
  <c r="V180" i="15"/>
  <c r="E180" i="15"/>
  <c r="D180" i="15"/>
  <c r="V179" i="15"/>
  <c r="E179" i="15"/>
  <c r="D179" i="15"/>
  <c r="V178" i="15"/>
  <c r="G178" i="15" s="1"/>
  <c r="E178" i="15"/>
  <c r="D178" i="15"/>
  <c r="V177" i="15"/>
  <c r="E177" i="15"/>
  <c r="D177" i="15"/>
  <c r="V176" i="15"/>
  <c r="B176" i="15" s="1"/>
  <c r="K176" i="15" s="1"/>
  <c r="E176" i="15"/>
  <c r="D176" i="15"/>
  <c r="V175" i="15"/>
  <c r="F175" i="15" s="1"/>
  <c r="E175" i="15"/>
  <c r="D175" i="15"/>
  <c r="V174" i="15"/>
  <c r="E174" i="15"/>
  <c r="D174" i="15"/>
  <c r="V173" i="15"/>
  <c r="E173" i="15"/>
  <c r="D173" i="15"/>
  <c r="V172" i="15"/>
  <c r="E172" i="15"/>
  <c r="D172" i="15"/>
  <c r="V171" i="15"/>
  <c r="E171" i="15"/>
  <c r="D171" i="15"/>
  <c r="V170" i="15"/>
  <c r="F170" i="15" s="1"/>
  <c r="E170" i="15"/>
  <c r="D170" i="15"/>
  <c r="V169" i="15"/>
  <c r="E169" i="15"/>
  <c r="D169" i="15"/>
  <c r="V168" i="15"/>
  <c r="E168" i="15"/>
  <c r="D168" i="15"/>
  <c r="V167" i="15"/>
  <c r="E167" i="15"/>
  <c r="D167" i="15"/>
  <c r="V166" i="15"/>
  <c r="G166" i="15" s="1"/>
  <c r="E166" i="15"/>
  <c r="D166" i="15"/>
  <c r="V165" i="15"/>
  <c r="E165" i="15"/>
  <c r="D165" i="15"/>
  <c r="V164" i="15"/>
  <c r="F164" i="15" s="1"/>
  <c r="E164" i="15"/>
  <c r="D164" i="15"/>
  <c r="V163" i="15"/>
  <c r="E163" i="15"/>
  <c r="D163" i="15"/>
  <c r="V162" i="15"/>
  <c r="B162" i="15" s="1"/>
  <c r="K162" i="15" s="1"/>
  <c r="E162" i="15"/>
  <c r="D162" i="15"/>
  <c r="V161" i="15"/>
  <c r="E161" i="15"/>
  <c r="D161" i="15"/>
  <c r="V160" i="15"/>
  <c r="G160" i="15" s="1"/>
  <c r="E160" i="15"/>
  <c r="D160" i="15"/>
  <c r="V159" i="15"/>
  <c r="E159" i="15"/>
  <c r="D159" i="15"/>
  <c r="V158" i="15"/>
  <c r="B158" i="15" s="1"/>
  <c r="K158" i="15" s="1"/>
  <c r="E158" i="15"/>
  <c r="D158" i="15"/>
  <c r="V157" i="15"/>
  <c r="E157" i="15"/>
  <c r="D157" i="15"/>
  <c r="V156" i="15"/>
  <c r="E156" i="15"/>
  <c r="D156" i="15"/>
  <c r="V155" i="15"/>
  <c r="E155" i="15"/>
  <c r="D155" i="15"/>
  <c r="V154" i="15"/>
  <c r="E154" i="15"/>
  <c r="D154" i="15"/>
  <c r="V153" i="15"/>
  <c r="E153" i="15"/>
  <c r="D153" i="15"/>
  <c r="V152" i="15"/>
  <c r="E152" i="15"/>
  <c r="D152" i="15"/>
  <c r="V151" i="15"/>
  <c r="E151" i="15"/>
  <c r="D151" i="15"/>
  <c r="V150" i="15"/>
  <c r="C150" i="15" s="1"/>
  <c r="N150" i="15" s="1"/>
  <c r="E150" i="15"/>
  <c r="D150" i="15"/>
  <c r="V149" i="15"/>
  <c r="E149" i="15"/>
  <c r="D149" i="15"/>
  <c r="V148" i="15"/>
  <c r="F148" i="15" s="1"/>
  <c r="M148" i="15" s="1"/>
  <c r="E148" i="15"/>
  <c r="D148" i="15"/>
  <c r="V147" i="15"/>
  <c r="E147" i="15"/>
  <c r="D147" i="15"/>
  <c r="V146" i="15"/>
  <c r="H146" i="15" s="1"/>
  <c r="E146" i="15"/>
  <c r="D146" i="15"/>
  <c r="V145" i="15"/>
  <c r="E145" i="15"/>
  <c r="D145" i="15"/>
  <c r="V144" i="15"/>
  <c r="E144" i="15"/>
  <c r="D144" i="15"/>
  <c r="V143" i="15"/>
  <c r="E143" i="15"/>
  <c r="D143" i="15"/>
  <c r="V142" i="15"/>
  <c r="G142" i="15" s="1"/>
  <c r="E142" i="15"/>
  <c r="D142" i="15"/>
  <c r="V141" i="15"/>
  <c r="E141" i="15"/>
  <c r="D141" i="15"/>
  <c r="V140" i="15"/>
  <c r="F140" i="15" s="1"/>
  <c r="M140" i="15" s="1"/>
  <c r="E140" i="15"/>
  <c r="D140" i="15"/>
  <c r="V139" i="15"/>
  <c r="E139" i="15"/>
  <c r="D139" i="15"/>
  <c r="V138" i="15"/>
  <c r="E138" i="15"/>
  <c r="D138" i="15"/>
  <c r="V137" i="15"/>
  <c r="E137" i="15"/>
  <c r="D137" i="15"/>
  <c r="V136" i="15"/>
  <c r="E136" i="15"/>
  <c r="D136" i="15"/>
  <c r="V135" i="15"/>
  <c r="E135" i="15"/>
  <c r="D135" i="15"/>
  <c r="V134" i="15"/>
  <c r="E134" i="15"/>
  <c r="D134" i="15"/>
  <c r="V133" i="15"/>
  <c r="E133" i="15"/>
  <c r="D133" i="15"/>
  <c r="V132" i="15"/>
  <c r="E132" i="15"/>
  <c r="D132" i="15"/>
  <c r="V131" i="15"/>
  <c r="C131" i="15" s="1"/>
  <c r="N131" i="15" s="1"/>
  <c r="E131" i="15"/>
  <c r="D131" i="15"/>
  <c r="V130" i="15"/>
  <c r="F130" i="15" s="1"/>
  <c r="M130" i="15" s="1"/>
  <c r="E130" i="15"/>
  <c r="D130" i="15"/>
  <c r="V129" i="15"/>
  <c r="E129" i="15"/>
  <c r="D129" i="15"/>
  <c r="V128" i="15"/>
  <c r="E128" i="15"/>
  <c r="D128" i="15"/>
  <c r="V127" i="15"/>
  <c r="E127" i="15"/>
  <c r="D127" i="15"/>
  <c r="V126" i="15"/>
  <c r="F126" i="15" s="1"/>
  <c r="M126" i="15" s="1"/>
  <c r="E126" i="15"/>
  <c r="D126" i="15"/>
  <c r="V125" i="15"/>
  <c r="E125" i="15"/>
  <c r="D125" i="15"/>
  <c r="V124" i="15"/>
  <c r="E124" i="15"/>
  <c r="D124" i="15"/>
  <c r="V123" i="15"/>
  <c r="E123" i="15"/>
  <c r="D123" i="15"/>
  <c r="V122" i="15"/>
  <c r="E122" i="15"/>
  <c r="D122" i="15"/>
  <c r="V121" i="15"/>
  <c r="C121" i="15" s="1"/>
  <c r="N121" i="15" s="1"/>
  <c r="E121" i="15"/>
  <c r="D121" i="15"/>
  <c r="V120" i="15"/>
  <c r="C120" i="15" s="1"/>
  <c r="N120" i="15" s="1"/>
  <c r="E120" i="15"/>
  <c r="D120" i="15"/>
  <c r="V119" i="15"/>
  <c r="E119" i="15"/>
  <c r="D119" i="15"/>
  <c r="V118" i="15"/>
  <c r="E118" i="15"/>
  <c r="D118" i="15"/>
  <c r="V117" i="15"/>
  <c r="E117" i="15"/>
  <c r="D117" i="15"/>
  <c r="V116" i="15"/>
  <c r="F116" i="15" s="1"/>
  <c r="M116" i="15" s="1"/>
  <c r="E116" i="15"/>
  <c r="D116" i="15"/>
  <c r="V115" i="15"/>
  <c r="E115" i="15"/>
  <c r="D115" i="15"/>
  <c r="V114" i="15"/>
  <c r="F114" i="15" s="1"/>
  <c r="M114" i="15" s="1"/>
  <c r="E114" i="15"/>
  <c r="D114" i="15"/>
  <c r="V113" i="15"/>
  <c r="E113" i="15"/>
  <c r="D113" i="15"/>
  <c r="V112" i="15"/>
  <c r="C112" i="15" s="1"/>
  <c r="N112" i="15" s="1"/>
  <c r="E112" i="15"/>
  <c r="D112" i="15"/>
  <c r="V111" i="15"/>
  <c r="N111" i="15"/>
  <c r="E111" i="15"/>
  <c r="D111" i="15"/>
  <c r="V110" i="15"/>
  <c r="E110" i="15"/>
  <c r="D110" i="15"/>
  <c r="V109" i="15"/>
  <c r="F109" i="15" s="1"/>
  <c r="M109" i="15" s="1"/>
  <c r="E109" i="15"/>
  <c r="D109" i="15"/>
  <c r="V108" i="15"/>
  <c r="E108" i="15"/>
  <c r="D108" i="15"/>
  <c r="V107" i="15"/>
  <c r="F107" i="15" s="1"/>
  <c r="E107" i="15"/>
  <c r="D107" i="15"/>
  <c r="V106" i="15"/>
  <c r="E106" i="15"/>
  <c r="D106" i="15"/>
  <c r="V105" i="15"/>
  <c r="F105" i="15" s="1"/>
  <c r="M105" i="15" s="1"/>
  <c r="E105" i="15"/>
  <c r="D105" i="15"/>
  <c r="V104" i="15"/>
  <c r="E104" i="15"/>
  <c r="D104" i="15"/>
  <c r="V103" i="15"/>
  <c r="G103" i="15" s="1"/>
  <c r="E103" i="15"/>
  <c r="D103" i="15"/>
  <c r="V102" i="15"/>
  <c r="F102" i="15" s="1"/>
  <c r="M102" i="15" s="1"/>
  <c r="E102" i="15"/>
  <c r="D102" i="15"/>
  <c r="V101" i="15"/>
  <c r="F101" i="15" s="1"/>
  <c r="M101" i="15" s="1"/>
  <c r="E101" i="15"/>
  <c r="D101" i="15"/>
  <c r="V100" i="15"/>
  <c r="E100" i="15"/>
  <c r="D100" i="15"/>
  <c r="V99" i="15"/>
  <c r="F99" i="15" s="1"/>
  <c r="M99" i="15" s="1"/>
  <c r="E99" i="15"/>
  <c r="D99" i="15"/>
  <c r="V98" i="15"/>
  <c r="E98" i="15"/>
  <c r="D98" i="15"/>
  <c r="V97" i="15"/>
  <c r="F97" i="15" s="1"/>
  <c r="M97" i="15" s="1"/>
  <c r="E97" i="15"/>
  <c r="D97" i="15"/>
  <c r="V96" i="15"/>
  <c r="E96" i="15"/>
  <c r="D96" i="15"/>
  <c r="V95" i="15"/>
  <c r="G95" i="15" s="1"/>
  <c r="E95" i="15"/>
  <c r="D95" i="15"/>
  <c r="V94" i="15"/>
  <c r="E94" i="15"/>
  <c r="D94" i="15"/>
  <c r="V93" i="15"/>
  <c r="F93" i="15" s="1"/>
  <c r="M93" i="15" s="1"/>
  <c r="E93" i="15"/>
  <c r="D93" i="15"/>
  <c r="V92" i="15"/>
  <c r="E92" i="15"/>
  <c r="D92" i="15"/>
  <c r="V91" i="15"/>
  <c r="F91" i="15" s="1"/>
  <c r="M91" i="15" s="1"/>
  <c r="E91" i="15"/>
  <c r="D91" i="15"/>
  <c r="V90" i="15"/>
  <c r="E90" i="15"/>
  <c r="D90" i="15"/>
  <c r="V89" i="15"/>
  <c r="F89" i="15" s="1"/>
  <c r="M89" i="15" s="1"/>
  <c r="E89" i="15"/>
  <c r="D89" i="15"/>
  <c r="V88" i="15"/>
  <c r="E88" i="15"/>
  <c r="D88" i="15"/>
  <c r="V87" i="15"/>
  <c r="G87" i="15" s="1"/>
  <c r="E87" i="15"/>
  <c r="D87" i="15"/>
  <c r="V86" i="15"/>
  <c r="E86" i="15"/>
  <c r="D86" i="15"/>
  <c r="V85" i="15"/>
  <c r="H85" i="15" s="1"/>
  <c r="E85" i="15"/>
  <c r="D85" i="15"/>
  <c r="V84" i="15"/>
  <c r="E84" i="15"/>
  <c r="D84" i="15"/>
  <c r="V83" i="15"/>
  <c r="F83" i="15" s="1"/>
  <c r="M83" i="15" s="1"/>
  <c r="E83" i="15"/>
  <c r="D83" i="15"/>
  <c r="V82" i="15"/>
  <c r="E82" i="15"/>
  <c r="D82" i="15"/>
  <c r="V81" i="15"/>
  <c r="H81" i="15" s="1"/>
  <c r="E81" i="15"/>
  <c r="D81" i="15"/>
  <c r="V80" i="15"/>
  <c r="E80" i="15"/>
  <c r="D80" i="15"/>
  <c r="V79" i="15"/>
  <c r="F79" i="15" s="1"/>
  <c r="M79" i="15" s="1"/>
  <c r="E79" i="15"/>
  <c r="D79" i="15"/>
  <c r="V78" i="15"/>
  <c r="E78" i="15"/>
  <c r="D78" i="15"/>
  <c r="V77" i="15"/>
  <c r="H77" i="15" s="1"/>
  <c r="E77" i="15"/>
  <c r="D77" i="15"/>
  <c r="V76" i="15"/>
  <c r="E76" i="15"/>
  <c r="D76" i="15"/>
  <c r="V75" i="15"/>
  <c r="F75" i="15" s="1"/>
  <c r="M75" i="15" s="1"/>
  <c r="E75" i="15"/>
  <c r="D75" i="15"/>
  <c r="V74" i="15"/>
  <c r="E74" i="15"/>
  <c r="D74" i="15"/>
  <c r="V73" i="15"/>
  <c r="B73" i="15" s="1"/>
  <c r="E73" i="15"/>
  <c r="D73" i="15"/>
  <c r="V72" i="15"/>
  <c r="E72" i="15"/>
  <c r="D72" i="15"/>
  <c r="V71" i="15"/>
  <c r="F71" i="15" s="1"/>
  <c r="E71" i="15"/>
  <c r="D71" i="15"/>
  <c r="V70" i="15"/>
  <c r="E70" i="15"/>
  <c r="D70" i="15"/>
  <c r="V69" i="15"/>
  <c r="B69" i="15" s="1"/>
  <c r="E69" i="15"/>
  <c r="D69" i="15"/>
  <c r="V68" i="15"/>
  <c r="E68" i="15"/>
  <c r="D68" i="15"/>
  <c r="V67" i="15"/>
  <c r="F67" i="15" s="1"/>
  <c r="M67" i="15" s="1"/>
  <c r="E67" i="15"/>
  <c r="D67" i="15"/>
  <c r="V66" i="15"/>
  <c r="E66" i="15"/>
  <c r="D66" i="15"/>
  <c r="V65" i="15"/>
  <c r="H65" i="15" s="1"/>
  <c r="E65" i="15"/>
  <c r="D65" i="15"/>
  <c r="V64" i="15"/>
  <c r="E64" i="15"/>
  <c r="D64" i="15"/>
  <c r="V63" i="15"/>
  <c r="F63" i="15" s="1"/>
  <c r="M63" i="15" s="1"/>
  <c r="E63" i="15"/>
  <c r="D63" i="15"/>
  <c r="V62" i="15"/>
  <c r="E62" i="15"/>
  <c r="D62" i="15"/>
  <c r="V61" i="15"/>
  <c r="H61" i="15" s="1"/>
  <c r="E61" i="15"/>
  <c r="D61" i="15"/>
  <c r="V60" i="15"/>
  <c r="E60" i="15"/>
  <c r="D60" i="15"/>
  <c r="V59" i="15"/>
  <c r="F59" i="15" s="1"/>
  <c r="E59" i="15"/>
  <c r="D59" i="15"/>
  <c r="V58" i="15"/>
  <c r="E58" i="15"/>
  <c r="D58" i="15"/>
  <c r="V57" i="15"/>
  <c r="B57" i="15" s="1"/>
  <c r="K57" i="15" s="1"/>
  <c r="E57" i="15"/>
  <c r="D57" i="15"/>
  <c r="V56" i="15"/>
  <c r="E56" i="15"/>
  <c r="D56" i="15"/>
  <c r="V55" i="15"/>
  <c r="F55" i="15" s="1"/>
  <c r="M55" i="15" s="1"/>
  <c r="E55" i="15"/>
  <c r="D55" i="15"/>
  <c r="V54" i="15"/>
  <c r="E54" i="15"/>
  <c r="D54" i="15"/>
  <c r="V53" i="15"/>
  <c r="B53" i="15" s="1"/>
  <c r="K53" i="15" s="1"/>
  <c r="E53" i="15"/>
  <c r="D53" i="15"/>
  <c r="V52" i="15"/>
  <c r="E52" i="15"/>
  <c r="D52" i="15"/>
  <c r="V51" i="15"/>
  <c r="F51" i="15" s="1"/>
  <c r="M51" i="15" s="1"/>
  <c r="E51" i="15"/>
  <c r="D51" i="15"/>
  <c r="V50" i="15"/>
  <c r="F50" i="15" s="1"/>
  <c r="M50" i="15" s="1"/>
  <c r="E50" i="15"/>
  <c r="D50" i="15"/>
  <c r="V49" i="15"/>
  <c r="H49" i="15" s="1"/>
  <c r="E49" i="15"/>
  <c r="D49" i="15"/>
  <c r="V48" i="15"/>
  <c r="E48" i="15"/>
  <c r="D48" i="15"/>
  <c r="V47" i="15"/>
  <c r="F47" i="15" s="1"/>
  <c r="E47" i="15"/>
  <c r="D47" i="15"/>
  <c r="V46" i="15"/>
  <c r="E46" i="15"/>
  <c r="D46" i="15"/>
  <c r="V45" i="15"/>
  <c r="H45" i="15" s="1"/>
  <c r="E45" i="15"/>
  <c r="D45" i="15"/>
  <c r="V44" i="15"/>
  <c r="E44" i="15"/>
  <c r="D44" i="15"/>
  <c r="V43" i="15"/>
  <c r="F43" i="15" s="1"/>
  <c r="M43" i="15" s="1"/>
  <c r="E43" i="15"/>
  <c r="D43" i="15"/>
  <c r="V42" i="15"/>
  <c r="E42" i="15"/>
  <c r="D42" i="15"/>
  <c r="V41" i="15"/>
  <c r="B41" i="15" s="1"/>
  <c r="K41" i="15" s="1"/>
  <c r="E41" i="15"/>
  <c r="D41" i="15"/>
  <c r="V40" i="15"/>
  <c r="E40" i="15"/>
  <c r="D40" i="15"/>
  <c r="V39" i="15"/>
  <c r="F39" i="15" s="1"/>
  <c r="M39" i="15" s="1"/>
  <c r="E39" i="15"/>
  <c r="D39" i="15"/>
  <c r="V38" i="15"/>
  <c r="E38" i="15"/>
  <c r="D38" i="15"/>
  <c r="V37" i="15"/>
  <c r="B37" i="15" s="1"/>
  <c r="K37" i="15" s="1"/>
  <c r="E37" i="15"/>
  <c r="D37" i="15"/>
  <c r="V36" i="15"/>
  <c r="E36" i="15"/>
  <c r="D36" i="15"/>
  <c r="V35" i="15"/>
  <c r="F35" i="15" s="1"/>
  <c r="E35" i="15"/>
  <c r="D35" i="15"/>
  <c r="V34" i="15"/>
  <c r="E34" i="15"/>
  <c r="D34" i="15"/>
  <c r="V33" i="15"/>
  <c r="B33" i="15" s="1"/>
  <c r="K33" i="15" s="1"/>
  <c r="E33" i="15"/>
  <c r="D33" i="15"/>
  <c r="V32" i="15"/>
  <c r="E32" i="15"/>
  <c r="D32" i="15"/>
  <c r="V31" i="15"/>
  <c r="F31" i="15" s="1"/>
  <c r="E31" i="15"/>
  <c r="D31" i="15"/>
  <c r="V30" i="15"/>
  <c r="E30" i="15"/>
  <c r="D30" i="15"/>
  <c r="V29" i="15"/>
  <c r="F29" i="15" s="1"/>
  <c r="M29" i="15" s="1"/>
  <c r="E29" i="15"/>
  <c r="D29" i="15"/>
  <c r="V28" i="15"/>
  <c r="E28" i="15"/>
  <c r="D28" i="15"/>
  <c r="V27" i="15"/>
  <c r="H27" i="15" s="1"/>
  <c r="E27" i="15"/>
  <c r="D27" i="15"/>
  <c r="V26" i="15"/>
  <c r="E26" i="15"/>
  <c r="D26" i="15"/>
  <c r="V25" i="15"/>
  <c r="F25" i="15" s="1"/>
  <c r="M25" i="15" s="1"/>
  <c r="E25" i="15"/>
  <c r="D25" i="15"/>
  <c r="V24" i="15"/>
  <c r="E24" i="15"/>
  <c r="D24" i="15"/>
  <c r="V23" i="15"/>
  <c r="F23" i="15" s="1"/>
  <c r="M23" i="15" s="1"/>
  <c r="E23" i="15"/>
  <c r="D23" i="15"/>
  <c r="V22" i="15"/>
  <c r="E22" i="15"/>
  <c r="D22" i="15"/>
  <c r="V21" i="15"/>
  <c r="F21" i="15" s="1"/>
  <c r="M21" i="15" s="1"/>
  <c r="E21" i="15"/>
  <c r="D21" i="15"/>
  <c r="V20" i="15"/>
  <c r="E20" i="15"/>
  <c r="D20" i="15"/>
  <c r="V19" i="15"/>
  <c r="H19" i="15" s="1"/>
  <c r="E19" i="15"/>
  <c r="D19" i="15"/>
  <c r="V18" i="15"/>
  <c r="E18" i="15"/>
  <c r="D18" i="15"/>
  <c r="V17" i="15"/>
  <c r="F17" i="15" s="1"/>
  <c r="E17" i="15"/>
  <c r="D17" i="15"/>
  <c r="V16" i="15"/>
  <c r="E16" i="15"/>
  <c r="D16" i="15"/>
  <c r="V15" i="15"/>
  <c r="F15" i="15" s="1"/>
  <c r="M15" i="15" s="1"/>
  <c r="E15" i="15"/>
  <c r="D15" i="15"/>
  <c r="V14" i="15"/>
  <c r="E14" i="15"/>
  <c r="D14" i="15"/>
  <c r="V13" i="15"/>
  <c r="F13" i="15" s="1"/>
  <c r="M13" i="15" s="1"/>
  <c r="E13" i="15"/>
  <c r="D13" i="15"/>
  <c r="V12" i="15"/>
  <c r="E12" i="15"/>
  <c r="D12" i="15"/>
  <c r="V11" i="15"/>
  <c r="B11" i="15" s="1"/>
  <c r="K11" i="15" s="1"/>
  <c r="E11" i="15"/>
  <c r="D11" i="15"/>
  <c r="V10" i="15"/>
  <c r="E10" i="15"/>
  <c r="D10" i="15"/>
  <c r="V9" i="15"/>
  <c r="C9" i="15" s="1"/>
  <c r="N9" i="15" s="1"/>
  <c r="E9" i="15"/>
  <c r="D9" i="15"/>
  <c r="V8" i="15"/>
  <c r="E8" i="15"/>
  <c r="D8" i="15"/>
  <c r="V7" i="15"/>
  <c r="B7" i="15" s="1"/>
  <c r="K7" i="15" s="1"/>
  <c r="E7" i="15"/>
  <c r="D7" i="15"/>
  <c r="V6" i="15"/>
  <c r="E6" i="15"/>
  <c r="D6" i="15"/>
  <c r="V5" i="15"/>
  <c r="C5" i="15" s="1"/>
  <c r="N5" i="15" s="1"/>
  <c r="E5" i="15"/>
  <c r="D5" i="15"/>
  <c r="V4" i="15"/>
  <c r="E4" i="15"/>
  <c r="D4" i="15"/>
  <c r="V3" i="15"/>
  <c r="F3" i="15" s="1"/>
  <c r="E3" i="15"/>
  <c r="D3" i="15"/>
  <c r="M1" i="15"/>
  <c r="K1" i="15"/>
  <c r="B4" i="13"/>
  <c r="L3" i="6"/>
  <c r="H32" i="12"/>
  <c r="G32" i="12"/>
  <c r="F32" i="12"/>
  <c r="C30" i="12"/>
  <c r="A30" i="12"/>
  <c r="C29" i="12"/>
  <c r="A29" i="12"/>
  <c r="F27" i="12"/>
  <c r="A27" i="12"/>
  <c r="A26" i="12"/>
  <c r="F28" i="12" s="1"/>
  <c r="H24" i="12"/>
  <c r="G24" i="12"/>
  <c r="F24" i="12"/>
  <c r="C22" i="12"/>
  <c r="A22" i="12"/>
  <c r="C21" i="12"/>
  <c r="A21" i="12"/>
  <c r="F19" i="12"/>
  <c r="A19" i="12"/>
  <c r="A18" i="12"/>
  <c r="H16" i="12"/>
  <c r="G16" i="12"/>
  <c r="F16" i="12"/>
  <c r="C14" i="12"/>
  <c r="A14" i="12"/>
  <c r="C13" i="12"/>
  <c r="A13" i="12"/>
  <c r="F11" i="12"/>
  <c r="A11" i="12"/>
  <c r="A10" i="12"/>
  <c r="F12" i="12" s="1"/>
  <c r="H8" i="12"/>
  <c r="G8" i="12"/>
  <c r="F8" i="12"/>
  <c r="C6" i="12"/>
  <c r="A6" i="12"/>
  <c r="C5" i="12"/>
  <c r="A5" i="12"/>
  <c r="F3" i="12"/>
  <c r="A3" i="12"/>
  <c r="A2" i="12"/>
  <c r="C11" i="5"/>
  <c r="W6" i="5"/>
  <c r="V6" i="5"/>
  <c r="N6" i="5"/>
  <c r="M6" i="5"/>
  <c r="L6" i="5"/>
  <c r="K6" i="5"/>
  <c r="H4" i="5"/>
  <c r="N224" i="2"/>
  <c r="N223" i="2"/>
  <c r="O222" i="2"/>
  <c r="N222" i="2"/>
  <c r="N221" i="2"/>
  <c r="O220" i="2"/>
  <c r="N220" i="2"/>
  <c r="N219" i="2"/>
  <c r="N218" i="2"/>
  <c r="N217" i="2"/>
  <c r="N216" i="2"/>
  <c r="N215" i="2"/>
  <c r="N214" i="2"/>
  <c r="N213" i="2"/>
  <c r="N212" i="2"/>
  <c r="N211" i="2"/>
  <c r="X9" i="2" s="1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X7" i="2" s="1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J17" i="4"/>
  <c r="J12" i="4"/>
  <c r="A775" i="11"/>
  <c r="A774" i="11"/>
  <c r="Q773" i="11"/>
  <c r="A773" i="11"/>
  <c r="A772" i="11"/>
  <c r="A769" i="11"/>
  <c r="A768" i="11"/>
  <c r="A767" i="11"/>
  <c r="A761" i="11"/>
  <c r="A760" i="11"/>
  <c r="A759" i="11"/>
  <c r="A758" i="11"/>
  <c r="A757" i="11"/>
  <c r="Q756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Q737" i="11"/>
  <c r="P737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Q717" i="11"/>
  <c r="A717" i="11"/>
  <c r="P716" i="11"/>
  <c r="A716" i="11"/>
  <c r="Q715" i="11"/>
  <c r="A715" i="11"/>
  <c r="Q714" i="11"/>
  <c r="A714" i="11"/>
  <c r="P713" i="11"/>
  <c r="A713" i="11"/>
  <c r="Q712" i="11"/>
  <c r="A712" i="11"/>
  <c r="Q711" i="11"/>
  <c r="P711" i="11"/>
  <c r="A711" i="11"/>
  <c r="P710" i="11"/>
  <c r="A710" i="11"/>
  <c r="Q709" i="11"/>
  <c r="P709" i="11"/>
  <c r="A709" i="11"/>
  <c r="Q708" i="11"/>
  <c r="A708" i="11"/>
  <c r="Q707" i="11"/>
  <c r="P707" i="11"/>
  <c r="A707" i="11"/>
  <c r="Q706" i="11"/>
  <c r="P706" i="11"/>
  <c r="A706" i="11"/>
  <c r="Q705" i="11"/>
  <c r="P705" i="11"/>
  <c r="A705" i="11"/>
  <c r="A704" i="11"/>
  <c r="Q703" i="11"/>
  <c r="A703" i="11"/>
  <c r="Q702" i="11"/>
  <c r="A702" i="11"/>
  <c r="Q701" i="11"/>
  <c r="P701" i="11"/>
  <c r="A701" i="11"/>
  <c r="Q700" i="11"/>
  <c r="P700" i="11"/>
  <c r="A700" i="11"/>
  <c r="Q699" i="11"/>
  <c r="P699" i="11"/>
  <c r="A699" i="11"/>
  <c r="Q698" i="11"/>
  <c r="P698" i="11"/>
  <c r="A698" i="11"/>
  <c r="Q697" i="11"/>
  <c r="P697" i="11"/>
  <c r="A697" i="11"/>
  <c r="Q696" i="11"/>
  <c r="P696" i="11"/>
  <c r="A696" i="11"/>
  <c r="Q695" i="11"/>
  <c r="A695" i="11"/>
  <c r="Q694" i="11"/>
  <c r="P694" i="11"/>
  <c r="A694" i="11"/>
  <c r="A693" i="11"/>
  <c r="Q692" i="11"/>
  <c r="P692" i="11"/>
  <c r="A692" i="11"/>
  <c r="Q691" i="11"/>
  <c r="A691" i="11"/>
  <c r="Q690" i="11"/>
  <c r="A690" i="11"/>
  <c r="A689" i="11"/>
  <c r="Q688" i="11"/>
  <c r="P688" i="11"/>
  <c r="A688" i="11"/>
  <c r="Q687" i="11"/>
  <c r="A687" i="11"/>
  <c r="Q686" i="11"/>
  <c r="P686" i="11"/>
  <c r="A686" i="11"/>
  <c r="Q685" i="11"/>
  <c r="P685" i="11"/>
  <c r="A685" i="11"/>
  <c r="Q684" i="11"/>
  <c r="A684" i="11"/>
  <c r="Q683" i="11"/>
  <c r="A683" i="11"/>
  <c r="Q682" i="11"/>
  <c r="A682" i="11"/>
  <c r="Q681" i="11"/>
  <c r="A681" i="11"/>
  <c r="Q680" i="11"/>
  <c r="A680" i="11"/>
  <c r="Q679" i="11"/>
  <c r="A679" i="11"/>
  <c r="A678" i="11"/>
  <c r="A677" i="11"/>
  <c r="A676" i="11"/>
  <c r="Q675" i="11"/>
  <c r="A675" i="11"/>
  <c r="Q674" i="11"/>
  <c r="A674" i="11"/>
  <c r="A673" i="11"/>
  <c r="Q672" i="11"/>
  <c r="A672" i="11"/>
  <c r="Q671" i="11"/>
  <c r="A671" i="11"/>
  <c r="Q670" i="11"/>
  <c r="A670" i="11"/>
  <c r="Q669" i="11"/>
  <c r="A669" i="11"/>
  <c r="Q668" i="11"/>
  <c r="A668" i="11"/>
  <c r="Q667" i="11"/>
  <c r="P667" i="11"/>
  <c r="A667" i="11"/>
  <c r="Q666" i="11"/>
  <c r="A666" i="11"/>
  <c r="Q665" i="11"/>
  <c r="P665" i="11"/>
  <c r="A665" i="11"/>
  <c r="Q664" i="11"/>
  <c r="A664" i="11"/>
  <c r="A663" i="11"/>
  <c r="Q662" i="11"/>
  <c r="P662" i="11"/>
  <c r="A662" i="11"/>
  <c r="Q661" i="11"/>
  <c r="P661" i="11"/>
  <c r="A661" i="11"/>
  <c r="Q660" i="11"/>
  <c r="A660" i="11"/>
  <c r="Q659" i="11"/>
  <c r="A659" i="11"/>
  <c r="Q658" i="11"/>
  <c r="P658" i="11"/>
  <c r="A658" i="11"/>
  <c r="A657" i="11"/>
  <c r="A656" i="11"/>
  <c r="Q655" i="11"/>
  <c r="A655" i="11"/>
  <c r="A654" i="11"/>
  <c r="A653" i="11"/>
  <c r="A652" i="11"/>
  <c r="Q651" i="11"/>
  <c r="P651" i="11"/>
  <c r="A651" i="11"/>
  <c r="A650" i="11"/>
  <c r="A649" i="11"/>
  <c r="Q648" i="11"/>
  <c r="A648" i="11"/>
  <c r="Q647" i="11"/>
  <c r="P647" i="11"/>
  <c r="A647" i="11"/>
  <c r="Q646" i="11"/>
  <c r="A646" i="11"/>
  <c r="Q645" i="11"/>
  <c r="A645" i="11"/>
  <c r="Q644" i="11"/>
  <c r="P644" i="11"/>
  <c r="A644" i="11"/>
  <c r="Q643" i="11"/>
  <c r="A643" i="11"/>
  <c r="Q642" i="11"/>
  <c r="A642" i="11"/>
  <c r="Q641" i="11"/>
  <c r="A641" i="11"/>
  <c r="A640" i="11"/>
  <c r="Q639" i="11"/>
  <c r="A639" i="11"/>
  <c r="Q638" i="11"/>
  <c r="P638" i="11"/>
  <c r="A638" i="11"/>
  <c r="Q637" i="11"/>
  <c r="A637" i="11"/>
  <c r="A636" i="11"/>
  <c r="Q635" i="11"/>
  <c r="A635" i="11"/>
  <c r="Q634" i="11"/>
  <c r="A634" i="11"/>
  <c r="P633" i="11"/>
  <c r="A633" i="11"/>
  <c r="Q631" i="11"/>
  <c r="A631" i="11"/>
  <c r="A629" i="11"/>
  <c r="A628" i="11"/>
  <c r="A627" i="11"/>
  <c r="Q626" i="11"/>
  <c r="P626" i="11"/>
  <c r="A626" i="11"/>
  <c r="Q625" i="11"/>
  <c r="A625" i="11"/>
  <c r="Q624" i="11"/>
  <c r="P624" i="11"/>
  <c r="A624" i="11"/>
  <c r="Q623" i="11"/>
  <c r="A623" i="11"/>
  <c r="Q622" i="11"/>
  <c r="A622" i="11"/>
  <c r="Q621" i="11"/>
  <c r="A621" i="11"/>
  <c r="Q620" i="11"/>
  <c r="P620" i="11"/>
  <c r="A620" i="11"/>
  <c r="Q619" i="11"/>
  <c r="P619" i="11"/>
  <c r="A619" i="11"/>
  <c r="Q618" i="11"/>
  <c r="P618" i="11"/>
  <c r="A618" i="11"/>
  <c r="Q617" i="11"/>
  <c r="P617" i="11"/>
  <c r="A617" i="11"/>
  <c r="Q616" i="11"/>
  <c r="P616" i="11"/>
  <c r="A616" i="11"/>
  <c r="Q615" i="11"/>
  <c r="P615" i="11"/>
  <c r="A615" i="11"/>
  <c r="Q614" i="11"/>
  <c r="P614" i="11"/>
  <c r="A614" i="11"/>
  <c r="Q613" i="11"/>
  <c r="A613" i="11"/>
  <c r="Q612" i="11"/>
  <c r="A612" i="11"/>
  <c r="A611" i="11"/>
  <c r="Q610" i="11"/>
  <c r="A610" i="11"/>
  <c r="Q609" i="11"/>
  <c r="A609" i="11"/>
  <c r="Q608" i="11"/>
  <c r="A608" i="11"/>
  <c r="A607" i="11"/>
  <c r="Q606" i="11"/>
  <c r="A606" i="11"/>
  <c r="Q605" i="11"/>
  <c r="A605" i="11"/>
  <c r="Q604" i="11"/>
  <c r="P604" i="11"/>
  <c r="A604" i="11"/>
  <c r="Q603" i="11"/>
  <c r="A603" i="11"/>
  <c r="A602" i="11"/>
  <c r="Q601" i="11"/>
  <c r="A601" i="11"/>
  <c r="Q600" i="11"/>
  <c r="P600" i="11"/>
  <c r="A600" i="11"/>
  <c r="Q599" i="11"/>
  <c r="A599" i="11"/>
  <c r="Q598" i="11"/>
  <c r="P598" i="11"/>
  <c r="A598" i="11"/>
  <c r="Q597" i="11"/>
  <c r="P597" i="11"/>
  <c r="A597" i="11"/>
  <c r="Q596" i="11"/>
  <c r="P596" i="11"/>
  <c r="A596" i="11"/>
  <c r="Q595" i="11"/>
  <c r="A595" i="11"/>
  <c r="Q594" i="11"/>
  <c r="A594" i="11"/>
  <c r="A593" i="11"/>
  <c r="Q592" i="11"/>
  <c r="A592" i="11"/>
  <c r="Q591" i="11"/>
  <c r="P591" i="11"/>
  <c r="A591" i="11"/>
  <c r="Q590" i="11"/>
  <c r="A590" i="11"/>
  <c r="Q589" i="11"/>
  <c r="P589" i="11"/>
  <c r="A589" i="11"/>
  <c r="Q588" i="11"/>
  <c r="P588" i="11"/>
  <c r="A588" i="11"/>
  <c r="Q587" i="11"/>
  <c r="P587" i="11"/>
  <c r="A587" i="11"/>
  <c r="Q586" i="11"/>
  <c r="P586" i="11"/>
  <c r="A586" i="11"/>
  <c r="Q585" i="11"/>
  <c r="P585" i="11"/>
  <c r="A585" i="11"/>
  <c r="Q584" i="11"/>
  <c r="A584" i="11"/>
  <c r="Q583" i="11"/>
  <c r="P583" i="11"/>
  <c r="A583" i="11"/>
  <c r="A582" i="11"/>
  <c r="Q581" i="11"/>
  <c r="A581" i="11"/>
  <c r="Q580" i="11"/>
  <c r="A580" i="11"/>
  <c r="Q579" i="11"/>
  <c r="P579" i="11"/>
  <c r="A579" i="11"/>
  <c r="Q578" i="11"/>
  <c r="P578" i="11"/>
  <c r="A578" i="11"/>
  <c r="Q577" i="11"/>
  <c r="P577" i="11"/>
  <c r="A577" i="11"/>
  <c r="A576" i="11"/>
  <c r="Q575" i="11"/>
  <c r="A575" i="11"/>
  <c r="Q574" i="11"/>
  <c r="P574" i="11"/>
  <c r="A574" i="11"/>
  <c r="Q573" i="11"/>
  <c r="A573" i="11"/>
  <c r="Q572" i="11"/>
  <c r="A572" i="11"/>
  <c r="Q571" i="11"/>
  <c r="A571" i="11"/>
  <c r="Q570" i="11"/>
  <c r="P570" i="11"/>
  <c r="A570" i="11"/>
  <c r="O569" i="11"/>
  <c r="P569" i="11" s="1"/>
  <c r="A569" i="11"/>
  <c r="Q568" i="11"/>
  <c r="P568" i="11"/>
  <c r="A568" i="11"/>
  <c r="Q567" i="11"/>
  <c r="A567" i="11"/>
  <c r="Q566" i="11"/>
  <c r="A566" i="11"/>
  <c r="A565" i="11"/>
  <c r="Q564" i="11"/>
  <c r="A564" i="11"/>
  <c r="A563" i="11"/>
  <c r="Q562" i="11"/>
  <c r="A562" i="11"/>
  <c r="P561" i="11"/>
  <c r="A561" i="11"/>
  <c r="A560" i="11"/>
  <c r="Q559" i="11"/>
  <c r="A559" i="11"/>
  <c r="Q558" i="11"/>
  <c r="A558" i="11"/>
  <c r="A557" i="11"/>
  <c r="A556" i="11"/>
  <c r="Q555" i="11"/>
  <c r="A555" i="11"/>
  <c r="A554" i="11"/>
  <c r="A553" i="11"/>
  <c r="Q552" i="11"/>
  <c r="P552" i="11"/>
  <c r="A552" i="11"/>
  <c r="A551" i="11"/>
  <c r="A550" i="11"/>
  <c r="Q549" i="11"/>
  <c r="A549" i="11"/>
  <c r="Q548" i="11"/>
  <c r="A548" i="11"/>
  <c r="P547" i="11"/>
  <c r="A547" i="11"/>
  <c r="Q546" i="11"/>
  <c r="A546" i="11"/>
  <c r="A545" i="11"/>
  <c r="O544" i="11"/>
  <c r="P544" i="11" s="1"/>
  <c r="A544" i="11"/>
  <c r="Q543" i="11"/>
  <c r="A543" i="11"/>
  <c r="P542" i="11"/>
  <c r="A542" i="11"/>
  <c r="P541" i="11"/>
  <c r="A541" i="11"/>
  <c r="Q540" i="11"/>
  <c r="P540" i="11"/>
  <c r="A540" i="11"/>
  <c r="Q539" i="11"/>
  <c r="A539" i="11"/>
  <c r="P538" i="11"/>
  <c r="A538" i="11"/>
  <c r="P537" i="11"/>
  <c r="A537" i="11"/>
  <c r="Q536" i="11"/>
  <c r="A536" i="11"/>
  <c r="Q535" i="11"/>
  <c r="P535" i="11"/>
  <c r="A535" i="11"/>
  <c r="Q534" i="11"/>
  <c r="A534" i="11"/>
  <c r="Q533" i="11"/>
  <c r="A533" i="11"/>
  <c r="Q532" i="11"/>
  <c r="P532" i="11"/>
  <c r="A532" i="11"/>
  <c r="Q531" i="11"/>
  <c r="A531" i="11"/>
  <c r="Q530" i="11"/>
  <c r="A530" i="11"/>
  <c r="Q529" i="11"/>
  <c r="A529" i="11"/>
  <c r="A528" i="11"/>
  <c r="Q527" i="11"/>
  <c r="P527" i="11"/>
  <c r="A527" i="11"/>
  <c r="Q526" i="11"/>
  <c r="P526" i="11"/>
  <c r="A526" i="11"/>
  <c r="Q525" i="11"/>
  <c r="A525" i="11"/>
  <c r="Q524" i="11"/>
  <c r="A524" i="11"/>
  <c r="Q523" i="11"/>
  <c r="A523" i="11"/>
  <c r="Q522" i="11"/>
  <c r="A522" i="11"/>
  <c r="Q521" i="11"/>
  <c r="A521" i="11"/>
  <c r="Q520" i="11"/>
  <c r="A520" i="11"/>
  <c r="A519" i="11"/>
  <c r="A518" i="11"/>
  <c r="A517" i="11"/>
  <c r="Q516" i="11"/>
  <c r="A516" i="11"/>
  <c r="Q515" i="11"/>
  <c r="A515" i="11"/>
  <c r="Q514" i="11"/>
  <c r="P514" i="11"/>
  <c r="A514" i="11"/>
  <c r="Q513" i="11"/>
  <c r="A513" i="11"/>
  <c r="Q512" i="11"/>
  <c r="P512" i="11"/>
  <c r="A512" i="11"/>
  <c r="Q511" i="11"/>
  <c r="P511" i="11"/>
  <c r="A511" i="11"/>
  <c r="Q510" i="11"/>
  <c r="P510" i="11"/>
  <c r="A510" i="11"/>
  <c r="Q509" i="11"/>
  <c r="P509" i="11"/>
  <c r="A509" i="11"/>
  <c r="Q508" i="11"/>
  <c r="A508" i="11"/>
  <c r="Q507" i="11"/>
  <c r="P507" i="11"/>
  <c r="A507" i="11"/>
  <c r="Q506" i="11"/>
  <c r="A506" i="11"/>
  <c r="Q505" i="11"/>
  <c r="P505" i="11"/>
  <c r="A505" i="11"/>
  <c r="Q504" i="11"/>
  <c r="A504" i="11"/>
  <c r="Q503" i="11"/>
  <c r="A503" i="11"/>
  <c r="Q502" i="11"/>
  <c r="P502" i="11"/>
  <c r="A502" i="11"/>
  <c r="A501" i="11"/>
  <c r="Q500" i="11"/>
  <c r="P500" i="11"/>
  <c r="A500" i="11"/>
  <c r="Q499" i="11"/>
  <c r="P499" i="11"/>
  <c r="A499" i="11"/>
  <c r="Q498" i="11"/>
  <c r="P498" i="11"/>
  <c r="A498" i="11"/>
  <c r="Q497" i="11"/>
  <c r="A497" i="11"/>
  <c r="A496" i="11"/>
  <c r="Q495" i="11"/>
  <c r="P495" i="11"/>
  <c r="A495" i="11"/>
  <c r="A494" i="11"/>
  <c r="Q493" i="11"/>
  <c r="P493" i="11"/>
  <c r="A493" i="11"/>
  <c r="Q492" i="11"/>
  <c r="A492" i="11"/>
  <c r="Q491" i="11"/>
  <c r="A491" i="11"/>
  <c r="Q490" i="11"/>
  <c r="A490" i="11"/>
  <c r="Q489" i="11"/>
  <c r="P489" i="11"/>
  <c r="A489" i="11"/>
  <c r="O488" i="11"/>
  <c r="Q488" i="11" s="1"/>
  <c r="A488" i="11"/>
  <c r="A487" i="11"/>
  <c r="Q486" i="11"/>
  <c r="A486" i="11"/>
  <c r="Q485" i="11"/>
  <c r="P485" i="11"/>
  <c r="A485" i="11"/>
  <c r="Q484" i="11"/>
  <c r="A484" i="11"/>
  <c r="Q483" i="11"/>
  <c r="P483" i="11"/>
  <c r="A483" i="11"/>
  <c r="Q482" i="11"/>
  <c r="A482" i="11"/>
  <c r="Q481" i="11"/>
  <c r="A481" i="11"/>
  <c r="Q480" i="11"/>
  <c r="P480" i="11"/>
  <c r="A480" i="11"/>
  <c r="Q479" i="11"/>
  <c r="A479" i="11"/>
  <c r="A478" i="11"/>
  <c r="Q477" i="11"/>
  <c r="A477" i="11"/>
  <c r="Q476" i="11"/>
  <c r="A476" i="11"/>
  <c r="Q475" i="11"/>
  <c r="A475" i="11"/>
  <c r="A474" i="11"/>
  <c r="Q473" i="11"/>
  <c r="A473" i="11"/>
  <c r="Q472" i="11"/>
  <c r="A472" i="11"/>
  <c r="Q471" i="11"/>
  <c r="A471" i="11"/>
  <c r="A470" i="11"/>
  <c r="A469" i="11"/>
  <c r="A468" i="11"/>
  <c r="Q467" i="11"/>
  <c r="P467" i="11"/>
  <c r="A467" i="11"/>
  <c r="Q466" i="11"/>
  <c r="P466" i="11"/>
  <c r="A466" i="11"/>
  <c r="A465" i="11"/>
  <c r="Q464" i="11"/>
  <c r="P464" i="11"/>
  <c r="A464" i="11"/>
  <c r="N463" i="11"/>
  <c r="A463" i="11"/>
  <c r="Q462" i="11"/>
  <c r="A462" i="11"/>
  <c r="Q461" i="11"/>
  <c r="A461" i="11"/>
  <c r="O460" i="11"/>
  <c r="P460" i="11" s="1"/>
  <c r="A460" i="11"/>
  <c r="O459" i="11"/>
  <c r="P459" i="11" s="1"/>
  <c r="A459" i="11"/>
  <c r="Q458" i="11"/>
  <c r="P458" i="11"/>
  <c r="A458" i="11"/>
  <c r="Q457" i="11"/>
  <c r="A457" i="11"/>
  <c r="Q456" i="11"/>
  <c r="A456" i="11"/>
  <c r="Q455" i="11"/>
  <c r="A455" i="11"/>
  <c r="Q454" i="11"/>
  <c r="A454" i="11"/>
  <c r="A453" i="11"/>
  <c r="Q452" i="11"/>
  <c r="P452" i="11"/>
  <c r="A452" i="11"/>
  <c r="Q451" i="11"/>
  <c r="A451" i="11"/>
  <c r="Q450" i="11"/>
  <c r="A450" i="11"/>
  <c r="A449" i="11"/>
  <c r="Q448" i="11"/>
  <c r="A448" i="11"/>
  <c r="Q447" i="11"/>
  <c r="P447" i="11"/>
  <c r="A447" i="11"/>
  <c r="Q446" i="11"/>
  <c r="A446" i="11"/>
  <c r="Q445" i="11"/>
  <c r="P445" i="11"/>
  <c r="A445" i="11"/>
  <c r="A444" i="11"/>
  <c r="Q443" i="11"/>
  <c r="P443" i="11"/>
  <c r="A443" i="11"/>
  <c r="Q442" i="11"/>
  <c r="P442" i="11"/>
  <c r="A442" i="11"/>
  <c r="Q441" i="11"/>
  <c r="P441" i="11"/>
  <c r="A441" i="11"/>
  <c r="Q440" i="11"/>
  <c r="P440" i="11"/>
  <c r="A440" i="11"/>
  <c r="Q439" i="11"/>
  <c r="P439" i="11"/>
  <c r="A439" i="11"/>
  <c r="Q438" i="11"/>
  <c r="P438" i="11"/>
  <c r="A438" i="11"/>
  <c r="Q437" i="11"/>
  <c r="P437" i="11"/>
  <c r="A437" i="11"/>
  <c r="A436" i="11"/>
  <c r="Q435" i="11"/>
  <c r="P435" i="11"/>
  <c r="A435" i="11"/>
  <c r="Q434" i="11"/>
  <c r="A434" i="11"/>
  <c r="Q433" i="11"/>
  <c r="P433" i="11"/>
  <c r="A433" i="11"/>
  <c r="Q432" i="11"/>
  <c r="P432" i="11"/>
  <c r="A432" i="11"/>
  <c r="Q431" i="11"/>
  <c r="P431" i="11"/>
  <c r="A431" i="11"/>
  <c r="Q430" i="11"/>
  <c r="P430" i="11"/>
  <c r="A430" i="11"/>
  <c r="Q429" i="11"/>
  <c r="P429" i="11"/>
  <c r="A429" i="11"/>
  <c r="Q428" i="11"/>
  <c r="P428" i="11"/>
  <c r="A428" i="11"/>
  <c r="Q427" i="11"/>
  <c r="P427" i="11"/>
  <c r="A427" i="11"/>
  <c r="Q426" i="11"/>
  <c r="P426" i="11"/>
  <c r="A426" i="11"/>
  <c r="Q425" i="11"/>
  <c r="P425" i="11"/>
  <c r="A425" i="11"/>
  <c r="Q424" i="11"/>
  <c r="P424" i="11"/>
  <c r="A424" i="11"/>
  <c r="Q423" i="11"/>
  <c r="P423" i="11"/>
  <c r="A423" i="11"/>
  <c r="Q422" i="11"/>
  <c r="P422" i="11"/>
  <c r="A422" i="11"/>
  <c r="Q421" i="11"/>
  <c r="A421" i="11"/>
  <c r="N420" i="11"/>
  <c r="Q420" i="11" s="1"/>
  <c r="A420" i="11"/>
  <c r="Q419" i="11"/>
  <c r="A419" i="11"/>
  <c r="Q418" i="11"/>
  <c r="P418" i="11"/>
  <c r="A418" i="11"/>
  <c r="A417" i="11"/>
  <c r="A416" i="11"/>
  <c r="Q415" i="11"/>
  <c r="A415" i="11"/>
  <c r="Q414" i="11"/>
  <c r="A414" i="11"/>
  <c r="Q413" i="11"/>
  <c r="P413" i="11"/>
  <c r="A413" i="11"/>
  <c r="Q412" i="11"/>
  <c r="P412" i="11"/>
  <c r="A412" i="11"/>
  <c r="Q411" i="11"/>
  <c r="P411" i="11"/>
  <c r="A411" i="11"/>
  <c r="Q410" i="11"/>
  <c r="A410" i="11"/>
  <c r="Q409" i="11"/>
  <c r="A409" i="11"/>
  <c r="Q408" i="11"/>
  <c r="A408" i="11"/>
  <c r="Q407" i="11"/>
  <c r="A407" i="11"/>
  <c r="A406" i="11"/>
  <c r="A405" i="11"/>
  <c r="Q404" i="11"/>
  <c r="P404" i="11"/>
  <c r="A404" i="11"/>
  <c r="Q403" i="11"/>
  <c r="A403" i="11"/>
  <c r="Q402" i="11"/>
  <c r="P402" i="11"/>
  <c r="A402" i="11"/>
  <c r="Q401" i="11"/>
  <c r="P401" i="11"/>
  <c r="A401" i="11"/>
  <c r="Q400" i="11"/>
  <c r="P400" i="11"/>
  <c r="A400" i="11"/>
  <c r="Q399" i="11"/>
  <c r="P399" i="11"/>
  <c r="A399" i="11"/>
  <c r="Q398" i="11"/>
  <c r="P398" i="11"/>
  <c r="A398" i="11"/>
  <c r="Q397" i="11"/>
  <c r="P397" i="11"/>
  <c r="A397" i="11"/>
  <c r="Q396" i="11"/>
  <c r="A396" i="11"/>
  <c r="A395" i="11"/>
  <c r="Q394" i="11"/>
  <c r="P394" i="11"/>
  <c r="A394" i="11"/>
  <c r="N393" i="11"/>
  <c r="O393" i="11" s="1"/>
  <c r="Q393" i="11" s="1"/>
  <c r="A393" i="11"/>
  <c r="N392" i="11"/>
  <c r="A392" i="11"/>
  <c r="Q391" i="11"/>
  <c r="A391" i="11"/>
  <c r="A390" i="11"/>
  <c r="Q389" i="11"/>
  <c r="P389" i="11"/>
  <c r="A389" i="11"/>
  <c r="A388" i="11"/>
  <c r="A387" i="11"/>
  <c r="Q386" i="11"/>
  <c r="A386" i="11"/>
  <c r="A385" i="11"/>
  <c r="Q384" i="11"/>
  <c r="A384" i="11"/>
  <c r="Q383" i="11"/>
  <c r="P383" i="11"/>
  <c r="A383" i="11"/>
  <c r="Q382" i="11"/>
  <c r="A382" i="11"/>
  <c r="O381" i="11"/>
  <c r="A381" i="11"/>
  <c r="Q380" i="11"/>
  <c r="P380" i="11"/>
  <c r="A380" i="11"/>
  <c r="A379" i="11"/>
  <c r="A378" i="11"/>
  <c r="Q377" i="11"/>
  <c r="P377" i="11"/>
  <c r="A377" i="11"/>
  <c r="Q376" i="11"/>
  <c r="A376" i="11"/>
  <c r="Q375" i="11"/>
  <c r="P375" i="11"/>
  <c r="A375" i="11"/>
  <c r="Q374" i="11"/>
  <c r="A374" i="11"/>
  <c r="P373" i="11"/>
  <c r="A373" i="11"/>
  <c r="Q372" i="11"/>
  <c r="P372" i="11"/>
  <c r="A372" i="11"/>
  <c r="Q371" i="11"/>
  <c r="P371" i="11"/>
  <c r="A371" i="11"/>
  <c r="A370" i="11"/>
  <c r="Q369" i="11"/>
  <c r="P369" i="11"/>
  <c r="A369" i="11"/>
  <c r="Q368" i="11"/>
  <c r="P368" i="11"/>
  <c r="A368" i="11"/>
  <c r="P367" i="11"/>
  <c r="A367" i="11"/>
  <c r="Q366" i="11"/>
  <c r="A366" i="11"/>
  <c r="Q365" i="11"/>
  <c r="P365" i="11"/>
  <c r="A365" i="11"/>
  <c r="Q364" i="11"/>
  <c r="P364" i="11"/>
  <c r="A364" i="11"/>
  <c r="Q363" i="11"/>
  <c r="P363" i="11"/>
  <c r="A363" i="11"/>
  <c r="A362" i="11"/>
  <c r="A361" i="11"/>
  <c r="A360" i="11"/>
  <c r="A359" i="11"/>
  <c r="Q358" i="11"/>
  <c r="A358" i="11"/>
  <c r="Q357" i="11"/>
  <c r="P357" i="11"/>
  <c r="A357" i="11"/>
  <c r="Q356" i="11"/>
  <c r="P356" i="11"/>
  <c r="A356" i="11"/>
  <c r="Q355" i="11"/>
  <c r="P355" i="11"/>
  <c r="A355" i="11"/>
  <c r="Q354" i="11"/>
  <c r="P354" i="11"/>
  <c r="A354" i="11"/>
  <c r="A353" i="11"/>
  <c r="A352" i="11"/>
  <c r="A351" i="11"/>
  <c r="A350" i="11"/>
  <c r="A349" i="11"/>
  <c r="Q348" i="11"/>
  <c r="A348" i="11"/>
  <c r="A347" i="11"/>
  <c r="Q346" i="11"/>
  <c r="A346" i="11"/>
  <c r="Q345" i="11"/>
  <c r="P345" i="11"/>
  <c r="A345" i="11"/>
  <c r="Q344" i="11"/>
  <c r="P344" i="11"/>
  <c r="A344" i="11"/>
  <c r="Q343" i="11"/>
  <c r="P343" i="11"/>
  <c r="A343" i="11"/>
  <c r="A342" i="11"/>
  <c r="A341" i="11"/>
  <c r="A340" i="11"/>
  <c r="Q339" i="11"/>
  <c r="P339" i="11"/>
  <c r="A339" i="11"/>
  <c r="Q338" i="11"/>
  <c r="P338" i="11"/>
  <c r="A338" i="11"/>
  <c r="A337" i="11"/>
  <c r="A336" i="11"/>
  <c r="A335" i="11"/>
  <c r="Q334" i="11"/>
  <c r="P334" i="11"/>
  <c r="A334" i="11"/>
  <c r="Q333" i="11"/>
  <c r="P333" i="11"/>
  <c r="A333" i="11"/>
  <c r="Q332" i="11"/>
  <c r="A332" i="11"/>
  <c r="Q331" i="11"/>
  <c r="P331" i="11"/>
  <c r="A331" i="11"/>
  <c r="Q330" i="11"/>
  <c r="A330" i="11"/>
  <c r="Q329" i="11"/>
  <c r="P329" i="11"/>
  <c r="A329" i="11"/>
  <c r="A328" i="11"/>
  <c r="A327" i="11"/>
  <c r="Q326" i="11"/>
  <c r="P326" i="11"/>
  <c r="A326" i="11"/>
  <c r="A325" i="11"/>
  <c r="A324" i="11"/>
  <c r="A323" i="11"/>
  <c r="A322" i="11"/>
  <c r="A321" i="11"/>
  <c r="Q320" i="11"/>
  <c r="P320" i="11"/>
  <c r="A320" i="11"/>
  <c r="Q319" i="11"/>
  <c r="A319" i="11"/>
  <c r="A318" i="11"/>
  <c r="Q317" i="11"/>
  <c r="P317" i="11"/>
  <c r="A317" i="11"/>
  <c r="Q316" i="11"/>
  <c r="P316" i="11"/>
  <c r="A316" i="11"/>
  <c r="Q315" i="11"/>
  <c r="A315" i="11"/>
  <c r="Q314" i="11"/>
  <c r="P314" i="11"/>
  <c r="A314" i="11"/>
  <c r="Q313" i="11"/>
  <c r="A313" i="11"/>
  <c r="Q312" i="11"/>
  <c r="P312" i="11"/>
  <c r="A312" i="11"/>
  <c r="Q311" i="11"/>
  <c r="P311" i="11"/>
  <c r="A311" i="11"/>
  <c r="A310" i="11"/>
  <c r="A309" i="11"/>
  <c r="Q308" i="11"/>
  <c r="P308" i="11"/>
  <c r="A308" i="11"/>
  <c r="Q307" i="11"/>
  <c r="A307" i="11"/>
  <c r="Q306" i="11"/>
  <c r="P306" i="11"/>
  <c r="A306" i="11"/>
  <c r="Q305" i="11"/>
  <c r="P305" i="11"/>
  <c r="A305" i="11"/>
  <c r="Q304" i="11"/>
  <c r="A304" i="11"/>
  <c r="Q303" i="11"/>
  <c r="P303" i="11"/>
  <c r="A303" i="11"/>
  <c r="Q302" i="11"/>
  <c r="A302" i="11"/>
  <c r="Q301" i="11"/>
  <c r="A301" i="11"/>
  <c r="Q300" i="11"/>
  <c r="A300" i="11"/>
  <c r="Q299" i="11"/>
  <c r="P299" i="11"/>
  <c r="A299" i="11"/>
  <c r="Q298" i="11"/>
  <c r="P298" i="11"/>
  <c r="A298" i="11"/>
  <c r="Q297" i="11"/>
  <c r="P297" i="11"/>
  <c r="A297" i="11"/>
  <c r="Q296" i="11"/>
  <c r="P296" i="11"/>
  <c r="A296" i="11"/>
  <c r="Q295" i="11"/>
  <c r="P295" i="11"/>
  <c r="A295" i="11"/>
  <c r="Q294" i="11"/>
  <c r="P294" i="11"/>
  <c r="A294" i="11"/>
  <c r="Q293" i="11"/>
  <c r="P293" i="11"/>
  <c r="A293" i="11"/>
  <c r="Q292" i="11"/>
  <c r="P292" i="11"/>
  <c r="A292" i="11"/>
  <c r="Q291" i="11"/>
  <c r="P291" i="11"/>
  <c r="A291" i="11"/>
  <c r="Q290" i="11"/>
  <c r="P290" i="11"/>
  <c r="A290" i="11"/>
  <c r="Q289" i="11"/>
  <c r="P289" i="11"/>
  <c r="A289" i="11"/>
  <c r="Q288" i="11"/>
  <c r="P288" i="11"/>
  <c r="A288" i="11"/>
  <c r="Q287" i="11"/>
  <c r="P287" i="11"/>
  <c r="A287" i="11"/>
  <c r="Q286" i="11"/>
  <c r="P286" i="11"/>
  <c r="A286" i="11"/>
  <c r="Q285" i="11"/>
  <c r="P285" i="11"/>
  <c r="A285" i="11"/>
  <c r="Q284" i="11"/>
  <c r="A284" i="11"/>
  <c r="A283" i="11"/>
  <c r="O282" i="11"/>
  <c r="Q282" i="11" s="1"/>
  <c r="A282" i="11"/>
  <c r="O281" i="11"/>
  <c r="Q281" i="11" s="1"/>
  <c r="A281" i="11"/>
  <c r="A280" i="11"/>
  <c r="Q279" i="11"/>
  <c r="P279" i="11"/>
  <c r="A279" i="11"/>
  <c r="A278" i="11"/>
  <c r="A277" i="11"/>
  <c r="A276" i="11"/>
  <c r="A275" i="11"/>
  <c r="A274" i="11"/>
  <c r="A273" i="11"/>
  <c r="A272" i="11"/>
  <c r="Q271" i="11"/>
  <c r="P271" i="11"/>
  <c r="A271" i="11"/>
  <c r="Q270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P255" i="11"/>
  <c r="A255" i="11"/>
  <c r="Q254" i="11"/>
  <c r="A254" i="11"/>
  <c r="A253" i="11"/>
  <c r="A252" i="11"/>
  <c r="A251" i="11"/>
  <c r="A250" i="11"/>
  <c r="A249" i="11"/>
  <c r="P248" i="11"/>
  <c r="A248" i="11"/>
  <c r="P247" i="11"/>
  <c r="A247" i="11"/>
  <c r="Q246" i="11"/>
  <c r="A246" i="11"/>
  <c r="A245" i="11"/>
  <c r="Q244" i="11"/>
  <c r="A244" i="11"/>
  <c r="Q243" i="11"/>
  <c r="A243" i="11"/>
  <c r="Q242" i="11"/>
  <c r="A242" i="11"/>
  <c r="Q241" i="11"/>
  <c r="A241" i="11"/>
  <c r="Q240" i="11"/>
  <c r="P240" i="11"/>
  <c r="A240" i="11"/>
  <c r="O239" i="11"/>
  <c r="P239" i="11" s="1"/>
  <c r="A239" i="11"/>
  <c r="O238" i="11"/>
  <c r="Q238" i="11" s="1"/>
  <c r="A238" i="11"/>
  <c r="Q237" i="11"/>
  <c r="A237" i="11"/>
  <c r="A236" i="11"/>
  <c r="Q235" i="11"/>
  <c r="A235" i="11"/>
  <c r="Q234" i="11"/>
  <c r="A234" i="11"/>
  <c r="Q233" i="11"/>
  <c r="A233" i="11"/>
  <c r="Q232" i="11"/>
  <c r="P232" i="11"/>
  <c r="A232" i="11"/>
  <c r="Q231" i="11"/>
  <c r="P231" i="11"/>
  <c r="A231" i="11"/>
  <c r="Q230" i="11"/>
  <c r="P230" i="11"/>
  <c r="A230" i="11"/>
  <c r="Q229" i="11"/>
  <c r="A229" i="11"/>
  <c r="Q228" i="11"/>
  <c r="P228" i="11"/>
  <c r="A228" i="11"/>
  <c r="Q227" i="11"/>
  <c r="P227" i="11"/>
  <c r="A227" i="11"/>
  <c r="Q226" i="11"/>
  <c r="A226" i="11"/>
  <c r="Q225" i="11"/>
  <c r="A225" i="11"/>
  <c r="Q224" i="11"/>
  <c r="A224" i="11"/>
  <c r="A223" i="11"/>
  <c r="Q222" i="11"/>
  <c r="A222" i="11"/>
  <c r="Q221" i="11"/>
  <c r="P221" i="11"/>
  <c r="A221" i="11"/>
  <c r="P220" i="11"/>
  <c r="A220" i="11"/>
  <c r="Q219" i="11"/>
  <c r="A219" i="11"/>
  <c r="Q218" i="11"/>
  <c r="A218" i="11"/>
  <c r="Q217" i="11"/>
  <c r="A217" i="11"/>
  <c r="Q216" i="11"/>
  <c r="A216" i="11"/>
  <c r="Q215" i="11"/>
  <c r="A215" i="11"/>
  <c r="Q214" i="11"/>
  <c r="A214" i="11"/>
  <c r="Q213" i="11"/>
  <c r="A213" i="11"/>
  <c r="Q212" i="11"/>
  <c r="P212" i="11"/>
  <c r="A212" i="11"/>
  <c r="A211" i="11"/>
  <c r="P210" i="11"/>
  <c r="A210" i="11"/>
  <c r="N209" i="11"/>
  <c r="P209" i="11" s="1"/>
  <c r="A209" i="11"/>
  <c r="Q208" i="11"/>
  <c r="A208" i="11"/>
  <c r="A207" i="11"/>
  <c r="Q206" i="11"/>
  <c r="A206" i="11"/>
  <c r="Q205" i="11"/>
  <c r="P205" i="11"/>
  <c r="A205" i="11"/>
  <c r="A204" i="11"/>
  <c r="A203" i="11"/>
  <c r="P202" i="11"/>
  <c r="A202" i="11"/>
  <c r="Q201" i="11"/>
  <c r="A201" i="11"/>
  <c r="Q200" i="11"/>
  <c r="A200" i="11"/>
  <c r="Q199" i="11"/>
  <c r="P199" i="11"/>
  <c r="A199" i="11"/>
  <c r="A198" i="11"/>
  <c r="Q197" i="11"/>
  <c r="A197" i="11"/>
  <c r="Q196" i="11"/>
  <c r="A196" i="11"/>
  <c r="Q195" i="11"/>
  <c r="A195" i="11"/>
  <c r="Q194" i="11"/>
  <c r="P194" i="11"/>
  <c r="A194" i="11"/>
  <c r="Q193" i="11"/>
  <c r="P193" i="11"/>
  <c r="A193" i="11"/>
  <c r="Q192" i="11"/>
  <c r="A192" i="11"/>
  <c r="Q191" i="11"/>
  <c r="P191" i="11"/>
  <c r="A191" i="11"/>
  <c r="Q190" i="11"/>
  <c r="P190" i="11"/>
  <c r="A190" i="11"/>
  <c r="P189" i="11"/>
  <c r="A189" i="11"/>
  <c r="Q188" i="11"/>
  <c r="P188" i="11"/>
  <c r="A188" i="11"/>
  <c r="Q187" i="11"/>
  <c r="P187" i="11"/>
  <c r="A187" i="11"/>
  <c r="Q186" i="11"/>
  <c r="P186" i="11"/>
  <c r="A186" i="11"/>
  <c r="O185" i="11"/>
  <c r="P185" i="11" s="1"/>
  <c r="A185" i="11"/>
  <c r="Q184" i="11"/>
  <c r="A184" i="11"/>
  <c r="A183" i="11"/>
  <c r="A182" i="11"/>
  <c r="Q181" i="11"/>
  <c r="A181" i="11"/>
  <c r="Q180" i="11"/>
  <c r="A180" i="11"/>
  <c r="Q179" i="11"/>
  <c r="A179" i="11"/>
  <c r="Q178" i="11"/>
  <c r="A178" i="11"/>
  <c r="Q177" i="11"/>
  <c r="P177" i="11"/>
  <c r="A177" i="11"/>
  <c r="Q176" i="11"/>
  <c r="P176" i="11"/>
  <c r="A176" i="11"/>
  <c r="Q175" i="11"/>
  <c r="A175" i="11"/>
  <c r="Q174" i="11"/>
  <c r="P174" i="11"/>
  <c r="A174" i="11"/>
  <c r="Q173" i="11"/>
  <c r="A173" i="11"/>
  <c r="N172" i="11"/>
  <c r="Q172" i="11" s="1"/>
  <c r="A172" i="11"/>
  <c r="Q171" i="11"/>
  <c r="A171" i="11"/>
  <c r="Q170" i="11"/>
  <c r="A170" i="11"/>
  <c r="Q169" i="11"/>
  <c r="A169" i="11"/>
  <c r="A168" i="11"/>
  <c r="Q167" i="11"/>
  <c r="A167" i="11"/>
  <c r="A166" i="11"/>
  <c r="Q165" i="11"/>
  <c r="A165" i="11"/>
  <c r="Q164" i="11"/>
  <c r="A164" i="11"/>
  <c r="Q163" i="11"/>
  <c r="A163" i="11"/>
  <c r="Q162" i="11"/>
  <c r="A162" i="11"/>
  <c r="Q161" i="11"/>
  <c r="P161" i="11"/>
  <c r="A161" i="11"/>
  <c r="Q160" i="11"/>
  <c r="P160" i="11"/>
  <c r="A160" i="11"/>
  <c r="Q159" i="11"/>
  <c r="P159" i="11"/>
  <c r="A159" i="11"/>
  <c r="A158" i="11"/>
  <c r="Q157" i="11"/>
  <c r="P157" i="11"/>
  <c r="A157" i="11"/>
  <c r="Q156" i="11"/>
  <c r="P156" i="11"/>
  <c r="A156" i="11"/>
  <c r="Q155" i="11"/>
  <c r="A155" i="11"/>
  <c r="Q154" i="11"/>
  <c r="P154" i="11"/>
  <c r="A154" i="11"/>
  <c r="Q153" i="11"/>
  <c r="P153" i="11"/>
  <c r="A153" i="11"/>
  <c r="Q152" i="11"/>
  <c r="P152" i="11"/>
  <c r="A152" i="11"/>
  <c r="Q151" i="11"/>
  <c r="A151" i="11"/>
  <c r="A150" i="11"/>
  <c r="P149" i="11"/>
  <c r="A149" i="11"/>
  <c r="Q148" i="11"/>
  <c r="A148" i="11"/>
  <c r="A147" i="11"/>
  <c r="Q146" i="11"/>
  <c r="A146" i="11"/>
  <c r="Q145" i="11"/>
  <c r="P145" i="11"/>
  <c r="A145" i="11"/>
  <c r="Q144" i="11"/>
  <c r="A144" i="11"/>
  <c r="Q143" i="11"/>
  <c r="A143" i="11"/>
  <c r="Q142" i="11"/>
  <c r="P142" i="11"/>
  <c r="A142" i="11"/>
  <c r="Q141" i="11"/>
  <c r="P141" i="11"/>
  <c r="A141" i="11"/>
  <c r="Q140" i="11"/>
  <c r="P140" i="11"/>
  <c r="A140" i="11"/>
  <c r="Q139" i="11"/>
  <c r="A139" i="11"/>
  <c r="Q138" i="11"/>
  <c r="P138" i="11"/>
  <c r="A138" i="11"/>
  <c r="Q137" i="11"/>
  <c r="P137" i="11"/>
  <c r="A137" i="11"/>
  <c r="Q136" i="11"/>
  <c r="A136" i="11"/>
  <c r="Q135" i="11"/>
  <c r="A135" i="11"/>
  <c r="Q134" i="11"/>
  <c r="A134" i="11"/>
  <c r="Q133" i="11"/>
  <c r="A133" i="11"/>
  <c r="Q132" i="11"/>
  <c r="A132" i="11"/>
  <c r="Q131" i="11"/>
  <c r="P131" i="11"/>
  <c r="A131" i="11"/>
  <c r="A130" i="11"/>
  <c r="Q129" i="11"/>
  <c r="A129" i="11"/>
  <c r="Q128" i="11"/>
  <c r="P128" i="11"/>
  <c r="A128" i="11"/>
  <c r="Q127" i="11"/>
  <c r="A127" i="11"/>
  <c r="A126" i="11"/>
  <c r="Q125" i="11"/>
  <c r="P125" i="11"/>
  <c r="A125" i="11"/>
  <c r="Q124" i="11"/>
  <c r="P124" i="11"/>
  <c r="A124" i="11"/>
  <c r="Q123" i="11"/>
  <c r="P123" i="11"/>
  <c r="A123" i="11"/>
  <c r="Q122" i="11"/>
  <c r="P122" i="11"/>
  <c r="A122" i="11"/>
  <c r="N121" i="11"/>
  <c r="P121" i="11" s="1"/>
  <c r="A121" i="11"/>
  <c r="Q120" i="11"/>
  <c r="P120" i="11"/>
  <c r="A120" i="11"/>
  <c r="Q119" i="11"/>
  <c r="P119" i="11"/>
  <c r="A119" i="11"/>
  <c r="Q118" i="11"/>
  <c r="P118" i="11"/>
  <c r="A118" i="11"/>
  <c r="A117" i="11"/>
  <c r="Q116" i="11"/>
  <c r="P116" i="11"/>
  <c r="A116" i="11"/>
  <c r="Q115" i="11"/>
  <c r="P115" i="11"/>
  <c r="A115" i="11"/>
  <c r="Q114" i="11"/>
  <c r="A114" i="11"/>
  <c r="Q113" i="11"/>
  <c r="A113" i="11"/>
  <c r="A112" i="11"/>
  <c r="P111" i="11"/>
  <c r="A111" i="11"/>
  <c r="Q110" i="11"/>
  <c r="P110" i="11"/>
  <c r="A110" i="11"/>
  <c r="P109" i="11"/>
  <c r="A109" i="11"/>
  <c r="P108" i="11"/>
  <c r="A108" i="11"/>
  <c r="Q107" i="11"/>
  <c r="A107" i="11"/>
  <c r="Q106" i="11"/>
  <c r="A106" i="11"/>
  <c r="Q105" i="11"/>
  <c r="A105" i="11"/>
  <c r="Q104" i="11"/>
  <c r="P104" i="11"/>
  <c r="A104" i="11"/>
  <c r="Q103" i="11"/>
  <c r="A103" i="11"/>
  <c r="O102" i="11"/>
  <c r="Q102" i="11" s="1"/>
  <c r="A102" i="11"/>
  <c r="O101" i="11"/>
  <c r="Q101" i="11" s="1"/>
  <c r="A101" i="11"/>
  <c r="Q100" i="11"/>
  <c r="A100" i="11"/>
  <c r="Q99" i="11"/>
  <c r="A99" i="11"/>
  <c r="Q98" i="11"/>
  <c r="A98" i="11"/>
  <c r="Q97" i="11"/>
  <c r="P97" i="11"/>
  <c r="A97" i="11"/>
  <c r="Q96" i="11"/>
  <c r="A96" i="11"/>
  <c r="Q95" i="11"/>
  <c r="P95" i="11"/>
  <c r="A95" i="11"/>
  <c r="Q94" i="11"/>
  <c r="A94" i="11"/>
  <c r="Q93" i="11"/>
  <c r="A93" i="11"/>
  <c r="Q92" i="11"/>
  <c r="A92" i="11"/>
  <c r="P91" i="11"/>
  <c r="A91" i="11"/>
  <c r="A90" i="11"/>
  <c r="Q89" i="11"/>
  <c r="A89" i="11"/>
  <c r="A88" i="11"/>
  <c r="Q87" i="11"/>
  <c r="A87" i="11"/>
  <c r="Q86" i="11"/>
  <c r="A86" i="11"/>
  <c r="Q85" i="11"/>
  <c r="A85" i="11"/>
  <c r="Q84" i="11"/>
  <c r="P84" i="11"/>
  <c r="A84" i="11"/>
  <c r="Q83" i="11"/>
  <c r="P83" i="11"/>
  <c r="A83" i="11"/>
  <c r="Q82" i="11"/>
  <c r="A82" i="11"/>
  <c r="Q81" i="11"/>
  <c r="A81" i="11"/>
  <c r="A80" i="11"/>
  <c r="Q79" i="11"/>
  <c r="A79" i="11"/>
  <c r="Q78" i="11"/>
  <c r="A78" i="11"/>
  <c r="Q77" i="11"/>
  <c r="A77" i="11"/>
  <c r="Q76" i="11"/>
  <c r="A76" i="11"/>
  <c r="A75" i="11"/>
  <c r="A74" i="11"/>
  <c r="A73" i="11"/>
  <c r="O72" i="11"/>
  <c r="Q72" i="11" s="1"/>
  <c r="A72" i="11"/>
  <c r="Q71" i="11"/>
  <c r="P71" i="11"/>
  <c r="A71" i="11"/>
  <c r="Q70" i="11"/>
  <c r="A70" i="11"/>
  <c r="Q69" i="11"/>
  <c r="P69" i="11"/>
  <c r="A69" i="11"/>
  <c r="Q68" i="11"/>
  <c r="P68" i="11"/>
  <c r="A68" i="11"/>
  <c r="Q67" i="11"/>
  <c r="A67" i="11"/>
  <c r="Q66" i="11"/>
  <c r="P66" i="11"/>
  <c r="A66" i="11"/>
  <c r="A65" i="11"/>
  <c r="Q64" i="11"/>
  <c r="A64" i="11"/>
  <c r="Q63" i="11"/>
  <c r="P63" i="11"/>
  <c r="A63" i="11"/>
  <c r="Q62" i="11"/>
  <c r="A62" i="11"/>
  <c r="A61" i="11"/>
  <c r="A60" i="11"/>
  <c r="Q59" i="11"/>
  <c r="A59" i="11"/>
  <c r="Q58" i="11"/>
  <c r="A58" i="11"/>
  <c r="Q57" i="11"/>
  <c r="A57" i="11"/>
  <c r="A56" i="11"/>
  <c r="Q55" i="11"/>
  <c r="P55" i="11"/>
  <c r="A55" i="11"/>
  <c r="Q54" i="11"/>
  <c r="A54" i="11"/>
  <c r="Q53" i="11"/>
  <c r="A53" i="11"/>
  <c r="Q52" i="11"/>
  <c r="A52" i="11"/>
  <c r="Q51" i="11"/>
  <c r="A51" i="11"/>
  <c r="A50" i="11"/>
  <c r="Q49" i="11"/>
  <c r="A49" i="11"/>
  <c r="A48" i="11"/>
  <c r="Q47" i="11"/>
  <c r="P47" i="11"/>
  <c r="A47" i="11"/>
  <c r="A46" i="11"/>
  <c r="Q45" i="11"/>
  <c r="P45" i="11"/>
  <c r="A45" i="11"/>
  <c r="Q44" i="11"/>
  <c r="P44" i="11"/>
  <c r="A44" i="11"/>
  <c r="P43" i="11"/>
  <c r="A43" i="11"/>
  <c r="P42" i="11"/>
  <c r="A42" i="11"/>
  <c r="P41" i="11"/>
  <c r="A41" i="11"/>
  <c r="P40" i="11"/>
  <c r="A40" i="11"/>
  <c r="A39" i="11"/>
  <c r="P38" i="11"/>
  <c r="A38" i="11"/>
  <c r="P37" i="11"/>
  <c r="A37" i="11"/>
  <c r="P36" i="11"/>
  <c r="A36" i="11"/>
  <c r="P35" i="11"/>
  <c r="A35" i="11"/>
  <c r="P34" i="11"/>
  <c r="A34" i="11"/>
  <c r="P33" i="11"/>
  <c r="A33" i="11"/>
  <c r="P32" i="11"/>
  <c r="A32" i="11"/>
  <c r="P31" i="11"/>
  <c r="A31" i="11"/>
  <c r="Q30" i="11"/>
  <c r="P30" i="11"/>
  <c r="A30" i="11"/>
  <c r="Q29" i="11"/>
  <c r="P29" i="11"/>
  <c r="A29" i="11"/>
  <c r="P28" i="11"/>
  <c r="A28" i="11"/>
  <c r="P27" i="11"/>
  <c r="A27" i="11"/>
  <c r="Q26" i="11"/>
  <c r="P26" i="11"/>
  <c r="A26" i="11"/>
  <c r="Q25" i="11"/>
  <c r="P25" i="11"/>
  <c r="A25" i="11"/>
  <c r="Q24" i="11"/>
  <c r="P24" i="11"/>
  <c r="A24" i="11"/>
  <c r="A23" i="11"/>
  <c r="A22" i="11"/>
  <c r="Q21" i="11"/>
  <c r="P21" i="11"/>
  <c r="A21" i="11"/>
  <c r="Q20" i="11"/>
  <c r="A20" i="11"/>
  <c r="Q19" i="11"/>
  <c r="P19" i="11"/>
  <c r="A19" i="11"/>
  <c r="A18" i="11"/>
  <c r="A17" i="11"/>
  <c r="Q16" i="11"/>
  <c r="A16" i="11"/>
  <c r="Q15" i="11"/>
  <c r="A15" i="11"/>
  <c r="Q14" i="11"/>
  <c r="A14" i="11"/>
  <c r="Q13" i="11"/>
  <c r="A13" i="11"/>
  <c r="Q12" i="11"/>
  <c r="A12" i="11"/>
  <c r="A11" i="11"/>
  <c r="F20" i="12"/>
  <c r="C188" i="15"/>
  <c r="N188" i="15" s="1"/>
  <c r="C384" i="15"/>
  <c r="F287" i="15"/>
  <c r="C376" i="15"/>
  <c r="C196" i="15"/>
  <c r="N196" i="15" s="1"/>
  <c r="C246" i="15"/>
  <c r="N246" i="15" s="1"/>
  <c r="C200" i="15"/>
  <c r="N200" i="15" s="1"/>
  <c r="B270" i="15"/>
  <c r="K270" i="15" s="1"/>
  <c r="B282" i="15"/>
  <c r="K282" i="15" s="1"/>
  <c r="C352" i="15"/>
  <c r="B263" i="15"/>
  <c r="K263" i="15" s="1"/>
  <c r="F267" i="15"/>
  <c r="F295" i="15"/>
  <c r="C313" i="15"/>
  <c r="C346" i="15"/>
  <c r="C162" i="15"/>
  <c r="N162" i="15" s="1"/>
  <c r="F206" i="15"/>
  <c r="F174" i="15"/>
  <c r="F214" i="15"/>
  <c r="B222" i="15"/>
  <c r="K222" i="15" s="1"/>
  <c r="F230" i="15"/>
  <c r="G240" i="15"/>
  <c r="H248" i="15"/>
  <c r="G260" i="15"/>
  <c r="F302" i="15"/>
  <c r="B166" i="15"/>
  <c r="K166" i="15" s="1"/>
  <c r="B178" i="15"/>
  <c r="K178" i="15" s="1"/>
  <c r="B183" i="15"/>
  <c r="K183" i="15" s="1"/>
  <c r="F188" i="15"/>
  <c r="F200" i="15"/>
  <c r="F240" i="15"/>
  <c r="F266" i="15"/>
  <c r="B292" i="15"/>
  <c r="K292" i="15" s="1"/>
  <c r="B302" i="15"/>
  <c r="K302" i="15" s="1"/>
  <c r="F4" i="12"/>
  <c r="Q459" i="11"/>
  <c r="P488" i="11"/>
  <c r="O673" i="11"/>
  <c r="P673" i="11" s="1"/>
  <c r="Q239" i="11"/>
  <c r="P281" i="11"/>
  <c r="P420" i="11"/>
  <c r="O39" i="11"/>
  <c r="P39" i="11" s="1"/>
  <c r="O130" i="11"/>
  <c r="P130" i="11" s="1"/>
  <c r="O417" i="11"/>
  <c r="P417" i="11" s="1"/>
  <c r="O627" i="11"/>
  <c r="P627" i="11" s="1"/>
  <c r="O649" i="11"/>
  <c r="P649" i="11" s="1"/>
  <c r="O677" i="11"/>
  <c r="P677" i="11" s="1"/>
  <c r="O693" i="11"/>
  <c r="P693" i="11" s="1"/>
  <c r="P101" i="11"/>
  <c r="P172" i="11"/>
  <c r="O436" i="11"/>
  <c r="P436" i="11" s="1"/>
  <c r="O629" i="11"/>
  <c r="P629" i="11" s="1"/>
  <c r="W9" i="2"/>
  <c r="AE9" i="2" s="1"/>
  <c r="X11" i="2"/>
  <c r="Y11" i="2" s="1"/>
  <c r="AA11" i="2" s="1"/>
  <c r="AH11" i="2" s="1"/>
  <c r="K8" i="2" s="1"/>
  <c r="W11" i="2"/>
  <c r="X10" i="2"/>
  <c r="W10" i="2"/>
  <c r="AE10" i="2" s="1"/>
  <c r="X8" i="2"/>
  <c r="P72" i="11"/>
  <c r="P102" i="11"/>
  <c r="Q121" i="11"/>
  <c r="P282" i="11"/>
  <c r="Q569" i="11"/>
  <c r="F160" i="15"/>
  <c r="M160" i="15" s="1"/>
  <c r="F152" i="15"/>
  <c r="M152" i="15" s="1"/>
  <c r="C158" i="15"/>
  <c r="N158" i="15" s="1"/>
  <c r="C142" i="15"/>
  <c r="N142" i="15" s="1"/>
  <c r="H104" i="15"/>
  <c r="H96" i="15"/>
  <c r="H88" i="15"/>
  <c r="F82" i="15"/>
  <c r="M82" i="15" s="1"/>
  <c r="H76" i="15"/>
  <c r="B72" i="15"/>
  <c r="F66" i="15"/>
  <c r="H60" i="15"/>
  <c r="B56" i="15"/>
  <c r="K56" i="15" s="1"/>
  <c r="H44" i="15"/>
  <c r="B40" i="15"/>
  <c r="K40" i="15" s="1"/>
  <c r="F34" i="15"/>
  <c r="M34" i="15" s="1"/>
  <c r="H28" i="15"/>
  <c r="B24" i="15"/>
  <c r="K24" i="15" s="1"/>
  <c r="F18" i="15"/>
  <c r="H12" i="15"/>
  <c r="G152" i="15"/>
  <c r="G134" i="15"/>
  <c r="B131" i="15"/>
  <c r="K131" i="15" s="1"/>
  <c r="G126" i="15"/>
  <c r="B123" i="15"/>
  <c r="K123" i="15" s="1"/>
  <c r="G154" i="15"/>
  <c r="G148" i="15"/>
  <c r="G140" i="15"/>
  <c r="G130" i="15"/>
  <c r="G120" i="15"/>
  <c r="O392" i="11"/>
  <c r="Q392" i="11" s="1"/>
  <c r="F61" i="15"/>
  <c r="C101" i="15"/>
  <c r="N101" i="15" s="1"/>
  <c r="C105" i="15"/>
  <c r="N105" i="15" s="1"/>
  <c r="C109" i="15"/>
  <c r="N109" i="15" s="1"/>
  <c r="G114" i="15"/>
  <c r="O689" i="11"/>
  <c r="O565" i="11"/>
  <c r="O563" i="11"/>
  <c r="O528" i="11"/>
  <c r="O494" i="11"/>
  <c r="O223" i="11"/>
  <c r="O204" i="11"/>
  <c r="O203" i="11"/>
  <c r="O147" i="11"/>
  <c r="O80" i="11"/>
  <c r="O73" i="11"/>
  <c r="O11" i="11"/>
  <c r="P11" i="11" s="1"/>
  <c r="O22" i="11"/>
  <c r="Q39" i="11"/>
  <c r="O60" i="11"/>
  <c r="Q130" i="11"/>
  <c r="Q185" i="11"/>
  <c r="O207" i="11"/>
  <c r="Q209" i="11"/>
  <c r="P392" i="11"/>
  <c r="P393" i="11"/>
  <c r="O416" i="11"/>
  <c r="Q417" i="11"/>
  <c r="Q436" i="11"/>
  <c r="Q460" i="11"/>
  <c r="O463" i="11"/>
  <c r="P463" i="11" s="1"/>
  <c r="O474" i="11"/>
  <c r="O496" i="11"/>
  <c r="Q544" i="11"/>
  <c r="Q627" i="11"/>
  <c r="O628" i="11"/>
  <c r="Q629" i="11"/>
  <c r="O640" i="11"/>
  <c r="Q649" i="11"/>
  <c r="O650" i="11"/>
  <c r="Q673" i="11"/>
  <c r="O676" i="11"/>
  <c r="Q677" i="11"/>
  <c r="O678" i="11"/>
  <c r="Q693" i="11"/>
  <c r="F9" i="15"/>
  <c r="G16" i="15"/>
  <c r="B23" i="15"/>
  <c r="K23" i="15" s="1"/>
  <c r="G32" i="15"/>
  <c r="H43" i="15"/>
  <c r="G44" i="15"/>
  <c r="G45" i="15"/>
  <c r="G52" i="15"/>
  <c r="C57" i="15"/>
  <c r="N57" i="15" s="1"/>
  <c r="G60" i="15"/>
  <c r="B63" i="15"/>
  <c r="K63" i="15" s="1"/>
  <c r="G68" i="15"/>
  <c r="H75" i="15"/>
  <c r="G76" i="15"/>
  <c r="G77" i="15"/>
  <c r="G84" i="15"/>
  <c r="F86" i="15"/>
  <c r="M86" i="15" s="1"/>
  <c r="F94" i="15"/>
  <c r="M94" i="15" s="1"/>
  <c r="F110" i="15"/>
  <c r="M110" i="15" s="1"/>
  <c r="B113" i="15"/>
  <c r="K113" i="15" s="1"/>
  <c r="B115" i="15"/>
  <c r="K115" i="15" s="1"/>
  <c r="H121" i="15"/>
  <c r="H147" i="15"/>
  <c r="B121" i="15"/>
  <c r="K121" i="15" s="1"/>
  <c r="C125" i="15"/>
  <c r="N125" i="15" s="1"/>
  <c r="C137" i="15"/>
  <c r="N137" i="15" s="1"/>
  <c r="C145" i="15"/>
  <c r="N145" i="15" s="1"/>
  <c r="C151" i="15"/>
  <c r="N151" i="15" s="1"/>
  <c r="G157" i="15"/>
  <c r="C169" i="15"/>
  <c r="N169" i="15" s="1"/>
  <c r="C181" i="15"/>
  <c r="N181" i="15" s="1"/>
  <c r="C189" i="15"/>
  <c r="N189" i="15" s="1"/>
  <c r="C197" i="15"/>
  <c r="N197" i="15" s="1"/>
  <c r="C209" i="15"/>
  <c r="N209" i="15" s="1"/>
  <c r="G229" i="15"/>
  <c r="G237" i="15"/>
  <c r="G245" i="15"/>
  <c r="G253" i="15"/>
  <c r="G265" i="15"/>
  <c r="G281" i="15"/>
  <c r="G289" i="15"/>
  <c r="G117" i="15"/>
  <c r="G121" i="15"/>
  <c r="H125" i="15"/>
  <c r="C135" i="15"/>
  <c r="N135" i="15" s="1"/>
  <c r="B141" i="15"/>
  <c r="K141" i="15" s="1"/>
  <c r="H145" i="15"/>
  <c r="C149" i="15"/>
  <c r="N149" i="15" s="1"/>
  <c r="H155" i="15"/>
  <c r="C159" i="15"/>
  <c r="N159" i="15" s="1"/>
  <c r="C165" i="15"/>
  <c r="N165" i="15" s="1"/>
  <c r="G177" i="15"/>
  <c r="H189" i="15"/>
  <c r="H201" i="15"/>
  <c r="C213" i="15"/>
  <c r="N213" i="15" s="1"/>
  <c r="G225" i="15"/>
  <c r="B241" i="15"/>
  <c r="K241" i="15" s="1"/>
  <c r="H249" i="15"/>
  <c r="C257" i="15"/>
  <c r="N257" i="15" s="1"/>
  <c r="H265" i="15"/>
  <c r="C273" i="15"/>
  <c r="N273" i="15" s="1"/>
  <c r="G293" i="15"/>
  <c r="G300" i="15"/>
  <c r="C300" i="15"/>
  <c r="N300" i="15" s="1"/>
  <c r="F300" i="15"/>
  <c r="M300" i="15" s="1"/>
  <c r="G308" i="15"/>
  <c r="C308" i="15"/>
  <c r="N308" i="15" s="1"/>
  <c r="F308" i="15"/>
  <c r="M308" i="15" s="1"/>
  <c r="G88" i="15"/>
  <c r="G92" i="15"/>
  <c r="G96" i="15"/>
  <c r="G100" i="15"/>
  <c r="G104" i="15"/>
  <c r="G108" i="15"/>
  <c r="F117" i="15"/>
  <c r="M117" i="15" s="1"/>
  <c r="F125" i="15"/>
  <c r="M125" i="15" s="1"/>
  <c r="F133" i="15"/>
  <c r="M133" i="15" s="1"/>
  <c r="F141" i="15"/>
  <c r="M141" i="15" s="1"/>
  <c r="F149" i="15"/>
  <c r="M149" i="15" s="1"/>
  <c r="F157" i="15"/>
  <c r="M157" i="15" s="1"/>
  <c r="C163" i="15"/>
  <c r="N163" i="15" s="1"/>
  <c r="F169" i="15"/>
  <c r="G175" i="15"/>
  <c r="C179" i="15"/>
  <c r="N179" i="15" s="1"/>
  <c r="F185" i="15"/>
  <c r="G191" i="15"/>
  <c r="C195" i="15"/>
  <c r="N195" i="15" s="1"/>
  <c r="F201" i="15"/>
  <c r="F209" i="15"/>
  <c r="G215" i="15"/>
  <c r="C219" i="15"/>
  <c r="N219" i="15" s="1"/>
  <c r="F225" i="15"/>
  <c r="G231" i="15"/>
  <c r="C235" i="15"/>
  <c r="N235" i="15" s="1"/>
  <c r="F241" i="15"/>
  <c r="M241" i="15" s="1"/>
  <c r="G247" i="15"/>
  <c r="C251" i="15"/>
  <c r="N251" i="15" s="1"/>
  <c r="F257" i="15"/>
  <c r="G263" i="15"/>
  <c r="C267" i="15"/>
  <c r="N267" i="15" s="1"/>
  <c r="F273" i="15"/>
  <c r="G279" i="15"/>
  <c r="C283" i="15"/>
  <c r="N283" i="15" s="1"/>
  <c r="F289" i="15"/>
  <c r="G295" i="15"/>
  <c r="H300" i="15"/>
  <c r="G304" i="15"/>
  <c r="C304" i="15"/>
  <c r="N304" i="15" s="1"/>
  <c r="F304" i="15"/>
  <c r="H308" i="15"/>
  <c r="G386" i="15"/>
  <c r="C386" i="15"/>
  <c r="N386" i="15" s="1"/>
  <c r="F386" i="15"/>
  <c r="G302" i="15"/>
  <c r="C302" i="15"/>
  <c r="N302" i="15" s="1"/>
  <c r="G306" i="15"/>
  <c r="C306" i="15"/>
  <c r="N306" i="15" s="1"/>
  <c r="G310" i="15"/>
  <c r="C310" i="15"/>
  <c r="N310" i="15" s="1"/>
  <c r="F311" i="15"/>
  <c r="H312" i="15"/>
  <c r="F312" i="15"/>
  <c r="B312" i="15"/>
  <c r="K312" i="15" s="1"/>
  <c r="F313" i="15"/>
  <c r="H314" i="15"/>
  <c r="F314" i="15"/>
  <c r="B314" i="15"/>
  <c r="K314" i="15" s="1"/>
  <c r="F315" i="15"/>
  <c r="H316" i="15"/>
  <c r="F316" i="15"/>
  <c r="B316" i="15"/>
  <c r="K316" i="15" s="1"/>
  <c r="F317" i="15"/>
  <c r="H318" i="15"/>
  <c r="F318" i="15"/>
  <c r="B318" i="15"/>
  <c r="K318" i="15" s="1"/>
  <c r="F319" i="15"/>
  <c r="H320" i="15"/>
  <c r="F320" i="15"/>
  <c r="B320" i="15"/>
  <c r="K320" i="15" s="1"/>
  <c r="F321" i="15"/>
  <c r="H322" i="15"/>
  <c r="F322" i="15"/>
  <c r="B322" i="15"/>
  <c r="K322" i="15" s="1"/>
  <c r="F323" i="15"/>
  <c r="H324" i="15"/>
  <c r="F324" i="15"/>
  <c r="B324" i="15"/>
  <c r="K324" i="15" s="1"/>
  <c r="F325" i="15"/>
  <c r="H326" i="15"/>
  <c r="F326" i="15"/>
  <c r="B326" i="15"/>
  <c r="K326" i="15" s="1"/>
  <c r="F327" i="15"/>
  <c r="H328" i="15"/>
  <c r="F328" i="15"/>
  <c r="B328" i="15"/>
  <c r="K328" i="15" s="1"/>
  <c r="F329" i="15"/>
  <c r="H330" i="15"/>
  <c r="F330" i="15"/>
  <c r="B330" i="15"/>
  <c r="K330" i="15" s="1"/>
  <c r="F331" i="15"/>
  <c r="H332" i="15"/>
  <c r="F332" i="15"/>
  <c r="B332" i="15"/>
  <c r="K332" i="15" s="1"/>
  <c r="F333" i="15"/>
  <c r="H334" i="15"/>
  <c r="F334" i="15"/>
  <c r="B334" i="15"/>
  <c r="K334" i="15" s="1"/>
  <c r="F335" i="15"/>
  <c r="H336" i="15"/>
  <c r="F336" i="15"/>
  <c r="B336" i="15"/>
  <c r="K336" i="15" s="1"/>
  <c r="F337" i="15"/>
  <c r="H338" i="15"/>
  <c r="F338" i="15"/>
  <c r="B338" i="15"/>
  <c r="K338" i="15" s="1"/>
  <c r="F339" i="15"/>
  <c r="H340" i="15"/>
  <c r="F340" i="15"/>
  <c r="B340" i="15"/>
  <c r="K340" i="15" s="1"/>
  <c r="F341" i="15"/>
  <c r="H342" i="15"/>
  <c r="F342" i="15"/>
  <c r="B342" i="15"/>
  <c r="K342" i="15" s="1"/>
  <c r="F343" i="15"/>
  <c r="H344" i="15"/>
  <c r="F344" i="15"/>
  <c r="B344" i="15"/>
  <c r="K344" i="15" s="1"/>
  <c r="F345" i="15"/>
  <c r="H346" i="15"/>
  <c r="F346" i="15"/>
  <c r="B346" i="15"/>
  <c r="K346" i="15" s="1"/>
  <c r="F347" i="15"/>
  <c r="H348" i="15"/>
  <c r="F348" i="15"/>
  <c r="B348" i="15"/>
  <c r="K348" i="15" s="1"/>
  <c r="F349" i="15"/>
  <c r="H350" i="15"/>
  <c r="F350" i="15"/>
  <c r="B350" i="15"/>
  <c r="K350" i="15" s="1"/>
  <c r="F351" i="15"/>
  <c r="H352" i="15"/>
  <c r="F352" i="15"/>
  <c r="B352" i="15"/>
  <c r="K352" i="15" s="1"/>
  <c r="F353" i="15"/>
  <c r="H354" i="15"/>
  <c r="F354" i="15"/>
  <c r="B354" i="15"/>
  <c r="K354" i="15" s="1"/>
  <c r="F355" i="15"/>
  <c r="H356" i="15"/>
  <c r="F356" i="15"/>
  <c r="B356" i="15"/>
  <c r="K356" i="15" s="1"/>
  <c r="F357" i="15"/>
  <c r="H358" i="15"/>
  <c r="F358" i="15"/>
  <c r="B358" i="15"/>
  <c r="K358" i="15" s="1"/>
  <c r="F359" i="15"/>
  <c r="H360" i="15"/>
  <c r="F360" i="15"/>
  <c r="B360" i="15"/>
  <c r="K360" i="15" s="1"/>
  <c r="F361" i="15"/>
  <c r="H362" i="15"/>
  <c r="F362" i="15"/>
  <c r="B362" i="15"/>
  <c r="K362" i="15" s="1"/>
  <c r="F363" i="15"/>
  <c r="H364" i="15"/>
  <c r="F364" i="15"/>
  <c r="B364" i="15"/>
  <c r="K364" i="15" s="1"/>
  <c r="F365" i="15"/>
  <c r="H366" i="15"/>
  <c r="F366" i="15"/>
  <c r="B366" i="15"/>
  <c r="K366" i="15" s="1"/>
  <c r="F367" i="15"/>
  <c r="H368" i="15"/>
  <c r="F368" i="15"/>
  <c r="B368" i="15"/>
  <c r="K368" i="15" s="1"/>
  <c r="F369" i="15"/>
  <c r="H370" i="15"/>
  <c r="F370" i="15"/>
  <c r="B370" i="15"/>
  <c r="K370" i="15" s="1"/>
  <c r="F371" i="15"/>
  <c r="H372" i="15"/>
  <c r="F372" i="15"/>
  <c r="B372" i="15"/>
  <c r="K372" i="15" s="1"/>
  <c r="F373" i="15"/>
  <c r="H374" i="15"/>
  <c r="F374" i="15"/>
  <c r="B374" i="15"/>
  <c r="K374" i="15" s="1"/>
  <c r="F375" i="15"/>
  <c r="H376" i="15"/>
  <c r="F376" i="15"/>
  <c r="B376" i="15"/>
  <c r="K376" i="15" s="1"/>
  <c r="F377" i="15"/>
  <c r="H378" i="15"/>
  <c r="F378" i="15"/>
  <c r="B378" i="15"/>
  <c r="K378" i="15" s="1"/>
  <c r="F379" i="15"/>
  <c r="H380" i="15"/>
  <c r="F380" i="15"/>
  <c r="B380" i="15"/>
  <c r="K380" i="15" s="1"/>
  <c r="F381" i="15"/>
  <c r="H382" i="15"/>
  <c r="F382" i="15"/>
  <c r="B382" i="15"/>
  <c r="K382" i="15" s="1"/>
  <c r="F383" i="15"/>
  <c r="H384" i="15"/>
  <c r="F384" i="15"/>
  <c r="B384" i="15"/>
  <c r="K384" i="15" s="1"/>
  <c r="P19" i="3"/>
  <c r="P42" i="3"/>
  <c r="P58" i="3"/>
  <c r="P76" i="3"/>
  <c r="P93" i="3"/>
  <c r="P110" i="3"/>
  <c r="P126" i="3"/>
  <c r="P144" i="3"/>
  <c r="P160" i="3"/>
  <c r="P176" i="3"/>
  <c r="P47" i="3"/>
  <c r="P79" i="3"/>
  <c r="P109" i="3"/>
  <c r="P140" i="3"/>
  <c r="P171" i="3"/>
  <c r="P192" i="3"/>
  <c r="P209" i="3"/>
  <c r="P227" i="3"/>
  <c r="P245" i="3"/>
  <c r="P262" i="3"/>
  <c r="P84" i="3"/>
  <c r="P115" i="3"/>
  <c r="P145" i="3"/>
  <c r="P177" i="3"/>
  <c r="P195" i="3"/>
  <c r="P208" i="3"/>
  <c r="P224" i="3"/>
  <c r="P240" i="3"/>
  <c r="P255" i="3"/>
  <c r="P268" i="3"/>
  <c r="P276" i="3"/>
  <c r="P283" i="3"/>
  <c r="P291" i="3"/>
  <c r="P299" i="3"/>
  <c r="P308" i="3"/>
  <c r="P316" i="3"/>
  <c r="P324" i="3"/>
  <c r="P332" i="3"/>
  <c r="P340" i="3"/>
  <c r="P348" i="3"/>
  <c r="P356" i="3"/>
  <c r="P364" i="3"/>
  <c r="P372" i="3"/>
  <c r="P381" i="3"/>
  <c r="P389" i="3"/>
  <c r="P397" i="3"/>
  <c r="P405" i="3"/>
  <c r="P413" i="3"/>
  <c r="P421" i="3"/>
  <c r="P429" i="3"/>
  <c r="P437" i="3"/>
  <c r="P445" i="3"/>
  <c r="P453" i="3"/>
  <c r="P461" i="3"/>
  <c r="P469" i="3"/>
  <c r="P477" i="3"/>
  <c r="P485" i="3"/>
  <c r="P493" i="3"/>
  <c r="P501" i="3"/>
  <c r="P509" i="3"/>
  <c r="P517" i="3"/>
  <c r="P57" i="3"/>
  <c r="P119" i="3"/>
  <c r="P181" i="3"/>
  <c r="P210" i="3"/>
  <c r="P250" i="3"/>
  <c r="P273" i="3"/>
  <c r="P288" i="3"/>
  <c r="P303" i="3"/>
  <c r="P319" i="3"/>
  <c r="P339" i="3"/>
  <c r="P355" i="3"/>
  <c r="P371" i="3"/>
  <c r="P386" i="3"/>
  <c r="P402" i="3"/>
  <c r="P418" i="3"/>
  <c r="P434" i="3"/>
  <c r="P450" i="3"/>
  <c r="P466" i="3"/>
  <c r="P482" i="3"/>
  <c r="P498" i="3"/>
  <c r="P514" i="3"/>
  <c r="P524" i="3"/>
  <c r="P532" i="3"/>
  <c r="P541" i="3"/>
  <c r="P547" i="3"/>
  <c r="P555" i="3"/>
  <c r="P563" i="3"/>
  <c r="P571" i="3"/>
  <c r="P579" i="3"/>
  <c r="P587" i="3"/>
  <c r="P595" i="3"/>
  <c r="P603" i="3"/>
  <c r="P611" i="3"/>
  <c r="P629" i="3"/>
  <c r="P637" i="3"/>
  <c r="P645" i="3"/>
  <c r="P653" i="3"/>
  <c r="P661" i="3"/>
  <c r="P669" i="3"/>
  <c r="P677" i="3"/>
  <c r="P49" i="3"/>
  <c r="P173" i="3"/>
  <c r="P238" i="3"/>
  <c r="P290" i="3"/>
  <c r="P321" i="3"/>
  <c r="P353" i="3"/>
  <c r="P384" i="3"/>
  <c r="P416" i="3"/>
  <c r="P448" i="3"/>
  <c r="P480" i="3"/>
  <c r="P518" i="3"/>
  <c r="P535" i="3"/>
  <c r="P552" i="3"/>
  <c r="P568" i="3"/>
  <c r="P584" i="3"/>
  <c r="P600" i="3"/>
  <c r="P630" i="3"/>
  <c r="P646" i="3"/>
  <c r="P666" i="3"/>
  <c r="P682" i="3"/>
  <c r="P690" i="3"/>
  <c r="P698" i="3"/>
  <c r="P706" i="3"/>
  <c r="P714" i="3"/>
  <c r="P722" i="3"/>
  <c r="P730" i="3"/>
  <c r="P740" i="3"/>
  <c r="P752" i="3"/>
  <c r="P760" i="3"/>
  <c r="P768" i="3"/>
  <c r="P776" i="3"/>
  <c r="P787" i="3"/>
  <c r="P795" i="3"/>
  <c r="P805" i="3"/>
  <c r="P815" i="3"/>
  <c r="P823" i="3"/>
  <c r="P831" i="3"/>
  <c r="P840" i="3"/>
  <c r="P849" i="3"/>
  <c r="P857" i="3"/>
  <c r="P867" i="3"/>
  <c r="P875" i="3"/>
  <c r="P883" i="3"/>
  <c r="P891" i="3"/>
  <c r="P899" i="3"/>
  <c r="P907" i="3"/>
  <c r="P65" i="3"/>
  <c r="P157" i="3"/>
  <c r="P214" i="3"/>
  <c r="P246" i="3"/>
  <c r="P271" i="3"/>
  <c r="P286" i="3"/>
  <c r="P302" i="3"/>
  <c r="P317" i="3"/>
  <c r="P333" i="3"/>
  <c r="P349" i="3"/>
  <c r="P365" i="3"/>
  <c r="P380" i="3"/>
  <c r="P396" i="3"/>
  <c r="P412" i="3"/>
  <c r="P428" i="3"/>
  <c r="P444" i="3"/>
  <c r="P476" i="3"/>
  <c r="P492" i="3"/>
  <c r="P508" i="3"/>
  <c r="P525" i="3"/>
  <c r="P533" i="3"/>
  <c r="P540" i="3"/>
  <c r="P550" i="3"/>
  <c r="P558" i="3"/>
  <c r="P566" i="3"/>
  <c r="P574" i="3"/>
  <c r="P582" i="3"/>
  <c r="P590" i="3"/>
  <c r="P598" i="3"/>
  <c r="P606" i="3"/>
  <c r="P625" i="3"/>
  <c r="P636" i="3"/>
  <c r="P644" i="3"/>
  <c r="P652" i="3"/>
  <c r="P660" i="3"/>
  <c r="P668" i="3"/>
  <c r="P676" i="3"/>
  <c r="P683" i="3"/>
  <c r="P687" i="3"/>
  <c r="P691" i="3"/>
  <c r="P695" i="3"/>
  <c r="P699" i="3"/>
  <c r="P703" i="3"/>
  <c r="P707" i="3"/>
  <c r="P711" i="3"/>
  <c r="P715" i="3"/>
  <c r="P719" i="3"/>
  <c r="P723" i="3"/>
  <c r="P727" i="3"/>
  <c r="P731" i="3"/>
  <c r="P735" i="3"/>
  <c r="P739" i="3"/>
  <c r="P743" i="3"/>
  <c r="P749" i="3"/>
  <c r="P753" i="3"/>
  <c r="P757" i="3"/>
  <c r="P761" i="3"/>
  <c r="P765" i="3"/>
  <c r="P769" i="3"/>
  <c r="P773" i="3"/>
  <c r="P777" i="3"/>
  <c r="P786" i="3"/>
  <c r="P790" i="3"/>
  <c r="P794" i="3"/>
  <c r="P800" i="3"/>
  <c r="P804" i="3"/>
  <c r="P807" i="3"/>
  <c r="P810" i="3"/>
  <c r="P814" i="3"/>
  <c r="P820" i="3"/>
  <c r="P824" i="3"/>
  <c r="P828" i="3"/>
  <c r="P832" i="3"/>
  <c r="P836" i="3"/>
  <c r="P841" i="3"/>
  <c r="P845" i="3"/>
  <c r="P848" i="3"/>
  <c r="P852" i="3"/>
  <c r="P856" i="3"/>
  <c r="P861" i="3"/>
  <c r="P864" i="3"/>
  <c r="P868" i="3"/>
  <c r="P872" i="3"/>
  <c r="P876" i="3"/>
  <c r="P880" i="3"/>
  <c r="P884" i="3"/>
  <c r="P888" i="3"/>
  <c r="P892" i="3"/>
  <c r="P896" i="3"/>
  <c r="P900" i="3"/>
  <c r="P904" i="3"/>
  <c r="P908" i="3"/>
  <c r="P912" i="3"/>
  <c r="S8" i="2"/>
  <c r="AE11" i="2"/>
  <c r="S4" i="2"/>
  <c r="Q463" i="11"/>
  <c r="P678" i="11"/>
  <c r="Q678" i="11"/>
  <c r="P676" i="11"/>
  <c r="Q676" i="11"/>
  <c r="P650" i="11"/>
  <c r="Q650" i="11"/>
  <c r="P640" i="11"/>
  <c r="Q640" i="11"/>
  <c r="P628" i="11"/>
  <c r="Q628" i="11"/>
  <c r="P474" i="11"/>
  <c r="Q474" i="11"/>
  <c r="P416" i="11"/>
  <c r="Q416" i="11"/>
  <c r="P207" i="11"/>
  <c r="Q207" i="11"/>
  <c r="Q80" i="11"/>
  <c r="P80" i="11"/>
  <c r="Q203" i="11"/>
  <c r="P203" i="11"/>
  <c r="Q223" i="11"/>
  <c r="P223" i="11"/>
  <c r="Q528" i="11"/>
  <c r="P528" i="11"/>
  <c r="Q565" i="11"/>
  <c r="P565" i="11"/>
  <c r="S3" i="2"/>
  <c r="P496" i="11"/>
  <c r="Q496" i="11"/>
  <c r="P60" i="11"/>
  <c r="Q60" i="11"/>
  <c r="P22" i="11"/>
  <c r="Q22" i="11"/>
  <c r="Q73" i="11"/>
  <c r="P73" i="11"/>
  <c r="Q147" i="11"/>
  <c r="P147" i="11"/>
  <c r="Q204" i="11"/>
  <c r="P204" i="11"/>
  <c r="Q494" i="11"/>
  <c r="P494" i="11"/>
  <c r="Q563" i="11"/>
  <c r="P563" i="11"/>
  <c r="Q689" i="11"/>
  <c r="P689" i="11"/>
  <c r="T3" i="2"/>
  <c r="D7" i="2"/>
  <c r="C7" i="2"/>
  <c r="R2" i="2"/>
  <c r="H5" i="3"/>
  <c r="I5" i="3" s="1"/>
  <c r="P1348" i="3" s="1"/>
  <c r="T21" i="3"/>
  <c r="S19" i="3"/>
  <c r="S620" i="3"/>
  <c r="H3" i="3"/>
  <c r="I3" i="3" s="1"/>
  <c r="O838" i="3" s="1"/>
  <c r="T19" i="3"/>
  <c r="T620" i="3"/>
  <c r="S21" i="3"/>
  <c r="H7" i="3"/>
  <c r="I7" i="3" s="1"/>
  <c r="P17" i="3" s="1"/>
  <c r="H4" i="3"/>
  <c r="I4" i="3" s="1"/>
  <c r="P45" i="3" s="1"/>
  <c r="H2" i="3"/>
  <c r="I2" i="3" s="1"/>
  <c r="O780" i="3" s="1"/>
  <c r="H6" i="3"/>
  <c r="I6" i="3"/>
  <c r="P1124" i="3" s="1"/>
  <c r="S18" i="3"/>
  <c r="P1321" i="3"/>
  <c r="P1183" i="3"/>
  <c r="O1143" i="3"/>
  <c r="P929" i="3"/>
  <c r="P1103" i="3"/>
  <c r="P1416" i="3"/>
  <c r="P967" i="3"/>
  <c r="P781" i="3"/>
  <c r="P1243" i="3"/>
  <c r="O860" i="3"/>
  <c r="O331" i="3"/>
  <c r="P818" i="3"/>
  <c r="T18" i="3"/>
  <c r="S1363" i="3"/>
  <c r="T1363" i="3"/>
  <c r="T1166" i="3"/>
  <c r="S1528" i="3"/>
  <c r="T1528" i="3"/>
  <c r="B83" i="15" l="1"/>
  <c r="K83" i="15" s="1"/>
  <c r="C69" i="15"/>
  <c r="N69" i="15" s="1"/>
  <c r="G67" i="15"/>
  <c r="H53" i="15"/>
  <c r="B51" i="15"/>
  <c r="K51" i="15" s="1"/>
  <c r="C37" i="15"/>
  <c r="N37" i="15" s="1"/>
  <c r="G27" i="15"/>
  <c r="B17" i="15"/>
  <c r="C15" i="15"/>
  <c r="N15" i="15" s="1"/>
  <c r="F85" i="15"/>
  <c r="M85" i="15" s="1"/>
  <c r="F41" i="15"/>
  <c r="M41" i="15" s="1"/>
  <c r="B81" i="15"/>
  <c r="K81" i="15" s="1"/>
  <c r="C71" i="15"/>
  <c r="N71" i="15" s="1"/>
  <c r="B65" i="15"/>
  <c r="C55" i="15"/>
  <c r="N55" i="15" s="1"/>
  <c r="B49" i="15"/>
  <c r="K49" i="15" s="1"/>
  <c r="C39" i="15"/>
  <c r="N39" i="15" s="1"/>
  <c r="H35" i="15"/>
  <c r="B31" i="15"/>
  <c r="B25" i="15"/>
  <c r="K25" i="15" s="1"/>
  <c r="G19" i="15"/>
  <c r="H13" i="15"/>
  <c r="C93" i="15"/>
  <c r="N93" i="15" s="1"/>
  <c r="F73" i="15"/>
  <c r="F53" i="15"/>
  <c r="M53" i="15" s="1"/>
  <c r="F27" i="15"/>
  <c r="M27" i="15" s="1"/>
  <c r="O746" i="3"/>
  <c r="S1348" i="3"/>
  <c r="T1011" i="3"/>
  <c r="P1011" i="3"/>
  <c r="P860" i="3"/>
  <c r="P1608" i="3"/>
  <c r="O799" i="3"/>
  <c r="P1166" i="3"/>
  <c r="P37" i="3"/>
  <c r="O745" i="3"/>
  <c r="P1356" i="3"/>
  <c r="P1042" i="3"/>
  <c r="P36" i="3"/>
  <c r="P30" i="3"/>
  <c r="G5" i="3"/>
  <c r="G81" i="15"/>
  <c r="B77" i="15"/>
  <c r="K77" i="15" s="1"/>
  <c r="C73" i="15"/>
  <c r="N73" i="15" s="1"/>
  <c r="G63" i="15"/>
  <c r="C59" i="15"/>
  <c r="N59" i="15" s="1"/>
  <c r="C53" i="15"/>
  <c r="N53" i="15" s="1"/>
  <c r="G49" i="15"/>
  <c r="B45" i="15"/>
  <c r="K45" i="15" s="1"/>
  <c r="C41" i="15"/>
  <c r="N41" i="15" s="1"/>
  <c r="C35" i="15"/>
  <c r="N35" i="15" s="1"/>
  <c r="G31" i="15"/>
  <c r="B27" i="15"/>
  <c r="K27" i="15" s="1"/>
  <c r="B21" i="15"/>
  <c r="K21" i="15" s="1"/>
  <c r="C11" i="15"/>
  <c r="N11" i="15" s="1"/>
  <c r="C89" i="15"/>
  <c r="N89" i="15" s="1"/>
  <c r="F69" i="15"/>
  <c r="F45" i="15"/>
  <c r="M45" i="15" s="1"/>
  <c r="F11" i="15"/>
  <c r="M11" i="15" s="1"/>
  <c r="B79" i="15"/>
  <c r="K79" i="15" s="1"/>
  <c r="C75" i="15"/>
  <c r="N75" i="15" s="1"/>
  <c r="H71" i="15"/>
  <c r="B67" i="15"/>
  <c r="K67" i="15" s="1"/>
  <c r="B61" i="15"/>
  <c r="H57" i="15"/>
  <c r="B47" i="15"/>
  <c r="C43" i="15"/>
  <c r="N43" i="15" s="1"/>
  <c r="H39" i="15"/>
  <c r="C33" i="15"/>
  <c r="N33" i="15" s="1"/>
  <c r="B29" i="15"/>
  <c r="K29" i="15" s="1"/>
  <c r="G23" i="15"/>
  <c r="B19" i="15"/>
  <c r="C13" i="15"/>
  <c r="N13" i="15" s="1"/>
  <c r="G3" i="15"/>
  <c r="F77" i="15"/>
  <c r="M77" i="15" s="1"/>
  <c r="F57" i="15"/>
  <c r="M57" i="15" s="1"/>
  <c r="F37" i="15"/>
  <c r="M37" i="15" s="1"/>
  <c r="M302" i="15"/>
  <c r="G7" i="15"/>
  <c r="F19" i="15"/>
  <c r="K19" i="15" s="1"/>
  <c r="K61" i="15"/>
  <c r="H131" i="15"/>
  <c r="G83" i="15"/>
  <c r="G79" i="15"/>
  <c r="H73" i="15"/>
  <c r="H69" i="15"/>
  <c r="G65" i="15"/>
  <c r="G61" i="15"/>
  <c r="H59" i="15"/>
  <c r="H55" i="15"/>
  <c r="G51" i="15"/>
  <c r="G47" i="15"/>
  <c r="H41" i="15"/>
  <c r="H37" i="15"/>
  <c r="H33" i="15"/>
  <c r="G29" i="15"/>
  <c r="G25" i="15"/>
  <c r="G21" i="15"/>
  <c r="G17" i="15"/>
  <c r="H15" i="15"/>
  <c r="H11" i="15"/>
  <c r="C97" i="15"/>
  <c r="N97" i="15" s="1"/>
  <c r="F81" i="15"/>
  <c r="M81" i="15" s="1"/>
  <c r="F65" i="15"/>
  <c r="K65" i="15" s="1"/>
  <c r="F49" i="15"/>
  <c r="M49" i="15" s="1"/>
  <c r="F33" i="15"/>
  <c r="M33" i="15" s="1"/>
  <c r="G5" i="15"/>
  <c r="P62" i="3"/>
  <c r="O45" i="3"/>
  <c r="T1558" i="3"/>
  <c r="S1183" i="3"/>
  <c r="S1162" i="3"/>
  <c r="T1255" i="3"/>
  <c r="P1255" i="3"/>
  <c r="P1144" i="3"/>
  <c r="P1528" i="3"/>
  <c r="P746" i="3"/>
  <c r="P920" i="3"/>
  <c r="T1183" i="3"/>
  <c r="P1435" i="3"/>
  <c r="Y10" i="2"/>
  <c r="AA10" i="2" s="1"/>
  <c r="AC10" i="2" s="1"/>
  <c r="AD10" i="2" s="1"/>
  <c r="W5" i="2"/>
  <c r="AE5" i="2" s="1"/>
  <c r="K73" i="15"/>
  <c r="B85" i="15"/>
  <c r="K85" i="15" s="1"/>
  <c r="C83" i="15"/>
  <c r="N83" i="15" s="1"/>
  <c r="H83" i="15"/>
  <c r="C81" i="15"/>
  <c r="N81" i="15" s="1"/>
  <c r="C79" i="15"/>
  <c r="N79" i="15" s="1"/>
  <c r="H79" i="15"/>
  <c r="C77" i="15"/>
  <c r="N77" i="15" s="1"/>
  <c r="G75" i="15"/>
  <c r="B75" i="15"/>
  <c r="K75" i="15" s="1"/>
  <c r="G73" i="15"/>
  <c r="M73" i="15" s="1"/>
  <c r="G71" i="15"/>
  <c r="B71" i="15"/>
  <c r="K71" i="15" s="1"/>
  <c r="G69" i="15"/>
  <c r="C67" i="15"/>
  <c r="N67" i="15" s="1"/>
  <c r="H67" i="15"/>
  <c r="C65" i="15"/>
  <c r="C63" i="15"/>
  <c r="N63" i="15" s="1"/>
  <c r="H63" i="15"/>
  <c r="C61" i="15"/>
  <c r="N61" i="15" s="1"/>
  <c r="G59" i="15"/>
  <c r="B59" i="15"/>
  <c r="K59" i="15" s="1"/>
  <c r="G57" i="15"/>
  <c r="G55" i="15"/>
  <c r="B55" i="15"/>
  <c r="K55" i="15" s="1"/>
  <c r="G53" i="15"/>
  <c r="C51" i="15"/>
  <c r="N51" i="15" s="1"/>
  <c r="H51" i="15"/>
  <c r="C49" i="15"/>
  <c r="N49" i="15" s="1"/>
  <c r="C47" i="15"/>
  <c r="N47" i="15" s="1"/>
  <c r="H47" i="15"/>
  <c r="K47" i="15" s="1"/>
  <c r="C45" i="15"/>
  <c r="N45" i="15" s="1"/>
  <c r="G43" i="15"/>
  <c r="B43" i="15"/>
  <c r="K43" i="15" s="1"/>
  <c r="G41" i="15"/>
  <c r="G39" i="15"/>
  <c r="B39" i="15"/>
  <c r="K39" i="15" s="1"/>
  <c r="G37" i="15"/>
  <c r="G35" i="15"/>
  <c r="B35" i="15"/>
  <c r="K35" i="15" s="1"/>
  <c r="G33" i="15"/>
  <c r="C31" i="15"/>
  <c r="N31" i="15" s="1"/>
  <c r="H31" i="15"/>
  <c r="C29" i="15"/>
  <c r="N29" i="15" s="1"/>
  <c r="H29" i="15"/>
  <c r="C27" i="15"/>
  <c r="N27" i="15" s="1"/>
  <c r="C25" i="15"/>
  <c r="N25" i="15" s="1"/>
  <c r="H25" i="15"/>
  <c r="C23" i="15"/>
  <c r="N23" i="15" s="1"/>
  <c r="H23" i="15"/>
  <c r="C21" i="15"/>
  <c r="N21" i="15" s="1"/>
  <c r="H21" i="15"/>
  <c r="C19" i="15"/>
  <c r="C17" i="15"/>
  <c r="N17" i="15" s="1"/>
  <c r="H17" i="15"/>
  <c r="K17" i="15" s="1"/>
  <c r="G15" i="15"/>
  <c r="B15" i="15"/>
  <c r="K15" i="15" s="1"/>
  <c r="G13" i="15"/>
  <c r="B13" i="15"/>
  <c r="K13" i="15" s="1"/>
  <c r="G11" i="15"/>
  <c r="C7" i="15"/>
  <c r="N7" i="15" s="1"/>
  <c r="F5" i="15"/>
  <c r="G116" i="15"/>
  <c r="G112" i="15"/>
  <c r="C107" i="15"/>
  <c r="N107" i="15" s="1"/>
  <c r="C103" i="15"/>
  <c r="N103" i="15" s="1"/>
  <c r="C99" i="15"/>
  <c r="N99" i="15" s="1"/>
  <c r="C95" i="15"/>
  <c r="N95" i="15" s="1"/>
  <c r="C91" i="15"/>
  <c r="N91" i="15" s="1"/>
  <c r="C87" i="15"/>
  <c r="N87" i="15" s="1"/>
  <c r="G9" i="15"/>
  <c r="G158" i="15"/>
  <c r="B298" i="15"/>
  <c r="B192" i="15"/>
  <c r="K192" i="15" s="1"/>
  <c r="B184" i="15"/>
  <c r="K184" i="15" s="1"/>
  <c r="F182" i="15"/>
  <c r="B294" i="15"/>
  <c r="K294" i="15" s="1"/>
  <c r="B226" i="15"/>
  <c r="K226" i="15" s="1"/>
  <c r="B218" i="15"/>
  <c r="K218" i="15" s="1"/>
  <c r="G162" i="15"/>
  <c r="C354" i="15"/>
  <c r="C338" i="15"/>
  <c r="B304" i="15"/>
  <c r="K304" i="15" s="1"/>
  <c r="G294" i="15"/>
  <c r="G216" i="15"/>
  <c r="G298" i="15"/>
  <c r="B274" i="15"/>
  <c r="K274" i="15" s="1"/>
  <c r="G238" i="15"/>
  <c r="G214" i="15"/>
  <c r="C380" i="15"/>
  <c r="C210" i="15"/>
  <c r="N210" i="15" s="1"/>
  <c r="C382" i="15"/>
  <c r="G286" i="15"/>
  <c r="C278" i="15"/>
  <c r="N278" i="15" s="1"/>
  <c r="G228" i="15"/>
  <c r="K69" i="15"/>
  <c r="K31" i="15"/>
  <c r="H3" i="15"/>
  <c r="B3" i="15"/>
  <c r="C3" i="15"/>
  <c r="N3" i="15" s="1"/>
  <c r="F118" i="15"/>
  <c r="M118" i="15" s="1"/>
  <c r="G118" i="15"/>
  <c r="F122" i="15"/>
  <c r="M122" i="15" s="1"/>
  <c r="G122" i="15"/>
  <c r="F124" i="15"/>
  <c r="M124" i="15" s="1"/>
  <c r="G124" i="15"/>
  <c r="C128" i="15"/>
  <c r="N128" i="15" s="1"/>
  <c r="G128" i="15"/>
  <c r="F132" i="15"/>
  <c r="M132" i="15" s="1"/>
  <c r="G132" i="15"/>
  <c r="F134" i="15"/>
  <c r="M134" i="15" s="1"/>
  <c r="C134" i="15"/>
  <c r="N134" i="15" s="1"/>
  <c r="C136" i="15"/>
  <c r="N136" i="15" s="1"/>
  <c r="G136" i="15"/>
  <c r="F138" i="15"/>
  <c r="M138" i="15" s="1"/>
  <c r="G138" i="15"/>
  <c r="F142" i="15"/>
  <c r="M142" i="15" s="1"/>
  <c r="B142" i="15"/>
  <c r="K142" i="15" s="1"/>
  <c r="C144" i="15"/>
  <c r="N144" i="15" s="1"/>
  <c r="G144" i="15"/>
  <c r="F146" i="15"/>
  <c r="M146" i="15" s="1"/>
  <c r="C146" i="15"/>
  <c r="N146" i="15" s="1"/>
  <c r="G146" i="15"/>
  <c r="F150" i="15"/>
  <c r="M150" i="15" s="1"/>
  <c r="B150" i="15"/>
  <c r="K150" i="15" s="1"/>
  <c r="G150" i="15"/>
  <c r="F154" i="15"/>
  <c r="M154" i="15" s="1"/>
  <c r="H154" i="15"/>
  <c r="C154" i="15"/>
  <c r="N154" i="15" s="1"/>
  <c r="F156" i="15"/>
  <c r="M156" i="15" s="1"/>
  <c r="G156" i="15"/>
  <c r="F158" i="15"/>
  <c r="M158" i="15" s="1"/>
  <c r="H158" i="15"/>
  <c r="C168" i="15"/>
  <c r="N168" i="15" s="1"/>
  <c r="G168" i="15"/>
  <c r="F168" i="15"/>
  <c r="G172" i="15"/>
  <c r="B172" i="15"/>
  <c r="K172" i="15" s="1"/>
  <c r="G180" i="15"/>
  <c r="F180" i="15"/>
  <c r="C186" i="15"/>
  <c r="N186" i="15" s="1"/>
  <c r="B186" i="15"/>
  <c r="K186" i="15" s="1"/>
  <c r="C190" i="15"/>
  <c r="N190" i="15" s="1"/>
  <c r="F190" i="15"/>
  <c r="C204" i="15"/>
  <c r="N204" i="15" s="1"/>
  <c r="B204" i="15"/>
  <c r="K204" i="15" s="1"/>
  <c r="G220" i="15"/>
  <c r="F220" i="15"/>
  <c r="C244" i="15"/>
  <c r="N244" i="15" s="1"/>
  <c r="H244" i="15"/>
  <c r="G252" i="15"/>
  <c r="F252" i="15"/>
  <c r="H268" i="15"/>
  <c r="B268" i="15"/>
  <c r="K268" i="15" s="1"/>
  <c r="C272" i="15"/>
  <c r="N272" i="15" s="1"/>
  <c r="G272" i="15"/>
  <c r="F272" i="15"/>
  <c r="G276" i="15"/>
  <c r="F276" i="15"/>
  <c r="G290" i="15"/>
  <c r="F290" i="15"/>
  <c r="M290" i="15" s="1"/>
  <c r="H292" i="15"/>
  <c r="F292" i="15"/>
  <c r="M292" i="15" s="1"/>
  <c r="B296" i="15"/>
  <c r="K296" i="15" s="1"/>
  <c r="F296" i="15"/>
  <c r="H310" i="15"/>
  <c r="B310" i="15"/>
  <c r="K310" i="15" s="1"/>
  <c r="G336" i="15"/>
  <c r="C336" i="15"/>
  <c r="G342" i="15"/>
  <c r="C342" i="15"/>
  <c r="G350" i="15"/>
  <c r="C350" i="15"/>
  <c r="G356" i="15"/>
  <c r="C356" i="15"/>
  <c r="G358" i="15"/>
  <c r="C358" i="15"/>
  <c r="G362" i="15"/>
  <c r="C362" i="15"/>
  <c r="G364" i="15"/>
  <c r="C364" i="15"/>
  <c r="G378" i="15"/>
  <c r="C378" i="15"/>
  <c r="H4" i="15"/>
  <c r="C4" i="15"/>
  <c r="N4" i="15" s="1"/>
  <c r="G4" i="15"/>
  <c r="F4" i="15"/>
  <c r="H6" i="15"/>
  <c r="C6" i="15"/>
  <c r="N6" i="15" s="1"/>
  <c r="G6" i="15"/>
  <c r="B6" i="15"/>
  <c r="K6" i="15" s="1"/>
  <c r="F6" i="15"/>
  <c r="H8" i="15"/>
  <c r="B8" i="15"/>
  <c r="K8" i="15" s="1"/>
  <c r="C8" i="15"/>
  <c r="N8" i="15" s="1"/>
  <c r="F8" i="15"/>
  <c r="M8" i="15" s="1"/>
  <c r="H10" i="15"/>
  <c r="G10" i="15"/>
  <c r="B10" i="15"/>
  <c r="K10" i="15" s="1"/>
  <c r="C10" i="15"/>
  <c r="N10" i="15" s="1"/>
  <c r="F10" i="15"/>
  <c r="M10" i="15" s="1"/>
  <c r="F12" i="15"/>
  <c r="M12" i="15" s="1"/>
  <c r="C12" i="15"/>
  <c r="N12" i="15" s="1"/>
  <c r="B12" i="15"/>
  <c r="K12" i="15" s="1"/>
  <c r="G12" i="15"/>
  <c r="H14" i="15"/>
  <c r="B14" i="15"/>
  <c r="K14" i="15" s="1"/>
  <c r="C14" i="15"/>
  <c r="N14" i="15" s="1"/>
  <c r="G14" i="15"/>
  <c r="F14" i="15"/>
  <c r="M14" i="15" s="1"/>
  <c r="F16" i="15"/>
  <c r="M16" i="15" s="1"/>
  <c r="C16" i="15"/>
  <c r="N16" i="15" s="1"/>
  <c r="H16" i="15"/>
  <c r="H18" i="15"/>
  <c r="B18" i="15"/>
  <c r="C18" i="15"/>
  <c r="N18" i="15" s="1"/>
  <c r="G18" i="15"/>
  <c r="F20" i="15"/>
  <c r="C20" i="15"/>
  <c r="N20" i="15" s="1"/>
  <c r="B20" i="15"/>
  <c r="G20" i="15"/>
  <c r="H22" i="15"/>
  <c r="B22" i="15"/>
  <c r="K22" i="15" s="1"/>
  <c r="C22" i="15"/>
  <c r="N22" i="15" s="1"/>
  <c r="G22" i="15"/>
  <c r="F22" i="15"/>
  <c r="M22" i="15" s="1"/>
  <c r="F24" i="15"/>
  <c r="M24" i="15" s="1"/>
  <c r="C24" i="15"/>
  <c r="N24" i="15" s="1"/>
  <c r="H24" i="15"/>
  <c r="H26" i="15"/>
  <c r="B26" i="15"/>
  <c r="K26" i="15" s="1"/>
  <c r="C26" i="15"/>
  <c r="N26" i="15" s="1"/>
  <c r="G26" i="15"/>
  <c r="F28" i="15"/>
  <c r="M28" i="15" s="1"/>
  <c r="C28" i="15"/>
  <c r="N28" i="15" s="1"/>
  <c r="B28" i="15"/>
  <c r="K28" i="15" s="1"/>
  <c r="G28" i="15"/>
  <c r="H30" i="15"/>
  <c r="B30" i="15"/>
  <c r="K30" i="15" s="1"/>
  <c r="C30" i="15"/>
  <c r="N30" i="15" s="1"/>
  <c r="G30" i="15"/>
  <c r="F30" i="15"/>
  <c r="M30" i="15" s="1"/>
  <c r="F32" i="15"/>
  <c r="M32" i="15" s="1"/>
  <c r="C32" i="15"/>
  <c r="N32" i="15" s="1"/>
  <c r="H32" i="15"/>
  <c r="H34" i="15"/>
  <c r="B34" i="15"/>
  <c r="K34" i="15" s="1"/>
  <c r="C34" i="15"/>
  <c r="N34" i="15" s="1"/>
  <c r="G34" i="15"/>
  <c r="F36" i="15"/>
  <c r="C36" i="15"/>
  <c r="N36" i="15" s="1"/>
  <c r="B36" i="15"/>
  <c r="G36" i="15"/>
  <c r="H38" i="15"/>
  <c r="B38" i="15"/>
  <c r="C38" i="15"/>
  <c r="N38" i="15" s="1"/>
  <c r="G38" i="15"/>
  <c r="F38" i="15"/>
  <c r="F40" i="15"/>
  <c r="M40" i="15" s="1"/>
  <c r="C40" i="15"/>
  <c r="N40" i="15" s="1"/>
  <c r="H40" i="15"/>
  <c r="H42" i="15"/>
  <c r="B42" i="15"/>
  <c r="K42" i="15" s="1"/>
  <c r="C42" i="15"/>
  <c r="N42" i="15" s="1"/>
  <c r="G42" i="15"/>
  <c r="F44" i="15"/>
  <c r="M44" i="15" s="1"/>
  <c r="C44" i="15"/>
  <c r="N44" i="15" s="1"/>
  <c r="B44" i="15"/>
  <c r="K44" i="15" s="1"/>
  <c r="H46" i="15"/>
  <c r="B46" i="15"/>
  <c r="K46" i="15" s="1"/>
  <c r="C46" i="15"/>
  <c r="N46" i="15" s="1"/>
  <c r="F46" i="15"/>
  <c r="M46" i="15" s="1"/>
  <c r="G46" i="15"/>
  <c r="F48" i="15"/>
  <c r="M48" i="15" s="1"/>
  <c r="C48" i="15"/>
  <c r="N48" i="15" s="1"/>
  <c r="H48" i="15"/>
  <c r="H50" i="15"/>
  <c r="B50" i="15"/>
  <c r="K50" i="15" s="1"/>
  <c r="C50" i="15"/>
  <c r="N50" i="15" s="1"/>
  <c r="G50" i="15"/>
  <c r="F52" i="15"/>
  <c r="M52" i="15" s="1"/>
  <c r="C52" i="15"/>
  <c r="N52" i="15" s="1"/>
  <c r="B52" i="15"/>
  <c r="K52" i="15" s="1"/>
  <c r="H54" i="15"/>
  <c r="B54" i="15"/>
  <c r="K54" i="15" s="1"/>
  <c r="C54" i="15"/>
  <c r="N54" i="15" s="1"/>
  <c r="F54" i="15"/>
  <c r="M54" i="15" s="1"/>
  <c r="G54" i="15"/>
  <c r="F56" i="15"/>
  <c r="M56" i="15" s="1"/>
  <c r="C56" i="15"/>
  <c r="N56" i="15" s="1"/>
  <c r="H56" i="15"/>
  <c r="H58" i="15"/>
  <c r="B58" i="15"/>
  <c r="K58" i="15" s="1"/>
  <c r="C58" i="15"/>
  <c r="N58" i="15" s="1"/>
  <c r="G58" i="15"/>
  <c r="F60" i="15"/>
  <c r="C60" i="15"/>
  <c r="N60" i="15" s="1"/>
  <c r="B60" i="15"/>
  <c r="H62" i="15"/>
  <c r="B62" i="15"/>
  <c r="C62" i="15"/>
  <c r="N62" i="15" s="1"/>
  <c r="F62" i="15"/>
  <c r="G62" i="15"/>
  <c r="F64" i="15"/>
  <c r="M64" i="15" s="1"/>
  <c r="C64" i="15"/>
  <c r="N64" i="15" s="1"/>
  <c r="H64" i="15"/>
  <c r="H66" i="15"/>
  <c r="B66" i="15"/>
  <c r="C66" i="15"/>
  <c r="N66" i="15" s="1"/>
  <c r="G66" i="15"/>
  <c r="F68" i="15"/>
  <c r="C68" i="15"/>
  <c r="N68" i="15" s="1"/>
  <c r="B68" i="15"/>
  <c r="H70" i="15"/>
  <c r="B70" i="15"/>
  <c r="K70" i="15" s="1"/>
  <c r="C70" i="15"/>
  <c r="N70" i="15" s="1"/>
  <c r="F70" i="15"/>
  <c r="M70" i="15" s="1"/>
  <c r="G70" i="15"/>
  <c r="F72" i="15"/>
  <c r="C72" i="15"/>
  <c r="N72" i="15" s="1"/>
  <c r="H72" i="15"/>
  <c r="H74" i="15"/>
  <c r="B74" i="15"/>
  <c r="K74" i="15" s="1"/>
  <c r="C74" i="15"/>
  <c r="N74" i="15" s="1"/>
  <c r="G74" i="15"/>
  <c r="F76" i="15"/>
  <c r="M76" i="15" s="1"/>
  <c r="C76" i="15"/>
  <c r="N76" i="15" s="1"/>
  <c r="B76" i="15"/>
  <c r="K76" i="15" s="1"/>
  <c r="H78" i="15"/>
  <c r="B78" i="15"/>
  <c r="K78" i="15" s="1"/>
  <c r="C78" i="15"/>
  <c r="N78" i="15" s="1"/>
  <c r="F78" i="15"/>
  <c r="M78" i="15" s="1"/>
  <c r="G78" i="15"/>
  <c r="F80" i="15"/>
  <c r="M80" i="15" s="1"/>
  <c r="C80" i="15"/>
  <c r="N80" i="15" s="1"/>
  <c r="H80" i="15"/>
  <c r="H82" i="15"/>
  <c r="B82" i="15"/>
  <c r="K82" i="15" s="1"/>
  <c r="C82" i="15"/>
  <c r="N82" i="15" s="1"/>
  <c r="G82" i="15"/>
  <c r="F84" i="15"/>
  <c r="M84" i="15" s="1"/>
  <c r="C84" i="15"/>
  <c r="N84" i="15" s="1"/>
  <c r="B84" i="15"/>
  <c r="K84" i="15" s="1"/>
  <c r="B86" i="15"/>
  <c r="K86" i="15" s="1"/>
  <c r="H86" i="15"/>
  <c r="C86" i="15"/>
  <c r="N86" i="15" s="1"/>
  <c r="B88" i="15"/>
  <c r="K88" i="15" s="1"/>
  <c r="F88" i="15"/>
  <c r="M88" i="15" s="1"/>
  <c r="C88" i="15"/>
  <c r="N88" i="15" s="1"/>
  <c r="B90" i="15"/>
  <c r="K90" i="15" s="1"/>
  <c r="H90" i="15"/>
  <c r="C90" i="15"/>
  <c r="N90" i="15" s="1"/>
  <c r="B92" i="15"/>
  <c r="K92" i="15" s="1"/>
  <c r="F92" i="15"/>
  <c r="M92" i="15" s="1"/>
  <c r="C92" i="15"/>
  <c r="N92" i="15" s="1"/>
  <c r="B94" i="15"/>
  <c r="K94" i="15" s="1"/>
  <c r="H94" i="15"/>
  <c r="C94" i="15"/>
  <c r="N94" i="15" s="1"/>
  <c r="B96" i="15"/>
  <c r="K96" i="15" s="1"/>
  <c r="F96" i="15"/>
  <c r="M96" i="15" s="1"/>
  <c r="C96" i="15"/>
  <c r="N96" i="15" s="1"/>
  <c r="B98" i="15"/>
  <c r="K98" i="15" s="1"/>
  <c r="H98" i="15"/>
  <c r="C98" i="15"/>
  <c r="N98" i="15" s="1"/>
  <c r="B100" i="15"/>
  <c r="K100" i="15" s="1"/>
  <c r="F100" i="15"/>
  <c r="M100" i="15" s="1"/>
  <c r="C100" i="15"/>
  <c r="N100" i="15" s="1"/>
  <c r="B102" i="15"/>
  <c r="K102" i="15" s="1"/>
  <c r="H102" i="15"/>
  <c r="C102" i="15"/>
  <c r="N102" i="15" s="1"/>
  <c r="B104" i="15"/>
  <c r="F104" i="15"/>
  <c r="C104" i="15"/>
  <c r="N104" i="15" s="1"/>
  <c r="B106" i="15"/>
  <c r="H106" i="15"/>
  <c r="C106" i="15"/>
  <c r="N106" i="15" s="1"/>
  <c r="B108" i="15"/>
  <c r="F108" i="15"/>
  <c r="C108" i="15"/>
  <c r="N108" i="15" s="1"/>
  <c r="B110" i="15"/>
  <c r="K110" i="15" s="1"/>
  <c r="H110" i="15"/>
  <c r="C110" i="15"/>
  <c r="N110" i="15" s="1"/>
  <c r="F111" i="15"/>
  <c r="M111" i="15" s="1"/>
  <c r="G111" i="15"/>
  <c r="H111" i="15"/>
  <c r="H113" i="15"/>
  <c r="G113" i="15"/>
  <c r="F113" i="15"/>
  <c r="M113" i="15" s="1"/>
  <c r="H115" i="15"/>
  <c r="G115" i="15"/>
  <c r="F115" i="15"/>
  <c r="M115" i="15" s="1"/>
  <c r="H117" i="15"/>
  <c r="B117" i="15"/>
  <c r="K117" i="15" s="1"/>
  <c r="C117" i="15"/>
  <c r="N117" i="15" s="1"/>
  <c r="B119" i="15"/>
  <c r="K119" i="15" s="1"/>
  <c r="H119" i="15"/>
  <c r="C119" i="15"/>
  <c r="N119" i="15" s="1"/>
  <c r="F119" i="15"/>
  <c r="M119" i="15" s="1"/>
  <c r="G123" i="15"/>
  <c r="F123" i="15"/>
  <c r="M123" i="15" s="1"/>
  <c r="G125" i="15"/>
  <c r="B125" i="15"/>
  <c r="K125" i="15" s="1"/>
  <c r="B127" i="15"/>
  <c r="K127" i="15" s="1"/>
  <c r="G127" i="15"/>
  <c r="H127" i="15"/>
  <c r="F127" i="15"/>
  <c r="M127" i="15" s="1"/>
  <c r="B129" i="15"/>
  <c r="K129" i="15" s="1"/>
  <c r="H129" i="15"/>
  <c r="C129" i="15"/>
  <c r="N129" i="15" s="1"/>
  <c r="G131" i="15"/>
  <c r="F131" i="15"/>
  <c r="M131" i="15" s="1"/>
  <c r="G133" i="15"/>
  <c r="B133" i="15"/>
  <c r="K133" i="15" s="1"/>
  <c r="B135" i="15"/>
  <c r="K135" i="15" s="1"/>
  <c r="G135" i="15"/>
  <c r="F135" i="15"/>
  <c r="M135" i="15" s="1"/>
  <c r="B137" i="15"/>
  <c r="K137" i="15" s="1"/>
  <c r="G137" i="15"/>
  <c r="H137" i="15"/>
  <c r="B139" i="15"/>
  <c r="K139" i="15" s="1"/>
  <c r="H139" i="15"/>
  <c r="C139" i="15"/>
  <c r="N139" i="15" s="1"/>
  <c r="F139" i="15"/>
  <c r="M139" i="15" s="1"/>
  <c r="G141" i="15"/>
  <c r="H141" i="15"/>
  <c r="B143" i="15"/>
  <c r="K143" i="15" s="1"/>
  <c r="H143" i="15"/>
  <c r="C143" i="15"/>
  <c r="N143" i="15" s="1"/>
  <c r="F143" i="15"/>
  <c r="M143" i="15" s="1"/>
  <c r="B145" i="15"/>
  <c r="K145" i="15" s="1"/>
  <c r="G145" i="15"/>
  <c r="B147" i="15"/>
  <c r="K147" i="15" s="1"/>
  <c r="G147" i="15"/>
  <c r="F147" i="15"/>
  <c r="M147" i="15" s="1"/>
  <c r="H149" i="15"/>
  <c r="G149" i="15"/>
  <c r="B151" i="15"/>
  <c r="K151" i="15" s="1"/>
  <c r="G151" i="15"/>
  <c r="H151" i="15"/>
  <c r="F151" i="15"/>
  <c r="M151" i="15" s="1"/>
  <c r="B153" i="15"/>
  <c r="K153" i="15" s="1"/>
  <c r="C153" i="15"/>
  <c r="N153" i="15" s="1"/>
  <c r="B155" i="15"/>
  <c r="K155" i="15" s="1"/>
  <c r="C155" i="15"/>
  <c r="N155" i="15" s="1"/>
  <c r="F155" i="15"/>
  <c r="M155" i="15" s="1"/>
  <c r="C157" i="15"/>
  <c r="N157" i="15" s="1"/>
  <c r="B157" i="15"/>
  <c r="K157" i="15" s="1"/>
  <c r="H159" i="15"/>
  <c r="B159" i="15"/>
  <c r="K159" i="15" s="1"/>
  <c r="G159" i="15"/>
  <c r="F159" i="15"/>
  <c r="M159" i="15" s="1"/>
  <c r="H161" i="15"/>
  <c r="G161" i="15"/>
  <c r="H163" i="15"/>
  <c r="B163" i="15"/>
  <c r="K163" i="15" s="1"/>
  <c r="F163" i="15"/>
  <c r="G163" i="15"/>
  <c r="H165" i="15"/>
  <c r="B165" i="15"/>
  <c r="K165" i="15" s="1"/>
  <c r="G165" i="15"/>
  <c r="F165" i="15"/>
  <c r="M165" i="15" s="1"/>
  <c r="H167" i="15"/>
  <c r="F167" i="15"/>
  <c r="B167" i="15"/>
  <c r="K167" i="15" s="1"/>
  <c r="C167" i="15"/>
  <c r="N167" i="15" s="1"/>
  <c r="B169" i="15"/>
  <c r="K169" i="15" s="1"/>
  <c r="G169" i="15"/>
  <c r="H169" i="15"/>
  <c r="H171" i="15"/>
  <c r="B171" i="15"/>
  <c r="K171" i="15" s="1"/>
  <c r="F171" i="15"/>
  <c r="G171" i="15"/>
  <c r="H173" i="15"/>
  <c r="B173" i="15"/>
  <c r="K173" i="15" s="1"/>
  <c r="C173" i="15"/>
  <c r="N173" i="15" s="1"/>
  <c r="F173" i="15"/>
  <c r="H175" i="15"/>
  <c r="B175" i="15"/>
  <c r="C175" i="15"/>
  <c r="N175" i="15" s="1"/>
  <c r="H177" i="15"/>
  <c r="C177" i="15"/>
  <c r="N177" i="15" s="1"/>
  <c r="H179" i="15"/>
  <c r="B179" i="15"/>
  <c r="K179" i="15" s="1"/>
  <c r="F179" i="15"/>
  <c r="G179" i="15"/>
  <c r="B181" i="15"/>
  <c r="K181" i="15" s="1"/>
  <c r="G181" i="15"/>
  <c r="F181" i="15"/>
  <c r="H183" i="15"/>
  <c r="F183" i="15"/>
  <c r="M183" i="15" s="1"/>
  <c r="C183" i="15"/>
  <c r="N183" i="15" s="1"/>
  <c r="B185" i="15"/>
  <c r="K185" i="15" s="1"/>
  <c r="G185" i="15"/>
  <c r="H185" i="15"/>
  <c r="H187" i="15"/>
  <c r="B187" i="15"/>
  <c r="K187" i="15" s="1"/>
  <c r="F187" i="15"/>
  <c r="G187" i="15"/>
  <c r="B189" i="15"/>
  <c r="K189" i="15" s="1"/>
  <c r="G189" i="15"/>
  <c r="F189" i="15"/>
  <c r="M189" i="15" s="1"/>
  <c r="H191" i="15"/>
  <c r="F191" i="15"/>
  <c r="B191" i="15"/>
  <c r="K191" i="15" s="1"/>
  <c r="C191" i="15"/>
  <c r="N191" i="15" s="1"/>
  <c r="H193" i="15"/>
  <c r="B193" i="15"/>
  <c r="K193" i="15" s="1"/>
  <c r="G193" i="15"/>
  <c r="H195" i="15"/>
  <c r="F195" i="15"/>
  <c r="B195" i="15"/>
  <c r="K195" i="15" s="1"/>
  <c r="G195" i="15"/>
  <c r="G197" i="15"/>
  <c r="B197" i="15"/>
  <c r="K197" i="15" s="1"/>
  <c r="F197" i="15"/>
  <c r="H199" i="15"/>
  <c r="F199" i="15"/>
  <c r="B199" i="15"/>
  <c r="K199" i="15" s="1"/>
  <c r="C199" i="15"/>
  <c r="N199" i="15" s="1"/>
  <c r="G201" i="15"/>
  <c r="B201" i="15"/>
  <c r="K201" i="15" s="1"/>
  <c r="G203" i="15"/>
  <c r="B203" i="15"/>
  <c r="K203" i="15" s="1"/>
  <c r="F203" i="15"/>
  <c r="H205" i="15"/>
  <c r="G205" i="15"/>
  <c r="F205" i="15"/>
  <c r="H207" i="15"/>
  <c r="F207" i="15"/>
  <c r="C207" i="15"/>
  <c r="N207" i="15" s="1"/>
  <c r="H209" i="15"/>
  <c r="B209" i="15"/>
  <c r="K209" i="15" s="1"/>
  <c r="G209" i="15"/>
  <c r="H211" i="15"/>
  <c r="F211" i="15"/>
  <c r="B211" i="15"/>
  <c r="K211" i="15" s="1"/>
  <c r="G211" i="15"/>
  <c r="H213" i="15"/>
  <c r="B213" i="15"/>
  <c r="K213" i="15" s="1"/>
  <c r="G213" i="15"/>
  <c r="F213" i="15"/>
  <c r="M213" i="15" s="1"/>
  <c r="H215" i="15"/>
  <c r="F215" i="15"/>
  <c r="B215" i="15"/>
  <c r="K215" i="15" s="1"/>
  <c r="C215" i="15"/>
  <c r="N215" i="15" s="1"/>
  <c r="B217" i="15"/>
  <c r="K217" i="15" s="1"/>
  <c r="C217" i="15"/>
  <c r="N217" i="15" s="1"/>
  <c r="H217" i="15"/>
  <c r="H219" i="15"/>
  <c r="F219" i="15"/>
  <c r="B219" i="15"/>
  <c r="K219" i="15" s="1"/>
  <c r="G219" i="15"/>
  <c r="H221" i="15"/>
  <c r="B221" i="15"/>
  <c r="K221" i="15" s="1"/>
  <c r="C221" i="15"/>
  <c r="N221" i="15" s="1"/>
  <c r="F221" i="15"/>
  <c r="H223" i="15"/>
  <c r="B223" i="15"/>
  <c r="K223" i="15" s="1"/>
  <c r="F223" i="15"/>
  <c r="C223" i="15"/>
  <c r="N223" i="15" s="1"/>
  <c r="H225" i="15"/>
  <c r="B225" i="15"/>
  <c r="K225" i="15" s="1"/>
  <c r="C225" i="15"/>
  <c r="N225" i="15" s="1"/>
  <c r="H227" i="15"/>
  <c r="B227" i="15"/>
  <c r="K227" i="15" s="1"/>
  <c r="F227" i="15"/>
  <c r="G227" i="15"/>
  <c r="B229" i="15"/>
  <c r="K229" i="15" s="1"/>
  <c r="C229" i="15"/>
  <c r="N229" i="15" s="1"/>
  <c r="F229" i="15"/>
  <c r="H231" i="15"/>
  <c r="F231" i="15"/>
  <c r="B231" i="15"/>
  <c r="K231" i="15" s="1"/>
  <c r="C231" i="15"/>
  <c r="N231" i="15" s="1"/>
  <c r="B233" i="15"/>
  <c r="K233" i="15" s="1"/>
  <c r="C233" i="15"/>
  <c r="N233" i="15" s="1"/>
  <c r="H233" i="15"/>
  <c r="H235" i="15"/>
  <c r="F235" i="15"/>
  <c r="B235" i="15"/>
  <c r="K235" i="15" s="1"/>
  <c r="G235" i="15"/>
  <c r="H237" i="15"/>
  <c r="B237" i="15"/>
  <c r="K237" i="15" s="1"/>
  <c r="C237" i="15"/>
  <c r="N237" i="15" s="1"/>
  <c r="F237" i="15"/>
  <c r="M237" i="15" s="1"/>
  <c r="H239" i="15"/>
  <c r="B239" i="15"/>
  <c r="K239" i="15" s="1"/>
  <c r="F239" i="15"/>
  <c r="C239" i="15"/>
  <c r="N239" i="15" s="1"/>
  <c r="C241" i="15"/>
  <c r="N241" i="15" s="1"/>
  <c r="H241" i="15"/>
  <c r="H243" i="15"/>
  <c r="F243" i="15"/>
  <c r="M243" i="15" s="1"/>
  <c r="G243" i="15"/>
  <c r="B245" i="15"/>
  <c r="K245" i="15" s="1"/>
  <c r="C245" i="15"/>
  <c r="N245" i="15" s="1"/>
  <c r="F245" i="15"/>
  <c r="M245" i="15" s="1"/>
  <c r="F247" i="15"/>
  <c r="H247" i="15"/>
  <c r="B247" i="15"/>
  <c r="K247" i="15" s="1"/>
  <c r="C247" i="15"/>
  <c r="N247" i="15" s="1"/>
  <c r="C249" i="15"/>
  <c r="N249" i="15" s="1"/>
  <c r="B249" i="15"/>
  <c r="K249" i="15" s="1"/>
  <c r="F251" i="15"/>
  <c r="H251" i="15"/>
  <c r="B251" i="15"/>
  <c r="K251" i="15" s="1"/>
  <c r="G251" i="15"/>
  <c r="C253" i="15"/>
  <c r="N253" i="15" s="1"/>
  <c r="B253" i="15"/>
  <c r="K253" i="15" s="1"/>
  <c r="F253" i="15"/>
  <c r="H255" i="15"/>
  <c r="F255" i="15"/>
  <c r="B255" i="15"/>
  <c r="K255" i="15" s="1"/>
  <c r="C255" i="15"/>
  <c r="N255" i="15" s="1"/>
  <c r="H257" i="15"/>
  <c r="G257" i="15"/>
  <c r="H259" i="15"/>
  <c r="B259" i="15"/>
  <c r="K259" i="15" s="1"/>
  <c r="F259" i="15"/>
  <c r="G259" i="15"/>
  <c r="H261" i="15"/>
  <c r="B261" i="15"/>
  <c r="K261" i="15" s="1"/>
  <c r="G261" i="15"/>
  <c r="F261" i="15"/>
  <c r="H263" i="15"/>
  <c r="F263" i="15"/>
  <c r="M263" i="15" s="1"/>
  <c r="C263" i="15"/>
  <c r="N263" i="15" s="1"/>
  <c r="C265" i="15"/>
  <c r="N265" i="15" s="1"/>
  <c r="B265" i="15"/>
  <c r="K265" i="15" s="1"/>
  <c r="H267" i="15"/>
  <c r="B267" i="15"/>
  <c r="G267" i="15"/>
  <c r="H269" i="15"/>
  <c r="B269" i="15"/>
  <c r="K269" i="15" s="1"/>
  <c r="G269" i="15"/>
  <c r="F269" i="15"/>
  <c r="H271" i="15"/>
  <c r="B271" i="15"/>
  <c r="K271" i="15" s="1"/>
  <c r="C271" i="15"/>
  <c r="N271" i="15" s="1"/>
  <c r="H273" i="15"/>
  <c r="B273" i="15"/>
  <c r="K273" i="15" s="1"/>
  <c r="G273" i="15"/>
  <c r="H275" i="15"/>
  <c r="F275" i="15"/>
  <c r="B275" i="15"/>
  <c r="K275" i="15" s="1"/>
  <c r="G275" i="15"/>
  <c r="B277" i="15"/>
  <c r="K277" i="15" s="1"/>
  <c r="C277" i="15"/>
  <c r="N277" i="15" s="1"/>
  <c r="H277" i="15"/>
  <c r="F277" i="15"/>
  <c r="H279" i="15"/>
  <c r="F279" i="15"/>
  <c r="B279" i="15"/>
  <c r="K279" i="15" s="1"/>
  <c r="C279" i="15"/>
  <c r="N279" i="15" s="1"/>
  <c r="B281" i="15"/>
  <c r="K281" i="15" s="1"/>
  <c r="C281" i="15"/>
  <c r="N281" i="15" s="1"/>
  <c r="H283" i="15"/>
  <c r="F283" i="15"/>
  <c r="B283" i="15"/>
  <c r="K283" i="15" s="1"/>
  <c r="G283" i="15"/>
  <c r="B285" i="15"/>
  <c r="K285" i="15" s="1"/>
  <c r="C285" i="15"/>
  <c r="N285" i="15" s="1"/>
  <c r="H285" i="15"/>
  <c r="F285" i="15"/>
  <c r="H287" i="15"/>
  <c r="B287" i="15"/>
  <c r="C287" i="15"/>
  <c r="N287" i="15" s="1"/>
  <c r="H289" i="15"/>
  <c r="B289" i="15"/>
  <c r="K289" i="15" s="1"/>
  <c r="C289" i="15"/>
  <c r="N289" i="15" s="1"/>
  <c r="H291" i="15"/>
  <c r="F291" i="15"/>
  <c r="B291" i="15"/>
  <c r="K291" i="15" s="1"/>
  <c r="G291" i="15"/>
  <c r="H293" i="15"/>
  <c r="B293" i="15"/>
  <c r="K293" i="15" s="1"/>
  <c r="C293" i="15"/>
  <c r="N293" i="15" s="1"/>
  <c r="F293" i="15"/>
  <c r="H295" i="15"/>
  <c r="B295" i="15"/>
  <c r="K295" i="15" s="1"/>
  <c r="C295" i="15"/>
  <c r="N295" i="15" s="1"/>
  <c r="H297" i="15"/>
  <c r="B297" i="15"/>
  <c r="K297" i="15" s="1"/>
  <c r="C297" i="15"/>
  <c r="N297" i="15" s="1"/>
  <c r="H299" i="15"/>
  <c r="C299" i="15"/>
  <c r="N299" i="15" s="1"/>
  <c r="B299" i="15"/>
  <c r="K299" i="15" s="1"/>
  <c r="G299" i="15"/>
  <c r="F299" i="15"/>
  <c r="M299" i="15" s="1"/>
  <c r="H301" i="15"/>
  <c r="C301" i="15"/>
  <c r="N301" i="15" s="1"/>
  <c r="G301" i="15"/>
  <c r="B301" i="15"/>
  <c r="K301" i="15" s="1"/>
  <c r="F301" i="15"/>
  <c r="H303" i="15"/>
  <c r="C303" i="15"/>
  <c r="N303" i="15" s="1"/>
  <c r="G303" i="15"/>
  <c r="B303" i="15"/>
  <c r="K303" i="15" s="1"/>
  <c r="F303" i="15"/>
  <c r="H305" i="15"/>
  <c r="C305" i="15"/>
  <c r="N305" i="15" s="1"/>
  <c r="G305" i="15"/>
  <c r="B305" i="15"/>
  <c r="K305" i="15" s="1"/>
  <c r="F305" i="15"/>
  <c r="H307" i="15"/>
  <c r="C307" i="15"/>
  <c r="N307" i="15" s="1"/>
  <c r="B307" i="15"/>
  <c r="K307" i="15" s="1"/>
  <c r="G307" i="15"/>
  <c r="F307" i="15"/>
  <c r="M307" i="15" s="1"/>
  <c r="H309" i="15"/>
  <c r="G309" i="15"/>
  <c r="B309" i="15"/>
  <c r="K309" i="15" s="1"/>
  <c r="C309" i="15"/>
  <c r="N309" i="15" s="1"/>
  <c r="G311" i="15"/>
  <c r="H311" i="15"/>
  <c r="B311" i="15"/>
  <c r="K311" i="15" s="1"/>
  <c r="G313" i="15"/>
  <c r="H313" i="15"/>
  <c r="B313" i="15"/>
  <c r="K313" i="15" s="1"/>
  <c r="G315" i="15"/>
  <c r="C315" i="15"/>
  <c r="H315" i="15"/>
  <c r="B315" i="15"/>
  <c r="K315" i="15" s="1"/>
  <c r="G317" i="15"/>
  <c r="C317" i="15"/>
  <c r="H317" i="15"/>
  <c r="B317" i="15"/>
  <c r="K317" i="15" s="1"/>
  <c r="G319" i="15"/>
  <c r="C319" i="15"/>
  <c r="H319" i="15"/>
  <c r="B319" i="15"/>
  <c r="K319" i="15" s="1"/>
  <c r="G321" i="15"/>
  <c r="C321" i="15"/>
  <c r="H321" i="15"/>
  <c r="B321" i="15"/>
  <c r="K321" i="15" s="1"/>
  <c r="G323" i="15"/>
  <c r="C323" i="15"/>
  <c r="H323" i="15"/>
  <c r="B323" i="15"/>
  <c r="K323" i="15" s="1"/>
  <c r="G325" i="15"/>
  <c r="C325" i="15"/>
  <c r="H325" i="15"/>
  <c r="B325" i="15"/>
  <c r="K325" i="15" s="1"/>
  <c r="G327" i="15"/>
  <c r="C327" i="15"/>
  <c r="H327" i="15"/>
  <c r="B327" i="15"/>
  <c r="K327" i="15" s="1"/>
  <c r="G329" i="15"/>
  <c r="C329" i="15"/>
  <c r="H329" i="15"/>
  <c r="B329" i="15"/>
  <c r="K329" i="15" s="1"/>
  <c r="G331" i="15"/>
  <c r="C331" i="15"/>
  <c r="H331" i="15"/>
  <c r="B331" i="15"/>
  <c r="K331" i="15" s="1"/>
  <c r="G333" i="15"/>
  <c r="C333" i="15"/>
  <c r="H333" i="15"/>
  <c r="B333" i="15"/>
  <c r="K333" i="15" s="1"/>
  <c r="G335" i="15"/>
  <c r="C335" i="15"/>
  <c r="H335" i="15"/>
  <c r="B335" i="15"/>
  <c r="K335" i="15" s="1"/>
  <c r="G337" i="15"/>
  <c r="C337" i="15"/>
  <c r="H337" i="15"/>
  <c r="B337" i="15"/>
  <c r="K337" i="15" s="1"/>
  <c r="G339" i="15"/>
  <c r="C339" i="15"/>
  <c r="H339" i="15"/>
  <c r="B339" i="15"/>
  <c r="K339" i="15" s="1"/>
  <c r="G341" i="15"/>
  <c r="C341" i="15"/>
  <c r="H341" i="15"/>
  <c r="B341" i="15"/>
  <c r="K341" i="15" s="1"/>
  <c r="G343" i="15"/>
  <c r="H343" i="15"/>
  <c r="B343" i="15"/>
  <c r="K343" i="15" s="1"/>
  <c r="G345" i="15"/>
  <c r="C345" i="15"/>
  <c r="H345" i="15"/>
  <c r="B345" i="15"/>
  <c r="K345" i="15" s="1"/>
  <c r="G347" i="15"/>
  <c r="C347" i="15"/>
  <c r="H347" i="15"/>
  <c r="B347" i="15"/>
  <c r="K347" i="15" s="1"/>
  <c r="G349" i="15"/>
  <c r="C349" i="15"/>
  <c r="H349" i="15"/>
  <c r="B349" i="15"/>
  <c r="K349" i="15" s="1"/>
  <c r="G351" i="15"/>
  <c r="C351" i="15"/>
  <c r="H351" i="15"/>
  <c r="B351" i="15"/>
  <c r="K351" i="15" s="1"/>
  <c r="G353" i="15"/>
  <c r="C353" i="15"/>
  <c r="H353" i="15"/>
  <c r="B353" i="15"/>
  <c r="K353" i="15" s="1"/>
  <c r="G355" i="15"/>
  <c r="C355" i="15"/>
  <c r="H355" i="15"/>
  <c r="B355" i="15"/>
  <c r="K355" i="15" s="1"/>
  <c r="G357" i="15"/>
  <c r="C357" i="15"/>
  <c r="H357" i="15"/>
  <c r="B357" i="15"/>
  <c r="K357" i="15" s="1"/>
  <c r="G359" i="15"/>
  <c r="C359" i="15"/>
  <c r="H359" i="15"/>
  <c r="B359" i="15"/>
  <c r="K359" i="15" s="1"/>
  <c r="G361" i="15"/>
  <c r="C361" i="15"/>
  <c r="H361" i="15"/>
  <c r="B361" i="15"/>
  <c r="K361" i="15" s="1"/>
  <c r="G363" i="15"/>
  <c r="C363" i="15"/>
  <c r="H363" i="15"/>
  <c r="B363" i="15"/>
  <c r="K363" i="15" s="1"/>
  <c r="G365" i="15"/>
  <c r="C365" i="15"/>
  <c r="H365" i="15"/>
  <c r="B365" i="15"/>
  <c r="K365" i="15" s="1"/>
  <c r="G367" i="15"/>
  <c r="C367" i="15"/>
  <c r="H367" i="15"/>
  <c r="B367" i="15"/>
  <c r="K367" i="15" s="1"/>
  <c r="G369" i="15"/>
  <c r="C369" i="15"/>
  <c r="H369" i="15"/>
  <c r="B369" i="15"/>
  <c r="K369" i="15" s="1"/>
  <c r="G371" i="15"/>
  <c r="C371" i="15"/>
  <c r="H371" i="15"/>
  <c r="B371" i="15"/>
  <c r="K371" i="15" s="1"/>
  <c r="G373" i="15"/>
  <c r="C373" i="15"/>
  <c r="H373" i="15"/>
  <c r="B373" i="15"/>
  <c r="K373" i="15" s="1"/>
  <c r="G375" i="15"/>
  <c r="H375" i="15"/>
  <c r="B375" i="15"/>
  <c r="K375" i="15" s="1"/>
  <c r="G377" i="15"/>
  <c r="C377" i="15"/>
  <c r="H377" i="15"/>
  <c r="B377" i="15"/>
  <c r="K377" i="15" s="1"/>
  <c r="G379" i="15"/>
  <c r="C379" i="15"/>
  <c r="H379" i="15"/>
  <c r="B379" i="15"/>
  <c r="K379" i="15" s="1"/>
  <c r="G381" i="15"/>
  <c r="H381" i="15"/>
  <c r="B381" i="15"/>
  <c r="K381" i="15" s="1"/>
  <c r="G383" i="15"/>
  <c r="C383" i="15"/>
  <c r="H383" i="15"/>
  <c r="B383" i="15"/>
  <c r="K383" i="15" s="1"/>
  <c r="H385" i="15"/>
  <c r="F385" i="15"/>
  <c r="G385" i="15"/>
  <c r="C385" i="15"/>
  <c r="N385" i="15" s="1"/>
  <c r="B385" i="15"/>
  <c r="K385" i="15" s="1"/>
  <c r="H387" i="15"/>
  <c r="B387" i="15"/>
  <c r="K387" i="15" s="1"/>
  <c r="G387" i="15"/>
  <c r="F387" i="15"/>
  <c r="M387" i="15" s="1"/>
  <c r="C387" i="15"/>
  <c r="N387" i="15" s="1"/>
  <c r="M17" i="15"/>
  <c r="M31" i="15"/>
  <c r="M61" i="15"/>
  <c r="M69" i="15"/>
  <c r="F297" i="15"/>
  <c r="M297" i="15" s="1"/>
  <c r="C291" i="15"/>
  <c r="N291" i="15" s="1"/>
  <c r="G287" i="15"/>
  <c r="F281" i="15"/>
  <c r="C275" i="15"/>
  <c r="N275" i="15" s="1"/>
  <c r="G271" i="15"/>
  <c r="F265" i="15"/>
  <c r="C259" i="15"/>
  <c r="N259" i="15" s="1"/>
  <c r="G255" i="15"/>
  <c r="F249" i="15"/>
  <c r="C243" i="15"/>
  <c r="N243" i="15" s="1"/>
  <c r="G239" i="15"/>
  <c r="F233" i="15"/>
  <c r="M233" i="15" s="1"/>
  <c r="C227" i="15"/>
  <c r="N227" i="15" s="1"/>
  <c r="G223" i="15"/>
  <c r="F217" i="15"/>
  <c r="M217" i="15" s="1"/>
  <c r="C211" i="15"/>
  <c r="N211" i="15" s="1"/>
  <c r="G207" i="15"/>
  <c r="G199" i="15"/>
  <c r="F193" i="15"/>
  <c r="C187" i="15"/>
  <c r="N187" i="15" s="1"/>
  <c r="G183" i="15"/>
  <c r="F177" i="15"/>
  <c r="C171" i="15"/>
  <c r="N171" i="15" s="1"/>
  <c r="G167" i="15"/>
  <c r="F161" i="15"/>
  <c r="M161" i="15" s="1"/>
  <c r="F153" i="15"/>
  <c r="M153" i="15" s="1"/>
  <c r="F145" i="15"/>
  <c r="M145" i="15" s="1"/>
  <c r="F137" i="15"/>
  <c r="M137" i="15" s="1"/>
  <c r="F129" i="15"/>
  <c r="M129" i="15" s="1"/>
  <c r="F121" i="15"/>
  <c r="M121" i="15" s="1"/>
  <c r="G110" i="15"/>
  <c r="G106" i="15"/>
  <c r="G102" i="15"/>
  <c r="G98" i="15"/>
  <c r="G94" i="15"/>
  <c r="G90" i="15"/>
  <c r="G86" i="15"/>
  <c r="H281" i="15"/>
  <c r="C269" i="15"/>
  <c r="N269" i="15" s="1"/>
  <c r="C261" i="15"/>
  <c r="N261" i="15" s="1"/>
  <c r="H253" i="15"/>
  <c r="H245" i="15"/>
  <c r="H229" i="15"/>
  <c r="G221" i="15"/>
  <c r="C205" i="15"/>
  <c r="N205" i="15" s="1"/>
  <c r="H197" i="15"/>
  <c r="H181" i="15"/>
  <c r="G173" i="15"/>
  <c r="C161" i="15"/>
  <c r="N161" i="15" s="1"/>
  <c r="H157" i="15"/>
  <c r="G153" i="15"/>
  <c r="C147" i="15"/>
  <c r="N147" i="15" s="1"/>
  <c r="G143" i="15"/>
  <c r="G139" i="15"/>
  <c r="H133" i="15"/>
  <c r="G129" i="15"/>
  <c r="H123" i="15"/>
  <c r="G119" i="15"/>
  <c r="G297" i="15"/>
  <c r="G285" i="15"/>
  <c r="G277" i="15"/>
  <c r="B257" i="15"/>
  <c r="K257" i="15" s="1"/>
  <c r="G249" i="15"/>
  <c r="G241" i="15"/>
  <c r="G233" i="15"/>
  <c r="G217" i="15"/>
  <c r="C201" i="15"/>
  <c r="N201" i="15" s="1"/>
  <c r="C193" i="15"/>
  <c r="N193" i="15" s="1"/>
  <c r="C185" i="15"/>
  <c r="N185" i="15" s="1"/>
  <c r="B177" i="15"/>
  <c r="K177" i="15" s="1"/>
  <c r="B161" i="15"/>
  <c r="K161" i="15" s="1"/>
  <c r="G155" i="15"/>
  <c r="B149" i="15"/>
  <c r="K149" i="15" s="1"/>
  <c r="C141" i="15"/>
  <c r="N141" i="15" s="1"/>
  <c r="C133" i="15"/>
  <c r="N133" i="15" s="1"/>
  <c r="C127" i="15"/>
  <c r="N127" i="15" s="1"/>
  <c r="C123" i="15"/>
  <c r="N123" i="15" s="1"/>
  <c r="H153" i="15"/>
  <c r="H135" i="15"/>
  <c r="C115" i="15"/>
  <c r="N115" i="15" s="1"/>
  <c r="C113" i="15"/>
  <c r="N113" i="15" s="1"/>
  <c r="B111" i="15"/>
  <c r="K111" i="15" s="1"/>
  <c r="F106" i="15"/>
  <c r="F98" i="15"/>
  <c r="M98" i="15" s="1"/>
  <c r="F90" i="15"/>
  <c r="M90" i="15" s="1"/>
  <c r="G80" i="15"/>
  <c r="G72" i="15"/>
  <c r="G64" i="15"/>
  <c r="G56" i="15"/>
  <c r="G48" i="15"/>
  <c r="G40" i="15"/>
  <c r="G24" i="15"/>
  <c r="B16" i="15"/>
  <c r="K16" i="15" s="1"/>
  <c r="H20" i="15"/>
  <c r="F26" i="15"/>
  <c r="M26" i="15" s="1"/>
  <c r="B32" i="15"/>
  <c r="K32" i="15" s="1"/>
  <c r="H36" i="15"/>
  <c r="F42" i="15"/>
  <c r="M42" i="15" s="1"/>
  <c r="B48" i="15"/>
  <c r="K48" i="15" s="1"/>
  <c r="H52" i="15"/>
  <c r="F58" i="15"/>
  <c r="M58" i="15" s="1"/>
  <c r="B64" i="15"/>
  <c r="K64" i="15" s="1"/>
  <c r="H68" i="15"/>
  <c r="F74" i="15"/>
  <c r="M74" i="15" s="1"/>
  <c r="B80" i="15"/>
  <c r="K80" i="15" s="1"/>
  <c r="H84" i="15"/>
  <c r="H92" i="15"/>
  <c r="H100" i="15"/>
  <c r="H108" i="15"/>
  <c r="C375" i="15"/>
  <c r="C311" i="15"/>
  <c r="F309" i="15"/>
  <c r="M309" i="15" s="1"/>
  <c r="C381" i="15"/>
  <c r="B207" i="15"/>
  <c r="K207" i="15" s="1"/>
  <c r="B205" i="15"/>
  <c r="K205" i="15" s="1"/>
  <c r="H203" i="15"/>
  <c r="G8" i="15"/>
  <c r="X6" i="2"/>
  <c r="M370" i="15"/>
  <c r="M354" i="15"/>
  <c r="M338" i="15"/>
  <c r="M322" i="15"/>
  <c r="G93" i="15"/>
  <c r="P20" i="3"/>
  <c r="P504" i="3"/>
  <c r="S1295" i="3"/>
  <c r="T1383" i="3"/>
  <c r="S1323" i="3"/>
  <c r="T1295" i="3"/>
  <c r="P331" i="3"/>
  <c r="P218" i="3"/>
  <c r="P1383" i="3"/>
  <c r="P1323" i="3"/>
  <c r="O818" i="3"/>
  <c r="P838" i="3"/>
  <c r="P799" i="3"/>
  <c r="P1132" i="3"/>
  <c r="P1162" i="3"/>
  <c r="P1467" i="3"/>
  <c r="P780" i="3"/>
  <c r="P1080" i="3"/>
  <c r="P1412" i="3"/>
  <c r="P1062" i="3"/>
  <c r="P1561" i="3"/>
  <c r="P919" i="3"/>
  <c r="P1092" i="3"/>
  <c r="P1270" i="3"/>
  <c r="P1175" i="3"/>
  <c r="P1296" i="3"/>
  <c r="P1322" i="3"/>
  <c r="O744" i="3"/>
  <c r="P999" i="3"/>
  <c r="P1320" i="3"/>
  <c r="P1267" i="3"/>
  <c r="P1358" i="3"/>
  <c r="G8" i="3"/>
  <c r="AH10" i="2"/>
  <c r="M8" i="2" s="1"/>
  <c r="P38" i="2" s="1"/>
  <c r="M345" i="15"/>
  <c r="H105" i="15"/>
  <c r="M313" i="15"/>
  <c r="C126" i="15"/>
  <c r="N126" i="15" s="1"/>
  <c r="F128" i="15"/>
  <c r="M128" i="15" s="1"/>
  <c r="P1666" i="3"/>
  <c r="P1668" i="3"/>
  <c r="P1665" i="3"/>
  <c r="P4910" i="3"/>
  <c r="P1664" i="3"/>
  <c r="P1431" i="3"/>
  <c r="O589" i="3"/>
  <c r="P1284" i="3"/>
  <c r="P1233" i="3"/>
  <c r="P976" i="3"/>
  <c r="P1285" i="3"/>
  <c r="P1389" i="3"/>
  <c r="P1007" i="3"/>
  <c r="P916" i="3"/>
  <c r="P1004" i="3"/>
  <c r="P1238" i="3"/>
  <c r="P917" i="3"/>
  <c r="P992" i="3"/>
  <c r="P1001" i="3"/>
  <c r="P1346" i="3"/>
  <c r="P1524" i="3"/>
  <c r="P1638" i="3"/>
  <c r="O197" i="3"/>
  <c r="P1662" i="3"/>
  <c r="P1660" i="3"/>
  <c r="O1048564" i="3"/>
  <c r="O1661" i="3"/>
  <c r="O1659" i="3"/>
  <c r="O1658" i="3"/>
  <c r="O335" i="3"/>
  <c r="O621" i="3"/>
  <c r="O629" i="3"/>
  <c r="O34" i="3"/>
  <c r="P1324" i="3"/>
  <c r="P1160" i="3"/>
  <c r="P1388" i="3"/>
  <c r="P1257" i="3"/>
  <c r="P1649" i="3"/>
  <c r="P1648" i="3"/>
  <c r="P972" i="3"/>
  <c r="P1619" i="3"/>
  <c r="P1357" i="3"/>
  <c r="P1066" i="3"/>
  <c r="P1273" i="3"/>
  <c r="P982" i="3"/>
  <c r="P1451" i="3"/>
  <c r="P945" i="3"/>
  <c r="P1006" i="3"/>
  <c r="P1221" i="3"/>
  <c r="P1112" i="3"/>
  <c r="P1083" i="3"/>
  <c r="P1293" i="3"/>
  <c r="P1184" i="3"/>
  <c r="P1283" i="3"/>
  <c r="P1444" i="3"/>
  <c r="P1309" i="3"/>
  <c r="P1063" i="3"/>
  <c r="P1401" i="3"/>
  <c r="P1513" i="3"/>
  <c r="P966" i="3"/>
  <c r="P1308" i="3"/>
  <c r="P922" i="3"/>
  <c r="P1428" i="3"/>
  <c r="P1216" i="3"/>
  <c r="P1548" i="3"/>
  <c r="P1097" i="3"/>
  <c r="P1230" i="3"/>
  <c r="P1395" i="3"/>
  <c r="P1429" i="3"/>
  <c r="P1547" i="3"/>
  <c r="P1459" i="3"/>
  <c r="P1535" i="3"/>
  <c r="P1534" i="3"/>
  <c r="P1669" i="3"/>
  <c r="O1615" i="3"/>
  <c r="P1667" i="3"/>
  <c r="O784" i="3"/>
  <c r="O1664" i="3"/>
  <c r="P1505" i="3"/>
  <c r="P1247" i="3"/>
  <c r="P1242" i="3"/>
  <c r="P1219" i="3"/>
  <c r="P993" i="3"/>
  <c r="O642" i="3"/>
  <c r="P994" i="3"/>
  <c r="P1398" i="3"/>
  <c r="P1661" i="3"/>
  <c r="O1662" i="3"/>
  <c r="P1658" i="3"/>
  <c r="O569" i="3"/>
  <c r="P1615" i="3"/>
  <c r="O481" i="3"/>
  <c r="P1617" i="3"/>
  <c r="O1649" i="3"/>
  <c r="P1000" i="3"/>
  <c r="P1361" i="3"/>
  <c r="P983" i="3"/>
  <c r="P1020" i="3"/>
  <c r="P986" i="3"/>
  <c r="P1339" i="3"/>
  <c r="P1079" i="3"/>
  <c r="P1292" i="3"/>
  <c r="P1014" i="3"/>
  <c r="P1434" i="3"/>
  <c r="P1460" i="3"/>
  <c r="P1519" i="3"/>
  <c r="P1430" i="3"/>
  <c r="P991" i="3"/>
  <c r="P1391" i="3"/>
  <c r="P1514" i="3"/>
  <c r="P1536" i="3"/>
  <c r="P1438" i="3"/>
  <c r="P1439" i="3"/>
  <c r="P1115" i="3"/>
  <c r="P1074" i="3"/>
  <c r="P1213" i="3"/>
  <c r="P1095" i="3"/>
  <c r="P1214" i="3"/>
  <c r="P1552" i="3"/>
  <c r="P1549" i="3"/>
  <c r="P1550" i="3"/>
  <c r="P989" i="3"/>
  <c r="P1102" i="3"/>
  <c r="P1568" i="3"/>
  <c r="P990" i="3"/>
  <c r="P1101" i="3"/>
  <c r="P1442" i="3"/>
  <c r="P1480" i="3"/>
  <c r="P1422" i="3"/>
  <c r="P1446" i="3"/>
  <c r="P1486" i="3"/>
  <c r="P1447" i="3"/>
  <c r="P1220" i="3"/>
  <c r="O478" i="3"/>
  <c r="P1507" i="3"/>
  <c r="P1567" i="3"/>
  <c r="O359" i="3"/>
  <c r="P811" i="3"/>
  <c r="P1461" i="3"/>
  <c r="P1437" i="3"/>
  <c r="P614" i="3"/>
  <c r="P618" i="3"/>
  <c r="P623" i="3"/>
  <c r="P613" i="3"/>
  <c r="P617" i="3"/>
  <c r="P621" i="3"/>
  <c r="P1280" i="3"/>
  <c r="P1483" i="3"/>
  <c r="P952" i="3"/>
  <c r="P1482" i="3"/>
  <c r="O63" i="3"/>
  <c r="P1386" i="3"/>
  <c r="P1433" i="3"/>
  <c r="P1515" i="3"/>
  <c r="P1351" i="3"/>
  <c r="P1445" i="3"/>
  <c r="P21" i="3"/>
  <c r="P28" i="3"/>
  <c r="P34" i="3"/>
  <c r="P40" i="3"/>
  <c r="P44" i="3"/>
  <c r="P48" i="3"/>
  <c r="P52" i="3"/>
  <c r="P56" i="3"/>
  <c r="P60" i="3"/>
  <c r="P66" i="3"/>
  <c r="P70" i="3"/>
  <c r="P74" i="3"/>
  <c r="P78" i="3"/>
  <c r="P83" i="3"/>
  <c r="P87" i="3"/>
  <c r="P91" i="3"/>
  <c r="P95" i="3"/>
  <c r="P99" i="3"/>
  <c r="P103" i="3"/>
  <c r="P108" i="3"/>
  <c r="P116" i="3"/>
  <c r="P120" i="3"/>
  <c r="P124" i="3"/>
  <c r="P128" i="3"/>
  <c r="P133" i="3"/>
  <c r="P137" i="3"/>
  <c r="P142" i="3"/>
  <c r="P146" i="3"/>
  <c r="P1053" i="3"/>
  <c r="P154" i="3"/>
  <c r="P158" i="3"/>
  <c r="P162" i="3"/>
  <c r="P166" i="3"/>
  <c r="P170" i="3"/>
  <c r="P174" i="3"/>
  <c r="P178" i="3"/>
  <c r="P25" i="3"/>
  <c r="P33" i="3"/>
  <c r="P43" i="3"/>
  <c r="P51" i="3"/>
  <c r="P59" i="3"/>
  <c r="P67" i="3"/>
  <c r="P75" i="3"/>
  <c r="P82" i="3"/>
  <c r="P90" i="3"/>
  <c r="P98" i="3"/>
  <c r="P106" i="3"/>
  <c r="P113" i="3"/>
  <c r="P121" i="3"/>
  <c r="P129" i="3"/>
  <c r="P136" i="3"/>
  <c r="P143" i="3"/>
  <c r="P151" i="3"/>
  <c r="P159" i="3"/>
  <c r="P167" i="3"/>
  <c r="P175" i="3"/>
  <c r="P182" i="3"/>
  <c r="P186" i="3"/>
  <c r="P190" i="3"/>
  <c r="P194" i="3"/>
  <c r="P198" i="3"/>
  <c r="P202" i="3"/>
  <c r="P207" i="3"/>
  <c r="P211" i="3"/>
  <c r="P221" i="3"/>
  <c r="P225" i="3"/>
  <c r="P229" i="3"/>
  <c r="P235" i="3"/>
  <c r="P239" i="3"/>
  <c r="P243" i="3"/>
  <c r="P247" i="3"/>
  <c r="P251" i="3"/>
  <c r="P256" i="3"/>
  <c r="P260" i="3"/>
  <c r="P264" i="3"/>
  <c r="P53" i="3"/>
  <c r="P69" i="3"/>
  <c r="P4911" i="3"/>
  <c r="O339" i="3"/>
  <c r="P1039" i="3"/>
  <c r="P1082" i="3"/>
  <c r="P1129" i="3"/>
  <c r="P1048564" i="3"/>
  <c r="O1660" i="3"/>
  <c r="O622" i="3"/>
  <c r="O630" i="3"/>
  <c r="P1258" i="3"/>
  <c r="P977" i="3"/>
  <c r="P1138" i="3"/>
  <c r="P1601" i="3"/>
  <c r="P1217" i="3"/>
  <c r="P1368" i="3"/>
  <c r="P1530" i="3"/>
  <c r="P1457" i="3"/>
  <c r="P1400" i="3"/>
  <c r="P1566" i="3"/>
  <c r="P957" i="3"/>
  <c r="P1441" i="3"/>
  <c r="P1109" i="3"/>
  <c r="P1553" i="3"/>
  <c r="P1481" i="3"/>
  <c r="P1488" i="3"/>
  <c r="P1099" i="3"/>
  <c r="P1487" i="3"/>
  <c r="P1350" i="3"/>
  <c r="P1443" i="3"/>
  <c r="P995" i="3"/>
  <c r="P1506" i="3"/>
  <c r="O586" i="3"/>
  <c r="P1540" i="3"/>
  <c r="P616" i="3"/>
  <c r="P22" i="3"/>
  <c r="P619" i="3"/>
  <c r="P1413" i="3"/>
  <c r="P39" i="3"/>
  <c r="O41" i="3"/>
  <c r="P1436" i="3"/>
  <c r="P987" i="3"/>
  <c r="P24" i="3"/>
  <c r="P38" i="3"/>
  <c r="P46" i="3"/>
  <c r="P54" i="3"/>
  <c r="P64" i="3"/>
  <c r="P72" i="3"/>
  <c r="P80" i="3"/>
  <c r="P89" i="3"/>
  <c r="P97" i="3"/>
  <c r="P105" i="3"/>
  <c r="P114" i="3"/>
  <c r="P122" i="3"/>
  <c r="P130" i="3"/>
  <c r="P139" i="3"/>
  <c r="P148" i="3"/>
  <c r="P156" i="3"/>
  <c r="P164" i="3"/>
  <c r="P172" i="3"/>
  <c r="P180" i="3"/>
  <c r="P63" i="3"/>
  <c r="P55" i="3"/>
  <c r="P71" i="3"/>
  <c r="P86" i="3"/>
  <c r="P102" i="3"/>
  <c r="P117" i="3"/>
  <c r="P132" i="3"/>
  <c r="P147" i="3"/>
  <c r="P163" i="3"/>
  <c r="P179" i="3"/>
  <c r="P188" i="3"/>
  <c r="P196" i="3"/>
  <c r="P204" i="3"/>
  <c r="P213" i="3"/>
  <c r="P223" i="3"/>
  <c r="P233" i="3"/>
  <c r="P241" i="3"/>
  <c r="P249" i="3"/>
  <c r="P258" i="3"/>
  <c r="P35" i="3"/>
  <c r="P77" i="3"/>
  <c r="P92" i="3"/>
  <c r="P107" i="3"/>
  <c r="P123" i="3"/>
  <c r="P138" i="3"/>
  <c r="P358" i="3"/>
  <c r="P169" i="3"/>
  <c r="P183" i="3"/>
  <c r="P191" i="3"/>
  <c r="P199" i="3"/>
  <c r="P205" i="3"/>
  <c r="P212" i="3"/>
  <c r="P220" i="3"/>
  <c r="P228" i="3"/>
  <c r="P236" i="3"/>
  <c r="P244" i="3"/>
  <c r="P252" i="3"/>
  <c r="P259" i="3"/>
  <c r="P266" i="3"/>
  <c r="P270" i="3"/>
  <c r="P274" i="3"/>
  <c r="P278" i="3"/>
  <c r="P282" i="3"/>
  <c r="P285" i="3"/>
  <c r="P289" i="3"/>
  <c r="P293" i="3"/>
  <c r="P297" i="3"/>
  <c r="P301" i="3"/>
  <c r="P306" i="3"/>
  <c r="P310" i="3"/>
  <c r="P314" i="3"/>
  <c r="P318" i="3"/>
  <c r="P322" i="3"/>
  <c r="P326" i="3"/>
  <c r="P334" i="3"/>
  <c r="P338" i="3"/>
  <c r="P342" i="3"/>
  <c r="P346" i="3"/>
  <c r="P350" i="3"/>
  <c r="P354" i="3"/>
  <c r="P149" i="3"/>
  <c r="P362" i="3"/>
  <c r="P366" i="3"/>
  <c r="P370" i="3"/>
  <c r="P374" i="3"/>
  <c r="P378" i="3"/>
  <c r="P383" i="3"/>
  <c r="P387" i="3"/>
  <c r="P391" i="3"/>
  <c r="P395" i="3"/>
  <c r="P399" i="3"/>
  <c r="P403" i="3"/>
  <c r="P407" i="3"/>
  <c r="P411" i="3"/>
  <c r="P415" i="3"/>
  <c r="P419" i="3"/>
  <c r="P423" i="3"/>
  <c r="P427" i="3"/>
  <c r="P431" i="3"/>
  <c r="P435" i="3"/>
  <c r="P439" i="3"/>
  <c r="P443" i="3"/>
  <c r="P447" i="3"/>
  <c r="P451" i="3"/>
  <c r="P455" i="3"/>
  <c r="P459" i="3"/>
  <c r="P463" i="3"/>
  <c r="P467" i="3"/>
  <c r="P471" i="3"/>
  <c r="P475" i="3"/>
  <c r="P479" i="3"/>
  <c r="P483" i="3"/>
  <c r="P487" i="3"/>
  <c r="P491" i="3"/>
  <c r="P495" i="3"/>
  <c r="P499" i="3"/>
  <c r="P503" i="3"/>
  <c r="P507" i="3"/>
  <c r="P511" i="3"/>
  <c r="P515" i="3"/>
  <c r="P519" i="3"/>
  <c r="P31" i="3"/>
  <c r="P73" i="3"/>
  <c r="P104" i="3"/>
  <c r="P134" i="3"/>
  <c r="P165" i="3"/>
  <c r="P189" i="3"/>
  <c r="P203" i="3"/>
  <c r="P226" i="3"/>
  <c r="P242" i="3"/>
  <c r="P257" i="3"/>
  <c r="P269" i="3"/>
  <c r="P153" i="3"/>
  <c r="P284" i="3"/>
  <c r="P292" i="3"/>
  <c r="P300" i="3"/>
  <c r="P307" i="3"/>
  <c r="P315" i="3"/>
  <c r="P323" i="3"/>
  <c r="P335" i="3"/>
  <c r="P343" i="3"/>
  <c r="P351" i="3"/>
  <c r="P359" i="3"/>
  <c r="P367" i="3"/>
  <c r="P375" i="3"/>
  <c r="P382" i="3"/>
  <c r="P390" i="3"/>
  <c r="P398" i="3"/>
  <c r="P406" i="3"/>
  <c r="P414" i="3"/>
  <c r="P422" i="3"/>
  <c r="P430" i="3"/>
  <c r="P438" i="3"/>
  <c r="P446" i="3"/>
  <c r="P454" i="3"/>
  <c r="P462" i="3"/>
  <c r="P470" i="3"/>
  <c r="P478" i="3"/>
  <c r="P486" i="3"/>
  <c r="P494" i="3"/>
  <c r="P502" i="3"/>
  <c r="P510" i="3"/>
  <c r="P516" i="3"/>
  <c r="P522" i="3"/>
  <c r="P526" i="3"/>
  <c r="P530" i="3"/>
  <c r="P534" i="3"/>
  <c r="P539" i="3"/>
  <c r="P543" i="3"/>
  <c r="P546" i="3"/>
  <c r="P549" i="3"/>
  <c r="P553" i="3"/>
  <c r="P557" i="3"/>
  <c r="P561" i="3"/>
  <c r="P565" i="3"/>
  <c r="P569" i="3"/>
  <c r="P573" i="3"/>
  <c r="P1421" i="3"/>
  <c r="P581" i="3"/>
  <c r="P585" i="3"/>
  <c r="P589" i="3"/>
  <c r="P593" i="3"/>
  <c r="P597" i="3"/>
  <c r="P601" i="3"/>
  <c r="P605" i="3"/>
  <c r="P609" i="3"/>
  <c r="P624" i="3"/>
  <c r="P628" i="3"/>
  <c r="P631" i="3"/>
  <c r="P635" i="3"/>
  <c r="P639" i="3"/>
  <c r="P643" i="3"/>
  <c r="P647" i="3"/>
  <c r="P651" i="3"/>
  <c r="P655" i="3"/>
  <c r="P659" i="3"/>
  <c r="P663" i="3"/>
  <c r="P667" i="3"/>
  <c r="P671" i="3"/>
  <c r="P675" i="3"/>
  <c r="P679" i="3"/>
  <c r="P150" i="3"/>
  <c r="P81" i="3"/>
  <c r="P141" i="3"/>
  <c r="P193" i="3"/>
  <c r="P222" i="3"/>
  <c r="P254" i="3"/>
  <c r="P275" i="3"/>
  <c r="P298" i="3"/>
  <c r="P313" i="3"/>
  <c r="P329" i="3"/>
  <c r="P345" i="3"/>
  <c r="P361" i="3"/>
  <c r="P377" i="3"/>
  <c r="P392" i="3"/>
  <c r="P408" i="3"/>
  <c r="P424" i="3"/>
  <c r="P440" i="3"/>
  <c r="P456" i="3"/>
  <c r="P472" i="3"/>
  <c r="P488" i="3"/>
  <c r="P512" i="3"/>
  <c r="P523" i="3"/>
  <c r="P538" i="3"/>
  <c r="P548" i="3"/>
  <c r="P556" i="3"/>
  <c r="P564" i="3"/>
  <c r="P572" i="3"/>
  <c r="P580" i="3"/>
  <c r="P588" i="3"/>
  <c r="P596" i="3"/>
  <c r="P604" i="3"/>
  <c r="P627" i="3"/>
  <c r="P634" i="3"/>
  <c r="P642" i="3"/>
  <c r="P650" i="3"/>
  <c r="P662" i="3"/>
  <c r="P670" i="3"/>
  <c r="P678" i="3"/>
  <c r="P684" i="3"/>
  <c r="P688" i="3"/>
  <c r="P692" i="3"/>
  <c r="P696" i="3"/>
  <c r="P700" i="3"/>
  <c r="P704" i="3"/>
  <c r="P708" i="3"/>
  <c r="P712" i="3"/>
  <c r="P716" i="3"/>
  <c r="P720" i="3"/>
  <c r="P724" i="3"/>
  <c r="P728" i="3"/>
  <c r="P732" i="3"/>
  <c r="P738" i="3"/>
  <c r="P742" i="3"/>
  <c r="P750" i="3"/>
  <c r="P754" i="3"/>
  <c r="P758" i="3"/>
  <c r="P762" i="3"/>
  <c r="P766" i="3"/>
  <c r="P770" i="3"/>
  <c r="P774" i="3"/>
  <c r="P779" i="3"/>
  <c r="P785" i="3"/>
  <c r="P789" i="3"/>
  <c r="P793" i="3"/>
  <c r="P797" i="3"/>
  <c r="P803" i="3"/>
  <c r="P809" i="3"/>
  <c r="P813" i="3"/>
  <c r="P817" i="3"/>
  <c r="P812" i="3"/>
  <c r="P825" i="3"/>
  <c r="P829" i="3"/>
  <c r="P833" i="3"/>
  <c r="P837" i="3"/>
  <c r="P842" i="3"/>
  <c r="P846" i="3"/>
  <c r="P851" i="3"/>
  <c r="P855" i="3"/>
  <c r="P858" i="3"/>
  <c r="P865" i="3"/>
  <c r="P869" i="3"/>
  <c r="P873" i="3"/>
  <c r="P877" i="3"/>
  <c r="P881" i="3"/>
  <c r="P885" i="3"/>
  <c r="P889" i="3"/>
  <c r="P893" i="3"/>
  <c r="P897" i="3"/>
  <c r="P901" i="3"/>
  <c r="P905" i="3"/>
  <c r="P909" i="3"/>
  <c r="P913" i="3"/>
  <c r="P96" i="3"/>
  <c r="P26" i="3"/>
  <c r="P1123" i="3"/>
  <c r="T1559" i="3"/>
  <c r="T1348" i="3"/>
  <c r="S1558" i="3"/>
  <c r="S1559" i="3"/>
  <c r="T1323" i="3"/>
  <c r="S1383" i="3"/>
  <c r="S1011" i="3"/>
  <c r="S1166" i="3"/>
  <c r="T1162" i="3"/>
  <c r="S1255" i="3"/>
  <c r="P231" i="3"/>
  <c r="P654" i="3"/>
  <c r="P217" i="3"/>
  <c r="P1559" i="3"/>
  <c r="P1558" i="3"/>
  <c r="O654" i="3"/>
  <c r="P1295" i="3"/>
  <c r="O231" i="3"/>
  <c r="P734" i="3"/>
  <c r="P798" i="3"/>
  <c r="P1468" i="3"/>
  <c r="P1299" i="3"/>
  <c r="P923" i="3"/>
  <c r="O798" i="3"/>
  <c r="O17" i="3"/>
  <c r="P1130" i="3"/>
  <c r="P944" i="3"/>
  <c r="P745" i="3"/>
  <c r="P744" i="3"/>
  <c r="P1131" i="3"/>
  <c r="P1302" i="3"/>
  <c r="P1493" i="3"/>
  <c r="P1114" i="3"/>
  <c r="P1165" i="3"/>
  <c r="P1164" i="3"/>
  <c r="P1139" i="3"/>
  <c r="P1271" i="3"/>
  <c r="P1405" i="3"/>
  <c r="O781" i="3"/>
  <c r="P1040" i="3"/>
  <c r="P1143" i="3"/>
  <c r="P1336" i="3"/>
  <c r="P29" i="3"/>
  <c r="P1399" i="3"/>
  <c r="P1122" i="3"/>
  <c r="P1469" i="3"/>
  <c r="P1015" i="3"/>
  <c r="P971" i="3"/>
  <c r="P1354" i="3"/>
  <c r="P1359" i="3"/>
  <c r="P1291" i="3"/>
  <c r="P1490" i="3"/>
  <c r="O504" i="3"/>
  <c r="P1390" i="3"/>
  <c r="P1332" i="3"/>
  <c r="P1333" i="3"/>
  <c r="P18" i="3"/>
  <c r="P910" i="3"/>
  <c r="P906" i="3"/>
  <c r="P902" i="3"/>
  <c r="P898" i="3"/>
  <c r="P894" i="3"/>
  <c r="P890" i="3"/>
  <c r="P886" i="3"/>
  <c r="P882" i="3"/>
  <c r="P878" i="3"/>
  <c r="P874" i="3"/>
  <c r="P870" i="3"/>
  <c r="P866" i="3"/>
  <c r="P862" i="3"/>
  <c r="P859" i="3"/>
  <c r="P854" i="3"/>
  <c r="P850" i="3"/>
  <c r="P847" i="3"/>
  <c r="P843" i="3"/>
  <c r="P839" i="3"/>
  <c r="P835" i="3"/>
  <c r="P830" i="3"/>
  <c r="P826" i="3"/>
  <c r="P822" i="3"/>
  <c r="P816" i="3"/>
  <c r="P577" i="3"/>
  <c r="P808" i="3"/>
  <c r="P806" i="3"/>
  <c r="P802" i="3"/>
  <c r="P796" i="3"/>
  <c r="P792" i="3"/>
  <c r="P788" i="3"/>
  <c r="P784" i="3"/>
  <c r="P778" i="3"/>
  <c r="P775" i="3"/>
  <c r="P771" i="3"/>
  <c r="P767" i="3"/>
  <c r="P763" i="3"/>
  <c r="P759" i="3"/>
  <c r="P755" i="3"/>
  <c r="P751" i="3"/>
  <c r="P747" i="3"/>
  <c r="P741" i="3"/>
  <c r="P737" i="3"/>
  <c r="P733" i="3"/>
  <c r="P729" i="3"/>
  <c r="P725" i="3"/>
  <c r="P721" i="3"/>
  <c r="P717" i="3"/>
  <c r="P713" i="3"/>
  <c r="P709" i="3"/>
  <c r="P705" i="3"/>
  <c r="P701" i="3"/>
  <c r="P697" i="3"/>
  <c r="P693" i="3"/>
  <c r="P689" i="3"/>
  <c r="P685" i="3"/>
  <c r="P680" i="3"/>
  <c r="P672" i="3"/>
  <c r="P664" i="3"/>
  <c r="P656" i="3"/>
  <c r="P648" i="3"/>
  <c r="P640" i="3"/>
  <c r="P632" i="3"/>
  <c r="P610" i="3"/>
  <c r="P602" i="3"/>
  <c r="P594" i="3"/>
  <c r="P586" i="3"/>
  <c r="P578" i="3"/>
  <c r="P570" i="3"/>
  <c r="P562" i="3"/>
  <c r="P554" i="3"/>
  <c r="P544" i="3"/>
  <c r="P537" i="3"/>
  <c r="P529" i="3"/>
  <c r="P521" i="3"/>
  <c r="P500" i="3"/>
  <c r="P484" i="3"/>
  <c r="P468" i="3"/>
  <c r="P452" i="3"/>
  <c r="P436" i="3"/>
  <c r="P420" i="3"/>
  <c r="P404" i="3"/>
  <c r="P388" i="3"/>
  <c r="P373" i="3"/>
  <c r="P357" i="3"/>
  <c r="P341" i="3"/>
  <c r="P325" i="3"/>
  <c r="P309" i="3"/>
  <c r="P294" i="3"/>
  <c r="P279" i="3"/>
  <c r="P261" i="3"/>
  <c r="P230" i="3"/>
  <c r="P185" i="3"/>
  <c r="P127" i="3"/>
  <c r="P911" i="3"/>
  <c r="P903" i="3"/>
  <c r="P895" i="3"/>
  <c r="P887" i="3"/>
  <c r="P879" i="3"/>
  <c r="P871" i="3"/>
  <c r="P863" i="3"/>
  <c r="P853" i="3"/>
  <c r="P844" i="3"/>
  <c r="P834" i="3"/>
  <c r="P827" i="3"/>
  <c r="P819" i="3"/>
  <c r="P277" i="3"/>
  <c r="P801" i="3"/>
  <c r="P791" i="3"/>
  <c r="P772" i="3"/>
  <c r="P764" i="3"/>
  <c r="P756" i="3"/>
  <c r="P748" i="3"/>
  <c r="P736" i="3"/>
  <c r="P726" i="3"/>
  <c r="P718" i="3"/>
  <c r="P710" i="3"/>
  <c r="P702" i="3"/>
  <c r="P694" i="3"/>
  <c r="P686" i="3"/>
  <c r="P674" i="3"/>
  <c r="P658" i="3"/>
  <c r="P638" i="3"/>
  <c r="P608" i="3"/>
  <c r="P592" i="3"/>
  <c r="P576" i="3"/>
  <c r="P560" i="3"/>
  <c r="P542" i="3"/>
  <c r="P527" i="3"/>
  <c r="P496" i="3"/>
  <c r="P464" i="3"/>
  <c r="P432" i="3"/>
  <c r="P400" i="3"/>
  <c r="P369" i="3"/>
  <c r="P337" i="3"/>
  <c r="P305" i="3"/>
  <c r="P267" i="3"/>
  <c r="P206" i="3"/>
  <c r="P111" i="3"/>
  <c r="P681" i="3"/>
  <c r="P673" i="3"/>
  <c r="P665" i="3"/>
  <c r="P657" i="3"/>
  <c r="P649" i="3"/>
  <c r="P641" i="3"/>
  <c r="P633" i="3"/>
  <c r="P626" i="3"/>
  <c r="P607" i="3"/>
  <c r="P599" i="3"/>
  <c r="P591" i="3"/>
  <c r="P583" i="3"/>
  <c r="P575" i="3"/>
  <c r="P567" i="3"/>
  <c r="P559" i="3"/>
  <c r="P551" i="3"/>
  <c r="P545" i="3"/>
  <c r="P536" i="3"/>
  <c r="P528" i="3"/>
  <c r="P520" i="3"/>
  <c r="P506" i="3"/>
  <c r="P490" i="3"/>
  <c r="P474" i="3"/>
  <c r="P458" i="3"/>
  <c r="P442" i="3"/>
  <c r="P426" i="3"/>
  <c r="P410" i="3"/>
  <c r="P394" i="3"/>
  <c r="P379" i="3"/>
  <c r="P363" i="3"/>
  <c r="P347" i="3"/>
  <c r="P327" i="3"/>
  <c r="P311" i="3"/>
  <c r="P296" i="3"/>
  <c r="P281" i="3"/>
  <c r="P265" i="3"/>
  <c r="P234" i="3"/>
  <c r="P197" i="3"/>
  <c r="P821" i="3"/>
  <c r="P88" i="3"/>
  <c r="P23" i="3"/>
  <c r="P513" i="3"/>
  <c r="P505" i="3"/>
  <c r="P497" i="3"/>
  <c r="P481" i="3"/>
  <c r="P473" i="3"/>
  <c r="P465" i="3"/>
  <c r="P457" i="3"/>
  <c r="P449" i="3"/>
  <c r="P441" i="3"/>
  <c r="P433" i="3"/>
  <c r="P425" i="3"/>
  <c r="P417" i="3"/>
  <c r="P409" i="3"/>
  <c r="P401" i="3"/>
  <c r="P393" i="3"/>
  <c r="P385" i="3"/>
  <c r="P376" i="3"/>
  <c r="P368" i="3"/>
  <c r="P360" i="3"/>
  <c r="P352" i="3"/>
  <c r="P344" i="3"/>
  <c r="P336" i="3"/>
  <c r="P328" i="3"/>
  <c r="P320" i="3"/>
  <c r="P312" i="3"/>
  <c r="P304" i="3"/>
  <c r="P295" i="3"/>
  <c r="P287" i="3"/>
  <c r="P280" i="3"/>
  <c r="P272" i="3"/>
  <c r="P263" i="3"/>
  <c r="P248" i="3"/>
  <c r="P232" i="3"/>
  <c r="P201" i="3"/>
  <c r="P187" i="3"/>
  <c r="P161" i="3"/>
  <c r="P131" i="3"/>
  <c r="P100" i="3"/>
  <c r="P61" i="3"/>
  <c r="P253" i="3"/>
  <c r="P237" i="3"/>
  <c r="P219" i="3"/>
  <c r="P200" i="3"/>
  <c r="P184" i="3"/>
  <c r="P155" i="3"/>
  <c r="P125" i="3"/>
  <c r="P94" i="3"/>
  <c r="P41" i="3"/>
  <c r="P27" i="3"/>
  <c r="P168" i="3"/>
  <c r="P152" i="3"/>
  <c r="P135" i="3"/>
  <c r="P118" i="3"/>
  <c r="P101" i="3"/>
  <c r="P85" i="3"/>
  <c r="P68" i="3"/>
  <c r="P50" i="3"/>
  <c r="P32" i="3"/>
  <c r="P1098" i="3"/>
  <c r="P1008" i="3"/>
  <c r="P950" i="3"/>
  <c r="P615" i="3"/>
  <c r="P612" i="3"/>
  <c r="P1485" i="3"/>
  <c r="P1587" i="3"/>
  <c r="P988" i="3"/>
  <c r="P1551" i="3"/>
  <c r="P1215" i="3"/>
  <c r="P1120" i="3"/>
  <c r="P1202" i="3"/>
  <c r="P1449" i="3"/>
  <c r="P1286" i="3"/>
  <c r="P1387" i="3"/>
  <c r="P1325" i="3"/>
  <c r="O207" i="3"/>
  <c r="O206" i="3"/>
  <c r="P1218" i="3"/>
  <c r="I8" i="3"/>
  <c r="S1182" i="3"/>
  <c r="S1466" i="3"/>
  <c r="S1465" i="3"/>
  <c r="T112" i="3"/>
  <c r="T460" i="3"/>
  <c r="T1362" i="3"/>
  <c r="T1465" i="3"/>
  <c r="S1263" i="3"/>
  <c r="S1362" i="3"/>
  <c r="T1393" i="3"/>
  <c r="S1393" i="3"/>
  <c r="T1466" i="3"/>
  <c r="S112" i="3"/>
  <c r="S460" i="3"/>
  <c r="O783" i="3"/>
  <c r="AF11" i="2"/>
  <c r="AG11" i="2" s="1"/>
  <c r="K6" i="2" s="1"/>
  <c r="M329" i="15"/>
  <c r="M361" i="15"/>
  <c r="M369" i="15"/>
  <c r="M353" i="15"/>
  <c r="M337" i="15"/>
  <c r="M265" i="15"/>
  <c r="G109" i="15"/>
  <c r="F95" i="15"/>
  <c r="M95" i="15" s="1"/>
  <c r="B118" i="15"/>
  <c r="K118" i="15" s="1"/>
  <c r="F136" i="15"/>
  <c r="M136" i="15" s="1"/>
  <c r="M219" i="15"/>
  <c r="M314" i="15"/>
  <c r="M330" i="15"/>
  <c r="M346" i="15"/>
  <c r="M362" i="15"/>
  <c r="M378" i="15"/>
  <c r="M382" i="15"/>
  <c r="M374" i="15"/>
  <c r="M366" i="15"/>
  <c r="M358" i="15"/>
  <c r="M350" i="15"/>
  <c r="M342" i="15"/>
  <c r="M334" i="15"/>
  <c r="M326" i="15"/>
  <c r="M318" i="15"/>
  <c r="G85" i="15"/>
  <c r="G101" i="15"/>
  <c r="C118" i="15"/>
  <c r="N118" i="15" s="1"/>
  <c r="C130" i="15"/>
  <c r="N130" i="15" s="1"/>
  <c r="C138" i="15"/>
  <c r="N138" i="15" s="1"/>
  <c r="H89" i="15"/>
  <c r="B101" i="15"/>
  <c r="K101" i="15" s="1"/>
  <c r="F112" i="15"/>
  <c r="M112" i="15" s="1"/>
  <c r="H122" i="15"/>
  <c r="B134" i="15"/>
  <c r="K134" i="15" s="1"/>
  <c r="H138" i="15"/>
  <c r="F144" i="15"/>
  <c r="M144" i="15" s="1"/>
  <c r="Y9" i="2"/>
  <c r="S9" i="2"/>
  <c r="W8" i="2"/>
  <c r="Y8" i="2" s="1"/>
  <c r="AA8" i="2" s="1"/>
  <c r="X5" i="2"/>
  <c r="W7" i="2"/>
  <c r="Y7" i="2" s="1"/>
  <c r="AA7" i="2" s="1"/>
  <c r="M104" i="15"/>
  <c r="M325" i="15"/>
  <c r="M341" i="15"/>
  <c r="M349" i="15"/>
  <c r="M357" i="15"/>
  <c r="M365" i="15"/>
  <c r="M373" i="15"/>
  <c r="M381" i="15"/>
  <c r="M201" i="15"/>
  <c r="M383" i="15"/>
  <c r="M379" i="15"/>
  <c r="M371" i="15"/>
  <c r="M367" i="15"/>
  <c r="M363" i="15"/>
  <c r="M359" i="15"/>
  <c r="M355" i="15"/>
  <c r="M351" i="15"/>
  <c r="M347" i="15"/>
  <c r="M343" i="15"/>
  <c r="M339" i="15"/>
  <c r="M331" i="15"/>
  <c r="M323" i="15"/>
  <c r="M315" i="15"/>
  <c r="M311" i="15"/>
  <c r="M249" i="15"/>
  <c r="G89" i="15"/>
  <c r="G97" i="15"/>
  <c r="G105" i="15"/>
  <c r="C114" i="15"/>
  <c r="N114" i="15" s="1"/>
  <c r="C122" i="15"/>
  <c r="N122" i="15" s="1"/>
  <c r="F87" i="15"/>
  <c r="M87" i="15" s="1"/>
  <c r="B93" i="15"/>
  <c r="K93" i="15" s="1"/>
  <c r="H97" i="15"/>
  <c r="F103" i="15"/>
  <c r="M103" i="15" s="1"/>
  <c r="B109" i="15"/>
  <c r="K109" i="15" s="1"/>
  <c r="H114" i="15"/>
  <c r="F120" i="15"/>
  <c r="M120" i="15" s="1"/>
  <c r="B126" i="15"/>
  <c r="K126" i="15" s="1"/>
  <c r="H130" i="15"/>
  <c r="M312" i="15"/>
  <c r="M316" i="15"/>
  <c r="M320" i="15"/>
  <c r="M324" i="15"/>
  <c r="M328" i="15"/>
  <c r="M332" i="15"/>
  <c r="M336" i="15"/>
  <c r="M340" i="15"/>
  <c r="M344" i="15"/>
  <c r="M348" i="15"/>
  <c r="M352" i="15"/>
  <c r="M356" i="15"/>
  <c r="M360" i="15"/>
  <c r="M364" i="15"/>
  <c r="M368" i="15"/>
  <c r="M372" i="15"/>
  <c r="M376" i="15"/>
  <c r="M380" i="15"/>
  <c r="M384" i="15"/>
  <c r="C85" i="15"/>
  <c r="N85" i="15" s="1"/>
  <c r="G91" i="15"/>
  <c r="G99" i="15"/>
  <c r="G107" i="15"/>
  <c r="C116" i="15"/>
  <c r="N116" i="15" s="1"/>
  <c r="C124" i="15"/>
  <c r="N124" i="15" s="1"/>
  <c r="C132" i="15"/>
  <c r="N132" i="15" s="1"/>
  <c r="C140" i="15"/>
  <c r="N140" i="15" s="1"/>
  <c r="C148" i="15"/>
  <c r="N148" i="15" s="1"/>
  <c r="B89" i="15"/>
  <c r="K89" i="15" s="1"/>
  <c r="H93" i="15"/>
  <c r="B97" i="15"/>
  <c r="K97" i="15" s="1"/>
  <c r="H101" i="15"/>
  <c r="B105" i="15"/>
  <c r="K105" i="15" s="1"/>
  <c r="H109" i="15"/>
  <c r="B114" i="15"/>
  <c r="K114" i="15" s="1"/>
  <c r="H118" i="15"/>
  <c r="B122" i="15"/>
  <c r="K122" i="15" s="1"/>
  <c r="H126" i="15"/>
  <c r="B130" i="15"/>
  <c r="K130" i="15" s="1"/>
  <c r="H134" i="15"/>
  <c r="B138" i="15"/>
  <c r="K138" i="15" s="1"/>
  <c r="H142" i="15"/>
  <c r="B146" i="15"/>
  <c r="K146" i="15" s="1"/>
  <c r="H150" i="15"/>
  <c r="B154" i="15"/>
  <c r="K154" i="15" s="1"/>
  <c r="G190" i="15"/>
  <c r="H5" i="15"/>
  <c r="B5" i="15"/>
  <c r="K5" i="15" s="1"/>
  <c r="H7" i="15"/>
  <c r="F7" i="15"/>
  <c r="M7" i="15" s="1"/>
  <c r="H9" i="15"/>
  <c r="B9" i="15"/>
  <c r="K9" i="15" s="1"/>
  <c r="H87" i="15"/>
  <c r="B87" i="15"/>
  <c r="K87" i="15" s="1"/>
  <c r="H91" i="15"/>
  <c r="B91" i="15"/>
  <c r="K91" i="15" s="1"/>
  <c r="H95" i="15"/>
  <c r="B95" i="15"/>
  <c r="K95" i="15" s="1"/>
  <c r="H99" i="15"/>
  <c r="B99" i="15"/>
  <c r="K99" i="15" s="1"/>
  <c r="H103" i="15"/>
  <c r="B103" i="15"/>
  <c r="K103" i="15" s="1"/>
  <c r="H107" i="15"/>
  <c r="B107" i="15"/>
  <c r="H112" i="15"/>
  <c r="B112" i="15"/>
  <c r="K112" i="15" s="1"/>
  <c r="H116" i="15"/>
  <c r="B116" i="15"/>
  <c r="K116" i="15" s="1"/>
  <c r="H120" i="15"/>
  <c r="B120" i="15"/>
  <c r="K120" i="15" s="1"/>
  <c r="H124" i="15"/>
  <c r="B124" i="15"/>
  <c r="K124" i="15" s="1"/>
  <c r="H128" i="15"/>
  <c r="B128" i="15"/>
  <c r="K128" i="15" s="1"/>
  <c r="H132" i="15"/>
  <c r="B132" i="15"/>
  <c r="K132" i="15" s="1"/>
  <c r="H136" i="15"/>
  <c r="B136" i="15"/>
  <c r="K136" i="15" s="1"/>
  <c r="H140" i="15"/>
  <c r="B140" i="15"/>
  <c r="K140" i="15" s="1"/>
  <c r="H144" i="15"/>
  <c r="B144" i="15"/>
  <c r="K144" i="15" s="1"/>
  <c r="H148" i="15"/>
  <c r="B148" i="15"/>
  <c r="K148" i="15" s="1"/>
  <c r="H152" i="15"/>
  <c r="B152" i="15"/>
  <c r="K152" i="15" s="1"/>
  <c r="C152" i="15"/>
  <c r="N152" i="15" s="1"/>
  <c r="H156" i="15"/>
  <c r="B156" i="15"/>
  <c r="K156" i="15" s="1"/>
  <c r="C156" i="15"/>
  <c r="N156" i="15" s="1"/>
  <c r="H160" i="15"/>
  <c r="B160" i="15"/>
  <c r="K160" i="15" s="1"/>
  <c r="C160" i="15"/>
  <c r="N160" i="15" s="1"/>
  <c r="H162" i="15"/>
  <c r="F162" i="15"/>
  <c r="M162" i="15" s="1"/>
  <c r="H164" i="15"/>
  <c r="C164" i="15"/>
  <c r="N164" i="15" s="1"/>
  <c r="G164" i="15"/>
  <c r="B164" i="15"/>
  <c r="H166" i="15"/>
  <c r="C166" i="15"/>
  <c r="N166" i="15" s="1"/>
  <c r="F166" i="15"/>
  <c r="M166" i="15" s="1"/>
  <c r="H168" i="15"/>
  <c r="B168" i="15"/>
  <c r="H170" i="15"/>
  <c r="C170" i="15"/>
  <c r="N170" i="15" s="1"/>
  <c r="G170" i="15"/>
  <c r="B170" i="15"/>
  <c r="H172" i="15"/>
  <c r="C172" i="15"/>
  <c r="N172" i="15" s="1"/>
  <c r="F172" i="15"/>
  <c r="M172" i="15" s="1"/>
  <c r="H174" i="15"/>
  <c r="C174" i="15"/>
  <c r="N174" i="15" s="1"/>
  <c r="G174" i="15"/>
  <c r="B174" i="15"/>
  <c r="H176" i="15"/>
  <c r="C176" i="15"/>
  <c r="N176" i="15" s="1"/>
  <c r="G176" i="15"/>
  <c r="F176" i="15"/>
  <c r="M176" i="15" s="1"/>
  <c r="H178" i="15"/>
  <c r="C178" i="15"/>
  <c r="N178" i="15" s="1"/>
  <c r="F178" i="15"/>
  <c r="M178" i="15" s="1"/>
  <c r="H180" i="15"/>
  <c r="C180" i="15"/>
  <c r="N180" i="15" s="1"/>
  <c r="B180" i="15"/>
  <c r="H182" i="15"/>
  <c r="G182" i="15"/>
  <c r="B182" i="15"/>
  <c r="H184" i="15"/>
  <c r="C184" i="15"/>
  <c r="N184" i="15" s="1"/>
  <c r="F184" i="15"/>
  <c r="M184" i="15" s="1"/>
  <c r="H186" i="15"/>
  <c r="G186" i="15"/>
  <c r="F186" i="15"/>
  <c r="M186" i="15" s="1"/>
  <c r="H188" i="15"/>
  <c r="G188" i="15"/>
  <c r="B188" i="15"/>
  <c r="H190" i="15"/>
  <c r="B190" i="15"/>
  <c r="H192" i="15"/>
  <c r="G192" i="15"/>
  <c r="F192" i="15"/>
  <c r="M192" i="15" s="1"/>
  <c r="F194" i="15"/>
  <c r="G194" i="15"/>
  <c r="H194" i="15"/>
  <c r="B194" i="15"/>
  <c r="K194" i="15" s="1"/>
  <c r="C194" i="15"/>
  <c r="N194" i="15" s="1"/>
  <c r="H196" i="15"/>
  <c r="F196" i="15"/>
  <c r="M196" i="15" s="1"/>
  <c r="G196" i="15"/>
  <c r="H198" i="15"/>
  <c r="G198" i="15"/>
  <c r="C198" i="15"/>
  <c r="N198" i="15" s="1"/>
  <c r="F198" i="15"/>
  <c r="M198" i="15" s="1"/>
  <c r="H200" i="15"/>
  <c r="B200" i="15"/>
  <c r="C202" i="15"/>
  <c r="N202" i="15" s="1"/>
  <c r="C203" i="15"/>
  <c r="N203" i="15" s="1"/>
  <c r="G202" i="15"/>
  <c r="B202" i="15"/>
  <c r="H202" i="15"/>
  <c r="H204" i="15"/>
  <c r="G204" i="15"/>
  <c r="F204" i="15"/>
  <c r="M204" i="15" s="1"/>
  <c r="H206" i="15"/>
  <c r="C206" i="15"/>
  <c r="N206" i="15" s="1"/>
  <c r="G206" i="15"/>
  <c r="B206" i="15"/>
  <c r="H208" i="15"/>
  <c r="C208" i="15"/>
  <c r="N208" i="15" s="1"/>
  <c r="B208" i="15"/>
  <c r="K208" i="15" s="1"/>
  <c r="G208" i="15"/>
  <c r="H210" i="15"/>
  <c r="G210" i="15"/>
  <c r="B210" i="15"/>
  <c r="H212" i="15"/>
  <c r="C212" i="15"/>
  <c r="N212" i="15" s="1"/>
  <c r="G212" i="15"/>
  <c r="F212" i="15"/>
  <c r="M212" i="15" s="1"/>
  <c r="H214" i="15"/>
  <c r="B214" i="15"/>
  <c r="H216" i="15"/>
  <c r="C216" i="15"/>
  <c r="N216" i="15" s="1"/>
  <c r="F216" i="15"/>
  <c r="M216" i="15" s="1"/>
  <c r="H218" i="15"/>
  <c r="C218" i="15"/>
  <c r="N218" i="15" s="1"/>
  <c r="F218" i="15"/>
  <c r="M218" i="15" s="1"/>
  <c r="C220" i="15"/>
  <c r="N220" i="15" s="1"/>
  <c r="H220" i="15"/>
  <c r="B220" i="15"/>
  <c r="C222" i="15"/>
  <c r="N222" i="15" s="1"/>
  <c r="H222" i="15"/>
  <c r="G222" i="15"/>
  <c r="F222" i="15"/>
  <c r="M222" i="15" s="1"/>
  <c r="H224" i="15"/>
  <c r="C224" i="15"/>
  <c r="N224" i="15" s="1"/>
  <c r="G224" i="15"/>
  <c r="B224" i="15"/>
  <c r="H226" i="15"/>
  <c r="G226" i="15"/>
  <c r="F226" i="15"/>
  <c r="M226" i="15" s="1"/>
  <c r="H228" i="15"/>
  <c r="C228" i="15"/>
  <c r="N228" i="15" s="1"/>
  <c r="B228" i="15"/>
  <c r="H230" i="15"/>
  <c r="C230" i="15"/>
  <c r="N230" i="15" s="1"/>
  <c r="G230" i="15"/>
  <c r="B230" i="15"/>
  <c r="H232" i="15"/>
  <c r="C232" i="15"/>
  <c r="N232" i="15" s="1"/>
  <c r="G232" i="15"/>
  <c r="F232" i="15"/>
  <c r="M232" i="15" s="1"/>
  <c r="H234" i="15"/>
  <c r="G234" i="15"/>
  <c r="C234" i="15"/>
  <c r="N234" i="15" s="1"/>
  <c r="F234" i="15"/>
  <c r="M234" i="15" s="1"/>
  <c r="H236" i="15"/>
  <c r="G236" i="15"/>
  <c r="C236" i="15"/>
  <c r="N236" i="15" s="1"/>
  <c r="B236" i="15"/>
  <c r="H238" i="15"/>
  <c r="C238" i="15"/>
  <c r="N238" i="15" s="1"/>
  <c r="F238" i="15"/>
  <c r="M238" i="15" s="1"/>
  <c r="H240" i="15"/>
  <c r="B240" i="15"/>
  <c r="H242" i="15"/>
  <c r="C242" i="15"/>
  <c r="N242" i="15" s="1"/>
  <c r="G242" i="15"/>
  <c r="B242" i="15"/>
  <c r="K242" i="15" s="1"/>
  <c r="F242" i="15"/>
  <c r="G244" i="15"/>
  <c r="F244" i="15"/>
  <c r="M244" i="15" s="1"/>
  <c r="G246" i="15"/>
  <c r="H246" i="15"/>
  <c r="B246" i="15"/>
  <c r="G248" i="15"/>
  <c r="C248" i="15"/>
  <c r="N248" i="15" s="1"/>
  <c r="F248" i="15"/>
  <c r="M248" i="15" s="1"/>
  <c r="F250" i="15"/>
  <c r="B250" i="15"/>
  <c r="K250" i="15" s="1"/>
  <c r="H250" i="15"/>
  <c r="C250" i="15"/>
  <c r="N250" i="15" s="1"/>
  <c r="C252" i="15"/>
  <c r="N252" i="15" s="1"/>
  <c r="H252" i="15"/>
  <c r="B252" i="15"/>
  <c r="G254" i="15"/>
  <c r="H254" i="15"/>
  <c r="B254" i="15"/>
  <c r="K254" i="15" s="1"/>
  <c r="F254" i="15"/>
  <c r="H256" i="15"/>
  <c r="B256" i="15"/>
  <c r="K256" i="15" s="1"/>
  <c r="F256" i="15"/>
  <c r="C256" i="15"/>
  <c r="N256" i="15" s="1"/>
  <c r="G256" i="15"/>
  <c r="H258" i="15"/>
  <c r="G258" i="15"/>
  <c r="C258" i="15"/>
  <c r="N258" i="15" s="1"/>
  <c r="F258" i="15"/>
  <c r="M258" i="15" s="1"/>
  <c r="H260" i="15"/>
  <c r="C260" i="15"/>
  <c r="N260" i="15" s="1"/>
  <c r="B260" i="15"/>
  <c r="H262" i="15"/>
  <c r="C262" i="15"/>
  <c r="N262" i="15" s="1"/>
  <c r="B262" i="15"/>
  <c r="G262" i="15"/>
  <c r="H264" i="15"/>
  <c r="G264" i="15"/>
  <c r="F264" i="15"/>
  <c r="M264" i="15" s="1"/>
  <c r="C264" i="15"/>
  <c r="N264" i="15" s="1"/>
  <c r="H266" i="15"/>
  <c r="C266" i="15"/>
  <c r="N266" i="15" s="1"/>
  <c r="G266" i="15"/>
  <c r="B266" i="15"/>
  <c r="F268" i="15"/>
  <c r="M268" i="15" s="1"/>
  <c r="F294" i="15"/>
  <c r="M294" i="15" s="1"/>
  <c r="G268" i="15"/>
  <c r="C334" i="15"/>
  <c r="C330" i="15"/>
  <c r="C326" i="15"/>
  <c r="C322" i="15"/>
  <c r="C318" i="15"/>
  <c r="C314" i="15"/>
  <c r="F310" i="15"/>
  <c r="M310" i="15" s="1"/>
  <c r="C268" i="15"/>
  <c r="N268" i="15" s="1"/>
  <c r="C320" i="15"/>
  <c r="C294" i="15"/>
  <c r="N294" i="15" s="1"/>
  <c r="G292" i="15"/>
  <c r="B288" i="15"/>
  <c r="K288" i="15" s="1"/>
  <c r="F286" i="15"/>
  <c r="B280" i="15"/>
  <c r="K280" i="15" s="1"/>
  <c r="C348" i="15"/>
  <c r="C316" i="15"/>
  <c r="H270" i="15"/>
  <c r="G270" i="15"/>
  <c r="F270" i="15"/>
  <c r="M270" i="15" s="1"/>
  <c r="H272" i="15"/>
  <c r="B272" i="15"/>
  <c r="H274" i="15"/>
  <c r="G274" i="15"/>
  <c r="F274" i="15"/>
  <c r="M274" i="15" s="1"/>
  <c r="H276" i="15"/>
  <c r="C276" i="15"/>
  <c r="N276" i="15" s="1"/>
  <c r="B276" i="15"/>
  <c r="H278" i="15"/>
  <c r="G278" i="15"/>
  <c r="B278" i="15"/>
  <c r="H280" i="15"/>
  <c r="C280" i="15"/>
  <c r="N280" i="15" s="1"/>
  <c r="F280" i="15"/>
  <c r="H282" i="15"/>
  <c r="G282" i="15"/>
  <c r="F282" i="15"/>
  <c r="M282" i="15" s="1"/>
  <c r="H284" i="15"/>
  <c r="C284" i="15"/>
  <c r="N284" i="15" s="1"/>
  <c r="G284" i="15"/>
  <c r="B284" i="15"/>
  <c r="H286" i="15"/>
  <c r="B286" i="15"/>
  <c r="K286" i="15" s="1"/>
  <c r="H288" i="15"/>
  <c r="G288" i="15"/>
  <c r="F288" i="15"/>
  <c r="H290" i="15"/>
  <c r="C290" i="15"/>
  <c r="N290" i="15" s="1"/>
  <c r="H296" i="15"/>
  <c r="G296" i="15"/>
  <c r="H298" i="15"/>
  <c r="C298" i="15"/>
  <c r="N298" i="15" s="1"/>
  <c r="H306" i="15"/>
  <c r="F306" i="15"/>
  <c r="M306" i="15" s="1"/>
  <c r="G312" i="15"/>
  <c r="C312" i="15"/>
  <c r="G324" i="15"/>
  <c r="C324" i="15"/>
  <c r="G328" i="15"/>
  <c r="C328" i="15"/>
  <c r="G332" i="15"/>
  <c r="C332" i="15"/>
  <c r="G340" i="15"/>
  <c r="C340" i="15"/>
  <c r="G344" i="15"/>
  <c r="C344" i="15"/>
  <c r="G360" i="15"/>
  <c r="C360" i="15"/>
  <c r="G366" i="15"/>
  <c r="C366" i="15"/>
  <c r="G368" i="15"/>
  <c r="C368" i="15"/>
  <c r="G370" i="15"/>
  <c r="C370" i="15"/>
  <c r="G372" i="15"/>
  <c r="C372" i="15"/>
  <c r="G374" i="15"/>
  <c r="C374" i="15"/>
  <c r="H386" i="15"/>
  <c r="B386" i="15"/>
  <c r="K386" i="15" s="1"/>
  <c r="I7" i="2"/>
  <c r="T8" i="2"/>
  <c r="AF9" i="2"/>
  <c r="AG9" i="2" s="1"/>
  <c r="I6" i="2" s="1"/>
  <c r="AA9" i="2"/>
  <c r="S6" i="2"/>
  <c r="X12" i="2"/>
  <c r="AF10" i="2"/>
  <c r="AG10" i="2" s="1"/>
  <c r="M6" i="2" s="1"/>
  <c r="AC11" i="2"/>
  <c r="AD11" i="2" s="1"/>
  <c r="Y5" i="2"/>
  <c r="W6" i="2"/>
  <c r="M269" i="15" l="1"/>
  <c r="M261" i="15"/>
  <c r="M221" i="15"/>
  <c r="M181" i="15"/>
  <c r="M173" i="15"/>
  <c r="M293" i="15"/>
  <c r="M229" i="15"/>
  <c r="K60" i="15"/>
  <c r="AE8" i="2"/>
  <c r="M106" i="15"/>
  <c r="M303" i="15"/>
  <c r="M259" i="15"/>
  <c r="M235" i="15"/>
  <c r="M223" i="15"/>
  <c r="M215" i="15"/>
  <c r="M211" i="15"/>
  <c r="M205" i="15"/>
  <c r="M199" i="15"/>
  <c r="M197" i="15"/>
  <c r="M191" i="15"/>
  <c r="M187" i="15"/>
  <c r="M171" i="15"/>
  <c r="M167" i="15"/>
  <c r="K108" i="15"/>
  <c r="K104" i="15"/>
  <c r="M72" i="15"/>
  <c r="K68" i="15"/>
  <c r="K38" i="15"/>
  <c r="K18" i="15"/>
  <c r="M296" i="15"/>
  <c r="K3" i="15"/>
  <c r="K298" i="15"/>
  <c r="M298" i="15"/>
  <c r="N19" i="15"/>
  <c r="M19" i="15"/>
  <c r="N65" i="15"/>
  <c r="M65" i="15"/>
  <c r="M304" i="15"/>
  <c r="M47" i="15"/>
  <c r="M71" i="15"/>
  <c r="M59" i="15"/>
  <c r="M3" i="15"/>
  <c r="M35" i="15"/>
  <c r="M207" i="15"/>
  <c r="M68" i="15"/>
  <c r="K4" i="15"/>
  <c r="M4" i="15"/>
  <c r="M169" i="15"/>
  <c r="M209" i="15"/>
  <c r="M257" i="15"/>
  <c r="M289" i="15"/>
  <c r="M271" i="15"/>
  <c r="K72" i="15"/>
  <c r="M177" i="15"/>
  <c r="K267" i="15"/>
  <c r="M267" i="15"/>
  <c r="M108" i="15"/>
  <c r="M319" i="15"/>
  <c r="M327" i="15"/>
  <c r="M335" i="15"/>
  <c r="M375" i="15"/>
  <c r="M333" i="15"/>
  <c r="M317" i="15"/>
  <c r="M321" i="15"/>
  <c r="M377" i="15"/>
  <c r="K106" i="15"/>
  <c r="M193" i="15"/>
  <c r="M281" i="15"/>
  <c r="M385" i="15"/>
  <c r="M305" i="15"/>
  <c r="M301" i="15"/>
  <c r="M291" i="15"/>
  <c r="K287" i="15"/>
  <c r="M287" i="15"/>
  <c r="M285" i="15"/>
  <c r="M283" i="15"/>
  <c r="M279" i="15"/>
  <c r="M277" i="15"/>
  <c r="M275" i="15"/>
  <c r="M255" i="15"/>
  <c r="M253" i="15"/>
  <c r="M251" i="15"/>
  <c r="M247" i="15"/>
  <c r="M239" i="15"/>
  <c r="M231" i="15"/>
  <c r="M227" i="15"/>
  <c r="M203" i="15"/>
  <c r="M195" i="15"/>
  <c r="M179" i="15"/>
  <c r="K175" i="15"/>
  <c r="M175" i="15"/>
  <c r="M163" i="15"/>
  <c r="K66" i="15"/>
  <c r="M62" i="15"/>
  <c r="K62" i="15"/>
  <c r="M60" i="15"/>
  <c r="M38" i="15"/>
  <c r="K36" i="15"/>
  <c r="M36" i="15"/>
  <c r="K20" i="15"/>
  <c r="M20" i="15"/>
  <c r="M6" i="15"/>
  <c r="M185" i="15"/>
  <c r="M225" i="15"/>
  <c r="M273" i="15"/>
  <c r="M66" i="15"/>
  <c r="M295" i="15"/>
  <c r="M18" i="15"/>
  <c r="AF8" i="2"/>
  <c r="AG8" i="2" s="1"/>
  <c r="F6" i="2" s="1"/>
  <c r="P22" i="2" s="1"/>
  <c r="M288" i="15"/>
  <c r="AE7" i="2"/>
  <c r="AF7" i="2" s="1"/>
  <c r="AG7" i="2" s="1"/>
  <c r="K107" i="15"/>
  <c r="M280" i="15"/>
  <c r="M254" i="15"/>
  <c r="M250" i="15"/>
  <c r="M194" i="15"/>
  <c r="O330" i="3"/>
  <c r="O489" i="3"/>
  <c r="P1393" i="3"/>
  <c r="O782" i="3"/>
  <c r="P1363" i="3"/>
  <c r="P1362" i="3"/>
  <c r="P1182" i="3"/>
  <c r="P112" i="3"/>
  <c r="P215" i="3"/>
  <c r="P1465" i="3"/>
  <c r="P330" i="3"/>
  <c r="P531" i="3"/>
  <c r="P1263" i="3"/>
  <c r="P216" i="3"/>
  <c r="P489" i="3"/>
  <c r="P783" i="3"/>
  <c r="P1466" i="3"/>
  <c r="P460" i="3"/>
  <c r="P782" i="3"/>
  <c r="K276" i="15"/>
  <c r="M276" i="15"/>
  <c r="K272" i="15"/>
  <c r="M272" i="15"/>
  <c r="M286" i="15"/>
  <c r="K266" i="15"/>
  <c r="M266" i="15"/>
  <c r="K260" i="15"/>
  <c r="M260" i="15"/>
  <c r="K252" i="15"/>
  <c r="M252" i="15"/>
  <c r="K246" i="15"/>
  <c r="M246" i="15"/>
  <c r="K240" i="15"/>
  <c r="M240" i="15"/>
  <c r="K214" i="15"/>
  <c r="M214" i="15"/>
  <c r="K210" i="15"/>
  <c r="M210" i="15"/>
  <c r="K190" i="15"/>
  <c r="M190" i="15"/>
  <c r="K188" i="15"/>
  <c r="M188" i="15"/>
  <c r="K180" i="15"/>
  <c r="M180" i="15"/>
  <c r="K174" i="15"/>
  <c r="M174" i="15"/>
  <c r="K164" i="15"/>
  <c r="M164" i="15"/>
  <c r="M386" i="15"/>
  <c r="M208" i="15"/>
  <c r="K284" i="15"/>
  <c r="M284" i="15"/>
  <c r="K278" i="15"/>
  <c r="M278" i="15"/>
  <c r="K262" i="15"/>
  <c r="M262" i="15"/>
  <c r="M256" i="15"/>
  <c r="M242" i="15"/>
  <c r="K236" i="15"/>
  <c r="M236" i="15"/>
  <c r="K230" i="15"/>
  <c r="M230" i="15"/>
  <c r="K228" i="15"/>
  <c r="M228" i="15"/>
  <c r="K224" i="15"/>
  <c r="M224" i="15"/>
  <c r="K220" i="15"/>
  <c r="M220" i="15"/>
  <c r="K206" i="15"/>
  <c r="M206" i="15"/>
  <c r="K202" i="15"/>
  <c r="M202" i="15"/>
  <c r="K200" i="15"/>
  <c r="M200" i="15"/>
  <c r="K182" i="15"/>
  <c r="M182" i="15"/>
  <c r="K170" i="15"/>
  <c r="M170" i="15"/>
  <c r="K168" i="15"/>
  <c r="M168" i="15"/>
  <c r="M5" i="15"/>
  <c r="M9" i="15"/>
  <c r="M107" i="15"/>
  <c r="Y6" i="2"/>
  <c r="AA6" i="2" s="1"/>
  <c r="S5" i="2"/>
  <c r="AE6" i="2"/>
  <c r="AF6" i="2" s="1"/>
  <c r="AG6" i="2" s="1"/>
  <c r="D6" i="2" s="1"/>
  <c r="W12" i="2"/>
  <c r="Y12" i="2" s="1"/>
  <c r="AH7" i="2"/>
  <c r="AC7" i="2"/>
  <c r="AD7" i="2" s="1"/>
  <c r="AH8" i="2"/>
  <c r="F8" i="2" s="1"/>
  <c r="AC8" i="2"/>
  <c r="AD8" i="2" s="1"/>
  <c r="AF5" i="2"/>
  <c r="AG5" i="2" s="1"/>
  <c r="B6" i="2" s="1"/>
  <c r="P36" i="2" s="1"/>
  <c r="AA5" i="2"/>
  <c r="AC9" i="2"/>
  <c r="AD9" i="2" s="1"/>
  <c r="AH9" i="2"/>
  <c r="T5" i="2" l="1"/>
  <c r="R6" i="2" s="1"/>
  <c r="I8" i="2"/>
  <c r="P24" i="2" s="1"/>
  <c r="F7" i="2"/>
  <c r="AH5" i="2"/>
  <c r="AC5" i="2"/>
  <c r="AD5" i="2" s="1"/>
  <c r="AC6" i="2"/>
  <c r="AD6" i="2" s="1"/>
  <c r="AH6" i="2"/>
  <c r="R3" i="2" l="1"/>
  <c r="R7" i="2"/>
  <c r="R5" i="2"/>
  <c r="R9" i="2"/>
  <c r="R4" i="2"/>
  <c r="R8" i="2"/>
  <c r="M7" i="2"/>
  <c r="D8" i="2"/>
  <c r="B8" i="2"/>
  <c r="K7" i="2"/>
</calcChain>
</file>

<file path=xl/comments1.xml><?xml version="1.0" encoding="utf-8"?>
<comments xmlns="http://schemas.openxmlformats.org/spreadsheetml/2006/main">
  <authors>
    <author>Fernando Vargas</author>
    <author>Jair Pellisoli</author>
    <author>Marcos Fernando Silva</author>
    <author>Rosana Lusana</author>
    <author>Roger Pocahy</author>
    <author>Ana Paula Melo</author>
  </authors>
  <commentList>
    <comment ref="C91" authorId="0" guid="{1AF8DC4A-829B-4ED3-97F9-B9DD08F6FE86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26/07/2017
DEL 24583458 ADD 24585475</t>
        </r>
      </text>
    </comment>
    <comment ref="C160" authorId="1" guid="{996DCFD8-17DD-42C6-8F0C-E39B98EA3528}" shapeId="0">
      <text>
        <r>
          <rPr>
            <b/>
            <sz val="9"/>
            <color indexed="12"/>
            <rFont val="Segoe UI"/>
            <family val="2"/>
          </rPr>
          <t>PN 52084512</t>
        </r>
        <r>
          <rPr>
            <sz val="9"/>
            <color indexed="12"/>
            <rFont val="Segoe UI"/>
            <family val="2"/>
          </rPr>
          <t xml:space="preserve">
</t>
        </r>
        <r>
          <rPr>
            <b/>
            <sz val="9"/>
            <color indexed="12"/>
            <rFont val="Segoe UI"/>
            <family val="2"/>
          </rPr>
          <t>Pendant: 39074384
n° mágico 1741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C163" authorId="1" guid="{2957D0C7-9412-4B28-9B7E-2B3BA3936752}" shapeId="0">
      <text>
        <r>
          <rPr>
            <b/>
            <sz val="9"/>
            <color indexed="81"/>
            <rFont val="Segoe UI"/>
            <family val="2"/>
          </rPr>
          <t>Jair Pellisoli: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BP em 17.08.2017</t>
        </r>
        <r>
          <rPr>
            <sz val="9"/>
            <color indexed="81"/>
            <rFont val="Segoe UI"/>
            <family val="2"/>
          </rPr>
          <t xml:space="preserve"> 
DEL 52053660 ADD 52122891
</t>
        </r>
        <r>
          <rPr>
            <b/>
            <sz val="9"/>
            <color indexed="81"/>
            <rFont val="Segoe UI"/>
            <family val="2"/>
          </rPr>
          <t>BP em 26.08.2017</t>
        </r>
        <r>
          <rPr>
            <sz val="9"/>
            <color indexed="81"/>
            <rFont val="Segoe UI"/>
            <family val="2"/>
          </rPr>
          <t xml:space="preserve"> 
DEL 52122891 ADD 52053660
</t>
        </r>
        <r>
          <rPr>
            <b/>
            <sz val="9"/>
            <color indexed="81"/>
            <rFont val="Segoe UI"/>
            <family val="2"/>
          </rPr>
          <t>BP em 27.09.2017</t>
        </r>
        <r>
          <rPr>
            <sz val="9"/>
            <color indexed="81"/>
            <rFont val="Segoe UI"/>
            <family val="2"/>
          </rPr>
          <t xml:space="preserve">
DEL 52053660 ADD 52122891
</t>
        </r>
        <r>
          <rPr>
            <b/>
            <sz val="9"/>
            <color indexed="81"/>
            <rFont val="Segoe UI"/>
            <family val="2"/>
          </rPr>
          <t xml:space="preserve">BP em 16/10/17 </t>
        </r>
        <r>
          <rPr>
            <sz val="9"/>
            <color indexed="81"/>
            <rFont val="Segoe UI"/>
            <family val="2"/>
          </rPr>
          <t xml:space="preserve">DEL 95135204 ADD 52122891
</t>
        </r>
      </text>
    </comment>
    <comment ref="C176" authorId="0" guid="{13B5D19E-69F1-4258-8C08-4418278EE480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24.06.2017 
del 52133737 add 52135052</t>
        </r>
      </text>
    </comment>
    <comment ref="C195" authorId="0" guid="{6F36361F-5E44-472D-9ACE-0FC3A7E4DA8D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26/07/2017
DEL 24583457 ADD 24585476</t>
        </r>
      </text>
    </comment>
    <comment ref="L207" authorId="2" guid="{B5F7A829-4344-4034-84B1-969B9AFB4427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ONIX/PRISMA, MENOS CHILENO E JOY
</t>
        </r>
      </text>
    </comment>
    <comment ref="C219" authorId="0" guid="{26253DDC-2C02-4AE5-BED7-BD5BC9DB37A5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22/05/2017 
não utiliza mais este PN.</t>
        </r>
      </text>
    </comment>
    <comment ref="C220" authorId="1" guid="{76964E96-08D5-4DA5-B4BA-8A047CD7038D}" shapeId="0">
      <text>
        <r>
          <rPr>
            <b/>
            <sz val="9"/>
            <color indexed="81"/>
            <rFont val="Segoe UI"/>
            <family val="2"/>
          </rPr>
          <t>Jair Pellisoli:</t>
        </r>
        <r>
          <rPr>
            <sz val="9"/>
            <color indexed="81"/>
            <rFont val="Segoe UI"/>
            <family val="2"/>
          </rPr>
          <t xml:space="preserve">
BP - 28/08/17
52048705 (DEL)
52144854 (ADD)
</t>
        </r>
      </text>
    </comment>
    <comment ref="C221" authorId="1" guid="{F71C2912-1054-4FD4-AE26-054D3DE30292}" shapeId="0">
      <text>
        <r>
          <rPr>
            <b/>
            <sz val="9"/>
            <color indexed="81"/>
            <rFont val="Segoe UI"/>
            <family val="2"/>
          </rPr>
          <t>Jair Pellisoli:</t>
        </r>
        <r>
          <rPr>
            <sz val="9"/>
            <color indexed="81"/>
            <rFont val="Segoe UI"/>
            <family val="2"/>
          </rPr>
          <t xml:space="preserve">
BP - 28/08/17
52048708 (DEL)
52144853 (ADD)
</t>
        </r>
      </text>
    </comment>
    <comment ref="C262" authorId="0" guid="{7329C78C-7060-46BB-9DB4-AD86DFB9BA69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22/05/2017 PN não utilizado mais.</t>
        </r>
      </text>
    </comment>
    <comment ref="C309" authorId="0" guid="{FAB47EBC-5798-4E5D-B2B8-D8DB7D918A9E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22/05/2017 PN não utilizado mais. </t>
        </r>
      </text>
    </comment>
    <comment ref="C354" authorId="1" guid="{53F2D393-79F3-4FC8-8984-6AAF000B3283}" shapeId="0">
      <text>
        <r>
          <rPr>
            <b/>
            <sz val="9"/>
            <color indexed="81"/>
            <rFont val="Segoe UI"/>
            <family val="2"/>
          </rPr>
          <t>Jair Pellisoli:</t>
        </r>
        <r>
          <rPr>
            <sz val="9"/>
            <color indexed="81"/>
            <rFont val="Segoe UI"/>
            <family val="2"/>
          </rPr>
          <t xml:space="preserve">
PN antigo 52032228 BP em 23/09/17.
</t>
        </r>
      </text>
    </comment>
    <comment ref="C479" authorId="0" guid="{10732639-3318-4385-B7E1-D9A2F64C7406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19/06/2017 DEL 52047604 ADD 52135054</t>
        </r>
      </text>
    </comment>
    <comment ref="E497" authorId="2" guid="{59A96609-75DA-4FED-8A5F-2ADD82CDFA38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O STPK é 150, porém é abastecido no POU 3 cx ao mesmo tempo.
</t>
        </r>
      </text>
    </comment>
    <comment ref="C577" authorId="0" guid="{2C1FCD33-BCC7-4EAC-8EF7-C02907D3AA14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11.07.2017 
DEL 52129297 
ADD 52146724</t>
        </r>
      </text>
    </comment>
    <comment ref="C609" authorId="0" guid="{835C1324-5A71-4E0B-85AF-CD49885E2EB3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 01.09.2017
DEL 52120325 ADD 52118185
</t>
        </r>
      </text>
    </comment>
    <comment ref="C623" authorId="0" guid="{4E04098F-9700-4A7B-AE03-D6509326891F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27/07/2017 
DEL 52131610 ADD 52142500</t>
        </r>
      </text>
    </comment>
    <comment ref="C624" authorId="0" guid="{98779A48-8CCB-4463-8A0B-1D7CC1E17803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26/07/2017
DEL 52131609 ADD 52142497</t>
        </r>
      </text>
    </comment>
    <comment ref="C652" authorId="0" guid="{D20B9383-2B1E-4A0B-BB98-A059F4C372E3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22/05/2017 peça não utiliza mais.</t>
        </r>
      </text>
    </comment>
    <comment ref="C655" authorId="0" guid="{7368B1BF-DCBE-43DD-A84A-C15AED17F50F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27/07/2017
DEL 52125674 ADD 52142496</t>
        </r>
      </text>
    </comment>
    <comment ref="C712" authorId="0" guid="{EBA32D58-8419-476B-94DD-7251AA212CC9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31.07.2017
DEL 52136804 ADD 52140271</t>
        </r>
      </text>
    </comment>
    <comment ref="C713" authorId="0" guid="{37983F8E-89BC-4395-AFF3-E051C308B21D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31.07.2017
DEL 52136805 ADD 52140272</t>
        </r>
      </text>
    </comment>
    <comment ref="C715" authorId="0" guid="{A9B7F5E1-3C76-4D4E-A0E0-18CE5AB5DE66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31.07.2017
DEL 24584325 ADD 24585479</t>
        </r>
      </text>
    </comment>
    <comment ref="C716" authorId="0" guid="{5F86483A-D3B2-47D2-9467-A69712ABB502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31.07.2017
DEL 24584323 ADD 24585478</t>
        </r>
      </text>
    </comment>
    <comment ref="C717" authorId="0" guid="{AA971BB9-314F-4458-8972-EA4F4695FAC5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14/08/2017
DEL 24585165 ADD 24585472 </t>
        </r>
      </text>
    </comment>
    <comment ref="C734" authorId="0" guid="{62812792-A446-4EA2-8267-0D8947974B9B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DEL 52130579 ADD 52138048 EM 08/06/2017
BP DEL 52138048 ADD 52145811
EM  19/07/2017</t>
        </r>
      </text>
    </comment>
    <comment ref="C735" authorId="0" guid="{8FF6557E-310F-46B3-84AB-A37BBACD54FD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DEL 52130581 ADD 52138049 EM 29.05.2017
BP DEL 52138049 ADD 52142778 EM 12.07.2017</t>
        </r>
      </text>
    </comment>
    <comment ref="C736" authorId="0" guid="{E3D38631-A1DE-4975-BA67-0DC44711FACE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DEL 52130577 ADD 52138047 EM 29.05.17
BP DEL 52138047 ADD 
52142776 EM 04.07.17</t>
        </r>
      </text>
    </comment>
    <comment ref="C818" authorId="0" guid="{CD2E474F-AADF-4C1D-B284-BBEF2CE97F3E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DEL 52136826
ADD 52139624
BP EM 18/07/2017</t>
        </r>
      </text>
    </comment>
    <comment ref="C829" authorId="0" guid="{27568880-BBD8-4135-8503-B9281B9BD40C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del 94753366
add 52129277 em 05.06.17</t>
        </r>
      </text>
    </comment>
    <comment ref="C838" authorId="0" guid="{0A1F77BC-105B-4B82-8B8B-FEC9EC1A238D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24/07/2017
DEL 52104494 ADD 52146736</t>
        </r>
      </text>
    </comment>
    <comment ref="C860" authorId="0" guid="{D1AFBE48-8817-46A8-A79B-D8121D6E727B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24/07/2017
DEL 52104493 ADD 52146735 </t>
        </r>
      </text>
    </comment>
    <comment ref="C897" authorId="0" guid="{3ABE439E-1DAD-40EA-B9EB-ADB7E628737B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04/12/2017
DEL: 52141554
ADD: 52149593
</t>
        </r>
      </text>
    </comment>
    <comment ref="C969" authorId="3" guid="{2E7356C5-D851-4EA3-9E2C-A17CED3B23E9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PECA OBSOLETA RETIRAR O TIME 12 E TIME 18</t>
        </r>
      </text>
    </comment>
    <comment ref="L983" authorId="4" guid="{052EE029-506A-4DE5-BF51-57868265FFEE}" shapeId="0">
      <text>
        <r>
          <rPr>
            <b/>
            <sz val="9"/>
            <color indexed="81"/>
            <rFont val="Segoe UI"/>
            <family val="2"/>
          </rPr>
          <t xml:space="preserve">Roger Pocahy:
PRISMA - 8
ONIX - 6
</t>
        </r>
      </text>
    </comment>
    <comment ref="C1066" authorId="2" guid="{C0806B2C-2F8E-4568-9C91-D4C52AAB4D10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PENDANT 39134092</t>
        </r>
      </text>
    </comment>
    <comment ref="L1071" authorId="5" guid="{210738D1-CB83-44D1-B791-40D22E3A08E5}" shapeId="0">
      <text>
        <r>
          <rPr>
            <b/>
            <sz val="9"/>
            <color indexed="81"/>
            <rFont val="Segoe UI"/>
            <family val="2"/>
          </rPr>
          <t>Ana Paula Melo:</t>
        </r>
        <r>
          <rPr>
            <sz val="9"/>
            <color indexed="81"/>
            <rFont val="Segoe UI"/>
            <family val="2"/>
          </rPr>
          <t xml:space="preserve">
MY17
</t>
        </r>
      </text>
    </comment>
    <comment ref="C1088" authorId="0" guid="{45D36CEE-7860-4BED-8DC0-8F8F3F0A5220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22/05/2017 PN não utilizado mais.</t>
        </r>
      </text>
    </comment>
    <comment ref="C1107" authorId="3" guid="{929BF681-8642-44E4-9930-145D4307D176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PECA ALTERADA PARA PENDANT</t>
        </r>
      </text>
    </comment>
    <comment ref="C1110" authorId="0" guid="{C31D2B27-2DA7-4CE2-8307-84E9E921006E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22/05/2017 PN não utilizado mais.</t>
        </r>
      </text>
    </comment>
    <comment ref="C1127" authorId="2" guid="{D06377D7-01D0-4EF7-913A-D4C0F174C8F7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Peça utilizada na contenção da funilaria nas lanternas
</t>
        </r>
      </text>
    </comment>
    <comment ref="L1129" authorId="2" guid="{09E383A9-C706-4ABE-964A-94B48A8744AB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O único que não usa é o Activ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1255" authorId="0" guid="{E478F057-C72E-4734-9990-44DEC09DE73B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16/08/2017
DEL 52084278 ADD 52144820</t>
        </r>
      </text>
    </comment>
    <comment ref="C1257" authorId="0" guid="{BF4190E8-0AF7-4DFA-BCE9-882DCF811621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19/06/2017 DEL 52083136 ADD 52135055
</t>
        </r>
      </text>
    </comment>
    <comment ref="C1258" authorId="0" guid="{EA5DF461-3407-49B5-BD0C-817C2A904C9D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19/06/2017   DEL 52137913 ADD 52146374  </t>
        </r>
      </text>
    </comment>
    <comment ref="G1291" authorId="3" guid="{33A4A9EA-DB2D-4BB4-A928-2D11F0230D8A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troca de abastecimento spst1d</t>
        </r>
      </text>
    </comment>
    <comment ref="C1345" authorId="1" guid="{154B7F2C-CE62-4D34-9DAD-522E9845CC6F}" shapeId="0">
      <text>
        <r>
          <rPr>
            <b/>
            <sz val="9"/>
            <color indexed="81"/>
            <rFont val="Segoe UI"/>
            <family val="2"/>
          </rPr>
          <t>Jair Pellisoli:</t>
        </r>
        <r>
          <rPr>
            <sz val="9"/>
            <color indexed="81"/>
            <rFont val="Segoe UI"/>
            <family val="2"/>
          </rPr>
          <t xml:space="preserve">
PN Antigo: 24433064 BP em 21/09/17.
</t>
        </r>
      </text>
    </comment>
    <comment ref="L1348" authorId="2" guid="{22CA7465-18DD-47E5-94A8-C78B533781B2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Não usa no Activ
</t>
        </r>
      </text>
    </comment>
    <comment ref="C1388" authorId="0" guid="{C9EDB8F6-400D-433D-8422-DEF1CB286B4C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24/06/17 
del 13510395 add 13514454</t>
        </r>
      </text>
    </comment>
    <comment ref="C1499" authorId="1" guid="{A5B1389B-8672-4D7A-893F-7C71EF1FC862}" shapeId="0">
      <text>
        <r>
          <rPr>
            <sz val="9"/>
            <color indexed="81"/>
            <rFont val="Segoe UI"/>
            <family val="2"/>
          </rPr>
          <t>Em 09/10/17, o</t>
        </r>
        <r>
          <rPr>
            <b/>
            <sz val="9"/>
            <color indexed="81"/>
            <rFont val="Segoe UI"/>
            <family val="2"/>
          </rPr>
          <t xml:space="preserve"> PN 11561969 </t>
        </r>
        <r>
          <rPr>
            <sz val="9"/>
            <color indexed="81"/>
            <rFont val="Segoe UI"/>
            <family val="2"/>
          </rPr>
          <t>deixa de ser utilizado. Entra no lugar o</t>
        </r>
        <r>
          <rPr>
            <b/>
            <sz val="9"/>
            <color indexed="81"/>
            <rFont val="Segoe UI"/>
            <family val="2"/>
          </rPr>
          <t xml:space="preserve"> PN 11519387.
</t>
        </r>
      </text>
    </comment>
    <comment ref="C1506" authorId="0" guid="{C1635662-604A-4EBB-8AC2-D776222B52B4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DEL 11548763 ADD 11601795 EM 02/06/2017</t>
        </r>
      </text>
    </comment>
    <comment ref="C1507" authorId="0" guid="{5F9A8234-198E-4720-8728-6BF6E2FE54C6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DEL 11548763 ADD 11601795 EM 02/06/2017</t>
        </r>
      </text>
    </comment>
    <comment ref="L1558" authorId="2" guid="{2C9FDAE4-35EB-4E02-B733-88C8B269CC2A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Não usa no Activ
</t>
        </r>
      </text>
    </comment>
    <comment ref="C1615" authorId="0" guid="{E6004402-F166-44FD-AD93-B27B3670A2AA}" shapeId="0">
      <text>
        <r>
          <rPr>
            <b/>
            <sz val="9"/>
            <color indexed="81"/>
            <rFont val="Segoe UI"/>
            <family val="2"/>
          </rPr>
          <t>Fernando Vargas:</t>
        </r>
        <r>
          <rPr>
            <sz val="9"/>
            <color indexed="81"/>
            <rFont val="Segoe UI"/>
            <family val="2"/>
          </rPr>
          <t xml:space="preserve">
BP EM 10/11/2017
DEL 12679792
ADD 12685505</t>
        </r>
      </text>
    </comment>
    <comment ref="C1639" authorId="1" guid="{1D886B9F-752D-49BC-B700-A7BE9C077F4E}" shapeId="0">
      <text>
        <r>
          <rPr>
            <b/>
            <sz val="9"/>
            <color indexed="81"/>
            <rFont val="Segoe UI"/>
            <family val="2"/>
          </rPr>
          <t>Jair Pellisoli: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0"/>
            <color indexed="81"/>
            <rFont val="Segoe UI"/>
            <family val="2"/>
          </rPr>
          <t xml:space="preserve">Abastece 2 tambores a cada acionamento.
</t>
        </r>
      </text>
    </comment>
    <comment ref="C1641" authorId="2" guid="{94AEBE4D-4D23-49F6-96C4-191BBDA43294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
PENDANT: 39134110
</t>
        </r>
      </text>
    </comment>
    <comment ref="C1644" authorId="2" guid="{3D0BB038-E1A3-4808-92D0-A649EE136131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PENDANT 39134122</t>
        </r>
      </text>
    </comment>
    <comment ref="C1645" authorId="2" guid="{65301948-8AD3-40DC-B0FF-CD40D9CC45BD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>PENDANT 39134168</t>
        </r>
      </text>
    </comment>
    <comment ref="C1646" authorId="2" guid="{7DC171D3-3288-4A34-B4D2-7302536BD24D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>PENDANT 39134045</t>
        </r>
      </text>
    </comment>
    <comment ref="C1647" authorId="2" guid="{872424D3-75FA-4638-BD60-FC1F4E4193B6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12"/>
            <color indexed="81"/>
            <rFont val="Segoe UI"/>
            <family val="2"/>
          </rPr>
          <t xml:space="preserve">
PENDANT 39134074</t>
        </r>
      </text>
    </comment>
    <comment ref="C1648" authorId="1" guid="{E83E86CF-6264-4BA1-A6D4-6C5B29CD74EB}" shapeId="0">
      <text>
        <r>
          <rPr>
            <b/>
            <sz val="9"/>
            <color indexed="81"/>
            <rFont val="Segoe UI"/>
            <family val="2"/>
          </rPr>
          <t>Jair Pellisoli:</t>
        </r>
        <r>
          <rPr>
            <sz val="9"/>
            <color indexed="81"/>
            <rFont val="Segoe UI"/>
            <family val="2"/>
          </rPr>
          <t xml:space="preserve">
Cada acionamento é abastecido 15 latas de tampa amarela.
</t>
        </r>
      </text>
    </comment>
    <comment ref="C1649" authorId="1" guid="{643EA8D5-F5BD-4140-9A8D-1C470D1EE49E}" shapeId="0">
      <text>
        <r>
          <rPr>
            <b/>
            <sz val="9"/>
            <color indexed="81"/>
            <rFont val="Segoe UI"/>
            <family val="2"/>
          </rPr>
          <t>Jair Pellisoli:</t>
        </r>
        <r>
          <rPr>
            <sz val="9"/>
            <color indexed="81"/>
            <rFont val="Segoe UI"/>
            <family val="2"/>
          </rPr>
          <t xml:space="preserve">
Cada acionamento é abastecido 10 latas de tampa vermelha
</t>
        </r>
      </text>
    </comment>
    <comment ref="C1665" authorId="1" guid="{9155675F-953A-48CD-B4FB-2B3F66720AF6}" shapeId="0">
      <text>
        <r>
          <rPr>
            <b/>
            <sz val="9"/>
            <color indexed="12"/>
            <rFont val="Segoe UI"/>
            <family val="2"/>
          </rPr>
          <t>Etiqueta do pendant esta no mágico 149
. Pendant n°39074384</t>
        </r>
      </text>
    </comment>
  </commentList>
</comments>
</file>

<file path=xl/comments2.xml><?xml version="1.0" encoding="utf-8"?>
<comments xmlns="http://schemas.openxmlformats.org/spreadsheetml/2006/main">
  <authors>
    <author>Rosana Lusana</author>
    <author>Roger Pocahy</author>
    <author>Ana Paula Melo</author>
    <author>Marcos Fernando Silva</author>
  </authors>
  <commentList>
    <comment ref="C74" authorId="0" guid="{9F1D1733-0CDE-48EC-8918-01BE0709C868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PECA OBSOLETA RETIRAR O TIME 12 E TIME 18</t>
        </r>
      </text>
    </comment>
    <comment ref="L89" authorId="1" guid="{5D383188-BCCB-4492-80DD-B00BACF7AE7A}" shapeId="0">
      <text>
        <r>
          <rPr>
            <b/>
            <sz val="9"/>
            <color indexed="81"/>
            <rFont val="Segoe UI"/>
            <family val="2"/>
          </rPr>
          <t xml:space="preserve">Roger Pocahy:
PRISMA - 8
ONIX - 6
</t>
        </r>
      </text>
    </comment>
    <comment ref="O111" authorId="0" guid="{CBCD9B15-979F-4F21-86D0-70ADFC64B7B1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O121" authorId="0" guid="{3A7A482E-2A35-44E9-A3D9-7A412ED84CC0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O172" authorId="0" guid="{261DB1C4-5E8A-41BB-9018-5922C74C5D26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N174" authorId="0" guid="{1E672BB4-8194-4C12-BBE2-E6A61AB45852}" shapeId="0">
      <text>
        <r>
          <rPr>
            <b/>
            <sz val="9"/>
            <color indexed="81"/>
            <rFont val="Segoe UI"/>
            <family val="2"/>
          </rPr>
          <t>Rosana Lusana:MEDO DE ABASTECIMENTO POR PENDANT!</t>
        </r>
      </text>
    </comment>
    <comment ref="O174" authorId="0" guid="{F29D996F-E9E6-499F-B697-7A4E1C3AC223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L181" authorId="2" guid="{21752744-CEDD-44D4-B363-04195B766CB7}" shapeId="0">
      <text>
        <r>
          <rPr>
            <b/>
            <sz val="9"/>
            <color indexed="81"/>
            <rFont val="Segoe UI"/>
            <family val="2"/>
          </rPr>
          <t>Ana Paula Melo:</t>
        </r>
        <r>
          <rPr>
            <sz val="9"/>
            <color indexed="81"/>
            <rFont val="Segoe UI"/>
            <family val="2"/>
          </rPr>
          <t xml:space="preserve">
MY17
</t>
        </r>
      </text>
    </comment>
    <comment ref="O204" authorId="0" guid="{04087F42-F33C-4092-A3E6-2072D9B95DAD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209" authorId="0" guid="{AA0BA676-97F5-46A1-B88E-A70B0ADF5D8E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C219" authorId="0" guid="{61576CBF-6951-451F-BDB4-40C17A4ACF62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PECA ALTERADA PARA PENDANT</t>
        </r>
      </text>
    </comment>
    <comment ref="C242" authorId="3" guid="{64AEDA6A-09D5-45B2-8B18-DB26F464EB69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Peça utilizada na contenção da funilaria nas lanternas
</t>
        </r>
      </text>
    </comment>
    <comment ref="L244" authorId="3" guid="{00C70BB9-0768-444C-90DC-F68338828FF0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O único que não usa é o Activ
</t>
        </r>
      </text>
    </comment>
    <comment ref="M349" authorId="3" guid="{4253C889-730F-44DB-B8D8-C6DC9A3BE84A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Não usa no Joy
</t>
        </r>
      </text>
    </comment>
    <comment ref="E415" authorId="0" guid="{B9559702-F717-4D2A-ABEE-945DA34964CC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troca de abastecimento spst1d</t>
        </r>
      </text>
    </comment>
    <comment ref="O420" authorId="0" guid="{F4C372E8-D77C-45B3-B739-6A324831C1B7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O447" authorId="0" guid="{1CCF39ED-3D7D-4C0D-9920-89834AD489FD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460" authorId="0" guid="{762E8FBD-AF3E-448B-9AB7-D7AB9869D985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464" authorId="0" guid="{3F43FAF7-7A7B-4844-835D-B4D594217AA2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L477" authorId="3" guid="{58061D8E-BD67-43B9-9FE3-771A7B902503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Não usa no Activ
</t>
        </r>
      </text>
    </comment>
    <comment ref="O499" authorId="0" guid="{BA9E8F70-A621-4877-939D-CEF1968F91D6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O598" authorId="0" guid="{8544D7D6-1D2F-48DE-B979-28DF5313FE1C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620" authorId="0" guid="{BE22E008-85C2-42BF-A0AF-320823C5B357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O638" authorId="0" guid="{C7355A2D-3B55-49DE-893F-5DD0F5A9B67A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647" authorId="0" guid="{DA2678B1-51DD-4758-A519-B20C3B62A1DD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661" authorId="0" guid="{FA9D326F-223F-49B8-95CA-7C56C15ED365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</t>
        </r>
      </text>
    </comment>
    <comment ref="O667" authorId="0" guid="{1645D9DE-013F-4C38-B13F-922F5E44F964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678" authorId="0" guid="{0399B652-63DF-4F26-BE6B-E56A21A0EEF1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689" authorId="0" guid="{627BBF6C-A2DF-49F9-A144-E411FE134DF2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O693" authorId="0" guid="{97B145F9-EB29-42DC-8059-A40A647BCDA0}" shapeId="0">
      <text>
        <r>
          <rPr>
            <b/>
            <sz val="9"/>
            <color indexed="81"/>
            <rFont val="Segoe UI"/>
            <family val="2"/>
          </rPr>
          <t>Rosana Lusana:</t>
        </r>
        <r>
          <rPr>
            <sz val="9"/>
            <color indexed="81"/>
            <rFont val="Segoe UI"/>
            <family val="2"/>
          </rPr>
          <t xml:space="preserve">
pps sendo implementado
</t>
        </r>
      </text>
    </comment>
    <comment ref="M697" authorId="1" guid="{BB934460-F40D-4B3E-BE9A-9C4E5C9BFB45}" shapeId="0">
      <text>
        <r>
          <rPr>
            <b/>
            <sz val="9"/>
            <color indexed="81"/>
            <rFont val="Segoe UI"/>
            <family val="2"/>
          </rPr>
          <t>Roger Pocahy:</t>
        </r>
        <r>
          <rPr>
            <sz val="9"/>
            <color indexed="81"/>
            <rFont val="Segoe UI"/>
            <family val="2"/>
          </rPr>
          <t xml:space="preserve">
AT</t>
        </r>
      </text>
    </comment>
    <comment ref="L703" authorId="3" guid="{7C8A728B-5714-4149-9CE7-7342E331ED14}" shapeId="0">
      <text>
        <r>
          <rPr>
            <b/>
            <sz val="9"/>
            <color indexed="81"/>
            <rFont val="Segoe UI"/>
            <family val="2"/>
          </rPr>
          <t>Marcos Fernando Silva:</t>
        </r>
        <r>
          <rPr>
            <sz val="9"/>
            <color indexed="81"/>
            <rFont val="Segoe UI"/>
            <family val="2"/>
          </rPr>
          <t xml:space="preserve">
Não usa no Activ
</t>
        </r>
      </text>
    </comment>
  </commentList>
</comments>
</file>

<file path=xl/sharedStrings.xml><?xml version="1.0" encoding="utf-8"?>
<sst xmlns="http://schemas.openxmlformats.org/spreadsheetml/2006/main" count="35326" uniqueCount="10249">
  <si>
    <t>Data Auditoria:</t>
  </si>
  <si>
    <t>Auditado Por:</t>
  </si>
  <si>
    <t>POU Auditado:</t>
  </si>
  <si>
    <t>Time Produção:</t>
  </si>
  <si>
    <t>Nome, Registro e Assinatura FT Produção</t>
  </si>
  <si>
    <t>VERIFICAÇÕES</t>
  </si>
  <si>
    <t>NA</t>
  </si>
  <si>
    <t>OK</t>
  </si>
  <si>
    <t>N OK</t>
  </si>
  <si>
    <t>INFORMAÇÕES ARAMADO</t>
  </si>
  <si>
    <t>ATENDIMENTO REGRA DE FIFO</t>
  </si>
  <si>
    <t>IDENTIFICAÇÃO DE PISO</t>
  </si>
  <si>
    <t>N° Magico</t>
  </si>
  <si>
    <t>PART NUMBER</t>
  </si>
  <si>
    <t>STPK</t>
  </si>
  <si>
    <t>ESPERA</t>
  </si>
  <si>
    <t>IDENTIFICAÇÃO</t>
  </si>
  <si>
    <t>CONSUMO POR UNIDADE</t>
  </si>
  <si>
    <t>OBSERVAÇÕES</t>
  </si>
  <si>
    <t>SIM</t>
  </si>
  <si>
    <t>NÃO</t>
  </si>
  <si>
    <t>EMBALAGENS</t>
  </si>
  <si>
    <t>PENDANTS</t>
  </si>
  <si>
    <t>DESCRIÇÃO DAS ATIVIDADES:</t>
  </si>
  <si>
    <t>EPS</t>
  </si>
  <si>
    <t>1. Ao acionar o pendant, tem tempo suficiente para a peça chegar ao POU?</t>
  </si>
  <si>
    <t>2. Informações do pendant estão corretas no cadastro no EPS_Config e planilha(nº pendant, PN, descrição de peça).</t>
  </si>
  <si>
    <t>3. Verificar aparência de pendant.</t>
  </si>
  <si>
    <t>CADASTRO</t>
  </si>
  <si>
    <t>1. Verificar cadastro no sistema EPS_Config (POU, STPK).</t>
  </si>
  <si>
    <t>2.Atenção aos PN's que tem cadastro em mais de um pendant.</t>
  </si>
  <si>
    <t>MGO</t>
  </si>
  <si>
    <t>1. Verificar idenfiticação se está legivel e padronizada.</t>
  </si>
  <si>
    <t>2. verificar se todas informações da etiqueta estão corretas(nº pendant, PN, descrição, acionamento).</t>
  </si>
  <si>
    <t>ARAMADO</t>
  </si>
  <si>
    <t>2. verificar se todas informações da etiqueta estão corretas(PN, descrição, quant. De kanban, POU, etc...).</t>
  </si>
  <si>
    <t>PISO</t>
  </si>
  <si>
    <t>2. verificar se todas informações estão corretas(PN, descrição, STPK, POU, etc...).</t>
  </si>
  <si>
    <t>MIX</t>
  </si>
  <si>
    <t>2017 - JANEIRO</t>
  </si>
  <si>
    <t>4h Prod.</t>
  </si>
  <si>
    <t>DATA</t>
  </si>
  <si>
    <t>ONIX</t>
  </si>
  <si>
    <t>ACTIV</t>
  </si>
  <si>
    <t xml:space="preserve">PRISMA </t>
  </si>
  <si>
    <t>ok</t>
  </si>
  <si>
    <t>JOY</t>
  </si>
  <si>
    <t>ONIX/PRISMA</t>
  </si>
  <si>
    <t>Formula</t>
  </si>
  <si>
    <t>Nr Magico</t>
  </si>
  <si>
    <t>PN</t>
  </si>
  <si>
    <t>Descrição</t>
  </si>
  <si>
    <t>POU-Rota</t>
  </si>
  <si>
    <t>Estoquista</t>
  </si>
  <si>
    <t>Embalagem</t>
  </si>
  <si>
    <t>Area</t>
  </si>
  <si>
    <t>Fornecedor</t>
  </si>
  <si>
    <t>Planta</t>
  </si>
  <si>
    <t>Modelo</t>
  </si>
  <si>
    <t>Aplicação</t>
  </si>
  <si>
    <t>Qt. Kanban Atual</t>
  </si>
  <si>
    <t>Qt. Kanban Ideal</t>
  </si>
  <si>
    <t>Trocar Kanban</t>
  </si>
  <si>
    <t>Status</t>
  </si>
  <si>
    <t>Resp. Turno</t>
  </si>
  <si>
    <t>Data status</t>
  </si>
  <si>
    <t>96169594</t>
  </si>
  <si>
    <t>COXIM TPA TRAS</t>
  </si>
  <si>
    <t>LF003D-M1</t>
  </si>
  <si>
    <t>CEV</t>
  </si>
  <si>
    <t>00002002</t>
  </si>
  <si>
    <t>L. FINAL</t>
  </si>
  <si>
    <t>DONG MYEONG</t>
  </si>
  <si>
    <t>G1</t>
  </si>
  <si>
    <t>TP009D-M2</t>
  </si>
  <si>
    <t>TRIM 1</t>
  </si>
  <si>
    <t>Min 2</t>
  </si>
  <si>
    <t>Max 3</t>
  </si>
  <si>
    <t>PPS</t>
  </si>
  <si>
    <t>GA 1° T</t>
  </si>
  <si>
    <t>95963800</t>
  </si>
  <si>
    <t>JACK PKG</t>
  </si>
  <si>
    <t>MB018D-M1</t>
  </si>
  <si>
    <t>0CXPAPEL</t>
  </si>
  <si>
    <t>MEC. BAIXA</t>
  </si>
  <si>
    <t>TAE JUNG TEC</t>
  </si>
  <si>
    <t>MIN  2</t>
  </si>
  <si>
    <t>Max  3</t>
  </si>
  <si>
    <t>GA 2° T</t>
  </si>
  <si>
    <t>95492640</t>
  </si>
  <si>
    <t>TRAVA DA BATERIA 40A</t>
  </si>
  <si>
    <t>DASUNG CO LT</t>
  </si>
  <si>
    <t>ONIX/PRISMA EXP</t>
  </si>
  <si>
    <t>Min  2</t>
  </si>
  <si>
    <t>95460409</t>
  </si>
  <si>
    <t>CAPA DO ABS</t>
  </si>
  <si>
    <t>MA022D-M2</t>
  </si>
  <si>
    <t>MEC. ALTA</t>
  </si>
  <si>
    <t>ITW DELFAST</t>
  </si>
  <si>
    <t>MIN  3</t>
  </si>
  <si>
    <t>MAX  5</t>
  </si>
  <si>
    <t>94748588</t>
  </si>
  <si>
    <t>HASTE DA MAÇANETA DD</t>
  </si>
  <si>
    <t>DO023E-M4</t>
  </si>
  <si>
    <t>DOORS</t>
  </si>
  <si>
    <t>MEVIS SLOVAK</t>
  </si>
  <si>
    <t>MAX  3</t>
  </si>
  <si>
    <t>94747905</t>
  </si>
  <si>
    <t>EMBLEMA ONIX</t>
  </si>
  <si>
    <t>TP033D-M2</t>
  </si>
  <si>
    <t>ZANANI</t>
  </si>
  <si>
    <t>94747899</t>
  </si>
  <si>
    <t>EMBLEMA PRISMA</t>
  </si>
  <si>
    <t>ZANINI</t>
  </si>
  <si>
    <t>PRISMA</t>
  </si>
  <si>
    <t>PORCA MOLA</t>
  </si>
  <si>
    <t>DOCPNL-M5</t>
  </si>
  <si>
    <t>00002001</t>
  </si>
  <si>
    <t>93298908</t>
  </si>
  <si>
    <t>TORX HEAD SCR</t>
  </si>
  <si>
    <t>TP016E-M3</t>
  </si>
  <si>
    <t>TRIM 2</t>
  </si>
  <si>
    <t>FIBAM</t>
  </si>
  <si>
    <t>90498320</t>
  </si>
  <si>
    <t>TRAVA FLEX FR</t>
  </si>
  <si>
    <t xml:space="preserve">GRAMPOS ACO </t>
  </si>
  <si>
    <t>90413589</t>
  </si>
  <si>
    <t>PORCA DEFLETOR DE CALOR</t>
  </si>
  <si>
    <t>MA004D-M2</t>
  </si>
  <si>
    <t>52113990</t>
  </si>
  <si>
    <t>CHICOTE</t>
  </si>
  <si>
    <t>SPSD3D-M4</t>
  </si>
  <si>
    <t>00002004</t>
  </si>
  <si>
    <t>SPSD</t>
  </si>
  <si>
    <t>LEAR DO BRASIL</t>
  </si>
  <si>
    <t>PRISMA JOY</t>
  </si>
  <si>
    <t>52100322</t>
  </si>
  <si>
    <t>SLIDER DIANT LD</t>
  </si>
  <si>
    <t>SPSF1D-M4</t>
  </si>
  <si>
    <t>PEL</t>
  </si>
  <si>
    <t>PELZER</t>
  </si>
  <si>
    <t>GA 3° T</t>
  </si>
  <si>
    <t>52100320</t>
  </si>
  <si>
    <t>SLIDER DIANT LE</t>
  </si>
  <si>
    <t>52088734</t>
  </si>
  <si>
    <t>adesivo porta diant LD inf carros vermelho e branco)</t>
  </si>
  <si>
    <t>PDI</t>
  </si>
  <si>
    <t>PENDANT</t>
  </si>
  <si>
    <t>52088732</t>
  </si>
  <si>
    <t>adesivo porta diant LE inf carros vermelho e branco)</t>
  </si>
  <si>
    <t>52085132</t>
  </si>
  <si>
    <t xml:space="preserve">AMORTECEDOR GAS CJ-T/ELEVTR                                 </t>
  </si>
  <si>
    <t>TP001D-M2</t>
  </si>
  <si>
    <t>EST</t>
  </si>
  <si>
    <t>00002003</t>
  </si>
  <si>
    <t>STABILUSLTDA</t>
  </si>
  <si>
    <t>52082289</t>
  </si>
  <si>
    <t xml:space="preserve">CABO CJ-NEG BAT </t>
  </si>
  <si>
    <t xml:space="preserve"> </t>
  </si>
  <si>
    <t>HEBI THB INT</t>
  </si>
  <si>
    <t>52081103</t>
  </si>
  <si>
    <t>adesivo porta tras LD sup carro branco</t>
  </si>
  <si>
    <t>52081102</t>
  </si>
  <si>
    <t>adesivo porta diant LD superior</t>
  </si>
  <si>
    <t>52081101</t>
  </si>
  <si>
    <t>adesivo porta tras LE sup carro branco</t>
  </si>
  <si>
    <t>52081100</t>
  </si>
  <si>
    <t>adesivo porta tras LE supcarro branco</t>
  </si>
  <si>
    <t>52081099</t>
  </si>
  <si>
    <t>adesivo porta tras  sup carro vermelho</t>
  </si>
  <si>
    <t>52081098</t>
  </si>
  <si>
    <t>adesivo porta diant LD sup carro vermelho</t>
  </si>
  <si>
    <t>52081097</t>
  </si>
  <si>
    <t>adesivo porta tras LE sup carro vermelho</t>
  </si>
  <si>
    <t>52081096</t>
  </si>
  <si>
    <t>adesivo porta diant LE sup carro vermelho</t>
  </si>
  <si>
    <t>52071936</t>
  </si>
  <si>
    <t xml:space="preserve">ASSENTO-MOLA LIB CAPO                                       </t>
  </si>
  <si>
    <t>A RAYMOND</t>
  </si>
  <si>
    <t>52068735</t>
  </si>
  <si>
    <t>adesivo porta tras LD inf carros vermelho e branco)</t>
  </si>
  <si>
    <t>52068731</t>
  </si>
  <si>
    <t>adesivo capô</t>
  </si>
  <si>
    <t>52068730</t>
  </si>
  <si>
    <t>adesivo liftgate carro branco</t>
  </si>
  <si>
    <t>52068729</t>
  </si>
  <si>
    <t>52058748</t>
  </si>
  <si>
    <t>SWITCH PLATE MANUAL D/D JOY</t>
  </si>
  <si>
    <t>DO023E-M5</t>
  </si>
  <si>
    <t>52053554</t>
  </si>
  <si>
    <t>TRILHO TETO PRISMA</t>
  </si>
  <si>
    <t>LF007D-ZM8</t>
  </si>
  <si>
    <t>l.final</t>
  </si>
  <si>
    <t>COOPER MG</t>
  </si>
  <si>
    <t>52053553</t>
  </si>
  <si>
    <t>TRILHO TETO LE PRISMA</t>
  </si>
  <si>
    <t>SPSLF3</t>
  </si>
  <si>
    <t>52048090</t>
  </si>
  <si>
    <t>TRILHO TETO ONIX</t>
  </si>
  <si>
    <t>52048089</t>
  </si>
  <si>
    <t>TRILHO TETO LE ONIX</t>
  </si>
  <si>
    <t>52037592</t>
  </si>
  <si>
    <t>INSERTO CONSOLE - OCULOS</t>
  </si>
  <si>
    <t>SPSLF3-M1</t>
  </si>
  <si>
    <t>Corrigido</t>
  </si>
  <si>
    <t>52017146</t>
  </si>
  <si>
    <t>EMBLEMA LTZ</t>
  </si>
  <si>
    <t>TO033D-M2</t>
  </si>
  <si>
    <t>20914393</t>
  </si>
  <si>
    <t>CUNHA TPA TRAS INFERIOR</t>
  </si>
  <si>
    <t>TP035D-M2</t>
  </si>
  <si>
    <t>MID-STATES R</t>
  </si>
  <si>
    <t>15267367</t>
  </si>
  <si>
    <t>ETIQUETA VIN COLUNA B</t>
  </si>
  <si>
    <t>TP012E-M3</t>
  </si>
  <si>
    <t>GM POWERTRAI</t>
  </si>
  <si>
    <t>13504440</t>
  </si>
  <si>
    <t>ETIQUETA PRESSÃO PNEUS</t>
  </si>
  <si>
    <t>TP055E-M2</t>
  </si>
  <si>
    <t>AVERY DENNIS</t>
  </si>
  <si>
    <t>13288181</t>
  </si>
  <si>
    <t>ANTENA CJ-RADIO</t>
  </si>
  <si>
    <t>LF004E-M1</t>
  </si>
  <si>
    <t>RECEPTEC COR</t>
  </si>
  <si>
    <t>12657461</t>
  </si>
  <si>
    <t>MÓDULO ASM PROCONV</t>
  </si>
  <si>
    <t>SPSMBC</t>
  </si>
  <si>
    <t>HITACHI AUTO</t>
  </si>
  <si>
    <t>11612078</t>
  </si>
  <si>
    <t>PORCA ESCAPAM</t>
  </si>
  <si>
    <t>MAP02E-M2</t>
  </si>
  <si>
    <t>WILHELM BOEL</t>
  </si>
  <si>
    <t>PUSH PIN</t>
  </si>
  <si>
    <t>MA021E-M1</t>
  </si>
  <si>
    <t>TECNOPLAST</t>
  </si>
  <si>
    <t>11589292</t>
  </si>
  <si>
    <t>SPSLF4-M1</t>
  </si>
  <si>
    <t>11589015</t>
  </si>
  <si>
    <t>PARAFUSO</t>
  </si>
  <si>
    <t>ILLINOIS TOO</t>
  </si>
  <si>
    <t>DO015E-M4</t>
  </si>
  <si>
    <t>DO017D-M4</t>
  </si>
  <si>
    <t>11588744</t>
  </si>
  <si>
    <t>PF JUNTA ESFÉRICA</t>
  </si>
  <si>
    <t>MA010E-M1</t>
  </si>
  <si>
    <t>METALAC</t>
  </si>
  <si>
    <t>Mín   2</t>
  </si>
  <si>
    <t>Máx  3</t>
  </si>
  <si>
    <t>11588740</t>
  </si>
  <si>
    <t>PARAFUSO AMORTECEDOR TRAS</t>
  </si>
  <si>
    <t>9598708</t>
  </si>
  <si>
    <t>PORCA-RODA</t>
  </si>
  <si>
    <t>MB020D-M1</t>
  </si>
  <si>
    <t>JACOBSON</t>
  </si>
  <si>
    <t>Min  3</t>
  </si>
  <si>
    <t>Max  6</t>
  </si>
  <si>
    <t>09594681</t>
  </si>
  <si>
    <t>MEC.BAIXA</t>
  </si>
  <si>
    <t>GM POWERTRAIN</t>
  </si>
  <si>
    <t>09309508</t>
  </si>
  <si>
    <t>MASSA DE VEDAÇÃO</t>
  </si>
  <si>
    <t>MINOMI-M3</t>
  </si>
  <si>
    <t>HASS</t>
  </si>
  <si>
    <t>OCXPAPEL</t>
  </si>
  <si>
    <t>COLAUTO</t>
  </si>
  <si>
    <t>XX</t>
  </si>
  <si>
    <t>09132667</t>
  </si>
  <si>
    <t>REBITE</t>
  </si>
  <si>
    <t>TP024D-M2</t>
  </si>
  <si>
    <t>REFAL</t>
  </si>
  <si>
    <t>TP024E-M3</t>
  </si>
  <si>
    <t>09129705</t>
  </si>
  <si>
    <t>ISOLADOR FILTRO</t>
  </si>
  <si>
    <t>MB002D-M1</t>
  </si>
  <si>
    <t>PRODUFLEX</t>
  </si>
  <si>
    <t>MB003E-M1</t>
  </si>
  <si>
    <t>Min 3</t>
  </si>
  <si>
    <t>Max  5</t>
  </si>
  <si>
    <t>09126551</t>
  </si>
  <si>
    <t>PRESILHA MANG RESERV CI MEST</t>
  </si>
  <si>
    <t>04874119</t>
  </si>
  <si>
    <t>TAMPÃO DA LANTERNA</t>
  </si>
  <si>
    <t>PROTECTIVE I</t>
  </si>
  <si>
    <t>PROTECTIVE</t>
  </si>
  <si>
    <t>peça obsoleta</t>
  </si>
  <si>
    <t>02879379</t>
  </si>
  <si>
    <t>TAMPÃO</t>
  </si>
  <si>
    <t>MAPRA MANGUE</t>
  </si>
  <si>
    <t>02591033</t>
  </si>
  <si>
    <t>TAMPÃO  DA ANTENA</t>
  </si>
  <si>
    <t>TP061D-M2</t>
  </si>
  <si>
    <t>NIFCO KOREA</t>
  </si>
  <si>
    <t>SUPORTE DO COCKPIT</t>
  </si>
  <si>
    <t>SPST1E-M3</t>
  </si>
  <si>
    <t>SPST</t>
  </si>
  <si>
    <t>MOLD MASTERS</t>
  </si>
  <si>
    <t>Max 5</t>
  </si>
  <si>
    <t xml:space="preserve">Arruela </t>
  </si>
  <si>
    <t>COSMO ENG CO</t>
  </si>
  <si>
    <t>MAÇANETA  LEVANTADOR VIDRO</t>
  </si>
  <si>
    <t xml:space="preserve"> COSMO ENG CO</t>
  </si>
  <si>
    <t xml:space="preserve">ONIX/PRISMA </t>
  </si>
  <si>
    <t>PIVOT</t>
  </si>
  <si>
    <t xml:space="preserve">TRIM 1 </t>
  </si>
  <si>
    <t>NIFCO KORE</t>
  </si>
  <si>
    <t>CJ MANGUEIRA</t>
  </si>
  <si>
    <t>SPS FRONT</t>
  </si>
  <si>
    <t>FTE INDUSTRI</t>
  </si>
  <si>
    <t>Max  4</t>
  </si>
  <si>
    <t>BASE IP TIE BAR (SACI)</t>
  </si>
  <si>
    <t>ULIANA</t>
  </si>
  <si>
    <t>Min 4</t>
  </si>
  <si>
    <t>Max 8</t>
  </si>
  <si>
    <t>TAPE-BODY H/P</t>
  </si>
  <si>
    <t>15203D-PI</t>
  </si>
  <si>
    <t>PINTURA</t>
  </si>
  <si>
    <t>HENKEL CORP</t>
  </si>
  <si>
    <t>TAMPÃO-PIT</t>
  </si>
  <si>
    <t>9/12</t>
  </si>
  <si>
    <t>TAPE-BODY</t>
  </si>
  <si>
    <t>TP038D-M2</t>
  </si>
  <si>
    <t>0002002</t>
  </si>
  <si>
    <t xml:space="preserve">PORCA MOLA </t>
  </si>
  <si>
    <t>TP006D-M2</t>
  </si>
  <si>
    <t xml:space="preserve">ONIX /PRISMA </t>
  </si>
  <si>
    <t>MIN 2</t>
  </si>
  <si>
    <t>14/028/2017</t>
  </si>
  <si>
    <t>Batoque do Cofre</t>
  </si>
  <si>
    <t>MAX 3</t>
  </si>
  <si>
    <t>RETAINER-T/LP</t>
  </si>
  <si>
    <t>TP040D-M2</t>
  </si>
  <si>
    <t>TP050D-M2</t>
  </si>
  <si>
    <t>TP006E-M3</t>
  </si>
  <si>
    <t>TAMPÃO CX RODA</t>
  </si>
  <si>
    <t>MA012E-M1</t>
  </si>
  <si>
    <t>CX PAPEL</t>
  </si>
  <si>
    <t>Mín 2</t>
  </si>
  <si>
    <t>Máx 4</t>
  </si>
  <si>
    <t>MA018E-M1</t>
  </si>
  <si>
    <t>3 O / 3 P</t>
  </si>
  <si>
    <t>23/11/20106</t>
  </si>
  <si>
    <t>PRESILHA LONGARINA DIANT</t>
  </si>
  <si>
    <t>MA003D-M2</t>
  </si>
  <si>
    <t>CHAVE DE RODAS - TOOL KIT</t>
  </si>
  <si>
    <t>MIN  4</t>
  </si>
  <si>
    <t>Max  7</t>
  </si>
  <si>
    <t>ISOLADOR-F/AR</t>
  </si>
  <si>
    <t>MB010D-M1</t>
  </si>
  <si>
    <t>RETAINER ASM</t>
  </si>
  <si>
    <t>COBERTURA ABS LE</t>
  </si>
  <si>
    <t>CHUNIL ENGIN</t>
  </si>
  <si>
    <t xml:space="preserve">PRESILHA-TUBO CRUZ FR DIANT                                 </t>
  </si>
  <si>
    <t>TAMPÃO DO SLIDER</t>
  </si>
  <si>
    <t>ENA INDUSTRY</t>
  </si>
  <si>
    <t>TAMPÃO TRASEIRO</t>
  </si>
  <si>
    <t>TRIM I</t>
  </si>
  <si>
    <t>TAMPA DO COMB</t>
  </si>
  <si>
    <t>STANT MANUFA</t>
  </si>
  <si>
    <t>TAMPA GARG.TANQUE COMB. AUT</t>
  </si>
  <si>
    <t>SPSMBB-M1</t>
  </si>
  <si>
    <t>STANT</t>
  </si>
  <si>
    <t xml:space="preserve">SWITCH ASM-FRT S/D WDO CONT                                 </t>
  </si>
  <si>
    <t>SPSD1D-M4</t>
  </si>
  <si>
    <t>DAESUNG</t>
  </si>
  <si>
    <t>SPSD1E-M4</t>
  </si>
  <si>
    <t>COBERTURA-AUT.</t>
  </si>
  <si>
    <t>DAESHIN MACH</t>
  </si>
  <si>
    <t>ONIX AT/PRISMA AT</t>
  </si>
  <si>
    <t>PORTA ÓCULOS</t>
  </si>
  <si>
    <t>TP023E-M3</t>
  </si>
  <si>
    <t>JUNGWON PREC</t>
  </si>
  <si>
    <t>RETENTOR-VARETA ABERT CAPO</t>
  </si>
  <si>
    <t>BRACKET</t>
  </si>
  <si>
    <t>LF001E-M1</t>
  </si>
  <si>
    <t>TUBULAÇÃO ABS</t>
  </si>
  <si>
    <t>SEQUEN-M3</t>
  </si>
  <si>
    <t>TI</t>
  </si>
  <si>
    <t>TI BUNDY</t>
  </si>
  <si>
    <t>CORDA DO CONSOLE</t>
  </si>
  <si>
    <t>NET ASM-R/CMP</t>
  </si>
  <si>
    <t>PLUG-RKR RR I</t>
  </si>
  <si>
    <t>4</t>
  </si>
  <si>
    <t>CAPA PF</t>
  </si>
  <si>
    <t>LF006D-M1</t>
  </si>
  <si>
    <t>LIAME DO ATUADOR FECH TRAS</t>
  </si>
  <si>
    <t>MEVIS SPA</t>
  </si>
  <si>
    <t>BLACK-STICK TRAS LD</t>
  </si>
  <si>
    <t>BLACKS-PIT</t>
  </si>
  <si>
    <t>3M</t>
  </si>
  <si>
    <t>BLACK-STICK TRAS LE</t>
  </si>
  <si>
    <t>BLACK-STICK DIANT LD</t>
  </si>
  <si>
    <t>BLACK-STICK DIANT LE</t>
  </si>
  <si>
    <t>MOLDURA CJ-DIANT SUP LAT CAR</t>
  </si>
  <si>
    <t>COMPONENT IN</t>
  </si>
  <si>
    <t>MOLDURA CJ-DIANT DELTA</t>
  </si>
  <si>
    <t>LF002D-M1</t>
  </si>
  <si>
    <t>TRILHO PLÁST. MECANISMO TE</t>
  </si>
  <si>
    <t>SPSD2E-M4</t>
  </si>
  <si>
    <t>PLASTICOS MA</t>
  </si>
  <si>
    <t>TRILHO PLÁSTICO MEC TD</t>
  </si>
  <si>
    <t>SPSD2D-M4</t>
  </si>
  <si>
    <t xml:space="preserve">COBERT FURO PF CONS DIANT            </t>
  </si>
  <si>
    <t>MAÇANETA EXTERNA TE VERMELHO</t>
  </si>
  <si>
    <t>SPSD3E-M4</t>
  </si>
  <si>
    <t xml:space="preserve"> AUTOMETAL 
</t>
  </si>
  <si>
    <t xml:space="preserve">PORCA-COB ABERT ANT RADIO                                   </t>
  </si>
  <si>
    <t>BAROSSI</t>
  </si>
  <si>
    <t xml:space="preserve">COBERTURA-ABERT ANT RADIO                                   </t>
  </si>
  <si>
    <t>ETQ. GASOLINA EURO</t>
  </si>
  <si>
    <t>JL</t>
  </si>
  <si>
    <t>BLACK-STICK COL B LE</t>
  </si>
  <si>
    <t>TP058D-M2</t>
  </si>
  <si>
    <t>TRIM 3</t>
  </si>
  <si>
    <t>BLACK-STICK COL B LD</t>
  </si>
  <si>
    <t>CINTA TANQUE LD</t>
  </si>
  <si>
    <t>MA005D-M2</t>
  </si>
  <si>
    <t>HWASUNG CO L</t>
  </si>
  <si>
    <t>CINTA TANQUE LE</t>
  </si>
  <si>
    <t>MANG ALIM COMB INICIO FRIO</t>
  </si>
  <si>
    <t>HBA HUTCHINS</t>
  </si>
  <si>
    <t xml:space="preserve">MANGUEIRA DO AR QUENTE </t>
  </si>
  <si>
    <t>MAP001D</t>
  </si>
  <si>
    <t>HASTE TRASEIRA DIREITA</t>
  </si>
  <si>
    <t>HASTE DA MAÇANETA DE</t>
  </si>
  <si>
    <t>onix/prisma</t>
  </si>
  <si>
    <t xml:space="preserve">TRILHO GUIA VIDRO MECANISMO </t>
  </si>
  <si>
    <t>MAX  6</t>
  </si>
  <si>
    <t>TRILHO GUIA VIDRO - TRILHO PLAST.   DE</t>
  </si>
  <si>
    <t>PLASTICOS</t>
  </si>
  <si>
    <t>ARAME - HASTE DO CILINDRO LD</t>
  </si>
  <si>
    <t>max  3</t>
  </si>
  <si>
    <t xml:space="preserve">ARAME - HASTE DO CILINDRO LE </t>
  </si>
  <si>
    <t>DO002E-M4</t>
  </si>
  <si>
    <t xml:space="preserve">MANGUEIRA VAC S/MECS S/FR                                </t>
  </si>
  <si>
    <t>GRAVATA ONIX</t>
  </si>
  <si>
    <t>SPSLF1-M1</t>
  </si>
  <si>
    <t>POLYPLASTICS</t>
  </si>
  <si>
    <t>EMBLEMA</t>
  </si>
  <si>
    <t>MB021E-M1</t>
  </si>
  <si>
    <t>LIAME FECHADURA TPA TRAS</t>
  </si>
  <si>
    <t>MOLA CJ- DOBRA TAMPA</t>
  </si>
  <si>
    <t>WAPMOLAS</t>
  </si>
  <si>
    <t>FILME TD</t>
  </si>
  <si>
    <t>DO014D-M4</t>
  </si>
  <si>
    <t>FILME TE</t>
  </si>
  <si>
    <t>DO0014E-M4</t>
  </si>
  <si>
    <t>PESTANA DIANTEIRA DIREITA</t>
  </si>
  <si>
    <t>DO011D-M4</t>
  </si>
  <si>
    <t>ceva</t>
  </si>
  <si>
    <t>KLT</t>
  </si>
  <si>
    <t>MAX  4</t>
  </si>
  <si>
    <t>PESTANA DIANTEIRA ESQUERDA</t>
  </si>
  <si>
    <t>DO010E-M4</t>
  </si>
  <si>
    <t>FILME DD</t>
  </si>
  <si>
    <t>DO009D-M4</t>
  </si>
  <si>
    <t>FILME DE</t>
  </si>
  <si>
    <t>DO009E-M4</t>
  </si>
  <si>
    <t>MAÇANETA Ext. TRASEIRA LE PRETA</t>
  </si>
  <si>
    <t xml:space="preserve">AUTOMETAL  </t>
  </si>
  <si>
    <t>SUPORTE SWITCH LD MY12</t>
  </si>
  <si>
    <t>DO00CP-M4</t>
  </si>
  <si>
    <t>SUPORTE SWITCH LE MY12</t>
  </si>
  <si>
    <t>MANGUEIRA DO RADIADOR</t>
  </si>
  <si>
    <t>MAP05E-M2</t>
  </si>
  <si>
    <t>Min  4</t>
  </si>
  <si>
    <t>Max  8</t>
  </si>
  <si>
    <t xml:space="preserve">ETIQUETA-RECOMEND COMBUST                               </t>
  </si>
  <si>
    <t>LABEL-FUEL</t>
  </si>
  <si>
    <t>ETIQUETA-R</t>
  </si>
  <si>
    <t>EMBLEMA 1.4</t>
  </si>
  <si>
    <t>LIMITADOR</t>
  </si>
  <si>
    <t>CEVA</t>
  </si>
  <si>
    <t>SEHWA IND CO</t>
  </si>
  <si>
    <t>PARAFUSO ESPELHO</t>
  </si>
  <si>
    <t>CONTINENTAL</t>
  </si>
  <si>
    <t>EMBLEMA LT</t>
  </si>
  <si>
    <t>ITAXING</t>
  </si>
  <si>
    <t>Palheta tampa tras. ONIX</t>
  </si>
  <si>
    <t>DYNA</t>
  </si>
  <si>
    <t>ESP. ANTI RUIDO Pta MCE</t>
  </si>
  <si>
    <t>DO015D-M4</t>
  </si>
  <si>
    <t>SDS INDUSTRI</t>
  </si>
  <si>
    <t>ESPUMA ANTI RUÍDO</t>
  </si>
  <si>
    <t>DO0015E-M4</t>
  </si>
  <si>
    <t xml:space="preserve">SDS INDUSTRI 
</t>
  </si>
  <si>
    <t>PRESILHA</t>
  </si>
  <si>
    <t>A RAYMOND BRASIL LTD</t>
  </si>
  <si>
    <t>COXIM TPA COFRE</t>
  </si>
  <si>
    <t>CABLE SHIFT AT</t>
  </si>
  <si>
    <t>TP023E-ZM8</t>
  </si>
  <si>
    <t>NINGBO AUTO</t>
  </si>
  <si>
    <t>VEDADOR DO COFRE</t>
  </si>
  <si>
    <t xml:space="preserve">VEDADOR </t>
  </si>
  <si>
    <t>MA008D-M2</t>
  </si>
  <si>
    <t>2 O/ 3 P</t>
  </si>
  <si>
    <t>TP053E-M2</t>
  </si>
  <si>
    <t>TRM 3</t>
  </si>
  <si>
    <t>RETENTOR</t>
  </si>
  <si>
    <t>TRIM1</t>
  </si>
  <si>
    <t>NIFKO-KOREA</t>
  </si>
  <si>
    <t>PRESILHA-CABO DO COFRE</t>
  </si>
  <si>
    <t>Porca da moldura de porta</t>
  </si>
  <si>
    <t>PUNGKANG CO</t>
  </si>
  <si>
    <t>TP063D-M2</t>
  </si>
  <si>
    <t>TP063E-M2</t>
  </si>
  <si>
    <t>Mín  2</t>
  </si>
  <si>
    <t>INFOCARD</t>
  </si>
  <si>
    <t>MB011D-M1</t>
  </si>
  <si>
    <t>DARUMA</t>
  </si>
  <si>
    <t>TODOS</t>
  </si>
  <si>
    <t>17/03/2015</t>
  </si>
  <si>
    <t>ENCHIMENTO SANKO</t>
  </si>
  <si>
    <t>TOOLKT-M1</t>
  </si>
  <si>
    <t>SANKO ESPUMAS</t>
  </si>
  <si>
    <t>TP017D-M2</t>
  </si>
  <si>
    <t>ESPACADOR</t>
  </si>
  <si>
    <t>US FARATHANE</t>
  </si>
  <si>
    <t>SACO PLÁSTICO</t>
  </si>
  <si>
    <t>SC.PLAST</t>
  </si>
  <si>
    <t>MEC.ALTA</t>
  </si>
  <si>
    <t>CBS IND COM</t>
  </si>
  <si>
    <t>COXIM LIMPADOR</t>
  </si>
  <si>
    <t>SPSLF5-M1</t>
  </si>
  <si>
    <t>27/03/2015</t>
  </si>
  <si>
    <t>PORCA RODA RESERVA</t>
  </si>
  <si>
    <t>MB018E-M1</t>
  </si>
  <si>
    <t>Active</t>
  </si>
  <si>
    <t>MOTORZINHO TAMPA CELTA</t>
  </si>
  <si>
    <t>VALEO LIMP</t>
  </si>
  <si>
    <t>PARAFUSO-B</t>
  </si>
  <si>
    <t xml:space="preserve">LIPOS   </t>
  </si>
  <si>
    <t xml:space="preserve">ANTI-RUÍDO pta 3 E 5 PORTAS </t>
  </si>
  <si>
    <t>KIT DO MACACO</t>
  </si>
  <si>
    <t>SPSMBC-M1</t>
  </si>
  <si>
    <t>COPLAC DO BRASIL</t>
  </si>
  <si>
    <t>ONIX ACTIVE</t>
  </si>
  <si>
    <t>SUPORTE DO CONSOLE</t>
  </si>
  <si>
    <t>GESTAMP</t>
  </si>
  <si>
    <t>PINHEIRINHO</t>
  </si>
  <si>
    <t>6 O / 7 P</t>
  </si>
  <si>
    <t>MA026E-M2</t>
  </si>
  <si>
    <t>PORCA JUNTA ESFÉRICA</t>
  </si>
  <si>
    <t>PARASMO</t>
  </si>
  <si>
    <t>PORCA-RESERV PART</t>
  </si>
  <si>
    <t>TP029E-M3</t>
  </si>
  <si>
    <t>NEUMAYER TEK</t>
  </si>
  <si>
    <t>PORCA DA BUZINA</t>
  </si>
  <si>
    <t>PF EXTINTOR INCENDIO</t>
  </si>
  <si>
    <t>TP053D-M2</t>
  </si>
  <si>
    <t>ACUMENT BRAS</t>
  </si>
  <si>
    <t>PF SUPERIOR GARGALO</t>
  </si>
  <si>
    <t xml:space="preserve">ONIX </t>
  </si>
  <si>
    <t>BOTAO TAPETE</t>
  </si>
  <si>
    <t>TP008E-M3</t>
  </si>
  <si>
    <t>TP042D-M2</t>
  </si>
  <si>
    <t>1 P / 3 O</t>
  </si>
  <si>
    <t>0000CX</t>
  </si>
  <si>
    <t>Max 2</t>
  </si>
  <si>
    <t>ESPUMA ESPECIAL</t>
  </si>
  <si>
    <t xml:space="preserve"> FORMCAR DO B</t>
  </si>
  <si>
    <t>TP013E-M3</t>
  </si>
  <si>
    <t xml:space="preserve">SUPORTE EXTINTOR INCENDIO                                </t>
  </si>
  <si>
    <t>RESIL COMERC</t>
  </si>
  <si>
    <t>pago com pendant 12/09/2016</t>
  </si>
  <si>
    <t>ARRUELA RETRABALHO LINHA FINAL</t>
  </si>
  <si>
    <t>L.FINAL</t>
  </si>
  <si>
    <t>HUTCHINSON</t>
  </si>
  <si>
    <t>PORCA SUP TUBO TQ COMB</t>
  </si>
  <si>
    <t>TEXTRON INC</t>
  </si>
  <si>
    <t>FELTRO ISOL</t>
  </si>
  <si>
    <t>cev</t>
  </si>
  <si>
    <t>COPLAC DO BR</t>
  </si>
  <si>
    <t>BIGODINHO ANTI RUIDO</t>
  </si>
  <si>
    <t>LENTE TRANSPARENTE</t>
  </si>
  <si>
    <t>3M DO BRASIL</t>
  </si>
  <si>
    <t>Min  1</t>
  </si>
  <si>
    <t>Max  2</t>
  </si>
  <si>
    <t xml:space="preserve">Batente bolha </t>
  </si>
  <si>
    <t xml:space="preserve">3M DO BRASIL </t>
  </si>
  <si>
    <t>PASSAMURO</t>
  </si>
  <si>
    <t>ARRUELA TRAVA FLEX FREIO</t>
  </si>
  <si>
    <t>MA016E-M1</t>
  </si>
  <si>
    <t>LISI AUTO- M</t>
  </si>
  <si>
    <t>GUIA DO CINTO</t>
  </si>
  <si>
    <t>FANANDRI</t>
  </si>
  <si>
    <t>PORCA DO DEFLETOR DE CALOR</t>
  </si>
  <si>
    <t>MA014D-M2</t>
  </si>
  <si>
    <t>DYNAPLAST</t>
  </si>
  <si>
    <t>NEOBOR</t>
  </si>
  <si>
    <t>TAMPAO</t>
  </si>
  <si>
    <t>PORCA ENCH</t>
  </si>
  <si>
    <t>MA021E-M2</t>
  </si>
  <si>
    <t>TAMPÃO ACTIVE</t>
  </si>
  <si>
    <t xml:space="preserve">ARRUELA limp onix/prisma </t>
  </si>
  <si>
    <t>RUDOLF</t>
  </si>
  <si>
    <t>ESPUMA ISOLANTE</t>
  </si>
  <si>
    <t>SPST5D-M3</t>
  </si>
  <si>
    <t>AUTONEUM B</t>
  </si>
  <si>
    <t>BUJAO</t>
  </si>
  <si>
    <t>ONIX/CELTA</t>
  </si>
  <si>
    <t>2/3</t>
  </si>
  <si>
    <t>RESPIRO TRANS</t>
  </si>
  <si>
    <t>AUTOCOM</t>
  </si>
  <si>
    <t xml:space="preserve">ARRUELA ES </t>
  </si>
  <si>
    <t>MB002E-M1</t>
  </si>
  <si>
    <t>7500</t>
  </si>
  <si>
    <t>JL INDUSTR</t>
  </si>
  <si>
    <t>SELO CONPET</t>
  </si>
  <si>
    <t>LABEL-OWNERS</t>
  </si>
  <si>
    <t>EMBLEMA JOY</t>
  </si>
  <si>
    <t>TP033E-M2</t>
  </si>
  <si>
    <t>COBRA METAIS</t>
  </si>
  <si>
    <t xml:space="preserve"> DECAL-E/GATE</t>
  </si>
  <si>
    <t>SWITCH JOY</t>
  </si>
  <si>
    <t>SPSD3D-M5</t>
  </si>
  <si>
    <t>SPSD3E-M5</t>
  </si>
  <si>
    <t>SPSD2E</t>
  </si>
  <si>
    <t>2004</t>
  </si>
  <si>
    <t>LEAR</t>
  </si>
  <si>
    <t>SPSD1E</t>
  </si>
  <si>
    <t>CHAVE</t>
  </si>
  <si>
    <t>pps</t>
  </si>
  <si>
    <t>Filme da porta LE</t>
  </si>
  <si>
    <t>SPSD15E</t>
  </si>
  <si>
    <t>Filme da porta LD</t>
  </si>
  <si>
    <t>COBERTURA DO PARALAMA MCM</t>
  </si>
  <si>
    <t>ELDORADO</t>
  </si>
  <si>
    <t xml:space="preserve">DECAL-E/GATE </t>
  </si>
  <si>
    <t>MB001E-M1</t>
  </si>
  <si>
    <t>Maçaneta Burning</t>
  </si>
  <si>
    <t>CAM BRAZIL F</t>
  </si>
  <si>
    <t>CHICOTE PIG TAIL</t>
  </si>
  <si>
    <t>TP045D-M2</t>
  </si>
  <si>
    <t>KIEKERT AUTO</t>
  </si>
  <si>
    <t>Chicote</t>
  </si>
  <si>
    <t xml:space="preserve">MIN  2 </t>
  </si>
  <si>
    <t>VARETA DO COFRE INOVAR</t>
  </si>
  <si>
    <t>PGG INDUSTRIA</t>
  </si>
  <si>
    <t>ETIQ. INFORMAÇÃO PROPRIETÁRIO</t>
  </si>
  <si>
    <t>ETIQUETA DO PARA-BRISA</t>
  </si>
  <si>
    <t>LABEL - OWNERS</t>
  </si>
  <si>
    <t>BCM</t>
  </si>
  <si>
    <t>SPST2E-M3</t>
  </si>
  <si>
    <t>Min 6</t>
  </si>
  <si>
    <t>Max 11</t>
  </si>
  <si>
    <t>M22T - Chicote</t>
  </si>
  <si>
    <t xml:space="preserve"> LEAR DO BRASIL</t>
  </si>
  <si>
    <t>CHICOTE TRASEIRO ONIX</t>
  </si>
  <si>
    <t>SPST5E-M3</t>
  </si>
  <si>
    <t>0NIX</t>
  </si>
  <si>
    <t>LEAR DO BRASL</t>
  </si>
  <si>
    <t>M14 A  - Chicote</t>
  </si>
  <si>
    <t>CHICOTE DIANTEIRO ESQUERDO</t>
  </si>
  <si>
    <t>LEAR DO BRAS</t>
  </si>
  <si>
    <t xml:space="preserve"> CHICOTE ELETRICO DE</t>
  </si>
  <si>
    <t xml:space="preserve">CHICOTE DD TRAVA/VIDRO </t>
  </si>
  <si>
    <t>CHICOTE PORTA DIANT L/E EFFECT</t>
  </si>
  <si>
    <t>CHICOTE PORTA D/D EFFECT</t>
  </si>
  <si>
    <t>CHICOTE TRASEIRO ESQUERDO</t>
  </si>
  <si>
    <t>CHICOTE VIDRO ELETRICO TD</t>
  </si>
  <si>
    <t>CHICOTE TRASEIRO DIREITO</t>
  </si>
  <si>
    <t xml:space="preserve">LEAR DO BRAS     
</t>
  </si>
  <si>
    <t xml:space="preserve">LEAR DO BRAS  
</t>
  </si>
  <si>
    <t xml:space="preserve">Chicote Tampa Tras. Prisma </t>
  </si>
  <si>
    <t>Capa do sensor de chuva/ Maior</t>
  </si>
  <si>
    <t>VUTEQ DO BRASIL</t>
  </si>
  <si>
    <t>Capa do sensor de chuva/ Menor</t>
  </si>
  <si>
    <t>MAÇANETA EXTERNA TEXTURIZADA</t>
  </si>
  <si>
    <t xml:space="preserve"> CAM BRAZIL 
</t>
  </si>
  <si>
    <t>MAÇANETA</t>
  </si>
  <si>
    <t>CAM DO BRASIL</t>
  </si>
  <si>
    <t>MAÇANETA EXT. BLACK DE C/ FURO</t>
  </si>
  <si>
    <t>MAÇ. EXT. PRATA SBLADE S. DE C/ FURO</t>
  </si>
  <si>
    <t>CAM BRAZIL</t>
  </si>
  <si>
    <t>MACAN EXT DE BRANCA C/ FURO</t>
  </si>
  <si>
    <t xml:space="preserve">HANDLE ASM-FR 
</t>
  </si>
  <si>
    <t>2003</t>
  </si>
  <si>
    <t xml:space="preserve">CAM BRAZIL F 
</t>
  </si>
  <si>
    <t>Maçaneta Vermelha</t>
  </si>
  <si>
    <t>Maçaneta Preta</t>
  </si>
  <si>
    <t>MAÇANETA PRETA LD</t>
  </si>
  <si>
    <t>CAM DO BRAZIL</t>
  </si>
  <si>
    <t>MACAN EXT TRAS LE TEXT SEM FURO</t>
  </si>
  <si>
    <t xml:space="preserve">CAM BRAZIL 
</t>
  </si>
  <si>
    <t>MAÇANETA TEXTURIZADA LD</t>
  </si>
  <si>
    <t>MAÇANETA EXT. PRATA  TE S/FURO</t>
  </si>
  <si>
    <t xml:space="preserve">CAM BRAZIL F  
</t>
  </si>
  <si>
    <t>MAÇANETA BRANCA LD</t>
  </si>
  <si>
    <t>MIN   2</t>
  </si>
  <si>
    <t>MACAN EXT TRAS LE BRANCO S/ FURO</t>
  </si>
  <si>
    <t>MAÇANETA EXT. BLACK TE SEM FURO</t>
  </si>
  <si>
    <t xml:space="preserve">onix/prisma </t>
  </si>
  <si>
    <t>Maçaneta</t>
  </si>
  <si>
    <t>U SHIMDO BR</t>
  </si>
  <si>
    <t>MAÇANETA  LD</t>
  </si>
  <si>
    <t>HANDLE ASM-RR</t>
  </si>
  <si>
    <t>DEFLETOR-DUTO</t>
  </si>
  <si>
    <t>LUGUEZ</t>
  </si>
  <si>
    <t>chicote</t>
  </si>
  <si>
    <t>CABO FECHADURA L/E</t>
  </si>
  <si>
    <t xml:space="preserve">DURA-POLLONE 
</t>
  </si>
  <si>
    <t>CABO FECHADURA L/D</t>
  </si>
  <si>
    <t>DURA-POLLONE</t>
  </si>
  <si>
    <t xml:space="preserve"> G1</t>
  </si>
  <si>
    <t>Todos</t>
  </si>
  <si>
    <t>ISOLADOR DO BUFLE</t>
  </si>
  <si>
    <t>Etiqueta On Star</t>
  </si>
  <si>
    <t>Slider dianteiro LD</t>
  </si>
  <si>
    <t>SPSF1D-M5</t>
  </si>
  <si>
    <t>Slider dianteiro LE</t>
  </si>
  <si>
    <t>MANGUEIRA AT INOVAR</t>
  </si>
  <si>
    <t>TODOS AT</t>
  </si>
  <si>
    <t>COOLER ASM AUT.</t>
  </si>
  <si>
    <t>KEUMAH FLOW</t>
  </si>
  <si>
    <t>PALHETA DO LIMPADOR DIANT. L/D</t>
  </si>
  <si>
    <t>SPSL3</t>
  </si>
  <si>
    <t>KLT.ESPE</t>
  </si>
  <si>
    <t>Suporte da porta</t>
  </si>
  <si>
    <t>DELGA INDUSTRIA</t>
  </si>
  <si>
    <t>MODULE ASM-BO</t>
  </si>
  <si>
    <t>SPST4D-M3</t>
  </si>
  <si>
    <t>Trim1</t>
  </si>
  <si>
    <t xml:space="preserve"> MODULE ASM-BO 
</t>
  </si>
  <si>
    <t>04/07/20106</t>
  </si>
  <si>
    <t xml:space="preserve">EMBLEMA </t>
  </si>
  <si>
    <t>EMBLEMA DIANTEIRO PARA-CHOQUE</t>
  </si>
  <si>
    <t>Bracket da porta dianteira LE</t>
  </si>
  <si>
    <t>bracket da porta dianteira LD</t>
  </si>
  <si>
    <t>Borracha do snorkel</t>
  </si>
  <si>
    <t>LUGUEZ IND C</t>
  </si>
  <si>
    <t>Cabo da bateria INOVAR</t>
  </si>
  <si>
    <t>SPSF1E</t>
  </si>
  <si>
    <t>HEB THB INT</t>
  </si>
  <si>
    <t>SHARK FIN ELÉTRICO L/D</t>
  </si>
  <si>
    <t>SPSD1D-M5</t>
  </si>
  <si>
    <t>SHARK FIN ELÉTRICO L/E</t>
  </si>
  <si>
    <t>SPSD1E-M5</t>
  </si>
  <si>
    <t>SHARK FIN MANUAL LD</t>
  </si>
  <si>
    <t>DELTA MANUAL ONIX L/E</t>
  </si>
  <si>
    <t>SPSD2E-M5</t>
  </si>
  <si>
    <t>COVER DA BATERIA METAL</t>
  </si>
  <si>
    <t xml:space="preserve"> NIKEN 
</t>
  </si>
  <si>
    <t>COBERTURA</t>
  </si>
  <si>
    <t>Fechadura Capo</t>
  </si>
  <si>
    <t>TP030D-M2</t>
  </si>
  <si>
    <t>PYEONG HWA A</t>
  </si>
  <si>
    <t>TP032E-M2</t>
  </si>
  <si>
    <t>CAPA DO PUXADOR JOY LD</t>
  </si>
  <si>
    <t>CAPA DO PUXADOR JOY LE</t>
  </si>
  <si>
    <t>PESTANA TRASEIRA DIREITA</t>
  </si>
  <si>
    <t>DO001E-M4</t>
  </si>
  <si>
    <t>PESTANA TRASEIRA ESQUERDA</t>
  </si>
  <si>
    <t>CABLE ASM -HOO</t>
  </si>
  <si>
    <t>QINGDAO DAED</t>
  </si>
  <si>
    <t>RETRACTOR ASM</t>
  </si>
  <si>
    <t>SPST04D</t>
  </si>
  <si>
    <t xml:space="preserve">CHRIS  
</t>
  </si>
  <si>
    <t>HASTE COFRE ONIX</t>
  </si>
  <si>
    <t>CX241612</t>
  </si>
  <si>
    <t>DAEDONG SPRI</t>
  </si>
  <si>
    <t>HASTE DO COFRE</t>
  </si>
  <si>
    <t>CHICOTE DIANT ESQUERDO</t>
  </si>
  <si>
    <t>19/03/2015</t>
  </si>
  <si>
    <t>adesivo porta tras LE inf carros vermelho e branco)</t>
  </si>
  <si>
    <t>ETQ ANO FAB</t>
  </si>
  <si>
    <t>TP034D-M2</t>
  </si>
  <si>
    <t>MODULE ASM</t>
  </si>
  <si>
    <t>SPST3D-M3</t>
  </si>
  <si>
    <t>BRAKE LIGHT ONIX HATCH</t>
  </si>
  <si>
    <t>OLSA</t>
  </si>
  <si>
    <t xml:space="preserve">ISOLADOR DO BAFFLE  </t>
  </si>
  <si>
    <t>TP001E</t>
  </si>
  <si>
    <t>Tap</t>
  </si>
  <si>
    <t>chaves</t>
  </si>
  <si>
    <t>LIMITADOR DA PORTA TRASEIRO</t>
  </si>
  <si>
    <t>DO012D-M4</t>
  </si>
  <si>
    <t xml:space="preserve">SEHWA IND CO   
</t>
  </si>
  <si>
    <t>LIMITADOR DA Pta DIANTEIRO</t>
  </si>
  <si>
    <t>LIMITADOR DA PORTA DIANTEIRO</t>
  </si>
  <si>
    <t>BRAKE LIGHT PRISMA SEDAN</t>
  </si>
  <si>
    <t>VALVULA DRENO</t>
  </si>
  <si>
    <t>Black Stick Advantage</t>
  </si>
  <si>
    <t>BLACKOUTSTICK ADVANTAGE</t>
  </si>
  <si>
    <t>Black Stick Prisma</t>
  </si>
  <si>
    <t>ETIQUETA AR COND.</t>
  </si>
  <si>
    <t>SPST4E-M3</t>
  </si>
  <si>
    <t>FITA ADESIVA</t>
  </si>
  <si>
    <t>PINTUR-M3</t>
  </si>
  <si>
    <t>KK</t>
  </si>
  <si>
    <t>RESERVATÓRIO DHI AT</t>
  </si>
  <si>
    <t>00CXPAPEL</t>
  </si>
  <si>
    <t>ISOLADOR DA GRADE LD RET.</t>
  </si>
  <si>
    <t xml:space="preserve">SWITCH PLATE MANUAL D/E JOY </t>
  </si>
  <si>
    <t>BOTÃO SWITCH COM 2 BOTÕES</t>
  </si>
  <si>
    <t xml:space="preserve">PELZER </t>
  </si>
  <si>
    <t>SWITCH P ELÉTRICO DD(1BOTÃO)</t>
  </si>
  <si>
    <t>SWITCH PLATE ELÉTRICO DE 4BOTÕES</t>
  </si>
  <si>
    <t>ISOL DASH ON</t>
  </si>
  <si>
    <t>RIETER AUT B</t>
  </si>
  <si>
    <t>BUZINA</t>
  </si>
  <si>
    <t>SHANGHAI</t>
  </si>
  <si>
    <t>PORTINHOLA ONIX</t>
  </si>
  <si>
    <t>PORTINHOLA PRISMA</t>
  </si>
  <si>
    <t>Cover do chicote do onstar</t>
  </si>
  <si>
    <t>ITW MAPRI</t>
  </si>
  <si>
    <t xml:space="preserve">FECHADURA CAPO   </t>
  </si>
  <si>
    <t>ISOLADOR DA GRADE LE</t>
  </si>
  <si>
    <t>MAÇANETA EXT. TE VERMELHA S/FURO</t>
  </si>
  <si>
    <t>MAÇANETA VERMELHA LD</t>
  </si>
  <si>
    <t>MAÇANETA EXT. DE VERMELHA  C/ FURO</t>
  </si>
  <si>
    <t>CAP ASM-COLD</t>
  </si>
  <si>
    <t>MAX  8</t>
  </si>
  <si>
    <t xml:space="preserve">HASTE FECH TPA TRAS                           </t>
  </si>
  <si>
    <t>ACABAMENTO PARALAMA LE</t>
  </si>
  <si>
    <t>ACABAMENTO PARALAMA LD</t>
  </si>
  <si>
    <t>HOSE ASM TUBULAÇÃO AUT</t>
  </si>
  <si>
    <t>Puxador Tampa Tras Onix</t>
  </si>
  <si>
    <t>MEGATECH BRA</t>
  </si>
  <si>
    <t>TP019E-M3</t>
  </si>
  <si>
    <t>FITA ADESIVA 3M</t>
  </si>
  <si>
    <t xml:space="preserve"> 3M </t>
  </si>
  <si>
    <t>DO007E-M4</t>
  </si>
  <si>
    <t>TP011D-M2</t>
  </si>
  <si>
    <t>3 M</t>
  </si>
  <si>
    <t>CAPA DO Pf DA MAÇANETA LD</t>
  </si>
  <si>
    <t>DOORS 21D-M4</t>
  </si>
  <si>
    <t xml:space="preserve">SAMWON PLAST   
</t>
  </si>
  <si>
    <t>CAPA DO PF DA MAÇANETA LE</t>
  </si>
  <si>
    <t>SPSD21E-M4</t>
  </si>
  <si>
    <t>SAMWON PLAST</t>
  </si>
  <si>
    <t>Reservatorio DHI</t>
  </si>
  <si>
    <t>CX. PAPEL</t>
  </si>
  <si>
    <t>KIT CILINDRO CHAVE AUT.</t>
  </si>
  <si>
    <t>HULF DO BRASIL</t>
  </si>
  <si>
    <t>MAÇANETA Ext. TE AZUL SEM FURO</t>
  </si>
  <si>
    <t>MAÇANETA Ext. DE AZUL c/ furo</t>
  </si>
  <si>
    <t>U-SHIN DO BRASIL</t>
  </si>
  <si>
    <t>MAÇANETA  AZUL DD</t>
  </si>
  <si>
    <t>BRACKET-BODY</t>
  </si>
  <si>
    <t>GES</t>
  </si>
  <si>
    <t>COVER DA BATERIA PLAST</t>
  </si>
  <si>
    <t>TE CONNECTIVITY</t>
  </si>
  <si>
    <t>MAÇANETA ONIX LE CINZA</t>
  </si>
  <si>
    <t>MAÇANETA TEXT LD C/ FURO</t>
  </si>
  <si>
    <t>15/04/2016 - PPS</t>
  </si>
  <si>
    <t>MAÇANANETA  TEXT DD  C/ FURO</t>
  </si>
  <si>
    <t>MAÇANETA PRATA LD</t>
  </si>
  <si>
    <t>MAÇ. LE  MOND GRAY</t>
  </si>
  <si>
    <t>MAÇANETA CINZA LD S/ FURO</t>
  </si>
  <si>
    <t>MAÇANETA TEXTURIZADA TRAS</t>
  </si>
  <si>
    <t>SHARK FIN ELÉTRICO LE</t>
  </si>
  <si>
    <t xml:space="preserve">PELZER  </t>
  </si>
  <si>
    <t>HUF DO BRASIL</t>
  </si>
  <si>
    <t>BUMPER-R/CMPT</t>
  </si>
  <si>
    <t>BUCHA DO ATUADOR</t>
  </si>
  <si>
    <t>CEBI</t>
  </si>
  <si>
    <t>ATUADOR FECH TPA TRAS</t>
  </si>
  <si>
    <t>onix</t>
  </si>
  <si>
    <t>Max 6</t>
  </si>
  <si>
    <t>BASE CJ-ANTENA</t>
  </si>
  <si>
    <t>BASE ASM-RDO</t>
  </si>
  <si>
    <t>Max 4</t>
  </si>
  <si>
    <t>ARRUELA SUSPENSÃO DIANT</t>
  </si>
  <si>
    <t>TP055D-M2</t>
  </si>
  <si>
    <t>QINDAO DT</t>
  </si>
  <si>
    <t>paga com pendant 12/09/2016</t>
  </si>
  <si>
    <t>TRAVA CILINDRO</t>
  </si>
  <si>
    <t>HUFF DO BRAS</t>
  </si>
  <si>
    <t>SHIELD-FRT S</t>
  </si>
  <si>
    <t>PARAFUSO DO BANCO</t>
  </si>
  <si>
    <t>DRENO DO ASSOALHO</t>
  </si>
  <si>
    <t>DENSO DO BRA</t>
  </si>
  <si>
    <t>TP010D-M2</t>
  </si>
  <si>
    <t>DEN</t>
  </si>
  <si>
    <t>TP020E-M3</t>
  </si>
  <si>
    <t>ITW ENGINEERED</t>
  </si>
  <si>
    <t>PUSH PIN DEFLETOR INFERIOR</t>
  </si>
  <si>
    <t>TRIM2</t>
  </si>
  <si>
    <t>POWERTRAIN</t>
  </si>
  <si>
    <t>onix/PRISMA</t>
  </si>
  <si>
    <t>PENDA NT</t>
  </si>
  <si>
    <t>CJ CHAV BÁS.</t>
  </si>
  <si>
    <t>TP001E-M2</t>
  </si>
  <si>
    <t>PALHETA DO LIMPADOR DIANT. L/E</t>
  </si>
  <si>
    <t xml:space="preserve">ANTI RUIDO-PT
</t>
  </si>
  <si>
    <t>DO01D-M4</t>
  </si>
  <si>
    <t>NITTO DENKO</t>
  </si>
  <si>
    <t>SENSOR DE TEMPERATURA</t>
  </si>
  <si>
    <t>EMERSON ELEC</t>
  </si>
  <si>
    <t>LABEL-COLD ST</t>
  </si>
  <si>
    <t>LF001D-M1</t>
  </si>
  <si>
    <t>PRESILHA MANG VALV SOLEN</t>
  </si>
  <si>
    <t>A RAYMOND GM</t>
  </si>
  <si>
    <t>PRESILHA TUB ABS</t>
  </si>
  <si>
    <t>SEQUEN-M2</t>
  </si>
  <si>
    <t>PRESILHA VALV SOLEN</t>
  </si>
  <si>
    <t>RAYMOND</t>
  </si>
  <si>
    <t>SUP DA CORDA PORTA PACOTE</t>
  </si>
  <si>
    <t>TRW ENKENBAC</t>
  </si>
  <si>
    <t>PLUG -FLR-PNL</t>
  </si>
  <si>
    <t>MA011D-M2</t>
  </si>
  <si>
    <t>MA008E-M1</t>
  </si>
  <si>
    <t>MÁX   3</t>
  </si>
  <si>
    <t>TP002D-M2</t>
  </si>
  <si>
    <t/>
  </si>
  <si>
    <t>MODULE ASM-PARK ASST CONT</t>
  </si>
  <si>
    <t>BOSCH, ROBER</t>
  </si>
  <si>
    <t>SEALER- FRT ST</t>
  </si>
  <si>
    <t>TESA BRASIL</t>
  </si>
  <si>
    <t>Módulo UPA - Prisma</t>
  </si>
  <si>
    <t>SPST2D-M3</t>
  </si>
  <si>
    <t>BOSCH</t>
  </si>
  <si>
    <t>Sensor de chuva VIDRO</t>
  </si>
  <si>
    <t>HELLA</t>
  </si>
  <si>
    <t>CUNHA TPA TRAS SUPERIOR</t>
  </si>
  <si>
    <t>MA009E-M1</t>
  </si>
  <si>
    <t>GM POWERTR</t>
  </si>
  <si>
    <t>TAMPÃO COLUNA B</t>
  </si>
  <si>
    <t>TP021E-M3</t>
  </si>
  <si>
    <t>TP038E-M2</t>
  </si>
  <si>
    <t>EMBLEMA L.T</t>
  </si>
  <si>
    <t>MB001D-M1</t>
  </si>
  <si>
    <t>CAPA DO LIMPADOR</t>
  </si>
  <si>
    <t>VALEO ELECTR</t>
  </si>
  <si>
    <t>SWITCH ESPELHO ELÉTRICO</t>
  </si>
  <si>
    <t xml:space="preserve">GM POWERTRAI  
</t>
  </si>
  <si>
    <t>ETIQUETA VIN PARABRISA</t>
  </si>
  <si>
    <t>MODULO SDM ONIX/PRISMA</t>
  </si>
  <si>
    <t>RETROVISOR INOVAR</t>
  </si>
  <si>
    <t>GM POWER TRAIN</t>
  </si>
  <si>
    <t>FECHADURA TRASEIRA ELÉTRICA</t>
  </si>
  <si>
    <t xml:space="preserve">MAGNA CLOSUR 
</t>
  </si>
  <si>
    <t>FECHADURA MANUAL TD</t>
  </si>
  <si>
    <t xml:space="preserve">MAGNA CLOSUR  
</t>
  </si>
  <si>
    <t>FECHADURA ELÉTRICA  TD</t>
  </si>
  <si>
    <t>MAGNA CLOSUR</t>
  </si>
  <si>
    <t>MIN  5</t>
  </si>
  <si>
    <t>MAX  10</t>
  </si>
  <si>
    <t>FECHADURA DA PORTA TE(MANUAL)</t>
  </si>
  <si>
    <t xml:space="preserve"> MAGNA CLOSUR     
</t>
  </si>
  <si>
    <t>FECHADURA ELETRICA DD</t>
  </si>
  <si>
    <t>FECHADURA DIANTEIRA ELÉTRICA</t>
  </si>
  <si>
    <t xml:space="preserve">MAGNA CLOSUR   
</t>
  </si>
  <si>
    <t>FECHADURA  DD (MANUAL)</t>
  </si>
  <si>
    <t>FECHADURA DA PORTA DE (MANUAL)</t>
  </si>
  <si>
    <t>BATENTE PORTA</t>
  </si>
  <si>
    <t>KDS CO LTDA</t>
  </si>
  <si>
    <t>RETROV INT/ PENDANT</t>
  </si>
  <si>
    <t>MAGNA MIRROR</t>
  </si>
  <si>
    <t>REGULADOR CINTO</t>
  </si>
  <si>
    <t>SAMSONG INDU</t>
  </si>
  <si>
    <t>STRIKE</t>
  </si>
  <si>
    <t>KDS CO LTD</t>
  </si>
  <si>
    <t>CINZEIRO ONIX EXPORTAÇÃO</t>
  </si>
  <si>
    <t>E-HWA INDUST</t>
  </si>
  <si>
    <t>ETIQUETA CNPJ</t>
  </si>
  <si>
    <t>FECHADURA MALA HATCH</t>
  </si>
  <si>
    <t>Max 10</t>
  </si>
  <si>
    <t>Módulo BCM</t>
  </si>
  <si>
    <t>Módulo</t>
  </si>
  <si>
    <t xml:space="preserve">Sensor de corrente </t>
  </si>
  <si>
    <t>LEM INT</t>
  </si>
  <si>
    <t>LANTERNA CJ-CORT</t>
  </si>
  <si>
    <t>CML INNOVATI</t>
  </si>
  <si>
    <t>TAMPA RESERV ARREFEC</t>
  </si>
  <si>
    <t>INNOVATIVE V</t>
  </si>
  <si>
    <t>Valvula do alívio Onix</t>
  </si>
  <si>
    <t>TRW AUTOMOTI</t>
  </si>
  <si>
    <t>PLUG</t>
  </si>
  <si>
    <t xml:space="preserve">ONIX / PRISMA </t>
  </si>
  <si>
    <t>FECHADURA MALA SEDAN</t>
  </si>
  <si>
    <t>PYEONG</t>
  </si>
  <si>
    <t>Prisma</t>
  </si>
  <si>
    <t>Strike tampa prisma</t>
  </si>
  <si>
    <t>SPST1</t>
  </si>
  <si>
    <t>THUN AUTOMOT</t>
  </si>
  <si>
    <t>g1</t>
  </si>
  <si>
    <t>DOBRADIÇA BCO TRAS. ONIX</t>
  </si>
  <si>
    <t>SPST1D-M3</t>
  </si>
  <si>
    <t xml:space="preserve">KM &amp; I CO LT
</t>
  </si>
  <si>
    <t>TRELLEBORG POLYSPACE</t>
  </si>
  <si>
    <t>TAMPA DA SUSPENSÃO</t>
  </si>
  <si>
    <t>LF002E-M1</t>
  </si>
  <si>
    <t>HEYCO WERK H</t>
  </si>
  <si>
    <t xml:space="preserve">PF RODA RESERVA                  </t>
  </si>
  <si>
    <t>RUIA GLOBAL</t>
  </si>
  <si>
    <t>ESGUICHO TRAS</t>
  </si>
  <si>
    <t>INTERPLUS KF</t>
  </si>
  <si>
    <t>PRESILHA CX RODA TRAS</t>
  </si>
  <si>
    <t>TUCKER GMBH</t>
  </si>
  <si>
    <t>PORCA SEMI-EIXO</t>
  </si>
  <si>
    <t>AGRATI SPA</t>
  </si>
  <si>
    <t>Mín   3</t>
  </si>
  <si>
    <t>Máx  8</t>
  </si>
  <si>
    <t>PINO BOLEADO</t>
  </si>
  <si>
    <t>ACUMENT</t>
  </si>
  <si>
    <t>LÂMPADA</t>
  </si>
  <si>
    <t xml:space="preserve">PRESILHA TUB CIL EMBR                              </t>
  </si>
  <si>
    <t>MODULO</t>
  </si>
  <si>
    <t>Modulo ECM</t>
  </si>
  <si>
    <t>SPSMB2-M1</t>
  </si>
  <si>
    <t>MÓDULO ASM-EN AUT.</t>
  </si>
  <si>
    <t>POWERTRAI</t>
  </si>
  <si>
    <t>AT ONIX/PRISMA</t>
  </si>
  <si>
    <t>SPSMBC-ZM8</t>
  </si>
  <si>
    <t>MÓDULO ASM</t>
  </si>
  <si>
    <t>MB011D-ZM8</t>
  </si>
  <si>
    <t>ONIX EXP/PRISMA EXP</t>
  </si>
  <si>
    <t>ISOLADOR-DUTO</t>
  </si>
  <si>
    <t>PORCA LIMPADOR</t>
  </si>
  <si>
    <t>NEDSCHROEF</t>
  </si>
  <si>
    <t xml:space="preserve">ARRUELA-EIXO RODA DIANT                              </t>
  </si>
  <si>
    <t>CXAPAPEL</t>
  </si>
  <si>
    <t>A RAYMOND TI</t>
  </si>
  <si>
    <t>PF SUP CINTO OMBRO BCO/TRAS</t>
  </si>
  <si>
    <t>PF FECHADURA TPA TRAS</t>
  </si>
  <si>
    <t>PARAFUSO DA FECHADURA</t>
  </si>
  <si>
    <t>2001</t>
  </si>
  <si>
    <t>KAMAX LP</t>
  </si>
  <si>
    <t>DO0013E-M4</t>
  </si>
  <si>
    <t>Porca mola do slider</t>
  </si>
  <si>
    <t>PF TRAVESSA DO RADIADOR</t>
  </si>
  <si>
    <t>PF DO DEFLETOR DE AR DO ESTEPE</t>
  </si>
  <si>
    <t>MA027D-M2</t>
  </si>
  <si>
    <t>ONINX</t>
  </si>
  <si>
    <t>PORCA-MOLA</t>
  </si>
  <si>
    <t>PF INFERIOR GARGALO</t>
  </si>
  <si>
    <t>PARAFUSO BARRA DA DIREÇÃO</t>
  </si>
  <si>
    <t>PORCA DO CABO DA UEC</t>
  </si>
  <si>
    <t>SAMJIN JEONG</t>
  </si>
  <si>
    <t>PORCA DEFLETOR DE AR</t>
  </si>
  <si>
    <t>MA018E-M2</t>
  </si>
  <si>
    <t>PORCA MOTOR DO LIMPADOR</t>
  </si>
  <si>
    <t>DECKER MANUF</t>
  </si>
  <si>
    <t>PF AMORTECEDOR TRAS</t>
  </si>
  <si>
    <t>PF PRCSR TRAVA TPA CMPT</t>
  </si>
  <si>
    <t>PARAFUSO -LNT/TRAS</t>
  </si>
  <si>
    <t>PORCA DOS TIRANTES</t>
  </si>
  <si>
    <t>RAMCO SPECIA</t>
  </si>
  <si>
    <t>PARAFUSO DOS TIRANTES</t>
  </si>
  <si>
    <t>MA014E-M1</t>
  </si>
  <si>
    <t>PORCA</t>
  </si>
  <si>
    <t>TP026E-M3</t>
  </si>
  <si>
    <t xml:space="preserve">INFASCO NUT </t>
  </si>
  <si>
    <t>PF EIXO TRASEIRO</t>
  </si>
  <si>
    <t>Mín 3</t>
  </si>
  <si>
    <t>Máx 9</t>
  </si>
  <si>
    <t>MA028D-M2</t>
  </si>
  <si>
    <t xml:space="preserve">PUSH PIN </t>
  </si>
  <si>
    <t>CX120806</t>
  </si>
  <si>
    <t>MEC ALTA</t>
  </si>
  <si>
    <t>PUSH-PIN INOVAR</t>
  </si>
  <si>
    <t>ILLINOIS</t>
  </si>
  <si>
    <t>PF COXIM DO MOTOR</t>
  </si>
  <si>
    <t>YOUNG SIN ME</t>
  </si>
  <si>
    <t>25/03/2015</t>
  </si>
  <si>
    <t>PF FIX CENTER</t>
  </si>
  <si>
    <t>PF - FIX GRADE DO CURVÃO</t>
  </si>
  <si>
    <t xml:space="preserve">PARAFUSO-CONSL ASS/D                                        </t>
  </si>
  <si>
    <t>TP039E-M2</t>
  </si>
  <si>
    <t>PARAFUSO AUTO FALANTE</t>
  </si>
  <si>
    <t xml:space="preserve">POWERTRAI   
</t>
  </si>
  <si>
    <t>PARAFUSO COXIM MOTOR</t>
  </si>
  <si>
    <t>TP020D-M2</t>
  </si>
  <si>
    <t>PARAFUSO AR COND</t>
  </si>
  <si>
    <t>PF FREIO DE ESTACIONAMENTO</t>
  </si>
  <si>
    <t>PF RESERVATÓRIO DHI</t>
  </si>
  <si>
    <t>MA009D-M2</t>
  </si>
  <si>
    <t>ONIX/PRISMA exp.</t>
  </si>
  <si>
    <t>PF FIX TUBO DHI</t>
  </si>
  <si>
    <t xml:space="preserve">PF INFERIOR DO TRILHO </t>
  </si>
  <si>
    <t>DO0023E-M4</t>
  </si>
  <si>
    <t>PARAFUSO MECANISMO M6X1X15</t>
  </si>
  <si>
    <t>PARAFUSO  MECANISMO M6X1X15</t>
  </si>
  <si>
    <t xml:space="preserve">G1 </t>
  </si>
  <si>
    <t>PARAFUSO-CUNHA</t>
  </si>
  <si>
    <t>MB004D-M1</t>
  </si>
  <si>
    <t>BUCHA DA LANTERNA</t>
  </si>
  <si>
    <t>BUCHAS DA LANTERNA</t>
  </si>
  <si>
    <t>PF STRIKE</t>
  </si>
  <si>
    <t>WHITESELL CO</t>
  </si>
  <si>
    <t xml:space="preserve">Porca maçaneta </t>
  </si>
  <si>
    <t>SAMJIN AMERI</t>
  </si>
  <si>
    <t>DO002D-M4</t>
  </si>
  <si>
    <t>TP016E-M2</t>
  </si>
  <si>
    <t>PF PCH FRONTAL</t>
  </si>
  <si>
    <t>MA023E-M2</t>
  </si>
  <si>
    <t>PF ENCHIMENTO TRAS</t>
  </si>
  <si>
    <t xml:space="preserve">PF COXIM MOTOR                                          </t>
  </si>
  <si>
    <t>MÁX   5</t>
  </si>
  <si>
    <t>PORCA DO LIMITADOR</t>
  </si>
  <si>
    <t>DO004D-M4</t>
  </si>
  <si>
    <t>PF FIX PCH TRAS</t>
  </si>
  <si>
    <t>TP041E-M2</t>
  </si>
  <si>
    <t>11570499TP041E-M2</t>
  </si>
  <si>
    <t>PF FIXAÇÃO DO PARA-CHOQUE</t>
  </si>
  <si>
    <t>11570498MB003E-M1</t>
  </si>
  <si>
    <t>PF DO BALLY PANEL</t>
  </si>
  <si>
    <t>CISER</t>
  </si>
  <si>
    <t>PORCA FIV CINTO</t>
  </si>
  <si>
    <t>PARAFUSO TRAVA TPA</t>
  </si>
  <si>
    <t>Porca do rack do teto</t>
  </si>
  <si>
    <t>PF  FIX DA ANCORAGEM</t>
  </si>
  <si>
    <t>CLIP L/ GATE</t>
  </si>
  <si>
    <t xml:space="preserve">PARAFUSO CINTO </t>
  </si>
  <si>
    <t>PARAFUSO CINTO</t>
  </si>
  <si>
    <t>PORCA SUSPENSÃO</t>
  </si>
  <si>
    <t>PARAFUSO-BOBR TPA/LAT TRAS</t>
  </si>
  <si>
    <t>FIAMM SPA</t>
  </si>
  <si>
    <t>PARAFUSO-TRVA PRIM CAPO</t>
  </si>
  <si>
    <t>PORCA MODULO SDM</t>
  </si>
  <si>
    <t>PUSH PIM</t>
  </si>
  <si>
    <t xml:space="preserve">PARAFUSO-CUNHA </t>
  </si>
  <si>
    <t>;</t>
  </si>
  <si>
    <t>TP38D2-M2</t>
  </si>
  <si>
    <t>PF CABO MASSA NEGATIVO</t>
  </si>
  <si>
    <t>PF SUBFRAME</t>
  </si>
  <si>
    <t>CINTA PLASTICA</t>
  </si>
  <si>
    <t>A RAYMON</t>
  </si>
  <si>
    <t>PF DO SUBFRAME INOVAR</t>
  </si>
  <si>
    <t>Min  6</t>
  </si>
  <si>
    <t>Max  11</t>
  </si>
  <si>
    <t>Pf SUPERIOR DO TRILHO DIVISION-POST</t>
  </si>
  <si>
    <t xml:space="preserve">TRANSTECHNOL 
</t>
  </si>
  <si>
    <t>Parafuso slider dianteiro</t>
  </si>
  <si>
    <t>PARAFUSO DO COXIN INOVAR</t>
  </si>
  <si>
    <t>PORCA-POL</t>
  </si>
  <si>
    <t>PORCA MOLA DA LANTERNA</t>
  </si>
  <si>
    <t xml:space="preserve">PORCA </t>
  </si>
  <si>
    <t>RETAINER</t>
  </si>
  <si>
    <t>PF ALAVANCA MARCHAS</t>
  </si>
  <si>
    <t>PF CINTA DO TANQUE</t>
  </si>
  <si>
    <t>PF FIX COCKPIT</t>
  </si>
  <si>
    <t>PF DO SACI</t>
  </si>
  <si>
    <t>PF PNL SERVIÇOS</t>
  </si>
  <si>
    <t>CISER NEDSCH</t>
  </si>
  <si>
    <t>PF FIX RESERV ARREFEC</t>
  </si>
  <si>
    <t xml:space="preserve">PF PRCSR FECH PTA/LAT DIANT                           </t>
  </si>
  <si>
    <t>MNP CORP</t>
  </si>
  <si>
    <t>PORCA FIX RESERV ONIX</t>
  </si>
  <si>
    <t>INFASCO NUT</t>
  </si>
  <si>
    <t>PORCA VALVULA TXV</t>
  </si>
  <si>
    <t>PORCA DA ENTRADA DE AR</t>
  </si>
  <si>
    <t>P&amp;R FASTENER</t>
  </si>
  <si>
    <t>PORCA ESCAPAMENTO TRAS</t>
  </si>
  <si>
    <t xml:space="preserve">PORCA DOBRADIÇA BANCO                                             </t>
  </si>
  <si>
    <t>PORCA AC</t>
  </si>
  <si>
    <t>PORCA AR CONDICIONADO PROCONV</t>
  </si>
  <si>
    <t>MB006D-M1</t>
  </si>
  <si>
    <t>NEUMAYER</t>
  </si>
  <si>
    <t>PORCA DO AC</t>
  </si>
  <si>
    <t>PORCA ALAVANCA/ABS</t>
  </si>
  <si>
    <t>PORCA ABS</t>
  </si>
  <si>
    <t xml:space="preserve">PORCA-BAR AMARRC PNL/INST                                   </t>
  </si>
  <si>
    <t>PORCA FIX CAIXA UEC</t>
  </si>
  <si>
    <t>PORCA  FIX CAIXA UEC</t>
  </si>
  <si>
    <t>18/05/2016 Ana</t>
  </si>
  <si>
    <t xml:space="preserve">PORCA FIX ALAVANCA </t>
  </si>
  <si>
    <t>MA019E-M1</t>
  </si>
  <si>
    <t>REBITE PARAFUSO LIMITADOR</t>
  </si>
  <si>
    <t>celta</t>
  </si>
  <si>
    <t>PF. GUIA DO CINTO</t>
  </si>
  <si>
    <t xml:space="preserve">LIPOS </t>
  </si>
  <si>
    <t>PASSAMURO DO LIMPADOR</t>
  </si>
  <si>
    <t>PORTINHOLA</t>
  </si>
  <si>
    <t>MEC BAIXA</t>
  </si>
  <si>
    <t>MB020E-M1</t>
  </si>
  <si>
    <t>adesivo pintura</t>
  </si>
  <si>
    <t>TESA</t>
  </si>
  <si>
    <t>95984307</t>
  </si>
  <si>
    <t>2 O / 2 P</t>
  </si>
  <si>
    <t>ADESIVO EFFCT</t>
  </si>
  <si>
    <t>PATIO-45</t>
  </si>
  <si>
    <t>CXPAPEL</t>
  </si>
  <si>
    <t>PATIO</t>
  </si>
  <si>
    <t>ONIX/EFFCT</t>
  </si>
  <si>
    <t>50PEÇAS</t>
  </si>
  <si>
    <t>300PEÇAS</t>
  </si>
  <si>
    <t>EMBLEMA EFFECT</t>
  </si>
  <si>
    <t>100 PEÇAS</t>
  </si>
  <si>
    <t>1000PEÇAS</t>
  </si>
  <si>
    <t>espaçador traseiro LE EFFECT</t>
  </si>
  <si>
    <t>AUTOMETAL</t>
  </si>
  <si>
    <t>espaçador Diant Ld EFFECT</t>
  </si>
  <si>
    <t>espaçador traseiro L EFFECT</t>
  </si>
  <si>
    <t>espaçador Diant LE EFFECT</t>
  </si>
  <si>
    <t>DO023E</t>
  </si>
  <si>
    <t>HARNESS</t>
  </si>
  <si>
    <t>SPSD1D</t>
  </si>
  <si>
    <t>002004</t>
  </si>
  <si>
    <t>SPSD2D</t>
  </si>
  <si>
    <t>HANDLE</t>
  </si>
  <si>
    <t>SPSD1E - M4</t>
  </si>
  <si>
    <t>U-SHIM BRASIL</t>
  </si>
  <si>
    <t>HARNESS ASM-FRT S/D DR WRG</t>
  </si>
  <si>
    <t>PLUG  VERSCHLUSSTUEL</t>
  </si>
  <si>
    <t>?</t>
  </si>
  <si>
    <t>HBA HUTCHINSON BRASIL AUTOMOTIVE LT</t>
  </si>
  <si>
    <t>DO015E</t>
  </si>
  <si>
    <t>Adesivo quadrado</t>
  </si>
  <si>
    <t>TP054D</t>
  </si>
  <si>
    <t>Rolo</t>
  </si>
  <si>
    <t>Adesivo retangular</t>
  </si>
  <si>
    <t>PLUG QTR</t>
  </si>
  <si>
    <t>SPS INT</t>
  </si>
  <si>
    <t>TP036D</t>
  </si>
  <si>
    <t>HEX. FGL. HEAD</t>
  </si>
  <si>
    <t>0002003</t>
  </si>
  <si>
    <t>Modulo</t>
  </si>
  <si>
    <t>PAPEL</t>
  </si>
  <si>
    <t>Emblema Onix Joy</t>
  </si>
  <si>
    <t>TP005D</t>
  </si>
  <si>
    <t>ESPELHO</t>
  </si>
  <si>
    <t>0002004</t>
  </si>
  <si>
    <t>Espelho vermelho</t>
  </si>
  <si>
    <t>ESP. ELET PRATA DE</t>
  </si>
  <si>
    <t>Espelho preto</t>
  </si>
  <si>
    <t>ESP. ELET PRATA  LD</t>
  </si>
  <si>
    <t xml:space="preserve">Espelho </t>
  </si>
  <si>
    <t>Espelho azul</t>
  </si>
  <si>
    <t>0002001</t>
  </si>
  <si>
    <t>MIN</t>
  </si>
  <si>
    <t>MAX</t>
  </si>
  <si>
    <t>DESCRIÇÃO</t>
  </si>
  <si>
    <t>EMBALAGEM</t>
  </si>
  <si>
    <t>ROPACK</t>
  </si>
  <si>
    <t>total ok</t>
  </si>
  <si>
    <t>Total Turno</t>
  </si>
  <si>
    <t>Turno</t>
  </si>
  <si>
    <t>Auditor</t>
  </si>
  <si>
    <t>NOK</t>
  </si>
  <si>
    <t>Total de estações</t>
  </si>
  <si>
    <t>Dias Produtivos</t>
  </si>
  <si>
    <t>CONT_DIA</t>
  </si>
  <si>
    <t>DIAS_TRABA</t>
  </si>
  <si>
    <t>TOTAL</t>
  </si>
  <si>
    <t>Auditado</t>
  </si>
  <si>
    <t>Objetivo</t>
  </si>
  <si>
    <t>nok</t>
  </si>
  <si>
    <t>Janeiro</t>
  </si>
  <si>
    <t>Acionamento</t>
  </si>
  <si>
    <t>Cadastro</t>
  </si>
  <si>
    <t>Identificações</t>
  </si>
  <si>
    <t>Total</t>
  </si>
  <si>
    <t>Nr</t>
  </si>
  <si>
    <t>Estação</t>
  </si>
  <si>
    <t>Kanban</t>
  </si>
  <si>
    <t>Pendant</t>
  </si>
  <si>
    <t>SMM</t>
  </si>
  <si>
    <t>Aramado</t>
  </si>
  <si>
    <t>Piso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</si>
  <si>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</si>
  <si>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</si>
  <si>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</si>
  <si>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</si>
  <si>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</si>
  <si>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</si>
  <si>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</si>
  <si>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</si>
  <si>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</si>
  <si>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</si>
  <si>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</si>
  <si>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PORTIN-PIT</t>
  </si>
  <si>
    <t>SPSD3D</t>
  </si>
  <si>
    <t>DO007D</t>
  </si>
  <si>
    <t>DO010D</t>
  </si>
  <si>
    <t>DO011D</t>
  </si>
  <si>
    <t>DO004D</t>
  </si>
  <si>
    <t>DO004E</t>
  </si>
  <si>
    <t>DO005D</t>
  </si>
  <si>
    <t>DO005E</t>
  </si>
  <si>
    <t>DO006D</t>
  </si>
  <si>
    <t>DO006E</t>
  </si>
  <si>
    <t>4) DO007D</t>
  </si>
  <si>
    <t>DO007E</t>
  </si>
  <si>
    <t>DO008D</t>
  </si>
  <si>
    <t>DO008E</t>
  </si>
  <si>
    <t>DO009D</t>
  </si>
  <si>
    <t>DO009E</t>
  </si>
  <si>
    <t>DO010E</t>
  </si>
  <si>
    <t>5) DO010D</t>
  </si>
  <si>
    <t>6) DO011D</t>
  </si>
  <si>
    <t>DO011E</t>
  </si>
  <si>
    <t>DO012D</t>
  </si>
  <si>
    <t>DO012E</t>
  </si>
  <si>
    <t>DO013D</t>
  </si>
  <si>
    <t>DO013E</t>
  </si>
  <si>
    <t>DO014D</t>
  </si>
  <si>
    <t>DO014E</t>
  </si>
  <si>
    <t>DO015D</t>
  </si>
  <si>
    <t>DO016D</t>
  </si>
  <si>
    <t>DO016E</t>
  </si>
  <si>
    <t>DO017D</t>
  </si>
  <si>
    <t>DO017E</t>
  </si>
  <si>
    <t>DO018D</t>
  </si>
  <si>
    <t>DO018E</t>
  </si>
  <si>
    <t>DO019D</t>
  </si>
  <si>
    <t>3) SPSD3D</t>
  </si>
  <si>
    <t>SPSD3E</t>
  </si>
  <si>
    <t>1) SPSD1D</t>
  </si>
  <si>
    <t>DOCA PRINCIPAL</t>
  </si>
  <si>
    <t>2) SPSD2D</t>
  </si>
  <si>
    <t>SPSF1D</t>
  </si>
  <si>
    <t>PORTA PALET A</t>
  </si>
  <si>
    <t>PORTA PALET B</t>
  </si>
  <si>
    <t>PORTA PALET C</t>
  </si>
  <si>
    <t>PRE MONTAGEM DOORS</t>
  </si>
  <si>
    <t>PORTA PALET D</t>
  </si>
  <si>
    <t>TP023D</t>
  </si>
  <si>
    <t>TP021E</t>
  </si>
  <si>
    <t>MINOMI-CHAVES</t>
  </si>
  <si>
    <t>TOOLKT-MEC BAIXA</t>
  </si>
  <si>
    <t>SPST1E</t>
  </si>
  <si>
    <t>SPST2D</t>
  </si>
  <si>
    <t>SPST4D</t>
  </si>
  <si>
    <t>SPST5E</t>
  </si>
  <si>
    <t>TP001D</t>
  </si>
  <si>
    <t>TP006D</t>
  </si>
  <si>
    <t>TP008E</t>
  </si>
  <si>
    <t>TP008D</t>
  </si>
  <si>
    <t>TP009D</t>
  </si>
  <si>
    <t>TP009E</t>
  </si>
  <si>
    <t>TP007D</t>
  </si>
  <si>
    <t>TP010D</t>
  </si>
  <si>
    <t>TP011D</t>
  </si>
  <si>
    <t>TP012E</t>
  </si>
  <si>
    <t>TP014E</t>
  </si>
  <si>
    <t>TP016D</t>
  </si>
  <si>
    <t>TP016E</t>
  </si>
  <si>
    <t>TP017E</t>
  </si>
  <si>
    <t>TP017D</t>
  </si>
  <si>
    <t>TP018E</t>
  </si>
  <si>
    <t>TP019E</t>
  </si>
  <si>
    <t>TP020D</t>
  </si>
  <si>
    <t>TP020E</t>
  </si>
  <si>
    <t>TP032E</t>
  </si>
  <si>
    <t>TP023E</t>
  </si>
  <si>
    <t>TP024D</t>
  </si>
  <si>
    <t>TP026Frontal</t>
  </si>
  <si>
    <t>TP025E</t>
  </si>
  <si>
    <t>TP027E</t>
  </si>
  <si>
    <t>TP030D</t>
  </si>
  <si>
    <t>TP034D</t>
  </si>
  <si>
    <t>TP034E</t>
  </si>
  <si>
    <t>TP035D</t>
  </si>
  <si>
    <t>TP035E</t>
  </si>
  <si>
    <t>TP036E</t>
  </si>
  <si>
    <t>TP037D</t>
  </si>
  <si>
    <t>TP037E</t>
  </si>
  <si>
    <t>TP038D</t>
  </si>
  <si>
    <t>TP038E</t>
  </si>
  <si>
    <t>TP039E</t>
  </si>
  <si>
    <t>TP040D</t>
  </si>
  <si>
    <t>TP040E</t>
  </si>
  <si>
    <t>TP041D</t>
  </si>
  <si>
    <t>TP041E</t>
  </si>
  <si>
    <t>TP042D</t>
  </si>
  <si>
    <t>TP042E</t>
  </si>
  <si>
    <t>TP043E</t>
  </si>
  <si>
    <t>TP044D</t>
  </si>
  <si>
    <t>MAP01/03D</t>
  </si>
  <si>
    <t>MA013D</t>
  </si>
  <si>
    <t>TP047E</t>
  </si>
  <si>
    <t>TP048D</t>
  </si>
  <si>
    <t>TP048E</t>
  </si>
  <si>
    <t>TP049E</t>
  </si>
  <si>
    <t>TP050D</t>
  </si>
  <si>
    <t>TP050E</t>
  </si>
  <si>
    <t>TP051E</t>
  </si>
  <si>
    <t>TP052E</t>
  </si>
  <si>
    <t>TP053D</t>
  </si>
  <si>
    <t>TP029E</t>
  </si>
  <si>
    <t>TP054E</t>
  </si>
  <si>
    <t>TP055D</t>
  </si>
  <si>
    <t>TP055E</t>
  </si>
  <si>
    <t>TP056D</t>
  </si>
  <si>
    <t>TP056E</t>
  </si>
  <si>
    <t>TP057D</t>
  </si>
  <si>
    <t>TP057E</t>
  </si>
  <si>
    <t>TP058D</t>
  </si>
  <si>
    <t>TP059D</t>
  </si>
  <si>
    <t>TP061D</t>
  </si>
  <si>
    <t>TP061E</t>
  </si>
  <si>
    <t>TP062D</t>
  </si>
  <si>
    <t>TP058E</t>
  </si>
  <si>
    <t>MAP04D</t>
  </si>
  <si>
    <t>MAP05D</t>
  </si>
  <si>
    <t>SEQ. ALAVANCAS</t>
  </si>
  <si>
    <t>MA003D</t>
  </si>
  <si>
    <t>MA004D</t>
  </si>
  <si>
    <t>MA005D</t>
  </si>
  <si>
    <t>MA008D</t>
  </si>
  <si>
    <t>MA009D</t>
  </si>
  <si>
    <t>MA011D</t>
  </si>
  <si>
    <t>MA002E</t>
  </si>
  <si>
    <t>MA003E</t>
  </si>
  <si>
    <t>MA004E</t>
  </si>
  <si>
    <t>MA005E</t>
  </si>
  <si>
    <t>MA008E</t>
  </si>
  <si>
    <t>MA009E</t>
  </si>
  <si>
    <t>MA010E</t>
  </si>
  <si>
    <t>MA012E</t>
  </si>
  <si>
    <t>MA013E</t>
  </si>
  <si>
    <t>MA014E</t>
  </si>
  <si>
    <t>MA016E</t>
  </si>
  <si>
    <t>MA018E</t>
  </si>
  <si>
    <t>MA019E</t>
  </si>
  <si>
    <t>MA022E</t>
  </si>
  <si>
    <t>MA023E</t>
  </si>
  <si>
    <t>MA024E</t>
  </si>
  <si>
    <t>MA022D</t>
  </si>
  <si>
    <t>MA023D</t>
  </si>
  <si>
    <t>MAP02E</t>
  </si>
  <si>
    <t>MAP03E</t>
  </si>
  <si>
    <t>MAP04E</t>
  </si>
  <si>
    <t>MAP05E</t>
  </si>
  <si>
    <t>MAP06E</t>
  </si>
  <si>
    <t>TP063D</t>
  </si>
  <si>
    <t>MB001E</t>
  </si>
  <si>
    <t>MB003D</t>
  </si>
  <si>
    <t>MB007E</t>
  </si>
  <si>
    <t>MB011E</t>
  </si>
  <si>
    <t>MB015D</t>
  </si>
  <si>
    <t>LF002E</t>
  </si>
  <si>
    <t>MB012E</t>
  </si>
  <si>
    <t>MB012D</t>
  </si>
  <si>
    <t>SEQ. LANTERNAS</t>
  </si>
  <si>
    <t>MA020D</t>
  </si>
  <si>
    <t>SPSMBB</t>
  </si>
  <si>
    <t>MB002E</t>
  </si>
  <si>
    <t>MB003E</t>
  </si>
  <si>
    <t>MB005E</t>
  </si>
  <si>
    <t>MB018E</t>
  </si>
  <si>
    <t>MB019E</t>
  </si>
  <si>
    <t>MB020E</t>
  </si>
  <si>
    <t>MB004D</t>
  </si>
  <si>
    <t>MB008D</t>
  </si>
  <si>
    <t>MB010D</t>
  </si>
  <si>
    <t>MB018D</t>
  </si>
  <si>
    <t>MB020D</t>
  </si>
  <si>
    <t>LF001E</t>
  </si>
  <si>
    <t>LF004E</t>
  </si>
  <si>
    <t>LF001D</t>
  </si>
  <si>
    <t>LF002D</t>
  </si>
  <si>
    <t>,</t>
  </si>
  <si>
    <t>LF006D</t>
  </si>
  <si>
    <t>SPSLF4</t>
  </si>
  <si>
    <t xml:space="preserve"> SPS BAGs</t>
  </si>
  <si>
    <t>SEQ SEMI-EIXO</t>
  </si>
  <si>
    <t>SEQ CHICOTES LD</t>
  </si>
  <si>
    <t>MINOMI-ABS</t>
  </si>
  <si>
    <t>TP024E</t>
  </si>
  <si>
    <t>TP015E</t>
  </si>
  <si>
    <t>TP026E</t>
  </si>
  <si>
    <t>DOCA TETO/COCKPIT</t>
  </si>
  <si>
    <t>DOCA BANCOS/SUSP</t>
  </si>
  <si>
    <t>SEQ DE MOLAS</t>
  </si>
  <si>
    <t>FLOW RACK</t>
  </si>
  <si>
    <t>PORTA PALLET E</t>
  </si>
  <si>
    <t>TP039D</t>
  </si>
  <si>
    <t>Nr Mágico</t>
  </si>
  <si>
    <t>Part Number</t>
  </si>
  <si>
    <t>DLOC</t>
  </si>
  <si>
    <t>GRAVATA JOY</t>
  </si>
  <si>
    <t>ZM7</t>
  </si>
  <si>
    <t>CCSM</t>
  </si>
  <si>
    <t>BUMPER</t>
  </si>
  <si>
    <t>SEQUENCIADO</t>
  </si>
  <si>
    <t>EIXO</t>
  </si>
  <si>
    <t>CHICOTE SEQUEN</t>
  </si>
  <si>
    <t>ZM9</t>
  </si>
  <si>
    <t>CHICOTES</t>
  </si>
  <si>
    <t>GANCHEIRA VAZIA</t>
  </si>
  <si>
    <t>DOCA BANCOS</t>
  </si>
  <si>
    <t>ESTAMPARIA</t>
  </si>
  <si>
    <t>ESTOQUE</t>
  </si>
  <si>
    <t>ANTI RUIDO ONIX</t>
  </si>
  <si>
    <t xml:space="preserve">SULFIX </t>
  </si>
  <si>
    <t>SEQUEN</t>
  </si>
  <si>
    <t xml:space="preserve">ANTI RUIDO </t>
  </si>
  <si>
    <t>PEDALEIRA MANUAL</t>
  </si>
  <si>
    <t>DOCA</t>
  </si>
  <si>
    <t>RACK</t>
  </si>
  <si>
    <t>MAGNETI MARE</t>
  </si>
  <si>
    <t>Tubulação</t>
  </si>
  <si>
    <t>CHAVE ELETRICA HB</t>
  </si>
  <si>
    <t>PORTA PACOTE PRISMA</t>
  </si>
  <si>
    <t>TP015D</t>
  </si>
  <si>
    <t>AUTONEUM</t>
  </si>
  <si>
    <t>24579142/1062</t>
  </si>
  <si>
    <t xml:space="preserve"> KIT RESERV PART FRIO</t>
  </si>
  <si>
    <t>MINOMI</t>
  </si>
  <si>
    <t>TRIÂNGULO</t>
  </si>
  <si>
    <t>A.05.B</t>
  </si>
  <si>
    <t>CINTO FIVELA</t>
  </si>
  <si>
    <t>C.03.D</t>
  </si>
  <si>
    <t>CHRIS</t>
  </si>
  <si>
    <t>ESPUMA COL B</t>
  </si>
  <si>
    <t>SPS TRASEI</t>
  </si>
  <si>
    <t>TUBULAÇÃO DE FREIO</t>
  </si>
  <si>
    <t>MÓDULO PROCONV</t>
  </si>
  <si>
    <t xml:space="preserve">TRAVESSA RADIADOR </t>
  </si>
  <si>
    <t>C.02.C/C.02.B/C.02.A</t>
  </si>
  <si>
    <t>NIKEN</t>
  </si>
  <si>
    <t xml:space="preserve">CAM BRAZIL F  </t>
  </si>
  <si>
    <t>RADIADOR</t>
  </si>
  <si>
    <t>ZD02</t>
  </si>
  <si>
    <t>SEQ RADIADOR</t>
  </si>
  <si>
    <t>MAÇANETA CINZA LD</t>
  </si>
  <si>
    <t>SPSD2</t>
  </si>
  <si>
    <t>MANG A/C PRISMA</t>
  </si>
  <si>
    <t>CHICOTE TRAS</t>
  </si>
  <si>
    <t>SEQ</t>
  </si>
  <si>
    <t>Acabamento do rack de teto  LE</t>
  </si>
  <si>
    <t>B.10.C</t>
  </si>
  <si>
    <t>AUTOMETAL S/A</t>
  </si>
  <si>
    <t>CHICOTE DIANT</t>
  </si>
  <si>
    <t>A.02.A</t>
  </si>
  <si>
    <t>B.03.B</t>
  </si>
  <si>
    <t>SEQ CHICOTES</t>
  </si>
  <si>
    <t>ZM09</t>
  </si>
  <si>
    <t>PROTEÇÃO SOLEIRA</t>
  </si>
  <si>
    <t>CONJ. PINHAO BCO NG</t>
  </si>
  <si>
    <t>SPS</t>
  </si>
  <si>
    <t>MOLD ACAB A</t>
  </si>
  <si>
    <t>D.08.D</t>
  </si>
  <si>
    <t>TRIL TET PR LD</t>
  </si>
  <si>
    <t>SPS DIANTEIRO</t>
  </si>
  <si>
    <t>HUFF DO BR</t>
  </si>
  <si>
    <t>BCT</t>
  </si>
  <si>
    <t>BCT DO VOLANTE</t>
  </si>
  <si>
    <t>Acabamento do rack de teto LD</t>
  </si>
  <si>
    <t>B.10.B</t>
  </si>
  <si>
    <t>TRAVESSA RADIADOR AUT.</t>
  </si>
  <si>
    <t>B.08.C</t>
  </si>
  <si>
    <t>ESP. ELET VERMELHO DD</t>
  </si>
  <si>
    <t>B.17.A/B.17.B</t>
  </si>
  <si>
    <t>DOESPE</t>
  </si>
  <si>
    <t>CABO BATERIA AC</t>
  </si>
  <si>
    <t>MG-D-04</t>
  </si>
  <si>
    <t>52068734</t>
  </si>
  <si>
    <t>adesivo porta dianteira LD inferior para os carros vermelho e branco)</t>
  </si>
  <si>
    <t>MODULO 1.4</t>
  </si>
  <si>
    <t>25511E</t>
  </si>
  <si>
    <t>52040721</t>
  </si>
  <si>
    <t>KIT CHAVE PRISMA</t>
  </si>
  <si>
    <t>ESP. CINZA ELE DD</t>
  </si>
  <si>
    <t>B08 ABC</t>
  </si>
  <si>
    <t>SENSOR OXIGÊNIO</t>
  </si>
  <si>
    <t>ALAVANCA</t>
  </si>
  <si>
    <t>B.16.C</t>
  </si>
  <si>
    <t>SEQ. ALAV</t>
  </si>
  <si>
    <t>SEQ.</t>
  </si>
  <si>
    <t>A.RUIDO PRISMA</t>
  </si>
  <si>
    <t>LEVAR DOLLY BRAKE LIGHT DOCA DE TETOS</t>
  </si>
  <si>
    <t>DOCA TETOS</t>
  </si>
  <si>
    <t>LEVAR DOLLY BRAKE LIGHT DOCA ESTOQUE</t>
  </si>
  <si>
    <t>BRAKE LIGHT ESTOQUE</t>
  </si>
  <si>
    <t>ESP. RET CINZA LD</t>
  </si>
  <si>
    <t>B07 ABC</t>
  </si>
  <si>
    <t>B12A</t>
  </si>
  <si>
    <t>PORCA EXPANSIVA</t>
  </si>
  <si>
    <t>TP012D</t>
  </si>
  <si>
    <t>KKP KONSTRUK</t>
  </si>
  <si>
    <t>ESP. TEXT LD</t>
  </si>
  <si>
    <t>ESP. TEXT. LE</t>
  </si>
  <si>
    <t>ESP. BRANCO LE</t>
  </si>
  <si>
    <t>B10 ABC</t>
  </si>
  <si>
    <t>ESP. M VERMELHO DD</t>
  </si>
  <si>
    <t>B.18.A/B.18.B</t>
  </si>
  <si>
    <t>A.13.A</t>
  </si>
  <si>
    <t>B14A</t>
  </si>
  <si>
    <t>ESP AMARELO L/D</t>
  </si>
  <si>
    <t>ESP AMARELO L/E</t>
  </si>
  <si>
    <t>CHICOTES SEQ.</t>
  </si>
  <si>
    <t>SEQ. CHICOTES</t>
  </si>
  <si>
    <t>ARTEB/GES/AUT</t>
  </si>
  <si>
    <t>Alavanca</t>
  </si>
  <si>
    <t>B.12.E</t>
  </si>
  <si>
    <t>SEQ.ALAV</t>
  </si>
  <si>
    <t xml:space="preserve">FITA ADESIVA 3M </t>
  </si>
  <si>
    <t>TAP 1</t>
  </si>
  <si>
    <t>PROTEÇÕES</t>
  </si>
  <si>
    <t>BUSCAR TAPETE NA DOCA SUSP.</t>
  </si>
  <si>
    <t>ESP. MANUAL PRETO DD</t>
  </si>
  <si>
    <t>B.10.A</t>
  </si>
  <si>
    <t>LEVAR SEQ. DHI VAZIA P/ MINOMI</t>
  </si>
  <si>
    <t>ESP. RET INT</t>
  </si>
  <si>
    <t>TP045D</t>
  </si>
  <si>
    <t>ESP. RET. INTERNO</t>
  </si>
  <si>
    <t>MG-D-11</t>
  </si>
  <si>
    <t>93377946*</t>
  </si>
  <si>
    <t>CHAVE NAC. MINOMI</t>
  </si>
  <si>
    <t>94714898*</t>
  </si>
  <si>
    <t>CHAVE ELE. MINOMI</t>
  </si>
  <si>
    <t>B.06.D</t>
  </si>
  <si>
    <t>RESERVATÓRIO DHI AUT</t>
  </si>
  <si>
    <t>94778410*</t>
  </si>
  <si>
    <t>PORT. BRANCA PRISMA</t>
  </si>
  <si>
    <t>94759188*</t>
  </si>
  <si>
    <t>PORT. VERM.    PRISMA</t>
  </si>
  <si>
    <t>PORT. SILVER PR</t>
  </si>
  <si>
    <t xml:space="preserve">Chicote </t>
  </si>
  <si>
    <t>BLACKOUT PRISMA ADVANTAGE</t>
  </si>
  <si>
    <t>SANSUY</t>
  </si>
  <si>
    <t>BLACKSTICK</t>
  </si>
  <si>
    <t>ISOLADOR</t>
  </si>
  <si>
    <t>COLUNA B 3 PORTAS</t>
  </si>
  <si>
    <t>93379441/42</t>
  </si>
  <si>
    <t>TUBULAÇÃO FREIO</t>
  </si>
  <si>
    <t>COL B INF LE</t>
  </si>
  <si>
    <t>ZM06</t>
  </si>
  <si>
    <t>TP022E</t>
  </si>
  <si>
    <t>COL B INF PR</t>
  </si>
  <si>
    <t>MINOMI 03</t>
  </si>
  <si>
    <t>ESGUICHO TRASEIRO</t>
  </si>
  <si>
    <t>GUARNIÇÃO MALA PRISMA</t>
  </si>
  <si>
    <t>Cinto 3 pt</t>
  </si>
  <si>
    <t>52068733</t>
  </si>
  <si>
    <t>adesivo porta traseira LE inferior para os carros vermelho e branco)</t>
  </si>
  <si>
    <t xml:space="preserve"> SLIDER T/D PR</t>
  </si>
  <si>
    <t>ISOL COL B 5P LE</t>
  </si>
  <si>
    <t>52069797</t>
  </si>
  <si>
    <t xml:space="preserve">ISOL COL B 5P LD </t>
  </si>
  <si>
    <t>EXTINTOR CJ-INCENDIO</t>
  </si>
  <si>
    <t>A.19.C</t>
  </si>
  <si>
    <t>RESIL COMERCIO</t>
  </si>
  <si>
    <t>ISOLADOR DO CURVÃO</t>
  </si>
  <si>
    <t>ALAVANCA FREIO</t>
  </si>
  <si>
    <t>B.07.D</t>
  </si>
  <si>
    <t>SUPORTE DA BATERIA</t>
  </si>
  <si>
    <t>D.02.B/D.03.B/D.04.B</t>
  </si>
  <si>
    <t>ALAVANCA MARCHA ONIX</t>
  </si>
  <si>
    <t>B.07.E</t>
  </si>
  <si>
    <t>CAIXA UEC</t>
  </si>
  <si>
    <t>B.14.B</t>
  </si>
  <si>
    <t>CX FUSÍVEIS</t>
  </si>
  <si>
    <t>B.18.A</t>
  </si>
  <si>
    <t>SPSMB2</t>
  </si>
  <si>
    <t>LEAR AUTOMOT</t>
  </si>
  <si>
    <t>MA001E</t>
  </si>
  <si>
    <t>ALAVANCA DE MARCHA</t>
  </si>
  <si>
    <t>B.02.E</t>
  </si>
  <si>
    <t>ALAVANCA ONIX</t>
  </si>
  <si>
    <t>SEQUENCIAMENTO</t>
  </si>
  <si>
    <t>CHICOTE PRINCIPAL</t>
  </si>
  <si>
    <t>E03 D</t>
  </si>
  <si>
    <t>A.25.C</t>
  </si>
  <si>
    <t>COL B SUP LE</t>
  </si>
  <si>
    <t>SPS BAG</t>
  </si>
  <si>
    <t>COL B SUP LD</t>
  </si>
  <si>
    <t>COL B INF LD</t>
  </si>
  <si>
    <t>FECHADURA</t>
  </si>
  <si>
    <t>ALV DE CÂMBIO</t>
  </si>
  <si>
    <t>SPS ONIX</t>
  </si>
  <si>
    <t>ALV CÂMBIO</t>
  </si>
  <si>
    <t>B.02.D/B.01.D</t>
  </si>
  <si>
    <t>GETOFLEX</t>
  </si>
  <si>
    <t>Semi-eixo</t>
  </si>
  <si>
    <t>MAP04E/D</t>
  </si>
  <si>
    <t>DOLLIE</t>
  </si>
  <si>
    <t>RESERV PART FRIO</t>
  </si>
  <si>
    <t>B.15.B</t>
  </si>
  <si>
    <t>MOTOR LIMPADOR DIANTEIRO</t>
  </si>
  <si>
    <t>A.05.B/A.07.D/A.07.C</t>
  </si>
  <si>
    <t>BOSCH/ARTESA</t>
  </si>
  <si>
    <t>52123682/684</t>
  </si>
  <si>
    <t>COLUNA "A" L/D</t>
  </si>
  <si>
    <t>DOCA PELZER</t>
  </si>
  <si>
    <t>BOOSTER AUTOMAT</t>
  </si>
  <si>
    <t>E.08.B/E.09.B/E.10.B/E.11.B/E.12B</t>
  </si>
  <si>
    <t>KOREA DELPHI</t>
  </si>
  <si>
    <t>RADIADOR 3</t>
  </si>
  <si>
    <t>RADIADOR 2</t>
  </si>
  <si>
    <t>CABO ALV CÂMBIO</t>
  </si>
  <si>
    <t>COL C INF LD HATCH</t>
  </si>
  <si>
    <t>SLIDER TRAS HATCH</t>
  </si>
  <si>
    <t>E.05.C</t>
  </si>
  <si>
    <t>SLIDER TRAS HATCH LD</t>
  </si>
  <si>
    <t>D.04.B</t>
  </si>
  <si>
    <t>GUARNIÇÃO MALA ONIX</t>
  </si>
  <si>
    <t>C.09.D/C.10.D</t>
  </si>
  <si>
    <t>CABO FREIO ESTAC</t>
  </si>
  <si>
    <t>E.04.D</t>
  </si>
  <si>
    <t>CABO ABERT COFRE</t>
  </si>
  <si>
    <t xml:space="preserve">ESTOQUE </t>
  </si>
  <si>
    <t>52056749/6750</t>
  </si>
  <si>
    <t>SOLEIRA TRAS L/D E L/E</t>
  </si>
  <si>
    <t>ESCAPAMENTO</t>
  </si>
  <si>
    <t>DOCA MOTORES</t>
  </si>
  <si>
    <t>M. ALTA</t>
  </si>
  <si>
    <t>FAURECIA</t>
  </si>
  <si>
    <t>GUARNIÇÃO MALA SEDAN</t>
  </si>
  <si>
    <t>93263581</t>
  </si>
  <si>
    <t>SUPORTE EXTINTOR</t>
  </si>
  <si>
    <t>E.03.C</t>
  </si>
  <si>
    <t>ALV FREIO ESTAC.</t>
  </si>
  <si>
    <t>D.08.C/D.09.C</t>
  </si>
  <si>
    <t>VENTRAMEX SA</t>
  </si>
  <si>
    <t>CINTO ABDM</t>
  </si>
  <si>
    <t>D.12.B</t>
  </si>
  <si>
    <t>FIVELA CINTO</t>
  </si>
  <si>
    <t>CINTO DT LD</t>
  </si>
  <si>
    <t>B.17.C</t>
  </si>
  <si>
    <t>CINTO DT LE</t>
  </si>
  <si>
    <t>C.16.C/C.16.B</t>
  </si>
  <si>
    <t>FECH MALA SEDAN</t>
  </si>
  <si>
    <t>SPSGA</t>
  </si>
  <si>
    <t xml:space="preserve"> PYEONG HWA A</t>
  </si>
  <si>
    <t>FECH MALA HATCH</t>
  </si>
  <si>
    <t xml:space="preserve">ETOQUE </t>
  </si>
  <si>
    <t xml:space="preserve"> KIEKERT AUTO</t>
  </si>
  <si>
    <t>DOBRADIÇA BCO TRAS</t>
  </si>
  <si>
    <t xml:space="preserve">SPSGA  </t>
  </si>
  <si>
    <t>KEIPER TECNO</t>
  </si>
  <si>
    <t>B.15.C</t>
  </si>
  <si>
    <t>B.04.C</t>
  </si>
  <si>
    <t>CINTO TRAS LD SEDAN</t>
  </si>
  <si>
    <t>D.05.D</t>
  </si>
  <si>
    <t>CINTO TRAS LE SEDAN</t>
  </si>
  <si>
    <t>D.12.C</t>
  </si>
  <si>
    <t>MOTOR LIMP TRAS</t>
  </si>
  <si>
    <t>D.07.D</t>
  </si>
  <si>
    <t>VALEO LIMPAD</t>
  </si>
  <si>
    <t>CHAVE HS</t>
  </si>
  <si>
    <t>PNL CJ-ACAB INT INF</t>
  </si>
  <si>
    <t xml:space="preserve">DOCA </t>
  </si>
  <si>
    <t>TUBULAÇÃO AR COND</t>
  </si>
  <si>
    <t>E.10.D/E.11.D</t>
  </si>
  <si>
    <t>PARANOA</t>
  </si>
  <si>
    <t>RESERV. ARREFECIMENTO</t>
  </si>
  <si>
    <t>E.12.D</t>
  </si>
  <si>
    <t xml:space="preserve">TAPETINHO ONIX </t>
  </si>
  <si>
    <t>DOCA VIDROS</t>
  </si>
  <si>
    <t>INYLBRA</t>
  </si>
  <si>
    <t>TAPETINHO LE</t>
  </si>
  <si>
    <t>DOCA DE VIDROS</t>
  </si>
  <si>
    <t>B.06.B</t>
  </si>
  <si>
    <t>MANGUEIRA RESER. DHI</t>
  </si>
  <si>
    <t>C.16.D</t>
  </si>
  <si>
    <t>PARANOÁ</t>
  </si>
  <si>
    <t>52064913/4917</t>
  </si>
  <si>
    <t>COL C INF L/D SEDAN</t>
  </si>
  <si>
    <t>COL C INF LD SEDAN</t>
  </si>
  <si>
    <t>SLIDER TRAS SEDAN LE</t>
  </si>
  <si>
    <t>B11C</t>
  </si>
  <si>
    <t>SPST2E</t>
  </si>
  <si>
    <t>SLIDER TRAS SEDAN</t>
  </si>
  <si>
    <t>D.04.C</t>
  </si>
  <si>
    <t>SUPORTE MCC</t>
  </si>
  <si>
    <t>D.10.C</t>
  </si>
  <si>
    <t xml:space="preserve"> CHUNIL ENGIN</t>
  </si>
  <si>
    <t>MANGUEIRA ALIM COMBUST</t>
  </si>
  <si>
    <t>TUBO CJ-TRAS CIL ACIONDR EMBR</t>
  </si>
  <si>
    <t xml:space="preserve"> FTE INDUSTRI</t>
  </si>
  <si>
    <t>DUTO CJ-AR ADM</t>
  </si>
  <si>
    <t>SOGEFI</t>
  </si>
  <si>
    <t>BRAKE LIGHT</t>
  </si>
  <si>
    <t>CUNHA CJ-TAMPA CMPT/TR</t>
  </si>
  <si>
    <t>PEDALEIRA AUT</t>
  </si>
  <si>
    <t>C.13A 14A</t>
  </si>
  <si>
    <t>B.12.B</t>
  </si>
  <si>
    <t>ALAVANCAS</t>
  </si>
  <si>
    <t>DOCA  BANCOS</t>
  </si>
  <si>
    <t>CINTO TRASEIRO LD</t>
  </si>
  <si>
    <t>A.08.C</t>
  </si>
  <si>
    <t>ARRUELA DA SUSPENSÃO L/D</t>
  </si>
  <si>
    <t>TENNECO AUTO</t>
  </si>
  <si>
    <t>Entrada Cj/Ar</t>
  </si>
  <si>
    <t>C.13.C/C.13.B</t>
  </si>
  <si>
    <t>COMPONENTE IN</t>
  </si>
  <si>
    <t>FITA ADESIVA 3M PORTAS</t>
  </si>
  <si>
    <t>PORTAS</t>
  </si>
  <si>
    <t>ORNAMENTAÇÃO</t>
  </si>
  <si>
    <t>FENDER LD</t>
  </si>
  <si>
    <t>MA024D</t>
  </si>
  <si>
    <t>FENDER TRASEIRO LE</t>
  </si>
  <si>
    <t>A.15.C</t>
  </si>
  <si>
    <t>MA015E</t>
  </si>
  <si>
    <t>C.11.D/C.12.D/C.11.C/C.12C/C11.B</t>
  </si>
  <si>
    <t>ZM6</t>
  </si>
  <si>
    <t>CALOTA INOVAR</t>
  </si>
  <si>
    <t>C.12.B</t>
  </si>
  <si>
    <t>Forro da roda traseira SEDAN LE</t>
  </si>
  <si>
    <t>D.11.C</t>
  </si>
  <si>
    <t>EXTENSÃO FENDER LE ONIX</t>
  </si>
  <si>
    <t>B.02.C</t>
  </si>
  <si>
    <t>CESTO</t>
  </si>
  <si>
    <t>B.17.B</t>
  </si>
  <si>
    <t>SEQ. SEMI EIXO</t>
  </si>
  <si>
    <t xml:space="preserve">GKN </t>
  </si>
  <si>
    <t>B.14.E</t>
  </si>
  <si>
    <t>B.07.C</t>
  </si>
  <si>
    <t>FENDER DIANT LD</t>
  </si>
  <si>
    <t>B.04.B</t>
  </si>
  <si>
    <t>B.15.E</t>
  </si>
  <si>
    <t xml:space="preserve"> GKN  </t>
  </si>
  <si>
    <t>TRILHO TETO PRISMA LD</t>
  </si>
  <si>
    <t xml:space="preserve">COOPER MG </t>
  </si>
  <si>
    <t>TRILHO TETO PRISMA LE</t>
  </si>
  <si>
    <t>COOPER</t>
  </si>
  <si>
    <t>TRILHO TETO ONIX LE</t>
  </si>
  <si>
    <t>TRILHO TETO ONIX LD</t>
  </si>
  <si>
    <t>ISOLADOR TOOL KIT ACTIVE</t>
  </si>
  <si>
    <t>E.04.C</t>
  </si>
  <si>
    <t>JSP BRASIL I</t>
  </si>
  <si>
    <t>TAPETE DA MALA ONIX</t>
  </si>
  <si>
    <t xml:space="preserve"> INYLBRA</t>
  </si>
  <si>
    <t>TAPETE C/ recorte</t>
  </si>
  <si>
    <t>LF007D</t>
  </si>
  <si>
    <t>GUARNIÇÃO DIANTEIRA ONIX/PRISMA</t>
  </si>
  <si>
    <t>E.10.C/E.11.C/E.12.C</t>
  </si>
  <si>
    <t>ESCORREG DE CERV ONIX</t>
  </si>
  <si>
    <t>E.05.B</t>
  </si>
  <si>
    <t>CALOTA  15</t>
  </si>
  <si>
    <t>D07 B</t>
  </si>
  <si>
    <t>MB011D</t>
  </si>
  <si>
    <t>ONIX-EMBLEMA NOME</t>
  </si>
  <si>
    <t>ONIX-EMBLEMA LTZ</t>
  </si>
  <si>
    <t>ISOLADOR FRONTAL</t>
  </si>
  <si>
    <t>ISOLADOR TRASEIRO</t>
  </si>
  <si>
    <t>B.09.C</t>
  </si>
  <si>
    <t>ONIX-EMBLEMA LT</t>
  </si>
  <si>
    <t>ONIX-EMBLEMA LS</t>
  </si>
  <si>
    <t>SEMIEIXO</t>
  </si>
  <si>
    <t>Forro da roda traseira SEDAN LD</t>
  </si>
  <si>
    <t>A17.A</t>
  </si>
  <si>
    <t>CABLE SHIFT</t>
  </si>
  <si>
    <t>REGULADOR DE ALTURA DO CINTO</t>
  </si>
  <si>
    <t>SPS4D</t>
  </si>
  <si>
    <t>CHICOTE DIANT ONIX</t>
  </si>
  <si>
    <t>A.04.B</t>
  </si>
  <si>
    <t>F01D</t>
  </si>
  <si>
    <t>TAPETE ONIX/PRISMA</t>
  </si>
  <si>
    <t>DOCA TAPETE</t>
  </si>
  <si>
    <t>ARRUELA DA SUSPENSÃO L/E</t>
  </si>
  <si>
    <t>A.12.B</t>
  </si>
  <si>
    <t>MÓDULO ONIX</t>
  </si>
  <si>
    <t xml:space="preserve">CHICOTE </t>
  </si>
  <si>
    <t>B.02.B</t>
  </si>
  <si>
    <t>AEROFOLIO PRATA ADV.</t>
  </si>
  <si>
    <t>B.08.B</t>
  </si>
  <si>
    <t>B.04.D/B.05.D</t>
  </si>
  <si>
    <t>B.13.B</t>
  </si>
  <si>
    <t xml:space="preserve">Suporte macaco </t>
  </si>
  <si>
    <t>E.02.D</t>
  </si>
  <si>
    <t>JSP BRASIL</t>
  </si>
  <si>
    <t>F01B</t>
  </si>
  <si>
    <t>F05A</t>
  </si>
  <si>
    <t>CHICOTE 4NB</t>
  </si>
  <si>
    <t>ESCORREG DE CERV PRISMA</t>
  </si>
  <si>
    <t>E.07.A</t>
  </si>
  <si>
    <t>MÓDULO ASM AIR BAG PROCONVE</t>
  </si>
  <si>
    <t>FECHADURA COFRE ELETR</t>
  </si>
  <si>
    <t>GUARNIÇÃO PORTA TRASEIRA</t>
  </si>
  <si>
    <t>E.07.C/E.08.C/E.09.C</t>
  </si>
  <si>
    <t xml:space="preserve">RADIADOR </t>
  </si>
  <si>
    <t>SEQ.RADIADOR</t>
  </si>
  <si>
    <t>PALHETA DO LIMPADOR TRAS. ONIX</t>
  </si>
  <si>
    <t xml:space="preserve"> PORTINHOLA </t>
  </si>
  <si>
    <t>Linha trim 1</t>
  </si>
  <si>
    <t>AEROFOLIO CINZA ADV.</t>
  </si>
  <si>
    <t>MODULO ECM</t>
  </si>
  <si>
    <t>FENDER TRAS LD</t>
  </si>
  <si>
    <t>A.09.B</t>
  </si>
  <si>
    <t>ABSORVEDOR ONIX</t>
  </si>
  <si>
    <t>D01A/D02A/D03A/D04A/ D05A</t>
  </si>
  <si>
    <t>MA021E</t>
  </si>
  <si>
    <t>ABSORVEDOR DE IMPACTO PRISMA</t>
  </si>
  <si>
    <t>B03A/B04A</t>
  </si>
  <si>
    <t>TUBO PURGA</t>
  </si>
  <si>
    <t>BRAÇO TELESCOPIO ONIX</t>
  </si>
  <si>
    <t>CHICOTE CENTRAL</t>
  </si>
  <si>
    <t>TAPETE EXPORTAÇÃO</t>
  </si>
  <si>
    <t>TP013E</t>
  </si>
  <si>
    <t>DEFLETOR SUPERIOR C/AR</t>
  </si>
  <si>
    <t>C.05.C</t>
  </si>
  <si>
    <t>PISANI PLASTICOS S/A</t>
  </si>
  <si>
    <t>Solicitação</t>
  </si>
  <si>
    <t>ESPELHOS PRONTOS</t>
  </si>
  <si>
    <t xml:space="preserve">Sequenciamento </t>
  </si>
  <si>
    <t>DOO10E</t>
  </si>
  <si>
    <t xml:space="preserve">FICOSA </t>
  </si>
  <si>
    <t>A10/B10 ROLETADO ZM8</t>
  </si>
  <si>
    <t>SEMI-EIXO</t>
  </si>
  <si>
    <t>C.07B</t>
  </si>
  <si>
    <t>Sequenciamento</t>
  </si>
  <si>
    <t xml:space="preserve">MEC ALTA </t>
  </si>
  <si>
    <t>CABO BATERIA</t>
  </si>
  <si>
    <t>MOLDURA EFFECT LE</t>
  </si>
  <si>
    <t>MPER</t>
  </si>
  <si>
    <t>MA017E</t>
  </si>
  <si>
    <t>chicote7942</t>
  </si>
  <si>
    <t>A.25.B</t>
  </si>
  <si>
    <t>B.04.D/B.03D</t>
  </si>
  <si>
    <t>Chave do macaco INOVAR</t>
  </si>
  <si>
    <t>E.03.D</t>
  </si>
  <si>
    <t>NANTONG</t>
  </si>
  <si>
    <t xml:space="preserve">SPS </t>
  </si>
  <si>
    <t>KIT FERRAMENTA ONIX/PRISMA</t>
  </si>
  <si>
    <t>C13 D</t>
  </si>
  <si>
    <t>AV MANUFACTU</t>
  </si>
  <si>
    <t>KIT FRISO LE BRANCO</t>
  </si>
  <si>
    <t>MECANISMO MANUAL DD</t>
  </si>
  <si>
    <t>A.23.D</t>
  </si>
  <si>
    <t>KWANG JIN SL</t>
  </si>
  <si>
    <t>COXIM CJ AUT.</t>
  </si>
  <si>
    <t>TAPETE NACIONAL</t>
  </si>
  <si>
    <t>INILBRA</t>
  </si>
  <si>
    <t>CABO NEG BATERIA</t>
  </si>
  <si>
    <t>B.12.D</t>
  </si>
  <si>
    <t>KIT FRISO LE  PRATA</t>
  </si>
  <si>
    <t>APLIQUE CONSOLE</t>
  </si>
  <si>
    <t>B.18.B</t>
  </si>
  <si>
    <t>MOLA TRAS HB LE</t>
  </si>
  <si>
    <t>C.03.C/C.03.B</t>
  </si>
  <si>
    <t>FECHADURA ELET DD</t>
  </si>
  <si>
    <t>B09 C</t>
  </si>
  <si>
    <t xml:space="preserve">APLIQUE CONSOLE AT </t>
  </si>
  <si>
    <t>D01 D</t>
  </si>
  <si>
    <t xml:space="preserve">CABO DA ALAVANCA </t>
  </si>
  <si>
    <t>E.03.B</t>
  </si>
  <si>
    <t xml:space="preserve"> KUESTER AUTO</t>
  </si>
  <si>
    <t>PLATE ASM-R/C AUT.</t>
  </si>
  <si>
    <t>ALAVANCA AUT</t>
  </si>
  <si>
    <t xml:space="preserve">COXIM DO MOTOR “AT” </t>
  </si>
  <si>
    <t>B.13.D</t>
  </si>
  <si>
    <t>A.06.B</t>
  </si>
  <si>
    <t>B.08.E</t>
  </si>
  <si>
    <t>NTN MANUFACT</t>
  </si>
  <si>
    <t>b.17.C</t>
  </si>
  <si>
    <t>NTM NEI</t>
  </si>
  <si>
    <t>GARGALO PRISMA AUT.</t>
  </si>
  <si>
    <t>C.07.D</t>
  </si>
  <si>
    <t>GARGALO ONIX AUT.</t>
  </si>
  <si>
    <t>C.08.D</t>
  </si>
  <si>
    <t>ISOLADOR DASH</t>
  </si>
  <si>
    <t>APLIQUE CONSOLE AUT.</t>
  </si>
  <si>
    <t>MOLA PRISMA</t>
  </si>
  <si>
    <t>A.10.B</t>
  </si>
  <si>
    <t>SEQ MOLA</t>
  </si>
  <si>
    <t>BATERIA 40 AH</t>
  </si>
  <si>
    <t>A.06.A</t>
  </si>
  <si>
    <t>PALLET</t>
  </si>
  <si>
    <t>AC DELCO</t>
  </si>
  <si>
    <t>A.27.C</t>
  </si>
  <si>
    <t>MOLA ONIX</t>
  </si>
  <si>
    <t>TP-BRACKET</t>
  </si>
  <si>
    <t>E.06.B/E.07.B</t>
  </si>
  <si>
    <t>BRUNING TECN</t>
  </si>
  <si>
    <t>DAEDONG SP</t>
  </si>
  <si>
    <t>BS LE TRAS ONIX</t>
  </si>
  <si>
    <t>BS LD DIANT ONIX</t>
  </si>
  <si>
    <t>BS LD TRAS ONIX</t>
  </si>
  <si>
    <t>BS COL B LD ONIX</t>
  </si>
  <si>
    <t>BS COL B LE ONIX</t>
  </si>
  <si>
    <t>CHAPEU DE BRUXA</t>
  </si>
  <si>
    <t>DRENO ASSOALHO</t>
  </si>
  <si>
    <t>SPST3D</t>
  </si>
  <si>
    <t>MOLATRASEIRA PRISMA LD</t>
  </si>
  <si>
    <t>MA014D</t>
  </si>
  <si>
    <t>DEFLETOR INFERIOR DO RADIADOR</t>
  </si>
  <si>
    <t xml:space="preserve">DEFLETOR DE AR </t>
  </si>
  <si>
    <t>C.13.D</t>
  </si>
  <si>
    <t>MA026E</t>
  </si>
  <si>
    <t>B.07.B</t>
  </si>
  <si>
    <t>B.10.D</t>
  </si>
  <si>
    <t>B.01.B</t>
  </si>
  <si>
    <t>Modulo ABS Onix/Prisma</t>
  </si>
  <si>
    <t>E.08.D</t>
  </si>
  <si>
    <t>MANDO CORP D</t>
  </si>
  <si>
    <t>Chicote Prisma Adv</t>
  </si>
  <si>
    <t>B.05.D</t>
  </si>
  <si>
    <t>DEFLETOR INFERIOR S/ AR</t>
  </si>
  <si>
    <t>CAIXA CARTS SPS</t>
  </si>
  <si>
    <t>F02B</t>
  </si>
  <si>
    <t xml:space="preserve"> CHICOTES</t>
  </si>
  <si>
    <t>ESP ELET AZUL  LD</t>
  </si>
  <si>
    <t>B17A/B17B</t>
  </si>
  <si>
    <t>DEFLETOR INFERIOR AUT.</t>
  </si>
  <si>
    <t>C.04.B</t>
  </si>
  <si>
    <t xml:space="preserve">COBERTURA ABS LD </t>
  </si>
  <si>
    <t>ISOLADOR DASH ONIX</t>
  </si>
  <si>
    <t>B.12.C</t>
  </si>
  <si>
    <t>DEFLETOR DE CALOR CENTRAL</t>
  </si>
  <si>
    <t>DOCA RADIADOR</t>
  </si>
  <si>
    <t>52056742/6741</t>
  </si>
  <si>
    <t>SOLEIRA DIANT L/D E L/E</t>
  </si>
  <si>
    <t>AEROFOLIO BRANCO ADV.</t>
  </si>
  <si>
    <t>25501D</t>
  </si>
  <si>
    <t>D.10.B</t>
  </si>
  <si>
    <t>Reservatório Limp Prisma</t>
  </si>
  <si>
    <t>C.02.D</t>
  </si>
  <si>
    <t>KIT FRISO LD PRATA</t>
  </si>
  <si>
    <t>25221E</t>
  </si>
  <si>
    <t>KIT FRISO LD BRANCO</t>
  </si>
  <si>
    <t>KIT FRISO LD MOND GRAY</t>
  </si>
  <si>
    <t>BUNDLE NACIONAL</t>
  </si>
  <si>
    <t xml:space="preserve"> TI BUNDY</t>
  </si>
  <si>
    <t>PARABRISA FUYAL</t>
  </si>
  <si>
    <t>Painel Pta TE</t>
  </si>
  <si>
    <t>Seq</t>
  </si>
  <si>
    <t>ESP. AZUL DE</t>
  </si>
  <si>
    <t>A01A/ A01B</t>
  </si>
  <si>
    <t>GUARNICAO  DE AMAR</t>
  </si>
  <si>
    <t>B.01.E</t>
  </si>
  <si>
    <t xml:space="preserve">COOPER MG  </t>
  </si>
  <si>
    <t>GUARNIÇÃO  DD VERDE</t>
  </si>
  <si>
    <t>A.15D/A.15.C</t>
  </si>
  <si>
    <t>GUARNICAO  TE  AZUL</t>
  </si>
  <si>
    <t>A.19.D/A.19.C</t>
  </si>
  <si>
    <t>GUARNIÇÃO TD ROSA</t>
  </si>
  <si>
    <t>B.13.C/B.13.B</t>
  </si>
  <si>
    <t>MEC. MANUAL  DE</t>
  </si>
  <si>
    <t>A.21.B</t>
  </si>
  <si>
    <t>MEC. ELÉTRICO DE</t>
  </si>
  <si>
    <t>A.27.A</t>
  </si>
  <si>
    <t>A.14.A</t>
  </si>
  <si>
    <t>VIDRO DIANT ESQUERDO</t>
  </si>
  <si>
    <t>B.07A/B.05.A/B.03.A</t>
  </si>
  <si>
    <t>SAINT-GOBAIN</t>
  </si>
  <si>
    <t>MECANISMO MANUAL TD</t>
  </si>
  <si>
    <t>A.23.B</t>
  </si>
  <si>
    <t>MEC. ELÉTRICO TE</t>
  </si>
  <si>
    <t>MEC.ACION.VIDRO DIANTEIRO LE 5P</t>
  </si>
  <si>
    <t>F17B</t>
  </si>
  <si>
    <t xml:space="preserve">SPSD1E </t>
  </si>
  <si>
    <t>BROSE DO BRA</t>
  </si>
  <si>
    <t>MEC.ACION.VIDRO DD 5P</t>
  </si>
  <si>
    <t>CANALETA DO VIDRO DE</t>
  </si>
  <si>
    <t>A.11.D/A.11.C</t>
  </si>
  <si>
    <t>DO001E</t>
  </si>
  <si>
    <t>CANALETA DO VIDRO TD</t>
  </si>
  <si>
    <t>B.06.E/B.05.E</t>
  </si>
  <si>
    <t>PREMON-M4</t>
  </si>
  <si>
    <t xml:space="preserve"> COOPER MG</t>
  </si>
  <si>
    <t>EST. DOORS</t>
  </si>
  <si>
    <t>CANALETA DO VIDRO DD</t>
  </si>
  <si>
    <t>A.13.B/A.13.A/B.01.A</t>
  </si>
  <si>
    <t>PNL CELTA</t>
  </si>
  <si>
    <t>BUSCAR PNL CELTA MONTAGEM</t>
  </si>
  <si>
    <t>MONTAGEM</t>
  </si>
  <si>
    <t>ESP. RET CINZA LE</t>
  </si>
  <si>
    <t>A11 ABC</t>
  </si>
  <si>
    <t>MÓDULO 1.0 PROCONVE CELTA</t>
  </si>
  <si>
    <t>A.12.A/A.12.B</t>
  </si>
  <si>
    <t>ESP. ELET AZUL DE</t>
  </si>
  <si>
    <t>A02A/A02B</t>
  </si>
  <si>
    <t>ESP. VERMELHO DE</t>
  </si>
  <si>
    <t>A.01.A/A.01.B</t>
  </si>
  <si>
    <t>AUTO FALANTE</t>
  </si>
  <si>
    <t>A.03.D/A.03.C/A.03.B</t>
  </si>
  <si>
    <t>SANOVAX</t>
  </si>
  <si>
    <t>SUP MET. PUXADOR TE</t>
  </si>
  <si>
    <t>B.14.D</t>
  </si>
  <si>
    <t>DELGA</t>
  </si>
  <si>
    <t>SUP METÁLICO DO PUXADOR TD</t>
  </si>
  <si>
    <t xml:space="preserve">DELGA INDUST </t>
  </si>
  <si>
    <t>BUNDLE EXPORTAÇÃO</t>
  </si>
  <si>
    <t>DOCA SUSPENSÃO</t>
  </si>
  <si>
    <t>PNL PTA DD ELÉT NB C/ TEC/ MAÇ CROMADA</t>
  </si>
  <si>
    <t>SEQ. LEAR</t>
  </si>
  <si>
    <t>PAINEL DE PORTA DD VIDRO ELÉT</t>
  </si>
  <si>
    <t>LONÃO</t>
  </si>
  <si>
    <t>Painel de porta</t>
  </si>
  <si>
    <t>PAINEL DE PORTA DD MANUAL HB/NB  MAÇANETA TEXTURIZADA</t>
  </si>
  <si>
    <t>PAINEL DE PORTA ELÉT HB COM TECIDO E MAÇANETA CROMADA</t>
  </si>
  <si>
    <t>PAINEL DE PORTA MANUAL HB/NB  MAÇANETA TEXTURIZADA</t>
  </si>
  <si>
    <t xml:space="preserve">Lonao </t>
  </si>
  <si>
    <t>Pelzer</t>
  </si>
  <si>
    <t>PNL  PTA LE TRASEIRO MANUAL MAÇ TEXTURIZADA</t>
  </si>
  <si>
    <t>SEQUANCIAMENTO</t>
  </si>
  <si>
    <t>PNL PTA TRASEIRO LE ELÉTRICO MAÇANETA CROMADA</t>
  </si>
  <si>
    <t>PNL PORTA TD ELÉTRICO MAÇANETA CROMADA</t>
  </si>
  <si>
    <t>PAINEL DE PORTA DE 4P  ELÉTRICO NB COM TECIDO E MAÇANETA CROMADA</t>
  </si>
  <si>
    <t>PNL PORTA TD MANUAL MAÇANETA CROMADA</t>
  </si>
  <si>
    <t>PNL  PTA TRASEIRO LE  MANUAL MAÇANETA CROMADA</t>
  </si>
  <si>
    <t>PNL PTA TD MANUAL MAÇANETA PRETA</t>
  </si>
  <si>
    <t>APLIQUE DO CONSOLE (MOLDURA A) AUT.</t>
  </si>
  <si>
    <t>ESP. ELET VERM DE</t>
  </si>
  <si>
    <t>A.02.A/A.02.B</t>
  </si>
  <si>
    <t>PNL PORTA</t>
  </si>
  <si>
    <t>A.19.D</t>
  </si>
  <si>
    <t>VIDRO DIANT. DIREITO</t>
  </si>
  <si>
    <t>B.13.A/B.12.A/B.11.A/B.09.A</t>
  </si>
  <si>
    <t>COBERTURA FECH. TPA TRS. ONIX HATCH</t>
  </si>
  <si>
    <t>VIDRO FIXO LATERAL</t>
  </si>
  <si>
    <t>B.12.C/B.12.B</t>
  </si>
  <si>
    <t>Esp. Retr. SEQ.</t>
  </si>
  <si>
    <t>VIDRO TRASEIRO ESQUERDO</t>
  </si>
  <si>
    <t>B.18.A/B.17.A/B.16.A/B.15.A/B.14.A</t>
  </si>
  <si>
    <t>B.01.D</t>
  </si>
  <si>
    <t>FECHADURA ELET DE</t>
  </si>
  <si>
    <t>Estoque</t>
  </si>
  <si>
    <t>FECHADURA ELETRICO</t>
  </si>
  <si>
    <t>PAREDE</t>
  </si>
  <si>
    <t>VIDRO VIGIA ESQ.</t>
  </si>
  <si>
    <t>B.09.C/B.09.B</t>
  </si>
  <si>
    <t>B.08.A</t>
  </si>
  <si>
    <t>TAC.3231</t>
  </si>
  <si>
    <t>PEÇAS OK 2CX</t>
  </si>
  <si>
    <t>TAC</t>
  </si>
  <si>
    <t>Porca Mola da Lanterna</t>
  </si>
  <si>
    <t>TP002E</t>
  </si>
  <si>
    <t>ESP. CINZA ELE DE</t>
  </si>
  <si>
    <t>A17 ABC</t>
  </si>
  <si>
    <t xml:space="preserve">Solicitação </t>
  </si>
  <si>
    <t>PNL Portas SEQ.</t>
  </si>
  <si>
    <t xml:space="preserve">LONAO </t>
  </si>
  <si>
    <t>MECANISMO ELÉTRICO TD</t>
  </si>
  <si>
    <t>A.19.A</t>
  </si>
  <si>
    <t>A.06.C</t>
  </si>
  <si>
    <t>Limitador diant. Azul</t>
  </si>
  <si>
    <t>A.20.B</t>
  </si>
  <si>
    <t>pre mont</t>
  </si>
  <si>
    <t>52136435/36</t>
  </si>
  <si>
    <t>ROCKER VERMELHO</t>
  </si>
  <si>
    <t>FECHADURA  ELET TE</t>
  </si>
  <si>
    <t>ESP. MANUAL  PRETO DE</t>
  </si>
  <si>
    <t>A.11.A</t>
  </si>
  <si>
    <t>B.11.A/B11B</t>
  </si>
  <si>
    <t>52136434/31</t>
  </si>
  <si>
    <t>ROCKER BRANCO LD/LE</t>
  </si>
  <si>
    <t xml:space="preserve">PATIO   </t>
  </si>
  <si>
    <t>ESP. ELT PRETO DD</t>
  </si>
  <si>
    <t>B.09.A/B.09.B</t>
  </si>
  <si>
    <t>ESP AZUL DD</t>
  </si>
  <si>
    <t>B18A/B18B</t>
  </si>
  <si>
    <t>PNL Portas SEQ</t>
  </si>
  <si>
    <t>MANGUEIRA AR QUENTE</t>
  </si>
  <si>
    <t>CHAVE ONIX</t>
  </si>
  <si>
    <t>FILTRO AR</t>
  </si>
  <si>
    <t>A.18.A</t>
  </si>
  <si>
    <t>A.08.B</t>
  </si>
  <si>
    <t>sequenciamento</t>
  </si>
  <si>
    <t>B.11.A</t>
  </si>
  <si>
    <t>SEQ GA</t>
  </si>
  <si>
    <t xml:space="preserve">COBERTURA </t>
  </si>
  <si>
    <t>GARGALO PRISMA</t>
  </si>
  <si>
    <t>D.03.D</t>
  </si>
  <si>
    <t>52083668/69</t>
  </si>
  <si>
    <t>DO002E</t>
  </si>
  <si>
    <t>DO003D</t>
  </si>
  <si>
    <t xml:space="preserve">KWANG JIN SL </t>
  </si>
  <si>
    <t>DEFLETOR DE CALOR TRASEIRO</t>
  </si>
  <si>
    <t>A.09.A</t>
  </si>
  <si>
    <t>DAMNON</t>
  </si>
  <si>
    <t>SEQ. AMORTECEDOR</t>
  </si>
  <si>
    <t>AMORTECEDOR SEQUENCIADO</t>
  </si>
  <si>
    <t>MA004E/MA004D</t>
  </si>
  <si>
    <t>ANDROID</t>
  </si>
  <si>
    <t>TAMPÃO IMPORTADO</t>
  </si>
  <si>
    <t>FLEXIVEL TRAS CELTA</t>
  </si>
  <si>
    <t>CANALETA TRAS CELTA</t>
  </si>
  <si>
    <t>SPS3D</t>
  </si>
  <si>
    <t>HBA</t>
  </si>
  <si>
    <t xml:space="preserve">HOSE ASM-P/S </t>
  </si>
  <si>
    <t>MOLDURA CONSOLE EFFECT</t>
  </si>
  <si>
    <t>D.04.D</t>
  </si>
  <si>
    <t>5431/1089</t>
  </si>
  <si>
    <t xml:space="preserve"> CONJ BOOSTER &amp; MANGUEIRA</t>
  </si>
  <si>
    <t>BUSCAR FECHADURAS PRONTAS</t>
  </si>
  <si>
    <t>CHICOTE EFFECT</t>
  </si>
  <si>
    <t>52136434/6431</t>
  </si>
  <si>
    <t>ROCKER  BRANCO LD/LE</t>
  </si>
  <si>
    <t>52136435/6436</t>
  </si>
  <si>
    <t>ROCKER  VERMELHO LD/LE</t>
  </si>
  <si>
    <t>PROT. PARACHOQUE</t>
  </si>
  <si>
    <t>MB030</t>
  </si>
  <si>
    <t>FECHADURA  ELET TD</t>
  </si>
  <si>
    <t>B08 C</t>
  </si>
  <si>
    <t xml:space="preserve">SPSD1D </t>
  </si>
  <si>
    <t xml:space="preserve"> MAGNA CLOSUR</t>
  </si>
  <si>
    <t>FECHADURA MANUAL TE</t>
  </si>
  <si>
    <t>MEC. MANUAL TE</t>
  </si>
  <si>
    <t>A.19.B</t>
  </si>
  <si>
    <t xml:space="preserve"> KWANG JIN SL</t>
  </si>
  <si>
    <t>COMPARTMENT-T</t>
  </si>
  <si>
    <t>E.07B 08B</t>
  </si>
  <si>
    <t>TOOLKT</t>
  </si>
  <si>
    <t>CANALETA DO VIDRO TE</t>
  </si>
  <si>
    <t>A.05D/A.05.C</t>
  </si>
  <si>
    <t>B.07.A</t>
  </si>
  <si>
    <t>52068732</t>
  </si>
  <si>
    <t>DEFLETOR DE AR CAIXA DE RODA T L/D</t>
  </si>
  <si>
    <t>VIDRO TRAS. DIREITO</t>
  </si>
  <si>
    <t>B.10.A/B.08.A/B.06.A/B.04.A/B.02.A</t>
  </si>
  <si>
    <t>TOOL KIT-ACSR</t>
  </si>
  <si>
    <t>F.15C</t>
  </si>
  <si>
    <t>GUARNICAO MALA PRISMA</t>
  </si>
  <si>
    <t>D.06.D</t>
  </si>
  <si>
    <t>TAPETE DA MALA PRISMA</t>
  </si>
  <si>
    <t>CINTO TRASEIRO L/E</t>
  </si>
  <si>
    <t>E.01.C</t>
  </si>
  <si>
    <t>DESCARTE PAPELÃO</t>
  </si>
  <si>
    <t xml:space="preserve">TAPETINHO  PRISMA </t>
  </si>
  <si>
    <t xml:space="preserve">INYLBRA  </t>
  </si>
  <si>
    <t>CHICOTE SENSOR TEMP. AUT.</t>
  </si>
  <si>
    <t>FORRO TETO/ONIX/PRISMA/CELTA</t>
  </si>
  <si>
    <t>DOCA TETO</t>
  </si>
  <si>
    <t>95940416k</t>
  </si>
  <si>
    <t>C09 C</t>
  </si>
  <si>
    <t>ZM8</t>
  </si>
  <si>
    <t>52057295/7294</t>
  </si>
  <si>
    <t>COL C INF L/D HATCH</t>
  </si>
  <si>
    <t>DOCA ZM6</t>
  </si>
  <si>
    <t>52091238/52094731</t>
  </si>
  <si>
    <t>LANT  ONIX FUME LE</t>
  </si>
  <si>
    <t>PP</t>
  </si>
  <si>
    <t>VALEO</t>
  </si>
  <si>
    <t>52091242/52094732</t>
  </si>
  <si>
    <t>LANT  ONIX CRISTAL LE</t>
  </si>
  <si>
    <t>52091250/52033033</t>
  </si>
  <si>
    <t>LANT  PRISMA FUME LD</t>
  </si>
  <si>
    <t>B.13.E</t>
  </si>
  <si>
    <t>GKN</t>
  </si>
  <si>
    <t>52091246/52103032</t>
  </si>
  <si>
    <t>LANT  PRISMA CRISTAL LD</t>
  </si>
  <si>
    <t>52091248/52103032</t>
  </si>
  <si>
    <t>LANT  PRISMA CRISTAL LE</t>
  </si>
  <si>
    <t>parafuso</t>
  </si>
  <si>
    <t>CONTINEMTAL</t>
  </si>
  <si>
    <t>PICANHA L/D</t>
  </si>
  <si>
    <t>F11A</t>
  </si>
  <si>
    <t>F24D</t>
  </si>
  <si>
    <t>AMORTECEDOR L/D PRISMA</t>
  </si>
  <si>
    <t>AMORTECEDOR L/D ONIX</t>
  </si>
  <si>
    <t>95940417k</t>
  </si>
  <si>
    <t>Limitador Traseiro</t>
  </si>
  <si>
    <t>A.20.C</t>
  </si>
  <si>
    <t>ESPUMA ESP</t>
  </si>
  <si>
    <t>A.04.A</t>
  </si>
  <si>
    <t>BUMPER4E-M1</t>
  </si>
  <si>
    <t>FORMCAR DO B</t>
  </si>
  <si>
    <t>C.04.D</t>
  </si>
  <si>
    <t>COPLAC</t>
  </si>
  <si>
    <t>SHAFT ASM-FRT</t>
  </si>
  <si>
    <t>B.12.E,B.02.B,B.02.C</t>
  </si>
  <si>
    <t>MECANISMO ELÉTRICO DD</t>
  </si>
  <si>
    <t>A.25.A</t>
  </si>
  <si>
    <t>ESPELHO SEQUENC.</t>
  </si>
  <si>
    <t>A10A</t>
  </si>
  <si>
    <t>A.12.A</t>
  </si>
  <si>
    <t>B15A</t>
  </si>
  <si>
    <t>B.09.A</t>
  </si>
  <si>
    <t>SEQ PAINÉIS</t>
  </si>
  <si>
    <t>GANCHO FUNILARIA ZM09</t>
  </si>
  <si>
    <t>DOCA ZM09</t>
  </si>
  <si>
    <t>FUNILARIA</t>
  </si>
  <si>
    <t>DEFLETOR DE AR CAIXA DE RODA T L/E</t>
  </si>
  <si>
    <t>PICANHA LE</t>
  </si>
  <si>
    <t>FILTRO CJ.</t>
  </si>
  <si>
    <t>MACACO CJ</t>
  </si>
  <si>
    <t>A.03.B</t>
  </si>
  <si>
    <t>ADESIVO PINTURA</t>
  </si>
  <si>
    <t>Caixas Vazias</t>
  </si>
  <si>
    <t>MECANISMO</t>
  </si>
  <si>
    <t>FRISO D/D</t>
  </si>
  <si>
    <t>BUMPPER</t>
  </si>
  <si>
    <t>CANALETA MET - VIDRO TRAS LD</t>
  </si>
  <si>
    <t>AISIN DO BRA</t>
  </si>
  <si>
    <t>CANALETA MET - VIDRO TRAS LE</t>
  </si>
  <si>
    <t xml:space="preserve"> PAR SUSP DIANT LD/LE</t>
  </si>
  <si>
    <t>TP056E/D</t>
  </si>
  <si>
    <t>RES. PART. FRIO LINHA</t>
  </si>
  <si>
    <t>SPSF</t>
  </si>
  <si>
    <t>FAROL SEQUENCIADO</t>
  </si>
  <si>
    <t>ARTEB</t>
  </si>
  <si>
    <t>CONSOLE SEQUENCIADO</t>
  </si>
  <si>
    <t>TAP II</t>
  </si>
  <si>
    <t>COL C SEQUENCIADA</t>
  </si>
  <si>
    <t>SLIDER T/E PR</t>
  </si>
  <si>
    <t>AEROFOLIO EFFECT</t>
  </si>
  <si>
    <t>GANCHEIRA</t>
  </si>
  <si>
    <t>DOCA SUSP</t>
  </si>
  <si>
    <t>D.07.B/D.08.B</t>
  </si>
  <si>
    <t>ABSORVEDOR  5HB</t>
  </si>
  <si>
    <t>D.01.A/D.02.A/D.03.A/D.04.A/D.05.A/D.06.A/D.07.A/D.08.A/D.09.A/D.10.A/D.11.A/D.12.A</t>
  </si>
  <si>
    <t>ABSORVEDOR 4NB</t>
  </si>
  <si>
    <t>C.05.B/C.06.B/C.07.B/C.08.B</t>
  </si>
  <si>
    <t>GANCHEIRA EXTERNA</t>
  </si>
  <si>
    <t>AREA EXTERNA</t>
  </si>
  <si>
    <t>PLÁSTICO BOLHA</t>
  </si>
  <si>
    <t>LINHA FINAL</t>
  </si>
  <si>
    <t>GM</t>
  </si>
  <si>
    <t>MOLA TAMPA TRAS. PRISMA</t>
  </si>
  <si>
    <t xml:space="preserve">FAROL </t>
  </si>
  <si>
    <t>SEQ FAROL</t>
  </si>
  <si>
    <t>Fender LE /Enchimento Dianteiro INOVAR</t>
  </si>
  <si>
    <t>C.15.D/C.15.C/C.15.B</t>
  </si>
  <si>
    <t>Fender LD /Enchimento Dianteiro INOVAR</t>
  </si>
  <si>
    <t>D.01.D/D.01.C/D.01.B/D.03.C</t>
  </si>
  <si>
    <t>Moldura do Estepe PRISMA INOVAR</t>
  </si>
  <si>
    <t>D.04.C/D.05.C</t>
  </si>
  <si>
    <t>Moldura do Estepe ONIX INOVAR</t>
  </si>
  <si>
    <t>C.09.B/C.10.B</t>
  </si>
  <si>
    <t>MA027D</t>
  </si>
  <si>
    <t>Moldura cx de roda Tras LE</t>
  </si>
  <si>
    <t>A.09.C</t>
  </si>
  <si>
    <t>Moldura cx de roda Tras LD</t>
  </si>
  <si>
    <t>A.07.C</t>
  </si>
  <si>
    <t>Splash Shield  LD</t>
  </si>
  <si>
    <t>E.09.C</t>
  </si>
  <si>
    <t>Splash Shield  LE</t>
  </si>
  <si>
    <t>B.01.A</t>
  </si>
  <si>
    <t>SPLASH SHIELD  LD</t>
  </si>
  <si>
    <t>A.03.A</t>
  </si>
  <si>
    <t>Fender /Enchimento Dianteiro</t>
  </si>
  <si>
    <t>A.01.C</t>
  </si>
  <si>
    <t>LINER ASM-FRT</t>
  </si>
  <si>
    <t>A.01.B</t>
  </si>
  <si>
    <t>SPLASH SHIELD  LE</t>
  </si>
  <si>
    <t>MA020E</t>
  </si>
  <si>
    <t>B.06.C</t>
  </si>
  <si>
    <t>SPLASH SHIELD LE</t>
  </si>
  <si>
    <t>A.07.A</t>
  </si>
  <si>
    <t>Moldura cx de roda Dian LE</t>
  </si>
  <si>
    <t>A.13.C</t>
  </si>
  <si>
    <t>Moldura cx de roda Dian LD</t>
  </si>
  <si>
    <t>A.11.C</t>
  </si>
  <si>
    <t>BAFFLE INFERIOR</t>
  </si>
  <si>
    <t>C.09.C/C.10.C</t>
  </si>
  <si>
    <t>BUFFLE SUPERIOR</t>
  </si>
  <si>
    <t>C.07.C/C.08.C</t>
  </si>
  <si>
    <t>MOLA ACTIV</t>
  </si>
  <si>
    <t>RASSINI</t>
  </si>
  <si>
    <t>MOLA PRISMA INOVAR</t>
  </si>
  <si>
    <t>MOLA ONIX INOVAR</t>
  </si>
  <si>
    <t>D.02.C</t>
  </si>
  <si>
    <t>MANGUEIRA INOVAR</t>
  </si>
  <si>
    <t>RESERV. ÁGUA PRISMA INOVAR</t>
  </si>
  <si>
    <t>A.03.C</t>
  </si>
  <si>
    <t>D.06.C/D.07.C</t>
  </si>
  <si>
    <t>ZANETTI</t>
  </si>
  <si>
    <t>SUPORTE DA BATERIA INOVAR</t>
  </si>
  <si>
    <t>D.05.B/D.06.B</t>
  </si>
  <si>
    <t>ZANATTINI</t>
  </si>
  <si>
    <t>RACK LATERAL DO TETO L/D</t>
  </si>
  <si>
    <t>E.03.A/E.04.A</t>
  </si>
  <si>
    <t>RACK LATERAL DO TETO L/E</t>
  </si>
  <si>
    <t>E.05.A/E.06.A</t>
  </si>
  <si>
    <t>TUBULAÇÃO DO AR CONDICIONADO INOVAR</t>
  </si>
  <si>
    <t>E.08.A/E.09.A/E.10.A/E.11.A/E.12.A</t>
  </si>
  <si>
    <t>CONTITECH</t>
  </si>
  <si>
    <t>Rocker molding LE</t>
  </si>
  <si>
    <t>E.01.B/E.02.B</t>
  </si>
  <si>
    <t>TP053E</t>
  </si>
  <si>
    <t>Rocker molding LD</t>
  </si>
  <si>
    <t>E.01.A/E.02.A</t>
  </si>
  <si>
    <t>PEDALEIRA INOVAR</t>
  </si>
  <si>
    <t>E.05.D/E.06.D</t>
  </si>
  <si>
    <t>MAGNETI MARELLI</t>
  </si>
  <si>
    <t>Caixa de fusível / UEC INOVAR</t>
  </si>
  <si>
    <t>A.01.A</t>
  </si>
  <si>
    <t>LEAR AUTOMOTIVE</t>
  </si>
  <si>
    <t>A.15.B</t>
  </si>
  <si>
    <t>Vareta do Cofre INOVAR</t>
  </si>
  <si>
    <t>TP002D</t>
  </si>
  <si>
    <t xml:space="preserve"> PGG INDUSTRIA</t>
  </si>
  <si>
    <t>Porta Pacote Prisma INOVAR</t>
  </si>
  <si>
    <t>Tapete interior cx Roda INOVAR</t>
  </si>
  <si>
    <t>E.08.C</t>
  </si>
  <si>
    <t>Moldura da porta DIANT LE INOVAR</t>
  </si>
  <si>
    <t>TP062E</t>
  </si>
  <si>
    <t>Moldura da porta DIANT LD INOVAR</t>
  </si>
  <si>
    <t>Moldura da porta TRAS LE INOVAR</t>
  </si>
  <si>
    <t>Moldura da porta TRAS LD INOVAR</t>
  </si>
  <si>
    <t>TP064D</t>
  </si>
  <si>
    <t>Reservatório de Partida a frio INOVAR</t>
  </si>
  <si>
    <t>A04B</t>
  </si>
  <si>
    <t>SPSMBCAIXA</t>
  </si>
  <si>
    <t>Slider Traseiro LE Onix INOVAR</t>
  </si>
  <si>
    <t>C.14.D</t>
  </si>
  <si>
    <t>Slider Traseiro LD Onix INOVAR</t>
  </si>
  <si>
    <t>D.11.B</t>
  </si>
  <si>
    <t>ISOLADOR TOOL KIT</t>
  </si>
  <si>
    <t>C.03.A/C.04.A/C.05.A/C.06.A/C.07.A/C.08.A/C.09.A/C.10.A/C.11.A/C.12.A/C.13.A/C.14.A/C.15.A/C.16.A</t>
  </si>
  <si>
    <t>Cinto da Col. B</t>
  </si>
  <si>
    <t>B.04.D</t>
  </si>
  <si>
    <t>B.11.D</t>
  </si>
  <si>
    <t>B.08.D</t>
  </si>
  <si>
    <t xml:space="preserve">CABO NEG BATERIA </t>
  </si>
  <si>
    <t>Coxin   do AT INOVAR</t>
  </si>
  <si>
    <t>B.11.B</t>
  </si>
  <si>
    <t>MOTOR LIMPADOR P/BRISA</t>
  </si>
  <si>
    <t>Suporte do macaco INOVAR</t>
  </si>
  <si>
    <t>E.10.C</t>
  </si>
  <si>
    <t>Macaco INOVAR</t>
  </si>
  <si>
    <t>E.07.D</t>
  </si>
  <si>
    <t>PAINEL DE SERVIÇO EXPORTAÇÃO</t>
  </si>
  <si>
    <t>PORTA PACOTE ONIX</t>
  </si>
  <si>
    <t xml:space="preserve">MB005E  </t>
  </si>
  <si>
    <t>Rack do teto traseiro</t>
  </si>
  <si>
    <t>A.07.B/A.08.B</t>
  </si>
  <si>
    <t xml:space="preserve">HARNESS ASM-BODY WRG                                        </t>
  </si>
  <si>
    <t>Seq. Chicote</t>
  </si>
  <si>
    <t>B.05.B</t>
  </si>
  <si>
    <t>B.05.C</t>
  </si>
  <si>
    <t xml:space="preserve">HARNESS ASM-FWD LP WRG                                      </t>
  </si>
  <si>
    <t>B.18.D</t>
  </si>
  <si>
    <t>B.11.C</t>
  </si>
  <si>
    <t>B.13.C</t>
  </si>
  <si>
    <t>B.01.C</t>
  </si>
  <si>
    <t>B.14.C</t>
  </si>
  <si>
    <t>HARNESS ASM-FWD LP WRG</t>
  </si>
  <si>
    <t>B.09.D</t>
  </si>
  <si>
    <t>HARNESS ASM-BOD</t>
  </si>
  <si>
    <t xml:space="preserve"> HARNESS ASM-BODY WRG</t>
  </si>
  <si>
    <t>HARNESS ASM-BODY WRG</t>
  </si>
  <si>
    <t>B.16.B</t>
  </si>
  <si>
    <t>B.09.B</t>
  </si>
  <si>
    <t>B.16.D</t>
  </si>
  <si>
    <t>A.11.D</t>
  </si>
  <si>
    <t>A.08.A</t>
  </si>
  <si>
    <t>Espelho Burning</t>
  </si>
  <si>
    <t>B.05.A</t>
  </si>
  <si>
    <t>A.16.A</t>
  </si>
  <si>
    <t>B.02.A</t>
  </si>
  <si>
    <t>B.04.A</t>
  </si>
  <si>
    <t>A.17.A</t>
  </si>
  <si>
    <t>Sensor de estacionamento</t>
  </si>
  <si>
    <t>SLIDER PRISMA INOVAR</t>
  </si>
  <si>
    <t>C.06.D</t>
  </si>
  <si>
    <t>Slider Prisma INOVAR</t>
  </si>
  <si>
    <t>C.05.D</t>
  </si>
  <si>
    <t>Sup. Grade do Curvão</t>
  </si>
  <si>
    <t>B.17.E</t>
  </si>
  <si>
    <t>VALVULA ALIV PNL EXT TRAS</t>
  </si>
  <si>
    <t xml:space="preserve"> Mecanismo do Vidro</t>
  </si>
  <si>
    <t>SPS DOORS</t>
  </si>
  <si>
    <t>Semieixo</t>
  </si>
  <si>
    <t>B.18.E</t>
  </si>
  <si>
    <t>B.09.E</t>
  </si>
  <si>
    <t>B.16.E</t>
  </si>
  <si>
    <t>LIMITADOR DIANTEIRO</t>
  </si>
  <si>
    <t xml:space="preserve">PRÉ-MONTAGEM </t>
  </si>
  <si>
    <t>LIMITADOR  PORTA TRASEIRO</t>
  </si>
  <si>
    <t>B.17.D</t>
  </si>
  <si>
    <t>A.20.A</t>
  </si>
  <si>
    <t>B.03.A</t>
  </si>
  <si>
    <t>INSULATOR ASM-F - JOY</t>
  </si>
  <si>
    <t>C.01.D/C.01.C</t>
  </si>
  <si>
    <t>MA027E</t>
  </si>
  <si>
    <t>INSULATOR ASM-F - CROSS</t>
  </si>
  <si>
    <t>A.13.B</t>
  </si>
  <si>
    <t>INSULATOR ASM-F - MCM</t>
  </si>
  <si>
    <t>C.01.B/C.01.A</t>
  </si>
  <si>
    <t>LIMITADOR DE PORTA INOVAR D/D</t>
  </si>
  <si>
    <t>LIMITADOR DE PORTA INOVAR T/E</t>
  </si>
  <si>
    <t>LIMITADOR PORTA TRASEIRO</t>
  </si>
  <si>
    <t xml:space="preserve">B.12.A </t>
  </si>
  <si>
    <t>09148419</t>
  </si>
  <si>
    <t>TESA CONVERT</t>
  </si>
  <si>
    <t>TAMPÃO DA SOLEIRA ACTIV</t>
  </si>
  <si>
    <t>PINTURA - PORTINHOLA</t>
  </si>
  <si>
    <t>Moldura A AT</t>
  </si>
  <si>
    <t>Moldura A Manual</t>
  </si>
  <si>
    <t>A.14.B</t>
  </si>
  <si>
    <t>Moldura A AT PRETA</t>
  </si>
  <si>
    <t>Chave Prisma</t>
  </si>
  <si>
    <t>CRIB MINOMI</t>
  </si>
  <si>
    <t>Chave</t>
  </si>
  <si>
    <t>MÓDULO ABS INOVAR</t>
  </si>
  <si>
    <t>E.06.C</t>
  </si>
  <si>
    <t>MINOMI ABS</t>
  </si>
  <si>
    <t>ESPAÇADOR DIANTEIRO L/E EFFECT</t>
  </si>
  <si>
    <t>PATIO PDI</t>
  </si>
  <si>
    <t>Espaçador DIANTEIRO L/D EFFECT</t>
  </si>
  <si>
    <t>Espaçador TRASEIRO L/E EFFECT</t>
  </si>
  <si>
    <t>PALHETA  LIMPADOR DIANT. L/E</t>
  </si>
  <si>
    <t xml:space="preserve">DYNA  </t>
  </si>
  <si>
    <t>VIG ONIX FUYAL</t>
  </si>
  <si>
    <t>B.03.C</t>
  </si>
  <si>
    <t>SEQ ESPELHOS PRONTA</t>
  </si>
  <si>
    <t>SEQ. ESPELHOS</t>
  </si>
  <si>
    <t>GRAVATA PRISMA</t>
  </si>
  <si>
    <t>Emergencia Lanternas</t>
  </si>
  <si>
    <t>LAMP ASM-RR BOD</t>
  </si>
  <si>
    <t>A.23.C</t>
  </si>
  <si>
    <t xml:space="preserve">SEQ. LANTERNA </t>
  </si>
  <si>
    <t>SL YANTAI</t>
  </si>
  <si>
    <t>A.25.D</t>
  </si>
  <si>
    <t>FAROL</t>
  </si>
  <si>
    <t>A.17.D/A.17.C</t>
  </si>
  <si>
    <t>SEQ. FAROL</t>
  </si>
  <si>
    <t>HEADLAMP ASM</t>
  </si>
  <si>
    <t>A.11.B/A.11.A</t>
  </si>
  <si>
    <t>A.13.D/A.13.C</t>
  </si>
  <si>
    <t>A.27.D</t>
  </si>
  <si>
    <t>LANT PRISMA CRISTAL LE</t>
  </si>
  <si>
    <t>LANT PRISMA CRISTAL LD</t>
  </si>
  <si>
    <t>A.15.A</t>
  </si>
  <si>
    <t>FAROL CRISTAL LD</t>
  </si>
  <si>
    <t>A.05.A,A.05.B,A.05.C,A.05.D</t>
  </si>
  <si>
    <t>FAROL CRISTAL LE</t>
  </si>
  <si>
    <t>A.03.A,A.03.B,A.03.C,A.03.D</t>
  </si>
  <si>
    <t>FAROL AZUL LD</t>
  </si>
  <si>
    <t>A.11.A,A.11.B,A.11.C</t>
  </si>
  <si>
    <t>FAROL AZUL LE</t>
  </si>
  <si>
    <t>A.07.A.,A.07.B,A.07.C</t>
  </si>
  <si>
    <t>FAROL FUME LD</t>
  </si>
  <si>
    <t>A.15.D</t>
  </si>
  <si>
    <t>FAROL FUME LE</t>
  </si>
  <si>
    <t>FAROL SEQ</t>
  </si>
  <si>
    <t>MOLA SEQ</t>
  </si>
  <si>
    <t>MOLA SEQUENCIADA</t>
  </si>
  <si>
    <t>SEQ. MOLA</t>
  </si>
  <si>
    <t>B.10.E</t>
  </si>
  <si>
    <t>DAESHING MACH</t>
  </si>
  <si>
    <t>B.18.C</t>
  </si>
  <si>
    <t>ALAVANCA EFFECT</t>
  </si>
  <si>
    <t>A.23.A</t>
  </si>
  <si>
    <t>RADIADOR MANUAL INOVAR</t>
  </si>
  <si>
    <t>A.03.A/A.04.A/A.05.A/A.06.A/A.06.B/A.08.B/A.08.A/A.04.B</t>
  </si>
  <si>
    <t>ZD2</t>
  </si>
  <si>
    <t>RADIADOR AUTOMÁTICO INOVAR</t>
  </si>
  <si>
    <t>A.14.A/A.14.B</t>
  </si>
  <si>
    <t>Espelho LARANJA</t>
  </si>
  <si>
    <t>PINTURA - VERIF. ASS</t>
  </si>
  <si>
    <t>GM SJC</t>
  </si>
  <si>
    <t>B.06.A</t>
  </si>
  <si>
    <t>SEQ.RADI</t>
  </si>
  <si>
    <t>RADIADORES</t>
  </si>
  <si>
    <t>ZM3</t>
  </si>
  <si>
    <t xml:space="preserve">Adesivo </t>
  </si>
  <si>
    <t>Pintura</t>
  </si>
  <si>
    <t>MOLD TRAS LE</t>
  </si>
  <si>
    <t>ADESIVO EFFECT</t>
  </si>
  <si>
    <t>LANTERNA ONIX JOY</t>
  </si>
  <si>
    <t>KIT PINTURA</t>
  </si>
  <si>
    <t>ZM03</t>
  </si>
  <si>
    <t>BASE</t>
  </si>
  <si>
    <t>REGULATOR ASM</t>
  </si>
  <si>
    <t>MY 18</t>
  </si>
  <si>
    <t>KWANGJIN BRASIL</t>
  </si>
  <si>
    <t>SPSMB</t>
  </si>
  <si>
    <t>ROBERT BOSH</t>
  </si>
  <si>
    <t>MIRROR ASM</t>
  </si>
  <si>
    <t>SEQ . ESP</t>
  </si>
  <si>
    <t>KLT2004</t>
  </si>
  <si>
    <t>MAGNA DO BRASIL</t>
  </si>
  <si>
    <t>MOLA ONIX JOY</t>
  </si>
  <si>
    <t>SEQ. MOLAS</t>
  </si>
  <si>
    <t>RASSINI NHK</t>
  </si>
  <si>
    <t>Slider Onix Joy</t>
  </si>
  <si>
    <t xml:space="preserve">LANTERNA ONIX </t>
  </si>
  <si>
    <t>ONIX JOY</t>
  </si>
  <si>
    <t>GA</t>
  </si>
  <si>
    <t>Kit guarniçao + vidro LD</t>
  </si>
  <si>
    <t>Kit guarniçao + vidro LE</t>
  </si>
  <si>
    <t>RETROVISOR INOVAR COL</t>
  </si>
  <si>
    <t>Nº mágico</t>
  </si>
  <si>
    <t>Nº DE KANBAN</t>
  </si>
  <si>
    <t>fornecedor</t>
  </si>
  <si>
    <t>embalagem</t>
  </si>
  <si>
    <t>regra 1</t>
  </si>
  <si>
    <t>regra 2</t>
  </si>
  <si>
    <t>regra 3</t>
  </si>
  <si>
    <t>regra 4</t>
  </si>
  <si>
    <t>regra 5</t>
  </si>
  <si>
    <t>regra 6</t>
  </si>
  <si>
    <t>QTD PARA ACIONAMENTO</t>
  </si>
  <si>
    <t>*</t>
  </si>
  <si>
    <t>____</t>
  </si>
  <si>
    <t>0</t>
  </si>
  <si>
    <t>00</t>
  </si>
  <si>
    <t>000</t>
  </si>
  <si>
    <t>0000</t>
  </si>
  <si>
    <t>00000</t>
  </si>
  <si>
    <t>Acione o cartão quando usar a 1º peça.
(Dúvidas ligue para 1758)</t>
  </si>
  <si>
    <t>AREA</t>
  </si>
  <si>
    <t xml:space="preserve"> QT   KANBAN</t>
  </si>
  <si>
    <t>1/2</t>
  </si>
  <si>
    <t>2/2</t>
  </si>
  <si>
    <t>6/6</t>
  </si>
  <si>
    <t>1/6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</si>
  <si>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</si>
  <si>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ACIONAR PENDANT</t>
  </si>
  <si>
    <t>BAIXO GIRO</t>
  </si>
  <si>
    <t>P</t>
  </si>
  <si>
    <t>ENDEREÇO</t>
  </si>
  <si>
    <t>Nº KANBAN</t>
  </si>
  <si>
    <t>ROTA</t>
  </si>
  <si>
    <t>FORN</t>
  </si>
  <si>
    <t>EMBALAG</t>
  </si>
  <si>
    <t>CHECK PAGO</t>
  </si>
  <si>
    <t>CÓDIGO 1ª ESTÁGIO</t>
  </si>
  <si>
    <t>CÓDIGO 2ª ESTÁGIO</t>
  </si>
  <si>
    <t>Lado Linha</t>
  </si>
  <si>
    <t>regra 7</t>
  </si>
  <si>
    <t>regra 8</t>
  </si>
  <si>
    <t>20914393tp035d-m24/4</t>
  </si>
  <si>
    <t>13505369SPSF1D-M52;2</t>
  </si>
  <si>
    <t>13505369SPSF1D-M51;2</t>
  </si>
  <si>
    <t>52096991SPSF1D-M52;2</t>
  </si>
  <si>
    <t>52096991SPSF1D-M51;2</t>
  </si>
  <si>
    <t>52093438SPSF1D-M51;2</t>
  </si>
  <si>
    <t>52093438SPSF1D-M52;2</t>
  </si>
  <si>
    <t>52106428SPSF1D-M51;2</t>
  </si>
  <si>
    <t>52106426SPSF1D-M52;2</t>
  </si>
  <si>
    <t>52106428SPSF1D-M52;2</t>
  </si>
  <si>
    <t>52106426SPSF1D-M51;2</t>
  </si>
  <si>
    <t>52103503SPSMBB-M11;2</t>
  </si>
  <si>
    <t>12673060SPSMBB-M12;2</t>
  </si>
  <si>
    <t>52094319SPSMBB-M11;2</t>
  </si>
  <si>
    <t>52094320SPSMBB-M11;2</t>
  </si>
  <si>
    <t>52103503SPSMBB-M12;2</t>
  </si>
  <si>
    <t>52099526MB001D-M11;2</t>
  </si>
  <si>
    <t>52094319SPSMBB-M12;2</t>
  </si>
  <si>
    <t>12673060SPSMBB-M11;2</t>
  </si>
  <si>
    <t>25775833MA012E-M11;2</t>
  </si>
  <si>
    <t>11548763MAP08D-M22;2</t>
  </si>
  <si>
    <t>11548763MAP02E-M22;2</t>
  </si>
  <si>
    <t>52099526MB001D-M12;2</t>
  </si>
  <si>
    <t>11610068MA025E-M21;2</t>
  </si>
  <si>
    <t>52099031MB001E-M11;2</t>
  </si>
  <si>
    <t>11546961MA009E-M11;2</t>
  </si>
  <si>
    <t>11546961MA009E-M12;2</t>
  </si>
  <si>
    <t>25775833MA012E-M12;2</t>
  </si>
  <si>
    <t>11548763MAP02E-M21;2</t>
  </si>
  <si>
    <t>11548763MAP08D-M21;2</t>
  </si>
  <si>
    <t>11548763MAP08E-M21;2</t>
  </si>
  <si>
    <t>11548763MAP08E-M22;2</t>
  </si>
  <si>
    <t>52099031MB001E-M12;2</t>
  </si>
  <si>
    <t>11589290MA025E-M22;2</t>
  </si>
  <si>
    <t>11589290MA025E-M21;2</t>
  </si>
  <si>
    <t>11610068MA025E-M22;2</t>
  </si>
  <si>
    <t>11547280TP041D-M21;2</t>
  </si>
  <si>
    <t>94515211TP063D-M22;2</t>
  </si>
  <si>
    <t>11547280TP041D-M22;2</t>
  </si>
  <si>
    <t>13510532SPST4E-M32;2</t>
  </si>
  <si>
    <t>13510532SPST4E-M31;2</t>
  </si>
  <si>
    <t>13510395SPST4E-M32;2</t>
  </si>
  <si>
    <t>13510395SPST4E-M31;2</t>
  </si>
  <si>
    <t>52118800SPST4E-M32;2</t>
  </si>
  <si>
    <t>52117349SPST4E-M31;2</t>
  </si>
  <si>
    <t>52117349SPST4E-M32;2</t>
  </si>
  <si>
    <t>52117352SPST4E-M31;2</t>
  </si>
  <si>
    <t>11570144TP010E-M32;2</t>
  </si>
  <si>
    <t>11570144TP010E-M31;2</t>
  </si>
  <si>
    <t>11610524TP024E-M32;2</t>
  </si>
  <si>
    <t>94515211TP063D-M21;2</t>
  </si>
  <si>
    <t>94515211TP063E-M21;2</t>
  </si>
  <si>
    <t>94515211TP063E-M22;2</t>
  </si>
  <si>
    <t>13372765TP046D-M21;2</t>
  </si>
  <si>
    <t>13372765TP046D-M22;2</t>
  </si>
  <si>
    <t>52093441TP032E-M22;2</t>
  </si>
  <si>
    <t>11547280TP041E-M21;2</t>
  </si>
  <si>
    <t>11570144TP008D-M22;2</t>
  </si>
  <si>
    <t>11610524TP024D-M22;2</t>
  </si>
  <si>
    <t>11610524TP024E-M31;2</t>
  </si>
  <si>
    <t>11570144TP008D-M21;2</t>
  </si>
  <si>
    <t>52093441TP032E-M21;2</t>
  </si>
  <si>
    <t>11610524TP024D-M21;2</t>
  </si>
  <si>
    <t>11547280TP041E-M22;2</t>
  </si>
  <si>
    <t>52094320SPSMBB-M12;2</t>
  </si>
  <si>
    <t>11570498MB003D-M11;2</t>
  </si>
  <si>
    <t>11570498MB003D-M12;2</t>
  </si>
  <si>
    <t>52128078SPSD1E-M52;2</t>
  </si>
  <si>
    <t>52128077SPSD1D-M51;2</t>
  </si>
  <si>
    <t>52128077SPSD1D-M52;2</t>
  </si>
  <si>
    <t>52128079SPSD1E-M51;2</t>
  </si>
  <si>
    <t>52119623SPSD1D-M52;2</t>
  </si>
  <si>
    <t>52128078SPSD1E-M51;2</t>
  </si>
  <si>
    <t>52119613SPSD1E-M51;2</t>
  </si>
  <si>
    <t>52104919SPSD1E-M52;2</t>
  </si>
  <si>
    <t>52119614SPSD1E-M51;2</t>
  </si>
  <si>
    <t>52104918SPSD1D-M52;2</t>
  </si>
  <si>
    <t>52128079SPSD1E-M52;2</t>
  </si>
  <si>
    <t>52104918SPSD1D-M51;2</t>
  </si>
  <si>
    <t>52119614SPSD1E-M52;2</t>
  </si>
  <si>
    <t>52115772SPSD1D-M52;2</t>
  </si>
  <si>
    <t>52104917SPSD1E-M52;2</t>
  </si>
  <si>
    <t>52115771SPSD1E-M52;2</t>
  </si>
  <si>
    <t>52104917SPSD1E-M51;2</t>
  </si>
  <si>
    <t>52115771SPSD1E-M51;2</t>
  </si>
  <si>
    <t>52115773SPSD1E-M52;2</t>
  </si>
  <si>
    <t>52101539LF001D-M12;2</t>
  </si>
  <si>
    <t>52115773SPSD1E-M51;2</t>
  </si>
  <si>
    <t>52115772SPSD1D-M51;2</t>
  </si>
  <si>
    <t>52101538LF001D-M11;2</t>
  </si>
  <si>
    <t>52101538LF001D-M12;2</t>
  </si>
  <si>
    <t>52101539LF001D-M11;2</t>
  </si>
  <si>
    <t>11546868MB001D-M11;2</t>
  </si>
  <si>
    <t>11546868MB001D-M12;2</t>
  </si>
  <si>
    <t>96497159SPSLF3-M12;2</t>
  </si>
  <si>
    <t>96260548TP041D-M21;2</t>
  </si>
  <si>
    <t>96497159SPSLF3-M11;2</t>
  </si>
  <si>
    <t>09594681MB020D-M12;2</t>
  </si>
  <si>
    <t>09594681MB020D-M11;2</t>
  </si>
  <si>
    <t>52117319SPSLF3-M12;2</t>
  </si>
  <si>
    <t>52117319SPSLF3-M11;2</t>
  </si>
  <si>
    <t>52117321SPSLF3-M12;2</t>
  </si>
  <si>
    <t>52117321SPSLF3-M11;2</t>
  </si>
  <si>
    <t>52053859SPSLF3-M11;2</t>
  </si>
  <si>
    <t>52053859SPSLF3-M12;2</t>
  </si>
  <si>
    <t>93316503TOOLKT-M12;2</t>
  </si>
  <si>
    <t>93316503TOOLKT-M11;2</t>
  </si>
  <si>
    <t>52119616SPSD1D-M51;2</t>
  </si>
  <si>
    <t>52110189SPSD1E-M51;2</t>
  </si>
  <si>
    <t>52110188SPSD1D-M52;2</t>
  </si>
  <si>
    <t>52110188SPSD1D-M51;2</t>
  </si>
  <si>
    <t>52076119SPSD1D-M52;2</t>
  </si>
  <si>
    <t>52119622SPSD1E-M52;2</t>
  </si>
  <si>
    <t>52119622SPSD1E-M51;2</t>
  </si>
  <si>
    <t>52110190SPSD1E-M52;2</t>
  </si>
  <si>
    <t>52110190SPSD1E-M51;2</t>
  </si>
  <si>
    <t>52110189SPSD1E-M52;2</t>
  </si>
  <si>
    <t>52119624SPSD1D-M51;2</t>
  </si>
  <si>
    <t>52119615SPSD1D-M52;2</t>
  </si>
  <si>
    <t>52119623SPSD1D-M51;2</t>
  </si>
  <si>
    <t>52100513SPSD1E-M52;2</t>
  </si>
  <si>
    <t>52100514SPSD1D-M51;2</t>
  </si>
  <si>
    <t>52100514SPSD1D-M52;2</t>
  </si>
  <si>
    <t>52100513SPSD1E-M51;2</t>
  </si>
  <si>
    <t>52098605SPSD1D-M51;2</t>
  </si>
  <si>
    <t>52098604SPSD1E-M51;2</t>
  </si>
  <si>
    <t>52098605SPSD1D-M52;2</t>
  </si>
  <si>
    <t>52119615SPSD1D-M51;2</t>
  </si>
  <si>
    <t>52119616SPSD1D-M52;2</t>
  </si>
  <si>
    <t>52119619SPSD1E-M51;2</t>
  </si>
  <si>
    <t>52076119SPSD1D-M51;2</t>
  </si>
  <si>
    <t>52098604SPSD1E-M52;2</t>
  </si>
  <si>
    <t>52119613SPSD1E-M52;2</t>
  </si>
  <si>
    <t>52119619SPSD1E-M52;2</t>
  </si>
  <si>
    <t>0;</t>
  </si>
  <si>
    <t>Data Revisão:</t>
  </si>
  <si>
    <t>Data:</t>
  </si>
  <si>
    <t>03.Março</t>
  </si>
  <si>
    <t>12.Março</t>
  </si>
  <si>
    <t>20.Março</t>
  </si>
  <si>
    <t>25.Março</t>
  </si>
  <si>
    <t>24.Abril</t>
  </si>
  <si>
    <t>Quan.</t>
  </si>
  <si>
    <t>Nº MÁGICO</t>
  </si>
  <si>
    <t xml:space="preserve">   POU                                                                                                                                                                                                   </t>
  </si>
  <si>
    <t>STDPK</t>
  </si>
  <si>
    <t>STKMAN</t>
  </si>
  <si>
    <t>LOOPSIZE</t>
  </si>
  <si>
    <t>TOTAL ACIONAMENTOS</t>
  </si>
  <si>
    <t>1</t>
  </si>
  <si>
    <t>CONTAGEM</t>
  </si>
  <si>
    <t>DIFERENÇA</t>
  </si>
  <si>
    <t>M3</t>
  </si>
  <si>
    <t>11070691MINOMI-M31/2</t>
  </si>
  <si>
    <t>11070691MINOMI-M32/2</t>
  </si>
  <si>
    <t>11070691MINOMI-M33/2</t>
  </si>
  <si>
    <t>11070691MINOMI-M34/2</t>
  </si>
  <si>
    <t>11070691MINOMI-M35/2</t>
  </si>
  <si>
    <t>11070691MINOMI-M36/2</t>
  </si>
  <si>
    <t>11070691MINOMI-M37/2</t>
  </si>
  <si>
    <t>11070691MINOMI-M38/2</t>
  </si>
  <si>
    <t>11070691MINOMI-M39/2</t>
  </si>
  <si>
    <t>11070691MINOMI-M310/2</t>
  </si>
  <si>
    <t>PARAF SLIDER</t>
  </si>
  <si>
    <t>TP041D-M2</t>
  </si>
  <si>
    <t>M2</t>
  </si>
  <si>
    <t>11092631TP041D-M21/2</t>
  </si>
  <si>
    <t>11092631TP041D-M22/2</t>
  </si>
  <si>
    <t>11092631TP041D-M23/2</t>
  </si>
  <si>
    <t>11092631TP041D-M24/2</t>
  </si>
  <si>
    <t>11092631TP041D-M25/2</t>
  </si>
  <si>
    <t>11092631TP041D-M26/2</t>
  </si>
  <si>
    <t>11092631TP041D-M27/2</t>
  </si>
  <si>
    <t>11092631TP041D-M28/2</t>
  </si>
  <si>
    <t>11092631TP041D-M29/2</t>
  </si>
  <si>
    <t>11092631TP041D-M210/2</t>
  </si>
  <si>
    <t>MA002E-M1</t>
  </si>
  <si>
    <t>M1</t>
  </si>
  <si>
    <t>11514516MA002E-M11/2</t>
  </si>
  <si>
    <t>11514516MA002E-M12/2</t>
  </si>
  <si>
    <t>11514516MA002E-M13/2</t>
  </si>
  <si>
    <t>11514516MA002E-M14/2</t>
  </si>
  <si>
    <t>11514516MA002E-M15/2</t>
  </si>
  <si>
    <t>11514516MA002E-M16/2</t>
  </si>
  <si>
    <t>11514516MA002E-M17/2</t>
  </si>
  <si>
    <t>11514516MA002E-M18/2</t>
  </si>
  <si>
    <t>11514516MA002E-M19/2</t>
  </si>
  <si>
    <t>11514516MA002E-M110/2</t>
  </si>
  <si>
    <t>TP014D-M3</t>
  </si>
  <si>
    <t>11561629TP014D-M31/2</t>
  </si>
  <si>
    <t>11561629TP014D-M32/2</t>
  </si>
  <si>
    <t>11561629TP014D-M33/2</t>
  </si>
  <si>
    <t>11561629TP014D-M34/2</t>
  </si>
  <si>
    <t>11561629TP014D-M35/2</t>
  </si>
  <si>
    <t>11561629TP014D-M36/2</t>
  </si>
  <si>
    <t>11561629TP014D-M37/2</t>
  </si>
  <si>
    <t>11561629TP014D-M38/2</t>
  </si>
  <si>
    <t>11561629TP014D-M39/2</t>
  </si>
  <si>
    <t>11561629TP014D-M310/2</t>
  </si>
  <si>
    <t>11569695TP053D-M21/2</t>
  </si>
  <si>
    <t>11569695TP053D-M22/2</t>
  </si>
  <si>
    <t>11569695TP053D-M23/2</t>
  </si>
  <si>
    <t>11569695TP053D-M24/2</t>
  </si>
  <si>
    <t>11569695TP053D-M25/2</t>
  </si>
  <si>
    <t>11569695TP053D-M26/2</t>
  </si>
  <si>
    <t>11569695TP053D-M27/2</t>
  </si>
  <si>
    <t>11569695TP053D-M28/2</t>
  </si>
  <si>
    <t>11569695TP053D-M29/2</t>
  </si>
  <si>
    <t>11569695TP053D-M210/2</t>
  </si>
  <si>
    <t>TP015E-M3</t>
  </si>
  <si>
    <t>11570218TP015E-M31/2</t>
  </si>
  <si>
    <t>11570218TP015E-M32/2</t>
  </si>
  <si>
    <t>11570218TP015E-M33/2</t>
  </si>
  <si>
    <t>11570218TP015E-M34/2</t>
  </si>
  <si>
    <t>11570218TP015E-M35/2</t>
  </si>
  <si>
    <t>11570218TP015E-M36/2</t>
  </si>
  <si>
    <t>11570218TP015E-M37/2</t>
  </si>
  <si>
    <t>11570218TP015E-M38/2</t>
  </si>
  <si>
    <t>11570218TP015E-M39/2</t>
  </si>
  <si>
    <t>11570218TP015E-M310/2</t>
  </si>
  <si>
    <t>TP048D-M2</t>
  </si>
  <si>
    <t xml:space="preserve">11562507TP061E-M31/4  </t>
  </si>
  <si>
    <t>11570273TP048D-M22/2</t>
  </si>
  <si>
    <t>11570273TP048D-M23/2</t>
  </si>
  <si>
    <t>11570273TP048D-M24/2</t>
  </si>
  <si>
    <t>11570273TP048D-M25/2</t>
  </si>
  <si>
    <t>11570273TP048D-M26/2</t>
  </si>
  <si>
    <t>11570273TP048D-M27/2</t>
  </si>
  <si>
    <t>11570273TP048D-M28/2</t>
  </si>
  <si>
    <t>11570273TP048D-M29/2</t>
  </si>
  <si>
    <t>11570273TP048D-M210/2</t>
  </si>
  <si>
    <t>TPO11E-M3</t>
  </si>
  <si>
    <t>11570654TPO11E-M31/2</t>
  </si>
  <si>
    <t>11570654TPO11E-M32/2</t>
  </si>
  <si>
    <t>11570654TPO11E-M33/2</t>
  </si>
  <si>
    <t>11570654TPO11E-M34/2</t>
  </si>
  <si>
    <t>11570654TPO11E-M35/2</t>
  </si>
  <si>
    <t>11570654TPO11E-M36/2</t>
  </si>
  <si>
    <t>11570654TPO11E-M37/2</t>
  </si>
  <si>
    <t>11570654TPO11E-M38/2</t>
  </si>
  <si>
    <t>11570654TPO11E-M39/2</t>
  </si>
  <si>
    <t>11570654TPO11E-M310/2</t>
  </si>
  <si>
    <t>TP050E-M3</t>
  </si>
  <si>
    <t>11571225TP050E-M31/2</t>
  </si>
  <si>
    <t>11571225TP050E-M32/2</t>
  </si>
  <si>
    <t>11571225TP050E-M33/2</t>
  </si>
  <si>
    <t>11571225TP050E-M34/2</t>
  </si>
  <si>
    <t>11571225TP050E-M35/2</t>
  </si>
  <si>
    <t>11571225TP050E-M36/2</t>
  </si>
  <si>
    <t>11571225TP050E-M37/2</t>
  </si>
  <si>
    <t>11571225TP050E-M38/2</t>
  </si>
  <si>
    <t>11571225TP050E-M39/2</t>
  </si>
  <si>
    <t>11571225TP050E-M310/2</t>
  </si>
  <si>
    <t>DO004E-M5</t>
  </si>
  <si>
    <t>M5</t>
  </si>
  <si>
    <t>11588710DO004E-M51/2</t>
  </si>
  <si>
    <t>11588710DO004E-M52/2</t>
  </si>
  <si>
    <t>11588710DO004E-M53/2</t>
  </si>
  <si>
    <t>11588710DO004E-M54/2</t>
  </si>
  <si>
    <t>11588710DO004E-M55/2</t>
  </si>
  <si>
    <t>11588710DO004E-M56/2</t>
  </si>
  <si>
    <t>11588710DO004E-M57/2</t>
  </si>
  <si>
    <t>11588710DO004E-M58/2</t>
  </si>
  <si>
    <t>11588710DO004E-M59/2</t>
  </si>
  <si>
    <t>11588710DO004E-M510/2</t>
  </si>
  <si>
    <t>PUSH PIN CX RODA DIANT</t>
  </si>
  <si>
    <t>11589292MA023E-M21/3</t>
  </si>
  <si>
    <t>11589292MA023E-M22/3</t>
  </si>
  <si>
    <t>11589292MA023E-M23/3</t>
  </si>
  <si>
    <t>11589292MA023E-M24/3</t>
  </si>
  <si>
    <t>11589292MA023E-M25/3</t>
  </si>
  <si>
    <t>11589292MA023E-M26/3</t>
  </si>
  <si>
    <t>11589292MA023E-M27/3</t>
  </si>
  <si>
    <t>11589292MA023E-M28/3</t>
  </si>
  <si>
    <t>11589292MA023E-M29/3</t>
  </si>
  <si>
    <t>11589292MA023E-M210/3</t>
  </si>
  <si>
    <t>11589292MA026E-M21/3</t>
  </si>
  <si>
    <t>11589292MA026E-M22/3</t>
  </si>
  <si>
    <t>11589292MA026E-M23/3</t>
  </si>
  <si>
    <t>11589292MA026E-M24/3</t>
  </si>
  <si>
    <t>11589292MA026E-M25/3</t>
  </si>
  <si>
    <t>11589292MA026E-M26/3</t>
  </si>
  <si>
    <t>11589292MA026E-M27/3</t>
  </si>
  <si>
    <t>11589292MA026E-M28/3</t>
  </si>
  <si>
    <t>11589292MA026E-M29/3</t>
  </si>
  <si>
    <t>11589292MA026E-M210/3</t>
  </si>
  <si>
    <t>11609457LF002E-M11/2</t>
  </si>
  <si>
    <t>11609457LF002E-M12/2</t>
  </si>
  <si>
    <t>11609457LF002E-M13/2</t>
  </si>
  <si>
    <t>11609457LF002E-M14/2</t>
  </si>
  <si>
    <t>11609457LF002E-M15/2</t>
  </si>
  <si>
    <t>11609457LF002E-M16/2</t>
  </si>
  <si>
    <t>11609457LF002E-M17/2</t>
  </si>
  <si>
    <t>11609457LF002E-M18/2</t>
  </si>
  <si>
    <t>11609457LF002E-M19/2</t>
  </si>
  <si>
    <t>11609457LF002E-M110/2</t>
  </si>
  <si>
    <t>11609608MA011D-M21/7</t>
  </si>
  <si>
    <t>11609608MA011D-M22/7</t>
  </si>
  <si>
    <t>11609608MA011D-M23/7</t>
  </si>
  <si>
    <t>11609608MA011D-M24/7</t>
  </si>
  <si>
    <t>11609608MA011D-M25/7</t>
  </si>
  <si>
    <t>11609608MA011D-M26/7</t>
  </si>
  <si>
    <t>11609608MA011D-M27/7</t>
  </si>
  <si>
    <t>11609608MA011D-M28/7</t>
  </si>
  <si>
    <t>11609608MA011D-M29/7</t>
  </si>
  <si>
    <t>11609608MA011D-M210/7</t>
  </si>
  <si>
    <t>11609656MA014E-M11/2</t>
  </si>
  <si>
    <t>11609656MA014E-M12/2</t>
  </si>
  <si>
    <t>11609656MA014E-M13/2</t>
  </si>
  <si>
    <t>11609656MA014E-M14/2</t>
  </si>
  <si>
    <t>11609656MA014E-M15/2</t>
  </si>
  <si>
    <t>11609656MA014E-M16/2</t>
  </si>
  <si>
    <t>11609656MA014E-M17/2</t>
  </si>
  <si>
    <t>11609656MA014E-M18/2</t>
  </si>
  <si>
    <t>11609656MA014E-M19/2</t>
  </si>
  <si>
    <t>11609656MA014E-M110/2</t>
  </si>
  <si>
    <t>MB005E-M1</t>
  </si>
  <si>
    <t>11609716MB005E-M11/2</t>
  </si>
  <si>
    <t>11609716MB005E-M12/2</t>
  </si>
  <si>
    <t>11609716MB005E-M13/2</t>
  </si>
  <si>
    <t>11609716MB005E-M14/2</t>
  </si>
  <si>
    <t>11609716MB005E-M15/2</t>
  </si>
  <si>
    <t>11609716MB005E-M16/2</t>
  </si>
  <si>
    <t>11609716MB005E-M17/2</t>
  </si>
  <si>
    <t>11609716MB005E-M18/2</t>
  </si>
  <si>
    <t>11609716MB005E-M19/2</t>
  </si>
  <si>
    <t>11609716MB005E-M110/2</t>
  </si>
  <si>
    <t>13260575TP042D-M21/2</t>
  </si>
  <si>
    <t>13260575TP042D-M22/2</t>
  </si>
  <si>
    <t>13260575TP042D-M23/2</t>
  </si>
  <si>
    <t>13260575TP042D-M24/2</t>
  </si>
  <si>
    <t>13260575TP042D-M25/2</t>
  </si>
  <si>
    <t>13260575TP042D-M26/2</t>
  </si>
  <si>
    <t>13260575TP042D-M27/2</t>
  </si>
  <si>
    <t>13260575TP042D-M28/2</t>
  </si>
  <si>
    <t>13260575TP042D-M29/2</t>
  </si>
  <si>
    <t>13260575TP042D-M210/2</t>
  </si>
  <si>
    <t>MA004E-M1</t>
  </si>
  <si>
    <t>13287828MA004E-M11/2</t>
  </si>
  <si>
    <t>13287828MA004E-M12/2</t>
  </si>
  <si>
    <t>13287828MA004E-M13/2</t>
  </si>
  <si>
    <t>13287828MA004E-M14/2</t>
  </si>
  <si>
    <t>13287828MA004E-M15/2</t>
  </si>
  <si>
    <t>13287828MA004E-M16/2</t>
  </si>
  <si>
    <t>13287828MA004E-M17/2</t>
  </si>
  <si>
    <t>13287828MA004E-M18/2</t>
  </si>
  <si>
    <t>13287828MA004E-M19/2</t>
  </si>
  <si>
    <t>13287828MA004E-M110/2</t>
  </si>
  <si>
    <t>13503059TP050E-M31/2</t>
  </si>
  <si>
    <t>13503059TP050E-M32/2</t>
  </si>
  <si>
    <t>13503059TP050E-M33/2</t>
  </si>
  <si>
    <t>13503059TP050E-M34/2</t>
  </si>
  <si>
    <t>13503059TP050E-M35/2</t>
  </si>
  <si>
    <t>13503059TP050E-M36/2</t>
  </si>
  <si>
    <t>13503059TP050E-M37/2</t>
  </si>
  <si>
    <t>13503059TP050E-M38/2</t>
  </si>
  <si>
    <t>13503059TP050E-M39/2</t>
  </si>
  <si>
    <t>13503059TP050E-M310/2</t>
  </si>
  <si>
    <t>13575635TP053D-M21/2</t>
  </si>
  <si>
    <t>13575635TP053D-M22/2</t>
  </si>
  <si>
    <t>13575635TP053D-M23/2</t>
  </si>
  <si>
    <t>13575635TP053D-M24/2</t>
  </si>
  <si>
    <t>13575635TP053D-M25/2</t>
  </si>
  <si>
    <t>13575635TP053D-M26/2</t>
  </si>
  <si>
    <t>13575635TP053D-M27/2</t>
  </si>
  <si>
    <t>13575635TP053D-M28/2</t>
  </si>
  <si>
    <t>13575635TP053D-M29/2</t>
  </si>
  <si>
    <t>13575635TP053D-M210/2</t>
  </si>
  <si>
    <t>TP006D-M3</t>
  </si>
  <si>
    <t>20940115TP006D-M31/3</t>
  </si>
  <si>
    <t>20940115TP006D-M32/3</t>
  </si>
  <si>
    <t>20940115TP006D-M33/3</t>
  </si>
  <si>
    <t>20940115TP006D-M34/3</t>
  </si>
  <si>
    <t>20940115TP006D-M35/3</t>
  </si>
  <si>
    <t>20940115TP006D-M36/3</t>
  </si>
  <si>
    <t>20940115TP006D-M37/3</t>
  </si>
  <si>
    <t>20940115TP006D-M38/3</t>
  </si>
  <si>
    <t>20940115TP006D-M39/3</t>
  </si>
  <si>
    <t>20940115TP006D-M310/3</t>
  </si>
  <si>
    <t>21030249TP012E-M31/2</t>
  </si>
  <si>
    <t>21030249TP012E-M32/2</t>
  </si>
  <si>
    <t>21030249TP012E-M33/2</t>
  </si>
  <si>
    <t>21030249TP012E-M34/2</t>
  </si>
  <si>
    <t>21030249TP012E-M35/2</t>
  </si>
  <si>
    <t>21030249TP012E-M36/2</t>
  </si>
  <si>
    <t>21030249TP012E-M37/2</t>
  </si>
  <si>
    <t>21030249TP012E-M38/2</t>
  </si>
  <si>
    <t>21030249TP012E-M39/2</t>
  </si>
  <si>
    <t>21030249TP012E-M310/2</t>
  </si>
  <si>
    <t>23123450SPST1D-M31/5</t>
  </si>
  <si>
    <t>23123450SPST1D-M32/5</t>
  </si>
  <si>
    <t>23123450SPST1D-M33/5</t>
  </si>
  <si>
    <t>23123450SPST1D-M34/5</t>
  </si>
  <si>
    <t>23123450SPST1D-M35/5</t>
  </si>
  <si>
    <t>23123450SPST1D-M36/5</t>
  </si>
  <si>
    <t>23123450SPST1D-M37/5</t>
  </si>
  <si>
    <t>23123450SPST1D-M38/5</t>
  </si>
  <si>
    <t>23123450SPST1D-M39/5</t>
  </si>
  <si>
    <t>23123450SPST1D-M310/5</t>
  </si>
  <si>
    <t>24403251MA003D-M21/2</t>
  </si>
  <si>
    <t>24403251MA003D-M22/2</t>
  </si>
  <si>
    <t>24403251MA003D-M23/2</t>
  </si>
  <si>
    <t>24403251MA003D-M24/2</t>
  </si>
  <si>
    <t>24403251MA003D-M25/2</t>
  </si>
  <si>
    <t>24403251MA003D-M26/2</t>
  </si>
  <si>
    <t>24403251MA003D-M27/2</t>
  </si>
  <si>
    <t>24403251MA003D-M28/2</t>
  </si>
  <si>
    <t>24403251MA003D-M29/2</t>
  </si>
  <si>
    <t>24403251MA003D-M210/2</t>
  </si>
  <si>
    <t>MA015E-M1</t>
  </si>
  <si>
    <t>24410001MA015E-M11/2</t>
  </si>
  <si>
    <t>24410001MA015E-M12/2</t>
  </si>
  <si>
    <t>24410001MA015E-M13/2</t>
  </si>
  <si>
    <t>24410001MA015E-M14/2</t>
  </si>
  <si>
    <t>24410001MA015E-M15/2</t>
  </si>
  <si>
    <t>24410001MA015E-M16/2</t>
  </si>
  <si>
    <t>24410001MA015E-M17/2</t>
  </si>
  <si>
    <t>24410001MA015E-M18/2</t>
  </si>
  <si>
    <t>24410001MA015E-M19/2</t>
  </si>
  <si>
    <t>24410001MA015E-M110/2</t>
  </si>
  <si>
    <t>LF005D-M1</t>
  </si>
  <si>
    <t>24412671LF005D-M11/2</t>
  </si>
  <si>
    <t>24412671LF005D-M12/2</t>
  </si>
  <si>
    <t>24412671LF005D-M13/2</t>
  </si>
  <si>
    <t>24412671LF005D-M14/2</t>
  </si>
  <si>
    <t>24412671LF005D-M15/2</t>
  </si>
  <si>
    <t>24412671LF005D-M16/2</t>
  </si>
  <si>
    <t>24412671LF005D-M17/2</t>
  </si>
  <si>
    <t>24412671LF005D-M18/2</t>
  </si>
  <si>
    <t>24412671LF005D-M19/2</t>
  </si>
  <si>
    <t>24412671LF005D-M110/2</t>
  </si>
  <si>
    <t>BUZINA 500HZ</t>
  </si>
  <si>
    <t>52028392MA002E-M11/2</t>
  </si>
  <si>
    <t>52028392MA002E-M12/2</t>
  </si>
  <si>
    <t>52028392MA002E-M13/2</t>
  </si>
  <si>
    <t>52028392MA002E-M14/2</t>
  </si>
  <si>
    <t>52028392MA002E-M15/2</t>
  </si>
  <si>
    <t>52028392MA002E-M16/2</t>
  </si>
  <si>
    <t>52028392MA002E-M17/2</t>
  </si>
  <si>
    <t>52028392MA002E-M18/2</t>
  </si>
  <si>
    <t>52028392MA002E-M19/2</t>
  </si>
  <si>
    <t>52028392MA002E-M110/2</t>
  </si>
  <si>
    <t>52030532SPST5E-M31/4</t>
  </si>
  <si>
    <t>52030532SPST5E-M32/4</t>
  </si>
  <si>
    <t>52030532SPST5E-M33/4</t>
  </si>
  <si>
    <t>52030532SPST5E-M34/4</t>
  </si>
  <si>
    <t>52030532SPST5E-M35/4</t>
  </si>
  <si>
    <t>52030532SPST5E-M36/4</t>
  </si>
  <si>
    <t>52030532SPST5E-M37/4</t>
  </si>
  <si>
    <t>52030532SPST5E-M38/4</t>
  </si>
  <si>
    <t>52030532SPST5E-M39/4</t>
  </si>
  <si>
    <t>52030532SPST5E-M310/4</t>
  </si>
  <si>
    <t>Portinhola Azul</t>
  </si>
  <si>
    <t>52041603SPST1D-M31/2</t>
  </si>
  <si>
    <t>52041603SPST1D-M32/2</t>
  </si>
  <si>
    <t>52041603SPST1D-M33/2</t>
  </si>
  <si>
    <t>52041603SPST1D-M34/2</t>
  </si>
  <si>
    <t>52041603SPST1D-M35/2</t>
  </si>
  <si>
    <t>52041603SPST1D-M36/2</t>
  </si>
  <si>
    <t>52041603SPST1D-M37/2</t>
  </si>
  <si>
    <t>52041603SPST1D-M38/2</t>
  </si>
  <si>
    <t>52041603SPST1D-M39/2</t>
  </si>
  <si>
    <t>52041603SPST1D-M310/2</t>
  </si>
  <si>
    <t>SPSF1D-M3</t>
  </si>
  <si>
    <t>52053752SPSF1D-M31/2</t>
  </si>
  <si>
    <t>52053752SPSF1D-M32/2</t>
  </si>
  <si>
    <t>52053752SPSF1D-M33/2</t>
  </si>
  <si>
    <t>52053752SPSF1D-M34/2</t>
  </si>
  <si>
    <t>52053752SPSF1D-M35/2</t>
  </si>
  <si>
    <t>52053752SPSF1D-M36/2</t>
  </si>
  <si>
    <t>52053752SPSF1D-M37/2</t>
  </si>
  <si>
    <t>52053752SPSF1D-M38/2</t>
  </si>
  <si>
    <t>52053752SPSF1D-M39/2</t>
  </si>
  <si>
    <t>52053752SPSF1D-M310/2</t>
  </si>
  <si>
    <t>Módulo SDM - Celta</t>
  </si>
  <si>
    <t>52055336SPST1D-M31/4</t>
  </si>
  <si>
    <t>52055336SPST1D-M32/4</t>
  </si>
  <si>
    <t>52055336SPST1D-M33/4</t>
  </si>
  <si>
    <t>52055336SPST1D-M34/4</t>
  </si>
  <si>
    <t>52055336SPST1D-M35/4</t>
  </si>
  <si>
    <t>52055336SPST1D-M36/4</t>
  </si>
  <si>
    <t>52055336SPST1D-M37/4</t>
  </si>
  <si>
    <t>52055336SPST1D-M38/4</t>
  </si>
  <si>
    <t>52055336SPST1D-M39/4</t>
  </si>
  <si>
    <t>52055336SPST1D-M310/4</t>
  </si>
  <si>
    <t>CANALETA MET. VIDRO TRAS</t>
  </si>
  <si>
    <t>DO001D-M4</t>
  </si>
  <si>
    <t>M4</t>
  </si>
  <si>
    <t>52055669DO001D-M41/5</t>
  </si>
  <si>
    <t>52055669DO001D-M42/5</t>
  </si>
  <si>
    <t>52055669DO001D-M43/5</t>
  </si>
  <si>
    <t>52055669DO001D-M44/5</t>
  </si>
  <si>
    <t>52055669DO001D-M45/5</t>
  </si>
  <si>
    <t>52055669DO001D-M46/5</t>
  </si>
  <si>
    <t>52055669DO001D-M47/5</t>
  </si>
  <si>
    <t>52055669DO001D-M48/5</t>
  </si>
  <si>
    <t>52055669DO001D-M49/5</t>
  </si>
  <si>
    <t>52055669DO001D-M410/5</t>
  </si>
  <si>
    <t>CANALETA METALICA-VIDRO TRASEIRO</t>
  </si>
  <si>
    <t>DO001E-M5</t>
  </si>
  <si>
    <t>52055670DO001E-M51/5</t>
  </si>
  <si>
    <t>52055670DO001E-M52/5</t>
  </si>
  <si>
    <t>52055670DO001E-M53/5</t>
  </si>
  <si>
    <t>52055670DO001E-M54/5</t>
  </si>
  <si>
    <t>52055670DO001E-M55/5</t>
  </si>
  <si>
    <t>52055670DO001E-M56/5</t>
  </si>
  <si>
    <t>52055670DO001E-M57/5</t>
  </si>
  <si>
    <t>52055670DO001E-M58/5</t>
  </si>
  <si>
    <t>52055670DO001E-M59/5</t>
  </si>
  <si>
    <t>52055670DO001E-M510/5</t>
  </si>
  <si>
    <t>MAÇANETA EXTERNA DE AZUL</t>
  </si>
  <si>
    <t>52059994SPSD1E-M51/2</t>
  </si>
  <si>
    <t>52059994SPSD1E-M52/2</t>
  </si>
  <si>
    <t>52059994SPSD1E-M53/2</t>
  </si>
  <si>
    <t>52059994SPSD1E-M54/2</t>
  </si>
  <si>
    <t>52059994SPSD1E-M55/2</t>
  </si>
  <si>
    <t>52059994SPSD1E-M56/2</t>
  </si>
  <si>
    <t>52059994SPSD1E-M57/2</t>
  </si>
  <si>
    <t>52059994SPSD1E-M58/2</t>
  </si>
  <si>
    <t>52059994SPSD1E-M59/2</t>
  </si>
  <si>
    <t>52059994SPSD1E-M510/2</t>
  </si>
  <si>
    <t>MAC EXTERNA TRASEIRA LE AZUL</t>
  </si>
  <si>
    <t>52059996SPSD3E-M51/2</t>
  </si>
  <si>
    <t>52059996SPSD3E-M52/2</t>
  </si>
  <si>
    <t>52059996SPSD3E-M53/2</t>
  </si>
  <si>
    <t>52059996SPSD3E-M54/2</t>
  </si>
  <si>
    <t>52059996SPSD3E-M55/2</t>
  </si>
  <si>
    <t>52059996SPSD3E-M56/2</t>
  </si>
  <si>
    <t>52059996SPSD3E-M57/2</t>
  </si>
  <si>
    <t>52059996SPSD3E-M58/2</t>
  </si>
  <si>
    <t>52059996SPSD3E-M59/2</t>
  </si>
  <si>
    <t>52059996SPSD3E-M510/2</t>
  </si>
  <si>
    <t>MAC EXTERNA TRASEIRA LD AZUL</t>
  </si>
  <si>
    <t>52059997SPSD3D-M51/2</t>
  </si>
  <si>
    <t>52059997SPSD3D-M52/2</t>
  </si>
  <si>
    <t>52059997SPSD3D-M53/2</t>
  </si>
  <si>
    <t>52059997SPSD3D-M54/2</t>
  </si>
  <si>
    <t>52059997SPSD3D-M55/2</t>
  </si>
  <si>
    <t>52059997SPSD3D-M56/2</t>
  </si>
  <si>
    <t>52059997SPSD3D-M57/2</t>
  </si>
  <si>
    <t>52059997SPSD3D-M58/2</t>
  </si>
  <si>
    <t>52059997SPSD3D-M59/2</t>
  </si>
  <si>
    <t>52059997SPSD3D-M510/2</t>
  </si>
  <si>
    <t>52067632TP045D-M21/2</t>
  </si>
  <si>
    <t>52067632TP045D-M22/2</t>
  </si>
  <si>
    <t>52067632TP045D-M23/2</t>
  </si>
  <si>
    <t>52067632TP045D-M24/2</t>
  </si>
  <si>
    <t>52067632TP045D-M25/2</t>
  </si>
  <si>
    <t>52067632TP045D-M26/2</t>
  </si>
  <si>
    <t>52067632TP045D-M27/2</t>
  </si>
  <si>
    <t>52067632TP045D-M28/2</t>
  </si>
  <si>
    <t>52067632TP045D-M29/2</t>
  </si>
  <si>
    <t>52067632TP045D-M210/2</t>
  </si>
  <si>
    <t>ASSENTO-HASTE COFRE</t>
  </si>
  <si>
    <t>TP001E-M3</t>
  </si>
  <si>
    <t>52071936TP001E-M31/2</t>
  </si>
  <si>
    <t>52071936TP001E-M32/2</t>
  </si>
  <si>
    <t>52071936TP001E-M33/2</t>
  </si>
  <si>
    <t>52071936TP001E-M34/2</t>
  </si>
  <si>
    <t>52071936TP001E-M35/2</t>
  </si>
  <si>
    <t>52071936TP001E-M36/2</t>
  </si>
  <si>
    <t>52071936TP001E-M37/2</t>
  </si>
  <si>
    <t>52071936TP001E-M38/2</t>
  </si>
  <si>
    <t>52071936TP001E-M39/2</t>
  </si>
  <si>
    <t>52071936TP001E-M310/2</t>
  </si>
  <si>
    <t>Módulo BCM Celta</t>
  </si>
  <si>
    <t>52079855SPST3D-M31/3</t>
  </si>
  <si>
    <t>52079855SPST3D-M32/3</t>
  </si>
  <si>
    <t>52079855SPST3D-M33/3</t>
  </si>
  <si>
    <t>52079855SPST3D-M34/3</t>
  </si>
  <si>
    <t>52079855SPST3D-M35/3</t>
  </si>
  <si>
    <t>52079855SPST3D-M36/3</t>
  </si>
  <si>
    <t>52079855SPST3D-M37/3</t>
  </si>
  <si>
    <t>52079855SPST3D-M38/3</t>
  </si>
  <si>
    <t>52079855SPST3D-M39/3</t>
  </si>
  <si>
    <t>52079855SPST3D-M310/3</t>
  </si>
  <si>
    <t>Módulo BCM Elétrico</t>
  </si>
  <si>
    <t>52085478SPST3D-M31/6</t>
  </si>
  <si>
    <t>52085478SPST3D-M32/6</t>
  </si>
  <si>
    <t>52085478SPST3D-M33/6</t>
  </si>
  <si>
    <t>52085478SPST3D-M34/6</t>
  </si>
  <si>
    <t>52085478SPST3D-M35/6</t>
  </si>
  <si>
    <t>52085478SPST3D-M36/6</t>
  </si>
  <si>
    <t>52085478SPST3D-M37/6</t>
  </si>
  <si>
    <t>52085478SPST3D-M38/6</t>
  </si>
  <si>
    <t>52085478SPST3D-M39/6</t>
  </si>
  <si>
    <t>52085478SPST3D-M310/6</t>
  </si>
  <si>
    <t>52089137SPSD3D-M51/4</t>
  </si>
  <si>
    <t>52089137SPSD3D-M52/4</t>
  </si>
  <si>
    <t>52089137SPSD3D-M53/4</t>
  </si>
  <si>
    <t>52089137SPSD3D-M54/4</t>
  </si>
  <si>
    <t>52089137SPSD3D-M55/4</t>
  </si>
  <si>
    <t>52089137SPSD3D-M56/4</t>
  </si>
  <si>
    <t>52089137SPSD3D-M57/4</t>
  </si>
  <si>
    <t>52089137SPSD3D-M58/4</t>
  </si>
  <si>
    <t>52089137SPSD3D-M59/4</t>
  </si>
  <si>
    <t>52089137SPSD3D-M510/4</t>
  </si>
  <si>
    <t>SPSD2D-M5</t>
  </si>
  <si>
    <t>52089195SPSD2D-M51/3</t>
  </si>
  <si>
    <t>52089195SPSD2D-M52/3</t>
  </si>
  <si>
    <t>52089195SPSD2D-M53/3</t>
  </si>
  <si>
    <t>52089195SPSD2D-M54/3</t>
  </si>
  <si>
    <t>52089195SPSD2D-M55/3</t>
  </si>
  <si>
    <t>52089195SPSD2D-M56/3</t>
  </si>
  <si>
    <t>52089195SPSD2D-M57/3</t>
  </si>
  <si>
    <t>52089195SPSD2D-M58/3</t>
  </si>
  <si>
    <t>52089195SPSD2D-M59/3</t>
  </si>
  <si>
    <t>52089195SPSD2D-M510/3</t>
  </si>
  <si>
    <t>52095758SPSD3D-M51/3</t>
  </si>
  <si>
    <t>52095758SPSD3D-M52/3</t>
  </si>
  <si>
    <t>52095758SPSD3D-M53/3</t>
  </si>
  <si>
    <t>52095758SPSD3D-M54/3</t>
  </si>
  <si>
    <t>52095758SPSD3D-M55/3</t>
  </si>
  <si>
    <t>52095758SPSD3D-M56/3</t>
  </si>
  <si>
    <t>52095758SPSD3D-M57/3</t>
  </si>
  <si>
    <t>52095758SPSD3D-M58/3</t>
  </si>
  <si>
    <t>52095758SPSD3D-M59/3</t>
  </si>
  <si>
    <t>52095758SPSD3D-M510/3</t>
  </si>
  <si>
    <t>HANDLE ASM-FRT S/D O/S</t>
  </si>
  <si>
    <t>0KLT6428</t>
  </si>
  <si>
    <t>52097954SPSD3E-M51/2</t>
  </si>
  <si>
    <t>52097954SPSD3E-M52/2</t>
  </si>
  <si>
    <t>52097954SPSD3E-M53/2</t>
  </si>
  <si>
    <t>52097954SPSD3E-M54/2</t>
  </si>
  <si>
    <t>52097954SPSD3E-M55/2</t>
  </si>
  <si>
    <t>52097954SPSD3E-M56/2</t>
  </si>
  <si>
    <t>52097954SPSD3E-M57/2</t>
  </si>
  <si>
    <t>52097954SPSD3E-M58/2</t>
  </si>
  <si>
    <t>52097954SPSD3E-M59/2</t>
  </si>
  <si>
    <t>52097954SPSD3E-M510/2</t>
  </si>
  <si>
    <t>52097955SPSD3D-M51/2</t>
  </si>
  <si>
    <t>52097955SPSD3D-M52/2</t>
  </si>
  <si>
    <t>52097955SPSD3D-M53/2</t>
  </si>
  <si>
    <t>52097955SPSD3D-M54/2</t>
  </si>
  <si>
    <t>52097955SPSD3D-M55/2</t>
  </si>
  <si>
    <t>52097955SPSD3D-M56/2</t>
  </si>
  <si>
    <t>52097955SPSD3D-M57/2</t>
  </si>
  <si>
    <t>52097955SPSD3D-M58/2</t>
  </si>
  <si>
    <t>52097955SPSD3D-M59/2</t>
  </si>
  <si>
    <t>52097955SPSD3D-M510/2</t>
  </si>
  <si>
    <t>DRENO SOLEIRA</t>
  </si>
  <si>
    <t>90045638MA026E-M21/2</t>
  </si>
  <si>
    <t>90045638MA026E-M22/2</t>
  </si>
  <si>
    <t>90045638MA026E-M23/2</t>
  </si>
  <si>
    <t>90045638MA026E-M24/2</t>
  </si>
  <si>
    <t>90045638MA026E-M25/2</t>
  </si>
  <si>
    <t>90045638MA026E-M26/2</t>
  </si>
  <si>
    <t>90045638MA026E-M27/2</t>
  </si>
  <si>
    <t>90045638MA026E-M28/2</t>
  </si>
  <si>
    <t>90045638MA026E-M29/2</t>
  </si>
  <si>
    <t>90045638MA026E-M210/2</t>
  </si>
  <si>
    <t>MOLA-GANCH</t>
  </si>
  <si>
    <t>90052801MINOMI-M31/2</t>
  </si>
  <si>
    <t>90052801MINOMI-M32/2</t>
  </si>
  <si>
    <t>90052801MINOMI-M33/2</t>
  </si>
  <si>
    <t>90052801MINOMI-M34/2</t>
  </si>
  <si>
    <t>90052801MINOMI-M35/2</t>
  </si>
  <si>
    <t>90052801MINOMI-M36/2</t>
  </si>
  <si>
    <t>90052801MINOMI-M37/2</t>
  </si>
  <si>
    <t>90052801MINOMI-M38/2</t>
  </si>
  <si>
    <t>90052801MINOMI-M39/2</t>
  </si>
  <si>
    <t>90052801MINOMI-M310/2</t>
  </si>
  <si>
    <t>REBITE EXP</t>
  </si>
  <si>
    <t>90138810MA021E-M11/2</t>
  </si>
  <si>
    <t>90138810MA021E-M12/2</t>
  </si>
  <si>
    <t>90138810MA021E-M13/2</t>
  </si>
  <si>
    <t>90138810MA021E-M14/2</t>
  </si>
  <si>
    <t>90138810MA021E-M15/2</t>
  </si>
  <si>
    <t>90138810MA021E-M16/2</t>
  </si>
  <si>
    <t>90138810MA021E-M17/2</t>
  </si>
  <si>
    <t>90138810MA021E-M18/2</t>
  </si>
  <si>
    <t>90138810MA021E-M19/2</t>
  </si>
  <si>
    <t>90138810MA021E-M110/2</t>
  </si>
  <si>
    <t>PORCA MOLA M6 PORTA TRAS. 5P</t>
  </si>
  <si>
    <t>90159976DO001E-M51/2</t>
  </si>
  <si>
    <t>90159976DO001E-M52/2</t>
  </si>
  <si>
    <t>90159976DO001E-M53/2</t>
  </si>
  <si>
    <t>90159976DO001E-M54/2</t>
  </si>
  <si>
    <t>90159976DO001E-M55/2</t>
  </si>
  <si>
    <t>90159976DO001E-M56/2</t>
  </si>
  <si>
    <t>90159976DO001E-M57/2</t>
  </si>
  <si>
    <t>90159976DO001E-M58/2</t>
  </si>
  <si>
    <t>90159976DO001E-M59/2</t>
  </si>
  <si>
    <t>90159976DO001E-M510/2</t>
  </si>
  <si>
    <t>PLACA REFORÇO BCO TRAS</t>
  </si>
  <si>
    <t>90185659MINOMI-M31/2</t>
  </si>
  <si>
    <t>90185659MINOMI-M32/2</t>
  </si>
  <si>
    <t>90185659MINOMI-M33/2</t>
  </si>
  <si>
    <t>90185659MINOMI-M34/2</t>
  </si>
  <si>
    <t>90185659MINOMI-M35/2</t>
  </si>
  <si>
    <t>90185659MINOMI-M36/2</t>
  </si>
  <si>
    <t>90185659MINOMI-M37/2</t>
  </si>
  <si>
    <t>90185659MINOMI-M38/2</t>
  </si>
  <si>
    <t>90185659MINOMI-M39/2</t>
  </si>
  <si>
    <t>90185659MINOMI-M310/2</t>
  </si>
  <si>
    <t>COXIM COFRE</t>
  </si>
  <si>
    <t>90224215TP012E-M31/2</t>
  </si>
  <si>
    <t>90224215TP012E-M32/2</t>
  </si>
  <si>
    <t>90224215TP012E-M33/2</t>
  </si>
  <si>
    <t>90224215TP012E-M34/2</t>
  </si>
  <si>
    <t>90224215TP012E-M35/2</t>
  </si>
  <si>
    <t>90224215TP012E-M36/2</t>
  </si>
  <si>
    <t>90224215TP012E-M37/2</t>
  </si>
  <si>
    <t>90224215TP012E-M38/2</t>
  </si>
  <si>
    <t>90224215TP012E-M39/2</t>
  </si>
  <si>
    <t>90224215TP012E-M310/2</t>
  </si>
  <si>
    <t>BUCHA PORCA EXPANSIVA</t>
  </si>
  <si>
    <t>DO010E-M5</t>
  </si>
  <si>
    <t>90230846DO010E-M51/2</t>
  </si>
  <si>
    <t>90230846DO010E-M52/2</t>
  </si>
  <si>
    <t>90230846DO010E-M53/2</t>
  </si>
  <si>
    <t>90230846DO010E-M54/2</t>
  </si>
  <si>
    <t>90230846DO010E-M55/2</t>
  </si>
  <si>
    <t>90230846DO010E-M56/2</t>
  </si>
  <si>
    <t>90230846DO010E-M57/2</t>
  </si>
  <si>
    <t>90230846DO010E-M58/2</t>
  </si>
  <si>
    <t>90230846DO010E-M59/2</t>
  </si>
  <si>
    <t>90230846DO010E-M510/2</t>
  </si>
  <si>
    <t>MOLA</t>
  </si>
  <si>
    <t>93260208TP026E-M31/2</t>
  </si>
  <si>
    <t>93260208TP026E-M32/2</t>
  </si>
  <si>
    <t>93260208TP026E-M33/2</t>
  </si>
  <si>
    <t>93260208TP026E-M34/2</t>
  </si>
  <si>
    <t>93260208TP026E-M35/2</t>
  </si>
  <si>
    <t>93260208TP026E-M36/2</t>
  </si>
  <si>
    <t>93260208TP026E-M37/2</t>
  </si>
  <si>
    <t>93260208TP026E-M38/2</t>
  </si>
  <si>
    <t>93260208TP026E-M39/2</t>
  </si>
  <si>
    <t>93260208TP026E-M310/2</t>
  </si>
  <si>
    <t>CABO MASSA</t>
  </si>
  <si>
    <t>TP025D-M3</t>
  </si>
  <si>
    <t>90242902TP025D-M31/2</t>
  </si>
  <si>
    <t>90242902TP025D-M32/2</t>
  </si>
  <si>
    <t>90242902TP025D-M33/2</t>
  </si>
  <si>
    <t>90242902TP025D-M34/2</t>
  </si>
  <si>
    <t>90242902TP025D-M35/2</t>
  </si>
  <si>
    <t>90242902TP025D-M36/2</t>
  </si>
  <si>
    <t>90242902TP025D-M37/2</t>
  </si>
  <si>
    <t>90242902TP025D-M38/2</t>
  </si>
  <si>
    <t>90242902TP025D-M39/2</t>
  </si>
  <si>
    <t>90242902TP025D-M310/2</t>
  </si>
  <si>
    <t>90289265MA002E-M11/2</t>
  </si>
  <si>
    <t>90289265MA002E-M12/2</t>
  </si>
  <si>
    <t>90289265MA002E-M13/2</t>
  </si>
  <si>
    <t>90289265MA002E-M14/2</t>
  </si>
  <si>
    <t>90289265MA002E-M15/2</t>
  </si>
  <si>
    <t>90289265MA002E-M16/2</t>
  </si>
  <si>
    <t>90289265MA002E-M17/2</t>
  </si>
  <si>
    <t>90289265MA002E-M18/2</t>
  </si>
  <si>
    <t>90289265MA002E-M19/2</t>
  </si>
  <si>
    <t>90289265MA002E-M110/2</t>
  </si>
  <si>
    <t>TP010D-M3</t>
  </si>
  <si>
    <t>90289265TP010D-M31/2</t>
  </si>
  <si>
    <t>90289265TP010D-M32/2</t>
  </si>
  <si>
    <t>90289265TP010D-M33/2</t>
  </si>
  <si>
    <t>90289265TP010D-M34/2</t>
  </si>
  <si>
    <t>90289265TP010D-M35/2</t>
  </si>
  <si>
    <t>90289265TP010D-M36/2</t>
  </si>
  <si>
    <t>90289265TP010D-M37/2</t>
  </si>
  <si>
    <t>90289265TP010D-M38/2</t>
  </si>
  <si>
    <t>90289265TP010D-M39/2</t>
  </si>
  <si>
    <t>90289265TP010D-M310/2</t>
  </si>
  <si>
    <t>PRES FRE DIAN</t>
  </si>
  <si>
    <t>90334079MA002E-M11/2</t>
  </si>
  <si>
    <t>90334079MA002E-M12/2</t>
  </si>
  <si>
    <t>90334079MA002E-M13/2</t>
  </si>
  <si>
    <t>90334079MA002E-M14/2</t>
  </si>
  <si>
    <t>90334079MA002E-M15/2</t>
  </si>
  <si>
    <t>90334079MA002E-M16/2</t>
  </si>
  <si>
    <t>90334079MA002E-M17/2</t>
  </si>
  <si>
    <t>90334079MA002E-M18/2</t>
  </si>
  <si>
    <t>90334079MA002E-M19/2</t>
  </si>
  <si>
    <t>90334079MA002E-M110/2</t>
  </si>
  <si>
    <t>PORCA ANTENA</t>
  </si>
  <si>
    <t>90339451TP006E-M31/2</t>
  </si>
  <si>
    <t>90339451TP006E-M32/2</t>
  </si>
  <si>
    <t>90339451TP006E-M33/2</t>
  </si>
  <si>
    <t>90339451TP006E-M34/2</t>
  </si>
  <si>
    <t>90339451TP006E-M35/2</t>
  </si>
  <si>
    <t>90339451TP006E-M36/2</t>
  </si>
  <si>
    <t>90339451TP006E-M37/2</t>
  </si>
  <si>
    <t>90339451TP006E-M38/2</t>
  </si>
  <si>
    <t>90339451TP006E-M39/2</t>
  </si>
  <si>
    <t>90339451TP006E-M310/2</t>
  </si>
  <si>
    <t>TP009E-M3</t>
  </si>
  <si>
    <t>90346307TP009E-M31/2</t>
  </si>
  <si>
    <t>90346307TP009E-M32/2</t>
  </si>
  <si>
    <t>90346307TP009E-M33/2</t>
  </si>
  <si>
    <t>90346307TP009E-M34/2</t>
  </si>
  <si>
    <t>90346307TP009E-M35/2</t>
  </si>
  <si>
    <t>90346307TP009E-M36/2</t>
  </si>
  <si>
    <t>90346307TP009E-M37/2</t>
  </si>
  <si>
    <t>90346307TP009E-M38/2</t>
  </si>
  <si>
    <t>90346307TP009E-M39/2</t>
  </si>
  <si>
    <t>90346307TP009E-M310/2</t>
  </si>
  <si>
    <t>COXIM</t>
  </si>
  <si>
    <t>90355366MB018E-M11/2</t>
  </si>
  <si>
    <t>90355366MB018E-M12/2</t>
  </si>
  <si>
    <t>90355366MB018E-M13/2</t>
  </si>
  <si>
    <t>90355366MB018E-M14/2</t>
  </si>
  <si>
    <t>90355366MB018E-M15/2</t>
  </si>
  <si>
    <t>90355366MB018E-M16/2</t>
  </si>
  <si>
    <t>90355366MB018E-M17/2</t>
  </si>
  <si>
    <t>90355366MB018E-M18/2</t>
  </si>
  <si>
    <t>90355366MB018E-M19/2</t>
  </si>
  <si>
    <t>90355366MB018E-M110/2</t>
  </si>
  <si>
    <t>90389383TP014D-M31/2</t>
  </si>
  <si>
    <t>90389383TP014D-M32/2</t>
  </si>
  <si>
    <t>90389383TP014D-M33/2</t>
  </si>
  <si>
    <t>90389383TP014D-M34/2</t>
  </si>
  <si>
    <t>90389383TP014D-M35/2</t>
  </si>
  <si>
    <t>90389383TP014D-M36/2</t>
  </si>
  <si>
    <t>90389383TP014D-M37/2</t>
  </si>
  <si>
    <t>90389383TP014D-M38/2</t>
  </si>
  <si>
    <t>90389383TP014D-M39/2</t>
  </si>
  <si>
    <t>90389383TP014D-M310/2</t>
  </si>
  <si>
    <t>BRAÇADEIRA TUB. CÂNI</t>
  </si>
  <si>
    <t>MA001E-M1</t>
  </si>
  <si>
    <t>90445490MA001E-M11/2</t>
  </si>
  <si>
    <t>90445490MA001E-M12/2</t>
  </si>
  <si>
    <t>90445490MA001E-M13/2</t>
  </si>
  <si>
    <t>90445490MA001E-M14/2</t>
  </si>
  <si>
    <t>90445490MA001E-M15/2</t>
  </si>
  <si>
    <t>90445490MA001E-M16/2</t>
  </si>
  <si>
    <t>90445490MA001E-M17/2</t>
  </si>
  <si>
    <t>90445490MA001E-M18/2</t>
  </si>
  <si>
    <t>90445490MA001E-M19/2</t>
  </si>
  <si>
    <t>90445490MA001E-M110/2</t>
  </si>
  <si>
    <t>ANEL BORRA</t>
  </si>
  <si>
    <t>90466466TP009E-M31/2</t>
  </si>
  <si>
    <t>90466466TP009E-M32/2</t>
  </si>
  <si>
    <t>90466466TP009E-M33/2</t>
  </si>
  <si>
    <t>90466466TP009E-M34/2</t>
  </si>
  <si>
    <t>90466466TP009E-M35/2</t>
  </si>
  <si>
    <t>90466466TP009E-M36/2</t>
  </si>
  <si>
    <t>90466466TP009E-M37/2</t>
  </si>
  <si>
    <t>90466466TP009E-M38/2</t>
  </si>
  <si>
    <t>90466466TP009E-M39/2</t>
  </si>
  <si>
    <t>90466466TP009E-M310/2</t>
  </si>
  <si>
    <t>PF COL DIREÇÃO</t>
  </si>
  <si>
    <t>90473976MB001E-M11/2</t>
  </si>
  <si>
    <t>90473976MB001E-M12/2</t>
  </si>
  <si>
    <t>90473976MB001E-M13/2</t>
  </si>
  <si>
    <t>90473976MB001E-M14/2</t>
  </si>
  <si>
    <t>90473976MB001E-M15/2</t>
  </si>
  <si>
    <t>90473976MB001E-M16/2</t>
  </si>
  <si>
    <t>90473976MB001E-M17/2</t>
  </si>
  <si>
    <t>90473976MB001E-M18/2</t>
  </si>
  <si>
    <t>90473976MB001E-M19/2</t>
  </si>
  <si>
    <t>90473976MB001E-M110/2</t>
  </si>
  <si>
    <t>90481617MA009D-M21/2</t>
  </si>
  <si>
    <t>90481617MA009D-M22/2</t>
  </si>
  <si>
    <t>90481617MA009D-M23/2</t>
  </si>
  <si>
    <t>90481617MA009D-M24/2</t>
  </si>
  <si>
    <t>90481617MA009D-M25/2</t>
  </si>
  <si>
    <t>90481617MA009D-M26/2</t>
  </si>
  <si>
    <t>90481617MA009D-M27/2</t>
  </si>
  <si>
    <t>90481617MA009D-M28/2</t>
  </si>
  <si>
    <t>90481617MA009D-M29/2</t>
  </si>
  <si>
    <t>90481617MA009D-M210/2</t>
  </si>
  <si>
    <t>90481617MA009E-M11/2</t>
  </si>
  <si>
    <t>90481617MA009E-M12/2</t>
  </si>
  <si>
    <t>90481617MA009E-M13/2</t>
  </si>
  <si>
    <t>90481617MA009E-M14/2</t>
  </si>
  <si>
    <t>90481617MA009E-M15/2</t>
  </si>
  <si>
    <t>90481617MA009E-M16/2</t>
  </si>
  <si>
    <t>90481617MA009E-M17/2</t>
  </si>
  <si>
    <t>90481617MA009E-M18/2</t>
  </si>
  <si>
    <t>90481617MA009E-M19/2</t>
  </si>
  <si>
    <t>90481617MA009E-M110/2</t>
  </si>
  <si>
    <t>AR BCO T PRIS</t>
  </si>
  <si>
    <t>90498479MINOMI-M31/2</t>
  </si>
  <si>
    <t>90498479MINOMI-M32/2</t>
  </si>
  <si>
    <t>90498479MINOMI-M33/2</t>
  </si>
  <si>
    <t>90498479MINOMI-M34/2</t>
  </si>
  <si>
    <t>90498479MINOMI-M35/2</t>
  </si>
  <si>
    <t>90498479MINOMI-M36/2</t>
  </si>
  <si>
    <t>90498479MINOMI-M37/2</t>
  </si>
  <si>
    <t>90498479MINOMI-M38/2</t>
  </si>
  <si>
    <t>90498479MINOMI-M39/2</t>
  </si>
  <si>
    <t>90498479MINOMI-M310/2</t>
  </si>
  <si>
    <t>90532690DO004E-M51/2</t>
  </si>
  <si>
    <t>90532690DO004E-M52/2</t>
  </si>
  <si>
    <t>90532690DO004E-M53/2</t>
  </si>
  <si>
    <t>90532690DO004E-M54/2</t>
  </si>
  <si>
    <t>90532690DO004E-M55/2</t>
  </si>
  <si>
    <t>90532690DO004E-M56/2</t>
  </si>
  <si>
    <t>90532690DO004E-M57/2</t>
  </si>
  <si>
    <t>90532690DO004E-M58/2</t>
  </si>
  <si>
    <t>90532690DO004E-M59/2</t>
  </si>
  <si>
    <t>90532690DO004E-M510/2</t>
  </si>
  <si>
    <t>PARAFUSO SACI</t>
  </si>
  <si>
    <t>TP038E-M3</t>
  </si>
  <si>
    <t>93219805TP038E-M31/2</t>
  </si>
  <si>
    <t>93219805TP038E-M32/2</t>
  </si>
  <si>
    <t>93219805TP038E-M33/2</t>
  </si>
  <si>
    <t>93219805TP038E-M34/2</t>
  </si>
  <si>
    <t>93219805TP038E-M35/2</t>
  </si>
  <si>
    <t>93219805TP038E-M36/2</t>
  </si>
  <si>
    <t>93219805TP038E-M37/2</t>
  </si>
  <si>
    <t>93219805TP038E-M38/2</t>
  </si>
  <si>
    <t>93219805TP038E-M39/2</t>
  </si>
  <si>
    <t>93219805TP038E-M310/2</t>
  </si>
  <si>
    <t>ETQ PRESS PNE</t>
  </si>
  <si>
    <t>93228991SPST3D-M31/2</t>
  </si>
  <si>
    <t>93228991SPST3D-M32/2</t>
  </si>
  <si>
    <t>93228991SPST3D-M33/2</t>
  </si>
  <si>
    <t>93228991SPST3D-M34/2</t>
  </si>
  <si>
    <t>93228991SPST3D-M35/2</t>
  </si>
  <si>
    <t>93228991SPST3D-M36/2</t>
  </si>
  <si>
    <t>93228991SPST3D-M37/2</t>
  </si>
  <si>
    <t>93228991SPST3D-M38/2</t>
  </si>
  <si>
    <t>93228991SPST3D-M39/2</t>
  </si>
  <si>
    <t>93228991SPST3D-M310/2</t>
  </si>
  <si>
    <t>PORCA CX DIR</t>
  </si>
  <si>
    <t>TP055E-M3</t>
  </si>
  <si>
    <t>93251927TP055E-M31/2</t>
  </si>
  <si>
    <t>93251927TP055E-M32/2</t>
  </si>
  <si>
    <t>93251927TP055E-M33/2</t>
  </si>
  <si>
    <t>93251927TP055E-M34/2</t>
  </si>
  <si>
    <t>93251927TP055E-M35/2</t>
  </si>
  <si>
    <t>93251927TP055E-M36/2</t>
  </si>
  <si>
    <t>93251927TP055E-M37/2</t>
  </si>
  <si>
    <t>93251927TP055E-M38/2</t>
  </si>
  <si>
    <t>93251927TP055E-M39/2</t>
  </si>
  <si>
    <t>93251927TP055E-M310/2</t>
  </si>
  <si>
    <t>PORCA DO COXIM</t>
  </si>
  <si>
    <t>93251931MA008D-M21/2</t>
  </si>
  <si>
    <t>93251931MA008D-M22/2</t>
  </si>
  <si>
    <t>93251931MA008D-M23/2</t>
  </si>
  <si>
    <t>93251931MA008D-M24/2</t>
  </si>
  <si>
    <t>93251931MA008D-M25/2</t>
  </si>
  <si>
    <t>93251931MA008D-M26/2</t>
  </si>
  <si>
    <t>93251931MA008D-M27/2</t>
  </si>
  <si>
    <t>93251931MA008D-M28/2</t>
  </si>
  <si>
    <t>93251931MA008D-M29/2</t>
  </si>
  <si>
    <t>93251931MA008D-M210/2</t>
  </si>
  <si>
    <t>CLIP COFRE</t>
  </si>
  <si>
    <t>93252742TP001E-M31/2</t>
  </si>
  <si>
    <t>93252742TP001E-M32/2</t>
  </si>
  <si>
    <t>93252742TP001E-M33/2</t>
  </si>
  <si>
    <t>93252742TP001E-M34/2</t>
  </si>
  <si>
    <t>93252742TP001E-M35/2</t>
  </si>
  <si>
    <t>93252742TP001E-M36/2</t>
  </si>
  <si>
    <t>93252742TP001E-M37/2</t>
  </si>
  <si>
    <t>93252742TP001E-M38/2</t>
  </si>
  <si>
    <t>93252742TP001E-M39/2</t>
  </si>
  <si>
    <t>93252742TP001E-M310/2</t>
  </si>
  <si>
    <t>PORCA EXP. LIMPADOR</t>
  </si>
  <si>
    <t>93253330TP006D-M31/2</t>
  </si>
  <si>
    <t>93253330TP006D-M32/2</t>
  </si>
  <si>
    <t>93253330TP006D-M33/2</t>
  </si>
  <si>
    <t>93253330TP006D-M34/2</t>
  </si>
  <si>
    <t>93253330TP006D-M35/2</t>
  </si>
  <si>
    <t>93253330TP006D-M36/2</t>
  </si>
  <si>
    <t>93253330TP006D-M37/2</t>
  </si>
  <si>
    <t>93253330TP006D-M38/2</t>
  </si>
  <si>
    <t>93253330TP006D-M39/2</t>
  </si>
  <si>
    <t>93253330TP006D-M310/2</t>
  </si>
  <si>
    <t>PRES TUB CÂNI</t>
  </si>
  <si>
    <t>93271724TP009E-M31/2</t>
  </si>
  <si>
    <t>93271724TP009E-M32/2</t>
  </si>
  <si>
    <t>93271724TP009E-M33/2</t>
  </si>
  <si>
    <t>93271724TP009E-M34/2</t>
  </si>
  <si>
    <t>93271724TP009E-M35/2</t>
  </si>
  <si>
    <t>93271724TP009E-M36/2</t>
  </si>
  <si>
    <t>93271724TP009E-M37/2</t>
  </si>
  <si>
    <t>93271724TP009E-M38/2</t>
  </si>
  <si>
    <t>93271724TP009E-M39/2</t>
  </si>
  <si>
    <t>93271724TP009E-M310/2</t>
  </si>
  <si>
    <t>SUPORTE DA ANTENA</t>
  </si>
  <si>
    <t>93281792SPST3D-M31/2</t>
  </si>
  <si>
    <t>93281792SPST3D-M32/2</t>
  </si>
  <si>
    <t>93281792SPST3D-M33/2</t>
  </si>
  <si>
    <t>93281792SPST3D-M34/2</t>
  </si>
  <si>
    <t>93281792SPST3D-M35/2</t>
  </si>
  <si>
    <t>93281792SPST3D-M36/2</t>
  </si>
  <si>
    <t>93281792SPST3D-M37/2</t>
  </si>
  <si>
    <t>93281792SPST3D-M38/2</t>
  </si>
  <si>
    <t>93281792SPST3D-M39/2</t>
  </si>
  <si>
    <t>93281792SPST3D-M310/2</t>
  </si>
  <si>
    <t>PARAFUSO FREIO CELTA</t>
  </si>
  <si>
    <t>93288740TP038E-M31/2</t>
  </si>
  <si>
    <t>93288740TP038E-M32/2</t>
  </si>
  <si>
    <t>93288740TP038E-M33/2</t>
  </si>
  <si>
    <t>93288740TP038E-M34/2</t>
  </si>
  <si>
    <t>93288740TP038E-M35/2</t>
  </si>
  <si>
    <t>93288740TP038E-M36/2</t>
  </si>
  <si>
    <t>93288740TP038E-M37/2</t>
  </si>
  <si>
    <t>93288740TP038E-M38/2</t>
  </si>
  <si>
    <t>93288740TP038E-M39/2</t>
  </si>
  <si>
    <t>93288740TP038E-M310/2</t>
  </si>
  <si>
    <t>PF EIXO TRAS</t>
  </si>
  <si>
    <t>93289222MA011D-M21/3</t>
  </si>
  <si>
    <t>93289222MA011D-M22/3</t>
  </si>
  <si>
    <t>93289222MA011D-M23/3</t>
  </si>
  <si>
    <t>93289222MA011D-M24/3</t>
  </si>
  <si>
    <t>93289222MA011D-M25/3</t>
  </si>
  <si>
    <t>93289222MA011D-M26/3</t>
  </si>
  <si>
    <t>93289222MA011D-M27/3</t>
  </si>
  <si>
    <t>93289222MA011D-M28/3</t>
  </si>
  <si>
    <t>93289222MA011D-M29/3</t>
  </si>
  <si>
    <t>93289222MA011D-M210/3</t>
  </si>
  <si>
    <t>PF BRAÇO CTLE</t>
  </si>
  <si>
    <t>93290363MA014D-M21/2</t>
  </si>
  <si>
    <t>93290363MA014D-M22/2</t>
  </si>
  <si>
    <t>93290363MA014D-M23/2</t>
  </si>
  <si>
    <t>93290363MA014D-M24/2</t>
  </si>
  <si>
    <t>93290363MA014D-M25/2</t>
  </si>
  <si>
    <t>93290363MA014D-M26/2</t>
  </si>
  <si>
    <t>93290363MA014D-M27/2</t>
  </si>
  <si>
    <t>93290363MA014D-M28/2</t>
  </si>
  <si>
    <t>93290363MA014D-M29/2</t>
  </si>
  <si>
    <t>93290363MA014D-M210/2</t>
  </si>
  <si>
    <t>TP017D-M3</t>
  </si>
  <si>
    <t>93290373TP017D-M31/2</t>
  </si>
  <si>
    <t>93290373TP017D-M32/2</t>
  </si>
  <si>
    <t>93290373TP017D-M33/2</t>
  </si>
  <si>
    <t>93290373TP017D-M34/2</t>
  </si>
  <si>
    <t>93290373TP017D-M35/2</t>
  </si>
  <si>
    <t>93290373TP017D-M36/2</t>
  </si>
  <si>
    <t>93290373TP017D-M37/2</t>
  </si>
  <si>
    <t>93290373TP017D-M38/2</t>
  </si>
  <si>
    <t>93290373TP017D-M39/2</t>
  </si>
  <si>
    <t>93290373TP017D-M310/2</t>
  </si>
  <si>
    <t>93290377TP055E-M31/2</t>
  </si>
  <si>
    <t>93290377TP055E-M32/2</t>
  </si>
  <si>
    <t>93290377TP055E-M33/2</t>
  </si>
  <si>
    <t>93290377TP055E-M34/2</t>
  </si>
  <si>
    <t>93290377TP055E-M35/2</t>
  </si>
  <si>
    <t>93290377TP055E-M36/2</t>
  </si>
  <si>
    <t>93290377TP055E-M37/2</t>
  </si>
  <si>
    <t>93290377TP055E-M38/2</t>
  </si>
  <si>
    <t>93290377TP055E-M39/2</t>
  </si>
  <si>
    <t>93290377TP055E-M310/2</t>
  </si>
  <si>
    <t>ETQ IDENT PLANTA - CNPJ</t>
  </si>
  <si>
    <t>93290404MA008E-M11/2</t>
  </si>
  <si>
    <t>93290404MA008E-M12/2</t>
  </si>
  <si>
    <t>93290404MA008E-M13/2</t>
  </si>
  <si>
    <t>93290404MA008E-M14/2</t>
  </si>
  <si>
    <t>93290404MA008E-M15/2</t>
  </si>
  <si>
    <t>93290404MA008E-M16/2</t>
  </si>
  <si>
    <t>93290404MA008E-M17/2</t>
  </si>
  <si>
    <t>93290404MA008E-M18/2</t>
  </si>
  <si>
    <t>93290404MA008E-M19/2</t>
  </si>
  <si>
    <t>93290404MA008E-M110/2</t>
  </si>
  <si>
    <t>PF MOTOR</t>
  </si>
  <si>
    <t>MA003E-M1</t>
  </si>
  <si>
    <t>93294370MA003E-M11/3</t>
  </si>
  <si>
    <t>93294370MA003E-M12/3</t>
  </si>
  <si>
    <t>93294370MA003E-M13/3</t>
  </si>
  <si>
    <t>93294370MA003E-M14/3</t>
  </si>
  <si>
    <t>93294370MA003E-M15/3</t>
  </si>
  <si>
    <t>93294370MA003E-M16/3</t>
  </si>
  <si>
    <t>93294370MA003E-M17/3</t>
  </si>
  <si>
    <t>93294370MA003E-M18/3</t>
  </si>
  <si>
    <t>93294370MA003E-M19/3</t>
  </si>
  <si>
    <t>93294370MA003E-M110/3</t>
  </si>
  <si>
    <t>PARAF. CAB</t>
  </si>
  <si>
    <t>TP032D-M3</t>
  </si>
  <si>
    <t>93298892TP032D-M31/2</t>
  </si>
  <si>
    <t>93298892TP032D-M32/2</t>
  </si>
  <si>
    <t>93298892TP032D-M33/2</t>
  </si>
  <si>
    <t>93298892TP032D-M34/2</t>
  </si>
  <si>
    <t>93298892TP032D-M35/2</t>
  </si>
  <si>
    <t>93298892TP032D-M36/2</t>
  </si>
  <si>
    <t>93298892TP032D-M37/2</t>
  </si>
  <si>
    <t>93298892TP032D-M38/2</t>
  </si>
  <si>
    <t>93298892TP032D-M39/2</t>
  </si>
  <si>
    <t>93298892TP032D-M310/2</t>
  </si>
  <si>
    <t>93298899TP053D-M21/2</t>
  </si>
  <si>
    <t>93298899TP053D-M22/2</t>
  </si>
  <si>
    <t>93298899TP053D-M23/2</t>
  </si>
  <si>
    <t>93298899TP053D-M24/2</t>
  </si>
  <si>
    <t>93298899TP053D-M25/2</t>
  </si>
  <si>
    <t>93298899TP053D-M26/2</t>
  </si>
  <si>
    <t>93298899TP053D-M27/2</t>
  </si>
  <si>
    <t>93298899TP053D-M28/2</t>
  </si>
  <si>
    <t>93298899TP053D-M29/2</t>
  </si>
  <si>
    <t>93298899TP053D-M210/2</t>
  </si>
  <si>
    <t>PARAF CAB</t>
  </si>
  <si>
    <t>93298933TP061D-M21/2</t>
  </si>
  <si>
    <t>93298933TP061D-M22/2</t>
  </si>
  <si>
    <t>93298933TP061D-M23/2</t>
  </si>
  <si>
    <t>93298933TP061D-M24/2</t>
  </si>
  <si>
    <t>93298933TP061D-M25/2</t>
  </si>
  <si>
    <t>93298933TP061D-M26/2</t>
  </si>
  <si>
    <t>93298933TP061D-M27/2</t>
  </si>
  <si>
    <t>93298933TP061D-M28/2</t>
  </si>
  <si>
    <t>93298933TP061D-M29/2</t>
  </si>
  <si>
    <t>93298933TP061D-M210/2</t>
  </si>
  <si>
    <t>BOLT CREW</t>
  </si>
  <si>
    <t>93299895MA023E-M21/2</t>
  </si>
  <si>
    <t>93299895MA023E-M22/2</t>
  </si>
  <si>
    <t>93299895MA023E-M23/2</t>
  </si>
  <si>
    <t>93299895MA023E-M24/2</t>
  </si>
  <si>
    <t>93299895MA023E-M25/2</t>
  </si>
  <si>
    <t>93299895MA023E-M26/2</t>
  </si>
  <si>
    <t>93299895MA023E-M27/2</t>
  </si>
  <si>
    <t>93299895MA023E-M28/2</t>
  </si>
  <si>
    <t>93299895MA023E-M29/2</t>
  </si>
  <si>
    <t>93299895MA023E-M210/2</t>
  </si>
  <si>
    <t>93299976TP048D-M21/2</t>
  </si>
  <si>
    <t>93299976TP048D-M22/2</t>
  </si>
  <si>
    <t>93299976TP048D-M23/2</t>
  </si>
  <si>
    <t>93299976TP048D-M24/2</t>
  </si>
  <si>
    <t>93299976TP048D-M25/2</t>
  </si>
  <si>
    <t>93299976TP048D-M26/2</t>
  </si>
  <si>
    <t>93299976TP048D-M27/2</t>
  </si>
  <si>
    <t>93299976TP048D-M28/2</t>
  </si>
  <si>
    <t>93299976TP048D-M29/2</t>
  </si>
  <si>
    <t>93299976TP048D-M210/2</t>
  </si>
  <si>
    <t>MAÇANETA LEV. VIDRO</t>
  </si>
  <si>
    <t>93314801SPSD3E-M51/2</t>
  </si>
  <si>
    <t>93314801SPSD3E-M52/2</t>
  </si>
  <si>
    <t>93314801SPSD3E-M53/2</t>
  </si>
  <si>
    <t>93314801SPSD3E-M54/2</t>
  </si>
  <si>
    <t>93314801SPSD3E-M55/2</t>
  </si>
  <si>
    <t>93314801SPSD3E-M56/2</t>
  </si>
  <si>
    <t>93314801SPSD3E-M57/2</t>
  </si>
  <si>
    <t>93314801SPSD3E-M58/2</t>
  </si>
  <si>
    <t>93314801SPSD3E-M59/2</t>
  </si>
  <si>
    <t>93314801SPSD3E-M510/2</t>
  </si>
  <si>
    <t>PF BATENTE</t>
  </si>
  <si>
    <t>TP062E-M3</t>
  </si>
  <si>
    <t>93335329TP062E-M31/2</t>
  </si>
  <si>
    <t>93335329TP062E-M32/2</t>
  </si>
  <si>
    <t>93335329TP062E-M33/2</t>
  </si>
  <si>
    <t>93335329TP062E-M34/2</t>
  </si>
  <si>
    <t>93335329TP062E-M35/2</t>
  </si>
  <si>
    <t>93335329TP062E-M36/2</t>
  </si>
  <si>
    <t>93335329TP062E-M37/2</t>
  </si>
  <si>
    <t>93335329TP062E-M38/2</t>
  </si>
  <si>
    <t>93335329TP062E-M39/2</t>
  </si>
  <si>
    <t>93335329TP062E-M310/2</t>
  </si>
  <si>
    <t>93335329TP040D-M21/2</t>
  </si>
  <si>
    <t>93335329TP040D-M22/2</t>
  </si>
  <si>
    <t>93335329TP040D-M23/2</t>
  </si>
  <si>
    <t>93335329TP040D-M24/2</t>
  </si>
  <si>
    <t>93335329TP040D-M25/2</t>
  </si>
  <si>
    <t>93335329TP040D-M26/2</t>
  </si>
  <si>
    <t>93335329TP040D-M27/2</t>
  </si>
  <si>
    <t>93335329TP040D-M28/2</t>
  </si>
  <si>
    <t>93335329TP040D-M29/2</t>
  </si>
  <si>
    <t>93335329TP040D-M210/2</t>
  </si>
  <si>
    <t>93336337MA026E-M21/2</t>
  </si>
  <si>
    <t>93336337MA026E-M22/2</t>
  </si>
  <si>
    <t>93336337MA026E-M23/2</t>
  </si>
  <si>
    <t>93336337MA026E-M24/2</t>
  </si>
  <si>
    <t>93336337MA026E-M25/2</t>
  </si>
  <si>
    <t>93336337MA026E-M26/2</t>
  </si>
  <si>
    <t>93336337MA026E-M27/2</t>
  </si>
  <si>
    <t>93336337MA026E-M28/2</t>
  </si>
  <si>
    <t>93336337MA026E-M29/2</t>
  </si>
  <si>
    <t>93336337MA026E-M210/2</t>
  </si>
  <si>
    <t>93336337TP048D-M21/2</t>
  </si>
  <si>
    <t>93336337TP048D-M22/2</t>
  </si>
  <si>
    <t>93336337TP048D-M23/2</t>
  </si>
  <si>
    <t>93336337TP048D-M24/2</t>
  </si>
  <si>
    <t>93336337TP048D-M25/2</t>
  </si>
  <si>
    <t>93336337TP048D-M26/2</t>
  </si>
  <si>
    <t>93336337TP048D-M27/2</t>
  </si>
  <si>
    <t>93336337TP048D-M28/2</t>
  </si>
  <si>
    <t>93336337TP048D-M29/2</t>
  </si>
  <si>
    <t>93336337TP048D-M210/2</t>
  </si>
  <si>
    <t>ETQ GAS/ALCOOL</t>
  </si>
  <si>
    <t>93349272SPST3D-M31/2</t>
  </si>
  <si>
    <t>93349272SPST3D-M32/2</t>
  </si>
  <si>
    <t>93349272SPST3D-M33/2</t>
  </si>
  <si>
    <t>93349272SPST3D-M34/2</t>
  </si>
  <si>
    <t>93349272SPST3D-M35/2</t>
  </si>
  <si>
    <t>93349272SPST3D-M36/2</t>
  </si>
  <si>
    <t>93349272SPST3D-M37/2</t>
  </si>
  <si>
    <t>93349272SPST3D-M38/2</t>
  </si>
  <si>
    <t>93349272SPST3D-M39/2</t>
  </si>
  <si>
    <t>93349272SPST3D-M310/2</t>
  </si>
  <si>
    <t>BATOQUE ESPAÇADOR</t>
  </si>
  <si>
    <t>TP001D-M3</t>
  </si>
  <si>
    <t>10131313TP001D-M31/1</t>
  </si>
  <si>
    <t>10131313TP001D-M32/1</t>
  </si>
  <si>
    <t>10131313TP001D-M33/1</t>
  </si>
  <si>
    <t>10131313TP001D-M34/1</t>
  </si>
  <si>
    <t>10131313TP001D-M35/1</t>
  </si>
  <si>
    <t>10131313TP001D-M36/1</t>
  </si>
  <si>
    <t>10131313TP001D-M37/1</t>
  </si>
  <si>
    <t>10131313TP001D-M38/1</t>
  </si>
  <si>
    <t>10131313TP001D-M39/1</t>
  </si>
  <si>
    <t>10131313TP001D-M310/1</t>
  </si>
  <si>
    <t>11519507</t>
  </si>
  <si>
    <t>11519507TP034D-M21/1</t>
  </si>
  <si>
    <t>11519507TP034D-M22/1</t>
  </si>
  <si>
    <t>11519507TP034D-M23/1</t>
  </si>
  <si>
    <t>11519507TP034D-M24/1</t>
  </si>
  <si>
    <t>11519507TP034D-M25/1</t>
  </si>
  <si>
    <t>11519507TP034D-M26/1</t>
  </si>
  <si>
    <t>11519507TP034D-M27/1</t>
  </si>
  <si>
    <t>11519507TP034D-M28/1</t>
  </si>
  <si>
    <t>11519507TP034D-M29/1</t>
  </si>
  <si>
    <t>11519507TP034D-M210/1</t>
  </si>
  <si>
    <t>11570654SPSD3E-M51/1</t>
  </si>
  <si>
    <t>11570654SPSD3E-M52/1</t>
  </si>
  <si>
    <t>11570654SPSD3E-M53/1</t>
  </si>
  <si>
    <t>11570654SPSD3E-M54/1</t>
  </si>
  <si>
    <t>11570654SPSD3E-M55/1</t>
  </si>
  <si>
    <t>11570654SPSD3E-M56/1</t>
  </si>
  <si>
    <t>11570654SPSD3E-M57/1</t>
  </si>
  <si>
    <t>11570654SPSD3E-M58/1</t>
  </si>
  <si>
    <t>11570654SPSD3E-M59/1</t>
  </si>
  <si>
    <t>11570654SPSD3E-M510/1</t>
  </si>
  <si>
    <t>11570654SPSD3D-M51/1</t>
  </si>
  <si>
    <t>11570654SPSD3D-M52/1</t>
  </si>
  <si>
    <t>11570654SPSD3D-M53/1</t>
  </si>
  <si>
    <t>11570654SPSD3D-M54/1</t>
  </si>
  <si>
    <t>11570654SPSD3D-M55/1</t>
  </si>
  <si>
    <t>11570654SPSD3D-M56/1</t>
  </si>
  <si>
    <t>11570654SPSD3D-M57/1</t>
  </si>
  <si>
    <t>11570654SPSD3D-M58/1</t>
  </si>
  <si>
    <t>11570654SPSD3D-M59/1</t>
  </si>
  <si>
    <t>11570654SPSD3D-M510/1</t>
  </si>
  <si>
    <t>PORCA MOLA DO ENCHIMENTO</t>
  </si>
  <si>
    <t>0KLT3214</t>
  </si>
  <si>
    <t>11609952LF001D-M11/1</t>
  </si>
  <si>
    <t>11609952LF001D-M12/1</t>
  </si>
  <si>
    <t>11609952LF001D-M13/1</t>
  </si>
  <si>
    <t>11609952LF001D-M14/1</t>
  </si>
  <si>
    <t>11609952LF001D-M15/1</t>
  </si>
  <si>
    <t>11609952LF001D-M16/1</t>
  </si>
  <si>
    <t>11609952LF001D-M17/1</t>
  </si>
  <si>
    <t>11609952LF001D-M18/1</t>
  </si>
  <si>
    <t>11609952LF001D-M19/1</t>
  </si>
  <si>
    <t>11609952LF001D-M110/1</t>
  </si>
  <si>
    <t>PORCA DO FAROL</t>
  </si>
  <si>
    <t>11609952MA002E-M11/1</t>
  </si>
  <si>
    <t>11609952MA002E-M12/1</t>
  </si>
  <si>
    <t>11609952MA002E-M13/1</t>
  </si>
  <si>
    <t>11609952MA002E-M14/1</t>
  </si>
  <si>
    <t>11609952MA002E-M15/1</t>
  </si>
  <si>
    <t>11609952MA002E-M16/1</t>
  </si>
  <si>
    <t>11609952MA002E-M17/1</t>
  </si>
  <si>
    <t>11609952MA002E-M18/1</t>
  </si>
  <si>
    <t>11609952MA002E-M19/1</t>
  </si>
  <si>
    <t>11609952MA002E-M110/1</t>
  </si>
  <si>
    <t>PORCA ESPE</t>
  </si>
  <si>
    <t>TP043E-M3</t>
  </si>
  <si>
    <t>90227753TP043E-M31/1</t>
  </si>
  <si>
    <t>90227753TP043E-M32/1</t>
  </si>
  <si>
    <t>90227753TP043E-M33/1</t>
  </si>
  <si>
    <t>90227753TP043E-M34/1</t>
  </si>
  <si>
    <t>90227753TP043E-M35/1</t>
  </si>
  <si>
    <t>90227753TP043E-M36/1</t>
  </si>
  <si>
    <t>90227753TP043E-M37/1</t>
  </si>
  <si>
    <t>90227753TP043E-M38/1</t>
  </si>
  <si>
    <t>90227753TP043E-M39/1</t>
  </si>
  <si>
    <t>90227753TP043E-M310/1</t>
  </si>
  <si>
    <t xml:space="preserve">ARRUELA limpador </t>
  </si>
  <si>
    <t xml:space="preserve"> 0CXPAPEL</t>
  </si>
  <si>
    <t>90274345TP025D-M31/1</t>
  </si>
  <si>
    <t>90274345TP025D-M32/1</t>
  </si>
  <si>
    <t>90274345TP025D-M33/1</t>
  </si>
  <si>
    <t>90274345TP025D-M34/1</t>
  </si>
  <si>
    <t>90274345TP025D-M35/1</t>
  </si>
  <si>
    <t>90274345TP025D-M36/1</t>
  </si>
  <si>
    <t>90274345TP025D-M37/1</t>
  </si>
  <si>
    <t>90274345TP025D-M38/1</t>
  </si>
  <si>
    <t>90274345TP025D-M39/1</t>
  </si>
  <si>
    <t>90274345TP025D-M310/1</t>
  </si>
  <si>
    <t>11098941DO010E-M51/1</t>
  </si>
  <si>
    <t>11098941DO010E-M52/1</t>
  </si>
  <si>
    <t>11098941DO010E-M53/1</t>
  </si>
  <si>
    <t>11098941DO010E-M54/1</t>
  </si>
  <si>
    <t>11098941DO010E-M55/1</t>
  </si>
  <si>
    <t>11098941DO010E-M56/1</t>
  </si>
  <si>
    <t>11098941DO010E-M57/1</t>
  </si>
  <si>
    <t>11098941DO010E-M58/1</t>
  </si>
  <si>
    <t>11098941DO010E-M59/1</t>
  </si>
  <si>
    <t>11098941DO010E-M510/1</t>
  </si>
  <si>
    <t>90334079MA003D-M21/2</t>
  </si>
  <si>
    <t>90334079MA003D-M22/2</t>
  </si>
  <si>
    <t>90334079MA003D-M23/2</t>
  </si>
  <si>
    <t>90334079MA003D-M24/2</t>
  </si>
  <si>
    <t>90334079MA003D-M25/2</t>
  </si>
  <si>
    <t>90334079MA003D-M26/2</t>
  </si>
  <si>
    <t>90334079MA003D-M27/2</t>
  </si>
  <si>
    <t>90334079MA003D-M28/2</t>
  </si>
  <si>
    <t>90334079MA003D-M29/2</t>
  </si>
  <si>
    <t>90334079MA003D-M210/2</t>
  </si>
  <si>
    <t>INTERRUPTOR</t>
  </si>
  <si>
    <t>TP018E-M3</t>
  </si>
  <si>
    <t>90483756TP018E-M31/1</t>
  </si>
  <si>
    <t>90483756TP018E-M32/1</t>
  </si>
  <si>
    <t>90483756TP018E-M33/1</t>
  </si>
  <si>
    <t>90483756TP018E-M34/1</t>
  </si>
  <si>
    <t>90483756TP018E-M35/1</t>
  </si>
  <si>
    <t>90483756TP018E-M36/1</t>
  </si>
  <si>
    <t>90483756TP018E-M37/1</t>
  </si>
  <si>
    <t>90483756TP018E-M38/1</t>
  </si>
  <si>
    <t>90483756TP018E-M39/1</t>
  </si>
  <si>
    <t>90483756TP018E-M310/1</t>
  </si>
  <si>
    <t>BRACADEIRA</t>
  </si>
  <si>
    <t>90499504MB018D-M11/1</t>
  </si>
  <si>
    <t>90499504MB018D-M12/1</t>
  </si>
  <si>
    <t>90499504MB018D-M13/1</t>
  </si>
  <si>
    <t>90499504MB018D-M14/1</t>
  </si>
  <si>
    <t>90499504MB018D-M15/1</t>
  </si>
  <si>
    <t>90499504MB018D-M16/1</t>
  </si>
  <si>
    <t>90499504MB018D-M17/1</t>
  </si>
  <si>
    <t>90499504MB018D-M18/1</t>
  </si>
  <si>
    <t>90499504MB018D-M19/1</t>
  </si>
  <si>
    <t>90499504MB018D-M110/1</t>
  </si>
  <si>
    <t xml:space="preserve"> BUJAO DOBRAD</t>
  </si>
  <si>
    <t>90565629LF005D-M11/1</t>
  </si>
  <si>
    <t>90565629LF005D-M12/1</t>
  </si>
  <si>
    <t>90565629LF005D-M13/1</t>
  </si>
  <si>
    <t>90565629LF005D-M14/1</t>
  </si>
  <si>
    <t>90565629LF005D-M15/1</t>
  </si>
  <si>
    <t>90565629LF005D-M16/1</t>
  </si>
  <si>
    <t>90565629LF005D-M17/1</t>
  </si>
  <si>
    <t>90565629LF005D-M18/1</t>
  </si>
  <si>
    <t>90565629LF005D-M19/1</t>
  </si>
  <si>
    <t>90565629LF005D-M110/1</t>
  </si>
  <si>
    <t>LF005E-M1</t>
  </si>
  <si>
    <t>90565629LF005E-M11/1</t>
  </si>
  <si>
    <t>90565629LF005E-M12/1</t>
  </si>
  <si>
    <t>90565629LF005E-M13/1</t>
  </si>
  <si>
    <t>90565629LF005E-M14/1</t>
  </si>
  <si>
    <t>90565629LF005E-M15/1</t>
  </si>
  <si>
    <t>90565629LF005E-M16/1</t>
  </si>
  <si>
    <t>90565629LF005E-M17/1</t>
  </si>
  <si>
    <t>90565629LF005E-M18/1</t>
  </si>
  <si>
    <t>90565629LF005E-M19/1</t>
  </si>
  <si>
    <t>90565629LF005E-M110/1</t>
  </si>
  <si>
    <t>Pf M6X10 TRILHO c/ ARRUELA</t>
  </si>
  <si>
    <t>93218702DO010E-M51/1</t>
  </si>
  <si>
    <t>93218702DO010E-M52/1</t>
  </si>
  <si>
    <t>93218702DO010E-M53/1</t>
  </si>
  <si>
    <t>93218702DO010E-M54/1</t>
  </si>
  <si>
    <t>93218702DO010E-M55/1</t>
  </si>
  <si>
    <t>93218702DO010E-M56/1</t>
  </si>
  <si>
    <t>93218702DO010E-M57/1</t>
  </si>
  <si>
    <t>93218702DO010E-M58/1</t>
  </si>
  <si>
    <t>93218702DO010E-M59/1</t>
  </si>
  <si>
    <t>93218702DO010E-M510/1</t>
  </si>
  <si>
    <t>93251927MA001E-M11/1</t>
  </si>
  <si>
    <t>93251927MA001E-M12/1</t>
  </si>
  <si>
    <t>93251927MA001E-M13/1</t>
  </si>
  <si>
    <t>93251927MA001E-M14/1</t>
  </si>
  <si>
    <t>93251927MA001E-M15/1</t>
  </si>
  <si>
    <t>93251927MA001E-M16/1</t>
  </si>
  <si>
    <t>93251927MA001E-M17/1</t>
  </si>
  <si>
    <t>93251927MA001E-M18/1</t>
  </si>
  <si>
    <t>93251927MA001E-M19/1</t>
  </si>
  <si>
    <t>93251927MA001E-M110/1</t>
  </si>
  <si>
    <t>JUNTA-PARA</t>
  </si>
  <si>
    <t>93252072TP023E-M31/1</t>
  </si>
  <si>
    <t>93252072TP023E-M32/1</t>
  </si>
  <si>
    <t>93252072TP023E-M33/1</t>
  </si>
  <si>
    <t>93252072TP023E-M34/1</t>
  </si>
  <si>
    <t>93252072TP023E-M35/1</t>
  </si>
  <si>
    <t>93252072TP023E-M36/1</t>
  </si>
  <si>
    <t>93252072TP023E-M37/1</t>
  </si>
  <si>
    <t>93252072TP023E-M38/1</t>
  </si>
  <si>
    <t>93252072TP023E-M39/1</t>
  </si>
  <si>
    <t>93252072TP023E-M310/1</t>
  </si>
  <si>
    <t>VEDADOR COFRE</t>
  </si>
  <si>
    <t>93260995LF004E-M11/1</t>
  </si>
  <si>
    <t>93260995LF004E-M12/1</t>
  </si>
  <si>
    <t>93260995LF004E-M13/1</t>
  </si>
  <si>
    <t>93260995LF004E-M14/1</t>
  </si>
  <si>
    <t>93260995LF004E-M15/1</t>
  </si>
  <si>
    <t>93260995LF004E-M16/1</t>
  </si>
  <si>
    <t>93260995LF004E-M17/1</t>
  </si>
  <si>
    <t>93260995LF004E-M18/1</t>
  </si>
  <si>
    <t>93260995LF004E-M19/1</t>
  </si>
  <si>
    <t>93260995LF004E-M110/1</t>
  </si>
  <si>
    <t>93260995</t>
  </si>
  <si>
    <t>93260995MB011D-M11/1</t>
  </si>
  <si>
    <t>93260995MB011D-M12/1</t>
  </si>
  <si>
    <t>93260995MB011D-M13/1</t>
  </si>
  <si>
    <t>93260995MB011D-M14/1</t>
  </si>
  <si>
    <t>93260995MB011D-M15/1</t>
  </si>
  <si>
    <t>93260995MB011D-M16/1</t>
  </si>
  <si>
    <t>93260995MB011D-M17/1</t>
  </si>
  <si>
    <t>93260995MB011D-M18/1</t>
  </si>
  <si>
    <t>93260995MB011D-M19/1</t>
  </si>
  <si>
    <t>93260995MB011D-M110/1</t>
  </si>
  <si>
    <t>TAMPÃO DOBRAD</t>
  </si>
  <si>
    <t>93266958LF005D-M11/1</t>
  </si>
  <si>
    <t>93266958LF005D-M12/1</t>
  </si>
  <si>
    <t>93266958LF005D-M13/1</t>
  </si>
  <si>
    <t>93266958LF005D-M14/1</t>
  </si>
  <si>
    <t>93266958LF005D-M15/1</t>
  </si>
  <si>
    <t>93266958LF005D-M16/1</t>
  </si>
  <si>
    <t>93266958LF005D-M17/1</t>
  </si>
  <si>
    <t>93266958LF005D-M18/1</t>
  </si>
  <si>
    <t>93266958LF005D-M19/1</t>
  </si>
  <si>
    <t>93266958LF005D-M110/1</t>
  </si>
  <si>
    <t>TP039D-M2</t>
  </si>
  <si>
    <t>93288622TP039D-M21/1</t>
  </si>
  <si>
    <t>93288622TP039D-M22/1</t>
  </si>
  <si>
    <t>93288622TP039D-M23/1</t>
  </si>
  <si>
    <t>93288622TP039D-M24/1</t>
  </si>
  <si>
    <t>93288622TP039D-M25/1</t>
  </si>
  <si>
    <t>93288622TP039D-M26/1</t>
  </si>
  <si>
    <t>93288622TP039D-M27/1</t>
  </si>
  <si>
    <t>93288622TP039D-M28/1</t>
  </si>
  <si>
    <t>93288622TP039D-M29/1</t>
  </si>
  <si>
    <t>93288622TP039D-M210/1</t>
  </si>
  <si>
    <t>93290363MA015E-M11/1</t>
  </si>
  <si>
    <t>93290363MA015E-M12/1</t>
  </si>
  <si>
    <t>93290363MA015E-M13/1</t>
  </si>
  <si>
    <t>93290363MA015E-M14/1</t>
  </si>
  <si>
    <t>93290363MA015E-M15/1</t>
  </si>
  <si>
    <t>93290363MA015E-M16/1</t>
  </si>
  <si>
    <t>93290363MA015E-M17/1</t>
  </si>
  <si>
    <t>93290363MA015E-M18/1</t>
  </si>
  <si>
    <t>93290363MA015E-M19/1</t>
  </si>
  <si>
    <t>93290363MA015E-M110/1</t>
  </si>
  <si>
    <t>ARRUELA  MAÇ. LEV. VIDRO</t>
  </si>
  <si>
    <t>DO019E-M5</t>
  </si>
  <si>
    <t>93314802DO019E-M51/2</t>
  </si>
  <si>
    <t>93314802DO019E-M52/2</t>
  </si>
  <si>
    <t>93314802DO019E-M53/2</t>
  </si>
  <si>
    <t>93314802DO019E-M54/2</t>
  </si>
  <si>
    <t>93314802DO019E-M55/2</t>
  </si>
  <si>
    <t>93314802DO019E-M56/2</t>
  </si>
  <si>
    <t>93314802DO019E-M57/2</t>
  </si>
  <si>
    <t>93314802DO019E-M58/2</t>
  </si>
  <si>
    <t>93314802DO019E-M59/2</t>
  </si>
  <si>
    <t>93314802DO019E-M510/2</t>
  </si>
  <si>
    <t>LF004D-M1</t>
  </si>
  <si>
    <t>93316292LF004D-M11/1</t>
  </si>
  <si>
    <t>93316292LF004D-M12/1</t>
  </si>
  <si>
    <t>93316292LF004D-M13/1</t>
  </si>
  <si>
    <t>93316292LF004D-M14/1</t>
  </si>
  <si>
    <t>93316292LF004D-M15/1</t>
  </si>
  <si>
    <t>93316292LF004D-M16/1</t>
  </si>
  <si>
    <t>93316292LF004D-M17/1</t>
  </si>
  <si>
    <t>93316292LF004D-M18/1</t>
  </si>
  <si>
    <t>93316292LF004D-M19/1</t>
  </si>
  <si>
    <t>93316292LF004D-M110/1</t>
  </si>
  <si>
    <t>52099615</t>
  </si>
  <si>
    <t>TAMPA COLUNA</t>
  </si>
  <si>
    <t>52099615LF002D-M11/1</t>
  </si>
  <si>
    <t>52099615LF002D-M12/1</t>
  </si>
  <si>
    <t>52099615LF002D-M13/1</t>
  </si>
  <si>
    <t>52099615LF002D-M14/1</t>
  </si>
  <si>
    <t>52099615LF002D-M15/1</t>
  </si>
  <si>
    <t>52099615LF002D-M16/1</t>
  </si>
  <si>
    <t>52099615LF002D-M17/1</t>
  </si>
  <si>
    <t>52099615LF002D-M18/1</t>
  </si>
  <si>
    <t>52099615LF002D-M19/1</t>
  </si>
  <si>
    <t>52099615LF002D-M110/1</t>
  </si>
  <si>
    <t>93394976LF002D-M11/1</t>
  </si>
  <si>
    <t>93394976LF002D-M12/1</t>
  </si>
  <si>
    <t>93394976LF002D-M13/1</t>
  </si>
  <si>
    <t>93394976LF002D-M14/1</t>
  </si>
  <si>
    <t>93394976LF002D-M15/1</t>
  </si>
  <si>
    <t>93394976LF002D-M16/1</t>
  </si>
  <si>
    <t>93394976LF002D-M17/1</t>
  </si>
  <si>
    <t>93394976LF002D-M18/1</t>
  </si>
  <si>
    <t>93394976LF002D-M19/1</t>
  </si>
  <si>
    <t>93394976LF002D-M110/1</t>
  </si>
  <si>
    <t>TP018D-M3</t>
  </si>
  <si>
    <t>94631089TP018D-M31/1</t>
  </si>
  <si>
    <t>94631089TP018D-M32/1</t>
  </si>
  <si>
    <t>94631089TP018D-M33/1</t>
  </si>
  <si>
    <t>94631089TP018D-M34/1</t>
  </si>
  <si>
    <t>94631089TP018D-M35/1</t>
  </si>
  <si>
    <t>94631089TP018D-M36/1</t>
  </si>
  <si>
    <t>94631089TP018D-M37/1</t>
  </si>
  <si>
    <t>94631089TP018D-M38/1</t>
  </si>
  <si>
    <t>94631089TP018D-M39/1</t>
  </si>
  <si>
    <t>94631089TP018D-M310/1</t>
  </si>
  <si>
    <t>SUPORTE</t>
  </si>
  <si>
    <t>94708697MB018E-M11/1</t>
  </si>
  <si>
    <t>94708697MB018E-M12/1</t>
  </si>
  <si>
    <t>94708697MB018E-M13/1</t>
  </si>
  <si>
    <t>94708697MB018E-M14/1</t>
  </si>
  <si>
    <t>94708697MB018E-M15/1</t>
  </si>
  <si>
    <t>94708697MB018E-M16/1</t>
  </si>
  <si>
    <t>94708697MB018E-M17/1</t>
  </si>
  <si>
    <t>94708697MB018E-M18/1</t>
  </si>
  <si>
    <t>94708697MB018E-M19/1</t>
  </si>
  <si>
    <t>94708697MB018E-M110/1</t>
  </si>
  <si>
    <t>TP037E-M3</t>
  </si>
  <si>
    <t>96610580TP037E-M31/1</t>
  </si>
  <si>
    <t>96610580TP037E-M32/1</t>
  </si>
  <si>
    <t>96610580TP037E-M33/1</t>
  </si>
  <si>
    <t>96610580TP037E-M34/1</t>
  </si>
  <si>
    <t>96610580TP037E-M35/1</t>
  </si>
  <si>
    <t>96610580TP037E-M36/1</t>
  </si>
  <si>
    <t>96610580TP037E-M37/1</t>
  </si>
  <si>
    <t>96610580TP037E-M38/1</t>
  </si>
  <si>
    <t>96610580TP037E-M39/1</t>
  </si>
  <si>
    <t>96610580TP037E-M310/1</t>
  </si>
  <si>
    <t>ARRUELA MAÇANETA</t>
  </si>
  <si>
    <t>96953446DO019E-M51/1</t>
  </si>
  <si>
    <t>96953446DO019E-M52/1</t>
  </si>
  <si>
    <t>96953446DO019E-M53/1</t>
  </si>
  <si>
    <t>96953446DO019E-M54/1</t>
  </si>
  <si>
    <t>96953446DO019E-M55/1</t>
  </si>
  <si>
    <t>96953446DO019E-M56/1</t>
  </si>
  <si>
    <t>96953446DO019E-M57/1</t>
  </si>
  <si>
    <t>96953446DO019E-M58/1</t>
  </si>
  <si>
    <t>96953446DO019E-M59/1</t>
  </si>
  <si>
    <t>96953446DO019E-M510/1</t>
  </si>
  <si>
    <t>09202468</t>
  </si>
  <si>
    <t>MAP03D-M2</t>
  </si>
  <si>
    <t>09202468MAP03D-M21/1</t>
  </si>
  <si>
    <t>09202468MAP03D-M22/1</t>
  </si>
  <si>
    <t>09202468MAP03D-M23/1</t>
  </si>
  <si>
    <t>09202468MAP03D-M24/1</t>
  </si>
  <si>
    <t>09202468MAP03D-M25/1</t>
  </si>
  <si>
    <t>09202468MAP03D-M26/1</t>
  </si>
  <si>
    <t>09202468MAP03D-M27/1</t>
  </si>
  <si>
    <t>09202468MAP03D-M28/1</t>
  </si>
  <si>
    <t>09202468MAP03D-M29/1</t>
  </si>
  <si>
    <t>09202468MAP03D-M210/1</t>
  </si>
  <si>
    <t>MAÇANETA INTERNA CELTA LD</t>
  </si>
  <si>
    <t>52023535SPSD1D-M51/1</t>
  </si>
  <si>
    <t>52023535SPSD1D-M52/1</t>
  </si>
  <si>
    <t>52023535SPSD1D-M53/1</t>
  </si>
  <si>
    <t>52023535SPSD1D-M54/1</t>
  </si>
  <si>
    <t>52023535SPSD1D-M55/1</t>
  </si>
  <si>
    <t>52023535SPSD1D-M56/1</t>
  </si>
  <si>
    <t>52023535SPSD1D-M57/1</t>
  </si>
  <si>
    <t>52023535SPSD1D-M58/1</t>
  </si>
  <si>
    <t>52023535SPSD1D-M59/1</t>
  </si>
  <si>
    <t>52023535SPSD1D-M510/1</t>
  </si>
  <si>
    <t>BRACKET MAÇ. -SUP.MAC.TRAS. LD 5P</t>
  </si>
  <si>
    <t>93363845SPSD2D-M51/1</t>
  </si>
  <si>
    <t>93363845SPSD2D-M52/1</t>
  </si>
  <si>
    <t>93363845SPSD2D-M53/1</t>
  </si>
  <si>
    <t>93363845SPSD2D-M54/1</t>
  </si>
  <si>
    <t>93363845SPSD2D-M55/1</t>
  </si>
  <si>
    <t>93363845SPSD2D-M56/1</t>
  </si>
  <si>
    <t>93363845SPSD2D-M57/1</t>
  </si>
  <si>
    <t>93363845SPSD2D-M58/1</t>
  </si>
  <si>
    <t>93363845SPSD2D-M59/1</t>
  </si>
  <si>
    <t>93363845SPSD2D-M510/1</t>
  </si>
  <si>
    <t>ASA DELTA EXT. TD 5P</t>
  </si>
  <si>
    <t>93389342SPSD3D-M51/1</t>
  </si>
  <si>
    <t>93389342SPSD3D-M52/1</t>
  </si>
  <si>
    <t>93389342SPSD3D-M53/1</t>
  </si>
  <si>
    <t>93389342SPSD3D-M54/1</t>
  </si>
  <si>
    <t>93389342SPSD3D-M55/1</t>
  </si>
  <si>
    <t>93389342SPSD3D-M56/1</t>
  </si>
  <si>
    <t>93389342SPSD3D-M57/1</t>
  </si>
  <si>
    <t>93389342SPSD3D-M58/1</t>
  </si>
  <si>
    <t>93389342SPSD3D-M59/1</t>
  </si>
  <si>
    <t>93389342SPSD3D-M510/1</t>
  </si>
  <si>
    <t>CHIC. CELTA</t>
  </si>
  <si>
    <t>94717735SPSD3D-M51/1</t>
  </si>
  <si>
    <t>94717735SPSD3D-M52/1</t>
  </si>
  <si>
    <t>94717735SPSD3D-M53/1</t>
  </si>
  <si>
    <t>94717735SPSD3D-M54/1</t>
  </si>
  <si>
    <t>94717735SPSD3D-M55/1</t>
  </si>
  <si>
    <t>94717735SPSD3D-M56/1</t>
  </si>
  <si>
    <t>94717735SPSD3D-M57/1</t>
  </si>
  <si>
    <t>94717735SPSD3D-M58/1</t>
  </si>
  <si>
    <t>94717735SPSD3D-M59/1</t>
  </si>
  <si>
    <t>94717735SPSD3D-M510/1</t>
  </si>
  <si>
    <t>ETQ. AR COND.</t>
  </si>
  <si>
    <t>93354954TP026E-M31/2</t>
  </si>
  <si>
    <t>93354954TP026E-M32/2</t>
  </si>
  <si>
    <t>93354954TP026E-M33/2</t>
  </si>
  <si>
    <t>93354954TP026E-M34/2</t>
  </si>
  <si>
    <t>93354954TP026E-M35/2</t>
  </si>
  <si>
    <t>93354954TP026E-M36/2</t>
  </si>
  <si>
    <t>93354954TP026E-M37/2</t>
  </si>
  <si>
    <t>93354954TP026E-M38/2</t>
  </si>
  <si>
    <t>93354954TP026E-M39/2</t>
  </si>
  <si>
    <t>93354954TP026E-M310/2</t>
  </si>
  <si>
    <t>TP030D-M3</t>
  </si>
  <si>
    <t>11569711TP030D-M31/2</t>
  </si>
  <si>
    <t>11569711TP030D-M32/2</t>
  </si>
  <si>
    <t>11569711TP030D-M33/2</t>
  </si>
  <si>
    <t>11569711TP030D-M34/2</t>
  </si>
  <si>
    <t>11569711TP030D-M35/2</t>
  </si>
  <si>
    <t>11569711TP030D-M36/2</t>
  </si>
  <si>
    <t>11569711TP030D-M37/2</t>
  </si>
  <si>
    <t>11569711TP030D-M38/2</t>
  </si>
  <si>
    <t>11569711TP030D-M39/2</t>
  </si>
  <si>
    <t>11569711TP030D-M310/2</t>
  </si>
  <si>
    <t>MAP05D-M2</t>
  </si>
  <si>
    <t>11588712MAP05D-M21/2</t>
  </si>
  <si>
    <t>11588712MAP05D-M22/2</t>
  </si>
  <si>
    <t>11588712MAP05D-M23/2</t>
  </si>
  <si>
    <t>11588712MAP05D-M24/2</t>
  </si>
  <si>
    <t>11588712MAP05D-M25/2</t>
  </si>
  <si>
    <t>11588712MAP05D-M26/2</t>
  </si>
  <si>
    <t>11588712MAP05D-M27/2</t>
  </si>
  <si>
    <t>11588712MAP05D-M28/2</t>
  </si>
  <si>
    <t>11588712MAP05D-M29/2</t>
  </si>
  <si>
    <t>11588712MAP05D-M210/2</t>
  </si>
  <si>
    <t>11589015LF002D-M11/2</t>
  </si>
  <si>
    <t>11589015LF002D-M12/2</t>
  </si>
  <si>
    <t>11589015LF002D-M13/2</t>
  </si>
  <si>
    <t>11589015LF002D-M14/2</t>
  </si>
  <si>
    <t>11589015LF002D-M15/2</t>
  </si>
  <si>
    <t>11589015LF002D-M16/2</t>
  </si>
  <si>
    <t>11589015LF002D-M17/2</t>
  </si>
  <si>
    <t>11589015LF002D-M18/2</t>
  </si>
  <si>
    <t>11589015LF002D-M19/2</t>
  </si>
  <si>
    <t>11589015LF002D-M110/2</t>
  </si>
  <si>
    <t>11571225TP061D-M21/2</t>
  </si>
  <si>
    <t>11571225TP061D-M22/2</t>
  </si>
  <si>
    <t>11571225TP061D-M23/2</t>
  </si>
  <si>
    <t>11571225TP061D-M24/2</t>
  </si>
  <si>
    <t>11571225TP061D-M25/2</t>
  </si>
  <si>
    <t>11571225TP061D-M26/2</t>
  </si>
  <si>
    <t>11571225TP061D-M27/2</t>
  </si>
  <si>
    <t>11571225TP061D-M28/2</t>
  </si>
  <si>
    <t>11571225TP061D-M29/2</t>
  </si>
  <si>
    <t>11571225TP061D-M210/2</t>
  </si>
  <si>
    <t>24430143TP009E-M31/2</t>
  </si>
  <si>
    <t>24430143TP009E-M32/2</t>
  </si>
  <si>
    <t>24430143TP009E-M33/2</t>
  </si>
  <si>
    <t>24430143TP009E-M34/2</t>
  </si>
  <si>
    <t>24430143TP009E-M35/2</t>
  </si>
  <si>
    <t>24430143TP009E-M36/2</t>
  </si>
  <si>
    <t>24430143TP009E-M37/2</t>
  </si>
  <si>
    <t>24430143TP009E-M38/2</t>
  </si>
  <si>
    <t>24430143TP009E-M39/2</t>
  </si>
  <si>
    <t>24430143TP009E-M310/2</t>
  </si>
  <si>
    <t>SUP EMBREAGEM</t>
  </si>
  <si>
    <t>24578992TP061D-M21/2</t>
  </si>
  <si>
    <t>24578992TP061D-M22/2</t>
  </si>
  <si>
    <t>24578992TP061D-M23/2</t>
  </si>
  <si>
    <t>24578992TP061D-M24/2</t>
  </si>
  <si>
    <t>24578992TP061D-M25/2</t>
  </si>
  <si>
    <t>24578992TP061D-M26/2</t>
  </si>
  <si>
    <t>24578992TP061D-M27/2</t>
  </si>
  <si>
    <t>24578992TP061D-M28/2</t>
  </si>
  <si>
    <t>24578992TP061D-M29/2</t>
  </si>
  <si>
    <t>24578992TP061D-M210/2</t>
  </si>
  <si>
    <t>52038406TP017D-M31/2</t>
  </si>
  <si>
    <t>52038406TP017D-M32/2</t>
  </si>
  <si>
    <t>52038406TP017D-M33/2</t>
  </si>
  <si>
    <t>52038406TP017D-M34/2</t>
  </si>
  <si>
    <t>52038406TP017D-M35/2</t>
  </si>
  <si>
    <t>52038406TP017D-M36/2</t>
  </si>
  <si>
    <t>52038406TP017D-M37/2</t>
  </si>
  <si>
    <t>52038406TP017D-M38/2</t>
  </si>
  <si>
    <t>52038406TP017D-M39/2</t>
  </si>
  <si>
    <t>52038406TP017D-M310/2</t>
  </si>
  <si>
    <t>52049665TP015E-M31/2</t>
  </si>
  <si>
    <t>52049665TP015E-M32/2</t>
  </si>
  <si>
    <t>52049665TP015E-M33/2</t>
  </si>
  <si>
    <t>52049665TP015E-M34/2</t>
  </si>
  <si>
    <t>52049665TP015E-M35/2</t>
  </si>
  <si>
    <t>52049665TP015E-M36/2</t>
  </si>
  <si>
    <t>52049665TP015E-M37/2</t>
  </si>
  <si>
    <t>52049665TP015E-M38/2</t>
  </si>
  <si>
    <t>52049665TP015E-M39/2</t>
  </si>
  <si>
    <t>52049665TP015E-M310/2</t>
  </si>
  <si>
    <t>52085571</t>
  </si>
  <si>
    <t>TP013D-M3</t>
  </si>
  <si>
    <t>52085571TP013D-M31/2</t>
  </si>
  <si>
    <t>52085571TP013D-M32/2</t>
  </si>
  <si>
    <t>52085571TP013D-M33/2</t>
  </si>
  <si>
    <t>52085571TP013D-M34/2</t>
  </si>
  <si>
    <t>52085571TP013D-M35/2</t>
  </si>
  <si>
    <t>52085571TP013D-M36/2</t>
  </si>
  <si>
    <t>52085571TP013D-M37/2</t>
  </si>
  <si>
    <t>52085571TP013D-M38/2</t>
  </si>
  <si>
    <t>52085571TP013D-M39/2</t>
  </si>
  <si>
    <t>52085571TP013D-M310/2</t>
  </si>
  <si>
    <t>RETENTOR DA BATERIA</t>
  </si>
  <si>
    <t>90228223TP058D-M21/2</t>
  </si>
  <si>
    <t>90228223TP058D-M22/2</t>
  </si>
  <si>
    <t>90228223TP058D-M23/2</t>
  </si>
  <si>
    <t>90228223TP058D-M24/2</t>
  </si>
  <si>
    <t>90228223TP058D-M25/2</t>
  </si>
  <si>
    <t>90228223TP058D-M26/2</t>
  </si>
  <si>
    <t>90228223TP058D-M27/2</t>
  </si>
  <si>
    <t>90228223TP058D-M28/2</t>
  </si>
  <si>
    <t>90228223TP058D-M29/2</t>
  </si>
  <si>
    <t>90228223TP058D-M210/2</t>
  </si>
  <si>
    <t>PORCA EXPANS P-CH</t>
  </si>
  <si>
    <t>90482706MINOMI-M31/2</t>
  </si>
  <si>
    <t>90482706MINOMI-M32/2</t>
  </si>
  <si>
    <t>90482706MINOMI-M33/2</t>
  </si>
  <si>
    <t>90482706MINOMI-M34/2</t>
  </si>
  <si>
    <t>90482706MINOMI-M35/2</t>
  </si>
  <si>
    <t>90482706MINOMI-M36/2</t>
  </si>
  <si>
    <t>90482706MINOMI-M37/2</t>
  </si>
  <si>
    <t>90482706MINOMI-M38/2</t>
  </si>
  <si>
    <t>90482706MINOMI-M39/2</t>
  </si>
  <si>
    <t>90482706MINOMI-M310/2</t>
  </si>
  <si>
    <t>ESPAÇADOR</t>
  </si>
  <si>
    <t>TP061E-M3</t>
  </si>
  <si>
    <t>93218125TP061E-M31/2</t>
  </si>
  <si>
    <t>93218125TP061E-M32/2</t>
  </si>
  <si>
    <t>93218125TP061E-M33/2</t>
  </si>
  <si>
    <t>93218125TP061E-M34/2</t>
  </si>
  <si>
    <t>93218125TP061E-M35/2</t>
  </si>
  <si>
    <t>93218125TP061E-M36/2</t>
  </si>
  <si>
    <t>93218125TP061E-M37/2</t>
  </si>
  <si>
    <t>93218125TP061E-M38/2</t>
  </si>
  <si>
    <t>93218125TP061E-M39/2</t>
  </si>
  <si>
    <t>93218125TP061E-M310/2</t>
  </si>
  <si>
    <t>MANGUEIRA ESGUICHO DIANT.</t>
  </si>
  <si>
    <t>93260354MINOMI-M31/2</t>
  </si>
  <si>
    <t>93260354MINOMI-M32/2</t>
  </si>
  <si>
    <t>93260354MINOMI-M33/2</t>
  </si>
  <si>
    <t>93260354MINOMI-M34/2</t>
  </si>
  <si>
    <t>93260354MINOMI-M35/2</t>
  </si>
  <si>
    <t>93260354MINOMI-M36/2</t>
  </si>
  <si>
    <t>93260354MINOMI-M37/2</t>
  </si>
  <si>
    <t>93260354MINOMI-M38/2</t>
  </si>
  <si>
    <t>93260354MINOMI-M39/2</t>
  </si>
  <si>
    <t>93260354MINOMI-M310/2</t>
  </si>
  <si>
    <t>93280007TP001D-M31/2</t>
  </si>
  <si>
    <t>93280007TP001D-M32/2</t>
  </si>
  <si>
    <t>93280007TP001D-M33/2</t>
  </si>
  <si>
    <t>93280007TP001D-M34/2</t>
  </si>
  <si>
    <t>93280007TP001D-M35/2</t>
  </si>
  <si>
    <t>93280007TP001D-M36/2</t>
  </si>
  <si>
    <t>93280007TP001D-M37/2</t>
  </si>
  <si>
    <t>93280007TP001D-M38/2</t>
  </si>
  <si>
    <t>93280007TP001D-M39/2</t>
  </si>
  <si>
    <t>93280007TP001D-M310/2</t>
  </si>
  <si>
    <t>PF AMORT TRAS</t>
  </si>
  <si>
    <t>93289229MA011D-M21/2</t>
  </si>
  <si>
    <t>93289229MA011D-M22/2</t>
  </si>
  <si>
    <t>93289229MA011D-M23/2</t>
  </si>
  <si>
    <t>93289229MA011D-M24/2</t>
  </si>
  <si>
    <t>93289229MA011D-M25/2</t>
  </si>
  <si>
    <t>93289229MA011D-M26/2</t>
  </si>
  <si>
    <t>93289229MA011D-M27/2</t>
  </si>
  <si>
    <t>93289229MA011D-M28/2</t>
  </si>
  <si>
    <t>93289229MA011D-M29/2</t>
  </si>
  <si>
    <t>93289229MA011D-M210/2</t>
  </si>
  <si>
    <t>PF RETRATOR</t>
  </si>
  <si>
    <t>93290287TP015E-M31/2</t>
  </si>
  <si>
    <t>93290287TP015E-M32/2</t>
  </si>
  <si>
    <t>93290287TP015E-M33/2</t>
  </si>
  <si>
    <t>93290287TP015E-M34/2</t>
  </si>
  <si>
    <t>93290287TP015E-M35/2</t>
  </si>
  <si>
    <t>93290287TP015E-M36/2</t>
  </si>
  <si>
    <t>93290287TP015E-M37/2</t>
  </si>
  <si>
    <t>93290287TP015E-M38/2</t>
  </si>
  <si>
    <t>93290287TP015E-M39/2</t>
  </si>
  <si>
    <t>93290287TP015E-M310/2</t>
  </si>
  <si>
    <t>PF RESERV DHI</t>
  </si>
  <si>
    <t>93296480MA001E-M11/2</t>
  </si>
  <si>
    <t>93296480MA001E-M12/2</t>
  </si>
  <si>
    <t>93296480MA001E-M13/2</t>
  </si>
  <si>
    <t>93296480MA001E-M14/2</t>
  </si>
  <si>
    <t>93296480MA001E-M15/2</t>
  </si>
  <si>
    <t>93296480MA001E-M16/2</t>
  </si>
  <si>
    <t>93296480MA001E-M17/2</t>
  </si>
  <si>
    <t>93296480MA001E-M18/2</t>
  </si>
  <si>
    <t>93296480MA001E-M19/2</t>
  </si>
  <si>
    <t>93296480MA001E-M110/2</t>
  </si>
  <si>
    <t>PARAFUSO COXIM</t>
  </si>
  <si>
    <t>93300058MA008E-M11/2</t>
  </si>
  <si>
    <t>93300058MA008E-M12/2</t>
  </si>
  <si>
    <t>93300058MA008E-M13/2</t>
  </si>
  <si>
    <t>93300058MA008E-M14/2</t>
  </si>
  <si>
    <t>93300058MA008E-M15/2</t>
  </si>
  <si>
    <t>93300058MA008E-M16/2</t>
  </si>
  <si>
    <t>93300058MA008E-M17/2</t>
  </si>
  <si>
    <t>93300058MA008E-M18/2</t>
  </si>
  <si>
    <t>93300058MA008E-M19/2</t>
  </si>
  <si>
    <t>93300058MA008E-M110/2</t>
  </si>
  <si>
    <t>93350468MA018E-M11/2</t>
  </si>
  <si>
    <t>93350468MA018E-M12/2</t>
  </si>
  <si>
    <t>93350468MA018E-M13/2</t>
  </si>
  <si>
    <t>93350468MA018E-M14/2</t>
  </si>
  <si>
    <t>93350468MA018E-M15/2</t>
  </si>
  <si>
    <t>93350468MA018E-M16/2</t>
  </si>
  <si>
    <t>93350468MA018E-M17/2</t>
  </si>
  <si>
    <t>93350468MA018E-M18/2</t>
  </si>
  <si>
    <t>93350468MA018E-M19/2</t>
  </si>
  <si>
    <t>93350468MA018E-M110/2</t>
  </si>
  <si>
    <t>PINHEIRINHO 13X19 C/ARRUELA</t>
  </si>
  <si>
    <t>DOCPNL-M4</t>
  </si>
  <si>
    <t>93353231DOCPNL-M41/2</t>
  </si>
  <si>
    <t>93353231DOCPNL-M42/2</t>
  </si>
  <si>
    <t>93353231DOCPNL-M43/2</t>
  </si>
  <si>
    <t>93353231DOCPNL-M44/2</t>
  </si>
  <si>
    <t>93353231DOCPNL-M45/2</t>
  </si>
  <si>
    <t>93353231DOCPNL-M46/2</t>
  </si>
  <si>
    <t>93353231DOCPNL-M47/2</t>
  </si>
  <si>
    <t>93353231DOCPNL-M48/2</t>
  </si>
  <si>
    <t>93353231DOCPNL-M49/2</t>
  </si>
  <si>
    <t>93353231DOCPNL-M410/2</t>
  </si>
  <si>
    <t>SLID DIANT LE</t>
  </si>
  <si>
    <t>93384469TP037E-M31/2</t>
  </si>
  <si>
    <t>93384469TP037E-M32/2</t>
  </si>
  <si>
    <t>93384469TP037E-M33/2</t>
  </si>
  <si>
    <t>93384469TP037E-M34/2</t>
  </si>
  <si>
    <t>93384469TP037E-M35/2</t>
  </si>
  <si>
    <t>93384469TP037E-M36/2</t>
  </si>
  <si>
    <t>93384469TP037E-M37/2</t>
  </si>
  <si>
    <t>93384469TP037E-M38/2</t>
  </si>
  <si>
    <t>93384469TP037E-M39/2</t>
  </si>
  <si>
    <t>93384469TP037E-M310/2</t>
  </si>
  <si>
    <t>CHICOTE ELETR ALARM TRAS</t>
  </si>
  <si>
    <t>94717735SPSD3E-M51/2</t>
  </si>
  <si>
    <t>94717735SPSD3E-M52/2</t>
  </si>
  <si>
    <t>94717735SPSD3E-M53/2</t>
  </si>
  <si>
    <t>94717735SPSD3E-M54/2</t>
  </si>
  <si>
    <t>94717735SPSD3E-M55/2</t>
  </si>
  <si>
    <t>94717735SPSD3E-M56/2</t>
  </si>
  <si>
    <t>94717735SPSD3E-M57/2</t>
  </si>
  <si>
    <t>94717735SPSD3E-M58/2</t>
  </si>
  <si>
    <t>94717735SPSD3E-M59/2</t>
  </si>
  <si>
    <t>94717735SPSD3E-M510/2</t>
  </si>
  <si>
    <t>94748576DO004E-M51/2</t>
  </si>
  <si>
    <t>94748576DO004E-M52/2</t>
  </si>
  <si>
    <t>94748576DO004E-M53/2</t>
  </si>
  <si>
    <t>94748576DO004E-M54/2</t>
  </si>
  <si>
    <t>94748576DO004E-M55/2</t>
  </si>
  <si>
    <t>94748576DO004E-M56/2</t>
  </si>
  <si>
    <t>94748576DO004E-M57/2</t>
  </si>
  <si>
    <t>94748576DO004E-M58/2</t>
  </si>
  <si>
    <t>94748576DO004E-M59/2</t>
  </si>
  <si>
    <t>94748576DO004E-M510/2</t>
  </si>
  <si>
    <t>03439407</t>
  </si>
  <si>
    <t>COXIM SUP. PLACA</t>
  </si>
  <si>
    <t>03439407TP061E-M31/2</t>
  </si>
  <si>
    <t>03439407TP061E-M32/2</t>
  </si>
  <si>
    <t>03439407TP061E-M33/2</t>
  </si>
  <si>
    <t>03439407TP061E-M34/2</t>
  </si>
  <si>
    <t>03439407TP061E-M35/2</t>
  </si>
  <si>
    <t>03439407TP061E-M36/2</t>
  </si>
  <si>
    <t>03439407TP061E-M37/2</t>
  </si>
  <si>
    <t>03439407TP061E-M38/2</t>
  </si>
  <si>
    <t>03439407TP061E-M39/2</t>
  </si>
  <si>
    <t>03439407TP061E-M310/2</t>
  </si>
  <si>
    <t>94759226SPSD3E-M51/2</t>
  </si>
  <si>
    <t>94759226SPSD3E-M52/2</t>
  </si>
  <si>
    <t>94759226SPSD3E-M53/2</t>
  </si>
  <si>
    <t>94759226SPSD3E-M54/2</t>
  </si>
  <si>
    <t>94759226SPSD3E-M55/2</t>
  </si>
  <si>
    <t>94759226SPSD3E-M56/2</t>
  </si>
  <si>
    <t>94759226SPSD3E-M57/2</t>
  </si>
  <si>
    <t>94759226SPSD3E-M58/2</t>
  </si>
  <si>
    <t>94759226SPSD3E-M59/2</t>
  </si>
  <si>
    <t>94759226SPSD3E-M510/2</t>
  </si>
  <si>
    <t>MAÇANETA EXTERNA DD BRANCA</t>
  </si>
  <si>
    <t>94778423SPSD1D-M51/2</t>
  </si>
  <si>
    <t>94778423SPSD1D-M52/2</t>
  </si>
  <si>
    <t>94778423SPSD1D-M53/2</t>
  </si>
  <si>
    <t>94778423SPSD1D-M54/2</t>
  </si>
  <si>
    <t>94778423SPSD1D-M55/2</t>
  </si>
  <si>
    <t>94778423SPSD1D-M56/2</t>
  </si>
  <si>
    <t>94778423SPSD1D-M57/2</t>
  </si>
  <si>
    <t>94778423SPSD1D-M58/2</t>
  </si>
  <si>
    <t>94778423SPSD1D-M59/2</t>
  </si>
  <si>
    <t>94778423SPSD1D-M510/2</t>
  </si>
  <si>
    <t>MAÇANETA EXTERNA DD PRATA</t>
  </si>
  <si>
    <t>94778421SPSD1D-M51/2</t>
  </si>
  <si>
    <t>94778421SPSD1D-M52/2</t>
  </si>
  <si>
    <t>94778421SPSD1D-M53/2</t>
  </si>
  <si>
    <t>94778421SPSD1D-M54/2</t>
  </si>
  <si>
    <t>94778421SPSD1D-M55/2</t>
  </si>
  <si>
    <t>94778421SPSD1D-M56/2</t>
  </si>
  <si>
    <t>94778421SPSD1D-M57/2</t>
  </si>
  <si>
    <t>94778421SPSD1D-M58/2</t>
  </si>
  <si>
    <t>94778421SPSD1D-M59/2</t>
  </si>
  <si>
    <t>94778421SPSD1D-M510/2</t>
  </si>
  <si>
    <t>MAÇANETA EXTERNA DLE BRANCA</t>
  </si>
  <si>
    <t>94778422SPSD1E-M51/2</t>
  </si>
  <si>
    <t>94778422SPSD1E-M52/2</t>
  </si>
  <si>
    <t>94778422SPSD1E-M53/2</t>
  </si>
  <si>
    <t>94778422SPSD1E-M54/2</t>
  </si>
  <si>
    <t>94778422SPSD1E-M55/2</t>
  </si>
  <si>
    <t>94778422SPSD1E-M56/2</t>
  </si>
  <si>
    <t>94778422SPSD1E-M57/2</t>
  </si>
  <si>
    <t>94778422SPSD1E-M58/2</t>
  </si>
  <si>
    <t>94778422SPSD1E-M59/2</t>
  </si>
  <si>
    <t>94778422SPSD1E-M510/2</t>
  </si>
  <si>
    <t>MAÇANETA EXTERNA TD BRANCA</t>
  </si>
  <si>
    <t>94778382SPSD3D-M51/2</t>
  </si>
  <si>
    <t>94778382SPSD3D-M52/2</t>
  </si>
  <si>
    <t>94778382SPSD3D-M53/2</t>
  </si>
  <si>
    <t>94778382SPSD3D-M54/2</t>
  </si>
  <si>
    <t>94778382SPSD3D-M55/2</t>
  </si>
  <si>
    <t>94778382SPSD3D-M56/2</t>
  </si>
  <si>
    <t>94778382SPSD3D-M57/2</t>
  </si>
  <si>
    <t>94778382SPSD3D-M58/2</t>
  </si>
  <si>
    <t>94778382SPSD3D-M59/2</t>
  </si>
  <si>
    <t>94778382SPSD3D-M510/2</t>
  </si>
  <si>
    <t>11588710DO004D-M41/2</t>
  </si>
  <si>
    <t>11588710DO004D-M42/2</t>
  </si>
  <si>
    <t>11588710DO004D-M43/2</t>
  </si>
  <si>
    <t>11588710DO004D-M44/2</t>
  </si>
  <si>
    <t>11588710DO004D-M45/2</t>
  </si>
  <si>
    <t>11588710DO004D-M46/2</t>
  </si>
  <si>
    <t>11588710DO004D-M47/2</t>
  </si>
  <si>
    <t>11588710DO004D-M48/2</t>
  </si>
  <si>
    <t>11588710DO004D-M49/2</t>
  </si>
  <si>
    <t>11588710DO004D-M410/2</t>
  </si>
  <si>
    <t>11561025MB005E-M11/2</t>
  </si>
  <si>
    <t>11561025MB005E-M12/2</t>
  </si>
  <si>
    <t>11561025MB005E-M13/2</t>
  </si>
  <si>
    <t>11561025MB005E-M14/2</t>
  </si>
  <si>
    <t>11561025MB005E-M15/2</t>
  </si>
  <si>
    <t>11561025MB005E-M16/2</t>
  </si>
  <si>
    <t>11561025MB005E-M17/2</t>
  </si>
  <si>
    <t>11561025MB005E-M18/2</t>
  </si>
  <si>
    <t>11561025MB005E-M19/2</t>
  </si>
  <si>
    <t>11561025MB005E-M110/2</t>
  </si>
  <si>
    <t xml:space="preserve">PARAFUSO-LNT/TRAS                                           </t>
  </si>
  <si>
    <t>11609457MB006D-M11/2</t>
  </si>
  <si>
    <t>11609457MB006D-M12/2</t>
  </si>
  <si>
    <t>11609457MB006D-M13/2</t>
  </si>
  <si>
    <t>11609457MB006D-M14/2</t>
  </si>
  <si>
    <t>11609457MB006D-M15/2</t>
  </si>
  <si>
    <t>11609457MB006D-M16/2</t>
  </si>
  <si>
    <t>11609457MB006D-M17/2</t>
  </si>
  <si>
    <t>11609457MB006D-M18/2</t>
  </si>
  <si>
    <t>11609457MB006D-M19/2</t>
  </si>
  <si>
    <t>11609457MB006D-M110/2</t>
  </si>
  <si>
    <t>11900425TP050D-M21/2</t>
  </si>
  <si>
    <t>11900425TP050D-M22/2</t>
  </si>
  <si>
    <t>11900425TP050D-M23/2</t>
  </si>
  <si>
    <t>11900425TP050D-M24/2</t>
  </si>
  <si>
    <t>11900425TP050D-M25/2</t>
  </si>
  <si>
    <t>11900425TP050D-M26/2</t>
  </si>
  <si>
    <t>11900425TP050D-M27/2</t>
  </si>
  <si>
    <t>11900425TP050D-M28/2</t>
  </si>
  <si>
    <t>11900425TP050D-M29/2</t>
  </si>
  <si>
    <t>11900425TP050D-M210/2</t>
  </si>
  <si>
    <t>13107446TP009E-M31/2</t>
  </si>
  <si>
    <t>13107446TP009E-M32/2</t>
  </si>
  <si>
    <t>13107446TP009E-M33/2</t>
  </si>
  <si>
    <t>13107446TP009E-M34/2</t>
  </si>
  <si>
    <t>13107446TP009E-M35/2</t>
  </si>
  <si>
    <t>13107446TP009E-M36/2</t>
  </si>
  <si>
    <t>13107446TP009E-M37/2</t>
  </si>
  <si>
    <t>13107446TP009E-M38/2</t>
  </si>
  <si>
    <t>13107446TP009E-M39/2</t>
  </si>
  <si>
    <t>13107446TP009E-M310/2</t>
  </si>
  <si>
    <t>20848733TP038E-M31/2</t>
  </si>
  <si>
    <t>20848733TP038E-M32/2</t>
  </si>
  <si>
    <t>20848733TP038E-M33/2</t>
  </si>
  <si>
    <t>20848733TP038E-M34/2</t>
  </si>
  <si>
    <t>20848733TP038E-M35/2</t>
  </si>
  <si>
    <t>20848733TP038E-M36/2</t>
  </si>
  <si>
    <t>20848733TP038E-M37/2</t>
  </si>
  <si>
    <t>20848733TP038E-M38/2</t>
  </si>
  <si>
    <t>20848733TP038E-M39/2</t>
  </si>
  <si>
    <t>20848733TP038E-M310/2</t>
  </si>
  <si>
    <t>GRAMPO</t>
  </si>
  <si>
    <t>90373148TP010D-M31/2</t>
  </si>
  <si>
    <t>90373148TP010D-M32/2</t>
  </si>
  <si>
    <t>90373148TP010D-M33/2</t>
  </si>
  <si>
    <t>90373148TP010D-M34/2</t>
  </si>
  <si>
    <t>90373148TP010D-M35/2</t>
  </si>
  <si>
    <t>90373148TP010D-M36/2</t>
  </si>
  <si>
    <t>90373148TP010D-M37/2</t>
  </si>
  <si>
    <t>90373148TP010D-M38/2</t>
  </si>
  <si>
    <t>90373148TP010D-M39/2</t>
  </si>
  <si>
    <t>90373148TP010D-M310/2</t>
  </si>
  <si>
    <t>ANEL TUB CÂNI</t>
  </si>
  <si>
    <t>90466465MA001E-M11/2</t>
  </si>
  <si>
    <t>90466465MA001E-M12/2</t>
  </si>
  <si>
    <t>90466465MA001E-M13/2</t>
  </si>
  <si>
    <t>90466465MA001E-M14/2</t>
  </si>
  <si>
    <t>90466465MA001E-M15/2</t>
  </si>
  <si>
    <t>90466465MA001E-M16/2</t>
  </si>
  <si>
    <t>90466465MA001E-M17/2</t>
  </si>
  <si>
    <t>90466465MA001E-M18/2</t>
  </si>
  <si>
    <t>90466465MA001E-M19/2</t>
  </si>
  <si>
    <t>90466465MA001E-M110/2</t>
  </si>
  <si>
    <t>MA016D-M2</t>
  </si>
  <si>
    <t>93251956MA016D-M21/2</t>
  </si>
  <si>
    <t>93251956MA016D-M22/2</t>
  </si>
  <si>
    <t>93251956MA016D-M23/2</t>
  </si>
  <si>
    <t>93251956MA016D-M24/2</t>
  </si>
  <si>
    <t>93251956MA016D-M25/2</t>
  </si>
  <si>
    <t>93251956MA016D-M26/2</t>
  </si>
  <si>
    <t>93251956MA016D-M27/2</t>
  </si>
  <si>
    <t>93251956MA016D-M28/2</t>
  </si>
  <si>
    <t>93251956MA016D-M29/2</t>
  </si>
  <si>
    <t>93251956MA016D-M210/2</t>
  </si>
  <si>
    <t>93271724MA001E-M11/2</t>
  </si>
  <si>
    <t>93271724MA001E-M12/2</t>
  </si>
  <si>
    <t>93271724MA001E-M13/2</t>
  </si>
  <si>
    <t>93271724MA001E-M14/2</t>
  </si>
  <si>
    <t>93271724MA001E-M15/2</t>
  </si>
  <si>
    <t>93271724MA001E-M16/2</t>
  </si>
  <si>
    <t>93271724MA001E-M17/2</t>
  </si>
  <si>
    <t>93271724MA001E-M18/2</t>
  </si>
  <si>
    <t>93271724MA001E-M19/2</t>
  </si>
  <si>
    <t>93271724MA001E-M110/2</t>
  </si>
  <si>
    <t>93288620TP040D-M21/2</t>
  </si>
  <si>
    <t>93288620TP040D-M22/2</t>
  </si>
  <si>
    <t>93288620TP040D-M23/2</t>
  </si>
  <si>
    <t>93288620TP040D-M24/2</t>
  </si>
  <si>
    <t>93288620TP040D-M25/2</t>
  </si>
  <si>
    <t>93288620TP040D-M26/2</t>
  </si>
  <si>
    <t>93288620TP040D-M27/2</t>
  </si>
  <si>
    <t>93288620TP040D-M28/2</t>
  </si>
  <si>
    <t>93288620TP040D-M29/2</t>
  </si>
  <si>
    <t>93288620TP040D-M210/2</t>
  </si>
  <si>
    <t>TP035E-M3</t>
  </si>
  <si>
    <t>93290627TP035E-M31/2</t>
  </si>
  <si>
    <t>93290627TP035E-M32/2</t>
  </si>
  <si>
    <t>93290627TP035E-M33/2</t>
  </si>
  <si>
    <t>93290627TP035E-M34/2</t>
  </si>
  <si>
    <t>93290627TP035E-M35/2</t>
  </si>
  <si>
    <t>93290627TP035E-M36/2</t>
  </si>
  <si>
    <t>93290627TP035E-M37/2</t>
  </si>
  <si>
    <t>93290627TP035E-M38/2</t>
  </si>
  <si>
    <t>93290627TP035E-M39/2</t>
  </si>
  <si>
    <t>93290627TP035E-M310/2</t>
  </si>
  <si>
    <t>ESPAÇADOR  MEC. LEVANT. VIDRO</t>
  </si>
  <si>
    <t>DO014E-M5</t>
  </si>
  <si>
    <t>93384195DO014E-M51/2</t>
  </si>
  <si>
    <t>93384195DO014E-M52/2</t>
  </si>
  <si>
    <t>93384195DO014E-M53/2</t>
  </si>
  <si>
    <t>93384195DO014E-M54/2</t>
  </si>
  <si>
    <t>93384195DO014E-M55/2</t>
  </si>
  <si>
    <t>93384195DO014E-M56/2</t>
  </si>
  <si>
    <t>93384195DO014E-M57/2</t>
  </si>
  <si>
    <t>93384195DO014E-M58/2</t>
  </si>
  <si>
    <t>93384195DO014E-M59/2</t>
  </si>
  <si>
    <t>93384195DO014E-M510/2</t>
  </si>
  <si>
    <t>94758427TP006E-M31/2</t>
  </si>
  <si>
    <t>94758427TP006E-M32/2</t>
  </si>
  <si>
    <t>94758427TP006E-M33/2</t>
  </si>
  <si>
    <t>94758427TP006E-M34/2</t>
  </si>
  <si>
    <t>94758427TP006E-M35/2</t>
  </si>
  <si>
    <t>94758427TP006E-M36/2</t>
  </si>
  <si>
    <t>94758427TP006E-M37/2</t>
  </si>
  <si>
    <t>94758427TP006E-M38/2</t>
  </si>
  <si>
    <t>94758427TP006E-M39/2</t>
  </si>
  <si>
    <t>94758427TP006E-M310/2</t>
  </si>
  <si>
    <t>SUPORTE DO MÓDULO PROCONV</t>
  </si>
  <si>
    <t>52100023TP048D-M21/2</t>
  </si>
  <si>
    <t>52100023TP048D-M22/2</t>
  </si>
  <si>
    <t>52100023TP048D-M23/2</t>
  </si>
  <si>
    <t>52100023TP048D-M24/2</t>
  </si>
  <si>
    <t>52100023TP048D-M25/2</t>
  </si>
  <si>
    <t>52100023TP048D-M26/2</t>
  </si>
  <si>
    <t>52100023TP048D-M27/2</t>
  </si>
  <si>
    <t>52100023TP048D-M28/2</t>
  </si>
  <si>
    <t>52100023TP048D-M29/2</t>
  </si>
  <si>
    <t>52100023TP048D-M210/2</t>
  </si>
  <si>
    <t>SWITCH PLATE MANUAL DD</t>
  </si>
  <si>
    <t>52058748SPSD1D-M51/2</t>
  </si>
  <si>
    <t>52058748SPSD1D-M52/2</t>
  </si>
  <si>
    <t>52058748SPSD1D-M53/2</t>
  </si>
  <si>
    <t>52058748SPSD1D-M54/2</t>
  </si>
  <si>
    <t>52058748SPSD1D-M55/2</t>
  </si>
  <si>
    <t>52058748SPSD1D-M56/2</t>
  </si>
  <si>
    <t>52058748SPSD1D-M57/2</t>
  </si>
  <si>
    <t>52058748SPSD1D-M58/2</t>
  </si>
  <si>
    <t>52058748SPSD1D-M59/2</t>
  </si>
  <si>
    <t>52058748SPSD1D-M510/2</t>
  </si>
  <si>
    <t>52094576SPSD3E-M51/2</t>
  </si>
  <si>
    <t>52094576SPSD3E-M52/2</t>
  </si>
  <si>
    <t>52094576SPSD3E-M53/2</t>
  </si>
  <si>
    <t>52094576SPSD3E-M54/2</t>
  </si>
  <si>
    <t>52094576SPSD3E-M55/2</t>
  </si>
  <si>
    <t>52094576SPSD3E-M56/2</t>
  </si>
  <si>
    <t>52094576SPSD3E-M57/2</t>
  </si>
  <si>
    <t>52094576SPSD3E-M58/2</t>
  </si>
  <si>
    <t>52094576SPSD3E-M59/2</t>
  </si>
  <si>
    <t>52094576SPSD3E-M510/2</t>
  </si>
  <si>
    <t>TP057E-M3</t>
  </si>
  <si>
    <t>11569695TP057E-M31/2</t>
  </si>
  <si>
    <t>11569695TP057E-M32/2</t>
  </si>
  <si>
    <t>11569695TP057E-M33/2</t>
  </si>
  <si>
    <t>11569695TP057E-M34/2</t>
  </si>
  <si>
    <t>11569695TP057E-M35/2</t>
  </si>
  <si>
    <t>11569695TP057E-M36/2</t>
  </si>
  <si>
    <t>11569695TP057E-M37/2</t>
  </si>
  <si>
    <t>11569695TP057E-M38/2</t>
  </si>
  <si>
    <t>11569695TP057E-M39/2</t>
  </si>
  <si>
    <t>11569695TP057E-M310/2</t>
  </si>
  <si>
    <t>90138810MA023E-M21/2</t>
  </si>
  <si>
    <t>90138810MA023E-M22/2</t>
  </si>
  <si>
    <t>90138810MA023E-M23/2</t>
  </si>
  <si>
    <t>90138810MA023E-M24/2</t>
  </si>
  <si>
    <t>90138810MA023E-M25/2</t>
  </si>
  <si>
    <t>90138810MA023E-M26/2</t>
  </si>
  <si>
    <t>90138810MA023E-M27/2</t>
  </si>
  <si>
    <t>90138810MA023E-M28/2</t>
  </si>
  <si>
    <t>90138810MA023E-M29/2</t>
  </si>
  <si>
    <t>90138810MA023E-M210/2</t>
  </si>
  <si>
    <t>BRAÇADEIRA 1.4</t>
  </si>
  <si>
    <t>93388633MINOMI-M31/2</t>
  </si>
  <si>
    <t>93388633MINOMI-M32/2</t>
  </si>
  <si>
    <t>93388633MINOMI-M33/2</t>
  </si>
  <si>
    <t>93388633MINOMI-M34/2</t>
  </si>
  <si>
    <t>93388633MINOMI-M35/2</t>
  </si>
  <si>
    <t>93388633MINOMI-M36/2</t>
  </si>
  <si>
    <t>93388633MINOMI-M37/2</t>
  </si>
  <si>
    <t>93388633MINOMI-M38/2</t>
  </si>
  <si>
    <t>93388633MINOMI-M39/2</t>
  </si>
  <si>
    <t>93388633MINOMI-M310/2</t>
  </si>
  <si>
    <t>52045843SPSD1E-M51/3</t>
  </si>
  <si>
    <t>52045843SPSD1E-M52/3</t>
  </si>
  <si>
    <t>52045843SPSD1E-M53/3</t>
  </si>
  <si>
    <t>52045843SPSD1E-M54/3</t>
  </si>
  <si>
    <t>52045843SPSD1E-M55/3</t>
  </si>
  <si>
    <t>52045843SPSD1E-M56/3</t>
  </si>
  <si>
    <t>52045843SPSD1E-M57/3</t>
  </si>
  <si>
    <t>52045843SPSD1E-M58/3</t>
  </si>
  <si>
    <t>52045843SPSD1E-M59/3</t>
  </si>
  <si>
    <t>52045843SPSD1E-M510/3</t>
  </si>
  <si>
    <t>11569711MB001D-M11/2</t>
  </si>
  <si>
    <t>11569711MB001D-M12/2</t>
  </si>
  <si>
    <t>11569711MB001D-M13/2</t>
  </si>
  <si>
    <t>11569711MB001D-M14/2</t>
  </si>
  <si>
    <t>11569711MB001D-M15/2</t>
  </si>
  <si>
    <t>11569711MB001D-M16/2</t>
  </si>
  <si>
    <t>11569711MB001D-M17/2</t>
  </si>
  <si>
    <t>11569711MB001D-M18/2</t>
  </si>
  <si>
    <t>11569711MB001D-M19/2</t>
  </si>
  <si>
    <t>11569711MB001D-M110/2</t>
  </si>
  <si>
    <t>52027942</t>
  </si>
  <si>
    <t>52027942TP048D-M21/2</t>
  </si>
  <si>
    <t>52027942TP048D-M22/2</t>
  </si>
  <si>
    <t>52027942TP048D-M23/2</t>
  </si>
  <si>
    <t>52027942TP048D-M24/2</t>
  </si>
  <si>
    <t>52027942TP048D-M25/2</t>
  </si>
  <si>
    <t>52027942TP048D-M26/2</t>
  </si>
  <si>
    <t>52027942TP048D-M27/2</t>
  </si>
  <si>
    <t>52027942TP048D-M28/2</t>
  </si>
  <si>
    <t>52027942TP048D-M29/2</t>
  </si>
  <si>
    <t>52027942TP048D-M210/2</t>
  </si>
  <si>
    <t>ASA DELTA EXT. TRASEIRA</t>
  </si>
  <si>
    <t>93389343SPSD3E-M51/2</t>
  </si>
  <si>
    <t>93389343SPSD3E-M52/2</t>
  </si>
  <si>
    <t>93389343SPSD3E-M53/2</t>
  </si>
  <si>
    <t>93389343SPSD3E-M54/2</t>
  </si>
  <si>
    <t>93389343SPSD3E-M55/2</t>
  </si>
  <si>
    <t>93389343SPSD3E-M56/2</t>
  </si>
  <si>
    <t>93389343SPSD3E-M57/2</t>
  </si>
  <si>
    <t>93389343SPSD3E-M58/2</t>
  </si>
  <si>
    <t>93389343SPSD3E-M59/2</t>
  </si>
  <si>
    <t>93389343SPSD3E-M510/2</t>
  </si>
  <si>
    <t>ASA DELTA</t>
  </si>
  <si>
    <t>93297619TP048D-M21/2</t>
  </si>
  <si>
    <t>93297619TP048D-M22/2</t>
  </si>
  <si>
    <t>93297619TP048D-M23/2</t>
  </si>
  <si>
    <t>93297619TP048D-M24/2</t>
  </si>
  <si>
    <t>93297619TP048D-M25/2</t>
  </si>
  <si>
    <t>93297619TP048D-M26/2</t>
  </si>
  <si>
    <t>93297619TP048D-M27/2</t>
  </si>
  <si>
    <t>93297619TP048D-M28/2</t>
  </si>
  <si>
    <t>93297619TP048D-M29/2</t>
  </si>
  <si>
    <t>93297619TP048D-M210/2</t>
  </si>
  <si>
    <t>PORCA COCKPIT</t>
  </si>
  <si>
    <t>TP026D-M3</t>
  </si>
  <si>
    <t>93251962TP026D-M31/2</t>
  </si>
  <si>
    <t>93251962TP026D-M32/2</t>
  </si>
  <si>
    <t>93251962TP026D-M33/2</t>
  </si>
  <si>
    <t>93251962TP026D-M34/2</t>
  </si>
  <si>
    <t>93251962TP026D-M35/2</t>
  </si>
  <si>
    <t>93251962TP026D-M36/2</t>
  </si>
  <si>
    <t>93251962TP026D-M37/2</t>
  </si>
  <si>
    <t>93251962TP026D-M38/2</t>
  </si>
  <si>
    <t>93251962TP026D-M39/2</t>
  </si>
  <si>
    <t>93251962TP026D-M310/2</t>
  </si>
  <si>
    <t>CHICOTE ELÉTRICO LE</t>
  </si>
  <si>
    <t>52034306SPSD2E-M51/2</t>
  </si>
  <si>
    <t>52034306SPSD2E-M52/2</t>
  </si>
  <si>
    <t>52034306SPSD2E-M53/2</t>
  </si>
  <si>
    <t>52034306SPSD2E-M54/2</t>
  </si>
  <si>
    <t>52034306SPSD2E-M55/2</t>
  </si>
  <si>
    <t>52034306SPSD2E-M56/2</t>
  </si>
  <si>
    <t>52034306SPSD2E-M57/2</t>
  </si>
  <si>
    <t>52034306SPSD2E-M58/2</t>
  </si>
  <si>
    <t>52034306SPSD2E-M59/2</t>
  </si>
  <si>
    <t>52034306SPSD2E-M510/2</t>
  </si>
  <si>
    <t>CHICOTE ELÉTRICO DO ALTO FALANTE</t>
  </si>
  <si>
    <t>93357387SPSD2E-M51/2</t>
  </si>
  <si>
    <t>93357387SPSD2E-M52/2</t>
  </si>
  <si>
    <t>93357387SPSD2E-M53/2</t>
  </si>
  <si>
    <t>93357387SPSD2E-M54/2</t>
  </si>
  <si>
    <t>93357387SPSD2E-M55/2</t>
  </si>
  <si>
    <t>93357387SPSD2E-M56/2</t>
  </si>
  <si>
    <t>93357387SPSD2E-M57/2</t>
  </si>
  <si>
    <t>93357387SPSD2E-M58/2</t>
  </si>
  <si>
    <t>93357387SPSD2E-M59/2</t>
  </si>
  <si>
    <t>93357387SPSD2E-M510/2</t>
  </si>
  <si>
    <t>93357387SPSD2D-M51/2</t>
  </si>
  <si>
    <t>93357387SPSD2D-M52/2</t>
  </si>
  <si>
    <t>93357387SPSD2D-M53/2</t>
  </si>
  <si>
    <t>93357387SPSD2D-M54/2</t>
  </si>
  <si>
    <t>93357387SPSD2D-M55/2</t>
  </si>
  <si>
    <t>93357387SPSD2D-M56/2</t>
  </si>
  <si>
    <t>93357387SPSD2D-M57/2</t>
  </si>
  <si>
    <t>93357387SPSD2D-M58/2</t>
  </si>
  <si>
    <t>93357387SPSD2D-M59/2</t>
  </si>
  <si>
    <t>93357387SPSD2D-M510/2</t>
  </si>
  <si>
    <t>FECHADURA TRAS.</t>
  </si>
  <si>
    <t>93357758SPSD3E-M51/2</t>
  </si>
  <si>
    <t>93357758SPSD3E-M52/2</t>
  </si>
  <si>
    <t>93357758SPSD3E-M53/2</t>
  </si>
  <si>
    <t>93357758SPSD3E-M54/2</t>
  </si>
  <si>
    <t>93357758SPSD3E-M55/2</t>
  </si>
  <si>
    <t>93357758SPSD3E-M56/2</t>
  </si>
  <si>
    <t>93357758SPSD3E-M57/2</t>
  </si>
  <si>
    <t>93357758SPSD3E-M58/2</t>
  </si>
  <si>
    <t>93357758SPSD3E-M59/2</t>
  </si>
  <si>
    <t>93357758SPSD3E-M510/2</t>
  </si>
  <si>
    <t>FECHADURA TRAS.TD</t>
  </si>
  <si>
    <t>93357759SPSD3D-M51/2</t>
  </si>
  <si>
    <t>93357759SPSD3D-M52/2</t>
  </si>
  <si>
    <t>93357759SPSD3D-M53/2</t>
  </si>
  <si>
    <t>93357759SPSD3D-M54/2</t>
  </si>
  <si>
    <t>93357759SPSD3D-M55/2</t>
  </si>
  <si>
    <t>93357759SPSD3D-M56/2</t>
  </si>
  <si>
    <t>93357759SPSD3D-M57/2</t>
  </si>
  <si>
    <t>93357759SPSD3D-M58/2</t>
  </si>
  <si>
    <t>93357759SPSD3D-M59/2</t>
  </si>
  <si>
    <t>93357759SPSD3D-M510/2</t>
  </si>
  <si>
    <t>PORCA AUTOTRA</t>
  </si>
  <si>
    <t>93363000MA010E-M11/2</t>
  </si>
  <si>
    <t>93363000MA010E-M12/2</t>
  </si>
  <si>
    <t>93363000MA010E-M13/2</t>
  </si>
  <si>
    <t>93363000MA010E-M14/2</t>
  </si>
  <si>
    <t>93363000MA010E-M15/2</t>
  </si>
  <si>
    <t>93363000MA010E-M16/2</t>
  </si>
  <si>
    <t>93363000MA010E-M17/2</t>
  </si>
  <si>
    <t>93363000MA010E-M18/2</t>
  </si>
  <si>
    <t>93363000MA010E-M19/2</t>
  </si>
  <si>
    <t>93363000MA010E-M110/2</t>
  </si>
  <si>
    <t>TRILHO GUIA TRAS VIDRO DE</t>
  </si>
  <si>
    <t>93363823SPSD3E-M51/2</t>
  </si>
  <si>
    <t>93363823SPSD3E-M52/2</t>
  </si>
  <si>
    <t>93363823SPSD3E-M53/2</t>
  </si>
  <si>
    <t>93363823SPSD3E-M54/2</t>
  </si>
  <si>
    <t>93363823SPSD3E-M55/2</t>
  </si>
  <si>
    <t>93363823SPSD3E-M56/2</t>
  </si>
  <si>
    <t>93363823SPSD3E-M57/2</t>
  </si>
  <si>
    <t>93363823SPSD3E-M58/2</t>
  </si>
  <si>
    <t>93363823SPSD3E-M59/2</t>
  </si>
  <si>
    <t>93363823SPSD3E-M510/2</t>
  </si>
  <si>
    <t>PARAFUSO FIX. FECHADURA M8</t>
  </si>
  <si>
    <t>93372896DO004E-M51/2</t>
  </si>
  <si>
    <t>93372896DO004E-M52/2</t>
  </si>
  <si>
    <t>93372896DO004E-M53/2</t>
  </si>
  <si>
    <t>93372896DO004E-M54/2</t>
  </si>
  <si>
    <t>93372896DO004E-M55/2</t>
  </si>
  <si>
    <t>93372896DO004E-M56/2</t>
  </si>
  <si>
    <t>93372896DO004E-M57/2</t>
  </si>
  <si>
    <t>93372896DO004E-M58/2</t>
  </si>
  <si>
    <t>93372896DO004E-M59/2</t>
  </si>
  <si>
    <t>93372896DO004E-M510/2</t>
  </si>
  <si>
    <t>PF JUNTA ESFÉ</t>
  </si>
  <si>
    <t>93374389MA015E-M11/2</t>
  </si>
  <si>
    <t>93374389MA015E-M12/2</t>
  </si>
  <si>
    <t>93374389MA015E-M13/2</t>
  </si>
  <si>
    <t>93374389MA015E-M14/2</t>
  </si>
  <si>
    <t>93374389MA015E-M15/2</t>
  </si>
  <si>
    <t>93374389MA015E-M16/2</t>
  </si>
  <si>
    <t>93374389MA015E-M17/2</t>
  </si>
  <si>
    <t>93374389MA015E-M18/2</t>
  </si>
  <si>
    <t>93374389MA015E-M19/2</t>
  </si>
  <si>
    <t>93374389MA015E-M110/2</t>
  </si>
  <si>
    <t>93374389MA014D-M21/2</t>
  </si>
  <si>
    <t>93374389MA014D-M22/2</t>
  </si>
  <si>
    <t>93374389MA014D-M23/2</t>
  </si>
  <si>
    <t>93374389MA014D-M24/2</t>
  </si>
  <si>
    <t>93374389MA014D-M25/2</t>
  </si>
  <si>
    <t>93374389MA014D-M26/2</t>
  </si>
  <si>
    <t>93374389MA014D-M27/2</t>
  </si>
  <si>
    <t>93374389MA014D-M28/2</t>
  </si>
  <si>
    <t>93374389MA014D-M29/2</t>
  </si>
  <si>
    <t>93374389MA014D-M210/2</t>
  </si>
  <si>
    <t>HASTE COFRE  CELTA</t>
  </si>
  <si>
    <t>93378051TP001E-M31/2</t>
  </si>
  <si>
    <t>93378051TP001E-M32/2</t>
  </si>
  <si>
    <t>93378051TP001E-M33/2</t>
  </si>
  <si>
    <t>93378051TP001E-M34/2</t>
  </si>
  <si>
    <t>93378051TP001E-M35/2</t>
  </si>
  <si>
    <t>93378051TP001E-M36/2</t>
  </si>
  <si>
    <t>93378051TP001E-M37/2</t>
  </si>
  <si>
    <t>93378051TP001E-M38/2</t>
  </si>
  <si>
    <t>93378051TP001E-M39/2</t>
  </si>
  <si>
    <t>93378051TP001E-M310/2</t>
  </si>
  <si>
    <t>ESPAÇADOR MEC. LEVANT. VIDRO</t>
  </si>
  <si>
    <t>DO013D-M4</t>
  </si>
  <si>
    <t>93384195DO013D-M41/2</t>
  </si>
  <si>
    <t>93384195DO013D-M42/2</t>
  </si>
  <si>
    <t>93384195DO013D-M43/2</t>
  </si>
  <si>
    <t>93384195DO013D-M44/2</t>
  </si>
  <si>
    <t>93384195DO013D-M45/2</t>
  </si>
  <si>
    <t>93384195DO013D-M46/2</t>
  </si>
  <si>
    <t>93384195DO013D-M47/2</t>
  </si>
  <si>
    <t>93384195DO013D-M48/2</t>
  </si>
  <si>
    <t>93384195DO013D-M49/2</t>
  </si>
  <si>
    <t>93384195DO013D-M410/2</t>
  </si>
  <si>
    <t>VED COFRE LD</t>
  </si>
  <si>
    <t>93385872MINOMI-M31/2</t>
  </si>
  <si>
    <t>93385872MINOMI-M32/2</t>
  </si>
  <si>
    <t>93385872MINOMI-M33/2</t>
  </si>
  <si>
    <t>93385872MINOMI-M34/2</t>
  </si>
  <si>
    <t>93385872MINOMI-M35/2</t>
  </si>
  <si>
    <t>93385872MINOMI-M36/2</t>
  </si>
  <si>
    <t>93385872MINOMI-M37/2</t>
  </si>
  <si>
    <t>93385872MINOMI-M38/2</t>
  </si>
  <si>
    <t>93385872MINOMI-M39/2</t>
  </si>
  <si>
    <t>93385872MINOMI-M310/2</t>
  </si>
  <si>
    <t>ETIQUETA ADITIVO</t>
  </si>
  <si>
    <t>93386141TP018E-M31/2</t>
  </si>
  <si>
    <t>93386141TP018E-M32/2</t>
  </si>
  <si>
    <t>93386141TP018E-M33/2</t>
  </si>
  <si>
    <t>93386141TP018E-M34/2</t>
  </si>
  <si>
    <t>93386141TP018E-M35/2</t>
  </si>
  <si>
    <t>93386141TP018E-M36/2</t>
  </si>
  <si>
    <t>93386141TP018E-M37/2</t>
  </si>
  <si>
    <t>93386141TP018E-M38/2</t>
  </si>
  <si>
    <t>93386141TP018E-M39/2</t>
  </si>
  <si>
    <t>93386141TP018E-M310/2</t>
  </si>
  <si>
    <t>SLIDER TRAS LD</t>
  </si>
  <si>
    <t>93388456SPST2E-M31/2</t>
  </si>
  <si>
    <t>93388456SPST2E-M32/2</t>
  </si>
  <si>
    <t>93388456SPST2E-M33/2</t>
  </si>
  <si>
    <t>93388456SPST2E-M34/2</t>
  </si>
  <si>
    <t>93388456SPST2E-M35/2</t>
  </si>
  <si>
    <t>93388456SPST2E-M36/2</t>
  </si>
  <si>
    <t>93388456SPST2E-M37/2</t>
  </si>
  <si>
    <t>93388456SPST2E-M38/2</t>
  </si>
  <si>
    <t>93388456SPST2E-M39/2</t>
  </si>
  <si>
    <t>93388456SPST2E-M310/2</t>
  </si>
  <si>
    <t>TP012D-M3</t>
  </si>
  <si>
    <t>11609952TP012D-M31/1</t>
  </si>
  <si>
    <t>11609952TP012D-M32/1</t>
  </si>
  <si>
    <t>11609952TP012D-M33/1</t>
  </si>
  <si>
    <t>11609952TP012D-M34/1</t>
  </si>
  <si>
    <t>11609952TP012D-M35/1</t>
  </si>
  <si>
    <t>11609952TP012D-M36/1</t>
  </si>
  <si>
    <t>11609952TP012D-M37/1</t>
  </si>
  <si>
    <t>11609952TP012D-M38/1</t>
  </si>
  <si>
    <t>11609952TP012D-M39/1</t>
  </si>
  <si>
    <t>11609952TP012D-M310/1</t>
  </si>
  <si>
    <t>11514516TP025D-M31/1</t>
  </si>
  <si>
    <t>11514516TP025D-M32/1</t>
  </si>
  <si>
    <t>11514516TP025D-M33/1</t>
  </si>
  <si>
    <t>11514516TP025D-M34/1</t>
  </si>
  <si>
    <t>11514516TP025D-M35/1</t>
  </si>
  <si>
    <t>11514516TP025D-M36/1</t>
  </si>
  <si>
    <t>11514516TP025D-M37/1</t>
  </si>
  <si>
    <t>11514516TP025D-M38/1</t>
  </si>
  <si>
    <t>11514516TP025D-M39/1</t>
  </si>
  <si>
    <t>11514516TP025D-M310/1</t>
  </si>
  <si>
    <t>11514596MB006D-M11/1</t>
  </si>
  <si>
    <t>11514596MB006D-M12/1</t>
  </si>
  <si>
    <t>11514596MB006D-M13/1</t>
  </si>
  <si>
    <t>11514596MB006D-M14/1</t>
  </si>
  <si>
    <t>11514596MB006D-M15/1</t>
  </si>
  <si>
    <t>11514596MB006D-M16/1</t>
  </si>
  <si>
    <t>11514596MB006D-M17/1</t>
  </si>
  <si>
    <t>11514596MB006D-M18/1</t>
  </si>
  <si>
    <t>11514596MB006D-M19/1</t>
  </si>
  <si>
    <t>11514596MB006D-M110/1</t>
  </si>
  <si>
    <t>ANTI-RUÍDO DA MOLA</t>
  </si>
  <si>
    <t>MA013D-M2</t>
  </si>
  <si>
    <t>94745411MA013D-M21/1</t>
  </si>
  <si>
    <t>94745411MA013D-M22/1</t>
  </si>
  <si>
    <t>94745411MA013D-M23/1</t>
  </si>
  <si>
    <t>94745411MA013D-M24/1</t>
  </si>
  <si>
    <t>94745411MA013D-M25/1</t>
  </si>
  <si>
    <t>94745411MA013D-M26/1</t>
  </si>
  <si>
    <t>94745411MA013D-M27/1</t>
  </si>
  <si>
    <t>94745411MA013D-M28/1</t>
  </si>
  <si>
    <t>94745411MA013D-M29/1</t>
  </si>
  <si>
    <t>94745411MA013D-M210/1</t>
  </si>
  <si>
    <t>PARAFUSO SUP</t>
  </si>
  <si>
    <t>TP036D-M2</t>
  </si>
  <si>
    <t>11609466TP036D-M21/1</t>
  </si>
  <si>
    <t>11609466TP036D-M22/1</t>
  </si>
  <si>
    <t>11609466TP036D-M23/1</t>
  </si>
  <si>
    <t>11609466TP036D-M24/1</t>
  </si>
  <si>
    <t>11609466TP036D-M25/1</t>
  </si>
  <si>
    <t>11609466TP036D-M26/1</t>
  </si>
  <si>
    <t>11609466TP036D-M27/1</t>
  </si>
  <si>
    <t>11609466TP036D-M28/1</t>
  </si>
  <si>
    <t>11609466TP036D-M29/1</t>
  </si>
  <si>
    <t>11609466TP036D-M210/1</t>
  </si>
  <si>
    <t>20848733TP032D-M31/1</t>
  </si>
  <si>
    <t>20848733TP032D-M32/1</t>
  </si>
  <si>
    <t>20848733TP032D-M33/1</t>
  </si>
  <si>
    <t>20848733TP032D-M34/1</t>
  </si>
  <si>
    <t>20848733TP032D-M35/1</t>
  </si>
  <si>
    <t>20848733TP032D-M36/1</t>
  </si>
  <si>
    <t>20848733TP032D-M37/1</t>
  </si>
  <si>
    <t>20848733TP032D-M38/1</t>
  </si>
  <si>
    <t>20848733TP032D-M39/1</t>
  </si>
  <si>
    <t>20848733TP032D-M310/1</t>
  </si>
  <si>
    <t>52018710TP020E-M31/1</t>
  </si>
  <si>
    <t>52018710TP020E-M32/1</t>
  </si>
  <si>
    <t>52018710TP020E-M33/1</t>
  </si>
  <si>
    <t>52018710TP020E-M34/1</t>
  </si>
  <si>
    <t>52018710TP020E-M35/1</t>
  </si>
  <si>
    <t>52018710TP020E-M36/1</t>
  </si>
  <si>
    <t>52018710TP020E-M37/1</t>
  </si>
  <si>
    <t>52018710TP020E-M38/1</t>
  </si>
  <si>
    <t>52018710TP020E-M39/1</t>
  </si>
  <si>
    <t>52018710TP020E-M310/1</t>
  </si>
  <si>
    <t>ANEL - JUNTA</t>
  </si>
  <si>
    <t>55557507MAP02E-M21/1</t>
  </si>
  <si>
    <t>55557507MAP02E-M22/1</t>
  </si>
  <si>
    <t>55557507MAP02E-M23/1</t>
  </si>
  <si>
    <t>55557507MAP02E-M24/1</t>
  </si>
  <si>
    <t>55557507MAP02E-M25/1</t>
  </si>
  <si>
    <t>55557507MAP02E-M26/1</t>
  </si>
  <si>
    <t>55557507MAP02E-M27/1</t>
  </si>
  <si>
    <t>55557507MAP02E-M28/1</t>
  </si>
  <si>
    <t>55557507MAP02E-M29/1</t>
  </si>
  <si>
    <t>55557507MAP02E-M210/1</t>
  </si>
  <si>
    <t>CLAMP A</t>
  </si>
  <si>
    <t>MA025D-M2</t>
  </si>
  <si>
    <t>90278486MA025D-M21/2</t>
  </si>
  <si>
    <t>90278486MA025D-M22/2</t>
  </si>
  <si>
    <t>90278486MA025D-M23/2</t>
  </si>
  <si>
    <t>90278486MA025D-M24/2</t>
  </si>
  <si>
    <t>90278486MA025D-M25/2</t>
  </si>
  <si>
    <t>90278486MA025D-M26/2</t>
  </si>
  <si>
    <t>90278486MA025D-M27/2</t>
  </si>
  <si>
    <t>90278486MA025D-M28/2</t>
  </si>
  <si>
    <t>90278486MA025D-M29/2</t>
  </si>
  <si>
    <t>90278486MA025D-M210/2</t>
  </si>
  <si>
    <t>PARAFUSO T</t>
  </si>
  <si>
    <t>93251966TP034D-M21/1</t>
  </si>
  <si>
    <t>93251966TP034D-M22/1</t>
  </si>
  <si>
    <t>93251966TP034D-M23/1</t>
  </si>
  <si>
    <t>93251966TP034D-M24/1</t>
  </si>
  <si>
    <t>93251966TP034D-M25/1</t>
  </si>
  <si>
    <t>93251966TP034D-M26/1</t>
  </si>
  <si>
    <t>93251966TP034D-M27/1</t>
  </si>
  <si>
    <t>93251966TP034D-M28/1</t>
  </si>
  <si>
    <t>93251966TP034D-M29/1</t>
  </si>
  <si>
    <t>93251966TP034D-M210/1</t>
  </si>
  <si>
    <t>93268896TP035E-M31/1</t>
  </si>
  <si>
    <t>93268896TP035E-M32/1</t>
  </si>
  <si>
    <t>93268896TP035E-M33/1</t>
  </si>
  <si>
    <t>93268896TP035E-M34/1</t>
  </si>
  <si>
    <t>93268896TP035E-M35/1</t>
  </si>
  <si>
    <t>93268896TP035E-M36/1</t>
  </si>
  <si>
    <t>93268896TP035E-M37/1</t>
  </si>
  <si>
    <t>93268896TP035E-M38/1</t>
  </si>
  <si>
    <t>93268896TP035E-M39/1</t>
  </si>
  <si>
    <t>93268896TP035E-M310/1</t>
  </si>
  <si>
    <t>93290251LF002E-M11/1</t>
  </si>
  <si>
    <t>93290251LF002E-M12/1</t>
  </si>
  <si>
    <t>93290251LF002E-M13/1</t>
  </si>
  <si>
    <t>93290251LF002E-M14/1</t>
  </si>
  <si>
    <t>93290251LF002E-M15/1</t>
  </si>
  <si>
    <t>93290251LF002E-M16/1</t>
  </si>
  <si>
    <t>93290251LF002E-M17/1</t>
  </si>
  <si>
    <t>93290251LF002E-M18/1</t>
  </si>
  <si>
    <t>93290251LF002E-M19/1</t>
  </si>
  <si>
    <t>93290251LF002E-M110/1</t>
  </si>
  <si>
    <t>PF FIX STRIKE</t>
  </si>
  <si>
    <t>93294353TP026D-M31/1</t>
  </si>
  <si>
    <t>93294353TP026D-M32/1</t>
  </si>
  <si>
    <t>93294353TP026D-M33/1</t>
  </si>
  <si>
    <t>93294353TP026D-M34/1</t>
  </si>
  <si>
    <t>93294353TP026D-M35/1</t>
  </si>
  <si>
    <t>93294353TP026D-M36/1</t>
  </si>
  <si>
    <t>93294353TP026D-M37/1</t>
  </si>
  <si>
    <t>93294353TP026D-M38/1</t>
  </si>
  <si>
    <t>93294353TP026D-M39/1</t>
  </si>
  <si>
    <t>93294353TP026D-M310/1</t>
  </si>
  <si>
    <t>93298933TP015E-M31/1</t>
  </si>
  <si>
    <t>93298933TP015E-M32/1</t>
  </si>
  <si>
    <t>93298933TP015E-M33/1</t>
  </si>
  <si>
    <t>93298933TP015E-M34/1</t>
  </si>
  <si>
    <t>93298933TP015E-M35/1</t>
  </si>
  <si>
    <t>93298933TP015E-M36/1</t>
  </si>
  <si>
    <t>93298933TP015E-M37/1</t>
  </si>
  <si>
    <t>93298933TP015E-M38/1</t>
  </si>
  <si>
    <t>93298933TP015E-M39/1</t>
  </si>
  <si>
    <t>93298933TP015E-M310/1</t>
  </si>
  <si>
    <t>PARAF FIX MANGUEIRA A/C</t>
  </si>
  <si>
    <t>93299101MAP05D-M21/1</t>
  </si>
  <si>
    <t>93299101MAP05D-M22/1</t>
  </si>
  <si>
    <t>93299101MAP05D-M23/1</t>
  </si>
  <si>
    <t>93299101MAP05D-M24/1</t>
  </si>
  <si>
    <t>93299101MAP05D-M25/1</t>
  </si>
  <si>
    <t>93299101MAP05D-M26/1</t>
  </si>
  <si>
    <t>93299101MAP05D-M27/1</t>
  </si>
  <si>
    <t>93299101MAP05D-M28/1</t>
  </si>
  <si>
    <t>93299101MAP05D-M29/1</t>
  </si>
  <si>
    <t>93299101MAP05D-M210/1</t>
  </si>
  <si>
    <t>PRESILHA-P</t>
  </si>
  <si>
    <t>93316291LF002E-M11/1</t>
  </si>
  <si>
    <t>93316291LF002E-M12/1</t>
  </si>
  <si>
    <t>93316291LF002E-M13/1</t>
  </si>
  <si>
    <t>93316291LF002E-M14/1</t>
  </si>
  <si>
    <t>93316291LF002E-M15/1</t>
  </si>
  <si>
    <t>93316291LF002E-M16/1</t>
  </si>
  <si>
    <t>93316291LF002E-M17/1</t>
  </si>
  <si>
    <t>93316291LF002E-M18/1</t>
  </si>
  <si>
    <t>93316291LF002E-M19/1</t>
  </si>
  <si>
    <t>93316291LF002E-M110/1</t>
  </si>
  <si>
    <t>PF FIX MOTOR</t>
  </si>
  <si>
    <t>93328159MAP02E-M21/1</t>
  </si>
  <si>
    <t>93328159MAP02E-M22/1</t>
  </si>
  <si>
    <t>93328159MAP02E-M23/1</t>
  </si>
  <si>
    <t>93328159MAP02E-M24/1</t>
  </si>
  <si>
    <t>93328159MAP02E-M25/1</t>
  </si>
  <si>
    <t>93328159MAP02E-M26/1</t>
  </si>
  <si>
    <t>93328159MAP02E-M27/1</t>
  </si>
  <si>
    <t>93328159MAP02E-M28/1</t>
  </si>
  <si>
    <t>93328159MAP02E-M29/1</t>
  </si>
  <si>
    <t>93328159MAP02E-M210/1</t>
  </si>
  <si>
    <t>PARAFUSO SUPERIOR PORTA MAPA</t>
  </si>
  <si>
    <t>DO016E-M5</t>
  </si>
  <si>
    <t>93357651DO016E-M51/1</t>
  </si>
  <si>
    <t>93357651DO016E-M52/1</t>
  </si>
  <si>
    <t>93357651DO016E-M53/1</t>
  </si>
  <si>
    <t>93357651DO016E-M54/1</t>
  </si>
  <si>
    <t>93357651DO016E-M55/1</t>
  </si>
  <si>
    <t>93357651DO016E-M56/1</t>
  </si>
  <si>
    <t>93357651DO016E-M57/1</t>
  </si>
  <si>
    <t>93357651DO016E-M58/1</t>
  </si>
  <si>
    <t>93357651DO016E-M59/1</t>
  </si>
  <si>
    <t>93357651DO016E-M510/1</t>
  </si>
  <si>
    <t>HASTE DO CILINDRO DE 5P</t>
  </si>
  <si>
    <t>93363829DO001E-M51/2</t>
  </si>
  <si>
    <t>93363829DO001E-M52/2</t>
  </si>
  <si>
    <t>93363829DO001E-M53/2</t>
  </si>
  <si>
    <t>93363829DO001E-M54/2</t>
  </si>
  <si>
    <t>93363829DO001E-M55/2</t>
  </si>
  <si>
    <t>93363829DO001E-M56/2</t>
  </si>
  <si>
    <t>93363829DO001E-M57/2</t>
  </si>
  <si>
    <t>93363829DO001E-M58/2</t>
  </si>
  <si>
    <t>93363829DO001E-M59/2</t>
  </si>
  <si>
    <t>93363829DO001E-M510/2</t>
  </si>
  <si>
    <t>52099615TP020E-M31/1</t>
  </si>
  <si>
    <t>52099615TP020E-M32/1</t>
  </si>
  <si>
    <t>52099615TP020E-M33/1</t>
  </si>
  <si>
    <t>52099615TP020E-M34/1</t>
  </si>
  <si>
    <t>52099615TP020E-M35/1</t>
  </si>
  <si>
    <t>52099615TP020E-M36/1</t>
  </si>
  <si>
    <t>52099615TP020E-M37/1</t>
  </si>
  <si>
    <t>52099615TP020E-M38/1</t>
  </si>
  <si>
    <t>52099615TP020E-M39/1</t>
  </si>
  <si>
    <t>52099615TP020E-M310/1</t>
  </si>
  <si>
    <t>TP022D-M3</t>
  </si>
  <si>
    <t>93394976TP022D-M31/1</t>
  </si>
  <si>
    <t>93394976TP022D-M32/1</t>
  </si>
  <si>
    <t>93394976TP022D-M33/1</t>
  </si>
  <si>
    <t>93394976TP022D-M34/1</t>
  </si>
  <si>
    <t>93394976TP022D-M35/1</t>
  </si>
  <si>
    <t>93394976TP022D-M36/1</t>
  </si>
  <si>
    <t>93394976TP022D-M37/1</t>
  </si>
  <si>
    <t>93394976TP022D-M38/1</t>
  </si>
  <si>
    <t>93394976TP022D-M39/1</t>
  </si>
  <si>
    <t>93394976TP022D-M310/1</t>
  </si>
  <si>
    <t>93394976TP020E-M31/1</t>
  </si>
  <si>
    <t>93394976TP020E-M32/1</t>
  </si>
  <si>
    <t>93394976TP020E-M33/1</t>
  </si>
  <si>
    <t>93394976TP020E-M34/1</t>
  </si>
  <si>
    <t>93394976TP020E-M35/1</t>
  </si>
  <si>
    <t>93394976TP020E-M36/1</t>
  </si>
  <si>
    <t>93394976TP020E-M37/1</t>
  </si>
  <si>
    <t>93394976TP020E-M38/1</t>
  </si>
  <si>
    <t>93394976TP020E-M39/1</t>
  </si>
  <si>
    <t>93394976TP020E-M310/1</t>
  </si>
  <si>
    <t>TP022E-M3</t>
  </si>
  <si>
    <t>93394976TP022E-M31/1</t>
  </si>
  <si>
    <t>93394976TP022E-M32/1</t>
  </si>
  <si>
    <t>93394976TP022E-M33/1</t>
  </si>
  <si>
    <t>93394976TP022E-M34/1</t>
  </si>
  <si>
    <t>93394976TP022E-M35/1</t>
  </si>
  <si>
    <t>93394976TP022E-M36/1</t>
  </si>
  <si>
    <t>93394976TP022E-M37/1</t>
  </si>
  <si>
    <t>93394976TP022E-M38/1</t>
  </si>
  <si>
    <t>93394976TP022E-M39/1</t>
  </si>
  <si>
    <t>93394976TP022E-M310/1</t>
  </si>
  <si>
    <t>94768024</t>
  </si>
  <si>
    <t>ESPIGÃO DO COFRE</t>
  </si>
  <si>
    <t>94768024LF004E-M11/1</t>
  </si>
  <si>
    <t>94768024LF004E-M12/1</t>
  </si>
  <si>
    <t>94768024LF004E-M13/1</t>
  </si>
  <si>
    <t>94768024LF004E-M14/1</t>
  </si>
  <si>
    <t>94768024LF004E-M15/1</t>
  </si>
  <si>
    <t>94768024LF004E-M16/1</t>
  </si>
  <si>
    <t>94768024LF004E-M17/1</t>
  </si>
  <si>
    <t>94768024LF004E-M18/1</t>
  </si>
  <si>
    <t>94768024LF004E-M19/1</t>
  </si>
  <si>
    <t>94768024LF004E-M110/1</t>
  </si>
  <si>
    <t>90374269</t>
  </si>
  <si>
    <t>LF003E-M1</t>
  </si>
  <si>
    <t>90374269LF003E-M11/1</t>
  </si>
  <si>
    <t>90374269LF003E-M12/1</t>
  </si>
  <si>
    <t>90374269LF003E-M13/1</t>
  </si>
  <si>
    <t>90374269LF003E-M14/1</t>
  </si>
  <si>
    <t>90374269LF003E-M15/1</t>
  </si>
  <si>
    <t>90374269LF003E-M16/1</t>
  </si>
  <si>
    <t>90374269LF003E-M17/1</t>
  </si>
  <si>
    <t>90374269LF003E-M18/1</t>
  </si>
  <si>
    <t>90374269LF003E-M19/1</t>
  </si>
  <si>
    <t>90374269LF003E-M110/1</t>
  </si>
  <si>
    <t>52023534SPSD1E-M51/1</t>
  </si>
  <si>
    <t>52023534SPSD1E-M52/1</t>
  </si>
  <si>
    <t>52023534SPSD1E-M53/1</t>
  </si>
  <si>
    <t>52023534SPSD1E-M54/1</t>
  </si>
  <si>
    <t>52023534SPSD1E-M55/1</t>
  </si>
  <si>
    <t>52023534SPSD1E-M56/1</t>
  </si>
  <si>
    <t>52023534SPSD1E-M57/1</t>
  </si>
  <si>
    <t>52023534SPSD1E-M58/1</t>
  </si>
  <si>
    <t>52023534SPSD1E-M59/1</t>
  </si>
  <si>
    <t>52023534SPSD1E-M510/1</t>
  </si>
  <si>
    <t>52095849</t>
  </si>
  <si>
    <t>GUIA-CINTO 5P LD</t>
  </si>
  <si>
    <t>52095849TP022D-M31/1</t>
  </si>
  <si>
    <t>52095849TP022D-M32/1</t>
  </si>
  <si>
    <t>52095849TP022D-M33/1</t>
  </si>
  <si>
    <t>52095849TP022D-M34/1</t>
  </si>
  <si>
    <t>52095849TP022D-M35/1</t>
  </si>
  <si>
    <t>52095849TP022D-M36/1</t>
  </si>
  <si>
    <t>52095849TP022D-M37/1</t>
  </si>
  <si>
    <t>52095849TP022D-M38/1</t>
  </si>
  <si>
    <t>52095849TP022D-M39/1</t>
  </si>
  <si>
    <t>52095849TP022D-M310/1</t>
  </si>
  <si>
    <t>TP016D-M3</t>
  </si>
  <si>
    <t>11097232TP016D-M31/2</t>
  </si>
  <si>
    <t>11097232TP016D-M32/2</t>
  </si>
  <si>
    <t>11097232TP016D-M33/2</t>
  </si>
  <si>
    <t>11097232TP016D-M34/2</t>
  </si>
  <si>
    <t>11097232TP016D-M35/2</t>
  </si>
  <si>
    <t>11097232TP016D-M36/2</t>
  </si>
  <si>
    <t>11097232TP016D-M37/2</t>
  </si>
  <si>
    <t>11097232TP016D-M38/2</t>
  </si>
  <si>
    <t>11097232TP016D-M39/2</t>
  </si>
  <si>
    <t>11097232TP016D-M310/2</t>
  </si>
  <si>
    <t>11514517MB005E-M11/2</t>
  </si>
  <si>
    <t>11514517MB005E-M12/2</t>
  </si>
  <si>
    <t>11514517MB005E-M13/2</t>
  </si>
  <si>
    <t>11514517MB005E-M14/2</t>
  </si>
  <si>
    <t>11514517MB005E-M15/2</t>
  </si>
  <si>
    <t>11514517MB005E-M16/2</t>
  </si>
  <si>
    <t>11514517MB005E-M17/2</t>
  </si>
  <si>
    <t>11514517MB005E-M18/2</t>
  </si>
  <si>
    <t>11514517MB005E-M19/2</t>
  </si>
  <si>
    <t>11514517MB005E-M110/2</t>
  </si>
  <si>
    <t>11517233TP030D-M31/2</t>
  </si>
  <si>
    <t>11517233TP030D-M32/2</t>
  </si>
  <si>
    <t>11517233TP030D-M33/2</t>
  </si>
  <si>
    <t>11517233TP030D-M34/2</t>
  </si>
  <si>
    <t>11517233TP030D-M35/2</t>
  </si>
  <si>
    <t>11517233TP030D-M36/2</t>
  </si>
  <si>
    <t>11517233TP030D-M37/2</t>
  </si>
  <si>
    <t>11517233TP030D-M38/2</t>
  </si>
  <si>
    <t>11517233TP030D-M39/2</t>
  </si>
  <si>
    <t>11517233TP030D-M310/2</t>
  </si>
  <si>
    <t>TP037D-M2</t>
  </si>
  <si>
    <t>11561576TP037D-M21/2</t>
  </si>
  <si>
    <t>11561576TP037D-M22/2</t>
  </si>
  <si>
    <t>11561576TP037D-M23/2</t>
  </si>
  <si>
    <t>11561576TP037D-M24/2</t>
  </si>
  <si>
    <t>11561576TP037D-M25/2</t>
  </si>
  <si>
    <t>11561576TP037D-M26/2</t>
  </si>
  <si>
    <t>11561576TP037D-M27/2</t>
  </si>
  <si>
    <t>11561576TP037D-M28/2</t>
  </si>
  <si>
    <t>11561576TP037D-M29/2</t>
  </si>
  <si>
    <t>11561576TP037D-M210/2</t>
  </si>
  <si>
    <t>PLUG-FLR PNL</t>
  </si>
  <si>
    <t>24410001MA003E-M11/2</t>
  </si>
  <si>
    <t>24410001MA003E-M12/2</t>
  </si>
  <si>
    <t>24410001MA003E-M13/2</t>
  </si>
  <si>
    <t>24410001MA003E-M14/2</t>
  </si>
  <si>
    <t>24410001MA003E-M15/2</t>
  </si>
  <si>
    <t>24410001MA003E-M16/2</t>
  </si>
  <si>
    <t>24410001MA003E-M17/2</t>
  </si>
  <si>
    <t>24410001MA003E-M18/2</t>
  </si>
  <si>
    <t>24410001MA003E-M19/2</t>
  </si>
  <si>
    <t>24410001MA003E-M110/2</t>
  </si>
  <si>
    <t>52048151TP017D-M31/2</t>
  </si>
  <si>
    <t>52048151TP017D-M32/2</t>
  </si>
  <si>
    <t>52048151TP017D-M33/2</t>
  </si>
  <si>
    <t>52048151TP017D-M34/2</t>
  </si>
  <si>
    <t>52048151TP017D-M35/2</t>
  </si>
  <si>
    <t>52048151TP017D-M36/2</t>
  </si>
  <si>
    <t>52048151TP017D-M37/2</t>
  </si>
  <si>
    <t>52048151TP017D-M38/2</t>
  </si>
  <si>
    <t>52048151TP017D-M39/2</t>
  </si>
  <si>
    <t>52048151TP017D-M310/2</t>
  </si>
  <si>
    <t>VEDADOR</t>
  </si>
  <si>
    <t>90307205TP015E-M31/2</t>
  </si>
  <si>
    <t>90307205TP015E-M32/2</t>
  </si>
  <si>
    <t>90307205TP015E-M33/2</t>
  </si>
  <si>
    <t>90307205TP015E-M34/2</t>
  </si>
  <si>
    <t>90307205TP015E-M35/2</t>
  </si>
  <si>
    <t>90307205TP015E-M36/2</t>
  </si>
  <si>
    <t>90307205TP015E-M37/2</t>
  </si>
  <si>
    <t>90307205TP015E-M38/2</t>
  </si>
  <si>
    <t>90307205TP015E-M39/2</t>
  </si>
  <si>
    <t>90307205TP015E-M310/2</t>
  </si>
  <si>
    <t>90389241TP012E-M31/2</t>
  </si>
  <si>
    <t>90389241TP012E-M32/2</t>
  </si>
  <si>
    <t>90389241TP012E-M33/2</t>
  </si>
  <si>
    <t>90389241TP012E-M34/2</t>
  </si>
  <si>
    <t>90389241TP012E-M35/2</t>
  </si>
  <si>
    <t>90389241TP012E-M36/2</t>
  </si>
  <si>
    <t>90389241TP012E-M37/2</t>
  </si>
  <si>
    <t>90389241TP012E-M38/2</t>
  </si>
  <si>
    <t>90389241TP012E-M39/2</t>
  </si>
  <si>
    <t>90389241TP012E-M310/2</t>
  </si>
  <si>
    <t>FITA ANTI RUIDO</t>
  </si>
  <si>
    <t>TP041E-M3</t>
  </si>
  <si>
    <t>93226361TP041E-M31/2</t>
  </si>
  <si>
    <t>93226361TP041E-M32/2</t>
  </si>
  <si>
    <t>93226361TP041E-M33/2</t>
  </si>
  <si>
    <t>93226361TP041E-M34/2</t>
  </si>
  <si>
    <t>93226361TP041E-M35/2</t>
  </si>
  <si>
    <t>93226361TP041E-M36/2</t>
  </si>
  <si>
    <t>93226361TP041E-M37/2</t>
  </si>
  <si>
    <t>93226361TP041E-M38/2</t>
  </si>
  <si>
    <t>93226361TP041E-M39/2</t>
  </si>
  <si>
    <t>93226361TP041E-M310/2</t>
  </si>
  <si>
    <t>PARAF. FX CINTO</t>
  </si>
  <si>
    <t>93290305TP022D-M31/2</t>
  </si>
  <si>
    <t>93290305TP022D-M32/2</t>
  </si>
  <si>
    <t>93290305TP022D-M33/2</t>
  </si>
  <si>
    <t>93290305TP022D-M34/2</t>
  </si>
  <si>
    <t>93290305TP022D-M35/2</t>
  </si>
  <si>
    <t>93290305TP022D-M36/2</t>
  </si>
  <si>
    <t>93290305TP022D-M37/2</t>
  </si>
  <si>
    <t>93290305TP022D-M38/2</t>
  </si>
  <si>
    <t>93290305TP022D-M39/2</t>
  </si>
  <si>
    <t>93290305TP022D-M310/2</t>
  </si>
  <si>
    <t>RÉGUA</t>
  </si>
  <si>
    <t>93336754TP035E-M31/2</t>
  </si>
  <si>
    <t>93336754TP035E-M32/2</t>
  </si>
  <si>
    <t>93336754TP035E-M33/2</t>
  </si>
  <si>
    <t>93336754TP035E-M34/2</t>
  </si>
  <si>
    <t>93336754TP035E-M35/2</t>
  </si>
  <si>
    <t>93336754TP035E-M36/2</t>
  </si>
  <si>
    <t>93336754TP035E-M37/2</t>
  </si>
  <si>
    <t>93336754TP035E-M38/2</t>
  </si>
  <si>
    <t>93336754TP035E-M39/2</t>
  </si>
  <si>
    <t>93336754TP035E-M310/2</t>
  </si>
  <si>
    <t>PUXADOR DA PORTA TE 5P</t>
  </si>
  <si>
    <t>93373137DOCPNL-M41/2</t>
  </si>
  <si>
    <t>93373137DOCPNL-M42/2</t>
  </si>
  <si>
    <t>93373137DOCPNL-M43/2</t>
  </si>
  <si>
    <t>93373137DOCPNL-M44/2</t>
  </si>
  <si>
    <t>93373137DOCPNL-M45/2</t>
  </si>
  <si>
    <t>93373137DOCPNL-M46/2</t>
  </si>
  <si>
    <t>93373137DOCPNL-M47/2</t>
  </si>
  <si>
    <t>93373137DOCPNL-M48/2</t>
  </si>
  <si>
    <t>93373137DOCPNL-M49/2</t>
  </si>
  <si>
    <t>93373137DOCPNL-M410/2</t>
  </si>
  <si>
    <t>SUPORTE DO MODULO</t>
  </si>
  <si>
    <t>94751453MINOMI-M31/3</t>
  </si>
  <si>
    <t>94751453MINOMI-M32/3</t>
  </si>
  <si>
    <t>94751453MINOMI-M33/3</t>
  </si>
  <si>
    <t>94751453MINOMI-M34/3</t>
  </si>
  <si>
    <t>94751453MINOMI-M35/3</t>
  </si>
  <si>
    <t>94751453MINOMI-M36/3</t>
  </si>
  <si>
    <t>94751453MINOMI-M37/3</t>
  </si>
  <si>
    <t>94751453MINOMI-M38/3</t>
  </si>
  <si>
    <t>94751453MINOMI-M39/3</t>
  </si>
  <si>
    <t>94751453MINOMI-M310/3</t>
  </si>
  <si>
    <t>95972790MA001E-M11/2</t>
  </si>
  <si>
    <t>95972790MA001E-M12/2</t>
  </si>
  <si>
    <t>95972790MA001E-M13/2</t>
  </si>
  <si>
    <t>95972790MA001E-M14/2</t>
  </si>
  <si>
    <t>95972790MA001E-M15/2</t>
  </si>
  <si>
    <t>95972790MA001E-M16/2</t>
  </si>
  <si>
    <t>95972790MA001E-M17/2</t>
  </si>
  <si>
    <t>95972790MA001E-M18/2</t>
  </si>
  <si>
    <t>95972790MA001E-M19/2</t>
  </si>
  <si>
    <t>95972790MA001E-M110/2</t>
  </si>
  <si>
    <t xml:space="preserve">SWITCH PLATE MANUAL DE </t>
  </si>
  <si>
    <t>52058747SPSD1E-M51/2</t>
  </si>
  <si>
    <t>52058747SPSD1E-M52/2</t>
  </si>
  <si>
    <t>52058747SPSD1E-M53/2</t>
  </si>
  <si>
    <t>52058747SPSD1E-M54/2</t>
  </si>
  <si>
    <t>52058747SPSD1E-M55/2</t>
  </si>
  <si>
    <t>52058747SPSD1E-M56/2</t>
  </si>
  <si>
    <t>52058747SPSD1E-M57/2</t>
  </si>
  <si>
    <t>52058747SPSD1E-M58/2</t>
  </si>
  <si>
    <t>52058747SPSD1E-M59/2</t>
  </si>
  <si>
    <t>52058747SPSD1E-M510/2</t>
  </si>
  <si>
    <t>15267367TP013D-M31/2</t>
  </si>
  <si>
    <t>15267367TP013D-M32/2</t>
  </si>
  <si>
    <t>15267367TP013D-M33/2</t>
  </si>
  <si>
    <t>15267367TP013D-M34/2</t>
  </si>
  <si>
    <t>15267367TP013D-M35/2</t>
  </si>
  <si>
    <t>15267367TP013D-M36/2</t>
  </si>
  <si>
    <t>15267367TP013D-M37/2</t>
  </si>
  <si>
    <t>15267367TP013D-M38/2</t>
  </si>
  <si>
    <t>15267367TP013D-M39/2</t>
  </si>
  <si>
    <t>15267367TP013D-M310/2</t>
  </si>
  <si>
    <t>PORT. SILVER</t>
  </si>
  <si>
    <t>94778411SPST1D-M31/2</t>
  </si>
  <si>
    <t>94778411SPST1D-M32/2</t>
  </si>
  <si>
    <t>94778411SPST1D-M33/2</t>
  </si>
  <si>
    <t>94778411SPST1D-M34/2</t>
  </si>
  <si>
    <t>94778411SPST1D-M35/2</t>
  </si>
  <si>
    <t>94778411SPST1D-M36/2</t>
  </si>
  <si>
    <t>94778411SPST1D-M37/2</t>
  </si>
  <si>
    <t>94778411SPST1D-M38/2</t>
  </si>
  <si>
    <t>94778411SPST1D-M39/2</t>
  </si>
  <si>
    <t>94778411SPST1D-M310/2</t>
  </si>
  <si>
    <t>STRIKE NG</t>
  </si>
  <si>
    <t>93260902SPST2E-M31/2</t>
  </si>
  <si>
    <t>93260902SPST2E-M32/2</t>
  </si>
  <si>
    <t>93260902SPST2E-M33/2</t>
  </si>
  <si>
    <t>93260902SPST2E-M34/2</t>
  </si>
  <si>
    <t>93260902SPST2E-M35/2</t>
  </si>
  <si>
    <t>93260902SPST2E-M36/2</t>
  </si>
  <si>
    <t>93260902SPST2E-M37/2</t>
  </si>
  <si>
    <t>93260902SPST2E-M38/2</t>
  </si>
  <si>
    <t>93260902SPST2E-M39/2</t>
  </si>
  <si>
    <t>93260902SPST2E-M310/2</t>
  </si>
  <si>
    <t>02591033TP061E-M31/2</t>
  </si>
  <si>
    <t>02591033TP061E-M32/2</t>
  </si>
  <si>
    <t>02591033TP061E-M33/2</t>
  </si>
  <si>
    <t>02591033TP061E-M34/2</t>
  </si>
  <si>
    <t>02591033TP061E-M35/2</t>
  </si>
  <si>
    <t>02591033TP061E-M36/2</t>
  </si>
  <si>
    <t>02591033TP061E-M37/2</t>
  </si>
  <si>
    <t>02591033TP061E-M38/2</t>
  </si>
  <si>
    <t>02591033TP061E-M39/2</t>
  </si>
  <si>
    <t>02591033TP061E-M310/2</t>
  </si>
  <si>
    <t>93388662MA026E-M21/2</t>
  </si>
  <si>
    <t>93388662MA026E-M22/2</t>
  </si>
  <si>
    <t>93388662MA026E-M23/2</t>
  </si>
  <si>
    <t>93388662MA026E-M24/2</t>
  </si>
  <si>
    <t>93388662MA026E-M25/2</t>
  </si>
  <si>
    <t>93388662MA026E-M26/2</t>
  </si>
  <si>
    <t>93388662MA026E-M27/2</t>
  </si>
  <si>
    <t>93388662MA026E-M28/2</t>
  </si>
  <si>
    <t>93388662MA026E-M29/2</t>
  </si>
  <si>
    <t>93388662MA026E-M210/2</t>
  </si>
  <si>
    <t>HASTE DO CILINDRO DD 5P</t>
  </si>
  <si>
    <t>93388857DO001D-M41/2</t>
  </si>
  <si>
    <t>93388857DO001D-M42/2</t>
  </si>
  <si>
    <t>93388857DO001D-M43/2</t>
  </si>
  <si>
    <t>93388857DO001D-M44/2</t>
  </si>
  <si>
    <t>93388857DO001D-M45/2</t>
  </si>
  <si>
    <t>93388857DO001D-M46/2</t>
  </si>
  <si>
    <t>93388857DO001D-M47/2</t>
  </si>
  <si>
    <t>93388857DO001D-M48/2</t>
  </si>
  <si>
    <t>93388857DO001D-M49/2</t>
  </si>
  <si>
    <t>93388857DO001D-M410/2</t>
  </si>
  <si>
    <t>ARRUELA TRAVA MAÇ. EXT. TRAS. 5P</t>
  </si>
  <si>
    <t>11061021DO004E-M51/2</t>
  </si>
  <si>
    <t>11061021DO004E-M52/2</t>
  </si>
  <si>
    <t>11061021DO004E-M53/2</t>
  </si>
  <si>
    <t>11061021DO004E-M54/2</t>
  </si>
  <si>
    <t>11061021DO004E-M55/2</t>
  </si>
  <si>
    <t>11061021DO004E-M56/2</t>
  </si>
  <si>
    <t>11061021DO004E-M57/2</t>
  </si>
  <si>
    <t>11061021DO004E-M58/2</t>
  </si>
  <si>
    <t>11061021DO004E-M59/2</t>
  </si>
  <si>
    <t>11061021DO004E-M510/2</t>
  </si>
  <si>
    <t>11561576TP037E-M31/2</t>
  </si>
  <si>
    <t>11561576TP037E-M32/2</t>
  </si>
  <si>
    <t>11561576TP037E-M33/2</t>
  </si>
  <si>
    <t>11561576TP037E-M34/2</t>
  </si>
  <si>
    <t>11561576TP037E-M35/2</t>
  </si>
  <si>
    <t>11561576TP037E-M36/2</t>
  </si>
  <si>
    <t>11561576TP037E-M37/2</t>
  </si>
  <si>
    <t>11561576TP037E-M38/2</t>
  </si>
  <si>
    <t>11561576TP037E-M39/2</t>
  </si>
  <si>
    <t>11561576TP037E-M310/2</t>
  </si>
  <si>
    <t>CHICOTE ELÉTRICO LD</t>
  </si>
  <si>
    <t>52034307SPSD2D-M51/2</t>
  </si>
  <si>
    <t>52034307SPSD2D-M52/2</t>
  </si>
  <si>
    <t>52034307SPSD2D-M53/2</t>
  </si>
  <si>
    <t>52034307SPSD2D-M54/2</t>
  </si>
  <si>
    <t>52034307SPSD2D-M55/2</t>
  </si>
  <si>
    <t>52034307SPSD2D-M56/2</t>
  </si>
  <si>
    <t>52034307SPSD2D-M57/2</t>
  </si>
  <si>
    <t>52034307SPSD2D-M58/2</t>
  </si>
  <si>
    <t>52034307SPSD2D-M59/2</t>
  </si>
  <si>
    <t>52034307SPSD2D-M510/2</t>
  </si>
  <si>
    <t>ARRUELA cabo massa</t>
  </si>
  <si>
    <t>90274345TP055E-M31/2</t>
  </si>
  <si>
    <t>90274345TP055E-M32/2</t>
  </si>
  <si>
    <t>90274345TP055E-M33/2</t>
  </si>
  <si>
    <t>90274345TP055E-M34/2</t>
  </si>
  <si>
    <t>90274345TP055E-M35/2</t>
  </si>
  <si>
    <t>90274345TP055E-M36/2</t>
  </si>
  <si>
    <t>90274345TP055E-M37/2</t>
  </si>
  <si>
    <t>90274345TP055E-M38/2</t>
  </si>
  <si>
    <t>90274345TP055E-M39/2</t>
  </si>
  <si>
    <t>90274345TP055E-M310/2</t>
  </si>
  <si>
    <t>90274345TP050D-M21/2</t>
  </si>
  <si>
    <t>90274345TP050D-M22/2</t>
  </si>
  <si>
    <t>90274345TP050D-M23/2</t>
  </si>
  <si>
    <t>90274345TP050D-M24/2</t>
  </si>
  <si>
    <t>90274345TP050D-M25/2</t>
  </si>
  <si>
    <t>90274345TP050D-M26/2</t>
  </si>
  <si>
    <t>90274345TP050D-M27/2</t>
  </si>
  <si>
    <t>90274345TP050D-M28/2</t>
  </si>
  <si>
    <t>90274345TP050D-M29/2</t>
  </si>
  <si>
    <t>90274345TP050D-M210/2</t>
  </si>
  <si>
    <t>VEDAD CX DIR HID</t>
  </si>
  <si>
    <t>SEQUEN-M1</t>
  </si>
  <si>
    <t>90447613SEQUEN-M11/2</t>
  </si>
  <si>
    <t>90447613SEQUEN-M12/2</t>
  </si>
  <si>
    <t>90447613SEQUEN-M13/2</t>
  </si>
  <si>
    <t>90447613SEQUEN-M14/2</t>
  </si>
  <si>
    <t>90447613SEQUEN-M15/2</t>
  </si>
  <si>
    <t>90447613SEQUEN-M16/2</t>
  </si>
  <si>
    <t>90447613SEQUEN-M17/2</t>
  </si>
  <si>
    <t>90447613SEQUEN-M18/2</t>
  </si>
  <si>
    <t>90447613SEQUEN-M19/2</t>
  </si>
  <si>
    <t>90447613SEQUEN-M110/2</t>
  </si>
  <si>
    <t>BUCHA AMARELA(FIX. DO PORTA MALA)</t>
  </si>
  <si>
    <t>90561279DOCPNL-M41/2</t>
  </si>
  <si>
    <t>90561279DOCPNL-M42/2</t>
  </si>
  <si>
    <t>90561279DOCPNL-M43/2</t>
  </si>
  <si>
    <t>90561279DOCPNL-M44/2</t>
  </si>
  <si>
    <t>90561279DOCPNL-M45/2</t>
  </si>
  <si>
    <t>90561279DOCPNL-M46/2</t>
  </si>
  <si>
    <t>90561279DOCPNL-M47/2</t>
  </si>
  <si>
    <t>90561279DOCPNL-M48/2</t>
  </si>
  <si>
    <t>90561279DOCPNL-M49/2</t>
  </si>
  <si>
    <t>90561279DOCPNL-M410/2</t>
  </si>
  <si>
    <t>ETQ IGNIÇÃO ESPANHOL</t>
  </si>
  <si>
    <t>93234568MINOMI-M31/2</t>
  </si>
  <si>
    <t>93234568MINOMI-M32/2</t>
  </si>
  <si>
    <t>93234568MINOMI-M33/2</t>
  </si>
  <si>
    <t>93234568MINOMI-M34/2</t>
  </si>
  <si>
    <t>93234568MINOMI-M35/2</t>
  </si>
  <si>
    <t>93234568MINOMI-M36/2</t>
  </si>
  <si>
    <t>93234568MINOMI-M37/2</t>
  </si>
  <si>
    <t>93234568MINOMI-M38/2</t>
  </si>
  <si>
    <t>93234568MINOMI-M39/2</t>
  </si>
  <si>
    <t>93234568MINOMI-M310/2</t>
  </si>
  <si>
    <t>93270852MA025D-M21/2</t>
  </si>
  <si>
    <t>93270852MA025D-M22/2</t>
  </si>
  <si>
    <t>93270852MA025D-M23/2</t>
  </si>
  <si>
    <t>93270852MA025D-M24/2</t>
  </si>
  <si>
    <t>93270852MA025D-M25/2</t>
  </si>
  <si>
    <t>93270852MA025D-M26/2</t>
  </si>
  <si>
    <t>93270852MA025D-M27/2</t>
  </si>
  <si>
    <t>93270852MA025D-M28/2</t>
  </si>
  <si>
    <t>93270852MA025D-M29/2</t>
  </si>
  <si>
    <t>93270852MA025D-M210/2</t>
  </si>
  <si>
    <t>93290305TP048D-M21/2</t>
  </si>
  <si>
    <t>93290305TP048D-M22/2</t>
  </si>
  <si>
    <t>93290305TP048D-M23/2</t>
  </si>
  <si>
    <t>93290305TP048D-M24/2</t>
  </si>
  <si>
    <t>93290305TP048D-M25/2</t>
  </si>
  <si>
    <t>93290305TP048D-M26/2</t>
  </si>
  <si>
    <t>93290305TP048D-M27/2</t>
  </si>
  <si>
    <t>93290305TP048D-M28/2</t>
  </si>
  <si>
    <t>93290305TP048D-M29/2</t>
  </si>
  <si>
    <t>93290305TP048D-M210/2</t>
  </si>
  <si>
    <t>93290373MB002D-M11/2</t>
  </si>
  <si>
    <t>93290373MB002D-M12/2</t>
  </si>
  <si>
    <t>93290373MB002D-M13/2</t>
  </si>
  <si>
    <t>93290373MB002D-M14/2</t>
  </si>
  <si>
    <t>93290373MB002D-M15/2</t>
  </si>
  <si>
    <t>93290373MB002D-M16/2</t>
  </si>
  <si>
    <t>93290373MB002D-M17/2</t>
  </si>
  <si>
    <t>93290373MB002D-M18/2</t>
  </si>
  <si>
    <t>93290373MB002D-M19/2</t>
  </si>
  <si>
    <t>93290373MB002D-M110/2</t>
  </si>
  <si>
    <t>ISOL MOLA TRA</t>
  </si>
  <si>
    <t>90142008MA014D-M21/2</t>
  </si>
  <si>
    <t>90142008MA014D-M22/2</t>
  </si>
  <si>
    <t>90142008MA014D-M23/2</t>
  </si>
  <si>
    <t>90142008MA014D-M24/2</t>
  </si>
  <si>
    <t>90142008MA014D-M25/2</t>
  </si>
  <si>
    <t>90142008MA014D-M26/2</t>
  </si>
  <si>
    <t>90142008MA014D-M27/2</t>
  </si>
  <si>
    <t>90142008MA014D-M28/2</t>
  </si>
  <si>
    <t>90142008MA014D-M29/2</t>
  </si>
  <si>
    <t>90142008MA014D-M210/2</t>
  </si>
  <si>
    <t>93300404MINOMI-M31/2</t>
  </si>
  <si>
    <t>93300404MINOMI-M32/2</t>
  </si>
  <si>
    <t>93300404MINOMI-M33/2</t>
  </si>
  <si>
    <t>93300404MINOMI-M34/2</t>
  </si>
  <si>
    <t>93300404MINOMI-M35/2</t>
  </si>
  <si>
    <t>93300404MINOMI-M36/2</t>
  </si>
  <si>
    <t>93300404MINOMI-M37/2</t>
  </si>
  <si>
    <t>93300404MINOMI-M38/2</t>
  </si>
  <si>
    <t>93300404MINOMI-M39/2</t>
  </si>
  <si>
    <t>93300404MINOMI-M310/2</t>
  </si>
  <si>
    <t>93329726TP053D-M21/2</t>
  </si>
  <si>
    <t>93329726TP053D-M22/2</t>
  </si>
  <si>
    <t>93329726TP053D-M23/2</t>
  </si>
  <si>
    <t>93329726TP053D-M24/2</t>
  </si>
  <si>
    <t>93329726TP053D-M25/2</t>
  </si>
  <si>
    <t>93329726TP053D-M26/2</t>
  </si>
  <si>
    <t>93329726TP053D-M27/2</t>
  </si>
  <si>
    <t>93329726TP053D-M28/2</t>
  </si>
  <si>
    <t>93329726TP053D-M29/2</t>
  </si>
  <si>
    <t>93329726TP053D-M210/2</t>
  </si>
  <si>
    <t>PORCA DA MAÇANETA EXT. DA PORTA</t>
  </si>
  <si>
    <t>93334072DO001D-M41/2</t>
  </si>
  <si>
    <t>93334072DO001D-M42/2</t>
  </si>
  <si>
    <t>93334072DO001D-M43/2</t>
  </si>
  <si>
    <t>93334072DO001D-M44/2</t>
  </si>
  <si>
    <t>93334072DO001D-M45/2</t>
  </si>
  <si>
    <t>93334072DO001D-M46/2</t>
  </si>
  <si>
    <t>93334072DO001D-M47/2</t>
  </si>
  <si>
    <t>93334072DO001D-M48/2</t>
  </si>
  <si>
    <t>93334072DO001D-M49/2</t>
  </si>
  <si>
    <t>93334072DO001D-M410/2</t>
  </si>
  <si>
    <t>BRAÇ TUB DHI</t>
  </si>
  <si>
    <t>93349448MA004E-M11/2</t>
  </si>
  <si>
    <t>93349448MA004E-M12/2</t>
  </si>
  <si>
    <t>93349448MA004E-M13/2</t>
  </si>
  <si>
    <t>93349448MA004E-M14/2</t>
  </si>
  <si>
    <t>93349448MA004E-M15/2</t>
  </si>
  <si>
    <t>93349448MA004E-M16/2</t>
  </si>
  <si>
    <t>93349448MA004E-M17/2</t>
  </si>
  <si>
    <t>93349448MA004E-M18/2</t>
  </si>
  <si>
    <t>93349448MA004E-M19/2</t>
  </si>
  <si>
    <t>93349448MA004E-M110/2</t>
  </si>
  <si>
    <t>93373133</t>
  </si>
  <si>
    <t>PUXADOR DA PORTA DE 3 E 5P</t>
  </si>
  <si>
    <t>93373133DOCPNL-M41/2</t>
  </si>
  <si>
    <t>93373133DOCPNL-M42/2</t>
  </si>
  <si>
    <t>93373133DOCPNL-M43/2</t>
  </si>
  <si>
    <t>93373133DOCPNL-M44/2</t>
  </si>
  <si>
    <t>93373133DOCPNL-M45/2</t>
  </si>
  <si>
    <t>93373133DOCPNL-M46/2</t>
  </si>
  <si>
    <t>93373133DOCPNL-M47/2</t>
  </si>
  <si>
    <t>93373133DOCPNL-M48/2</t>
  </si>
  <si>
    <t>93373133DOCPNL-M49/2</t>
  </si>
  <si>
    <t>93373133DOCPNL-M410/2</t>
  </si>
  <si>
    <t>PUXADOR DA PORTA TD 5P</t>
  </si>
  <si>
    <t>93373138DOCPNL-M41/2</t>
  </si>
  <si>
    <t>93373138DOCPNL-M42/2</t>
  </si>
  <si>
    <t>93373138DOCPNL-M43/2</t>
  </si>
  <si>
    <t>93373138DOCPNL-M44/2</t>
  </si>
  <si>
    <t>93373138DOCPNL-M45/2</t>
  </si>
  <si>
    <t>93373138DOCPNL-M46/2</t>
  </si>
  <si>
    <t>93373138DOCPNL-M47/2</t>
  </si>
  <si>
    <t>93373138DOCPNL-M48/2</t>
  </si>
  <si>
    <t>93373138DOCPNL-M49/2</t>
  </si>
  <si>
    <t>93373138DOCPNL-M410/2</t>
  </si>
  <si>
    <t>CABO ATERRAM</t>
  </si>
  <si>
    <t>93396098TP041E-M31/2</t>
  </si>
  <si>
    <t>93396098TP041E-M32/2</t>
  </si>
  <si>
    <t>93396098TP041E-M33/2</t>
  </si>
  <si>
    <t>93396098TP041E-M34/2</t>
  </si>
  <si>
    <t>93396098TP041E-M35/2</t>
  </si>
  <si>
    <t>93396098TP041E-M36/2</t>
  </si>
  <si>
    <t>93396098TP041E-M37/2</t>
  </si>
  <si>
    <t>93396098TP041E-M38/2</t>
  </si>
  <si>
    <t>93396098TP041E-M39/2</t>
  </si>
  <si>
    <t>93396098TP041E-M310/2</t>
  </si>
  <si>
    <t>PF BANCO NG</t>
  </si>
  <si>
    <t>94710442MINOMI-M31/2</t>
  </si>
  <si>
    <t>94710442MINOMI-M32/2</t>
  </si>
  <si>
    <t>94710442MINOMI-M33/2</t>
  </si>
  <si>
    <t>94710442MINOMI-M34/2</t>
  </si>
  <si>
    <t>94710442MINOMI-M35/2</t>
  </si>
  <si>
    <t>94710442MINOMI-M36/2</t>
  </si>
  <si>
    <t>94710442MINOMI-M37/2</t>
  </si>
  <si>
    <t>94710442MINOMI-M38/2</t>
  </si>
  <si>
    <t>94710442MINOMI-M39/2</t>
  </si>
  <si>
    <t>94710442MINOMI-M310/2</t>
  </si>
  <si>
    <t>PF TQ COMBUST</t>
  </si>
  <si>
    <t>MA005E-M1</t>
  </si>
  <si>
    <t>94717100MA005E-M11/3</t>
  </si>
  <si>
    <t>94717100MA005E-M12/3</t>
  </si>
  <si>
    <t>94717100MA005E-M13/3</t>
  </si>
  <si>
    <t>94717100MA005E-M14/3</t>
  </si>
  <si>
    <t>94717100MA005E-M15/3</t>
  </si>
  <si>
    <t>94717100MA005E-M16/3</t>
  </si>
  <si>
    <t>94717100MA005E-M17/3</t>
  </si>
  <si>
    <t>94717100MA005E-M18/3</t>
  </si>
  <si>
    <t>94717100MA005E-M19/3</t>
  </si>
  <si>
    <t>94717100MA005E-M110/3</t>
  </si>
  <si>
    <t>94747682TP015E-M31/2</t>
  </si>
  <si>
    <t>94747682TP015E-M32/2</t>
  </si>
  <si>
    <t>94747682TP015E-M33/2</t>
  </si>
  <si>
    <t>94747682TP015E-M34/2</t>
  </si>
  <si>
    <t>94747682TP015E-M35/2</t>
  </si>
  <si>
    <t>94747682TP015E-M36/2</t>
  </si>
  <si>
    <t>94747682TP015E-M37/2</t>
  </si>
  <si>
    <t>94747682TP015E-M38/2</t>
  </si>
  <si>
    <t>94747682TP015E-M39/2</t>
  </si>
  <si>
    <t>94747682TP015E-M310/2</t>
  </si>
  <si>
    <t>90413589MA005E-M11/2</t>
  </si>
  <si>
    <t>90413589MA005E-M12/2</t>
  </si>
  <si>
    <t>90413589MA005E-M13/2</t>
  </si>
  <si>
    <t>90413589MA005E-M14/2</t>
  </si>
  <si>
    <t>90413589MA005E-M15/2</t>
  </si>
  <si>
    <t>90413589MA005E-M16/2</t>
  </si>
  <si>
    <t>90413589MA005E-M17/2</t>
  </si>
  <si>
    <t>90413589MA005E-M18/2</t>
  </si>
  <si>
    <t>90413589MA005E-M19/2</t>
  </si>
  <si>
    <t>90413589MA005E-M110/2</t>
  </si>
  <si>
    <t>TR.GUIA TRAS.VIDRO DD</t>
  </si>
  <si>
    <t>93363822SPSD3D-M51/2</t>
  </si>
  <si>
    <t>93363822SPSD3D-M52/2</t>
  </si>
  <si>
    <t>93363822SPSD3D-M53/2</t>
  </si>
  <si>
    <t>93363822SPSD3D-M54/2</t>
  </si>
  <si>
    <t>93363822SPSD3D-M55/2</t>
  </si>
  <si>
    <t>93363822SPSD3D-M56/2</t>
  </si>
  <si>
    <t>93363822SPSD3D-M57/2</t>
  </si>
  <si>
    <t>93363822SPSD3D-M58/2</t>
  </si>
  <si>
    <t>93363822SPSD3D-M59/2</t>
  </si>
  <si>
    <t>93363822SPSD3D-M510/2</t>
  </si>
  <si>
    <t>93299895</t>
  </si>
  <si>
    <t>93299895MA025D-M21/2</t>
  </si>
  <si>
    <t>93299895MA025D-M22/2</t>
  </si>
  <si>
    <t>93299895MA025D-M23/2</t>
  </si>
  <si>
    <t>93299895MA025D-M24/2</t>
  </si>
  <si>
    <t>93299895MA025D-M25/2</t>
  </si>
  <si>
    <t>93299895MA025D-M26/2</t>
  </si>
  <si>
    <t>93299895MA025D-M27/2</t>
  </si>
  <si>
    <t>93299895MA025D-M28/2</t>
  </si>
  <si>
    <t>93299895MA025D-M29/2</t>
  </si>
  <si>
    <t>93299895MA025D-M210/2</t>
  </si>
  <si>
    <t>PORT. VERMELHA</t>
  </si>
  <si>
    <t>94759187SPST1D-M31/2</t>
  </si>
  <si>
    <t>94759187SPST1D-M32/2</t>
  </si>
  <si>
    <t>94759187SPST1D-M33/2</t>
  </si>
  <si>
    <t>94759187SPST1D-M34/2</t>
  </si>
  <si>
    <t>94759187SPST1D-M35/2</t>
  </si>
  <si>
    <t>94759187SPST1D-M36/2</t>
  </si>
  <si>
    <t>94759187SPST1D-M37/2</t>
  </si>
  <si>
    <t>94759187SPST1D-M38/2</t>
  </si>
  <si>
    <t>94759187SPST1D-M39/2</t>
  </si>
  <si>
    <t>94759187SPST1D-M310/2</t>
  </si>
  <si>
    <t>Grumet Col. B Celta</t>
  </si>
  <si>
    <t>94725667SPST3D-M31/2</t>
  </si>
  <si>
    <t>94725667SPST3D-M32/2</t>
  </si>
  <si>
    <t>94725667SPST3D-M33/2</t>
  </si>
  <si>
    <t>94725667SPST3D-M34/2</t>
  </si>
  <si>
    <t>94725667SPST3D-M35/2</t>
  </si>
  <si>
    <t>94725667SPST3D-M36/2</t>
  </si>
  <si>
    <t>94725667SPST3D-M37/2</t>
  </si>
  <si>
    <t>94725667SPST3D-M38/2</t>
  </si>
  <si>
    <t>94725667SPST3D-M39/2</t>
  </si>
  <si>
    <t>94725667SPST3D-M310/2</t>
  </si>
  <si>
    <t>11516077MA015E-M11/2</t>
  </si>
  <si>
    <t>11516077MA015E-M12/2</t>
  </si>
  <si>
    <t>11516077MA015E-M13/2</t>
  </si>
  <si>
    <t>11516077MA015E-M14/2</t>
  </si>
  <si>
    <t>11516077MA015E-M15/2</t>
  </si>
  <si>
    <t>11516077MA015E-M16/2</t>
  </si>
  <si>
    <t>11516077MA015E-M17/2</t>
  </si>
  <si>
    <t>11516077MA015E-M18/2</t>
  </si>
  <si>
    <t>11516077MA015E-M19/2</t>
  </si>
  <si>
    <t>11516077MA015E-M110/2</t>
  </si>
  <si>
    <t>11517665MA010E-M11/2</t>
  </si>
  <si>
    <t>11517665MA010E-M12/2</t>
  </si>
  <si>
    <t>11517665MA010E-M13/2</t>
  </si>
  <si>
    <t>11517665MA010E-M14/2</t>
  </si>
  <si>
    <t>11517665MA010E-M15/2</t>
  </si>
  <si>
    <t>11517665MA010E-M16/2</t>
  </si>
  <si>
    <t>11517665MA010E-M17/2</t>
  </si>
  <si>
    <t>11517665MA010E-M18/2</t>
  </si>
  <si>
    <t>11517665MA010E-M19/2</t>
  </si>
  <si>
    <t>11517665MA010E-M110/2</t>
  </si>
  <si>
    <t>24403251TP037D-M21/2</t>
  </si>
  <si>
    <t>24403251TP037D-M22/2</t>
  </si>
  <si>
    <t>24403251TP037D-M23/2</t>
  </si>
  <si>
    <t>24403251TP037D-M24/2</t>
  </si>
  <si>
    <t>24403251TP037D-M25/2</t>
  </si>
  <si>
    <t>24403251TP037D-M26/2</t>
  </si>
  <si>
    <t>24403251TP037D-M27/2</t>
  </si>
  <si>
    <t>24403251TP037D-M28/2</t>
  </si>
  <si>
    <t>24403251TP037D-M29/2</t>
  </si>
  <si>
    <t>24403251TP037D-M210/2</t>
  </si>
  <si>
    <t>ETQ POLUIÇÃO</t>
  </si>
  <si>
    <t>52251275LF004E-M11/2</t>
  </si>
  <si>
    <t>52251275LF004E-M12/2</t>
  </si>
  <si>
    <t>52251275LF004E-M13/2</t>
  </si>
  <si>
    <t>52251275LF004E-M14/2</t>
  </si>
  <si>
    <t>52251275LF004E-M15/2</t>
  </si>
  <si>
    <t>52251275LF004E-M16/2</t>
  </si>
  <si>
    <t>52251275LF004E-M17/2</t>
  </si>
  <si>
    <t>52251275LF004E-M18/2</t>
  </si>
  <si>
    <t>52251275LF004E-M19/2</t>
  </si>
  <si>
    <t>52251275LF004E-M110/2</t>
  </si>
  <si>
    <t>EXCENT PARABR</t>
  </si>
  <si>
    <t>90196234TP048D-M21/2</t>
  </si>
  <si>
    <t>90196234TP048D-M22/2</t>
  </si>
  <si>
    <t>90196234TP048D-M23/2</t>
  </si>
  <si>
    <t>90196234TP048D-M24/2</t>
  </si>
  <si>
    <t>90196234TP048D-M25/2</t>
  </si>
  <si>
    <t>90196234TP048D-M26/2</t>
  </si>
  <si>
    <t>90196234TP048D-M27/2</t>
  </si>
  <si>
    <t>90196234TP048D-M28/2</t>
  </si>
  <si>
    <t>90196234TP048D-M29/2</t>
  </si>
  <si>
    <t>90196234TP048D-M210/2</t>
  </si>
  <si>
    <t>COX ANT RUID</t>
  </si>
  <si>
    <t>93351512MINOMI-M31/2</t>
  </si>
  <si>
    <t>93351512MINOMI-M32/2</t>
  </si>
  <si>
    <t>93351512MINOMI-M33/2</t>
  </si>
  <si>
    <t>93351512MINOMI-M34/2</t>
  </si>
  <si>
    <t>93351512MINOMI-M35/2</t>
  </si>
  <si>
    <t>93351512MINOMI-M36/2</t>
  </si>
  <si>
    <t>93351512MINOMI-M37/2</t>
  </si>
  <si>
    <t>93351512MINOMI-M38/2</t>
  </si>
  <si>
    <t>93351512MINOMI-M39/2</t>
  </si>
  <si>
    <t>93351512MINOMI-M310/2</t>
  </si>
  <si>
    <t>VED COFRE LE</t>
  </si>
  <si>
    <t>93385871MINOMI-M31/2</t>
  </si>
  <si>
    <t>93385871MINOMI-M32/2</t>
  </si>
  <si>
    <t>93385871MINOMI-M33/2</t>
  </si>
  <si>
    <t>93385871MINOMI-M34/2</t>
  </si>
  <si>
    <t>93385871MINOMI-M35/2</t>
  </si>
  <si>
    <t>93385871MINOMI-M36/2</t>
  </si>
  <si>
    <t>93385871MINOMI-M37/2</t>
  </si>
  <si>
    <t>93385871MINOMI-M38/2</t>
  </si>
  <si>
    <t>93385871MINOMI-M39/2</t>
  </si>
  <si>
    <t>93385871MINOMI-M310/2</t>
  </si>
  <si>
    <t>94758428TP006E-M31/2</t>
  </si>
  <si>
    <t>94758428TP006E-M32/2</t>
  </si>
  <si>
    <t>94758428TP006E-M33/2</t>
  </si>
  <si>
    <t>94758428TP006E-M34/2</t>
  </si>
  <si>
    <t>94758428TP006E-M35/2</t>
  </si>
  <si>
    <t>94758428TP006E-M36/2</t>
  </si>
  <si>
    <t>94758428TP006E-M37/2</t>
  </si>
  <si>
    <t>94758428TP006E-M38/2</t>
  </si>
  <si>
    <t>94758428TP006E-M39/2</t>
  </si>
  <si>
    <t>94758428TP006E-M310/2</t>
  </si>
  <si>
    <t xml:space="preserve">MAC EXT TRAS LE BRANCA  </t>
  </si>
  <si>
    <t>94778381SPSD3E-M51/2</t>
  </si>
  <si>
    <t>94778381SPSD3E-M52/2</t>
  </si>
  <si>
    <t>94778381SPSD3E-M53/2</t>
  </si>
  <si>
    <t>94778381SPSD3E-M54/2</t>
  </si>
  <si>
    <t>94778381SPSD3E-M55/2</t>
  </si>
  <si>
    <t>94778381SPSD3E-M56/2</t>
  </si>
  <si>
    <t>94778381SPSD3E-M57/2</t>
  </si>
  <si>
    <t>94778381SPSD3E-M58/2</t>
  </si>
  <si>
    <t>94778381SPSD3E-M59/2</t>
  </si>
  <si>
    <t>94778381SPSD3E-M510/2</t>
  </si>
  <si>
    <t>MANGUEIRA DRENO A/C</t>
  </si>
  <si>
    <t>94761860SPST3D-M31/2</t>
  </si>
  <si>
    <t>94761860SPST3D-M32/2</t>
  </si>
  <si>
    <t>94761860SPST3D-M33/2</t>
  </si>
  <si>
    <t>94761860SPST3D-M34/2</t>
  </si>
  <si>
    <t>94761860SPST3D-M35/2</t>
  </si>
  <si>
    <t>94761860SPST3D-M36/2</t>
  </si>
  <si>
    <t>94761860SPST3D-M37/2</t>
  </si>
  <si>
    <t>94761860SPST3D-M38/2</t>
  </si>
  <si>
    <t>94761860SPST3D-M39/2</t>
  </si>
  <si>
    <t>94761860SPST3D-M310/2</t>
  </si>
  <si>
    <t>52045889LF002E-M11/2</t>
  </si>
  <si>
    <t>52045889LF002E-M12/2</t>
  </si>
  <si>
    <t>52045889LF002E-M13/2</t>
  </si>
  <si>
    <t>52045889LF002E-M14/2</t>
  </si>
  <si>
    <t>52045889LF002E-M15/2</t>
  </si>
  <si>
    <t>52045889LF002E-M16/2</t>
  </si>
  <si>
    <t>52045889LF002E-M17/2</t>
  </si>
  <si>
    <t>52045889LF002E-M18/2</t>
  </si>
  <si>
    <t>52045889LF002E-M19/2</t>
  </si>
  <si>
    <t>52045889LF002E-M110/2</t>
  </si>
  <si>
    <t>24433064SEQUEN-M11/2</t>
  </si>
  <si>
    <t>24433064SEQUEN-M12/2</t>
  </si>
  <si>
    <t>24433064SEQUEN-M13/2</t>
  </si>
  <si>
    <t>24433064SEQUEN-M14/2</t>
  </si>
  <si>
    <t>24433064SEQUEN-M15/2</t>
  </si>
  <si>
    <t>24433064SEQUEN-M16/2</t>
  </si>
  <si>
    <t>24433064SEQUEN-M17/2</t>
  </si>
  <si>
    <t>24433064SEQUEN-M18/2</t>
  </si>
  <si>
    <t>24433064SEQUEN-M19/2</t>
  </si>
  <si>
    <t>24433064SEQUEN-M110/2</t>
  </si>
  <si>
    <t xml:space="preserve"> PROTET TRANSM</t>
  </si>
  <si>
    <t>90289944MA018E-M11/2</t>
  </si>
  <si>
    <t>90289944MA018E-M12/2</t>
  </si>
  <si>
    <t>90289944MA018E-M13/2</t>
  </si>
  <si>
    <t>90289944MA018E-M14/2</t>
  </si>
  <si>
    <t>90289944MA018E-M15/2</t>
  </si>
  <si>
    <t>90289944MA018E-M16/2</t>
  </si>
  <si>
    <t>90289944MA018E-M17/2</t>
  </si>
  <si>
    <t>90289944MA018E-M18/2</t>
  </si>
  <si>
    <t>90289944MA018E-M19/2</t>
  </si>
  <si>
    <t>90289944MA018E-M110/2</t>
  </si>
  <si>
    <t>93299162MA018E-M11/2</t>
  </si>
  <si>
    <t>93299162MA018E-M12/2</t>
  </si>
  <si>
    <t>93299162MA018E-M13/2</t>
  </si>
  <si>
    <t>93299162MA018E-M14/2</t>
  </si>
  <si>
    <t>93299162MA018E-M15/2</t>
  </si>
  <si>
    <t>93299162MA018E-M16/2</t>
  </si>
  <si>
    <t>93299162MA018E-M17/2</t>
  </si>
  <si>
    <t>93299162MA018E-M18/2</t>
  </si>
  <si>
    <t>93299162MA018E-M19/2</t>
  </si>
  <si>
    <t>93299162MA018E-M110/2</t>
  </si>
  <si>
    <t>TRILHO GUIA TRAS. VIDRO PORTA LD</t>
  </si>
  <si>
    <t>93363855SPSD2D-M51/3</t>
  </si>
  <si>
    <t>93363855SPSD2D-M52/3</t>
  </si>
  <si>
    <t>93363855SPSD2D-M53/3</t>
  </si>
  <si>
    <t>93363855SPSD2D-M54/3</t>
  </si>
  <si>
    <t>93363855SPSD2D-M55/3</t>
  </si>
  <si>
    <t>93363855SPSD2D-M56/3</t>
  </si>
  <si>
    <t>93363855SPSD2D-M57/3</t>
  </si>
  <si>
    <t>93363855SPSD2D-M58/3</t>
  </si>
  <si>
    <t>93363855SPSD2D-M59/3</t>
  </si>
  <si>
    <t>93363855SPSD2D-M510/3</t>
  </si>
  <si>
    <t>11571162TP023E-M31/2</t>
  </si>
  <si>
    <t>11571162TP023E-M32/2</t>
  </si>
  <si>
    <t>11571162TP023E-M33/2</t>
  </si>
  <si>
    <t>11571162TP023E-M34/2</t>
  </si>
  <si>
    <t>11571162TP023E-M35/2</t>
  </si>
  <si>
    <t>11571162TP023E-M36/2</t>
  </si>
  <si>
    <t>11571162TP023E-M37/2</t>
  </si>
  <si>
    <t>11571162TP023E-M38/2</t>
  </si>
  <si>
    <t>11571162TP023E-M39/2</t>
  </si>
  <si>
    <t>11571162TP023E-M310/2</t>
  </si>
  <si>
    <t>24445743TP012D-M31/2</t>
  </si>
  <si>
    <t>24445743TP012D-M32/2</t>
  </si>
  <si>
    <t>24445743TP012D-M33/2</t>
  </si>
  <si>
    <t>24445743TP012D-M34/2</t>
  </si>
  <si>
    <t>24445743TP012D-M35/2</t>
  </si>
  <si>
    <t>24445743TP012D-M36/2</t>
  </si>
  <si>
    <t>24445743TP012D-M37/2</t>
  </si>
  <si>
    <t>24445743TP012D-M38/2</t>
  </si>
  <si>
    <t>24445743TP012D-M39/2</t>
  </si>
  <si>
    <t>24445743TP012D-M310/2</t>
  </si>
  <si>
    <t>BRACO TELESCÓPICO</t>
  </si>
  <si>
    <t>93260901SPST2E-M31/3</t>
  </si>
  <si>
    <t>93260901SPST2E-M32/3</t>
  </si>
  <si>
    <t>93260901SPST2E-M33/3</t>
  </si>
  <si>
    <t>93260901SPST2E-M34/3</t>
  </si>
  <si>
    <t>93260901SPST2E-M35/3</t>
  </si>
  <si>
    <t>93260901SPST2E-M36/3</t>
  </si>
  <si>
    <t>93260901SPST2E-M37/3</t>
  </si>
  <si>
    <t>93260901SPST2E-M38/3</t>
  </si>
  <si>
    <t>93260901SPST2E-M39/3</t>
  </si>
  <si>
    <t>93260901SPST2E-M310/3</t>
  </si>
  <si>
    <t>LIMITADOR DA PORTA TRASEIRA 5P</t>
  </si>
  <si>
    <t>94737665SPSD2E-M51/2</t>
  </si>
  <si>
    <t>94737665SPSD2E-M52/2</t>
  </si>
  <si>
    <t>94737665SPSD2E-M53/2</t>
  </si>
  <si>
    <t>94737665SPSD2E-M54/2</t>
  </si>
  <si>
    <t>94737665SPSD2E-M55/2</t>
  </si>
  <si>
    <t>94737665SPSD2E-M56/2</t>
  </si>
  <si>
    <t>94737665SPSD2E-M57/2</t>
  </si>
  <si>
    <t>94737665SPSD2E-M58/2</t>
  </si>
  <si>
    <t>94737665SPSD2E-M59/2</t>
  </si>
  <si>
    <t>94737665SPSD2E-M510/2</t>
  </si>
  <si>
    <t>94748588DO001D-M41/2</t>
  </si>
  <si>
    <t>94748588DO001D-M42/2</t>
  </si>
  <si>
    <t>94748588DO001D-M43/2</t>
  </si>
  <si>
    <t>94748588DO001D-M44/2</t>
  </si>
  <si>
    <t>94748588DO001D-M45/2</t>
  </si>
  <si>
    <t>94748588DO001D-M46/2</t>
  </si>
  <si>
    <t>94748588DO001D-M47/2</t>
  </si>
  <si>
    <t>94748588DO001D-M48/2</t>
  </si>
  <si>
    <t>94748588DO001D-M49/2</t>
  </si>
  <si>
    <t>94748588DO001D-M410/2</t>
  </si>
  <si>
    <t>TP052E-M3</t>
  </si>
  <si>
    <t>11514517TP052E-M31/2</t>
  </si>
  <si>
    <t>11514517TP052E-M32/2</t>
  </si>
  <si>
    <t>11514517TP052E-M33/2</t>
  </si>
  <si>
    <t>11514517TP052E-M34/2</t>
  </si>
  <si>
    <t>11514517TP052E-M35/2</t>
  </si>
  <si>
    <t>11514517TP052E-M36/2</t>
  </si>
  <si>
    <t>11514517TP052E-M37/2</t>
  </si>
  <si>
    <t>11514517TP052E-M38/2</t>
  </si>
  <si>
    <t>11514517TP052E-M39/2</t>
  </si>
  <si>
    <t>11514517TP052E-M310/2</t>
  </si>
  <si>
    <t>94759962TP039D-M21/2</t>
  </si>
  <si>
    <t>94759962TP039D-M22/2</t>
  </si>
  <si>
    <t>94759962TP039D-M23/2</t>
  </si>
  <si>
    <t>94759962TP039D-M24/2</t>
  </si>
  <si>
    <t>94759962TP039D-M25/2</t>
  </si>
  <si>
    <t>94759962TP039D-M26/2</t>
  </si>
  <si>
    <t>94759962TP039D-M27/2</t>
  </si>
  <si>
    <t>94759962TP039D-M28/2</t>
  </si>
  <si>
    <t>94759962TP039D-M29/2</t>
  </si>
  <si>
    <t>94759962TP039D-M210/2</t>
  </si>
  <si>
    <t>94703661</t>
  </si>
  <si>
    <t>ESPUMA ANTI RUIDO CELTA ASA DELTA</t>
  </si>
  <si>
    <t>94703661DOCPNL-M41/2</t>
  </si>
  <si>
    <t>94703661DOCPNL-M42/2</t>
  </si>
  <si>
    <t>94703661DOCPNL-M43/2</t>
  </si>
  <si>
    <t>94703661DOCPNL-M44/2</t>
  </si>
  <si>
    <t>94703661DOCPNL-M45/2</t>
  </si>
  <si>
    <t>94703661DOCPNL-M46/2</t>
  </si>
  <si>
    <t>94703661DOCPNL-M47/2</t>
  </si>
  <si>
    <t>94703661DOCPNL-M48/2</t>
  </si>
  <si>
    <t>94703661DOCPNL-M49/2</t>
  </si>
  <si>
    <t>94703661DOCPNL-M410/2</t>
  </si>
  <si>
    <t xml:space="preserve">PRES TUB </t>
  </si>
  <si>
    <t>94710109TP010D-M31/2</t>
  </si>
  <si>
    <t>94710109TP010D-M32/2</t>
  </si>
  <si>
    <t>94710109TP010D-M33/2</t>
  </si>
  <si>
    <t>94710109TP010D-M34/2</t>
  </si>
  <si>
    <t>94710109TP010D-M35/2</t>
  </si>
  <si>
    <t>94710109TP010D-M36/2</t>
  </si>
  <si>
    <t>94710109TP010D-M37/2</t>
  </si>
  <si>
    <t>94710109TP010D-M38/2</t>
  </si>
  <si>
    <t>94710109TP010D-M39/2</t>
  </si>
  <si>
    <t>94710109TP010D-M310/2</t>
  </si>
  <si>
    <t>94716502MB001D-M11/2</t>
  </si>
  <si>
    <t>94716502MB001D-M12/2</t>
  </si>
  <si>
    <t>94716502MB001D-M13/2</t>
  </si>
  <si>
    <t>94716502MB001D-M14/2</t>
  </si>
  <si>
    <t>94716502MB001D-M15/2</t>
  </si>
  <si>
    <t>94716502MB001D-M16/2</t>
  </si>
  <si>
    <t>94716502MB001D-M17/2</t>
  </si>
  <si>
    <t>94716502MB001D-M18/2</t>
  </si>
  <si>
    <t>94716502MB001D-M19/2</t>
  </si>
  <si>
    <t>94716502MB001D-M110/2</t>
  </si>
  <si>
    <t>FECH/CABO DIANT LE ELÉTRICO</t>
  </si>
  <si>
    <t>94729819SPSD2E-M51/3</t>
  </si>
  <si>
    <t>94729819SPSD2E-M52/3</t>
  </si>
  <si>
    <t>94729819SPSD2E-M53/3</t>
  </si>
  <si>
    <t>94729819SPSD2E-M54/3</t>
  </si>
  <si>
    <t>94729819SPSD2E-M55/3</t>
  </si>
  <si>
    <t>94729819SPSD2E-M56/3</t>
  </si>
  <si>
    <t>94729819SPSD2E-M57/3</t>
  </si>
  <si>
    <t>94729819SPSD2E-M58/3</t>
  </si>
  <si>
    <t>94729819SPSD2E-M59/3</t>
  </si>
  <si>
    <t>94729819SPSD2E-M510/3</t>
  </si>
  <si>
    <t>FECH/CABO DIANT LD ELÉTRICO</t>
  </si>
  <si>
    <t>0CXAZUL</t>
  </si>
  <si>
    <t>94729820SPSD2D-M51/6</t>
  </si>
  <si>
    <t>94729820SPSD2D-M52/6</t>
  </si>
  <si>
    <t>94729820SPSD2D-M53/6</t>
  </si>
  <si>
    <t>94729820SPSD2D-M54/6</t>
  </si>
  <si>
    <t>94729820SPSD2D-M55/6</t>
  </si>
  <si>
    <t>94729820SPSD2D-M56/6</t>
  </si>
  <si>
    <t>94729820SPSD2D-M57/6</t>
  </si>
  <si>
    <t>94729820SPSD2D-M58/6</t>
  </si>
  <si>
    <t>94729820SPSD2D-M59/6</t>
  </si>
  <si>
    <t>94729820SPSD2D-M510/6</t>
  </si>
  <si>
    <t>FECH/CABO TRAS LD ELÉTRICO</t>
  </si>
  <si>
    <t>94729824SPSD2D-M51/5</t>
  </si>
  <si>
    <t>94729824SPSD2D-M52/5</t>
  </si>
  <si>
    <t>94729824SPSD2D-M53/5</t>
  </si>
  <si>
    <t>94729824SPSD2D-M54/5</t>
  </si>
  <si>
    <t>94729824SPSD2D-M55/5</t>
  </si>
  <si>
    <t>94729824SPSD2D-M56/5</t>
  </si>
  <si>
    <t>94729824SPSD2D-M57/5</t>
  </si>
  <si>
    <t>94729824SPSD2D-M58/5</t>
  </si>
  <si>
    <t>94729824SPSD2D-M59/5</t>
  </si>
  <si>
    <t>94729824SPSD2D-M510/5</t>
  </si>
  <si>
    <t>MAÇANETA Ext. DE PRETA</t>
  </si>
  <si>
    <t>94740742SPSD1E-M51/2</t>
  </si>
  <si>
    <t>94740742SPSD1E-M52/2</t>
  </si>
  <si>
    <t>94740742SPSD1E-M53/2</t>
  </si>
  <si>
    <t>94740742SPSD1E-M54/2</t>
  </si>
  <si>
    <t>94740742SPSD1E-M55/2</t>
  </si>
  <si>
    <t>94740742SPSD1E-M56/2</t>
  </si>
  <si>
    <t>94740742SPSD1E-M57/2</t>
  </si>
  <si>
    <t>94740742SPSD1E-M58/2</t>
  </si>
  <si>
    <t>94740742SPSD1E-M59/2</t>
  </si>
  <si>
    <t>94740742SPSD1E-M510/2</t>
  </si>
  <si>
    <t>MAÇANETA Ext. DIANTEIRA LD PRETA</t>
  </si>
  <si>
    <t>94740743SPSD1D-M51/2</t>
  </si>
  <si>
    <t>94740743SPSD1D-M52/2</t>
  </si>
  <si>
    <t>94740743SPSD1D-M53/2</t>
  </si>
  <si>
    <t>94740743SPSD1D-M54/2</t>
  </si>
  <si>
    <t>94740743SPSD1D-M55/2</t>
  </si>
  <si>
    <t>94740743SPSD1D-M56/2</t>
  </si>
  <si>
    <t>94740743SPSD1D-M57/2</t>
  </si>
  <si>
    <t>94740743SPSD1D-M58/2</t>
  </si>
  <si>
    <t>94740743SPSD1D-M59/2</t>
  </si>
  <si>
    <t>94740743SPSD1D-M510/2</t>
  </si>
  <si>
    <t>PORCA SEXT</t>
  </si>
  <si>
    <t>11085081TP035E-M31/1</t>
  </si>
  <si>
    <t>11085081TP035E-M32/1</t>
  </si>
  <si>
    <t>11085081TP035E-M33/1</t>
  </si>
  <si>
    <t>11085081TP035E-M34/1</t>
  </si>
  <si>
    <t>11085081TP035E-M35/1</t>
  </si>
  <si>
    <t>11085081TP035E-M36/1</t>
  </si>
  <si>
    <t>11085081TP035E-M37/1</t>
  </si>
  <si>
    <t>11085081TP035E-M38/1</t>
  </si>
  <si>
    <t>11085081TP035E-M39/1</t>
  </si>
  <si>
    <t>11085081TP035E-M310/1</t>
  </si>
  <si>
    <t>11589012DO014E-M51/1</t>
  </si>
  <si>
    <t>11589012DO014E-M52/1</t>
  </si>
  <si>
    <t>11589012DO014E-M53/1</t>
  </si>
  <si>
    <t>11589012DO014E-M54/1</t>
  </si>
  <si>
    <t>11589012DO014E-M55/1</t>
  </si>
  <si>
    <t>11589012DO014E-M56/1</t>
  </si>
  <si>
    <t>11589012DO014E-M57/1</t>
  </si>
  <si>
    <t>11589012DO014E-M58/1</t>
  </si>
  <si>
    <t>11589012DO014E-M59/1</t>
  </si>
  <si>
    <t>11589012DO014E-M510/1</t>
  </si>
  <si>
    <t>TP039E-M3</t>
  </si>
  <si>
    <t>11589015TP039E-M31/1</t>
  </si>
  <si>
    <t>11589015TP039E-M32/1</t>
  </si>
  <si>
    <t>11589015TP039E-M33/1</t>
  </si>
  <si>
    <t>11589015TP039E-M34/1</t>
  </si>
  <si>
    <t>11589015TP039E-M35/1</t>
  </si>
  <si>
    <t>11589015TP039E-M36/1</t>
  </si>
  <si>
    <t>11589015TP039E-M37/1</t>
  </si>
  <si>
    <t>11589015TP039E-M38/1</t>
  </si>
  <si>
    <t>11589015TP039E-M39/1</t>
  </si>
  <si>
    <t>11589015TP039E-M310/1</t>
  </si>
  <si>
    <t>DO010D-M4</t>
  </si>
  <si>
    <t>11610869DO010D-M41/1</t>
  </si>
  <si>
    <t>11610869DO010D-M42/1</t>
  </si>
  <si>
    <t>11610869DO010D-M43/1</t>
  </si>
  <si>
    <t>11610869DO010D-M44/1</t>
  </si>
  <si>
    <t>11610869DO010D-M45/1</t>
  </si>
  <si>
    <t>11610869DO010D-M46/1</t>
  </si>
  <si>
    <t>11610869DO010D-M47/1</t>
  </si>
  <si>
    <t>11610869DO010D-M48/1</t>
  </si>
  <si>
    <t>11610869DO010D-M49/1</t>
  </si>
  <si>
    <t>11610869DO010D-M410/1</t>
  </si>
  <si>
    <t>BATENTE</t>
  </si>
  <si>
    <t>90463698MB018E-M11/1</t>
  </si>
  <si>
    <t>90463698MB018E-M12/1</t>
  </si>
  <si>
    <t>90463698MB018E-M13/1</t>
  </si>
  <si>
    <t>90463698MB018E-M14/1</t>
  </si>
  <si>
    <t>90463698MB018E-M15/1</t>
  </si>
  <si>
    <t>90463698MB018E-M16/1</t>
  </si>
  <si>
    <t>90463698MB018E-M17/1</t>
  </si>
  <si>
    <t>90463698MB018E-M18/1</t>
  </si>
  <si>
    <t>90463698MB018E-M19/1</t>
  </si>
  <si>
    <t>90463698MB018E-M110/1</t>
  </si>
  <si>
    <t>BOTAO</t>
  </si>
  <si>
    <t>93208166MA026E-M21/1</t>
  </si>
  <si>
    <t>93208166MA026E-M22/1</t>
  </si>
  <si>
    <t>93208166MA026E-M23/1</t>
  </si>
  <si>
    <t>93208166MA026E-M24/1</t>
  </si>
  <si>
    <t>93208166MA026E-M25/1</t>
  </si>
  <si>
    <t>93208166MA026E-M26/1</t>
  </si>
  <si>
    <t>93208166MA026E-M27/1</t>
  </si>
  <si>
    <t>93208166MA026E-M28/1</t>
  </si>
  <si>
    <t>93208166MA026E-M29/1</t>
  </si>
  <si>
    <t>93208166MA026E-M210/1</t>
  </si>
  <si>
    <t>COIFA FRE EST</t>
  </si>
  <si>
    <t>93282057MA002E-M11/1</t>
  </si>
  <si>
    <t>93282057MA002E-M12/1</t>
  </si>
  <si>
    <t>93282057MA002E-M13/1</t>
  </si>
  <si>
    <t>93282057MA002E-M14/1</t>
  </si>
  <si>
    <t>93282057MA002E-M15/1</t>
  </si>
  <si>
    <t>93282057MA002E-M16/1</t>
  </si>
  <si>
    <t>93282057MA002E-M17/1</t>
  </si>
  <si>
    <t>93282057MA002E-M18/1</t>
  </si>
  <si>
    <t>93282057MA002E-M19/1</t>
  </si>
  <si>
    <t>93282057MA002E-M110/1</t>
  </si>
  <si>
    <t>ANTENA</t>
  </si>
  <si>
    <t>93360341LF004E-M11/1</t>
  </si>
  <si>
    <t>93360341LF004E-M12/1</t>
  </si>
  <si>
    <t>93360341LF004E-M13/1</t>
  </si>
  <si>
    <t>93360341LF004E-M14/1</t>
  </si>
  <si>
    <t>93360341LF004E-M15/1</t>
  </si>
  <si>
    <t>93360341LF004E-M16/1</t>
  </si>
  <si>
    <t>93360341LF004E-M17/1</t>
  </si>
  <si>
    <t>93360341LF004E-M18/1</t>
  </si>
  <si>
    <t>93360341LF004E-M19/1</t>
  </si>
  <si>
    <t>93360341LF004E-M110/1</t>
  </si>
  <si>
    <t>52099615LF001E-M11/1</t>
  </si>
  <si>
    <t>52099615LF001E-M12/1</t>
  </si>
  <si>
    <t>52099615LF001E-M13/1</t>
  </si>
  <si>
    <t>52099615LF001E-M14/1</t>
  </si>
  <si>
    <t>52099615LF001E-M15/1</t>
  </si>
  <si>
    <t>52099615LF001E-M16/1</t>
  </si>
  <si>
    <t>52099615LF001E-M17/1</t>
  </si>
  <si>
    <t>52099615LF001E-M18/1</t>
  </si>
  <si>
    <t>52099615LF001E-M19/1</t>
  </si>
  <si>
    <t>52099615LF001E-M110/1</t>
  </si>
  <si>
    <t>90142008</t>
  </si>
  <si>
    <t>ISOL MOLA TRAS</t>
  </si>
  <si>
    <t>90142008MA012E-M11/1</t>
  </si>
  <si>
    <t>90142008MA012E-M12/1</t>
  </si>
  <si>
    <t>90142008MA012E-M13/1</t>
  </si>
  <si>
    <t>90142008MA012E-M14/1</t>
  </si>
  <si>
    <t>90142008MA012E-M15/1</t>
  </si>
  <si>
    <t>90142008MA012E-M16/1</t>
  </si>
  <si>
    <t>90142008MA012E-M17/1</t>
  </si>
  <si>
    <t>90142008MA012E-M18/1</t>
  </si>
  <si>
    <t>90142008MA012E-M19/1</t>
  </si>
  <si>
    <t>90142008MA012E-M110/1</t>
  </si>
  <si>
    <t>52100320TP023E-M31/2</t>
  </si>
  <si>
    <t>52100320TP023E-M32/2</t>
  </si>
  <si>
    <t>52100320TP023E-M33/2</t>
  </si>
  <si>
    <t>52100320TP023E-M34/2</t>
  </si>
  <si>
    <t>52100320TP023E-M35/2</t>
  </si>
  <si>
    <t>52100320TP023E-M36/2</t>
  </si>
  <si>
    <t>52100320TP023E-M37/2</t>
  </si>
  <si>
    <t>52100320TP023E-M38/2</t>
  </si>
  <si>
    <t>52100320TP023E-M39/2</t>
  </si>
  <si>
    <t>52100320TP023E-M310/2</t>
  </si>
  <si>
    <t>GANCHO DO COFRE</t>
  </si>
  <si>
    <t>93261052MINOMI-M31/2</t>
  </si>
  <si>
    <t>93261052MINOMI-M32/2</t>
  </si>
  <si>
    <t>93261052MINOMI-M33/2</t>
  </si>
  <si>
    <t>93261052MINOMI-M34/2</t>
  </si>
  <si>
    <t>93261052MINOMI-M35/2</t>
  </si>
  <si>
    <t>93261052MINOMI-M36/2</t>
  </si>
  <si>
    <t>93261052MINOMI-M37/2</t>
  </si>
  <si>
    <t>93261052MINOMI-M38/2</t>
  </si>
  <si>
    <t>93261052MINOMI-M39/2</t>
  </si>
  <si>
    <t>93261052MINOMI-M310/2</t>
  </si>
  <si>
    <t>94712220MINOMI-M31/2</t>
  </si>
  <si>
    <t>94712220MINOMI-M32/2</t>
  </si>
  <si>
    <t>94712220MINOMI-M33/2</t>
  </si>
  <si>
    <t>94712220MINOMI-M34/2</t>
  </si>
  <si>
    <t>94712220MINOMI-M35/2</t>
  </si>
  <si>
    <t>94712220MINOMI-M36/2</t>
  </si>
  <si>
    <t>94712220MINOMI-M37/2</t>
  </si>
  <si>
    <t>94712220MINOMI-M38/2</t>
  </si>
  <si>
    <t>94712220MINOMI-M39/2</t>
  </si>
  <si>
    <t>94712220MINOMI-M310/2</t>
  </si>
  <si>
    <t>11561645TP013D-M31/2</t>
  </si>
  <si>
    <t>11561645TP013D-M32/2</t>
  </si>
  <si>
    <t>11561645TP013D-M33/2</t>
  </si>
  <si>
    <t>11561645TP013D-M34/2</t>
  </si>
  <si>
    <t>11561645TP013D-M35/2</t>
  </si>
  <si>
    <t>11561645TP013D-M36/2</t>
  </si>
  <si>
    <t>11561645TP013D-M37/2</t>
  </si>
  <si>
    <t>11561645TP013D-M38/2</t>
  </si>
  <si>
    <t>11561645TP013D-M39/2</t>
  </si>
  <si>
    <t>11561645TP013D-M310/2</t>
  </si>
  <si>
    <t>11589295MA026E-M21/2</t>
  </si>
  <si>
    <t>11589295MA026E-M22/2</t>
  </si>
  <si>
    <t>11589295MA026E-M23/2</t>
  </si>
  <si>
    <t>11589295MA026E-M24/2</t>
  </si>
  <si>
    <t>11589295MA026E-M25/2</t>
  </si>
  <si>
    <t>11589295MA026E-M26/2</t>
  </si>
  <si>
    <t>11589295MA026E-M27/2</t>
  </si>
  <si>
    <t>11589295MA026E-M28/2</t>
  </si>
  <si>
    <t>11589295MA026E-M29/2</t>
  </si>
  <si>
    <t>11589295MA026E-M210/2</t>
  </si>
  <si>
    <t>11609532TP023E-M31/2</t>
  </si>
  <si>
    <t>11609532TP023E-M32/2</t>
  </si>
  <si>
    <t>11609532TP023E-M33/2</t>
  </si>
  <si>
    <t>11609532TP023E-M34/2</t>
  </si>
  <si>
    <t>11609532TP023E-M35/2</t>
  </si>
  <si>
    <t>11609532TP023E-M36/2</t>
  </si>
  <si>
    <t>11609532TP023E-M37/2</t>
  </si>
  <si>
    <t>11609532TP023E-M38/2</t>
  </si>
  <si>
    <t>11609532TP023E-M39/2</t>
  </si>
  <si>
    <t>11609532TP023E-M310/2</t>
  </si>
  <si>
    <t>11609939MA004D-M21/2</t>
  </si>
  <si>
    <t>11609939MA004D-M22/2</t>
  </si>
  <si>
    <t>11609939MA004D-M23/2</t>
  </si>
  <si>
    <t>11609939MA004D-M24/2</t>
  </si>
  <si>
    <t>11609939MA004D-M25/2</t>
  </si>
  <si>
    <t>11609939MA004D-M26/2</t>
  </si>
  <si>
    <t>11609939MA004D-M27/2</t>
  </si>
  <si>
    <t>11609939MA004D-M28/2</t>
  </si>
  <si>
    <t>11609939MA004D-M29/2</t>
  </si>
  <si>
    <t>11609939MA004D-M210/2</t>
  </si>
  <si>
    <t>11589292LF005D-M11/2</t>
  </si>
  <si>
    <t>11589292LF005D-M12/2</t>
  </si>
  <si>
    <t>11589292LF005D-M13/2</t>
  </si>
  <si>
    <t>11589292LF005D-M14/2</t>
  </si>
  <si>
    <t>11589292LF005D-M15/2</t>
  </si>
  <si>
    <t>11589292LF005D-M16/2</t>
  </si>
  <si>
    <t>11589292LF005D-M17/2</t>
  </si>
  <si>
    <t>11589292LF005D-M18/2</t>
  </si>
  <si>
    <t>11589292LF005D-M19/2</t>
  </si>
  <si>
    <t>11589292LF005D-M110/2</t>
  </si>
  <si>
    <t>93389522MA014E-M11/2</t>
  </si>
  <si>
    <t>93389522MA014E-M12/2</t>
  </si>
  <si>
    <t>93389522MA014E-M13/2</t>
  </si>
  <si>
    <t>93389522MA014E-M14/2</t>
  </si>
  <si>
    <t>93389522MA014E-M15/2</t>
  </si>
  <si>
    <t>93389522MA014E-M16/2</t>
  </si>
  <si>
    <t>93389522MA014E-M17/2</t>
  </si>
  <si>
    <t>93389522MA014E-M18/2</t>
  </si>
  <si>
    <t>93389522MA014E-M19/2</t>
  </si>
  <si>
    <t>93389522MA014E-M110/2</t>
  </si>
  <si>
    <t>BATENTE 5P</t>
  </si>
  <si>
    <t>93390102TP040D-M21/2</t>
  </si>
  <si>
    <t>93390102TP040D-M22/2</t>
  </si>
  <si>
    <t>93390102TP040D-M23/2</t>
  </si>
  <si>
    <t>93390102TP040D-M24/2</t>
  </si>
  <si>
    <t>93390102TP040D-M25/2</t>
  </si>
  <si>
    <t>93390102TP040D-M26/2</t>
  </si>
  <si>
    <t>93390102TP040D-M27/2</t>
  </si>
  <si>
    <t>93390102TP040D-M28/2</t>
  </si>
  <si>
    <t>93390102TP040D-M29/2</t>
  </si>
  <si>
    <t>93390102TP040D-M210/2</t>
  </si>
  <si>
    <t>BRACKET-SUP.FIX.MAÇAN.DE 5P</t>
  </si>
  <si>
    <t>93260909SPSD2E-M51/2</t>
  </si>
  <si>
    <t>93260909SPSD2E-M52/2</t>
  </si>
  <si>
    <t>93260909SPSD2E-M53/2</t>
  </si>
  <si>
    <t>93260909SPSD2E-M54/2</t>
  </si>
  <si>
    <t>93260909SPSD2E-M55/2</t>
  </si>
  <si>
    <t>93260909SPSD2E-M56/2</t>
  </si>
  <si>
    <t>93260909SPSD2E-M57/2</t>
  </si>
  <si>
    <t>93260909SPSD2E-M58/2</t>
  </si>
  <si>
    <t>93260909SPSD2E-M59/2</t>
  </si>
  <si>
    <t>93260909SPSD2E-M510/2</t>
  </si>
  <si>
    <t>PORTINHOLA BRANCA CELTA</t>
  </si>
  <si>
    <t>94778409SPST1D-M31/2</t>
  </si>
  <si>
    <t>94778409SPST1D-M32/2</t>
  </si>
  <si>
    <t>94778409SPST1D-M33/2</t>
  </si>
  <si>
    <t>94778409SPST1D-M34/2</t>
  </si>
  <si>
    <t>94778409SPST1D-M35/2</t>
  </si>
  <si>
    <t>94778409SPST1D-M36/2</t>
  </si>
  <si>
    <t>94778409SPST1D-M37/2</t>
  </si>
  <si>
    <t>94778409SPST1D-M38/2</t>
  </si>
  <si>
    <t>94778409SPST1D-M39/2</t>
  </si>
  <si>
    <t>94778409SPST1D-M310/2</t>
  </si>
  <si>
    <t>TPA AMORTEC. TRASEIRO</t>
  </si>
  <si>
    <t>90438025SPST2E-M31/2</t>
  </si>
  <si>
    <t>90438025SPST2E-M32/2</t>
  </si>
  <si>
    <t>90438025SPST2E-M33/2</t>
  </si>
  <si>
    <t>90438025SPST2E-M34/2</t>
  </si>
  <si>
    <t>90438025SPST2E-M35/2</t>
  </si>
  <si>
    <t>90438025SPST2E-M36/2</t>
  </si>
  <si>
    <t>90438025SPST2E-M37/2</t>
  </si>
  <si>
    <t>90438025SPST2E-M38/2</t>
  </si>
  <si>
    <t>90438025SPST2E-M39/2</t>
  </si>
  <si>
    <t>90438025SPST2E-M310/2</t>
  </si>
  <si>
    <t>94740744SPSD3E-M51/2</t>
  </si>
  <si>
    <t>94740744SPSD3E-M52/2</t>
  </si>
  <si>
    <t>94740744SPSD3E-M53/2</t>
  </si>
  <si>
    <t>94740744SPSD3E-M54/2</t>
  </si>
  <si>
    <t>94740744SPSD3E-M55/2</t>
  </si>
  <si>
    <t>94740744SPSD3E-M56/2</t>
  </si>
  <si>
    <t>94740744SPSD3E-M57/2</t>
  </si>
  <si>
    <t>94740744SPSD3E-M58/2</t>
  </si>
  <si>
    <t>94740744SPSD3E-M59/2</t>
  </si>
  <si>
    <t>94740744SPSD3E-M510/2</t>
  </si>
  <si>
    <t>11588712MA018E-M11/2</t>
  </si>
  <si>
    <t>11588712MA018E-M12/2</t>
  </si>
  <si>
    <t>11588712MA018E-M13/2</t>
  </si>
  <si>
    <t>11588712MA018E-M14/2</t>
  </si>
  <si>
    <t>11588712MA018E-M15/2</t>
  </si>
  <si>
    <t>11588712MA018E-M16/2</t>
  </si>
  <si>
    <t>11588712MA018E-M17/2</t>
  </si>
  <si>
    <t>11588712MA018E-M18/2</t>
  </si>
  <si>
    <t>11588712MA018E-M19/2</t>
  </si>
  <si>
    <t>11588712MA018E-M110/2</t>
  </si>
  <si>
    <t>LF007D-M1</t>
  </si>
  <si>
    <t>11589292LF007D-M11/2</t>
  </si>
  <si>
    <t>11589292LF007D-M12/2</t>
  </si>
  <si>
    <t>11589292LF007D-M13/2</t>
  </si>
  <si>
    <t>11589292LF007D-M14/2</t>
  </si>
  <si>
    <t>11589292LF007D-M15/2</t>
  </si>
  <si>
    <t>11589292LF007D-M16/2</t>
  </si>
  <si>
    <t>11589292LF007D-M17/2</t>
  </si>
  <si>
    <t>11589292LF007D-M18/2</t>
  </si>
  <si>
    <t>11589292LF007D-M19/2</t>
  </si>
  <si>
    <t>11589292LF007D-M110/2</t>
  </si>
  <si>
    <t>13504440LF004E-M11/2</t>
  </si>
  <si>
    <t>13504440LF004E-M12/2</t>
  </si>
  <si>
    <t>13504440LF004E-M13/2</t>
  </si>
  <si>
    <t>13504440LF004E-M14/2</t>
  </si>
  <si>
    <t>13504440LF004E-M15/2</t>
  </si>
  <si>
    <t>13504440LF004E-M16/2</t>
  </si>
  <si>
    <t>13504440LF004E-M17/2</t>
  </si>
  <si>
    <t>13504440LF004E-M18/2</t>
  </si>
  <si>
    <t>13504440LF004E-M19/2</t>
  </si>
  <si>
    <t>13504440LF004E-M110/2</t>
  </si>
  <si>
    <t>52017146MB001D-M11/2</t>
  </si>
  <si>
    <t>52017146MB001D-M12/2</t>
  </si>
  <si>
    <t>52017146MB001D-M13/2</t>
  </si>
  <si>
    <t>52017146MB001D-M14/2</t>
  </si>
  <si>
    <t>52017146MB001D-M15/2</t>
  </si>
  <si>
    <t>52017146MB001D-M16/2</t>
  </si>
  <si>
    <t>52017146MB001D-M17/2</t>
  </si>
  <si>
    <t>52017146MB001D-M18/2</t>
  </si>
  <si>
    <t>52017146MB001D-M19/2</t>
  </si>
  <si>
    <t>52017146MB001D-M110/2</t>
  </si>
  <si>
    <t>94747899MB001D-M11/2</t>
  </si>
  <si>
    <t>94747899MB001D-M12/2</t>
  </si>
  <si>
    <t>94747899MB001D-M13/2</t>
  </si>
  <si>
    <t>94747899MB001D-M14/2</t>
  </si>
  <si>
    <t>94747899MB001D-M15/2</t>
  </si>
  <si>
    <t>94747899MB001D-M16/2</t>
  </si>
  <si>
    <t>94747899MB001D-M17/2</t>
  </si>
  <si>
    <t>94747899MB001D-M18/2</t>
  </si>
  <si>
    <t>94747899MB001D-M19/2</t>
  </si>
  <si>
    <t>94747899MB001D-M110/2</t>
  </si>
  <si>
    <t>11516077MA014D-M21/2</t>
  </si>
  <si>
    <t>11516077MA014D-M22/2</t>
  </si>
  <si>
    <t>11516077MA014D-M23/2</t>
  </si>
  <si>
    <t>11516077MA014D-M24/2</t>
  </si>
  <si>
    <t>11516077MA014D-M25/2</t>
  </si>
  <si>
    <t>11516077MA014D-M26/2</t>
  </si>
  <si>
    <t>11516077MA014D-M27/2</t>
  </si>
  <si>
    <t>11516077MA014D-M28/2</t>
  </si>
  <si>
    <t>11516077MA014D-M29/2</t>
  </si>
  <si>
    <t>11516077MA014D-M210/2</t>
  </si>
  <si>
    <t>90498320MA018E-M11/2</t>
  </si>
  <si>
    <t>90498320MA018E-M12/2</t>
  </si>
  <si>
    <t>90498320MA018E-M13/2</t>
  </si>
  <si>
    <t>90498320MA018E-M14/2</t>
  </si>
  <si>
    <t>90498320MA018E-M15/2</t>
  </si>
  <si>
    <t>90498320MA018E-M16/2</t>
  </si>
  <si>
    <t>90498320MA018E-M17/2</t>
  </si>
  <si>
    <t>90498320MA018E-M18/2</t>
  </si>
  <si>
    <t>90498320MA018E-M19/2</t>
  </si>
  <si>
    <t>90498320MA018E-M110/2</t>
  </si>
  <si>
    <t>SEQUE2-M1</t>
  </si>
  <si>
    <t>93270852SEQUE2-M11/2</t>
  </si>
  <si>
    <t>93270852SEQUE2-M12/2</t>
  </si>
  <si>
    <t>93270852SEQUE2-M13/2</t>
  </si>
  <si>
    <t>93270852SEQUE2-M14/2</t>
  </si>
  <si>
    <t>93270852SEQUE2-M15/2</t>
  </si>
  <si>
    <t>93270852SEQUE2-M16/2</t>
  </si>
  <si>
    <t>93270852SEQUE2-M17/2</t>
  </si>
  <si>
    <t>93270852SEQUE2-M18/2</t>
  </si>
  <si>
    <t>93270852SEQUE2-M19/2</t>
  </si>
  <si>
    <t>93270852SEQUE2-M110/2</t>
  </si>
  <si>
    <t>93280007MB018D-M11/2</t>
  </si>
  <si>
    <t>93280007MB018D-M12/2</t>
  </si>
  <si>
    <t>93280007MB018D-M13/2</t>
  </si>
  <si>
    <t>93280007MB018D-M14/2</t>
  </si>
  <si>
    <t>93280007MB018D-M15/2</t>
  </si>
  <si>
    <t>93280007MB018D-M16/2</t>
  </si>
  <si>
    <t>93280007MB018D-M17/2</t>
  </si>
  <si>
    <t>93280007MB018D-M18/2</t>
  </si>
  <si>
    <t>93280007MB018D-M19/2</t>
  </si>
  <si>
    <t>93280007MB018D-M110/2</t>
  </si>
  <si>
    <t>93388662TP041D-M21/2</t>
  </si>
  <si>
    <t>93388662TP041D-M22/2</t>
  </si>
  <si>
    <t>93388662TP041D-M23/2</t>
  </si>
  <si>
    <t>93388662TP041D-M24/2</t>
  </si>
  <si>
    <t>93388662TP041D-M25/2</t>
  </si>
  <si>
    <t>93388662TP041D-M26/2</t>
  </si>
  <si>
    <t>93388662TP041D-M27/2</t>
  </si>
  <si>
    <t>93388662TP041D-M28/2</t>
  </si>
  <si>
    <t>93388662TP041D-M29/2</t>
  </si>
  <si>
    <t>93388662TP041D-M210/2</t>
  </si>
  <si>
    <t>94710109SEQUE2-M11/2</t>
  </si>
  <si>
    <t>94710109SEQUE2-M12/2</t>
  </si>
  <si>
    <t>94710109SEQUE2-M13/2</t>
  </si>
  <si>
    <t>94710109SEQUE2-M14/2</t>
  </si>
  <si>
    <t>94710109SEQUE2-M15/2</t>
  </si>
  <si>
    <t>94710109SEQUE2-M16/2</t>
  </si>
  <si>
    <t>94710109SEQUE2-M17/2</t>
  </si>
  <si>
    <t>94710109SEQUE2-M18/2</t>
  </si>
  <si>
    <t>94710109SEQUE2-M19/2</t>
  </si>
  <si>
    <t>94710109SEQUE2-M110/2</t>
  </si>
  <si>
    <t>94726591MB018D-M11/2</t>
  </si>
  <si>
    <t>94726591MB018D-M12/2</t>
  </si>
  <si>
    <t>94726591MB018D-M13/2</t>
  </si>
  <si>
    <t>94726591MB018D-M14/2</t>
  </si>
  <si>
    <t>94726591MB018D-M15/2</t>
  </si>
  <si>
    <t>94726591MB018D-M16/2</t>
  </si>
  <si>
    <t>94726591MB018D-M17/2</t>
  </si>
  <si>
    <t>94726591MB018D-M18/2</t>
  </si>
  <si>
    <t>94726591MB018D-M19/2</t>
  </si>
  <si>
    <t>94726591MB018D-M110/2</t>
  </si>
  <si>
    <t>TR. GUIA TRAS. VIDRO PORTA TE 5P</t>
  </si>
  <si>
    <t>93363854SPSD2E-M51/3</t>
  </si>
  <si>
    <t>93363854SPSD2E-M52/3</t>
  </si>
  <si>
    <t>93363854SPSD2E-M53/3</t>
  </si>
  <si>
    <t>93363854SPSD2E-M54/3</t>
  </si>
  <si>
    <t>93363854SPSD2E-M55/3</t>
  </si>
  <si>
    <t>93363854SPSD2E-M56/3</t>
  </si>
  <si>
    <t>93363854SPSD2E-M57/3</t>
  </si>
  <si>
    <t>93363854SPSD2E-M58/3</t>
  </si>
  <si>
    <t>93363854SPSD2E-M59/3</t>
  </si>
  <si>
    <t>93363854SPSD2E-M510/3</t>
  </si>
  <si>
    <t>94706854MB001D-M11/2</t>
  </si>
  <si>
    <t>94706854MB001D-M12/2</t>
  </si>
  <si>
    <t>94706854MB001D-M13/2</t>
  </si>
  <si>
    <t>94706854MB001D-M14/2</t>
  </si>
  <si>
    <t>94706854MB001D-M15/2</t>
  </si>
  <si>
    <t>94706854MB001D-M16/2</t>
  </si>
  <si>
    <t>94706854MB001D-M17/2</t>
  </si>
  <si>
    <t>94706854MB001D-M18/2</t>
  </si>
  <si>
    <t>94706854MB001D-M19/2</t>
  </si>
  <si>
    <t>94706854MB001D-M110/2</t>
  </si>
  <si>
    <t xml:space="preserve">Valvula alívio Celta </t>
  </si>
  <si>
    <t>24430219SPST2E-M31/3</t>
  </si>
  <si>
    <t>24430219SPST2E-M32/3</t>
  </si>
  <si>
    <t>24430219SPST2E-M33/3</t>
  </si>
  <si>
    <t>24430219SPST2E-M34/3</t>
  </si>
  <si>
    <t>24430219SPST2E-M35/3</t>
  </si>
  <si>
    <t>24430219SPST2E-M36/3</t>
  </si>
  <si>
    <t>24430219SPST2E-M37/3</t>
  </si>
  <si>
    <t>24430219SPST2E-M38/3</t>
  </si>
  <si>
    <t>24430219SPST2E-M39/3</t>
  </si>
  <si>
    <t>24430219SPST2E-M310/3</t>
  </si>
  <si>
    <t xml:space="preserve">PORCA-SUPT MCC                                              </t>
  </si>
  <si>
    <t>11516836TP020E-M31/2</t>
  </si>
  <si>
    <t>11516836TP020E-M32/2</t>
  </si>
  <si>
    <t>11516836TP020E-M33/2</t>
  </si>
  <si>
    <t>11516836TP020E-M34/2</t>
  </si>
  <si>
    <t>11516836TP020E-M35/2</t>
  </si>
  <si>
    <t>11516836TP020E-M36/2</t>
  </si>
  <si>
    <t>11516836TP020E-M37/2</t>
  </si>
  <si>
    <t>11516836TP020E-M38/2</t>
  </si>
  <si>
    <t>11516836TP020E-M39/2</t>
  </si>
  <si>
    <t>11516836TP020E-M310/2</t>
  </si>
  <si>
    <t>11589295MA021E-M11/2</t>
  </si>
  <si>
    <t>11589295MA021E-M12/2</t>
  </si>
  <si>
    <t>11589295MA021E-M13/2</t>
  </si>
  <si>
    <t>11589295MA021E-M14/2</t>
  </si>
  <si>
    <t>11589295MA021E-M15/2</t>
  </si>
  <si>
    <t>11589295MA021E-M16/2</t>
  </si>
  <si>
    <t>11589295MA021E-M17/2</t>
  </si>
  <si>
    <t>11589295MA021E-M18/2</t>
  </si>
  <si>
    <t>11589295MA021E-M19/2</t>
  </si>
  <si>
    <t>11589295MA021E-M110/2</t>
  </si>
  <si>
    <t>11589295MA015E-M11/2</t>
  </si>
  <si>
    <t>11589295MA015E-M12/2</t>
  </si>
  <si>
    <t>11589295MA015E-M13/2</t>
  </si>
  <si>
    <t>11589295MA015E-M14/2</t>
  </si>
  <si>
    <t>11589295MA015E-M15/2</t>
  </si>
  <si>
    <t>11589295MA015E-M16/2</t>
  </si>
  <si>
    <t>11589295MA015E-M17/2</t>
  </si>
  <si>
    <t>11589295MA015E-M18/2</t>
  </si>
  <si>
    <t>11589295MA015E-M19/2</t>
  </si>
  <si>
    <t>11589295MA015E-M110/2</t>
  </si>
  <si>
    <t>13502164DO001D-M41/2</t>
  </si>
  <si>
    <t>13502164DO001D-M42/2</t>
  </si>
  <si>
    <t>13502164DO001D-M43/2</t>
  </si>
  <si>
    <t>13502164DO001D-M44/2</t>
  </si>
  <si>
    <t>13502164DO001D-M45/2</t>
  </si>
  <si>
    <t>13502164DO001D-M46/2</t>
  </si>
  <si>
    <t>13502164DO001D-M47/2</t>
  </si>
  <si>
    <t>13502164DO001D-M48/2</t>
  </si>
  <si>
    <t>13502164DO001D-M49/2</t>
  </si>
  <si>
    <t>13502164DO001D-M410/2</t>
  </si>
  <si>
    <t>52071156</t>
  </si>
  <si>
    <t>CABO FLEXIVEL TRAS CELTA</t>
  </si>
  <si>
    <t>52071156SEQUEN-M11/2</t>
  </si>
  <si>
    <t>52071156SEQUEN-M12/2</t>
  </si>
  <si>
    <t>52071156SEQUEN-M13/2</t>
  </si>
  <si>
    <t>52071156SEQUEN-M14/2</t>
  </si>
  <si>
    <t>52071156SEQUEN-M15/2</t>
  </si>
  <si>
    <t>52071156SEQUEN-M16/2</t>
  </si>
  <si>
    <t>52071156SEQUEN-M17/2</t>
  </si>
  <si>
    <t>52071156SEQUEN-M18/2</t>
  </si>
  <si>
    <t>52071156SEQUEN-M19/2</t>
  </si>
  <si>
    <t>52071156SEQUEN-M110/2</t>
  </si>
  <si>
    <t>94708516DO014E-M51/2</t>
  </si>
  <si>
    <t>94708516DO014E-M52/2</t>
  </si>
  <si>
    <t>94708516DO014E-M53/2</t>
  </si>
  <si>
    <t>94708516DO014E-M54/2</t>
  </si>
  <si>
    <t>94708516DO014E-M55/2</t>
  </si>
  <si>
    <t>94708516DO014E-M56/2</t>
  </si>
  <si>
    <t>94708516DO014E-M57/2</t>
  </si>
  <si>
    <t>94708516DO014E-M58/2</t>
  </si>
  <si>
    <t>94708516DO014E-M59/2</t>
  </si>
  <si>
    <t>94708516DO014E-M510/2</t>
  </si>
  <si>
    <t>94748587DO001E-M51/2</t>
  </si>
  <si>
    <t>94748587DO001E-M52/2</t>
  </si>
  <si>
    <t>94748587DO001E-M53/2</t>
  </si>
  <si>
    <t>94748587DO001E-M54/2</t>
  </si>
  <si>
    <t>94748587DO001E-M55/2</t>
  </si>
  <si>
    <t>94748587DO001E-M56/2</t>
  </si>
  <si>
    <t>94748587DO001E-M57/2</t>
  </si>
  <si>
    <t>94748587DO001E-M58/2</t>
  </si>
  <si>
    <t>94748587DO001E-M59/2</t>
  </si>
  <si>
    <t>94748587DO001E-M510/2</t>
  </si>
  <si>
    <t>94768098SPSD3E-M51/2</t>
  </si>
  <si>
    <t>94768098SPSD3E-M52/2</t>
  </si>
  <si>
    <t>94768098SPSD3E-M53/2</t>
  </si>
  <si>
    <t>94768098SPSD3E-M54/2</t>
  </si>
  <si>
    <t>94768098SPSD3E-M55/2</t>
  </si>
  <si>
    <t>94768098SPSD3E-M56/2</t>
  </si>
  <si>
    <t>94768098SPSD3E-M57/2</t>
  </si>
  <si>
    <t>94768098SPSD3E-M58/2</t>
  </si>
  <si>
    <t>94768098SPSD3E-M59/2</t>
  </si>
  <si>
    <t>94768098SPSD3E-M510/2</t>
  </si>
  <si>
    <t>52094575</t>
  </si>
  <si>
    <t>CHICOTE PORTA DIANT L/D EFFECT</t>
  </si>
  <si>
    <t>52094575SPSD3D-M51/2</t>
  </si>
  <si>
    <t>52094575SPSD3D-M52/2</t>
  </si>
  <si>
    <t>52094575SPSD3D-M53/2</t>
  </si>
  <si>
    <t>52094575SPSD3D-M54/2</t>
  </si>
  <si>
    <t>52094575SPSD3D-M55/2</t>
  </si>
  <si>
    <t>52094575SPSD3D-M56/2</t>
  </si>
  <si>
    <t>52094575SPSD3D-M57/2</t>
  </si>
  <si>
    <t>52094575SPSD3D-M58/2</t>
  </si>
  <si>
    <t>52094575SPSD3D-M59/2</t>
  </si>
  <si>
    <t>52094575SPSD3D-M510/2</t>
  </si>
  <si>
    <t xml:space="preserve">Pizza celta </t>
  </si>
  <si>
    <t>94731669SPST3D-M31/2</t>
  </si>
  <si>
    <t>94731669SPST3D-M32/2</t>
  </si>
  <si>
    <t>94731669SPST3D-M33/2</t>
  </si>
  <si>
    <t>94731669SPST3D-M34/2</t>
  </si>
  <si>
    <t>94731669SPST3D-M35/2</t>
  </si>
  <si>
    <t>94731669SPST3D-M36/2</t>
  </si>
  <si>
    <t>94731669SPST3D-M37/2</t>
  </si>
  <si>
    <t>94731669SPST3D-M38/2</t>
  </si>
  <si>
    <t>94731669SPST3D-M39/2</t>
  </si>
  <si>
    <t>94731669SPST3D-M310/2</t>
  </si>
  <si>
    <t>11514519TP030D-M31/2</t>
  </si>
  <si>
    <t>11514519TP030D-M32/2</t>
  </si>
  <si>
    <t>11514519TP030D-M33/2</t>
  </si>
  <si>
    <t>11514519TP030D-M34/2</t>
  </si>
  <si>
    <t>11514519TP030D-M35/2</t>
  </si>
  <si>
    <t>11514519TP030D-M36/2</t>
  </si>
  <si>
    <t>11514519TP030D-M37/2</t>
  </si>
  <si>
    <t>11514519TP030D-M38/2</t>
  </si>
  <si>
    <t>11514519TP030D-M39/2</t>
  </si>
  <si>
    <t>11514519TP030D-M310/2</t>
  </si>
  <si>
    <t>TP031D-M3</t>
  </si>
  <si>
    <t>93251962TP031D-M31/2</t>
  </si>
  <si>
    <t>93251962TP031D-M32/2</t>
  </si>
  <si>
    <t>93251962TP031D-M33/2</t>
  </si>
  <si>
    <t>93251962TP031D-M34/2</t>
  </si>
  <si>
    <t>93251962TP031D-M35/2</t>
  </si>
  <si>
    <t>93251962TP031D-M36/2</t>
  </si>
  <si>
    <t>93251962TP031D-M37/2</t>
  </si>
  <si>
    <t>93251962TP031D-M38/2</t>
  </si>
  <si>
    <t>93251962TP031D-M39/2</t>
  </si>
  <si>
    <t>93251962TP031D-M310/2</t>
  </si>
  <si>
    <t>52045785SPSD3E-M51/3</t>
  </si>
  <si>
    <t>52045785SPSD3E-M52/3</t>
  </si>
  <si>
    <t>52045785SPSD3E-M53/3</t>
  </si>
  <si>
    <t>52045785SPSD3E-M54/3</t>
  </si>
  <si>
    <t>52045785SPSD3E-M55/3</t>
  </si>
  <si>
    <t>52045785SPSD3E-M56/3</t>
  </si>
  <si>
    <t>52045785SPSD3E-M57/3</t>
  </si>
  <si>
    <t>52045785SPSD3E-M58/3</t>
  </si>
  <si>
    <t>52045785SPSD3E-M59/3</t>
  </si>
  <si>
    <t>52045785SPSD3E-M510/3</t>
  </si>
  <si>
    <t>52027942TP055E-M31/2</t>
  </si>
  <si>
    <t>52027942TP055E-M32/2</t>
  </si>
  <si>
    <t>52027942TP055E-M33/2</t>
  </si>
  <si>
    <t>52027942TP055E-M34/2</t>
  </si>
  <si>
    <t>52027942TP055E-M35/2</t>
  </si>
  <si>
    <t>52027942TP055E-M36/2</t>
  </si>
  <si>
    <t>52027942TP055E-M37/2</t>
  </si>
  <si>
    <t>52027942TP055E-M38/2</t>
  </si>
  <si>
    <t>52027942TP055E-M39/2</t>
  </si>
  <si>
    <t>52027942TP055E-M310/2</t>
  </si>
  <si>
    <t>94759962TP039E-M31/2</t>
  </si>
  <si>
    <t>94759962TP039E-M32/2</t>
  </si>
  <si>
    <t>94759962TP039E-M33/2</t>
  </si>
  <si>
    <t>94759962TP039E-M34/2</t>
  </si>
  <si>
    <t>94759962TP039E-M35/2</t>
  </si>
  <si>
    <t>94759962TP039E-M36/2</t>
  </si>
  <si>
    <t>94759962TP039E-M37/2</t>
  </si>
  <si>
    <t>94759962TP039E-M38/2</t>
  </si>
  <si>
    <t>94759962TP039E-M39/2</t>
  </si>
  <si>
    <t>94759962TP039E-M310/2</t>
  </si>
  <si>
    <t>13235986MA001E-M11/2</t>
  </si>
  <si>
    <t>13235986MA001E-M12/2</t>
  </si>
  <si>
    <t>13235986MA001E-M13/2</t>
  </si>
  <si>
    <t>13235986MA001E-M14/2</t>
  </si>
  <si>
    <t>13235986MA001E-M15/2</t>
  </si>
  <si>
    <t>13235986MA001E-M16/2</t>
  </si>
  <si>
    <t>13235986MA001E-M17/2</t>
  </si>
  <si>
    <t>13235986MA001E-M18/2</t>
  </si>
  <si>
    <t>13235986MA001E-M19/2</t>
  </si>
  <si>
    <t>13235986MA001E-M110/2</t>
  </si>
  <si>
    <t>11589015DO016E-M51/2</t>
  </si>
  <si>
    <t>11589015DO016E-M52/2</t>
  </si>
  <si>
    <t>11589015DO016E-M53/2</t>
  </si>
  <si>
    <t>11589015DO016E-M54/2</t>
  </si>
  <si>
    <t>11589015DO016E-M55/2</t>
  </si>
  <si>
    <t>11589015DO016E-M56/2</t>
  </si>
  <si>
    <t>11589015DO016E-M57/2</t>
  </si>
  <si>
    <t>11589015DO016E-M58/2</t>
  </si>
  <si>
    <t>11589015DO016E-M59/2</t>
  </si>
  <si>
    <t>11589015DO016E-M510/2</t>
  </si>
  <si>
    <t>MAÇANETA Ext. TRASEIRA LD PRETA</t>
  </si>
  <si>
    <t>94740745SPSD3D-M51/2</t>
  </si>
  <si>
    <t>94740745SPSD3D-M52/2</t>
  </si>
  <si>
    <t>94740745SPSD3D-M53/2</t>
  </si>
  <si>
    <t>94740745SPSD3D-M54/2</t>
  </si>
  <si>
    <t>94740745SPSD3D-M55/2</t>
  </si>
  <si>
    <t>94740745SPSD3D-M56/2</t>
  </si>
  <si>
    <t>94740745SPSD3D-M57/2</t>
  </si>
  <si>
    <t>94740745SPSD3D-M58/2</t>
  </si>
  <si>
    <t>94740745SPSD3D-M59/2</t>
  </si>
  <si>
    <t>94740745SPSD3D-M510/2</t>
  </si>
  <si>
    <t>GROMMET</t>
  </si>
  <si>
    <t>94746805TP009E-M31/2</t>
  </si>
  <si>
    <t>94746805TP009E-M32/2</t>
  </si>
  <si>
    <t>94746805TP009E-M33/2</t>
  </si>
  <si>
    <t>94746805TP009E-M34/2</t>
  </si>
  <si>
    <t>94746805TP009E-M35/2</t>
  </si>
  <si>
    <t>94746805TP009E-M36/2</t>
  </si>
  <si>
    <t>94746805TP009E-M37/2</t>
  </si>
  <si>
    <t>94746805TP009E-M38/2</t>
  </si>
  <si>
    <t>94746805TP009E-M39/2</t>
  </si>
  <si>
    <t>94746805TP009E-M310/2</t>
  </si>
  <si>
    <t>94757618MB018D-M11/2</t>
  </si>
  <si>
    <t>94757618MB018D-M12/2</t>
  </si>
  <si>
    <t>94757618MB018D-M13/2</t>
  </si>
  <si>
    <t>94757618MB018D-M14/2</t>
  </si>
  <si>
    <t>94757618MB018D-M15/2</t>
  </si>
  <si>
    <t>94757618MB018D-M16/2</t>
  </si>
  <si>
    <t>94757618MB018D-M17/2</t>
  </si>
  <si>
    <t>94757618MB018D-M18/2</t>
  </si>
  <si>
    <t>94757618MB018D-M19/2</t>
  </si>
  <si>
    <t>94757618MB018D-M110/2</t>
  </si>
  <si>
    <t>MAÇANETA EXTERNA DE VERMELHO</t>
  </si>
  <si>
    <t>94759215SPSD1E-M51/2</t>
  </si>
  <si>
    <t>94759215SPSD1E-M52/2</t>
  </si>
  <si>
    <t>94759215SPSD1E-M53/2</t>
  </si>
  <si>
    <t>94759215SPSD1E-M54/2</t>
  </si>
  <si>
    <t>94759215SPSD1E-M55/2</t>
  </si>
  <si>
    <t>94759215SPSD1E-M56/2</t>
  </si>
  <si>
    <t>94759215SPSD1E-M57/2</t>
  </si>
  <si>
    <t>94759215SPSD1E-M58/2</t>
  </si>
  <si>
    <t>94759215SPSD1E-M59/2</t>
  </si>
  <si>
    <t>94759215SPSD1E-M510/2</t>
  </si>
  <si>
    <t>10131313LF007D-M11/1</t>
  </si>
  <si>
    <t>10131313LF007D-M12/1</t>
  </si>
  <si>
    <t>10131313LF007D-M13/1</t>
  </si>
  <si>
    <t>10131313LF007D-M14/1</t>
  </si>
  <si>
    <t>10131313LF007D-M15/1</t>
  </si>
  <si>
    <t>10131313LF007D-M16/1</t>
  </si>
  <si>
    <t>10131313LF007D-M17/1</t>
  </si>
  <si>
    <t>10131313LF007D-M18/1</t>
  </si>
  <si>
    <t>10131313LF007D-M19/1</t>
  </si>
  <si>
    <t>10131313LF007D-M110/1</t>
  </si>
  <si>
    <t>11609952TP039E-M31/1</t>
  </si>
  <si>
    <t>11609952TP039E-M32/1</t>
  </si>
  <si>
    <t>11609952TP039E-M33/1</t>
  </si>
  <si>
    <t>11609952TP039E-M34/1</t>
  </si>
  <si>
    <t>11609952TP039E-M35/1</t>
  </si>
  <si>
    <t>11609952TP039E-M36/1</t>
  </si>
  <si>
    <t>11609952TP039E-M37/1</t>
  </si>
  <si>
    <t>11609952TP039E-M38/1</t>
  </si>
  <si>
    <t>11609952TP039E-M39/1</t>
  </si>
  <si>
    <t>11609952TP039E-M310/1</t>
  </si>
  <si>
    <t>11589015TP039D-M21/1</t>
  </si>
  <si>
    <t>11589015TP039D-M22/1</t>
  </si>
  <si>
    <t>11589015TP039D-M23/1</t>
  </si>
  <si>
    <t>11589015TP039D-M24/1</t>
  </si>
  <si>
    <t>11589015TP039D-M25/1</t>
  </si>
  <si>
    <t>11589015TP039D-M26/1</t>
  </si>
  <si>
    <t>11589015TP039D-M27/1</t>
  </si>
  <si>
    <t>11589015TP039D-M28/1</t>
  </si>
  <si>
    <t>11589015TP039D-M29/1</t>
  </si>
  <si>
    <t>11589015TP039D-M210/1</t>
  </si>
  <si>
    <t>13575155TP018E-M31/1</t>
  </si>
  <si>
    <t>13575155TP018E-M32/1</t>
  </si>
  <si>
    <t>13575155TP018E-M33/1</t>
  </si>
  <si>
    <t>13575155TP018E-M34/1</t>
  </si>
  <si>
    <t>13575155TP018E-M35/1</t>
  </si>
  <si>
    <t>13575155TP018E-M36/1</t>
  </si>
  <si>
    <t>13575155TP018E-M37/1</t>
  </si>
  <si>
    <t>13575155TP018E-M38/1</t>
  </si>
  <si>
    <t>13575155TP018E-M39/1</t>
  </si>
  <si>
    <t>13575155TP018E-M310/1</t>
  </si>
  <si>
    <t>EMBLEMA TPA TRAS CELTA</t>
  </si>
  <si>
    <t>52016722LF001E-M11/1</t>
  </si>
  <si>
    <t>52016722LF001E-M12/1</t>
  </si>
  <si>
    <t>52016722LF001E-M13/1</t>
  </si>
  <si>
    <t>52016722LF001E-M14/1</t>
  </si>
  <si>
    <t>52016722LF001E-M15/1</t>
  </si>
  <si>
    <t>52016722LF001E-M16/1</t>
  </si>
  <si>
    <t>52016722LF001E-M17/1</t>
  </si>
  <si>
    <t>52016722LF001E-M18/1</t>
  </si>
  <si>
    <t>52016722LF001E-M19/1</t>
  </si>
  <si>
    <t>52016722LF001E-M110/1</t>
  </si>
  <si>
    <t>PORCA EXPANSIVA DEF</t>
  </si>
  <si>
    <t>1500</t>
  </si>
  <si>
    <t>90481617MB005E-M11/1</t>
  </si>
  <si>
    <t>90481617MB005E-M12/1</t>
  </si>
  <si>
    <t>90481617MB005E-M13/1</t>
  </si>
  <si>
    <t>90481617MB005E-M14/1</t>
  </si>
  <si>
    <t>90481617MB005E-M15/1</t>
  </si>
  <si>
    <t>90481617MB005E-M16/1</t>
  </si>
  <si>
    <t>90481617MB005E-M17/1</t>
  </si>
  <si>
    <t>90481617MB005E-M18/1</t>
  </si>
  <si>
    <t>90481617MB005E-M19/1</t>
  </si>
  <si>
    <t>90481617MB005E-M110/1</t>
  </si>
  <si>
    <t>93290251LF003D-M11/1</t>
  </si>
  <si>
    <t>93290251LF003D-M12/1</t>
  </si>
  <si>
    <t>93290251LF003D-M13/1</t>
  </si>
  <si>
    <t>93290251LF003D-M14/1</t>
  </si>
  <si>
    <t>93290251LF003D-M15/1</t>
  </si>
  <si>
    <t>93290251LF003D-M16/1</t>
  </si>
  <si>
    <t>93290251LF003D-M17/1</t>
  </si>
  <si>
    <t>93290251LF003D-M18/1</t>
  </si>
  <si>
    <t>93290251LF003D-M19/1</t>
  </si>
  <si>
    <t>93290251LF003D-M110/1</t>
  </si>
  <si>
    <t>MB003D-M1</t>
  </si>
  <si>
    <t>93290373MB003D-M11/1</t>
  </si>
  <si>
    <t>93290373MB003D-M12/1</t>
  </si>
  <si>
    <t>93290373MB003D-M13/1</t>
  </si>
  <si>
    <t>93290373MB003D-M14/1</t>
  </si>
  <si>
    <t>93290373MB003D-M15/1</t>
  </si>
  <si>
    <t>93290373MB003D-M16/1</t>
  </si>
  <si>
    <t>93290373MB003D-M17/1</t>
  </si>
  <si>
    <t>93290373MB003D-M18/1</t>
  </si>
  <si>
    <t>93290373MB003D-M19/1</t>
  </si>
  <si>
    <t>93290373MB003D-M110/1</t>
  </si>
  <si>
    <t>11570654DO010D-M41/1</t>
  </si>
  <si>
    <t>11570654DO010D-M42/1</t>
  </si>
  <si>
    <t>11570654DO010D-M43/1</t>
  </si>
  <si>
    <t>11570654DO010D-M44/1</t>
  </si>
  <si>
    <t>11570654DO010D-M45/1</t>
  </si>
  <si>
    <t>11570654DO010D-M46/1</t>
  </si>
  <si>
    <t>11570654DO010D-M47/1</t>
  </si>
  <si>
    <t>11570654DO010D-M48/1</t>
  </si>
  <si>
    <t>11570654DO010D-M49/1</t>
  </si>
  <si>
    <t>11570654DO010D-M410/1</t>
  </si>
  <si>
    <t>MB015D-M1</t>
  </si>
  <si>
    <t>94580457MB015D-M11/1</t>
  </si>
  <si>
    <t>94580457MB015D-M12/1</t>
  </si>
  <si>
    <t>94580457MB015D-M13/1</t>
  </si>
  <si>
    <t>94580457MB015D-M14/1</t>
  </si>
  <si>
    <t>94580457MB015D-M15/1</t>
  </si>
  <si>
    <t>94580457MB015D-M16/1</t>
  </si>
  <si>
    <t>94580457MB015D-M17/1</t>
  </si>
  <si>
    <t>94580457MB015D-M18/1</t>
  </si>
  <si>
    <t>94580457MB015D-M19/1</t>
  </si>
  <si>
    <t>94580457MB015D-M110/1</t>
  </si>
  <si>
    <t>96497159MB015D-M11/1</t>
  </si>
  <si>
    <t>96497159MB015D-M12/1</t>
  </si>
  <si>
    <t>96497159MB015D-M13/1</t>
  </si>
  <si>
    <t>96497159MB015D-M14/1</t>
  </si>
  <si>
    <t>96497159MB015D-M15/1</t>
  </si>
  <si>
    <t>96497159MB015D-M16/1</t>
  </si>
  <si>
    <t>96497159MB015D-M17/1</t>
  </si>
  <si>
    <t>96497159MB015D-M18/1</t>
  </si>
  <si>
    <t>96497159MB015D-M19/1</t>
  </si>
  <si>
    <t>96497159MB015D-M110/1</t>
  </si>
  <si>
    <t>52078472</t>
  </si>
  <si>
    <t>COBERT POLO POS.</t>
  </si>
  <si>
    <t>52078472LF005D-M11/1</t>
  </si>
  <si>
    <t>52078472LF005D-M12/1</t>
  </si>
  <si>
    <t>52078472LF005D-M13/1</t>
  </si>
  <si>
    <t>52078472LF005D-M14/1</t>
  </si>
  <si>
    <t>52078472LF005D-M15/1</t>
  </si>
  <si>
    <t>52078472LF005D-M16/1</t>
  </si>
  <si>
    <t>52078472LF005D-M17/1</t>
  </si>
  <si>
    <t>52078472LF005D-M18/1</t>
  </si>
  <si>
    <t>52078472LF005D-M19/1</t>
  </si>
  <si>
    <t>52078472LF005D-M110/1</t>
  </si>
  <si>
    <t>11570654DO010E-M51/1</t>
  </si>
  <si>
    <t>11570654DO010E-M52/1</t>
  </si>
  <si>
    <t>11570654DO010E-M53/1</t>
  </si>
  <si>
    <t>11570654DO010E-M54/1</t>
  </si>
  <si>
    <t>11570654DO010E-M55/1</t>
  </si>
  <si>
    <t>11570654DO010E-M56/1</t>
  </si>
  <si>
    <t>11570654DO010E-M57/1</t>
  </si>
  <si>
    <t>11570654DO010E-M58/1</t>
  </si>
  <si>
    <t>11570654DO010E-M59/1</t>
  </si>
  <si>
    <t>11570654DO010E-M510/1</t>
  </si>
  <si>
    <t>93390102TP037E-M31/2</t>
  </si>
  <si>
    <t>93390102TP037E-M32/2</t>
  </si>
  <si>
    <t>93390102TP037E-M33/2</t>
  </si>
  <si>
    <t>93390102TP037E-M34/2</t>
  </si>
  <si>
    <t>93390102TP037E-M35/2</t>
  </si>
  <si>
    <t>93390102TP037E-M36/2</t>
  </si>
  <si>
    <t>93390102TP037E-M37/2</t>
  </si>
  <si>
    <t>93390102TP037E-M38/2</t>
  </si>
  <si>
    <t>93390102TP037E-M39/2</t>
  </si>
  <si>
    <t>93390102TP037E-M310/2</t>
  </si>
  <si>
    <t>DO015D-M5</t>
  </si>
  <si>
    <t>11589015DO015D-M51/2</t>
  </si>
  <si>
    <t>11589015DO015D-M52/2</t>
  </si>
  <si>
    <t>11589015DO015D-M53/2</t>
  </si>
  <si>
    <t>11589015DO015D-M54/2</t>
  </si>
  <si>
    <t>11589015DO015D-M55/2</t>
  </si>
  <si>
    <t>11589015DO015D-M56/2</t>
  </si>
  <si>
    <t>11589015DO015D-M57/2</t>
  </si>
  <si>
    <t>11589015DO015D-M58/2</t>
  </si>
  <si>
    <t>11589015DO015D-M59/2</t>
  </si>
  <si>
    <t>11589015DO015D-M510/2</t>
  </si>
  <si>
    <t>PUXADOR DA PORTA DD 3 E 5P</t>
  </si>
  <si>
    <t>93373134DOCPNL-M41/2</t>
  </si>
  <si>
    <t>93373134DOCPNL-M42/2</t>
  </si>
  <si>
    <t>93373134DOCPNL-M43/2</t>
  </si>
  <si>
    <t>93373134DOCPNL-M44/2</t>
  </si>
  <si>
    <t>93373134DOCPNL-M45/2</t>
  </si>
  <si>
    <t>93373134DOCPNL-M46/2</t>
  </si>
  <si>
    <t>93373134DOCPNL-M47/2</t>
  </si>
  <si>
    <t>93373134DOCPNL-M48/2</t>
  </si>
  <si>
    <t>93373134DOCPNL-M49/2</t>
  </si>
  <si>
    <t>93373134DOCPNL-M410/2</t>
  </si>
  <si>
    <t>24403251MA008E-M11/2</t>
  </si>
  <si>
    <t>24403251MA008E-M12/2</t>
  </si>
  <si>
    <t>24403251MA008E-M13/2</t>
  </si>
  <si>
    <t>24403251MA008E-M14/2</t>
  </si>
  <si>
    <t>24403251MA008E-M15/2</t>
  </si>
  <si>
    <t>24403251MA008E-M16/2</t>
  </si>
  <si>
    <t>24403251MA008E-M17/2</t>
  </si>
  <si>
    <t>24403251MA008E-M18/2</t>
  </si>
  <si>
    <t>24403251MA008E-M19/2</t>
  </si>
  <si>
    <t>24403251MA008E-M110/2</t>
  </si>
  <si>
    <t>93299976MINOMI-M31/2</t>
  </si>
  <si>
    <t>93299976MINOMI-M32/2</t>
  </si>
  <si>
    <t>93299976MINOMI-M33/2</t>
  </si>
  <si>
    <t>93299976MINOMI-M34/2</t>
  </si>
  <si>
    <t>93299976MINOMI-M35/2</t>
  </si>
  <si>
    <t>93299976MINOMI-M36/2</t>
  </si>
  <si>
    <t>93299976MINOMI-M37/2</t>
  </si>
  <si>
    <t>93299976MINOMI-M38/2</t>
  </si>
  <si>
    <t>93299976MINOMI-M39/2</t>
  </si>
  <si>
    <t>93299976MINOMI-M310/2</t>
  </si>
  <si>
    <t>94535987TP001D-M31/2</t>
  </si>
  <si>
    <t>94535987TP001D-M32/2</t>
  </si>
  <si>
    <t>94535987TP001D-M33/2</t>
  </si>
  <si>
    <t>94535987TP001D-M34/2</t>
  </si>
  <si>
    <t>94535987TP001D-M35/2</t>
  </si>
  <si>
    <t>94535987TP001D-M36/2</t>
  </si>
  <si>
    <t>94535987TP001D-M37/2</t>
  </si>
  <si>
    <t>94535987TP001D-M38/2</t>
  </si>
  <si>
    <t>94535987TP001D-M39/2</t>
  </si>
  <si>
    <t>94535987TP001D-M310/2</t>
  </si>
  <si>
    <t>94580457LF003D-M11/2</t>
  </si>
  <si>
    <t>94580457LF003D-M12/2</t>
  </si>
  <si>
    <t>94580457LF003D-M13/2</t>
  </si>
  <si>
    <t>94580457LF003D-M14/2</t>
  </si>
  <si>
    <t>94580457LF003D-M15/2</t>
  </si>
  <si>
    <t>94580457LF003D-M16/2</t>
  </si>
  <si>
    <t>94580457LF003D-M17/2</t>
  </si>
  <si>
    <t>94580457LF003D-M18/2</t>
  </si>
  <si>
    <t>94580457LF003D-M19/2</t>
  </si>
  <si>
    <t>94580457LF003D-M110/2</t>
  </si>
  <si>
    <t>HASTE TRASEIRA ESQUERDA</t>
  </si>
  <si>
    <t>94748595DO001E-M51/2</t>
  </si>
  <si>
    <t>94748595DO001E-M52/2</t>
  </si>
  <si>
    <t>94748595DO001E-M53/2</t>
  </si>
  <si>
    <t>94748595DO001E-M54/2</t>
  </si>
  <si>
    <t>94748595DO001E-M55/2</t>
  </si>
  <si>
    <t>94748595DO001E-M56/2</t>
  </si>
  <si>
    <t>94748595DO001E-M57/2</t>
  </si>
  <si>
    <t>94748595DO001E-M58/2</t>
  </si>
  <si>
    <t>94748595DO001E-M59/2</t>
  </si>
  <si>
    <t>94748595DO001E-M510/2</t>
  </si>
  <si>
    <t>95292265MINOMI-M31/2</t>
  </si>
  <si>
    <t>95292265MINOMI-M32/2</t>
  </si>
  <si>
    <t>95292265MINOMI-M33/2</t>
  </si>
  <si>
    <t>95292265MINOMI-M34/2</t>
  </si>
  <si>
    <t>95292265MINOMI-M35/2</t>
  </si>
  <si>
    <t>95292265MINOMI-M36/2</t>
  </si>
  <si>
    <t>95292265MINOMI-M37/2</t>
  </si>
  <si>
    <t>95292265MINOMI-M38/2</t>
  </si>
  <si>
    <t>95292265MINOMI-M39/2</t>
  </si>
  <si>
    <t>95292265MINOMI-M310/2</t>
  </si>
  <si>
    <t>52045855SPSD1E-M51/3</t>
  </si>
  <si>
    <t>52045855SPSD1E-M52/3</t>
  </si>
  <si>
    <t>52045855SPSD1E-M53/3</t>
  </si>
  <si>
    <t>52045855SPSD1E-M54/3</t>
  </si>
  <si>
    <t>52045855SPSD1E-M55/3</t>
  </si>
  <si>
    <t>52045855SPSD1E-M56/3</t>
  </si>
  <si>
    <t>52045855SPSD1E-M57/3</t>
  </si>
  <si>
    <t>52045855SPSD1E-M58/3</t>
  </si>
  <si>
    <t>52045855SPSD1E-M59/3</t>
  </si>
  <si>
    <t>52045855SPSD1E-M510/3</t>
  </si>
  <si>
    <t>PORT. PRETA</t>
  </si>
  <si>
    <t>94740713SPST1D-M31/2</t>
  </si>
  <si>
    <t>94740713SPST1D-M32/2</t>
  </si>
  <si>
    <t>94740713SPST1D-M33/2</t>
  </si>
  <si>
    <t>94740713SPST1D-M34/2</t>
  </si>
  <si>
    <t>94740713SPST1D-M35/2</t>
  </si>
  <si>
    <t>94740713SPST1D-M36/2</t>
  </si>
  <si>
    <t>94740713SPST1D-M37/2</t>
  </si>
  <si>
    <t>94740713SPST1D-M38/2</t>
  </si>
  <si>
    <t>94740713SPST1D-M39/2</t>
  </si>
  <si>
    <t>94740713SPST1D-M310/2</t>
  </si>
  <si>
    <t>13191439TP006D-M31/2</t>
  </si>
  <si>
    <t>13191439TP006D-M32/2</t>
  </si>
  <si>
    <t>13191439TP006D-M33/2</t>
  </si>
  <si>
    <t>13191439TP006D-M34/2</t>
  </si>
  <si>
    <t>13191439TP006D-M35/2</t>
  </si>
  <si>
    <t>13191439TP006D-M36/2</t>
  </si>
  <si>
    <t>13191439TP006D-M37/2</t>
  </si>
  <si>
    <t>13191439TP006D-M38/2</t>
  </si>
  <si>
    <t>13191439TP006D-M39/2</t>
  </si>
  <si>
    <t>13191439TP006D-M310/2</t>
  </si>
  <si>
    <t>90230846DO010D-M41/2</t>
  </si>
  <si>
    <t>90230846DO010D-M42/2</t>
  </si>
  <si>
    <t>90230846DO010D-M43/2</t>
  </si>
  <si>
    <t>90230846DO010D-M44/2</t>
  </si>
  <si>
    <t>90230846DO010D-M45/2</t>
  </si>
  <si>
    <t>90230846DO010D-M46/2</t>
  </si>
  <si>
    <t>90230846DO010D-M47/2</t>
  </si>
  <si>
    <t>90230846DO010D-M48/2</t>
  </si>
  <si>
    <t>90230846DO010D-M49/2</t>
  </si>
  <si>
    <t>90230846DO010D-M410/2</t>
  </si>
  <si>
    <t>PARAFUSO RODA</t>
  </si>
  <si>
    <t>90473457MB020E-M11/3</t>
  </si>
  <si>
    <t>90473457MB020E-M12/3</t>
  </si>
  <si>
    <t>90473457MB020E-M13/3</t>
  </si>
  <si>
    <t>90473457MB020E-M14/3</t>
  </si>
  <si>
    <t>90473457MB020E-M15/3</t>
  </si>
  <si>
    <t>90473457MB020E-M16/3</t>
  </si>
  <si>
    <t>90473457MB020E-M17/3</t>
  </si>
  <si>
    <t>90473457MB020E-M18/3</t>
  </si>
  <si>
    <t>90473457MB020E-M19/3</t>
  </si>
  <si>
    <t>90473457MB020E-M110/3</t>
  </si>
  <si>
    <t>PF FIX CINTO</t>
  </si>
  <si>
    <t>93290310MINOMI-M31/2</t>
  </si>
  <si>
    <t>93290310MINOMI-M32/2</t>
  </si>
  <si>
    <t>93290310MINOMI-M33/2</t>
  </si>
  <si>
    <t>93290310MINOMI-M34/2</t>
  </si>
  <si>
    <t>93290310MINOMI-M35/2</t>
  </si>
  <si>
    <t>93290310MINOMI-M36/2</t>
  </si>
  <si>
    <t>93290310MINOMI-M37/2</t>
  </si>
  <si>
    <t>93290310MINOMI-M38/2</t>
  </si>
  <si>
    <t>93290310MINOMI-M39/2</t>
  </si>
  <si>
    <t>93290310MINOMI-M310/2</t>
  </si>
  <si>
    <t>13592528SPSD2E-M51/3</t>
  </si>
  <si>
    <t>13592528SPSD2E-M52/3</t>
  </si>
  <si>
    <t>13592528SPSD2E-M53/3</t>
  </si>
  <si>
    <t>13592528SPSD2E-M54/3</t>
  </si>
  <si>
    <t>13592528SPSD2E-M55/3</t>
  </si>
  <si>
    <t>13592528SPSD2E-M56/3</t>
  </si>
  <si>
    <t>13592528SPSD2E-M57/3</t>
  </si>
  <si>
    <t>13592528SPSD2E-M58/3</t>
  </si>
  <si>
    <t>13592528SPSD2E-M59/3</t>
  </si>
  <si>
    <t>13592528SPSD2E-M510/3</t>
  </si>
  <si>
    <t>BRACKET MAÇ.-SUP.MAC.EXT.TRAS.LE 5P</t>
  </si>
  <si>
    <t>93363844SPSD2E-M51/2</t>
  </si>
  <si>
    <t>93363844SPSD2E-M52/2</t>
  </si>
  <si>
    <t>93363844SPSD2E-M53/2</t>
  </si>
  <si>
    <t>93363844SPSD2E-M54/2</t>
  </si>
  <si>
    <t>93363844SPSD2E-M55/2</t>
  </si>
  <si>
    <t>93363844SPSD2E-M56/2</t>
  </si>
  <si>
    <t>93363844SPSD2E-M57/2</t>
  </si>
  <si>
    <t>93363844SPSD2E-M58/2</t>
  </si>
  <si>
    <t>93363844SPSD2E-M59/2</t>
  </si>
  <si>
    <t>93363844SPSD2E-M510/2</t>
  </si>
  <si>
    <t>15250458SPSD3E-M51/2</t>
  </si>
  <si>
    <t>15250458SPSD3E-M52/2</t>
  </si>
  <si>
    <t>15250458SPSD3E-M53/2</t>
  </si>
  <si>
    <t>15250458SPSD3E-M54/2</t>
  </si>
  <si>
    <t>15250458SPSD3E-M55/2</t>
  </si>
  <si>
    <t>15250458SPSD3E-M56/2</t>
  </si>
  <si>
    <t>15250458SPSD3E-M57/2</t>
  </si>
  <si>
    <t>15250458SPSD3E-M58/2</t>
  </si>
  <si>
    <t>15250458SPSD3E-M59/2</t>
  </si>
  <si>
    <t>15250458SPSD3E-M510/2</t>
  </si>
  <si>
    <t>9545939315203D-PI1/4</t>
  </si>
  <si>
    <t>9545939315203D-PI2/4</t>
  </si>
  <si>
    <t>9545939315203D-PI3/4</t>
  </si>
  <si>
    <t>9545939315203D-PI4/4</t>
  </si>
  <si>
    <t>9545939315203D-PI5/4</t>
  </si>
  <si>
    <t>9545939315203D-PI6/4</t>
  </si>
  <si>
    <t>9545939315203D-PI7/4</t>
  </si>
  <si>
    <t>9545939315203D-PI8/4</t>
  </si>
  <si>
    <t>9545939315203D-PI9/4</t>
  </si>
  <si>
    <t>9545939315203D-PI10/4</t>
  </si>
  <si>
    <t>CX484034</t>
  </si>
  <si>
    <t>11514596MAP05D-M21/2</t>
  </si>
  <si>
    <t>11514596MAP05D-M22/2</t>
  </si>
  <si>
    <t>11514596MAP05D-M23/2</t>
  </si>
  <si>
    <t>11514596MAP05D-M24/2</t>
  </si>
  <si>
    <t>11514596MAP05D-M25/2</t>
  </si>
  <si>
    <t>11514596MAP05D-M26/2</t>
  </si>
  <si>
    <t>11514596MAP05D-M27/2</t>
  </si>
  <si>
    <t>11514596MAP05D-M28/2</t>
  </si>
  <si>
    <t>11514596MAP05D-M29/2</t>
  </si>
  <si>
    <t>11514596MAP05D-M210/2</t>
  </si>
  <si>
    <t>11570637MB002D-M11/2</t>
  </si>
  <si>
    <t>11570637MB002D-M12/2</t>
  </si>
  <si>
    <t>11570637MB002D-M13/2</t>
  </si>
  <si>
    <t>11570637MB002D-M14/2</t>
  </si>
  <si>
    <t>11570637MB002D-M15/2</t>
  </si>
  <si>
    <t>11570637MB002D-M16/2</t>
  </si>
  <si>
    <t>11570637MB002D-M17/2</t>
  </si>
  <si>
    <t>11570637MB002D-M18/2</t>
  </si>
  <si>
    <t>11570637MB002D-M19/2</t>
  </si>
  <si>
    <t>11570637MB002D-M110/2</t>
  </si>
  <si>
    <t>11609280TP026E-M31/2</t>
  </si>
  <si>
    <t>11609280TP026E-M32/2</t>
  </si>
  <si>
    <t>11609280TP026E-M33/2</t>
  </si>
  <si>
    <t>11609280TP026E-M34/2</t>
  </si>
  <si>
    <t>11609280TP026E-M35/2</t>
  </si>
  <si>
    <t>11609280TP026E-M36/2</t>
  </si>
  <si>
    <t>11609280TP026E-M37/2</t>
  </si>
  <si>
    <t>11609280TP026E-M38/2</t>
  </si>
  <si>
    <t>11609280TP026E-M39/2</t>
  </si>
  <si>
    <t>11609280TP026E-M310/2</t>
  </si>
  <si>
    <t>11611963MAP05E-M21/2</t>
  </si>
  <si>
    <t>11611963MAP05E-M22/2</t>
  </si>
  <si>
    <t>11611963MAP05E-M23/2</t>
  </si>
  <si>
    <t>11611963MAP05E-M24/2</t>
  </si>
  <si>
    <t>11611963MAP05E-M25/2</t>
  </si>
  <si>
    <t>11611963MAP05E-M26/2</t>
  </si>
  <si>
    <t>11611963MAP05E-M27/2</t>
  </si>
  <si>
    <t>11611963MAP05E-M28/2</t>
  </si>
  <si>
    <t>11611963MAP05E-M29/2</t>
  </si>
  <si>
    <t>11611963MAP05E-M210/2</t>
  </si>
  <si>
    <t>93280007TP014D-M31/2</t>
  </si>
  <si>
    <t>93280007TP014D-M32/2</t>
  </si>
  <si>
    <t>93280007TP014D-M33/2</t>
  </si>
  <si>
    <t>93280007TP014D-M34/2</t>
  </si>
  <si>
    <t>93280007TP014D-M35/2</t>
  </si>
  <si>
    <t>93280007TP014D-M36/2</t>
  </si>
  <si>
    <t>93280007TP014D-M37/2</t>
  </si>
  <si>
    <t>93280007TP014D-M38/2</t>
  </si>
  <si>
    <t>93280007TP014D-M39/2</t>
  </si>
  <si>
    <t>93280007TP014D-M310/2</t>
  </si>
  <si>
    <t>PF HASTE TENS</t>
  </si>
  <si>
    <t>93294412MA015E-M11/2</t>
  </si>
  <si>
    <t>93294412MA015E-M12/2</t>
  </si>
  <si>
    <t>93294412MA015E-M13/2</t>
  </si>
  <si>
    <t>93294412MA015E-M14/2</t>
  </si>
  <si>
    <t>93294412MA015E-M15/2</t>
  </si>
  <si>
    <t>93294412MA015E-M16/2</t>
  </si>
  <si>
    <t>93294412MA015E-M17/2</t>
  </si>
  <si>
    <t>93294412MA015E-M18/2</t>
  </si>
  <si>
    <t>93294412MA015E-M19/2</t>
  </si>
  <si>
    <t>93294412MA015E-M110/2</t>
  </si>
  <si>
    <t>94530268TP009E-M31/2</t>
  </si>
  <si>
    <t>94530268TP009E-M32/2</t>
  </si>
  <si>
    <t>94530268TP009E-M33/2</t>
  </si>
  <si>
    <t>94530268TP009E-M34/2</t>
  </si>
  <si>
    <t>94530268TP009E-M35/2</t>
  </si>
  <si>
    <t>94530268TP009E-M36/2</t>
  </si>
  <si>
    <t>94530268TP009E-M37/2</t>
  </si>
  <si>
    <t>94530268TP009E-M38/2</t>
  </si>
  <si>
    <t>94530268TP009E-M39/2</t>
  </si>
  <si>
    <t>94530268TP009E-M310/2</t>
  </si>
  <si>
    <t xml:space="preserve">RETENTOR-VARETA ABERT CAPO                       </t>
  </si>
  <si>
    <t>95073074TP001D-M31/2</t>
  </si>
  <si>
    <t>95073074TP001D-M32/2</t>
  </si>
  <si>
    <t>95073074TP001D-M33/2</t>
  </si>
  <si>
    <t>95073074TP001D-M34/2</t>
  </si>
  <si>
    <t>95073074TP001D-M35/2</t>
  </si>
  <si>
    <t>95073074TP001D-M36/2</t>
  </si>
  <si>
    <t>95073074TP001D-M37/2</t>
  </si>
  <si>
    <t>95073074TP001D-M38/2</t>
  </si>
  <si>
    <t>95073074TP001D-M39/2</t>
  </si>
  <si>
    <t>95073074TP001D-M310/2</t>
  </si>
  <si>
    <t>09126551TP012D-M31/2</t>
  </si>
  <si>
    <t>09126551TP012D-M32/2</t>
  </si>
  <si>
    <t>09126551TP012D-M33/2</t>
  </si>
  <si>
    <t>09126551TP012D-M34/2</t>
  </si>
  <si>
    <t>09126551TP012D-M35/2</t>
  </si>
  <si>
    <t>09126551TP012D-M36/2</t>
  </si>
  <si>
    <t>09126551TP012D-M37/2</t>
  </si>
  <si>
    <t>09126551TP012D-M38/2</t>
  </si>
  <si>
    <t>09126551TP012D-M39/2</t>
  </si>
  <si>
    <t>09126551TP012D-M310/2</t>
  </si>
  <si>
    <t>90413589MA014E-M11/2</t>
  </si>
  <si>
    <t>90413589MA014E-M12/2</t>
  </si>
  <si>
    <t>90413589MA014E-M13/2</t>
  </si>
  <si>
    <t>90413589MA014E-M14/2</t>
  </si>
  <si>
    <t>90413589MA014E-M15/2</t>
  </si>
  <si>
    <t>90413589MA014E-M16/2</t>
  </si>
  <si>
    <t>90413589MA014E-M17/2</t>
  </si>
  <si>
    <t>90413589MA014E-M18/2</t>
  </si>
  <si>
    <t>90413589MA014E-M19/2</t>
  </si>
  <si>
    <t>90413589MA014E-M110/2</t>
  </si>
  <si>
    <t>52048214SPST1E-M31/2</t>
  </si>
  <si>
    <t>52048214SPST1E-M32/2</t>
  </si>
  <si>
    <t>52048214SPST1E-M33/2</t>
  </si>
  <si>
    <t>52048214SPST1E-M34/2</t>
  </si>
  <si>
    <t>52048214SPST1E-M35/2</t>
  </si>
  <si>
    <t>52048214SPST1E-M36/2</t>
  </si>
  <si>
    <t>52048214SPST1E-M37/2</t>
  </si>
  <si>
    <t>52048214SPST1E-M38/2</t>
  </si>
  <si>
    <t>52048214SPST1E-M39/2</t>
  </si>
  <si>
    <t>52048214SPST1E-M310/2</t>
  </si>
  <si>
    <t>11570007TP062E-M31/2</t>
  </si>
  <si>
    <t>11570007TP062E-M32/2</t>
  </si>
  <si>
    <t>11570007TP062E-M33/2</t>
  </si>
  <si>
    <t>11570007TP062E-M34/2</t>
  </si>
  <si>
    <t>11570007TP062E-M35/2</t>
  </si>
  <si>
    <t>11570007TP062E-M36/2</t>
  </si>
  <si>
    <t>11570007TP062E-M37/2</t>
  </si>
  <si>
    <t>11570007TP062E-M38/2</t>
  </si>
  <si>
    <t>11570007TP062E-M39/2</t>
  </si>
  <si>
    <t>11570007TP062E-M310/2</t>
  </si>
  <si>
    <t>24417149TP034D-M21/2</t>
  </si>
  <si>
    <t>24417149TP034D-M22/2</t>
  </si>
  <si>
    <t>24417149TP034D-M23/2</t>
  </si>
  <si>
    <t>24417149TP034D-M24/2</t>
  </si>
  <si>
    <t>24417149TP034D-M25/2</t>
  </si>
  <si>
    <t>24417149TP034D-M26/2</t>
  </si>
  <si>
    <t>24417149TP034D-M27/2</t>
  </si>
  <si>
    <t>24417149TP034D-M28/2</t>
  </si>
  <si>
    <t>24417149TP034D-M29/2</t>
  </si>
  <si>
    <t>24417149TP034D-M210/2</t>
  </si>
  <si>
    <t>95179704</t>
  </si>
  <si>
    <t>95179704LF004E-M11/2</t>
  </si>
  <si>
    <t>95179704LF004E-M12/2</t>
  </si>
  <si>
    <t>95179704LF004E-M13/2</t>
  </si>
  <si>
    <t>95179704LF004E-M14/2</t>
  </si>
  <si>
    <t>95179704LF004E-M15/2</t>
  </si>
  <si>
    <t>95179704LF004E-M16/2</t>
  </si>
  <si>
    <t>95179704LF004E-M17/2</t>
  </si>
  <si>
    <t>95179704LF004E-M18/2</t>
  </si>
  <si>
    <t>95179704LF004E-M19/2</t>
  </si>
  <si>
    <t>95179704LF004E-M110/2</t>
  </si>
  <si>
    <t>MAÇANETA EXTERNA DD VERMELHO</t>
  </si>
  <si>
    <t>94759216SPSD1D-M51/2</t>
  </si>
  <si>
    <t>94759216SPSD1D-M52/2</t>
  </si>
  <si>
    <t>94759216SPSD1D-M53/2</t>
  </si>
  <si>
    <t>94759216SPSD1D-M54/2</t>
  </si>
  <si>
    <t>94759216SPSD1D-M55/2</t>
  </si>
  <si>
    <t>94759216SPSD1D-M56/2</t>
  </si>
  <si>
    <t>94759216SPSD1D-M57/2</t>
  </si>
  <si>
    <t>94759216SPSD1D-M58/2</t>
  </si>
  <si>
    <t>94759216SPSD1D-M59/2</t>
  </si>
  <si>
    <t>94759216SPSD1D-M510/2</t>
  </si>
  <si>
    <t>MAÇANETA EXTERNA TD VERMELHO</t>
  </si>
  <si>
    <t>94759227SPSD3D-M51/2</t>
  </si>
  <si>
    <t>94759227SPSD3D-M52/2</t>
  </si>
  <si>
    <t>94759227SPSD3D-M53/2</t>
  </si>
  <si>
    <t>94759227SPSD3D-M54/2</t>
  </si>
  <si>
    <t>94759227SPSD3D-M55/2</t>
  </si>
  <si>
    <t>94759227SPSD3D-M56/2</t>
  </si>
  <si>
    <t>94759227SPSD3D-M57/2</t>
  </si>
  <si>
    <t>94759227SPSD3D-M58/2</t>
  </si>
  <si>
    <t>94759227SPSD3D-M59/2</t>
  </si>
  <si>
    <t>94759227SPSD3D-M510/2</t>
  </si>
  <si>
    <t>94760239TP017D-M31/2</t>
  </si>
  <si>
    <t>94760239TP017D-M32/2</t>
  </si>
  <si>
    <t>94760239TP017D-M33/2</t>
  </si>
  <si>
    <t>94760239TP017D-M34/2</t>
  </si>
  <si>
    <t>94760239TP017D-M35/2</t>
  </si>
  <si>
    <t>94760239TP017D-M36/2</t>
  </si>
  <si>
    <t>94760239TP017D-M37/2</t>
  </si>
  <si>
    <t>94760239TP017D-M38/2</t>
  </si>
  <si>
    <t>94760239TP017D-M39/2</t>
  </si>
  <si>
    <t>94760239TP017D-M310/2</t>
  </si>
  <si>
    <t>11610869DO010E-M51/1</t>
  </si>
  <si>
    <t>11610869DO010E-M52/1</t>
  </si>
  <si>
    <t>11610869DO010E-M53/1</t>
  </si>
  <si>
    <t>11610869DO010E-M54/1</t>
  </si>
  <si>
    <t>11610869DO010E-M55/1</t>
  </si>
  <si>
    <t>11610869DO010E-M56/1</t>
  </si>
  <si>
    <t>11610869DO010E-M57/1</t>
  </si>
  <si>
    <t>11610869DO010E-M58/1</t>
  </si>
  <si>
    <t>11610869DO010E-M59/1</t>
  </si>
  <si>
    <t>11610869DO010E-M510/1</t>
  </si>
  <si>
    <t>PROTETOR CABO BATERIA</t>
  </si>
  <si>
    <t>90361504LF007D-M11/1</t>
  </si>
  <si>
    <t>90361504LF007D-M12/1</t>
  </si>
  <si>
    <t>90361504LF007D-M13/1</t>
  </si>
  <si>
    <t>90361504LF007D-M14/1</t>
  </si>
  <si>
    <t>90361504LF007D-M15/1</t>
  </si>
  <si>
    <t>90361504LF007D-M16/1</t>
  </si>
  <si>
    <t>90361504LF007D-M17/1</t>
  </si>
  <si>
    <t>90361504LF007D-M18/1</t>
  </si>
  <si>
    <t>90361504LF007D-M19/1</t>
  </si>
  <si>
    <t>90361504LF007D-M110/1</t>
  </si>
  <si>
    <t>VEDADOR GARGALO</t>
  </si>
  <si>
    <t>MB012D-M1</t>
  </si>
  <si>
    <t>90411904MB012D-M11/1</t>
  </si>
  <si>
    <t>90411904MB012D-M12/1</t>
  </si>
  <si>
    <t>90411904MB012D-M13/1</t>
  </si>
  <si>
    <t>90411904MB012D-M14/1</t>
  </si>
  <si>
    <t>90411904MB012D-M15/1</t>
  </si>
  <si>
    <t>90411904MB012D-M16/1</t>
  </si>
  <si>
    <t>90411904MB012D-M17/1</t>
  </si>
  <si>
    <t>90411904MB012D-M18/1</t>
  </si>
  <si>
    <t>90411904MB012D-M19/1</t>
  </si>
  <si>
    <t>90411904MB012D-M110/1</t>
  </si>
  <si>
    <t>TAMPA DA MAÇANETA INTERNA</t>
  </si>
  <si>
    <t>93344384DO019E-M51/1</t>
  </si>
  <si>
    <t>93344384DO019E-M52/1</t>
  </si>
  <si>
    <t>93344384DO019E-M53/1</t>
  </si>
  <si>
    <t>93344384DO019E-M54/1</t>
  </si>
  <si>
    <t>93344384DO019E-M55/1</t>
  </si>
  <si>
    <t>93344384DO019E-M56/1</t>
  </si>
  <si>
    <t>93344384DO019E-M57/1</t>
  </si>
  <si>
    <t>93344384DO019E-M58/1</t>
  </si>
  <si>
    <t>93344384DO019E-M59/1</t>
  </si>
  <si>
    <t>93344384DO019E-M510/1</t>
  </si>
  <si>
    <t>COXIM CJ-L</t>
  </si>
  <si>
    <t>93381082LF004D-M11/1</t>
  </si>
  <si>
    <t>93381082LF004D-M12/1</t>
  </si>
  <si>
    <t>93381082LF004D-M13/1</t>
  </si>
  <si>
    <t>93381082LF004D-M14/1</t>
  </si>
  <si>
    <t>93381082LF004D-M15/1</t>
  </si>
  <si>
    <t>93381082LF004D-M16/1</t>
  </si>
  <si>
    <t>93381082LF004D-M17/1</t>
  </si>
  <si>
    <t>93381082LF004D-M18/1</t>
  </si>
  <si>
    <t>93381082LF004D-M19/1</t>
  </si>
  <si>
    <t>93381082LF004D-M110/1</t>
  </si>
  <si>
    <t>93394976LF001E-M11/1</t>
  </si>
  <si>
    <t>93394976LF001E-M12/1</t>
  </si>
  <si>
    <t>93394976LF001E-M13/1</t>
  </si>
  <si>
    <t>93394976LF001E-M14/1</t>
  </si>
  <si>
    <t>93394976LF001E-M15/1</t>
  </si>
  <si>
    <t>93394976LF001E-M16/1</t>
  </si>
  <si>
    <t>93394976LF001E-M17/1</t>
  </si>
  <si>
    <t>93394976LF001E-M18/1</t>
  </si>
  <si>
    <t>93394976LF001E-M19/1</t>
  </si>
  <si>
    <t>93394976LF001E-M110/1</t>
  </si>
  <si>
    <t>MANG. BOOSTER</t>
  </si>
  <si>
    <t>94703021MB015D-M11/1</t>
  </si>
  <si>
    <t>94703021MB015D-M12/1</t>
  </si>
  <si>
    <t>94703021MB015D-M13/1</t>
  </si>
  <si>
    <t>94703021MB015D-M14/1</t>
  </si>
  <si>
    <t>94703021MB015D-M15/1</t>
  </si>
  <si>
    <t>94703021MB015D-M16/1</t>
  </si>
  <si>
    <t>94703021MB015D-M17/1</t>
  </si>
  <si>
    <t>94703021MB015D-M18/1</t>
  </si>
  <si>
    <t>94703021MB015D-M19/1</t>
  </si>
  <si>
    <t>94703021MB015D-M110/1</t>
  </si>
  <si>
    <t>PIN-BRIK</t>
  </si>
  <si>
    <t>MB004E-M1</t>
  </si>
  <si>
    <t>94776780MB004E-M11/1</t>
  </si>
  <si>
    <t>94776780MB004E-M12/1</t>
  </si>
  <si>
    <t>94776780MB004E-M13/1</t>
  </si>
  <si>
    <t>94776780MB004E-M14/1</t>
  </si>
  <si>
    <t>94776780MB004E-M15/1</t>
  </si>
  <si>
    <t>94776780MB004E-M16/1</t>
  </si>
  <si>
    <t>94776780MB004E-M17/1</t>
  </si>
  <si>
    <t>94776780MB004E-M18/1</t>
  </si>
  <si>
    <t>94776780MB004E-M19/1</t>
  </si>
  <si>
    <t>94776780MB004E-M110/1</t>
  </si>
  <si>
    <t>94737665SPSD2D-M51/1</t>
  </si>
  <si>
    <t>94737665SPSD2D-M52/1</t>
  </si>
  <si>
    <t>94737665SPSD2D-M53/1</t>
  </si>
  <si>
    <t>94737665SPSD2D-M54/1</t>
  </si>
  <si>
    <t>94737665SPSD2D-M55/1</t>
  </si>
  <si>
    <t>94737665SPSD2D-M56/1</t>
  </si>
  <si>
    <t>94737665SPSD2D-M57/1</t>
  </si>
  <si>
    <t>94737665SPSD2D-M58/1</t>
  </si>
  <si>
    <t>94737665SPSD2D-M59/1</t>
  </si>
  <si>
    <t>94737665SPSD2D-M510/1</t>
  </si>
  <si>
    <t>TAMPA DO PUXADOR DA PORTA MCE</t>
  </si>
  <si>
    <t>93384782DO019E-M51/1</t>
  </si>
  <si>
    <t>93384782DO019E-M52/1</t>
  </si>
  <si>
    <t>93384782DO019E-M53/1</t>
  </si>
  <si>
    <t>93384782DO019E-M54/1</t>
  </si>
  <si>
    <t>93384782DO019E-M55/1</t>
  </si>
  <si>
    <t>93384782DO019E-M56/1</t>
  </si>
  <si>
    <t>93384782DO019E-M57/1</t>
  </si>
  <si>
    <t>93384782DO019E-M58/1</t>
  </si>
  <si>
    <t>93384782DO019E-M59/1</t>
  </si>
  <si>
    <t>93384782DO019E-M510/1</t>
  </si>
  <si>
    <t>11571122DO004E-M51/1</t>
  </si>
  <si>
    <t>11571122DO004E-M52/1</t>
  </si>
  <si>
    <t>11571122DO004E-M53/1</t>
  </si>
  <si>
    <t>11571122DO004E-M54/1</t>
  </si>
  <si>
    <t>11571122DO004E-M55/1</t>
  </si>
  <si>
    <t>11571122DO004E-M56/1</t>
  </si>
  <si>
    <t>11571122DO004E-M57/1</t>
  </si>
  <si>
    <t>11571122DO004E-M58/1</t>
  </si>
  <si>
    <t>11571122DO004E-M59/1</t>
  </si>
  <si>
    <t>11571122DO004E-M510/1</t>
  </si>
  <si>
    <t>93377298MB011D-M11/2</t>
  </si>
  <si>
    <t>93377298MB011D-M12/2</t>
  </si>
  <si>
    <t>93377298MB011D-M13/2</t>
  </si>
  <si>
    <t>93377298MB011D-M14/2</t>
  </si>
  <si>
    <t>93377298MB011D-M15/2</t>
  </si>
  <si>
    <t>93377298MB011D-M16/2</t>
  </si>
  <si>
    <t>93377298MB011D-M17/2</t>
  </si>
  <si>
    <t>93377298MB011D-M18/2</t>
  </si>
  <si>
    <t>93377298MB011D-M19/2</t>
  </si>
  <si>
    <t>93377298MB011D-M110/2</t>
  </si>
  <si>
    <t>52027942MA021E-M11/2</t>
  </si>
  <si>
    <t>52027942MA021E-M12/2</t>
  </si>
  <si>
    <t>52027942MA021E-M13/2</t>
  </si>
  <si>
    <t>52027942MA021E-M14/2</t>
  </si>
  <si>
    <t>52027942MA021E-M15/2</t>
  </si>
  <si>
    <t>52027942MA021E-M16/2</t>
  </si>
  <si>
    <t>52027942MA021E-M17/2</t>
  </si>
  <si>
    <t>52027942MA021E-M18/2</t>
  </si>
  <si>
    <t>52027942MA021E-M19/2</t>
  </si>
  <si>
    <t>52027942MA021E-M110/2</t>
  </si>
  <si>
    <t>93299171TP030D-M31/2</t>
  </si>
  <si>
    <t>93299171TP030D-M32/2</t>
  </si>
  <si>
    <t>93299171TP030D-M33/2</t>
  </si>
  <si>
    <t>93299171TP030D-M34/2</t>
  </si>
  <si>
    <t>93299171TP030D-M35/2</t>
  </si>
  <si>
    <t>93299171TP030D-M36/2</t>
  </si>
  <si>
    <t>93299171TP030D-M37/2</t>
  </si>
  <si>
    <t>93299171TP030D-M38/2</t>
  </si>
  <si>
    <t>93299171TP030D-M39/2</t>
  </si>
  <si>
    <t>93299171TP030D-M310/2</t>
  </si>
  <si>
    <t>MANGUEIRA ESGUICHO TRAS.</t>
  </si>
  <si>
    <t>93387348MINOMI-M31/2</t>
  </si>
  <si>
    <t>93387348MINOMI-M32/2</t>
  </si>
  <si>
    <t>93387348MINOMI-M33/2</t>
  </si>
  <si>
    <t>93387348MINOMI-M34/2</t>
  </si>
  <si>
    <t>93387348MINOMI-M35/2</t>
  </si>
  <si>
    <t>93387348MINOMI-M36/2</t>
  </si>
  <si>
    <t>93387348MINOMI-M37/2</t>
  </si>
  <si>
    <t>93387348MINOMI-M38/2</t>
  </si>
  <si>
    <t>93387348MINOMI-M39/2</t>
  </si>
  <si>
    <t>93387348MINOMI-M310/2</t>
  </si>
  <si>
    <t>11571248TP006D-M31/2</t>
  </si>
  <si>
    <t>11571248TP006D-M32/2</t>
  </si>
  <si>
    <t>11571248TP006D-M33/2</t>
  </si>
  <si>
    <t>11571248TP006D-M34/2</t>
  </si>
  <si>
    <t>11571248TP006D-M35/2</t>
  </si>
  <si>
    <t>11571248TP006D-M36/2</t>
  </si>
  <si>
    <t>11571248TP006D-M37/2</t>
  </si>
  <si>
    <t>11571248TP006D-M38/2</t>
  </si>
  <si>
    <t>11571248TP006D-M39/2</t>
  </si>
  <si>
    <t>11571248TP006D-M310/2</t>
  </si>
  <si>
    <t>11588713MB003D-M11/2</t>
  </si>
  <si>
    <t>11588713MB003D-M12/2</t>
  </si>
  <si>
    <t>11588713MB003D-M13/2</t>
  </si>
  <si>
    <t>11588713MB003D-M14/2</t>
  </si>
  <si>
    <t>11588713MB003D-M15/2</t>
  </si>
  <si>
    <t>11588713MB003D-M16/2</t>
  </si>
  <si>
    <t>11588713MB003D-M17/2</t>
  </si>
  <si>
    <t>11588713MB003D-M18/2</t>
  </si>
  <si>
    <t>11588713MB003D-M19/2</t>
  </si>
  <si>
    <t>11588713MB003D-M110/2</t>
  </si>
  <si>
    <t>TP024D-M3</t>
  </si>
  <si>
    <t>52100322TP024D-M31/2</t>
  </si>
  <si>
    <t>52100322TP024D-M32/2</t>
  </si>
  <si>
    <t>52100322TP024D-M33/2</t>
  </si>
  <si>
    <t>52100322TP024D-M34/2</t>
  </si>
  <si>
    <t>52100322TP024D-M35/2</t>
  </si>
  <si>
    <t>52100322TP024D-M36/2</t>
  </si>
  <si>
    <t>52100322TP024D-M37/2</t>
  </si>
  <si>
    <t>52100322TP024D-M38/2</t>
  </si>
  <si>
    <t>52100322TP024D-M39/2</t>
  </si>
  <si>
    <t>52100322TP024D-M310/2</t>
  </si>
  <si>
    <t>94708516DO015D-M41/2</t>
  </si>
  <si>
    <t>94708516DO015D-M42/2</t>
  </si>
  <si>
    <t>94708516DO015D-M43/2</t>
  </si>
  <si>
    <t>94708516DO015D-M44/2</t>
  </si>
  <si>
    <t>94708516DO015D-M45/2</t>
  </si>
  <si>
    <t>94708516DO015D-M46/2</t>
  </si>
  <si>
    <t>94708516DO015D-M47/2</t>
  </si>
  <si>
    <t>94708516DO015D-M48/2</t>
  </si>
  <si>
    <t>94708516DO015D-M49/2</t>
  </si>
  <si>
    <t>94708516DO015D-M410/2</t>
  </si>
  <si>
    <t>11610966TP015E-M31/2</t>
  </si>
  <si>
    <t>11610966TP015E-M32/2</t>
  </si>
  <si>
    <t>11610966TP015E-M33/2</t>
  </si>
  <si>
    <t>11610966TP015E-M34/2</t>
  </si>
  <si>
    <t>11610966TP015E-M35/2</t>
  </si>
  <si>
    <t>11610966TP015E-M36/2</t>
  </si>
  <si>
    <t>11610966TP015E-M37/2</t>
  </si>
  <si>
    <t>11610966TP015E-M38/2</t>
  </si>
  <si>
    <t>11610966TP015E-M39/2</t>
  </si>
  <si>
    <t>11610966TP015E-M310/2</t>
  </si>
  <si>
    <t>PORCA B. DE CONTROLE</t>
  </si>
  <si>
    <t>93299182MA014D-M21/2</t>
  </si>
  <si>
    <t>93299182MA014D-M22/2</t>
  </si>
  <si>
    <t>93299182MA014D-M23/2</t>
  </si>
  <si>
    <t>93299182MA014D-M24/2</t>
  </si>
  <si>
    <t>93299182MA014D-M25/2</t>
  </si>
  <si>
    <t>93299182MA014D-M26/2</t>
  </si>
  <si>
    <t>93299182MA014D-M27/2</t>
  </si>
  <si>
    <t>93299182MA014D-M28/2</t>
  </si>
  <si>
    <t>93299182MA014D-M29/2</t>
  </si>
  <si>
    <t>93299182MA014D-M210/2</t>
  </si>
  <si>
    <t>11609634LF003E-M11/2</t>
  </si>
  <si>
    <t>11609634LF003E-M12/2</t>
  </si>
  <si>
    <t>11609634LF003E-M13/2</t>
  </si>
  <si>
    <t>11609634LF003E-M14/2</t>
  </si>
  <si>
    <t>11609634LF003E-M15/2</t>
  </si>
  <si>
    <t>11609634LF003E-M16/2</t>
  </si>
  <si>
    <t>11609634LF003E-M17/2</t>
  </si>
  <si>
    <t>11609634LF003E-M18/2</t>
  </si>
  <si>
    <t>11609634LF003E-M19/2</t>
  </si>
  <si>
    <t>11609634LF003E-M110/2</t>
  </si>
  <si>
    <t>90473457</t>
  </si>
  <si>
    <t>90473457MB020D-M11/3</t>
  </si>
  <si>
    <t>90473457MB020D-M12/3</t>
  </si>
  <si>
    <t>90473457MB020D-M13/3</t>
  </si>
  <si>
    <t>90473457MB020D-M14/3</t>
  </si>
  <si>
    <t>90473457MB020D-M15/3</t>
  </si>
  <si>
    <t>90473457MB020D-M16/3</t>
  </si>
  <si>
    <t>90473457MB020D-M17/3</t>
  </si>
  <si>
    <t>90473457MB020D-M18/3</t>
  </si>
  <si>
    <t>90473457MB020D-M19/3</t>
  </si>
  <si>
    <t>90473457MB020D-M110/3</t>
  </si>
  <si>
    <t>93299182MA015E-M11/2</t>
  </si>
  <si>
    <t>93299182MA015E-M12/2</t>
  </si>
  <si>
    <t>93299182MA015E-M13/2</t>
  </si>
  <si>
    <t>93299182MA015E-M14/2</t>
  </si>
  <si>
    <t>93299182MA015E-M15/2</t>
  </si>
  <si>
    <t>93299182MA015E-M16/2</t>
  </si>
  <si>
    <t>93299182MA015E-M17/2</t>
  </si>
  <si>
    <t>93299182MA015E-M18/2</t>
  </si>
  <si>
    <t>93299182MA015E-M19/2</t>
  </si>
  <si>
    <t>93299182MA015E-M110/2</t>
  </si>
  <si>
    <t>52047364SPSD1E-M51/2</t>
  </si>
  <si>
    <t>52047364SPSD1E-M52/2</t>
  </si>
  <si>
    <t>52047364SPSD1E-M53/2</t>
  </si>
  <si>
    <t>52047364SPSD1E-M54/2</t>
  </si>
  <si>
    <t>52047364SPSD1E-M55/2</t>
  </si>
  <si>
    <t>52047364SPSD1E-M56/2</t>
  </si>
  <si>
    <t>52047364SPSD1E-M57/2</t>
  </si>
  <si>
    <t>52047364SPSD1E-M58/2</t>
  </si>
  <si>
    <t>52047364SPSD1E-M59/2</t>
  </si>
  <si>
    <t>52047364SPSD1E-M510/2</t>
  </si>
  <si>
    <t>52048084SPSD3D-M51/2</t>
  </si>
  <si>
    <t>52048084SPSD3D-M52/2</t>
  </si>
  <si>
    <t>52048084SPSD3D-M53/2</t>
  </si>
  <si>
    <t>52048084SPSD3D-M54/2</t>
  </si>
  <si>
    <t>52048084SPSD3D-M55/2</t>
  </si>
  <si>
    <t>52048084SPSD3D-M56/2</t>
  </si>
  <si>
    <t>52048084SPSD3D-M57/2</t>
  </si>
  <si>
    <t>52048084SPSD3D-M58/2</t>
  </si>
  <si>
    <t>52048084SPSD3D-M59/2</t>
  </si>
  <si>
    <t>52048084SPSD3D-M510/2</t>
  </si>
  <si>
    <t>Regulador de Altura - Celta</t>
  </si>
  <si>
    <t>90387493SPST1D-M31/2</t>
  </si>
  <si>
    <t>90387493SPST1D-M32/2</t>
  </si>
  <si>
    <t>90387493SPST1D-M33/2</t>
  </si>
  <si>
    <t>90387493SPST1D-M34/2</t>
  </si>
  <si>
    <t>90387493SPST1D-M35/2</t>
  </si>
  <si>
    <t>90387493SPST1D-M36/2</t>
  </si>
  <si>
    <t>90387493SPST1D-M37/2</t>
  </si>
  <si>
    <t>90387493SPST1D-M38/2</t>
  </si>
  <si>
    <t>90387493SPST1D-M39/2</t>
  </si>
  <si>
    <t>90387493SPST1D-M310/2</t>
  </si>
  <si>
    <t>11569885TP030D-M31/2</t>
  </si>
  <si>
    <t>11569885TP030D-M32/2</t>
  </si>
  <si>
    <t>11569885TP030D-M33/2</t>
  </si>
  <si>
    <t>11569885TP030D-M34/2</t>
  </si>
  <si>
    <t>11569885TP030D-M35/2</t>
  </si>
  <si>
    <t>11569885TP030D-M36/2</t>
  </si>
  <si>
    <t>11569885TP030D-M37/2</t>
  </si>
  <si>
    <t>11569885TP030D-M38/2</t>
  </si>
  <si>
    <t>11569885TP030D-M39/2</t>
  </si>
  <si>
    <t>11569885TP030D-M310/2</t>
  </si>
  <si>
    <t>11570499TP041E-M31/2</t>
  </si>
  <si>
    <t>11570499TP041E-M32/2</t>
  </si>
  <si>
    <t>11570499TP041E-M33/2</t>
  </si>
  <si>
    <t>11570499TP041E-M34/2</t>
  </si>
  <si>
    <t>11570499TP041E-M35/2</t>
  </si>
  <si>
    <t>11570499TP041E-M36/2</t>
  </si>
  <si>
    <t>11570499TP041E-M37/2</t>
  </si>
  <si>
    <t>11570499TP041E-M38/2</t>
  </si>
  <si>
    <t>11570499TP041E-M39/2</t>
  </si>
  <si>
    <t>11570499TP041E-M310/2</t>
  </si>
  <si>
    <t>52071936TP001D-M31/2</t>
  </si>
  <si>
    <t>52071936TP001D-M32/2</t>
  </si>
  <si>
    <t>52071936TP001D-M33/2</t>
  </si>
  <si>
    <t>52071936TP001D-M34/2</t>
  </si>
  <si>
    <t>52071936TP001D-M35/2</t>
  </si>
  <si>
    <t>52071936TP001D-M36/2</t>
  </si>
  <si>
    <t>52071936TP001D-M37/2</t>
  </si>
  <si>
    <t>52071936TP001D-M38/2</t>
  </si>
  <si>
    <t>52071936TP001D-M39/2</t>
  </si>
  <si>
    <t>52071936TP001D-M310/2</t>
  </si>
  <si>
    <t>94762459LF005D-M11/2</t>
  </si>
  <si>
    <t>94762459LF005D-M12/2</t>
  </si>
  <si>
    <t>94762459LF005D-M13/2</t>
  </si>
  <si>
    <t>94762459LF005D-M14/2</t>
  </si>
  <si>
    <t>94762459LF005D-M15/2</t>
  </si>
  <si>
    <t>94762459LF005D-M16/2</t>
  </si>
  <si>
    <t>94762459LF005D-M17/2</t>
  </si>
  <si>
    <t>94762459LF005D-M18/2</t>
  </si>
  <si>
    <t>94762459LF005D-M19/2</t>
  </si>
  <si>
    <t>94762459LF005D-M110/2</t>
  </si>
  <si>
    <t>52048083SPSD3E-M51/2</t>
  </si>
  <si>
    <t>52048083SPSD3E-M52/2</t>
  </si>
  <si>
    <t>52048083SPSD3E-M53/2</t>
  </si>
  <si>
    <t>52048083SPSD3E-M54/2</t>
  </si>
  <si>
    <t>52048083SPSD3E-M55/2</t>
  </si>
  <si>
    <t>52048083SPSD3E-M56/2</t>
  </si>
  <si>
    <t>52048083SPSD3E-M57/2</t>
  </si>
  <si>
    <t>52048083SPSD3E-M58/2</t>
  </si>
  <si>
    <t>52048083SPSD3E-M59/2</t>
  </si>
  <si>
    <t>52048083SPSD3E-M510/2</t>
  </si>
  <si>
    <t>REBITE MECANISMO VIDRO</t>
  </si>
  <si>
    <t>13174241DO010D-M41/2</t>
  </si>
  <si>
    <t>13174241DO010D-M42/2</t>
  </si>
  <si>
    <t>13174241DO010D-M43/2</t>
  </si>
  <si>
    <t>13174241DO010D-M44/2</t>
  </si>
  <si>
    <t>13174241DO010D-M45/2</t>
  </si>
  <si>
    <t>13174241DO010D-M46/2</t>
  </si>
  <si>
    <t>13174241DO010D-M47/2</t>
  </si>
  <si>
    <t>13174241DO010D-M48/2</t>
  </si>
  <si>
    <t>13174241DO010D-M49/2</t>
  </si>
  <si>
    <t>13174241DO010D-M410/2</t>
  </si>
  <si>
    <t>FECHADURA DA PORTA DD (MANUAL)</t>
  </si>
  <si>
    <t>13592523SPSD3D-M51/3</t>
  </si>
  <si>
    <t>13592523SPSD3D-M52/3</t>
  </si>
  <si>
    <t>13592523SPSD3D-M53/3</t>
  </si>
  <si>
    <t>13592523SPSD3D-M54/3</t>
  </si>
  <si>
    <t>13592523SPSD3D-M55/3</t>
  </si>
  <si>
    <t>13592523SPSD3D-M56/3</t>
  </si>
  <si>
    <t>13592523SPSD3D-M57/3</t>
  </si>
  <si>
    <t>13592523SPSD3D-M58/3</t>
  </si>
  <si>
    <t>13592523SPSD3D-M59/3</t>
  </si>
  <si>
    <t>13592523SPSD3D-M510/3</t>
  </si>
  <si>
    <t>11516836TP012E-M31/2</t>
  </si>
  <si>
    <t>11516836TP012E-M32/2</t>
  </si>
  <si>
    <t>11516836TP012E-M33/2</t>
  </si>
  <si>
    <t>11516836TP012E-M34/2</t>
  </si>
  <si>
    <t>11516836TP012E-M35/2</t>
  </si>
  <si>
    <t>11516836TP012E-M36/2</t>
  </si>
  <si>
    <t>11516836TP012E-M37/2</t>
  </si>
  <si>
    <t>11516836TP012E-M38/2</t>
  </si>
  <si>
    <t>11516836TP012E-M39/2</t>
  </si>
  <si>
    <t>11516836TP012E-M310/2</t>
  </si>
  <si>
    <t>13592530SPSD3D-M51/3</t>
  </si>
  <si>
    <t>13592530SPSD3D-M52/3</t>
  </si>
  <si>
    <t>13592530SPSD3D-M53/3</t>
  </si>
  <si>
    <t>13592530SPSD3D-M54/3</t>
  </si>
  <si>
    <t>13592530SPSD3D-M55/3</t>
  </si>
  <si>
    <t>13592530SPSD3D-M56/3</t>
  </si>
  <si>
    <t>13592530SPSD3D-M57/3</t>
  </si>
  <si>
    <t>13592530SPSD3D-M58/3</t>
  </si>
  <si>
    <t>13592530SPSD3D-M59/3</t>
  </si>
  <si>
    <t>13592530SPSD3D-M510/3</t>
  </si>
  <si>
    <t>94774948LF001E-M11/2</t>
  </si>
  <si>
    <t>94774948LF001E-M12/2</t>
  </si>
  <si>
    <t>94774948LF001E-M13/2</t>
  </si>
  <si>
    <t>94774948LF001E-M14/2</t>
  </si>
  <si>
    <t>94774948LF001E-M15/2</t>
  </si>
  <si>
    <t>94774948LF001E-M16/2</t>
  </si>
  <si>
    <t>94774948LF001E-M17/2</t>
  </si>
  <si>
    <t>94774948LF001E-M18/2</t>
  </si>
  <si>
    <t>94774948LF001E-M19/2</t>
  </si>
  <si>
    <t>94774948LF001E-M110/2</t>
  </si>
  <si>
    <t>MAÇANETA EXTERNA TE PRATA</t>
  </si>
  <si>
    <t>94778379SPSD3E-M51/2</t>
  </si>
  <si>
    <t>94778379SPSD3E-M52/2</t>
  </si>
  <si>
    <t>94778379SPSD3E-M53/2</t>
  </si>
  <si>
    <t>94778379SPSD3E-M54/2</t>
  </si>
  <si>
    <t>94778379SPSD3E-M55/2</t>
  </si>
  <si>
    <t>94778379SPSD3E-M56/2</t>
  </si>
  <si>
    <t>94778379SPSD3E-M57/2</t>
  </si>
  <si>
    <t>94778379SPSD3E-M58/2</t>
  </si>
  <si>
    <t>94778379SPSD3E-M59/2</t>
  </si>
  <si>
    <t>94778379SPSD3E-M510/2</t>
  </si>
  <si>
    <t>24417149MB012D-M11/2</t>
  </si>
  <si>
    <t>24417149MB012D-M12/2</t>
  </si>
  <si>
    <t>24417149MB012D-M13/2</t>
  </si>
  <si>
    <t>24417149MB012D-M14/2</t>
  </si>
  <si>
    <t>24417149MB012D-M15/2</t>
  </si>
  <si>
    <t>24417149MB012D-M16/2</t>
  </si>
  <si>
    <t>24417149MB012D-M17/2</t>
  </si>
  <si>
    <t>24417149MB012D-M18/2</t>
  </si>
  <si>
    <t>24417149MB012D-M19/2</t>
  </si>
  <si>
    <t>24417149MB012D-M110/2</t>
  </si>
  <si>
    <t>13174241DO010E-M51/2</t>
  </si>
  <si>
    <t>13174241DO010E-M52/2</t>
  </si>
  <si>
    <t>13174241DO010E-M53/2</t>
  </si>
  <si>
    <t>13174241DO010E-M54/2</t>
  </si>
  <si>
    <t>13174241DO010E-M55/2</t>
  </si>
  <si>
    <t>13174241DO010E-M56/2</t>
  </si>
  <si>
    <t>13174241DO010E-M57/2</t>
  </si>
  <si>
    <t>13174241DO010E-M58/2</t>
  </si>
  <si>
    <t>13174241DO010E-M59/2</t>
  </si>
  <si>
    <t>13174241DO010E-M510/2</t>
  </si>
  <si>
    <t>94747905MB001D-M11/2</t>
  </si>
  <si>
    <t>94747905MB001D-M12/2</t>
  </si>
  <si>
    <t>94747905MB001D-M13/2</t>
  </si>
  <si>
    <t>94747905MB001D-M14/2</t>
  </si>
  <si>
    <t>94747905MB001D-M15/2</t>
  </si>
  <si>
    <t>94747905MB001D-M16/2</t>
  </si>
  <si>
    <t>94747905MB001D-M17/2</t>
  </si>
  <si>
    <t>94747905MB001D-M18/2</t>
  </si>
  <si>
    <t>94747905MB001D-M19/2</t>
  </si>
  <si>
    <t>94747905MB001D-M110/2</t>
  </si>
  <si>
    <t>PF BCO DIANT</t>
  </si>
  <si>
    <t>93294500TP053D-M21/2</t>
  </si>
  <si>
    <t>93294500TP053D-M22/2</t>
  </si>
  <si>
    <t>93294500TP053D-M23/2</t>
  </si>
  <si>
    <t>93294500TP053D-M24/2</t>
  </si>
  <si>
    <t>93294500TP053D-M25/2</t>
  </si>
  <si>
    <t>93294500TP053D-M26/2</t>
  </si>
  <si>
    <t>93294500TP053D-M27/2</t>
  </si>
  <si>
    <t>93294500TP053D-M28/2</t>
  </si>
  <si>
    <t>93294500TP053D-M29/2</t>
  </si>
  <si>
    <t>93294500TP053D-M210/2</t>
  </si>
  <si>
    <t xml:space="preserve">SWITCH PLATE ELÉTRICO DE </t>
  </si>
  <si>
    <t>52058744SPSD1E-M51/3</t>
  </si>
  <si>
    <t>52058744SPSD1E-M52/3</t>
  </si>
  <si>
    <t>52058744SPSD1E-M53/3</t>
  </si>
  <si>
    <t>52058744SPSD1E-M54/3</t>
  </si>
  <si>
    <t>52058744SPSD1E-M55/3</t>
  </si>
  <si>
    <t>52058744SPSD1E-M56/3</t>
  </si>
  <si>
    <t>52058744SPSD1E-M57/3</t>
  </si>
  <si>
    <t>52058744SPSD1E-M58/3</t>
  </si>
  <si>
    <t>52058744SPSD1E-M59/3</t>
  </si>
  <si>
    <t>52058744SPSD1E-M510/3</t>
  </si>
  <si>
    <t>11519383MB018E-M11/2</t>
  </si>
  <si>
    <t>11519383MB018E-M12/2</t>
  </si>
  <si>
    <t>11519383MB018E-M13/2</t>
  </si>
  <si>
    <t>11519383MB018E-M14/2</t>
  </si>
  <si>
    <t>11519383MB018E-M15/2</t>
  </si>
  <si>
    <t>11519383MB018E-M16/2</t>
  </si>
  <si>
    <t>11519383MB018E-M17/2</t>
  </si>
  <si>
    <t>11519383MB018E-M18/2</t>
  </si>
  <si>
    <t>11519383MB018E-M19/2</t>
  </si>
  <si>
    <t>11519383MB018E-M110/2</t>
  </si>
  <si>
    <t>94748596DO001D-M41/2</t>
  </si>
  <si>
    <t>94748596DO001D-M42/2</t>
  </si>
  <si>
    <t>94748596DO001D-M43/2</t>
  </si>
  <si>
    <t>94748596DO001D-M44/2</t>
  </si>
  <si>
    <t>94748596DO001D-M45/2</t>
  </si>
  <si>
    <t>94748596DO001D-M46/2</t>
  </si>
  <si>
    <t>94748596DO001D-M47/2</t>
  </si>
  <si>
    <t>94748596DO001D-M48/2</t>
  </si>
  <si>
    <t>94748596DO001D-M49/2</t>
  </si>
  <si>
    <t>94748596DO001D-M410/2</t>
  </si>
  <si>
    <t>52085477SPST3D-M31/3</t>
  </si>
  <si>
    <t>52085477SPST3D-M32/3</t>
  </si>
  <si>
    <t>52085477SPST3D-M33/3</t>
  </si>
  <si>
    <t>52085477SPST3D-M34/3</t>
  </si>
  <si>
    <t>52085477SPST3D-M35/3</t>
  </si>
  <si>
    <t>52085477SPST3D-M36/3</t>
  </si>
  <si>
    <t>52085477SPST3D-M37/3</t>
  </si>
  <si>
    <t>52085477SPST3D-M38/3</t>
  </si>
  <si>
    <t>52085477SPST3D-M39/3</t>
  </si>
  <si>
    <t>52085477SPST3D-M310/3</t>
  </si>
  <si>
    <t>90086885MAP05E-M21/2</t>
  </si>
  <si>
    <t>90086885MAP05E-M22/2</t>
  </si>
  <si>
    <t>90086885MAP05E-M23/2</t>
  </si>
  <si>
    <t>90086885MAP05E-M24/2</t>
  </si>
  <si>
    <t>90086885MAP05E-M25/2</t>
  </si>
  <si>
    <t>90086885MAP05E-M26/2</t>
  </si>
  <si>
    <t>90086885MAP05E-M27/2</t>
  </si>
  <si>
    <t>90086885MAP05E-M28/2</t>
  </si>
  <si>
    <t>90086885MAP05E-M29/2</t>
  </si>
  <si>
    <t>90086885MAP05E-M210/2</t>
  </si>
  <si>
    <t>90377951MA025D-M21/2</t>
  </si>
  <si>
    <t>90377951MA025D-M22/2</t>
  </si>
  <si>
    <t>90377951MA025D-M23/2</t>
  </si>
  <si>
    <t>90377951MA025D-M24/2</t>
  </si>
  <si>
    <t>90377951MA025D-M25/2</t>
  </si>
  <si>
    <t>90377951MA025D-M26/2</t>
  </si>
  <si>
    <t>90377951MA025D-M27/2</t>
  </si>
  <si>
    <t>90377951MA025D-M28/2</t>
  </si>
  <si>
    <t>90377951MA025D-M29/2</t>
  </si>
  <si>
    <t>90377951MA025D-M210/2</t>
  </si>
  <si>
    <t>93299182</t>
  </si>
  <si>
    <t>PORCA BRAÇO DE CONTROLE</t>
  </si>
  <si>
    <t>93299182MA012E-M11/2</t>
  </si>
  <si>
    <t>93299182MA012E-M12/2</t>
  </si>
  <si>
    <t>93299182MA012E-M13/2</t>
  </si>
  <si>
    <t>93299182MA012E-M14/2</t>
  </si>
  <si>
    <t>93299182MA012E-M15/2</t>
  </si>
  <si>
    <t>93299182MA012E-M16/2</t>
  </si>
  <si>
    <t>93299182MA012E-M17/2</t>
  </si>
  <si>
    <t>93299182MA012E-M18/2</t>
  </si>
  <si>
    <t>93299182MA012E-M19/2</t>
  </si>
  <si>
    <t>93299182MA012E-M110/2</t>
  </si>
  <si>
    <t>96169594TP009E-M31/2</t>
  </si>
  <si>
    <t>96169594TP009E-M32/2</t>
  </si>
  <si>
    <t>96169594TP009E-M33/2</t>
  </si>
  <si>
    <t>96169594TP009E-M34/2</t>
  </si>
  <si>
    <t>96169594TP009E-M35/2</t>
  </si>
  <si>
    <t>96169594TP009E-M36/2</t>
  </si>
  <si>
    <t>96169594TP009E-M37/2</t>
  </si>
  <si>
    <t>96169594TP009E-M38/2</t>
  </si>
  <si>
    <t>96169594TP009E-M39/2</t>
  </si>
  <si>
    <t>96169594TP009E-M310/2</t>
  </si>
  <si>
    <t>96895448TP001D-M31/2</t>
  </si>
  <si>
    <t>96895448TP001D-M32/2</t>
  </si>
  <si>
    <t>96895448TP001D-M33/2</t>
  </si>
  <si>
    <t>96895448TP001D-M34/2</t>
  </si>
  <si>
    <t>96895448TP001D-M35/2</t>
  </si>
  <si>
    <t>96895448TP001D-M36/2</t>
  </si>
  <si>
    <t>96895448TP001D-M37/2</t>
  </si>
  <si>
    <t>96895448TP001D-M38/2</t>
  </si>
  <si>
    <t>96895448TP001D-M39/2</t>
  </si>
  <si>
    <t>96895448TP001D-M310/2</t>
  </si>
  <si>
    <t xml:space="preserve">FECH/CABO DIANT LD </t>
  </si>
  <si>
    <t>93357754SPSD2D-M51/2</t>
  </si>
  <si>
    <t>93357754SPSD2D-M52/2</t>
  </si>
  <si>
    <t>93357754SPSD2D-M53/2</t>
  </si>
  <si>
    <t>93357754SPSD2D-M54/2</t>
  </si>
  <si>
    <t>93357754SPSD2D-M55/2</t>
  </si>
  <si>
    <t>93357754SPSD2D-M56/2</t>
  </si>
  <si>
    <t>93357754SPSD2D-M57/2</t>
  </si>
  <si>
    <t>93357754SPSD2D-M58/2</t>
  </si>
  <si>
    <t>93357754SPSD2D-M59/2</t>
  </si>
  <si>
    <t>93357754SPSD2D-M510/2</t>
  </si>
  <si>
    <t>FECHAD TPA TRAS CELTA</t>
  </si>
  <si>
    <t>93377950SPST2E-M31/2</t>
  </si>
  <si>
    <t>93377950SPST2E-M32/2</t>
  </si>
  <si>
    <t>93377950SPST2E-M33/2</t>
  </si>
  <si>
    <t>93377950SPST2E-M34/2</t>
  </si>
  <si>
    <t>93377950SPST2E-M35/2</t>
  </si>
  <si>
    <t>93377950SPST2E-M36/2</t>
  </si>
  <si>
    <t>93377950SPST2E-M37/2</t>
  </si>
  <si>
    <t>93377950SPST2E-M38/2</t>
  </si>
  <si>
    <t>93377950SPST2E-M39/2</t>
  </si>
  <si>
    <t>93377950SPST2E-M310/2</t>
  </si>
  <si>
    <t>95459514TP036D-M21/2</t>
  </si>
  <si>
    <t>95459514TP036D-M22/2</t>
  </si>
  <si>
    <t>95459514TP036D-M23/2</t>
  </si>
  <si>
    <t>95459514TP036D-M24/2</t>
  </si>
  <si>
    <t>95459514TP036D-M25/2</t>
  </si>
  <si>
    <t>95459514TP036D-M26/2</t>
  </si>
  <si>
    <t>95459514TP036D-M27/2</t>
  </si>
  <si>
    <t>95459514TP036D-M28/2</t>
  </si>
  <si>
    <t>95459514TP036D-M29/2</t>
  </si>
  <si>
    <t>95459514TP036D-M210/2</t>
  </si>
  <si>
    <t xml:space="preserve">FECH/CABO DIANT LE </t>
  </si>
  <si>
    <t>93357753SPSD2E-M51/2</t>
  </si>
  <si>
    <t>93357753SPSD2E-M52/2</t>
  </si>
  <si>
    <t>93357753SPSD2E-M53/2</t>
  </si>
  <si>
    <t>93357753SPSD2E-M54/2</t>
  </si>
  <si>
    <t>93357753SPSD2E-M55/2</t>
  </si>
  <si>
    <t>93357753SPSD2E-M56/2</t>
  </si>
  <si>
    <t>93357753SPSD2E-M57/2</t>
  </si>
  <si>
    <t>93357753SPSD2E-M58/2</t>
  </si>
  <si>
    <t>93357753SPSD2E-M59/2</t>
  </si>
  <si>
    <t>93357753SPSD2E-M510/2</t>
  </si>
  <si>
    <t>11516078MA023E-M21/2</t>
  </si>
  <si>
    <t>11516078MA023E-M22/2</t>
  </si>
  <si>
    <t>11516078MA023E-M23/2</t>
  </si>
  <si>
    <t>11516078MA023E-M24/2</t>
  </si>
  <si>
    <t>11516078MA023E-M25/2</t>
  </si>
  <si>
    <t>11516078MA023E-M26/2</t>
  </si>
  <si>
    <t>11516078MA023E-M27/2</t>
  </si>
  <si>
    <t>11516078MA023E-M28/2</t>
  </si>
  <si>
    <t>11516078MA023E-M29/2</t>
  </si>
  <si>
    <t>11516078MA023E-M210/2</t>
  </si>
  <si>
    <t>11588726MB006D-M11/2</t>
  </si>
  <si>
    <t>11588726MB006D-M12/2</t>
  </si>
  <si>
    <t>11588726MB006D-M13/2</t>
  </si>
  <si>
    <t>11588726MB006D-M14/2</t>
  </si>
  <si>
    <t>11588726MB006D-M15/2</t>
  </si>
  <si>
    <t>11588726MB006D-M16/2</t>
  </si>
  <si>
    <t>11588726MB006D-M17/2</t>
  </si>
  <si>
    <t>11588726MB006D-M18/2</t>
  </si>
  <si>
    <t>11588726MB006D-M19/2</t>
  </si>
  <si>
    <t>11588726MB006D-M110/2</t>
  </si>
  <si>
    <t>12563914TP034D-M21/2</t>
  </si>
  <si>
    <t>12563914TP034D-M22/2</t>
  </si>
  <si>
    <t>12563914TP034D-M23/2</t>
  </si>
  <si>
    <t>12563914TP034D-M24/2</t>
  </si>
  <si>
    <t>12563914TP034D-M25/2</t>
  </si>
  <si>
    <t>12563914TP034D-M26/2</t>
  </si>
  <si>
    <t>12563914TP034D-M27/2</t>
  </si>
  <si>
    <t>12563914TP034D-M28/2</t>
  </si>
  <si>
    <t>12563914TP034D-M29/2</t>
  </si>
  <si>
    <t>12563914TP034D-M210/2</t>
  </si>
  <si>
    <t>95016649TP048D-M21/2</t>
  </si>
  <si>
    <t>95016649TP048D-M22/2</t>
  </si>
  <si>
    <t>95016649TP048D-M23/2</t>
  </si>
  <si>
    <t>95016649TP048D-M24/2</t>
  </si>
  <si>
    <t>95016649TP048D-M25/2</t>
  </si>
  <si>
    <t>95016649TP048D-M26/2</t>
  </si>
  <si>
    <t>95016649TP048D-M27/2</t>
  </si>
  <si>
    <t>95016649TP048D-M28/2</t>
  </si>
  <si>
    <t>95016649TP048D-M29/2</t>
  </si>
  <si>
    <t>95016649TP048D-M210/2</t>
  </si>
  <si>
    <t>52064659SPST5E-M31/3</t>
  </si>
  <si>
    <t>52064659SPST5E-M32/3</t>
  </si>
  <si>
    <t>52064659SPST5E-M33/3</t>
  </si>
  <si>
    <t>52064659SPST5E-M34/3</t>
  </si>
  <si>
    <t>52064659SPST5E-M35/3</t>
  </si>
  <si>
    <t>52064659SPST5E-M36/3</t>
  </si>
  <si>
    <t>52064659SPST5E-M37/3</t>
  </si>
  <si>
    <t>52064659SPST5E-M38/3</t>
  </si>
  <si>
    <t>52064659SPST5E-M39/3</t>
  </si>
  <si>
    <t>52064659SPST5E-M310/3</t>
  </si>
  <si>
    <t>52095323MB018E-M11/3</t>
  </si>
  <si>
    <t>52095323MB018E-M12/3</t>
  </si>
  <si>
    <t>52095323MB018E-M13/3</t>
  </si>
  <si>
    <t>52095323MB018E-M14/3</t>
  </si>
  <si>
    <t>52095323MB018E-M15/3</t>
  </si>
  <si>
    <t>52095323MB018E-M16/3</t>
  </si>
  <si>
    <t>52095323MB018E-M17/3</t>
  </si>
  <si>
    <t>52095323MB018E-M18/3</t>
  </si>
  <si>
    <t>52095323MB018E-M19/3</t>
  </si>
  <si>
    <t>52095323MB018E-M110/3</t>
  </si>
  <si>
    <t>13592519SPSD3E-M51/3</t>
  </si>
  <si>
    <t>13592519SPSD3E-M52/3</t>
  </si>
  <si>
    <t>13592519SPSD3E-M53/3</t>
  </si>
  <si>
    <t>13592519SPSD3E-M54/3</t>
  </si>
  <si>
    <t>13592519SPSD3E-M55/3</t>
  </si>
  <si>
    <t>13592519SPSD3E-M56/3</t>
  </si>
  <si>
    <t>13592519SPSD3E-M57/3</t>
  </si>
  <si>
    <t>13592519SPSD3E-M58/3</t>
  </si>
  <si>
    <t>13592519SPSD3E-M59/3</t>
  </si>
  <si>
    <t>13592519SPSD3E-M510/3</t>
  </si>
  <si>
    <t>11569638TP055E-M31/2</t>
  </si>
  <si>
    <t>11569638TP055E-M32/2</t>
  </si>
  <si>
    <t>11569638TP055E-M33/2</t>
  </si>
  <si>
    <t>11569638TP055E-M34/2</t>
  </si>
  <si>
    <t>11569638TP055E-M35/2</t>
  </si>
  <si>
    <t>11569638TP055E-M36/2</t>
  </si>
  <si>
    <t>11569638TP055E-M37/2</t>
  </si>
  <si>
    <t>11569638TP055E-M38/2</t>
  </si>
  <si>
    <t>11569638TP055E-M39/2</t>
  </si>
  <si>
    <t>11569638TP055E-M310/2</t>
  </si>
  <si>
    <t>52033366DO001D-M41/2</t>
  </si>
  <si>
    <t>52033366DO001D-M42/2</t>
  </si>
  <si>
    <t>52033366DO001D-M43/2</t>
  </si>
  <si>
    <t>52033366DO001D-M44/2</t>
  </si>
  <si>
    <t>52033366DO001D-M45/2</t>
  </si>
  <si>
    <t>52033366DO001D-M46/2</t>
  </si>
  <si>
    <t>52033366DO001D-M47/2</t>
  </si>
  <si>
    <t>52033366DO001D-M48/2</t>
  </si>
  <si>
    <t>52033366DO001D-M49/2</t>
  </si>
  <si>
    <t>52033366DO001D-M410/2</t>
  </si>
  <si>
    <t>ESPACADOR ANTI RUIDO Pta MCE</t>
  </si>
  <si>
    <t>94700678DO014D-M41/2</t>
  </si>
  <si>
    <t>94700678DO014D-M42/2</t>
  </si>
  <si>
    <t>94700678DO014D-M43/2</t>
  </si>
  <si>
    <t>94700678DO014D-M44/2</t>
  </si>
  <si>
    <t>94700678DO014D-M45/2</t>
  </si>
  <si>
    <t>94700678DO014D-M46/2</t>
  </si>
  <si>
    <t>94700678DO014D-M47/2</t>
  </si>
  <si>
    <t>94700678DO014D-M48/2</t>
  </si>
  <si>
    <t>94700678DO014D-M49/2</t>
  </si>
  <si>
    <t>94700678DO014D-M410/2</t>
  </si>
  <si>
    <t>9476252015203D-PI1/5</t>
  </si>
  <si>
    <t>9476252015203D-PI2/5</t>
  </si>
  <si>
    <t>9476252015203D-PI3/5</t>
  </si>
  <si>
    <t>9476252015203D-PI4/5</t>
  </si>
  <si>
    <t>9476252015203D-PI5/5</t>
  </si>
  <si>
    <t>9476252015203D-PI6/5</t>
  </si>
  <si>
    <t>9476252015203D-PI7/5</t>
  </si>
  <si>
    <t>9476252015203D-PI8/5</t>
  </si>
  <si>
    <t>9476252015203D-PI9/5</t>
  </si>
  <si>
    <t>9476252015203D-PI10/5</t>
  </si>
  <si>
    <t>TUBO-PURGA</t>
  </si>
  <si>
    <t>94704782TP026D-M31/2</t>
  </si>
  <si>
    <t>94704782TP026D-M32/2</t>
  </si>
  <si>
    <t>94704782TP026D-M33/2</t>
  </si>
  <si>
    <t>94704782TP026D-M34/2</t>
  </si>
  <si>
    <t>94704782TP026D-M35/2</t>
  </si>
  <si>
    <t>94704782TP026D-M36/2</t>
  </si>
  <si>
    <t>94704782TP026D-M37/2</t>
  </si>
  <si>
    <t>94704782TP026D-M38/2</t>
  </si>
  <si>
    <t>94704782TP026D-M39/2</t>
  </si>
  <si>
    <t>94704782TP026D-M310/2</t>
  </si>
  <si>
    <t>MAÇANETA EXTERNA TD PRATA</t>
  </si>
  <si>
    <t>94778380SPSD3D-M51/2</t>
  </si>
  <si>
    <t>94778380SPSD3D-M52/2</t>
  </si>
  <si>
    <t>94778380SPSD3D-M53/2</t>
  </si>
  <si>
    <t>94778380SPSD3D-M54/2</t>
  </si>
  <si>
    <t>94778380SPSD3D-M55/2</t>
  </si>
  <si>
    <t>94778380SPSD3D-M56/2</t>
  </si>
  <si>
    <t>94778380SPSD3D-M57/2</t>
  </si>
  <si>
    <t>94778380SPSD3D-M58/2</t>
  </si>
  <si>
    <t>94778380SPSD3D-M59/2</t>
  </si>
  <si>
    <t>94778380SPSD3D-M510/2</t>
  </si>
  <si>
    <t>93266958LF005E-M11/1</t>
  </si>
  <si>
    <t>93266958LF005E-M12/1</t>
  </si>
  <si>
    <t>93266958LF005E-M13/1</t>
  </si>
  <si>
    <t>93266958LF005E-M14/1</t>
  </si>
  <si>
    <t>93266958LF005E-M15/1</t>
  </si>
  <si>
    <t>93266958LF005E-M16/1</t>
  </si>
  <si>
    <t>93266958LF005E-M17/1</t>
  </si>
  <si>
    <t>93266958LF005E-M18/1</t>
  </si>
  <si>
    <t>93266958LF005E-M19/1</t>
  </si>
  <si>
    <t>93266958LF005E-M110/1</t>
  </si>
  <si>
    <t>96951478</t>
  </si>
  <si>
    <t>96951478SPSD1D-M51/3</t>
  </si>
  <si>
    <t>96951478SPSD1D-M52/3</t>
  </si>
  <si>
    <t>96951478SPSD1D-M53/3</t>
  </si>
  <si>
    <t>96951478SPSD1D-M54/3</t>
  </si>
  <si>
    <t>96951478SPSD1D-M55/3</t>
  </si>
  <si>
    <t>96951478SPSD1D-M56/3</t>
  </si>
  <si>
    <t>96951478SPSD1D-M57/3</t>
  </si>
  <si>
    <t>96951478SPSD1D-M58/3</t>
  </si>
  <si>
    <t>96951478SPSD1D-M59/3</t>
  </si>
  <si>
    <t>96951478SPSD1D-M510/3</t>
  </si>
  <si>
    <t>11519376MB005E-M11/2</t>
  </si>
  <si>
    <t>11519376MB005E-M12/2</t>
  </si>
  <si>
    <t>11519376MB005E-M13/2</t>
  </si>
  <si>
    <t>11519376MB005E-M14/2</t>
  </si>
  <si>
    <t>11519376MB005E-M15/2</t>
  </si>
  <si>
    <t>11519376MB005E-M16/2</t>
  </si>
  <si>
    <t>11519376MB005E-M17/2</t>
  </si>
  <si>
    <t>11519376MB005E-M18/2</t>
  </si>
  <si>
    <t>11519376MB005E-M19/2</t>
  </si>
  <si>
    <t>11519376MB005E-M110/2</t>
  </si>
  <si>
    <t>11570007TP061D-M21/2</t>
  </si>
  <si>
    <t>11570007TP061D-M22/2</t>
  </si>
  <si>
    <t>11570007TP061D-M23/2</t>
  </si>
  <si>
    <t>11570007TP061D-M24/2</t>
  </si>
  <si>
    <t>11570007TP061D-M25/2</t>
  </si>
  <si>
    <t>11570007TP061D-M26/2</t>
  </si>
  <si>
    <t>11570007TP061D-M27/2</t>
  </si>
  <si>
    <t>11570007TP061D-M28/2</t>
  </si>
  <si>
    <t>11570007TP061D-M29/2</t>
  </si>
  <si>
    <t>11570007TP061D-M210/2</t>
  </si>
  <si>
    <t>11612078MAP05E-M21/3</t>
  </si>
  <si>
    <t>11612078MAP05E-M22/3</t>
  </si>
  <si>
    <t>11612078MAP05E-M23/3</t>
  </si>
  <si>
    <t>11612078MAP05E-M24/3</t>
  </si>
  <si>
    <t>11612078MAP05E-M25/3</t>
  </si>
  <si>
    <t>11612078MAP05E-M26/3</t>
  </si>
  <si>
    <t>11612078MAP05E-M27/3</t>
  </si>
  <si>
    <t>11612078MAP05E-M28/3</t>
  </si>
  <si>
    <t>11612078MAP05E-M29/3</t>
  </si>
  <si>
    <t>11612078MAP05E-M210/3</t>
  </si>
  <si>
    <t>93302122</t>
  </si>
  <si>
    <t>SUPORTE DO MÓDULO ASM-E</t>
  </si>
  <si>
    <t>93302122TP048D-M21/2</t>
  </si>
  <si>
    <t>93302122TP048D-M22/2</t>
  </si>
  <si>
    <t>93302122TP048D-M23/2</t>
  </si>
  <si>
    <t>93302122TP048D-M24/2</t>
  </si>
  <si>
    <t>93302122TP048D-M25/2</t>
  </si>
  <si>
    <t>93302122TP048D-M26/2</t>
  </si>
  <si>
    <t>93302122TP048D-M27/2</t>
  </si>
  <si>
    <t>93302122TP048D-M28/2</t>
  </si>
  <si>
    <t>93302122TP048D-M29/2</t>
  </si>
  <si>
    <t>93302122TP048D-M210/2</t>
  </si>
  <si>
    <t>52051863SPSD1E-M51/3</t>
  </si>
  <si>
    <t>52051863SPSD1E-M52/3</t>
  </si>
  <si>
    <t>52051863SPSD1E-M53/3</t>
  </si>
  <si>
    <t>52051863SPSD1E-M54/3</t>
  </si>
  <si>
    <t>52051863SPSD1E-M55/3</t>
  </si>
  <si>
    <t>52051863SPSD1E-M56/3</t>
  </si>
  <si>
    <t>52051863SPSD1E-M57/3</t>
  </si>
  <si>
    <t>52051863SPSD1E-M58/3</t>
  </si>
  <si>
    <t>52051863SPSD1E-M59/3</t>
  </si>
  <si>
    <t>52051863SPSD1E-M510/3</t>
  </si>
  <si>
    <t>93388662</t>
  </si>
  <si>
    <t>93388662TP041E-M31/2</t>
  </si>
  <si>
    <t>93388662TP041E-M32/2</t>
  </si>
  <si>
    <t>93388662TP041E-M33/2</t>
  </si>
  <si>
    <t>93388662TP041E-M34/2</t>
  </si>
  <si>
    <t>93388662TP041E-M35/2</t>
  </si>
  <si>
    <t>93388662TP041E-M36/2</t>
  </si>
  <si>
    <t>93388662TP041E-M37/2</t>
  </si>
  <si>
    <t>93388662TP041E-M38/2</t>
  </si>
  <si>
    <t>93388662TP041E-M39/2</t>
  </si>
  <si>
    <t>93388662TP041E-M310/2</t>
  </si>
  <si>
    <t>11570513DO010E-M51/2</t>
  </si>
  <si>
    <t>11570513DO010E-M52/2</t>
  </si>
  <si>
    <t>11570513DO010E-M53/2</t>
  </si>
  <si>
    <t>11570513DO010E-M54/2</t>
  </si>
  <si>
    <t>11570513DO010E-M55/2</t>
  </si>
  <si>
    <t>11570513DO010E-M56/2</t>
  </si>
  <si>
    <t>11570513DO010E-M57/2</t>
  </si>
  <si>
    <t>11570513DO010E-M58/2</t>
  </si>
  <si>
    <t>11570513DO010E-M59/2</t>
  </si>
  <si>
    <t>11570513DO010E-M510/2</t>
  </si>
  <si>
    <t>MB021D-M1</t>
  </si>
  <si>
    <t>95984307MB021D-M11/3</t>
  </si>
  <si>
    <t>95984307MB021D-M12/3</t>
  </si>
  <si>
    <t>95984307MB021D-M13/3</t>
  </si>
  <si>
    <t>95984307MB021D-M14/3</t>
  </si>
  <si>
    <t>95984307MB021D-M15/3</t>
  </si>
  <si>
    <t>95984307MB021D-M16/3</t>
  </si>
  <si>
    <t>95984307MB021D-M17/3</t>
  </si>
  <si>
    <t>95984307MB021D-M18/3</t>
  </si>
  <si>
    <t>95984307MB021D-M19/3</t>
  </si>
  <si>
    <t>95984307MB021D-M110/3</t>
  </si>
  <si>
    <t>11514596TP030D-M31/2</t>
  </si>
  <si>
    <t>11514596TP030D-M32/2</t>
  </si>
  <si>
    <t>11514596TP030D-M33/2</t>
  </si>
  <si>
    <t>11514596TP030D-M34/2</t>
  </si>
  <si>
    <t>11514596TP030D-M35/2</t>
  </si>
  <si>
    <t>11514596TP030D-M36/2</t>
  </si>
  <si>
    <t>11514596TP030D-M37/2</t>
  </si>
  <si>
    <t>11514596TP030D-M38/2</t>
  </si>
  <si>
    <t>11514596TP030D-M39/2</t>
  </si>
  <si>
    <t>11514596TP030D-M310/2</t>
  </si>
  <si>
    <t>52045799SPSD3E-M51/3</t>
  </si>
  <si>
    <t>52045799SPSD3E-M52/3</t>
  </si>
  <si>
    <t>52045799SPSD3E-M53/3</t>
  </si>
  <si>
    <t>52045799SPSD3E-M54/3</t>
  </si>
  <si>
    <t>52045799SPSD3E-M55/3</t>
  </si>
  <si>
    <t>52045799SPSD3E-M56/3</t>
  </si>
  <si>
    <t>52045799SPSD3E-M57/3</t>
  </si>
  <si>
    <t>52045799SPSD3E-M58/3</t>
  </si>
  <si>
    <t>52045799SPSD3E-M59/3</t>
  </si>
  <si>
    <t>52045799SPSD3E-M510/3</t>
  </si>
  <si>
    <t>MAÇANETA EXTERNA DE PRATA</t>
  </si>
  <si>
    <t>94778420SPSD1E-M51/2</t>
  </si>
  <si>
    <t>94778420SPSD1E-M52/2</t>
  </si>
  <si>
    <t>94778420SPSD1E-M53/2</t>
  </si>
  <si>
    <t>94778420SPSD1E-M54/2</t>
  </si>
  <si>
    <t>94778420SPSD1E-M55/2</t>
  </si>
  <si>
    <t>94778420SPSD1E-M56/2</t>
  </si>
  <si>
    <t>94778420SPSD1E-M57/2</t>
  </si>
  <si>
    <t>94778420SPSD1E-M58/2</t>
  </si>
  <si>
    <t>94778420SPSD1E-M59/2</t>
  </si>
  <si>
    <t>94778420SPSD1E-M510/2</t>
  </si>
  <si>
    <t>11519383TP035E-M31/2</t>
  </si>
  <si>
    <t>11519383TP035E-M32/2</t>
  </si>
  <si>
    <t>11519383TP035E-M33/2</t>
  </si>
  <si>
    <t>11519383TP035E-M34/2</t>
  </si>
  <si>
    <t>11519383TP035E-M35/2</t>
  </si>
  <si>
    <t>11519383TP035E-M36/2</t>
  </si>
  <si>
    <t>11519383TP035E-M37/2</t>
  </si>
  <si>
    <t>11519383TP035E-M38/2</t>
  </si>
  <si>
    <t>11519383TP035E-M39/2</t>
  </si>
  <si>
    <t>11519383TP035E-M310/2</t>
  </si>
  <si>
    <t>95460408MA023E-M21/3</t>
  </si>
  <si>
    <t>95460408MA023E-M22/3</t>
  </si>
  <si>
    <t>95460408MA023E-M23/3</t>
  </si>
  <si>
    <t>95460408MA023E-M24/3</t>
  </si>
  <si>
    <t>95460408MA023E-M25/3</t>
  </si>
  <si>
    <t>95460408MA023E-M26/3</t>
  </si>
  <si>
    <t>95460408MA023E-M27/3</t>
  </si>
  <si>
    <t>95460408MA023E-M28/3</t>
  </si>
  <si>
    <t>95460408MA023E-M29/3</t>
  </si>
  <si>
    <t>95460408MA023E-M210/3</t>
  </si>
  <si>
    <t>95984307MA003E-M11/6</t>
  </si>
  <si>
    <t>95984307MA003E-M12/6</t>
  </si>
  <si>
    <t>95984307MA003E-M13/6</t>
  </si>
  <si>
    <t>95984307MA003E-M14/6</t>
  </si>
  <si>
    <t>95984307MA003E-M15/6</t>
  </si>
  <si>
    <t>95984307MA003E-M16/6</t>
  </si>
  <si>
    <t>95984307MA003E-M17/6</t>
  </si>
  <si>
    <t>95984307MA003E-M18/6</t>
  </si>
  <si>
    <t>95984307MA003E-M19/6</t>
  </si>
  <si>
    <t>95984307MA003E-M110/6</t>
  </si>
  <si>
    <t>95984307MB021E-M11/3</t>
  </si>
  <si>
    <t>95984307MB021E-M12/3</t>
  </si>
  <si>
    <t>95984307MB021E-M13/3</t>
  </si>
  <si>
    <t>95984307MB021E-M14/3</t>
  </si>
  <si>
    <t>95984307MB021E-M15/3</t>
  </si>
  <si>
    <t>95984307MB021E-M16/3</t>
  </si>
  <si>
    <t>95984307MB021E-M17/3</t>
  </si>
  <si>
    <t>95984307MB021E-M18/3</t>
  </si>
  <si>
    <t>95984307MB021E-M19/3</t>
  </si>
  <si>
    <t>95984307MB021E-M110/3</t>
  </si>
  <si>
    <t>96497159LF003D-M11/2</t>
  </si>
  <si>
    <t>96497159LF003D-M12/2</t>
  </si>
  <si>
    <t>96497159LF003D-M13/2</t>
  </si>
  <si>
    <t>96497159LF003D-M14/2</t>
  </si>
  <si>
    <t>96497159LF003D-M15/2</t>
  </si>
  <si>
    <t>96497159LF003D-M16/2</t>
  </si>
  <si>
    <t>96497159LF003D-M17/2</t>
  </si>
  <si>
    <t>96497159LF003D-M18/2</t>
  </si>
  <si>
    <t>96497159LF003D-M19/2</t>
  </si>
  <si>
    <t>96497159LF003D-M110/2</t>
  </si>
  <si>
    <t>04874119TP040D-M21/2</t>
  </si>
  <si>
    <t>04874119TP040D-M22/2</t>
  </si>
  <si>
    <t>04874119TP040D-M23/2</t>
  </si>
  <si>
    <t>04874119TP040D-M24/2</t>
  </si>
  <si>
    <t>04874119TP040D-M25/2</t>
  </si>
  <si>
    <t>04874119TP040D-M26/2</t>
  </si>
  <si>
    <t>04874119TP040D-M27/2</t>
  </si>
  <si>
    <t>04874119TP040D-M28/2</t>
  </si>
  <si>
    <t>04874119TP040D-M29/2</t>
  </si>
  <si>
    <t>04874119TP040D-M210/2</t>
  </si>
  <si>
    <t>09132667TP039D-M21/1</t>
  </si>
  <si>
    <t>09132667TP039D-M22/1</t>
  </si>
  <si>
    <t>09132667TP039D-M23/1</t>
  </si>
  <si>
    <t>09132667TP039D-M24/1</t>
  </si>
  <si>
    <t>09132667TP039D-M25/1</t>
  </si>
  <si>
    <t>09132667TP039D-M26/1</t>
  </si>
  <si>
    <t>09132667TP039D-M27/1</t>
  </si>
  <si>
    <t>09132667TP039D-M28/1</t>
  </si>
  <si>
    <t>09132667TP039D-M29/1</t>
  </si>
  <si>
    <t>09132667TP039D-M210/1</t>
  </si>
  <si>
    <t>ESPACADOR 5P</t>
  </si>
  <si>
    <t>93252605MINOMI-M31/2</t>
  </si>
  <si>
    <t>93252605MINOMI-M32/2</t>
  </si>
  <si>
    <t>93252605MINOMI-M33/2</t>
  </si>
  <si>
    <t>93252605MINOMI-M34/2</t>
  </si>
  <si>
    <t>93252605MINOMI-M35/2</t>
  </si>
  <si>
    <t>93252605MINOMI-M36/2</t>
  </si>
  <si>
    <t>93252605MINOMI-M37/2</t>
  </si>
  <si>
    <t>93252605MINOMI-M38/2</t>
  </si>
  <si>
    <t>93252605MINOMI-M39/2</t>
  </si>
  <si>
    <t>93252605MINOMI-M310/2</t>
  </si>
  <si>
    <t>52067365MA016E-M11/5</t>
  </si>
  <si>
    <t>52067365MA016E-M12/5</t>
  </si>
  <si>
    <t>52067365MA016E-M13/5</t>
  </si>
  <si>
    <t>52067365MA016E-M14/5</t>
  </si>
  <si>
    <t>52067365MA016E-M15/5</t>
  </si>
  <si>
    <t>52067365MA016E-M16/5</t>
  </si>
  <si>
    <t>52067365MA016E-M17/5</t>
  </si>
  <si>
    <t>52067365MA016E-M18/5</t>
  </si>
  <si>
    <t>52067365MA016E-M19/5</t>
  </si>
  <si>
    <t>52067365MA016E-M110/5</t>
  </si>
  <si>
    <t>MANUAL CELTA ESPANHOL 2016</t>
  </si>
  <si>
    <t>52106952MB010D-M11/2</t>
  </si>
  <si>
    <t>52106952MB010D-M12/2</t>
  </si>
  <si>
    <t>52106952MB010D-M13/2</t>
  </si>
  <si>
    <t>52106952MB010D-M14/2</t>
  </si>
  <si>
    <t>52106952MB010D-M15/2</t>
  </si>
  <si>
    <t>52106952MB010D-M16/2</t>
  </si>
  <si>
    <t>52106952MB010D-M17/2</t>
  </si>
  <si>
    <t>52106952MB010D-M18/2</t>
  </si>
  <si>
    <t>52106952MB010D-M19/2</t>
  </si>
  <si>
    <t>52106952MB010D-M110/2</t>
  </si>
  <si>
    <t>96169594TP006E-M31/2</t>
  </si>
  <si>
    <t>96169594TP006E-M32/2</t>
  </si>
  <si>
    <t>96169594TP006E-M33/2</t>
  </si>
  <si>
    <t>96169594TP006E-M34/2</t>
  </si>
  <si>
    <t>96169594TP006E-M35/2</t>
  </si>
  <si>
    <t>96169594TP006E-M36/2</t>
  </si>
  <si>
    <t>96169594TP006E-M37/2</t>
  </si>
  <si>
    <t>96169594TP006E-M38/2</t>
  </si>
  <si>
    <t>96169594TP006E-M39/2</t>
  </si>
  <si>
    <t>96169594TP006E-M310/2</t>
  </si>
  <si>
    <t>11514597TP022E-M31/2</t>
  </si>
  <si>
    <t>11514597TP022E-M32/2</t>
  </si>
  <si>
    <t>11514597TP022E-M33/2</t>
  </si>
  <si>
    <t>11514597TP022E-M34/2</t>
  </si>
  <si>
    <t>11514597TP022E-M35/2</t>
  </si>
  <si>
    <t>11514597TP022E-M36/2</t>
  </si>
  <si>
    <t>11514597TP022E-M37/2</t>
  </si>
  <si>
    <t>11514597TP022E-M38/2</t>
  </si>
  <si>
    <t>11514597TP022E-M39/2</t>
  </si>
  <si>
    <t>11514597TP022E-M310/2</t>
  </si>
  <si>
    <t>96951478SPSD2E-M51/3</t>
  </si>
  <si>
    <t>96951478SPSD2E-M52/3</t>
  </si>
  <si>
    <t>96951478SPSD2E-M53/3</t>
  </si>
  <si>
    <t>96951478SPSD2E-M54/3</t>
  </si>
  <si>
    <t>96951478SPSD2E-M55/3</t>
  </si>
  <si>
    <t>96951478SPSD2E-M56/3</t>
  </si>
  <si>
    <t>96951478SPSD2E-M57/3</t>
  </si>
  <si>
    <t>96951478SPSD2E-M58/3</t>
  </si>
  <si>
    <t>96951478SPSD2E-M59/3</t>
  </si>
  <si>
    <t>96951478SPSD2E-M510/3</t>
  </si>
  <si>
    <t>52045845SPSD1E-M51/3</t>
  </si>
  <si>
    <t>52045845SPSD1E-M52/3</t>
  </si>
  <si>
    <t>52045845SPSD1E-M53/3</t>
  </si>
  <si>
    <t>52045845SPSD1E-M54/3</t>
  </si>
  <si>
    <t>52045845SPSD1E-M55/3</t>
  </si>
  <si>
    <t>52045845SPSD1E-M56/3</t>
  </si>
  <si>
    <t>52045845SPSD1E-M57/3</t>
  </si>
  <si>
    <t>52045845SPSD1E-M58/3</t>
  </si>
  <si>
    <t>52045845SPSD1E-M59/3</t>
  </si>
  <si>
    <t>52045845SPSD1E-M510/3</t>
  </si>
  <si>
    <t>TP034E-M3</t>
  </si>
  <si>
    <t>11519507TP034E-M31/2</t>
  </si>
  <si>
    <t>11519507TP034E-M32/2</t>
  </si>
  <si>
    <t>11519507TP034E-M33/2</t>
  </si>
  <si>
    <t>11519507TP034E-M34/2</t>
  </si>
  <si>
    <t>11519507TP034E-M35/2</t>
  </si>
  <si>
    <t>11519507TP034E-M36/2</t>
  </si>
  <si>
    <t>11519507TP034E-M37/2</t>
  </si>
  <si>
    <t>11519507TP034E-M38/2</t>
  </si>
  <si>
    <t>11519507TP034E-M39/2</t>
  </si>
  <si>
    <t>11519507TP034E-M310/2</t>
  </si>
  <si>
    <t>11610869DO004E-M51/2</t>
  </si>
  <si>
    <t>11610869DO004E-M52/2</t>
  </si>
  <si>
    <t>11610869DO004E-M53/2</t>
  </si>
  <si>
    <t>11610869DO004E-M54/2</t>
  </si>
  <si>
    <t>11610869DO004E-M55/2</t>
  </si>
  <si>
    <t>11610869DO004E-M56/2</t>
  </si>
  <si>
    <t>11610869DO004E-M57/2</t>
  </si>
  <si>
    <t>11610869DO004E-M58/2</t>
  </si>
  <si>
    <t>11610869DO004E-M59/2</t>
  </si>
  <si>
    <t>11610869DO004E-M510/2</t>
  </si>
  <si>
    <t>52033366DO001E-M51/2</t>
  </si>
  <si>
    <t>52033366DO001E-M52/2</t>
  </si>
  <si>
    <t>52033366DO001E-M53/2</t>
  </si>
  <si>
    <t>52033366DO001E-M54/2</t>
  </si>
  <si>
    <t>52033366DO001E-M55/2</t>
  </si>
  <si>
    <t>52033366DO001E-M56/2</t>
  </si>
  <si>
    <t>52033366DO001E-M57/2</t>
  </si>
  <si>
    <t>52033366DO001E-M58/2</t>
  </si>
  <si>
    <t>52033366DO001E-M59/2</t>
  </si>
  <si>
    <t>52033366DO001E-M510/2</t>
  </si>
  <si>
    <t>52045801SPSD3E-M51/3</t>
  </si>
  <si>
    <t>52045801SPSD3E-M52/3</t>
  </si>
  <si>
    <t>52045801SPSD3E-M53/3</t>
  </si>
  <si>
    <t>52045801SPSD3E-M54/3</t>
  </si>
  <si>
    <t>52045801SPSD3E-M55/3</t>
  </si>
  <si>
    <t>52045801SPSD3E-M56/3</t>
  </si>
  <si>
    <t>52045801SPSD3E-M57/3</t>
  </si>
  <si>
    <t>52045801SPSD3E-M58/3</t>
  </si>
  <si>
    <t>52045801SPSD3E-M59/3</t>
  </si>
  <si>
    <t>52045801SPSD3E-M510/3</t>
  </si>
  <si>
    <t>11046461LF005D-M11/2</t>
  </si>
  <si>
    <t>11046461LF005D-M12/2</t>
  </si>
  <si>
    <t>11046461LF005D-M13/2</t>
  </si>
  <si>
    <t>11046461LF005D-M14/2</t>
  </si>
  <si>
    <t>11046461LF005D-M15/2</t>
  </si>
  <si>
    <t>11046461LF005D-M16/2</t>
  </si>
  <si>
    <t>11046461LF005D-M17/2</t>
  </si>
  <si>
    <t>11046461LF005D-M18/2</t>
  </si>
  <si>
    <t>11046461LF005D-M19/2</t>
  </si>
  <si>
    <t>11046461LF005D-M110/2</t>
  </si>
  <si>
    <t>93267837TP012E-M31/6</t>
  </si>
  <si>
    <t>93267837TP012E-M32/6</t>
  </si>
  <si>
    <t>93267837TP012E-M33/6</t>
  </si>
  <si>
    <t>93267837TP012E-M34/6</t>
  </si>
  <si>
    <t>93267837TP012E-M35/6</t>
  </si>
  <si>
    <t>93267837TP012E-M36/6</t>
  </si>
  <si>
    <t>93267837TP012E-M37/6</t>
  </si>
  <si>
    <t>93267837TP012E-M38/6</t>
  </si>
  <si>
    <t>93267837TP012E-M39/6</t>
  </si>
  <si>
    <t>93267837TP012E-M310/6</t>
  </si>
  <si>
    <t>MÓDULO EXP</t>
  </si>
  <si>
    <t>24578505MB011D-M11/2</t>
  </si>
  <si>
    <t>24578505MB011D-M12/2</t>
  </si>
  <si>
    <t>24578505MB011D-M13/2</t>
  </si>
  <si>
    <t>24578505MB011D-M14/2</t>
  </si>
  <si>
    <t>24578505MB011D-M15/2</t>
  </si>
  <si>
    <t>24578505MB011D-M16/2</t>
  </si>
  <si>
    <t>24578505MB011D-M17/2</t>
  </si>
  <si>
    <t>24578505MB011D-M18/2</t>
  </si>
  <si>
    <t>24578505MB011D-M19/2</t>
  </si>
  <si>
    <t>24578505MB011D-M110/2</t>
  </si>
  <si>
    <t>CABO CJ BAT</t>
  </si>
  <si>
    <t>52032801TP042D-M21/2</t>
  </si>
  <si>
    <t>52032801TP042D-M22/2</t>
  </si>
  <si>
    <t>52032801TP042D-M23/2</t>
  </si>
  <si>
    <t>52032801TP042D-M24/2</t>
  </si>
  <si>
    <t>52032801TP042D-M25/2</t>
  </si>
  <si>
    <t>52032801TP042D-M26/2</t>
  </si>
  <si>
    <t>52032801TP042D-M27/2</t>
  </si>
  <si>
    <t>52032801TP042D-M28/2</t>
  </si>
  <si>
    <t>52032801TP042D-M29/2</t>
  </si>
  <si>
    <t>52032801TP042D-M210/2</t>
  </si>
  <si>
    <t>52033366TP015E-M31/2</t>
  </si>
  <si>
    <t>52033366TP015E-M32/2</t>
  </si>
  <si>
    <t>52033366TP015E-M33/2</t>
  </si>
  <si>
    <t>52033366TP015E-M34/2</t>
  </si>
  <si>
    <t>52033366TP015E-M35/2</t>
  </si>
  <si>
    <t>52033366TP015E-M36/2</t>
  </si>
  <si>
    <t>52033366TP015E-M37/2</t>
  </si>
  <si>
    <t>52033366TP015E-M38/2</t>
  </si>
  <si>
    <t>52033366TP015E-M39/2</t>
  </si>
  <si>
    <t>52033366TP015E-M310/2</t>
  </si>
  <si>
    <t>93268864TP012D-M31/2</t>
  </si>
  <si>
    <t>93268864TP012D-M32/2</t>
  </si>
  <si>
    <t>93268864TP012D-M33/2</t>
  </si>
  <si>
    <t>93268864TP012D-M34/2</t>
  </si>
  <si>
    <t>93268864TP012D-M35/2</t>
  </si>
  <si>
    <t>93268864TP012D-M36/2</t>
  </si>
  <si>
    <t>93268864TP012D-M37/2</t>
  </si>
  <si>
    <t>93268864TP012D-M38/2</t>
  </si>
  <si>
    <t>93268864TP012D-M39/2</t>
  </si>
  <si>
    <t>93268864TP012D-M310/2</t>
  </si>
  <si>
    <t>90559606TP042D-M21/2</t>
  </si>
  <si>
    <t>90559606TP042D-M22/2</t>
  </si>
  <si>
    <t>90559606TP042D-M23/2</t>
  </si>
  <si>
    <t>90559606TP042D-M24/2</t>
  </si>
  <si>
    <t>90559606TP042D-M25/2</t>
  </si>
  <si>
    <t>90559606TP042D-M26/2</t>
  </si>
  <si>
    <t>90559606TP042D-M27/2</t>
  </si>
  <si>
    <t>90559606TP042D-M28/2</t>
  </si>
  <si>
    <t>90559606TP042D-M29/2</t>
  </si>
  <si>
    <t>90559606TP042D-M210/2</t>
  </si>
  <si>
    <t>9661058015203D-PI1/2</t>
  </si>
  <si>
    <t>9661058015203D-PI2/2</t>
  </si>
  <si>
    <t>9661058015203D-PI3/2</t>
  </si>
  <si>
    <t>9661058015203D-PI4/2</t>
  </si>
  <si>
    <t>9661058015203D-PI5/2</t>
  </si>
  <si>
    <t>9661058015203D-PI6/2</t>
  </si>
  <si>
    <t>9661058015203D-PI7/2</t>
  </si>
  <si>
    <t>9661058015203D-PI8/2</t>
  </si>
  <si>
    <t>9661058015203D-PI9/2</t>
  </si>
  <si>
    <t>9661058015203D-PI10/2</t>
  </si>
  <si>
    <t>11588738TP022D-M31/2</t>
  </si>
  <si>
    <t>11588738TP022D-M32/2</t>
  </si>
  <si>
    <t>11588738TP022D-M33/2</t>
  </si>
  <si>
    <t>11588738TP022D-M34/2</t>
  </si>
  <si>
    <t>11588738TP022D-M35/2</t>
  </si>
  <si>
    <t>11588738TP022D-M36/2</t>
  </si>
  <si>
    <t>11588738TP022D-M37/2</t>
  </si>
  <si>
    <t>11588738TP022D-M38/2</t>
  </si>
  <si>
    <t>11588738TP022D-M39/2</t>
  </si>
  <si>
    <t>11588738TP022D-M310/2</t>
  </si>
  <si>
    <t>52048248LF005D-M11/3</t>
  </si>
  <si>
    <t>52048248LF005D-M12/3</t>
  </si>
  <si>
    <t>52048248LF005D-M13/3</t>
  </si>
  <si>
    <t>52048248LF005D-M14/3</t>
  </si>
  <si>
    <t>52048248LF005D-M15/3</t>
  </si>
  <si>
    <t>52048248LF005D-M16/3</t>
  </si>
  <si>
    <t>52048248LF005D-M17/3</t>
  </si>
  <si>
    <t>52048248LF005D-M18/3</t>
  </si>
  <si>
    <t>52048248LF005D-M19/3</t>
  </si>
  <si>
    <t>52048248LF005D-M110/3</t>
  </si>
  <si>
    <t>15788727LF005D-M11/2</t>
  </si>
  <si>
    <t>15788727LF005D-M12/2</t>
  </si>
  <si>
    <t>15788727LF005D-M13/2</t>
  </si>
  <si>
    <t>15788727LF005D-M14/2</t>
  </si>
  <si>
    <t>15788727LF005D-M15/2</t>
  </si>
  <si>
    <t>15788727LF005D-M16/2</t>
  </si>
  <si>
    <t>15788727LF005D-M17/2</t>
  </si>
  <si>
    <t>15788727LF005D-M18/2</t>
  </si>
  <si>
    <t>15788727LF005D-M19/2</t>
  </si>
  <si>
    <t>15788727LF005D-M110/2</t>
  </si>
  <si>
    <t>PRESILHA DHI  PROCONV</t>
  </si>
  <si>
    <t>09202468MINOMI-M31/2</t>
  </si>
  <si>
    <t>09202468MINOMI-M32/2</t>
  </si>
  <si>
    <t>09202468MINOMI-M33/2</t>
  </si>
  <si>
    <t>09202468MINOMI-M34/2</t>
  </si>
  <si>
    <t>09202468MINOMI-M35/2</t>
  </si>
  <si>
    <t>09202468MINOMI-M36/2</t>
  </si>
  <si>
    <t>09202468MINOMI-M37/2</t>
  </si>
  <si>
    <t>09202468MINOMI-M38/2</t>
  </si>
  <si>
    <t>09202468MINOMI-M39/2</t>
  </si>
  <si>
    <t>09202468MINOMI-M310/2</t>
  </si>
  <si>
    <t>11570499TP041D-M21/2</t>
  </si>
  <si>
    <t>11570499TP041D-M22/2</t>
  </si>
  <si>
    <t>11570499TP041D-M23/2</t>
  </si>
  <si>
    <t>11570499TP041D-M24/2</t>
  </si>
  <si>
    <t>11570499TP041D-M25/2</t>
  </si>
  <si>
    <t>11570499TP041D-M26/2</t>
  </si>
  <si>
    <t>11570499TP041D-M27/2</t>
  </si>
  <si>
    <t>11570499TP041D-M28/2</t>
  </si>
  <si>
    <t>11570499TP041D-M29/2</t>
  </si>
  <si>
    <t>11570499TP041D-M210/2</t>
  </si>
  <si>
    <t>PARAFUSO DO TIRANTE</t>
  </si>
  <si>
    <t>11588744MA014D-M21/6</t>
  </si>
  <si>
    <t>11588744MA014D-M22/6</t>
  </si>
  <si>
    <t>11588744MA014D-M23/6</t>
  </si>
  <si>
    <t>11588744MA014D-M24/6</t>
  </si>
  <si>
    <t>11588744MA014D-M25/6</t>
  </si>
  <si>
    <t>11588744MA014D-M26/6</t>
  </si>
  <si>
    <t>11588744MA014D-M27/6</t>
  </si>
  <si>
    <t>11588744MA014D-M28/6</t>
  </si>
  <si>
    <t>11588744MA014D-M29/6</t>
  </si>
  <si>
    <t>11588744MA014D-M210/6</t>
  </si>
  <si>
    <t>11609752MB001E-M11/2</t>
  </si>
  <si>
    <t>11609752MB001E-M12/2</t>
  </si>
  <si>
    <t>11609752MB001E-M13/2</t>
  </si>
  <si>
    <t>11609752MB001E-M14/2</t>
  </si>
  <si>
    <t>11609752MB001E-M15/2</t>
  </si>
  <si>
    <t>11609752MB001E-M16/2</t>
  </si>
  <si>
    <t>11609752MB001E-M17/2</t>
  </si>
  <si>
    <t>11609752MB001E-M18/2</t>
  </si>
  <si>
    <t>11609752MB001E-M19/2</t>
  </si>
  <si>
    <t>11609752MB001E-M110/2</t>
  </si>
  <si>
    <t>93339100MB018D-M11/2</t>
  </si>
  <si>
    <t>93339100MB018D-M12/2</t>
  </si>
  <si>
    <t>93339100MB018D-M13/2</t>
  </si>
  <si>
    <t>93339100MB018D-M14/2</t>
  </si>
  <si>
    <t>93339100MB018D-M15/2</t>
  </si>
  <si>
    <t>93339100MB018D-M16/2</t>
  </si>
  <si>
    <t>93339100MB018D-M17/2</t>
  </si>
  <si>
    <t>93339100MB018D-M18/2</t>
  </si>
  <si>
    <t>93339100MB018D-M19/2</t>
  </si>
  <si>
    <t>93339100MB018D-M110/2</t>
  </si>
  <si>
    <t>95459514MA001E-M11/2</t>
  </si>
  <si>
    <t>95459514MA001E-M12/2</t>
  </si>
  <si>
    <t>95459514MA001E-M13/2</t>
  </si>
  <si>
    <t>95459514MA001E-M14/2</t>
  </si>
  <si>
    <t>95459514MA001E-M15/2</t>
  </si>
  <si>
    <t>95459514MA001E-M16/2</t>
  </si>
  <si>
    <t>95459514MA001E-M17/2</t>
  </si>
  <si>
    <t>95459514MA001E-M18/2</t>
  </si>
  <si>
    <t>95459514MA001E-M19/2</t>
  </si>
  <si>
    <t>95459514MA001E-M110/2</t>
  </si>
  <si>
    <t>96887805MINOMI-M31/2</t>
  </si>
  <si>
    <t>96887805MINOMI-M32/2</t>
  </si>
  <si>
    <t>96887805MINOMI-M33/2</t>
  </si>
  <si>
    <t>96887805MINOMI-M34/2</t>
  </si>
  <si>
    <t>96887805MINOMI-M35/2</t>
  </si>
  <si>
    <t>96887805MINOMI-M36/2</t>
  </si>
  <si>
    <t>96887805MINOMI-M37/2</t>
  </si>
  <si>
    <t>96887805MINOMI-M38/2</t>
  </si>
  <si>
    <t>96887805MINOMI-M39/2</t>
  </si>
  <si>
    <t>96887805MINOMI-M310/2</t>
  </si>
  <si>
    <t>52027942LF003D-M11/2</t>
  </si>
  <si>
    <t>52027942LF003D-M12/2</t>
  </si>
  <si>
    <t>52027942LF003D-M13/2</t>
  </si>
  <si>
    <t>52027942LF003D-M14/2</t>
  </si>
  <si>
    <t>52027942LF003D-M15/2</t>
  </si>
  <si>
    <t>52027942LF003D-M16/2</t>
  </si>
  <si>
    <t>52027942LF003D-M17/2</t>
  </si>
  <si>
    <t>52027942LF003D-M18/2</t>
  </si>
  <si>
    <t>52027942LF003D-M19/2</t>
  </si>
  <si>
    <t>52027942LF003D-M110/2</t>
  </si>
  <si>
    <t>13288181LF004D-M11/2</t>
  </si>
  <si>
    <t>13288181LF004D-M12/2</t>
  </si>
  <si>
    <t>13288181LF004D-M13/2</t>
  </si>
  <si>
    <t>13288181LF004D-M14/2</t>
  </si>
  <si>
    <t>13288181LF004D-M15/2</t>
  </si>
  <si>
    <t>13288181LF004D-M16/2</t>
  </si>
  <si>
    <t>13288181LF004D-M17/2</t>
  </si>
  <si>
    <t>13288181LF004D-M18/2</t>
  </si>
  <si>
    <t>13288181LF004D-M19/2</t>
  </si>
  <si>
    <t>13288181LF004D-M110/2</t>
  </si>
  <si>
    <t>9038938315203D-PI1/2</t>
  </si>
  <si>
    <t>9038938315203D-PI2/2</t>
  </si>
  <si>
    <t>9038938315203D-PI3/2</t>
  </si>
  <si>
    <t>9038938315203D-PI4/2</t>
  </si>
  <si>
    <t>9038938315203D-PI5/2</t>
  </si>
  <si>
    <t>9038938315203D-PI6/2</t>
  </si>
  <si>
    <t>9038938315203D-PI7/2</t>
  </si>
  <si>
    <t>9038938315203D-PI8/2</t>
  </si>
  <si>
    <t>9038938315203D-PI9/2</t>
  </si>
  <si>
    <t>9038938315203D-PI10/2</t>
  </si>
  <si>
    <t>11519388TP030D-M31/2</t>
  </si>
  <si>
    <t>11519388TP030D-M32/2</t>
  </si>
  <si>
    <t>11519388TP030D-M33/2</t>
  </si>
  <si>
    <t>11519388TP030D-M34/2</t>
  </si>
  <si>
    <t>11519388TP030D-M35/2</t>
  </si>
  <si>
    <t>11519388TP030D-M36/2</t>
  </si>
  <si>
    <t>11519388TP030D-M37/2</t>
  </si>
  <si>
    <t>11519388TP030D-M38/2</t>
  </si>
  <si>
    <t>11519388TP030D-M39/2</t>
  </si>
  <si>
    <t>11519388TP030D-M310/2</t>
  </si>
  <si>
    <t>93267837TP014D-M31/2</t>
  </si>
  <si>
    <t>93267837TP014D-M32/2</t>
  </si>
  <si>
    <t>93267837TP014D-M33/2</t>
  </si>
  <si>
    <t>93267837TP014D-M34/2</t>
  </si>
  <si>
    <t>93267837TP014D-M35/2</t>
  </si>
  <si>
    <t>93267837TP014D-M36/2</t>
  </si>
  <si>
    <t>93267837TP014D-M37/2</t>
  </si>
  <si>
    <t>93267837TP014D-M38/2</t>
  </si>
  <si>
    <t>93267837TP014D-M39/2</t>
  </si>
  <si>
    <t>93267837TP014D-M310/2</t>
  </si>
  <si>
    <t>93361427TP017D-M31/2</t>
  </si>
  <si>
    <t>93361427TP017D-M32/2</t>
  </si>
  <si>
    <t>93361427TP017D-M33/2</t>
  </si>
  <si>
    <t>93361427TP017D-M34/2</t>
  </si>
  <si>
    <t>93361427TP017D-M35/2</t>
  </si>
  <si>
    <t>93361427TP017D-M36/2</t>
  </si>
  <si>
    <t>93361427TP017D-M37/2</t>
  </si>
  <si>
    <t>93361427TP017D-M38/2</t>
  </si>
  <si>
    <t>93361427TP017D-M39/2</t>
  </si>
  <si>
    <t>93361427TP017D-M310/2</t>
  </si>
  <si>
    <t>52083373MA005E-M11/2</t>
  </si>
  <si>
    <t>52083373MA005E-M12/2</t>
  </si>
  <si>
    <t>52083373MA005E-M13/2</t>
  </si>
  <si>
    <t>52083373MA005E-M14/2</t>
  </si>
  <si>
    <t>52083373MA005E-M15/2</t>
  </si>
  <si>
    <t>52083373MA005E-M16/2</t>
  </si>
  <si>
    <t>52083373MA005E-M17/2</t>
  </si>
  <si>
    <t>52083373MA005E-M18/2</t>
  </si>
  <si>
    <t>52083373MA005E-M19/2</t>
  </si>
  <si>
    <t>52083373MA005E-M110/2</t>
  </si>
  <si>
    <t>09129705MB002D-M11/3</t>
  </si>
  <si>
    <t>09129705MB002D-M12/3</t>
  </si>
  <si>
    <t>09129705MB002D-M13/3</t>
  </si>
  <si>
    <t>09129705MB002D-M14/3</t>
  </si>
  <si>
    <t>09129705MB002D-M15/3</t>
  </si>
  <si>
    <t>09129705MB002D-M16/3</t>
  </si>
  <si>
    <t>09129705MB002D-M17/3</t>
  </si>
  <si>
    <t>09129705MB002D-M18/3</t>
  </si>
  <si>
    <t>09129705MB002D-M19/3</t>
  </si>
  <si>
    <t>09129705MB002D-M110/3</t>
  </si>
  <si>
    <t>09132667TP037E-M31/1</t>
  </si>
  <si>
    <t>09132667TP037E-M32/1</t>
  </si>
  <si>
    <t>09132667TP037E-M33/1</t>
  </si>
  <si>
    <t>09132667TP037E-M34/1</t>
  </si>
  <si>
    <t>09132667TP037E-M35/1</t>
  </si>
  <si>
    <t>09132667TP037E-M36/1</t>
  </si>
  <si>
    <t>09132667TP037E-M37/1</t>
  </si>
  <si>
    <t>09132667TP037E-M38/1</t>
  </si>
  <si>
    <t>09132667TP037E-M39/1</t>
  </si>
  <si>
    <t>09132667TP037E-M310/1</t>
  </si>
  <si>
    <t>PESTANA INTERNA DIANTEIRA 5P</t>
  </si>
  <si>
    <t>93363836DO016E-M51/2</t>
  </si>
  <si>
    <t>93363836DO016E-M52/2</t>
  </si>
  <si>
    <t>93363836DO016E-M53/2</t>
  </si>
  <si>
    <t>93363836DO016E-M54/2</t>
  </si>
  <si>
    <t>93363836DO016E-M55/2</t>
  </si>
  <si>
    <t>93363836DO016E-M56/2</t>
  </si>
  <si>
    <t>93363836DO016E-M57/2</t>
  </si>
  <si>
    <t>93363836DO016E-M58/2</t>
  </si>
  <si>
    <t>93363836DO016E-M59/2</t>
  </si>
  <si>
    <t>93363836DO016E-M510/2</t>
  </si>
  <si>
    <t>11588722MA016D-M21/2</t>
  </si>
  <si>
    <t>11588722MA016D-M22/2</t>
  </si>
  <si>
    <t>11588722MA016D-M23/2</t>
  </si>
  <si>
    <t>11588722MA016D-M24/2</t>
  </si>
  <si>
    <t>11588722MA016D-M25/2</t>
  </si>
  <si>
    <t>11588722MA016D-M26/2</t>
  </si>
  <si>
    <t>11588722MA016D-M27/2</t>
  </si>
  <si>
    <t>11588722MA016D-M28/2</t>
  </si>
  <si>
    <t>11588722MA016D-M29/2</t>
  </si>
  <si>
    <t>11588722MA016D-M210/2</t>
  </si>
  <si>
    <t>52039163TP006D-M31/2</t>
  </si>
  <si>
    <t>52039163TP006D-M32/2</t>
  </si>
  <si>
    <t>52039163TP006D-M33/2</t>
  </si>
  <si>
    <t>52039163TP006D-M34/2</t>
  </si>
  <si>
    <t>52039163TP006D-M35/2</t>
  </si>
  <si>
    <t>52039163TP006D-M36/2</t>
  </si>
  <si>
    <t>52039163TP006D-M37/2</t>
  </si>
  <si>
    <t>52039163TP006D-M38/2</t>
  </si>
  <si>
    <t>52039163TP006D-M39/2</t>
  </si>
  <si>
    <t>52039163TP006D-M310/2</t>
  </si>
  <si>
    <t>52100322SPSF1D-M31/2</t>
  </si>
  <si>
    <t>52100322SPSF1D-M32/2</t>
  </si>
  <si>
    <t>52100322SPSF1D-M33/2</t>
  </si>
  <si>
    <t>52100322SPSF1D-M34/2</t>
  </si>
  <si>
    <t>52100322SPSF1D-M35/2</t>
  </si>
  <si>
    <t>52100322SPSF1D-M36/2</t>
  </si>
  <si>
    <t>52100322SPSF1D-M37/2</t>
  </si>
  <si>
    <t>52100322SPSF1D-M38/2</t>
  </si>
  <si>
    <t>52100322SPSF1D-M39/2</t>
  </si>
  <si>
    <t>52100322SPSF1D-M310/2</t>
  </si>
  <si>
    <t>PORCA DO TIRANTE</t>
  </si>
  <si>
    <t>11609282MA014D-M21/2</t>
  </si>
  <si>
    <t>11609282MA014D-M22/2</t>
  </si>
  <si>
    <t>11609282MA014D-M23/2</t>
  </si>
  <si>
    <t>11609282MA014D-M24/2</t>
  </si>
  <si>
    <t>11609282MA014D-M25/2</t>
  </si>
  <si>
    <t>11609282MA014D-M26/2</t>
  </si>
  <si>
    <t>11609282MA014D-M27/2</t>
  </si>
  <si>
    <t>11609282MA014D-M28/2</t>
  </si>
  <si>
    <t>11609282MA014D-M29/2</t>
  </si>
  <si>
    <t>11609282MA014D-M210/2</t>
  </si>
  <si>
    <t>11519388MA005E-M11/2</t>
  </si>
  <si>
    <t>11519388MA005E-M12/2</t>
  </si>
  <si>
    <t>11519388MA005E-M13/2</t>
  </si>
  <si>
    <t>11519388MA005E-M14/2</t>
  </si>
  <si>
    <t>11519388MA005E-M15/2</t>
  </si>
  <si>
    <t>11519388MA005E-M16/2</t>
  </si>
  <si>
    <t>11519388MA005E-M17/2</t>
  </si>
  <si>
    <t>11519388MA005E-M18/2</t>
  </si>
  <si>
    <t>11519388MA005E-M19/2</t>
  </si>
  <si>
    <t>11519388MA005E-M110/2</t>
  </si>
  <si>
    <t>52089138SPSD3E-M51/4</t>
  </si>
  <si>
    <t>52089138SPSD3E-M52/4</t>
  </si>
  <si>
    <t>52089138SPSD3E-M53/4</t>
  </si>
  <si>
    <t>52089138SPSD3E-M54/4</t>
  </si>
  <si>
    <t>52089138SPSD3E-M55/4</t>
  </si>
  <si>
    <t>52089138SPSD3E-M56/4</t>
  </si>
  <si>
    <t>52089138SPSD3E-M57/4</t>
  </si>
  <si>
    <t>52089138SPSD3E-M58/4</t>
  </si>
  <si>
    <t>52089138SPSD3E-M59/4</t>
  </si>
  <si>
    <t>52089138SPSD3E-M510/4</t>
  </si>
  <si>
    <t>52045875SPSD1E-M51/3</t>
  </si>
  <si>
    <t>52045875SPSD1E-M52/3</t>
  </si>
  <si>
    <t>52045875SPSD1E-M53/3</t>
  </si>
  <si>
    <t>52045875SPSD1E-M54/3</t>
  </si>
  <si>
    <t>52045875SPSD1E-M55/3</t>
  </si>
  <si>
    <t>52045875SPSD1E-M56/3</t>
  </si>
  <si>
    <t>52045875SPSD1E-M57/3</t>
  </si>
  <si>
    <t>52045875SPSD1E-M58/3</t>
  </si>
  <si>
    <t>52045875SPSD1E-M59/3</t>
  </si>
  <si>
    <t>52045875SPSD1E-M510/3</t>
  </si>
  <si>
    <t>24403251TP006D-M31/2</t>
  </si>
  <si>
    <t>24403251TP006D-M32/2</t>
  </si>
  <si>
    <t>24403251TP006D-M33/2</t>
  </si>
  <si>
    <t>24403251TP006D-M34/2</t>
  </si>
  <si>
    <t>24403251TP006D-M35/2</t>
  </si>
  <si>
    <t>24403251TP006D-M36/2</t>
  </si>
  <si>
    <t>24403251TP006D-M37/2</t>
  </si>
  <si>
    <t>24403251TP006D-M38/2</t>
  </si>
  <si>
    <t>24403251TP006D-M39/2</t>
  </si>
  <si>
    <t>24403251TP006D-M310/2</t>
  </si>
  <si>
    <t>52046228MA002E-M11/2</t>
  </si>
  <si>
    <t>52046228MA002E-M12/2</t>
  </si>
  <si>
    <t>52046228MA002E-M13/2</t>
  </si>
  <si>
    <t>52046228MA002E-M14/2</t>
  </si>
  <si>
    <t>52046228MA002E-M15/2</t>
  </si>
  <si>
    <t>52046228MA002E-M16/2</t>
  </si>
  <si>
    <t>52046228MA002E-M17/2</t>
  </si>
  <si>
    <t>52046228MA002E-M18/2</t>
  </si>
  <si>
    <t>52046228MA002E-M19/2</t>
  </si>
  <si>
    <t>52046228MA002E-M110/2</t>
  </si>
  <si>
    <t xml:space="preserve">ANTI-RUÍDO PORTA 3 E 5 PORTAS </t>
  </si>
  <si>
    <t>93321501DO013D-M41/5</t>
  </si>
  <si>
    <t>93321501DO013D-M42/5</t>
  </si>
  <si>
    <t>93321501DO013D-M43/5</t>
  </si>
  <si>
    <t>93321501DO013D-M44/5</t>
  </si>
  <si>
    <t>93321501DO013D-M45/5</t>
  </si>
  <si>
    <t>93321501DO013D-M46/5</t>
  </si>
  <si>
    <t>93321501DO013D-M47/5</t>
  </si>
  <si>
    <t>93321501DO013D-M48/5</t>
  </si>
  <si>
    <t>93321501DO013D-M49/5</t>
  </si>
  <si>
    <t>93321501DO013D-M410/5</t>
  </si>
  <si>
    <t>11519388TP034E-M31/2</t>
  </si>
  <si>
    <t>11519388TP034E-M32/2</t>
  </si>
  <si>
    <t>11519388TP034E-M33/2</t>
  </si>
  <si>
    <t>11519388TP034E-M34/2</t>
  </si>
  <si>
    <t>11519388TP034E-M35/2</t>
  </si>
  <si>
    <t>11519388TP034E-M36/2</t>
  </si>
  <si>
    <t>11519388TP034E-M37/2</t>
  </si>
  <si>
    <t>11519388TP034E-M38/2</t>
  </si>
  <si>
    <t>11519388TP034E-M39/2</t>
  </si>
  <si>
    <t>11519388TP034E-M310/2</t>
  </si>
  <si>
    <t>11588724TP048D-M21/2</t>
  </si>
  <si>
    <t>11588724TP048D-M22/2</t>
  </si>
  <si>
    <t>11588724TP048D-M23/2</t>
  </si>
  <si>
    <t>11588724TP048D-M24/2</t>
  </si>
  <si>
    <t>11588724TP048D-M25/2</t>
  </si>
  <si>
    <t>11588724TP048D-M26/2</t>
  </si>
  <si>
    <t>11588724TP048D-M27/2</t>
  </si>
  <si>
    <t>11588724TP048D-M28/2</t>
  </si>
  <si>
    <t>11588724TP048D-M29/2</t>
  </si>
  <si>
    <t>11588724TP048D-M210/2</t>
  </si>
  <si>
    <t>52089132SPSD2E-M51/3</t>
  </si>
  <si>
    <t>52089132SPSD2E-M52/3</t>
  </si>
  <si>
    <t>52089132SPSD2E-M53/3</t>
  </si>
  <si>
    <t>52089132SPSD2E-M54/3</t>
  </si>
  <si>
    <t>52089132SPSD2E-M55/3</t>
  </si>
  <si>
    <t>52089132SPSD2E-M56/3</t>
  </si>
  <si>
    <t>52089132SPSD2E-M57/3</t>
  </si>
  <si>
    <t>52089132SPSD2E-M58/3</t>
  </si>
  <si>
    <t>52089132SPSD2E-M59/3</t>
  </si>
  <si>
    <t>52089132SPSD2E-M510/3</t>
  </si>
  <si>
    <t>11514596TP052E-M31/2</t>
  </si>
  <si>
    <t>11514596TP052E-M32/2</t>
  </si>
  <si>
    <t>11514596TP052E-M33/2</t>
  </si>
  <si>
    <t>11514596TP052E-M34/2</t>
  </si>
  <si>
    <t>11514596TP052E-M35/2</t>
  </si>
  <si>
    <t>11514596TP052E-M36/2</t>
  </si>
  <si>
    <t>11514596TP052E-M37/2</t>
  </si>
  <si>
    <t>11514596TP052E-M38/2</t>
  </si>
  <si>
    <t>11514596TP052E-M39/2</t>
  </si>
  <si>
    <t>11514596TP052E-M310/2</t>
  </si>
  <si>
    <t>52089131SPSD2D-M51/3</t>
  </si>
  <si>
    <t>52089131SPSD2D-M52/3</t>
  </si>
  <si>
    <t>52089131SPSD2D-M53/3</t>
  </si>
  <si>
    <t>52089131SPSD2D-M54/3</t>
  </si>
  <si>
    <t>52089131SPSD2D-M55/3</t>
  </si>
  <si>
    <t>52089131SPSD2D-M56/3</t>
  </si>
  <si>
    <t>52089131SPSD2D-M57/3</t>
  </si>
  <si>
    <t>52089131SPSD2D-M58/3</t>
  </si>
  <si>
    <t>52089131SPSD2D-M59/3</t>
  </si>
  <si>
    <t>52089131SPSD2D-M510/3</t>
  </si>
  <si>
    <t>11046461</t>
  </si>
  <si>
    <t>PASSA LIMP. TRAS</t>
  </si>
  <si>
    <t>11046461TP012E-M31/2</t>
  </si>
  <si>
    <t>11046461TP012E-M32/2</t>
  </si>
  <si>
    <t>11046461TP012E-M33/2</t>
  </si>
  <si>
    <t>11046461TP012E-M34/2</t>
  </si>
  <si>
    <t>11046461TP012E-M35/2</t>
  </si>
  <si>
    <t>11046461TP012E-M36/2</t>
  </si>
  <si>
    <t>11046461TP012E-M37/2</t>
  </si>
  <si>
    <t>11046461TP012E-M38/2</t>
  </si>
  <si>
    <t>11046461TP012E-M39/2</t>
  </si>
  <si>
    <t>11046461TP012E-M310/2</t>
  </si>
  <si>
    <t>Pestana int traseira 5P</t>
  </si>
  <si>
    <t xml:space="preserve">0CXPAPEL </t>
  </si>
  <si>
    <t>93363875DO016E-M51/3</t>
  </si>
  <si>
    <t>93363875DO016E-M52/3</t>
  </si>
  <si>
    <t>93363875DO016E-M53/3</t>
  </si>
  <si>
    <t>93363875DO016E-M54/3</t>
  </si>
  <si>
    <t>93363875DO016E-M55/3</t>
  </si>
  <si>
    <t>93363875DO016E-M56/3</t>
  </si>
  <si>
    <t>93363875DO016E-M57/3</t>
  </si>
  <si>
    <t>93363875DO016E-M58/3</t>
  </si>
  <si>
    <t>93363875DO016E-M59/3</t>
  </si>
  <si>
    <t>93363875DO016E-M510/3</t>
  </si>
  <si>
    <t>94530387</t>
  </si>
  <si>
    <t>94530387TP006D-M31/2</t>
  </si>
  <si>
    <t>94530387TP006D-M32/2</t>
  </si>
  <si>
    <t>94530387TP006D-M33/2</t>
  </si>
  <si>
    <t>94530387TP006D-M34/2</t>
  </si>
  <si>
    <t>94530387TP006D-M35/2</t>
  </si>
  <si>
    <t>94530387TP006D-M36/2</t>
  </si>
  <si>
    <t>94530387TP006D-M37/2</t>
  </si>
  <si>
    <t>94530387TP006D-M38/2</t>
  </si>
  <si>
    <t>94530387TP006D-M39/2</t>
  </si>
  <si>
    <t>94530387TP006D-M310/2</t>
  </si>
  <si>
    <t>94768113SPSD2E-M51/3</t>
  </si>
  <si>
    <t>94768113SPSD2E-M52/3</t>
  </si>
  <si>
    <t>94768113SPSD2E-M53/3</t>
  </si>
  <si>
    <t>94768113SPSD2E-M54/3</t>
  </si>
  <si>
    <t>94768113SPSD2E-M55/3</t>
  </si>
  <si>
    <t>94768113SPSD2E-M56/3</t>
  </si>
  <si>
    <t>94768113SPSD2E-M57/3</t>
  </si>
  <si>
    <t>94768113SPSD2E-M58/3</t>
  </si>
  <si>
    <t>94768113SPSD2E-M59/3</t>
  </si>
  <si>
    <t>94768113SPSD2E-M510/3</t>
  </si>
  <si>
    <t>90377951MA023E-M21/2</t>
  </si>
  <si>
    <t>90377951MA023E-M22/2</t>
  </si>
  <si>
    <t>90377951MA023E-M23/2</t>
  </si>
  <si>
    <t>90377951MA023E-M24/2</t>
  </si>
  <si>
    <t>90377951MA023E-M25/2</t>
  </si>
  <si>
    <t>90377951MA023E-M26/2</t>
  </si>
  <si>
    <t>90377951MA023E-M27/2</t>
  </si>
  <si>
    <t>90377951MA023E-M28/2</t>
  </si>
  <si>
    <t>90377951MA023E-M29/2</t>
  </si>
  <si>
    <t>90377951MA023E-M210/2</t>
  </si>
  <si>
    <t>11092631</t>
  </si>
  <si>
    <t>11092631MA023E-M21/2</t>
  </si>
  <si>
    <t>11092631MA023E-M22/2</t>
  </si>
  <si>
    <t>11092631MA023E-M23/2</t>
  </si>
  <si>
    <t>11092631MA023E-M24/2</t>
  </si>
  <si>
    <t>11092631MA023E-M25/2</t>
  </si>
  <si>
    <t>11092631MA023E-M26/2</t>
  </si>
  <si>
    <t>11092631MA023E-M27/2</t>
  </si>
  <si>
    <t>11092631MA023E-M28/2</t>
  </si>
  <si>
    <t>11092631MA023E-M29/2</t>
  </si>
  <si>
    <t>11092631MA023E-M210/2</t>
  </si>
  <si>
    <t>93267837TP013D-M31/6</t>
  </si>
  <si>
    <t>93267837TP013D-M32/6</t>
  </si>
  <si>
    <t>93267837TP013D-M33/6</t>
  </si>
  <si>
    <t>93267837TP013D-M34/6</t>
  </si>
  <si>
    <t>93267837TP013D-M35/6</t>
  </si>
  <si>
    <t>93267837TP013D-M36/6</t>
  </si>
  <si>
    <t>93267837TP013D-M37/6</t>
  </si>
  <si>
    <t>93267837TP013D-M38/6</t>
  </si>
  <si>
    <t>93267837TP013D-M39/6</t>
  </si>
  <si>
    <t>93267837TP013D-M310/6</t>
  </si>
  <si>
    <t xml:space="preserve">PF RODA RESERVA                                 </t>
  </si>
  <si>
    <t>13263724MB012D-M11/3</t>
  </si>
  <si>
    <t>13263724MB012D-M12/3</t>
  </si>
  <si>
    <t>13263724MB012D-M13/3</t>
  </si>
  <si>
    <t>13263724MB012D-M14/3</t>
  </si>
  <si>
    <t>13263724MB012D-M15/3</t>
  </si>
  <si>
    <t>13263724MB012D-M16/3</t>
  </si>
  <si>
    <t>13263724MB012D-M17/3</t>
  </si>
  <si>
    <t>13263724MB012D-M18/3</t>
  </si>
  <si>
    <t>13263724MB012D-M19/3</t>
  </si>
  <si>
    <t>13263724MB012D-M110/3</t>
  </si>
  <si>
    <t>11571264DO010D-M41/2</t>
  </si>
  <si>
    <t>11571264DO010D-M42/2</t>
  </si>
  <si>
    <t>11571264DO010D-M43/2</t>
  </si>
  <si>
    <t>11571264DO010D-M44/2</t>
  </si>
  <si>
    <t>11571264DO010D-M45/2</t>
  </si>
  <si>
    <t>11571264DO010D-M46/2</t>
  </si>
  <si>
    <t>11571264DO010D-M47/2</t>
  </si>
  <si>
    <t>11571264DO010D-M48/2</t>
  </si>
  <si>
    <t>11571264DO010D-M49/2</t>
  </si>
  <si>
    <t>11571264DO010D-M410/2</t>
  </si>
  <si>
    <t>93321501DO014E-M51/5</t>
  </si>
  <si>
    <t>93321501DO014E-M52/5</t>
  </si>
  <si>
    <t>93321501DO014E-M53/5</t>
  </si>
  <si>
    <t>93321501DO014E-M54/5</t>
  </si>
  <si>
    <t>93321501DO014E-M55/5</t>
  </si>
  <si>
    <t>93321501DO014E-M56/5</t>
  </si>
  <si>
    <t>93321501DO014E-M57/5</t>
  </si>
  <si>
    <t>93321501DO014E-M58/5</t>
  </si>
  <si>
    <t>93321501DO014E-M59/5</t>
  </si>
  <si>
    <t>93321501DO014E-M510/5</t>
  </si>
  <si>
    <t>13502353MINOMI-M31/3</t>
  </si>
  <si>
    <t>13502353MINOMI-M32/3</t>
  </si>
  <si>
    <t>13502353MINOMI-M33/3</t>
  </si>
  <si>
    <t>13502353MINOMI-M34/3</t>
  </si>
  <si>
    <t>13502353MINOMI-M35/3</t>
  </si>
  <si>
    <t>13502353MINOMI-M36/3</t>
  </si>
  <si>
    <t>13502353MINOMI-M37/3</t>
  </si>
  <si>
    <t>13502353MINOMI-M38/3</t>
  </si>
  <si>
    <t>13502353MINOMI-M39/3</t>
  </si>
  <si>
    <t>13502353MINOMI-M310/3</t>
  </si>
  <si>
    <t>52089133</t>
  </si>
  <si>
    <t>52089133SPSD3D-M51/4</t>
  </si>
  <si>
    <t>52089133SPSD3D-M52/4</t>
  </si>
  <si>
    <t>52089133SPSD3D-M53/4</t>
  </si>
  <si>
    <t>52089133SPSD3D-M54/4</t>
  </si>
  <si>
    <t>52089133SPSD3D-M55/4</t>
  </si>
  <si>
    <t>52089133SPSD3D-M56/4</t>
  </si>
  <si>
    <t>52089133SPSD3D-M57/4</t>
  </si>
  <si>
    <t>52089133SPSD3D-M58/4</t>
  </si>
  <si>
    <t>52089133SPSD3D-M59/4</t>
  </si>
  <si>
    <t>52089133SPSD3D-M510/4</t>
  </si>
  <si>
    <t>11569638TP055D-M21/2</t>
  </si>
  <si>
    <t>11569638TP055D-M22/2</t>
  </si>
  <si>
    <t>11569638TP055D-M23/2</t>
  </si>
  <si>
    <t>11569638TP055D-M24/2</t>
  </si>
  <si>
    <t>11569638TP055D-M25/2</t>
  </si>
  <si>
    <t>11569638TP055D-M26/2</t>
  </si>
  <si>
    <t>11569638TP055D-M27/2</t>
  </si>
  <si>
    <t>11569638TP055D-M28/2</t>
  </si>
  <si>
    <t>11569638TP055D-M29/2</t>
  </si>
  <si>
    <t>11569638TP055D-M210/2</t>
  </si>
  <si>
    <t>11514597TP037E-M31/2</t>
  </si>
  <si>
    <t>11514597TP037E-M32/2</t>
  </si>
  <si>
    <t>11514597TP037E-M33/2</t>
  </si>
  <si>
    <t>11514597TP037E-M34/2</t>
  </si>
  <si>
    <t>11514597TP037E-M35/2</t>
  </si>
  <si>
    <t>11514597TP037E-M36/2</t>
  </si>
  <si>
    <t>11514597TP037E-M37/2</t>
  </si>
  <si>
    <t>11514597TP037E-M38/2</t>
  </si>
  <si>
    <t>11514597TP037E-M39/2</t>
  </si>
  <si>
    <t>11514597TP037E-M310/2</t>
  </si>
  <si>
    <t>94700678DO014E-M51/2</t>
  </si>
  <si>
    <t>94700678DO014E-M52/2</t>
  </si>
  <si>
    <t>94700678DO014E-M53/2</t>
  </si>
  <si>
    <t>94700678DO014E-M54/2</t>
  </si>
  <si>
    <t>94700678DO014E-M55/2</t>
  </si>
  <si>
    <t>94700678DO014E-M56/2</t>
  </si>
  <si>
    <t>94700678DO014E-M57/2</t>
  </si>
  <si>
    <t>94700678DO014E-M58/2</t>
  </si>
  <si>
    <t>94700678DO014E-M59/2</t>
  </si>
  <si>
    <t>94700678DO014E-M510/2</t>
  </si>
  <si>
    <t>95984307MA015E-M11/6</t>
  </si>
  <si>
    <t>95984307MA015E-M12/6</t>
  </si>
  <si>
    <t>95984307MA015E-M13/6</t>
  </si>
  <si>
    <t>95984307MA015E-M14/6</t>
  </si>
  <si>
    <t>95984307MA015E-M15/6</t>
  </si>
  <si>
    <t>95984307MA015E-M16/6</t>
  </si>
  <si>
    <t>95984307MA015E-M17/6</t>
  </si>
  <si>
    <t>95984307MA015E-M18/6</t>
  </si>
  <si>
    <t>95984307MA015E-M19/6</t>
  </si>
  <si>
    <t>95984307MA015E-M110/6</t>
  </si>
  <si>
    <t>11519382TP058D-M21/2</t>
  </si>
  <si>
    <t>11519382TP058D-M22/2</t>
  </si>
  <si>
    <t>11519382TP058D-M23/2</t>
  </si>
  <si>
    <t>11519382TP058D-M24/2</t>
  </si>
  <si>
    <t>11519382TP058D-M25/2</t>
  </si>
  <si>
    <t>11519382TP058D-M26/2</t>
  </si>
  <si>
    <t>11519382TP058D-M27/2</t>
  </si>
  <si>
    <t>11519382TP058D-M28/2</t>
  </si>
  <si>
    <t>11519382TP058D-M29/2</t>
  </si>
  <si>
    <t>11519382TP058D-M210/2</t>
  </si>
  <si>
    <t>11571264DO010E-M51/2</t>
  </si>
  <si>
    <t>11571264DO010E-M52/2</t>
  </si>
  <si>
    <t>11571264DO010E-M53/2</t>
  </si>
  <si>
    <t>11571264DO010E-M54/2</t>
  </si>
  <si>
    <t>11571264DO010E-M55/2</t>
  </si>
  <si>
    <t>11571264DO010E-M56/2</t>
  </si>
  <si>
    <t>11571264DO010E-M57/2</t>
  </si>
  <si>
    <t>11571264DO010E-M58/2</t>
  </si>
  <si>
    <t>11571264DO010E-M59/2</t>
  </si>
  <si>
    <t>11571264DO010E-M510/2</t>
  </si>
  <si>
    <t>11561969TP035E-M31/2</t>
  </si>
  <si>
    <t>11561969TP035E-M32/2</t>
  </si>
  <si>
    <t>11561969TP035E-M33/2</t>
  </si>
  <si>
    <t>11561969TP035E-M34/2</t>
  </si>
  <si>
    <t>11561969TP035E-M35/2</t>
  </si>
  <si>
    <t>11561969TP035E-M36/2</t>
  </si>
  <si>
    <t>11561969TP035E-M37/2</t>
  </si>
  <si>
    <t>11561969TP035E-M38/2</t>
  </si>
  <si>
    <t>11561969TP035E-M39/2</t>
  </si>
  <si>
    <t>11561969TP035E-M310/2</t>
  </si>
  <si>
    <t>52048247LF005D-M11/3</t>
  </si>
  <si>
    <t>52048247LF005D-M12/3</t>
  </si>
  <si>
    <t>52048247LF005D-M13/3</t>
  </si>
  <si>
    <t>52048247LF005D-M14/3</t>
  </si>
  <si>
    <t>52048247LF005D-M15/3</t>
  </si>
  <si>
    <t>52048247LF005D-M16/3</t>
  </si>
  <si>
    <t>52048247LF005D-M17/3</t>
  </si>
  <si>
    <t>52048247LF005D-M18/3</t>
  </si>
  <si>
    <t>52048247LF005D-M19/3</t>
  </si>
  <si>
    <t>52048247LF005D-M110/3</t>
  </si>
  <si>
    <t>94768114</t>
  </si>
  <si>
    <t>94768114SPSD2D-M51/2</t>
  </si>
  <si>
    <t>94768114SPSD2D-M52/2</t>
  </si>
  <si>
    <t>94768114SPSD2D-M53/2</t>
  </si>
  <si>
    <t>94768114SPSD2D-M54/2</t>
  </si>
  <si>
    <t>94768114SPSD2D-M55/2</t>
  </si>
  <si>
    <t>94768114SPSD2D-M56/2</t>
  </si>
  <si>
    <t>94768114SPSD2D-M57/2</t>
  </si>
  <si>
    <t>94768114SPSD2D-M58/2</t>
  </si>
  <si>
    <t>94768114SPSD2D-M59/2</t>
  </si>
  <si>
    <t>94768114SPSD2D-M510/2</t>
  </si>
  <si>
    <t>52093767</t>
  </si>
  <si>
    <t>SPACER</t>
  </si>
  <si>
    <t>52093767MA023E-M21/2</t>
  </si>
  <si>
    <t>52093767MA023E-M22/2</t>
  </si>
  <si>
    <t>52093767MA023E-M23/2</t>
  </si>
  <si>
    <t>52093767MA023E-M24/2</t>
  </si>
  <si>
    <t>52093767MA023E-M25/2</t>
  </si>
  <si>
    <t>52093767MA023E-M26/2</t>
  </si>
  <si>
    <t>52093767MA023E-M27/2</t>
  </si>
  <si>
    <t>52093767MA023E-M28/2</t>
  </si>
  <si>
    <t>52093767MA023E-M29/2</t>
  </si>
  <si>
    <t>52093767MA023E-M210/2</t>
  </si>
  <si>
    <t>11589164TP037E-M31/2</t>
  </si>
  <si>
    <t>11589164TP037E-M32/2</t>
  </si>
  <si>
    <t>11589164TP037E-M33/2</t>
  </si>
  <si>
    <t>11589164TP037E-M34/2</t>
  </si>
  <si>
    <t>11589164TP037E-M35/2</t>
  </si>
  <si>
    <t>11589164TP037E-M36/2</t>
  </si>
  <si>
    <t>11589164TP037E-M37/2</t>
  </si>
  <si>
    <t>11589164TP037E-M38/2</t>
  </si>
  <si>
    <t>11589164TP037E-M39/2</t>
  </si>
  <si>
    <t>11589164TP037E-M310/2</t>
  </si>
  <si>
    <t>11570499MA026E-M21/2</t>
  </si>
  <si>
    <t>11570499MA026E-M22/2</t>
  </si>
  <si>
    <t>11570499MA026E-M23/2</t>
  </si>
  <si>
    <t>11570499MA026E-M24/2</t>
  </si>
  <si>
    <t>11570499MA026E-M25/2</t>
  </si>
  <si>
    <t>11570499MA026E-M26/2</t>
  </si>
  <si>
    <t>11570499MA026E-M27/2</t>
  </si>
  <si>
    <t>11570499MA026E-M28/2</t>
  </si>
  <si>
    <t>11570499MA026E-M29/2</t>
  </si>
  <si>
    <t>11570499MA026E-M210/2</t>
  </si>
  <si>
    <t>52036416SPST2E-M31/3</t>
  </si>
  <si>
    <t>52036416SPST2E-M32/3</t>
  </si>
  <si>
    <t>52036416SPST2E-M33/3</t>
  </si>
  <si>
    <t>52036416SPST2E-M34/3</t>
  </si>
  <si>
    <t>52036416SPST2E-M35/3</t>
  </si>
  <si>
    <t>52036416SPST2E-M36/3</t>
  </si>
  <si>
    <t>52036416SPST2E-M37/3</t>
  </si>
  <si>
    <t>52036416SPST2E-M38/3</t>
  </si>
  <si>
    <t>52036416SPST2E-M39/3</t>
  </si>
  <si>
    <t>52036416SPST2E-M310/3</t>
  </si>
  <si>
    <t>94773065SPSF1D-M31/4</t>
  </si>
  <si>
    <t>94773065SPSF1D-M32/4</t>
  </si>
  <si>
    <t>94773065SPSF1D-M33/4</t>
  </si>
  <si>
    <t>94773065SPSF1D-M34/4</t>
  </si>
  <si>
    <t>94773065SPSF1D-M35/4</t>
  </si>
  <si>
    <t>94773065SPSF1D-M36/4</t>
  </si>
  <si>
    <t>94773065SPSF1D-M37/4</t>
  </si>
  <si>
    <t>94773065SPSF1D-M38/4</t>
  </si>
  <si>
    <t>94773065SPSF1D-M39/4</t>
  </si>
  <si>
    <t>94773065SPSF1D-M310/4</t>
  </si>
  <si>
    <t>52093768</t>
  </si>
  <si>
    <t>SPACER-RR</t>
  </si>
  <si>
    <t>52093768MA025D-M21/2</t>
  </si>
  <si>
    <t>52093768MA025D-M22/2</t>
  </si>
  <si>
    <t>52093768MA025D-M23/2</t>
  </si>
  <si>
    <t>52093768MA025D-M24/2</t>
  </si>
  <si>
    <t>52093768MA025D-M25/2</t>
  </si>
  <si>
    <t>52093768MA025D-M26/2</t>
  </si>
  <si>
    <t>52093768MA025D-M27/2</t>
  </si>
  <si>
    <t>52093768MA025D-M28/2</t>
  </si>
  <si>
    <t>52093768MA025D-M29/2</t>
  </si>
  <si>
    <t>52093768MA025D-M210/2</t>
  </si>
  <si>
    <t>90278486</t>
  </si>
  <si>
    <t>PRESILHA PLÁSTICA PROCONV</t>
  </si>
  <si>
    <t>90278486SEQUEN-M11/2</t>
  </si>
  <si>
    <t>90278486SEQUEN-M12/2</t>
  </si>
  <si>
    <t>90278486SEQUEN-M13/2</t>
  </si>
  <si>
    <t>90278486SEQUEN-M14/2</t>
  </si>
  <si>
    <t>90278486SEQUEN-M15/2</t>
  </si>
  <si>
    <t>90278486SEQUEN-M16/2</t>
  </si>
  <si>
    <t>90278486SEQUEN-M17/2</t>
  </si>
  <si>
    <t>90278486SEQUEN-M18/2</t>
  </si>
  <si>
    <t>90278486SEQUEN-M19/2</t>
  </si>
  <si>
    <t>90278486SEQUEN-M110/2</t>
  </si>
  <si>
    <t>11588744MA012E-M11/2</t>
  </si>
  <si>
    <t>11588744MA012E-M12/2</t>
  </si>
  <si>
    <t>11588744MA012E-M13/2</t>
  </si>
  <si>
    <t>11588744MA012E-M14/2</t>
  </si>
  <si>
    <t>11588744MA012E-M15/2</t>
  </si>
  <si>
    <t>11588744MA012E-M16/2</t>
  </si>
  <si>
    <t>11588744MA012E-M17/2</t>
  </si>
  <si>
    <t>11588744MA012E-M18/2</t>
  </si>
  <si>
    <t>11588744MA012E-M19/2</t>
  </si>
  <si>
    <t>11588744MA012E-M110/2</t>
  </si>
  <si>
    <t>95984307MA001E-M11/2</t>
  </si>
  <si>
    <t>95984307MA001E-M12/2</t>
  </si>
  <si>
    <t>95984307MA001E-M13/2</t>
  </si>
  <si>
    <t>95984307MA001E-M14/2</t>
  </si>
  <si>
    <t>95984307MA001E-M15/2</t>
  </si>
  <si>
    <t>95984307MA001E-M16/2</t>
  </si>
  <si>
    <t>95984307MA001E-M17/2</t>
  </si>
  <si>
    <t>95984307MA001E-M18/2</t>
  </si>
  <si>
    <t>95984307MA001E-M19/2</t>
  </si>
  <si>
    <t>95984307MA001E-M110/2</t>
  </si>
  <si>
    <t>CX120807</t>
  </si>
  <si>
    <t>13282835LF001D-M11/2</t>
  </si>
  <si>
    <t>13282835LF001D-M12/2</t>
  </si>
  <si>
    <t>13282835LF001D-M13/2</t>
  </si>
  <si>
    <t>13282835LF001D-M14/2</t>
  </si>
  <si>
    <t>13282835LF001D-M15/2</t>
  </si>
  <si>
    <t>13282835LF001D-M16/2</t>
  </si>
  <si>
    <t>13282835LF001D-M17/2</t>
  </si>
  <si>
    <t>13282835LF001D-M18/2</t>
  </si>
  <si>
    <t>13282835LF001D-M19/2</t>
  </si>
  <si>
    <t>13282835LF001D-M110/2</t>
  </si>
  <si>
    <t>90462787TP015E-M31/2</t>
  </si>
  <si>
    <t>90462787TP015E-M32/2</t>
  </si>
  <si>
    <t>90462787TP015E-M33/2</t>
  </si>
  <si>
    <t>90462787TP015E-M34/2</t>
  </si>
  <si>
    <t>90462787TP015E-M35/2</t>
  </si>
  <si>
    <t>90462787TP015E-M36/2</t>
  </si>
  <si>
    <t>90462787TP015E-M37/2</t>
  </si>
  <si>
    <t>90462787TP015E-M38/2</t>
  </si>
  <si>
    <t>90462787TP015E-M39/2</t>
  </si>
  <si>
    <t>90462787TP015E-M310/2</t>
  </si>
  <si>
    <t>90323550</t>
  </si>
  <si>
    <t>PO MOLA ESCAP</t>
  </si>
  <si>
    <t>90323550MA015E-M11/2</t>
  </si>
  <si>
    <t>90323550MA015E-M12/2</t>
  </si>
  <si>
    <t>90323550MA015E-M13/2</t>
  </si>
  <si>
    <t>90323550MA015E-M14/2</t>
  </si>
  <si>
    <t>90323550MA015E-M15/2</t>
  </si>
  <si>
    <t>90323550MA015E-M16/2</t>
  </si>
  <si>
    <t>90323550MA015E-M17/2</t>
  </si>
  <si>
    <t>90323550MA015E-M18/2</t>
  </si>
  <si>
    <t>90323550MA015E-M19/2</t>
  </si>
  <si>
    <t>90323550MA015E-M110/2</t>
  </si>
  <si>
    <t>PORCA ALAVANCA</t>
  </si>
  <si>
    <t>11514596TP037D-M21/2</t>
  </si>
  <si>
    <t>11514596TP037D-M22/2</t>
  </si>
  <si>
    <t>11514596TP037D-M23/2</t>
  </si>
  <si>
    <t>11514596TP037D-M24/2</t>
  </si>
  <si>
    <t>11514596TP037D-M25/2</t>
  </si>
  <si>
    <t>11514596TP037D-M26/2</t>
  </si>
  <si>
    <t>11514596TP037D-M27/2</t>
  </si>
  <si>
    <t>11514596TP037D-M28/2</t>
  </si>
  <si>
    <t>11514596TP037D-M29/2</t>
  </si>
  <si>
    <t>11514596TP037D-M210/2</t>
  </si>
  <si>
    <t>PINHEIRINHO 13X19 BRANCO</t>
  </si>
  <si>
    <t>90321122DOCPNL-M41/2</t>
  </si>
  <si>
    <t>90321122DOCPNL-M42/2</t>
  </si>
  <si>
    <t>90321122DOCPNL-M43/2</t>
  </si>
  <si>
    <t>90321122DOCPNL-M44/2</t>
  </si>
  <si>
    <t>90321122DOCPNL-M45/2</t>
  </si>
  <si>
    <t>90321122DOCPNL-M46/2</t>
  </si>
  <si>
    <t>90321122DOCPNL-M47/2</t>
  </si>
  <si>
    <t>90321122DOCPNL-M48/2</t>
  </si>
  <si>
    <t>90321122DOCPNL-M49/2</t>
  </si>
  <si>
    <t>90321122DOCPNL-M410/2</t>
  </si>
  <si>
    <t>11570513DO010D-M41/2</t>
  </si>
  <si>
    <t>11570513DO010D-M42/2</t>
  </si>
  <si>
    <t>11570513DO010D-M43/2</t>
  </si>
  <si>
    <t>11570513DO010D-M44/2</t>
  </si>
  <si>
    <t>11570513DO010D-M45/2</t>
  </si>
  <si>
    <t>11570513DO010D-M46/2</t>
  </si>
  <si>
    <t>11570513DO010D-M47/2</t>
  </si>
  <si>
    <t>11570513DO010D-M48/2</t>
  </si>
  <si>
    <t>11570513DO010D-M49/2</t>
  </si>
  <si>
    <t>11570513DO010D-M410/2</t>
  </si>
  <si>
    <t>13282835LF001E-M11/2</t>
  </si>
  <si>
    <t>13282835LF001E-M12/2</t>
  </si>
  <si>
    <t>13282835LF001E-M13/2</t>
  </si>
  <si>
    <t>13282835LF001E-M14/2</t>
  </si>
  <si>
    <t>13282835LF001E-M15/2</t>
  </si>
  <si>
    <t>13282835LF001E-M16/2</t>
  </si>
  <si>
    <t>13282835LF001E-M17/2</t>
  </si>
  <si>
    <t>13282835LF001E-M18/2</t>
  </si>
  <si>
    <t>13282835LF001E-M19/2</t>
  </si>
  <si>
    <t>13282835LF001E-M110/2</t>
  </si>
  <si>
    <t>11514597TP022D-M31/2</t>
  </si>
  <si>
    <t>11514597TP022D-M32/2</t>
  </si>
  <si>
    <t>11514597TP022D-M33/2</t>
  </si>
  <si>
    <t>11514597TP022D-M34/2</t>
  </si>
  <si>
    <t>11514597TP022D-M35/2</t>
  </si>
  <si>
    <t>11514597TP022D-M36/2</t>
  </si>
  <si>
    <t>11514597TP022D-M37/2</t>
  </si>
  <si>
    <t>11514597TP022D-M38/2</t>
  </si>
  <si>
    <t>11514597TP022D-M39/2</t>
  </si>
  <si>
    <t>11514597TP022D-M310/2</t>
  </si>
  <si>
    <t>CAPA DO PUXADOR  LE</t>
  </si>
  <si>
    <t>52093182SPSD1E-M51/6</t>
  </si>
  <si>
    <t>52093182SPSD1E-M52/6</t>
  </si>
  <si>
    <t>52093182SPSD1E-M53/6</t>
  </si>
  <si>
    <t>52093182SPSD1E-M54/6</t>
  </si>
  <si>
    <t>52093182SPSD1E-M55/6</t>
  </si>
  <si>
    <t>52093182SPSD1E-M56/6</t>
  </si>
  <si>
    <t>52093182SPSD1E-M57/6</t>
  </si>
  <si>
    <t>52093182SPSD1E-M58/6</t>
  </si>
  <si>
    <t>52093182SPSD1E-M59/6</t>
  </si>
  <si>
    <t>52093182SPSD1E-M510/6</t>
  </si>
  <si>
    <t>11516076MA018E-M11/2</t>
  </si>
  <si>
    <t>11516076MA018E-M12/2</t>
  </si>
  <si>
    <t>11516076MA018E-M13/2</t>
  </si>
  <si>
    <t>11516076MA018E-M14/2</t>
  </si>
  <si>
    <t>11516076MA018E-M15/2</t>
  </si>
  <si>
    <t>11516076MA018E-M16/2</t>
  </si>
  <si>
    <t>11516076MA018E-M17/2</t>
  </si>
  <si>
    <t>11516076MA018E-M18/2</t>
  </si>
  <si>
    <t>11516076MA018E-M19/2</t>
  </si>
  <si>
    <t>11516076MA018E-M110/2</t>
  </si>
  <si>
    <t>52089134SPSD3E-M51/4</t>
  </si>
  <si>
    <t>52089134SPSD3E-M52/4</t>
  </si>
  <si>
    <t>52089134SPSD3E-M53/4</t>
  </si>
  <si>
    <t>52089134SPSD3E-M54/4</t>
  </si>
  <si>
    <t>52089134SPSD3E-M55/4</t>
  </si>
  <si>
    <t>52089134SPSD3E-M56/4</t>
  </si>
  <si>
    <t>52089134SPSD3E-M57/4</t>
  </si>
  <si>
    <t>52089134SPSD3E-M58/4</t>
  </si>
  <si>
    <t>52089134SPSD3E-M59/4</t>
  </si>
  <si>
    <t>52089134SPSD3E-M510/4</t>
  </si>
  <si>
    <t>52071076DO004E-M51/2</t>
  </si>
  <si>
    <t>52071076DO004E-M52/2</t>
  </si>
  <si>
    <t>52071076DO004E-M53/2</t>
  </si>
  <si>
    <t>52071076DO004E-M54/2</t>
  </si>
  <si>
    <t>52071076DO004E-M55/2</t>
  </si>
  <si>
    <t>52071076DO004E-M56/2</t>
  </si>
  <si>
    <t>52071076DO004E-M57/2</t>
  </si>
  <si>
    <t>52071076DO004E-M58/2</t>
  </si>
  <si>
    <t>52071076DO004E-M59/2</t>
  </si>
  <si>
    <t>52071076DO004E-M510/2</t>
  </si>
  <si>
    <t>90468014</t>
  </si>
  <si>
    <t>CLIP METÁLICO PROCONV</t>
  </si>
  <si>
    <t>90468014MA014E-M11/2</t>
  </si>
  <si>
    <t>90468014MA014E-M12/2</t>
  </si>
  <si>
    <t>90468014MA014E-M13/2</t>
  </si>
  <si>
    <t>90468014MA014E-M14/2</t>
  </si>
  <si>
    <t>90468014MA014E-M15/2</t>
  </si>
  <si>
    <t>90468014MA014E-M16/2</t>
  </si>
  <si>
    <t>90468014MA014E-M17/2</t>
  </si>
  <si>
    <t>90468014MA014E-M18/2</t>
  </si>
  <si>
    <t>90468014MA014E-M19/2</t>
  </si>
  <si>
    <t>90468014MA014E-M110/2</t>
  </si>
  <si>
    <t>52037592LF004D-M11/2</t>
  </si>
  <si>
    <t>52037592LF004D-M12/2</t>
  </si>
  <si>
    <t>52037592LF004D-M13/2</t>
  </si>
  <si>
    <t>52037592LF004D-M14/2</t>
  </si>
  <si>
    <t>52037592LF004D-M15/2</t>
  </si>
  <si>
    <t>52037592LF004D-M16/2</t>
  </si>
  <si>
    <t>52037592LF004D-M17/2</t>
  </si>
  <si>
    <t>52037592LF004D-M18/2</t>
  </si>
  <si>
    <t>52037592LF004D-M19/2</t>
  </si>
  <si>
    <t>52037592LF004D-M110/2</t>
  </si>
  <si>
    <t>90498320MA003D-M21/2</t>
  </si>
  <si>
    <t>90498320MA003D-M22/2</t>
  </si>
  <si>
    <t>90498320MA003D-M23/2</t>
  </si>
  <si>
    <t>90498320MA003D-M24/2</t>
  </si>
  <si>
    <t>90498320MA003D-M25/2</t>
  </si>
  <si>
    <t>90498320MA003D-M26/2</t>
  </si>
  <si>
    <t>90498320MA003D-M27/2</t>
  </si>
  <si>
    <t>90498320MA003D-M28/2</t>
  </si>
  <si>
    <t>90498320MA003D-M29/2</t>
  </si>
  <si>
    <t>90498320MA003D-M210/2</t>
  </si>
  <si>
    <t xml:space="preserve">PARAFUSO-TRVA PRIM CAPO                                     </t>
  </si>
  <si>
    <t>11561969MB005E-M11/2</t>
  </si>
  <si>
    <t>11561969MB005E-M12/2</t>
  </si>
  <si>
    <t>11561969MB005E-M13/2</t>
  </si>
  <si>
    <t>11561969MB005E-M14/2</t>
  </si>
  <si>
    <t>11561969MB005E-M15/2</t>
  </si>
  <si>
    <t>11561969MB005E-M16/2</t>
  </si>
  <si>
    <t>11561969MB005E-M17/2</t>
  </si>
  <si>
    <t>11561969MB005E-M18/2</t>
  </si>
  <si>
    <t>11561969MB005E-M19/2</t>
  </si>
  <si>
    <t>11561969MB005E-M110/2</t>
  </si>
  <si>
    <t>11611776TP048D-M21/2</t>
  </si>
  <si>
    <t>11611776TP048D-M22/2</t>
  </si>
  <si>
    <t>11611776TP048D-M23/2</t>
  </si>
  <si>
    <t>11611776TP048D-M24/2</t>
  </si>
  <si>
    <t>11611776TP048D-M25/2</t>
  </si>
  <si>
    <t>11611776TP048D-M26/2</t>
  </si>
  <si>
    <t>11611776TP048D-M27/2</t>
  </si>
  <si>
    <t>11611776TP048D-M28/2</t>
  </si>
  <si>
    <t>11611776TP048D-M29/2</t>
  </si>
  <si>
    <t>11611776TP048D-M210/2</t>
  </si>
  <si>
    <t>09129705MB003D-M11/3</t>
  </si>
  <si>
    <t>09129705MB003D-M12/3</t>
  </si>
  <si>
    <t>09129705MB003D-M13/3</t>
  </si>
  <si>
    <t>09129705MB003D-M14/3</t>
  </si>
  <si>
    <t>09129705MB003D-M15/3</t>
  </si>
  <si>
    <t>09129705MB003D-M16/3</t>
  </si>
  <si>
    <t>09129705MB003D-M17/3</t>
  </si>
  <si>
    <t>09129705MB003D-M18/3</t>
  </si>
  <si>
    <t>09129705MB003D-M19/3</t>
  </si>
  <si>
    <t>09129705MB003D-M110/3</t>
  </si>
  <si>
    <t>11570637MA023E-M21/2</t>
  </si>
  <si>
    <t>11570637MA023E-M22/2</t>
  </si>
  <si>
    <t>11570637MA023E-M23/2</t>
  </si>
  <si>
    <t>11570637MA023E-M24/2</t>
  </si>
  <si>
    <t>11570637MA023E-M25/2</t>
  </si>
  <si>
    <t>11570637MA023E-M26/2</t>
  </si>
  <si>
    <t>11570637MA023E-M27/2</t>
  </si>
  <si>
    <t>11570637MA023E-M28/2</t>
  </si>
  <si>
    <t>11570637MA023E-M29/2</t>
  </si>
  <si>
    <t>11570637MA023E-M210/2</t>
  </si>
  <si>
    <t>94530387TP009E-M31/2</t>
  </si>
  <si>
    <t>94530387TP009E-M32/2</t>
  </si>
  <si>
    <t>94530387TP009E-M33/2</t>
  </si>
  <si>
    <t>94530387TP009E-M34/2</t>
  </si>
  <si>
    <t>94530387TP009E-M35/2</t>
  </si>
  <si>
    <t>94530387TP009E-M36/2</t>
  </si>
  <si>
    <t>94530387TP009E-M37/2</t>
  </si>
  <si>
    <t>94530387TP009E-M38/2</t>
  </si>
  <si>
    <t>94530387TP009E-M39/2</t>
  </si>
  <si>
    <t>94530387TP009E-M310/2</t>
  </si>
  <si>
    <t>95292262MB012D-M11/2</t>
  </si>
  <si>
    <t>95292262MB012D-M12/2</t>
  </si>
  <si>
    <t>95292262MB012D-M13/2</t>
  </si>
  <si>
    <t>95292262MB012D-M14/2</t>
  </si>
  <si>
    <t>95292262MB012D-M15/2</t>
  </si>
  <si>
    <t>95292262MB012D-M16/2</t>
  </si>
  <si>
    <t>95292262MB012D-M17/2</t>
  </si>
  <si>
    <t>95292262MB012D-M18/2</t>
  </si>
  <si>
    <t>95292262MB012D-M19/2</t>
  </si>
  <si>
    <t>95292262MB012D-M110/2</t>
  </si>
  <si>
    <t>52058746SPSD1E-M51/3</t>
  </si>
  <si>
    <t>52058746SPSD1E-M52/3</t>
  </si>
  <si>
    <t>52058746SPSD1E-M53/3</t>
  </si>
  <si>
    <t>52058746SPSD1E-M54/3</t>
  </si>
  <si>
    <t>52058746SPSD1E-M55/3</t>
  </si>
  <si>
    <t>52058746SPSD1E-M56/3</t>
  </si>
  <si>
    <t>52058746SPSD1E-M57/3</t>
  </si>
  <si>
    <t>52058746SPSD1E-M58/3</t>
  </si>
  <si>
    <t>52058746SPSD1E-M59/3</t>
  </si>
  <si>
    <t>52058746SPSD1E-M510/3</t>
  </si>
  <si>
    <t>93280007TP006D-M31/2</t>
  </si>
  <si>
    <t>93280007TP006D-M32/2</t>
  </si>
  <si>
    <t>93280007TP006D-M33/2</t>
  </si>
  <si>
    <t>93280007TP006D-M34/2</t>
  </si>
  <si>
    <t>93280007TP006D-M35/2</t>
  </si>
  <si>
    <t>93280007TP006D-M36/2</t>
  </si>
  <si>
    <t>93280007TP006D-M37/2</t>
  </si>
  <si>
    <t>93280007TP006D-M38/2</t>
  </si>
  <si>
    <t>93280007TP006D-M39/2</t>
  </si>
  <si>
    <t>93280007TP006D-M310/2</t>
  </si>
  <si>
    <t>52095757SPSD1E-M51/3</t>
  </si>
  <si>
    <t>52095757SPSD1E-M52/3</t>
  </si>
  <si>
    <t>52095757SPSD1E-M53/3</t>
  </si>
  <si>
    <t>52095757SPSD1E-M54/3</t>
  </si>
  <si>
    <t>52095757SPSD1E-M55/3</t>
  </si>
  <si>
    <t>52095757SPSD1E-M56/3</t>
  </si>
  <si>
    <t>52095757SPSD1E-M57/3</t>
  </si>
  <si>
    <t>52095757SPSD1E-M58/3</t>
  </si>
  <si>
    <t>52095757SPSD1E-M59/3</t>
  </si>
  <si>
    <t>52095757SPSD1E-M510/3</t>
  </si>
  <si>
    <t>11514519TP026D-M31/2</t>
  </si>
  <si>
    <t>11514519TP026D-M32/2</t>
  </si>
  <si>
    <t>11514519TP026D-M33/2</t>
  </si>
  <si>
    <t>11514519TP026D-M34/2</t>
  </si>
  <si>
    <t>11514519TP026D-M35/2</t>
  </si>
  <si>
    <t>11514519TP026D-M36/2</t>
  </si>
  <si>
    <t>11514519TP026D-M37/2</t>
  </si>
  <si>
    <t>11514519TP026D-M38/2</t>
  </si>
  <si>
    <t>11514519TP026D-M39/2</t>
  </si>
  <si>
    <t>11514519TP026D-M310/2</t>
  </si>
  <si>
    <t>52052758LF005D-M11/3</t>
  </si>
  <si>
    <t>52052758LF005D-M12/3</t>
  </si>
  <si>
    <t>52052758LF005D-M13/3</t>
  </si>
  <si>
    <t>52052758LF005D-M14/3</t>
  </si>
  <si>
    <t>52052758LF005D-M15/3</t>
  </si>
  <si>
    <t>52052758LF005D-M16/3</t>
  </si>
  <si>
    <t>52052758LF005D-M17/3</t>
  </si>
  <si>
    <t>52052758LF005D-M18/3</t>
  </si>
  <si>
    <t>52052758LF005D-M19/3</t>
  </si>
  <si>
    <t>52052758LF005D-M110/3</t>
  </si>
  <si>
    <t>11589277MAP05D-M21/3</t>
  </si>
  <si>
    <t>11589277MAP05D-M22/3</t>
  </si>
  <si>
    <t>11589277MAP05D-M23/3</t>
  </si>
  <si>
    <t>11589277MAP05D-M24/3</t>
  </si>
  <si>
    <t>11589277MAP05D-M25/3</t>
  </si>
  <si>
    <t>11589277MAP05D-M26/3</t>
  </si>
  <si>
    <t>11589277MAP05D-M27/3</t>
  </si>
  <si>
    <t>11589277MAP05D-M28/3</t>
  </si>
  <si>
    <t>11589277MAP05D-M29/3</t>
  </si>
  <si>
    <t>11589277MAP05D-M210/3</t>
  </si>
  <si>
    <t>11518445TP040D-M21/3</t>
  </si>
  <si>
    <t>11518445TP040D-M22/3</t>
  </si>
  <si>
    <t>11518445TP040D-M23/3</t>
  </si>
  <si>
    <t>11518445TP040D-M24/3</t>
  </si>
  <si>
    <t>11518445TP040D-M25/3</t>
  </si>
  <si>
    <t>11518445TP040D-M26/3</t>
  </si>
  <si>
    <t>11518445TP040D-M27/3</t>
  </si>
  <si>
    <t>11518445TP040D-M28/3</t>
  </si>
  <si>
    <t>11518445TP040D-M29/3</t>
  </si>
  <si>
    <t>11518445TP040D-M210/3</t>
  </si>
  <si>
    <t>20914393TP037E-M31/2</t>
  </si>
  <si>
    <t>20914393TP037E-M32/2</t>
  </si>
  <si>
    <t>20914393TP037E-M33/2</t>
  </si>
  <si>
    <t>20914393TP037E-M34/2</t>
  </si>
  <si>
    <t>20914393TP037E-M35/2</t>
  </si>
  <si>
    <t>20914393TP037E-M36/2</t>
  </si>
  <si>
    <t>20914393TP037E-M37/2</t>
  </si>
  <si>
    <t>20914393TP037E-M38/2</t>
  </si>
  <si>
    <t>20914393TP037E-M39/2</t>
  </si>
  <si>
    <t>20914393TP037E-M310/2</t>
  </si>
  <si>
    <t>TRILHO PLÁSTICO DO MECANISMO TD</t>
  </si>
  <si>
    <t>94760011SPSD2D-M51/4</t>
  </si>
  <si>
    <t>94760011SPSD2D-M52/4</t>
  </si>
  <si>
    <t>94760011SPSD2D-M53/4</t>
  </si>
  <si>
    <t>94760011SPSD2D-M54/4</t>
  </si>
  <si>
    <t>94760011SPSD2D-M55/4</t>
  </si>
  <si>
    <t>94760011SPSD2D-M56/4</t>
  </si>
  <si>
    <t>94760011SPSD2D-M57/4</t>
  </si>
  <si>
    <t>94760011SPSD2D-M58/4</t>
  </si>
  <si>
    <t>94760011SPSD2D-M59/4</t>
  </si>
  <si>
    <t>94760011SPSD2D-M510/4</t>
  </si>
  <si>
    <t>52044601LF001E-M11/2</t>
  </si>
  <si>
    <t>52044601LF001E-M12/2</t>
  </si>
  <si>
    <t>52044601LF001E-M13/2</t>
  </si>
  <si>
    <t>52044601LF001E-M14/2</t>
  </si>
  <si>
    <t>52044601LF001E-M15/2</t>
  </si>
  <si>
    <t>52044601LF001E-M16/2</t>
  </si>
  <si>
    <t>52044601LF001E-M17/2</t>
  </si>
  <si>
    <t>52044601LF001E-M18/2</t>
  </si>
  <si>
    <t>52044601LF001E-M19/2</t>
  </si>
  <si>
    <t>52044601LF001E-M110/2</t>
  </si>
  <si>
    <t>11588738TP022E-M31/2</t>
  </si>
  <si>
    <t>11588738TP022E-M32/2</t>
  </si>
  <si>
    <t>11588738TP022E-M33/2</t>
  </si>
  <si>
    <t>11588738TP022E-M34/2</t>
  </si>
  <si>
    <t>11588738TP022E-M35/2</t>
  </si>
  <si>
    <t>11588738TP022E-M36/2</t>
  </si>
  <si>
    <t>11588738TP022E-M37/2</t>
  </si>
  <si>
    <t>11588738TP022E-M38/2</t>
  </si>
  <si>
    <t>11588738TP022E-M39/2</t>
  </si>
  <si>
    <t>11588738TP022E-M310/2</t>
  </si>
  <si>
    <t>52032629TP053D-M21/4</t>
  </si>
  <si>
    <t>52032629TP053D-M22/4</t>
  </si>
  <si>
    <t>52032629TP053D-M23/4</t>
  </si>
  <si>
    <t>52032629TP053D-M24/4</t>
  </si>
  <si>
    <t>52032629TP053D-M25/4</t>
  </si>
  <si>
    <t>52032629TP053D-M26/4</t>
  </si>
  <si>
    <t>52032629TP053D-M27/4</t>
  </si>
  <si>
    <t>52032629TP053D-M28/4</t>
  </si>
  <si>
    <t>52032629TP053D-M29/4</t>
  </si>
  <si>
    <t>52032629TP053D-M210/4</t>
  </si>
  <si>
    <t>95920465MB012D-M11/2</t>
  </si>
  <si>
    <t>95920465MB012D-M12/2</t>
  </si>
  <si>
    <t>95920465MB012D-M13/2</t>
  </si>
  <si>
    <t>95920465MB012D-M14/2</t>
  </si>
  <si>
    <t>95920465MB012D-M15/2</t>
  </si>
  <si>
    <t>95920465MB012D-M16/2</t>
  </si>
  <si>
    <t>95920465MB012D-M17/2</t>
  </si>
  <si>
    <t>95920465MB012D-M18/2</t>
  </si>
  <si>
    <t>95920465MB012D-M19/2</t>
  </si>
  <si>
    <t>95920465MB012D-M110/2</t>
  </si>
  <si>
    <t>20914393TP037D-M21/2</t>
  </si>
  <si>
    <t>20914393TP037D-M22/2</t>
  </si>
  <si>
    <t>20914393TP037D-M23/2</t>
  </si>
  <si>
    <t>20914393TP037D-M24/2</t>
  </si>
  <si>
    <t>20914393TP037D-M25/2</t>
  </si>
  <si>
    <t>20914393TP037D-M26/2</t>
  </si>
  <si>
    <t>20914393TP037D-M27/2</t>
  </si>
  <si>
    <t>20914393TP037D-M28/2</t>
  </si>
  <si>
    <t>20914393TP037D-M29/2</t>
  </si>
  <si>
    <t>20914393TP037D-M210/2</t>
  </si>
  <si>
    <t>93260901</t>
  </si>
  <si>
    <t>93260901MINOMI-M31/3</t>
  </si>
  <si>
    <t>93260901MINOMI-M32/3</t>
  </si>
  <si>
    <t>93260901MINOMI-M33/3</t>
  </si>
  <si>
    <t>93260901MINOMI-M34/3</t>
  </si>
  <si>
    <t>93260901MINOMI-M35/3</t>
  </si>
  <si>
    <t>93260901MINOMI-M36/3</t>
  </si>
  <si>
    <t>93260901MINOMI-M37/3</t>
  </si>
  <si>
    <t>93260901MINOMI-M38/3</t>
  </si>
  <si>
    <t>93260901MINOMI-M39/3</t>
  </si>
  <si>
    <t>93260901MINOMI-M310/3</t>
  </si>
  <si>
    <t>93298908TP015E-M31/3</t>
  </si>
  <si>
    <t>93298908TP015E-M32/3</t>
  </si>
  <si>
    <t>93298908TP015E-M33/3</t>
  </si>
  <si>
    <t>93298908TP015E-M34/3</t>
  </si>
  <si>
    <t>93298908TP015E-M35/3</t>
  </si>
  <si>
    <t>93298908TP015E-M36/3</t>
  </si>
  <si>
    <t>93298908TP015E-M37/3</t>
  </si>
  <si>
    <t>93298908TP015E-M38/3</t>
  </si>
  <si>
    <t>93298908TP015E-M39/3</t>
  </si>
  <si>
    <t>93298908TP015E-M310/3</t>
  </si>
  <si>
    <t>11610474MAP02E-M21/4</t>
  </si>
  <si>
    <t>11610474MAP02E-M22/4</t>
  </si>
  <si>
    <t>11610474MAP02E-M23/4</t>
  </si>
  <si>
    <t>11610474MAP02E-M24/4</t>
  </si>
  <si>
    <t>11610474MAP02E-M25/4</t>
  </si>
  <si>
    <t>11610474MAP02E-M26/4</t>
  </si>
  <si>
    <t>11610474MAP02E-M27/4</t>
  </si>
  <si>
    <t>11610474MAP02E-M28/4</t>
  </si>
  <si>
    <t>11610474MAP02E-M29/4</t>
  </si>
  <si>
    <t>11610474MAP02E-M210/4</t>
  </si>
  <si>
    <t>52038401SPST1E-M31/3</t>
  </si>
  <si>
    <t>52038401SPST1E-M32/3</t>
  </si>
  <si>
    <t>52038401SPST1E-M33/3</t>
  </si>
  <si>
    <t>52038401SPST1E-M34/3</t>
  </si>
  <si>
    <t>52038401SPST1E-M35/3</t>
  </si>
  <si>
    <t>52038401SPST1E-M36/3</t>
  </si>
  <si>
    <t>52038401SPST1E-M37/3</t>
  </si>
  <si>
    <t>52038401SPST1E-M38/3</t>
  </si>
  <si>
    <t>52038401SPST1E-M39/3</t>
  </si>
  <si>
    <t>52038401SPST1E-M310/3</t>
  </si>
  <si>
    <t>93299976TP040D-M21/2</t>
  </si>
  <si>
    <t>93299976TP040D-M22/2</t>
  </si>
  <si>
    <t>93299976TP040D-M23/2</t>
  </si>
  <si>
    <t>93299976TP040D-M24/2</t>
  </si>
  <si>
    <t>93299976TP040D-M25/2</t>
  </si>
  <si>
    <t>93299976TP040D-M26/2</t>
  </si>
  <si>
    <t>93299976TP040D-M27/2</t>
  </si>
  <si>
    <t>93299976TP040D-M28/2</t>
  </si>
  <si>
    <t>93299976TP040D-M29/2</t>
  </si>
  <si>
    <t>93299976TP040D-M210/2</t>
  </si>
  <si>
    <t>PARAFUSO-DOBR TPA/LAT TRAS</t>
  </si>
  <si>
    <t>11562507TP061E-M31/4</t>
  </si>
  <si>
    <t>11562507TP061E-M32/4</t>
  </si>
  <si>
    <t>11562507TP061E-M33/4</t>
  </si>
  <si>
    <t>11562507TP061E-M34/4</t>
  </si>
  <si>
    <t>11562507TP061E-M35/4</t>
  </si>
  <si>
    <t>11562507TP061E-M36/4</t>
  </si>
  <si>
    <t>11562507TP061E-M37/4</t>
  </si>
  <si>
    <t>11562507TP061E-M38/4</t>
  </si>
  <si>
    <t>11562507TP061E-M39/4</t>
  </si>
  <si>
    <t>11562507TP061E-M310/4</t>
  </si>
  <si>
    <t>52095756SPSD3D-M51/5</t>
  </si>
  <si>
    <t>52095756SPSD3D-M52/5</t>
  </si>
  <si>
    <t>52095756SPSD3D-M53/5</t>
  </si>
  <si>
    <t>52095756SPSD3D-M54/5</t>
  </si>
  <si>
    <t>52095756SPSD3D-M55/5</t>
  </si>
  <si>
    <t>52095756SPSD3D-M56/5</t>
  </si>
  <si>
    <t>52095756SPSD3D-M57/5</t>
  </si>
  <si>
    <t>52095756SPSD3D-M58/5</t>
  </si>
  <si>
    <t>52095756SPSD3D-M59/5</t>
  </si>
  <si>
    <t>52095756SPSD3D-M510/5</t>
  </si>
  <si>
    <t>95492640LF001E-M11/5</t>
  </si>
  <si>
    <t>95492640LF001E-M12/5</t>
  </si>
  <si>
    <t>95492640LF001E-M13/5</t>
  </si>
  <si>
    <t>95492640LF001E-M14/5</t>
  </si>
  <si>
    <t>95492640LF001E-M15/5</t>
  </si>
  <si>
    <t>95492640LF001E-M16/5</t>
  </si>
  <si>
    <t>95492640LF001E-M17/5</t>
  </si>
  <si>
    <t>95492640LF001E-M18/5</t>
  </si>
  <si>
    <t>95492640LF001E-M19/5</t>
  </si>
  <si>
    <t>95492640LF001E-M110/5</t>
  </si>
  <si>
    <t>TOOLKT-M3</t>
  </si>
  <si>
    <t>95963800TOOLKT-M31/3</t>
  </si>
  <si>
    <t>95963800TOOLKT-M32/3</t>
  </si>
  <si>
    <t>95963800TOOLKT-M33/3</t>
  </si>
  <si>
    <t>95963800TOOLKT-M34/3</t>
  </si>
  <si>
    <t>95963800TOOLKT-M35/3</t>
  </si>
  <si>
    <t>95963800TOOLKT-M36/3</t>
  </si>
  <si>
    <t>95963800TOOLKT-M37/3</t>
  </si>
  <si>
    <t>95963800TOOLKT-M38/3</t>
  </si>
  <si>
    <t>95963800TOOLKT-M39/3</t>
  </si>
  <si>
    <t>95963800TOOLKT-M310/3</t>
  </si>
  <si>
    <t>52071076DO004D-M41/2</t>
  </si>
  <si>
    <t>52071076DO004D-M42/2</t>
  </si>
  <si>
    <t>52071076DO004D-M43/2</t>
  </si>
  <si>
    <t>52071076DO004D-M44/2</t>
  </si>
  <si>
    <t>52071076DO004D-M45/2</t>
  </si>
  <si>
    <t>52071076DO004D-M46/2</t>
  </si>
  <si>
    <t>52071076DO004D-M47/2</t>
  </si>
  <si>
    <t>52071076DO004D-M48/2</t>
  </si>
  <si>
    <t>52071076DO004D-M49/2</t>
  </si>
  <si>
    <t>52071076DO004D-M410/2</t>
  </si>
  <si>
    <t>52089193SPSD2D-M51/3</t>
  </si>
  <si>
    <t>52089193SPSD2D-M52/3</t>
  </si>
  <si>
    <t>52089193SPSD2D-M53/3</t>
  </si>
  <si>
    <t>52089193SPSD2D-M54/3</t>
  </si>
  <si>
    <t>52089193SPSD2D-M55/3</t>
  </si>
  <si>
    <t>52089193SPSD2D-M56/3</t>
  </si>
  <si>
    <t>52089193SPSD2D-M57/3</t>
  </si>
  <si>
    <t>52089193SPSD2D-M58/3</t>
  </si>
  <si>
    <t>52089193SPSD2D-M59/3</t>
  </si>
  <si>
    <t>52089193SPSD2D-M510/3</t>
  </si>
  <si>
    <t>11562507TP061D-M21/4</t>
  </si>
  <si>
    <t>11562507TP061D-M22/4</t>
  </si>
  <si>
    <t>11562507TP061D-M23/4</t>
  </si>
  <si>
    <t>11562507TP061D-M24/4</t>
  </si>
  <si>
    <t>11562507TP061D-M25/4</t>
  </si>
  <si>
    <t>11562507TP061D-M26/4</t>
  </si>
  <si>
    <t>11562507TP061D-M27/4</t>
  </si>
  <si>
    <t>11562507TP061D-M28/4</t>
  </si>
  <si>
    <t>11562507TP061D-M29/4</t>
  </si>
  <si>
    <t>11562507TP061D-M210/4</t>
  </si>
  <si>
    <t>94760024MA008D-M21/3</t>
  </si>
  <si>
    <t>94760024MA008D-M22/3</t>
  </si>
  <si>
    <t>94760024MA008D-M23/3</t>
  </si>
  <si>
    <t>94760024MA008D-M24/3</t>
  </si>
  <si>
    <t>94760024MA008D-M25/3</t>
  </si>
  <si>
    <t>94760024MA008D-M26/3</t>
  </si>
  <si>
    <t>94760024MA008D-M27/3</t>
  </si>
  <si>
    <t>94760024MA008D-M28/3</t>
  </si>
  <si>
    <t>94760024MA008D-M29/3</t>
  </si>
  <si>
    <t>94760024MA008D-M210/3</t>
  </si>
  <si>
    <t>CABO QUE LIGA FECHADURA L/D</t>
  </si>
  <si>
    <t>52086607SPSD2D-M51/3</t>
  </si>
  <si>
    <t>52086607SPSD2D-M52/3</t>
  </si>
  <si>
    <t>52086607SPSD2D-M53/3</t>
  </si>
  <si>
    <t>52086607SPSD2D-M54/3</t>
  </si>
  <si>
    <t>52086607SPSD2D-M55/3</t>
  </si>
  <si>
    <t>52086607SPSD2D-M56/3</t>
  </si>
  <si>
    <t>52086607SPSD2D-M57/3</t>
  </si>
  <si>
    <t>52086607SPSD2D-M58/3</t>
  </si>
  <si>
    <t>52086607SPSD2D-M59/3</t>
  </si>
  <si>
    <t>52086607SPSD2D-M510/3</t>
  </si>
  <si>
    <t>13208672MA010E-M11/6</t>
  </si>
  <si>
    <t>13208672MA010E-M12/6</t>
  </si>
  <si>
    <t>13208672MA010E-M13/6</t>
  </si>
  <si>
    <t>13208672MA010E-M14/6</t>
  </si>
  <si>
    <t>13208672MA010E-M15/6</t>
  </si>
  <si>
    <t>13208672MA010E-M16/6</t>
  </si>
  <si>
    <t>13208672MA010E-M17/6</t>
  </si>
  <si>
    <t>13208672MA010E-M18/6</t>
  </si>
  <si>
    <t>13208672MA010E-M19/6</t>
  </si>
  <si>
    <t>13208672MA010E-M110/6</t>
  </si>
  <si>
    <t>13126729TP036D-M21/4</t>
  </si>
  <si>
    <t>13126729TP036D-M22/4</t>
  </si>
  <si>
    <t>13126729TP036D-M23/4</t>
  </si>
  <si>
    <t>13126729TP036D-M24/4</t>
  </si>
  <si>
    <t>13126729TP036D-M25/4</t>
  </si>
  <si>
    <t>13126729TP036D-M26/4</t>
  </si>
  <si>
    <t>13126729TP036D-M27/4</t>
  </si>
  <si>
    <t>13126729TP036D-M28/4</t>
  </si>
  <si>
    <t>13126729TP036D-M29/4</t>
  </si>
  <si>
    <t>13126729TP036D-M210/4</t>
  </si>
  <si>
    <t>96954604SPST2E-M31/4</t>
  </si>
  <si>
    <t>96954604SPST2E-M32/4</t>
  </si>
  <si>
    <t>96954604SPST2E-M33/4</t>
  </si>
  <si>
    <t>96954604SPST2E-M34/4</t>
  </si>
  <si>
    <t>96954604SPST2E-M35/4</t>
  </si>
  <si>
    <t>96954604SPST2E-M36/4</t>
  </si>
  <si>
    <t>96954604SPST2E-M37/4</t>
  </si>
  <si>
    <t>96954604SPST2E-M38/4</t>
  </si>
  <si>
    <t>96954604SPST2E-M39/4</t>
  </si>
  <si>
    <t>96954604SPST2E-M310/4</t>
  </si>
  <si>
    <t>52095755SPSD3E-M51/6</t>
  </si>
  <si>
    <t>52095755SPSD3E-M52/6</t>
  </si>
  <si>
    <t>52095755SPSD3E-M53/6</t>
  </si>
  <si>
    <t>52095755SPSD3E-M54/6</t>
  </si>
  <si>
    <t>52095755SPSD3E-M55/6</t>
  </si>
  <si>
    <t>52095755SPSD3E-M56/6</t>
  </si>
  <si>
    <t>52095755SPSD3E-M57/6</t>
  </si>
  <si>
    <t>52095755SPSD3E-M58/6</t>
  </si>
  <si>
    <t>52095755SPSD3E-M59/6</t>
  </si>
  <si>
    <t>52095755SPSD3E-M510/6</t>
  </si>
  <si>
    <t>94748579SPSD1D-M51/5</t>
  </si>
  <si>
    <t>94748579SPSD1D-M52/5</t>
  </si>
  <si>
    <t>94748579SPSD1D-M53/5</t>
  </si>
  <si>
    <t>94748579SPSD1D-M54/5</t>
  </si>
  <si>
    <t>94748579SPSD1D-M55/5</t>
  </si>
  <si>
    <t>94748579SPSD1D-M56/5</t>
  </si>
  <si>
    <t>94748579SPSD1D-M57/5</t>
  </si>
  <si>
    <t>94748579SPSD1D-M58/5</t>
  </si>
  <si>
    <t>94748579SPSD1D-M59/5</t>
  </si>
  <si>
    <t>94748579SPSD1D-M510/5</t>
  </si>
  <si>
    <t>93353556</t>
  </si>
  <si>
    <t>MANGUEIRA DO RESERV. DHI PROCONVE</t>
  </si>
  <si>
    <t>93353556MINOMI-M31/2</t>
  </si>
  <si>
    <t>93353556MINOMI-M32/2</t>
  </si>
  <si>
    <t>93353556MINOMI-M33/2</t>
  </si>
  <si>
    <t>93353556MINOMI-M34/2</t>
  </si>
  <si>
    <t>93353556MINOMI-M35/2</t>
  </si>
  <si>
    <t>93353556MINOMI-M36/2</t>
  </si>
  <si>
    <t>93353556MINOMI-M37/2</t>
  </si>
  <si>
    <t>93353556MINOMI-M38/2</t>
  </si>
  <si>
    <t>93353556MINOMI-M39/2</t>
  </si>
  <si>
    <t>93353556MINOMI-M310/2</t>
  </si>
  <si>
    <t>93381573</t>
  </si>
  <si>
    <t>SUPORTE DO SWITC</t>
  </si>
  <si>
    <t>93381573DOCPNL-M41/2</t>
  </si>
  <si>
    <t>93381573DOCPNL-M42/2</t>
  </si>
  <si>
    <t>93381573DOCPNL-M43/2</t>
  </si>
  <si>
    <t>93381573DOCPNL-M44/2</t>
  </si>
  <si>
    <t>93381573DOCPNL-M45/2</t>
  </si>
  <si>
    <t>93381573DOCPNL-M46/2</t>
  </si>
  <si>
    <t>93381573DOCPNL-M47/2</t>
  </si>
  <si>
    <t>93381573DOCPNL-M48/2</t>
  </si>
  <si>
    <t>93381573DOCPNL-M49/2</t>
  </si>
  <si>
    <t>93381573DOCPNL-M410/2</t>
  </si>
  <si>
    <t>90462787TP016D-M31/2</t>
  </si>
  <si>
    <t>90462787TP016D-M32/2</t>
  </si>
  <si>
    <t>90462787TP016D-M33/2</t>
  </si>
  <si>
    <t>90462787TP016D-M34/2</t>
  </si>
  <si>
    <t>90462787TP016D-M35/2</t>
  </si>
  <si>
    <t>90462787TP016D-M36/2</t>
  </si>
  <si>
    <t>90462787TP016D-M37/2</t>
  </si>
  <si>
    <t>90462787TP016D-M38/2</t>
  </si>
  <si>
    <t>90462787TP016D-M39/2</t>
  </si>
  <si>
    <t>90462787TP016D-M310/2</t>
  </si>
  <si>
    <t>94530387TP048D-M21/2</t>
  </si>
  <si>
    <t>94530387TP048D-M22/2</t>
  </si>
  <si>
    <t>94530387TP048D-M23/2</t>
  </si>
  <si>
    <t>94530387TP048D-M24/2</t>
  </si>
  <si>
    <t>94530387TP048D-M25/2</t>
  </si>
  <si>
    <t>94530387TP048D-M26/2</t>
  </si>
  <si>
    <t>94530387TP048D-M27/2</t>
  </si>
  <si>
    <t>94530387TP048D-M28/2</t>
  </si>
  <si>
    <t>94530387TP048D-M29/2</t>
  </si>
  <si>
    <t>94530387TP048D-M210/2</t>
  </si>
  <si>
    <t>11588740MA002E-M11/4</t>
  </si>
  <si>
    <t>11588740MA002E-M12/4</t>
  </si>
  <si>
    <t>11588740MA002E-M13/4</t>
  </si>
  <si>
    <t>11588740MA002E-M14/4</t>
  </si>
  <si>
    <t>11588740MA002E-M15/4</t>
  </si>
  <si>
    <t>11588740MA002E-M16/4</t>
  </si>
  <si>
    <t>11588740MA002E-M17/4</t>
  </si>
  <si>
    <t>11588740MA002E-M18/4</t>
  </si>
  <si>
    <t>11588740MA002E-M19/4</t>
  </si>
  <si>
    <t>11588740MA002E-M110/4</t>
  </si>
  <si>
    <t>11589351</t>
  </si>
  <si>
    <t>11589351MA012E-M11/5</t>
  </si>
  <si>
    <t>11589351MA012E-M12/5</t>
  </si>
  <si>
    <t>11589351MA012E-M13/5</t>
  </si>
  <si>
    <t>11589351MA012E-M14/5</t>
  </si>
  <si>
    <t>11589351MA012E-M15/5</t>
  </si>
  <si>
    <t>11589351MA012E-M16/5</t>
  </si>
  <si>
    <t>11589351MA012E-M17/5</t>
  </si>
  <si>
    <t>11589351MA012E-M18/5</t>
  </si>
  <si>
    <t>11589351MA012E-M19/5</t>
  </si>
  <si>
    <t>11589351MA012E-M110/5</t>
  </si>
  <si>
    <t>11519387TP038E-M31/2</t>
  </si>
  <si>
    <t>11519387TP038E-M32/2</t>
  </si>
  <si>
    <t>11519387TP038E-M33/2</t>
  </si>
  <si>
    <t>11519387TP038E-M34/2</t>
  </si>
  <si>
    <t>11519387TP038E-M35/2</t>
  </si>
  <si>
    <t>11519387TP038E-M36/2</t>
  </si>
  <si>
    <t>11519387TP038E-M37/2</t>
  </si>
  <si>
    <t>11519387TP038E-M38/2</t>
  </si>
  <si>
    <t>11519387TP038E-M39/2</t>
  </si>
  <si>
    <t>11519387TP038E-M310/2</t>
  </si>
  <si>
    <t>52089194SPSD2E-M51/3</t>
  </si>
  <si>
    <t>52089194SPSD2E-M52/3</t>
  </si>
  <si>
    <t>52089194SPSD2E-M53/3</t>
  </si>
  <si>
    <t>52089194SPSD2E-M54/3</t>
  </si>
  <si>
    <t>52089194SPSD2E-M55/3</t>
  </si>
  <si>
    <t>52089194SPSD2E-M56/3</t>
  </si>
  <si>
    <t>52089194SPSD2E-M57/3</t>
  </si>
  <si>
    <t>52089194SPSD2E-M58/3</t>
  </si>
  <si>
    <t>52089194SPSD2E-M59/3</t>
  </si>
  <si>
    <t>52089194SPSD2E-M510/3</t>
  </si>
  <si>
    <t>PNL ACAB INTERNO PARALAMA</t>
  </si>
  <si>
    <t>94762461LF002D-M11/5</t>
  </si>
  <si>
    <t>94762461LF002D-M12/5</t>
  </si>
  <si>
    <t>94762461LF002D-M13/5</t>
  </si>
  <si>
    <t>94762461LF002D-M14/5</t>
  </si>
  <si>
    <t>94762461LF002D-M15/5</t>
  </si>
  <si>
    <t>94762461LF002D-M16/5</t>
  </si>
  <si>
    <t>94762461LF002D-M17/5</t>
  </si>
  <si>
    <t>94762461LF002D-M18/5</t>
  </si>
  <si>
    <t>94762461LF002D-M19/5</t>
  </si>
  <si>
    <t>94762461LF002D-M110/5</t>
  </si>
  <si>
    <t>94760025MA008E-M11/3</t>
  </si>
  <si>
    <t>94760025MA008E-M12/3</t>
  </si>
  <si>
    <t>94760025MA008E-M13/3</t>
  </si>
  <si>
    <t>94760025MA008E-M14/3</t>
  </si>
  <si>
    <t>94760025MA008E-M15/3</t>
  </si>
  <si>
    <t>94760025MA008E-M16/3</t>
  </si>
  <si>
    <t>94760025MA008E-M17/3</t>
  </si>
  <si>
    <t>94760025MA008E-M18/3</t>
  </si>
  <si>
    <t>94760025MA008E-M19/3</t>
  </si>
  <si>
    <t>94760025MA008E-M110/3</t>
  </si>
  <si>
    <t>09598708</t>
  </si>
  <si>
    <t>09598708MB020D-M11/5</t>
  </si>
  <si>
    <t>09598708MB020D-M12/5</t>
  </si>
  <si>
    <t>09598708MB020D-M13/5</t>
  </si>
  <si>
    <t>09598708MB020D-M14/5</t>
  </si>
  <si>
    <t>09598708MB020D-M15/5</t>
  </si>
  <si>
    <t>09598708MB020D-M16/5</t>
  </si>
  <si>
    <t>09598708MB020D-M17/5</t>
  </si>
  <si>
    <t>09598708MB020D-M18/5</t>
  </si>
  <si>
    <t>09598708MB020D-M19/5</t>
  </si>
  <si>
    <t>09598708MB020D-M110/5</t>
  </si>
  <si>
    <t>94749708TP034D-M21/3</t>
  </si>
  <si>
    <t>94749708TP034D-M22/3</t>
  </si>
  <si>
    <t>94749708TP034D-M23/3</t>
  </si>
  <si>
    <t>94749708TP034D-M24/3</t>
  </si>
  <si>
    <t>94749708TP034D-M25/3</t>
  </si>
  <si>
    <t>94749708TP034D-M26/3</t>
  </si>
  <si>
    <t>94749708TP034D-M27/3</t>
  </si>
  <si>
    <t>94749708TP034D-M28/3</t>
  </si>
  <si>
    <t>94749708TP034D-M29/3</t>
  </si>
  <si>
    <t>94749708TP034D-M210/3</t>
  </si>
  <si>
    <t>11589351MA013D-M21/5</t>
  </si>
  <si>
    <t>11589351MA013D-M22/5</t>
  </si>
  <si>
    <t>11589351MA013D-M23/5</t>
  </si>
  <si>
    <t>11589351MA013D-M24/5</t>
  </si>
  <si>
    <t>11589351MA013D-M25/5</t>
  </si>
  <si>
    <t>11589351MA013D-M26/5</t>
  </si>
  <si>
    <t>11589351MA013D-M27/5</t>
  </si>
  <si>
    <t>11589351MA013D-M28/5</t>
  </si>
  <si>
    <t>11589351MA013D-M29/5</t>
  </si>
  <si>
    <t>11589351MA013D-M210/5</t>
  </si>
  <si>
    <t>11570514MA009D-M21/4</t>
  </si>
  <si>
    <t>11570514MA009D-M22/4</t>
  </si>
  <si>
    <t>11570514MA009D-M23/4</t>
  </si>
  <si>
    <t>11570514MA009D-M24/4</t>
  </si>
  <si>
    <t>11570514MA009D-M25/4</t>
  </si>
  <si>
    <t>11570514MA009D-M26/4</t>
  </si>
  <si>
    <t>11570514MA009D-M27/4</t>
  </si>
  <si>
    <t>11570514MA009D-M28/4</t>
  </si>
  <si>
    <t>11570514MA009D-M29/4</t>
  </si>
  <si>
    <t>11570514MA009D-M210/4</t>
  </si>
  <si>
    <t>52089135SPSD3D-M51/4</t>
  </si>
  <si>
    <t>52089135SPSD3D-M52/4</t>
  </si>
  <si>
    <t>52089135SPSD3D-M53/4</t>
  </si>
  <si>
    <t>52089135SPSD3D-M54/4</t>
  </si>
  <si>
    <t>52089135SPSD3D-M55/4</t>
  </si>
  <si>
    <t>52089135SPSD3D-M56/4</t>
  </si>
  <si>
    <t>52089135SPSD3D-M57/4</t>
  </si>
  <si>
    <t>52089135SPSD3D-M58/4</t>
  </si>
  <si>
    <t>52089135SPSD3D-M59/4</t>
  </si>
  <si>
    <t>52089135SPSD3D-M510/4</t>
  </si>
  <si>
    <t>94748578SPSD1E-M51/5</t>
  </si>
  <si>
    <t>94748578SPSD1E-M52/5</t>
  </si>
  <si>
    <t>94748578SPSD1E-M53/5</t>
  </si>
  <si>
    <t>94748578SPSD1E-M54/5</t>
  </si>
  <si>
    <t>94748578SPSD1E-M55/5</t>
  </si>
  <si>
    <t>94748578SPSD1E-M56/5</t>
  </si>
  <si>
    <t>94748578SPSD1E-M57/5</t>
  </si>
  <si>
    <t>94748578SPSD1E-M58/5</t>
  </si>
  <si>
    <t>94748578SPSD1E-M59/5</t>
  </si>
  <si>
    <t>94748578SPSD1E-M510/5</t>
  </si>
  <si>
    <t>09598708MB020E-M11/5</t>
  </si>
  <si>
    <t>09598708MB020E-M12/5</t>
  </si>
  <si>
    <t>09598708MB020E-M13/5</t>
  </si>
  <si>
    <t>09598708MB020E-M14/5</t>
  </si>
  <si>
    <t>09598708MB020E-M15/5</t>
  </si>
  <si>
    <t>09598708MB020E-M16/5</t>
  </si>
  <si>
    <t>09598708MB020E-M17/5</t>
  </si>
  <si>
    <t>09598708MB020E-M18/5</t>
  </si>
  <si>
    <t>09598708MB020E-M19/5</t>
  </si>
  <si>
    <t>09598708MB020E-M110/5</t>
  </si>
  <si>
    <t>11570514MA009E-M11/4</t>
  </si>
  <si>
    <t>11570514MA009E-M12/4</t>
  </si>
  <si>
    <t>11570514MA009E-M13/4</t>
  </si>
  <si>
    <t>11570514MA009E-M14/4</t>
  </si>
  <si>
    <t>11570514MA009E-M15/4</t>
  </si>
  <si>
    <t>11570514MA009E-M16/4</t>
  </si>
  <si>
    <t>11570514MA009E-M17/4</t>
  </si>
  <si>
    <t>11570514MA009E-M18/4</t>
  </si>
  <si>
    <t>11570514MA009E-M19/4</t>
  </si>
  <si>
    <t>11570514MA009E-M110/4</t>
  </si>
  <si>
    <t>52089136SPSD3E-M51/4</t>
  </si>
  <si>
    <t>52089136SPSD3E-M52/4</t>
  </si>
  <si>
    <t>52089136SPSD3E-M53/4</t>
  </si>
  <si>
    <t>52089136SPSD3E-M54/4</t>
  </si>
  <si>
    <t>52089136SPSD3E-M55/4</t>
  </si>
  <si>
    <t>52089136SPSD3E-M56/4</t>
  </si>
  <si>
    <t>52089136SPSD3E-M57/4</t>
  </si>
  <si>
    <t>52089136SPSD3E-M58/4</t>
  </si>
  <si>
    <t>52089136SPSD3E-M59/4</t>
  </si>
  <si>
    <t>52089136SPSD3E-M510/4</t>
  </si>
  <si>
    <t>SWITCH PLATE ELÉTRICO DD(1BOTÃO)</t>
  </si>
  <si>
    <t>52058745SPSD1D-M51/3</t>
  </si>
  <si>
    <t>52058745SPSD1D-M52/3</t>
  </si>
  <si>
    <t>52058745SPSD1D-M53/3</t>
  </si>
  <si>
    <t>52058745SPSD1D-M54/3</t>
  </si>
  <si>
    <t>52058745SPSD1D-M55/3</t>
  </si>
  <si>
    <t>52058745SPSD1D-M56/3</t>
  </si>
  <si>
    <t>52058745SPSD1D-M57/3</t>
  </si>
  <si>
    <t>52058745SPSD1D-M58/3</t>
  </si>
  <si>
    <t>52058745SPSD1D-M59/3</t>
  </si>
  <si>
    <t>52058745SPSD1D-M510/3</t>
  </si>
  <si>
    <t>11519387TP034D-M21/2</t>
  </si>
  <si>
    <t>11519387TP034D-M22/2</t>
  </si>
  <si>
    <t>11519387TP034D-M23/2</t>
  </si>
  <si>
    <t>11519387TP034D-M24/2</t>
  </si>
  <si>
    <t>11519387TP034D-M25/2</t>
  </si>
  <si>
    <t>11519387TP034D-M26/2</t>
  </si>
  <si>
    <t>11519387TP034D-M27/2</t>
  </si>
  <si>
    <t>11519387TP034D-M28/2</t>
  </si>
  <si>
    <t>11519387TP034D-M29/2</t>
  </si>
  <si>
    <t>11519387TP034D-M210/2</t>
  </si>
  <si>
    <t>CABO FECHADURA D ESQUERDA</t>
  </si>
  <si>
    <t>52086606SPSD2E-M51/3</t>
  </si>
  <si>
    <t>52086606SPSD2E-M52/3</t>
  </si>
  <si>
    <t>52086606SPSD2E-M53/3</t>
  </si>
  <si>
    <t>52086606SPSD2E-M54/3</t>
  </si>
  <si>
    <t>52086606SPSD2E-M55/3</t>
  </si>
  <si>
    <t>52086606SPSD2E-M56/3</t>
  </si>
  <si>
    <t>52086606SPSD2E-M57/3</t>
  </si>
  <si>
    <t>52086606SPSD2E-M58/3</t>
  </si>
  <si>
    <t>52086606SPSD2E-M59/3</t>
  </si>
  <si>
    <t>52086606SPSD2E-M510/3</t>
  </si>
  <si>
    <t>CAPA DO PUXADOR DO PAINEL LD</t>
  </si>
  <si>
    <t>52093183SPSD1D-M51/6</t>
  </si>
  <si>
    <t>52093183SPSD1D-M52/6</t>
  </si>
  <si>
    <t>52093183SPSD1D-M53/6</t>
  </si>
  <si>
    <t>52093183SPSD1D-M54/6</t>
  </si>
  <si>
    <t>52093183SPSD1D-M55/6</t>
  </si>
  <si>
    <t>52093183SPSD1D-M56/6</t>
  </si>
  <si>
    <t>52093183SPSD1D-M57/6</t>
  </si>
  <si>
    <t>52093183SPSD1D-M58/6</t>
  </si>
  <si>
    <t>52093183SPSD1D-M59/6</t>
  </si>
  <si>
    <t>52093183SPSD1D-M510/6</t>
  </si>
  <si>
    <t>94535659</t>
  </si>
  <si>
    <t>94535659MA016D-M21/2</t>
  </si>
  <si>
    <t>94535659MA016D-M22/2</t>
  </si>
  <si>
    <t>94535659MA016D-M23/2</t>
  </si>
  <si>
    <t>94535659MA016D-M24/2</t>
  </si>
  <si>
    <t>94535659MA016D-M25/2</t>
  </si>
  <si>
    <t>94535659MA016D-M26/2</t>
  </si>
  <si>
    <t>94535659MA016D-M27/2</t>
  </si>
  <si>
    <t>94535659MA016D-M28/2</t>
  </si>
  <si>
    <t>94535659MA016D-M29/2</t>
  </si>
  <si>
    <t>94535659MA016D-M210/2</t>
  </si>
  <si>
    <t>=IF($A$2="";"";VLOOKUP($A$2;DADOS!$A$2:$N$1997;4;FALSE))</t>
  </si>
  <si>
    <t xml:space="preserve">   </t>
  </si>
  <si>
    <t>Marcos</t>
  </si>
  <si>
    <t>ANDERSON</t>
  </si>
  <si>
    <t>VIVA</t>
  </si>
  <si>
    <t>TURNO2</t>
  </si>
  <si>
    <t>TURNO1</t>
  </si>
  <si>
    <t>MARCOS</t>
  </si>
  <si>
    <t>CLAITON</t>
  </si>
  <si>
    <t>RAFAEL</t>
  </si>
  <si>
    <t>ROSA</t>
  </si>
  <si>
    <t>Modelo aplicado</t>
  </si>
  <si>
    <t>Quantidade que usa por carro na estação</t>
  </si>
  <si>
    <t>Quem fez GMS?</t>
  </si>
  <si>
    <t>COMUM</t>
  </si>
  <si>
    <t>Comum</t>
  </si>
  <si>
    <t>30 MINUTOS PROD.</t>
  </si>
  <si>
    <t>Área</t>
  </si>
  <si>
    <t>teste</t>
  </si>
  <si>
    <t>concatenar</t>
  </si>
  <si>
    <t>Quando fez?</t>
  </si>
  <si>
    <t>KANBAM</t>
  </si>
  <si>
    <t>MIN HORAS</t>
  </si>
  <si>
    <t>MAX HORAS</t>
  </si>
  <si>
    <t>METODO ABASTECIMENTO</t>
  </si>
  <si>
    <t>KLT 2000</t>
  </si>
  <si>
    <t>KLT 2001</t>
  </si>
  <si>
    <t>KLT 2002</t>
  </si>
  <si>
    <t>KLT 2003</t>
  </si>
  <si>
    <t>KLT 2004</t>
  </si>
  <si>
    <t>CX. PAPELÃO</t>
  </si>
  <si>
    <t>ROPACK 721</t>
  </si>
  <si>
    <t>ROPACK 723</t>
  </si>
  <si>
    <t>ÁREA</t>
  </si>
  <si>
    <t>TAPEÇARIA l</t>
  </si>
  <si>
    <t>TAPEÇARIA ll</t>
  </si>
  <si>
    <t>TAPEÇARIA lll</t>
  </si>
  <si>
    <t>PREP. MOTORES</t>
  </si>
  <si>
    <t>PÁTIO</t>
  </si>
  <si>
    <t>SEQ. ALAVANCA</t>
  </si>
  <si>
    <t>SEQ. RADIADORES</t>
  </si>
  <si>
    <t>SEQ. LANTERNA</t>
  </si>
  <si>
    <t>DOCA DOORS</t>
  </si>
  <si>
    <t xml:space="preserve">DOCA PRINCIPAL </t>
  </si>
  <si>
    <t>DOCA TRANSMISSÃO</t>
  </si>
  <si>
    <t xml:space="preserve">DOCA BANCOS </t>
  </si>
  <si>
    <t>DOCA ON SITE</t>
  </si>
  <si>
    <t>SPS FRONTAL</t>
  </si>
  <si>
    <t>PALET</t>
  </si>
  <si>
    <t>Quantidade que usa por carro na estaçao</t>
  </si>
  <si>
    <t>Quem fez?</t>
  </si>
  <si>
    <t>T1 ROSA</t>
  </si>
  <si>
    <t>T1 CLAITON</t>
  </si>
  <si>
    <t>T2 MARCOS</t>
  </si>
  <si>
    <t>T2 VIVA</t>
  </si>
  <si>
    <t>T2 ANDERSON</t>
  </si>
  <si>
    <t xml:space="preserve">T1 JAIR </t>
  </si>
  <si>
    <t>POU LINHA</t>
  </si>
  <si>
    <t>TAP001E</t>
  </si>
  <si>
    <t>TAP002E</t>
  </si>
  <si>
    <t>TAP003E</t>
  </si>
  <si>
    <t>TAP004E</t>
  </si>
  <si>
    <t>TAP005E</t>
  </si>
  <si>
    <t>TAP006E</t>
  </si>
  <si>
    <t>TAP007E</t>
  </si>
  <si>
    <t>TAP008E</t>
  </si>
  <si>
    <t>TAP009E</t>
  </si>
  <si>
    <t>TAP001D</t>
  </si>
  <si>
    <t>TAP002D</t>
  </si>
  <si>
    <t>TAP003D</t>
  </si>
  <si>
    <t>TAP004D</t>
  </si>
  <si>
    <t>TAP005D</t>
  </si>
  <si>
    <t>TAP006D</t>
  </si>
  <si>
    <t>TAP007D</t>
  </si>
  <si>
    <t>TAP008D</t>
  </si>
  <si>
    <t>TAP009D</t>
  </si>
  <si>
    <t>MA006E</t>
  </si>
  <si>
    <t>MA007E</t>
  </si>
  <si>
    <t>MA011E</t>
  </si>
  <si>
    <t>MA025E</t>
  </si>
  <si>
    <t>MA028E</t>
  </si>
  <si>
    <t>MA029E</t>
  </si>
  <si>
    <t>MA030E</t>
  </si>
  <si>
    <t>MA001D</t>
  </si>
  <si>
    <t>MA002D</t>
  </si>
  <si>
    <t>MA006D</t>
  </si>
  <si>
    <t>MA007D</t>
  </si>
  <si>
    <t>MA010D</t>
  </si>
  <si>
    <t>MA012D</t>
  </si>
  <si>
    <t>MA015D</t>
  </si>
  <si>
    <t>MA016D</t>
  </si>
  <si>
    <t>MA017D</t>
  </si>
  <si>
    <t>MA018D</t>
  </si>
  <si>
    <t>MA019D</t>
  </si>
  <si>
    <t>MA021D</t>
  </si>
  <si>
    <t>MA025D</t>
  </si>
  <si>
    <t>MA026D</t>
  </si>
  <si>
    <t>MA028D</t>
  </si>
  <si>
    <t>MA029D</t>
  </si>
  <si>
    <t>MA030D</t>
  </si>
  <si>
    <t>MB004E</t>
  </si>
  <si>
    <t>MB006E</t>
  </si>
  <si>
    <t>MB008E</t>
  </si>
  <si>
    <t>MB009E</t>
  </si>
  <si>
    <t>MB010E</t>
  </si>
  <si>
    <t>MB013E</t>
  </si>
  <si>
    <t>MB014E</t>
  </si>
  <si>
    <t>MB015E</t>
  </si>
  <si>
    <t>MB016E</t>
  </si>
  <si>
    <t>MB017E</t>
  </si>
  <si>
    <t>MB021E</t>
  </si>
  <si>
    <t>MB022E</t>
  </si>
  <si>
    <t>MB023E</t>
  </si>
  <si>
    <t>MB024E</t>
  </si>
  <si>
    <t>MB025E</t>
  </si>
  <si>
    <t>MB026E</t>
  </si>
  <si>
    <t>MB027E</t>
  </si>
  <si>
    <t>MB028E</t>
  </si>
  <si>
    <t>MB029E</t>
  </si>
  <si>
    <t>MB030E</t>
  </si>
  <si>
    <t>MB001D</t>
  </si>
  <si>
    <t>MB002D</t>
  </si>
  <si>
    <t>MB005D</t>
  </si>
  <si>
    <t>MB006D</t>
  </si>
  <si>
    <t>MB007D</t>
  </si>
  <si>
    <t>MB009D</t>
  </si>
  <si>
    <t>MB013D</t>
  </si>
  <si>
    <t>MB014D</t>
  </si>
  <si>
    <t>MB016D</t>
  </si>
  <si>
    <t>MB017D</t>
  </si>
  <si>
    <t>MB019D</t>
  </si>
  <si>
    <t>MB021D</t>
  </si>
  <si>
    <t>MB022D</t>
  </si>
  <si>
    <t>MB023D</t>
  </si>
  <si>
    <t>MB024D</t>
  </si>
  <si>
    <t>MB025D</t>
  </si>
  <si>
    <t>MB026D</t>
  </si>
  <si>
    <t>MB027D</t>
  </si>
  <si>
    <t>MB028D</t>
  </si>
  <si>
    <t>MB029D</t>
  </si>
  <si>
    <t>MB030D</t>
  </si>
  <si>
    <t>LF003E</t>
  </si>
  <si>
    <t>LF005E</t>
  </si>
  <si>
    <t>LF006E</t>
  </si>
  <si>
    <t>LF007E</t>
  </si>
  <si>
    <t>LF003D</t>
  </si>
  <si>
    <t>LF004D</t>
  </si>
  <si>
    <t>LF005D</t>
  </si>
  <si>
    <t>SEQ. CHICOTE</t>
  </si>
  <si>
    <t>SPST3E</t>
  </si>
  <si>
    <t>SPST4E</t>
  </si>
  <si>
    <t>SPST6E</t>
  </si>
  <si>
    <t>SPST7E</t>
  </si>
  <si>
    <t>SPST1D</t>
  </si>
  <si>
    <t>SPST5D</t>
  </si>
  <si>
    <t>SPST6D</t>
  </si>
  <si>
    <t>SPST7D</t>
  </si>
  <si>
    <t>SPSF2E</t>
  </si>
  <si>
    <t>SPSF3E</t>
  </si>
  <si>
    <t>SPSF4E</t>
  </si>
  <si>
    <t>SPSF5E</t>
  </si>
  <si>
    <t>SPSF6E</t>
  </si>
  <si>
    <t>SPSF7E</t>
  </si>
  <si>
    <t>SPSF2D</t>
  </si>
  <si>
    <t>SPSF3D</t>
  </si>
  <si>
    <t>SPSF4D</t>
  </si>
  <si>
    <t>SPSF5D</t>
  </si>
  <si>
    <t>SPSF6D</t>
  </si>
  <si>
    <t>SPSF7D</t>
  </si>
  <si>
    <t>SPSD4E</t>
  </si>
  <si>
    <t>SPSD4D</t>
  </si>
  <si>
    <t>TAP010E</t>
  </si>
  <si>
    <t>TAP011E</t>
  </si>
  <si>
    <t>TAP012E</t>
  </si>
  <si>
    <t>TAP013E</t>
  </si>
  <si>
    <t>TAP014E</t>
  </si>
  <si>
    <t>TAP015E</t>
  </si>
  <si>
    <t>TAP016E</t>
  </si>
  <si>
    <t>TAP017E</t>
  </si>
  <si>
    <t>TAP018E</t>
  </si>
  <si>
    <t>TAP019E</t>
  </si>
  <si>
    <t>TAP020E</t>
  </si>
  <si>
    <t>TAP021E</t>
  </si>
  <si>
    <t>TAP022E</t>
  </si>
  <si>
    <t>TAP023E</t>
  </si>
  <si>
    <t>TAP024E</t>
  </si>
  <si>
    <t>TAP025E</t>
  </si>
  <si>
    <t>TAP026E</t>
  </si>
  <si>
    <t>TAP027E</t>
  </si>
  <si>
    <t>TAP028E</t>
  </si>
  <si>
    <t>TAP029E</t>
  </si>
  <si>
    <t>TAP030E</t>
  </si>
  <si>
    <t>TAP031E</t>
  </si>
  <si>
    <t>TAP032E</t>
  </si>
  <si>
    <t>TAP033E</t>
  </si>
  <si>
    <t>TAP034E</t>
  </si>
  <si>
    <t>TAP035E</t>
  </si>
  <si>
    <t>TAP036E</t>
  </si>
  <si>
    <t>TAP037E</t>
  </si>
  <si>
    <t>TAP038E</t>
  </si>
  <si>
    <t>TAP039E</t>
  </si>
  <si>
    <t>TAP040E</t>
  </si>
  <si>
    <t>TAP041E</t>
  </si>
  <si>
    <t>TAP042E</t>
  </si>
  <si>
    <t>TAP043E</t>
  </si>
  <si>
    <t>TAP044E</t>
  </si>
  <si>
    <t>TAP045E</t>
  </si>
  <si>
    <t>TAP046E</t>
  </si>
  <si>
    <t>TAP047E</t>
  </si>
  <si>
    <t>TAP048E</t>
  </si>
  <si>
    <t>TAP049E</t>
  </si>
  <si>
    <t>TAP050E</t>
  </si>
  <si>
    <t>TAP051E</t>
  </si>
  <si>
    <t>TAP052E</t>
  </si>
  <si>
    <t>TAP053E</t>
  </si>
  <si>
    <t>TAP054E</t>
  </si>
  <si>
    <t>TAP055E</t>
  </si>
  <si>
    <t>TAP056E</t>
  </si>
  <si>
    <t>TAP057E</t>
  </si>
  <si>
    <t>TAP058E</t>
  </si>
  <si>
    <t>TAP059E</t>
  </si>
  <si>
    <t>TAP060E</t>
  </si>
  <si>
    <t>TAP010D</t>
  </si>
  <si>
    <t>TAP011D</t>
  </si>
  <si>
    <t>TAP012D</t>
  </si>
  <si>
    <t>TAP013D</t>
  </si>
  <si>
    <t>TAP014D</t>
  </si>
  <si>
    <t>TAP015D</t>
  </si>
  <si>
    <t>TAP016D</t>
  </si>
  <si>
    <t>TAP017D</t>
  </si>
  <si>
    <t>TAP018D</t>
  </si>
  <si>
    <t>TAP019D</t>
  </si>
  <si>
    <t>TAP020D</t>
  </si>
  <si>
    <t>TAP021D</t>
  </si>
  <si>
    <t>TAP022D</t>
  </si>
  <si>
    <t>TAP023D</t>
  </si>
  <si>
    <t>TAP024D</t>
  </si>
  <si>
    <t>TAP025D</t>
  </si>
  <si>
    <t>TAP026D</t>
  </si>
  <si>
    <t>TAP027D</t>
  </si>
  <si>
    <t>TAP028D</t>
  </si>
  <si>
    <t>TAP029D</t>
  </si>
  <si>
    <t>TAP030D</t>
  </si>
  <si>
    <t>TAP031D</t>
  </si>
  <si>
    <t>TAP032D</t>
  </si>
  <si>
    <t>TAP033D</t>
  </si>
  <si>
    <t>TAP034D</t>
  </si>
  <si>
    <t>TAP035D</t>
  </si>
  <si>
    <t>TAP036D</t>
  </si>
  <si>
    <t>TAP037D</t>
  </si>
  <si>
    <t>TAP038D</t>
  </si>
  <si>
    <t>TAP039D</t>
  </si>
  <si>
    <t>TAP040D</t>
  </si>
  <si>
    <t>TAP041D</t>
  </si>
  <si>
    <t>TAP042D</t>
  </si>
  <si>
    <t>TAP043D</t>
  </si>
  <si>
    <t>TAP044D</t>
  </si>
  <si>
    <t>TAP045D</t>
  </si>
  <si>
    <t>TAP046D</t>
  </si>
  <si>
    <t>TAP047D</t>
  </si>
  <si>
    <t>TAP048D</t>
  </si>
  <si>
    <t>TAP049D</t>
  </si>
  <si>
    <t>TAP050D</t>
  </si>
  <si>
    <t>TAP051D</t>
  </si>
  <si>
    <t>TAP052D</t>
  </si>
  <si>
    <t>TAP053D</t>
  </si>
  <si>
    <t>TAP054D</t>
  </si>
  <si>
    <t>TAP055D</t>
  </si>
  <si>
    <t>TAP056D</t>
  </si>
  <si>
    <t>TAP057D</t>
  </si>
  <si>
    <t>TAP058D</t>
  </si>
  <si>
    <t>TAP059D</t>
  </si>
  <si>
    <t>TAP060D</t>
  </si>
  <si>
    <t>PONTO DE USO</t>
  </si>
  <si>
    <t>REAL</t>
  </si>
  <si>
    <t>CALCULADO</t>
  </si>
  <si>
    <t>VEL. REAL LINHA</t>
  </si>
  <si>
    <t>30 MIN. PROD.</t>
  </si>
  <si>
    <t>MODELOS</t>
  </si>
  <si>
    <r>
      <t xml:space="preserve">Qt. Acionamento Pendant </t>
    </r>
    <r>
      <rPr>
        <b/>
        <sz val="12"/>
        <color rgb="FFFF0000"/>
        <rFont val="Calibri"/>
        <family val="2"/>
        <scheme val="minor"/>
      </rPr>
      <t>(FÍSICO)</t>
    </r>
  </si>
  <si>
    <r>
      <t xml:space="preserve">Qt. Acionamento Pendant </t>
    </r>
    <r>
      <rPr>
        <b/>
        <sz val="12"/>
        <color rgb="FFFF0000"/>
        <rFont val="Calibri"/>
        <family val="2"/>
        <scheme val="minor"/>
      </rPr>
      <t>(Cálculo)</t>
    </r>
  </si>
  <si>
    <t xml:space="preserve">CESTO </t>
  </si>
  <si>
    <t xml:space="preserve"> PIN-PUSH</t>
  </si>
  <si>
    <t>Todos Onix</t>
  </si>
  <si>
    <t>TODOS ONIX</t>
  </si>
  <si>
    <t>TODOS PRISMAS</t>
  </si>
  <si>
    <t>PASSAMURO DO LIMPADOR TRASEIRO</t>
  </si>
  <si>
    <t>SPSLF</t>
  </si>
  <si>
    <t>CEV/</t>
  </si>
  <si>
    <t>ITW FASTEN</t>
  </si>
  <si>
    <t xml:space="preserve">            </t>
  </si>
  <si>
    <t>RESERVATÓRIO DHI</t>
  </si>
  <si>
    <t>MAP01D</t>
  </si>
  <si>
    <t>NINFAST CANADA</t>
  </si>
  <si>
    <t>ITW</t>
  </si>
  <si>
    <t>IRMÃOS PARASMO</t>
  </si>
  <si>
    <t>INFASCO</t>
  </si>
  <si>
    <t>TI BRASIL</t>
  </si>
  <si>
    <t>TROCA</t>
  </si>
  <si>
    <t>GRADE CURVÃO EXPORTAÇÃO - ESPERA</t>
  </si>
  <si>
    <t>Adesivo liftgate para o carro vermelho</t>
  </si>
  <si>
    <t>Adesivo pintura</t>
  </si>
  <si>
    <t>Adesivo liftgate para o carro branco</t>
  </si>
  <si>
    <t>Adesivo porta traseira  superior para o carro vermelho</t>
  </si>
  <si>
    <t>Adesivo porta traseira LD superior para o carro branco</t>
  </si>
  <si>
    <t>Adesivo porta dianteira LD superior</t>
  </si>
  <si>
    <t>Adesivo porta dianteira LD superior para carro vermelho</t>
  </si>
  <si>
    <t>Adesivo porta traseira LE superior para carro vermelho</t>
  </si>
  <si>
    <t>Adesivo porta traseira LE superior para o carro branco</t>
  </si>
  <si>
    <t>Adesivo porta dianteira LE superior para carro vermelho</t>
  </si>
  <si>
    <t>Adesivo porta dianteira LE inferior para os carros vermelho e branco)</t>
  </si>
  <si>
    <t>Seq calotas teste</t>
  </si>
  <si>
    <t>Adesivo porta diant LD inf carros vermelho e branco)</t>
  </si>
  <si>
    <t>Adesivo porta diant LE inf carros vermelho e branco)</t>
  </si>
  <si>
    <t>Adesivo porta tras LD sup carro branco</t>
  </si>
  <si>
    <t>Adesivo porta diant LD superior</t>
  </si>
  <si>
    <t>Adesivo porta tras LE sup carro branco</t>
  </si>
  <si>
    <t>Adesivo porta tras LE supcarro branco</t>
  </si>
  <si>
    <t>Adesivo porta tras  sup carro vermelho</t>
  </si>
  <si>
    <t>Adesivo porta diant LD sup carro vermelho</t>
  </si>
  <si>
    <t>Adesivo porta tras LE sup carro vermelho</t>
  </si>
  <si>
    <t>Adesivo porta diant LE sup carro vermelho</t>
  </si>
  <si>
    <t>Adesivo porta tras LD inf carros vermelho e branco)</t>
  </si>
  <si>
    <t>Adesivo capô</t>
  </si>
  <si>
    <t>Adesivo liftgate carro branco</t>
  </si>
  <si>
    <t>Bracket da porta dianteira LD</t>
  </si>
  <si>
    <t>Adesivo porta tras LE inf carros vermelho e branco)</t>
  </si>
  <si>
    <t>Espaçador traseiro LE EFFECT</t>
  </si>
  <si>
    <t>Espaçador Diant Ld EFFECT</t>
  </si>
  <si>
    <t>Espaçador Diant LE EFFECT</t>
  </si>
  <si>
    <t>TAMBOR</t>
  </si>
  <si>
    <t>DOW BRASIL</t>
  </si>
  <si>
    <t>BUMPER -  ZM13</t>
  </si>
  <si>
    <t>URETANO - ADESIVO</t>
  </si>
  <si>
    <t>LATCH ASM-L/G</t>
  </si>
  <si>
    <t>NOVA</t>
  </si>
  <si>
    <t>HARNESS ASM-L</t>
  </si>
  <si>
    <t>INSULATOR ASM</t>
  </si>
  <si>
    <t>CARPET ASM-FL</t>
  </si>
  <si>
    <t>TRIM ASM-R/WD</t>
  </si>
  <si>
    <t>WITTE NEJDEK SPOL SRO</t>
  </si>
  <si>
    <t xml:space="preserve">LEAR DO BRASIL </t>
  </si>
  <si>
    <t>AUTONEUM BRASIL</t>
  </si>
  <si>
    <t>2 Tambores cheios</t>
  </si>
  <si>
    <t>ROLETADO</t>
  </si>
  <si>
    <t>02 CAIXAS</t>
  </si>
  <si>
    <t>SEMI EIXO LE 1.4</t>
  </si>
  <si>
    <t>SEMI EIXO LD 1.4</t>
  </si>
  <si>
    <t>SEMI-EIXO LD 1.4</t>
  </si>
  <si>
    <t>SEMI EIXO LD 1.0</t>
  </si>
  <si>
    <t>SEMI - EIXO LD 1.4</t>
  </si>
  <si>
    <t>SEMI - EIXO LE 1.4</t>
  </si>
  <si>
    <t>SEMI - EIXO LE 1.0</t>
  </si>
  <si>
    <t>ALAVANCA MANUAL 5 MARCHAS</t>
  </si>
  <si>
    <t>ALAVANCA MANUAL 6 MARCHAS PRATA</t>
  </si>
  <si>
    <t>ALAVANCA MANUAL 6 MARCHAS</t>
  </si>
  <si>
    <t>ALAVANCA AT PRETA</t>
  </si>
  <si>
    <t>ALAVANCA AT PRATA</t>
  </si>
  <si>
    <t>ALAVANCA MAN. 5 MARCHAS COST. VERMELHA</t>
  </si>
  <si>
    <t>ALAVANCA MAN. 6 MARCHAS COST. VERMELHA</t>
  </si>
  <si>
    <t>ALAVANCA MAN. 6 MARCHAS COST. PRETA</t>
  </si>
  <si>
    <t>ALAVANCA MAN. 5 MARCHAS CROMADA</t>
  </si>
  <si>
    <t>10/0/8/0217</t>
  </si>
  <si>
    <t>PRIMER GLASS AMARELA</t>
  </si>
  <si>
    <t>PRIMER GLASS VERMELHA</t>
  </si>
  <si>
    <t>LATA</t>
  </si>
  <si>
    <t>SPS TAP.</t>
  </si>
  <si>
    <t>CONJUNTO CANALETA LD LE</t>
  </si>
  <si>
    <t>LATCH ASM</t>
  </si>
  <si>
    <t>Lower Pad</t>
  </si>
  <si>
    <t>upper pad</t>
  </si>
  <si>
    <t>ZANETTINI BAROSSI</t>
  </si>
  <si>
    <t>2 CX</t>
  </si>
  <si>
    <t>GARGALO ONIX</t>
  </si>
  <si>
    <t>25 PÇS</t>
  </si>
  <si>
    <t>BOSCH ROBER</t>
  </si>
  <si>
    <t>20 PÇS</t>
  </si>
  <si>
    <t>Caixa de Fusível / UEC INOVAR</t>
  </si>
  <si>
    <t>20PÇS</t>
  </si>
  <si>
    <t>30PÇS</t>
  </si>
  <si>
    <t>33 PÇS</t>
  </si>
  <si>
    <t xml:space="preserve">ANTI-RUÍDO </t>
  </si>
  <si>
    <t>12 pçs</t>
  </si>
  <si>
    <t>SL AUTO</t>
  </si>
  <si>
    <t>Troca</t>
  </si>
  <si>
    <t xml:space="preserve">PARAFUSO RODA RESERVA                  </t>
  </si>
  <si>
    <t>35 PÇS</t>
  </si>
  <si>
    <t>10 Pçs</t>
  </si>
  <si>
    <t>10 pçs</t>
  </si>
  <si>
    <t>30 pçs</t>
  </si>
  <si>
    <t>Calota Aro 14</t>
  </si>
  <si>
    <t>COXIM DO MOTOR MANUAL LD</t>
  </si>
  <si>
    <t>COXIM DA TRANSMISSÃO LE</t>
  </si>
  <si>
    <t>Rosa</t>
  </si>
  <si>
    <t xml:space="preserve">Grade curvão </t>
  </si>
  <si>
    <t>CHICOTE CARROCERIA (V03A)</t>
  </si>
  <si>
    <t>CHICOTE FRONTAL (M16A)</t>
  </si>
  <si>
    <t>Adesivo porta tras LD inf para carros vermelho e branco</t>
  </si>
  <si>
    <t>Adesivo porta tras LE sup para carro branco</t>
  </si>
  <si>
    <t>PORTA PACOTE LT</t>
  </si>
  <si>
    <t>BATERIA 50 AH</t>
  </si>
  <si>
    <t xml:space="preserve">MOURA </t>
  </si>
  <si>
    <t>MAP02D</t>
  </si>
  <si>
    <t>CONDIÇÕES ARAMADO/BASES</t>
  </si>
  <si>
    <t>3.Verificar se o aramado atende o minimo e maximo.</t>
  </si>
  <si>
    <t>4.Verificar se o aramado não esta danificado( quebrado,torto)</t>
  </si>
  <si>
    <t>5.verificar bases(ropack fora do padrão na base)</t>
  </si>
  <si>
    <t xml:space="preserve">IDENTIFICAÇÕES </t>
  </si>
  <si>
    <t xml:space="preserve">CHICOTE BAIXO GIRO </t>
  </si>
  <si>
    <t>SOLEIRA DIANT LE/LD</t>
  </si>
  <si>
    <t>SPSBAGS</t>
  </si>
  <si>
    <t>CAPA RESERATÓRIO PART. FRIO</t>
  </si>
  <si>
    <t>298/17</t>
  </si>
  <si>
    <t>Espaçador traseiro Ld EFFECT</t>
  </si>
  <si>
    <t>Qt. Acionamento Pendant (FÍSICO)</t>
  </si>
  <si>
    <t>Qt. Acionamento Pendant (Cálculo)</t>
  </si>
  <si>
    <t>SACO PLÁSTICO - EXPORTAÇÃO</t>
  </si>
  <si>
    <t>Etiqueta On Star - EXPORTAÇÃO</t>
  </si>
  <si>
    <t>MOLDURA ACAB A</t>
  </si>
  <si>
    <t>RESERVATÓRIO ÁGUA ONIX</t>
  </si>
  <si>
    <t>CIBRAZEN</t>
  </si>
  <si>
    <t>MIX P/ 75 JPH HORA</t>
  </si>
  <si>
    <t>ERAE AUTOMOT</t>
  </si>
  <si>
    <t>GRAXA BRANCA</t>
  </si>
  <si>
    <t>KLUBER</t>
  </si>
  <si>
    <t>BUMPER - ZM13</t>
  </si>
  <si>
    <t>EDITÁVEL - AQUI É POSSÍVEL FAZER ALTERAÇÕES A VONTADE.</t>
  </si>
  <si>
    <t>NÃO EDITAR DADOS, USAR SOMENTE O Nº MÁGICO! CASO NECESSÁRIO USAR A ABA "IDENT - PISO (2)"</t>
  </si>
  <si>
    <t>MODULO ABS</t>
  </si>
  <si>
    <t>PRATA C/ FURO LADO ESQUERDO</t>
  </si>
  <si>
    <t>PRATA S/FURO LADO ESQUERDO</t>
  </si>
  <si>
    <t>TEXT. C/FURO LADO ESQUERDO</t>
  </si>
  <si>
    <t>TEXT. S/FURO LADO ESQUERDO</t>
  </si>
  <si>
    <t>TEXT. C/ FURO LADO DIREITO</t>
  </si>
  <si>
    <t>TEXT. S/ FURO LADO DIREITO</t>
  </si>
  <si>
    <t>BRANCA S/ FURO LADO DIREITO</t>
  </si>
  <si>
    <t xml:space="preserve">Maçaneta Vermelha c/ Furo </t>
  </si>
  <si>
    <t xml:space="preserve">Maçaneta Vermelha S/ Furo </t>
  </si>
  <si>
    <t xml:space="preserve">Maçaneta Cinza C/ Furo </t>
  </si>
  <si>
    <t xml:space="preserve">Maçaneta Cinza S/ Furo </t>
  </si>
  <si>
    <t>CARRINHO PARA TRANSPORTE DE BATERIAS</t>
  </si>
  <si>
    <t>FAROL L/E</t>
  </si>
  <si>
    <t>ESP. PRATA  MANUAL L/E</t>
  </si>
  <si>
    <t>ESP. TEXTURIZADO L/E</t>
  </si>
  <si>
    <t>ESP. PRETO ELÉTRICO L/E</t>
  </si>
  <si>
    <t>ESP. BRANCO ELÉTRICO L/E</t>
  </si>
  <si>
    <t>ESP.  BRANCO MANUAL L/E</t>
  </si>
  <si>
    <t>ESP. PRETO ELÉTRICO L/D</t>
  </si>
  <si>
    <t>ESP. PRATA MANUAL L/D</t>
  </si>
  <si>
    <t>ESP. BRANCO ELÉTRICO L/D</t>
  </si>
  <si>
    <t>ESP. TEXTURIZADO L/D</t>
  </si>
  <si>
    <t>ESP. BRANCO MANUAL L/D</t>
  </si>
  <si>
    <t>FAROL L/D</t>
  </si>
  <si>
    <t>Metodo (PPS/PENDANT)</t>
  </si>
  <si>
    <t>HARNESS ASM-BODY (PRISMA JOY)</t>
  </si>
  <si>
    <t>HARNESS ASM-BODY (PRISMA MCM)</t>
  </si>
  <si>
    <t>HARNESS ASM-BOD (ONIX MCM)</t>
  </si>
  <si>
    <t>HARNESS ASM-BOD (PRISMA MCM)</t>
  </si>
  <si>
    <t>HARNESS ASM-BOD (PRISMA JOY)</t>
  </si>
  <si>
    <t>HARNESS ASM-BOD (ONIX JOY)</t>
  </si>
  <si>
    <t>HARNESS ASM-GATE HARN EXTN (SPS)</t>
  </si>
  <si>
    <t>HARNESS ASM-L GATE WRG (SPS)</t>
  </si>
  <si>
    <t>NOVA PROJETO</t>
  </si>
  <si>
    <t>5767/5769</t>
  </si>
  <si>
    <t>SEQ.MECANISMOS</t>
  </si>
  <si>
    <t>10 PEÇAS</t>
  </si>
  <si>
    <t>Isolador - p</t>
  </si>
  <si>
    <t>PREP. DOORS</t>
  </si>
  <si>
    <t>*0000012</t>
  </si>
  <si>
    <t>MECÄNISMO PRONTO</t>
  </si>
  <si>
    <r>
      <t xml:space="preserve">MECANISMO - </t>
    </r>
    <r>
      <rPr>
        <b/>
        <sz val="72"/>
        <rFont val="Calibri"/>
        <family val="2"/>
        <scheme val="minor"/>
      </rPr>
      <t>USO</t>
    </r>
  </si>
  <si>
    <r>
      <t>MECANISMO -</t>
    </r>
    <r>
      <rPr>
        <b/>
        <sz val="72"/>
        <rFont val="Calibri"/>
        <family val="2"/>
        <scheme val="minor"/>
      </rPr>
      <t xml:space="preserve"> ESPERA</t>
    </r>
  </si>
  <si>
    <t>ACIONAMENTO PENDANT</t>
  </si>
  <si>
    <t>1 . Verificar os cadastros das peças no PPS (acessar View /Update/Delete Part Detail</t>
  </si>
  <si>
    <t>2. No cadastro das peças, a opção selecionada deve ser Permanent Override Off</t>
  </si>
  <si>
    <t>3. Caso não esteja em Permanet Override Off, deve ser analisado o motivo.</t>
  </si>
  <si>
    <t>1. Verificar idenfiticação se está legivel e padronizada</t>
  </si>
  <si>
    <t>1. Verificar cadastro no sistema MGO (PN, STPK, EMBALAGEM).</t>
  </si>
  <si>
    <t>1. Verificar se o mínimo e máximo indicado na etiqueta atende a velocidade da linha.</t>
  </si>
  <si>
    <t>2. Verificar se existe algum mínimo ou máximo violado. Caso tenha favor ajustar no sistema.</t>
  </si>
  <si>
    <t>3 . Emitir relatório para cada peça e confirmar se os pedidos estão realmente sendo gerados.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</si>
</sst>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(* #,##0.00_);_(* \(#,##0.00\);_(* &quot;-&quot;??_);_(@_)"/>
    <numFmt numFmtId="165" formatCode="[$-F800]dddd\,\ mmmm\ dd\,\ yyyy"/>
    <numFmt numFmtId="166" formatCode="dd"/>
    <numFmt numFmtId="167" formatCode="h:mm;@"/>
    <numFmt numFmtId="168" formatCode="[$-416]d\-mmm\-yy;@"/>
  </numFmts>
  <fonts count="1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.3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rgb="FFFFFFFF"/>
      <name val="Calibri"/>
      <family val="2"/>
    </font>
    <font>
      <b/>
      <i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name val="Calibri"/>
      <family val="2"/>
    </font>
    <font>
      <sz val="11"/>
      <color theme="1"/>
      <name val="Aharoni"/>
      <charset val="177"/>
    </font>
    <font>
      <b/>
      <sz val="11"/>
      <name val="Calibri"/>
      <family val="2"/>
      <scheme val="minor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9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8"/>
      <name val="Calibri"/>
      <family val="2"/>
      <scheme val="minor"/>
    </font>
    <font>
      <b/>
      <sz val="3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rgb="FFFF0000"/>
      <name val="Arial"/>
      <family val="2"/>
    </font>
    <font>
      <sz val="11"/>
      <color theme="1"/>
      <name val="Calibri"/>
      <family val="2"/>
    </font>
    <font>
      <sz val="11"/>
      <color theme="1"/>
      <name val="Wingdings 2"/>
      <family val="1"/>
      <charset val="2"/>
    </font>
    <font>
      <sz val="11"/>
      <name val="Calibri"/>
      <family val="2"/>
    </font>
    <font>
      <sz val="11"/>
      <color rgb="FFFF0000"/>
      <name val="Wingdings 2"/>
      <family val="1"/>
      <charset val="2"/>
    </font>
    <font>
      <sz val="11"/>
      <color theme="0"/>
      <name val="Wingdings 2"/>
      <family val="1"/>
      <charset val="2"/>
    </font>
    <font>
      <sz val="9"/>
      <color theme="1"/>
      <name val="Calibri"/>
      <family val="2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8"/>
      <name val="Arial"/>
      <family val="2"/>
    </font>
    <font>
      <sz val="10"/>
      <color theme="0"/>
      <name val="Calibri"/>
      <family val="2"/>
      <scheme val="minor"/>
    </font>
    <font>
      <sz val="8"/>
      <color theme="3" tint="0.39997558519241921"/>
      <name val="Calibri"/>
      <family val="2"/>
      <scheme val="minor"/>
    </font>
    <font>
      <sz val="7"/>
      <color theme="3" tint="0.3999755851924192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2"/>
      <color theme="1"/>
      <name val="Tahoma"/>
      <family val="2"/>
    </font>
    <font>
      <b/>
      <sz val="24"/>
      <color theme="1"/>
      <name val="Arial Black"/>
      <family val="2"/>
    </font>
    <font>
      <b/>
      <sz val="22"/>
      <color theme="1"/>
      <name val="Arial Black"/>
      <family val="2"/>
    </font>
    <font>
      <sz val="25"/>
      <color theme="1"/>
      <name val="BCW_Code39_4"/>
    </font>
    <font>
      <sz val="11"/>
      <color theme="0" tint="-0.34998626667073579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6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50"/>
      <color theme="1"/>
      <name val="Calibri"/>
      <family val="2"/>
      <scheme val="minor"/>
    </font>
    <font>
      <sz val="24"/>
      <color theme="1"/>
      <name val="BCW_Code39_4"/>
    </font>
    <font>
      <sz val="100"/>
      <color theme="1"/>
      <name val="Calibri"/>
      <family val="2"/>
      <scheme val="minor"/>
    </font>
    <font>
      <b/>
      <sz val="150"/>
      <color theme="1"/>
      <name val="Calibri"/>
      <family val="2"/>
      <scheme val="minor"/>
    </font>
    <font>
      <b/>
      <sz val="3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6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BCW_Code39_4"/>
    </font>
    <font>
      <sz val="50"/>
      <color rgb="FFFF0000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1"/>
      <color rgb="FFFFFFFF"/>
      <name val="Calibri"/>
      <family val="2"/>
      <scheme val="minor"/>
    </font>
    <font>
      <sz val="8"/>
      <color rgb="FFFFFF00"/>
      <name val="Calibri"/>
      <family val="2"/>
      <scheme val="minor"/>
    </font>
    <font>
      <sz val="7"/>
      <color rgb="FFFFFF00"/>
      <name val="Calibri"/>
      <family val="2"/>
      <scheme val="minor"/>
    </font>
    <font>
      <sz val="11"/>
      <color indexed="8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trike/>
      <sz val="11"/>
      <name val="Calibri"/>
      <family val="2"/>
    </font>
    <font>
      <strike/>
      <sz val="11"/>
      <name val="Calibri"/>
      <family val="2"/>
      <scheme val="minor"/>
    </font>
    <font>
      <b/>
      <strike/>
      <sz val="11"/>
      <name val="Calibri"/>
      <family val="2"/>
    </font>
    <font>
      <strike/>
      <sz val="11"/>
      <color theme="1"/>
      <name val="Calibri"/>
      <family val="2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sz val="14"/>
      <color indexed="81"/>
      <name val="Segoe UI"/>
      <family val="2"/>
    </font>
    <font>
      <b/>
      <sz val="13"/>
      <name val="Calibri"/>
      <family val="2"/>
      <scheme val="minor"/>
    </font>
    <font>
      <b/>
      <sz val="20"/>
      <name val="Calibri"/>
      <family val="2"/>
      <scheme val="minor"/>
    </font>
    <font>
      <b/>
      <sz val="35"/>
      <name val="Calibri"/>
      <family val="2"/>
      <scheme val="minor"/>
    </font>
    <font>
      <b/>
      <sz val="28"/>
      <color theme="1"/>
      <name val="Arial"/>
      <family val="2"/>
    </font>
    <font>
      <sz val="8"/>
      <color rgb="FF000000"/>
      <name val="Times New Roman"/>
      <family val="1"/>
    </font>
    <font>
      <b/>
      <sz val="34"/>
      <name val="Calibri"/>
      <family val="2"/>
      <scheme val="minor"/>
    </font>
    <font>
      <b/>
      <sz val="30"/>
      <name val="Calibri"/>
      <family val="2"/>
      <scheme val="minor"/>
    </font>
    <font>
      <sz val="10"/>
      <color indexed="81"/>
      <name val="Segoe UI"/>
      <family val="2"/>
    </font>
    <font>
      <b/>
      <sz val="38"/>
      <name val="Calibri"/>
      <family val="2"/>
      <scheme val="minor"/>
    </font>
    <font>
      <sz val="170"/>
      <color theme="1"/>
      <name val="Tahoma"/>
      <family val="2"/>
    </font>
    <font>
      <b/>
      <sz val="4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9"/>
      <color indexed="12"/>
      <name val="Segoe UI"/>
      <family val="2"/>
    </font>
    <font>
      <sz val="9"/>
      <color indexed="12"/>
      <name val="Segoe UI"/>
      <family val="2"/>
    </font>
    <font>
      <b/>
      <sz val="36"/>
      <color theme="1"/>
      <name val="Calibri"/>
      <family val="2"/>
      <scheme val="minor"/>
    </font>
    <font>
      <b/>
      <sz val="80"/>
      <name val="Calibri"/>
      <family val="2"/>
      <scheme val="minor"/>
    </font>
    <font>
      <sz val="9"/>
      <name val="Arial"/>
      <family val="2"/>
    </font>
    <font>
      <b/>
      <sz val="14"/>
      <color theme="1"/>
      <name val="Tahoma"/>
      <family val="2"/>
    </font>
    <font>
      <b/>
      <sz val="24"/>
      <color theme="0"/>
      <name val="Tahoma"/>
      <family val="2"/>
    </font>
    <font>
      <b/>
      <sz val="22"/>
      <name val="Calibri"/>
      <family val="2"/>
      <scheme val="minor"/>
    </font>
    <font>
      <b/>
      <sz val="72"/>
      <name val="Arial"/>
      <family val="2"/>
    </font>
    <font>
      <b/>
      <sz val="72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gradientFill degree="90">
        <stop position="0">
          <color theme="0" tint="-0.1490218817712943"/>
        </stop>
        <stop position="0.5">
          <color theme="0"/>
        </stop>
        <stop position="1">
          <color theme="0" tint="-0.1490218817712943"/>
        </stop>
      </gradient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auto="1"/>
      </patternFill>
    </fill>
    <fill>
      <patternFill patternType="solid">
        <fgColor rgb="FFF9D1B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0"/>
        <bgColor indexed="0"/>
      </patternFill>
    </fill>
    <fill>
      <patternFill patternType="solid">
        <fgColor theme="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FF772"/>
        <bgColor indexed="64"/>
      </patternFill>
    </fill>
    <fill>
      <patternFill patternType="solid">
        <fgColor rgb="FF7030A0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dashed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double">
        <color auto="1"/>
      </bottom>
      <diagonal/>
    </border>
    <border>
      <left style="thin">
        <color theme="4"/>
      </left>
      <right/>
      <top style="thin">
        <color indexed="64"/>
      </top>
      <bottom/>
      <diagonal/>
    </border>
    <border>
      <left style="double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/>
    <xf numFmtId="0" fontId="51" fillId="0" borderId="0"/>
    <xf numFmtId="164" fontId="5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22" fontId="7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1" fillId="2" borderId="9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12" fillId="0" borderId="9" xfId="0" applyFont="1" applyBorder="1" applyAlignment="1">
      <alignment vertical="center"/>
    </xf>
    <xf numFmtId="0" fontId="12" fillId="0" borderId="9" xfId="0" applyFont="1" applyBorder="1" applyAlignment="1"/>
    <xf numFmtId="0" fontId="14" fillId="2" borderId="9" xfId="0" applyFont="1" applyFill="1" applyBorder="1" applyAlignment="1">
      <alignment horizontal="center"/>
    </xf>
    <xf numFmtId="1" fontId="0" fillId="2" borderId="9" xfId="0" applyNumberFormat="1" applyFont="1" applyFill="1" applyBorder="1" applyAlignment="1">
      <alignment horizontal="center" vertical="top"/>
    </xf>
    <xf numFmtId="0" fontId="0" fillId="2" borderId="9" xfId="0" applyNumberFormat="1" applyFont="1" applyFill="1" applyBorder="1" applyAlignment="1">
      <alignment horizontal="center"/>
    </xf>
    <xf numFmtId="1" fontId="12" fillId="2" borderId="9" xfId="0" applyNumberFormat="1" applyFont="1" applyFill="1" applyBorder="1" applyAlignment="1">
      <alignment horizontal="left"/>
    </xf>
    <xf numFmtId="0" fontId="12" fillId="2" borderId="9" xfId="0" applyNumberFormat="1" applyFont="1" applyFill="1" applyBorder="1" applyAlignment="1">
      <alignment horizontal="left" vertical="center"/>
    </xf>
    <xf numFmtId="1" fontId="0" fillId="2" borderId="9" xfId="0" applyNumberFormat="1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  <xf numFmtId="0" fontId="12" fillId="2" borderId="9" xfId="0" applyNumberFormat="1" applyFont="1" applyFill="1" applyBorder="1" applyAlignment="1"/>
    <xf numFmtId="1" fontId="0" fillId="0" borderId="9" xfId="0" applyNumberFormat="1" applyFont="1" applyFill="1" applyBorder="1" applyAlignment="1">
      <alignment horizontal="center" vertical="top"/>
    </xf>
    <xf numFmtId="0" fontId="0" fillId="0" borderId="9" xfId="0" applyNumberFormat="1" applyFont="1" applyFill="1" applyBorder="1" applyAlignment="1">
      <alignment horizontal="center"/>
    </xf>
    <xf numFmtId="0" fontId="12" fillId="2" borderId="9" xfId="0" applyNumberFormat="1" applyFont="1" applyFill="1" applyBorder="1" applyAlignment="1">
      <alignment horizontal="left"/>
    </xf>
    <xf numFmtId="1" fontId="0" fillId="0" borderId="9" xfId="0" applyNumberFormat="1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49" fontId="0" fillId="0" borderId="9" xfId="0" applyNumberFormat="1" applyFont="1" applyFill="1" applyBorder="1" applyAlignment="1">
      <alignment horizontal="center"/>
    </xf>
    <xf numFmtId="0" fontId="0" fillId="0" borderId="9" xfId="0" applyNumberFormat="1" applyFont="1" applyFill="1" applyBorder="1" applyAlignment="1">
      <alignment horizontal="center" vertical="top"/>
    </xf>
    <xf numFmtId="0" fontId="0" fillId="2" borderId="9" xfId="0" applyNumberFormat="1" applyFont="1" applyFill="1" applyBorder="1" applyAlignment="1">
      <alignment horizontal="center" vertical="top"/>
    </xf>
    <xf numFmtId="0" fontId="12" fillId="0" borderId="9" xfId="0" applyNumberFormat="1" applyFont="1" applyFill="1" applyBorder="1" applyAlignment="1">
      <alignment horizontal="left"/>
    </xf>
    <xf numFmtId="0" fontId="12" fillId="0" borderId="9" xfId="0" applyNumberFormat="1" applyFont="1" applyFill="1" applyBorder="1" applyAlignment="1">
      <alignment horizontal="left" vertical="center"/>
    </xf>
    <xf numFmtId="0" fontId="12" fillId="0" borderId="9" xfId="0" applyNumberFormat="1" applyFont="1" applyFill="1" applyBorder="1" applyAlignment="1"/>
    <xf numFmtId="0" fontId="0" fillId="0" borderId="9" xfId="0" applyFont="1" applyFill="1" applyBorder="1" applyAlignment="1">
      <alignment horizontal="center" vertical="top"/>
    </xf>
    <xf numFmtId="1" fontId="12" fillId="0" borderId="9" xfId="0" applyNumberFormat="1" applyFont="1" applyFill="1" applyBorder="1" applyAlignment="1">
      <alignment horizontal="left"/>
    </xf>
    <xf numFmtId="0" fontId="0" fillId="0" borderId="9" xfId="0" applyFont="1" applyBorder="1" applyAlignment="1">
      <alignment horizontal="center" vertical="top"/>
    </xf>
    <xf numFmtId="0" fontId="12" fillId="0" borderId="9" xfId="0" applyFont="1" applyFill="1" applyBorder="1" applyAlignment="1"/>
    <xf numFmtId="0" fontId="12" fillId="0" borderId="24" xfId="0" applyFont="1" applyFill="1" applyBorder="1" applyAlignment="1"/>
    <xf numFmtId="0" fontId="12" fillId="0" borderId="9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3" borderId="35" xfId="0" applyNumberFormat="1" applyFont="1" applyFill="1" applyBorder="1" applyAlignment="1">
      <alignment horizontal="center" vertical="center"/>
    </xf>
    <xf numFmtId="0" fontId="4" fillId="3" borderId="36" xfId="0" applyNumberFormat="1" applyFont="1" applyFill="1" applyBorder="1" applyAlignment="1">
      <alignment horizontal="center" vertical="center"/>
    </xf>
    <xf numFmtId="0" fontId="4" fillId="3" borderId="37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4" borderId="38" xfId="0" applyNumberFormat="1" applyFill="1" applyBorder="1" applyAlignment="1">
      <alignment horizontal="center" vertical="center"/>
    </xf>
    <xf numFmtId="0" fontId="0" fillId="4" borderId="9" xfId="0" applyNumberFormat="1" applyFill="1" applyBorder="1" applyAlignment="1">
      <alignment horizontal="center" vertical="center"/>
    </xf>
    <xf numFmtId="1" fontId="17" fillId="4" borderId="2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4" borderId="38" xfId="0" applyFont="1" applyFill="1" applyBorder="1" applyAlignment="1">
      <alignment horizontal="center" vertical="center"/>
    </xf>
    <xf numFmtId="0" fontId="14" fillId="3" borderId="39" xfId="0" applyFont="1" applyFill="1" applyBorder="1" applyAlignment="1">
      <alignment horizontal="center" vertical="center"/>
    </xf>
    <xf numFmtId="0" fontId="0" fillId="3" borderId="19" xfId="0" applyNumberFormat="1" applyFill="1" applyBorder="1" applyAlignment="1">
      <alignment horizontal="center" vertical="center"/>
    </xf>
    <xf numFmtId="1" fontId="17" fillId="3" borderId="40" xfId="0" applyNumberFormat="1" applyFont="1" applyFill="1" applyBorder="1" applyAlignment="1">
      <alignment horizontal="center" vertical="center"/>
    </xf>
    <xf numFmtId="0" fontId="19" fillId="5" borderId="9" xfId="0" applyNumberFormat="1" applyFont="1" applyFill="1" applyBorder="1" applyAlignment="1">
      <alignment horizontal="center" vertical="center"/>
    </xf>
    <xf numFmtId="0" fontId="19" fillId="6" borderId="23" xfId="0" applyNumberFormat="1" applyFont="1" applyFill="1" applyBorder="1" applyAlignment="1">
      <alignment horizontal="center" vertical="center" wrapText="1"/>
    </xf>
    <xf numFmtId="0" fontId="19" fillId="7" borderId="23" xfId="0" applyNumberFormat="1" applyFont="1" applyFill="1" applyBorder="1" applyAlignment="1">
      <alignment horizontal="center" vertical="center"/>
    </xf>
    <xf numFmtId="0" fontId="19" fillId="5" borderId="7" xfId="0" applyNumberFormat="1" applyFont="1" applyFill="1" applyBorder="1" applyAlignment="1">
      <alignment horizontal="center" vertical="center"/>
    </xf>
    <xf numFmtId="1" fontId="19" fillId="5" borderId="9" xfId="0" applyNumberFormat="1" applyFont="1" applyFill="1" applyBorder="1" applyAlignment="1">
      <alignment horizontal="center" vertical="center"/>
    </xf>
    <xf numFmtId="1" fontId="19" fillId="5" borderId="9" xfId="0" applyNumberFormat="1" applyFont="1" applyFill="1" applyBorder="1" applyAlignment="1">
      <alignment horizontal="center" vertical="center" wrapText="1"/>
    </xf>
    <xf numFmtId="0" fontId="14" fillId="8" borderId="9" xfId="0" applyFont="1" applyFill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21" fillId="0" borderId="9" xfId="3" applyNumberFormat="1" applyFont="1" applyFill="1" applyBorder="1" applyAlignment="1">
      <alignment horizontal="center" vertical="center" wrapText="1"/>
    </xf>
    <xf numFmtId="49" fontId="0" fillId="0" borderId="9" xfId="0" applyNumberFormat="1" applyFill="1" applyBorder="1" applyAlignment="1">
      <alignment horizontal="center" vertical="center"/>
    </xf>
    <xf numFmtId="1" fontId="0" fillId="0" borderId="9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/>
    </xf>
    <xf numFmtId="16" fontId="0" fillId="0" borderId="9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/>
    </xf>
    <xf numFmtId="0" fontId="0" fillId="8" borderId="9" xfId="0" applyNumberFormat="1" applyFill="1" applyBorder="1" applyAlignment="1">
      <alignment horizontal="center" vertical="center"/>
    </xf>
    <xf numFmtId="1" fontId="0" fillId="8" borderId="9" xfId="0" applyNumberFormat="1" applyFill="1" applyBorder="1" applyAlignment="1">
      <alignment horizontal="center" vertical="center"/>
    </xf>
    <xf numFmtId="14" fontId="0" fillId="0" borderId="9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4" fontId="0" fillId="3" borderId="9" xfId="0" applyNumberFormat="1" applyFill="1" applyBorder="1" applyAlignment="1">
      <alignment horizontal="center" vertical="center"/>
    </xf>
    <xf numFmtId="0" fontId="21" fillId="2" borderId="9" xfId="3" applyNumberFormat="1" applyFont="1" applyFill="1" applyBorder="1" applyAlignment="1">
      <alignment horizontal="center" vertical="center" wrapText="1"/>
    </xf>
    <xf numFmtId="49" fontId="0" fillId="2" borderId="9" xfId="0" applyNumberFormat="1" applyFill="1" applyBorder="1" applyAlignment="1">
      <alignment horizontal="center" vertical="center"/>
    </xf>
    <xf numFmtId="1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21" fillId="0" borderId="9" xfId="3" applyNumberFormat="1" applyFont="1" applyFill="1" applyBorder="1" applyAlignment="1" applyProtection="1">
      <alignment horizontal="center" vertical="center" wrapText="1"/>
    </xf>
    <xf numFmtId="16" fontId="0" fillId="2" borderId="9" xfId="0" applyNumberForma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3" borderId="9" xfId="0" applyNumberFormat="1" applyFill="1" applyBorder="1" applyAlignment="1">
      <alignment horizontal="center" vertical="center"/>
    </xf>
    <xf numFmtId="14" fontId="17" fillId="3" borderId="9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0" fillId="9" borderId="9" xfId="0" applyNumberFormat="1" applyFill="1" applyBorder="1" applyAlignment="1">
      <alignment horizontal="center" vertical="center"/>
    </xf>
    <xf numFmtId="0" fontId="0" fillId="9" borderId="9" xfId="0" applyNumberFormat="1" applyFill="1" applyBorder="1" applyAlignment="1">
      <alignment horizontal="center" vertical="center"/>
    </xf>
    <xf numFmtId="0" fontId="21" fillId="9" borderId="9" xfId="3" applyNumberFormat="1" applyFont="1" applyFill="1" applyBorder="1" applyAlignment="1">
      <alignment horizontal="center" vertical="center" wrapText="1"/>
    </xf>
    <xf numFmtId="1" fontId="0" fillId="9" borderId="9" xfId="0" applyNumberFormat="1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49" fontId="17" fillId="0" borderId="9" xfId="0" applyNumberFormat="1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0" applyNumberFormat="1" applyFont="1" applyFill="1" applyBorder="1" applyAlignment="1">
      <alignment horizontal="center" vertical="center"/>
    </xf>
    <xf numFmtId="0" fontId="21" fillId="0" borderId="9" xfId="0" applyFont="1" applyFill="1" applyBorder="1" applyAlignment="1">
      <alignment horizontal="center" vertical="center" wrapText="1"/>
    </xf>
    <xf numFmtId="14" fontId="0" fillId="2" borderId="9" xfId="0" applyNumberFormat="1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9" xfId="0" applyFill="1" applyBorder="1" applyAlignment="1">
      <alignment horizontal="center" vertical="center" wrapText="1"/>
    </xf>
    <xf numFmtId="0" fontId="17" fillId="2" borderId="9" xfId="0" applyNumberFormat="1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22" fillId="2" borderId="9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4" fontId="17" fillId="0" borderId="9" xfId="0" applyNumberFormat="1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14" fontId="0" fillId="12" borderId="9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0" fillId="0" borderId="0" xfId="0" applyBorder="1" applyAlignment="1">
      <alignment horizontal="center"/>
    </xf>
    <xf numFmtId="0" fontId="0" fillId="2" borderId="7" xfId="0" applyNumberFormat="1" applyFill="1" applyBorder="1" applyAlignment="1">
      <alignment horizontal="center" vertical="center"/>
    </xf>
    <xf numFmtId="0" fontId="21" fillId="0" borderId="0" xfId="3" applyNumberFormat="1" applyFont="1" applyFill="1" applyBorder="1" applyAlignment="1">
      <alignment horizontal="center" vertical="center" wrapText="1"/>
    </xf>
    <xf numFmtId="0" fontId="23" fillId="0" borderId="9" xfId="0" applyFont="1" applyFill="1" applyBorder="1" applyAlignment="1">
      <alignment horizontal="center" vertical="center"/>
    </xf>
    <xf numFmtId="1" fontId="0" fillId="3" borderId="9" xfId="0" applyNumberFormat="1" applyFill="1" applyBorder="1" applyAlignment="1">
      <alignment horizontal="center" vertical="center"/>
    </xf>
    <xf numFmtId="0" fontId="0" fillId="8" borderId="9" xfId="0" applyNumberFormat="1" applyFont="1" applyFill="1" applyBorder="1" applyAlignment="1">
      <alignment horizontal="center" vertical="center"/>
    </xf>
    <xf numFmtId="1" fontId="0" fillId="8" borderId="9" xfId="0" applyNumberFormat="1" applyFont="1" applyFill="1" applyBorder="1" applyAlignment="1">
      <alignment horizontal="center" vertical="center"/>
    </xf>
    <xf numFmtId="16" fontId="0" fillId="12" borderId="9" xfId="0" applyNumberFormat="1" applyFill="1" applyBorder="1" applyAlignment="1">
      <alignment horizontal="center" vertical="center"/>
    </xf>
    <xf numFmtId="0" fontId="21" fillId="0" borderId="9" xfId="0" applyNumberFormat="1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0" borderId="23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 wrapText="1"/>
    </xf>
    <xf numFmtId="0" fontId="0" fillId="0" borderId="9" xfId="0" applyFont="1" applyFill="1" applyBorder="1" applyAlignment="1">
      <alignment horizontal="center" vertical="center"/>
    </xf>
    <xf numFmtId="3" fontId="0" fillId="0" borderId="9" xfId="0" applyNumberFormat="1" applyFill="1" applyBorder="1" applyAlignment="1">
      <alignment horizontal="center" vertical="center"/>
    </xf>
    <xf numFmtId="0" fontId="24" fillId="0" borderId="9" xfId="3" applyNumberFormat="1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 vertical="center"/>
    </xf>
    <xf numFmtId="1" fontId="1" fillId="0" borderId="9" xfId="0" applyNumberFormat="1" applyFont="1" applyFill="1" applyBorder="1" applyAlignment="1">
      <alignment horizontal="center" vertical="center"/>
    </xf>
    <xf numFmtId="1" fontId="0" fillId="2" borderId="0" xfId="0" applyNumberFormat="1" applyFill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0" fontId="25" fillId="0" borderId="9" xfId="0" applyNumberFormat="1" applyFont="1" applyFill="1" applyBorder="1" applyAlignment="1">
      <alignment horizontal="center" vertical="center"/>
    </xf>
    <xf numFmtId="1" fontId="0" fillId="0" borderId="16" xfId="0" applyNumberForma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17" fillId="0" borderId="0" xfId="0" applyNumberFormat="1" applyFont="1" applyFill="1" applyBorder="1" applyAlignment="1">
      <alignment horizontal="center" vertical="center"/>
    </xf>
    <xf numFmtId="0" fontId="0" fillId="13" borderId="9" xfId="0" applyNumberFormat="1" applyFill="1" applyBorder="1" applyAlignment="1">
      <alignment horizontal="center" vertical="center"/>
    </xf>
    <xf numFmtId="1" fontId="0" fillId="13" borderId="9" xfId="0" applyNumberFormat="1" applyFill="1" applyBorder="1" applyAlignment="1">
      <alignment horizontal="center" vertical="center"/>
    </xf>
    <xf numFmtId="16" fontId="0" fillId="0" borderId="9" xfId="0" applyNumberFormat="1" applyBorder="1" applyAlignment="1">
      <alignment horizontal="center" vertical="center"/>
    </xf>
    <xf numFmtId="0" fontId="23" fillId="2" borderId="9" xfId="0" applyFont="1" applyFill="1" applyBorder="1" applyAlignment="1">
      <alignment horizontal="center" vertical="center"/>
    </xf>
    <xf numFmtId="14" fontId="0" fillId="14" borderId="9" xfId="0" applyNumberForma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14" fontId="0" fillId="8" borderId="9" xfId="0" applyNumberFormat="1" applyFill="1" applyBorder="1" applyAlignment="1">
      <alignment horizontal="center" vertical="center"/>
    </xf>
    <xf numFmtId="0" fontId="0" fillId="2" borderId="23" xfId="0" applyNumberFormat="1" applyFill="1" applyBorder="1" applyAlignment="1">
      <alignment horizontal="center" vertical="center"/>
    </xf>
    <xf numFmtId="49" fontId="21" fillId="2" borderId="9" xfId="3" applyNumberFormat="1" applyFont="1" applyFill="1" applyBorder="1" applyAlignment="1">
      <alignment horizontal="center" vertical="center" wrapText="1"/>
    </xf>
    <xf numFmtId="0" fontId="0" fillId="15" borderId="9" xfId="0" applyNumberForma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21" fillId="0" borderId="9" xfId="0" applyFont="1" applyBorder="1" applyAlignment="1">
      <alignment horizontal="center" vertical="center" wrapText="1"/>
    </xf>
    <xf numFmtId="49" fontId="21" fillId="0" borderId="9" xfId="3" applyNumberFormat="1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10" borderId="9" xfId="0" applyNumberFormat="1" applyFill="1" applyBorder="1" applyAlignment="1">
      <alignment horizontal="center" vertical="center"/>
    </xf>
    <xf numFmtId="0" fontId="21" fillId="10" borderId="9" xfId="3" applyNumberFormat="1" applyFont="1" applyFill="1" applyBorder="1" applyAlignment="1">
      <alignment horizontal="center" vertical="center" wrapText="1"/>
    </xf>
    <xf numFmtId="49" fontId="0" fillId="10" borderId="9" xfId="0" applyNumberFormat="1" applyFill="1" applyBorder="1" applyAlignment="1">
      <alignment horizontal="center" vertical="center"/>
    </xf>
    <xf numFmtId="1" fontId="0" fillId="10" borderId="9" xfId="0" applyNumberFormat="1" applyFill="1" applyBorder="1" applyAlignment="1">
      <alignment horizontal="center" vertical="center"/>
    </xf>
    <xf numFmtId="0" fontId="22" fillId="10" borderId="9" xfId="0" applyFont="1" applyFill="1" applyBorder="1" applyAlignment="1">
      <alignment horizontal="center" vertical="center"/>
    </xf>
    <xf numFmtId="14" fontId="0" fillId="10" borderId="9" xfId="0" applyNumberForma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1" fillId="2" borderId="9" xfId="0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4" fillId="0" borderId="9" xfId="0" applyNumberFormat="1" applyFont="1" applyFill="1" applyBorder="1" applyAlignment="1">
      <alignment horizontal="center" vertical="center"/>
    </xf>
    <xf numFmtId="16" fontId="0" fillId="8" borderId="9" xfId="0" applyNumberFormat="1" applyFill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 wrapText="1"/>
    </xf>
    <xf numFmtId="14" fontId="0" fillId="16" borderId="9" xfId="0" applyNumberForma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" fontId="17" fillId="0" borderId="9" xfId="0" applyNumberFormat="1" applyFont="1" applyFill="1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1" fontId="17" fillId="2" borderId="9" xfId="0" applyNumberFormat="1" applyFont="1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16" fontId="0" fillId="3" borderId="9" xfId="0" applyNumberForma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6" fontId="0" fillId="10" borderId="9" xfId="0" applyNumberFormat="1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14" fillId="11" borderId="9" xfId="0" applyFont="1" applyFill="1" applyBorder="1" applyAlignment="1">
      <alignment horizontal="center" vertical="center"/>
    </xf>
    <xf numFmtId="0" fontId="0" fillId="11" borderId="9" xfId="0" applyNumberFormat="1" applyFill="1" applyBorder="1" applyAlignment="1">
      <alignment horizontal="center" vertical="center"/>
    </xf>
    <xf numFmtId="0" fontId="21" fillId="11" borderId="9" xfId="3" applyNumberFormat="1" applyFont="1" applyFill="1" applyBorder="1" applyAlignment="1">
      <alignment horizontal="center" vertical="center" wrapText="1"/>
    </xf>
    <xf numFmtId="49" fontId="0" fillId="11" borderId="9" xfId="0" applyNumberFormat="1" applyFill="1" applyBorder="1" applyAlignment="1">
      <alignment horizontal="center" vertical="center"/>
    </xf>
    <xf numFmtId="1" fontId="0" fillId="11" borderId="9" xfId="0" applyNumberFormat="1" applyFill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0" fontId="21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21" fillId="0" borderId="9" xfId="0" applyFont="1" applyBorder="1" applyAlignment="1">
      <alignment wrapText="1"/>
    </xf>
    <xf numFmtId="0" fontId="21" fillId="0" borderId="9" xfId="0" applyFont="1" applyBorder="1" applyAlignment="1">
      <alignment horizontal="center" wrapText="1"/>
    </xf>
    <xf numFmtId="1" fontId="0" fillId="2" borderId="9" xfId="0" applyNumberFormat="1" applyFont="1" applyFill="1" applyBorder="1" applyAlignment="1">
      <alignment horizontal="center" vertical="center"/>
    </xf>
    <xf numFmtId="0" fontId="0" fillId="0" borderId="41" xfId="0" applyNumberFormat="1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" fontId="0" fillId="8" borderId="23" xfId="0" applyNumberFormat="1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14" fontId="0" fillId="3" borderId="23" xfId="0" applyNumberFormat="1" applyFill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0" fillId="2" borderId="9" xfId="0" applyNumberFormat="1" applyFill="1" applyBorder="1" applyAlignment="1">
      <alignment horizontal="center" vertical="top"/>
    </xf>
    <xf numFmtId="0" fontId="0" fillId="0" borderId="9" xfId="0" applyNumberFormat="1" applyBorder="1" applyAlignment="1">
      <alignment horizontal="center" vertical="top"/>
    </xf>
    <xf numFmtId="0" fontId="5" fillId="0" borderId="0" xfId="0" applyFont="1"/>
    <xf numFmtId="0" fontId="33" fillId="19" borderId="9" xfId="0" applyFont="1" applyFill="1" applyBorder="1" applyAlignment="1" applyProtection="1">
      <alignment horizontal="left" vertical="center"/>
    </xf>
    <xf numFmtId="0" fontId="34" fillId="19" borderId="9" xfId="0" applyFont="1" applyFill="1" applyBorder="1" applyAlignment="1" applyProtection="1">
      <alignment horizontal="center" vertical="center"/>
    </xf>
    <xf numFmtId="0" fontId="24" fillId="19" borderId="0" xfId="0" applyFont="1" applyFill="1" applyBorder="1" applyAlignment="1" applyProtection="1"/>
    <xf numFmtId="0" fontId="36" fillId="18" borderId="9" xfId="0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2" borderId="0" xfId="0" applyFill="1" applyBorder="1" applyAlignment="1" applyProtection="1"/>
    <xf numFmtId="0" fontId="37" fillId="20" borderId="0" xfId="0" applyNumberFormat="1" applyFont="1" applyFill="1" applyBorder="1" applyAlignment="1">
      <alignment vertical="center" wrapText="1"/>
    </xf>
    <xf numFmtId="0" fontId="0" fillId="2" borderId="0" xfId="0" applyFill="1" applyBorder="1" applyAlignment="1">
      <alignment horizontal="center"/>
    </xf>
    <xf numFmtId="0" fontId="0" fillId="0" borderId="0" xfId="0" applyBorder="1" applyAlignment="1" applyProtection="1"/>
    <xf numFmtId="0" fontId="0" fillId="0" borderId="0" xfId="0" applyProtection="1">
      <protection locked="0"/>
    </xf>
    <xf numFmtId="0" fontId="17" fillId="2" borderId="0" xfId="0" applyFont="1" applyFill="1" applyAlignment="1" applyProtection="1"/>
    <xf numFmtId="0" fontId="5" fillId="0" borderId="0" xfId="0" applyFont="1" applyAlignment="1">
      <alignment horizontal="center"/>
    </xf>
    <xf numFmtId="0" fontId="5" fillId="0" borderId="0" xfId="0" applyFont="1" applyBorder="1"/>
    <xf numFmtId="0" fontId="5" fillId="0" borderId="0" xfId="0" applyFont="1" applyFill="1" applyBorder="1" applyAlignment="1" applyProtection="1"/>
    <xf numFmtId="0" fontId="5" fillId="0" borderId="0" xfId="0" applyFont="1" applyFill="1" applyBorder="1"/>
    <xf numFmtId="0" fontId="5" fillId="2" borderId="0" xfId="0" applyFont="1" applyFill="1" applyBorder="1"/>
    <xf numFmtId="0" fontId="5" fillId="2" borderId="0" xfId="0" applyFont="1" applyFill="1"/>
    <xf numFmtId="0" fontId="0" fillId="0" borderId="0" xfId="0" applyBorder="1"/>
    <xf numFmtId="0" fontId="0" fillId="2" borderId="0" xfId="0" applyNumberFormat="1" applyFill="1" applyBorder="1" applyAlignment="1">
      <alignment horizontal="center"/>
    </xf>
    <xf numFmtId="0" fontId="5" fillId="0" borderId="0" xfId="0" applyFont="1" applyFill="1"/>
    <xf numFmtId="0" fontId="5" fillId="0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>
      <alignment horizontal="center"/>
    </xf>
    <xf numFmtId="0" fontId="3" fillId="0" borderId="0" xfId="0" applyFont="1"/>
    <xf numFmtId="9" fontId="5" fillId="0" borderId="0" xfId="0" applyNumberFormat="1" applyFont="1" applyBorder="1"/>
    <xf numFmtId="0" fontId="0" fillId="0" borderId="0" xfId="0" applyAlignment="1" applyProtection="1"/>
    <xf numFmtId="0" fontId="0" fillId="5" borderId="0" xfId="0" applyFill="1" applyBorder="1" applyProtection="1"/>
    <xf numFmtId="0" fontId="0" fillId="5" borderId="0" xfId="0" applyFill="1" applyAlignment="1" applyProtection="1">
      <alignment horizontal="center"/>
    </xf>
    <xf numFmtId="0" fontId="0" fillId="5" borderId="0" xfId="0" applyFill="1" applyAlignment="1" applyProtection="1"/>
    <xf numFmtId="0" fontId="0" fillId="5" borderId="0" xfId="0" applyFill="1" applyProtection="1">
      <protection locked="0"/>
    </xf>
    <xf numFmtId="0" fontId="0" fillId="5" borderId="0" xfId="0" applyFill="1"/>
    <xf numFmtId="0" fontId="0" fillId="0" borderId="9" xfId="0" applyBorder="1" applyProtection="1"/>
    <xf numFmtId="9" fontId="0" fillId="0" borderId="9" xfId="0" applyNumberFormat="1" applyBorder="1" applyAlignment="1" applyProtection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9" fontId="3" fillId="2" borderId="0" xfId="0" applyNumberFormat="1" applyFont="1" applyFill="1" applyBorder="1"/>
    <xf numFmtId="0" fontId="3" fillId="0" borderId="0" xfId="0" applyFont="1" applyBorder="1"/>
    <xf numFmtId="0" fontId="17" fillId="2" borderId="0" xfId="0" applyFont="1" applyFill="1" applyBorder="1" applyAlignment="1" applyProtection="1"/>
    <xf numFmtId="0" fontId="38" fillId="0" borderId="0" xfId="0" applyFont="1" applyAlignment="1" applyProtection="1">
      <alignment vertical="center"/>
      <protection locked="0"/>
    </xf>
    <xf numFmtId="22" fontId="38" fillId="0" borderId="0" xfId="0" applyNumberFormat="1" applyFont="1" applyAlignment="1" applyProtection="1">
      <alignment vertical="center"/>
      <protection locked="0"/>
    </xf>
    <xf numFmtId="0" fontId="17" fillId="2" borderId="0" xfId="0" applyFont="1" applyFill="1"/>
    <xf numFmtId="17" fontId="19" fillId="20" borderId="7" xfId="0" applyNumberFormat="1" applyFont="1" applyFill="1" applyBorder="1" applyAlignment="1" applyProtection="1">
      <alignment vertical="center"/>
    </xf>
    <xf numFmtId="0" fontId="19" fillId="20" borderId="8" xfId="0" applyNumberFormat="1" applyFont="1" applyFill="1" applyBorder="1" applyAlignment="1" applyProtection="1">
      <alignment horizontal="center"/>
    </xf>
    <xf numFmtId="0" fontId="19" fillId="5" borderId="9" xfId="0" applyNumberFormat="1" applyFont="1" applyFill="1" applyBorder="1" applyAlignment="1" applyProtection="1">
      <alignment vertical="center"/>
    </xf>
    <xf numFmtId="0" fontId="40" fillId="5" borderId="23" xfId="0" applyNumberFormat="1" applyFont="1" applyFill="1" applyBorder="1" applyAlignment="1" applyProtection="1">
      <alignment horizontal="center" vertical="center"/>
      <protection locked="0"/>
    </xf>
    <xf numFmtId="0" fontId="19" fillId="5" borderId="23" xfId="0" applyNumberFormat="1" applyFont="1" applyFill="1" applyBorder="1" applyAlignment="1" applyProtection="1">
      <alignment horizontal="center" vertical="center"/>
      <protection locked="0"/>
    </xf>
    <xf numFmtId="0" fontId="37" fillId="5" borderId="23" xfId="0" applyNumberFormat="1" applyFont="1" applyFill="1" applyBorder="1" applyAlignment="1" applyProtection="1">
      <alignment horizontal="center" vertical="center" wrapText="1"/>
      <protection locked="0"/>
    </xf>
    <xf numFmtId="0" fontId="37" fillId="5" borderId="23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1" fontId="0" fillId="0" borderId="23" xfId="0" applyNumberFormat="1" applyFill="1" applyBorder="1" applyAlignment="1" applyProtection="1">
      <alignment horizontal="center"/>
    </xf>
    <xf numFmtId="0" fontId="21" fillId="2" borderId="9" xfId="3" applyNumberFormat="1" applyFont="1" applyFill="1" applyBorder="1" applyAlignment="1">
      <alignment horizontal="center" wrapText="1"/>
    </xf>
    <xf numFmtId="0" fontId="4" fillId="0" borderId="9" xfId="0" applyFont="1" applyFill="1" applyBorder="1" applyAlignment="1" applyProtection="1">
      <alignment horizontal="center"/>
      <protection locked="0"/>
    </xf>
    <xf numFmtId="14" fontId="0" fillId="0" borderId="9" xfId="0" applyNumberForma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1" fillId="0" borderId="9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 applyProtection="1"/>
    <xf numFmtId="0" fontId="17" fillId="0" borderId="0" xfId="0" applyFont="1" applyFill="1"/>
    <xf numFmtId="0" fontId="3" fillId="2" borderId="0" xfId="0" applyFont="1" applyFill="1"/>
    <xf numFmtId="0" fontId="0" fillId="0" borderId="0" xfId="0" applyFill="1"/>
    <xf numFmtId="0" fontId="0" fillId="0" borderId="0" xfId="0" applyFill="1" applyBorder="1"/>
    <xf numFmtId="0" fontId="3" fillId="2" borderId="0" xfId="0" applyFont="1" applyFill="1" applyBorder="1"/>
    <xf numFmtId="10" fontId="5" fillId="2" borderId="0" xfId="0" applyNumberFormat="1" applyFont="1" applyFill="1"/>
    <xf numFmtId="166" fontId="3" fillId="2" borderId="0" xfId="0" applyNumberFormat="1" applyFont="1" applyFill="1"/>
    <xf numFmtId="0" fontId="23" fillId="2" borderId="9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21" fillId="22" borderId="9" xfId="3" applyNumberFormat="1" applyFont="1" applyFill="1" applyBorder="1" applyAlignment="1" applyProtection="1">
      <alignment horizontal="center" wrapText="1"/>
    </xf>
    <xf numFmtId="0" fontId="4" fillId="22" borderId="9" xfId="0" applyFont="1" applyFill="1" applyBorder="1" applyAlignment="1" applyProtection="1">
      <alignment horizontal="center"/>
      <protection locked="0"/>
    </xf>
    <xf numFmtId="14" fontId="0" fillId="22" borderId="9" xfId="0" applyNumberFormat="1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41" fillId="22" borderId="9" xfId="0" applyNumberFormat="1" applyFont="1" applyFill="1" applyBorder="1" applyAlignment="1">
      <alignment horizontal="center" vertical="center"/>
    </xf>
    <xf numFmtId="0" fontId="3" fillId="22" borderId="0" xfId="0" applyFont="1" applyFill="1" applyAlignment="1">
      <alignment horizontal="center"/>
    </xf>
    <xf numFmtId="0" fontId="3" fillId="0" borderId="0" xfId="0" applyFont="1" applyFill="1"/>
    <xf numFmtId="0" fontId="21" fillId="7" borderId="9" xfId="3" applyNumberFormat="1" applyFont="1" applyFill="1" applyBorder="1" applyAlignment="1" applyProtection="1">
      <alignment horizontal="center" wrapText="1"/>
    </xf>
    <xf numFmtId="0" fontId="4" fillId="7" borderId="9" xfId="0" applyFont="1" applyFill="1" applyBorder="1" applyAlignment="1" applyProtection="1">
      <alignment horizontal="center"/>
      <protection locked="0"/>
    </xf>
    <xf numFmtId="14" fontId="0" fillId="7" borderId="9" xfId="0" applyNumberForma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41" fillId="7" borderId="9" xfId="0" applyNumberFormat="1" applyFont="1" applyFill="1" applyBorder="1" applyAlignment="1">
      <alignment horizontal="center" vertical="center"/>
    </xf>
    <xf numFmtId="9" fontId="3" fillId="0" borderId="0" xfId="2" applyFont="1" applyFill="1" applyBorder="1"/>
    <xf numFmtId="0" fontId="3" fillId="0" borderId="0" xfId="0" applyFont="1" applyFill="1" applyBorder="1"/>
    <xf numFmtId="0" fontId="42" fillId="0" borderId="0" xfId="0" applyFont="1"/>
    <xf numFmtId="0" fontId="21" fillId="2" borderId="9" xfId="3" applyNumberFormat="1" applyFont="1" applyFill="1" applyBorder="1" applyAlignment="1" applyProtection="1">
      <alignment horizontal="center" wrapText="1"/>
    </xf>
    <xf numFmtId="14" fontId="0" fillId="2" borderId="9" xfId="0" applyNumberFormat="1" applyFill="1" applyBorder="1" applyAlignment="1">
      <alignment horizontal="center"/>
    </xf>
    <xf numFmtId="0" fontId="17" fillId="0" borderId="0" xfId="0" applyFont="1"/>
    <xf numFmtId="14" fontId="0" fillId="0" borderId="9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Border="1"/>
    <xf numFmtId="0" fontId="21" fillId="2" borderId="8" xfId="3" applyNumberFormat="1" applyFont="1" applyFill="1" applyBorder="1" applyAlignment="1" applyProtection="1">
      <alignment horizontal="center" wrapText="1"/>
    </xf>
    <xf numFmtId="0" fontId="4" fillId="2" borderId="6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21" fillId="2" borderId="8" xfId="3" applyNumberFormat="1" applyFont="1" applyFill="1" applyBorder="1" applyAlignment="1">
      <alignment horizontal="center" wrapText="1"/>
    </xf>
    <xf numFmtId="0" fontId="21" fillId="2" borderId="9" xfId="0" applyFont="1" applyFill="1" applyBorder="1" applyAlignment="1">
      <alignment horizontal="center" wrapText="1"/>
    </xf>
    <xf numFmtId="1" fontId="0" fillId="0" borderId="0" xfId="0" applyNumberFormat="1"/>
    <xf numFmtId="0" fontId="23" fillId="2" borderId="9" xfId="3" applyNumberFormat="1" applyFont="1" applyFill="1" applyBorder="1" applyAlignment="1">
      <alignment horizontal="center" wrapText="1"/>
    </xf>
    <xf numFmtId="0" fontId="21" fillId="0" borderId="8" xfId="3" applyNumberFormat="1" applyFont="1" applyFill="1" applyBorder="1" applyAlignment="1">
      <alignment horizontal="center" wrapText="1"/>
    </xf>
    <xf numFmtId="0" fontId="21" fillId="0" borderId="9" xfId="3" applyNumberFormat="1" applyFont="1" applyFill="1" applyBorder="1" applyAlignment="1">
      <alignment horizontal="center" wrapText="1"/>
    </xf>
    <xf numFmtId="0" fontId="4" fillId="2" borderId="9" xfId="0" applyFont="1" applyFill="1" applyBorder="1" applyAlignment="1" applyProtection="1">
      <alignment horizontal="center"/>
      <protection locked="0"/>
    </xf>
    <xf numFmtId="0" fontId="41" fillId="2" borderId="9" xfId="0" applyNumberFormat="1" applyFont="1" applyFill="1" applyBorder="1" applyAlignment="1">
      <alignment horizontal="center" vertical="center"/>
    </xf>
    <xf numFmtId="0" fontId="21" fillId="23" borderId="9" xfId="3" applyNumberFormat="1" applyFont="1" applyFill="1" applyBorder="1" applyAlignment="1">
      <alignment horizontal="center" wrapText="1"/>
    </xf>
    <xf numFmtId="0" fontId="21" fillId="24" borderId="9" xfId="3" applyNumberFormat="1" applyFont="1" applyFill="1" applyBorder="1" applyAlignment="1">
      <alignment horizontal="center" wrapText="1"/>
    </xf>
    <xf numFmtId="0" fontId="21" fillId="24" borderId="9" xfId="3" applyNumberFormat="1" applyFont="1" applyFill="1" applyBorder="1" applyAlignment="1" applyProtection="1">
      <alignment horizontal="center" wrapText="1"/>
    </xf>
    <xf numFmtId="0" fontId="4" fillId="24" borderId="9" xfId="0" applyFont="1" applyFill="1" applyBorder="1" applyAlignment="1" applyProtection="1">
      <alignment horizontal="center"/>
      <protection locked="0"/>
    </xf>
    <xf numFmtId="14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>
      <alignment horizontal="center"/>
    </xf>
    <xf numFmtId="0" fontId="41" fillId="24" borderId="9" xfId="0" applyNumberFormat="1" applyFont="1" applyFill="1" applyBorder="1" applyAlignment="1">
      <alignment horizontal="center" vertical="center"/>
    </xf>
    <xf numFmtId="0" fontId="21" fillId="7" borderId="9" xfId="3" applyNumberFormat="1" applyFont="1" applyFill="1" applyBorder="1" applyAlignment="1">
      <alignment horizontal="center" wrapText="1"/>
    </xf>
    <xf numFmtId="0" fontId="21" fillId="25" borderId="9" xfId="3" applyNumberFormat="1" applyFont="1" applyFill="1" applyBorder="1" applyAlignment="1">
      <alignment horizontal="center" wrapText="1"/>
    </xf>
    <xf numFmtId="0" fontId="0" fillId="7" borderId="9" xfId="0" applyNumberFormat="1" applyFill="1" applyBorder="1" applyAlignment="1">
      <alignment horizontal="center"/>
    </xf>
    <xf numFmtId="0" fontId="4" fillId="0" borderId="9" xfId="0" applyFont="1" applyBorder="1" applyAlignment="1" applyProtection="1">
      <alignment horizontal="center" vertical="top"/>
      <protection locked="0"/>
    </xf>
    <xf numFmtId="0" fontId="0" fillId="2" borderId="7" xfId="0" applyNumberFormat="1" applyFill="1" applyBorder="1" applyAlignment="1">
      <alignment horizontal="center"/>
    </xf>
    <xf numFmtId="0" fontId="0" fillId="2" borderId="23" xfId="0" applyNumberFormat="1" applyFill="1" applyBorder="1" applyAlignment="1">
      <alignment horizontal="center"/>
    </xf>
    <xf numFmtId="0" fontId="16" fillId="2" borderId="9" xfId="0" applyNumberFormat="1" applyFont="1" applyFill="1" applyBorder="1" applyAlignment="1">
      <alignment horizontal="center"/>
    </xf>
    <xf numFmtId="0" fontId="0" fillId="2" borderId="43" xfId="0" applyFill="1" applyBorder="1"/>
    <xf numFmtId="0" fontId="4" fillId="2" borderId="9" xfId="0" applyFont="1" applyFill="1" applyBorder="1" applyAlignment="1" applyProtection="1">
      <alignment horizontal="center"/>
    </xf>
    <xf numFmtId="0" fontId="41" fillId="0" borderId="43" xfId="0" applyNumberFormat="1" applyFont="1" applyFill="1" applyBorder="1" applyAlignment="1">
      <alignment horizontal="center" vertical="center"/>
    </xf>
    <xf numFmtId="0" fontId="41" fillId="0" borderId="0" xfId="0" applyNumberFormat="1" applyFont="1" applyFill="1" applyBorder="1" applyAlignment="1">
      <alignment horizontal="center" vertical="center"/>
    </xf>
    <xf numFmtId="1" fontId="0" fillId="0" borderId="23" xfId="0" applyNumberFormat="1" applyBorder="1" applyAlignment="1">
      <alignment horizontal="center"/>
    </xf>
    <xf numFmtId="0" fontId="0" fillId="0" borderId="9" xfId="0" applyBorder="1" applyAlignment="1">
      <alignment horizontal="center" vertical="top"/>
    </xf>
    <xf numFmtId="0" fontId="41" fillId="0" borderId="44" xfId="0" applyNumberFormat="1" applyFont="1" applyFill="1" applyBorder="1" applyAlignment="1">
      <alignment horizontal="center" vertical="center"/>
    </xf>
    <xf numFmtId="0" fontId="4" fillId="0" borderId="9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top"/>
    </xf>
    <xf numFmtId="1" fontId="0" fillId="0" borderId="23" xfId="0" applyNumberFormat="1" applyBorder="1" applyAlignment="1" applyProtection="1">
      <alignment horizontal="center" vertical="top"/>
    </xf>
    <xf numFmtId="14" fontId="0" fillId="0" borderId="9" xfId="0" applyNumberFormat="1" applyBorder="1" applyAlignment="1">
      <alignment horizontal="center" vertical="top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</xf>
    <xf numFmtId="0" fontId="0" fillId="0" borderId="9" xfId="0" applyBorder="1" applyProtection="1"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/>
    <xf numFmtId="0" fontId="3" fillId="28" borderId="9" xfId="0" applyFont="1" applyFill="1" applyBorder="1" applyAlignment="1" applyProtection="1">
      <alignment horizontal="center" vertical="center"/>
    </xf>
    <xf numFmtId="0" fontId="3" fillId="28" borderId="9" xfId="0" applyNumberFormat="1" applyFont="1" applyFill="1" applyBorder="1" applyAlignment="1" applyProtection="1">
      <alignment horizontal="center" vertical="center"/>
    </xf>
    <xf numFmtId="0" fontId="52" fillId="2" borderId="9" xfId="4" applyFont="1" applyFill="1" applyBorder="1" applyAlignment="1">
      <alignment horizontal="center" vertical="center"/>
    </xf>
    <xf numFmtId="0" fontId="51" fillId="0" borderId="0" xfId="4"/>
    <xf numFmtId="0" fontId="51" fillId="0" borderId="0" xfId="4" applyFill="1"/>
    <xf numFmtId="0" fontId="52" fillId="3" borderId="9" xfId="4" applyFont="1" applyFill="1" applyBorder="1" applyAlignment="1">
      <alignment horizontal="center"/>
    </xf>
    <xf numFmtId="0" fontId="52" fillId="17" borderId="46" xfId="4" applyFont="1" applyFill="1" applyBorder="1" applyAlignment="1">
      <alignment horizontal="center" vertical="center"/>
    </xf>
    <xf numFmtId="0" fontId="51" fillId="17" borderId="46" xfId="4" applyFill="1" applyBorder="1"/>
    <xf numFmtId="0" fontId="51" fillId="0" borderId="47" xfId="4" applyFill="1" applyBorder="1"/>
    <xf numFmtId="0" fontId="51" fillId="0" borderId="46" xfId="4" applyFill="1" applyBorder="1"/>
    <xf numFmtId="0" fontId="51" fillId="30" borderId="0" xfId="4" applyFill="1"/>
    <xf numFmtId="49" fontId="53" fillId="30" borderId="0" xfId="4" applyNumberFormat="1" applyFont="1" applyFill="1" applyBorder="1" applyAlignment="1">
      <alignment horizontal="left" vertical="center"/>
    </xf>
    <xf numFmtId="49" fontId="54" fillId="30" borderId="0" xfId="4" applyNumberFormat="1" applyFont="1" applyFill="1" applyBorder="1" applyAlignment="1">
      <alignment horizontal="center" vertical="center"/>
    </xf>
    <xf numFmtId="49" fontId="55" fillId="30" borderId="0" xfId="4" applyNumberFormat="1" applyFont="1" applyFill="1" applyBorder="1" applyAlignment="1">
      <alignment horizontal="right" vertical="center"/>
    </xf>
    <xf numFmtId="0" fontId="9" fillId="0" borderId="0" xfId="4" applyFont="1" applyAlignment="1">
      <alignment horizontal="center" vertical="center"/>
    </xf>
    <xf numFmtId="0" fontId="51" fillId="0" borderId="0" xfId="4" applyAlignment="1">
      <alignment horizontal="center" vertical="center"/>
    </xf>
    <xf numFmtId="49" fontId="0" fillId="0" borderId="0" xfId="5" applyNumberFormat="1" applyFont="1" applyAlignment="1">
      <alignment horizontal="center" vertical="center"/>
    </xf>
    <xf numFmtId="49" fontId="51" fillId="0" borderId="0" xfId="4" applyNumberFormat="1"/>
    <xf numFmtId="0" fontId="9" fillId="2" borderId="0" xfId="4" applyFont="1" applyFill="1" applyAlignment="1">
      <alignment horizontal="center" vertical="center"/>
    </xf>
    <xf numFmtId="0" fontId="51" fillId="2" borderId="0" xfId="4" applyFill="1"/>
    <xf numFmtId="0" fontId="57" fillId="0" borderId="0" xfId="4" applyNumberFormat="1" applyFont="1" applyBorder="1" applyAlignment="1">
      <alignment vertical="center"/>
    </xf>
    <xf numFmtId="0" fontId="57" fillId="0" borderId="50" xfId="4" applyNumberFormat="1" applyFont="1" applyBorder="1" applyAlignment="1">
      <alignment vertical="center"/>
    </xf>
    <xf numFmtId="0" fontId="51" fillId="2" borderId="0" xfId="4" applyFill="1" applyBorder="1"/>
    <xf numFmtId="0" fontId="51" fillId="0" borderId="0" xfId="4" applyBorder="1"/>
    <xf numFmtId="0" fontId="51" fillId="0" borderId="0" xfId="4" applyBorder="1" applyAlignment="1"/>
    <xf numFmtId="0" fontId="57" fillId="2" borderId="0" xfId="4" applyNumberFormat="1" applyFont="1" applyFill="1" applyBorder="1" applyAlignment="1">
      <alignment vertical="center"/>
    </xf>
    <xf numFmtId="0" fontId="51" fillId="2" borderId="0" xfId="4" applyFill="1" applyBorder="1" applyAlignment="1"/>
    <xf numFmtId="49" fontId="51" fillId="0" borderId="0" xfId="4" applyNumberFormat="1" applyBorder="1" applyAlignment="1"/>
    <xf numFmtId="0" fontId="51" fillId="0" borderId="0" xfId="4" applyAlignment="1"/>
    <xf numFmtId="49" fontId="51" fillId="0" borderId="0" xfId="4" applyNumberFormat="1" applyBorder="1" applyAlignment="1" applyProtection="1">
      <alignment wrapText="1"/>
    </xf>
    <xf numFmtId="0" fontId="51" fillId="0" borderId="0" xfId="4" applyFont="1"/>
    <xf numFmtId="0" fontId="52" fillId="0" borderId="0" xfId="4" applyFont="1"/>
    <xf numFmtId="0" fontId="0" fillId="31" borderId="9" xfId="0" applyFill="1" applyBorder="1" applyAlignment="1">
      <alignment horizontal="center" vertical="center"/>
    </xf>
    <xf numFmtId="0" fontId="21" fillId="2" borderId="9" xfId="3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Border="1" applyAlignment="1">
      <alignment horizontal="center" vertical="center"/>
    </xf>
    <xf numFmtId="16" fontId="0" fillId="0" borderId="0" xfId="0" applyNumberFormat="1"/>
    <xf numFmtId="0" fontId="0" fillId="32" borderId="9" xfId="0" applyFill="1" applyBorder="1" applyAlignment="1">
      <alignment horizontal="center"/>
    </xf>
    <xf numFmtId="0" fontId="61" fillId="0" borderId="0" xfId="0" applyFont="1" applyAlignment="1">
      <alignment horizontal="center" vertical="center"/>
    </xf>
    <xf numFmtId="49" fontId="0" fillId="0" borderId="0" xfId="1" applyNumberFormat="1" applyFont="1" applyAlignment="1">
      <alignment horizontal="center" vertical="center"/>
    </xf>
    <xf numFmtId="22" fontId="0" fillId="0" borderId="9" xfId="0" applyNumberFormat="1" applyBorder="1"/>
    <xf numFmtId="49" fontId="0" fillId="0" borderId="9" xfId="0" applyNumberFormat="1" applyBorder="1" applyAlignment="1">
      <alignment horizontal="center"/>
    </xf>
    <xf numFmtId="16" fontId="0" fillId="32" borderId="9" xfId="0" applyNumberFormat="1" applyFill="1" applyBorder="1" applyAlignment="1">
      <alignment horizontal="center"/>
    </xf>
    <xf numFmtId="0" fontId="62" fillId="0" borderId="0" xfId="0" applyFont="1"/>
    <xf numFmtId="0" fontId="0" fillId="0" borderId="42" xfId="0" applyBorder="1"/>
    <xf numFmtId="0" fontId="63" fillId="0" borderId="0" xfId="0" applyFont="1" applyAlignment="1">
      <alignment horizontal="center"/>
    </xf>
    <xf numFmtId="0" fontId="63" fillId="0" borderId="0" xfId="0" applyFont="1"/>
    <xf numFmtId="0" fontId="65" fillId="0" borderId="0" xfId="0" applyFont="1"/>
    <xf numFmtId="0" fontId="66" fillId="0" borderId="0" xfId="0" applyFont="1" applyAlignment="1">
      <alignment horizontal="center"/>
    </xf>
    <xf numFmtId="0" fontId="11" fillId="2" borderId="67" xfId="0" applyFont="1" applyFill="1" applyBorder="1" applyAlignment="1">
      <alignment horizontal="center" vertical="center"/>
    </xf>
    <xf numFmtId="0" fontId="11" fillId="2" borderId="0" xfId="0" applyFont="1" applyFill="1" applyBorder="1"/>
    <xf numFmtId="0" fontId="11" fillId="2" borderId="33" xfId="0" applyFont="1" applyFill="1" applyBorder="1"/>
    <xf numFmtId="0" fontId="67" fillId="2" borderId="33" xfId="0" applyFont="1" applyFill="1" applyBorder="1" applyAlignment="1">
      <alignment horizontal="center" vertical="center"/>
    </xf>
    <xf numFmtId="0" fontId="6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68" fillId="0" borderId="0" xfId="0" applyFont="1"/>
    <xf numFmtId="16" fontId="68" fillId="0" borderId="0" xfId="0" applyNumberFormat="1" applyFont="1"/>
    <xf numFmtId="0" fontId="15" fillId="0" borderId="9" xfId="0" applyFont="1" applyBorder="1" applyAlignment="1">
      <alignment horizontal="center" vertical="top"/>
    </xf>
    <xf numFmtId="0" fontId="0" fillId="0" borderId="0" xfId="0" applyAlignment="1"/>
    <xf numFmtId="0" fontId="66" fillId="0" borderId="0" xfId="0" applyFont="1" applyAlignment="1"/>
    <xf numFmtId="0" fontId="70" fillId="0" borderId="0" xfId="0" applyFont="1" applyBorder="1" applyAlignment="1">
      <alignment horizontal="center" vertical="center"/>
    </xf>
    <xf numFmtId="0" fontId="71" fillId="0" borderId="0" xfId="0" applyFont="1"/>
    <xf numFmtId="0" fontId="64" fillId="0" borderId="67" xfId="0" applyFont="1" applyBorder="1" applyAlignment="1">
      <alignment horizontal="center" vertical="center"/>
    </xf>
    <xf numFmtId="0" fontId="72" fillId="0" borderId="0" xfId="0" applyFont="1" applyBorder="1" applyAlignment="1">
      <alignment horizontal="center" vertical="center"/>
    </xf>
    <xf numFmtId="167" fontId="11" fillId="0" borderId="6" xfId="0" applyNumberFormat="1" applyFont="1" applyBorder="1" applyAlignment="1">
      <alignment horizontal="center" vertical="center"/>
    </xf>
    <xf numFmtId="0" fontId="11" fillId="0" borderId="6" xfId="0" applyFont="1" applyBorder="1" applyAlignment="1"/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0" fillId="17" borderId="46" xfId="0" applyFill="1" applyBorder="1"/>
    <xf numFmtId="0" fontId="73" fillId="0" borderId="45" xfId="0" applyFont="1" applyBorder="1" applyAlignment="1">
      <alignment horizontal="left" vertical="center"/>
    </xf>
    <xf numFmtId="0" fontId="11" fillId="0" borderId="45" xfId="0" applyFont="1" applyBorder="1" applyAlignment="1">
      <alignment horizontal="center" vertical="center"/>
    </xf>
    <xf numFmtId="0" fontId="11" fillId="0" borderId="45" xfId="0" applyFont="1" applyBorder="1"/>
    <xf numFmtId="0" fontId="11" fillId="0" borderId="46" xfId="0" applyFont="1" applyBorder="1"/>
    <xf numFmtId="0" fontId="74" fillId="0" borderId="46" xfId="0" applyNumberFormat="1" applyFont="1" applyBorder="1" applyAlignment="1">
      <alignment horizontal="left" vertical="center"/>
    </xf>
    <xf numFmtId="49" fontId="74" fillId="0" borderId="46" xfId="0" applyNumberFormat="1" applyFont="1" applyBorder="1" applyAlignment="1">
      <alignment horizontal="left" vertical="center"/>
    </xf>
    <xf numFmtId="0" fontId="74" fillId="0" borderId="61" xfId="0" applyFont="1" applyBorder="1" applyAlignment="1">
      <alignment horizontal="left" vertical="center"/>
    </xf>
    <xf numFmtId="0" fontId="75" fillId="0" borderId="0" xfId="0" applyFont="1"/>
    <xf numFmtId="49" fontId="0" fillId="0" borderId="0" xfId="6" applyNumberFormat="1" applyFont="1" applyAlignment="1">
      <alignment horizontal="center" vertical="center"/>
    </xf>
    <xf numFmtId="14" fontId="0" fillId="0" borderId="0" xfId="0" applyNumberFormat="1"/>
    <xf numFmtId="0" fontId="75" fillId="0" borderId="0" xfId="0" applyFont="1" applyFill="1"/>
    <xf numFmtId="0" fontId="0" fillId="0" borderId="0" xfId="0" applyNumberFormat="1"/>
    <xf numFmtId="49" fontId="73" fillId="0" borderId="45" xfId="0" applyNumberFormat="1" applyFont="1" applyBorder="1" applyAlignment="1">
      <alignment horizontal="left" vertical="center"/>
    </xf>
    <xf numFmtId="49" fontId="0" fillId="0" borderId="0" xfId="0" applyNumberFormat="1"/>
    <xf numFmtId="0" fontId="17" fillId="2" borderId="0" xfId="0" applyFont="1" applyFill="1" applyAlignment="1">
      <alignment horizontal="center"/>
    </xf>
    <xf numFmtId="14" fontId="17" fillId="2" borderId="0" xfId="0" applyNumberFormat="1" applyFont="1" applyFill="1"/>
    <xf numFmtId="49" fontId="76" fillId="2" borderId="0" xfId="0" applyNumberFormat="1" applyFont="1" applyFill="1"/>
    <xf numFmtId="0" fontId="76" fillId="2" borderId="0" xfId="0" applyFont="1" applyFill="1"/>
    <xf numFmtId="14" fontId="76" fillId="2" borderId="0" xfId="0" applyNumberFormat="1" applyFont="1" applyFill="1"/>
    <xf numFmtId="168" fontId="17" fillId="2" borderId="0" xfId="0" applyNumberFormat="1" applyFont="1" applyFill="1"/>
    <xf numFmtId="49" fontId="77" fillId="33" borderId="76" xfId="3" applyNumberFormat="1" applyFont="1" applyFill="1" applyBorder="1" applyAlignment="1">
      <alignment horizontal="center" vertical="center" wrapText="1"/>
    </xf>
    <xf numFmtId="49" fontId="77" fillId="34" borderId="64" xfId="3" applyNumberFormat="1" applyFont="1" applyFill="1" applyBorder="1" applyAlignment="1">
      <alignment horizontal="center" vertical="center" wrapText="1"/>
    </xf>
    <xf numFmtId="0" fontId="77" fillId="34" borderId="64" xfId="3" applyNumberFormat="1" applyFont="1" applyFill="1" applyBorder="1" applyAlignment="1">
      <alignment horizontal="center" vertical="center" wrapText="1"/>
    </xf>
    <xf numFmtId="0" fontId="77" fillId="35" borderId="64" xfId="3" applyNumberFormat="1" applyFont="1" applyFill="1" applyBorder="1" applyAlignment="1">
      <alignment horizontal="center" vertical="center" wrapText="1"/>
    </xf>
    <xf numFmtId="0" fontId="78" fillId="2" borderId="0" xfId="0" applyFont="1" applyFill="1"/>
    <xf numFmtId="0" fontId="45" fillId="9" borderId="0" xfId="3" applyNumberFormat="1" applyFont="1" applyFill="1" applyBorder="1" applyAlignment="1">
      <alignment horizontal="center" vertical="center" wrapText="1"/>
    </xf>
    <xf numFmtId="1" fontId="45" fillId="9" borderId="0" xfId="3" applyNumberFormat="1" applyFont="1" applyFill="1" applyBorder="1" applyAlignment="1">
      <alignment horizontal="center" vertical="center" wrapText="1"/>
    </xf>
    <xf numFmtId="0" fontId="43" fillId="36" borderId="8" xfId="0" applyNumberFormat="1" applyFont="1" applyFill="1" applyBorder="1" applyAlignment="1">
      <alignment horizontal="center" vertical="center"/>
    </xf>
    <xf numFmtId="0" fontId="79" fillId="36" borderId="9" xfId="0" applyNumberFormat="1" applyFont="1" applyFill="1" applyBorder="1" applyAlignment="1">
      <alignment horizontal="center" vertical="center"/>
    </xf>
    <xf numFmtId="0" fontId="43" fillId="36" borderId="9" xfId="0" applyNumberFormat="1" applyFont="1" applyFill="1" applyBorder="1" applyAlignment="1">
      <alignment horizontal="center" vertical="center"/>
    </xf>
    <xf numFmtId="1" fontId="17" fillId="2" borderId="0" xfId="0" applyNumberFormat="1" applyFont="1" applyFill="1"/>
    <xf numFmtId="0" fontId="80" fillId="9" borderId="0" xfId="3" applyNumberFormat="1" applyFont="1" applyFill="1" applyBorder="1" applyAlignment="1">
      <alignment horizontal="center" vertical="center" wrapText="1"/>
    </xf>
    <xf numFmtId="1" fontId="80" fillId="9" borderId="0" xfId="3" applyNumberFormat="1" applyFont="1" applyFill="1" applyBorder="1" applyAlignment="1">
      <alignment horizontal="center" vertical="center" wrapText="1"/>
    </xf>
    <xf numFmtId="0" fontId="18" fillId="36" borderId="9" xfId="0" applyNumberFormat="1" applyFont="1" applyFill="1" applyBorder="1" applyAlignment="1">
      <alignment horizontal="center" vertical="center"/>
    </xf>
    <xf numFmtId="0" fontId="81" fillId="36" borderId="9" xfId="0" applyNumberFormat="1" applyFont="1" applyFill="1" applyBorder="1" applyAlignment="1">
      <alignment horizontal="center" vertical="center"/>
    </xf>
    <xf numFmtId="0" fontId="45" fillId="9" borderId="0" xfId="0" applyFont="1" applyFill="1" applyAlignment="1">
      <alignment horizontal="center" vertical="center" wrapText="1"/>
    </xf>
    <xf numFmtId="1" fontId="45" fillId="9" borderId="0" xfId="0" applyNumberFormat="1" applyFont="1" applyFill="1" applyAlignment="1">
      <alignment vertical="center" wrapText="1"/>
    </xf>
    <xf numFmtId="0" fontId="17" fillId="2" borderId="8" xfId="0" applyFont="1" applyFill="1" applyBorder="1"/>
    <xf numFmtId="0" fontId="17" fillId="2" borderId="9" xfId="0" applyFont="1" applyFill="1" applyBorder="1"/>
    <xf numFmtId="0" fontId="17" fillId="36" borderId="9" xfId="0" applyFont="1" applyFill="1" applyBorder="1" applyAlignment="1">
      <alignment horizontal="center" vertical="center"/>
    </xf>
    <xf numFmtId="0" fontId="17" fillId="36" borderId="0" xfId="0" applyFont="1" applyFill="1" applyBorder="1" applyAlignment="1">
      <alignment horizontal="center" vertical="center"/>
    </xf>
    <xf numFmtId="0" fontId="80" fillId="9" borderId="0" xfId="0" applyFont="1" applyFill="1" applyAlignment="1">
      <alignment horizontal="center" vertical="center" wrapText="1"/>
    </xf>
    <xf numFmtId="1" fontId="80" fillId="9" borderId="0" xfId="0" applyNumberFormat="1" applyFont="1" applyFill="1" applyAlignment="1">
      <alignment horizontal="center" vertical="center" wrapText="1"/>
    </xf>
    <xf numFmtId="0" fontId="82" fillId="36" borderId="9" xfId="0" applyFont="1" applyFill="1" applyBorder="1" applyAlignment="1">
      <alignment horizontal="center" vertical="center"/>
    </xf>
    <xf numFmtId="0" fontId="17" fillId="2" borderId="0" xfId="0" applyFont="1" applyFill="1" applyBorder="1"/>
    <xf numFmtId="1" fontId="45" fillId="9" borderId="0" xfId="0" applyNumberFormat="1" applyFont="1" applyFill="1" applyAlignment="1">
      <alignment horizontal="center" vertical="center" wrapText="1"/>
    </xf>
    <xf numFmtId="0" fontId="5" fillId="37" borderId="9" xfId="0" applyFont="1" applyFill="1" applyBorder="1" applyAlignment="1">
      <alignment horizontal="center" vertical="center"/>
    </xf>
    <xf numFmtId="1" fontId="80" fillId="9" borderId="0" xfId="0" applyNumberFormat="1" applyFont="1" applyFill="1" applyAlignment="1">
      <alignment vertical="center" wrapText="1"/>
    </xf>
    <xf numFmtId="0" fontId="43" fillId="38" borderId="9" xfId="0" applyNumberFormat="1" applyFont="1" applyFill="1" applyBorder="1" applyAlignment="1">
      <alignment horizontal="center" vertical="center"/>
    </xf>
    <xf numFmtId="0" fontId="43" fillId="36" borderId="0" xfId="0" applyNumberFormat="1" applyFont="1" applyFill="1" applyBorder="1" applyAlignment="1">
      <alignment horizontal="center" vertical="center"/>
    </xf>
    <xf numFmtId="0" fontId="79" fillId="36" borderId="0" xfId="0" applyNumberFormat="1" applyFont="1" applyFill="1" applyBorder="1" applyAlignment="1">
      <alignment horizontal="center" vertical="center"/>
    </xf>
    <xf numFmtId="0" fontId="18" fillId="36" borderId="0" xfId="0" applyNumberFormat="1" applyFont="1" applyFill="1" applyBorder="1" applyAlignment="1">
      <alignment horizontal="center" vertical="center"/>
    </xf>
    <xf numFmtId="0" fontId="0" fillId="17" borderId="46" xfId="0" applyFill="1" applyBorder="1" applyAlignment="1">
      <alignment horizontal="center" vertical="center"/>
    </xf>
    <xf numFmtId="0" fontId="21" fillId="2" borderId="77" xfId="3" applyNumberFormat="1" applyFont="1" applyFill="1" applyBorder="1" applyAlignment="1">
      <alignment horizontal="center" vertical="center" wrapText="1"/>
    </xf>
    <xf numFmtId="0" fontId="0" fillId="17" borderId="47" xfId="0" applyFill="1" applyBorder="1"/>
    <xf numFmtId="49" fontId="25" fillId="8" borderId="0" xfId="0" applyNumberFormat="1" applyFont="1" applyFill="1" applyBorder="1" applyAlignment="1">
      <alignment horizontal="left" vertical="center"/>
    </xf>
    <xf numFmtId="49" fontId="83" fillId="8" borderId="0" xfId="0" applyNumberFormat="1" applyFont="1" applyFill="1" applyBorder="1" applyAlignment="1">
      <alignment horizontal="center" vertical="center"/>
    </xf>
    <xf numFmtId="49" fontId="84" fillId="8" borderId="0" xfId="0" applyNumberFormat="1" applyFont="1" applyFill="1" applyBorder="1" applyAlignment="1">
      <alignment horizontal="right" vertical="center"/>
    </xf>
    <xf numFmtId="49" fontId="0" fillId="0" borderId="0" xfId="0" applyNumberFormat="1" applyFont="1" applyAlignment="1">
      <alignment horizontal="center" vertical="center"/>
    </xf>
    <xf numFmtId="0" fontId="57" fillId="0" borderId="0" xfId="0" applyNumberFormat="1" applyFont="1" applyBorder="1" applyAlignment="1">
      <alignment vertical="center"/>
    </xf>
    <xf numFmtId="0" fontId="57" fillId="0" borderId="50" xfId="0" applyNumberFormat="1" applyFont="1" applyBorder="1" applyAlignment="1">
      <alignment vertical="center"/>
    </xf>
    <xf numFmtId="0" fontId="0" fillId="0" borderId="0" xfId="0" applyBorder="1" applyAlignment="1"/>
    <xf numFmtId="0" fontId="57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/>
    <xf numFmtId="16" fontId="0" fillId="2" borderId="0" xfId="0" applyNumberFormat="1" applyFill="1" applyBorder="1" applyAlignment="1"/>
    <xf numFmtId="49" fontId="0" fillId="0" borderId="0" xfId="0" applyNumberFormat="1" applyBorder="1" applyAlignment="1"/>
    <xf numFmtId="49" fontId="0" fillId="0" borderId="0" xfId="0" applyNumberFormat="1" applyBorder="1" applyAlignment="1" applyProtection="1">
      <alignment wrapText="1"/>
    </xf>
    <xf numFmtId="0" fontId="0" fillId="17" borderId="46" xfId="0" applyFill="1" applyBorder="1" applyAlignment="1">
      <alignment horizontal="left" vertical="center"/>
    </xf>
    <xf numFmtId="0" fontId="85" fillId="39" borderId="78" xfId="3" applyNumberFormat="1" applyFont="1" applyFill="1" applyBorder="1" applyAlignment="1">
      <alignment horizontal="center" vertical="center" wrapText="1"/>
    </xf>
    <xf numFmtId="49" fontId="85" fillId="39" borderId="78" xfId="3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14" fontId="3" fillId="0" borderId="0" xfId="0" applyNumberFormat="1" applyFont="1" applyFill="1" applyBorder="1"/>
    <xf numFmtId="9" fontId="3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 applyProtection="1">
      <alignment horizontal="center" vertical="top"/>
    </xf>
    <xf numFmtId="9" fontId="3" fillId="0" borderId="0" xfId="0" applyNumberFormat="1" applyFont="1"/>
    <xf numFmtId="9" fontId="3" fillId="0" borderId="0" xfId="2" applyFont="1"/>
    <xf numFmtId="9" fontId="3" fillId="0" borderId="0" xfId="0" applyNumberFormat="1" applyFont="1" applyBorder="1"/>
    <xf numFmtId="0" fontId="3" fillId="0" borderId="9" xfId="0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 vertical="center"/>
    </xf>
    <xf numFmtId="14" fontId="3" fillId="0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2" fontId="3" fillId="0" borderId="9" xfId="2" applyNumberFormat="1" applyFont="1" applyFill="1" applyBorder="1" applyAlignment="1">
      <alignment horizontal="center" vertical="center"/>
    </xf>
    <xf numFmtId="1" fontId="3" fillId="2" borderId="9" xfId="0" applyNumberFormat="1" applyFont="1" applyFill="1" applyBorder="1" applyAlignment="1">
      <alignment horizontal="center"/>
    </xf>
    <xf numFmtId="9" fontId="3" fillId="2" borderId="9" xfId="2" applyFont="1" applyFill="1" applyBorder="1" applyAlignment="1">
      <alignment horizontal="center"/>
    </xf>
    <xf numFmtId="9" fontId="3" fillId="2" borderId="9" xfId="0" applyNumberFormat="1" applyFont="1" applyFill="1" applyBorder="1" applyAlignment="1">
      <alignment horizont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/>
    </xf>
    <xf numFmtId="14" fontId="0" fillId="7" borderId="9" xfId="0" quotePrefix="1" applyNumberFormat="1" applyFill="1" applyBorder="1" applyAlignment="1">
      <alignment horizontal="center"/>
    </xf>
    <xf numFmtId="0" fontId="37" fillId="5" borderId="22" xfId="0" applyNumberFormat="1" applyFont="1" applyFill="1" applyBorder="1" applyAlignment="1" applyProtection="1">
      <alignment vertical="center" wrapText="1"/>
      <protection locked="0"/>
    </xf>
    <xf numFmtId="0" fontId="37" fillId="5" borderId="22" xfId="0" applyNumberFormat="1" applyFont="1" applyFill="1" applyBorder="1" applyAlignment="1">
      <alignment vertical="center" wrapText="1"/>
    </xf>
    <xf numFmtId="0" fontId="3" fillId="0" borderId="0" xfId="0" applyFont="1" applyAlignment="1">
      <alignment horizontal="right"/>
    </xf>
    <xf numFmtId="49" fontId="3" fillId="0" borderId="0" xfId="1" applyNumberFormat="1" applyFont="1" applyBorder="1" applyAlignment="1">
      <alignment vertical="center"/>
    </xf>
    <xf numFmtId="0" fontId="3" fillId="0" borderId="0" xfId="1" applyNumberFormat="1" applyFont="1" applyBorder="1" applyAlignment="1">
      <alignment horizontal="left" vertical="center"/>
    </xf>
    <xf numFmtId="0" fontId="3" fillId="0" borderId="64" xfId="0" applyFont="1" applyBorder="1" applyAlignment="1">
      <alignment horizontal="right"/>
    </xf>
    <xf numFmtId="9" fontId="3" fillId="0" borderId="25" xfId="0" applyNumberFormat="1" applyFont="1" applyBorder="1"/>
    <xf numFmtId="0" fontId="3" fillId="0" borderId="25" xfId="0" applyFont="1" applyBorder="1" applyAlignment="1">
      <alignment horizontal="left" vertical="center"/>
    </xf>
    <xf numFmtId="0" fontId="3" fillId="0" borderId="44" xfId="0" applyFont="1" applyBorder="1" applyAlignment="1">
      <alignment horizontal="right"/>
    </xf>
    <xf numFmtId="9" fontId="3" fillId="0" borderId="6" xfId="0" applyNumberFormat="1" applyFont="1" applyBorder="1"/>
    <xf numFmtId="0" fontId="3" fillId="0" borderId="6" xfId="0" applyFont="1" applyBorder="1" applyAlignment="1">
      <alignment horizontal="left" vertical="center"/>
    </xf>
    <xf numFmtId="0" fontId="14" fillId="0" borderId="0" xfId="0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" fontId="19" fillId="5" borderId="23" xfId="0" applyNumberFormat="1" applyFont="1" applyFill="1" applyBorder="1" applyAlignment="1">
      <alignment horizontal="center" vertical="center" wrapText="1"/>
    </xf>
    <xf numFmtId="16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" fontId="14" fillId="0" borderId="0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1" fillId="41" borderId="9" xfId="3" applyNumberFormat="1" applyFont="1" applyFill="1" applyBorder="1" applyAlignment="1" applyProtection="1">
      <alignment horizontal="center" vertical="center" wrapText="1"/>
    </xf>
    <xf numFmtId="0" fontId="30" fillId="2" borderId="16" xfId="0" applyFont="1" applyFill="1" applyBorder="1" applyAlignment="1" applyProtection="1">
      <alignment horizontal="left" vertical="center"/>
    </xf>
    <xf numFmtId="0" fontId="30" fillId="2" borderId="8" xfId="0" applyFont="1" applyFill="1" applyBorder="1" applyAlignment="1" applyProtection="1">
      <alignment horizontal="left" vertical="center"/>
    </xf>
    <xf numFmtId="0" fontId="30" fillId="2" borderId="7" xfId="0" applyFont="1" applyFill="1" applyBorder="1" applyAlignment="1" applyProtection="1">
      <alignment horizontal="left" vertical="center"/>
    </xf>
    <xf numFmtId="0" fontId="0" fillId="0" borderId="7" xfId="0" applyBorder="1" applyAlignment="1">
      <alignment horizontal="center" vertical="center"/>
    </xf>
    <xf numFmtId="0" fontId="102" fillId="19" borderId="9" xfId="0" applyFont="1" applyFill="1" applyBorder="1" applyAlignment="1" applyProtection="1">
      <alignment horizontal="center" vertical="center"/>
    </xf>
    <xf numFmtId="0" fontId="30" fillId="19" borderId="9" xfId="0" applyFont="1" applyFill="1" applyBorder="1" applyAlignment="1" applyProtection="1">
      <alignment horizontal="center" vertical="center"/>
    </xf>
    <xf numFmtId="0" fontId="101" fillId="19" borderId="16" xfId="0" applyFont="1" applyFill="1" applyBorder="1" applyAlignment="1" applyProtection="1">
      <alignment horizontal="left" vertical="center"/>
    </xf>
    <xf numFmtId="0" fontId="101" fillId="19" borderId="7" xfId="0" applyFont="1" applyFill="1" applyBorder="1" applyAlignment="1" applyProtection="1">
      <alignment horizontal="left" vertical="center"/>
    </xf>
    <xf numFmtId="0" fontId="101" fillId="19" borderId="8" xfId="0" applyFont="1" applyFill="1" applyBorder="1" applyAlignment="1" applyProtection="1">
      <alignment horizontal="left" vertical="center"/>
    </xf>
    <xf numFmtId="16" fontId="0" fillId="0" borderId="9" xfId="0" applyNumberFormat="1" applyFill="1" applyBorder="1" applyAlignment="1">
      <alignment horizontal="center"/>
    </xf>
    <xf numFmtId="0" fontId="32" fillId="19" borderId="9" xfId="0" applyFont="1" applyFill="1" applyBorder="1" applyAlignment="1" applyProtection="1">
      <alignment horizontal="center" vertical="center"/>
    </xf>
    <xf numFmtId="0" fontId="23" fillId="0" borderId="7" xfId="0" applyNumberFormat="1" applyFont="1" applyFill="1" applyBorder="1" applyAlignment="1">
      <alignment horizontal="left" vertical="center"/>
    </xf>
    <xf numFmtId="0" fontId="23" fillId="0" borderId="16" xfId="0" applyNumberFormat="1" applyFont="1" applyFill="1" applyBorder="1" applyAlignment="1">
      <alignment horizontal="center" vertical="center"/>
    </xf>
    <xf numFmtId="0" fontId="23" fillId="0" borderId="16" xfId="0" applyNumberFormat="1" applyFont="1" applyFill="1" applyBorder="1" applyAlignment="1">
      <alignment horizontal="left" vertical="center"/>
    </xf>
    <xf numFmtId="0" fontId="23" fillId="0" borderId="8" xfId="0" applyNumberFormat="1" applyFont="1" applyFill="1" applyBorder="1" applyAlignment="1">
      <alignment horizontal="center" vertical="center"/>
    </xf>
    <xf numFmtId="0" fontId="23" fillId="0" borderId="7" xfId="0" applyNumberFormat="1" applyFont="1" applyFill="1" applyBorder="1" applyAlignment="1">
      <alignment horizontal="center" vertical="center"/>
    </xf>
    <xf numFmtId="0" fontId="31" fillId="0" borderId="44" xfId="0" applyNumberFormat="1" applyFont="1" applyFill="1" applyBorder="1" applyAlignment="1">
      <alignment horizontal="center" vertical="center" wrapText="1"/>
    </xf>
    <xf numFmtId="0" fontId="31" fillId="0" borderId="6" xfId="0" applyNumberFormat="1" applyFont="1" applyFill="1" applyBorder="1" applyAlignment="1">
      <alignment horizontal="center" vertical="center" wrapText="1"/>
    </xf>
    <xf numFmtId="0" fontId="31" fillId="0" borderId="41" xfId="0" applyNumberFormat="1" applyFont="1" applyFill="1" applyBorder="1" applyAlignment="1">
      <alignment horizontal="center" vertical="center" wrapText="1"/>
    </xf>
    <xf numFmtId="0" fontId="23" fillId="0" borderId="16" xfId="0" applyNumberFormat="1" applyFont="1" applyFill="1" applyBorder="1" applyAlignment="1">
      <alignment horizontal="center" vertical="center"/>
    </xf>
    <xf numFmtId="0" fontId="23" fillId="0" borderId="8" xfId="0" applyNumberFormat="1" applyFont="1" applyFill="1" applyBorder="1" applyAlignment="1">
      <alignment horizontal="center" vertical="center"/>
    </xf>
    <xf numFmtId="0" fontId="107" fillId="0" borderId="64" xfId="0" applyNumberFormat="1" applyFont="1" applyFill="1" applyBorder="1" applyAlignment="1">
      <alignment horizontal="center" vertical="center" wrapText="1"/>
    </xf>
    <xf numFmtId="0" fontId="106" fillId="0" borderId="65" xfId="0" applyNumberFormat="1" applyFont="1" applyFill="1" applyBorder="1" applyAlignment="1">
      <alignment horizontal="center" vertical="center" wrapText="1"/>
    </xf>
    <xf numFmtId="0" fontId="30" fillId="19" borderId="16" xfId="0" applyFont="1" applyFill="1" applyBorder="1" applyAlignment="1" applyProtection="1">
      <alignment horizontal="left" vertical="center"/>
    </xf>
    <xf numFmtId="0" fontId="30" fillId="19" borderId="8" xfId="0" applyFont="1" applyFill="1" applyBorder="1" applyAlignment="1" applyProtection="1">
      <alignment horizontal="left" vertical="center"/>
    </xf>
    <xf numFmtId="14" fontId="0" fillId="0" borderId="0" xfId="0" applyNumberFormat="1" applyFill="1" applyBorder="1" applyAlignment="1" applyProtection="1">
      <alignment horizontal="center" vertical="center"/>
    </xf>
    <xf numFmtId="0" fontId="16" fillId="5" borderId="67" xfId="0" applyNumberFormat="1" applyFont="1" applyFill="1" applyBorder="1" applyAlignment="1" applyProtection="1">
      <alignment horizontal="center" vertical="center"/>
    </xf>
    <xf numFmtId="0" fontId="16" fillId="5" borderId="80" xfId="0" applyNumberFormat="1" applyFont="1" applyFill="1" applyBorder="1" applyAlignment="1" applyProtection="1">
      <alignment horizontal="center" vertical="center"/>
    </xf>
    <xf numFmtId="0" fontId="16" fillId="5" borderId="79" xfId="0" applyNumberFormat="1" applyFont="1" applyFill="1" applyBorder="1" applyAlignment="1" applyProtection="1">
      <alignment horizontal="center" vertical="center"/>
    </xf>
    <xf numFmtId="1" fontId="16" fillId="5" borderId="79" xfId="0" applyNumberFormat="1" applyFont="1" applyFill="1" applyBorder="1" applyAlignment="1" applyProtection="1">
      <alignment horizontal="center" vertical="center"/>
    </xf>
    <xf numFmtId="1" fontId="16" fillId="5" borderId="79" xfId="0" applyNumberFormat="1" applyFont="1" applyFill="1" applyBorder="1" applyAlignment="1" applyProtection="1">
      <alignment horizontal="center" vertical="center" wrapText="1"/>
    </xf>
    <xf numFmtId="1" fontId="16" fillId="5" borderId="82" xfId="0" applyNumberFormat="1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/>
    </xf>
    <xf numFmtId="0" fontId="14" fillId="8" borderId="34" xfId="0" applyFont="1" applyFill="1" applyBorder="1" applyAlignment="1" applyProtection="1">
      <alignment horizontal="center"/>
    </xf>
    <xf numFmtId="0" fontId="0" fillId="2" borderId="36" xfId="0" applyNumberFormat="1" applyFill="1" applyBorder="1" applyAlignment="1" applyProtection="1">
      <alignment horizontal="center"/>
    </xf>
    <xf numFmtId="0" fontId="25" fillId="2" borderId="36" xfId="0" applyNumberFormat="1" applyFont="1" applyFill="1" applyBorder="1" applyAlignment="1" applyProtection="1">
      <alignment horizontal="center"/>
    </xf>
    <xf numFmtId="1" fontId="0" fillId="2" borderId="36" xfId="0" applyNumberFormat="1" applyFill="1" applyBorder="1" applyAlignment="1" applyProtection="1">
      <alignment horizontal="center"/>
    </xf>
    <xf numFmtId="0" fontId="0" fillId="2" borderId="36" xfId="0" applyFill="1" applyBorder="1" applyAlignment="1" applyProtection="1">
      <alignment horizontal="center"/>
    </xf>
    <xf numFmtId="0" fontId="0" fillId="0" borderId="38" xfId="0" applyBorder="1" applyAlignment="1" applyProtection="1">
      <alignment horizontal="center"/>
    </xf>
    <xf numFmtId="0" fontId="14" fillId="8" borderId="8" xfId="0" applyFont="1" applyFill="1" applyBorder="1" applyAlignment="1" applyProtection="1">
      <alignment horizontal="center"/>
    </xf>
    <xf numFmtId="0" fontId="0" fillId="2" borderId="9" xfId="0" applyNumberFormat="1" applyFill="1" applyBorder="1" applyAlignment="1" applyProtection="1">
      <alignment horizontal="center"/>
    </xf>
    <xf numFmtId="0" fontId="25" fillId="2" borderId="9" xfId="0" applyNumberFormat="1" applyFont="1" applyFill="1" applyBorder="1" applyAlignment="1" applyProtection="1">
      <alignment horizontal="center"/>
    </xf>
    <xf numFmtId="1" fontId="0" fillId="2" borderId="9" xfId="0" applyNumberFormat="1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0" fontId="0" fillId="2" borderId="9" xfId="0" applyNumberFormat="1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wrapText="1"/>
    </xf>
    <xf numFmtId="0" fontId="0" fillId="41" borderId="9" xfId="0" applyNumberFormat="1" applyFill="1" applyBorder="1" applyAlignment="1" applyProtection="1">
      <alignment horizontal="center"/>
    </xf>
    <xf numFmtId="0" fontId="0" fillId="41" borderId="9" xfId="0" applyNumberFormat="1" applyFill="1" applyBorder="1" applyAlignment="1" applyProtection="1">
      <alignment horizontal="center" vertical="center"/>
    </xf>
    <xf numFmtId="0" fontId="25" fillId="41" borderId="9" xfId="0" applyNumberFormat="1" applyFont="1" applyFill="1" applyBorder="1" applyAlignment="1" applyProtection="1">
      <alignment horizontal="center"/>
    </xf>
    <xf numFmtId="1" fontId="0" fillId="41" borderId="9" xfId="0" applyNumberFormat="1" applyFill="1" applyBorder="1" applyAlignment="1" applyProtection="1">
      <alignment horizontal="center"/>
    </xf>
    <xf numFmtId="49" fontId="0" fillId="41" borderId="9" xfId="0" applyNumberFormat="1" applyFill="1" applyBorder="1" applyAlignment="1" applyProtection="1">
      <alignment horizontal="center" vertical="center"/>
    </xf>
    <xf numFmtId="0" fontId="0" fillId="41" borderId="9" xfId="0" applyFill="1" applyBorder="1" applyAlignment="1" applyProtection="1">
      <alignment horizontal="center"/>
    </xf>
    <xf numFmtId="0" fontId="0" fillId="41" borderId="36" xfId="0" applyFill="1" applyBorder="1" applyAlignment="1" applyProtection="1">
      <alignment horizontal="center"/>
    </xf>
    <xf numFmtId="0" fontId="0" fillId="41" borderId="9" xfId="0" applyNumberFormat="1" applyFont="1" applyFill="1" applyBorder="1" applyAlignment="1" applyProtection="1">
      <alignment horizontal="center"/>
    </xf>
    <xf numFmtId="49" fontId="0" fillId="41" borderId="23" xfId="0" applyNumberFormat="1" applyFill="1" applyBorder="1" applyAlignment="1" applyProtection="1">
      <alignment horizontal="center" vertical="center"/>
    </xf>
    <xf numFmtId="1" fontId="0" fillId="2" borderId="22" xfId="0" applyNumberFormat="1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/>
    </xf>
    <xf numFmtId="0" fontId="0" fillId="2" borderId="85" xfId="0" applyFill="1" applyBorder="1" applyAlignment="1" applyProtection="1">
      <alignment horizontal="center"/>
    </xf>
    <xf numFmtId="1" fontId="0" fillId="2" borderId="23" xfId="0" applyNumberFormat="1" applyFill="1" applyBorder="1" applyAlignment="1" applyProtection="1">
      <alignment horizontal="center"/>
    </xf>
    <xf numFmtId="0" fontId="0" fillId="2" borderId="23" xfId="0" applyFill="1" applyBorder="1" applyAlignment="1" applyProtection="1">
      <alignment horizontal="center" wrapText="1"/>
    </xf>
    <xf numFmtId="0" fontId="0" fillId="2" borderId="23" xfId="0" applyFill="1" applyBorder="1" applyAlignment="1" applyProtection="1">
      <alignment horizontal="center"/>
    </xf>
    <xf numFmtId="1" fontId="25" fillId="2" borderId="9" xfId="0" applyNumberFormat="1" applyFont="1" applyFill="1" applyBorder="1" applyAlignment="1" applyProtection="1">
      <alignment horizontal="center"/>
    </xf>
    <xf numFmtId="0" fontId="0" fillId="41" borderId="9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top"/>
    </xf>
    <xf numFmtId="0" fontId="12" fillId="2" borderId="9" xfId="0" applyFont="1" applyFill="1" applyBorder="1" applyAlignment="1" applyProtection="1">
      <alignment horizontal="center" vertical="center"/>
    </xf>
    <xf numFmtId="0" fontId="0" fillId="3" borderId="9" xfId="0" applyNumberFormat="1" applyFill="1" applyBorder="1" applyAlignment="1" applyProtection="1">
      <alignment horizontal="center"/>
    </xf>
    <xf numFmtId="1" fontId="0" fillId="3" borderId="9" xfId="0" applyNumberFormat="1" applyFill="1" applyBorder="1" applyAlignment="1" applyProtection="1">
      <alignment horizontal="center"/>
    </xf>
    <xf numFmtId="0" fontId="0" fillId="3" borderId="9" xfId="0" applyFill="1" applyBorder="1" applyAlignment="1" applyProtection="1">
      <alignment horizontal="center"/>
    </xf>
    <xf numFmtId="1" fontId="0" fillId="2" borderId="9" xfId="0" applyNumberFormat="1" applyFont="1" applyFill="1" applyBorder="1" applyAlignment="1" applyProtection="1">
      <alignment horizontal="center"/>
    </xf>
    <xf numFmtId="0" fontId="0" fillId="0" borderId="9" xfId="0" applyNumberFormat="1" applyFill="1" applyBorder="1" applyAlignment="1" applyProtection="1">
      <alignment horizontal="center"/>
    </xf>
    <xf numFmtId="1" fontId="0" fillId="0" borderId="9" xfId="0" applyNumberFormat="1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/>
    </xf>
    <xf numFmtId="0" fontId="0" fillId="0" borderId="36" xfId="0" applyFill="1" applyBorder="1" applyAlignment="1" applyProtection="1">
      <alignment horizontal="center"/>
    </xf>
    <xf numFmtId="0" fontId="4" fillId="2" borderId="9" xfId="0" applyNumberFormat="1" applyFont="1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 wrapText="1"/>
    </xf>
    <xf numFmtId="0" fontId="93" fillId="0" borderId="38" xfId="0" applyFont="1" applyBorder="1" applyAlignment="1" applyProtection="1">
      <alignment horizontal="center"/>
    </xf>
    <xf numFmtId="0" fontId="93" fillId="2" borderId="9" xfId="0" applyNumberFormat="1" applyFont="1" applyFill="1" applyBorder="1" applyAlignment="1" applyProtection="1">
      <alignment horizontal="center"/>
    </xf>
    <xf numFmtId="1" fontId="93" fillId="2" borderId="9" xfId="0" applyNumberFormat="1" applyFont="1" applyFill="1" applyBorder="1" applyAlignment="1" applyProtection="1">
      <alignment horizontal="center"/>
    </xf>
    <xf numFmtId="0" fontId="93" fillId="2" borderId="9" xfId="0" applyFont="1" applyFill="1" applyBorder="1" applyAlignment="1" applyProtection="1">
      <alignment horizontal="center"/>
    </xf>
    <xf numFmtId="0" fontId="93" fillId="2" borderId="36" xfId="0" applyFont="1" applyFill="1" applyBorder="1" applyAlignment="1" applyProtection="1">
      <alignment horizontal="center"/>
    </xf>
    <xf numFmtId="0" fontId="0" fillId="0" borderId="9" xfId="0" applyNumberFormat="1" applyBorder="1" applyAlignment="1" applyProtection="1">
      <alignment horizontal="center"/>
    </xf>
    <xf numFmtId="1" fontId="0" fillId="0" borderId="9" xfId="0" applyNumberFormat="1" applyBorder="1" applyAlignment="1" applyProtection="1">
      <alignment horizontal="center"/>
    </xf>
    <xf numFmtId="0" fontId="14" fillId="2" borderId="9" xfId="0" applyFont="1" applyFill="1" applyBorder="1" applyAlignment="1" applyProtection="1">
      <alignment horizontal="center"/>
    </xf>
    <xf numFmtId="1" fontId="49" fillId="2" borderId="9" xfId="0" applyNumberFormat="1" applyFont="1" applyFill="1" applyBorder="1" applyAlignment="1" applyProtection="1">
      <alignment horizontal="center"/>
    </xf>
    <xf numFmtId="0" fontId="93" fillId="2" borderId="9" xfId="0" applyFont="1" applyFill="1" applyBorder="1" applyAlignment="1" applyProtection="1">
      <alignment horizontal="center" vertical="center"/>
    </xf>
    <xf numFmtId="1" fontId="0" fillId="41" borderId="22" xfId="0" applyNumberFormat="1" applyFill="1" applyBorder="1" applyAlignment="1" applyProtection="1">
      <alignment horizontal="center"/>
    </xf>
    <xf numFmtId="0" fontId="0" fillId="41" borderId="22" xfId="0" applyFill="1" applyBorder="1" applyAlignment="1" applyProtection="1">
      <alignment horizontal="center"/>
    </xf>
    <xf numFmtId="0" fontId="0" fillId="41" borderId="85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 wrapText="1"/>
    </xf>
    <xf numFmtId="0" fontId="0" fillId="2" borderId="9" xfId="0" applyFill="1" applyBorder="1" applyAlignment="1" applyProtection="1">
      <alignment horizontal="center" vertical="top" wrapText="1"/>
    </xf>
    <xf numFmtId="1" fontId="0" fillId="2" borderId="9" xfId="0" applyNumberFormat="1" applyFill="1" applyBorder="1" applyAlignment="1" applyProtection="1">
      <alignment horizontal="center" wrapText="1"/>
    </xf>
    <xf numFmtId="0" fontId="25" fillId="2" borderId="9" xfId="0" applyFont="1" applyFill="1" applyBorder="1" applyAlignment="1" applyProtection="1">
      <alignment horizontal="center"/>
    </xf>
    <xf numFmtId="0" fontId="0" fillId="2" borderId="9" xfId="0" applyFont="1" applyFill="1" applyBorder="1" applyAlignment="1" applyProtection="1">
      <alignment horizontal="center"/>
    </xf>
    <xf numFmtId="0" fontId="1" fillId="2" borderId="9" xfId="0" applyFont="1" applyFill="1" applyBorder="1" applyAlignment="1" applyProtection="1">
      <alignment horizontal="center"/>
    </xf>
    <xf numFmtId="0" fontId="0" fillId="27" borderId="9" xfId="0" applyNumberFormat="1" applyFill="1" applyBorder="1" applyAlignment="1" applyProtection="1">
      <alignment horizontal="center"/>
    </xf>
    <xf numFmtId="49" fontId="0" fillId="0" borderId="9" xfId="0" applyNumberFormat="1" applyFill="1" applyBorder="1" applyAlignment="1" applyProtection="1">
      <alignment horizontal="center"/>
    </xf>
    <xf numFmtId="0" fontId="0" fillId="0" borderId="9" xfId="0" applyNumberFormat="1" applyFill="1" applyBorder="1" applyAlignment="1" applyProtection="1">
      <alignment horizontal="center" vertical="center"/>
    </xf>
    <xf numFmtId="49" fontId="0" fillId="2" borderId="9" xfId="0" applyNumberFormat="1" applyFill="1" applyBorder="1" applyAlignment="1" applyProtection="1">
      <alignment horizontal="center"/>
    </xf>
    <xf numFmtId="0" fontId="0" fillId="41" borderId="9" xfId="0" applyFont="1" applyFill="1" applyBorder="1" applyAlignment="1" applyProtection="1">
      <alignment horizontal="center" vertical="center"/>
    </xf>
    <xf numFmtId="0" fontId="0" fillId="41" borderId="9" xfId="0" applyFill="1" applyBorder="1" applyAlignment="1" applyProtection="1">
      <alignment horizontal="center" wrapText="1"/>
    </xf>
    <xf numFmtId="0" fontId="17" fillId="41" borderId="9" xfId="0" applyFont="1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93" fillId="41" borderId="9" xfId="0" applyFont="1" applyFill="1" applyBorder="1" applyAlignment="1" applyProtection="1">
      <alignment horizontal="center" vertical="center"/>
    </xf>
    <xf numFmtId="1" fontId="93" fillId="41" borderId="9" xfId="0" applyNumberFormat="1" applyFont="1" applyFill="1" applyBorder="1" applyAlignment="1" applyProtection="1">
      <alignment horizontal="center"/>
    </xf>
    <xf numFmtId="0" fontId="93" fillId="41" borderId="9" xfId="0" applyFont="1" applyFill="1" applyBorder="1" applyAlignment="1" applyProtection="1">
      <alignment horizontal="center"/>
    </xf>
    <xf numFmtId="0" fontId="93" fillId="41" borderId="36" xfId="0" applyFont="1" applyFill="1" applyBorder="1" applyAlignment="1" applyProtection="1">
      <alignment horizontal="center"/>
    </xf>
    <xf numFmtId="0" fontId="0" fillId="41" borderId="9" xfId="0" applyFont="1" applyFill="1" applyBorder="1" applyAlignment="1" applyProtection="1">
      <alignment horizontal="center"/>
    </xf>
    <xf numFmtId="0" fontId="0" fillId="26" borderId="9" xfId="0" applyFill="1" applyBorder="1" applyAlignment="1" applyProtection="1">
      <alignment horizontal="center" vertical="center"/>
    </xf>
    <xf numFmtId="0" fontId="93" fillId="0" borderId="9" xfId="0" applyFont="1" applyBorder="1" applyAlignment="1" applyProtection="1">
      <alignment horizontal="center" vertical="center"/>
    </xf>
    <xf numFmtId="1" fontId="93" fillId="0" borderId="9" xfId="0" applyNumberFormat="1" applyFont="1" applyBorder="1" applyAlignment="1" applyProtection="1">
      <alignment horizontal="center"/>
    </xf>
    <xf numFmtId="0" fontId="93" fillId="2" borderId="9" xfId="0" applyFont="1" applyFill="1" applyBorder="1" applyAlignment="1" applyProtection="1">
      <alignment horizontal="center" wrapText="1"/>
    </xf>
    <xf numFmtId="0" fontId="0" fillId="9" borderId="9" xfId="0" applyNumberFormat="1" applyFill="1" applyBorder="1" applyAlignment="1" applyProtection="1">
      <alignment horizontal="center"/>
    </xf>
    <xf numFmtId="0" fontId="0" fillId="9" borderId="9" xfId="0" applyNumberFormat="1" applyFont="1" applyFill="1" applyBorder="1" applyAlignment="1" applyProtection="1">
      <alignment horizontal="center"/>
    </xf>
    <xf numFmtId="1" fontId="0" fillId="9" borderId="9" xfId="0" applyNumberFormat="1" applyFill="1" applyBorder="1" applyAlignment="1" applyProtection="1">
      <alignment horizontal="center"/>
    </xf>
    <xf numFmtId="0" fontId="0" fillId="9" borderId="9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</xf>
    <xf numFmtId="0" fontId="17" fillId="0" borderId="9" xfId="0" applyFont="1" applyBorder="1" applyAlignment="1" applyProtection="1">
      <alignment horizontal="center" vertical="center"/>
    </xf>
    <xf numFmtId="0" fontId="17" fillId="2" borderId="9" xfId="0" applyFont="1" applyFill="1" applyBorder="1" applyAlignment="1" applyProtection="1">
      <alignment horizontal="center" vertical="center"/>
    </xf>
    <xf numFmtId="0" fontId="23" fillId="2" borderId="9" xfId="0" applyFont="1" applyFill="1" applyBorder="1" applyAlignment="1" applyProtection="1">
      <alignment horizontal="center" vertical="center" wrapText="1"/>
    </xf>
    <xf numFmtId="0" fontId="17" fillId="2" borderId="9" xfId="0" applyFont="1" applyFill="1" applyBorder="1" applyAlignment="1" applyProtection="1">
      <alignment horizontal="center" vertical="center" wrapText="1"/>
    </xf>
    <xf numFmtId="0" fontId="0" fillId="27" borderId="9" xfId="0" applyFill="1" applyBorder="1" applyAlignment="1" applyProtection="1">
      <alignment horizontal="center" vertical="center"/>
    </xf>
    <xf numFmtId="0" fontId="0" fillId="2" borderId="9" xfId="0" applyNumberFormat="1" applyFont="1" applyFill="1" applyBorder="1" applyAlignment="1" applyProtection="1">
      <alignment horizontal="center" vertical="center"/>
    </xf>
    <xf numFmtId="0" fontId="0" fillId="2" borderId="9" xfId="0" applyNumberFormat="1" applyFont="1" applyFill="1" applyBorder="1" applyAlignment="1" applyProtection="1">
      <alignment horizontal="center"/>
    </xf>
    <xf numFmtId="0" fontId="17" fillId="0" borderId="9" xfId="0" applyNumberFormat="1" applyFont="1" applyFill="1" applyBorder="1" applyAlignment="1" applyProtection="1">
      <alignment horizontal="center" vertical="center"/>
    </xf>
    <xf numFmtId="0" fontId="3" fillId="41" borderId="9" xfId="0" applyFont="1" applyFill="1" applyBorder="1" applyAlignment="1" applyProtection="1">
      <alignment horizontal="center"/>
    </xf>
    <xf numFmtId="1" fontId="14" fillId="2" borderId="9" xfId="0" applyNumberFormat="1" applyFont="1" applyFill="1" applyBorder="1" applyAlignment="1" applyProtection="1">
      <alignment horizontal="center"/>
    </xf>
    <xf numFmtId="0" fontId="50" fillId="0" borderId="9" xfId="0" applyFont="1" applyBorder="1" applyAlignment="1" applyProtection="1">
      <alignment horizontal="center" vertical="center"/>
    </xf>
    <xf numFmtId="0" fontId="50" fillId="0" borderId="9" xfId="0" applyFont="1" applyBorder="1" applyAlignment="1" applyProtection="1">
      <alignment horizontal="center"/>
    </xf>
    <xf numFmtId="0" fontId="0" fillId="0" borderId="9" xfId="0" applyFont="1" applyBorder="1" applyAlignment="1" applyProtection="1">
      <alignment horizontal="center"/>
    </xf>
    <xf numFmtId="0" fontId="4" fillId="0" borderId="9" xfId="0" applyNumberFormat="1" applyFont="1" applyFill="1" applyBorder="1" applyAlignment="1" applyProtection="1">
      <alignment horizontal="center"/>
    </xf>
    <xf numFmtId="0" fontId="17" fillId="2" borderId="9" xfId="0" applyNumberFormat="1" applyFont="1" applyFill="1" applyBorder="1" applyAlignment="1" applyProtection="1">
      <alignment horizontal="center" vertical="center"/>
    </xf>
    <xf numFmtId="0" fontId="1" fillId="2" borderId="9" xfId="0" applyNumberFormat="1" applyFont="1" applyFill="1" applyBorder="1" applyAlignment="1" applyProtection="1">
      <alignment horizontal="center"/>
    </xf>
    <xf numFmtId="0" fontId="0" fillId="9" borderId="9" xfId="0" applyFont="1" applyFill="1" applyBorder="1" applyAlignment="1" applyProtection="1">
      <alignment horizontal="center"/>
    </xf>
    <xf numFmtId="0" fontId="1" fillId="41" borderId="9" xfId="0" applyNumberFormat="1" applyFont="1" applyFill="1" applyBorder="1" applyAlignment="1" applyProtection="1">
      <alignment horizontal="center" vertical="center"/>
    </xf>
    <xf numFmtId="0" fontId="0" fillId="41" borderId="9" xfId="0" applyNumberFormat="1" applyFont="1" applyFill="1" applyBorder="1" applyAlignment="1" applyProtection="1">
      <alignment horizontal="center" vertical="center"/>
    </xf>
    <xf numFmtId="0" fontId="1" fillId="2" borderId="9" xfId="0" applyNumberFormat="1" applyFont="1" applyFill="1" applyBorder="1" applyAlignment="1" applyProtection="1">
      <alignment horizontal="center" vertical="center"/>
    </xf>
    <xf numFmtId="0" fontId="28" fillId="2" borderId="9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/>
    </xf>
    <xf numFmtId="0" fontId="0" fillId="29" borderId="9" xfId="0" applyFill="1" applyBorder="1" applyAlignment="1" applyProtection="1">
      <alignment horizontal="center"/>
    </xf>
    <xf numFmtId="0" fontId="86" fillId="0" borderId="9" xfId="0" applyNumberFormat="1" applyFont="1" applyFill="1" applyBorder="1" applyAlignment="1" applyProtection="1">
      <alignment horizontal="center" vertical="center"/>
    </xf>
    <xf numFmtId="1" fontId="86" fillId="0" borderId="9" xfId="0" applyNumberFormat="1" applyFont="1" applyBorder="1" applyAlignment="1" applyProtection="1">
      <alignment horizontal="center"/>
    </xf>
    <xf numFmtId="1" fontId="86" fillId="0" borderId="9" xfId="0" applyNumberFormat="1" applyFont="1" applyFill="1" applyBorder="1" applyAlignment="1" applyProtection="1">
      <alignment horizontal="center" vertical="center"/>
    </xf>
    <xf numFmtId="49" fontId="86" fillId="0" borderId="9" xfId="0" applyNumberFormat="1" applyFont="1" applyFill="1" applyBorder="1" applyAlignment="1" applyProtection="1">
      <alignment horizontal="center" vertical="center"/>
    </xf>
    <xf numFmtId="0" fontId="86" fillId="0" borderId="9" xfId="0" applyFont="1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/>
    </xf>
    <xf numFmtId="0" fontId="86" fillId="2" borderId="9" xfId="0" applyFont="1" applyFill="1" applyBorder="1" applyAlignment="1" applyProtection="1">
      <alignment horizontal="center"/>
    </xf>
    <xf numFmtId="1" fontId="0" fillId="0" borderId="9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" fontId="0" fillId="41" borderId="9" xfId="0" applyNumberFormat="1" applyFill="1" applyBorder="1" applyAlignment="1" applyProtection="1">
      <alignment horizontal="center" vertical="center"/>
    </xf>
    <xf numFmtId="1" fontId="0" fillId="2" borderId="9" xfId="0" applyNumberFormat="1" applyFill="1" applyBorder="1" applyAlignment="1" applyProtection="1">
      <alignment horizontal="center" vertical="center"/>
    </xf>
    <xf numFmtId="49" fontId="0" fillId="2" borderId="9" xfId="0" applyNumberFormat="1" applyFill="1" applyBorder="1" applyAlignment="1" applyProtection="1">
      <alignment horizontal="center" vertical="center"/>
    </xf>
    <xf numFmtId="0" fontId="0" fillId="0" borderId="9" xfId="0" applyNumberFormat="1" applyFill="1" applyBorder="1" applyAlignment="1" applyProtection="1">
      <alignment horizontal="center" vertical="center" wrapText="1"/>
    </xf>
    <xf numFmtId="0" fontId="4" fillId="0" borderId="9" xfId="0" applyFont="1" applyFill="1" applyBorder="1" applyAlignment="1" applyProtection="1">
      <alignment horizontal="center" vertical="center"/>
    </xf>
    <xf numFmtId="49" fontId="0" fillId="0" borderId="22" xfId="0" applyNumberFormat="1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49" fontId="0" fillId="0" borderId="42" xfId="0" applyNumberFormat="1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2" borderId="42" xfId="0" applyFill="1" applyBorder="1" applyAlignment="1" applyProtection="1">
      <alignment horizontal="center"/>
    </xf>
    <xf numFmtId="0" fontId="0" fillId="0" borderId="42" xfId="0" applyBorder="1" applyAlignment="1" applyProtection="1">
      <alignment horizontal="center" vertical="center"/>
    </xf>
    <xf numFmtId="0" fontId="0" fillId="41" borderId="23" xfId="0" applyFill="1" applyBorder="1" applyAlignment="1" applyProtection="1">
      <alignment horizontal="center" vertical="center" wrapText="1"/>
    </xf>
    <xf numFmtId="0" fontId="0" fillId="41" borderId="23" xfId="0" applyFill="1" applyBorder="1" applyAlignment="1" applyProtection="1">
      <alignment horizontal="center" vertical="center"/>
    </xf>
    <xf numFmtId="0" fontId="0" fillId="41" borderId="23" xfId="0" applyFill="1" applyBorder="1" applyAlignment="1" applyProtection="1">
      <alignment horizontal="center"/>
    </xf>
    <xf numFmtId="49" fontId="0" fillId="9" borderId="9" xfId="0" applyNumberFormat="1" applyFill="1" applyBorder="1" applyAlignment="1" applyProtection="1">
      <alignment horizontal="center" vertical="center"/>
    </xf>
    <xf numFmtId="0" fontId="0" fillId="9" borderId="9" xfId="0" applyNumberFormat="1" applyFill="1" applyBorder="1" applyAlignment="1" applyProtection="1">
      <alignment horizontal="center" vertical="center"/>
    </xf>
    <xf numFmtId="0" fontId="21" fillId="9" borderId="9" xfId="3" applyNumberFormat="1" applyFont="1" applyFill="1" applyBorder="1" applyAlignment="1" applyProtection="1">
      <alignment horizontal="center" vertical="center" wrapText="1"/>
    </xf>
    <xf numFmtId="1" fontId="0" fillId="9" borderId="9" xfId="0" applyNumberFormat="1" applyFill="1" applyBorder="1" applyAlignment="1" applyProtection="1">
      <alignment horizontal="center" vertical="center"/>
    </xf>
    <xf numFmtId="0" fontId="0" fillId="9" borderId="9" xfId="0" applyFill="1" applyBorder="1" applyAlignment="1" applyProtection="1">
      <alignment horizontal="center" vertical="center"/>
    </xf>
    <xf numFmtId="49" fontId="17" fillId="0" borderId="9" xfId="0" applyNumberFormat="1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21" fillId="0" borderId="9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17" fillId="41" borderId="9" xfId="0" applyNumberFormat="1" applyFont="1" applyFill="1" applyBorder="1" applyAlignment="1" applyProtection="1">
      <alignment horizontal="center" vertical="center"/>
    </xf>
    <xf numFmtId="0" fontId="0" fillId="2" borderId="9" xfId="0" applyFont="1" applyFill="1" applyBorder="1" applyAlignment="1" applyProtection="1">
      <alignment horizontal="center" vertical="center"/>
    </xf>
    <xf numFmtId="0" fontId="0" fillId="8" borderId="9" xfId="0" applyNumberFormat="1" applyFill="1" applyBorder="1" applyAlignment="1" applyProtection="1">
      <alignment horizontal="center" vertical="center"/>
    </xf>
    <xf numFmtId="0" fontId="0" fillId="2" borderId="9" xfId="0" applyNumberFormat="1" applyFill="1" applyBorder="1" applyAlignment="1" applyProtection="1">
      <alignment horizontal="center" vertical="center" wrapText="1"/>
    </xf>
    <xf numFmtId="49" fontId="0" fillId="2" borderId="23" xfId="0" applyNumberFormat="1" applyFill="1" applyBorder="1" applyAlignment="1" applyProtection="1">
      <alignment horizontal="center" vertical="center"/>
    </xf>
    <xf numFmtId="0" fontId="0" fillId="2" borderId="23" xfId="0" applyFill="1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21" fillId="41" borderId="9" xfId="0" applyNumberFormat="1" applyFont="1" applyFill="1" applyBorder="1" applyAlignment="1" applyProtection="1">
      <alignment horizontal="center" vertical="center" wrapText="1"/>
    </xf>
    <xf numFmtId="0" fontId="23" fillId="0" borderId="9" xfId="0" applyFont="1" applyFill="1" applyBorder="1" applyAlignment="1" applyProtection="1">
      <alignment horizontal="center" vertical="center"/>
    </xf>
    <xf numFmtId="0" fontId="95" fillId="0" borderId="9" xfId="0" applyNumberFormat="1" applyFont="1" applyFill="1" applyBorder="1" applyAlignment="1" applyProtection="1">
      <alignment horizontal="center" vertical="center"/>
    </xf>
    <xf numFmtId="0" fontId="93" fillId="0" borderId="9" xfId="0" applyNumberFormat="1" applyFont="1" applyFill="1" applyBorder="1" applyAlignment="1" applyProtection="1">
      <alignment horizontal="center" vertical="center"/>
    </xf>
    <xf numFmtId="0" fontId="96" fillId="0" borderId="9" xfId="3" applyNumberFormat="1" applyFont="1" applyFill="1" applyBorder="1" applyAlignment="1" applyProtection="1">
      <alignment horizontal="center" vertical="center" wrapText="1"/>
    </xf>
    <xf numFmtId="1" fontId="93" fillId="0" borderId="9" xfId="0" applyNumberFormat="1" applyFont="1" applyFill="1" applyBorder="1" applyAlignment="1" applyProtection="1">
      <alignment horizontal="center" vertical="center"/>
    </xf>
    <xf numFmtId="49" fontId="93" fillId="0" borderId="9" xfId="0" applyNumberFormat="1" applyFont="1" applyFill="1" applyBorder="1" applyAlignment="1" applyProtection="1">
      <alignment horizontal="center" vertical="center"/>
    </xf>
    <xf numFmtId="0" fontId="93" fillId="0" borderId="9" xfId="0" applyFont="1" applyFill="1" applyBorder="1" applyAlignment="1" applyProtection="1">
      <alignment horizontal="center" vertical="center"/>
    </xf>
    <xf numFmtId="1" fontId="93" fillId="2" borderId="9" xfId="0" applyNumberFormat="1" applyFont="1" applyFill="1" applyBorder="1" applyAlignment="1" applyProtection="1">
      <alignment horizontal="center" vertical="center"/>
    </xf>
    <xf numFmtId="0" fontId="21" fillId="0" borderId="9" xfId="0" applyNumberFormat="1" applyFon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/>
    </xf>
    <xf numFmtId="0" fontId="0" fillId="0" borderId="23" xfId="0" applyFill="1" applyBorder="1" applyAlignment="1" applyProtection="1">
      <alignment horizontal="center" vertical="center"/>
    </xf>
    <xf numFmtId="0" fontId="0" fillId="0" borderId="9" xfId="0" applyFont="1" applyFill="1" applyBorder="1" applyAlignment="1" applyProtection="1">
      <alignment horizontal="center" vertical="center"/>
    </xf>
    <xf numFmtId="3" fontId="0" fillId="0" borderId="9" xfId="0" applyNumberFormat="1" applyFill="1" applyBorder="1" applyAlignment="1" applyProtection="1">
      <alignment horizontal="center" vertical="center"/>
    </xf>
    <xf numFmtId="0" fontId="24" fillId="0" borderId="9" xfId="3" applyNumberFormat="1" applyFont="1" applyFill="1" applyBorder="1" applyAlignment="1" applyProtection="1">
      <alignment horizontal="center" vertical="center"/>
    </xf>
    <xf numFmtId="0" fontId="0" fillId="3" borderId="9" xfId="0" applyNumberFormat="1" applyFill="1" applyBorder="1" applyAlignment="1" applyProtection="1">
      <alignment horizontal="center" vertical="center"/>
    </xf>
    <xf numFmtId="0" fontId="25" fillId="0" borderId="9" xfId="0" applyNumberFormat="1" applyFont="1" applyFill="1" applyBorder="1" applyAlignment="1" applyProtection="1">
      <alignment horizontal="center" vertical="center"/>
    </xf>
    <xf numFmtId="0" fontId="0" fillId="41" borderId="9" xfId="0" applyNumberFormat="1" applyFill="1" applyBorder="1" applyAlignment="1" applyProtection="1">
      <alignment horizontal="center" vertical="center" wrapText="1"/>
    </xf>
    <xf numFmtId="0" fontId="0" fillId="41" borderId="9" xfId="0" applyFill="1" applyBorder="1" applyAlignment="1" applyProtection="1">
      <alignment horizontal="center" vertical="center" wrapText="1"/>
    </xf>
    <xf numFmtId="0" fontId="23" fillId="41" borderId="9" xfId="0" applyFont="1" applyFill="1" applyBorder="1" applyAlignment="1" applyProtection="1">
      <alignment horizontal="center" vertical="center"/>
    </xf>
    <xf numFmtId="0" fontId="23" fillId="2" borderId="9" xfId="0" applyFont="1" applyFill="1" applyBorder="1" applyAlignment="1" applyProtection="1">
      <alignment horizontal="center" vertical="center"/>
    </xf>
    <xf numFmtId="1" fontId="0" fillId="0" borderId="9" xfId="0" applyNumberFormat="1" applyBorder="1" applyAlignment="1" applyProtection="1">
      <alignment horizontal="center" vertical="center"/>
    </xf>
    <xf numFmtId="0" fontId="0" fillId="29" borderId="9" xfId="0" applyNumberFormat="1" applyFill="1" applyBorder="1" applyAlignment="1" applyProtection="1">
      <alignment horizontal="center" vertical="center"/>
    </xf>
    <xf numFmtId="1" fontId="0" fillId="29" borderId="9" xfId="0" applyNumberFormat="1" applyFill="1" applyBorder="1" applyAlignment="1" applyProtection="1">
      <alignment horizontal="center"/>
    </xf>
    <xf numFmtId="0" fontId="21" fillId="29" borderId="9" xfId="3" applyNumberFormat="1" applyFont="1" applyFill="1" applyBorder="1" applyAlignment="1" applyProtection="1">
      <alignment horizontal="center" vertical="center" wrapText="1"/>
    </xf>
    <xf numFmtId="1" fontId="0" fillId="29" borderId="9" xfId="0" applyNumberFormat="1" applyFill="1" applyBorder="1" applyAlignment="1" applyProtection="1">
      <alignment horizontal="center" vertical="center"/>
    </xf>
    <xf numFmtId="49" fontId="0" fillId="29" borderId="9" xfId="0" applyNumberFormat="1" applyFill="1" applyBorder="1" applyAlignment="1" applyProtection="1">
      <alignment horizontal="center" vertical="center"/>
    </xf>
    <xf numFmtId="0" fontId="0" fillId="29" borderId="9" xfId="0" applyFill="1" applyBorder="1" applyAlignment="1" applyProtection="1">
      <alignment horizontal="center" vertical="center"/>
    </xf>
    <xf numFmtId="0" fontId="0" fillId="29" borderId="36" xfId="0" applyFill="1" applyBorder="1" applyAlignment="1" applyProtection="1">
      <alignment horizontal="center"/>
    </xf>
    <xf numFmtId="49" fontId="21" fillId="2" borderId="9" xfId="3" applyNumberFormat="1" applyFont="1" applyFill="1" applyBorder="1" applyAlignment="1" applyProtection="1">
      <alignment horizontal="center" vertical="center" wrapText="1"/>
    </xf>
    <xf numFmtId="0" fontId="21" fillId="0" borderId="0" xfId="3" applyNumberFormat="1" applyFont="1" applyFill="1" applyBorder="1" applyAlignment="1" applyProtection="1">
      <alignment horizontal="center" vertical="center" wrapText="1"/>
    </xf>
    <xf numFmtId="0" fontId="21" fillId="41" borderId="9" xfId="0" applyFont="1" applyFill="1" applyBorder="1" applyAlignment="1" applyProtection="1">
      <alignment horizontal="center" vertical="center" wrapText="1"/>
    </xf>
    <xf numFmtId="49" fontId="21" fillId="0" borderId="9" xfId="3" applyNumberFormat="1" applyFont="1" applyFill="1" applyBorder="1" applyAlignment="1" applyProtection="1">
      <alignment horizontal="center" vertical="center" wrapText="1"/>
    </xf>
    <xf numFmtId="0" fontId="0" fillId="10" borderId="9" xfId="0" applyNumberFormat="1" applyFill="1" applyBorder="1" applyAlignment="1" applyProtection="1">
      <alignment horizontal="center" vertical="center"/>
    </xf>
    <xf numFmtId="0" fontId="21" fillId="10" borderId="9" xfId="3" applyNumberFormat="1" applyFont="1" applyFill="1" applyBorder="1" applyAlignment="1" applyProtection="1">
      <alignment horizontal="center" vertical="center" wrapText="1"/>
    </xf>
    <xf numFmtId="1" fontId="0" fillId="10" borderId="9" xfId="0" applyNumberFormat="1" applyFill="1" applyBorder="1" applyAlignment="1" applyProtection="1">
      <alignment horizontal="center" vertical="center"/>
    </xf>
    <xf numFmtId="49" fontId="0" fillId="10" borderId="9" xfId="0" applyNumberFormat="1" applyFill="1" applyBorder="1" applyAlignment="1" applyProtection="1">
      <alignment horizontal="center" vertical="center"/>
    </xf>
    <xf numFmtId="0" fontId="0" fillId="10" borderId="9" xfId="0" applyFill="1" applyBorder="1" applyAlignment="1" applyProtection="1">
      <alignment horizontal="center" vertical="center"/>
    </xf>
    <xf numFmtId="0" fontId="21" fillId="2" borderId="9" xfId="0" applyNumberFormat="1" applyFont="1" applyFill="1" applyBorder="1" applyAlignment="1" applyProtection="1">
      <alignment horizontal="center" vertical="center" wrapText="1"/>
    </xf>
    <xf numFmtId="49" fontId="0" fillId="41" borderId="22" xfId="0" applyNumberFormat="1" applyFill="1" applyBorder="1" applyAlignment="1" applyProtection="1">
      <alignment horizontal="center" vertical="center"/>
    </xf>
    <xf numFmtId="0" fontId="0" fillId="41" borderId="22" xfId="0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horizontal="center" vertical="center"/>
    </xf>
    <xf numFmtId="0" fontId="4" fillId="41" borderId="9" xfId="0" applyNumberFormat="1" applyFont="1" applyFill="1" applyBorder="1" applyAlignment="1" applyProtection="1">
      <alignment horizontal="center" vertical="center"/>
    </xf>
    <xf numFmtId="1" fontId="17" fillId="0" borderId="9" xfId="0" applyNumberFormat="1" applyFont="1" applyFill="1" applyBorder="1" applyAlignment="1" applyProtection="1">
      <alignment horizontal="center" vertical="center"/>
    </xf>
    <xf numFmtId="0" fontId="24" fillId="41" borderId="9" xfId="3" applyNumberFormat="1" applyFont="1" applyFill="1" applyBorder="1" applyAlignment="1" applyProtection="1">
      <alignment horizontal="center" vertical="center"/>
    </xf>
    <xf numFmtId="1" fontId="17" fillId="41" borderId="9" xfId="0" applyNumberFormat="1" applyFont="1" applyFill="1" applyBorder="1" applyAlignment="1" applyProtection="1">
      <alignment horizontal="center"/>
    </xf>
    <xf numFmtId="1" fontId="17" fillId="41" borderId="9" xfId="0" applyNumberFormat="1" applyFont="1" applyFill="1" applyBorder="1" applyAlignment="1" applyProtection="1">
      <alignment horizontal="center" vertical="center"/>
    </xf>
    <xf numFmtId="49" fontId="17" fillId="41" borderId="9" xfId="0" applyNumberFormat="1" applyFont="1" applyFill="1" applyBorder="1" applyAlignment="1" applyProtection="1">
      <alignment horizontal="center" vertical="center"/>
    </xf>
    <xf numFmtId="0" fontId="17" fillId="41" borderId="9" xfId="0" applyFont="1" applyFill="1" applyBorder="1" applyAlignment="1" applyProtection="1">
      <alignment horizontal="center"/>
    </xf>
    <xf numFmtId="0" fontId="17" fillId="41" borderId="36" xfId="0" applyFont="1" applyFill="1" applyBorder="1" applyAlignment="1" applyProtection="1">
      <alignment horizontal="center"/>
    </xf>
    <xf numFmtId="0" fontId="0" fillId="2" borderId="23" xfId="0" applyFill="1" applyBorder="1" applyAlignment="1" applyProtection="1">
      <alignment horizontal="center" vertical="center" wrapText="1"/>
    </xf>
    <xf numFmtId="0" fontId="0" fillId="0" borderId="22" xfId="0" applyFont="1" applyFill="1" applyBorder="1" applyAlignment="1" applyProtection="1">
      <alignment horizontal="center" vertical="center"/>
    </xf>
    <xf numFmtId="49" fontId="21" fillId="41" borderId="9" xfId="3" applyNumberFormat="1" applyFont="1" applyFill="1" applyBorder="1" applyAlignment="1" applyProtection="1">
      <alignment horizontal="center" vertical="center" wrapText="1"/>
    </xf>
    <xf numFmtId="0" fontId="0" fillId="0" borderId="38" xfId="0" applyBorder="1" applyAlignment="1" applyProtection="1">
      <alignment horizontal="right"/>
    </xf>
    <xf numFmtId="0" fontId="0" fillId="11" borderId="9" xfId="0" applyFill="1" applyBorder="1" applyAlignment="1" applyProtection="1">
      <alignment horizontal="center" vertical="center"/>
    </xf>
    <xf numFmtId="0" fontId="0" fillId="11" borderId="9" xfId="0" applyNumberFormat="1" applyFill="1" applyBorder="1" applyAlignment="1" applyProtection="1">
      <alignment horizontal="center" vertical="center"/>
    </xf>
    <xf numFmtId="0" fontId="21" fillId="11" borderId="9" xfId="3" applyNumberFormat="1" applyFont="1" applyFill="1" applyBorder="1" applyAlignment="1" applyProtection="1">
      <alignment horizontal="center" vertical="center" wrapText="1"/>
    </xf>
    <xf numFmtId="1" fontId="0" fillId="11" borderId="9" xfId="0" applyNumberFormat="1" applyFill="1" applyBorder="1" applyAlignment="1" applyProtection="1">
      <alignment horizontal="center" vertical="center"/>
    </xf>
    <xf numFmtId="49" fontId="0" fillId="11" borderId="9" xfId="0" applyNumberFormat="1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9" xfId="0" applyNumberFormat="1" applyFill="1" applyBorder="1" applyAlignment="1" applyProtection="1">
      <alignment horizontal="center" vertical="center"/>
    </xf>
    <xf numFmtId="1" fontId="0" fillId="4" borderId="9" xfId="0" applyNumberFormat="1" applyFill="1" applyBorder="1" applyAlignment="1" applyProtection="1">
      <alignment horizontal="center"/>
    </xf>
    <xf numFmtId="0" fontId="21" fillId="4" borderId="9" xfId="3" applyNumberFormat="1" applyFont="1" applyFill="1" applyBorder="1" applyAlignment="1" applyProtection="1">
      <alignment horizontal="center" vertical="center" wrapText="1"/>
    </xf>
    <xf numFmtId="1" fontId="0" fillId="4" borderId="9" xfId="0" applyNumberFormat="1" applyFill="1" applyBorder="1" applyAlignment="1" applyProtection="1">
      <alignment horizontal="center" vertical="center"/>
    </xf>
    <xf numFmtId="49" fontId="0" fillId="4" borderId="9" xfId="0" applyNumberFormat="1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/>
    </xf>
    <xf numFmtId="0" fontId="0" fillId="4" borderId="36" xfId="0" applyFill="1" applyBorder="1" applyAlignment="1" applyProtection="1">
      <alignment horizontal="center"/>
    </xf>
    <xf numFmtId="0" fontId="21" fillId="0" borderId="9" xfId="0" applyNumberFormat="1" applyFont="1" applyBorder="1" applyAlignment="1" applyProtection="1">
      <alignment horizontal="center" vertical="center" wrapText="1"/>
    </xf>
    <xf numFmtId="0" fontId="0" fillId="0" borderId="9" xfId="0" applyNumberFormat="1" applyBorder="1" applyAlignment="1" applyProtection="1">
      <alignment horizontal="center" vertical="center"/>
    </xf>
    <xf numFmtId="49" fontId="0" fillId="0" borderId="9" xfId="0" applyNumberFormat="1" applyBorder="1" applyAlignment="1" applyProtection="1">
      <alignment horizontal="center" vertical="center"/>
    </xf>
    <xf numFmtId="0" fontId="21" fillId="0" borderId="9" xfId="0" applyFont="1" applyBorder="1" applyAlignment="1" applyProtection="1">
      <alignment horizontal="center" vertical="center" wrapText="1"/>
    </xf>
    <xf numFmtId="0" fontId="21" fillId="41" borderId="9" xfId="0" applyFont="1" applyFill="1" applyBorder="1" applyAlignment="1" applyProtection="1">
      <alignment wrapText="1"/>
    </xf>
    <xf numFmtId="0" fontId="21" fillId="0" borderId="9" xfId="0" applyFont="1" applyBorder="1" applyAlignment="1" applyProtection="1">
      <alignment horizontal="center" wrapText="1"/>
    </xf>
    <xf numFmtId="0" fontId="21" fillId="41" borderId="9" xfId="0" applyFont="1" applyFill="1" applyBorder="1" applyAlignment="1" applyProtection="1">
      <alignment horizontal="center" wrapText="1"/>
    </xf>
    <xf numFmtId="1" fontId="0" fillId="2" borderId="9" xfId="0" applyNumberFormat="1" applyFont="1" applyFill="1" applyBorder="1" applyAlignment="1" applyProtection="1">
      <alignment horizontal="center" vertical="center"/>
    </xf>
    <xf numFmtId="0" fontId="0" fillId="0" borderId="23" xfId="0" applyNumberFormat="1" applyBorder="1" applyAlignment="1" applyProtection="1">
      <alignment horizontal="center" vertical="center"/>
    </xf>
    <xf numFmtId="0" fontId="0" fillId="2" borderId="9" xfId="0" applyNumberFormat="1" applyFill="1" applyBorder="1" applyAlignment="1" applyProtection="1">
      <alignment horizontal="center" vertical="top"/>
    </xf>
    <xf numFmtId="0" fontId="0" fillId="0" borderId="9" xfId="0" applyNumberFormat="1" applyBorder="1" applyAlignment="1" applyProtection="1">
      <alignment horizontal="center" vertical="top"/>
    </xf>
    <xf numFmtId="0" fontId="0" fillId="39" borderId="9" xfId="0" applyNumberFormat="1" applyFill="1" applyBorder="1" applyAlignment="1" applyProtection="1">
      <alignment horizontal="center"/>
    </xf>
    <xf numFmtId="0" fontId="0" fillId="39" borderId="9" xfId="0" applyNumberFormat="1" applyFill="1" applyBorder="1" applyAlignment="1" applyProtection="1">
      <alignment horizontal="center" vertical="center"/>
    </xf>
    <xf numFmtId="1" fontId="0" fillId="39" borderId="9" xfId="0" applyNumberFormat="1" applyFill="1" applyBorder="1" applyAlignment="1" applyProtection="1">
      <alignment horizontal="center"/>
    </xf>
    <xf numFmtId="1" fontId="0" fillId="39" borderId="9" xfId="0" applyNumberFormat="1" applyFill="1" applyBorder="1" applyAlignment="1" applyProtection="1">
      <alignment horizontal="center" vertical="center"/>
    </xf>
    <xf numFmtId="49" fontId="0" fillId="39" borderId="9" xfId="0" applyNumberFormat="1" applyFill="1" applyBorder="1" applyAlignment="1" applyProtection="1">
      <alignment horizontal="center" vertical="center"/>
    </xf>
    <xf numFmtId="0" fontId="90" fillId="39" borderId="9" xfId="0" applyFont="1" applyFill="1" applyBorder="1" applyAlignment="1" applyProtection="1">
      <alignment horizontal="center" vertical="center"/>
    </xf>
    <xf numFmtId="0" fontId="0" fillId="39" borderId="9" xfId="0" applyFill="1" applyBorder="1" applyAlignment="1" applyProtection="1">
      <alignment horizontal="center" vertical="center"/>
    </xf>
    <xf numFmtId="0" fontId="0" fillId="39" borderId="9" xfId="0" applyFill="1" applyBorder="1" applyAlignment="1" applyProtection="1">
      <alignment horizontal="center"/>
    </xf>
    <xf numFmtId="0" fontId="0" fillId="39" borderId="36" xfId="0" applyFill="1" applyBorder="1" applyAlignment="1" applyProtection="1">
      <alignment horizontal="center"/>
    </xf>
    <xf numFmtId="0" fontId="17" fillId="39" borderId="9" xfId="0" applyNumberFormat="1" applyFont="1" applyFill="1" applyBorder="1" applyAlignment="1" applyProtection="1">
      <alignment horizontal="center" vertical="center"/>
    </xf>
    <xf numFmtId="0" fontId="21" fillId="39" borderId="9" xfId="3" applyNumberFormat="1" applyFont="1" applyFill="1" applyBorder="1" applyAlignment="1" applyProtection="1">
      <alignment horizontal="center" vertical="center" wrapText="1"/>
    </xf>
    <xf numFmtId="0" fontId="0" fillId="2" borderId="38" xfId="0" applyFill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23" xfId="0" applyFill="1" applyBorder="1" applyAlignment="1" applyProtection="1">
      <alignment horizontal="center"/>
    </xf>
    <xf numFmtId="0" fontId="93" fillId="2" borderId="23" xfId="0" applyFont="1" applyFill="1" applyBorder="1" applyAlignment="1" applyProtection="1">
      <alignment horizontal="center"/>
    </xf>
    <xf numFmtId="0" fontId="0" fillId="41" borderId="42" xfId="0" applyFill="1" applyBorder="1" applyAlignment="1" applyProtection="1">
      <alignment horizontal="center"/>
    </xf>
    <xf numFmtId="0" fontId="93" fillId="41" borderId="23" xfId="0" applyFont="1" applyFill="1" applyBorder="1" applyAlignment="1" applyProtection="1">
      <alignment horizontal="center"/>
    </xf>
    <xf numFmtId="0" fontId="0" fillId="29" borderId="23" xfId="0" applyFill="1" applyBorder="1" applyAlignment="1" applyProtection="1">
      <alignment horizontal="center"/>
    </xf>
    <xf numFmtId="0" fontId="17" fillId="41" borderId="23" xfId="0" applyFont="1" applyFill="1" applyBorder="1" applyAlignment="1" applyProtection="1">
      <alignment horizontal="center"/>
    </xf>
    <xf numFmtId="0" fontId="0" fillId="4" borderId="23" xfId="0" applyFill="1" applyBorder="1" applyAlignment="1" applyProtection="1">
      <alignment horizontal="center"/>
    </xf>
    <xf numFmtId="0" fontId="0" fillId="39" borderId="23" xfId="0" applyFill="1" applyBorder="1" applyAlignment="1" applyProtection="1">
      <alignment horizontal="center"/>
    </xf>
    <xf numFmtId="1" fontId="16" fillId="5" borderId="81" xfId="0" applyNumberFormat="1" applyFont="1" applyFill="1" applyBorder="1" applyAlignment="1" applyProtection="1">
      <alignment horizontal="center" vertical="center" wrapText="1"/>
    </xf>
    <xf numFmtId="1" fontId="92" fillId="20" borderId="0" xfId="0" applyNumberFormat="1" applyFont="1" applyFill="1" applyBorder="1" applyAlignment="1" applyProtection="1">
      <alignment horizontal="center" vertical="top" wrapText="1"/>
    </xf>
    <xf numFmtId="1" fontId="4" fillId="0" borderId="36" xfId="0" applyNumberFormat="1" applyFont="1" applyFill="1" applyBorder="1" applyAlignment="1" applyProtection="1">
      <alignment horizontal="center" vertical="center" wrapText="1"/>
    </xf>
    <xf numFmtId="16" fontId="43" fillId="0" borderId="37" xfId="0" applyNumberFormat="1" applyFont="1" applyFill="1" applyBorder="1" applyAlignment="1" applyProtection="1">
      <alignment horizontal="center" vertical="center"/>
    </xf>
    <xf numFmtId="0" fontId="44" fillId="0" borderId="0" xfId="0" applyFont="1" applyFill="1" applyBorder="1" applyAlignment="1" applyProtection="1">
      <alignment horizontal="center" vertical="center"/>
    </xf>
    <xf numFmtId="14" fontId="45" fillId="0" borderId="24" xfId="0" applyNumberFormat="1" applyFont="1" applyFill="1" applyBorder="1" applyAlignment="1" applyProtection="1">
      <alignment horizontal="center" vertical="center"/>
    </xf>
    <xf numFmtId="16" fontId="43" fillId="0" borderId="24" xfId="0" applyNumberFormat="1" applyFont="1" applyFill="1" applyBorder="1" applyAlignment="1" applyProtection="1">
      <alignment horizontal="center" vertical="center"/>
    </xf>
    <xf numFmtId="0" fontId="45" fillId="0" borderId="24" xfId="0" applyFont="1" applyFill="1" applyBorder="1" applyAlignment="1" applyProtection="1">
      <alignment horizontal="center" vertical="center"/>
    </xf>
    <xf numFmtId="0" fontId="43" fillId="0" borderId="24" xfId="0" applyFont="1" applyFill="1" applyBorder="1" applyAlignment="1" applyProtection="1">
      <alignment horizontal="center" vertical="center"/>
    </xf>
    <xf numFmtId="14" fontId="43" fillId="0" borderId="24" xfId="0" applyNumberFormat="1" applyFont="1" applyFill="1" applyBorder="1" applyAlignment="1" applyProtection="1">
      <alignment horizontal="center" vertical="center"/>
    </xf>
    <xf numFmtId="14" fontId="43" fillId="41" borderId="24" xfId="0" applyNumberFormat="1" applyFont="1" applyFill="1" applyBorder="1" applyAlignment="1" applyProtection="1">
      <alignment horizontal="center" vertical="center"/>
    </xf>
    <xf numFmtId="16" fontId="45" fillId="0" borderId="24" xfId="0" applyNumberFormat="1" applyFont="1" applyFill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14" fontId="45" fillId="41" borderId="24" xfId="0" applyNumberFormat="1" applyFont="1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/>
    </xf>
    <xf numFmtId="14" fontId="45" fillId="0" borderId="84" xfId="0" applyNumberFormat="1" applyFont="1" applyFill="1" applyBorder="1" applyAlignment="1" applyProtection="1">
      <alignment horizontal="center" vertical="center"/>
    </xf>
    <xf numFmtId="14" fontId="45" fillId="41" borderId="9" xfId="0" applyNumberFormat="1" applyFont="1" applyFill="1" applyBorder="1" applyAlignment="1" applyProtection="1">
      <alignment horizontal="center" vertical="center"/>
    </xf>
    <xf numFmtId="0" fontId="0" fillId="0" borderId="23" xfId="0" applyFont="1" applyFill="1" applyBorder="1" applyAlignment="1" applyProtection="1">
      <alignment horizontal="center" vertical="center"/>
    </xf>
    <xf numFmtId="0" fontId="45" fillId="0" borderId="86" xfId="0" applyFont="1" applyFill="1" applyBorder="1" applyAlignment="1" applyProtection="1">
      <alignment horizontal="center" vertical="center"/>
    </xf>
    <xf numFmtId="0" fontId="47" fillId="0" borderId="0" xfId="0" applyFont="1" applyFill="1" applyBorder="1" applyAlignment="1" applyProtection="1">
      <alignment horizontal="center" vertical="center"/>
    </xf>
    <xf numFmtId="14" fontId="48" fillId="0" borderId="24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0" fillId="0" borderId="9" xfId="0" applyFont="1" applyFill="1" applyBorder="1" applyAlignment="1" applyProtection="1">
      <alignment horizontal="center" vertical="top"/>
    </xf>
    <xf numFmtId="14" fontId="45" fillId="0" borderId="86" xfId="0" applyNumberFormat="1" applyFont="1" applyFill="1" applyBorder="1" applyAlignment="1" applyProtection="1">
      <alignment horizontal="center" vertical="center"/>
    </xf>
    <xf numFmtId="16" fontId="45" fillId="41" borderId="24" xfId="0" applyNumberFormat="1" applyFont="1" applyFill="1" applyBorder="1" applyAlignment="1" applyProtection="1">
      <alignment horizontal="center" vertical="center"/>
    </xf>
    <xf numFmtId="0" fontId="0" fillId="41" borderId="9" xfId="0" applyFont="1" applyFill="1" applyBorder="1" applyAlignment="1" applyProtection="1">
      <alignment horizontal="center" vertical="top"/>
    </xf>
    <xf numFmtId="0" fontId="93" fillId="0" borderId="9" xfId="0" applyFont="1" applyFill="1" applyBorder="1" applyAlignment="1" applyProtection="1">
      <alignment horizontal="center"/>
    </xf>
    <xf numFmtId="14" fontId="94" fillId="0" borderId="24" xfId="0" applyNumberFormat="1" applyFont="1" applyFill="1" applyBorder="1" applyAlignment="1" applyProtection="1">
      <alignment horizontal="center" vertical="center"/>
    </xf>
    <xf numFmtId="0" fontId="93" fillId="0" borderId="0" xfId="0" applyFont="1" applyFill="1" applyBorder="1" applyAlignment="1" applyProtection="1">
      <alignment horizontal="center"/>
    </xf>
    <xf numFmtId="0" fontId="0" fillId="0" borderId="9" xfId="0" applyFont="1" applyFill="1" applyBorder="1" applyAlignment="1" applyProtection="1">
      <alignment horizontal="center"/>
    </xf>
    <xf numFmtId="16" fontId="43" fillId="41" borderId="24" xfId="0" applyNumberFormat="1" applyFont="1" applyFill="1" applyBorder="1" applyAlignment="1" applyProtection="1">
      <alignment horizontal="center" vertical="center"/>
    </xf>
    <xf numFmtId="16" fontId="43" fillId="0" borderId="86" xfId="0" applyNumberFormat="1" applyFont="1" applyFill="1" applyBorder="1" applyAlignment="1" applyProtection="1">
      <alignment horizontal="center" vertical="center"/>
    </xf>
    <xf numFmtId="16" fontId="45" fillId="0" borderId="84" xfId="0" applyNumberFormat="1" applyFont="1" applyFill="1" applyBorder="1" applyAlignment="1" applyProtection="1">
      <alignment horizontal="center" vertical="center"/>
    </xf>
    <xf numFmtId="14" fontId="43" fillId="41" borderId="9" xfId="0" applyNumberFormat="1" applyFont="1" applyFill="1" applyBorder="1" applyAlignment="1" applyProtection="1">
      <alignment horizontal="center" vertical="center"/>
    </xf>
    <xf numFmtId="0" fontId="45" fillId="0" borderId="84" xfId="0" applyFont="1" applyFill="1" applyBorder="1" applyAlignment="1" applyProtection="1">
      <alignment horizontal="center" vertical="center"/>
    </xf>
    <xf numFmtId="14" fontId="43" fillId="0" borderId="84" xfId="0" applyNumberFormat="1" applyFont="1" applyFill="1" applyBorder="1" applyAlignment="1" applyProtection="1">
      <alignment horizontal="center" vertical="center"/>
    </xf>
    <xf numFmtId="0" fontId="0" fillId="0" borderId="24" xfId="0" applyNumberFormat="1" applyFont="1" applyFill="1" applyBorder="1" applyAlignment="1" applyProtection="1">
      <alignment horizontal="center" vertical="top"/>
    </xf>
    <xf numFmtId="0" fontId="43" fillId="0" borderId="24" xfId="0" applyNumberFormat="1" applyFont="1" applyFill="1" applyBorder="1" applyAlignment="1" applyProtection="1">
      <alignment horizontal="center" vertical="center"/>
    </xf>
    <xf numFmtId="0" fontId="43" fillId="0" borderId="84" xfId="0" applyFont="1" applyFill="1" applyBorder="1" applyAlignment="1" applyProtection="1">
      <alignment horizontal="center" vertical="center"/>
    </xf>
    <xf numFmtId="0" fontId="0" fillId="0" borderId="9" xfId="0" applyFill="1" applyBorder="1" applyProtection="1"/>
    <xf numFmtId="0" fontId="0" fillId="0" borderId="9" xfId="0" applyFill="1" applyBorder="1" applyAlignment="1" applyProtection="1">
      <alignment horizontal="center" vertical="top"/>
    </xf>
    <xf numFmtId="0" fontId="0" fillId="0" borderId="22" xfId="0" applyFont="1" applyFill="1" applyBorder="1" applyAlignment="1" applyProtection="1">
      <alignment horizontal="center" vertical="top"/>
    </xf>
    <xf numFmtId="14" fontId="94" fillId="41" borderId="24" xfId="0" applyNumberFormat="1" applyFont="1" applyFill="1" applyBorder="1" applyAlignment="1" applyProtection="1">
      <alignment horizontal="center" vertical="center"/>
    </xf>
    <xf numFmtId="0" fontId="0" fillId="41" borderId="22" xfId="0" applyFont="1" applyFill="1" applyBorder="1" applyAlignment="1" applyProtection="1">
      <alignment horizontal="center" vertical="center"/>
    </xf>
    <xf numFmtId="14" fontId="43" fillId="41" borderId="84" xfId="0" applyNumberFormat="1" applyFont="1" applyFill="1" applyBorder="1" applyAlignment="1" applyProtection="1">
      <alignment horizontal="center" vertical="center"/>
    </xf>
    <xf numFmtId="0" fontId="93" fillId="0" borderId="0" xfId="0" applyFont="1" applyBorder="1" applyAlignment="1" applyProtection="1">
      <alignment horizontal="center"/>
    </xf>
    <xf numFmtId="14" fontId="0" fillId="41" borderId="24" xfId="0" applyNumberFormat="1" applyFill="1" applyBorder="1" applyAlignment="1" applyProtection="1">
      <alignment horizontal="center" vertical="center"/>
    </xf>
    <xf numFmtId="0" fontId="43" fillId="41" borderId="24" xfId="0" applyFont="1" applyFill="1" applyBorder="1" applyAlignment="1" applyProtection="1">
      <alignment horizontal="center" vertical="center"/>
    </xf>
    <xf numFmtId="0" fontId="87" fillId="0" borderId="24" xfId="0" applyFont="1" applyFill="1" applyBorder="1" applyAlignment="1" applyProtection="1">
      <alignment horizontal="center" vertical="center"/>
    </xf>
    <xf numFmtId="0" fontId="86" fillId="0" borderId="0" xfId="0" applyFont="1" applyBorder="1" applyAlignment="1" applyProtection="1">
      <alignment horizontal="center"/>
    </xf>
    <xf numFmtId="14" fontId="43" fillId="0" borderId="9" xfId="0" applyNumberFormat="1" applyFont="1" applyFill="1" applyBorder="1" applyAlignment="1" applyProtection="1">
      <alignment horizontal="center" vertical="center"/>
    </xf>
    <xf numFmtId="0" fontId="0" fillId="0" borderId="42" xfId="0" applyFont="1" applyFill="1" applyBorder="1" applyAlignment="1" applyProtection="1">
      <alignment horizontal="center" vertical="center"/>
    </xf>
    <xf numFmtId="0" fontId="43" fillId="0" borderId="87" xfId="0" applyFont="1" applyFill="1" applyBorder="1" applyAlignment="1" applyProtection="1">
      <alignment horizontal="center" vertical="center"/>
    </xf>
    <xf numFmtId="0" fontId="0" fillId="41" borderId="23" xfId="0" applyFont="1" applyFill="1" applyBorder="1" applyAlignment="1" applyProtection="1">
      <alignment horizontal="center" vertical="center"/>
    </xf>
    <xf numFmtId="14" fontId="43" fillId="41" borderId="86" xfId="0" applyNumberFormat="1" applyFont="1" applyFill="1" applyBorder="1" applyAlignment="1" applyProtection="1">
      <alignment horizontal="center" vertical="center"/>
    </xf>
    <xf numFmtId="0" fontId="43" fillId="0" borderId="86" xfId="0" applyFont="1" applyFill="1" applyBorder="1" applyAlignment="1" applyProtection="1">
      <alignment horizontal="center" vertical="center"/>
    </xf>
    <xf numFmtId="0" fontId="97" fillId="0" borderId="24" xfId="0" applyFont="1" applyFill="1" applyBorder="1" applyAlignment="1" applyProtection="1">
      <alignment horizontal="center" vertical="center"/>
    </xf>
    <xf numFmtId="0" fontId="0" fillId="29" borderId="9" xfId="0" applyFont="1" applyFill="1" applyBorder="1" applyAlignment="1" applyProtection="1">
      <alignment horizontal="center" vertical="center"/>
    </xf>
    <xf numFmtId="0" fontId="43" fillId="29" borderId="24" xfId="0" applyFont="1" applyFill="1" applyBorder="1" applyAlignment="1" applyProtection="1">
      <alignment horizontal="center" vertical="center"/>
    </xf>
    <xf numFmtId="14" fontId="43" fillId="0" borderId="86" xfId="0" applyNumberFormat="1" applyFont="1" applyFill="1" applyBorder="1" applyAlignment="1" applyProtection="1">
      <alignment horizontal="center" vertical="center"/>
    </xf>
    <xf numFmtId="16" fontId="43" fillId="41" borderId="84" xfId="0" applyNumberFormat="1" applyFont="1" applyFill="1" applyBorder="1" applyAlignment="1" applyProtection="1">
      <alignment horizontal="center" vertical="center"/>
    </xf>
    <xf numFmtId="16" fontId="43" fillId="41" borderId="86" xfId="0" applyNumberFormat="1" applyFont="1" applyFill="1" applyBorder="1" applyAlignment="1" applyProtection="1">
      <alignment horizontal="center" vertical="center"/>
    </xf>
    <xf numFmtId="14" fontId="0" fillId="0" borderId="24" xfId="0" applyNumberFormat="1" applyBorder="1" applyAlignment="1" applyProtection="1">
      <alignment horizontal="center" vertical="center"/>
    </xf>
    <xf numFmtId="0" fontId="0" fillId="4" borderId="9" xfId="0" applyFont="1" applyFill="1" applyBorder="1" applyAlignment="1" applyProtection="1">
      <alignment horizontal="center" vertical="center"/>
    </xf>
    <xf numFmtId="14" fontId="43" fillId="4" borderId="24" xfId="0" applyNumberFormat="1" applyFont="1" applyFill="1" applyBorder="1" applyAlignment="1" applyProtection="1">
      <alignment horizontal="center" vertical="center"/>
    </xf>
    <xf numFmtId="0" fontId="0" fillId="39" borderId="9" xfId="0" applyFont="1" applyFill="1" applyBorder="1" applyAlignment="1" applyProtection="1">
      <alignment horizontal="center" vertical="center"/>
    </xf>
    <xf numFmtId="0" fontId="43" fillId="39" borderId="24" xfId="0" applyFont="1" applyFill="1" applyBorder="1" applyAlignment="1" applyProtection="1">
      <alignment horizontal="center" vertical="center"/>
    </xf>
    <xf numFmtId="0" fontId="0" fillId="39" borderId="0" xfId="0" applyFill="1" applyBorder="1" applyAlignment="1" applyProtection="1">
      <alignment horizontal="center"/>
    </xf>
    <xf numFmtId="0" fontId="0" fillId="0" borderId="9" xfId="0" applyFont="1" applyBorder="1" applyAlignment="1" applyProtection="1">
      <alignment horizontal="center" vertical="center"/>
    </xf>
    <xf numFmtId="14" fontId="43" fillId="0" borderId="24" xfId="0" applyNumberFormat="1" applyFont="1" applyBorder="1" applyAlignment="1" applyProtection="1">
      <alignment horizontal="center" vertical="center"/>
    </xf>
    <xf numFmtId="0" fontId="0" fillId="2" borderId="0" xfId="0" applyFill="1" applyProtection="1"/>
    <xf numFmtId="0" fontId="0" fillId="20" borderId="0" xfId="0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16" fillId="9" borderId="35" xfId="0" applyNumberFormat="1" applyFont="1" applyFill="1" applyBorder="1" applyAlignment="1" applyProtection="1">
      <alignment horizontal="center" vertical="center"/>
    </xf>
    <xf numFmtId="0" fontId="16" fillId="9" borderId="36" xfId="0" applyNumberFormat="1" applyFont="1" applyFill="1" applyBorder="1" applyAlignment="1" applyProtection="1">
      <alignment horizontal="center" vertical="center"/>
    </xf>
    <xf numFmtId="0" fontId="16" fillId="9" borderId="37" xfId="0" applyNumberFormat="1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0" fontId="0" fillId="0" borderId="64" xfId="0" applyBorder="1" applyAlignment="1" applyProtection="1">
      <alignment horizontal="center"/>
    </xf>
    <xf numFmtId="0" fontId="16" fillId="26" borderId="38" xfId="0" applyNumberFormat="1" applyFont="1" applyFill="1" applyBorder="1" applyAlignment="1" applyProtection="1">
      <alignment horizontal="center" vertical="center"/>
    </xf>
    <xf numFmtId="0" fontId="12" fillId="26" borderId="9" xfId="0" applyNumberFormat="1" applyFont="1" applyFill="1" applyBorder="1" applyAlignment="1" applyProtection="1">
      <alignment horizontal="center" vertical="center"/>
    </xf>
    <xf numFmtId="1" fontId="90" fillId="26" borderId="24" xfId="0" applyNumberFormat="1" applyFont="1" applyFill="1" applyBorder="1" applyAlignment="1" applyProtection="1">
      <alignment horizontal="center" vertical="center"/>
    </xf>
    <xf numFmtId="1" fontId="16" fillId="26" borderId="9" xfId="0" applyNumberFormat="1" applyFont="1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/>
    </xf>
    <xf numFmtId="0" fontId="88" fillId="40" borderId="38" xfId="0" applyNumberFormat="1" applyFont="1" applyFill="1" applyBorder="1" applyAlignment="1" applyProtection="1">
      <alignment horizontal="center" vertical="center"/>
    </xf>
    <xf numFmtId="0" fontId="88" fillId="40" borderId="9" xfId="0" applyNumberFormat="1" applyFont="1" applyFill="1" applyBorder="1" applyAlignment="1" applyProtection="1">
      <alignment horizontal="center" vertical="center"/>
    </xf>
    <xf numFmtId="1" fontId="89" fillId="40" borderId="24" xfId="0" applyNumberFormat="1" applyFont="1" applyFill="1" applyBorder="1" applyAlignment="1" applyProtection="1">
      <alignment horizontal="center" vertical="center"/>
    </xf>
    <xf numFmtId="1" fontId="88" fillId="40" borderId="9" xfId="0" applyNumberFormat="1" applyFont="1" applyFill="1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/>
    </xf>
    <xf numFmtId="0" fontId="16" fillId="10" borderId="38" xfId="0" applyNumberFormat="1" applyFont="1" applyFill="1" applyBorder="1" applyAlignment="1" applyProtection="1">
      <alignment horizontal="center" vertical="center"/>
    </xf>
    <xf numFmtId="0" fontId="12" fillId="10" borderId="9" xfId="0" applyNumberFormat="1" applyFont="1" applyFill="1" applyBorder="1" applyAlignment="1" applyProtection="1">
      <alignment horizontal="center" vertical="center"/>
    </xf>
    <xf numFmtId="1" fontId="90" fillId="10" borderId="24" xfId="0" applyNumberFormat="1" applyFont="1" applyFill="1" applyBorder="1" applyAlignment="1" applyProtection="1">
      <alignment horizontal="center" vertical="center"/>
    </xf>
    <xf numFmtId="1" fontId="16" fillId="10" borderId="9" xfId="0" applyNumberFormat="1" applyFont="1" applyFill="1" applyBorder="1" applyAlignment="1" applyProtection="1">
      <alignment horizontal="center" vertical="center"/>
    </xf>
    <xf numFmtId="0" fontId="35" fillId="4" borderId="38" xfId="0" applyNumberFormat="1" applyFont="1" applyFill="1" applyBorder="1" applyAlignment="1" applyProtection="1">
      <alignment horizontal="center" vertical="center"/>
    </xf>
    <xf numFmtId="0" fontId="35" fillId="4" borderId="9" xfId="0" applyNumberFormat="1" applyFont="1" applyFill="1" applyBorder="1" applyAlignment="1" applyProtection="1">
      <alignment horizontal="center" vertical="center"/>
    </xf>
    <xf numFmtId="1" fontId="90" fillId="4" borderId="24" xfId="0" applyNumberFormat="1" applyFont="1" applyFill="1" applyBorder="1" applyAlignment="1" applyProtection="1">
      <alignment horizontal="center" vertical="center"/>
    </xf>
    <xf numFmtId="1" fontId="35" fillId="4" borderId="9" xfId="0" applyNumberFormat="1" applyFont="1" applyFill="1" applyBorder="1" applyAlignment="1" applyProtection="1">
      <alignment horizontal="center" vertical="center"/>
    </xf>
    <xf numFmtId="0" fontId="35" fillId="39" borderId="38" xfId="0" applyFont="1" applyFill="1" applyBorder="1" applyAlignment="1" applyProtection="1">
      <alignment horizontal="center" vertical="center"/>
    </xf>
    <xf numFmtId="0" fontId="90" fillId="39" borderId="9" xfId="0" applyNumberFormat="1" applyFont="1" applyFill="1" applyBorder="1" applyAlignment="1" applyProtection="1">
      <alignment horizontal="center" vertical="center"/>
    </xf>
    <xf numFmtId="1" fontId="90" fillId="39" borderId="24" xfId="0" applyNumberFormat="1" applyFont="1" applyFill="1" applyBorder="1" applyAlignment="1" applyProtection="1">
      <alignment horizontal="center" vertical="center"/>
    </xf>
    <xf numFmtId="1" fontId="35" fillId="39" borderId="9" xfId="0" applyNumberFormat="1" applyFont="1" applyFill="1" applyBorder="1" applyAlignment="1" applyProtection="1">
      <alignment horizontal="center" vertical="center"/>
    </xf>
    <xf numFmtId="0" fontId="35" fillId="39" borderId="83" xfId="0" applyFont="1" applyFill="1" applyBorder="1" applyAlignment="1" applyProtection="1">
      <alignment horizontal="center" vertical="center"/>
    </xf>
    <xf numFmtId="0" fontId="90" fillId="39" borderId="22" xfId="0" applyNumberFormat="1" applyFont="1" applyFill="1" applyBorder="1" applyAlignment="1" applyProtection="1">
      <alignment horizontal="center" vertical="center"/>
    </xf>
    <xf numFmtId="1" fontId="90" fillId="39" borderId="84" xfId="0" applyNumberFormat="1" applyFont="1" applyFill="1" applyBorder="1" applyAlignment="1" applyProtection="1">
      <alignment horizontal="center" vertical="center"/>
    </xf>
    <xf numFmtId="0" fontId="0" fillId="2" borderId="0" xfId="0" applyNumberFormat="1" applyFill="1" applyBorder="1" applyAlignment="1" applyProtection="1">
      <alignment horizontal="center"/>
    </xf>
    <xf numFmtId="0" fontId="88" fillId="18" borderId="39" xfId="0" applyFont="1" applyFill="1" applyBorder="1" applyAlignment="1" applyProtection="1">
      <alignment horizontal="center" vertical="center"/>
    </xf>
    <xf numFmtId="0" fontId="89" fillId="18" borderId="19" xfId="0" applyNumberFormat="1" applyFont="1" applyFill="1" applyBorder="1" applyAlignment="1" applyProtection="1">
      <alignment horizontal="center" vertical="center"/>
    </xf>
    <xf numFmtId="1" fontId="89" fillId="18" borderId="40" xfId="0" applyNumberFormat="1" applyFont="1" applyFill="1" applyBorder="1" applyAlignment="1" applyProtection="1">
      <alignment horizontal="center" vertical="center"/>
    </xf>
    <xf numFmtId="1" fontId="88" fillId="18" borderId="19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/>
    </xf>
    <xf numFmtId="0" fontId="0" fillId="2" borderId="0" xfId="0" applyFont="1" applyFill="1" applyBorder="1" applyAlignment="1" applyProtection="1">
      <alignment horizontal="center"/>
    </xf>
    <xf numFmtId="1" fontId="17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1" fontId="0" fillId="2" borderId="0" xfId="0" applyNumberFormat="1" applyFill="1" applyBorder="1" applyAlignment="1" applyProtection="1">
      <alignment horizontal="center"/>
    </xf>
    <xf numFmtId="14" fontId="4" fillId="16" borderId="9" xfId="0" applyNumberFormat="1" applyFont="1" applyFill="1" applyBorder="1" applyAlignment="1" applyProtection="1">
      <alignment horizontal="center" vertical="center"/>
    </xf>
    <xf numFmtId="0" fontId="16" fillId="0" borderId="0" xfId="0" applyFont="1" applyBorder="1" applyAlignment="1" applyProtection="1">
      <alignment horizontal="center"/>
    </xf>
    <xf numFmtId="0" fontId="91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15" borderId="0" xfId="0" applyFont="1" applyFill="1" applyBorder="1" applyAlignment="1" applyProtection="1">
      <alignment horizontal="center"/>
    </xf>
    <xf numFmtId="0" fontId="0" fillId="15" borderId="0" xfId="0" applyFill="1" applyBorder="1" applyAlignment="1" applyProtection="1">
      <alignment horizontal="center"/>
    </xf>
    <xf numFmtId="0" fontId="3" fillId="8" borderId="0" xfId="0" applyFont="1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5" fillId="15" borderId="0" xfId="0" applyFont="1" applyFill="1" applyBorder="1" applyAlignment="1" applyProtection="1">
      <alignment horizontal="center"/>
    </xf>
    <xf numFmtId="0" fontId="105" fillId="0" borderId="0" xfId="0" applyFont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0" fillId="2" borderId="36" xfId="0" applyFill="1" applyBorder="1" applyAlignment="1" applyProtection="1">
      <alignment horizontal="center" vertical="top"/>
    </xf>
    <xf numFmtId="0" fontId="0" fillId="2" borderId="23" xfId="0" applyFill="1" applyBorder="1" applyAlignment="1" applyProtection="1">
      <alignment horizontal="center" vertical="top"/>
    </xf>
    <xf numFmtId="0" fontId="0" fillId="17" borderId="0" xfId="0" applyFont="1" applyFill="1" applyBorder="1" applyAlignment="1" applyProtection="1">
      <alignment horizontal="center" vertical="center"/>
    </xf>
    <xf numFmtId="0" fontId="14" fillId="8" borderId="9" xfId="0" applyFont="1" applyFill="1" applyBorder="1" applyAlignment="1" applyProtection="1">
      <alignment horizontal="center"/>
    </xf>
    <xf numFmtId="0" fontId="5" fillId="0" borderId="0" xfId="0" applyFont="1" applyProtection="1"/>
    <xf numFmtId="0" fontId="5" fillId="18" borderId="0" xfId="0" applyFont="1" applyFill="1" applyProtection="1"/>
    <xf numFmtId="0" fontId="29" fillId="0" borderId="0" xfId="0" applyFont="1" applyProtection="1"/>
    <xf numFmtId="0" fontId="14" fillId="42" borderId="9" xfId="0" applyFont="1" applyFill="1" applyBorder="1" applyAlignment="1" applyProtection="1">
      <alignment horizontal="center"/>
    </xf>
    <xf numFmtId="0" fontId="14" fillId="8" borderId="0" xfId="0" applyFont="1" applyFill="1" applyBorder="1" applyAlignment="1" applyProtection="1">
      <alignment horizontal="center"/>
    </xf>
    <xf numFmtId="0" fontId="30" fillId="8" borderId="7" xfId="0" applyFont="1" applyFill="1" applyBorder="1" applyAlignment="1" applyProtection="1">
      <alignment horizontal="left" vertical="center"/>
    </xf>
    <xf numFmtId="0" fontId="3" fillId="0" borderId="0" xfId="0" applyFont="1" applyBorder="1" applyAlignment="1" applyProtection="1">
      <alignment horizontal="center" wrapText="1"/>
    </xf>
    <xf numFmtId="0" fontId="0" fillId="0" borderId="0" xfId="0" applyFont="1" applyBorder="1" applyAlignment="1" applyProtection="1">
      <alignment horizontal="center" wrapText="1"/>
    </xf>
    <xf numFmtId="0" fontId="3" fillId="2" borderId="0" xfId="0" applyFont="1" applyFill="1" applyBorder="1" applyAlignment="1" applyProtection="1">
      <alignment horizontal="center" wrapText="1"/>
    </xf>
    <xf numFmtId="0" fontId="0" fillId="2" borderId="0" xfId="0" applyFont="1" applyFill="1" applyBorder="1" applyAlignment="1" applyProtection="1">
      <alignment horizontal="center" wrapText="1"/>
    </xf>
    <xf numFmtId="0" fontId="16" fillId="0" borderId="0" xfId="0" applyFont="1" applyBorder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center" wrapText="1"/>
    </xf>
    <xf numFmtId="0" fontId="3" fillId="0" borderId="0" xfId="0" applyFont="1" applyFill="1" applyBorder="1" applyAlignment="1" applyProtection="1">
      <alignment horizontal="center" wrapText="1"/>
    </xf>
    <xf numFmtId="0" fontId="3" fillId="15" borderId="0" xfId="0" applyFont="1" applyFill="1" applyBorder="1" applyAlignment="1" applyProtection="1">
      <alignment horizontal="center" wrapText="1"/>
    </xf>
    <xf numFmtId="0" fontId="3" fillId="8" borderId="0" xfId="0" applyFont="1" applyFill="1" applyBorder="1" applyAlignment="1" applyProtection="1">
      <alignment horizontal="center" wrapText="1"/>
    </xf>
    <xf numFmtId="0" fontId="5" fillId="0" borderId="0" xfId="0" applyFont="1" applyFill="1" applyBorder="1" applyAlignment="1" applyProtection="1">
      <alignment horizontal="center" wrapText="1"/>
    </xf>
    <xf numFmtId="0" fontId="5" fillId="0" borderId="0" xfId="0" applyFont="1" applyBorder="1" applyAlignment="1" applyProtection="1">
      <alignment horizontal="center" wrapText="1"/>
    </xf>
    <xf numFmtId="0" fontId="5" fillId="15" borderId="0" xfId="0" applyFont="1" applyFill="1" applyBorder="1" applyAlignment="1" applyProtection="1">
      <alignment horizontal="center" wrapText="1"/>
    </xf>
    <xf numFmtId="0" fontId="0" fillId="0" borderId="0" xfId="0" applyFill="1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15" borderId="0" xfId="0" applyFill="1" applyBorder="1" applyAlignment="1" applyProtection="1">
      <alignment horizontal="center" wrapText="1"/>
    </xf>
    <xf numFmtId="0" fontId="93" fillId="0" borderId="0" xfId="0" applyFont="1" applyFill="1" applyBorder="1" applyAlignment="1" applyProtection="1">
      <alignment horizontal="center" wrapText="1"/>
    </xf>
    <xf numFmtId="0" fontId="93" fillId="0" borderId="0" xfId="0" applyFont="1" applyBorder="1" applyAlignment="1" applyProtection="1">
      <alignment horizontal="center" wrapText="1"/>
    </xf>
    <xf numFmtId="0" fontId="86" fillId="0" borderId="0" xfId="0" applyFont="1" applyBorder="1" applyAlignment="1" applyProtection="1">
      <alignment horizontal="center" wrapText="1"/>
    </xf>
    <xf numFmtId="0" fontId="0" fillId="39" borderId="0" xfId="0" applyFill="1" applyBorder="1" applyAlignment="1" applyProtection="1">
      <alignment horizontal="center" wrapText="1"/>
    </xf>
    <xf numFmtId="0" fontId="16" fillId="0" borderId="9" xfId="0" applyFont="1" applyBorder="1" applyAlignment="1" applyProtection="1">
      <alignment horizontal="center" wrapText="1"/>
    </xf>
    <xf numFmtId="0" fontId="3" fillId="2" borderId="9" xfId="0" applyFont="1" applyFill="1" applyBorder="1" applyAlignment="1" applyProtection="1">
      <alignment horizontal="center" wrapText="1"/>
    </xf>
    <xf numFmtId="0" fontId="0" fillId="2" borderId="9" xfId="0" applyFont="1" applyFill="1" applyBorder="1" applyAlignment="1" applyProtection="1">
      <alignment horizontal="center" wrapText="1"/>
    </xf>
    <xf numFmtId="0" fontId="3" fillId="2" borderId="22" xfId="0" applyFont="1" applyFill="1" applyBorder="1" applyAlignment="1" applyProtection="1">
      <alignment horizontal="center" wrapText="1"/>
    </xf>
    <xf numFmtId="0" fontId="0" fillId="2" borderId="22" xfId="0" applyFont="1" applyFill="1" applyBorder="1" applyAlignment="1" applyProtection="1">
      <alignment horizontal="center" wrapText="1"/>
    </xf>
    <xf numFmtId="0" fontId="0" fillId="41" borderId="38" xfId="0" applyFill="1" applyBorder="1" applyAlignment="1" applyProtection="1">
      <alignment horizontal="center"/>
    </xf>
    <xf numFmtId="1" fontId="0" fillId="41" borderId="22" xfId="0" applyNumberFormat="1" applyFill="1" applyBorder="1" applyAlignment="1" applyProtection="1">
      <alignment horizontal="center" vertical="center"/>
    </xf>
    <xf numFmtId="1" fontId="25" fillId="41" borderId="9" xfId="0" applyNumberFormat="1" applyFont="1" applyFill="1" applyBorder="1" applyAlignment="1" applyProtection="1">
      <alignment horizontal="center"/>
    </xf>
    <xf numFmtId="0" fontId="4" fillId="2" borderId="9" xfId="0" applyNumberFormat="1" applyFont="1" applyFill="1" applyBorder="1" applyAlignment="1" applyProtection="1">
      <alignment horizontal="center" vertical="top"/>
    </xf>
    <xf numFmtId="0" fontId="23" fillId="0" borderId="8" xfId="0" applyNumberFormat="1" applyFont="1" applyFill="1" applyBorder="1" applyAlignment="1">
      <alignment horizontal="right" vertical="center"/>
    </xf>
    <xf numFmtId="0" fontId="35" fillId="0" borderId="16" xfId="0" applyNumberFormat="1" applyFont="1" applyFill="1" applyBorder="1" applyAlignment="1">
      <alignment horizontal="left" vertical="center"/>
    </xf>
    <xf numFmtId="0" fontId="35" fillId="0" borderId="7" xfId="0" applyNumberFormat="1" applyFont="1" applyFill="1" applyBorder="1" applyAlignment="1">
      <alignment horizontal="right" vertical="center"/>
    </xf>
    <xf numFmtId="0" fontId="4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0" fillId="0" borderId="22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0" fontId="23" fillId="19" borderId="9" xfId="0" applyFont="1" applyFill="1" applyBorder="1" applyAlignment="1" applyProtection="1">
      <alignment horizontal="center" vertical="center"/>
    </xf>
    <xf numFmtId="16" fontId="43" fillId="41" borderId="24" xfId="0" applyNumberFormat="1" applyFont="1" applyFill="1" applyBorder="1" applyAlignment="1" applyProtection="1">
      <alignment horizontal="center" vertical="center"/>
    </xf>
    <xf numFmtId="14" fontId="0" fillId="41" borderId="24" xfId="0" applyNumberFormat="1" applyFill="1" applyBorder="1" applyAlignment="1">
      <alignment horizontal="center" vertical="center"/>
    </xf>
    <xf numFmtId="14" fontId="17" fillId="41" borderId="24" xfId="0" applyNumberFormat="1" applyFont="1" applyFill="1" applyBorder="1" applyAlignment="1">
      <alignment horizontal="center" vertical="center"/>
    </xf>
    <xf numFmtId="16" fontId="0" fillId="41" borderId="24" xfId="0" applyNumberFormat="1" applyFill="1" applyBorder="1" applyAlignment="1">
      <alignment horizontal="center" vertical="center"/>
    </xf>
    <xf numFmtId="0" fontId="0" fillId="0" borderId="38" xfId="0" applyFill="1" applyBorder="1" applyAlignment="1" applyProtection="1">
      <alignment horizontal="center"/>
    </xf>
    <xf numFmtId="0" fontId="110" fillId="2" borderId="0" xfId="0" applyNumberFormat="1" applyFont="1" applyFill="1" applyBorder="1" applyAlignment="1">
      <alignment vertical="center"/>
    </xf>
    <xf numFmtId="0" fontId="109" fillId="0" borderId="44" xfId="0" applyNumberFormat="1" applyFont="1" applyFill="1" applyBorder="1" applyAlignment="1">
      <alignment horizontal="center" vertical="center"/>
    </xf>
    <xf numFmtId="0" fontId="109" fillId="0" borderId="41" xfId="0" applyNumberFormat="1" applyFont="1" applyFill="1" applyBorder="1" applyAlignment="1">
      <alignment horizontal="center" vertical="center"/>
    </xf>
    <xf numFmtId="0" fontId="23" fillId="19" borderId="9" xfId="0" applyNumberFormat="1" applyFont="1" applyFill="1" applyBorder="1" applyAlignment="1" applyProtection="1">
      <alignment horizontal="center" vertical="center"/>
    </xf>
    <xf numFmtId="0" fontId="23" fillId="0" borderId="7" xfId="0" applyNumberFormat="1" applyFont="1" applyFill="1" applyBorder="1" applyAlignment="1">
      <alignment horizontal="center" vertical="center"/>
    </xf>
    <xf numFmtId="0" fontId="23" fillId="0" borderId="8" xfId="0" applyNumberFormat="1" applyFont="1" applyFill="1" applyBorder="1" applyAlignment="1">
      <alignment horizontal="center" vertical="center"/>
    </xf>
    <xf numFmtId="0" fontId="109" fillId="0" borderId="7" xfId="0" applyNumberFormat="1" applyFont="1" applyFill="1" applyBorder="1" applyAlignment="1">
      <alignment horizontal="right" vertical="center"/>
    </xf>
    <xf numFmtId="0" fontId="109" fillId="0" borderId="8" xfId="0" applyNumberFormat="1" applyFont="1" applyFill="1" applyBorder="1" applyAlignment="1">
      <alignment horizontal="center" vertical="center"/>
    </xf>
    <xf numFmtId="0" fontId="65" fillId="3" borderId="0" xfId="0" applyFont="1" applyFill="1"/>
    <xf numFmtId="0" fontId="0" fillId="3" borderId="0" xfId="0" applyFill="1"/>
    <xf numFmtId="0" fontId="23" fillId="2" borderId="7" xfId="0" applyNumberFormat="1" applyFont="1" applyFill="1" applyBorder="1" applyAlignment="1">
      <alignment horizontal="left" vertical="center"/>
    </xf>
    <xf numFmtId="0" fontId="23" fillId="2" borderId="16" xfId="0" applyNumberFormat="1" applyFont="1" applyFill="1" applyBorder="1" applyAlignment="1">
      <alignment horizontal="center" vertical="center"/>
    </xf>
    <xf numFmtId="0" fontId="23" fillId="2" borderId="16" xfId="0" applyNumberFormat="1" applyFont="1" applyFill="1" applyBorder="1" applyAlignment="1">
      <alignment horizontal="left" vertical="center"/>
    </xf>
    <xf numFmtId="0" fontId="23" fillId="2" borderId="8" xfId="0" applyNumberFormat="1" applyFont="1" applyFill="1" applyBorder="1" applyAlignment="1">
      <alignment horizontal="center" vertical="center"/>
    </xf>
    <xf numFmtId="0" fontId="23" fillId="2" borderId="7" xfId="0" applyNumberFormat="1" applyFont="1" applyFill="1" applyBorder="1" applyAlignment="1">
      <alignment horizontal="center" vertical="center"/>
    </xf>
    <xf numFmtId="0" fontId="31" fillId="2" borderId="44" xfId="0" applyNumberFormat="1" applyFont="1" applyFill="1" applyBorder="1" applyAlignment="1">
      <alignment horizontal="center" vertical="center" wrapText="1"/>
    </xf>
    <xf numFmtId="0" fontId="31" fillId="2" borderId="6" xfId="0" applyNumberFormat="1" applyFont="1" applyFill="1" applyBorder="1" applyAlignment="1">
      <alignment horizontal="center" vertical="center" wrapText="1"/>
    </xf>
    <xf numFmtId="0" fontId="31" fillId="2" borderId="41" xfId="0" applyNumberFormat="1" applyFont="1" applyFill="1" applyBorder="1" applyAlignment="1">
      <alignment horizontal="center" vertical="center" wrapText="1"/>
    </xf>
    <xf numFmtId="0" fontId="112" fillId="29" borderId="0" xfId="0" applyFont="1" applyFill="1"/>
    <xf numFmtId="0" fontId="25" fillId="0" borderId="0" xfId="0" applyFont="1"/>
    <xf numFmtId="0" fontId="39" fillId="29" borderId="0" xfId="0" applyFont="1" applyFill="1"/>
    <xf numFmtId="0" fontId="0" fillId="0" borderId="0" xfId="0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 vertical="top"/>
    </xf>
    <xf numFmtId="14" fontId="43" fillId="0" borderId="24" xfId="0" applyNumberFormat="1" applyFont="1" applyFill="1" applyBorder="1" applyAlignment="1" applyProtection="1">
      <alignment horizontal="center" vertical="center"/>
    </xf>
    <xf numFmtId="14" fontId="0" fillId="0" borderId="0" xfId="0" applyNumberFormat="1" applyBorder="1" applyAlignment="1" applyProtection="1">
      <alignment horizontal="center"/>
    </xf>
    <xf numFmtId="0" fontId="14" fillId="0" borderId="0" xfId="0" applyFont="1" applyBorder="1"/>
    <xf numFmtId="0" fontId="0" fillId="0" borderId="0" xfId="0" applyBorder="1" applyAlignment="1" applyProtection="1">
      <alignment horizontal="center"/>
    </xf>
    <xf numFmtId="0" fontId="117" fillId="0" borderId="0" xfId="4" applyFont="1"/>
    <xf numFmtId="14" fontId="3" fillId="0" borderId="0" xfId="0" applyNumberFormat="1" applyFont="1" applyBorder="1" applyAlignment="1" applyProtection="1">
      <alignment horizontal="center"/>
    </xf>
    <xf numFmtId="0" fontId="0" fillId="14" borderId="38" xfId="0" applyFill="1" applyBorder="1" applyAlignment="1" applyProtection="1">
      <alignment horizontal="center"/>
    </xf>
    <xf numFmtId="0" fontId="14" fillId="14" borderId="8" xfId="0" applyFont="1" applyFill="1" applyBorder="1" applyAlignment="1" applyProtection="1">
      <alignment horizontal="center"/>
    </xf>
    <xf numFmtId="0" fontId="0" fillId="14" borderId="9" xfId="0" applyNumberFormat="1" applyFill="1" applyBorder="1" applyAlignment="1" applyProtection="1">
      <alignment horizontal="center"/>
    </xf>
    <xf numFmtId="1" fontId="0" fillId="14" borderId="9" xfId="0" applyNumberFormat="1" applyFill="1" applyBorder="1" applyAlignment="1" applyProtection="1">
      <alignment horizontal="center"/>
    </xf>
    <xf numFmtId="0" fontId="0" fillId="14" borderId="9" xfId="0" applyFill="1" applyBorder="1" applyAlignment="1" applyProtection="1">
      <alignment horizontal="center"/>
    </xf>
    <xf numFmtId="0" fontId="12" fillId="0" borderId="9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4" fontId="45" fillId="0" borderId="9" xfId="0" applyNumberFormat="1" applyFont="1" applyFill="1" applyBorder="1" applyAlignment="1" applyProtection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textRotation="255"/>
    </xf>
    <xf numFmtId="0" fontId="9" fillId="0" borderId="3" xfId="0" applyFont="1" applyBorder="1" applyAlignment="1">
      <alignment horizontal="center" vertical="center" textRotation="255"/>
    </xf>
    <xf numFmtId="0" fontId="9" fillId="0" borderId="4" xfId="0" applyFont="1" applyBorder="1" applyAlignment="1">
      <alignment horizontal="center" vertical="center" textRotation="255"/>
    </xf>
    <xf numFmtId="0" fontId="9" fillId="0" borderId="5" xfId="0" applyFont="1" applyBorder="1" applyAlignment="1">
      <alignment horizontal="center" vertical="center" textRotation="255"/>
    </xf>
    <xf numFmtId="0" fontId="9" fillId="0" borderId="31" xfId="0" applyFont="1" applyBorder="1" applyAlignment="1">
      <alignment horizontal="center" vertical="center" textRotation="255"/>
    </xf>
    <xf numFmtId="0" fontId="9" fillId="0" borderId="32" xfId="0" applyFont="1" applyBorder="1" applyAlignment="1">
      <alignment horizontal="center" vertical="center" textRotation="255"/>
    </xf>
    <xf numFmtId="0" fontId="4" fillId="0" borderId="27" xfId="0" applyFont="1" applyBorder="1" applyAlignment="1">
      <alignment horizontal="center" vertical="center" textRotation="255"/>
    </xf>
    <xf numFmtId="0" fontId="4" fillId="0" borderId="28" xfId="0" applyFont="1" applyBorder="1" applyAlignment="1">
      <alignment horizontal="center" vertical="center" textRotation="255"/>
    </xf>
    <xf numFmtId="0" fontId="4" fillId="0" borderId="33" xfId="0" applyFont="1" applyBorder="1" applyAlignment="1">
      <alignment horizontal="center" vertical="center" textRotation="255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 textRotation="255"/>
    </xf>
    <xf numFmtId="0" fontId="12" fillId="0" borderId="7" xfId="0" applyFont="1" applyBorder="1" applyAlignment="1">
      <alignment vertical="center"/>
    </xf>
    <xf numFmtId="0" fontId="12" fillId="0" borderId="8" xfId="0" applyFont="1" applyBorder="1" applyAlignment="1">
      <alignment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textRotation="255"/>
    </xf>
    <xf numFmtId="0" fontId="16" fillId="0" borderId="3" xfId="0" applyFont="1" applyBorder="1" applyAlignment="1">
      <alignment horizontal="center" vertical="center" textRotation="255"/>
    </xf>
    <xf numFmtId="0" fontId="16" fillId="0" borderId="4" xfId="0" applyFont="1" applyBorder="1" applyAlignment="1">
      <alignment horizontal="center" vertical="center" textRotation="255"/>
    </xf>
    <xf numFmtId="0" fontId="16" fillId="0" borderId="5" xfId="0" applyFont="1" applyBorder="1" applyAlignment="1">
      <alignment horizontal="center" vertical="center" textRotation="255"/>
    </xf>
    <xf numFmtId="0" fontId="16" fillId="0" borderId="31" xfId="0" applyFont="1" applyBorder="1" applyAlignment="1">
      <alignment horizontal="center" vertical="center" textRotation="255"/>
    </xf>
    <xf numFmtId="0" fontId="16" fillId="0" borderId="32" xfId="0" applyFont="1" applyBorder="1" applyAlignment="1">
      <alignment horizontal="center" vertical="center" textRotation="255"/>
    </xf>
    <xf numFmtId="0" fontId="4" fillId="0" borderId="29" xfId="0" applyFont="1" applyBorder="1" applyAlignment="1">
      <alignment horizontal="center" vertical="center" textRotation="255"/>
    </xf>
    <xf numFmtId="0" fontId="12" fillId="0" borderId="22" xfId="0" applyFont="1" applyFill="1" applyBorder="1" applyAlignment="1">
      <alignment wrapText="1"/>
    </xf>
    <xf numFmtId="0" fontId="12" fillId="0" borderId="23" xfId="0" applyFont="1" applyFill="1" applyBorder="1" applyAlignment="1">
      <alignment wrapText="1"/>
    </xf>
    <xf numFmtId="0" fontId="12" fillId="0" borderId="22" xfId="0" applyFont="1" applyFill="1" applyBorder="1" applyAlignment="1">
      <alignment vertical="center"/>
    </xf>
    <xf numFmtId="0" fontId="12" fillId="0" borderId="23" xfId="0" applyFont="1" applyFill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12" fillId="0" borderId="22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3" fillId="0" borderId="15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1" fillId="2" borderId="16" xfId="0" applyFont="1" applyFill="1" applyBorder="1" applyAlignment="1">
      <alignment horizontal="left" vertical="center"/>
    </xf>
    <xf numFmtId="0" fontId="11" fillId="2" borderId="17" xfId="0" applyFont="1" applyFill="1" applyBorder="1" applyAlignment="1">
      <alignment horizontal="left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1" fillId="2" borderId="20" xfId="0" applyFont="1" applyFill="1" applyBorder="1" applyAlignment="1">
      <alignment horizontal="left" vertical="center"/>
    </xf>
    <xf numFmtId="0" fontId="11" fillId="2" borderId="21" xfId="0" applyFont="1" applyFill="1" applyBorder="1" applyAlignment="1">
      <alignment horizontal="left" vertical="center"/>
    </xf>
    <xf numFmtId="165" fontId="9" fillId="0" borderId="10" xfId="0" applyNumberFormat="1" applyFont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  <xf numFmtId="49" fontId="10" fillId="0" borderId="10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49" fontId="7" fillId="0" borderId="12" xfId="0" applyNumberFormat="1" applyFont="1" applyBorder="1" applyAlignment="1">
      <alignment horizontal="center"/>
    </xf>
    <xf numFmtId="49" fontId="7" fillId="0" borderId="13" xfId="0" applyNumberFormat="1" applyFont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9" fontId="23" fillId="2" borderId="1" xfId="0" applyNumberFormat="1" applyFont="1" applyFill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/>
    </xf>
    <xf numFmtId="0" fontId="23" fillId="2" borderId="31" xfId="0" applyFont="1" applyFill="1" applyBorder="1" applyAlignment="1">
      <alignment horizontal="center" vertical="center"/>
    </xf>
    <xf numFmtId="0" fontId="23" fillId="2" borderId="26" xfId="0" applyFont="1" applyFill="1" applyBorder="1" applyAlignment="1">
      <alignment horizontal="center" vertical="center"/>
    </xf>
    <xf numFmtId="0" fontId="23" fillId="2" borderId="32" xfId="0" applyFont="1" applyFill="1" applyBorder="1" applyAlignment="1">
      <alignment horizontal="center" vertical="center"/>
    </xf>
    <xf numFmtId="9" fontId="39" fillId="5" borderId="7" xfId="0" applyNumberFormat="1" applyFont="1" applyFill="1" applyBorder="1" applyAlignment="1">
      <alignment horizontal="center" vertical="center"/>
    </xf>
    <xf numFmtId="9" fontId="39" fillId="5" borderId="6" xfId="0" applyNumberFormat="1" applyFont="1" applyFill="1" applyBorder="1" applyAlignment="1">
      <alignment horizontal="center" vertical="center"/>
    </xf>
    <xf numFmtId="9" fontId="39" fillId="5" borderId="41" xfId="0" applyNumberFormat="1" applyFont="1" applyFill="1" applyBorder="1" applyAlignment="1">
      <alignment horizontal="center" vertical="center"/>
    </xf>
    <xf numFmtId="9" fontId="2" fillId="2" borderId="7" xfId="0" applyNumberFormat="1" applyFont="1" applyFill="1" applyBorder="1" applyAlignment="1">
      <alignment horizontal="center" vertical="center"/>
    </xf>
    <xf numFmtId="9" fontId="2" fillId="2" borderId="16" xfId="0" applyNumberFormat="1" applyFont="1" applyFill="1" applyBorder="1" applyAlignment="1">
      <alignment horizontal="center" vertical="center"/>
    </xf>
    <xf numFmtId="9" fontId="2" fillId="2" borderId="8" xfId="0" applyNumberFormat="1" applyFont="1" applyFill="1" applyBorder="1" applyAlignment="1">
      <alignment horizontal="center" vertical="center"/>
    </xf>
    <xf numFmtId="9" fontId="32" fillId="5" borderId="1" xfId="0" applyNumberFormat="1" applyFont="1" applyFill="1" applyBorder="1" applyAlignment="1">
      <alignment horizontal="center" vertical="center"/>
    </xf>
    <xf numFmtId="0" fontId="32" fillId="5" borderId="2" xfId="0" applyFont="1" applyFill="1" applyBorder="1" applyAlignment="1">
      <alignment horizontal="center" vertical="center"/>
    </xf>
    <xf numFmtId="0" fontId="32" fillId="5" borderId="3" xfId="0" applyFont="1" applyFill="1" applyBorder="1" applyAlignment="1">
      <alignment horizontal="center" vertical="center"/>
    </xf>
    <xf numFmtId="0" fontId="32" fillId="5" borderId="31" xfId="0" applyFont="1" applyFill="1" applyBorder="1" applyAlignment="1">
      <alignment horizontal="center" vertical="center"/>
    </xf>
    <xf numFmtId="0" fontId="32" fillId="5" borderId="26" xfId="0" applyFont="1" applyFill="1" applyBorder="1" applyAlignment="1">
      <alignment horizontal="center" vertical="center"/>
    </xf>
    <xf numFmtId="0" fontId="32" fillId="5" borderId="32" xfId="0" applyFont="1" applyFill="1" applyBorder="1" applyAlignment="1">
      <alignment horizontal="center" vertical="center"/>
    </xf>
    <xf numFmtId="0" fontId="19" fillId="20" borderId="9" xfId="0" applyNumberFormat="1" applyFont="1" applyFill="1" applyBorder="1" applyAlignment="1" applyProtection="1">
      <alignment horizontal="center" vertical="center"/>
      <protection locked="0"/>
    </xf>
    <xf numFmtId="0" fontId="19" fillId="20" borderId="7" xfId="0" applyNumberFormat="1" applyFont="1" applyFill="1" applyBorder="1" applyAlignment="1" applyProtection="1">
      <alignment horizontal="center" vertical="center"/>
      <protection locked="0"/>
    </xf>
    <xf numFmtId="0" fontId="19" fillId="20" borderId="16" xfId="0" applyNumberFormat="1" applyFont="1" applyFill="1" applyBorder="1" applyAlignment="1" applyProtection="1">
      <alignment horizontal="center" vertical="center"/>
      <protection locked="0"/>
    </xf>
    <xf numFmtId="0" fontId="19" fillId="20" borderId="8" xfId="0" applyNumberFormat="1" applyFont="1" applyFill="1" applyBorder="1" applyAlignment="1" applyProtection="1">
      <alignment horizontal="center" vertical="center"/>
      <protection locked="0"/>
    </xf>
    <xf numFmtId="9" fontId="0" fillId="21" borderId="9" xfId="0" applyNumberFormat="1" applyFill="1" applyBorder="1" applyAlignment="1" applyProtection="1">
      <alignment horizontal="right" vertical="center" indent="3"/>
    </xf>
    <xf numFmtId="0" fontId="0" fillId="21" borderId="9" xfId="0" applyFill="1" applyBorder="1" applyAlignment="1" applyProtection="1">
      <alignment horizontal="right" vertical="center" indent="3"/>
    </xf>
    <xf numFmtId="0" fontId="3" fillId="0" borderId="65" xfId="0" applyFont="1" applyFill="1" applyBorder="1" applyAlignment="1">
      <alignment horizontal="center" vertical="center"/>
    </xf>
    <xf numFmtId="0" fontId="3" fillId="0" borderId="41" xfId="0" applyFont="1" applyFill="1" applyBorder="1" applyAlignment="1">
      <alignment horizontal="center" vertical="center"/>
    </xf>
    <xf numFmtId="9" fontId="0" fillId="2" borderId="9" xfId="0" applyNumberFormat="1" applyFill="1" applyBorder="1" applyAlignment="1" applyProtection="1">
      <alignment horizontal="center"/>
    </xf>
    <xf numFmtId="9" fontId="0" fillId="0" borderId="9" xfId="0" applyNumberFormat="1" applyBorder="1" applyAlignment="1" applyProtection="1">
      <alignment horizontal="center"/>
    </xf>
    <xf numFmtId="9" fontId="0" fillId="0" borderId="9" xfId="0" applyNumberFormat="1" applyBorder="1" applyAlignment="1" applyProtection="1">
      <alignment horizontal="center"/>
      <protection locked="0"/>
    </xf>
    <xf numFmtId="9" fontId="0" fillId="0" borderId="9" xfId="0" applyNumberFormat="1" applyBorder="1" applyAlignment="1" applyProtection="1">
      <alignment horizontal="center" vertical="center"/>
    </xf>
    <xf numFmtId="9" fontId="5" fillId="0" borderId="9" xfId="0" applyNumberFormat="1" applyFont="1" applyFill="1" applyBorder="1" applyAlignment="1" applyProtection="1">
      <alignment horizontal="right" vertical="center" indent="5"/>
    </xf>
    <xf numFmtId="9" fontId="0" fillId="0" borderId="9" xfId="0" applyNumberFormat="1" applyBorder="1" applyAlignment="1" applyProtection="1">
      <alignment horizontal="right" vertical="center" indent="4"/>
    </xf>
    <xf numFmtId="0" fontId="0" fillId="0" borderId="9" xfId="0" applyBorder="1" applyAlignment="1" applyProtection="1">
      <alignment horizontal="right" vertical="center" indent="4"/>
    </xf>
    <xf numFmtId="9" fontId="0" fillId="0" borderId="9" xfId="0" applyNumberFormat="1" applyBorder="1" applyAlignment="1" applyProtection="1">
      <alignment horizontal="right" vertical="center" indent="3"/>
    </xf>
    <xf numFmtId="0" fontId="0" fillId="0" borderId="9" xfId="0" applyBorder="1" applyAlignment="1" applyProtection="1">
      <alignment horizontal="right" vertical="center" indent="3"/>
    </xf>
    <xf numFmtId="9" fontId="0" fillId="0" borderId="9" xfId="0" applyNumberFormat="1" applyBorder="1" applyAlignment="1" applyProtection="1">
      <alignment horizontal="right" vertical="center" indent="2"/>
    </xf>
    <xf numFmtId="0" fontId="0" fillId="0" borderId="9" xfId="0" applyBorder="1" applyAlignment="1" applyProtection="1">
      <alignment horizontal="right" vertical="center" indent="2"/>
    </xf>
    <xf numFmtId="9" fontId="17" fillId="5" borderId="23" xfId="0" applyNumberFormat="1" applyFont="1" applyFill="1" applyBorder="1" applyAlignment="1" applyProtection="1">
      <alignment horizontal="center"/>
    </xf>
    <xf numFmtId="9" fontId="0" fillId="5" borderId="23" xfId="0" applyNumberFormat="1" applyFill="1" applyBorder="1" applyAlignment="1" applyProtection="1">
      <alignment horizontal="right" indent="5"/>
    </xf>
    <xf numFmtId="9" fontId="17" fillId="5" borderId="23" xfId="0" applyNumberFormat="1" applyFont="1" applyFill="1" applyBorder="1" applyAlignment="1" applyProtection="1">
      <alignment horizontal="right" indent="4"/>
    </xf>
    <xf numFmtId="9" fontId="17" fillId="5" borderId="23" xfId="0" applyNumberFormat="1" applyFont="1" applyFill="1" applyBorder="1" applyAlignment="1" applyProtection="1">
      <alignment horizontal="right" indent="3"/>
    </xf>
    <xf numFmtId="9" fontId="17" fillId="5" borderId="23" xfId="0" applyNumberFormat="1" applyFont="1" applyFill="1" applyBorder="1" applyAlignment="1" applyProtection="1">
      <alignment horizontal="right" indent="2"/>
    </xf>
    <xf numFmtId="49" fontId="5" fillId="0" borderId="0" xfId="1" applyNumberFormat="1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>
      <alignment horizontal="center"/>
    </xf>
    <xf numFmtId="14" fontId="3" fillId="2" borderId="0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9" fontId="5" fillId="2" borderId="0" xfId="0" applyNumberFormat="1" applyFont="1" applyFill="1" applyBorder="1" applyAlignment="1">
      <alignment horizontal="center"/>
    </xf>
    <xf numFmtId="9" fontId="3" fillId="2" borderId="0" xfId="0" applyNumberFormat="1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14" fontId="4" fillId="16" borderId="9" xfId="0" applyNumberFormat="1" applyFont="1" applyFill="1" applyBorder="1" applyAlignment="1" applyProtection="1">
      <alignment horizontal="center" vertical="center"/>
    </xf>
    <xf numFmtId="14" fontId="4" fillId="8" borderId="9" xfId="0" applyNumberFormat="1" applyFont="1" applyFill="1" applyBorder="1" applyAlignment="1" applyProtection="1">
      <alignment horizontal="center" vertical="center"/>
    </xf>
    <xf numFmtId="0" fontId="111" fillId="19" borderId="64" xfId="0" applyFont="1" applyFill="1" applyBorder="1" applyAlignment="1" applyProtection="1">
      <alignment horizontal="right" vertical="center" wrapText="1"/>
    </xf>
    <xf numFmtId="0" fontId="111" fillId="19" borderId="25" xfId="0" applyFont="1" applyFill="1" applyBorder="1" applyAlignment="1" applyProtection="1">
      <alignment horizontal="right" vertical="center" wrapText="1"/>
    </xf>
    <xf numFmtId="0" fontId="111" fillId="19" borderId="65" xfId="0" applyFont="1" applyFill="1" applyBorder="1" applyAlignment="1" applyProtection="1">
      <alignment horizontal="right" vertical="center" wrapText="1"/>
    </xf>
    <xf numFmtId="0" fontId="111" fillId="19" borderId="43" xfId="0" applyFont="1" applyFill="1" applyBorder="1" applyAlignment="1" applyProtection="1">
      <alignment horizontal="right" vertical="center" wrapText="1"/>
    </xf>
    <xf numFmtId="0" fontId="111" fillId="19" borderId="0" xfId="0" applyFont="1" applyFill="1" applyBorder="1" applyAlignment="1" applyProtection="1">
      <alignment horizontal="right" vertical="center" wrapText="1"/>
    </xf>
    <xf numFmtId="0" fontId="111" fillId="19" borderId="66" xfId="0" applyFont="1" applyFill="1" applyBorder="1" applyAlignment="1" applyProtection="1">
      <alignment horizontal="right" vertical="center" wrapText="1"/>
    </xf>
    <xf numFmtId="0" fontId="120" fillId="19" borderId="44" xfId="0" applyFont="1" applyFill="1" applyBorder="1" applyAlignment="1" applyProtection="1">
      <alignment horizontal="center" vertical="center" wrapText="1"/>
    </xf>
    <xf numFmtId="0" fontId="120" fillId="19" borderId="6" xfId="0" applyFont="1" applyFill="1" applyBorder="1" applyAlignment="1" applyProtection="1">
      <alignment horizontal="center" vertical="center" wrapText="1"/>
    </xf>
    <xf numFmtId="0" fontId="120" fillId="19" borderId="41" xfId="0" applyFont="1" applyFill="1" applyBorder="1" applyAlignment="1" applyProtection="1">
      <alignment horizontal="center" vertical="center" wrapText="1"/>
    </xf>
    <xf numFmtId="0" fontId="30" fillId="19" borderId="7" xfId="0" applyFont="1" applyFill="1" applyBorder="1" applyAlignment="1" applyProtection="1">
      <alignment horizontal="left" vertical="center"/>
    </xf>
    <xf numFmtId="0" fontId="30" fillId="19" borderId="16" xfId="0" applyFont="1" applyFill="1" applyBorder="1" applyAlignment="1" applyProtection="1">
      <alignment horizontal="left" vertical="center"/>
    </xf>
    <xf numFmtId="0" fontId="30" fillId="19" borderId="8" xfId="0" applyFont="1" applyFill="1" applyBorder="1" applyAlignment="1" applyProtection="1">
      <alignment horizontal="left" vertical="center"/>
    </xf>
    <xf numFmtId="22" fontId="30" fillId="19" borderId="22" xfId="0" applyNumberFormat="1" applyFont="1" applyFill="1" applyBorder="1" applyAlignment="1" applyProtection="1">
      <alignment horizontal="left" vertical="center" textRotation="180"/>
    </xf>
    <xf numFmtId="22" fontId="30" fillId="19" borderId="42" xfId="0" applyNumberFormat="1" applyFont="1" applyFill="1" applyBorder="1" applyAlignment="1" applyProtection="1">
      <alignment horizontal="left" vertical="center" textRotation="180"/>
    </xf>
    <xf numFmtId="22" fontId="30" fillId="19" borderId="23" xfId="0" applyNumberFormat="1" applyFont="1" applyFill="1" applyBorder="1" applyAlignment="1" applyProtection="1">
      <alignment horizontal="left" vertical="center" textRotation="180"/>
    </xf>
    <xf numFmtId="0" fontId="31" fillId="19" borderId="7" xfId="0" applyFont="1" applyFill="1" applyBorder="1" applyAlignment="1" applyProtection="1">
      <alignment horizontal="center" vertical="center"/>
    </xf>
    <xf numFmtId="0" fontId="31" fillId="19" borderId="16" xfId="0" applyFont="1" applyFill="1" applyBorder="1" applyAlignment="1" applyProtection="1">
      <alignment horizontal="center" vertical="center"/>
    </xf>
    <xf numFmtId="0" fontId="31" fillId="19" borderId="8" xfId="0" applyFont="1" applyFill="1" applyBorder="1" applyAlignment="1" applyProtection="1">
      <alignment horizontal="center" vertical="center"/>
    </xf>
    <xf numFmtId="0" fontId="32" fillId="19" borderId="7" xfId="0" applyFont="1" applyFill="1" applyBorder="1" applyAlignment="1" applyProtection="1">
      <alignment horizontal="center" vertical="center"/>
    </xf>
    <xf numFmtId="0" fontId="32" fillId="19" borderId="16" xfId="0" applyFont="1" applyFill="1" applyBorder="1" applyAlignment="1" applyProtection="1">
      <alignment horizontal="center" vertical="center"/>
    </xf>
    <xf numFmtId="0" fontId="32" fillId="19" borderId="8" xfId="0" applyFont="1" applyFill="1" applyBorder="1" applyAlignment="1" applyProtection="1">
      <alignment horizontal="center" vertical="center"/>
    </xf>
    <xf numFmtId="0" fontId="101" fillId="19" borderId="7" xfId="0" applyFont="1" applyFill="1" applyBorder="1" applyAlignment="1" applyProtection="1">
      <alignment horizontal="center" vertical="center"/>
    </xf>
    <xf numFmtId="0" fontId="101" fillId="19" borderId="16" xfId="0" applyFont="1" applyFill="1" applyBorder="1" applyAlignment="1" applyProtection="1">
      <alignment horizontal="center" vertical="center"/>
    </xf>
    <xf numFmtId="0" fontId="101" fillId="19" borderId="8" xfId="0" applyFont="1" applyFill="1" applyBorder="1" applyAlignment="1" applyProtection="1">
      <alignment horizontal="center" vertical="center"/>
    </xf>
    <xf numFmtId="0" fontId="33" fillId="19" borderId="7" xfId="0" applyFont="1" applyFill="1" applyBorder="1" applyAlignment="1" applyProtection="1">
      <alignment horizontal="center" vertical="center"/>
    </xf>
    <xf numFmtId="0" fontId="33" fillId="19" borderId="16" xfId="0" applyFont="1" applyFill="1" applyBorder="1" applyAlignment="1" applyProtection="1">
      <alignment horizontal="center" vertical="center"/>
    </xf>
    <xf numFmtId="0" fontId="33" fillId="19" borderId="8" xfId="0" applyFont="1" applyFill="1" applyBorder="1" applyAlignment="1" applyProtection="1">
      <alignment horizontal="center" vertical="center"/>
    </xf>
    <xf numFmtId="0" fontId="0" fillId="17" borderId="6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32" fillId="19" borderId="7" xfId="0" applyFont="1" applyFill="1" applyBorder="1" applyAlignment="1" applyProtection="1">
      <alignment horizontal="left" vertical="center"/>
    </xf>
    <xf numFmtId="0" fontId="32" fillId="19" borderId="16" xfId="0" applyFont="1" applyFill="1" applyBorder="1" applyAlignment="1" applyProtection="1">
      <alignment horizontal="left" vertical="center"/>
    </xf>
    <xf numFmtId="0" fontId="32" fillId="19" borderId="8" xfId="0" applyFont="1" applyFill="1" applyBorder="1" applyAlignment="1" applyProtection="1">
      <alignment horizontal="left" vertical="center"/>
    </xf>
    <xf numFmtId="0" fontId="35" fillId="19" borderId="7" xfId="0" applyFont="1" applyFill="1" applyBorder="1" applyAlignment="1" applyProtection="1">
      <alignment horizontal="center" vertical="center" wrapText="1"/>
    </xf>
    <xf numFmtId="0" fontId="35" fillId="19" borderId="16" xfId="0" applyFont="1" applyFill="1" applyBorder="1" applyAlignment="1" applyProtection="1">
      <alignment horizontal="center" vertical="center" wrapText="1"/>
    </xf>
    <xf numFmtId="0" fontId="35" fillId="19" borderId="8" xfId="0" applyFont="1" applyFill="1" applyBorder="1" applyAlignment="1" applyProtection="1">
      <alignment horizontal="center" vertical="center" wrapText="1"/>
    </xf>
    <xf numFmtId="0" fontId="101" fillId="19" borderId="7" xfId="0" applyFont="1" applyFill="1" applyBorder="1" applyAlignment="1" applyProtection="1">
      <alignment horizontal="center" vertical="center" wrapText="1"/>
    </xf>
    <xf numFmtId="0" fontId="101" fillId="19" borderId="16" xfId="0" applyFont="1" applyFill="1" applyBorder="1" applyAlignment="1" applyProtection="1">
      <alignment horizontal="center" vertical="center" wrapText="1"/>
    </xf>
    <xf numFmtId="0" fontId="101" fillId="19" borderId="8" xfId="0" applyFont="1" applyFill="1" applyBorder="1" applyAlignment="1" applyProtection="1">
      <alignment horizontal="center" vertical="center" wrapText="1"/>
    </xf>
    <xf numFmtId="0" fontId="53" fillId="30" borderId="0" xfId="4" applyFont="1" applyFill="1" applyBorder="1" applyAlignment="1">
      <alignment horizontal="center" vertical="center"/>
    </xf>
    <xf numFmtId="0" fontId="104" fillId="0" borderId="1" xfId="4" applyFont="1" applyBorder="1" applyAlignment="1">
      <alignment horizontal="center" vertical="center" wrapText="1"/>
    </xf>
    <xf numFmtId="0" fontId="104" fillId="0" borderId="2" xfId="4" applyFont="1" applyBorder="1" applyAlignment="1">
      <alignment horizontal="center" vertical="center" wrapText="1"/>
    </xf>
    <xf numFmtId="0" fontId="104" fillId="0" borderId="48" xfId="4" applyFont="1" applyBorder="1" applyAlignment="1">
      <alignment horizontal="center" vertical="center" wrapText="1"/>
    </xf>
    <xf numFmtId="0" fontId="104" fillId="0" borderId="4" xfId="4" applyFont="1" applyBorder="1" applyAlignment="1">
      <alignment horizontal="center" vertical="center" wrapText="1"/>
    </xf>
    <xf numFmtId="0" fontId="104" fillId="0" borderId="0" xfId="4" applyFont="1" applyBorder="1" applyAlignment="1">
      <alignment horizontal="center" vertical="center" wrapText="1"/>
    </xf>
    <xf numFmtId="0" fontId="104" fillId="0" borderId="50" xfId="4" applyFont="1" applyBorder="1" applyAlignment="1">
      <alignment horizontal="center" vertical="center" wrapText="1"/>
    </xf>
    <xf numFmtId="0" fontId="104" fillId="0" borderId="53" xfId="4" applyFont="1" applyBorder="1" applyAlignment="1">
      <alignment horizontal="center" vertical="center" wrapText="1"/>
    </xf>
    <xf numFmtId="0" fontId="104" fillId="0" borderId="54" xfId="4" applyFont="1" applyBorder="1" applyAlignment="1">
      <alignment horizontal="center" vertical="center" wrapText="1"/>
    </xf>
    <xf numFmtId="0" fontId="104" fillId="0" borderId="55" xfId="4" applyFont="1" applyBorder="1" applyAlignment="1">
      <alignment horizontal="center" vertical="center" wrapText="1"/>
    </xf>
    <xf numFmtId="0" fontId="56" fillId="2" borderId="49" xfId="4" applyFont="1" applyFill="1" applyBorder="1" applyAlignment="1">
      <alignment horizontal="left" wrapText="1" indent="1"/>
    </xf>
    <xf numFmtId="0" fontId="56" fillId="2" borderId="3" xfId="4" applyFont="1" applyFill="1" applyBorder="1" applyAlignment="1">
      <alignment horizontal="left" wrapText="1" indent="1"/>
    </xf>
    <xf numFmtId="0" fontId="56" fillId="2" borderId="51" xfId="4" applyFont="1" applyFill="1" applyBorder="1" applyAlignment="1">
      <alignment horizontal="left" wrapText="1" indent="1"/>
    </xf>
    <xf numFmtId="0" fontId="56" fillId="2" borderId="52" xfId="4" applyFont="1" applyFill="1" applyBorder="1" applyAlignment="1">
      <alignment horizontal="left" wrapText="1" indent="1"/>
    </xf>
    <xf numFmtId="0" fontId="119" fillId="18" borderId="56" xfId="4" applyFont="1" applyFill="1" applyBorder="1" applyAlignment="1">
      <alignment horizontal="center" vertical="center" wrapText="1"/>
    </xf>
    <xf numFmtId="0" fontId="119" fillId="18" borderId="57" xfId="4" applyFont="1" applyFill="1" applyBorder="1" applyAlignment="1">
      <alignment horizontal="center" vertical="center" wrapText="1"/>
    </xf>
    <xf numFmtId="0" fontId="119" fillId="18" borderId="60" xfId="4" applyFont="1" applyFill="1" applyBorder="1" applyAlignment="1">
      <alignment horizontal="center" vertical="center" wrapText="1"/>
    </xf>
    <xf numFmtId="0" fontId="119" fillId="18" borderId="5" xfId="4" applyFont="1" applyFill="1" applyBorder="1" applyAlignment="1">
      <alignment horizontal="center" vertical="center" wrapText="1"/>
    </xf>
    <xf numFmtId="0" fontId="119" fillId="18" borderId="62" xfId="4" applyFont="1" applyFill="1" applyBorder="1" applyAlignment="1">
      <alignment horizontal="center" vertical="center" wrapText="1"/>
    </xf>
    <xf numFmtId="0" fontId="119" fillId="18" borderId="32" xfId="4" applyFont="1" applyFill="1" applyBorder="1" applyAlignment="1">
      <alignment horizontal="center" vertical="center" wrapText="1"/>
    </xf>
    <xf numFmtId="0" fontId="118" fillId="0" borderId="58" xfId="4" applyNumberFormat="1" applyFont="1" applyBorder="1" applyAlignment="1">
      <alignment horizontal="center" vertical="center" wrapText="1"/>
    </xf>
    <xf numFmtId="0" fontId="118" fillId="0" borderId="47" xfId="4" applyNumberFormat="1" applyFont="1" applyBorder="1" applyAlignment="1">
      <alignment horizontal="center" vertical="center" wrapText="1"/>
    </xf>
    <xf numFmtId="0" fontId="118" fillId="0" borderId="59" xfId="4" applyNumberFormat="1" applyFont="1" applyBorder="1" applyAlignment="1">
      <alignment horizontal="center" vertical="center" wrapText="1"/>
    </xf>
    <xf numFmtId="0" fontId="118" fillId="0" borderId="53" xfId="4" applyNumberFormat="1" applyFont="1" applyBorder="1" applyAlignment="1">
      <alignment horizontal="center" vertical="center" wrapText="1"/>
    </xf>
    <xf numFmtId="0" fontId="118" fillId="0" borderId="54" xfId="4" applyNumberFormat="1" applyFont="1" applyBorder="1" applyAlignment="1">
      <alignment horizontal="center" vertical="center" wrapText="1"/>
    </xf>
    <xf numFmtId="0" fontId="118" fillId="0" borderId="55" xfId="4" applyNumberFormat="1" applyFont="1" applyBorder="1" applyAlignment="1">
      <alignment horizontal="center" vertical="center" wrapText="1"/>
    </xf>
    <xf numFmtId="22" fontId="25" fillId="0" borderId="88" xfId="4" applyNumberFormat="1" applyFont="1" applyBorder="1" applyAlignment="1">
      <alignment horizontal="center"/>
    </xf>
    <xf numFmtId="22" fontId="25" fillId="0" borderId="89" xfId="4" applyNumberFormat="1" applyFont="1" applyBorder="1" applyAlignment="1">
      <alignment horizontal="center"/>
    </xf>
    <xf numFmtId="22" fontId="25" fillId="0" borderId="90" xfId="4" applyNumberFormat="1" applyFont="1" applyBorder="1" applyAlignment="1">
      <alignment horizontal="center"/>
    </xf>
    <xf numFmtId="0" fontId="35" fillId="0" borderId="7" xfId="0" applyNumberFormat="1" applyFont="1" applyFill="1" applyBorder="1" applyAlignment="1">
      <alignment horizontal="center" vertical="center"/>
    </xf>
    <xf numFmtId="0" fontId="35" fillId="0" borderId="16" xfId="0" applyNumberFormat="1" applyFont="1" applyFill="1" applyBorder="1" applyAlignment="1">
      <alignment horizontal="center" vertical="center"/>
    </xf>
    <xf numFmtId="0" fontId="35" fillId="0" borderId="8" xfId="0" applyNumberFormat="1" applyFont="1" applyFill="1" applyBorder="1" applyAlignment="1">
      <alignment horizontal="center" vertical="center"/>
    </xf>
    <xf numFmtId="22" fontId="90" fillId="0" borderId="9" xfId="0" applyNumberFormat="1" applyFont="1" applyFill="1" applyBorder="1" applyAlignment="1">
      <alignment horizontal="center" vertical="center" textRotation="180"/>
    </xf>
    <xf numFmtId="0" fontId="90" fillId="0" borderId="9" xfId="0" applyFont="1" applyFill="1" applyBorder="1" applyAlignment="1">
      <alignment horizontal="center" vertical="center" textRotation="180"/>
    </xf>
    <xf numFmtId="0" fontId="116" fillId="0" borderId="64" xfId="0" applyNumberFormat="1" applyFont="1" applyFill="1" applyBorder="1" applyAlignment="1">
      <alignment horizontal="center" vertical="center"/>
    </xf>
    <xf numFmtId="0" fontId="116" fillId="0" borderId="25" xfId="0" applyNumberFormat="1" applyFont="1" applyFill="1" applyBorder="1" applyAlignment="1">
      <alignment horizontal="center" vertical="center"/>
    </xf>
    <xf numFmtId="0" fontId="116" fillId="0" borderId="65" xfId="0" applyNumberFormat="1" applyFont="1" applyFill="1" applyBorder="1" applyAlignment="1">
      <alignment horizontal="center" vertical="center"/>
    </xf>
    <xf numFmtId="0" fontId="116" fillId="0" borderId="43" xfId="0" applyNumberFormat="1" applyFont="1" applyFill="1" applyBorder="1" applyAlignment="1">
      <alignment horizontal="center" vertical="center"/>
    </xf>
    <xf numFmtId="0" fontId="116" fillId="0" borderId="0" xfId="0" applyNumberFormat="1" applyFont="1" applyFill="1" applyBorder="1" applyAlignment="1">
      <alignment horizontal="center" vertical="center"/>
    </xf>
    <xf numFmtId="0" fontId="116" fillId="0" borderId="66" xfId="0" applyNumberFormat="1" applyFont="1" applyFill="1" applyBorder="1" applyAlignment="1">
      <alignment horizontal="center" vertical="center"/>
    </xf>
    <xf numFmtId="0" fontId="116" fillId="0" borderId="44" xfId="0" applyNumberFormat="1" applyFont="1" applyFill="1" applyBorder="1" applyAlignment="1">
      <alignment horizontal="center" vertical="center"/>
    </xf>
    <xf numFmtId="0" fontId="116" fillId="0" borderId="6" xfId="0" applyNumberFormat="1" applyFont="1" applyFill="1" applyBorder="1" applyAlignment="1">
      <alignment horizontal="center" vertical="center"/>
    </xf>
    <xf numFmtId="0" fontId="116" fillId="0" borderId="41" xfId="0" applyNumberFormat="1" applyFont="1" applyFill="1" applyBorder="1" applyAlignment="1">
      <alignment horizontal="center" vertical="center"/>
    </xf>
    <xf numFmtId="0" fontId="103" fillId="0" borderId="64" xfId="0" applyNumberFormat="1" applyFont="1" applyFill="1" applyBorder="1" applyAlignment="1">
      <alignment horizontal="center" vertical="center" wrapText="1"/>
    </xf>
    <xf numFmtId="0" fontId="103" fillId="0" borderId="65" xfId="0" applyNumberFormat="1" applyFont="1" applyFill="1" applyBorder="1" applyAlignment="1">
      <alignment horizontal="center" vertical="center" wrapText="1"/>
    </xf>
    <xf numFmtId="0" fontId="103" fillId="0" borderId="44" xfId="0" applyNumberFormat="1" applyFont="1" applyFill="1" applyBorder="1" applyAlignment="1">
      <alignment horizontal="center" vertical="center" wrapText="1"/>
    </xf>
    <xf numFmtId="0" fontId="103" fillId="0" borderId="41" xfId="0" applyNumberFormat="1" applyFont="1" applyFill="1" applyBorder="1" applyAlignment="1">
      <alignment horizontal="center" vertical="center" wrapText="1"/>
    </xf>
    <xf numFmtId="0" fontId="31" fillId="0" borderId="64" xfId="0" applyNumberFormat="1" applyFont="1" applyFill="1" applyBorder="1" applyAlignment="1">
      <alignment horizontal="center" vertical="center" wrapText="1"/>
    </xf>
    <xf numFmtId="0" fontId="31" fillId="0" borderId="25" xfId="0" applyNumberFormat="1" applyFont="1" applyFill="1" applyBorder="1" applyAlignment="1">
      <alignment horizontal="center" vertical="center" wrapText="1"/>
    </xf>
    <xf numFmtId="0" fontId="31" fillId="0" borderId="65" xfId="0" applyNumberFormat="1" applyFont="1" applyFill="1" applyBorder="1" applyAlignment="1">
      <alignment horizontal="center" vertical="center" wrapText="1"/>
    </xf>
    <xf numFmtId="0" fontId="31" fillId="0" borderId="43" xfId="0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 applyAlignment="1">
      <alignment horizontal="center" vertical="center" wrapText="1"/>
    </xf>
    <xf numFmtId="0" fontId="31" fillId="0" borderId="66" xfId="0" applyNumberFormat="1" applyFont="1" applyFill="1" applyBorder="1" applyAlignment="1">
      <alignment horizontal="center" vertical="center" wrapText="1"/>
    </xf>
    <xf numFmtId="0" fontId="35" fillId="0" borderId="9" xfId="0" applyNumberFormat="1" applyFont="1" applyFill="1" applyBorder="1" applyAlignment="1">
      <alignment horizontal="center" vertical="center"/>
    </xf>
    <xf numFmtId="0" fontId="116" fillId="0" borderId="64" xfId="0" applyNumberFormat="1" applyFont="1" applyFill="1" applyBorder="1" applyAlignment="1">
      <alignment horizontal="right" vertical="center"/>
    </xf>
    <xf numFmtId="0" fontId="116" fillId="0" borderId="25" xfId="0" applyNumberFormat="1" applyFont="1" applyFill="1" applyBorder="1" applyAlignment="1">
      <alignment horizontal="right" vertical="center"/>
    </xf>
    <xf numFmtId="0" fontId="116" fillId="0" borderId="65" xfId="0" applyNumberFormat="1" applyFont="1" applyFill="1" applyBorder="1" applyAlignment="1">
      <alignment horizontal="right" vertical="center"/>
    </xf>
    <xf numFmtId="0" fontId="116" fillId="0" borderId="43" xfId="0" applyNumberFormat="1" applyFont="1" applyFill="1" applyBorder="1" applyAlignment="1">
      <alignment horizontal="right" vertical="center"/>
    </xf>
    <xf numFmtId="0" fontId="116" fillId="0" borderId="0" xfId="0" applyNumberFormat="1" applyFont="1" applyFill="1" applyBorder="1" applyAlignment="1">
      <alignment horizontal="right" vertical="center"/>
    </xf>
    <xf numFmtId="0" fontId="116" fillId="0" borderId="66" xfId="0" applyNumberFormat="1" applyFont="1" applyFill="1" applyBorder="1" applyAlignment="1">
      <alignment horizontal="right" vertical="center"/>
    </xf>
    <xf numFmtId="0" fontId="116" fillId="0" borderId="44" xfId="0" applyNumberFormat="1" applyFont="1" applyFill="1" applyBorder="1" applyAlignment="1">
      <alignment horizontal="right" vertical="center"/>
    </xf>
    <xf numFmtId="0" fontId="116" fillId="0" borderId="6" xfId="0" applyNumberFormat="1" applyFont="1" applyFill="1" applyBorder="1" applyAlignment="1">
      <alignment horizontal="right" vertical="center"/>
    </xf>
    <xf numFmtId="0" fontId="116" fillId="0" borderId="41" xfId="0" applyNumberFormat="1" applyFont="1" applyFill="1" applyBorder="1" applyAlignment="1">
      <alignment horizontal="right" vertical="center"/>
    </xf>
    <xf numFmtId="0" fontId="103" fillId="0" borderId="64" xfId="0" applyNumberFormat="1" applyFont="1" applyFill="1" applyBorder="1" applyAlignment="1">
      <alignment horizontal="center" vertical="center"/>
    </xf>
    <xf numFmtId="0" fontId="103" fillId="0" borderId="65" xfId="0" applyNumberFormat="1" applyFont="1" applyFill="1" applyBorder="1" applyAlignment="1">
      <alignment horizontal="center" vertical="center"/>
    </xf>
    <xf numFmtId="0" fontId="111" fillId="0" borderId="64" xfId="0" applyNumberFormat="1" applyFont="1" applyFill="1" applyBorder="1" applyAlignment="1">
      <alignment horizontal="center" vertical="center" wrapText="1"/>
    </xf>
    <xf numFmtId="0" fontId="111" fillId="0" borderId="25" xfId="0" applyNumberFormat="1" applyFont="1" applyFill="1" applyBorder="1" applyAlignment="1">
      <alignment horizontal="center" vertical="center" wrapText="1"/>
    </xf>
    <xf numFmtId="0" fontId="111" fillId="0" borderId="65" xfId="0" applyNumberFormat="1" applyFont="1" applyFill="1" applyBorder="1" applyAlignment="1">
      <alignment horizontal="center" vertical="center" wrapText="1"/>
    </xf>
    <xf numFmtId="0" fontId="111" fillId="0" borderId="43" xfId="0" applyNumberFormat="1" applyFont="1" applyFill="1" applyBorder="1" applyAlignment="1">
      <alignment horizontal="center" vertical="center" wrapText="1"/>
    </xf>
    <xf numFmtId="0" fontId="111" fillId="0" borderId="0" xfId="0" applyNumberFormat="1" applyFont="1" applyFill="1" applyBorder="1" applyAlignment="1">
      <alignment horizontal="center" vertical="center" wrapText="1"/>
    </xf>
    <xf numFmtId="0" fontId="111" fillId="0" borderId="66" xfId="0" applyNumberFormat="1" applyFont="1" applyFill="1" applyBorder="1" applyAlignment="1">
      <alignment horizontal="center" vertical="center" wrapText="1"/>
    </xf>
    <xf numFmtId="0" fontId="111" fillId="0" borderId="44" xfId="0" applyNumberFormat="1" applyFont="1" applyFill="1" applyBorder="1" applyAlignment="1">
      <alignment horizontal="center" vertical="center" wrapText="1"/>
    </xf>
    <xf numFmtId="0" fontId="111" fillId="0" borderId="6" xfId="0" applyNumberFormat="1" applyFont="1" applyFill="1" applyBorder="1" applyAlignment="1">
      <alignment horizontal="center" vertical="center" wrapText="1"/>
    </xf>
    <xf numFmtId="0" fontId="111" fillId="0" borderId="41" xfId="0" applyNumberFormat="1" applyFont="1" applyFill="1" applyBorder="1" applyAlignment="1">
      <alignment horizontal="center" vertical="center" wrapText="1"/>
    </xf>
    <xf numFmtId="0" fontId="23" fillId="2" borderId="7" xfId="0" applyNumberFormat="1" applyFont="1" applyFill="1" applyBorder="1" applyAlignment="1">
      <alignment horizontal="center" vertical="center"/>
    </xf>
    <xf numFmtId="0" fontId="23" fillId="2" borderId="16" xfId="0" applyNumberFormat="1" applyFont="1" applyFill="1" applyBorder="1" applyAlignment="1">
      <alignment horizontal="center" vertical="center"/>
    </xf>
    <xf numFmtId="0" fontId="23" fillId="2" borderId="8" xfId="0" applyNumberFormat="1" applyFont="1" applyFill="1" applyBorder="1" applyAlignment="1">
      <alignment horizontal="center" vertical="center"/>
    </xf>
    <xf numFmtId="22" fontId="90" fillId="2" borderId="9" xfId="0" applyNumberFormat="1" applyFont="1" applyFill="1" applyBorder="1" applyAlignment="1">
      <alignment horizontal="center" vertical="center" textRotation="180"/>
    </xf>
    <xf numFmtId="0" fontId="90" fillId="2" borderId="9" xfId="0" applyFont="1" applyFill="1" applyBorder="1" applyAlignment="1">
      <alignment horizontal="center" vertical="center" textRotation="180"/>
    </xf>
    <xf numFmtId="0" fontId="111" fillId="2" borderId="64" xfId="0" applyNumberFormat="1" applyFont="1" applyFill="1" applyBorder="1" applyAlignment="1">
      <alignment horizontal="center" vertical="center" wrapText="1"/>
    </xf>
    <xf numFmtId="0" fontId="111" fillId="2" borderId="25" xfId="0" applyNumberFormat="1" applyFont="1" applyFill="1" applyBorder="1" applyAlignment="1">
      <alignment horizontal="center" vertical="center" wrapText="1"/>
    </xf>
    <xf numFmtId="0" fontId="111" fillId="2" borderId="65" xfId="0" applyNumberFormat="1" applyFont="1" applyFill="1" applyBorder="1" applyAlignment="1">
      <alignment horizontal="center" vertical="center" wrapText="1"/>
    </xf>
    <xf numFmtId="0" fontId="111" fillId="2" borderId="43" xfId="0" applyNumberFormat="1" applyFont="1" applyFill="1" applyBorder="1" applyAlignment="1">
      <alignment horizontal="center" vertical="center" wrapText="1"/>
    </xf>
    <xf numFmtId="0" fontId="111" fillId="2" borderId="0" xfId="0" applyNumberFormat="1" applyFont="1" applyFill="1" applyBorder="1" applyAlignment="1">
      <alignment horizontal="center" vertical="center" wrapText="1"/>
    </xf>
    <xf numFmtId="0" fontId="111" fillId="2" borderId="66" xfId="0" applyNumberFormat="1" applyFont="1" applyFill="1" applyBorder="1" applyAlignment="1">
      <alignment horizontal="center" vertical="center" wrapText="1"/>
    </xf>
    <xf numFmtId="0" fontId="111" fillId="2" borderId="44" xfId="0" applyNumberFormat="1" applyFont="1" applyFill="1" applyBorder="1" applyAlignment="1">
      <alignment horizontal="center" vertical="center" wrapText="1"/>
    </xf>
    <xf numFmtId="0" fontId="111" fillId="2" borderId="6" xfId="0" applyNumberFormat="1" applyFont="1" applyFill="1" applyBorder="1" applyAlignment="1">
      <alignment horizontal="center" vertical="center" wrapText="1"/>
    </xf>
    <xf numFmtId="0" fontId="111" fillId="2" borderId="41" xfId="0" applyNumberFormat="1" applyFont="1" applyFill="1" applyBorder="1" applyAlignment="1">
      <alignment horizontal="center" vertical="center" wrapText="1"/>
    </xf>
    <xf numFmtId="0" fontId="31" fillId="2" borderId="64" xfId="0" applyNumberFormat="1" applyFont="1" applyFill="1" applyBorder="1" applyAlignment="1">
      <alignment horizontal="center" vertical="center"/>
    </xf>
    <xf numFmtId="0" fontId="31" fillId="2" borderId="65" xfId="0" applyNumberFormat="1" applyFont="1" applyFill="1" applyBorder="1" applyAlignment="1">
      <alignment horizontal="center" vertical="center"/>
    </xf>
    <xf numFmtId="0" fontId="31" fillId="2" borderId="44" xfId="0" applyNumberFormat="1" applyFont="1" applyFill="1" applyBorder="1" applyAlignment="1">
      <alignment horizontal="center" vertical="center"/>
    </xf>
    <xf numFmtId="0" fontId="31" fillId="2" borderId="41" xfId="0" applyNumberFormat="1" applyFont="1" applyFill="1" applyBorder="1" applyAlignment="1">
      <alignment horizontal="center" vertical="center"/>
    </xf>
    <xf numFmtId="0" fontId="111" fillId="2" borderId="64" xfId="0" applyNumberFormat="1" applyFont="1" applyFill="1" applyBorder="1" applyAlignment="1">
      <alignment horizontal="center" vertical="center"/>
    </xf>
    <xf numFmtId="0" fontId="111" fillId="2" borderId="25" xfId="0" applyNumberFormat="1" applyFont="1" applyFill="1" applyBorder="1" applyAlignment="1">
      <alignment horizontal="center" vertical="center"/>
    </xf>
    <xf numFmtId="0" fontId="111" fillId="2" borderId="65" xfId="0" applyNumberFormat="1" applyFont="1" applyFill="1" applyBorder="1" applyAlignment="1">
      <alignment horizontal="center" vertical="center"/>
    </xf>
    <xf numFmtId="0" fontId="111" fillId="2" borderId="43" xfId="0" applyNumberFormat="1" applyFont="1" applyFill="1" applyBorder="1" applyAlignment="1">
      <alignment horizontal="center" vertical="center"/>
    </xf>
    <xf numFmtId="0" fontId="111" fillId="2" borderId="0" xfId="0" applyNumberFormat="1" applyFont="1" applyFill="1" applyBorder="1" applyAlignment="1">
      <alignment horizontal="center" vertical="center"/>
    </xf>
    <xf numFmtId="0" fontId="111" fillId="2" borderId="66" xfId="0" applyNumberFormat="1" applyFont="1" applyFill="1" applyBorder="1" applyAlignment="1">
      <alignment horizontal="center" vertical="center"/>
    </xf>
    <xf numFmtId="0" fontId="23" fillId="0" borderId="7" xfId="0" applyNumberFormat="1" applyFont="1" applyFill="1" applyBorder="1" applyAlignment="1">
      <alignment horizontal="center" vertical="center"/>
    </xf>
    <xf numFmtId="0" fontId="23" fillId="0" borderId="16" xfId="0" applyNumberFormat="1" applyFont="1" applyFill="1" applyBorder="1" applyAlignment="1">
      <alignment horizontal="center" vertical="center"/>
    </xf>
    <xf numFmtId="0" fontId="23" fillId="0" borderId="8" xfId="0" applyNumberFormat="1" applyFont="1" applyFill="1" applyBorder="1" applyAlignment="1">
      <alignment horizontal="center" vertical="center"/>
    </xf>
    <xf numFmtId="0" fontId="111" fillId="0" borderId="64" xfId="0" applyNumberFormat="1" applyFont="1" applyFill="1" applyBorder="1" applyAlignment="1">
      <alignment horizontal="center" vertical="center"/>
    </xf>
    <xf numFmtId="0" fontId="111" fillId="0" borderId="65" xfId="0" applyNumberFormat="1" applyFont="1" applyFill="1" applyBorder="1" applyAlignment="1">
      <alignment horizontal="center" vertical="center"/>
    </xf>
    <xf numFmtId="0" fontId="111" fillId="0" borderId="44" xfId="0" applyNumberFormat="1" applyFont="1" applyFill="1" applyBorder="1" applyAlignment="1">
      <alignment horizontal="center" vertical="center"/>
    </xf>
    <xf numFmtId="0" fontId="111" fillId="0" borderId="41" xfId="0" applyNumberFormat="1" applyFont="1" applyFill="1" applyBorder="1" applyAlignment="1">
      <alignment horizontal="center" vertical="center"/>
    </xf>
    <xf numFmtId="0" fontId="103" fillId="0" borderId="44" xfId="0" applyNumberFormat="1" applyFont="1" applyFill="1" applyBorder="1" applyAlignment="1">
      <alignment horizontal="center" vertical="center"/>
    </xf>
    <xf numFmtId="0" fontId="103" fillId="0" borderId="41" xfId="0" applyNumberFormat="1" applyFont="1" applyFill="1" applyBorder="1" applyAlignment="1">
      <alignment horizontal="center" vertical="center"/>
    </xf>
    <xf numFmtId="0" fontId="111" fillId="0" borderId="25" xfId="0" applyNumberFormat="1" applyFont="1" applyFill="1" applyBorder="1" applyAlignment="1">
      <alignment horizontal="center" vertical="center"/>
    </xf>
    <xf numFmtId="0" fontId="111" fillId="0" borderId="43" xfId="0" applyNumberFormat="1" applyFont="1" applyFill="1" applyBorder="1" applyAlignment="1">
      <alignment horizontal="center" vertical="center"/>
    </xf>
    <xf numFmtId="0" fontId="111" fillId="0" borderId="0" xfId="0" applyNumberFormat="1" applyFont="1" applyFill="1" applyBorder="1" applyAlignment="1">
      <alignment horizontal="center" vertical="center"/>
    </xf>
    <xf numFmtId="0" fontId="111" fillId="0" borderId="66" xfId="0" applyNumberFormat="1" applyFont="1" applyFill="1" applyBorder="1" applyAlignment="1">
      <alignment horizontal="center" vertical="center"/>
    </xf>
    <xf numFmtId="0" fontId="115" fillId="0" borderId="64" xfId="0" applyFont="1" applyBorder="1" applyAlignment="1">
      <alignment horizontal="center" vertical="center" wrapText="1"/>
    </xf>
    <xf numFmtId="0" fontId="115" fillId="0" borderId="25" xfId="0" applyFont="1" applyBorder="1" applyAlignment="1">
      <alignment horizontal="center" vertical="center" wrapText="1"/>
    </xf>
    <xf numFmtId="0" fontId="115" fillId="0" borderId="65" xfId="0" applyFont="1" applyBorder="1" applyAlignment="1">
      <alignment horizontal="center" vertical="center" wrapText="1"/>
    </xf>
    <xf numFmtId="0" fontId="115" fillId="0" borderId="43" xfId="0" applyFont="1" applyBorder="1" applyAlignment="1">
      <alignment horizontal="center" vertical="center" wrapText="1"/>
    </xf>
    <xf numFmtId="0" fontId="115" fillId="0" borderId="0" xfId="0" applyFont="1" applyBorder="1" applyAlignment="1">
      <alignment horizontal="center" vertical="center" wrapText="1"/>
    </xf>
    <xf numFmtId="0" fontId="115" fillId="0" borderId="66" xfId="0" applyFont="1" applyBorder="1" applyAlignment="1">
      <alignment horizontal="center" vertical="center" wrapText="1"/>
    </xf>
    <xf numFmtId="0" fontId="115" fillId="0" borderId="44" xfId="0" applyFont="1" applyBorder="1" applyAlignment="1">
      <alignment horizontal="center" vertical="center" wrapText="1"/>
    </xf>
    <xf numFmtId="0" fontId="115" fillId="0" borderId="6" xfId="0" applyFont="1" applyBorder="1" applyAlignment="1">
      <alignment horizontal="center" vertical="center" wrapText="1"/>
    </xf>
    <xf numFmtId="0" fontId="115" fillId="0" borderId="41" xfId="0" applyFont="1" applyBorder="1" applyAlignment="1">
      <alignment horizontal="center" vertical="center" wrapText="1"/>
    </xf>
    <xf numFmtId="0" fontId="68" fillId="0" borderId="63" xfId="0" applyFont="1" applyBorder="1" applyAlignment="1">
      <alignment horizontal="center" wrapText="1"/>
    </xf>
    <xf numFmtId="0" fontId="69" fillId="0" borderId="64" xfId="0" applyFont="1" applyBorder="1" applyAlignment="1">
      <alignment horizontal="center" vertical="center"/>
    </xf>
    <xf numFmtId="0" fontId="69" fillId="0" borderId="25" xfId="0" applyFont="1" applyBorder="1" applyAlignment="1">
      <alignment horizontal="center" vertical="center"/>
    </xf>
    <xf numFmtId="0" fontId="69" fillId="0" borderId="65" xfId="0" applyFont="1" applyBorder="1" applyAlignment="1">
      <alignment horizontal="center" vertical="center"/>
    </xf>
    <xf numFmtId="0" fontId="69" fillId="0" borderId="43" xfId="0" applyFont="1" applyBorder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69" fillId="0" borderId="66" xfId="0" applyFont="1" applyBorder="1" applyAlignment="1">
      <alignment horizontal="center" vertical="center"/>
    </xf>
    <xf numFmtId="0" fontId="69" fillId="0" borderId="44" xfId="0" applyFont="1" applyBorder="1" applyAlignment="1">
      <alignment horizontal="center" vertical="center"/>
    </xf>
    <xf numFmtId="0" fontId="69" fillId="0" borderId="6" xfId="0" applyFont="1" applyBorder="1" applyAlignment="1">
      <alignment horizontal="center" vertical="center"/>
    </xf>
    <xf numFmtId="0" fontId="69" fillId="0" borderId="41" xfId="0" applyFont="1" applyBorder="1" applyAlignment="1">
      <alignment horizontal="center" vertical="center"/>
    </xf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0" fontId="58" fillId="0" borderId="9" xfId="0" applyFont="1" applyBorder="1" applyAlignment="1">
      <alignment horizontal="center"/>
    </xf>
    <xf numFmtId="0" fontId="59" fillId="0" borderId="9" xfId="0" applyFont="1" applyBorder="1" applyAlignment="1">
      <alignment horizontal="center"/>
    </xf>
    <xf numFmtId="0" fontId="60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3" xfId="0" applyBorder="1" applyAlignment="1">
      <alignment horizontal="center" wrapText="1"/>
    </xf>
    <xf numFmtId="0" fontId="0" fillId="2" borderId="5" xfId="0" applyFill="1" applyBorder="1" applyAlignment="1">
      <alignment horizontal="center" vertical="center"/>
    </xf>
    <xf numFmtId="0" fontId="11" fillId="0" borderId="68" xfId="0" applyFont="1" applyBorder="1" applyAlignment="1">
      <alignment horizontal="center"/>
    </xf>
    <xf numFmtId="0" fontId="11" fillId="0" borderId="69" xfId="0" applyFont="1" applyBorder="1" applyAlignment="1">
      <alignment horizontal="center"/>
    </xf>
    <xf numFmtId="0" fontId="11" fillId="0" borderId="70" xfId="0" applyFont="1" applyBorder="1" applyAlignment="1">
      <alignment horizontal="center"/>
    </xf>
    <xf numFmtId="14" fontId="11" fillId="0" borderId="71" xfId="0" applyNumberFormat="1" applyFont="1" applyBorder="1" applyAlignment="1">
      <alignment horizontal="center" vertical="center"/>
    </xf>
    <xf numFmtId="14" fontId="11" fillId="0" borderId="6" xfId="0" applyNumberFormat="1" applyFont="1" applyBorder="1" applyAlignment="1">
      <alignment horizontal="center" vertical="center"/>
    </xf>
    <xf numFmtId="0" fontId="17" fillId="2" borderId="72" xfId="0" applyFont="1" applyFill="1" applyBorder="1" applyAlignment="1">
      <alignment horizontal="center" vertical="top"/>
    </xf>
    <xf numFmtId="0" fontId="17" fillId="2" borderId="73" xfId="0" applyFont="1" applyFill="1" applyBorder="1" applyAlignment="1">
      <alignment horizontal="center" vertical="top"/>
    </xf>
    <xf numFmtId="168" fontId="17" fillId="2" borderId="74" xfId="0" applyNumberFormat="1" applyFont="1" applyFill="1" applyBorder="1" applyAlignment="1">
      <alignment horizontal="center" vertical="top"/>
    </xf>
    <xf numFmtId="168" fontId="17" fillId="2" borderId="75" xfId="0" applyNumberFormat="1" applyFont="1" applyFill="1" applyBorder="1" applyAlignment="1">
      <alignment horizontal="center" vertical="top"/>
    </xf>
    <xf numFmtId="0" fontId="25" fillId="8" borderId="0" xfId="0" applyFont="1" applyFill="1" applyBorder="1" applyAlignment="1">
      <alignment horizontal="center" vertical="center"/>
    </xf>
    <xf numFmtId="0" fontId="121" fillId="2" borderId="0" xfId="0" applyFont="1" applyFill="1" applyBorder="1" applyAlignment="1">
      <alignment horizontal="center" vertical="center" wrapText="1"/>
    </xf>
  </cellXfs>
  <cellStyles count="7">
    <cellStyle name="Normal" xfId="0" builtinId="0"/>
    <cellStyle name="Normal 4" xfId="4"/>
    <cellStyle name="Normal_DADOS" xfId="3"/>
    <cellStyle name="Porcentagem" xfId="2" builtinId="5"/>
    <cellStyle name="Vírgula" xfId="1" builtinId="3"/>
    <cellStyle name="Vírgula 2 2" xfId="6"/>
    <cellStyle name="Vírgula 4" xfId="5"/>
  </cellStyles>
  <dxfs count="58"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0000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6FF772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34" Type="http://schemas.openxmlformats.org/officeDocument/2006/relationships/revisionHeaders" Target="revisions/revisionHeader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styles" Target="styles.xml"/><Relationship Id="rId36" Type="http://schemas.openxmlformats.org/officeDocument/2006/relationships/usernames" Target="revisions/userNames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VIVA</a:t>
            </a:r>
          </a:p>
        </c:rich>
      </c:tx>
      <c:layout>
        <c:manualLayout>
          <c:xMode val="edge"/>
          <c:yMode val="edge"/>
          <c:x val="8.0520628648716563E-2"/>
          <c:y val="9.389034703995331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925293706379349E-2"/>
          <c:y val="0.18141659375911345"/>
          <c:w val="0.82760879401529497"/>
          <c:h val="0.77277389277389263"/>
        </c:manualLayout>
      </c:layout>
      <c:pie3DChart>
        <c:varyColors val="1"/>
        <c:ser>
          <c:idx val="0"/>
          <c:order val="0"/>
          <c:tx>
            <c:strRef>
              <c:f>'Rotativo GMS - Times'!$V$5</c:f>
              <c:strCache>
                <c:ptCount val="1"/>
                <c:pt idx="0">
                  <c:v>VIVA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rgbClr val="6FF77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B7F-4F1D-AA06-30098A43488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B7F-4F1D-AA06-30098A434883}"/>
              </c:ext>
            </c:extLst>
          </c:dPt>
          <c:dLbls>
            <c:dLbl>
              <c:idx val="0"/>
              <c:layout>
                <c:manualLayout>
                  <c:x val="-0.11307823112815252"/>
                  <c:y val="0.1265347039953339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7F-4F1D-AA06-30098A43488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4B7F-4F1D-AA06-30098A434883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Times'!$W$5:$X$5</c:f>
              <c:numCache>
                <c:formatCode>General</c:formatCode>
                <c:ptCount val="2"/>
                <c:pt idx="0">
                  <c:v>42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7F-4F1D-AA06-30098A4348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056727590173975"/>
          <c:y val="9.259266009963552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212065496889037E-2"/>
          <c:y val="0.17126725814177468"/>
          <c:w val="0.8104315386972567"/>
          <c:h val="0.71792849076151277"/>
        </c:manualLayout>
      </c:layout>
      <c:pie3DChart>
        <c:varyColors val="1"/>
        <c:ser>
          <c:idx val="0"/>
          <c:order val="0"/>
          <c:tx>
            <c:strRef>
              <c:f>'Rotativo GMS - Times'!$V$6</c:f>
              <c:strCache>
                <c:ptCount val="1"/>
                <c:pt idx="0">
                  <c:v>ANDERSON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rgbClr val="6FF77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4F0-4171-944F-E612CF97A81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A4F0-4171-944F-E612CF97A817}"/>
              </c:ext>
            </c:extLst>
          </c:dPt>
          <c:dLbls>
            <c:dLbl>
              <c:idx val="0"/>
              <c:layout>
                <c:manualLayout>
                  <c:x val="-0.14616543408541854"/>
                  <c:y val="0.120054967935371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F0-4171-944F-E612CF97A81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4F0-4171-944F-E612CF97A817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Times'!$W$6:$X$6</c:f>
              <c:numCache>
                <c:formatCode>General</c:formatCode>
                <c:ptCount val="2"/>
                <c:pt idx="0">
                  <c:v>18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F0-4171-944F-E612CF97A8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224739387824825"/>
          <c:y val="0.54990635017960787"/>
          <c:w val="0.21157674037302671"/>
          <c:h val="0.31250241506446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MARCOS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722960243466501E-2"/>
          <c:y val="0.21974746922105537"/>
          <c:w val="0.80514242468157726"/>
          <c:h val="0.78025253077894463"/>
        </c:manualLayout>
      </c:layout>
      <c:pie3DChart>
        <c:varyColors val="1"/>
        <c:ser>
          <c:idx val="0"/>
          <c:order val="0"/>
          <c:tx>
            <c:strRef>
              <c:f>'Rotativo GMS - Times'!$V$8</c:f>
              <c:strCache>
                <c:ptCount val="1"/>
                <c:pt idx="0">
                  <c:v>MARCOS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rgbClr val="6FF77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45B4-4C04-BF21-ACAF64E1D31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45B4-4C04-BF21-ACAF64E1D31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5B4-4C04-BF21-ACAF64E1D31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45B4-4C04-BF21-ACAF64E1D31D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Times'!$W$8:$X$8</c:f>
              <c:numCache>
                <c:formatCode>General</c:formatCode>
                <c:ptCount val="2"/>
                <c:pt idx="0">
                  <c:v>17</c:v>
                </c:pt>
                <c:pt idx="1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B4-4C04-BF21-ACAF64E1D31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9631840796019898"/>
          <c:y val="2.81690349111196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3440409501051175E-2"/>
          <c:y val="0.27608537657415738"/>
          <c:w val="0.79185114096822351"/>
          <c:h val="0.67761811023622043"/>
        </c:manualLayout>
      </c:layout>
      <c:pie3DChart>
        <c:varyColors val="1"/>
        <c:ser>
          <c:idx val="0"/>
          <c:order val="0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rgbClr val="6FF77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2D3-4F26-9E62-68DDF0A10EE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2D3-4F26-9E62-68DDF0A10EE0}"/>
              </c:ext>
            </c:extLst>
          </c:dPt>
          <c:dLbls>
            <c:dLbl>
              <c:idx val="0"/>
              <c:layout>
                <c:manualLayout>
                  <c:x val="0.10087571490403069"/>
                  <c:y val="-7.9833770778656914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D3-4F26-9E62-68DDF0A10EE0}"/>
                </c:ext>
              </c:extLst>
            </c:dLbl>
            <c:dLbl>
              <c:idx val="1"/>
              <c:layout>
                <c:manualLayout>
                  <c:x val="-1.3142461079121348E-3"/>
                  <c:y val="1.51031641878098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79144385026737"/>
                      <c:h val="0.144694942660118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2D3-4F26-9E62-68DDF0A10EE0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3-4F26-9E62-68DDF0A10EE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07752185967161"/>
          <c:y val="0.40175780110819481"/>
          <c:w val="0.21892247814032842"/>
          <c:h val="0.31250218722659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9631840796019898"/>
          <c:y val="2.81690349111196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3440409501051175E-2"/>
          <c:y val="0.27608537657415738"/>
          <c:w val="0.79185114096822351"/>
          <c:h val="0.67761811023622043"/>
        </c:manualLayout>
      </c:layout>
      <c:pie3DChart>
        <c:varyColors val="1"/>
        <c:ser>
          <c:idx val="8"/>
          <c:order val="0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spPr>
            <a:solidFill>
              <a:srgbClr val="6FF772"/>
            </a:solidFill>
          </c:spPr>
          <c:dPt>
            <c:idx val="0"/>
            <c:bubble3D val="0"/>
            <c:spPr>
              <a:solidFill>
                <a:srgbClr val="6FF77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82-47B2-92E7-87EEB8161ECB}"/>
            </c:ext>
          </c:extLst>
        </c:ser>
        <c:ser>
          <c:idx val="9"/>
          <c:order val="1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82-47B2-92E7-87EEB8161ECB}"/>
            </c:ext>
          </c:extLst>
        </c:ser>
        <c:ser>
          <c:idx val="10"/>
          <c:order val="2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582-47B2-92E7-87EEB8161ECB}"/>
            </c:ext>
          </c:extLst>
        </c:ser>
        <c:ser>
          <c:idx val="11"/>
          <c:order val="3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0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2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0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2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582-47B2-92E7-87EEB8161ECB}"/>
            </c:ext>
          </c:extLst>
        </c:ser>
        <c:ser>
          <c:idx val="12"/>
          <c:order val="4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582-47B2-92E7-87EEB8161ECB}"/>
            </c:ext>
          </c:extLst>
        </c:ser>
        <c:ser>
          <c:idx val="13"/>
          <c:order val="5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A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C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A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C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582-47B2-92E7-87EEB8161ECB}"/>
            </c:ext>
          </c:extLst>
        </c:ser>
        <c:ser>
          <c:idx val="14"/>
          <c:order val="6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F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1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F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1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582-47B2-92E7-87EEB8161ECB}"/>
            </c:ext>
          </c:extLst>
        </c:ser>
        <c:ser>
          <c:idx val="15"/>
          <c:order val="7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4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6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4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6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582-47B2-92E7-87EEB8161ECB}"/>
            </c:ext>
          </c:extLst>
        </c:ser>
        <c:ser>
          <c:idx val="4"/>
          <c:order val="8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9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B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9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B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582-47B2-92E7-87EEB8161ECB}"/>
            </c:ext>
          </c:extLst>
        </c:ser>
        <c:ser>
          <c:idx val="5"/>
          <c:order val="9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E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0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E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0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582-47B2-92E7-87EEB8161ECB}"/>
            </c:ext>
          </c:extLst>
        </c:ser>
        <c:ser>
          <c:idx val="6"/>
          <c:order val="10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3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5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3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5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582-47B2-92E7-87EEB8161ECB}"/>
            </c:ext>
          </c:extLst>
        </c:ser>
        <c:ser>
          <c:idx val="7"/>
          <c:order val="11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8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A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8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A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582-47B2-92E7-87EEB8161ECB}"/>
            </c:ext>
          </c:extLst>
        </c:ser>
        <c:ser>
          <c:idx val="2"/>
          <c:order val="12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D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F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D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F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B582-47B2-92E7-87EEB8161ECB}"/>
            </c:ext>
          </c:extLst>
        </c:ser>
        <c:ser>
          <c:idx val="3"/>
          <c:order val="13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2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4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2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4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B582-47B2-92E7-87EEB8161ECB}"/>
            </c:ext>
          </c:extLst>
        </c:ser>
        <c:ser>
          <c:idx val="1"/>
          <c:order val="14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7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9-B582-47B2-92E7-87EEB8161E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7-B582-47B2-92E7-87EEB8161E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9-B582-47B2-92E7-87EEB8161E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B582-47B2-92E7-87EEB8161ECB}"/>
            </c:ext>
          </c:extLst>
        </c:ser>
        <c:ser>
          <c:idx val="0"/>
          <c:order val="15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C-B582-47B2-92E7-87EEB8161EC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E-B582-47B2-92E7-87EEB8161ECB}"/>
              </c:ext>
            </c:extLst>
          </c:dPt>
          <c:dLbls>
            <c:dLbl>
              <c:idx val="0"/>
              <c:layout>
                <c:manualLayout>
                  <c:x val="0.10087571490403069"/>
                  <c:y val="-7.9833770778656914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B582-47B2-92E7-87EEB8161ECB}"/>
                </c:ext>
              </c:extLst>
            </c:dLbl>
            <c:dLbl>
              <c:idx val="1"/>
              <c:layout>
                <c:manualLayout>
                  <c:x val="-1.3142461079121348E-3"/>
                  <c:y val="1.51031641878098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79144385026737"/>
                      <c:h val="0.144694942660118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4E-B582-47B2-92E7-87EEB8161ECB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582-47B2-92E7-87EEB8161EC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07752185967161"/>
          <c:y val="0.40175780110819481"/>
          <c:w val="0.21892247814032842"/>
          <c:h val="0.31250218722659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TURNO1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722960243466501E-2"/>
          <c:y val="0.21974746922105537"/>
          <c:w val="0.80514242468157726"/>
          <c:h val="0.78025253077894463"/>
        </c:manualLayout>
      </c:layout>
      <c:pie3DChart>
        <c:varyColors val="1"/>
        <c:ser>
          <c:idx val="0"/>
          <c:order val="0"/>
          <c:tx>
            <c:strRef>
              <c:f>'Rotativo GMS - Times'!$U$9:$U$10</c:f>
              <c:strCache>
                <c:ptCount val="2"/>
                <c:pt idx="0">
                  <c:v>TURNO1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AC8-463D-80F2-522E86147BA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AAC8-463D-80F2-522E86147BA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AC8-463D-80F2-522E86147BAA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AC8-463D-80F2-522E86147BAA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Times'!$R$8:$R$9</c:f>
              <c:numCache>
                <c:formatCode>0%</c:formatCode>
                <c:ptCount val="2"/>
                <c:pt idx="0">
                  <c:v>1.4285714285714285E-2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C8-463D-80F2-522E86147BA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22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0601513374344533E-2"/>
          <c:y val="0.13030239571117438"/>
          <c:w val="0.78684915916148457"/>
          <c:h val="0.78476754900318291"/>
        </c:manualLayout>
      </c:layout>
      <c:pie3DChart>
        <c:varyColors val="1"/>
        <c:ser>
          <c:idx val="0"/>
          <c:order val="0"/>
          <c:tx>
            <c:strRef>
              <c:f>'Rotativo GMS - Times'!$U$5</c:f>
              <c:strCache>
                <c:ptCount val="1"/>
                <c:pt idx="0">
                  <c:v>TURNO2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rgbClr val="6FF77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5E4D-4D98-BAAB-24DCB16584A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5E4D-4D98-BAAB-24DCB16584A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E4D-4D98-BAAB-24DCB16584A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E4D-4D98-BAAB-24DCB16584A5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Times'!$R$5:$R$6</c:f>
              <c:numCache>
                <c:formatCode>0%</c:formatCode>
                <c:ptCount val="2"/>
                <c:pt idx="0">
                  <c:v>0.42857142857142855</c:v>
                </c:pt>
                <c:pt idx="1">
                  <c:v>2.8571428571428571E-2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4D-4D98-BAAB-24DCB16584A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22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 horizontalDpi="203" verticalDpi="203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9631840796019898"/>
          <c:y val="2.81690349111196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3440409501051175E-2"/>
          <c:y val="0.27608537657415738"/>
          <c:w val="0.79185114096822351"/>
          <c:h val="0.67761811023622043"/>
        </c:manualLayout>
      </c:layout>
      <c:pie3DChart>
        <c:varyColors val="1"/>
        <c:ser>
          <c:idx val="8"/>
          <c:order val="0"/>
          <c:tx>
            <c:strRef>
              <c:f>'Rotativo GMS - Times'!$V$10</c:f>
              <c:strCache>
                <c:ptCount val="1"/>
                <c:pt idx="0">
                  <c:v>CLAITON</c:v>
                </c:pt>
              </c:strCache>
            </c:strRef>
          </c:tx>
          <c:spPr>
            <a:solidFill>
              <a:srgbClr val="7030A0"/>
            </a:solidFill>
          </c:spPr>
          <c:dPt>
            <c:idx val="0"/>
            <c:bubble3D val="0"/>
            <c:spPr>
              <a:solidFill>
                <a:srgbClr val="6FF77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Times'!$W$10:$X$10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8E-46D1-9846-DE5B6FAD7D9E}"/>
            </c:ext>
          </c:extLst>
        </c:ser>
        <c:ser>
          <c:idx val="9"/>
          <c:order val="1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8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8E-46D1-9846-DE5B6FAD7D9E}"/>
            </c:ext>
          </c:extLst>
        </c:ser>
        <c:ser>
          <c:idx val="10"/>
          <c:order val="2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48E-46D1-9846-DE5B6FAD7D9E}"/>
            </c:ext>
          </c:extLst>
        </c:ser>
        <c:ser>
          <c:idx val="11"/>
          <c:order val="3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0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2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0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2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48E-46D1-9846-DE5B6FAD7D9E}"/>
            </c:ext>
          </c:extLst>
        </c:ser>
        <c:ser>
          <c:idx val="12"/>
          <c:order val="4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5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7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48E-46D1-9846-DE5B6FAD7D9E}"/>
            </c:ext>
          </c:extLst>
        </c:ser>
        <c:ser>
          <c:idx val="13"/>
          <c:order val="5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A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C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A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C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48E-46D1-9846-DE5B6FAD7D9E}"/>
            </c:ext>
          </c:extLst>
        </c:ser>
        <c:ser>
          <c:idx val="14"/>
          <c:order val="6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1F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1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F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1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48E-46D1-9846-DE5B6FAD7D9E}"/>
            </c:ext>
          </c:extLst>
        </c:ser>
        <c:ser>
          <c:idx val="15"/>
          <c:order val="7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4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6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4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6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48E-46D1-9846-DE5B6FAD7D9E}"/>
            </c:ext>
          </c:extLst>
        </c:ser>
        <c:ser>
          <c:idx val="4"/>
          <c:order val="8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9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B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9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B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48E-46D1-9846-DE5B6FAD7D9E}"/>
            </c:ext>
          </c:extLst>
        </c:ser>
        <c:ser>
          <c:idx val="5"/>
          <c:order val="9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2E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0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E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0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48E-46D1-9846-DE5B6FAD7D9E}"/>
            </c:ext>
          </c:extLst>
        </c:ser>
        <c:ser>
          <c:idx val="6"/>
          <c:order val="10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3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5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3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5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948E-46D1-9846-DE5B6FAD7D9E}"/>
            </c:ext>
          </c:extLst>
        </c:ser>
        <c:ser>
          <c:idx val="7"/>
          <c:order val="11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8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A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8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A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948E-46D1-9846-DE5B6FAD7D9E}"/>
            </c:ext>
          </c:extLst>
        </c:ser>
        <c:ser>
          <c:idx val="2"/>
          <c:order val="12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D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3F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D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F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948E-46D1-9846-DE5B6FAD7D9E}"/>
            </c:ext>
          </c:extLst>
        </c:ser>
        <c:ser>
          <c:idx val="3"/>
          <c:order val="13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2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4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2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4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948E-46D1-9846-DE5B6FAD7D9E}"/>
            </c:ext>
          </c:extLst>
        </c:ser>
        <c:ser>
          <c:idx val="1"/>
          <c:order val="14"/>
          <c:tx>
            <c:strRef>
              <c:f>'Rotativo GMS - Times'!$V$11</c:f>
              <c:strCache>
                <c:ptCount val="1"/>
                <c:pt idx="0">
                  <c:v>RAFAEL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7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9-948E-46D1-9846-DE5B6FAD7D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7-948E-46D1-9846-DE5B6FAD7D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49-948E-46D1-9846-DE5B6FAD7D9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Times'!$W$11:$X$11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948E-46D1-9846-DE5B6FAD7D9E}"/>
            </c:ext>
          </c:extLst>
        </c:ser>
        <c:ser>
          <c:idx val="0"/>
          <c:order val="15"/>
          <c:tx>
            <c:strRef>
              <c:f>'Rotativo GMS - Times'!$V$9</c:f>
              <c:strCache>
                <c:ptCount val="1"/>
                <c:pt idx="0">
                  <c:v>ROSA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C-948E-46D1-9846-DE5B6FAD7D9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4E-948E-46D1-9846-DE5B6FAD7D9E}"/>
              </c:ext>
            </c:extLst>
          </c:dPt>
          <c:dLbls>
            <c:dLbl>
              <c:idx val="0"/>
              <c:layout>
                <c:manualLayout>
                  <c:x val="0.10087571490403069"/>
                  <c:y val="-7.9833770778656914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948E-46D1-9846-DE5B6FAD7D9E}"/>
                </c:ext>
              </c:extLst>
            </c:dLbl>
            <c:dLbl>
              <c:idx val="1"/>
              <c:layout>
                <c:manualLayout>
                  <c:x val="-1.3142461079121348E-3"/>
                  <c:y val="1.51031641878098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79144385026737"/>
                      <c:h val="0.144694942660118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4E-948E-46D1-9846-DE5B6FAD7D9E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Times'!$W$9:$X$9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948E-46D1-9846-DE5B6FAD7D9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07752185967161"/>
          <c:y val="0.40175780110819481"/>
          <c:w val="0.21892247814032842"/>
          <c:h val="0.31250218722659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722960243466501E-2"/>
          <c:y val="0.21974746922105537"/>
          <c:w val="0.80514242468157726"/>
          <c:h val="0.78025253077894463"/>
        </c:manualLayout>
      </c:layout>
      <c:pie3DChart>
        <c:varyColors val="1"/>
        <c:ser>
          <c:idx val="0"/>
          <c:order val="0"/>
          <c:tx>
            <c:strRef>
              <c:f>'Rotativo GMS - Times'!$U$5:$U$8</c:f>
              <c:strCache>
                <c:ptCount val="4"/>
                <c:pt idx="0">
                  <c:v>TURNO2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A3AA-4D4B-868C-F19FF58341C8}"/>
              </c:ext>
            </c:extLst>
          </c:dPt>
          <c:dPt>
            <c:idx val="1"/>
            <c:bubble3D val="0"/>
            <c:spPr>
              <a:solidFill>
                <a:srgbClr val="6FF77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A3AA-4D4B-868C-F19FF58341C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A3AA-4D4B-868C-F19FF58341C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ln>
                        <a:noFill/>
                      </a:ln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A3AA-4D4B-868C-F19FF58341C8}"/>
                </c:ext>
              </c:extLst>
            </c:dLbl>
            <c:spPr>
              <a:noFill/>
              <a:ln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'Rotativo GMS - Times'!$W$2:$X$2</c:f>
              <c:strCache>
                <c:ptCount val="2"/>
                <c:pt idx="0">
                  <c:v>OK</c:v>
                </c:pt>
                <c:pt idx="1">
                  <c:v>NOK</c:v>
                </c:pt>
              </c:strCache>
            </c:strRef>
          </c:cat>
          <c:val>
            <c:numRef>
              <c:f>'Rotativo GMS - Times'!$R$5:$R$6</c:f>
              <c:numCache>
                <c:formatCode>0%</c:formatCode>
                <c:ptCount val="2"/>
                <c:pt idx="0">
                  <c:v>0.42857142857142855</c:v>
                </c:pt>
                <c:pt idx="1">
                  <c:v>2.8571428571428571E-2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AA-4D4B-868C-F19FF58341C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222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Verificação dos Cartões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'Verificação de cartão 12.03'!$AN$3:$AR$3</c:f>
              <c:strCache>
                <c:ptCount val="5"/>
                <c:pt idx="0">
                  <c:v>03.Março</c:v>
                </c:pt>
                <c:pt idx="1">
                  <c:v>12.Março</c:v>
                </c:pt>
                <c:pt idx="2">
                  <c:v>20.Março</c:v>
                </c:pt>
                <c:pt idx="3">
                  <c:v>25.Março</c:v>
                </c:pt>
                <c:pt idx="4">
                  <c:v>24.Abril</c:v>
                </c:pt>
              </c:strCache>
            </c:strRef>
          </c:cat>
          <c:val>
            <c:numRef>
              <c:f>'Verificação de cartão 12.03'!$AN$4:$AR$4</c:f>
              <c:numCache>
                <c:formatCode>General</c:formatCode>
                <c:ptCount val="5"/>
                <c:pt idx="0">
                  <c:v>227</c:v>
                </c:pt>
                <c:pt idx="1">
                  <c:v>196</c:v>
                </c:pt>
                <c:pt idx="2">
                  <c:v>176</c:v>
                </c:pt>
                <c:pt idx="3">
                  <c:v>150</c:v>
                </c:pt>
                <c:pt idx="4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4-4D4D-B7FD-93793CDA5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3966280"/>
        <c:axId val="563967064"/>
      </c:barChart>
      <c:catAx>
        <c:axId val="56396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967064"/>
        <c:crosses val="autoZero"/>
        <c:auto val="1"/>
        <c:lblAlgn val="ctr"/>
        <c:lblOffset val="100"/>
        <c:noMultiLvlLbl val="0"/>
      </c:catAx>
      <c:valAx>
        <c:axId val="56396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9662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.jpeg"/><Relationship Id="rId1" Type="http://schemas.openxmlformats.org/officeDocument/2006/relationships/image" Target="../media/image3.png"/><Relationship Id="rId5" Type="http://schemas.openxmlformats.org/officeDocument/2006/relationships/image" Target="../media/image6.jpeg"/><Relationship Id="rId4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560295</xdr:colOff>
      <xdr:row>0</xdr:row>
      <xdr:rowOff>33618</xdr:rowOff>
    </xdr:from>
    <xdr:to>
      <xdr:col>8</xdr:col>
      <xdr:colOff>1741415</xdr:colOff>
      <xdr:row>2</xdr:row>
      <xdr:rowOff>338850</xdr:rowOff>
    </xdr:to>
    <xdr:pic>
      <xdr:nvPicPr>
        <xdr:cNvPr id="2" name="Imagem 1" descr="Biq IV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9070" y="33618"/>
          <a:ext cx="1181120" cy="9624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1069042</xdr:colOff>
      <xdr:row>0</xdr:row>
      <xdr:rowOff>29911</xdr:rowOff>
    </xdr:from>
    <xdr:to>
      <xdr:col>8</xdr:col>
      <xdr:colOff>476251</xdr:colOff>
      <xdr:row>2</xdr:row>
      <xdr:rowOff>49707</xdr:rowOff>
    </xdr:to>
    <xdr:pic>
      <xdr:nvPicPr>
        <xdr:cNvPr id="3" name="Picture 2" descr="GMSAtom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612842" y="29911"/>
          <a:ext cx="1112184" cy="857996"/>
        </a:xfrm>
        <a:prstGeom prst="rect">
          <a:avLst/>
        </a:prstGeom>
        <a:noFill/>
        <a:ln w="19050">
          <a:noFill/>
          <a:miter lim="800000"/>
          <a:headEnd/>
          <a:tailEnd/>
        </a:ln>
        <a:effectLst/>
      </xdr:spPr>
    </xdr:pic>
    <xdr:clientData/>
  </xdr:twoCellAnchor>
  <xdr:oneCellAnchor>
    <xdr:from>
      <xdr:col>0</xdr:col>
      <xdr:colOff>153521</xdr:colOff>
      <xdr:row>0</xdr:row>
      <xdr:rowOff>305361</xdr:rowOff>
    </xdr:from>
    <xdr:ext cx="1611993" cy="672352"/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521" y="305361"/>
          <a:ext cx="1611993" cy="6723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1680882</xdr:colOff>
      <xdr:row>0</xdr:row>
      <xdr:rowOff>112059</xdr:rowOff>
    </xdr:from>
    <xdr:to>
      <xdr:col>7</xdr:col>
      <xdr:colOff>268941</xdr:colOff>
      <xdr:row>2</xdr:row>
      <xdr:rowOff>179294</xdr:rowOff>
    </xdr:to>
    <xdr:sp macro="" textlink="">
      <xdr:nvSpPr>
        <xdr:cNvPr id="5" name="WordArt 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319057" y="112059"/>
          <a:ext cx="5493684" cy="886385"/>
        </a:xfrm>
        <a:prstGeom prst="rect">
          <a:avLst/>
        </a:prstGeom>
      </xdr:spPr>
      <xdr:txBody>
        <a:bodyPr wrap="none" fromWordArt="1" anchor="ctr">
          <a:prstTxWarp prst="textPlain">
            <a:avLst>
              <a:gd name="adj" fmla="val 50000"/>
            </a:avLst>
          </a:prstTxWarp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400" b="0" i="1" u="none" strike="noStrike" kern="10" cap="none" spc="0" normalizeH="0" baseline="0" noProof="0">
              <a:ln w="635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35921" dir="2700000" algn="ctr" rotWithShape="0">
                  <a:srgbClr val="808080">
                    <a:alpha val="80000"/>
                  </a:srgbClr>
                </a:outerShdw>
              </a:effectLst>
              <a:uLnTx/>
              <a:uFillTx/>
              <a:latin typeface="Arial Black"/>
            </a:rPr>
            <a:t>AUDITORIA GMS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400" b="0" i="1" u="none" strike="noStrike" kern="10" cap="none" spc="0" normalizeH="0" baseline="0" noProof="0">
              <a:ln w="635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35921" dir="2700000" algn="ctr" rotWithShape="0">
                  <a:srgbClr val="808080">
                    <a:alpha val="80000"/>
                  </a:srgbClr>
                </a:outerShdw>
              </a:effectLst>
              <a:uLnTx/>
              <a:uFillTx/>
              <a:latin typeface="Arial Black"/>
            </a:rPr>
            <a:t>ESTAÇÕES  /  TIMES PRODUÇÃO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0</xdr:row>
      <xdr:rowOff>0</xdr:rowOff>
    </xdr:from>
    <xdr:to>
      <xdr:col>2</xdr:col>
      <xdr:colOff>1619249</xdr:colOff>
      <xdr:row>4</xdr:row>
      <xdr:rowOff>228600</xdr:rowOff>
    </xdr:to>
    <xdr:graphicFrame macro="">
      <xdr:nvGraphicFramePr>
        <xdr:cNvPr id="2" name="Adriana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1585913</xdr:colOff>
      <xdr:row>0</xdr:row>
      <xdr:rowOff>11907</xdr:rowOff>
    </xdr:from>
    <xdr:to>
      <xdr:col>5</xdr:col>
      <xdr:colOff>2382</xdr:colOff>
      <xdr:row>5</xdr:row>
      <xdr:rowOff>2381</xdr:rowOff>
    </xdr:to>
    <xdr:graphicFrame macro="">
      <xdr:nvGraphicFramePr>
        <xdr:cNvPr id="3" name="Magali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19048</xdr:colOff>
      <xdr:row>0</xdr:row>
      <xdr:rowOff>27215</xdr:rowOff>
    </xdr:from>
    <xdr:to>
      <xdr:col>8</xdr:col>
      <xdr:colOff>61232</xdr:colOff>
      <xdr:row>5</xdr:row>
      <xdr:rowOff>10886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70417</xdr:colOff>
      <xdr:row>0</xdr:row>
      <xdr:rowOff>27214</xdr:rowOff>
    </xdr:from>
    <xdr:to>
      <xdr:col>10</xdr:col>
      <xdr:colOff>10206</xdr:colOff>
      <xdr:row>5</xdr:row>
      <xdr:rowOff>10885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44563</xdr:colOff>
      <xdr:row>0</xdr:row>
      <xdr:rowOff>27214</xdr:rowOff>
    </xdr:from>
    <xdr:to>
      <xdr:col>12</xdr:col>
      <xdr:colOff>68035</xdr:colOff>
      <xdr:row>5</xdr:row>
      <xdr:rowOff>10885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54769</xdr:colOff>
      <xdr:row>9</xdr:row>
      <xdr:rowOff>83343</xdr:rowOff>
    </xdr:from>
    <xdr:to>
      <xdr:col>16</xdr:col>
      <xdr:colOff>95249</xdr:colOff>
      <xdr:row>9</xdr:row>
      <xdr:rowOff>250031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1484769" y="2207418"/>
          <a:ext cx="926305" cy="166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3</xdr:col>
      <xdr:colOff>29134</xdr:colOff>
      <xdr:row>5</xdr:row>
      <xdr:rowOff>561</xdr:rowOff>
    </xdr:from>
    <xdr:to>
      <xdr:col>4</xdr:col>
      <xdr:colOff>174812</xdr:colOff>
      <xdr:row>6</xdr:row>
      <xdr:rowOff>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010334" y="1381686"/>
          <a:ext cx="945778" cy="1804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5</xdr:col>
      <xdr:colOff>34175</xdr:colOff>
      <xdr:row>5</xdr:row>
      <xdr:rowOff>19050</xdr:rowOff>
    </xdr:from>
    <xdr:to>
      <xdr:col>6</xdr:col>
      <xdr:colOff>409574</xdr:colOff>
      <xdr:row>5</xdr:row>
      <xdr:rowOff>171450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920375" y="1400175"/>
          <a:ext cx="1004049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8</xdr:col>
      <xdr:colOff>28013</xdr:colOff>
      <xdr:row>5</xdr:row>
      <xdr:rowOff>9525</xdr:rowOff>
    </xdr:from>
    <xdr:to>
      <xdr:col>9</xdr:col>
      <xdr:colOff>209550</xdr:colOff>
      <xdr:row>5</xdr:row>
      <xdr:rowOff>175371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5771588" y="1390650"/>
          <a:ext cx="1172137" cy="1658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10</xdr:col>
      <xdr:colOff>15687</xdr:colOff>
      <xdr:row>5</xdr:row>
      <xdr:rowOff>19050</xdr:rowOff>
    </xdr:from>
    <xdr:to>
      <xdr:col>11</xdr:col>
      <xdr:colOff>304800</xdr:colOff>
      <xdr:row>5</xdr:row>
      <xdr:rowOff>170889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664262" y="1400175"/>
          <a:ext cx="1289238" cy="1518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12</xdr:col>
      <xdr:colOff>81241</xdr:colOff>
      <xdr:row>5</xdr:row>
      <xdr:rowOff>11205</xdr:rowOff>
    </xdr:from>
    <xdr:to>
      <xdr:col>13</xdr:col>
      <xdr:colOff>142875</xdr:colOff>
      <xdr:row>5</xdr:row>
      <xdr:rowOff>152400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9615766" y="1392330"/>
          <a:ext cx="1052234" cy="1411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1</xdr:col>
      <xdr:colOff>9524</xdr:colOff>
      <xdr:row>7</xdr:row>
      <xdr:rowOff>11907</xdr:rowOff>
    </xdr:from>
    <xdr:to>
      <xdr:col>2</xdr:col>
      <xdr:colOff>571500</xdr:colOff>
      <xdr:row>7</xdr:row>
      <xdr:rowOff>271464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9524" y="1574007"/>
          <a:ext cx="923926" cy="25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Objetivo:</a:t>
          </a:r>
        </a:p>
      </xdr:txBody>
    </xdr:sp>
    <xdr:clientData/>
  </xdr:twoCellAnchor>
  <xdr:twoCellAnchor>
    <xdr:from>
      <xdr:col>8</xdr:col>
      <xdr:colOff>85724</xdr:colOff>
      <xdr:row>7</xdr:row>
      <xdr:rowOff>28574</xdr:rowOff>
    </xdr:from>
    <xdr:to>
      <xdr:col>9</xdr:col>
      <xdr:colOff>28575</xdr:colOff>
      <xdr:row>7</xdr:row>
      <xdr:rowOff>257175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829299" y="1590674"/>
          <a:ext cx="933451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Objetivo:</a:t>
          </a:r>
        </a:p>
      </xdr:txBody>
    </xdr:sp>
    <xdr:clientData/>
  </xdr:twoCellAnchor>
  <xdr:twoCellAnchor>
    <xdr:from>
      <xdr:col>5</xdr:col>
      <xdr:colOff>38099</xdr:colOff>
      <xdr:row>7</xdr:row>
      <xdr:rowOff>28574</xdr:rowOff>
    </xdr:from>
    <xdr:to>
      <xdr:col>6</xdr:col>
      <xdr:colOff>266700</xdr:colOff>
      <xdr:row>7</xdr:row>
      <xdr:rowOff>314325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924299" y="1590674"/>
          <a:ext cx="857251" cy="2762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Objetivo:</a:t>
          </a:r>
        </a:p>
      </xdr:txBody>
    </xdr:sp>
    <xdr:clientData/>
  </xdr:twoCellAnchor>
  <xdr:twoCellAnchor>
    <xdr:from>
      <xdr:col>10</xdr:col>
      <xdr:colOff>95250</xdr:colOff>
      <xdr:row>7</xdr:row>
      <xdr:rowOff>19049</xdr:rowOff>
    </xdr:from>
    <xdr:to>
      <xdr:col>11</xdr:col>
      <xdr:colOff>190501</xdr:colOff>
      <xdr:row>7</xdr:row>
      <xdr:rowOff>257175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7743825" y="1581149"/>
          <a:ext cx="1095376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Objetivo:</a:t>
          </a:r>
        </a:p>
      </xdr:txBody>
    </xdr:sp>
    <xdr:clientData/>
  </xdr:twoCellAnchor>
  <xdr:twoCellAnchor>
    <xdr:from>
      <xdr:col>3</xdr:col>
      <xdr:colOff>38100</xdr:colOff>
      <xdr:row>7</xdr:row>
      <xdr:rowOff>28574</xdr:rowOff>
    </xdr:from>
    <xdr:to>
      <xdr:col>4</xdr:col>
      <xdr:colOff>142876</xdr:colOff>
      <xdr:row>7</xdr:row>
      <xdr:rowOff>276225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019300" y="1590674"/>
          <a:ext cx="904876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Objetivo:</a:t>
          </a:r>
        </a:p>
      </xdr:txBody>
    </xdr:sp>
    <xdr:clientData/>
  </xdr:twoCellAnchor>
  <xdr:twoCellAnchor>
    <xdr:from>
      <xdr:col>12</xdr:col>
      <xdr:colOff>95249</xdr:colOff>
      <xdr:row>7</xdr:row>
      <xdr:rowOff>38100</xdr:rowOff>
    </xdr:from>
    <xdr:to>
      <xdr:col>13</xdr:col>
      <xdr:colOff>9525</xdr:colOff>
      <xdr:row>7</xdr:row>
      <xdr:rowOff>314325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9629774" y="1600200"/>
          <a:ext cx="90487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Objetivo:</a:t>
          </a:r>
        </a:p>
      </xdr:txBody>
    </xdr:sp>
    <xdr:clientData/>
  </xdr:twoCellAnchor>
  <xdr:twoCellAnchor>
    <xdr:from>
      <xdr:col>14</xdr:col>
      <xdr:colOff>68035</xdr:colOff>
      <xdr:row>11</xdr:row>
      <xdr:rowOff>176894</xdr:rowOff>
    </xdr:from>
    <xdr:to>
      <xdr:col>18</xdr:col>
      <xdr:colOff>394608</xdr:colOff>
      <xdr:row>64</xdr:row>
      <xdr:rowOff>168088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-1</xdr:colOff>
      <xdr:row>25</xdr:row>
      <xdr:rowOff>95250</xdr:rowOff>
    </xdr:from>
    <xdr:to>
      <xdr:col>18</xdr:col>
      <xdr:colOff>404809</xdr:colOff>
      <xdr:row>35</xdr:row>
      <xdr:rowOff>-1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47625</xdr:colOff>
      <xdr:row>9</xdr:row>
      <xdr:rowOff>71437</xdr:rowOff>
    </xdr:from>
    <xdr:to>
      <xdr:col>2</xdr:col>
      <xdr:colOff>892969</xdr:colOff>
      <xdr:row>9</xdr:row>
      <xdr:rowOff>273843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0" y="2195512"/>
          <a:ext cx="1254919" cy="2024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Mês: </a:t>
          </a:r>
        </a:p>
      </xdr:txBody>
    </xdr:sp>
    <xdr:clientData/>
  </xdr:twoCellAnchor>
  <xdr:twoCellAnchor>
    <xdr:from>
      <xdr:col>15</xdr:col>
      <xdr:colOff>54768</xdr:colOff>
      <xdr:row>10</xdr:row>
      <xdr:rowOff>33339</xdr:rowOff>
    </xdr:from>
    <xdr:to>
      <xdr:col>16</xdr:col>
      <xdr:colOff>176213</xdr:colOff>
      <xdr:row>10</xdr:row>
      <xdr:rowOff>292896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11570493" y="2462214"/>
          <a:ext cx="921545" cy="25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Objetivo:</a:t>
          </a:r>
        </a:p>
      </xdr:txBody>
    </xdr:sp>
    <xdr:clientData/>
  </xdr:twoCellAnchor>
  <xdr:twoCellAnchor>
    <xdr:from>
      <xdr:col>1</xdr:col>
      <xdr:colOff>0</xdr:colOff>
      <xdr:row>4</xdr:row>
      <xdr:rowOff>235744</xdr:rowOff>
    </xdr:from>
    <xdr:to>
      <xdr:col>2</xdr:col>
      <xdr:colOff>564355</xdr:colOff>
      <xdr:row>5</xdr:row>
      <xdr:rowOff>164307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0" y="1378744"/>
          <a:ext cx="926305" cy="166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15</xdr:col>
      <xdr:colOff>0</xdr:colOff>
      <xdr:row>21</xdr:row>
      <xdr:rowOff>119062</xdr:rowOff>
    </xdr:from>
    <xdr:to>
      <xdr:col>16</xdr:col>
      <xdr:colOff>123824</xdr:colOff>
      <xdr:row>22</xdr:row>
      <xdr:rowOff>95250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1515725" y="4843462"/>
          <a:ext cx="923924" cy="166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15</xdr:col>
      <xdr:colOff>90486</xdr:colOff>
      <xdr:row>23</xdr:row>
      <xdr:rowOff>80964</xdr:rowOff>
    </xdr:from>
    <xdr:to>
      <xdr:col>16</xdr:col>
      <xdr:colOff>211931</xdr:colOff>
      <xdr:row>24</xdr:row>
      <xdr:rowOff>150021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1606211" y="5195889"/>
          <a:ext cx="921545" cy="25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Objetivo:</a:t>
          </a:r>
        </a:p>
      </xdr:txBody>
    </xdr:sp>
    <xdr:clientData/>
  </xdr:twoCellAnchor>
  <xdr:twoCellAnchor>
    <xdr:from>
      <xdr:col>14</xdr:col>
      <xdr:colOff>76201</xdr:colOff>
      <xdr:row>35</xdr:row>
      <xdr:rowOff>128587</xdr:rowOff>
    </xdr:from>
    <xdr:to>
      <xdr:col>16</xdr:col>
      <xdr:colOff>116681</xdr:colOff>
      <xdr:row>36</xdr:row>
      <xdr:rowOff>104775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11506201" y="7548562"/>
          <a:ext cx="926305" cy="166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%</a:t>
          </a:r>
          <a:r>
            <a:rPr lang="pt-BR" sz="1100" baseline="0"/>
            <a:t> Auditado:</a:t>
          </a:r>
          <a:endParaRPr lang="pt-BR" sz="1100"/>
        </a:p>
      </xdr:txBody>
    </xdr:sp>
    <xdr:clientData/>
  </xdr:twoCellAnchor>
  <xdr:twoCellAnchor>
    <xdr:from>
      <xdr:col>15</xdr:col>
      <xdr:colOff>102393</xdr:colOff>
      <xdr:row>37</xdr:row>
      <xdr:rowOff>80964</xdr:rowOff>
    </xdr:from>
    <xdr:to>
      <xdr:col>16</xdr:col>
      <xdr:colOff>223838</xdr:colOff>
      <xdr:row>38</xdr:row>
      <xdr:rowOff>150021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11618118" y="7891464"/>
          <a:ext cx="921545" cy="25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ysClr val="windowText" lastClr="000000"/>
              </a:solidFill>
            </a:rPr>
            <a:t>Objetivo:</a:t>
          </a:r>
        </a:p>
      </xdr:txBody>
    </xdr:sp>
    <xdr:clientData/>
  </xdr:twoCellAnchor>
  <xdr:twoCellAnchor>
    <xdr:from>
      <xdr:col>12</xdr:col>
      <xdr:colOff>95250</xdr:colOff>
      <xdr:row>0</xdr:row>
      <xdr:rowOff>40821</xdr:rowOff>
    </xdr:from>
    <xdr:to>
      <xdr:col>15</xdr:col>
      <xdr:colOff>23472</xdr:colOff>
      <xdr:row>5</xdr:row>
      <xdr:rowOff>24492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78441</xdr:colOff>
      <xdr:row>65</xdr:row>
      <xdr:rowOff>22412</xdr:rowOff>
    </xdr:from>
    <xdr:to>
      <xdr:col>18</xdr:col>
      <xdr:colOff>405014</xdr:colOff>
      <xdr:row>78</xdr:row>
      <xdr:rowOff>134470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531141</xdr:colOff>
      <xdr:row>13</xdr:row>
      <xdr:rowOff>0</xdr:rowOff>
    </xdr:from>
    <xdr:ext cx="184731" cy="224998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560841" y="3086100"/>
          <a:ext cx="184731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9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0</xdr:col>
      <xdr:colOff>381000</xdr:colOff>
      <xdr:row>33</xdr:row>
      <xdr:rowOff>71438</xdr:rowOff>
    </xdr:from>
    <xdr:to>
      <xdr:col>3</xdr:col>
      <xdr:colOff>261938</xdr:colOff>
      <xdr:row>39</xdr:row>
      <xdr:rowOff>23813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3E54058C-144F-4883-A2A2-C5E3EA328749}"/>
            </a:ext>
          </a:extLst>
        </xdr:cNvPr>
        <xdr:cNvSpPr/>
      </xdr:nvSpPr>
      <xdr:spPr>
        <a:xfrm>
          <a:off x="381000" y="8120063"/>
          <a:ext cx="1702594" cy="1095375"/>
        </a:xfrm>
        <a:prstGeom prst="rightArrow">
          <a:avLst/>
        </a:prstGeom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rgbClr val="FF0000"/>
              </a:solidFill>
            </a:ln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314325</xdr:colOff>
      <xdr:row>4</xdr:row>
      <xdr:rowOff>182563</xdr:rowOff>
    </xdr:from>
    <xdr:ext cx="657809" cy="186269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409700" y="1230313"/>
          <a:ext cx="657809" cy="1862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600"/>
            <a:t>    Part Number</a:t>
          </a:r>
        </a:p>
      </xdr:txBody>
    </xdr:sp>
    <xdr:clientData/>
  </xdr:oneCellAnchor>
  <xdr:oneCellAnchor>
    <xdr:from>
      <xdr:col>1</xdr:col>
      <xdr:colOff>325437</xdr:colOff>
      <xdr:row>7</xdr:row>
      <xdr:rowOff>85725</xdr:rowOff>
    </xdr:from>
    <xdr:ext cx="539378" cy="186269"/>
    <xdr:sp macro="" textlink="">
      <xdr:nvSpPr>
        <xdr:cNvPr id="3" name="TextBox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420812" y="1676400"/>
          <a:ext cx="539378" cy="1862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600"/>
            <a:t>   Descrição</a:t>
          </a:r>
        </a:p>
      </xdr:txBody>
    </xdr:sp>
    <xdr:clientData/>
  </xdr:oneCellAnchor>
  <xdr:oneCellAnchor>
    <xdr:from>
      <xdr:col>1</xdr:col>
      <xdr:colOff>276225</xdr:colOff>
      <xdr:row>9</xdr:row>
      <xdr:rowOff>57150</xdr:rowOff>
    </xdr:from>
    <xdr:ext cx="876715" cy="186269"/>
    <xdr:sp macro="" textlink="">
      <xdr:nvSpPr>
        <xdr:cNvPr id="4" name="TextBox 7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71600" y="2085975"/>
          <a:ext cx="876715" cy="1862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600"/>
            <a:t>      Data de Atualizaão</a:t>
          </a:r>
        </a:p>
      </xdr:txBody>
    </xdr:sp>
    <xdr:clientData/>
  </xdr:oneCellAnchor>
  <xdr:twoCellAnchor editAs="oneCell">
    <xdr:from>
      <xdr:col>8</xdr:col>
      <xdr:colOff>657225</xdr:colOff>
      <xdr:row>5</xdr:row>
      <xdr:rowOff>28575</xdr:rowOff>
    </xdr:from>
    <xdr:to>
      <xdr:col>8</xdr:col>
      <xdr:colOff>1028700</xdr:colOff>
      <xdr:row>6</xdr:row>
      <xdr:rowOff>85725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6225" y="1304925"/>
          <a:ext cx="3714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85725</xdr:rowOff>
    </xdr:from>
    <xdr:to>
      <xdr:col>1</xdr:col>
      <xdr:colOff>276225</xdr:colOff>
      <xdr:row>1</xdr:row>
      <xdr:rowOff>257175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525" y="95250"/>
          <a:ext cx="7239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2000" b="1" u="sng"/>
            <a:t>POU</a:t>
          </a:r>
        </a:p>
      </xdr:txBody>
    </xdr:sp>
    <xdr:clientData/>
  </xdr:twoCellAnchor>
  <xdr:twoCellAnchor editAs="oneCell">
    <xdr:from>
      <xdr:col>8</xdr:col>
      <xdr:colOff>342900</xdr:colOff>
      <xdr:row>1</xdr:row>
      <xdr:rowOff>28575</xdr:rowOff>
    </xdr:from>
    <xdr:to>
      <xdr:col>8</xdr:col>
      <xdr:colOff>1255713</xdr:colOff>
      <xdr:row>1</xdr:row>
      <xdr:rowOff>511879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8366" y="35144"/>
          <a:ext cx="912813" cy="483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638175</xdr:colOff>
      <xdr:row>25</xdr:row>
      <xdr:rowOff>28575</xdr:rowOff>
    </xdr:from>
    <xdr:to>
      <xdr:col>8</xdr:col>
      <xdr:colOff>1284288</xdr:colOff>
      <xdr:row>25</xdr:row>
      <xdr:rowOff>370670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0" y="6829425"/>
          <a:ext cx="646113" cy="342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647700</xdr:colOff>
      <xdr:row>17</xdr:row>
      <xdr:rowOff>9525</xdr:rowOff>
    </xdr:from>
    <xdr:to>
      <xdr:col>8</xdr:col>
      <xdr:colOff>1293813</xdr:colOff>
      <xdr:row>17</xdr:row>
      <xdr:rowOff>351620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6925" y="4495800"/>
          <a:ext cx="646113" cy="342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438151</xdr:colOff>
      <xdr:row>9</xdr:row>
      <xdr:rowOff>66675</xdr:rowOff>
    </xdr:from>
    <xdr:to>
      <xdr:col>8</xdr:col>
      <xdr:colOff>1284289</xdr:colOff>
      <xdr:row>9</xdr:row>
      <xdr:rowOff>514676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3617" y="2234434"/>
          <a:ext cx="846138" cy="448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</xdr:colOff>
      <xdr:row>9</xdr:row>
      <xdr:rowOff>85725</xdr:rowOff>
    </xdr:from>
    <xdr:to>
      <xdr:col>1</xdr:col>
      <xdr:colOff>276225</xdr:colOff>
      <xdr:row>9</xdr:row>
      <xdr:rowOff>257175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9525" y="2257425"/>
          <a:ext cx="7239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2000" b="1" u="sng"/>
            <a:t>POU</a:t>
          </a:r>
        </a:p>
      </xdr:txBody>
    </xdr:sp>
    <xdr:clientData/>
  </xdr:twoCellAnchor>
  <xdr:oneCellAnchor>
    <xdr:from>
      <xdr:col>8</xdr:col>
      <xdr:colOff>361951</xdr:colOff>
      <xdr:row>17</xdr:row>
      <xdr:rowOff>19050</xdr:rowOff>
    </xdr:from>
    <xdr:ext cx="922338" cy="488346"/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6" y="4505325"/>
          <a:ext cx="922338" cy="488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9525</xdr:colOff>
      <xdr:row>17</xdr:row>
      <xdr:rowOff>85725</xdr:rowOff>
    </xdr:from>
    <xdr:to>
      <xdr:col>1</xdr:col>
      <xdr:colOff>276225</xdr:colOff>
      <xdr:row>17</xdr:row>
      <xdr:rowOff>257175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9525" y="4572000"/>
          <a:ext cx="7239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2000" b="1" u="sng"/>
            <a:t>POU</a:t>
          </a:r>
        </a:p>
      </xdr:txBody>
    </xdr:sp>
    <xdr:clientData/>
  </xdr:twoCellAnchor>
  <xdr:oneCellAnchor>
    <xdr:from>
      <xdr:col>8</xdr:col>
      <xdr:colOff>647700</xdr:colOff>
      <xdr:row>25</xdr:row>
      <xdr:rowOff>9525</xdr:rowOff>
    </xdr:from>
    <xdr:ext cx="646113" cy="342095"/>
    <xdr:pic>
      <xdr:nvPicPr>
        <xdr:cNvPr id="10" name="Pictur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6925" y="6810375"/>
          <a:ext cx="646113" cy="342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361951</xdr:colOff>
      <xdr:row>25</xdr:row>
      <xdr:rowOff>19050</xdr:rowOff>
    </xdr:from>
    <xdr:ext cx="922338" cy="488346"/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6" y="6819900"/>
          <a:ext cx="922338" cy="488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9525</xdr:colOff>
      <xdr:row>25</xdr:row>
      <xdr:rowOff>85725</xdr:rowOff>
    </xdr:from>
    <xdr:to>
      <xdr:col>1</xdr:col>
      <xdr:colOff>276225</xdr:colOff>
      <xdr:row>25</xdr:row>
      <xdr:rowOff>257175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9525" y="6886575"/>
          <a:ext cx="7239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2000" b="1" u="sng"/>
            <a:t>POU</a:t>
          </a:r>
        </a:p>
      </xdr:txBody>
    </xdr:sp>
    <xdr:clientData/>
  </xdr:twoCellAnchor>
  <xdr:twoCellAnchor>
    <xdr:from>
      <xdr:col>0</xdr:col>
      <xdr:colOff>9525</xdr:colOff>
      <xdr:row>17</xdr:row>
      <xdr:rowOff>85725</xdr:rowOff>
    </xdr:from>
    <xdr:to>
      <xdr:col>1</xdr:col>
      <xdr:colOff>276225</xdr:colOff>
      <xdr:row>17</xdr:row>
      <xdr:rowOff>257175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9525" y="2257425"/>
          <a:ext cx="7239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2000" b="1" u="sng"/>
            <a:t>POU</a:t>
          </a:r>
        </a:p>
      </xdr:txBody>
    </xdr:sp>
    <xdr:clientData/>
  </xdr:twoCellAnchor>
  <xdr:oneCellAnchor>
    <xdr:from>
      <xdr:col>8</xdr:col>
      <xdr:colOff>647700</xdr:colOff>
      <xdr:row>25</xdr:row>
      <xdr:rowOff>9525</xdr:rowOff>
    </xdr:from>
    <xdr:ext cx="646113" cy="342095"/>
    <xdr:pic>
      <xdr:nvPicPr>
        <xdr:cNvPr id="15" name="Picture 2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76925" y="4495800"/>
          <a:ext cx="646113" cy="342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8</xdr:col>
      <xdr:colOff>361951</xdr:colOff>
      <xdr:row>25</xdr:row>
      <xdr:rowOff>19050</xdr:rowOff>
    </xdr:from>
    <xdr:ext cx="922338" cy="488346"/>
    <xdr:pic>
      <xdr:nvPicPr>
        <xdr:cNvPr id="16" name="Picture 2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6" y="4505325"/>
          <a:ext cx="922338" cy="488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9525</xdr:colOff>
      <xdr:row>25</xdr:row>
      <xdr:rowOff>85725</xdr:rowOff>
    </xdr:from>
    <xdr:to>
      <xdr:col>1</xdr:col>
      <xdr:colOff>276225</xdr:colOff>
      <xdr:row>25</xdr:row>
      <xdr:rowOff>257175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9525" y="4572000"/>
          <a:ext cx="7239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2000" b="1" u="sng"/>
            <a:t>POU</a:t>
          </a:r>
        </a:p>
      </xdr:txBody>
    </xdr:sp>
    <xdr:clientData/>
  </xdr:twoCellAnchor>
  <xdr:twoCellAnchor>
    <xdr:from>
      <xdr:col>0</xdr:col>
      <xdr:colOff>9525</xdr:colOff>
      <xdr:row>25</xdr:row>
      <xdr:rowOff>85725</xdr:rowOff>
    </xdr:from>
    <xdr:to>
      <xdr:col>1</xdr:col>
      <xdr:colOff>276225</xdr:colOff>
      <xdr:row>25</xdr:row>
      <xdr:rowOff>257175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9525" y="4572000"/>
          <a:ext cx="7239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2000" b="1" u="sng"/>
            <a:t>POU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95249</xdr:rowOff>
    </xdr:from>
    <xdr:ext cx="1227465" cy="511968"/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49"/>
          <a:ext cx="1227465" cy="511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26</xdr:row>
      <xdr:rowOff>19050</xdr:rowOff>
    </xdr:from>
    <xdr:to>
      <xdr:col>1</xdr:col>
      <xdr:colOff>609600</xdr:colOff>
      <xdr:row>26</xdr:row>
      <xdr:rowOff>180975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8574" y="7553325"/>
          <a:ext cx="1019176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pt-BR" sz="1000"/>
            <a:t>Nome</a:t>
          </a:r>
          <a:r>
            <a:rPr lang="pt-BR" sz="1100"/>
            <a:t> da peça:</a:t>
          </a:r>
        </a:p>
      </xdr:txBody>
    </xdr:sp>
    <xdr:clientData/>
  </xdr:twoCellAnchor>
  <xdr:twoCellAnchor>
    <xdr:from>
      <xdr:col>0</xdr:col>
      <xdr:colOff>38099</xdr:colOff>
      <xdr:row>1</xdr:row>
      <xdr:rowOff>19050</xdr:rowOff>
    </xdr:from>
    <xdr:to>
      <xdr:col>2</xdr:col>
      <xdr:colOff>190499</xdr:colOff>
      <xdr:row>1</xdr:row>
      <xdr:rowOff>152400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38099" y="47625"/>
          <a:ext cx="12382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900"/>
            <a:t>Número da peça:</a:t>
          </a:r>
        </a:p>
      </xdr:txBody>
    </xdr:sp>
    <xdr:clientData/>
  </xdr:twoCellAnchor>
  <xdr:twoCellAnchor>
    <xdr:from>
      <xdr:col>0</xdr:col>
      <xdr:colOff>9524</xdr:colOff>
      <xdr:row>2</xdr:row>
      <xdr:rowOff>9525</xdr:rowOff>
    </xdr:from>
    <xdr:to>
      <xdr:col>1</xdr:col>
      <xdr:colOff>619124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9524" y="571500"/>
          <a:ext cx="10477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900"/>
            <a:t>Nome da peça:</a:t>
          </a:r>
        </a:p>
      </xdr:txBody>
    </xdr:sp>
    <xdr:clientData/>
  </xdr:twoCellAnchor>
  <xdr:twoCellAnchor>
    <xdr:from>
      <xdr:col>0</xdr:col>
      <xdr:colOff>19050</xdr:colOff>
      <xdr:row>4</xdr:row>
      <xdr:rowOff>28575</xdr:rowOff>
    </xdr:from>
    <xdr:to>
      <xdr:col>1</xdr:col>
      <xdr:colOff>285750</xdr:colOff>
      <xdr:row>4</xdr:row>
      <xdr:rowOff>200025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19050" y="1085850"/>
          <a:ext cx="7048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Planta:</a:t>
          </a:r>
        </a:p>
      </xdr:txBody>
    </xdr:sp>
    <xdr:clientData/>
  </xdr:twoCellAnchor>
  <xdr:twoCellAnchor>
    <xdr:from>
      <xdr:col>2</xdr:col>
      <xdr:colOff>19050</xdr:colOff>
      <xdr:row>4</xdr:row>
      <xdr:rowOff>19050</xdr:rowOff>
    </xdr:from>
    <xdr:to>
      <xdr:col>3</xdr:col>
      <xdr:colOff>314325</xdr:colOff>
      <xdr:row>4</xdr:row>
      <xdr:rowOff>190500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1104900" y="1076325"/>
          <a:ext cx="8382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Estoquista:</a:t>
          </a:r>
        </a:p>
      </xdr:txBody>
    </xdr:sp>
    <xdr:clientData/>
  </xdr:twoCellAnchor>
  <xdr:twoCellAnchor>
    <xdr:from>
      <xdr:col>0</xdr:col>
      <xdr:colOff>19049</xdr:colOff>
      <xdr:row>5</xdr:row>
      <xdr:rowOff>19050</xdr:rowOff>
    </xdr:from>
    <xdr:to>
      <xdr:col>1</xdr:col>
      <xdr:colOff>514350</xdr:colOff>
      <xdr:row>5</xdr:row>
      <xdr:rowOff>180975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19049" y="1457325"/>
          <a:ext cx="933451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Embalagem:</a:t>
          </a:r>
        </a:p>
      </xdr:txBody>
    </xdr:sp>
    <xdr:clientData/>
  </xdr:twoCellAnchor>
  <xdr:twoCellAnchor>
    <xdr:from>
      <xdr:col>2</xdr:col>
      <xdr:colOff>9525</xdr:colOff>
      <xdr:row>5</xdr:row>
      <xdr:rowOff>28574</xdr:rowOff>
    </xdr:from>
    <xdr:to>
      <xdr:col>3</xdr:col>
      <xdr:colOff>361950</xdr:colOff>
      <xdr:row>5</xdr:row>
      <xdr:rowOff>209549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095375" y="1466849"/>
          <a:ext cx="89535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Fornecedor:</a:t>
          </a:r>
        </a:p>
      </xdr:txBody>
    </xdr:sp>
    <xdr:clientData/>
  </xdr:twoCellAnchor>
  <xdr:twoCellAnchor>
    <xdr:from>
      <xdr:col>0</xdr:col>
      <xdr:colOff>38099</xdr:colOff>
      <xdr:row>9</xdr:row>
      <xdr:rowOff>19050</xdr:rowOff>
    </xdr:from>
    <xdr:to>
      <xdr:col>2</xdr:col>
      <xdr:colOff>190499</xdr:colOff>
      <xdr:row>9</xdr:row>
      <xdr:rowOff>152400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38099" y="2352675"/>
          <a:ext cx="12382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Número da </a:t>
          </a:r>
          <a:r>
            <a:rPr lang="pt-BR" sz="1000"/>
            <a:t>peça</a:t>
          </a:r>
          <a:r>
            <a:rPr lang="pt-BR" sz="1100"/>
            <a:t>:</a:t>
          </a:r>
        </a:p>
      </xdr:txBody>
    </xdr:sp>
    <xdr:clientData/>
  </xdr:twoCellAnchor>
  <xdr:twoCellAnchor>
    <xdr:from>
      <xdr:col>0</xdr:col>
      <xdr:colOff>9524</xdr:colOff>
      <xdr:row>10</xdr:row>
      <xdr:rowOff>9525</xdr:rowOff>
    </xdr:from>
    <xdr:to>
      <xdr:col>1</xdr:col>
      <xdr:colOff>619124</xdr:colOff>
      <xdr:row>10</xdr:row>
      <xdr:rowOff>142875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9524" y="2876550"/>
          <a:ext cx="10477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Nome da peça:</a:t>
          </a:r>
        </a:p>
      </xdr:txBody>
    </xdr:sp>
    <xdr:clientData/>
  </xdr:twoCellAnchor>
  <xdr:twoCellAnchor>
    <xdr:from>
      <xdr:col>0</xdr:col>
      <xdr:colOff>19050</xdr:colOff>
      <xdr:row>12</xdr:row>
      <xdr:rowOff>28575</xdr:rowOff>
    </xdr:from>
    <xdr:to>
      <xdr:col>1</xdr:col>
      <xdr:colOff>285750</xdr:colOff>
      <xdr:row>12</xdr:row>
      <xdr:rowOff>200025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19050" y="3381375"/>
          <a:ext cx="7048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Planta:</a:t>
          </a:r>
        </a:p>
      </xdr:txBody>
    </xdr:sp>
    <xdr:clientData/>
  </xdr:twoCellAnchor>
  <xdr:twoCellAnchor>
    <xdr:from>
      <xdr:col>2</xdr:col>
      <xdr:colOff>38099</xdr:colOff>
      <xdr:row>12</xdr:row>
      <xdr:rowOff>0</xdr:rowOff>
    </xdr:from>
    <xdr:to>
      <xdr:col>3</xdr:col>
      <xdr:colOff>323849</xdr:colOff>
      <xdr:row>12</xdr:row>
      <xdr:rowOff>171450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123949" y="3352800"/>
          <a:ext cx="82867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Estoquista:</a:t>
          </a:r>
        </a:p>
      </xdr:txBody>
    </xdr:sp>
    <xdr:clientData/>
  </xdr:twoCellAnchor>
  <xdr:twoCellAnchor>
    <xdr:from>
      <xdr:col>0</xdr:col>
      <xdr:colOff>9525</xdr:colOff>
      <xdr:row>13</xdr:row>
      <xdr:rowOff>28575</xdr:rowOff>
    </xdr:from>
    <xdr:to>
      <xdr:col>1</xdr:col>
      <xdr:colOff>485775</xdr:colOff>
      <xdr:row>13</xdr:row>
      <xdr:rowOff>228600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9525" y="3743325"/>
          <a:ext cx="9144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Embalagem:</a:t>
          </a:r>
        </a:p>
      </xdr:txBody>
    </xdr:sp>
    <xdr:clientData/>
  </xdr:twoCellAnchor>
  <xdr:twoCellAnchor>
    <xdr:from>
      <xdr:col>2</xdr:col>
      <xdr:colOff>9525</xdr:colOff>
      <xdr:row>13</xdr:row>
      <xdr:rowOff>28574</xdr:rowOff>
    </xdr:from>
    <xdr:to>
      <xdr:col>3</xdr:col>
      <xdr:colOff>390525</xdr:colOff>
      <xdr:row>13</xdr:row>
      <xdr:rowOff>209549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095375" y="3743324"/>
          <a:ext cx="923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Fornecedor:</a:t>
          </a:r>
        </a:p>
      </xdr:txBody>
    </xdr:sp>
    <xdr:clientData/>
  </xdr:twoCellAnchor>
  <xdr:twoCellAnchor>
    <xdr:from>
      <xdr:col>0</xdr:col>
      <xdr:colOff>38099</xdr:colOff>
      <xdr:row>17</xdr:row>
      <xdr:rowOff>19050</xdr:rowOff>
    </xdr:from>
    <xdr:to>
      <xdr:col>2</xdr:col>
      <xdr:colOff>190499</xdr:colOff>
      <xdr:row>17</xdr:row>
      <xdr:rowOff>152400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38099" y="4667250"/>
          <a:ext cx="12382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900"/>
            <a:t>Número da peça:</a:t>
          </a:r>
        </a:p>
      </xdr:txBody>
    </xdr:sp>
    <xdr:clientData/>
  </xdr:twoCellAnchor>
  <xdr:twoCellAnchor>
    <xdr:from>
      <xdr:col>0</xdr:col>
      <xdr:colOff>9524</xdr:colOff>
      <xdr:row>18</xdr:row>
      <xdr:rowOff>9525</xdr:rowOff>
    </xdr:from>
    <xdr:to>
      <xdr:col>1</xdr:col>
      <xdr:colOff>619124</xdr:colOff>
      <xdr:row>18</xdr:row>
      <xdr:rowOff>142875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9524" y="5219700"/>
          <a:ext cx="10477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Nome da peça:</a:t>
          </a:r>
        </a:p>
      </xdr:txBody>
    </xdr:sp>
    <xdr:clientData/>
  </xdr:twoCellAnchor>
  <xdr:twoCellAnchor>
    <xdr:from>
      <xdr:col>0</xdr:col>
      <xdr:colOff>0</xdr:colOff>
      <xdr:row>20</xdr:row>
      <xdr:rowOff>9524</xdr:rowOff>
    </xdr:from>
    <xdr:to>
      <xdr:col>1</xdr:col>
      <xdr:colOff>219076</xdr:colOff>
      <xdr:row>20</xdr:row>
      <xdr:rowOff>228599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0" y="5686424"/>
          <a:ext cx="657226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Planta:</a:t>
          </a:r>
        </a:p>
      </xdr:txBody>
    </xdr:sp>
    <xdr:clientData/>
  </xdr:twoCellAnchor>
  <xdr:twoCellAnchor>
    <xdr:from>
      <xdr:col>2</xdr:col>
      <xdr:colOff>19050</xdr:colOff>
      <xdr:row>20</xdr:row>
      <xdr:rowOff>19049</xdr:rowOff>
    </xdr:from>
    <xdr:to>
      <xdr:col>3</xdr:col>
      <xdr:colOff>323850</xdr:colOff>
      <xdr:row>20</xdr:row>
      <xdr:rowOff>200024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104900" y="5695949"/>
          <a:ext cx="8477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Estoquista:</a:t>
          </a:r>
        </a:p>
      </xdr:txBody>
    </xdr:sp>
    <xdr:clientData/>
  </xdr:twoCellAnchor>
  <xdr:twoCellAnchor>
    <xdr:from>
      <xdr:col>0</xdr:col>
      <xdr:colOff>9525</xdr:colOff>
      <xdr:row>21</xdr:row>
      <xdr:rowOff>28575</xdr:rowOff>
    </xdr:from>
    <xdr:to>
      <xdr:col>1</xdr:col>
      <xdr:colOff>533400</xdr:colOff>
      <xdr:row>21</xdr:row>
      <xdr:rowOff>190500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9525" y="6029325"/>
          <a:ext cx="96202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Embalagem:</a:t>
          </a:r>
        </a:p>
      </xdr:txBody>
    </xdr:sp>
    <xdr:clientData/>
  </xdr:twoCellAnchor>
  <xdr:twoCellAnchor>
    <xdr:from>
      <xdr:col>2</xdr:col>
      <xdr:colOff>9525</xdr:colOff>
      <xdr:row>21</xdr:row>
      <xdr:rowOff>28575</xdr:rowOff>
    </xdr:from>
    <xdr:to>
      <xdr:col>3</xdr:col>
      <xdr:colOff>419100</xdr:colOff>
      <xdr:row>21</xdr:row>
      <xdr:rowOff>180975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095375" y="6029325"/>
          <a:ext cx="9525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Fornecedor:</a:t>
          </a:r>
        </a:p>
      </xdr:txBody>
    </xdr:sp>
    <xdr:clientData/>
  </xdr:twoCellAnchor>
  <xdr:twoCellAnchor>
    <xdr:from>
      <xdr:col>0</xdr:col>
      <xdr:colOff>38099</xdr:colOff>
      <xdr:row>25</xdr:row>
      <xdr:rowOff>19050</xdr:rowOff>
    </xdr:from>
    <xdr:to>
      <xdr:col>2</xdr:col>
      <xdr:colOff>190499</xdr:colOff>
      <xdr:row>25</xdr:row>
      <xdr:rowOff>152400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38099" y="6981825"/>
          <a:ext cx="123825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/>
            <a:t>Número</a:t>
          </a:r>
          <a:r>
            <a:rPr lang="pt-BR" sz="1100"/>
            <a:t> da </a:t>
          </a:r>
          <a:r>
            <a:rPr lang="pt-BR" sz="1000"/>
            <a:t>peça</a:t>
          </a:r>
          <a:r>
            <a:rPr lang="pt-BR" sz="1100"/>
            <a:t>:</a:t>
          </a:r>
        </a:p>
      </xdr:txBody>
    </xdr:sp>
    <xdr:clientData/>
  </xdr:twoCellAnchor>
  <xdr:twoCellAnchor>
    <xdr:from>
      <xdr:col>0</xdr:col>
      <xdr:colOff>19050</xdr:colOff>
      <xdr:row>28</xdr:row>
      <xdr:rowOff>28575</xdr:rowOff>
    </xdr:from>
    <xdr:to>
      <xdr:col>1</xdr:col>
      <xdr:colOff>285750</xdr:colOff>
      <xdr:row>28</xdr:row>
      <xdr:rowOff>200025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9050" y="8001000"/>
          <a:ext cx="7048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Planta:</a:t>
          </a:r>
        </a:p>
      </xdr:txBody>
    </xdr:sp>
    <xdr:clientData/>
  </xdr:twoCellAnchor>
  <xdr:twoCellAnchor>
    <xdr:from>
      <xdr:col>2</xdr:col>
      <xdr:colOff>19050</xdr:colOff>
      <xdr:row>28</xdr:row>
      <xdr:rowOff>19049</xdr:rowOff>
    </xdr:from>
    <xdr:to>
      <xdr:col>3</xdr:col>
      <xdr:colOff>323850</xdr:colOff>
      <xdr:row>28</xdr:row>
      <xdr:rowOff>200024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104900" y="7991474"/>
          <a:ext cx="8477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Estoquista:</a:t>
          </a:r>
        </a:p>
      </xdr:txBody>
    </xdr:sp>
    <xdr:clientData/>
  </xdr:twoCellAnchor>
  <xdr:twoCellAnchor>
    <xdr:from>
      <xdr:col>0</xdr:col>
      <xdr:colOff>9525</xdr:colOff>
      <xdr:row>28</xdr:row>
      <xdr:rowOff>352425</xdr:rowOff>
    </xdr:from>
    <xdr:to>
      <xdr:col>1</xdr:col>
      <xdr:colOff>542925</xdr:colOff>
      <xdr:row>29</xdr:row>
      <xdr:rowOff>209550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9525" y="8324850"/>
          <a:ext cx="9715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Embalagem:</a:t>
          </a:r>
        </a:p>
      </xdr:txBody>
    </xdr:sp>
    <xdr:clientData/>
  </xdr:twoCellAnchor>
  <xdr:twoCellAnchor>
    <xdr:from>
      <xdr:col>2</xdr:col>
      <xdr:colOff>9525</xdr:colOff>
      <xdr:row>29</xdr:row>
      <xdr:rowOff>28575</xdr:rowOff>
    </xdr:from>
    <xdr:to>
      <xdr:col>3</xdr:col>
      <xdr:colOff>419100</xdr:colOff>
      <xdr:row>29</xdr:row>
      <xdr:rowOff>180975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095375" y="8362950"/>
          <a:ext cx="9525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/>
            <a:t>Fornecedor:</a:t>
          </a:r>
        </a:p>
      </xdr:txBody>
    </xdr:sp>
    <xdr:clientData/>
  </xdr:twoCellAnchor>
  <xdr:twoCellAnchor>
    <xdr:from>
      <xdr:col>4</xdr:col>
      <xdr:colOff>447675</xdr:colOff>
      <xdr:row>25</xdr:row>
      <xdr:rowOff>28574</xdr:rowOff>
    </xdr:from>
    <xdr:to>
      <xdr:col>8</xdr:col>
      <xdr:colOff>504825</xdr:colOff>
      <xdr:row>25</xdr:row>
      <xdr:rowOff>523875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2590800" y="6991349"/>
          <a:ext cx="3457575" cy="49530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cap="none" spc="0">
              <a:ln w="22225">
                <a:solidFill>
                  <a:schemeClr val="bg1">
                    <a:lumMod val="65000"/>
                  </a:schemeClr>
                </a:solidFill>
                <a:prstDash val="solid"/>
              </a:ln>
              <a:solidFill>
                <a:schemeClr val="bg1">
                  <a:lumMod val="75000"/>
                </a:schemeClr>
              </a:solidFill>
              <a:effectLst/>
            </a:rPr>
            <a:t>CPM -  MANUSEIO DE MATERIAIS                      </a:t>
          </a:r>
          <a:r>
            <a:rPr lang="pt-BR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PONTO</a:t>
          </a:r>
          <a:r>
            <a:rPr lang="pt-BR" sz="9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DE USO</a:t>
          </a:r>
          <a:endParaRPr lang="pt-BR" sz="9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4</xdr:col>
      <xdr:colOff>476250</xdr:colOff>
      <xdr:row>17</xdr:row>
      <xdr:rowOff>9525</xdr:rowOff>
    </xdr:from>
    <xdr:to>
      <xdr:col>8</xdr:col>
      <xdr:colOff>571500</xdr:colOff>
      <xdr:row>17</xdr:row>
      <xdr:rowOff>542926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2619375" y="4657725"/>
          <a:ext cx="3495675" cy="53340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cap="none" spc="0">
              <a:ln w="22225">
                <a:solidFill>
                  <a:schemeClr val="bg1">
                    <a:lumMod val="65000"/>
                  </a:schemeClr>
                </a:solidFill>
                <a:prstDash val="solid"/>
              </a:ln>
              <a:solidFill>
                <a:schemeClr val="bg1">
                  <a:lumMod val="75000"/>
                </a:schemeClr>
              </a:solidFill>
              <a:effectLst/>
            </a:rPr>
            <a:t>CPM -  MANUSEIO DE MATERIAIS                      </a:t>
          </a:r>
          <a:r>
            <a:rPr lang="pt-BR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PONTO</a:t>
          </a:r>
          <a:r>
            <a:rPr lang="pt-BR" sz="9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DE USO</a:t>
          </a:r>
          <a:endParaRPr lang="pt-BR" sz="9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5</xdr:col>
      <xdr:colOff>9525</xdr:colOff>
      <xdr:row>8</xdr:row>
      <xdr:rowOff>9525</xdr:rowOff>
    </xdr:from>
    <xdr:to>
      <xdr:col>8</xdr:col>
      <xdr:colOff>609600</xdr:colOff>
      <xdr:row>9</xdr:row>
      <xdr:rowOff>485776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/>
      </xdr:nvSpPr>
      <xdr:spPr>
        <a:xfrm>
          <a:off x="2733675" y="2324100"/>
          <a:ext cx="3419475" cy="49530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cap="none" spc="0">
              <a:ln w="22225">
                <a:solidFill>
                  <a:schemeClr val="bg1">
                    <a:lumMod val="65000"/>
                  </a:schemeClr>
                </a:solidFill>
                <a:prstDash val="solid"/>
              </a:ln>
              <a:solidFill>
                <a:schemeClr val="bg1">
                  <a:lumMod val="75000"/>
                </a:schemeClr>
              </a:solidFill>
              <a:effectLst/>
            </a:rPr>
            <a:t>CPM -  MANUSEIO DE MATERIAIS                      </a:t>
          </a:r>
          <a:r>
            <a:rPr lang="pt-BR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PONTO</a:t>
          </a:r>
          <a:r>
            <a:rPr lang="pt-BR" sz="9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DE USO</a:t>
          </a:r>
          <a:endParaRPr lang="pt-BR" sz="9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5</xdr:col>
      <xdr:colOff>0</xdr:colOff>
      <xdr:row>1</xdr:row>
      <xdr:rowOff>19050</xdr:rowOff>
    </xdr:from>
    <xdr:to>
      <xdr:col>8</xdr:col>
      <xdr:colOff>466725</xdr:colOff>
      <xdr:row>1</xdr:row>
      <xdr:rowOff>514351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/>
      </xdr:nvSpPr>
      <xdr:spPr>
        <a:xfrm>
          <a:off x="2724150" y="47625"/>
          <a:ext cx="3286125" cy="49530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="1" cap="none" spc="0">
              <a:ln w="22225">
                <a:solidFill>
                  <a:schemeClr val="bg1">
                    <a:lumMod val="65000"/>
                  </a:schemeClr>
                </a:solidFill>
                <a:prstDash val="solid"/>
              </a:ln>
              <a:solidFill>
                <a:schemeClr val="bg1">
                  <a:lumMod val="75000"/>
                </a:schemeClr>
              </a:solidFill>
              <a:effectLst/>
            </a:rPr>
            <a:t>CPM -  MANUSEIO DE MATERIAIS                      </a:t>
          </a:r>
          <a:r>
            <a:rPr lang="pt-BR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PONTO</a:t>
          </a:r>
          <a:r>
            <a:rPr lang="pt-BR" sz="9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DE USO579</a:t>
          </a:r>
          <a:endParaRPr lang="pt-BR" sz="9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oneCell">
    <xdr:from>
      <xdr:col>8</xdr:col>
      <xdr:colOff>533400</xdr:colOff>
      <xdr:row>1</xdr:row>
      <xdr:rowOff>28575</xdr:rowOff>
    </xdr:from>
    <xdr:to>
      <xdr:col>8</xdr:col>
      <xdr:colOff>1179513</xdr:colOff>
      <xdr:row>1</xdr:row>
      <xdr:rowOff>370670</xdr:rowOff>
    </xdr:to>
    <xdr:pic>
      <xdr:nvPicPr>
        <xdr:cNvPr id="30" name="Pictur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6950" y="57150"/>
          <a:ext cx="646113" cy="342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638175</xdr:colOff>
      <xdr:row>25</xdr:row>
      <xdr:rowOff>28575</xdr:rowOff>
    </xdr:from>
    <xdr:to>
      <xdr:col>8</xdr:col>
      <xdr:colOff>1284288</xdr:colOff>
      <xdr:row>25</xdr:row>
      <xdr:rowOff>370670</xdr:rowOff>
    </xdr:to>
    <xdr:pic>
      <xdr:nvPicPr>
        <xdr:cNvPr id="31" name="Pictur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1725" y="6991350"/>
          <a:ext cx="646113" cy="342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647700</xdr:colOff>
      <xdr:row>17</xdr:row>
      <xdr:rowOff>9525</xdr:rowOff>
    </xdr:from>
    <xdr:to>
      <xdr:col>8</xdr:col>
      <xdr:colOff>1293813</xdr:colOff>
      <xdr:row>17</xdr:row>
      <xdr:rowOff>351620</xdr:rowOff>
    </xdr:to>
    <xdr:pic>
      <xdr:nvPicPr>
        <xdr:cNvPr id="32" name="Pictur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0" y="4657725"/>
          <a:ext cx="646113" cy="342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638175</xdr:colOff>
      <xdr:row>9</xdr:row>
      <xdr:rowOff>19050</xdr:rowOff>
    </xdr:from>
    <xdr:to>
      <xdr:col>8</xdr:col>
      <xdr:colOff>1284288</xdr:colOff>
      <xdr:row>9</xdr:row>
      <xdr:rowOff>361145</xdr:rowOff>
    </xdr:to>
    <xdr:pic>
      <xdr:nvPicPr>
        <xdr:cNvPr id="33" name="Pictur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1725" y="2352675"/>
          <a:ext cx="646113" cy="3420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2</xdr:row>
      <xdr:rowOff>171450</xdr:rowOff>
    </xdr:from>
    <xdr:ext cx="1301686" cy="542925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571500"/>
          <a:ext cx="1301686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28</xdr:col>
      <xdr:colOff>27175</xdr:colOff>
      <xdr:row>0</xdr:row>
      <xdr:rowOff>152400</xdr:rowOff>
    </xdr:from>
    <xdr:to>
      <xdr:col>31</xdr:col>
      <xdr:colOff>22350</xdr:colOff>
      <xdr:row>4</xdr:row>
      <xdr:rowOff>171451</xdr:rowOff>
    </xdr:to>
    <xdr:pic>
      <xdr:nvPicPr>
        <xdr:cNvPr id="3" name="Imagem 2" descr="Biq IV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6125" y="152400"/>
          <a:ext cx="623825" cy="8096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609599</xdr:colOff>
      <xdr:row>6</xdr:row>
      <xdr:rowOff>85727</xdr:rowOff>
    </xdr:from>
    <xdr:to>
      <xdr:col>8</xdr:col>
      <xdr:colOff>380999</xdr:colOff>
      <xdr:row>8</xdr:row>
      <xdr:rowOff>19051</xdr:rowOff>
    </xdr:to>
    <xdr:sp macro="" textlink="">
      <xdr:nvSpPr>
        <xdr:cNvPr id="4" name="WordArt 6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4105274" y="1257302"/>
          <a:ext cx="3362325" cy="314324"/>
        </a:xfrm>
        <a:prstGeom prst="rect">
          <a:avLst/>
        </a:prstGeom>
      </xdr:spPr>
      <xdr:txBody>
        <a:bodyPr wrap="none" fromWordArt="1" anchor="ctr">
          <a:prstTxWarp prst="textPlain">
            <a:avLst>
              <a:gd name="adj" fmla="val 50000"/>
            </a:avLst>
          </a:prstTxWarp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400" b="0" i="1" u="none" strike="noStrike" kern="10" cap="none" spc="0" normalizeH="0" baseline="0" noProof="0">
              <a:ln w="6350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>
                <a:outerShdw dist="35921" dir="2700000" algn="ctr" rotWithShape="0">
                  <a:srgbClr val="808080">
                    <a:alpha val="80000"/>
                  </a:srgbClr>
                </a:outerShdw>
              </a:effectLst>
              <a:uLnTx/>
              <a:uFillTx/>
              <a:latin typeface="Arial Black"/>
            </a:rPr>
            <a:t>VERIFICAÇÃO CARTÕES PERDIDOS</a:t>
          </a:r>
        </a:p>
      </xdr:txBody>
    </xdr:sp>
    <xdr:clientData/>
  </xdr:twoCellAnchor>
  <xdr:twoCellAnchor>
    <xdr:from>
      <xdr:col>2</xdr:col>
      <xdr:colOff>214031</xdr:colOff>
      <xdr:row>0</xdr:row>
      <xdr:rowOff>0</xdr:rowOff>
    </xdr:from>
    <xdr:to>
      <xdr:col>3</xdr:col>
      <xdr:colOff>414056</xdr:colOff>
      <xdr:row>7</xdr:row>
      <xdr:rowOff>152400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1404656" y="0"/>
          <a:ext cx="2505075" cy="1514475"/>
          <a:chOff x="8323481" y="158316"/>
          <a:chExt cx="3709770" cy="211710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GraphicFramePr>
            <a:graphicFrameLocks/>
          </xdr:cNvGraphicFramePr>
        </xdr:nvGraphicFramePr>
        <xdr:xfrm>
          <a:off x="8323481" y="158316"/>
          <a:ext cx="3709770" cy="211710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pic>
        <xdr:nvPicPr>
          <xdr:cNvPr id="7" name="Picture 3" descr="http://www.clevelandchev.com/lib/images/chevy.png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362918" y="222781"/>
            <a:ext cx="368625" cy="218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8" name="Picture 2" descr="GMSAtom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97408" y="206819"/>
            <a:ext cx="318099" cy="284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9050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9" name="Imagem 8" descr="Biq IV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52401" y="175946"/>
            <a:ext cx="319396" cy="35639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9</xdr:row>
      <xdr:rowOff>28576</xdr:rowOff>
    </xdr:from>
    <xdr:to>
      <xdr:col>2</xdr:col>
      <xdr:colOff>0</xdr:colOff>
      <xdr:row>10</xdr:row>
      <xdr:rowOff>276226</xdr:rowOff>
    </xdr:to>
    <xdr:grpSp>
      <xdr:nvGrpSpPr>
        <xdr:cNvPr id="2" name="Group 19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76200" y="1495426"/>
          <a:ext cx="981075" cy="323850"/>
          <a:chOff x="76200" y="1495426"/>
          <a:chExt cx="1076325" cy="323850"/>
        </a:xfrm>
      </xdr:grpSpPr>
      <xdr:sp macro="[6]!COPIA" textlink="">
        <xdr:nvSpPr>
          <xdr:cNvPr id="3" name="Rounded Rectangle 9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/>
        </xdr:nvSpPr>
        <xdr:spPr>
          <a:xfrm>
            <a:off x="76200" y="1495426"/>
            <a:ext cx="1076325" cy="32385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50">
                <a:latin typeface="Tahoma" pitchFamily="34" charset="0"/>
                <a:ea typeface="Tahoma" pitchFamily="34" charset="0"/>
                <a:cs typeface="Tahoma" pitchFamily="34" charset="0"/>
              </a:rPr>
              <a:t>PRINT</a:t>
            </a:r>
          </a:p>
        </xdr:txBody>
      </xdr:sp>
      <xdr:pic macro="[6]!IMPRIMIRSIMPLES">
        <xdr:nvPicPr>
          <xdr:cNvPr id="4" name="Picture 18" descr="C:\Users\cz8wvw\AppData\Local\Microsoft\Windows\Temporary Internet Files\Content.IE5\7FICDODP\MC900440400[1].png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2950" y="1533524"/>
            <a:ext cx="276225" cy="276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1</xdr:row>
      <xdr:rowOff>161925</xdr:rowOff>
    </xdr:from>
    <xdr:to>
      <xdr:col>4</xdr:col>
      <xdr:colOff>388793</xdr:colOff>
      <xdr:row>16</xdr:row>
      <xdr:rowOff>105736</xdr:rowOff>
    </xdr:to>
    <xdr:sp macro="" textlink="">
      <xdr:nvSpPr>
        <xdr:cNvPr id="2" name="Octógon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333375" y="352425"/>
          <a:ext cx="2493818" cy="2801311"/>
        </a:xfrm>
        <a:prstGeom prst="octagon">
          <a:avLst/>
        </a:prstGeom>
        <a:solidFill>
          <a:schemeClr val="accent6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6700" b="1">
              <a:ln w="12700">
                <a:solidFill>
                  <a:sysClr val="windowText" lastClr="000000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FIFO</a:t>
          </a:r>
          <a:endParaRPr lang="en-US" sz="6700" b="1">
            <a:ln w="12700">
              <a:solidFill>
                <a:sysClr val="windowText" lastClr="000000"/>
              </a:solidFill>
              <a:prstDash val="solid"/>
            </a:ln>
            <a:solidFill>
              <a:schemeClr val="tx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447675</xdr:colOff>
      <xdr:row>11</xdr:row>
      <xdr:rowOff>95250</xdr:rowOff>
    </xdr:from>
    <xdr:to>
      <xdr:col>3</xdr:col>
      <xdr:colOff>284765</xdr:colOff>
      <xdr:row>15</xdr:row>
      <xdr:rowOff>75126</xdr:rowOff>
    </xdr:to>
    <xdr:sp macro="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57275" y="2190750"/>
          <a:ext cx="1056290" cy="741876"/>
        </a:xfrm>
        <a:prstGeom prst="righ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5</xdr:col>
      <xdr:colOff>57150</xdr:colOff>
      <xdr:row>1</xdr:row>
      <xdr:rowOff>171450</xdr:rowOff>
    </xdr:from>
    <xdr:to>
      <xdr:col>9</xdr:col>
      <xdr:colOff>112568</xdr:colOff>
      <xdr:row>16</xdr:row>
      <xdr:rowOff>115261</xdr:rowOff>
    </xdr:to>
    <xdr:sp macro="" textlink="">
      <xdr:nvSpPr>
        <xdr:cNvPr id="4" name="Octógon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105150" y="361950"/>
          <a:ext cx="2493818" cy="2801311"/>
        </a:xfrm>
        <a:prstGeom prst="octagon">
          <a:avLst/>
        </a:prstGeom>
        <a:solidFill>
          <a:schemeClr val="accent6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6700" b="1">
              <a:ln w="12700">
                <a:solidFill>
                  <a:sysClr val="windowText" lastClr="000000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FIFO</a:t>
          </a:r>
          <a:endParaRPr lang="en-US" sz="6700" b="1">
            <a:ln w="12700">
              <a:solidFill>
                <a:sysClr val="windowText" lastClr="000000"/>
              </a:solidFill>
              <a:prstDash val="solid"/>
            </a:ln>
            <a:solidFill>
              <a:schemeClr val="tx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6</xdr:col>
      <xdr:colOff>188086</xdr:colOff>
      <xdr:row>12</xdr:row>
      <xdr:rowOff>29300</xdr:rowOff>
    </xdr:from>
    <xdr:to>
      <xdr:col>8</xdr:col>
      <xdr:colOff>25176</xdr:colOff>
      <xdr:row>16</xdr:row>
      <xdr:rowOff>9176</xdr:rowOff>
    </xdr:to>
    <xdr:sp macro="" textlink="">
      <xdr:nvSpPr>
        <xdr:cNvPr id="5" name="Seta para a direita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 rot="10800000">
          <a:off x="3845686" y="2315300"/>
          <a:ext cx="1056290" cy="741876"/>
        </a:xfrm>
        <a:prstGeom prst="righ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9</xdr:col>
      <xdr:colOff>295275</xdr:colOff>
      <xdr:row>1</xdr:row>
      <xdr:rowOff>171450</xdr:rowOff>
    </xdr:from>
    <xdr:to>
      <xdr:col>13</xdr:col>
      <xdr:colOff>350693</xdr:colOff>
      <xdr:row>16</xdr:row>
      <xdr:rowOff>115261</xdr:rowOff>
    </xdr:to>
    <xdr:sp macro="" textlink="">
      <xdr:nvSpPr>
        <xdr:cNvPr id="6" name="Octógon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5781675" y="361950"/>
          <a:ext cx="2493818" cy="2801311"/>
        </a:xfrm>
        <a:prstGeom prst="octagon">
          <a:avLst/>
        </a:prstGeom>
        <a:solidFill>
          <a:schemeClr val="accent6">
            <a:lumMod val="60000"/>
            <a:lumOff val="40000"/>
          </a:schemeClr>
        </a:solidFill>
        <a:ln w="412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6700" b="1">
              <a:ln w="12700">
                <a:solidFill>
                  <a:sysClr val="windowText" lastClr="000000"/>
                </a:solidFill>
                <a:prstDash val="solid"/>
              </a:ln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FIFO</a:t>
          </a:r>
          <a:endParaRPr lang="en-US" sz="6700" b="1">
            <a:ln w="12700">
              <a:solidFill>
                <a:sysClr val="windowText" lastClr="000000"/>
              </a:solidFill>
              <a:prstDash val="solid"/>
            </a:ln>
            <a:solidFill>
              <a:schemeClr val="tx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10</xdr:col>
      <xdr:colOff>583418</xdr:colOff>
      <xdr:row>11</xdr:row>
      <xdr:rowOff>15295</xdr:rowOff>
    </xdr:from>
    <xdr:to>
      <xdr:col>12</xdr:col>
      <xdr:colOff>106094</xdr:colOff>
      <xdr:row>16</xdr:row>
      <xdr:rowOff>119085</xdr:rowOff>
    </xdr:to>
    <xdr:sp macro="" textlink="">
      <xdr:nvSpPr>
        <xdr:cNvPr id="7" name="Seta para a direita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 rot="5400000">
          <a:off x="6522211" y="2268002"/>
          <a:ext cx="1056290" cy="741876"/>
        </a:xfrm>
        <a:prstGeom prst="rightArrow">
          <a:avLst/>
        </a:prstGeom>
        <a:solidFill>
          <a:schemeClr val="tx1"/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17%20-%20Manuseio%20GA\00%20-%20CONTROLES%20GA\01%20-%20ESTOQUISTA%20GMS\GMS%20-%20Etiqueta%20FIFO%20novo%20format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17%20-%20Manuseio%20GA\00%20-%20CONTROLES%20GA\01%20-%20ESTOQUISTA%20GMS\GMS%20-%20Etiqueta%20FIFO%20novo%20format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gm.com/17%20-%20Manuseio%20GA/00%20-%20CONTROLES%20GA/01%20-%20ESTOQUISTA%20GMS/GMS%20-%20Etiqueta%20FIFO%20novo%20formato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2-OLD\2013-03-0-old\Kanban%20Excel%20-%20Odirlei%20-%20Revis&#227;o%20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17%20-%20Manuseio%20GA\00%20-%20CONTROLE%20GA%202013\GMS\KANBAN-201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xzqph6\AppData\Local\Microsoft\Windows\Temporary%20Internet%20Files\Content.Outlook\TORWJZI2\C&#243;pia%20de%20CART&#213;ES%20KANBAN%20%20-%2020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 ROLETADA"/>
      <sheetName val="ETQ ROLETADA"/>
      <sheetName val="ETQ FIFO G"/>
      <sheetName val="ARAMADOS"/>
      <sheetName val="MASTER TABLE"/>
      <sheetName val="ID AÉREA LINHA PEQUENA"/>
      <sheetName val="IDENT AEREA LINHA GRANDE"/>
      <sheetName val="Etiqueta estoque auto"/>
      <sheetName val="IDENT. AÉREA DO ESTOQUE"/>
      <sheetName val="IDENT. DIVERSAS"/>
      <sheetName val="IDENT. PEÇAS EM PALLET SEM FORN"/>
      <sheetName val="REGRA FIFO AEREA "/>
      <sheetName val="ETQ FIFO VERDE"/>
      <sheetName val="ETQ ESPERA VERDE (2)"/>
      <sheetName val="Regras de empilhamento palets"/>
      <sheetName val="Regras de empilhamento de KLT's"/>
      <sheetName val="DLOC IDENT. AEREA"/>
      <sheetName val="DLOC IDENT. BASE"/>
      <sheetName val="consumo pallets"/>
      <sheetName val="Identificação DOCA"/>
      <sheetName val="Identificação Porta Kanban"/>
      <sheetName val="ID aérea"/>
      <sheetName val="ID DASH RIETER "/>
      <sheetName val="CELULA PISO"/>
      <sheetName val="ID POU AÉREA"/>
      <sheetName val="CELULA PISO (2)"/>
      <sheetName val="CELULA PISO (3)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7">
          <cell r="A7">
            <v>93345493</v>
          </cell>
          <cell r="B7" t="str">
            <v>G1</v>
          </cell>
          <cell r="D7" t="str">
            <v>CEVA</v>
          </cell>
          <cell r="E7" t="str">
            <v>DOCA</v>
          </cell>
          <cell r="F7" t="str">
            <v>BUNDLE PRISMA</v>
          </cell>
          <cell r="G7" t="str">
            <v>TI BUNDY</v>
          </cell>
          <cell r="H7">
            <v>80</v>
          </cell>
          <cell r="I7" t="str">
            <v>DOLLYE</v>
          </cell>
          <cell r="J7">
            <v>0</v>
          </cell>
          <cell r="K7" t="str">
            <v>PEND</v>
          </cell>
          <cell r="L7" t="str">
            <v xml:space="preserve"> </v>
          </cell>
        </row>
        <row r="8">
          <cell r="A8" t="str">
            <v>BCT VOLANTE</v>
          </cell>
          <cell r="B8" t="str">
            <v>G1</v>
          </cell>
          <cell r="D8" t="str">
            <v>CEVA</v>
          </cell>
          <cell r="E8" t="str">
            <v xml:space="preserve"> </v>
          </cell>
          <cell r="F8" t="str">
            <v xml:space="preserve"> </v>
          </cell>
          <cell r="G8" t="str">
            <v xml:space="preserve"> </v>
          </cell>
          <cell r="H8" t="str">
            <v xml:space="preserve"> </v>
          </cell>
          <cell r="I8" t="str">
            <v xml:space="preserve"> </v>
          </cell>
          <cell r="J8">
            <v>0</v>
          </cell>
          <cell r="K8" t="str">
            <v>PEND</v>
          </cell>
          <cell r="L8" t="str">
            <v xml:space="preserve"> </v>
          </cell>
        </row>
        <row r="9">
          <cell r="A9">
            <v>13191439</v>
          </cell>
          <cell r="B9" t="str">
            <v>G1</v>
          </cell>
          <cell r="D9" t="str">
            <v>CEVA</v>
          </cell>
          <cell r="F9" t="str">
            <v>PINO BOLEADO</v>
          </cell>
          <cell r="G9" t="str">
            <v>RUIA GLOBAL</v>
          </cell>
          <cell r="H9" t="str">
            <v>500</v>
          </cell>
          <cell r="J9">
            <v>0</v>
          </cell>
          <cell r="L9" t="str">
            <v>19103D</v>
          </cell>
        </row>
        <row r="10">
          <cell r="A10">
            <v>93280007</v>
          </cell>
          <cell r="B10" t="str">
            <v>G1</v>
          </cell>
          <cell r="C10" t="str">
            <v>PN</v>
          </cell>
          <cell r="D10" t="str">
            <v>CEVA</v>
          </cell>
          <cell r="E10" t="str">
            <v>MG-A-11C</v>
          </cell>
          <cell r="F10" t="str">
            <v>BOTAO TAPETE</v>
          </cell>
          <cell r="G10" t="str">
            <v>A RAYMOND</v>
          </cell>
          <cell r="H10">
            <v>1200</v>
          </cell>
          <cell r="I10">
            <v>2001</v>
          </cell>
          <cell r="J10">
            <v>0</v>
          </cell>
          <cell r="K10">
            <v>2</v>
          </cell>
          <cell r="L10" t="str">
            <v>19103D</v>
          </cell>
          <cell r="N10">
            <v>1</v>
          </cell>
          <cell r="O10">
            <v>1</v>
          </cell>
          <cell r="P10">
            <v>5</v>
          </cell>
        </row>
        <row r="11">
          <cell r="A11">
            <v>93378051</v>
          </cell>
          <cell r="B11" t="str">
            <v>G1</v>
          </cell>
          <cell r="D11" t="str">
            <v>CEVA</v>
          </cell>
          <cell r="E11" t="str">
            <v>FUBL.1.A</v>
          </cell>
          <cell r="F11" t="str">
            <v xml:space="preserve"> HASTE COFRE</v>
          </cell>
          <cell r="G11" t="str">
            <v>PGG INDUSTRI</v>
          </cell>
          <cell r="H11">
            <v>85</v>
          </cell>
          <cell r="I11">
            <v>2004</v>
          </cell>
          <cell r="J11">
            <v>0</v>
          </cell>
          <cell r="K11">
            <v>4</v>
          </cell>
          <cell r="L11" t="str">
            <v>19103D</v>
          </cell>
        </row>
        <row r="12">
          <cell r="A12">
            <v>94710109</v>
          </cell>
          <cell r="B12" t="str">
            <v>G1</v>
          </cell>
          <cell r="D12" t="str">
            <v>CEVA</v>
          </cell>
          <cell r="F12" t="str">
            <v>PRES TUB DASH</v>
          </cell>
          <cell r="G12" t="str">
            <v xml:space="preserve">TECNOPLAST </v>
          </cell>
          <cell r="H12" t="str">
            <v>750</v>
          </cell>
          <cell r="L12" t="str">
            <v>19103D</v>
          </cell>
        </row>
        <row r="13">
          <cell r="A13">
            <v>94752640</v>
          </cell>
          <cell r="B13" t="str">
            <v>G1</v>
          </cell>
          <cell r="D13" t="str">
            <v>Rieter</v>
          </cell>
          <cell r="E13" t="str">
            <v>MG-C-13</v>
          </cell>
          <cell r="F13" t="str">
            <v>ISOL DASH EXTERNO</v>
          </cell>
          <cell r="G13" t="str">
            <v>RIETER</v>
          </cell>
          <cell r="H13" t="str">
            <v>45</v>
          </cell>
          <cell r="I13">
            <v>721</v>
          </cell>
          <cell r="J13">
            <v>0</v>
          </cell>
          <cell r="K13">
            <v>1</v>
          </cell>
          <cell r="L13" t="str">
            <v>19103D</v>
          </cell>
          <cell r="N13">
            <v>1</v>
          </cell>
          <cell r="O13">
            <v>1</v>
          </cell>
        </row>
        <row r="14">
          <cell r="A14">
            <v>94711841</v>
          </cell>
          <cell r="B14" t="str">
            <v>G1</v>
          </cell>
          <cell r="D14" t="str">
            <v>CEVA</v>
          </cell>
          <cell r="E14" t="str">
            <v>PA-03-D</v>
          </cell>
          <cell r="F14" t="str">
            <v>MODULO CONFORTO</v>
          </cell>
          <cell r="G14" t="str">
            <v>CONTINENTAL</v>
          </cell>
          <cell r="H14">
            <v>40</v>
          </cell>
          <cell r="I14">
            <v>2003</v>
          </cell>
          <cell r="J14">
            <v>0</v>
          </cell>
          <cell r="K14">
            <v>2</v>
          </cell>
          <cell r="L14" t="str">
            <v>19103E</v>
          </cell>
        </row>
        <row r="15">
          <cell r="A15">
            <v>94732251</v>
          </cell>
          <cell r="B15" t="str">
            <v>G1</v>
          </cell>
          <cell r="D15" t="str">
            <v>CEVA</v>
          </cell>
          <cell r="E15" t="str">
            <v>MG-D-11</v>
          </cell>
          <cell r="F15" t="str">
            <v>JG CHAVES URU/PAR</v>
          </cell>
          <cell r="G15" t="str">
            <v>VALEOBR</v>
          </cell>
          <cell r="H15">
            <v>15</v>
          </cell>
          <cell r="I15">
            <v>2004</v>
          </cell>
          <cell r="J15">
            <v>0</v>
          </cell>
          <cell r="K15">
            <v>25</v>
          </cell>
          <cell r="L15" t="str">
            <v>19103E</v>
          </cell>
        </row>
        <row r="16">
          <cell r="A16">
            <v>90247253</v>
          </cell>
          <cell r="B16" t="str">
            <v>G1</v>
          </cell>
          <cell r="C16" t="str">
            <v>PF</v>
          </cell>
          <cell r="D16" t="str">
            <v>CEVA</v>
          </cell>
          <cell r="E16" t="str">
            <v>GARL.4.G</v>
          </cell>
          <cell r="F16" t="str">
            <v xml:space="preserve"> ASSE HAST COF</v>
          </cell>
          <cell r="G16" t="str">
            <v>A RAYMON</v>
          </cell>
          <cell r="H16">
            <v>400</v>
          </cell>
          <cell r="I16">
            <v>2001</v>
          </cell>
          <cell r="J16">
            <v>0</v>
          </cell>
          <cell r="K16">
            <v>2</v>
          </cell>
          <cell r="L16" t="str">
            <v>19103E</v>
          </cell>
          <cell r="M16" t="str">
            <v>F23</v>
          </cell>
          <cell r="N16">
            <v>3</v>
          </cell>
          <cell r="O16">
            <v>1</v>
          </cell>
          <cell r="P16">
            <v>2</v>
          </cell>
        </row>
        <row r="17">
          <cell r="A17">
            <v>93252742</v>
          </cell>
          <cell r="B17" t="str">
            <v>G1</v>
          </cell>
          <cell r="C17" t="str">
            <v>GS</v>
          </cell>
          <cell r="D17" t="str">
            <v>CEVA</v>
          </cell>
          <cell r="E17" t="str">
            <v>GARL.4.G</v>
          </cell>
          <cell r="F17" t="str">
            <v>CLIP HAST COF</v>
          </cell>
          <cell r="G17" t="str">
            <v xml:space="preserve">A RAYMON </v>
          </cell>
          <cell r="H17">
            <v>400</v>
          </cell>
          <cell r="I17">
            <v>2001</v>
          </cell>
          <cell r="J17">
            <v>0</v>
          </cell>
          <cell r="K17">
            <v>2</v>
          </cell>
          <cell r="L17" t="str">
            <v>19103E</v>
          </cell>
          <cell r="M17" t="str">
            <v>F23</v>
          </cell>
        </row>
        <row r="18">
          <cell r="A18">
            <v>90373148</v>
          </cell>
          <cell r="B18" t="str">
            <v>G1</v>
          </cell>
          <cell r="D18" t="str">
            <v>CEVA</v>
          </cell>
          <cell r="F18" t="str">
            <v>GRAMPO</v>
          </cell>
          <cell r="I18">
            <v>2002</v>
          </cell>
          <cell r="J18">
            <v>0</v>
          </cell>
          <cell r="K18">
            <v>2</v>
          </cell>
          <cell r="L18" t="str">
            <v>19106D</v>
          </cell>
        </row>
        <row r="19">
          <cell r="A19">
            <v>93280007</v>
          </cell>
          <cell r="B19" t="str">
            <v>G1</v>
          </cell>
          <cell r="C19" t="str">
            <v>PN</v>
          </cell>
          <cell r="D19" t="str">
            <v>CEVA</v>
          </cell>
          <cell r="E19" t="str">
            <v>MG-A-11C</v>
          </cell>
          <cell r="F19" t="str">
            <v>BOTAO TAPETE</v>
          </cell>
          <cell r="G19" t="str">
            <v>A RAYMOND</v>
          </cell>
          <cell r="H19">
            <v>1200</v>
          </cell>
          <cell r="I19">
            <v>2001</v>
          </cell>
          <cell r="J19">
            <v>0</v>
          </cell>
          <cell r="K19">
            <v>2</v>
          </cell>
          <cell r="L19" t="str">
            <v>19106D</v>
          </cell>
          <cell r="N19">
            <v>1</v>
          </cell>
          <cell r="O19">
            <v>1</v>
          </cell>
          <cell r="P19">
            <v>5</v>
          </cell>
        </row>
        <row r="20">
          <cell r="A20">
            <v>94761860</v>
          </cell>
          <cell r="B20" t="str">
            <v>G1</v>
          </cell>
          <cell r="D20" t="str">
            <v>CEVA</v>
          </cell>
          <cell r="F20" t="str">
            <v>MANGUEIRA DRENO A/C</v>
          </cell>
          <cell r="G20" t="str">
            <v>PRODUFLEX INDUSTRIA</v>
          </cell>
          <cell r="H20">
            <v>100</v>
          </cell>
          <cell r="I20">
            <v>2004</v>
          </cell>
          <cell r="J20">
            <v>0</v>
          </cell>
          <cell r="K20">
            <v>3</v>
          </cell>
          <cell r="L20" t="str">
            <v>19106D</v>
          </cell>
        </row>
        <row r="21">
          <cell r="A21">
            <v>93228899</v>
          </cell>
          <cell r="B21" t="str">
            <v>G1</v>
          </cell>
          <cell r="D21" t="str">
            <v>CEVA</v>
          </cell>
          <cell r="E21" t="str">
            <v>CCSM</v>
          </cell>
          <cell r="F21" t="str">
            <v>BATENTE COB. BÊBA</v>
          </cell>
          <cell r="G21" t="str">
            <v>COPLAC DO BR</v>
          </cell>
          <cell r="H21">
            <v>600</v>
          </cell>
          <cell r="I21">
            <v>2004</v>
          </cell>
          <cell r="J21">
            <v>0</v>
          </cell>
          <cell r="K21">
            <v>2</v>
          </cell>
          <cell r="L21" t="str">
            <v>CB CERA</v>
          </cell>
        </row>
        <row r="22">
          <cell r="A22">
            <v>94731669</v>
          </cell>
          <cell r="B22" t="str">
            <v>G1</v>
          </cell>
          <cell r="D22" t="str">
            <v>CEVA</v>
          </cell>
          <cell r="F22" t="str">
            <v>COBERTURA DA BOMBA</v>
          </cell>
          <cell r="G22" t="str">
            <v>PELZER</v>
          </cell>
          <cell r="H22">
            <v>60</v>
          </cell>
          <cell r="I22">
            <v>2004</v>
          </cell>
          <cell r="J22">
            <v>0</v>
          </cell>
          <cell r="K22">
            <v>5</v>
          </cell>
          <cell r="L22" t="str">
            <v>19106D</v>
          </cell>
        </row>
        <row r="23">
          <cell r="A23">
            <v>93281792</v>
          </cell>
          <cell r="B23" t="str">
            <v>G1</v>
          </cell>
          <cell r="C23" t="str">
            <v>PN</v>
          </cell>
          <cell r="D23" t="str">
            <v>CEVA</v>
          </cell>
          <cell r="E23" t="str">
            <v>PT-USO</v>
          </cell>
          <cell r="F23" t="str">
            <v>BASE ANTENA</v>
          </cell>
          <cell r="G23" t="str">
            <v>OLIMPUS</v>
          </cell>
          <cell r="H23">
            <v>70</v>
          </cell>
          <cell r="I23">
            <v>2004</v>
          </cell>
          <cell r="J23">
            <v>0</v>
          </cell>
          <cell r="K23">
            <v>2</v>
          </cell>
          <cell r="L23" t="str">
            <v>19106E</v>
          </cell>
          <cell r="N23">
            <v>1</v>
          </cell>
          <cell r="O23">
            <v>1</v>
          </cell>
          <cell r="P23">
            <v>3</v>
          </cell>
        </row>
        <row r="24">
          <cell r="A24">
            <v>90339451</v>
          </cell>
          <cell r="B24" t="str">
            <v>G1</v>
          </cell>
          <cell r="C24" t="str">
            <v>PF</v>
          </cell>
          <cell r="D24" t="str">
            <v>CEVA</v>
          </cell>
          <cell r="E24" t="str">
            <v>MG-A-12C</v>
          </cell>
          <cell r="F24" t="str">
            <v>PORCA ANTENA</v>
          </cell>
          <cell r="G24" t="str">
            <v>OLIMPUS</v>
          </cell>
          <cell r="H24">
            <v>400</v>
          </cell>
          <cell r="I24" t="str">
            <v>BIN</v>
          </cell>
          <cell r="J24">
            <v>0</v>
          </cell>
          <cell r="K24">
            <v>2</v>
          </cell>
          <cell r="L24" t="str">
            <v>19106E</v>
          </cell>
          <cell r="M24" t="str">
            <v>F23</v>
          </cell>
          <cell r="N24">
            <v>1</v>
          </cell>
          <cell r="O24">
            <v>1</v>
          </cell>
          <cell r="P24">
            <v>2</v>
          </cell>
        </row>
        <row r="25">
          <cell r="A25">
            <v>90346307</v>
          </cell>
          <cell r="B25" t="str">
            <v>G1</v>
          </cell>
          <cell r="C25" t="str">
            <v>PF</v>
          </cell>
          <cell r="D25" t="str">
            <v>CEVA</v>
          </cell>
          <cell r="E25" t="str">
            <v>MG-A-03C</v>
          </cell>
          <cell r="F25" t="str">
            <v>PRESILHA</v>
          </cell>
          <cell r="G25" t="str">
            <v>DYNAPLAST</v>
          </cell>
          <cell r="H25">
            <v>200</v>
          </cell>
          <cell r="I25">
            <v>2001</v>
          </cell>
          <cell r="J25">
            <v>0</v>
          </cell>
          <cell r="K25">
            <v>2</v>
          </cell>
          <cell r="L25" t="str">
            <v>19106E</v>
          </cell>
          <cell r="M25" t="str">
            <v>F23</v>
          </cell>
          <cell r="N25">
            <v>1</v>
          </cell>
          <cell r="O25">
            <v>1</v>
          </cell>
          <cell r="P25">
            <v>2</v>
          </cell>
        </row>
        <row r="26">
          <cell r="A26">
            <v>93211173</v>
          </cell>
          <cell r="B26" t="str">
            <v>G1</v>
          </cell>
          <cell r="C26" t="str">
            <v>GS</v>
          </cell>
          <cell r="D26" t="str">
            <v>CEVA</v>
          </cell>
          <cell r="E26" t="str">
            <v>MG-A-13B</v>
          </cell>
          <cell r="F26" t="str">
            <v>LENTE TRANSPARENTE</v>
          </cell>
          <cell r="G26" t="str">
            <v>3M DO BRASIL</v>
          </cell>
          <cell r="H26">
            <v>10000</v>
          </cell>
          <cell r="I26">
            <v>2002</v>
          </cell>
          <cell r="J26">
            <v>0</v>
          </cell>
          <cell r="K26">
            <v>1</v>
          </cell>
          <cell r="L26" t="str">
            <v>19106E</v>
          </cell>
          <cell r="M26" t="str">
            <v>F23</v>
          </cell>
        </row>
        <row r="27">
          <cell r="A27">
            <v>93361427</v>
          </cell>
          <cell r="B27" t="str">
            <v>G1</v>
          </cell>
          <cell r="D27" t="str">
            <v>CEVA</v>
          </cell>
          <cell r="E27" t="str">
            <v>MG-A-13C</v>
          </cell>
          <cell r="F27" t="str">
            <v>ENCHIMENTO SANKO</v>
          </cell>
          <cell r="G27" t="str">
            <v>SANKO ESPUMAS</v>
          </cell>
          <cell r="H27">
            <v>576</v>
          </cell>
          <cell r="I27">
            <v>2002</v>
          </cell>
          <cell r="J27">
            <v>0</v>
          </cell>
          <cell r="K27">
            <v>2</v>
          </cell>
          <cell r="L27" t="str">
            <v>19106E</v>
          </cell>
        </row>
        <row r="28">
          <cell r="A28">
            <v>93336754</v>
          </cell>
          <cell r="B28" t="str">
            <v>G1</v>
          </cell>
          <cell r="D28" t="str">
            <v>CEVA</v>
          </cell>
          <cell r="E28" t="str">
            <v>MG-A-09C</v>
          </cell>
          <cell r="F28" t="str">
            <v xml:space="preserve">RÉGUA </v>
          </cell>
          <cell r="G28" t="str">
            <v xml:space="preserve">DELPHI JAMBE </v>
          </cell>
          <cell r="H28">
            <v>100</v>
          </cell>
          <cell r="I28">
            <v>2001</v>
          </cell>
          <cell r="J28">
            <v>0</v>
          </cell>
          <cell r="K28">
            <v>2</v>
          </cell>
          <cell r="L28" t="str">
            <v>19106E</v>
          </cell>
        </row>
        <row r="29">
          <cell r="A29">
            <v>93315922</v>
          </cell>
          <cell r="B29" t="str">
            <v>G1</v>
          </cell>
          <cell r="D29" t="str">
            <v>CEVA</v>
          </cell>
          <cell r="F29" t="str">
            <v>BASE ANTENA PRISMA</v>
          </cell>
          <cell r="G29" t="str">
            <v>OLIMPUS</v>
          </cell>
          <cell r="H29">
            <v>72</v>
          </cell>
          <cell r="I29">
            <v>2004</v>
          </cell>
          <cell r="J29">
            <v>0</v>
          </cell>
          <cell r="K29">
            <v>2</v>
          </cell>
          <cell r="L29" t="str">
            <v>19106E</v>
          </cell>
        </row>
        <row r="30">
          <cell r="A30">
            <v>90225953</v>
          </cell>
          <cell r="B30" t="str">
            <v>G1</v>
          </cell>
          <cell r="C30" t="str">
            <v>SJ</v>
          </cell>
          <cell r="D30" t="str">
            <v>CEVA</v>
          </cell>
          <cell r="E30" t="str">
            <v>ÁREA TRANSF.</v>
          </cell>
          <cell r="F30" t="str">
            <v>FITA ISOLANTE</v>
          </cell>
          <cell r="G30" t="str">
            <v>RIETER</v>
          </cell>
          <cell r="H30">
            <v>100</v>
          </cell>
          <cell r="I30">
            <v>2001</v>
          </cell>
          <cell r="J30">
            <v>1</v>
          </cell>
          <cell r="K30">
            <v>4</v>
          </cell>
          <cell r="L30" t="str">
            <v>19110E</v>
          </cell>
          <cell r="M30" t="str">
            <v>F24</v>
          </cell>
          <cell r="N30">
            <v>1</v>
          </cell>
          <cell r="O30">
            <v>1</v>
          </cell>
          <cell r="P30">
            <v>2</v>
          </cell>
        </row>
        <row r="31">
          <cell r="A31">
            <v>93253070</v>
          </cell>
          <cell r="B31" t="str">
            <v>G1</v>
          </cell>
          <cell r="C31" t="str">
            <v>GS</v>
          </cell>
          <cell r="D31" t="str">
            <v>PEL</v>
          </cell>
          <cell r="E31" t="str">
            <v>GA</v>
          </cell>
          <cell r="F31" t="str">
            <v>VEDADOR TAMPA TRAS</v>
          </cell>
          <cell r="G31" t="str">
            <v>PELZER</v>
          </cell>
          <cell r="H31">
            <v>2000</v>
          </cell>
          <cell r="I31">
            <v>2001</v>
          </cell>
          <cell r="J31">
            <v>0</v>
          </cell>
          <cell r="K31">
            <v>2</v>
          </cell>
          <cell r="L31" t="str">
            <v>19110E</v>
          </cell>
          <cell r="M31" t="str">
            <v>F23</v>
          </cell>
        </row>
        <row r="32">
          <cell r="A32">
            <v>94704781</v>
          </cell>
          <cell r="B32" t="str">
            <v>G1</v>
          </cell>
          <cell r="C32" t="str">
            <v>PF</v>
          </cell>
          <cell r="D32" t="str">
            <v>CEVA</v>
          </cell>
          <cell r="E32" t="str">
            <v>ÁREA TRANSF.</v>
          </cell>
          <cell r="F32" t="str">
            <v>MANG. COMBUSTÍVEL</v>
          </cell>
          <cell r="G32" t="str">
            <v>TI BUNDY</v>
          </cell>
          <cell r="H32">
            <v>300</v>
          </cell>
          <cell r="I32" t="str">
            <v>DOLLY</v>
          </cell>
          <cell r="J32">
            <v>0</v>
          </cell>
          <cell r="K32">
            <v>1</v>
          </cell>
          <cell r="L32" t="str">
            <v>19110E</v>
          </cell>
          <cell r="M32" t="str">
            <v>F24</v>
          </cell>
          <cell r="N32">
            <v>2</v>
          </cell>
          <cell r="O32">
            <v>1</v>
          </cell>
          <cell r="P32">
            <v>3</v>
          </cell>
        </row>
        <row r="33">
          <cell r="A33">
            <v>2866724</v>
          </cell>
          <cell r="B33" t="str">
            <v>G1</v>
          </cell>
          <cell r="C33" t="str">
            <v>PF</v>
          </cell>
          <cell r="D33" t="str">
            <v>CEVA</v>
          </cell>
          <cell r="E33" t="str">
            <v>MG-A-03C</v>
          </cell>
          <cell r="F33" t="str">
            <v>VEDADOR</v>
          </cell>
          <cell r="G33" t="str">
            <v>HBA HUTCHINS</v>
          </cell>
          <cell r="H33">
            <v>2000</v>
          </cell>
          <cell r="I33">
            <v>2001</v>
          </cell>
          <cell r="J33">
            <v>0</v>
          </cell>
          <cell r="K33">
            <v>1</v>
          </cell>
          <cell r="L33" t="str">
            <v>19110E</v>
          </cell>
          <cell r="M33" t="str">
            <v>F23</v>
          </cell>
          <cell r="N33">
            <v>1</v>
          </cell>
          <cell r="O33">
            <v>1</v>
          </cell>
          <cell r="P33">
            <v>2</v>
          </cell>
        </row>
        <row r="34">
          <cell r="A34">
            <v>90227753</v>
          </cell>
          <cell r="B34" t="str">
            <v>G1</v>
          </cell>
          <cell r="C34" t="str">
            <v>SJ</v>
          </cell>
          <cell r="D34" t="str">
            <v>CEVA</v>
          </cell>
          <cell r="E34" t="str">
            <v>MG-A-06C</v>
          </cell>
          <cell r="F34" t="str">
            <v>PORCA ESPE</v>
          </cell>
          <cell r="G34" t="str">
            <v>A RAYMON</v>
          </cell>
          <cell r="H34">
            <v>1500</v>
          </cell>
          <cell r="I34">
            <v>2001</v>
          </cell>
          <cell r="J34">
            <v>0</v>
          </cell>
          <cell r="K34">
            <v>1</v>
          </cell>
          <cell r="L34" t="str">
            <v>19110E</v>
          </cell>
          <cell r="M34" t="str">
            <v>F24</v>
          </cell>
          <cell r="N34">
            <v>1</v>
          </cell>
          <cell r="O34">
            <v>1</v>
          </cell>
          <cell r="P34">
            <v>3</v>
          </cell>
        </row>
        <row r="35">
          <cell r="A35">
            <v>90307205</v>
          </cell>
          <cell r="B35" t="str">
            <v>G1</v>
          </cell>
          <cell r="C35" t="str">
            <v>PF</v>
          </cell>
          <cell r="D35" t="str">
            <v>CEVA</v>
          </cell>
          <cell r="E35" t="str">
            <v>MG-A-08C</v>
          </cell>
          <cell r="F35" t="str">
            <v>TAMPÃO COL B</v>
          </cell>
          <cell r="G35" t="str">
            <v>PRODUFLEX</v>
          </cell>
          <cell r="H35">
            <v>350</v>
          </cell>
          <cell r="I35">
            <v>2001</v>
          </cell>
          <cell r="J35">
            <v>0</v>
          </cell>
          <cell r="K35">
            <v>2</v>
          </cell>
          <cell r="L35" t="str">
            <v>19111D</v>
          </cell>
          <cell r="M35" t="str">
            <v>F23</v>
          </cell>
          <cell r="N35">
            <v>1</v>
          </cell>
          <cell r="O35">
            <v>1</v>
          </cell>
          <cell r="P35">
            <v>2</v>
          </cell>
        </row>
        <row r="36">
          <cell r="A36">
            <v>94746805</v>
          </cell>
          <cell r="B36" t="str">
            <v>G1</v>
          </cell>
          <cell r="D36" t="str">
            <v>CEVA</v>
          </cell>
          <cell r="F36" t="str">
            <v>GROMMET</v>
          </cell>
          <cell r="G36" t="str">
            <v>PRODUFLEX</v>
          </cell>
          <cell r="H36">
            <v>800</v>
          </cell>
          <cell r="J36">
            <v>0</v>
          </cell>
          <cell r="K36">
            <v>2</v>
          </cell>
          <cell r="L36" t="str">
            <v>19111D</v>
          </cell>
        </row>
        <row r="37">
          <cell r="A37">
            <v>93280007</v>
          </cell>
          <cell r="B37" t="str">
            <v>G1</v>
          </cell>
          <cell r="C37" t="str">
            <v>PN</v>
          </cell>
          <cell r="D37" t="str">
            <v>CEVA</v>
          </cell>
          <cell r="E37" t="str">
            <v>MG-A-11C</v>
          </cell>
          <cell r="F37" t="str">
            <v>BOTAO TAPETE</v>
          </cell>
          <cell r="G37" t="str">
            <v>A RAYMOND</v>
          </cell>
          <cell r="H37">
            <v>1200</v>
          </cell>
          <cell r="I37">
            <v>2001</v>
          </cell>
          <cell r="J37">
            <v>0</v>
          </cell>
          <cell r="K37">
            <v>2</v>
          </cell>
          <cell r="L37" t="str">
            <v>19111D</v>
          </cell>
          <cell r="N37">
            <v>1</v>
          </cell>
          <cell r="O37">
            <v>1</v>
          </cell>
          <cell r="P37">
            <v>5</v>
          </cell>
        </row>
        <row r="38">
          <cell r="A38">
            <v>52289099</v>
          </cell>
          <cell r="B38" t="str">
            <v>G1</v>
          </cell>
          <cell r="C38" t="str">
            <v>RO</v>
          </cell>
          <cell r="D38" t="str">
            <v>CEVA</v>
          </cell>
          <cell r="E38" t="str">
            <v>MG-CRIB</v>
          </cell>
          <cell r="F38" t="str">
            <v>ETIQ VIN</v>
          </cell>
          <cell r="G38" t="str">
            <v>3M DO BRASIL</v>
          </cell>
          <cell r="H38">
            <v>6000</v>
          </cell>
          <cell r="I38" t="str">
            <v>0CXPAPEL</v>
          </cell>
          <cell r="J38">
            <v>0</v>
          </cell>
          <cell r="K38">
            <v>12</v>
          </cell>
          <cell r="L38" t="str">
            <v>19112D</v>
          </cell>
          <cell r="M38" t="str">
            <v>F23</v>
          </cell>
          <cell r="N38">
            <v>1</v>
          </cell>
          <cell r="O38">
            <v>1</v>
          </cell>
          <cell r="P38">
            <v>2</v>
          </cell>
        </row>
        <row r="39">
          <cell r="A39">
            <v>90307205</v>
          </cell>
          <cell r="B39" t="str">
            <v>G1</v>
          </cell>
          <cell r="C39" t="str">
            <v>PF</v>
          </cell>
          <cell r="D39" t="str">
            <v>CEVA</v>
          </cell>
          <cell r="E39" t="str">
            <v>MG-A-08C</v>
          </cell>
          <cell r="F39" t="str">
            <v>TAMPÃO COL B</v>
          </cell>
          <cell r="G39" t="str">
            <v>PRODUFLEX</v>
          </cell>
          <cell r="H39">
            <v>350</v>
          </cell>
          <cell r="I39">
            <v>2001</v>
          </cell>
          <cell r="J39">
            <v>0</v>
          </cell>
          <cell r="K39">
            <v>2</v>
          </cell>
          <cell r="L39" t="str">
            <v>19112D</v>
          </cell>
          <cell r="M39" t="str">
            <v>F23</v>
          </cell>
          <cell r="N39">
            <v>2</v>
          </cell>
          <cell r="O39">
            <v>2</v>
          </cell>
          <cell r="P39">
            <v>2</v>
          </cell>
        </row>
        <row r="40">
          <cell r="A40">
            <v>93356380</v>
          </cell>
          <cell r="B40" t="str">
            <v>G1</v>
          </cell>
          <cell r="D40" t="str">
            <v>CEVA</v>
          </cell>
          <cell r="E40" t="str">
            <v>MG-A-13A</v>
          </cell>
          <cell r="F40" t="str">
            <v>LENTE PROT</v>
          </cell>
          <cell r="G40" t="str">
            <v>GARL.4.G</v>
          </cell>
          <cell r="H40">
            <v>2000</v>
          </cell>
          <cell r="I40">
            <v>2002</v>
          </cell>
          <cell r="J40">
            <v>0</v>
          </cell>
          <cell r="K40">
            <v>1</v>
          </cell>
          <cell r="L40" t="str">
            <v>19112D</v>
          </cell>
        </row>
        <row r="41">
          <cell r="A41">
            <v>94750452</v>
          </cell>
          <cell r="B41" t="str">
            <v>G1</v>
          </cell>
          <cell r="D41" t="str">
            <v>CEVA</v>
          </cell>
          <cell r="F41" t="str">
            <v xml:space="preserve">PLACA-IDENT ANO FABRICACAO                                  </v>
          </cell>
          <cell r="G41" t="str">
            <v>COBRA METAIS</v>
          </cell>
          <cell r="H41">
            <v>3000</v>
          </cell>
          <cell r="J41">
            <v>0</v>
          </cell>
          <cell r="K41">
            <v>2</v>
          </cell>
          <cell r="L41" t="str">
            <v>19112D</v>
          </cell>
        </row>
        <row r="42">
          <cell r="A42">
            <v>93368896</v>
          </cell>
          <cell r="B42" t="str">
            <v>G1</v>
          </cell>
          <cell r="D42" t="str">
            <v>PEL</v>
          </cell>
          <cell r="E42" t="str">
            <v>GA</v>
          </cell>
          <cell r="F42" t="str">
            <v>BUJAO COL A</v>
          </cell>
          <cell r="G42" t="str">
            <v>PELZER</v>
          </cell>
          <cell r="H42">
            <v>100</v>
          </cell>
          <cell r="I42">
            <v>2002</v>
          </cell>
          <cell r="J42">
            <v>0</v>
          </cell>
          <cell r="K42">
            <v>3</v>
          </cell>
          <cell r="L42" t="str">
            <v>19112E</v>
          </cell>
        </row>
        <row r="43">
          <cell r="A43">
            <v>93341250</v>
          </cell>
          <cell r="B43" t="str">
            <v>G1</v>
          </cell>
          <cell r="D43" t="str">
            <v>CEVA</v>
          </cell>
          <cell r="E43" t="str">
            <v>MG-E-15</v>
          </cell>
          <cell r="F43" t="str">
            <v>TAP ACAB MALA PR</v>
          </cell>
          <cell r="G43" t="str">
            <v>INYLBRA</v>
          </cell>
          <cell r="H43" t="str">
            <v>SEQ</v>
          </cell>
          <cell r="I43" t="str">
            <v>DOLLY</v>
          </cell>
          <cell r="J43">
            <v>0</v>
          </cell>
          <cell r="K43">
            <v>2</v>
          </cell>
          <cell r="L43" t="str">
            <v>19114E</v>
          </cell>
        </row>
        <row r="44">
          <cell r="A44">
            <v>90438025</v>
          </cell>
          <cell r="B44" t="str">
            <v>G1</v>
          </cell>
          <cell r="C44" t="str">
            <v>SJ</v>
          </cell>
          <cell r="D44" t="str">
            <v>PEL</v>
          </cell>
          <cell r="E44" t="str">
            <v>GA</v>
          </cell>
          <cell r="F44" t="str">
            <v>TPA AMORT TRA</v>
          </cell>
          <cell r="G44" t="str">
            <v>PELZER</v>
          </cell>
          <cell r="H44">
            <v>140</v>
          </cell>
          <cell r="I44">
            <v>2004</v>
          </cell>
          <cell r="J44">
            <v>0</v>
          </cell>
          <cell r="K44">
            <v>3</v>
          </cell>
          <cell r="L44" t="str">
            <v>19117D</v>
          </cell>
          <cell r="M44" t="str">
            <v>F24</v>
          </cell>
          <cell r="N44">
            <v>1</v>
          </cell>
          <cell r="O44">
            <v>1</v>
          </cell>
          <cell r="P44">
            <v>2</v>
          </cell>
        </row>
        <row r="45">
          <cell r="A45">
            <v>93267614</v>
          </cell>
          <cell r="B45" t="str">
            <v>G1</v>
          </cell>
          <cell r="C45" t="str">
            <v>GS</v>
          </cell>
          <cell r="D45" t="str">
            <v>PEL</v>
          </cell>
          <cell r="E45" t="str">
            <v>GA</v>
          </cell>
          <cell r="F45" t="str">
            <v>GUIA CADARÇO</v>
          </cell>
          <cell r="G45" t="str">
            <v>PELZER</v>
          </cell>
          <cell r="H45">
            <v>400</v>
          </cell>
          <cell r="I45">
            <v>2001</v>
          </cell>
          <cell r="J45">
            <v>0</v>
          </cell>
          <cell r="K45">
            <v>2</v>
          </cell>
          <cell r="L45" t="str">
            <v>19117D</v>
          </cell>
          <cell r="M45" t="str">
            <v>F23</v>
          </cell>
          <cell r="N45">
            <v>1</v>
          </cell>
        </row>
        <row r="46">
          <cell r="A46">
            <v>93346430</v>
          </cell>
          <cell r="B46" t="str">
            <v>G1</v>
          </cell>
          <cell r="D46" t="str">
            <v>PEL</v>
          </cell>
          <cell r="E46" t="str">
            <v>GA</v>
          </cell>
          <cell r="F46" t="str">
            <v>GUIA CINTO 5P LD</v>
          </cell>
          <cell r="G46" t="str">
            <v>PELZER</v>
          </cell>
          <cell r="H46">
            <v>250</v>
          </cell>
          <cell r="I46">
            <v>2002</v>
          </cell>
          <cell r="J46">
            <v>0</v>
          </cell>
          <cell r="K46">
            <v>2</v>
          </cell>
          <cell r="L46" t="str">
            <v>19117D</v>
          </cell>
        </row>
        <row r="47">
          <cell r="A47">
            <v>93357498</v>
          </cell>
          <cell r="B47" t="str">
            <v>G1</v>
          </cell>
          <cell r="D47" t="str">
            <v>PEL</v>
          </cell>
          <cell r="E47" t="str">
            <v>GA</v>
          </cell>
          <cell r="F47" t="str">
            <v>GUIA CIN 3P/D</v>
          </cell>
          <cell r="G47" t="str">
            <v>PELZER</v>
          </cell>
          <cell r="H47">
            <v>250</v>
          </cell>
          <cell r="I47">
            <v>2002</v>
          </cell>
          <cell r="J47">
            <v>0</v>
          </cell>
          <cell r="K47">
            <v>2</v>
          </cell>
          <cell r="L47" t="str">
            <v>19117D</v>
          </cell>
        </row>
        <row r="48">
          <cell r="A48">
            <v>93346429</v>
          </cell>
          <cell r="B48" t="str">
            <v>G1</v>
          </cell>
          <cell r="D48" t="str">
            <v>PEL</v>
          </cell>
          <cell r="E48" t="str">
            <v>GA</v>
          </cell>
          <cell r="F48" t="str">
            <v>GUIA 5PLE</v>
          </cell>
          <cell r="G48" t="str">
            <v>PELZER</v>
          </cell>
          <cell r="H48">
            <v>250</v>
          </cell>
          <cell r="I48">
            <v>2002</v>
          </cell>
          <cell r="J48">
            <v>0</v>
          </cell>
          <cell r="K48">
            <v>2</v>
          </cell>
          <cell r="L48" t="str">
            <v>19118E</v>
          </cell>
        </row>
        <row r="49">
          <cell r="A49">
            <v>93357497</v>
          </cell>
          <cell r="B49" t="str">
            <v>G1</v>
          </cell>
          <cell r="D49" t="str">
            <v>PEL</v>
          </cell>
          <cell r="E49" t="str">
            <v>GA</v>
          </cell>
          <cell r="F49" t="str">
            <v>GUIA CIN 3P/E</v>
          </cell>
          <cell r="G49" t="str">
            <v>PELZER</v>
          </cell>
          <cell r="H49">
            <v>250</v>
          </cell>
          <cell r="I49">
            <v>2002</v>
          </cell>
          <cell r="J49">
            <v>0</v>
          </cell>
          <cell r="K49">
            <v>2</v>
          </cell>
          <cell r="L49" t="str">
            <v>19118E</v>
          </cell>
        </row>
        <row r="50">
          <cell r="A50">
            <v>93303052</v>
          </cell>
          <cell r="B50" t="str">
            <v>G1</v>
          </cell>
          <cell r="C50" t="str">
            <v>PF</v>
          </cell>
          <cell r="D50" t="str">
            <v>GES</v>
          </cell>
          <cell r="E50" t="str">
            <v>GA</v>
          </cell>
          <cell r="F50" t="str">
            <v>ARRU BAR DESL</v>
          </cell>
          <cell r="G50" t="str">
            <v>GESTAMP</v>
          </cell>
          <cell r="H50">
            <v>350</v>
          </cell>
          <cell r="I50">
            <v>2001</v>
          </cell>
          <cell r="J50">
            <v>0</v>
          </cell>
          <cell r="K50">
            <v>3</v>
          </cell>
          <cell r="L50" t="str">
            <v>19120D</v>
          </cell>
          <cell r="M50" t="str">
            <v>F23</v>
          </cell>
        </row>
        <row r="51">
          <cell r="A51">
            <v>93303052</v>
          </cell>
          <cell r="B51" t="str">
            <v>G1</v>
          </cell>
          <cell r="C51" t="str">
            <v>PF</v>
          </cell>
          <cell r="D51" t="str">
            <v>GES</v>
          </cell>
          <cell r="E51" t="str">
            <v>GA</v>
          </cell>
          <cell r="F51" t="str">
            <v>ARRU BAR DESL</v>
          </cell>
          <cell r="G51" t="str">
            <v>GESTAMP</v>
          </cell>
          <cell r="H51">
            <v>350</v>
          </cell>
          <cell r="I51">
            <v>2001</v>
          </cell>
          <cell r="J51">
            <v>0</v>
          </cell>
          <cell r="K51">
            <v>3</v>
          </cell>
          <cell r="L51" t="str">
            <v>19120D</v>
          </cell>
          <cell r="M51" t="str">
            <v>F23</v>
          </cell>
        </row>
        <row r="52">
          <cell r="A52">
            <v>94735555</v>
          </cell>
          <cell r="B52" t="str">
            <v>G1</v>
          </cell>
          <cell r="D52" t="str">
            <v>PEL</v>
          </cell>
          <cell r="E52" t="str">
            <v>MG</v>
          </cell>
          <cell r="F52" t="str">
            <v>Col B Inf PR</v>
          </cell>
          <cell r="G52" t="str">
            <v>PELZER</v>
          </cell>
          <cell r="H52">
            <v>60</v>
          </cell>
          <cell r="I52" t="str">
            <v>DOLLY</v>
          </cell>
          <cell r="J52">
            <v>1</v>
          </cell>
          <cell r="K52">
            <v>2</v>
          </cell>
          <cell r="L52" t="str">
            <v>19120E</v>
          </cell>
        </row>
        <row r="53">
          <cell r="A53" t="str">
            <v>Conj 5</v>
          </cell>
          <cell r="B53" t="str">
            <v>G1</v>
          </cell>
          <cell r="D53" t="str">
            <v>CEVA</v>
          </cell>
          <cell r="E53" t="str">
            <v>MINOMI</v>
          </cell>
          <cell r="F53" t="str">
            <v>CONJUNTO ESPAÇADOR PRISMA</v>
          </cell>
          <cell r="G53" t="str">
            <v>TECNOPLAST</v>
          </cell>
          <cell r="H53">
            <v>250</v>
          </cell>
          <cell r="I53">
            <v>2001</v>
          </cell>
          <cell r="J53">
            <v>1</v>
          </cell>
          <cell r="K53">
            <v>2</v>
          </cell>
          <cell r="L53" t="str">
            <v>19121D</v>
          </cell>
        </row>
        <row r="54">
          <cell r="A54" t="str">
            <v>Conj 6</v>
          </cell>
          <cell r="B54" t="str">
            <v>G1</v>
          </cell>
          <cell r="D54" t="str">
            <v>CEVA</v>
          </cell>
          <cell r="E54" t="str">
            <v>MINOMI</v>
          </cell>
          <cell r="F54" t="str">
            <v>CONJUNTO ESPAÇADOR 5P</v>
          </cell>
          <cell r="G54" t="str">
            <v>SCORPIOS</v>
          </cell>
          <cell r="H54">
            <v>250</v>
          </cell>
          <cell r="I54">
            <v>2001</v>
          </cell>
          <cell r="J54">
            <v>1</v>
          </cell>
          <cell r="K54">
            <v>2</v>
          </cell>
          <cell r="L54" t="str">
            <v>19121D</v>
          </cell>
        </row>
        <row r="55">
          <cell r="A55" t="str">
            <v>Conj 7</v>
          </cell>
          <cell r="B55" t="str">
            <v>G1</v>
          </cell>
          <cell r="D55" t="str">
            <v>CEVA</v>
          </cell>
          <cell r="E55" t="str">
            <v>MINOMI</v>
          </cell>
          <cell r="F55" t="str">
            <v>CONJUNTO ESPAÇADOR 3P</v>
          </cell>
          <cell r="G55" t="str">
            <v>SCORPIOS</v>
          </cell>
          <cell r="H55">
            <v>250</v>
          </cell>
          <cell r="I55">
            <v>2001</v>
          </cell>
          <cell r="J55">
            <v>1</v>
          </cell>
          <cell r="K55">
            <v>2</v>
          </cell>
          <cell r="L55" t="str">
            <v>19121D</v>
          </cell>
        </row>
        <row r="56">
          <cell r="A56">
            <v>93271703</v>
          </cell>
          <cell r="B56" t="str">
            <v>G1</v>
          </cell>
          <cell r="C56" t="str">
            <v>PN</v>
          </cell>
          <cell r="D56" t="str">
            <v>CEVA</v>
          </cell>
          <cell r="E56" t="str">
            <v>MINOMI</v>
          </cell>
          <cell r="F56" t="str">
            <v>PF BANCO NG</v>
          </cell>
          <cell r="G56" t="str">
            <v>POLIMEC</v>
          </cell>
          <cell r="H56">
            <v>100</v>
          </cell>
          <cell r="I56">
            <v>2001</v>
          </cell>
          <cell r="J56">
            <v>1</v>
          </cell>
          <cell r="K56">
            <v>3</v>
          </cell>
          <cell r="L56" t="str">
            <v>SPS</v>
          </cell>
          <cell r="N56">
            <v>1</v>
          </cell>
          <cell r="O56">
            <v>1</v>
          </cell>
          <cell r="P56">
            <v>5</v>
          </cell>
        </row>
        <row r="57">
          <cell r="A57">
            <v>90532538</v>
          </cell>
          <cell r="B57" t="str">
            <v>G1</v>
          </cell>
          <cell r="C57" t="str">
            <v>GS</v>
          </cell>
          <cell r="D57" t="str">
            <v>PEL</v>
          </cell>
          <cell r="E57" t="str">
            <v>GA</v>
          </cell>
          <cell r="F57" t="str">
            <v>PF RD RESERVA</v>
          </cell>
          <cell r="G57" t="str">
            <v>PELZER</v>
          </cell>
          <cell r="H57">
            <v>200</v>
          </cell>
          <cell r="I57">
            <v>2001</v>
          </cell>
          <cell r="J57">
            <v>0</v>
          </cell>
          <cell r="K57">
            <v>2</v>
          </cell>
          <cell r="L57" t="str">
            <v>19122E</v>
          </cell>
          <cell r="M57" t="str">
            <v>F23</v>
          </cell>
        </row>
        <row r="58">
          <cell r="A58">
            <v>93306986</v>
          </cell>
          <cell r="B58" t="str">
            <v>G1</v>
          </cell>
          <cell r="C58" t="str">
            <v>GS</v>
          </cell>
          <cell r="D58" t="str">
            <v>PEL</v>
          </cell>
          <cell r="E58" t="str">
            <v>GA</v>
          </cell>
          <cell r="F58" t="str">
            <v>MOLD CILINDRO</v>
          </cell>
          <cell r="G58" t="str">
            <v>PELZER</v>
          </cell>
          <cell r="H58">
            <v>300</v>
          </cell>
          <cell r="I58">
            <v>2002</v>
          </cell>
          <cell r="J58">
            <v>0</v>
          </cell>
          <cell r="K58">
            <v>2</v>
          </cell>
          <cell r="L58" t="str">
            <v>19130D</v>
          </cell>
          <cell r="M58" t="str">
            <v>B23</v>
          </cell>
          <cell r="N58">
            <v>1</v>
          </cell>
        </row>
        <row r="59">
          <cell r="A59">
            <v>93384469</v>
          </cell>
          <cell r="B59" t="str">
            <v>G1</v>
          </cell>
          <cell r="D59" t="str">
            <v>PEL</v>
          </cell>
          <cell r="E59" t="str">
            <v>GA</v>
          </cell>
          <cell r="F59" t="str">
            <v>SLIDER DIANT LE</v>
          </cell>
          <cell r="G59" t="str">
            <v>PELZER</v>
          </cell>
          <cell r="H59">
            <v>150</v>
          </cell>
          <cell r="I59">
            <v>2004</v>
          </cell>
          <cell r="J59">
            <v>0</v>
          </cell>
          <cell r="K59">
            <v>1</v>
          </cell>
          <cell r="L59" t="str">
            <v>19131E</v>
          </cell>
        </row>
        <row r="60">
          <cell r="A60">
            <v>93293780</v>
          </cell>
          <cell r="B60" t="str">
            <v>G1</v>
          </cell>
          <cell r="D60" t="str">
            <v>CEVA</v>
          </cell>
          <cell r="E60" t="str">
            <v>ROLETADA</v>
          </cell>
          <cell r="F60" t="str">
            <v>RETROV INT</v>
          </cell>
          <cell r="G60" t="str">
            <v>METAGAL</v>
          </cell>
          <cell r="H60">
            <v>45</v>
          </cell>
          <cell r="I60">
            <v>2004</v>
          </cell>
          <cell r="J60">
            <v>1</v>
          </cell>
          <cell r="K60">
            <v>5</v>
          </cell>
          <cell r="L60" t="str">
            <v>19137E</v>
          </cell>
        </row>
        <row r="61">
          <cell r="A61">
            <v>93297619</v>
          </cell>
          <cell r="B61" t="str">
            <v>G1</v>
          </cell>
          <cell r="D61" t="str">
            <v>PEL</v>
          </cell>
          <cell r="E61" t="str">
            <v>GA</v>
          </cell>
          <cell r="F61" t="str">
            <v>ASA DELTA</v>
          </cell>
          <cell r="G61" t="str">
            <v>PELZER</v>
          </cell>
          <cell r="H61">
            <v>150</v>
          </cell>
          <cell r="I61">
            <v>2002</v>
          </cell>
          <cell r="J61">
            <v>0</v>
          </cell>
          <cell r="K61">
            <v>4</v>
          </cell>
          <cell r="L61" t="str">
            <v>19140D</v>
          </cell>
        </row>
        <row r="62">
          <cell r="A62">
            <v>93372700</v>
          </cell>
          <cell r="B62" t="str">
            <v>G1</v>
          </cell>
          <cell r="D62" t="str">
            <v>PEL</v>
          </cell>
          <cell r="E62" t="str">
            <v>GA</v>
          </cell>
          <cell r="F62" t="str">
            <v>CAPA BAR DESL</v>
          </cell>
          <cell r="G62" t="str">
            <v>PELZER</v>
          </cell>
          <cell r="H62">
            <v>150</v>
          </cell>
          <cell r="I62">
            <v>2002</v>
          </cell>
          <cell r="J62">
            <v>0</v>
          </cell>
          <cell r="K62">
            <v>3</v>
          </cell>
          <cell r="L62" t="str">
            <v>19142E</v>
          </cell>
        </row>
        <row r="63">
          <cell r="A63">
            <v>93372700</v>
          </cell>
          <cell r="B63" t="str">
            <v>G1</v>
          </cell>
          <cell r="D63" t="str">
            <v>PEL</v>
          </cell>
          <cell r="E63" t="str">
            <v>GA</v>
          </cell>
          <cell r="F63" t="str">
            <v>CAPA BAR DESL</v>
          </cell>
          <cell r="G63" t="str">
            <v>PELZER</v>
          </cell>
          <cell r="H63">
            <v>150</v>
          </cell>
          <cell r="I63">
            <v>2002</v>
          </cell>
          <cell r="J63">
            <v>0</v>
          </cell>
          <cell r="K63">
            <v>3</v>
          </cell>
          <cell r="L63" t="str">
            <v>19142E</v>
          </cell>
        </row>
        <row r="64">
          <cell r="A64">
            <v>94715390</v>
          </cell>
          <cell r="B64" t="str">
            <v>KK</v>
          </cell>
          <cell r="D64" t="str">
            <v>CEVA</v>
          </cell>
          <cell r="E64" t="str">
            <v>PINT PCH</v>
          </cell>
          <cell r="F64" t="str">
            <v>PORT ITAIPAVA VERMELHA</v>
          </cell>
          <cell r="G64" t="str">
            <v>PEGUFORM</v>
          </cell>
          <cell r="H64">
            <v>20</v>
          </cell>
          <cell r="I64" t="str">
            <v>BINESP</v>
          </cell>
          <cell r="J64">
            <v>0</v>
          </cell>
          <cell r="K64">
            <v>1</v>
          </cell>
          <cell r="L64" t="str">
            <v>19143D</v>
          </cell>
        </row>
        <row r="65">
          <cell r="A65">
            <v>94731619</v>
          </cell>
          <cell r="B65" t="str">
            <v>G1</v>
          </cell>
          <cell r="D65" t="str">
            <v>CEVA</v>
          </cell>
          <cell r="E65" t="str">
            <v>PA-05-A</v>
          </cell>
          <cell r="F65" t="str">
            <v>PORTIN VERDE NG</v>
          </cell>
          <cell r="G65" t="str">
            <v xml:space="preserve">AUTOMETAL </v>
          </cell>
          <cell r="H65">
            <v>20</v>
          </cell>
          <cell r="I65" t="str">
            <v>BIN</v>
          </cell>
          <cell r="J65">
            <v>0</v>
          </cell>
          <cell r="K65">
            <v>3</v>
          </cell>
          <cell r="L65" t="str">
            <v>19143D</v>
          </cell>
        </row>
        <row r="66">
          <cell r="A66">
            <v>94731620</v>
          </cell>
          <cell r="B66" t="str">
            <v>G1</v>
          </cell>
          <cell r="D66" t="str">
            <v>CEVA</v>
          </cell>
          <cell r="E66" t="str">
            <v>PA-03-A</v>
          </cell>
          <cell r="F66" t="str">
            <v xml:space="preserve"> PORTIN VERDE PR</v>
          </cell>
          <cell r="G66" t="str">
            <v>PEGUFORM</v>
          </cell>
          <cell r="H66">
            <v>20</v>
          </cell>
          <cell r="I66">
            <v>2004</v>
          </cell>
          <cell r="J66">
            <v>1</v>
          </cell>
          <cell r="K66">
            <v>3</v>
          </cell>
          <cell r="L66" t="str">
            <v>19143D</v>
          </cell>
        </row>
        <row r="67">
          <cell r="A67">
            <v>90321820</v>
          </cell>
          <cell r="B67" t="str">
            <v>G1</v>
          </cell>
          <cell r="C67" t="str">
            <v>PF</v>
          </cell>
          <cell r="D67" t="str">
            <v>PEL</v>
          </cell>
          <cell r="E67" t="str">
            <v>GA</v>
          </cell>
          <cell r="F67" t="str">
            <v>GUIA BCO LD</v>
          </cell>
          <cell r="G67" t="str">
            <v>PELZER</v>
          </cell>
          <cell r="H67">
            <v>200</v>
          </cell>
          <cell r="I67">
            <v>2002</v>
          </cell>
          <cell r="J67">
            <v>0</v>
          </cell>
          <cell r="K67">
            <v>2</v>
          </cell>
          <cell r="L67" t="str">
            <v>19144D</v>
          </cell>
          <cell r="M67" t="str">
            <v>F24</v>
          </cell>
          <cell r="N67">
            <v>2</v>
          </cell>
          <cell r="O67">
            <v>2</v>
          </cell>
          <cell r="P67">
            <v>2</v>
          </cell>
        </row>
        <row r="68">
          <cell r="A68">
            <v>90321821</v>
          </cell>
          <cell r="B68" t="str">
            <v>G1</v>
          </cell>
          <cell r="C68" t="str">
            <v>PF</v>
          </cell>
          <cell r="D68" t="str">
            <v>PEL</v>
          </cell>
          <cell r="E68" t="str">
            <v>GA</v>
          </cell>
          <cell r="F68" t="str">
            <v>GUIA BCO LE</v>
          </cell>
          <cell r="G68" t="str">
            <v>PELZER</v>
          </cell>
          <cell r="H68">
            <v>200</v>
          </cell>
          <cell r="I68">
            <v>2002</v>
          </cell>
          <cell r="J68">
            <v>0</v>
          </cell>
          <cell r="K68">
            <v>2</v>
          </cell>
          <cell r="L68" t="str">
            <v>19144D</v>
          </cell>
          <cell r="M68" t="str">
            <v>F23</v>
          </cell>
          <cell r="N68">
            <v>1</v>
          </cell>
          <cell r="O68">
            <v>1</v>
          </cell>
          <cell r="P68">
            <v>2</v>
          </cell>
        </row>
        <row r="69">
          <cell r="A69">
            <v>99999999</v>
          </cell>
          <cell r="B69" t="str">
            <v>G1</v>
          </cell>
          <cell r="C69" t="str">
            <v>SJ</v>
          </cell>
          <cell r="D69" t="str">
            <v>CEVA</v>
          </cell>
          <cell r="E69" t="str">
            <v>ÁREA TRANSF.</v>
          </cell>
          <cell r="F69" t="str">
            <v>FITA ISOLANTE</v>
          </cell>
          <cell r="G69" t="str">
            <v>RIETER</v>
          </cell>
          <cell r="H69">
            <v>100</v>
          </cell>
          <cell r="I69">
            <v>2001</v>
          </cell>
          <cell r="J69">
            <v>1</v>
          </cell>
          <cell r="K69">
            <v>3</v>
          </cell>
          <cell r="L69" t="str">
            <v>19144D</v>
          </cell>
          <cell r="M69" t="str">
            <v>F24</v>
          </cell>
          <cell r="N69">
            <v>1</v>
          </cell>
          <cell r="O69">
            <v>1</v>
          </cell>
          <cell r="P69">
            <v>0</v>
          </cell>
        </row>
        <row r="70">
          <cell r="A70" t="str">
            <v>Conj 10</v>
          </cell>
          <cell r="B70" t="str">
            <v>G1</v>
          </cell>
          <cell r="D70" t="str">
            <v>CEVA</v>
          </cell>
          <cell r="E70" t="str">
            <v>MINOMI</v>
          </cell>
          <cell r="F70" t="str">
            <v>CONJUNTO ESPIGÃO BANCO NG</v>
          </cell>
          <cell r="G70" t="str">
            <v>POLIMEC</v>
          </cell>
          <cell r="H70">
            <v>100</v>
          </cell>
          <cell r="I70">
            <v>2002</v>
          </cell>
          <cell r="J70">
            <v>1</v>
          </cell>
          <cell r="K70">
            <v>3</v>
          </cell>
          <cell r="L70" t="str">
            <v>19144E</v>
          </cell>
        </row>
        <row r="71">
          <cell r="A71">
            <v>93251314</v>
          </cell>
          <cell r="B71" t="str">
            <v>G1</v>
          </cell>
          <cell r="D71" t="str">
            <v>CEVA</v>
          </cell>
          <cell r="E71" t="str">
            <v>GA</v>
          </cell>
          <cell r="F71" t="str">
            <v>ETIQ AIR BAG</v>
          </cell>
          <cell r="G71" t="str">
            <v>JL</v>
          </cell>
          <cell r="H71">
            <v>1000</v>
          </cell>
          <cell r="I71">
            <v>2001</v>
          </cell>
          <cell r="J71">
            <v>0</v>
          </cell>
          <cell r="K71">
            <v>3</v>
          </cell>
          <cell r="L71" t="str">
            <v>19135D-M1</v>
          </cell>
        </row>
        <row r="72">
          <cell r="A72">
            <v>94631089</v>
          </cell>
          <cell r="B72" t="str">
            <v>G1</v>
          </cell>
          <cell r="D72" t="str">
            <v>CEVA</v>
          </cell>
          <cell r="E72" t="str">
            <v>MG-A-05C</v>
          </cell>
          <cell r="F72" t="str">
            <v>PRESILHA</v>
          </cell>
          <cell r="G72" t="str">
            <v>A RAYMOND BRASIL LTD</v>
          </cell>
          <cell r="H72">
            <v>2000</v>
          </cell>
          <cell r="I72">
            <v>2001</v>
          </cell>
          <cell r="J72">
            <v>0</v>
          </cell>
          <cell r="K72">
            <v>1</v>
          </cell>
          <cell r="L72" t="str">
            <v>19144E-M2</v>
          </cell>
        </row>
        <row r="73">
          <cell r="A73">
            <v>93344922</v>
          </cell>
          <cell r="B73" t="str">
            <v>G1</v>
          </cell>
          <cell r="D73" t="str">
            <v>PEL</v>
          </cell>
          <cell r="E73" t="str">
            <v>GA</v>
          </cell>
          <cell r="F73" t="str">
            <v>ACAB CONS PR</v>
          </cell>
          <cell r="G73" t="str">
            <v>PELZER</v>
          </cell>
          <cell r="H73">
            <v>250</v>
          </cell>
          <cell r="I73">
            <v>2001</v>
          </cell>
          <cell r="J73">
            <v>0</v>
          </cell>
          <cell r="K73">
            <v>2</v>
          </cell>
          <cell r="L73" t="str">
            <v>19145D</v>
          </cell>
        </row>
        <row r="74">
          <cell r="A74">
            <v>93377672</v>
          </cell>
          <cell r="B74" t="str">
            <v>G1</v>
          </cell>
          <cell r="D74" t="str">
            <v>PEL</v>
          </cell>
          <cell r="E74" t="str">
            <v>GA</v>
          </cell>
          <cell r="F74" t="str">
            <v>ACAB CONS NG</v>
          </cell>
          <cell r="G74" t="str">
            <v>PELZER</v>
          </cell>
          <cell r="H74">
            <v>250</v>
          </cell>
          <cell r="I74">
            <v>2001</v>
          </cell>
          <cell r="J74">
            <v>0</v>
          </cell>
          <cell r="K74">
            <v>2</v>
          </cell>
          <cell r="L74" t="str">
            <v>19145D</v>
          </cell>
        </row>
        <row r="75">
          <cell r="A75">
            <v>93384607</v>
          </cell>
          <cell r="B75" t="str">
            <v>G1</v>
          </cell>
          <cell r="D75" t="str">
            <v>PEL</v>
          </cell>
          <cell r="E75" t="str">
            <v>GA</v>
          </cell>
          <cell r="F75" t="str">
            <v>MOLD CINZEIRO</v>
          </cell>
          <cell r="G75" t="str">
            <v>PELZER</v>
          </cell>
          <cell r="H75">
            <v>54</v>
          </cell>
          <cell r="I75">
            <v>2004</v>
          </cell>
          <cell r="J75">
            <v>0</v>
          </cell>
          <cell r="K75">
            <v>1</v>
          </cell>
          <cell r="L75" t="str">
            <v>19145D</v>
          </cell>
        </row>
        <row r="76">
          <cell r="A76">
            <v>90438025</v>
          </cell>
          <cell r="B76" t="str">
            <v>G1</v>
          </cell>
          <cell r="C76" t="str">
            <v>SJ</v>
          </cell>
          <cell r="D76" t="str">
            <v>PEL</v>
          </cell>
          <cell r="E76" t="str">
            <v>GA</v>
          </cell>
          <cell r="F76" t="str">
            <v>TPA AMORT TRA</v>
          </cell>
          <cell r="G76" t="str">
            <v>PELZER</v>
          </cell>
          <cell r="H76">
            <v>140</v>
          </cell>
          <cell r="I76">
            <v>2004</v>
          </cell>
          <cell r="J76">
            <v>0</v>
          </cell>
          <cell r="K76">
            <v>3</v>
          </cell>
          <cell r="L76" t="str">
            <v>19147E</v>
          </cell>
          <cell r="M76" t="str">
            <v>F24</v>
          </cell>
          <cell r="N76">
            <v>1</v>
          </cell>
          <cell r="O76">
            <v>1</v>
          </cell>
          <cell r="P76">
            <v>2</v>
          </cell>
        </row>
        <row r="77">
          <cell r="A77">
            <v>93290305</v>
          </cell>
          <cell r="B77" t="str">
            <v>G1</v>
          </cell>
          <cell r="C77" t="str">
            <v>PN</v>
          </cell>
          <cell r="D77" t="str">
            <v>CEVA</v>
          </cell>
          <cell r="E77" t="str">
            <v>MG-A-05A</v>
          </cell>
          <cell r="F77" t="str">
            <v>PARAF. FX CINTO</v>
          </cell>
          <cell r="G77" t="str">
            <v>MAPRI</v>
          </cell>
          <cell r="H77">
            <v>300</v>
          </cell>
          <cell r="I77">
            <v>2001</v>
          </cell>
          <cell r="J77">
            <v>0</v>
          </cell>
          <cell r="K77">
            <v>3</v>
          </cell>
          <cell r="L77" t="str">
            <v>19148D-M1</v>
          </cell>
          <cell r="M77" t="str">
            <v>F24</v>
          </cell>
          <cell r="N77">
            <v>1</v>
          </cell>
          <cell r="O77">
            <v>1</v>
          </cell>
          <cell r="P77">
            <v>2</v>
          </cell>
        </row>
        <row r="78">
          <cell r="A78">
            <v>93336337</v>
          </cell>
          <cell r="B78" t="str">
            <v>G1</v>
          </cell>
          <cell r="D78" t="str">
            <v>CEVA</v>
          </cell>
          <cell r="E78" t="str">
            <v>MG-A-07B</v>
          </cell>
          <cell r="F78" t="str">
            <v>PARAFUSO</v>
          </cell>
          <cell r="G78" t="str">
            <v>CONTINENTAL</v>
          </cell>
          <cell r="H78">
            <v>1200</v>
          </cell>
          <cell r="I78">
            <v>2001</v>
          </cell>
          <cell r="J78">
            <v>0</v>
          </cell>
          <cell r="K78">
            <v>2</v>
          </cell>
          <cell r="L78" t="str">
            <v>19148D-M1</v>
          </cell>
        </row>
        <row r="79">
          <cell r="A79">
            <v>93256918</v>
          </cell>
          <cell r="B79" t="str">
            <v>G1</v>
          </cell>
          <cell r="D79" t="str">
            <v>GES</v>
          </cell>
          <cell r="E79" t="str">
            <v>GA</v>
          </cell>
          <cell r="F79" t="str">
            <v>GRAMPO</v>
          </cell>
          <cell r="G79" t="str">
            <v>GESTAMP</v>
          </cell>
          <cell r="H79">
            <v>750</v>
          </cell>
          <cell r="I79">
            <v>2001</v>
          </cell>
          <cell r="J79">
            <v>0</v>
          </cell>
          <cell r="K79">
            <v>2</v>
          </cell>
          <cell r="L79" t="str">
            <v>19152E</v>
          </cell>
        </row>
        <row r="80">
          <cell r="A80">
            <v>52053753</v>
          </cell>
          <cell r="B80" t="str">
            <v>G1</v>
          </cell>
          <cell r="C80" t="str">
            <v>TC</v>
          </cell>
          <cell r="D80" t="str">
            <v>CEVA</v>
          </cell>
          <cell r="E80" t="str">
            <v>GA</v>
          </cell>
          <cell r="F80" t="str">
            <v>FECHADURA DO COFRE</v>
          </cell>
          <cell r="G80" t="str">
            <v>PEGUFORM</v>
          </cell>
          <cell r="H80">
            <v>40</v>
          </cell>
          <cell r="I80" t="str">
            <v>CAIXA PAPELAO</v>
          </cell>
          <cell r="K80">
            <v>3</v>
          </cell>
          <cell r="L80" t="str">
            <v>19111E-M2</v>
          </cell>
        </row>
        <row r="81">
          <cell r="A81" t="str">
            <v>93364969*</v>
          </cell>
          <cell r="B81" t="str">
            <v>G1</v>
          </cell>
          <cell r="D81" t="str">
            <v>CEVA</v>
          </cell>
          <cell r="E81" t="str">
            <v>PTO USO</v>
          </cell>
          <cell r="F81" t="str">
            <v>FLEX FR TR NG</v>
          </cell>
          <cell r="G81" t="str">
            <v>GETOFLEX</v>
          </cell>
          <cell r="H81">
            <v>90</v>
          </cell>
          <cell r="I81">
            <v>2002</v>
          </cell>
          <cell r="J81">
            <v>1</v>
          </cell>
          <cell r="K81">
            <v>4</v>
          </cell>
          <cell r="L81" t="str">
            <v>25201E</v>
          </cell>
        </row>
        <row r="82">
          <cell r="A82" t="str">
            <v>93341052*</v>
          </cell>
          <cell r="B82" t="str">
            <v>G1</v>
          </cell>
          <cell r="D82" t="str">
            <v>CEVA</v>
          </cell>
          <cell r="E82" t="str">
            <v>PTO USO</v>
          </cell>
          <cell r="F82" t="str">
            <v>FLEX FR TR PR</v>
          </cell>
          <cell r="G82" t="str">
            <v>GETOFLEX</v>
          </cell>
          <cell r="H82">
            <v>90</v>
          </cell>
          <cell r="I82">
            <v>2002</v>
          </cell>
          <cell r="J82">
            <v>1</v>
          </cell>
          <cell r="K82">
            <v>4</v>
          </cell>
          <cell r="L82" t="str">
            <v>25201E</v>
          </cell>
        </row>
        <row r="83">
          <cell r="A83">
            <v>93341052</v>
          </cell>
          <cell r="B83" t="str">
            <v>G1</v>
          </cell>
          <cell r="D83" t="str">
            <v>CEVA</v>
          </cell>
          <cell r="E83" t="str">
            <v>CCM</v>
          </cell>
          <cell r="F83" t="str">
            <v>FLEX FR TR PR</v>
          </cell>
          <cell r="G83" t="str">
            <v>GETOFLEX</v>
          </cell>
          <cell r="H83">
            <v>90</v>
          </cell>
          <cell r="I83">
            <v>2002</v>
          </cell>
          <cell r="J83">
            <v>1</v>
          </cell>
          <cell r="K83">
            <v>3</v>
          </cell>
          <cell r="L83" t="str">
            <v>25202E</v>
          </cell>
        </row>
        <row r="84">
          <cell r="A84">
            <v>93364969</v>
          </cell>
          <cell r="B84" t="str">
            <v>G1</v>
          </cell>
          <cell r="D84" t="str">
            <v>CEVA</v>
          </cell>
          <cell r="E84" t="str">
            <v>PA-01-C</v>
          </cell>
          <cell r="F84" t="str">
            <v>FLEX FR TR NG</v>
          </cell>
          <cell r="G84" t="str">
            <v>GETOFLEX</v>
          </cell>
          <cell r="H84">
            <v>90</v>
          </cell>
          <cell r="I84">
            <v>2002</v>
          </cell>
          <cell r="J84">
            <v>1</v>
          </cell>
          <cell r="K84">
            <v>3</v>
          </cell>
          <cell r="L84" t="str">
            <v>25202E</v>
          </cell>
        </row>
        <row r="85">
          <cell r="A85">
            <v>93335831</v>
          </cell>
          <cell r="B85" t="str">
            <v>G1</v>
          </cell>
          <cell r="D85" t="str">
            <v>PEL</v>
          </cell>
          <cell r="E85" t="str">
            <v>GA</v>
          </cell>
          <cell r="F85" t="str">
            <v>PRES BUNDLE</v>
          </cell>
          <cell r="G85" t="str">
            <v>PELZER</v>
          </cell>
          <cell r="H85">
            <v>200</v>
          </cell>
          <cell r="I85">
            <v>2002</v>
          </cell>
          <cell r="J85">
            <v>0</v>
          </cell>
          <cell r="K85">
            <v>2</v>
          </cell>
          <cell r="L85" t="str">
            <v>25204D</v>
          </cell>
        </row>
        <row r="86">
          <cell r="A86">
            <v>93364971</v>
          </cell>
          <cell r="B86" t="str">
            <v>G1</v>
          </cell>
          <cell r="D86" t="str">
            <v>CEVA</v>
          </cell>
          <cell r="E86" t="str">
            <v>PTO USO</v>
          </cell>
          <cell r="F86" t="str">
            <v>FLEX FRE DIAN</v>
          </cell>
          <cell r="G86" t="str">
            <v>GETOFLEX</v>
          </cell>
          <cell r="H86">
            <v>80</v>
          </cell>
          <cell r="I86">
            <v>2004</v>
          </cell>
          <cell r="J86">
            <v>1</v>
          </cell>
          <cell r="K86">
            <v>4</v>
          </cell>
          <cell r="L86" t="str">
            <v>25204D</v>
          </cell>
        </row>
        <row r="87">
          <cell r="A87" t="str">
            <v>93364971*</v>
          </cell>
          <cell r="B87" t="str">
            <v>G1</v>
          </cell>
          <cell r="D87" t="str">
            <v>CEVA</v>
          </cell>
          <cell r="E87" t="str">
            <v>PTO USO</v>
          </cell>
          <cell r="F87" t="str">
            <v>FLEX FRE DIAN</v>
          </cell>
          <cell r="G87" t="str">
            <v>GETOFLEX</v>
          </cell>
          <cell r="H87">
            <v>80</v>
          </cell>
          <cell r="I87">
            <v>2004</v>
          </cell>
          <cell r="J87">
            <v>1</v>
          </cell>
          <cell r="K87">
            <v>4</v>
          </cell>
          <cell r="L87" t="str">
            <v>25204D</v>
          </cell>
        </row>
        <row r="88">
          <cell r="A88">
            <v>93399401</v>
          </cell>
          <cell r="B88" t="str">
            <v>G1</v>
          </cell>
          <cell r="D88" t="str">
            <v>CEVA</v>
          </cell>
          <cell r="E88" t="str">
            <v>PALLET</v>
          </cell>
          <cell r="F88" t="str">
            <v>BUZINA</v>
          </cell>
          <cell r="G88" t="str">
            <v>FIAMM SOGEFI</v>
          </cell>
          <cell r="H88">
            <v>30</v>
          </cell>
          <cell r="I88">
            <v>2004</v>
          </cell>
          <cell r="J88">
            <v>5</v>
          </cell>
          <cell r="K88">
            <v>1</v>
          </cell>
          <cell r="L88" t="str">
            <v>25204E</v>
          </cell>
        </row>
        <row r="89">
          <cell r="A89">
            <v>90304543</v>
          </cell>
          <cell r="B89" t="str">
            <v>G1</v>
          </cell>
          <cell r="C89" t="str">
            <v>TC</v>
          </cell>
          <cell r="D89" t="str">
            <v>PEL</v>
          </cell>
          <cell r="E89" t="str">
            <v>GA</v>
          </cell>
          <cell r="F89" t="str">
            <v>PRES FR CX RD</v>
          </cell>
          <cell r="G89" t="str">
            <v>PELZER</v>
          </cell>
          <cell r="H89">
            <v>1000</v>
          </cell>
          <cell r="I89">
            <v>2001</v>
          </cell>
          <cell r="J89">
            <v>0</v>
          </cell>
          <cell r="K89">
            <v>2</v>
          </cell>
          <cell r="L89" t="str">
            <v>25205E</v>
          </cell>
          <cell r="M89" t="str">
            <v>F23</v>
          </cell>
          <cell r="N89">
            <v>1</v>
          </cell>
          <cell r="O89">
            <v>1</v>
          </cell>
          <cell r="P89">
            <v>5</v>
          </cell>
        </row>
        <row r="90">
          <cell r="A90">
            <v>90304543</v>
          </cell>
          <cell r="B90" t="str">
            <v>G1</v>
          </cell>
          <cell r="C90" t="str">
            <v>GS</v>
          </cell>
          <cell r="D90" t="str">
            <v>PEL</v>
          </cell>
          <cell r="E90" t="str">
            <v>GA</v>
          </cell>
          <cell r="F90" t="str">
            <v>PRES FR CX RD</v>
          </cell>
          <cell r="G90" t="str">
            <v>PELZER</v>
          </cell>
          <cell r="H90">
            <v>1000</v>
          </cell>
          <cell r="I90">
            <v>2001</v>
          </cell>
          <cell r="J90">
            <v>0</v>
          </cell>
          <cell r="K90">
            <v>2</v>
          </cell>
          <cell r="L90" t="str">
            <v>25205E</v>
          </cell>
          <cell r="M90" t="str">
            <v>F23</v>
          </cell>
          <cell r="N90">
            <v>1</v>
          </cell>
        </row>
        <row r="91">
          <cell r="A91">
            <v>93347806</v>
          </cell>
          <cell r="B91" t="str">
            <v>G1</v>
          </cell>
          <cell r="D91" t="str">
            <v>CEVA</v>
          </cell>
          <cell r="E91" t="str">
            <v>PA-03-C</v>
          </cell>
          <cell r="F91" t="str">
            <v>RESERV. DHI</v>
          </cell>
          <cell r="G91" t="str">
            <v>ULIANA</v>
          </cell>
          <cell r="H91">
            <v>15</v>
          </cell>
          <cell r="I91">
            <v>2004</v>
          </cell>
          <cell r="J91">
            <v>1</v>
          </cell>
          <cell r="K91">
            <v>4</v>
          </cell>
          <cell r="L91" t="str">
            <v>25210E</v>
          </cell>
        </row>
        <row r="92">
          <cell r="A92">
            <v>93290237</v>
          </cell>
          <cell r="B92" t="str">
            <v>G1</v>
          </cell>
          <cell r="C92" t="str">
            <v>PN</v>
          </cell>
          <cell r="D92" t="str">
            <v>ARV</v>
          </cell>
          <cell r="E92" t="str">
            <v>MG-A-01A</v>
          </cell>
          <cell r="F92" t="str">
            <v>COX TRAS ESCA</v>
          </cell>
          <cell r="G92" t="str">
            <v>ENCOM</v>
          </cell>
          <cell r="H92">
            <v>170</v>
          </cell>
          <cell r="I92">
            <v>2004</v>
          </cell>
          <cell r="J92">
            <v>1</v>
          </cell>
          <cell r="K92">
            <v>4</v>
          </cell>
          <cell r="L92" t="str">
            <v>25211E</v>
          </cell>
          <cell r="N92">
            <v>1</v>
          </cell>
          <cell r="O92">
            <v>1</v>
          </cell>
          <cell r="P92">
            <v>4</v>
          </cell>
        </row>
        <row r="93">
          <cell r="A93">
            <v>90121233</v>
          </cell>
          <cell r="B93" t="str">
            <v>G1</v>
          </cell>
          <cell r="C93" t="str">
            <v>SJ</v>
          </cell>
          <cell r="D93" t="str">
            <v>GES</v>
          </cell>
          <cell r="E93" t="str">
            <v>GA</v>
          </cell>
          <cell r="F93" t="str">
            <v>CONEXAO CABO FREIO DE EST.</v>
          </cell>
          <cell r="G93" t="str">
            <v>GESTAMP</v>
          </cell>
          <cell r="H93">
            <v>200</v>
          </cell>
          <cell r="I93">
            <v>2002</v>
          </cell>
          <cell r="J93">
            <v>0</v>
          </cell>
          <cell r="K93">
            <v>2</v>
          </cell>
          <cell r="L93" t="str">
            <v>25212E</v>
          </cell>
          <cell r="M93" t="str">
            <v>F24</v>
          </cell>
          <cell r="N93">
            <v>1</v>
          </cell>
          <cell r="O93">
            <v>1</v>
          </cell>
          <cell r="P93">
            <v>2</v>
          </cell>
        </row>
        <row r="94">
          <cell r="A94" t="str">
            <v>B. CONTROLE</v>
          </cell>
          <cell r="B94" t="str">
            <v>G1</v>
          </cell>
          <cell r="D94" t="str">
            <v>CEVA</v>
          </cell>
          <cell r="E94" t="str">
            <v>MG-G-02</v>
          </cell>
          <cell r="F94" t="str">
            <v>94737446/94737447</v>
          </cell>
          <cell r="G94" t="str">
            <v>METALBAGE</v>
          </cell>
          <cell r="H94">
            <v>84</v>
          </cell>
          <cell r="I94" t="str">
            <v>H20</v>
          </cell>
          <cell r="J94">
            <v>0</v>
          </cell>
          <cell r="K94">
            <v>2</v>
          </cell>
          <cell r="L94" t="str">
            <v>25213D/E</v>
          </cell>
        </row>
        <row r="95">
          <cell r="A95">
            <v>24578332</v>
          </cell>
          <cell r="B95" t="str">
            <v>G1</v>
          </cell>
          <cell r="D95" t="str">
            <v>CEVA</v>
          </cell>
          <cell r="E95" t="str">
            <v>GA</v>
          </cell>
          <cell r="F95" t="str">
            <v>MÓDULO 1.4</v>
          </cell>
          <cell r="G95" t="str">
            <v>GM - ROSARIO</v>
          </cell>
          <cell r="H95">
            <v>24</v>
          </cell>
          <cell r="I95" t="str">
            <v>CX PAPELÃO</v>
          </cell>
          <cell r="J95">
            <v>1</v>
          </cell>
          <cell r="K95">
            <v>2</v>
          </cell>
          <cell r="L95" t="str">
            <v>25511D</v>
          </cell>
        </row>
        <row r="96">
          <cell r="A96">
            <v>94706577</v>
          </cell>
          <cell r="B96" t="str">
            <v>G1</v>
          </cell>
          <cell r="D96" t="str">
            <v>CEVA</v>
          </cell>
          <cell r="E96" t="str">
            <v>CCSM</v>
          </cell>
          <cell r="F96" t="str">
            <v>MODULO EXP</v>
          </cell>
          <cell r="G96" t="str">
            <v>GM ROSARIO</v>
          </cell>
          <cell r="H96">
            <v>24</v>
          </cell>
          <cell r="I96" t="str">
            <v>0CXPAPEL</v>
          </cell>
          <cell r="J96">
            <v>0</v>
          </cell>
          <cell r="K96">
            <v>2</v>
          </cell>
          <cell r="L96" t="str">
            <v>25508E</v>
          </cell>
        </row>
        <row r="97">
          <cell r="A97">
            <v>94754843</v>
          </cell>
          <cell r="B97" t="str">
            <v>G1</v>
          </cell>
          <cell r="E97" t="str">
            <v>MG</v>
          </cell>
          <cell r="F97" t="str">
            <v>MANUAL NG EXPORT.</v>
          </cell>
          <cell r="G97" t="str">
            <v>PANCROM INDU</v>
          </cell>
          <cell r="H97">
            <v>40</v>
          </cell>
          <cell r="I97">
            <v>2004</v>
          </cell>
          <cell r="J97">
            <v>1</v>
          </cell>
          <cell r="K97">
            <v>2</v>
          </cell>
          <cell r="L97" t="str">
            <v>25512D-</v>
          </cell>
        </row>
        <row r="98">
          <cell r="A98">
            <v>93339100</v>
          </cell>
          <cell r="B98" t="str">
            <v>G1</v>
          </cell>
          <cell r="D98" t="str">
            <v>PEL</v>
          </cell>
          <cell r="E98" t="str">
            <v>GA</v>
          </cell>
          <cell r="F98" t="str">
            <v>PORCA RODA RESERVA</v>
          </cell>
          <cell r="G98" t="str">
            <v>PELZER</v>
          </cell>
          <cell r="H98">
            <v>60</v>
          </cell>
          <cell r="I98">
            <v>2002</v>
          </cell>
          <cell r="J98">
            <v>0</v>
          </cell>
          <cell r="K98">
            <v>4</v>
          </cell>
          <cell r="L98" t="str">
            <v>25512E</v>
          </cell>
        </row>
        <row r="99">
          <cell r="A99">
            <v>24578331</v>
          </cell>
          <cell r="B99" t="str">
            <v>G1</v>
          </cell>
          <cell r="D99" t="str">
            <v>CEVA</v>
          </cell>
          <cell r="E99" t="str">
            <v>PA-03-B</v>
          </cell>
          <cell r="F99" t="str">
            <v>MODULO 1.0</v>
          </cell>
          <cell r="G99" t="str">
            <v>GM ROSARIO</v>
          </cell>
          <cell r="H99">
            <v>24</v>
          </cell>
          <cell r="I99" t="str">
            <v>0CXPAPEL</v>
          </cell>
          <cell r="J99">
            <v>1</v>
          </cell>
          <cell r="K99">
            <v>3</v>
          </cell>
          <cell r="L99" t="str">
            <v>25511D</v>
          </cell>
        </row>
        <row r="100">
          <cell r="A100">
            <v>24578332</v>
          </cell>
          <cell r="B100" t="str">
            <v>G1</v>
          </cell>
          <cell r="D100" t="str">
            <v>CEVA</v>
          </cell>
          <cell r="E100" t="str">
            <v>PA-03-A</v>
          </cell>
          <cell r="F100" t="str">
            <v>MODULO 1.4</v>
          </cell>
          <cell r="G100" t="str">
            <v>GM ROSARIO</v>
          </cell>
          <cell r="H100">
            <v>24</v>
          </cell>
          <cell r="I100" t="str">
            <v>0CXPAPEL</v>
          </cell>
          <cell r="J100">
            <v>1</v>
          </cell>
          <cell r="K100">
            <v>3</v>
          </cell>
          <cell r="L100" t="str">
            <v>25514D</v>
          </cell>
        </row>
        <row r="101">
          <cell r="A101">
            <v>24578505</v>
          </cell>
          <cell r="B101" t="str">
            <v>g1</v>
          </cell>
          <cell r="D101" t="str">
            <v>CEVA</v>
          </cell>
          <cell r="E101" t="str">
            <v>PA-03-A</v>
          </cell>
          <cell r="F101" t="str">
            <v>MODULO EXP</v>
          </cell>
          <cell r="G101" t="str">
            <v>GM ROSARIO</v>
          </cell>
          <cell r="H101">
            <v>24</v>
          </cell>
          <cell r="I101" t="str">
            <v>0CXPAPEL</v>
          </cell>
          <cell r="J101">
            <v>1</v>
          </cell>
          <cell r="K101">
            <v>2</v>
          </cell>
          <cell r="L101" t="str">
            <v>25511D</v>
          </cell>
        </row>
        <row r="102">
          <cell r="A102">
            <v>93385871</v>
          </cell>
          <cell r="B102" t="str">
            <v>G1</v>
          </cell>
          <cell r="D102" t="str">
            <v>CEVA</v>
          </cell>
          <cell r="E102" t="str">
            <v>Minomi</v>
          </cell>
          <cell r="F102" t="str">
            <v>VED COFRE LE</v>
          </cell>
          <cell r="G102" t="str">
            <v>SAARGUMMI</v>
          </cell>
          <cell r="H102">
            <v>100</v>
          </cell>
          <cell r="I102" t="str">
            <v>BINESPE</v>
          </cell>
          <cell r="J102">
            <v>1</v>
          </cell>
          <cell r="K102">
            <v>3</v>
          </cell>
          <cell r="L102" t="str">
            <v>25516E</v>
          </cell>
        </row>
        <row r="103">
          <cell r="A103">
            <v>9131263</v>
          </cell>
          <cell r="B103" t="str">
            <v>G1</v>
          </cell>
          <cell r="C103" t="str">
            <v>PF</v>
          </cell>
          <cell r="D103" t="str">
            <v>PEL</v>
          </cell>
          <cell r="E103" t="str">
            <v>GA</v>
          </cell>
          <cell r="F103" t="str">
            <v>COBERT POLO POSITIVO</v>
          </cell>
          <cell r="G103" t="str">
            <v>PELZER</v>
          </cell>
          <cell r="H103">
            <v>180</v>
          </cell>
          <cell r="I103">
            <v>2002</v>
          </cell>
          <cell r="J103">
            <v>0</v>
          </cell>
          <cell r="K103">
            <v>2</v>
          </cell>
          <cell r="L103" t="str">
            <v>25517D</v>
          </cell>
          <cell r="M103" t="str">
            <v>F23</v>
          </cell>
          <cell r="N103">
            <v>20</v>
          </cell>
          <cell r="O103">
            <v>1</v>
          </cell>
          <cell r="P103">
            <v>2</v>
          </cell>
        </row>
        <row r="104">
          <cell r="A104">
            <v>90058826</v>
          </cell>
          <cell r="B104" t="str">
            <v>G1</v>
          </cell>
          <cell r="C104" t="str">
            <v>RO</v>
          </cell>
          <cell r="D104" t="str">
            <v>PEL</v>
          </cell>
          <cell r="E104" t="str">
            <v>GA</v>
          </cell>
          <cell r="F104" t="str">
            <v>REBITE EXP</v>
          </cell>
          <cell r="G104" t="str">
            <v>PELZER</v>
          </cell>
          <cell r="H104">
            <v>2500</v>
          </cell>
          <cell r="I104">
            <v>2001</v>
          </cell>
          <cell r="J104">
            <v>0</v>
          </cell>
          <cell r="K104">
            <v>2</v>
          </cell>
          <cell r="L104" t="str">
            <v>25518D</v>
          </cell>
          <cell r="M104" t="str">
            <v>F23</v>
          </cell>
          <cell r="N104">
            <v>1</v>
          </cell>
          <cell r="O104">
            <v>1</v>
          </cell>
          <cell r="P104">
            <v>2</v>
          </cell>
        </row>
        <row r="105">
          <cell r="A105">
            <v>93256970</v>
          </cell>
          <cell r="B105" t="str">
            <v>G1</v>
          </cell>
          <cell r="C105" t="str">
            <v>GS</v>
          </cell>
          <cell r="D105" t="str">
            <v>GES</v>
          </cell>
          <cell r="E105" t="str">
            <v>GA</v>
          </cell>
          <cell r="F105" t="str">
            <v>ARRUELA DO ESPIGÃO</v>
          </cell>
          <cell r="G105" t="str">
            <v>GESTAMP</v>
          </cell>
          <cell r="H105">
            <v>500</v>
          </cell>
          <cell r="I105">
            <v>2001</v>
          </cell>
          <cell r="J105">
            <v>0</v>
          </cell>
          <cell r="K105">
            <v>2</v>
          </cell>
          <cell r="L105" t="str">
            <v>25518D</v>
          </cell>
          <cell r="M105" t="str">
            <v>F23</v>
          </cell>
          <cell r="N105">
            <v>1</v>
          </cell>
        </row>
        <row r="106">
          <cell r="A106">
            <v>90058826</v>
          </cell>
          <cell r="B106" t="str">
            <v>G1</v>
          </cell>
          <cell r="C106" t="str">
            <v>TC</v>
          </cell>
          <cell r="D106" t="str">
            <v>PEL</v>
          </cell>
          <cell r="E106" t="str">
            <v>GA</v>
          </cell>
          <cell r="F106" t="str">
            <v>REBITE EXP</v>
          </cell>
          <cell r="G106" t="str">
            <v>PELZER</v>
          </cell>
          <cell r="H106">
            <v>2500</v>
          </cell>
          <cell r="I106">
            <v>2001</v>
          </cell>
          <cell r="J106">
            <v>0</v>
          </cell>
          <cell r="K106">
            <v>2</v>
          </cell>
          <cell r="L106" t="str">
            <v>25518E</v>
          </cell>
          <cell r="M106" t="str">
            <v>F23</v>
          </cell>
          <cell r="N106">
            <v>1</v>
          </cell>
          <cell r="O106">
            <v>1</v>
          </cell>
          <cell r="P106">
            <v>2</v>
          </cell>
        </row>
        <row r="107">
          <cell r="A107">
            <v>90357474</v>
          </cell>
          <cell r="B107" t="str">
            <v>G1</v>
          </cell>
          <cell r="C107" t="str">
            <v>PF</v>
          </cell>
          <cell r="D107" t="str">
            <v>GES</v>
          </cell>
          <cell r="E107" t="str">
            <v>GA</v>
          </cell>
          <cell r="F107" t="str">
            <v>ESPIGAO DO COFRE</v>
          </cell>
          <cell r="G107" t="str">
            <v>GESTAMP</v>
          </cell>
          <cell r="H107">
            <v>90</v>
          </cell>
          <cell r="I107">
            <v>2002</v>
          </cell>
          <cell r="J107">
            <v>0</v>
          </cell>
          <cell r="K107">
            <v>3</v>
          </cell>
          <cell r="L107" t="str">
            <v>25519D</v>
          </cell>
          <cell r="M107" t="str">
            <v>F23</v>
          </cell>
          <cell r="N107">
            <v>1</v>
          </cell>
          <cell r="O107">
            <v>1</v>
          </cell>
          <cell r="P107">
            <v>2</v>
          </cell>
        </row>
        <row r="108">
          <cell r="A108">
            <v>94701904</v>
          </cell>
          <cell r="B108" t="str">
            <v>G1</v>
          </cell>
          <cell r="D108" t="str">
            <v>CEVA</v>
          </cell>
          <cell r="E108" t="str">
            <v>GA</v>
          </cell>
          <cell r="F108" t="str">
            <v xml:space="preserve">BREAK LIGHT NG </v>
          </cell>
          <cell r="G108" t="str">
            <v>ARTEB</v>
          </cell>
          <cell r="H108">
            <v>40</v>
          </cell>
          <cell r="I108">
            <v>2004</v>
          </cell>
          <cell r="J108">
            <v>2</v>
          </cell>
          <cell r="K108">
            <v>8</v>
          </cell>
          <cell r="L108" t="str">
            <v>SPS</v>
          </cell>
        </row>
        <row r="109">
          <cell r="A109">
            <v>93335329</v>
          </cell>
          <cell r="B109" t="str">
            <v>G1</v>
          </cell>
          <cell r="D109" t="str">
            <v>CEVA</v>
          </cell>
          <cell r="E109" t="str">
            <v>MG-A-10B</v>
          </cell>
          <cell r="F109" t="str">
            <v>PF BATENTE</v>
          </cell>
          <cell r="G109" t="str">
            <v>METALAC</v>
          </cell>
          <cell r="H109">
            <v>1500</v>
          </cell>
          <cell r="I109">
            <v>2001</v>
          </cell>
          <cell r="J109">
            <v>0</v>
          </cell>
          <cell r="K109">
            <v>3</v>
          </cell>
          <cell r="L109" t="str">
            <v>25525E</v>
          </cell>
        </row>
        <row r="110">
          <cell r="A110">
            <v>90565629</v>
          </cell>
          <cell r="B110" t="str">
            <v>G1</v>
          </cell>
          <cell r="C110" t="str">
            <v>GS</v>
          </cell>
          <cell r="D110" t="str">
            <v>CEVA</v>
          </cell>
          <cell r="E110" t="str">
            <v>MG-A-13C</v>
          </cell>
          <cell r="F110" t="str">
            <v>BUJAO DOBRAD</v>
          </cell>
          <cell r="G110" t="str">
            <v>A RAYMOND</v>
          </cell>
          <cell r="H110">
            <v>1000</v>
          </cell>
          <cell r="I110">
            <v>2001</v>
          </cell>
          <cell r="J110">
            <v>0</v>
          </cell>
          <cell r="K110">
            <v>2</v>
          </cell>
          <cell r="L110" t="str">
            <v>25525E-M2</v>
          </cell>
          <cell r="M110" t="str">
            <v>Linha Final</v>
          </cell>
          <cell r="P110">
            <v>2</v>
          </cell>
        </row>
        <row r="111">
          <cell r="A111">
            <v>93335329</v>
          </cell>
          <cell r="B111" t="str">
            <v>G1</v>
          </cell>
          <cell r="D111" t="str">
            <v>CEVA</v>
          </cell>
          <cell r="E111" t="str">
            <v>MG-A-10B</v>
          </cell>
          <cell r="F111" t="str">
            <v>PF BATENTE</v>
          </cell>
          <cell r="G111" t="str">
            <v>METALAC</v>
          </cell>
          <cell r="H111">
            <v>1500</v>
          </cell>
          <cell r="I111">
            <v>2001</v>
          </cell>
          <cell r="J111">
            <v>0</v>
          </cell>
          <cell r="K111">
            <v>3</v>
          </cell>
          <cell r="L111" t="str">
            <v>25525E-M2</v>
          </cell>
          <cell r="M111" t="str">
            <v>Linha Final</v>
          </cell>
          <cell r="N111">
            <v>2</v>
          </cell>
          <cell r="O111">
            <v>2</v>
          </cell>
          <cell r="P111">
            <v>2</v>
          </cell>
        </row>
        <row r="112">
          <cell r="A112">
            <v>94710656</v>
          </cell>
          <cell r="B112" t="str">
            <v>G1</v>
          </cell>
          <cell r="D112" t="str">
            <v>CEVA</v>
          </cell>
          <cell r="E112" t="str">
            <v>SEQ</v>
          </cell>
          <cell r="F112" t="str">
            <v>CHICOTE CJ</v>
          </cell>
          <cell r="G112" t="str">
            <v>YAZAKI BR</v>
          </cell>
          <cell r="H112">
            <v>130</v>
          </cell>
          <cell r="I112">
            <v>723</v>
          </cell>
          <cell r="J112">
            <v>0</v>
          </cell>
          <cell r="K112" t="str">
            <v>PEND</v>
          </cell>
          <cell r="L112" t="str">
            <v>AAAAAAAA</v>
          </cell>
        </row>
        <row r="113">
          <cell r="A113">
            <v>94710662</v>
          </cell>
          <cell r="B113" t="str">
            <v>G1</v>
          </cell>
          <cell r="D113" t="str">
            <v>CEVA</v>
          </cell>
          <cell r="E113" t="str">
            <v>SEQ</v>
          </cell>
          <cell r="F113" t="str">
            <v>CHICOTE CJ</v>
          </cell>
          <cell r="G113" t="str">
            <v>YAZAKI BR</v>
          </cell>
          <cell r="H113">
            <v>130</v>
          </cell>
          <cell r="I113">
            <v>723</v>
          </cell>
          <cell r="J113">
            <v>0</v>
          </cell>
          <cell r="K113" t="str">
            <v>PEND</v>
          </cell>
          <cell r="L113" t="str">
            <v>AAAAAAAA</v>
          </cell>
        </row>
        <row r="114">
          <cell r="A114">
            <v>94717736</v>
          </cell>
          <cell r="B114" t="str">
            <v>G1</v>
          </cell>
          <cell r="D114" t="str">
            <v>CEVA</v>
          </cell>
          <cell r="E114" t="str">
            <v>SEQ</v>
          </cell>
          <cell r="F114" t="str">
            <v>CHICOTE CJ</v>
          </cell>
          <cell r="G114" t="str">
            <v>YAZAKI BR</v>
          </cell>
          <cell r="H114">
            <v>48</v>
          </cell>
          <cell r="I114">
            <v>711</v>
          </cell>
          <cell r="J114">
            <v>0</v>
          </cell>
          <cell r="K114" t="str">
            <v>PEND</v>
          </cell>
          <cell r="L114" t="str">
            <v>AAAAAAAA</v>
          </cell>
        </row>
        <row r="115">
          <cell r="A115">
            <v>90185659</v>
          </cell>
          <cell r="B115" t="str">
            <v>G1</v>
          </cell>
          <cell r="C115" t="str">
            <v>RO</v>
          </cell>
          <cell r="D115" t="str">
            <v>GES</v>
          </cell>
          <cell r="E115" t="str">
            <v>GA</v>
          </cell>
          <cell r="F115" t="str">
            <v>PLACA REFORÇO BCO TRAS</v>
          </cell>
          <cell r="G115" t="str">
            <v>GESTAMP</v>
          </cell>
          <cell r="H115">
            <v>500</v>
          </cell>
          <cell r="I115">
            <v>2001</v>
          </cell>
          <cell r="J115">
            <v>0</v>
          </cell>
          <cell r="K115">
            <v>2</v>
          </cell>
          <cell r="L115" t="str">
            <v>ÁREA KIT</v>
          </cell>
          <cell r="M115" t="str">
            <v>F23</v>
          </cell>
          <cell r="N115">
            <v>1</v>
          </cell>
          <cell r="O115">
            <v>1</v>
          </cell>
          <cell r="P115">
            <v>2</v>
          </cell>
        </row>
        <row r="116">
          <cell r="A116">
            <v>94752391</v>
          </cell>
          <cell r="B116" t="str">
            <v>G1</v>
          </cell>
          <cell r="C116" t="str">
            <v>GS</v>
          </cell>
          <cell r="D116" t="str">
            <v>CEVA</v>
          </cell>
          <cell r="E116" t="str">
            <v>MG-D-02</v>
          </cell>
          <cell r="F116" t="str">
            <v>CABO BAT S/AC</v>
          </cell>
          <cell r="G116" t="str">
            <v>DELPHI JAMBE</v>
          </cell>
          <cell r="H116">
            <v>45</v>
          </cell>
          <cell r="I116">
            <v>2004</v>
          </cell>
          <cell r="J116" t="str">
            <v>5CXs</v>
          </cell>
          <cell r="K116" t="str">
            <v>25CXs</v>
          </cell>
          <cell r="L116" t="str">
            <v>BL3F03</v>
          </cell>
          <cell r="M116" t="str">
            <v>F23</v>
          </cell>
          <cell r="N116">
            <v>1</v>
          </cell>
        </row>
        <row r="117">
          <cell r="A117">
            <v>93303050</v>
          </cell>
          <cell r="B117" t="str">
            <v>G1</v>
          </cell>
          <cell r="C117" t="str">
            <v>PF</v>
          </cell>
          <cell r="D117" t="str">
            <v>CEVA</v>
          </cell>
          <cell r="E117" t="str">
            <v>MG-B-07B</v>
          </cell>
          <cell r="F117" t="str">
            <v xml:space="preserve"> BARRA DESL LD</v>
          </cell>
          <cell r="G117" t="str">
            <v>GALUTTI</v>
          </cell>
          <cell r="H117">
            <v>50</v>
          </cell>
          <cell r="I117">
            <v>2003</v>
          </cell>
          <cell r="J117">
            <v>0</v>
          </cell>
          <cell r="K117">
            <v>2</v>
          </cell>
          <cell r="L117" t="str">
            <v>BL3F07</v>
          </cell>
          <cell r="M117" t="str">
            <v>F23</v>
          </cell>
          <cell r="N117">
            <v>5</v>
          </cell>
          <cell r="O117">
            <v>2</v>
          </cell>
          <cell r="P117">
            <v>2</v>
          </cell>
        </row>
        <row r="118">
          <cell r="A118">
            <v>94752392</v>
          </cell>
          <cell r="B118" t="str">
            <v>G1</v>
          </cell>
          <cell r="D118" t="str">
            <v>CEVA</v>
          </cell>
          <cell r="E118" t="str">
            <v>MG-D-04</v>
          </cell>
          <cell r="F118" t="str">
            <v>CABO BAT A/C</v>
          </cell>
          <cell r="G118" t="str">
            <v>DELPHI JAMBE</v>
          </cell>
          <cell r="H118">
            <v>40</v>
          </cell>
          <cell r="I118">
            <v>2004</v>
          </cell>
          <cell r="J118" t="str">
            <v>5CXs</v>
          </cell>
          <cell r="K118" t="str">
            <v>25CXs</v>
          </cell>
          <cell r="L118" t="str">
            <v>BL3F08</v>
          </cell>
        </row>
        <row r="119">
          <cell r="A119">
            <v>93344588</v>
          </cell>
          <cell r="B119" t="str">
            <v>G1</v>
          </cell>
          <cell r="D119" t="str">
            <v>CEVA</v>
          </cell>
          <cell r="E119" t="str">
            <v>MG-D-11</v>
          </cell>
          <cell r="F119" t="str">
            <v>FILTRO CJ.</v>
          </cell>
          <cell r="G119" t="str">
            <v>FREUDENBERGT</v>
          </cell>
          <cell r="H119">
            <v>35</v>
          </cell>
          <cell r="I119" t="str">
            <v>0CXPAPEL</v>
          </cell>
          <cell r="J119" t="str">
            <v>5CXs</v>
          </cell>
          <cell r="K119" t="str">
            <v>25CXs</v>
          </cell>
          <cell r="L119" t="str">
            <v>BL4F17</v>
          </cell>
        </row>
        <row r="120">
          <cell r="A120">
            <v>90411904</v>
          </cell>
          <cell r="B120" t="str">
            <v>G1</v>
          </cell>
          <cell r="C120" t="str">
            <v>SJ</v>
          </cell>
          <cell r="D120" t="str">
            <v>CEVA</v>
          </cell>
          <cell r="E120" t="str">
            <v>MG-A-07A</v>
          </cell>
          <cell r="F120" t="str">
            <v>VEDADOR GARGALO</v>
          </cell>
          <cell r="G120" t="str">
            <v>SILIBOR</v>
          </cell>
          <cell r="H120">
            <v>120</v>
          </cell>
          <cell r="I120">
            <v>2004</v>
          </cell>
          <cell r="J120">
            <v>0</v>
          </cell>
          <cell r="K120">
            <v>2</v>
          </cell>
          <cell r="L120" t="str">
            <v>BL4F24</v>
          </cell>
          <cell r="M120" t="str">
            <v>F23</v>
          </cell>
          <cell r="N120">
            <v>1</v>
          </cell>
          <cell r="O120">
            <v>1</v>
          </cell>
          <cell r="P120">
            <v>2</v>
          </cell>
        </row>
        <row r="121">
          <cell r="A121">
            <v>93348736</v>
          </cell>
          <cell r="B121" t="str">
            <v>G1</v>
          </cell>
          <cell r="D121" t="str">
            <v>CEVA</v>
          </cell>
          <cell r="E121" t="str">
            <v>MG-A-08A</v>
          </cell>
          <cell r="F121" t="str">
            <v>ALAV ABERT TT</v>
          </cell>
          <cell r="G121" t="str">
            <v>VALEOBR</v>
          </cell>
          <cell r="H121">
            <v>60</v>
          </cell>
          <cell r="I121">
            <v>2004</v>
          </cell>
          <cell r="J121">
            <v>0</v>
          </cell>
          <cell r="K121">
            <v>2</v>
          </cell>
          <cell r="L121" t="str">
            <v>BL4F27</v>
          </cell>
        </row>
        <row r="122">
          <cell r="A122">
            <v>93375068</v>
          </cell>
          <cell r="B122" t="str">
            <v>G1</v>
          </cell>
          <cell r="D122" t="str">
            <v>CEVA</v>
          </cell>
          <cell r="E122" t="str">
            <v>MG-B-05B</v>
          </cell>
          <cell r="F122" t="str">
            <v>PALHETA TRAS</v>
          </cell>
          <cell r="G122" t="str">
            <v>DYNA</v>
          </cell>
          <cell r="H122">
            <v>35</v>
          </cell>
          <cell r="I122">
            <v>2004</v>
          </cell>
          <cell r="J122">
            <v>0</v>
          </cell>
          <cell r="K122">
            <v>3</v>
          </cell>
          <cell r="L122" t="str">
            <v>BL4F28</v>
          </cell>
        </row>
        <row r="123">
          <cell r="A123">
            <v>93378430</v>
          </cell>
          <cell r="B123" t="str">
            <v>KK</v>
          </cell>
          <cell r="D123" t="str">
            <v>CEVA</v>
          </cell>
          <cell r="E123" t="str">
            <v>SANSUY</v>
          </cell>
          <cell r="F123" t="str">
            <v xml:space="preserve"> </v>
          </cell>
          <cell r="G123" t="str">
            <v>PELZER</v>
          </cell>
          <cell r="I123" t="str">
            <v>DOLLY</v>
          </cell>
          <cell r="L123" t="str">
            <v>BUMPER</v>
          </cell>
        </row>
        <row r="124">
          <cell r="A124">
            <v>93378434</v>
          </cell>
          <cell r="B124" t="str">
            <v>KK</v>
          </cell>
          <cell r="D124" t="str">
            <v>CEVA</v>
          </cell>
          <cell r="E124" t="str">
            <v>SANSUY</v>
          </cell>
          <cell r="F124" t="str">
            <v>PCH LISO TRAS. NG</v>
          </cell>
          <cell r="G124" t="str">
            <v>PELZER</v>
          </cell>
          <cell r="I124" t="str">
            <v>DOLLY</v>
          </cell>
          <cell r="L124" t="str">
            <v>BUMPER</v>
          </cell>
        </row>
        <row r="125">
          <cell r="A125">
            <v>93380207</v>
          </cell>
          <cell r="B125" t="str">
            <v>PPCH</v>
          </cell>
          <cell r="D125" t="str">
            <v>CEVA</v>
          </cell>
          <cell r="E125" t="str">
            <v>SANSUY</v>
          </cell>
          <cell r="F125" t="str">
            <v>ABSORVEDOR PRISMA</v>
          </cell>
          <cell r="G125" t="str">
            <v>FAGERDALA</v>
          </cell>
          <cell r="H125">
            <v>18</v>
          </cell>
          <cell r="I125" t="str">
            <v>CESTO</v>
          </cell>
          <cell r="J125">
            <v>55</v>
          </cell>
          <cell r="K125">
            <v>210</v>
          </cell>
          <cell r="L125" t="str">
            <v>BUMPER</v>
          </cell>
        </row>
        <row r="126">
          <cell r="A126">
            <v>94711564</v>
          </cell>
          <cell r="B126" t="str">
            <v>KK</v>
          </cell>
          <cell r="D126" t="str">
            <v>CEVA</v>
          </cell>
          <cell r="E126" t="str">
            <v>SANSUY</v>
          </cell>
          <cell r="F126" t="str">
            <v>BOWTIE</v>
          </cell>
          <cell r="G126" t="str">
            <v>AUTOMETAL</v>
          </cell>
          <cell r="H126" t="str">
            <v>6</v>
          </cell>
          <cell r="I126">
            <v>2004</v>
          </cell>
          <cell r="J126">
            <v>165</v>
          </cell>
          <cell r="K126">
            <v>504</v>
          </cell>
          <cell r="L126" t="str">
            <v>BUMPER</v>
          </cell>
        </row>
        <row r="127">
          <cell r="A127">
            <v>94737634</v>
          </cell>
          <cell r="B127" t="str">
            <v>KK</v>
          </cell>
          <cell r="D127" t="str">
            <v>CEVA</v>
          </cell>
          <cell r="E127" t="str">
            <v>SANSUY</v>
          </cell>
          <cell r="F127" t="str">
            <v>PCH LISO TRAS. PR</v>
          </cell>
          <cell r="G127" t="str">
            <v>PELZER</v>
          </cell>
          <cell r="I127" t="str">
            <v>DOLLY</v>
          </cell>
          <cell r="L127" t="str">
            <v>BUMPER</v>
          </cell>
        </row>
        <row r="128">
          <cell r="A128">
            <v>90386222</v>
          </cell>
          <cell r="B128" t="str">
            <v>G1</v>
          </cell>
          <cell r="C128" t="str">
            <v>PN</v>
          </cell>
          <cell r="D128" t="str">
            <v>CEVA</v>
          </cell>
          <cell r="E128" t="str">
            <v>GA</v>
          </cell>
          <cell r="F128" t="str">
            <v>LUZ DA PLACA NG</v>
          </cell>
          <cell r="G128" t="str">
            <v>TRW DIADEMA</v>
          </cell>
          <cell r="H128">
            <v>108</v>
          </cell>
          <cell r="I128" t="str">
            <v>0CXPAPEL</v>
          </cell>
          <cell r="J128">
            <v>0</v>
          </cell>
          <cell r="K128">
            <v>2</v>
          </cell>
          <cell r="L128" t="str">
            <v xml:space="preserve">BUMPER </v>
          </cell>
          <cell r="M128">
            <v>0</v>
          </cell>
          <cell r="N128">
            <v>1</v>
          </cell>
          <cell r="O128">
            <v>1</v>
          </cell>
          <cell r="P128">
            <v>2</v>
          </cell>
        </row>
        <row r="129">
          <cell r="A129">
            <v>90564968</v>
          </cell>
          <cell r="B129" t="str">
            <v>KK</v>
          </cell>
          <cell r="C129" t="str">
            <v>GS</v>
          </cell>
          <cell r="D129" t="str">
            <v>CEVA</v>
          </cell>
          <cell r="E129" t="str">
            <v>GA</v>
          </cell>
          <cell r="F129" t="str">
            <v>LUZ PLACA PRISMA</v>
          </cell>
          <cell r="G129" t="str">
            <v>CML INNOVATI</v>
          </cell>
          <cell r="H129">
            <v>190</v>
          </cell>
          <cell r="I129">
            <v>2004</v>
          </cell>
          <cell r="J129">
            <v>0</v>
          </cell>
          <cell r="K129">
            <v>2</v>
          </cell>
          <cell r="L129" t="str">
            <v xml:space="preserve">BUMPER </v>
          </cell>
          <cell r="M129" t="str">
            <v>F23</v>
          </cell>
        </row>
        <row r="130">
          <cell r="A130">
            <v>94733371</v>
          </cell>
          <cell r="B130" t="str">
            <v>PPCH</v>
          </cell>
          <cell r="D130" t="str">
            <v>CEVA</v>
          </cell>
          <cell r="E130" t="str">
            <v>SANSUY</v>
          </cell>
          <cell r="F130" t="str">
            <v>ABSORVEDOR CELTA</v>
          </cell>
          <cell r="G130" t="str">
            <v>FAGERDALA</v>
          </cell>
          <cell r="H130" t="str">
            <v>33</v>
          </cell>
          <cell r="I130" t="str">
            <v>CESTO</v>
          </cell>
          <cell r="J130">
            <v>78</v>
          </cell>
          <cell r="K130">
            <v>210</v>
          </cell>
          <cell r="L130" t="str">
            <v xml:space="preserve">BUMPER </v>
          </cell>
          <cell r="M130" t="str">
            <v>F23</v>
          </cell>
          <cell r="N130">
            <v>1</v>
          </cell>
        </row>
        <row r="131">
          <cell r="A131">
            <v>94734432</v>
          </cell>
          <cell r="B131" t="str">
            <v>KK</v>
          </cell>
          <cell r="C131" t="str">
            <v>YK</v>
          </cell>
          <cell r="D131" t="str">
            <v>CEVA</v>
          </cell>
          <cell r="E131" t="str">
            <v>SANSUY</v>
          </cell>
          <cell r="F131" t="str">
            <v>MOLDURA PRETA SUP P-CH</v>
          </cell>
          <cell r="G131" t="str">
            <v>POLYPLASTICS</v>
          </cell>
          <cell r="H131">
            <v>10</v>
          </cell>
          <cell r="I131" t="str">
            <v>CXPAPEL</v>
          </cell>
          <cell r="J131">
            <v>144</v>
          </cell>
          <cell r="K131">
            <v>288</v>
          </cell>
          <cell r="L131" t="str">
            <v xml:space="preserve">BUMPER </v>
          </cell>
        </row>
        <row r="132">
          <cell r="A132">
            <v>94734433</v>
          </cell>
          <cell r="B132" t="str">
            <v>KK</v>
          </cell>
          <cell r="C132" t="str">
            <v>YK</v>
          </cell>
          <cell r="D132" t="str">
            <v>CEVA</v>
          </cell>
          <cell r="E132" t="str">
            <v>SANSUY</v>
          </cell>
          <cell r="F132" t="str">
            <v>MOLD SUP P-CH PRISMA</v>
          </cell>
          <cell r="G132" t="str">
            <v>POLYPLASTICS</v>
          </cell>
          <cell r="H132">
            <v>10</v>
          </cell>
          <cell r="I132" t="str">
            <v>CXPAPEL</v>
          </cell>
          <cell r="L132" t="str">
            <v xml:space="preserve">BUMPER </v>
          </cell>
        </row>
        <row r="133">
          <cell r="A133">
            <v>94734435</v>
          </cell>
          <cell r="B133" t="str">
            <v>KK</v>
          </cell>
          <cell r="C133" t="str">
            <v>YK</v>
          </cell>
          <cell r="D133" t="str">
            <v>CEVA</v>
          </cell>
          <cell r="E133" t="str">
            <v>SANSUY</v>
          </cell>
          <cell r="F133" t="str">
            <v>MOLD PRETA INF P-CH PRIS</v>
          </cell>
          <cell r="G133" t="str">
            <v>POLYPLASTICS</v>
          </cell>
          <cell r="H133">
            <v>10</v>
          </cell>
          <cell r="I133" t="str">
            <v>CXPAPEL</v>
          </cell>
          <cell r="J133">
            <v>144</v>
          </cell>
          <cell r="K133">
            <v>288</v>
          </cell>
          <cell r="L133" t="str">
            <v xml:space="preserve">BUMPER </v>
          </cell>
        </row>
        <row r="134">
          <cell r="A134">
            <v>94734436</v>
          </cell>
          <cell r="B134" t="str">
            <v>KK</v>
          </cell>
          <cell r="C134" t="str">
            <v>YK</v>
          </cell>
          <cell r="D134" t="str">
            <v>CEVA</v>
          </cell>
          <cell r="E134" t="str">
            <v>SANSUY</v>
          </cell>
          <cell r="F134" t="str">
            <v>MOLD INF PRISMA</v>
          </cell>
          <cell r="G134" t="str">
            <v>POLYPLASTICS</v>
          </cell>
          <cell r="H134">
            <v>10</v>
          </cell>
          <cell r="I134" t="str">
            <v>CXPAPEL</v>
          </cell>
          <cell r="J134">
            <v>144</v>
          </cell>
          <cell r="K134">
            <v>288</v>
          </cell>
          <cell r="L134" t="str">
            <v xml:space="preserve">BUMPER </v>
          </cell>
        </row>
        <row r="135">
          <cell r="A135">
            <v>52015211</v>
          </cell>
          <cell r="B135" t="str">
            <v>G1</v>
          </cell>
          <cell r="D135" t="str">
            <v>CEVA</v>
          </cell>
          <cell r="E135" t="str">
            <v>ESTOQUE</v>
          </cell>
          <cell r="F135" t="str">
            <v>EMBLEMA TT PR</v>
          </cell>
          <cell r="G135" t="str">
            <v>POLYPLASTICS</v>
          </cell>
          <cell r="H135" t="str">
            <v>80</v>
          </cell>
          <cell r="I135" t="str">
            <v>CXPAPEL</v>
          </cell>
          <cell r="J135" t="str">
            <v>1 CX</v>
          </cell>
          <cell r="K135">
            <v>3</v>
          </cell>
          <cell r="L135" t="str">
            <v>CB CERA</v>
          </cell>
        </row>
        <row r="136">
          <cell r="A136">
            <v>10131313</v>
          </cell>
          <cell r="B136" t="str">
            <v>G1</v>
          </cell>
          <cell r="C136" t="str">
            <v>PF</v>
          </cell>
          <cell r="D136" t="str">
            <v>CEVA</v>
          </cell>
          <cell r="E136" t="str">
            <v>MG-A-02B</v>
          </cell>
          <cell r="F136" t="str">
            <v>ESPACADOR</v>
          </cell>
          <cell r="G136" t="str">
            <v>US FARATHANE</v>
          </cell>
          <cell r="H136">
            <v>2600</v>
          </cell>
          <cell r="I136" t="str">
            <v>0CXPAPEL</v>
          </cell>
          <cell r="J136">
            <v>0</v>
          </cell>
          <cell r="K136">
            <v>2</v>
          </cell>
          <cell r="L136" t="str">
            <v>CB.CERA</v>
          </cell>
          <cell r="M136" t="str">
            <v>F23</v>
          </cell>
          <cell r="N136">
            <v>1</v>
          </cell>
          <cell r="O136">
            <v>1</v>
          </cell>
          <cell r="P136">
            <v>2</v>
          </cell>
        </row>
        <row r="137">
          <cell r="A137">
            <v>10131313</v>
          </cell>
          <cell r="B137" t="str">
            <v>G1</v>
          </cell>
          <cell r="C137" t="str">
            <v>PF</v>
          </cell>
          <cell r="D137" t="str">
            <v>CEVA</v>
          </cell>
          <cell r="E137" t="str">
            <v>MG-A-02B</v>
          </cell>
          <cell r="F137" t="str">
            <v>ESPACADOR</v>
          </cell>
          <cell r="G137" t="str">
            <v>US FARATHANE</v>
          </cell>
          <cell r="H137">
            <v>2600</v>
          </cell>
          <cell r="I137" t="str">
            <v>0CXPAPEL</v>
          </cell>
          <cell r="J137">
            <v>0</v>
          </cell>
          <cell r="K137">
            <v>2</v>
          </cell>
          <cell r="L137" t="str">
            <v>CB.CERA</v>
          </cell>
          <cell r="M137" t="str">
            <v>F23</v>
          </cell>
          <cell r="N137">
            <v>2</v>
          </cell>
          <cell r="O137">
            <v>1</v>
          </cell>
          <cell r="P137">
            <v>2</v>
          </cell>
        </row>
        <row r="138">
          <cell r="A138">
            <v>15792287</v>
          </cell>
          <cell r="B138" t="str">
            <v>G1</v>
          </cell>
          <cell r="D138" t="str">
            <v>CEVA</v>
          </cell>
          <cell r="E138" t="str">
            <v>CCSM</v>
          </cell>
          <cell r="F138" t="str">
            <v>EMBLEMA LS</v>
          </cell>
          <cell r="G138" t="str">
            <v>JING MEI</v>
          </cell>
          <cell r="H138">
            <v>250</v>
          </cell>
          <cell r="I138">
            <v>2001</v>
          </cell>
          <cell r="J138">
            <v>0</v>
          </cell>
          <cell r="K138">
            <v>2</v>
          </cell>
          <cell r="L138" t="str">
            <v>CB.CERA</v>
          </cell>
        </row>
        <row r="139">
          <cell r="A139">
            <v>15792288</v>
          </cell>
          <cell r="B139" t="str">
            <v>G1</v>
          </cell>
          <cell r="D139" t="str">
            <v>CEVA</v>
          </cell>
          <cell r="E139" t="str">
            <v>CCSM</v>
          </cell>
          <cell r="F139" t="str">
            <v>EMBLEMA LT</v>
          </cell>
          <cell r="G139" t="str">
            <v>JING MEI</v>
          </cell>
          <cell r="H139">
            <v>250</v>
          </cell>
          <cell r="I139">
            <v>2001</v>
          </cell>
          <cell r="J139">
            <v>0</v>
          </cell>
          <cell r="K139">
            <v>2</v>
          </cell>
          <cell r="L139" t="str">
            <v>CB.CERA</v>
          </cell>
        </row>
        <row r="140">
          <cell r="A140">
            <v>90482706</v>
          </cell>
          <cell r="B140" t="str">
            <v>G1</v>
          </cell>
          <cell r="D140" t="str">
            <v>CEVA</v>
          </cell>
          <cell r="E140" t="str">
            <v>CCSM</v>
          </cell>
          <cell r="F140" t="str">
            <v>PO EXPANSI</v>
          </cell>
          <cell r="G140" t="str">
            <v>KKP KONSTRUK</v>
          </cell>
          <cell r="H140">
            <v>800</v>
          </cell>
          <cell r="I140">
            <v>2001</v>
          </cell>
          <cell r="J140">
            <v>0</v>
          </cell>
          <cell r="K140">
            <v>2</v>
          </cell>
          <cell r="L140" t="str">
            <v>CB.CERA</v>
          </cell>
        </row>
        <row r="141">
          <cell r="A141">
            <v>93253330</v>
          </cell>
          <cell r="B141" t="str">
            <v>G1</v>
          </cell>
          <cell r="C141" t="str">
            <v>GS</v>
          </cell>
          <cell r="D141" t="str">
            <v>CEVA</v>
          </cell>
          <cell r="E141" t="str">
            <v>MG-A-07C</v>
          </cell>
          <cell r="F141" t="str">
            <v>PORCA EXPA</v>
          </cell>
          <cell r="G141" t="str">
            <v>A RAYMOND</v>
          </cell>
          <cell r="H141">
            <v>800</v>
          </cell>
          <cell r="I141">
            <v>2001</v>
          </cell>
          <cell r="J141">
            <v>0</v>
          </cell>
          <cell r="K141">
            <v>1</v>
          </cell>
          <cell r="L141" t="str">
            <v>CB.CERA</v>
          </cell>
          <cell r="M141" t="str">
            <v>F23</v>
          </cell>
          <cell r="N141">
            <v>1</v>
          </cell>
        </row>
        <row r="142">
          <cell r="A142">
            <v>93383153</v>
          </cell>
          <cell r="B142" t="str">
            <v>G1</v>
          </cell>
          <cell r="D142" t="str">
            <v>CEVA</v>
          </cell>
          <cell r="E142" t="str">
            <v>CCSM</v>
          </cell>
          <cell r="F142" t="str">
            <v>EMBLEMA CELTA</v>
          </cell>
          <cell r="G142" t="str">
            <v>ZANINI</v>
          </cell>
          <cell r="H142">
            <v>232</v>
          </cell>
          <cell r="I142">
            <v>2001</v>
          </cell>
          <cell r="J142">
            <v>0</v>
          </cell>
          <cell r="K142">
            <v>2</v>
          </cell>
          <cell r="L142" t="str">
            <v>CB.CERA</v>
          </cell>
        </row>
        <row r="143">
          <cell r="A143">
            <v>93383154</v>
          </cell>
          <cell r="B143" t="str">
            <v>G1</v>
          </cell>
          <cell r="D143" t="str">
            <v>CEVA</v>
          </cell>
          <cell r="E143" t="str">
            <v>CCSM</v>
          </cell>
          <cell r="F143" t="str">
            <v>EMBLEMA PRISMA</v>
          </cell>
          <cell r="G143" t="str">
            <v>ZANINI</v>
          </cell>
          <cell r="H143">
            <v>320</v>
          </cell>
          <cell r="I143">
            <v>2001</v>
          </cell>
          <cell r="J143">
            <v>0</v>
          </cell>
          <cell r="K143">
            <v>2</v>
          </cell>
          <cell r="L143" t="str">
            <v>CB.CERA</v>
          </cell>
        </row>
        <row r="144">
          <cell r="A144">
            <v>94716502</v>
          </cell>
          <cell r="B144" t="str">
            <v>G1</v>
          </cell>
          <cell r="D144" t="str">
            <v>CEVA</v>
          </cell>
          <cell r="E144" t="str">
            <v>CCSM</v>
          </cell>
          <cell r="F144" t="str">
            <v>EMBLEMA 1.4</v>
          </cell>
          <cell r="G144" t="str">
            <v>ZANINI</v>
          </cell>
          <cell r="H144">
            <v>512</v>
          </cell>
          <cell r="I144">
            <v>2001</v>
          </cell>
          <cell r="J144">
            <v>0</v>
          </cell>
          <cell r="K144">
            <v>2</v>
          </cell>
          <cell r="L144" t="str">
            <v>CB.CERA</v>
          </cell>
        </row>
        <row r="145">
          <cell r="A145">
            <v>94734283</v>
          </cell>
          <cell r="B145" t="str">
            <v>G1</v>
          </cell>
          <cell r="D145" t="str">
            <v>CEVA</v>
          </cell>
          <cell r="E145" t="str">
            <v>CCSM</v>
          </cell>
          <cell r="F145" t="str">
            <v>EMBLEMA VHC E</v>
          </cell>
          <cell r="G145" t="str">
            <v>ZANINI</v>
          </cell>
          <cell r="H145">
            <v>300</v>
          </cell>
          <cell r="I145">
            <v>2001</v>
          </cell>
          <cell r="J145">
            <v>0</v>
          </cell>
          <cell r="K145">
            <v>2</v>
          </cell>
          <cell r="L145" t="str">
            <v>CB.CERA</v>
          </cell>
        </row>
        <row r="146">
          <cell r="A146">
            <v>93360341</v>
          </cell>
          <cell r="B146" t="str">
            <v>G1</v>
          </cell>
          <cell r="D146" t="str">
            <v>CEVA</v>
          </cell>
          <cell r="E146" t="str">
            <v>MG-A-13A</v>
          </cell>
          <cell r="F146" t="str">
            <v>ANTENA</v>
          </cell>
          <cell r="G146" t="str">
            <v>OLIMPUS INDU</v>
          </cell>
          <cell r="H146">
            <v>300</v>
          </cell>
          <cell r="I146">
            <v>2004</v>
          </cell>
          <cell r="J146">
            <v>0</v>
          </cell>
          <cell r="K146">
            <v>1</v>
          </cell>
          <cell r="L146" t="str">
            <v>CCSM</v>
          </cell>
        </row>
        <row r="147">
          <cell r="A147">
            <v>90437556</v>
          </cell>
          <cell r="B147" t="str">
            <v>G1</v>
          </cell>
          <cell r="C147" t="str">
            <v>SJ</v>
          </cell>
          <cell r="D147" t="str">
            <v>CEVA</v>
          </cell>
          <cell r="E147" t="str">
            <v>MG-A-14A</v>
          </cell>
          <cell r="F147" t="str">
            <v>CINZEIRO</v>
          </cell>
          <cell r="G147" t="str">
            <v>CKD</v>
          </cell>
          <cell r="H147">
            <v>25</v>
          </cell>
          <cell r="I147">
            <v>2002</v>
          </cell>
          <cell r="J147">
            <v>0</v>
          </cell>
          <cell r="K147">
            <v>2</v>
          </cell>
          <cell r="L147" t="str">
            <v>CCSM.3.G</v>
          </cell>
          <cell r="M147" t="str">
            <v>F24</v>
          </cell>
          <cell r="N147">
            <v>1</v>
          </cell>
          <cell r="O147">
            <v>1</v>
          </cell>
          <cell r="P147">
            <v>2</v>
          </cell>
        </row>
        <row r="148">
          <cell r="A148">
            <v>93325317</v>
          </cell>
          <cell r="B148" t="str">
            <v>G1</v>
          </cell>
          <cell r="D148" t="str">
            <v>CEVA</v>
          </cell>
          <cell r="E148" t="str">
            <v>MG-A-10C</v>
          </cell>
          <cell r="F148" t="str">
            <v xml:space="preserve"> PLACA-IDEN</v>
          </cell>
          <cell r="G148" t="str">
            <v>COBRA METAIS</v>
          </cell>
          <cell r="H148">
            <v>3000</v>
          </cell>
          <cell r="I148">
            <v>2001</v>
          </cell>
          <cell r="J148">
            <v>0</v>
          </cell>
          <cell r="K148">
            <v>1</v>
          </cell>
          <cell r="L148" t="str">
            <v>CCSM.3.G</v>
          </cell>
        </row>
        <row r="149">
          <cell r="A149">
            <v>93363964</v>
          </cell>
          <cell r="B149" t="str">
            <v>G1</v>
          </cell>
          <cell r="D149" t="str">
            <v>CEVA</v>
          </cell>
          <cell r="E149" t="str">
            <v>MG-A-19C</v>
          </cell>
          <cell r="F149" t="str">
            <v>INFOCARD SUZ</v>
          </cell>
          <cell r="G149" t="str">
            <v>SAGEM ORGA</v>
          </cell>
          <cell r="H149" t="str">
            <v>650</v>
          </cell>
          <cell r="I149" t="str">
            <v>0CXPAPEL</v>
          </cell>
          <cell r="J149">
            <v>0</v>
          </cell>
          <cell r="K149">
            <v>1</v>
          </cell>
          <cell r="L149" t="str">
            <v>CCSM.3.G</v>
          </cell>
        </row>
        <row r="150">
          <cell r="A150">
            <v>94705546</v>
          </cell>
          <cell r="B150" t="str">
            <v>G1</v>
          </cell>
          <cell r="D150" t="str">
            <v>CEVA</v>
          </cell>
          <cell r="E150" t="str">
            <v>MG-A-20C</v>
          </cell>
          <cell r="F150" t="str">
            <v>EMB ECONOFLEX</v>
          </cell>
          <cell r="G150" t="str">
            <v>COBRA METAIS</v>
          </cell>
          <cell r="H150">
            <v>500</v>
          </cell>
          <cell r="I150">
            <v>2001</v>
          </cell>
          <cell r="J150">
            <v>0</v>
          </cell>
          <cell r="K150">
            <v>1</v>
          </cell>
          <cell r="L150" t="str">
            <v>CCSM.3.G</v>
          </cell>
        </row>
        <row r="151">
          <cell r="A151">
            <v>93260704</v>
          </cell>
          <cell r="B151" t="str">
            <v>G1</v>
          </cell>
          <cell r="C151" t="str">
            <v>GS</v>
          </cell>
          <cell r="D151" t="str">
            <v>CEVA</v>
          </cell>
          <cell r="E151" t="str">
            <v>ÁREA TRANSF.</v>
          </cell>
          <cell r="F151" t="str">
            <v>TUB FRE DI/LD</v>
          </cell>
          <cell r="G151" t="str">
            <v>TI BUNDY</v>
          </cell>
          <cell r="H151">
            <v>400</v>
          </cell>
          <cell r="I151" t="str">
            <v>DOLLY</v>
          </cell>
          <cell r="J151">
            <v>0</v>
          </cell>
          <cell r="K151">
            <v>1</v>
          </cell>
          <cell r="L151" t="str">
            <v>Espera</v>
          </cell>
          <cell r="M151" t="str">
            <v>F23</v>
          </cell>
          <cell r="N151">
            <v>1</v>
          </cell>
        </row>
        <row r="152">
          <cell r="A152">
            <v>93317486</v>
          </cell>
          <cell r="B152" t="str">
            <v>KK</v>
          </cell>
          <cell r="D152" t="str">
            <v>CEVA</v>
          </cell>
          <cell r="E152" t="str">
            <v>PT-USO</v>
          </cell>
          <cell r="F152" t="str">
            <v>TANQUE DE COM</v>
          </cell>
          <cell r="G152" t="str">
            <v>EMCON</v>
          </cell>
          <cell r="H152">
            <v>10</v>
          </cell>
          <cell r="I152" t="str">
            <v>DOLLY</v>
          </cell>
          <cell r="J152">
            <v>0</v>
          </cell>
          <cell r="K152" t="str">
            <v>SEQ</v>
          </cell>
          <cell r="L152" t="str">
            <v>ESPERA</v>
          </cell>
        </row>
        <row r="153">
          <cell r="A153">
            <v>93356078</v>
          </cell>
          <cell r="B153" t="str">
            <v>G1</v>
          </cell>
          <cell r="D153" t="str">
            <v>CEVA</v>
          </cell>
          <cell r="E153" t="str">
            <v>MG-A-07</v>
          </cell>
          <cell r="F153" t="str">
            <v>GRADE DO CURVÃO</v>
          </cell>
          <cell r="G153" t="str">
            <v>PELZER</v>
          </cell>
          <cell r="H153">
            <v>40</v>
          </cell>
          <cell r="I153" t="str">
            <v>CESTO</v>
          </cell>
          <cell r="J153">
            <v>1</v>
          </cell>
          <cell r="K153">
            <v>2</v>
          </cell>
          <cell r="L153" t="str">
            <v>ESPERA</v>
          </cell>
        </row>
        <row r="154">
          <cell r="A154">
            <v>93357404</v>
          </cell>
          <cell r="B154" t="str">
            <v>G1</v>
          </cell>
          <cell r="D154" t="str">
            <v>CEVA</v>
          </cell>
          <cell r="E154" t="str">
            <v>PT-USO</v>
          </cell>
          <cell r="F154" t="str">
            <v>VIGIA PR JOY</v>
          </cell>
          <cell r="G154" t="str">
            <v>SEKURIT</v>
          </cell>
          <cell r="H154" t="str">
            <v>SEQ</v>
          </cell>
          <cell r="I154" t="str">
            <v>DOLLY</v>
          </cell>
          <cell r="J154">
            <v>0</v>
          </cell>
          <cell r="K154" t="str">
            <v>SEQ</v>
          </cell>
          <cell r="L154" t="str">
            <v>ESPERA</v>
          </cell>
        </row>
        <row r="155">
          <cell r="A155">
            <v>93357405</v>
          </cell>
          <cell r="B155" t="str">
            <v>G1</v>
          </cell>
          <cell r="D155" t="str">
            <v>CEVA</v>
          </cell>
          <cell r="E155" t="str">
            <v>PT-USO</v>
          </cell>
          <cell r="F155" t="str">
            <v>VIGIA PR MAXX</v>
          </cell>
          <cell r="G155" t="str">
            <v>SEKURIT</v>
          </cell>
          <cell r="H155" t="str">
            <v>SEQ</v>
          </cell>
          <cell r="I155" t="str">
            <v>DOLLY</v>
          </cell>
          <cell r="J155">
            <v>0</v>
          </cell>
          <cell r="K155" t="str">
            <v>SEQ</v>
          </cell>
          <cell r="L155" t="str">
            <v>ESPERA</v>
          </cell>
        </row>
        <row r="156">
          <cell r="A156" t="str">
            <v>dash</v>
          </cell>
          <cell r="B156" t="str">
            <v>G1</v>
          </cell>
          <cell r="D156" t="str">
            <v>CEVA</v>
          </cell>
          <cell r="E156" t="str">
            <v>MG-A-14</v>
          </cell>
          <cell r="F156" t="str">
            <v>COL C SUP 3P</v>
          </cell>
          <cell r="G156" t="str">
            <v>PELZER</v>
          </cell>
          <cell r="H156">
            <v>15</v>
          </cell>
          <cell r="I156" t="str">
            <v>RACK</v>
          </cell>
          <cell r="J156">
            <v>1</v>
          </cell>
          <cell r="K156">
            <v>3</v>
          </cell>
          <cell r="L156" t="str">
            <v>ESPERA</v>
          </cell>
        </row>
        <row r="157">
          <cell r="A157">
            <v>93363567</v>
          </cell>
          <cell r="B157" t="str">
            <v>G1</v>
          </cell>
          <cell r="D157" t="str">
            <v>CEVA</v>
          </cell>
          <cell r="E157" t="str">
            <v>MG-A-03</v>
          </cell>
          <cell r="F157" t="str">
            <v>DEFLETOR ÁGUA</v>
          </cell>
          <cell r="G157" t="str">
            <v>PELZER</v>
          </cell>
          <cell r="H157">
            <v>145</v>
          </cell>
          <cell r="I157" t="str">
            <v>CESTO</v>
          </cell>
          <cell r="J157">
            <v>0</v>
          </cell>
          <cell r="K157">
            <v>1</v>
          </cell>
          <cell r="L157" t="str">
            <v>ESPERA</v>
          </cell>
        </row>
        <row r="158">
          <cell r="A158">
            <v>93376206</v>
          </cell>
          <cell r="B158" t="str">
            <v>G1</v>
          </cell>
          <cell r="D158" t="str">
            <v>PEL</v>
          </cell>
          <cell r="E158" t="str">
            <v>MG-B-05</v>
          </cell>
          <cell r="F158" t="str">
            <v>ACAB TPA TRAS</v>
          </cell>
          <cell r="G158" t="str">
            <v>PELZER</v>
          </cell>
          <cell r="H158">
            <v>60</v>
          </cell>
          <cell r="I158" t="str">
            <v>RACK</v>
          </cell>
          <cell r="J158">
            <v>0</v>
          </cell>
          <cell r="K158">
            <v>1</v>
          </cell>
          <cell r="L158" t="str">
            <v>ESPERA</v>
          </cell>
        </row>
        <row r="159">
          <cell r="A159">
            <v>93377954</v>
          </cell>
          <cell r="B159" t="str">
            <v>G1</v>
          </cell>
          <cell r="D159" t="str">
            <v>CEVA</v>
          </cell>
          <cell r="E159" t="str">
            <v>PT-USO</v>
          </cell>
          <cell r="F159" t="str">
            <v>VIGIA FULL</v>
          </cell>
          <cell r="G159" t="str">
            <v>SEKURIT</v>
          </cell>
          <cell r="H159" t="str">
            <v>SEQ</v>
          </cell>
          <cell r="I159" t="str">
            <v>DOLLY</v>
          </cell>
          <cell r="J159">
            <v>0</v>
          </cell>
          <cell r="K159" t="str">
            <v>SEQ</v>
          </cell>
          <cell r="L159" t="str">
            <v>ESPERA</v>
          </cell>
        </row>
        <row r="160">
          <cell r="A160">
            <v>93379440</v>
          </cell>
          <cell r="B160" t="str">
            <v>G1</v>
          </cell>
          <cell r="D160" t="str">
            <v>CEVA</v>
          </cell>
          <cell r="E160" t="str">
            <v>ÁREA TRANSF.</v>
          </cell>
          <cell r="F160" t="str">
            <v>TUB FRE DI/LE</v>
          </cell>
          <cell r="G160" t="str">
            <v>TI BUNDY</v>
          </cell>
          <cell r="H160">
            <v>400</v>
          </cell>
          <cell r="I160" t="str">
            <v>DOLLY</v>
          </cell>
          <cell r="J160">
            <v>0</v>
          </cell>
          <cell r="K160">
            <v>1</v>
          </cell>
          <cell r="L160" t="str">
            <v>Espera</v>
          </cell>
        </row>
        <row r="161">
          <cell r="A161">
            <v>93379441</v>
          </cell>
          <cell r="B161" t="str">
            <v>G1</v>
          </cell>
          <cell r="D161" t="str">
            <v>CEVA</v>
          </cell>
          <cell r="E161" t="str">
            <v>ÁREA TRANSF.</v>
          </cell>
          <cell r="F161" t="str">
            <v>TUB FRE TR/LE</v>
          </cell>
          <cell r="G161" t="str">
            <v>TI BUNDY</v>
          </cell>
          <cell r="H161">
            <v>400</v>
          </cell>
          <cell r="I161" t="str">
            <v>DOLLY</v>
          </cell>
          <cell r="J161">
            <v>0</v>
          </cell>
          <cell r="K161">
            <v>1</v>
          </cell>
          <cell r="L161" t="str">
            <v>ESPERA</v>
          </cell>
        </row>
        <row r="162">
          <cell r="A162">
            <v>93379442</v>
          </cell>
          <cell r="B162" t="str">
            <v>G1</v>
          </cell>
          <cell r="D162" t="str">
            <v>CEVA</v>
          </cell>
          <cell r="E162" t="str">
            <v>ÁREA TRANSF.</v>
          </cell>
          <cell r="F162" t="str">
            <v>TUB FRE TR/LD</v>
          </cell>
          <cell r="G162" t="str">
            <v>TI BUNDY</v>
          </cell>
          <cell r="H162">
            <v>400</v>
          </cell>
          <cell r="I162" t="str">
            <v>DOLLY</v>
          </cell>
          <cell r="J162">
            <v>0</v>
          </cell>
          <cell r="K162">
            <v>1</v>
          </cell>
          <cell r="L162" t="str">
            <v>ESPERA</v>
          </cell>
        </row>
        <row r="163">
          <cell r="A163">
            <v>93381828</v>
          </cell>
          <cell r="B163" t="str">
            <v>G1</v>
          </cell>
          <cell r="D163" t="str">
            <v>CEVA</v>
          </cell>
          <cell r="E163" t="str">
            <v>PT-USO</v>
          </cell>
          <cell r="F163" t="str">
            <v>ESCAP PRISMA</v>
          </cell>
          <cell r="G163" t="str">
            <v>EMCON</v>
          </cell>
          <cell r="H163">
            <v>0</v>
          </cell>
          <cell r="I163" t="str">
            <v>DOLLY</v>
          </cell>
          <cell r="J163">
            <v>0</v>
          </cell>
          <cell r="K163" t="str">
            <v>SEQ</v>
          </cell>
          <cell r="L163" t="str">
            <v>ESPERA</v>
          </cell>
        </row>
        <row r="164">
          <cell r="A164">
            <v>93382467</v>
          </cell>
          <cell r="B164" t="str">
            <v>G1</v>
          </cell>
          <cell r="D164" t="str">
            <v>CEVA</v>
          </cell>
          <cell r="E164" t="str">
            <v>PT-USO</v>
          </cell>
          <cell r="F164" t="str">
            <v>RADIADOR S/AC</v>
          </cell>
          <cell r="G164" t="str">
            <v>VALEO-ONSITE</v>
          </cell>
          <cell r="H164" t="str">
            <v>SEQ</v>
          </cell>
          <cell r="I164" t="str">
            <v>DOLLY</v>
          </cell>
          <cell r="J164">
            <v>0</v>
          </cell>
          <cell r="K164" t="str">
            <v>PEND</v>
          </cell>
          <cell r="L164" t="str">
            <v>ESPERA</v>
          </cell>
        </row>
        <row r="165">
          <cell r="A165">
            <v>93382469</v>
          </cell>
          <cell r="B165" t="str">
            <v>G1</v>
          </cell>
          <cell r="D165" t="str">
            <v>CEVA</v>
          </cell>
          <cell r="E165" t="str">
            <v>PT-USO</v>
          </cell>
          <cell r="F165" t="str">
            <v xml:space="preserve">RADIADOR A/C </v>
          </cell>
          <cell r="G165" t="str">
            <v>VALEO-ONSITE</v>
          </cell>
          <cell r="H165" t="str">
            <v>SEQ</v>
          </cell>
          <cell r="I165" t="str">
            <v>DOLLY</v>
          </cell>
          <cell r="J165">
            <v>0</v>
          </cell>
          <cell r="K165" t="str">
            <v>PEND</v>
          </cell>
          <cell r="L165" t="str">
            <v>ESPERA</v>
          </cell>
        </row>
        <row r="166">
          <cell r="A166">
            <v>93383177</v>
          </cell>
          <cell r="B166" t="str">
            <v>G1</v>
          </cell>
          <cell r="D166" t="str">
            <v>CEVA</v>
          </cell>
          <cell r="E166" t="str">
            <v>MG-D-09</v>
          </cell>
          <cell r="F166" t="str">
            <v>RESSOADOR</v>
          </cell>
          <cell r="G166" t="str">
            <v>SOGEFI</v>
          </cell>
          <cell r="H166">
            <v>30</v>
          </cell>
          <cell r="I166" t="str">
            <v>DOLLY</v>
          </cell>
          <cell r="J166">
            <v>0</v>
          </cell>
          <cell r="K166" t="str">
            <v>PEND</v>
          </cell>
          <cell r="L166" t="str">
            <v>ESPERA</v>
          </cell>
        </row>
        <row r="167">
          <cell r="A167">
            <v>93384507</v>
          </cell>
          <cell r="B167" t="str">
            <v>G1</v>
          </cell>
          <cell r="D167" t="str">
            <v>CEVA</v>
          </cell>
          <cell r="E167" t="str">
            <v>ÁREA TRANSF.</v>
          </cell>
          <cell r="F167" t="str">
            <v>TUBULAÇÃO A/C</v>
          </cell>
          <cell r="G167" t="str">
            <v>TI BUNDY</v>
          </cell>
          <cell r="H167">
            <v>120</v>
          </cell>
          <cell r="I167" t="str">
            <v>DOLLY</v>
          </cell>
          <cell r="J167">
            <v>1</v>
          </cell>
          <cell r="K167">
            <v>2</v>
          </cell>
          <cell r="L167" t="str">
            <v>ESPERA</v>
          </cell>
        </row>
        <row r="168">
          <cell r="A168">
            <v>93386225</v>
          </cell>
          <cell r="B168" t="str">
            <v>G1</v>
          </cell>
          <cell r="D168" t="str">
            <v>CEVA</v>
          </cell>
          <cell r="E168" t="str">
            <v>PT-USO</v>
          </cell>
          <cell r="F168" t="str">
            <v>ESCAP FLEX</v>
          </cell>
          <cell r="G168" t="str">
            <v>EMCON</v>
          </cell>
          <cell r="H168">
            <v>0</v>
          </cell>
          <cell r="I168" t="str">
            <v>DOLLY</v>
          </cell>
          <cell r="J168">
            <v>0</v>
          </cell>
          <cell r="K168" t="str">
            <v>SEQ</v>
          </cell>
          <cell r="L168" t="str">
            <v>ESPERA</v>
          </cell>
        </row>
        <row r="169">
          <cell r="A169">
            <v>93394207</v>
          </cell>
          <cell r="B169" t="str">
            <v>G1</v>
          </cell>
          <cell r="D169" t="str">
            <v>CEVA</v>
          </cell>
          <cell r="E169" t="str">
            <v>MG-C1-11</v>
          </cell>
          <cell r="F169" t="str">
            <v>coxim central do motor</v>
          </cell>
          <cell r="G169" t="str">
            <v>getoflex</v>
          </cell>
          <cell r="H169">
            <v>400</v>
          </cell>
          <cell r="I169" t="str">
            <v>H20</v>
          </cell>
          <cell r="J169">
            <v>0</v>
          </cell>
          <cell r="K169">
            <v>1</v>
          </cell>
          <cell r="L169" t="str">
            <v>espera</v>
          </cell>
        </row>
        <row r="170">
          <cell r="A170">
            <v>93396086</v>
          </cell>
          <cell r="B170" t="str">
            <v>G1</v>
          </cell>
          <cell r="D170" t="str">
            <v>CEVA</v>
          </cell>
          <cell r="E170" t="str">
            <v>MG-D-08</v>
          </cell>
          <cell r="F170" t="str">
            <v>FILTRO CJ-</v>
          </cell>
          <cell r="G170" t="str">
            <v>SOGEFI FILTRATION DO</v>
          </cell>
          <cell r="H170">
            <v>30</v>
          </cell>
          <cell r="I170" t="str">
            <v>00DOLLIE</v>
          </cell>
          <cell r="J170">
            <v>0</v>
          </cell>
          <cell r="K170" t="str">
            <v>PEND</v>
          </cell>
          <cell r="L170" t="str">
            <v>ESPERA</v>
          </cell>
        </row>
        <row r="171">
          <cell r="A171">
            <v>93397359</v>
          </cell>
          <cell r="B171" t="str">
            <v>G1</v>
          </cell>
          <cell r="D171" t="str">
            <v>CEVA</v>
          </cell>
          <cell r="E171" t="str">
            <v>MG-G-07</v>
          </cell>
          <cell r="F171" t="str">
            <v>GRADE CURVAO</v>
          </cell>
          <cell r="G171" t="str">
            <v>PELZER</v>
          </cell>
          <cell r="H171">
            <v>40</v>
          </cell>
          <cell r="I171" t="str">
            <v>00DOLLIE</v>
          </cell>
          <cell r="J171">
            <v>0</v>
          </cell>
          <cell r="K171" t="str">
            <v>PEND</v>
          </cell>
          <cell r="L171" t="str">
            <v>Espera</v>
          </cell>
        </row>
        <row r="172">
          <cell r="A172">
            <v>94712655</v>
          </cell>
          <cell r="B172" t="str">
            <v>KK</v>
          </cell>
          <cell r="D172" t="str">
            <v>CEVA</v>
          </cell>
          <cell r="E172" t="str">
            <v>PT-USO</v>
          </cell>
          <cell r="F172" t="str">
            <v>TANQUE FLEX</v>
          </cell>
          <cell r="G172" t="str">
            <v>EMCON</v>
          </cell>
          <cell r="H172">
            <v>0</v>
          </cell>
          <cell r="I172" t="str">
            <v>DOLLY</v>
          </cell>
          <cell r="J172">
            <v>0</v>
          </cell>
          <cell r="K172" t="str">
            <v>SEQ</v>
          </cell>
          <cell r="L172" t="str">
            <v>ESPERA</v>
          </cell>
        </row>
        <row r="173">
          <cell r="A173" t="str">
            <v>93381696/7</v>
          </cell>
          <cell r="B173" t="str">
            <v>G1</v>
          </cell>
          <cell r="D173" t="str">
            <v>CEVA</v>
          </cell>
          <cell r="E173" t="str">
            <v>MG-B-09</v>
          </cell>
          <cell r="F173" t="str">
            <v>COL C LD/LE PR</v>
          </cell>
          <cell r="G173" t="str">
            <v>PELZER</v>
          </cell>
          <cell r="H173">
            <v>30</v>
          </cell>
          <cell r="I173" t="str">
            <v>RACK</v>
          </cell>
          <cell r="J173">
            <v>0</v>
          </cell>
          <cell r="K173">
            <v>1</v>
          </cell>
          <cell r="L173" t="str">
            <v>ESPERA</v>
          </cell>
        </row>
        <row r="174">
          <cell r="A174" t="str">
            <v>BATERIAS</v>
          </cell>
          <cell r="B174" t="str">
            <v>G1</v>
          </cell>
          <cell r="C174" t="str">
            <v>GS</v>
          </cell>
          <cell r="D174" t="str">
            <v>CEVA</v>
          </cell>
          <cell r="E174" t="str">
            <v>DOCA</v>
          </cell>
          <cell r="F174" t="str">
            <v>BATERIAS DE REBOCADORES</v>
          </cell>
          <cell r="G174" t="str">
            <v>CEVA</v>
          </cell>
          <cell r="I174" t="str">
            <v>BSR</v>
          </cell>
          <cell r="J174" t="str">
            <v>NA</v>
          </cell>
          <cell r="K174" t="str">
            <v>NA</v>
          </cell>
          <cell r="L174" t="str">
            <v>ESPERA</v>
          </cell>
          <cell r="M174" t="str">
            <v>F23</v>
          </cell>
          <cell r="N174">
            <v>1</v>
          </cell>
        </row>
        <row r="175">
          <cell r="A175" t="str">
            <v>PAPELÃO</v>
          </cell>
          <cell r="B175" t="str">
            <v>G1</v>
          </cell>
          <cell r="C175" t="str">
            <v>GS</v>
          </cell>
          <cell r="D175" t="str">
            <v>CEVA</v>
          </cell>
          <cell r="E175" t="str">
            <v>DOCA</v>
          </cell>
          <cell r="F175" t="str">
            <v>RESÍDUOS</v>
          </cell>
          <cell r="G175" t="str">
            <v>GRI</v>
          </cell>
          <cell r="H175">
            <v>0</v>
          </cell>
          <cell r="I175" t="str">
            <v>GAIOLA</v>
          </cell>
          <cell r="J175">
            <v>1</v>
          </cell>
          <cell r="K175">
            <v>2</v>
          </cell>
          <cell r="L175" t="str">
            <v>ESPERA</v>
          </cell>
          <cell r="M175" t="str">
            <v>M01</v>
          </cell>
          <cell r="N175">
            <v>1</v>
          </cell>
        </row>
        <row r="176">
          <cell r="A176" t="str">
            <v>PLÁSTICO</v>
          </cell>
          <cell r="B176" t="str">
            <v>G1</v>
          </cell>
          <cell r="D176" t="str">
            <v>CEVA</v>
          </cell>
          <cell r="E176" t="str">
            <v>DOCA</v>
          </cell>
          <cell r="F176" t="str">
            <v>RESÍDUOS</v>
          </cell>
          <cell r="G176" t="str">
            <v>GRI</v>
          </cell>
          <cell r="H176">
            <v>0</v>
          </cell>
          <cell r="I176" t="str">
            <v>GAIOLA</v>
          </cell>
          <cell r="J176">
            <v>1</v>
          </cell>
          <cell r="K176">
            <v>1</v>
          </cell>
          <cell r="L176" t="str">
            <v>ESPERA</v>
          </cell>
        </row>
        <row r="177">
          <cell r="A177">
            <v>93268632</v>
          </cell>
          <cell r="B177" t="str">
            <v>G1</v>
          </cell>
          <cell r="C177" t="str">
            <v>PN</v>
          </cell>
          <cell r="D177" t="str">
            <v>CEVA</v>
          </cell>
          <cell r="E177" t="str">
            <v>MG-A-05C</v>
          </cell>
          <cell r="F177" t="str">
            <v>PORCA MOLA</v>
          </cell>
          <cell r="G177" t="str">
            <v>GRAMPOS ACO</v>
          </cell>
          <cell r="H177">
            <v>1200</v>
          </cell>
          <cell r="I177">
            <v>2001</v>
          </cell>
          <cell r="J177">
            <v>0</v>
          </cell>
          <cell r="K177">
            <v>1</v>
          </cell>
          <cell r="L177" t="str">
            <v>FUBL.1.A</v>
          </cell>
          <cell r="N177">
            <v>1</v>
          </cell>
          <cell r="O177">
            <v>1</v>
          </cell>
          <cell r="P177">
            <v>5</v>
          </cell>
        </row>
        <row r="178">
          <cell r="A178">
            <v>93349272</v>
          </cell>
          <cell r="B178" t="str">
            <v>G1</v>
          </cell>
          <cell r="D178" t="str">
            <v>CEVA</v>
          </cell>
          <cell r="E178" t="str">
            <v>MG-A-13A</v>
          </cell>
          <cell r="F178" t="str">
            <v>ETIQUETA-R</v>
          </cell>
          <cell r="G178" t="str">
            <v>JL</v>
          </cell>
          <cell r="H178">
            <v>1000</v>
          </cell>
          <cell r="I178">
            <v>2001</v>
          </cell>
          <cell r="J178">
            <v>0</v>
          </cell>
          <cell r="K178">
            <v>1</v>
          </cell>
          <cell r="L178" t="str">
            <v>FUBL.1.D</v>
          </cell>
        </row>
        <row r="179">
          <cell r="A179">
            <v>90130328</v>
          </cell>
          <cell r="B179" t="str">
            <v>G1</v>
          </cell>
          <cell r="C179" t="str">
            <v>SJ</v>
          </cell>
          <cell r="D179" t="str">
            <v>CEVA</v>
          </cell>
          <cell r="E179" t="str">
            <v>MG-A-10C</v>
          </cell>
          <cell r="F179" t="str">
            <v>PLUG</v>
          </cell>
          <cell r="G179" t="str">
            <v>A RAYMOND</v>
          </cell>
          <cell r="H179">
            <v>1200</v>
          </cell>
          <cell r="I179">
            <v>2001</v>
          </cell>
          <cell r="J179">
            <v>0</v>
          </cell>
          <cell r="K179">
            <v>1</v>
          </cell>
          <cell r="L179" t="str">
            <v>FUBL.2.F</v>
          </cell>
          <cell r="M179" t="str">
            <v>F24</v>
          </cell>
          <cell r="N179">
            <v>1</v>
          </cell>
          <cell r="O179">
            <v>1</v>
          </cell>
          <cell r="P179">
            <v>2</v>
          </cell>
        </row>
        <row r="180">
          <cell r="A180">
            <v>93225609</v>
          </cell>
          <cell r="B180" t="str">
            <v>G1</v>
          </cell>
          <cell r="C180" t="str">
            <v>GS</v>
          </cell>
          <cell r="D180" t="str">
            <v>CEVA</v>
          </cell>
          <cell r="E180" t="str">
            <v>MG-A-07C</v>
          </cell>
          <cell r="F180" t="str">
            <v>BOTAO</v>
          </cell>
          <cell r="G180" t="str">
            <v>A RAYMOND</v>
          </cell>
          <cell r="H180">
            <v>1000</v>
          </cell>
          <cell r="I180">
            <v>2001</v>
          </cell>
          <cell r="J180">
            <v>0</v>
          </cell>
          <cell r="K180">
            <v>1</v>
          </cell>
          <cell r="L180" t="str">
            <v>FUBL.2.G</v>
          </cell>
          <cell r="M180" t="str">
            <v>F23</v>
          </cell>
        </row>
        <row r="181">
          <cell r="A181">
            <v>93225609</v>
          </cell>
          <cell r="B181" t="str">
            <v>G1</v>
          </cell>
          <cell r="C181" t="str">
            <v>GS</v>
          </cell>
          <cell r="D181" t="str">
            <v>CEVA</v>
          </cell>
          <cell r="E181" t="str">
            <v>MG-A-07C</v>
          </cell>
          <cell r="F181" t="str">
            <v>BOTAO</v>
          </cell>
          <cell r="G181" t="str">
            <v>A RAYMOND</v>
          </cell>
          <cell r="H181">
            <v>1000</v>
          </cell>
          <cell r="I181">
            <v>2001</v>
          </cell>
          <cell r="J181">
            <v>0</v>
          </cell>
          <cell r="K181">
            <v>1</v>
          </cell>
          <cell r="L181" t="str">
            <v>FUBL.2.G</v>
          </cell>
          <cell r="M181" t="str">
            <v>F23</v>
          </cell>
          <cell r="N181" t="str">
            <v>LL</v>
          </cell>
        </row>
        <row r="182">
          <cell r="A182">
            <v>93251927</v>
          </cell>
          <cell r="B182" t="str">
            <v>G1</v>
          </cell>
          <cell r="C182" t="str">
            <v>GS</v>
          </cell>
          <cell r="D182" t="str">
            <v>CEVA</v>
          </cell>
          <cell r="E182" t="str">
            <v>MG-A-11B</v>
          </cell>
          <cell r="F182" t="str">
            <v xml:space="preserve">PORCA </v>
          </cell>
          <cell r="G182" t="str">
            <v>NEUMAYER TEK</v>
          </cell>
          <cell r="H182">
            <v>1500</v>
          </cell>
          <cell r="I182">
            <v>2001</v>
          </cell>
          <cell r="J182">
            <v>0</v>
          </cell>
          <cell r="K182">
            <v>2</v>
          </cell>
          <cell r="L182" t="str">
            <v>FUBL.2.G</v>
          </cell>
          <cell r="M182" t="str">
            <v>F23</v>
          </cell>
        </row>
        <row r="183">
          <cell r="A183">
            <v>93251927</v>
          </cell>
          <cell r="B183" t="str">
            <v>G1</v>
          </cell>
          <cell r="C183" t="str">
            <v>GS</v>
          </cell>
          <cell r="D183" t="str">
            <v>CEVA</v>
          </cell>
          <cell r="E183" t="str">
            <v>MG-A-11B</v>
          </cell>
          <cell r="F183" t="str">
            <v>PORCA CX DIR</v>
          </cell>
          <cell r="G183" t="str">
            <v>NEUMAYER TEK</v>
          </cell>
          <cell r="H183">
            <v>1500</v>
          </cell>
          <cell r="I183">
            <v>2001</v>
          </cell>
          <cell r="J183">
            <v>0</v>
          </cell>
          <cell r="K183">
            <v>2</v>
          </cell>
          <cell r="L183" t="str">
            <v>FUBL.2.G</v>
          </cell>
          <cell r="M183" t="str">
            <v>F23</v>
          </cell>
        </row>
        <row r="184">
          <cell r="A184">
            <v>93251927</v>
          </cell>
          <cell r="B184" t="str">
            <v>G1</v>
          </cell>
          <cell r="C184" t="str">
            <v>GS</v>
          </cell>
          <cell r="D184" t="str">
            <v>CEVA</v>
          </cell>
          <cell r="E184" t="str">
            <v>MG-A-11B</v>
          </cell>
          <cell r="F184" t="str">
            <v>PORCA CX DIR</v>
          </cell>
          <cell r="G184" t="str">
            <v>NEUMAYER TEK</v>
          </cell>
          <cell r="H184">
            <v>1500</v>
          </cell>
          <cell r="I184">
            <v>2001</v>
          </cell>
          <cell r="J184">
            <v>0</v>
          </cell>
          <cell r="K184">
            <v>2</v>
          </cell>
          <cell r="L184" t="str">
            <v>FUBL.2.G</v>
          </cell>
          <cell r="M184" t="str">
            <v>F23</v>
          </cell>
        </row>
        <row r="185">
          <cell r="A185">
            <v>93251927</v>
          </cell>
          <cell r="B185" t="str">
            <v>G1</v>
          </cell>
          <cell r="C185" t="str">
            <v>GS</v>
          </cell>
          <cell r="D185" t="str">
            <v>CEVA</v>
          </cell>
          <cell r="E185" t="str">
            <v>MG-A-11B</v>
          </cell>
          <cell r="F185" t="str">
            <v>PORCA CX DIR</v>
          </cell>
          <cell r="G185" t="str">
            <v>NEUMAYER TEK</v>
          </cell>
          <cell r="H185">
            <v>1500</v>
          </cell>
          <cell r="I185">
            <v>2001</v>
          </cell>
          <cell r="J185">
            <v>0</v>
          </cell>
          <cell r="K185">
            <v>2</v>
          </cell>
          <cell r="L185" t="str">
            <v>FUBL.2.G</v>
          </cell>
          <cell r="M185" t="str">
            <v>F23</v>
          </cell>
        </row>
        <row r="186">
          <cell r="A186">
            <v>93251927</v>
          </cell>
          <cell r="B186" t="str">
            <v>G1</v>
          </cell>
          <cell r="C186" t="str">
            <v>GS</v>
          </cell>
          <cell r="D186" t="str">
            <v>CEVA</v>
          </cell>
          <cell r="E186" t="str">
            <v>MG-A-11B</v>
          </cell>
          <cell r="F186" t="str">
            <v>PORCA CX DIR</v>
          </cell>
          <cell r="G186" t="str">
            <v>NEUMAYER TEK</v>
          </cell>
          <cell r="H186">
            <v>1500</v>
          </cell>
          <cell r="I186">
            <v>2001</v>
          </cell>
          <cell r="J186">
            <v>0</v>
          </cell>
          <cell r="K186">
            <v>2</v>
          </cell>
          <cell r="L186" t="str">
            <v>FUBL.2.G</v>
          </cell>
          <cell r="M186" t="str">
            <v>F23</v>
          </cell>
        </row>
        <row r="187">
          <cell r="A187">
            <v>93251927</v>
          </cell>
          <cell r="B187" t="str">
            <v>G1</v>
          </cell>
          <cell r="C187" t="str">
            <v>GS</v>
          </cell>
          <cell r="D187" t="str">
            <v>CEVA</v>
          </cell>
          <cell r="E187" t="str">
            <v>MG-A-11B</v>
          </cell>
          <cell r="F187" t="str">
            <v>PORCA CX DIR</v>
          </cell>
          <cell r="G187" t="str">
            <v>NEUMAYER TEK</v>
          </cell>
          <cell r="H187">
            <v>1500</v>
          </cell>
          <cell r="I187">
            <v>2001</v>
          </cell>
          <cell r="J187">
            <v>0</v>
          </cell>
          <cell r="K187">
            <v>2</v>
          </cell>
          <cell r="L187" t="str">
            <v>FUBL.2.G</v>
          </cell>
          <cell r="M187" t="str">
            <v>F23</v>
          </cell>
        </row>
        <row r="188">
          <cell r="A188">
            <v>93377298</v>
          </cell>
          <cell r="B188" t="str">
            <v>G1</v>
          </cell>
          <cell r="D188" t="str">
            <v>CEVA</v>
          </cell>
          <cell r="E188" t="str">
            <v>MG-A-19C</v>
          </cell>
          <cell r="F188" t="str">
            <v>INFOCARD NAC</v>
          </cell>
          <cell r="G188" t="str">
            <v>SAGEM ORGA</v>
          </cell>
          <cell r="H188" t="str">
            <v>650</v>
          </cell>
          <cell r="I188" t="str">
            <v>0CXPAPEL</v>
          </cell>
          <cell r="J188">
            <v>1</v>
          </cell>
          <cell r="K188">
            <v>3</v>
          </cell>
          <cell r="L188" t="str">
            <v>FUBL.2.G</v>
          </cell>
        </row>
        <row r="189">
          <cell r="A189">
            <v>93226361</v>
          </cell>
          <cell r="B189" t="str">
            <v>G1</v>
          </cell>
          <cell r="C189" t="str">
            <v>GS</v>
          </cell>
          <cell r="D189" t="str">
            <v>CEVA</v>
          </cell>
          <cell r="E189" t="str">
            <v>MG-A-01A</v>
          </cell>
          <cell r="F189" t="str">
            <v>FITA ANTI RUI</v>
          </cell>
          <cell r="G189" t="str">
            <v>JL</v>
          </cell>
          <cell r="H189">
            <v>2500</v>
          </cell>
          <cell r="I189">
            <v>2002</v>
          </cell>
          <cell r="J189">
            <v>0</v>
          </cell>
          <cell r="K189">
            <v>1</v>
          </cell>
          <cell r="L189" t="str">
            <v xml:space="preserve">FURL.3.G </v>
          </cell>
          <cell r="M189" t="str">
            <v>F23</v>
          </cell>
        </row>
        <row r="190">
          <cell r="A190">
            <v>90193258</v>
          </cell>
          <cell r="B190" t="str">
            <v>G1</v>
          </cell>
          <cell r="C190" t="str">
            <v>PF</v>
          </cell>
          <cell r="D190" t="str">
            <v>CEVA</v>
          </cell>
          <cell r="E190" t="str">
            <v>MG-A-14A</v>
          </cell>
          <cell r="F190" t="str">
            <v xml:space="preserve"> ANEL VEDADOR</v>
          </cell>
          <cell r="G190" t="str">
            <v>FISCHER &amp; PL</v>
          </cell>
          <cell r="H190">
            <v>5000</v>
          </cell>
          <cell r="I190">
            <v>2001</v>
          </cell>
          <cell r="J190">
            <v>0</v>
          </cell>
          <cell r="K190">
            <v>1</v>
          </cell>
          <cell r="L190" t="str">
            <v>FURL.3.H</v>
          </cell>
          <cell r="M190" t="str">
            <v>F23</v>
          </cell>
          <cell r="N190">
            <v>1</v>
          </cell>
          <cell r="O190">
            <v>1</v>
          </cell>
          <cell r="P190">
            <v>2</v>
          </cell>
        </row>
        <row r="191">
          <cell r="A191">
            <v>90193258</v>
          </cell>
          <cell r="B191" t="str">
            <v>G1</v>
          </cell>
          <cell r="C191" t="str">
            <v>RO</v>
          </cell>
          <cell r="D191" t="str">
            <v>CEVA</v>
          </cell>
          <cell r="E191" t="str">
            <v>MG-A-14A</v>
          </cell>
          <cell r="F191" t="str">
            <v xml:space="preserve"> ANEL VEDADOR</v>
          </cell>
          <cell r="G191" t="str">
            <v>FISCHER &amp; PL</v>
          </cell>
          <cell r="H191">
            <v>5000</v>
          </cell>
          <cell r="I191">
            <v>2001</v>
          </cell>
          <cell r="J191">
            <v>0</v>
          </cell>
          <cell r="K191">
            <v>1</v>
          </cell>
          <cell r="L191" t="str">
            <v>FURL.3.H</v>
          </cell>
          <cell r="M191" t="str">
            <v>F23</v>
          </cell>
          <cell r="N191">
            <v>1</v>
          </cell>
          <cell r="O191">
            <v>1</v>
          </cell>
          <cell r="P191">
            <v>2</v>
          </cell>
        </row>
        <row r="192">
          <cell r="A192">
            <v>90274345</v>
          </cell>
          <cell r="B192" t="str">
            <v>G1</v>
          </cell>
          <cell r="C192" t="str">
            <v>PF</v>
          </cell>
          <cell r="D192" t="str">
            <v>CEVA</v>
          </cell>
          <cell r="E192" t="str">
            <v>MG-A-13C</v>
          </cell>
          <cell r="F192" t="str">
            <v>ARRUELA</v>
          </cell>
          <cell r="G192" t="str">
            <v>RUDOLF</v>
          </cell>
          <cell r="H192">
            <v>4000</v>
          </cell>
          <cell r="I192">
            <v>2001</v>
          </cell>
          <cell r="J192">
            <v>0</v>
          </cell>
          <cell r="K192">
            <v>2</v>
          </cell>
          <cell r="L192" t="str">
            <v>FURL.3.H</v>
          </cell>
          <cell r="M192" t="str">
            <v>F23</v>
          </cell>
          <cell r="N192">
            <v>1</v>
          </cell>
          <cell r="O192">
            <v>1</v>
          </cell>
          <cell r="P192">
            <v>2</v>
          </cell>
        </row>
        <row r="193">
          <cell r="A193">
            <v>90274345</v>
          </cell>
          <cell r="B193" t="str">
            <v>G1</v>
          </cell>
          <cell r="C193" t="str">
            <v>TC</v>
          </cell>
          <cell r="D193" t="str">
            <v>CEVA</v>
          </cell>
          <cell r="E193" t="str">
            <v>MG-A-13C</v>
          </cell>
          <cell r="F193" t="str">
            <v>ARRUELA</v>
          </cell>
          <cell r="G193" t="str">
            <v>RUDOLF</v>
          </cell>
          <cell r="H193">
            <v>4000</v>
          </cell>
          <cell r="I193">
            <v>2001</v>
          </cell>
          <cell r="J193">
            <v>0</v>
          </cell>
          <cell r="K193">
            <v>2</v>
          </cell>
          <cell r="L193" t="str">
            <v>FURL.3.H</v>
          </cell>
          <cell r="M193" t="str">
            <v>F23</v>
          </cell>
          <cell r="N193">
            <v>2</v>
          </cell>
          <cell r="O193">
            <v>1</v>
          </cell>
          <cell r="P193">
            <v>2</v>
          </cell>
        </row>
        <row r="194">
          <cell r="A194">
            <v>90274345</v>
          </cell>
          <cell r="B194" t="str">
            <v>G1</v>
          </cell>
          <cell r="C194" t="str">
            <v>TC</v>
          </cell>
          <cell r="D194" t="str">
            <v>CEVA</v>
          </cell>
          <cell r="E194" t="str">
            <v>MG-A-13C</v>
          </cell>
          <cell r="F194" t="str">
            <v>ARRUELA DE</v>
          </cell>
          <cell r="G194" t="str">
            <v>RUDOLF</v>
          </cell>
          <cell r="H194">
            <v>4000</v>
          </cell>
          <cell r="I194">
            <v>2001</v>
          </cell>
          <cell r="J194">
            <v>0</v>
          </cell>
          <cell r="K194">
            <v>2</v>
          </cell>
          <cell r="L194" t="str">
            <v>FURL.3.H</v>
          </cell>
          <cell r="M194" t="str">
            <v>F23</v>
          </cell>
          <cell r="N194">
            <v>2</v>
          </cell>
          <cell r="O194">
            <v>1</v>
          </cell>
          <cell r="P194">
            <v>2</v>
          </cell>
        </row>
        <row r="195">
          <cell r="A195">
            <v>90373148</v>
          </cell>
          <cell r="B195" t="str">
            <v>G1</v>
          </cell>
          <cell r="C195" t="str">
            <v>PF</v>
          </cell>
          <cell r="D195" t="str">
            <v>CEVA</v>
          </cell>
          <cell r="E195" t="str">
            <v>FURL.3.H</v>
          </cell>
          <cell r="F195" t="str">
            <v>GRAMPO</v>
          </cell>
          <cell r="G195" t="str">
            <v>A RAYMOND</v>
          </cell>
          <cell r="H195">
            <v>500</v>
          </cell>
          <cell r="I195">
            <v>2002</v>
          </cell>
          <cell r="J195">
            <v>0</v>
          </cell>
          <cell r="K195">
            <v>2</v>
          </cell>
          <cell r="L195" t="str">
            <v>FURL.3.H</v>
          </cell>
          <cell r="M195" t="str">
            <v>F23</v>
          </cell>
          <cell r="N195">
            <v>1</v>
          </cell>
          <cell r="O195">
            <v>1</v>
          </cell>
          <cell r="P195">
            <v>2</v>
          </cell>
        </row>
        <row r="196">
          <cell r="A196">
            <v>90373148</v>
          </cell>
          <cell r="B196" t="str">
            <v>G1</v>
          </cell>
          <cell r="C196" t="str">
            <v>PF</v>
          </cell>
          <cell r="D196" t="str">
            <v>CEVA</v>
          </cell>
          <cell r="E196" t="str">
            <v>FURL.3.H</v>
          </cell>
          <cell r="F196" t="str">
            <v>GRAMPO</v>
          </cell>
          <cell r="G196" t="str">
            <v>A RAYMOND</v>
          </cell>
          <cell r="H196">
            <v>500</v>
          </cell>
          <cell r="I196">
            <v>2002</v>
          </cell>
          <cell r="J196">
            <v>0</v>
          </cell>
          <cell r="K196">
            <v>2</v>
          </cell>
          <cell r="L196" t="str">
            <v>FURL.3.H</v>
          </cell>
          <cell r="M196" t="str">
            <v>F23</v>
          </cell>
          <cell r="N196">
            <v>1</v>
          </cell>
          <cell r="O196">
            <v>1</v>
          </cell>
          <cell r="P196">
            <v>2</v>
          </cell>
        </row>
        <row r="197">
          <cell r="A197">
            <v>93261123</v>
          </cell>
          <cell r="B197" t="str">
            <v>G1</v>
          </cell>
          <cell r="C197" t="str">
            <v>GS</v>
          </cell>
          <cell r="D197" t="str">
            <v>CEVA</v>
          </cell>
          <cell r="E197" t="str">
            <v>MG-A-07</v>
          </cell>
          <cell r="F197" t="str">
            <v>GUARNICAO 3 PT</v>
          </cell>
          <cell r="G197" t="str">
            <v>SAARGUMMI DO BRASIL</v>
          </cell>
          <cell r="H197">
            <v>112</v>
          </cell>
          <cell r="I197" t="str">
            <v>ARTOK</v>
          </cell>
          <cell r="J197">
            <v>0</v>
          </cell>
          <cell r="K197">
            <v>1</v>
          </cell>
          <cell r="L197" t="str">
            <v>GABL.3.C</v>
          </cell>
          <cell r="M197" t="str">
            <v>F23</v>
          </cell>
          <cell r="N197">
            <v>1</v>
          </cell>
        </row>
        <row r="198">
          <cell r="A198">
            <v>93314357</v>
          </cell>
          <cell r="B198" t="str">
            <v>G1</v>
          </cell>
          <cell r="C198" t="str">
            <v>GS</v>
          </cell>
          <cell r="D198" t="str">
            <v>CEVA</v>
          </cell>
          <cell r="E198" t="str">
            <v>MG-F-15</v>
          </cell>
          <cell r="F198" t="str">
            <v>SEMIEIXO 1.4</v>
          </cell>
          <cell r="G198" t="str">
            <v xml:space="preserve">GKN </v>
          </cell>
          <cell r="H198">
            <v>61</v>
          </cell>
          <cell r="I198" t="str">
            <v>E723</v>
          </cell>
          <cell r="J198">
            <v>0</v>
          </cell>
          <cell r="K198">
            <v>1</v>
          </cell>
          <cell r="L198" t="str">
            <v>GABL.3.C</v>
          </cell>
        </row>
        <row r="199">
          <cell r="A199">
            <v>93387242</v>
          </cell>
          <cell r="B199" t="str">
            <v>G1</v>
          </cell>
          <cell r="D199" t="str">
            <v>CEVA</v>
          </cell>
          <cell r="E199" t="str">
            <v>MG-A-08</v>
          </cell>
          <cell r="F199" t="str">
            <v>GUARNICAO</v>
          </cell>
          <cell r="G199" t="str">
            <v>SAARGUMMI</v>
          </cell>
          <cell r="H199">
            <v>128</v>
          </cell>
          <cell r="I199" t="str">
            <v>ARTOK</v>
          </cell>
          <cell r="J199">
            <v>0</v>
          </cell>
          <cell r="K199">
            <v>1</v>
          </cell>
          <cell r="L199" t="str">
            <v>GABL.3.C</v>
          </cell>
        </row>
        <row r="200">
          <cell r="A200">
            <v>93363778</v>
          </cell>
          <cell r="B200" t="str">
            <v>G1</v>
          </cell>
          <cell r="D200" t="str">
            <v>CEVA</v>
          </cell>
          <cell r="E200" t="str">
            <v>MG-C1-08</v>
          </cell>
          <cell r="F200" t="str">
            <v>SEMIEIXO LE</v>
          </cell>
          <cell r="G200" t="str">
            <v xml:space="preserve">GKN </v>
          </cell>
          <cell r="H200">
            <v>61</v>
          </cell>
          <cell r="I200" t="str">
            <v>E723</v>
          </cell>
          <cell r="J200">
            <v>0</v>
          </cell>
          <cell r="K200">
            <v>1</v>
          </cell>
          <cell r="L200" t="str">
            <v xml:space="preserve">GABL.3.C </v>
          </cell>
        </row>
        <row r="201">
          <cell r="A201">
            <v>93261238</v>
          </cell>
          <cell r="B201" t="str">
            <v>G1</v>
          </cell>
          <cell r="C201" t="str">
            <v>GS</v>
          </cell>
          <cell r="D201" t="str">
            <v>CEVA</v>
          </cell>
          <cell r="E201" t="str">
            <v>MG-A-10</v>
          </cell>
          <cell r="F201" t="str">
            <v>GUARNICAO</v>
          </cell>
          <cell r="G201" t="str">
            <v xml:space="preserve">SAARGUMMI </v>
          </cell>
          <cell r="H201">
            <v>400</v>
          </cell>
          <cell r="I201" t="str">
            <v>ARTOK</v>
          </cell>
          <cell r="J201">
            <v>0</v>
          </cell>
          <cell r="K201">
            <v>1</v>
          </cell>
          <cell r="L201" t="str">
            <v>GABL.3.D</v>
          </cell>
          <cell r="M201" t="str">
            <v>F23</v>
          </cell>
          <cell r="N201">
            <v>1</v>
          </cell>
        </row>
        <row r="202">
          <cell r="A202">
            <v>93363779</v>
          </cell>
          <cell r="B202" t="str">
            <v>G1</v>
          </cell>
          <cell r="D202" t="str">
            <v>CEVA</v>
          </cell>
          <cell r="E202" t="str">
            <v>MG-G-03</v>
          </cell>
          <cell r="F202" t="str">
            <v>SEMIEIXO LD</v>
          </cell>
          <cell r="G202" t="str">
            <v>GKN</v>
          </cell>
          <cell r="H202">
            <v>61</v>
          </cell>
          <cell r="I202" t="str">
            <v>E723</v>
          </cell>
          <cell r="J202">
            <v>0</v>
          </cell>
          <cell r="K202">
            <v>1</v>
          </cell>
          <cell r="L202" t="str">
            <v>GABL.3.D</v>
          </cell>
        </row>
        <row r="203">
          <cell r="A203">
            <v>93325010</v>
          </cell>
          <cell r="B203" t="str">
            <v>G1</v>
          </cell>
          <cell r="D203" t="str">
            <v>CEVA</v>
          </cell>
          <cell r="E203" t="str">
            <v>MG-I-04</v>
          </cell>
          <cell r="F203" t="str">
            <v>CX. DE AR C/ AR</v>
          </cell>
          <cell r="G203" t="str">
            <v>AUTOMETAL S/A</v>
          </cell>
          <cell r="H203">
            <v>28</v>
          </cell>
          <cell r="I203">
            <v>404830</v>
          </cell>
          <cell r="J203">
            <v>1</v>
          </cell>
          <cell r="K203">
            <v>2</v>
          </cell>
          <cell r="L203" t="str">
            <v>GABL.3.E</v>
          </cell>
        </row>
        <row r="204">
          <cell r="A204">
            <v>93384403</v>
          </cell>
          <cell r="B204" t="str">
            <v>G1</v>
          </cell>
          <cell r="D204" t="str">
            <v>CEVA</v>
          </cell>
          <cell r="E204" t="str">
            <v>MG-A-14</v>
          </cell>
          <cell r="F204" t="str">
            <v>CABO TPA TRAS</v>
          </cell>
          <cell r="G204" t="str">
            <v>EFRARI</v>
          </cell>
          <cell r="H204">
            <v>100</v>
          </cell>
          <cell r="I204" t="str">
            <v>H10</v>
          </cell>
          <cell r="J204">
            <v>0</v>
          </cell>
          <cell r="K204">
            <v>1</v>
          </cell>
          <cell r="L204" t="str">
            <v>GABL.3.E</v>
          </cell>
        </row>
        <row r="205">
          <cell r="A205">
            <v>93384470</v>
          </cell>
          <cell r="B205" t="str">
            <v>G1</v>
          </cell>
          <cell r="D205" t="str">
            <v>CEVA</v>
          </cell>
          <cell r="E205" t="str">
            <v>MG-A-17A</v>
          </cell>
          <cell r="F205" t="str">
            <v>SLIDER DIANT LD</v>
          </cell>
          <cell r="G205" t="str">
            <v>G1</v>
          </cell>
          <cell r="H205">
            <v>150</v>
          </cell>
          <cell r="I205">
            <v>2004</v>
          </cell>
          <cell r="J205">
            <v>0</v>
          </cell>
          <cell r="K205">
            <v>1</v>
          </cell>
          <cell r="L205" t="str">
            <v>GABL.3.E</v>
          </cell>
        </row>
        <row r="206">
          <cell r="A206">
            <v>94737446</v>
          </cell>
          <cell r="B206" t="str">
            <v>G1</v>
          </cell>
          <cell r="D206" t="str">
            <v>CEVA</v>
          </cell>
          <cell r="E206" t="str">
            <v>MG-A-04</v>
          </cell>
          <cell r="F206" t="str">
            <v xml:space="preserve"> BRAÇO DE CONTROLE LD</v>
          </cell>
          <cell r="G206" t="str">
            <v>MB METALBAGE</v>
          </cell>
          <cell r="H206">
            <v>100</v>
          </cell>
          <cell r="I206" t="str">
            <v>C53</v>
          </cell>
          <cell r="J206">
            <v>0</v>
          </cell>
          <cell r="K206">
            <v>1</v>
          </cell>
          <cell r="L206" t="str">
            <v>GABL.3.E</v>
          </cell>
          <cell r="N206">
            <v>1</v>
          </cell>
          <cell r="O206">
            <v>1</v>
          </cell>
          <cell r="P206">
            <v>2</v>
          </cell>
        </row>
        <row r="207">
          <cell r="A207">
            <v>94737447</v>
          </cell>
          <cell r="B207" t="str">
            <v>G1</v>
          </cell>
          <cell r="C207" t="str">
            <v>GS</v>
          </cell>
          <cell r="D207" t="str">
            <v>CEVA</v>
          </cell>
          <cell r="E207" t="str">
            <v>MG-A-03</v>
          </cell>
          <cell r="F207" t="str">
            <v xml:space="preserve"> BRAÇO DE CONTROLE LE</v>
          </cell>
          <cell r="G207" t="str">
            <v>MB METALBAGE</v>
          </cell>
          <cell r="H207">
            <v>100</v>
          </cell>
          <cell r="I207" t="str">
            <v>C53</v>
          </cell>
          <cell r="J207">
            <v>0</v>
          </cell>
          <cell r="K207">
            <v>1</v>
          </cell>
          <cell r="L207" t="str">
            <v>GABL.3.E</v>
          </cell>
          <cell r="M207" t="str">
            <v>F23</v>
          </cell>
        </row>
        <row r="208">
          <cell r="A208">
            <v>90142008</v>
          </cell>
          <cell r="B208" t="str">
            <v>G1</v>
          </cell>
          <cell r="C208" t="str">
            <v>RO</v>
          </cell>
          <cell r="D208" t="str">
            <v>CEVA</v>
          </cell>
          <cell r="E208" t="str">
            <v>MG-A-03A</v>
          </cell>
          <cell r="F208" t="str">
            <v>ISOL MOLA TRA</v>
          </cell>
          <cell r="G208" t="str">
            <v>NEOBOR</v>
          </cell>
          <cell r="H208">
            <v>150</v>
          </cell>
          <cell r="I208">
            <v>2004</v>
          </cell>
          <cell r="J208">
            <v>0</v>
          </cell>
          <cell r="K208">
            <v>2</v>
          </cell>
          <cell r="L208" t="str">
            <v>GABL.3.F</v>
          </cell>
          <cell r="M208" t="str">
            <v>F23</v>
          </cell>
          <cell r="N208">
            <v>1</v>
          </cell>
          <cell r="O208">
            <v>1</v>
          </cell>
          <cell r="P208">
            <v>2</v>
          </cell>
        </row>
        <row r="209">
          <cell r="A209">
            <v>93261122</v>
          </cell>
          <cell r="B209" t="str">
            <v>G1</v>
          </cell>
          <cell r="C209" t="str">
            <v>GS</v>
          </cell>
          <cell r="D209" t="str">
            <v>CEVA</v>
          </cell>
          <cell r="E209" t="str">
            <v>MG-A-11</v>
          </cell>
          <cell r="F209" t="str">
            <v>GUARN MALA</v>
          </cell>
          <cell r="G209" t="str">
            <v>COOPER MG</v>
          </cell>
          <cell r="H209">
            <v>110</v>
          </cell>
          <cell r="I209" t="str">
            <v>ARTOK</v>
          </cell>
          <cell r="J209">
            <v>0</v>
          </cell>
          <cell r="K209">
            <v>1</v>
          </cell>
          <cell r="L209" t="str">
            <v>GABL.3.F</v>
          </cell>
          <cell r="M209" t="str">
            <v>F23</v>
          </cell>
        </row>
        <row r="210">
          <cell r="A210">
            <v>93303051</v>
          </cell>
          <cell r="B210" t="str">
            <v>G1</v>
          </cell>
          <cell r="C210" t="str">
            <v>PF</v>
          </cell>
          <cell r="D210" t="str">
            <v>CEVA</v>
          </cell>
          <cell r="E210" t="str">
            <v>MG-B-05A</v>
          </cell>
          <cell r="F210" t="str">
            <v>BARRA DESL LE</v>
          </cell>
          <cell r="G210" t="str">
            <v>GALUTTI</v>
          </cell>
          <cell r="H210">
            <v>50</v>
          </cell>
          <cell r="I210">
            <v>2003</v>
          </cell>
          <cell r="J210">
            <v>0</v>
          </cell>
          <cell r="K210">
            <v>2</v>
          </cell>
          <cell r="L210" t="str">
            <v>GABL.3.F</v>
          </cell>
          <cell r="M210" t="str">
            <v>F23</v>
          </cell>
          <cell r="N210">
            <v>2</v>
          </cell>
          <cell r="O210">
            <v>1</v>
          </cell>
          <cell r="P210">
            <v>2</v>
          </cell>
        </row>
        <row r="211">
          <cell r="A211">
            <v>93334671</v>
          </cell>
          <cell r="B211" t="str">
            <v>G1</v>
          </cell>
          <cell r="D211" t="str">
            <v>CEVA</v>
          </cell>
          <cell r="E211" t="str">
            <v>MG-A-05B</v>
          </cell>
          <cell r="F211" t="str">
            <v>PARAFUSO F</v>
          </cell>
          <cell r="G211" t="str">
            <v>METALAC</v>
          </cell>
          <cell r="H211">
            <v>1000</v>
          </cell>
          <cell r="I211">
            <v>2001</v>
          </cell>
          <cell r="J211">
            <v>0</v>
          </cell>
          <cell r="K211">
            <v>1</v>
          </cell>
          <cell r="L211" t="str">
            <v>GABL.3.F</v>
          </cell>
        </row>
        <row r="212">
          <cell r="A212">
            <v>93342605</v>
          </cell>
          <cell r="B212" t="str">
            <v>G1</v>
          </cell>
          <cell r="D212" t="str">
            <v>CEVA</v>
          </cell>
          <cell r="E212" t="str">
            <v>GA</v>
          </cell>
          <cell r="F212" t="str">
            <v>COXIM-LAT</v>
          </cell>
          <cell r="G212" t="str">
            <v>HBA HUTCHINSON</v>
          </cell>
          <cell r="H212">
            <v>200</v>
          </cell>
          <cell r="I212">
            <v>2002</v>
          </cell>
          <cell r="J212">
            <v>0</v>
          </cell>
          <cell r="K212">
            <v>1</v>
          </cell>
          <cell r="L212" t="str">
            <v>19120E</v>
          </cell>
        </row>
        <row r="213">
          <cell r="A213">
            <v>93387244</v>
          </cell>
          <cell r="B213" t="str">
            <v>G1</v>
          </cell>
          <cell r="D213" t="str">
            <v>CEVA</v>
          </cell>
          <cell r="E213" t="str">
            <v>MG-A-09</v>
          </cell>
          <cell r="F213" t="str">
            <v>GUARN TRAS 5P</v>
          </cell>
          <cell r="G213" t="str">
            <v>SAARGUMMI</v>
          </cell>
          <cell r="H213">
            <v>128</v>
          </cell>
          <cell r="I213" t="str">
            <v>ARTOK</v>
          </cell>
          <cell r="J213">
            <v>0</v>
          </cell>
          <cell r="K213">
            <v>1</v>
          </cell>
          <cell r="L213" t="str">
            <v>GABL.4.C</v>
          </cell>
        </row>
        <row r="214">
          <cell r="A214">
            <v>94730220</v>
          </cell>
          <cell r="B214" t="str">
            <v>G1</v>
          </cell>
          <cell r="D214" t="str">
            <v>CEVA</v>
          </cell>
          <cell r="E214" t="str">
            <v>MG-G-04</v>
          </cell>
          <cell r="F214" t="str">
            <v>CX DIR HIDRÁULICA</v>
          </cell>
          <cell r="G214" t="str">
            <v xml:space="preserve"> DHB</v>
          </cell>
          <cell r="H214">
            <v>9</v>
          </cell>
          <cell r="I214" t="str">
            <v>RACK</v>
          </cell>
          <cell r="J214">
            <v>1</v>
          </cell>
          <cell r="K214">
            <v>3</v>
          </cell>
          <cell r="L214" t="str">
            <v>GABL.4.C</v>
          </cell>
        </row>
        <row r="215">
          <cell r="A215">
            <v>94731844</v>
          </cell>
          <cell r="B215" t="str">
            <v>G1</v>
          </cell>
          <cell r="D215" t="str">
            <v>CEVA</v>
          </cell>
          <cell r="E215" t="str">
            <v>MG-I-05</v>
          </cell>
          <cell r="F215" t="str">
            <v xml:space="preserve"> CX DIR MECÂNICA</v>
          </cell>
          <cell r="G215" t="str">
            <v xml:space="preserve"> DHB</v>
          </cell>
          <cell r="H215">
            <v>56</v>
          </cell>
          <cell r="I215" t="str">
            <v>RACK</v>
          </cell>
          <cell r="J215">
            <v>0</v>
          </cell>
          <cell r="K215">
            <v>1</v>
          </cell>
          <cell r="L215" t="str">
            <v>GABL.4.C</v>
          </cell>
        </row>
        <row r="216">
          <cell r="A216">
            <v>93280665</v>
          </cell>
          <cell r="B216" t="str">
            <v>G1</v>
          </cell>
          <cell r="C216" t="str">
            <v>PN</v>
          </cell>
          <cell r="D216" t="str">
            <v>CEVA</v>
          </cell>
          <cell r="E216" t="str">
            <v>MG-C-01</v>
          </cell>
          <cell r="F216" t="str">
            <v>CABO FLEXIVEL</v>
          </cell>
          <cell r="G216" t="str">
            <v>FICOSA</v>
          </cell>
          <cell r="H216">
            <v>300</v>
          </cell>
          <cell r="I216" t="str">
            <v>1/2 H20</v>
          </cell>
          <cell r="J216">
            <v>0</v>
          </cell>
          <cell r="K216">
            <v>1</v>
          </cell>
          <cell r="L216" t="str">
            <v>GABL.4.D</v>
          </cell>
          <cell r="N216">
            <v>1</v>
          </cell>
          <cell r="O216">
            <v>1</v>
          </cell>
          <cell r="P216">
            <v>2</v>
          </cell>
        </row>
        <row r="217">
          <cell r="A217">
            <v>93305641</v>
          </cell>
          <cell r="B217" t="str">
            <v>G1</v>
          </cell>
          <cell r="C217" t="str">
            <v>PF</v>
          </cell>
          <cell r="D217" t="str">
            <v>CEVA</v>
          </cell>
          <cell r="E217" t="str">
            <v>MG-A-12</v>
          </cell>
          <cell r="F217" t="str">
            <v>COXIM MOTOR</v>
          </cell>
          <cell r="G217" t="str">
            <v>VIBRASIL</v>
          </cell>
          <cell r="H217">
            <v>240</v>
          </cell>
          <cell r="I217" t="str">
            <v>H10</v>
          </cell>
          <cell r="J217">
            <v>0</v>
          </cell>
          <cell r="K217">
            <v>1</v>
          </cell>
          <cell r="L217" t="str">
            <v>GABL.4.D</v>
          </cell>
          <cell r="M217" t="str">
            <v>F23</v>
          </cell>
          <cell r="N217">
            <v>2</v>
          </cell>
          <cell r="O217">
            <v>2</v>
          </cell>
          <cell r="P217">
            <v>2</v>
          </cell>
        </row>
        <row r="218">
          <cell r="A218">
            <v>93327153</v>
          </cell>
          <cell r="B218" t="str">
            <v>G1</v>
          </cell>
          <cell r="D218" t="str">
            <v>CEVA</v>
          </cell>
          <cell r="E218" t="str">
            <v>MG-B-01</v>
          </cell>
          <cell r="F218" t="str">
            <v>RECIP LIFE</v>
          </cell>
          <cell r="G218" t="str">
            <v>CEBI</v>
          </cell>
          <cell r="H218">
            <v>35</v>
          </cell>
          <cell r="I218" t="str">
            <v>H20</v>
          </cell>
          <cell r="J218">
            <v>1</v>
          </cell>
          <cell r="K218">
            <v>2</v>
          </cell>
          <cell r="L218" t="str">
            <v>GABL.4.D</v>
          </cell>
        </row>
        <row r="219">
          <cell r="A219">
            <v>93327154</v>
          </cell>
          <cell r="B219" t="str">
            <v>G1</v>
          </cell>
          <cell r="D219" t="str">
            <v>CEVA</v>
          </cell>
          <cell r="E219" t="str">
            <v>MG-B-02</v>
          </cell>
          <cell r="F219" t="str">
            <v>RECIP SUPER</v>
          </cell>
          <cell r="G219" t="str">
            <v>CEBI</v>
          </cell>
          <cell r="H219">
            <v>35</v>
          </cell>
          <cell r="I219" t="str">
            <v>H20</v>
          </cell>
          <cell r="J219">
            <v>0</v>
          </cell>
          <cell r="K219">
            <v>1</v>
          </cell>
          <cell r="L219" t="str">
            <v>GABL.4.D</v>
          </cell>
        </row>
        <row r="220">
          <cell r="A220">
            <v>93382096</v>
          </cell>
          <cell r="B220" t="str">
            <v>G1</v>
          </cell>
          <cell r="D220" t="str">
            <v>CEVA</v>
          </cell>
          <cell r="E220" t="str">
            <v>MG-F-17</v>
          </cell>
          <cell r="F220" t="str">
            <v>AMORTEC TRAS</v>
          </cell>
          <cell r="G220" t="str">
            <v>COFAP</v>
          </cell>
          <cell r="H220">
            <v>120</v>
          </cell>
          <cell r="I220" t="str">
            <v>1/2 H20</v>
          </cell>
          <cell r="J220">
            <v>1</v>
          </cell>
          <cell r="K220">
            <v>2</v>
          </cell>
          <cell r="L220" t="str">
            <v>GABL.4.D</v>
          </cell>
        </row>
        <row r="221">
          <cell r="A221">
            <v>93383086</v>
          </cell>
          <cell r="B221" t="str">
            <v>G1</v>
          </cell>
          <cell r="D221" t="str">
            <v>CEVA</v>
          </cell>
          <cell r="E221" t="str">
            <v>MG-C1-02</v>
          </cell>
          <cell r="F221" t="str">
            <v>MANGUEIRA DHI</v>
          </cell>
          <cell r="G221" t="str">
            <v>PARANOÁ</v>
          </cell>
          <cell r="H221">
            <v>144</v>
          </cell>
          <cell r="I221" t="str">
            <v>H20</v>
          </cell>
          <cell r="J221">
            <v>0</v>
          </cell>
          <cell r="K221">
            <v>1</v>
          </cell>
          <cell r="L221" t="str">
            <v>GABL.4.D</v>
          </cell>
        </row>
        <row r="222">
          <cell r="A222">
            <v>93384183</v>
          </cell>
          <cell r="B222" t="str">
            <v>G1</v>
          </cell>
          <cell r="C222" t="str">
            <v>PF</v>
          </cell>
          <cell r="D222" t="str">
            <v>CEVA</v>
          </cell>
          <cell r="E222" t="str">
            <v>MG-C1-10</v>
          </cell>
          <cell r="F222" t="str">
            <v>TRIÂNGULO</v>
          </cell>
          <cell r="G222" t="str">
            <v>ELDORADO</v>
          </cell>
          <cell r="H222">
            <v>150</v>
          </cell>
          <cell r="I222" t="str">
            <v>H20</v>
          </cell>
          <cell r="J222">
            <v>0</v>
          </cell>
          <cell r="K222">
            <v>1</v>
          </cell>
          <cell r="L222" t="str">
            <v>GABL.4.D</v>
          </cell>
          <cell r="M222" t="str">
            <v>F23</v>
          </cell>
          <cell r="N222">
            <v>1</v>
          </cell>
          <cell r="O222">
            <v>1</v>
          </cell>
          <cell r="P222">
            <v>2</v>
          </cell>
        </row>
        <row r="223">
          <cell r="A223">
            <v>94724292</v>
          </cell>
          <cell r="B223" t="str">
            <v>G1</v>
          </cell>
          <cell r="D223" t="str">
            <v>CEVA</v>
          </cell>
          <cell r="E223" t="str">
            <v>MG-I-06</v>
          </cell>
          <cell r="F223" t="str">
            <v>ALAV FRE ESTA</v>
          </cell>
          <cell r="G223" t="str">
            <v>MAXION SISTE</v>
          </cell>
          <cell r="H223">
            <v>240</v>
          </cell>
          <cell r="I223" t="str">
            <v>H20</v>
          </cell>
          <cell r="J223">
            <v>0</v>
          </cell>
          <cell r="K223">
            <v>1</v>
          </cell>
          <cell r="L223" t="str">
            <v>GABL.4.D</v>
          </cell>
        </row>
        <row r="224">
          <cell r="A224">
            <v>94753411</v>
          </cell>
          <cell r="B224" t="str">
            <v>G1</v>
          </cell>
          <cell r="D224" t="str">
            <v>CEVA</v>
          </cell>
          <cell r="E224" t="str">
            <v>MG-F-20</v>
          </cell>
          <cell r="F224" t="str">
            <v>MANGUEIRA DHI</v>
          </cell>
          <cell r="G224" t="str">
            <v>PARANOÁ</v>
          </cell>
          <cell r="H224">
            <v>144</v>
          </cell>
          <cell r="I224" t="str">
            <v>H20</v>
          </cell>
          <cell r="J224">
            <v>0</v>
          </cell>
          <cell r="K224">
            <v>1</v>
          </cell>
          <cell r="L224" t="str">
            <v>GABL.4.D</v>
          </cell>
        </row>
        <row r="225">
          <cell r="A225">
            <v>93268364</v>
          </cell>
          <cell r="B225" t="str">
            <v>G1</v>
          </cell>
          <cell r="C225" t="str">
            <v>GS</v>
          </cell>
          <cell r="D225" t="str">
            <v>CEVA</v>
          </cell>
          <cell r="E225" t="str">
            <v>MG-I-01</v>
          </cell>
          <cell r="F225" t="str">
            <v>DEFLETOR D´ÁGUA</v>
          </cell>
          <cell r="G225" t="str">
            <v>DYNAPLAST</v>
          </cell>
          <cell r="H225">
            <v>90</v>
          </cell>
          <cell r="I225" t="str">
            <v>H20</v>
          </cell>
          <cell r="J225">
            <v>0</v>
          </cell>
          <cell r="K225">
            <v>1</v>
          </cell>
          <cell r="L225" t="str">
            <v>GABL.4.E</v>
          </cell>
        </row>
        <row r="226">
          <cell r="A226">
            <v>93338388</v>
          </cell>
          <cell r="B226" t="str">
            <v>G1</v>
          </cell>
          <cell r="D226" t="str">
            <v>CEVA</v>
          </cell>
          <cell r="E226" t="str">
            <v>MG-C1-09</v>
          </cell>
          <cell r="F226" t="str">
            <v>EXTINTOR</v>
          </cell>
          <cell r="G226" t="str">
            <v xml:space="preserve">RESIL COMERCIAL </v>
          </cell>
          <cell r="H226">
            <v>108</v>
          </cell>
          <cell r="I226">
            <v>423535</v>
          </cell>
          <cell r="J226">
            <v>0</v>
          </cell>
          <cell r="K226">
            <v>1</v>
          </cell>
          <cell r="L226" t="str">
            <v>GABL.4.E</v>
          </cell>
        </row>
        <row r="227">
          <cell r="A227">
            <v>94700431</v>
          </cell>
          <cell r="B227" t="str">
            <v>G1</v>
          </cell>
          <cell r="D227" t="str">
            <v>CEVA</v>
          </cell>
          <cell r="E227" t="str">
            <v>MG-G-13</v>
          </cell>
          <cell r="F227" t="str">
            <v>RESERV PART FRIO</v>
          </cell>
          <cell r="G227" t="str">
            <v>CEBI BRASIL</v>
          </cell>
          <cell r="H227">
            <v>120</v>
          </cell>
          <cell r="I227" t="str">
            <v>H20</v>
          </cell>
          <cell r="J227">
            <v>0</v>
          </cell>
          <cell r="K227">
            <v>1</v>
          </cell>
          <cell r="L227" t="str">
            <v>GABL.4.E</v>
          </cell>
        </row>
        <row r="228">
          <cell r="A228">
            <v>9202367</v>
          </cell>
          <cell r="B228" t="str">
            <v>G1</v>
          </cell>
          <cell r="C228" t="str">
            <v>PF</v>
          </cell>
          <cell r="D228" t="str">
            <v>CEVA</v>
          </cell>
          <cell r="E228" t="str">
            <v>MG-B-05B</v>
          </cell>
          <cell r="F228" t="str">
            <v>JUNTA ESCAPAM</v>
          </cell>
          <cell r="G228" t="str">
            <v>ELRING KLING</v>
          </cell>
          <cell r="H228">
            <v>130</v>
          </cell>
          <cell r="I228" t="str">
            <v>0CXPAPEL</v>
          </cell>
          <cell r="J228">
            <v>0</v>
          </cell>
          <cell r="K228">
            <v>2</v>
          </cell>
          <cell r="L228" t="str">
            <v>GABL.4.F</v>
          </cell>
          <cell r="M228" t="str">
            <v>F23</v>
          </cell>
          <cell r="N228">
            <v>4</v>
          </cell>
          <cell r="O228">
            <v>1</v>
          </cell>
          <cell r="P228">
            <v>2</v>
          </cell>
        </row>
        <row r="229">
          <cell r="A229">
            <v>90375312</v>
          </cell>
          <cell r="B229" t="str">
            <v>G1</v>
          </cell>
          <cell r="C229" t="str">
            <v>PF</v>
          </cell>
          <cell r="D229" t="str">
            <v>CEVA</v>
          </cell>
          <cell r="E229" t="str">
            <v>MG-A-17A</v>
          </cell>
          <cell r="F229" t="str">
            <v xml:space="preserve">MANG. BOOSTER </v>
          </cell>
          <cell r="G229" t="str">
            <v>DAYTEC</v>
          </cell>
          <cell r="H229">
            <v>50</v>
          </cell>
          <cell r="I229">
            <v>2004</v>
          </cell>
          <cell r="J229">
            <v>0</v>
          </cell>
          <cell r="K229">
            <v>2</v>
          </cell>
          <cell r="L229" t="str">
            <v>GABL.4.F</v>
          </cell>
          <cell r="M229" t="str">
            <v>F24</v>
          </cell>
          <cell r="N229">
            <v>2</v>
          </cell>
          <cell r="O229">
            <v>1</v>
          </cell>
          <cell r="P229">
            <v>5</v>
          </cell>
        </row>
        <row r="230">
          <cell r="A230">
            <v>90473457</v>
          </cell>
          <cell r="B230" t="str">
            <v>G1</v>
          </cell>
          <cell r="C230" t="str">
            <v>PF</v>
          </cell>
          <cell r="D230" t="str">
            <v>CEVA</v>
          </cell>
          <cell r="E230" t="str">
            <v>MG-B-11B</v>
          </cell>
          <cell r="F230" t="str">
            <v>PARAFUSO RODA</v>
          </cell>
          <cell r="G230" t="str">
            <v>FIBAM</v>
          </cell>
          <cell r="H230">
            <v>200</v>
          </cell>
          <cell r="I230">
            <v>2001</v>
          </cell>
          <cell r="J230">
            <v>0</v>
          </cell>
          <cell r="K230">
            <v>10</v>
          </cell>
          <cell r="L230" t="str">
            <v>GABL.4.F</v>
          </cell>
          <cell r="M230" t="str">
            <v>F23</v>
          </cell>
          <cell r="N230">
            <v>1</v>
          </cell>
          <cell r="O230">
            <v>1</v>
          </cell>
          <cell r="P230">
            <v>2</v>
          </cell>
        </row>
        <row r="231">
          <cell r="A231">
            <v>90473457</v>
          </cell>
          <cell r="B231" t="str">
            <v>G1</v>
          </cell>
          <cell r="C231" t="str">
            <v>PF</v>
          </cell>
          <cell r="D231" t="str">
            <v>CEVA</v>
          </cell>
          <cell r="E231" t="str">
            <v>MG-B-13B</v>
          </cell>
          <cell r="F231" t="str">
            <v>PARAFUSO RODA</v>
          </cell>
          <cell r="G231" t="str">
            <v>FIBAM</v>
          </cell>
          <cell r="H231">
            <v>200</v>
          </cell>
          <cell r="I231">
            <v>2001</v>
          </cell>
          <cell r="J231">
            <v>0</v>
          </cell>
          <cell r="K231">
            <v>10</v>
          </cell>
          <cell r="L231" t="str">
            <v>GABL.4.F</v>
          </cell>
          <cell r="M231" t="str">
            <v>F24</v>
          </cell>
          <cell r="N231">
            <v>1</v>
          </cell>
          <cell r="O231">
            <v>2</v>
          </cell>
          <cell r="P231">
            <v>5</v>
          </cell>
        </row>
        <row r="232">
          <cell r="A232">
            <v>90484219</v>
          </cell>
          <cell r="B232" t="str">
            <v>G1</v>
          </cell>
          <cell r="C232" t="str">
            <v>PF</v>
          </cell>
          <cell r="D232" t="str">
            <v>CEVA</v>
          </cell>
          <cell r="E232" t="str">
            <v>MG-B-10A</v>
          </cell>
          <cell r="F232" t="str">
            <v>BUZINA-CJ</v>
          </cell>
          <cell r="G232" t="str">
            <v>IMPORTADA</v>
          </cell>
          <cell r="H232">
            <v>36</v>
          </cell>
          <cell r="I232">
            <v>2004</v>
          </cell>
          <cell r="J232">
            <v>0</v>
          </cell>
          <cell r="K232">
            <v>3</v>
          </cell>
          <cell r="L232" t="str">
            <v>GABL.4.F</v>
          </cell>
          <cell r="M232" t="str">
            <v>F23</v>
          </cell>
          <cell r="N232">
            <v>1</v>
          </cell>
          <cell r="O232">
            <v>1</v>
          </cell>
          <cell r="P232">
            <v>2</v>
          </cell>
        </row>
        <row r="233">
          <cell r="A233">
            <v>93310386</v>
          </cell>
          <cell r="B233" t="str">
            <v>G1</v>
          </cell>
          <cell r="C233" t="str">
            <v>GS</v>
          </cell>
          <cell r="D233" t="str">
            <v>CEVA</v>
          </cell>
          <cell r="E233" t="str">
            <v>MG-D-05</v>
          </cell>
          <cell r="F233" t="str">
            <v>SUP MÓDULO</v>
          </cell>
          <cell r="G233" t="str">
            <v>NIKEN</v>
          </cell>
          <cell r="H233">
            <v>42</v>
          </cell>
          <cell r="I233">
            <v>2004</v>
          </cell>
          <cell r="J233" t="str">
            <v>5CXs</v>
          </cell>
          <cell r="K233" t="str">
            <v>25CXs</v>
          </cell>
          <cell r="L233" t="str">
            <v>GABL.4.F</v>
          </cell>
          <cell r="M233" t="str">
            <v>F23</v>
          </cell>
        </row>
        <row r="234">
          <cell r="A234">
            <v>93380086</v>
          </cell>
          <cell r="B234" t="str">
            <v>G1</v>
          </cell>
          <cell r="C234" t="str">
            <v>PF</v>
          </cell>
          <cell r="D234" t="str">
            <v>GES</v>
          </cell>
          <cell r="E234" t="str">
            <v>ÁREA TRANSF.</v>
          </cell>
          <cell r="F234" t="str">
            <v xml:space="preserve"> GANCHO REB SU</v>
          </cell>
          <cell r="G234" t="str">
            <v>GESTAMP</v>
          </cell>
          <cell r="H234">
            <v>60</v>
          </cell>
          <cell r="I234" t="str">
            <v>DOLLY</v>
          </cell>
          <cell r="J234">
            <v>0</v>
          </cell>
          <cell r="K234">
            <v>1</v>
          </cell>
          <cell r="L234" t="str">
            <v>GABL.4.F</v>
          </cell>
          <cell r="M234" t="str">
            <v>F23</v>
          </cell>
          <cell r="N234">
            <v>2</v>
          </cell>
          <cell r="O234">
            <v>1</v>
          </cell>
          <cell r="P234">
            <v>2</v>
          </cell>
        </row>
        <row r="235">
          <cell r="A235">
            <v>93381407</v>
          </cell>
          <cell r="B235" t="str">
            <v>G1</v>
          </cell>
          <cell r="C235" t="str">
            <v>PF</v>
          </cell>
          <cell r="D235" t="str">
            <v>GES</v>
          </cell>
          <cell r="E235" t="str">
            <v>ÁREA TRANSF.</v>
          </cell>
          <cell r="F235" t="str">
            <v xml:space="preserve"> GANCHO REB PR</v>
          </cell>
          <cell r="G235" t="str">
            <v>GESTAMP</v>
          </cell>
          <cell r="H235">
            <v>60</v>
          </cell>
          <cell r="I235" t="str">
            <v>DOLLY</v>
          </cell>
          <cell r="J235">
            <v>0</v>
          </cell>
          <cell r="K235">
            <v>1</v>
          </cell>
          <cell r="L235" t="str">
            <v>GABL.4.F</v>
          </cell>
          <cell r="M235" t="str">
            <v>F23</v>
          </cell>
          <cell r="N235">
            <v>2</v>
          </cell>
          <cell r="O235">
            <v>1</v>
          </cell>
          <cell r="P235">
            <v>2</v>
          </cell>
        </row>
        <row r="236">
          <cell r="A236">
            <v>93384286</v>
          </cell>
          <cell r="B236" t="str">
            <v>G1</v>
          </cell>
          <cell r="D236" t="str">
            <v>CEVA</v>
          </cell>
          <cell r="E236" t="str">
            <v>MG-D-16</v>
          </cell>
          <cell r="F236" t="str">
            <v>CALOTA SUPER</v>
          </cell>
          <cell r="G236" t="str">
            <v>ZANINI</v>
          </cell>
          <cell r="H236">
            <v>80</v>
          </cell>
          <cell r="I236" t="str">
            <v>CD061466</v>
          </cell>
          <cell r="J236">
            <v>0</v>
          </cell>
          <cell r="K236">
            <v>1</v>
          </cell>
          <cell r="L236" t="str">
            <v>GABL.4.F</v>
          </cell>
        </row>
        <row r="237">
          <cell r="A237">
            <v>94703193</v>
          </cell>
          <cell r="B237" t="str">
            <v>G1</v>
          </cell>
          <cell r="D237" t="str">
            <v>CEVA</v>
          </cell>
          <cell r="E237" t="str">
            <v>MG-D-15</v>
          </cell>
          <cell r="F237" t="str">
            <v>CALOTA PRISMA 1.4</v>
          </cell>
          <cell r="G237" t="str">
            <v>ZANINI</v>
          </cell>
          <cell r="H237">
            <v>80</v>
          </cell>
          <cell r="I237" t="str">
            <v>CD061466</v>
          </cell>
          <cell r="J237">
            <v>0</v>
          </cell>
          <cell r="K237">
            <v>1</v>
          </cell>
          <cell r="L237" t="str">
            <v>GABL.4.F</v>
          </cell>
        </row>
        <row r="238">
          <cell r="A238">
            <v>94704689</v>
          </cell>
          <cell r="B238" t="str">
            <v>G1</v>
          </cell>
          <cell r="C238" t="str">
            <v>PF</v>
          </cell>
          <cell r="D238" t="str">
            <v>CEVA</v>
          </cell>
          <cell r="E238" t="str">
            <v>MG-C-10</v>
          </cell>
          <cell r="F238" t="str">
            <v>MANGUEIRA DO AR</v>
          </cell>
          <cell r="G238" t="str">
            <v>PARANOÁ</v>
          </cell>
          <cell r="H238">
            <v>120</v>
          </cell>
          <cell r="I238" t="str">
            <v>H20</v>
          </cell>
          <cell r="J238">
            <v>0</v>
          </cell>
          <cell r="K238">
            <v>1</v>
          </cell>
          <cell r="L238" t="str">
            <v>GABL.4.F</v>
          </cell>
          <cell r="M238" t="str">
            <v>F23</v>
          </cell>
          <cell r="N238">
            <v>2</v>
          </cell>
          <cell r="O238">
            <v>1</v>
          </cell>
          <cell r="P238">
            <v>2</v>
          </cell>
        </row>
        <row r="239">
          <cell r="A239">
            <v>94706692</v>
          </cell>
          <cell r="B239" t="str">
            <v>G1</v>
          </cell>
          <cell r="C239" t="str">
            <v>PF</v>
          </cell>
          <cell r="D239" t="str">
            <v>CEVA</v>
          </cell>
          <cell r="E239" t="str">
            <v>MG-C-11</v>
          </cell>
          <cell r="F239" t="str">
            <v>TUBO DE BORRACHA</v>
          </cell>
          <cell r="G239" t="str">
            <v>MANGOTEX</v>
          </cell>
          <cell r="H239">
            <v>150</v>
          </cell>
          <cell r="I239" t="str">
            <v>H20</v>
          </cell>
          <cell r="J239">
            <v>0</v>
          </cell>
          <cell r="K239">
            <v>1</v>
          </cell>
          <cell r="L239" t="str">
            <v>GABL.4.F</v>
          </cell>
          <cell r="M239" t="str">
            <v>F23</v>
          </cell>
          <cell r="N239">
            <v>2</v>
          </cell>
          <cell r="O239">
            <v>1</v>
          </cell>
          <cell r="P239">
            <v>2</v>
          </cell>
        </row>
        <row r="240">
          <cell r="A240">
            <v>94708084</v>
          </cell>
          <cell r="B240" t="str">
            <v>G1</v>
          </cell>
          <cell r="D240" t="str">
            <v>CEVA</v>
          </cell>
          <cell r="E240" t="str">
            <v>PALET</v>
          </cell>
          <cell r="F240" t="str">
            <v>ESPELHO EXTERNO LE</v>
          </cell>
          <cell r="G240" t="str">
            <v>FICOSA</v>
          </cell>
          <cell r="H240">
            <v>120</v>
          </cell>
          <cell r="I240" t="str">
            <v>CD061466</v>
          </cell>
          <cell r="J240">
            <v>0</v>
          </cell>
          <cell r="K240">
            <v>1</v>
          </cell>
          <cell r="L240" t="str">
            <v>GABL.4.F</v>
          </cell>
        </row>
        <row r="241">
          <cell r="A241">
            <v>94708085</v>
          </cell>
          <cell r="B241" t="str">
            <v>G1</v>
          </cell>
          <cell r="D241" t="str">
            <v>CEVA</v>
          </cell>
          <cell r="E241" t="str">
            <v>PALET</v>
          </cell>
          <cell r="F241" t="str">
            <v>ESPELHO EXTERNO LD</v>
          </cell>
          <cell r="G241" t="str">
            <v>FICOSA</v>
          </cell>
          <cell r="H241">
            <v>120</v>
          </cell>
          <cell r="I241" t="str">
            <v>CD061466</v>
          </cell>
          <cell r="J241">
            <v>0</v>
          </cell>
          <cell r="K241">
            <v>1</v>
          </cell>
          <cell r="L241" t="str">
            <v>GABL.4.F</v>
          </cell>
        </row>
        <row r="242">
          <cell r="A242">
            <v>94735014</v>
          </cell>
          <cell r="B242" t="str">
            <v>G1</v>
          </cell>
          <cell r="D242" t="str">
            <v>CEVA</v>
          </cell>
          <cell r="E242" t="str">
            <v>MG-D-17</v>
          </cell>
          <cell r="F242" t="str">
            <v>CALOTA CELTA</v>
          </cell>
          <cell r="G242" t="str">
            <v>ZANINI</v>
          </cell>
          <cell r="H242">
            <v>80</v>
          </cell>
          <cell r="I242" t="str">
            <v>CD061466</v>
          </cell>
          <cell r="J242">
            <v>0</v>
          </cell>
          <cell r="K242">
            <v>1</v>
          </cell>
          <cell r="L242" t="str">
            <v>GABL.4.F</v>
          </cell>
        </row>
        <row r="243">
          <cell r="A243">
            <v>94735015</v>
          </cell>
          <cell r="B243" t="str">
            <v>G1</v>
          </cell>
          <cell r="D243" t="str">
            <v>CEVA</v>
          </cell>
          <cell r="E243" t="str">
            <v>MG-D-16</v>
          </cell>
          <cell r="F243" t="str">
            <v>CALOTA 14 LS</v>
          </cell>
          <cell r="G243" t="str">
            <v>ZANINI</v>
          </cell>
          <cell r="H243">
            <v>80</v>
          </cell>
          <cell r="I243" t="str">
            <v>CD061466</v>
          </cell>
          <cell r="J243">
            <v>0</v>
          </cell>
          <cell r="K243">
            <v>1</v>
          </cell>
          <cell r="L243" t="str">
            <v>GABL.4.F</v>
          </cell>
        </row>
        <row r="244">
          <cell r="A244">
            <v>94735688</v>
          </cell>
          <cell r="B244" t="str">
            <v>G1</v>
          </cell>
          <cell r="D244" t="str">
            <v>CEVA</v>
          </cell>
          <cell r="E244" t="str">
            <v>PALET</v>
          </cell>
          <cell r="F244" t="str">
            <v>ESPELHO TEXTURIZADO LE</v>
          </cell>
          <cell r="G244" t="str">
            <v>FICOSA</v>
          </cell>
          <cell r="H244">
            <v>120</v>
          </cell>
          <cell r="I244" t="str">
            <v>CD061466</v>
          </cell>
          <cell r="J244">
            <v>0</v>
          </cell>
          <cell r="K244">
            <v>1</v>
          </cell>
          <cell r="L244" t="str">
            <v>GABL.4.F</v>
          </cell>
        </row>
        <row r="245">
          <cell r="A245">
            <v>94735690</v>
          </cell>
          <cell r="B245" t="str">
            <v>G1</v>
          </cell>
          <cell r="D245" t="str">
            <v>CEVA</v>
          </cell>
          <cell r="E245" t="str">
            <v>PALET</v>
          </cell>
          <cell r="F245" t="str">
            <v>ESPELHO TEXTURIZADO LD</v>
          </cell>
          <cell r="G245" t="str">
            <v>FICOSA</v>
          </cell>
          <cell r="H245">
            <v>120</v>
          </cell>
          <cell r="I245" t="str">
            <v>CD061466</v>
          </cell>
          <cell r="J245">
            <v>0</v>
          </cell>
          <cell r="K245">
            <v>1</v>
          </cell>
          <cell r="L245" t="str">
            <v>GABL.4.F</v>
          </cell>
        </row>
        <row r="246">
          <cell r="A246">
            <v>94735693</v>
          </cell>
          <cell r="B246" t="str">
            <v>G1</v>
          </cell>
          <cell r="D246" t="str">
            <v>CEVA</v>
          </cell>
          <cell r="E246" t="str">
            <v>PALET</v>
          </cell>
          <cell r="F246" t="str">
            <v>ESPELHO BRANCO LD</v>
          </cell>
          <cell r="G246" t="str">
            <v>FICOSA</v>
          </cell>
          <cell r="H246">
            <v>120</v>
          </cell>
          <cell r="I246" t="str">
            <v>CD061466</v>
          </cell>
          <cell r="J246">
            <v>0</v>
          </cell>
          <cell r="K246">
            <v>1</v>
          </cell>
          <cell r="L246" t="str">
            <v>GABL.4.F</v>
          </cell>
        </row>
        <row r="247">
          <cell r="A247">
            <v>94735695</v>
          </cell>
          <cell r="B247" t="str">
            <v>G1</v>
          </cell>
          <cell r="D247" t="str">
            <v>CEVA</v>
          </cell>
          <cell r="E247" t="str">
            <v>PALET</v>
          </cell>
          <cell r="F247" t="str">
            <v>ESPELHO BRANCO LE</v>
          </cell>
          <cell r="G247" t="str">
            <v>FICOSA</v>
          </cell>
          <cell r="H247">
            <v>120</v>
          </cell>
          <cell r="I247" t="str">
            <v>CD061466</v>
          </cell>
          <cell r="J247">
            <v>0</v>
          </cell>
          <cell r="K247">
            <v>1</v>
          </cell>
          <cell r="L247" t="str">
            <v>GABL.4.F</v>
          </cell>
        </row>
        <row r="248">
          <cell r="A248">
            <v>94742402</v>
          </cell>
          <cell r="B248" t="str">
            <v>G1</v>
          </cell>
          <cell r="C248" t="str">
            <v>PF</v>
          </cell>
          <cell r="D248" t="str">
            <v>CEVA</v>
          </cell>
          <cell r="E248" t="str">
            <v>MG-C-12</v>
          </cell>
          <cell r="F248" t="str">
            <v>MANGUEIRA C46</v>
          </cell>
          <cell r="G248" t="str">
            <v>MANGOTEX</v>
          </cell>
          <cell r="H248">
            <v>300</v>
          </cell>
          <cell r="I248" t="str">
            <v>H20</v>
          </cell>
          <cell r="J248">
            <v>0</v>
          </cell>
          <cell r="K248">
            <v>1</v>
          </cell>
          <cell r="L248" t="str">
            <v>GABL.4.F</v>
          </cell>
          <cell r="M248" t="str">
            <v>F23</v>
          </cell>
          <cell r="N248">
            <v>2</v>
          </cell>
          <cell r="O248">
            <v>1</v>
          </cell>
          <cell r="P248">
            <v>2</v>
          </cell>
        </row>
        <row r="249">
          <cell r="A249">
            <v>94753162</v>
          </cell>
          <cell r="B249" t="str">
            <v>G1</v>
          </cell>
          <cell r="D249" t="str">
            <v>CEVA</v>
          </cell>
          <cell r="E249" t="str">
            <v>PALET</v>
          </cell>
          <cell r="F249" t="str">
            <v>ESPELHO PRETO LD</v>
          </cell>
          <cell r="G249" t="str">
            <v>FICOSA</v>
          </cell>
          <cell r="H249">
            <v>120</v>
          </cell>
          <cell r="I249" t="str">
            <v>CD061466</v>
          </cell>
          <cell r="J249">
            <v>0</v>
          </cell>
          <cell r="K249">
            <v>1</v>
          </cell>
          <cell r="L249" t="str">
            <v>GABL.4.F</v>
          </cell>
        </row>
        <row r="250">
          <cell r="A250">
            <v>94753163</v>
          </cell>
          <cell r="B250" t="str">
            <v>G1</v>
          </cell>
          <cell r="D250" t="str">
            <v>CEVA</v>
          </cell>
          <cell r="E250" t="str">
            <v>PALET</v>
          </cell>
          <cell r="F250" t="str">
            <v>ESPELHO PRETO LE</v>
          </cell>
          <cell r="G250" t="str">
            <v>FICOSA</v>
          </cell>
          <cell r="H250">
            <v>120</v>
          </cell>
          <cell r="I250" t="str">
            <v>CD061466</v>
          </cell>
          <cell r="J250">
            <v>0</v>
          </cell>
          <cell r="K250">
            <v>1</v>
          </cell>
          <cell r="L250" t="str">
            <v>GABL.4.F</v>
          </cell>
        </row>
        <row r="251">
          <cell r="A251">
            <v>94753166</v>
          </cell>
          <cell r="B251" t="str">
            <v>G1</v>
          </cell>
          <cell r="D251" t="str">
            <v>CEVA</v>
          </cell>
          <cell r="E251" t="str">
            <v>PALET</v>
          </cell>
          <cell r="F251" t="str">
            <v>ESPELHO PRATA LD</v>
          </cell>
          <cell r="G251" t="str">
            <v>FICOSA</v>
          </cell>
          <cell r="H251">
            <v>120</v>
          </cell>
          <cell r="I251" t="str">
            <v>CD061466</v>
          </cell>
          <cell r="J251">
            <v>0</v>
          </cell>
          <cell r="K251">
            <v>1</v>
          </cell>
          <cell r="L251" t="str">
            <v>GABL.4.F</v>
          </cell>
        </row>
        <row r="252">
          <cell r="A252">
            <v>94753167</v>
          </cell>
          <cell r="B252" t="str">
            <v>G1</v>
          </cell>
          <cell r="D252" t="str">
            <v>CEVA</v>
          </cell>
          <cell r="E252" t="str">
            <v>PALET</v>
          </cell>
          <cell r="F252" t="str">
            <v>ESPELHO PRATA LE</v>
          </cell>
          <cell r="G252" t="str">
            <v>FICOSA</v>
          </cell>
          <cell r="H252">
            <v>120</v>
          </cell>
          <cell r="I252" t="str">
            <v>CD061466</v>
          </cell>
          <cell r="J252">
            <v>0</v>
          </cell>
          <cell r="K252">
            <v>1</v>
          </cell>
          <cell r="L252" t="str">
            <v>GABL.4.F</v>
          </cell>
        </row>
        <row r="253">
          <cell r="A253">
            <v>94755449</v>
          </cell>
          <cell r="B253" t="str">
            <v>G1</v>
          </cell>
          <cell r="D253" t="str">
            <v>CEVA</v>
          </cell>
          <cell r="E253" t="str">
            <v>PALET</v>
          </cell>
          <cell r="F253" t="str">
            <v>ESPELHO CINZA LE</v>
          </cell>
          <cell r="G253" t="str">
            <v>FICOSA</v>
          </cell>
          <cell r="H253">
            <v>120</v>
          </cell>
          <cell r="I253" t="str">
            <v>CD061466</v>
          </cell>
          <cell r="J253">
            <v>0</v>
          </cell>
          <cell r="K253">
            <v>1</v>
          </cell>
          <cell r="L253" t="str">
            <v>GABL.4.F</v>
          </cell>
        </row>
        <row r="254">
          <cell r="A254">
            <v>94755450</v>
          </cell>
          <cell r="B254" t="str">
            <v>G1</v>
          </cell>
          <cell r="D254" t="str">
            <v>CEVA</v>
          </cell>
          <cell r="E254" t="str">
            <v>PALET</v>
          </cell>
          <cell r="F254" t="str">
            <v>ESPELHO CINZA LD</v>
          </cell>
          <cell r="G254" t="str">
            <v>FICOSA</v>
          </cell>
          <cell r="H254">
            <v>120</v>
          </cell>
          <cell r="I254" t="str">
            <v>CD061466</v>
          </cell>
          <cell r="J254">
            <v>0</v>
          </cell>
          <cell r="K254">
            <v>1</v>
          </cell>
          <cell r="L254" t="str">
            <v>GABL.4.F</v>
          </cell>
        </row>
        <row r="255">
          <cell r="A255">
            <v>94759165</v>
          </cell>
          <cell r="B255" t="str">
            <v>G1</v>
          </cell>
          <cell r="D255" t="str">
            <v>CEVA</v>
          </cell>
          <cell r="E255" t="str">
            <v>PALET</v>
          </cell>
          <cell r="F255" t="str">
            <v>ESPELHO VERMELHO LD</v>
          </cell>
          <cell r="G255" t="str">
            <v>FICOSA</v>
          </cell>
          <cell r="H255">
            <v>120</v>
          </cell>
          <cell r="I255" t="str">
            <v>CD061466</v>
          </cell>
          <cell r="J255">
            <v>0</v>
          </cell>
          <cell r="K255">
            <v>1</v>
          </cell>
          <cell r="L255" t="str">
            <v>GABL.4.F</v>
          </cell>
        </row>
        <row r="256">
          <cell r="A256">
            <v>94759166</v>
          </cell>
          <cell r="B256" t="str">
            <v>G1</v>
          </cell>
          <cell r="D256" t="str">
            <v>CEVA</v>
          </cell>
          <cell r="E256" t="str">
            <v>PALET</v>
          </cell>
          <cell r="F256" t="str">
            <v>ESPELHO VERMELHO LE</v>
          </cell>
          <cell r="G256" t="str">
            <v>FICOSA</v>
          </cell>
          <cell r="H256">
            <v>120</v>
          </cell>
          <cell r="I256" t="str">
            <v>CD061466</v>
          </cell>
          <cell r="J256">
            <v>0</v>
          </cell>
          <cell r="K256">
            <v>1</v>
          </cell>
          <cell r="L256" t="str">
            <v>GABL.4.F</v>
          </cell>
        </row>
        <row r="257">
          <cell r="A257">
            <v>3439407</v>
          </cell>
          <cell r="B257" t="str">
            <v>G1</v>
          </cell>
          <cell r="C257" t="str">
            <v>PF</v>
          </cell>
          <cell r="D257" t="str">
            <v>CEVA</v>
          </cell>
          <cell r="E257" t="str">
            <v>MG-A-09C</v>
          </cell>
          <cell r="F257" t="str">
            <v>COXIM SUP PLA</v>
          </cell>
          <cell r="G257" t="str">
            <v>SILIBOR</v>
          </cell>
          <cell r="H257">
            <v>700</v>
          </cell>
          <cell r="I257">
            <v>2001</v>
          </cell>
          <cell r="J257">
            <v>0</v>
          </cell>
          <cell r="K257">
            <v>1</v>
          </cell>
          <cell r="L257" t="str">
            <v>GARL.4.G</v>
          </cell>
          <cell r="M257" t="str">
            <v>F23</v>
          </cell>
          <cell r="N257">
            <v>3</v>
          </cell>
          <cell r="O257">
            <v>1</v>
          </cell>
          <cell r="P257">
            <v>2</v>
          </cell>
        </row>
        <row r="258">
          <cell r="A258">
            <v>9157116</v>
          </cell>
          <cell r="B258" t="str">
            <v>G1</v>
          </cell>
          <cell r="C258" t="str">
            <v>PF</v>
          </cell>
          <cell r="D258" t="str">
            <v>CEVA</v>
          </cell>
          <cell r="E258" t="str">
            <v>MG-A-04B</v>
          </cell>
          <cell r="F258" t="str">
            <v>PORCA ESCAPAM</v>
          </cell>
          <cell r="G258" t="str">
            <v>WILHELM BOEL</v>
          </cell>
          <cell r="H258">
            <v>1600</v>
          </cell>
          <cell r="I258">
            <v>2001</v>
          </cell>
          <cell r="J258">
            <v>0</v>
          </cell>
          <cell r="K258">
            <v>1</v>
          </cell>
          <cell r="L258" t="str">
            <v>GARL.4.G</v>
          </cell>
          <cell r="M258" t="str">
            <v>F23</v>
          </cell>
          <cell r="N258">
            <v>15</v>
          </cell>
          <cell r="O258">
            <v>1</v>
          </cell>
          <cell r="P258">
            <v>2</v>
          </cell>
        </row>
        <row r="259">
          <cell r="A259">
            <v>9202468</v>
          </cell>
          <cell r="B259" t="str">
            <v>G1</v>
          </cell>
          <cell r="C259" t="str">
            <v>PF</v>
          </cell>
          <cell r="D259" t="str">
            <v>CEVA</v>
          </cell>
          <cell r="E259" t="str">
            <v>MG-A-16C</v>
          </cell>
          <cell r="F259" t="str">
            <v>PRESILHA</v>
          </cell>
          <cell r="G259" t="str">
            <v>PROGERAL</v>
          </cell>
          <cell r="H259">
            <v>300</v>
          </cell>
          <cell r="I259">
            <v>2002</v>
          </cell>
          <cell r="J259">
            <v>0</v>
          </cell>
          <cell r="K259">
            <v>1</v>
          </cell>
          <cell r="L259" t="str">
            <v>GARL.4.G</v>
          </cell>
          <cell r="M259" t="str">
            <v>F23</v>
          </cell>
          <cell r="N259">
            <v>2</v>
          </cell>
          <cell r="O259">
            <v>1</v>
          </cell>
          <cell r="P259">
            <v>2</v>
          </cell>
        </row>
        <row r="260">
          <cell r="A260">
            <v>9202468</v>
          </cell>
          <cell r="B260" t="str">
            <v>G1</v>
          </cell>
          <cell r="C260" t="str">
            <v>pf</v>
          </cell>
          <cell r="D260" t="str">
            <v>CEVA</v>
          </cell>
          <cell r="E260" t="str">
            <v>MG-A-16C</v>
          </cell>
          <cell r="F260" t="str">
            <v>PRESILHA</v>
          </cell>
          <cell r="G260" t="str">
            <v>PROGERAL</v>
          </cell>
          <cell r="H260">
            <v>300</v>
          </cell>
          <cell r="I260">
            <v>2002</v>
          </cell>
          <cell r="J260">
            <v>0</v>
          </cell>
          <cell r="K260">
            <v>1</v>
          </cell>
          <cell r="L260" t="str">
            <v>GARL.4.G</v>
          </cell>
          <cell r="M260" t="str">
            <v>F23</v>
          </cell>
        </row>
        <row r="261">
          <cell r="A261">
            <v>9285915</v>
          </cell>
          <cell r="B261" t="str">
            <v>G1</v>
          </cell>
          <cell r="C261" t="str">
            <v>PF</v>
          </cell>
          <cell r="D261" t="str">
            <v>CEVA</v>
          </cell>
          <cell r="E261" t="str">
            <v>MG-A-09C</v>
          </cell>
          <cell r="F261" t="str">
            <v>CAPA PARAF</v>
          </cell>
          <cell r="G261" t="str">
            <v>DYNAPLAST</v>
          </cell>
          <cell r="H261">
            <v>350</v>
          </cell>
          <cell r="I261">
            <v>2001</v>
          </cell>
          <cell r="J261">
            <v>0</v>
          </cell>
          <cell r="K261">
            <v>2</v>
          </cell>
          <cell r="L261" t="str">
            <v>GARL.4.G</v>
          </cell>
          <cell r="M261" t="str">
            <v>F23</v>
          </cell>
        </row>
        <row r="262">
          <cell r="A262">
            <v>9285915</v>
          </cell>
          <cell r="B262" t="str">
            <v>G1</v>
          </cell>
          <cell r="C262" t="str">
            <v>PF</v>
          </cell>
          <cell r="D262" t="str">
            <v>CEVA</v>
          </cell>
          <cell r="E262" t="str">
            <v>MG-A-09C</v>
          </cell>
          <cell r="F262" t="str">
            <v>CAPA PARAF</v>
          </cell>
          <cell r="G262" t="str">
            <v>DYNAPLAST</v>
          </cell>
          <cell r="H262">
            <v>350</v>
          </cell>
          <cell r="I262">
            <v>2001</v>
          </cell>
          <cell r="J262">
            <v>0</v>
          </cell>
          <cell r="K262">
            <v>2</v>
          </cell>
          <cell r="L262" t="str">
            <v>GARL.4.G</v>
          </cell>
          <cell r="M262" t="str">
            <v>F23</v>
          </cell>
          <cell r="N262">
            <v>13</v>
          </cell>
          <cell r="O262">
            <v>1</v>
          </cell>
          <cell r="P262">
            <v>2</v>
          </cell>
        </row>
        <row r="263">
          <cell r="A263">
            <v>9287008</v>
          </cell>
          <cell r="B263" t="str">
            <v>G1</v>
          </cell>
          <cell r="C263" t="str">
            <v>PF</v>
          </cell>
          <cell r="D263" t="str">
            <v>CEVA</v>
          </cell>
          <cell r="E263" t="str">
            <v>MG-A-03C</v>
          </cell>
          <cell r="F263" t="str">
            <v>ANEL VEDADOR</v>
          </cell>
          <cell r="G263" t="str">
            <v>PRODUFLEX</v>
          </cell>
          <cell r="H263">
            <v>800</v>
          </cell>
          <cell r="I263">
            <v>2001</v>
          </cell>
          <cell r="J263">
            <v>0</v>
          </cell>
          <cell r="K263">
            <v>1</v>
          </cell>
          <cell r="L263" t="str">
            <v>GARL.4.G</v>
          </cell>
          <cell r="M263" t="str">
            <v>F23</v>
          </cell>
          <cell r="N263">
            <v>25</v>
          </cell>
          <cell r="O263">
            <v>1</v>
          </cell>
          <cell r="P263">
            <v>2</v>
          </cell>
        </row>
        <row r="264">
          <cell r="A264">
            <v>9287008</v>
          </cell>
          <cell r="B264" t="str">
            <v>G1</v>
          </cell>
          <cell r="C264" t="str">
            <v>TC</v>
          </cell>
          <cell r="D264" t="str">
            <v>CEVA</v>
          </cell>
          <cell r="E264" t="str">
            <v>MG-A-03C</v>
          </cell>
          <cell r="F264" t="str">
            <v>ANEL VEDADOR</v>
          </cell>
          <cell r="G264" t="str">
            <v>PRODUFLEX</v>
          </cell>
          <cell r="H264">
            <v>800</v>
          </cell>
          <cell r="I264">
            <v>2001</v>
          </cell>
          <cell r="J264">
            <v>0</v>
          </cell>
          <cell r="K264">
            <v>1</v>
          </cell>
          <cell r="L264" t="str">
            <v>GARL.4.G</v>
          </cell>
          <cell r="M264" t="str">
            <v>F23</v>
          </cell>
          <cell r="N264">
            <v>2</v>
          </cell>
          <cell r="O264">
            <v>1</v>
          </cell>
          <cell r="P264">
            <v>2</v>
          </cell>
        </row>
        <row r="265">
          <cell r="A265">
            <v>9287008</v>
          </cell>
          <cell r="B265" t="str">
            <v>G1</v>
          </cell>
          <cell r="C265" t="str">
            <v>PF</v>
          </cell>
          <cell r="D265" t="str">
            <v>CEVA</v>
          </cell>
          <cell r="E265" t="str">
            <v>MG-A-03C</v>
          </cell>
          <cell r="F265" t="str">
            <v>ANEL VEDADOR</v>
          </cell>
          <cell r="G265" t="str">
            <v>PRODUFLEX</v>
          </cell>
          <cell r="H265">
            <v>800</v>
          </cell>
          <cell r="I265">
            <v>2001</v>
          </cell>
          <cell r="J265">
            <v>0</v>
          </cell>
          <cell r="K265">
            <v>1</v>
          </cell>
          <cell r="L265" t="str">
            <v>GARL.4.G</v>
          </cell>
          <cell r="M265" t="str">
            <v>F23</v>
          </cell>
          <cell r="N265">
            <v>2</v>
          </cell>
          <cell r="O265">
            <v>1</v>
          </cell>
          <cell r="P265">
            <v>2</v>
          </cell>
        </row>
        <row r="266">
          <cell r="A266">
            <v>11044063</v>
          </cell>
          <cell r="B266" t="str">
            <v>G1</v>
          </cell>
          <cell r="C266" t="str">
            <v>PF</v>
          </cell>
          <cell r="D266" t="str">
            <v>CEVA</v>
          </cell>
          <cell r="E266" t="str">
            <v>MG-A-06B</v>
          </cell>
          <cell r="F266" t="str">
            <v>PF SUP EMBREA</v>
          </cell>
          <cell r="G266" t="str">
            <v>CONTINENTAL</v>
          </cell>
          <cell r="H266">
            <v>4000</v>
          </cell>
          <cell r="I266">
            <v>2001</v>
          </cell>
          <cell r="J266">
            <v>0</v>
          </cell>
          <cell r="K266">
            <v>1</v>
          </cell>
          <cell r="L266" t="str">
            <v>GARL.4.G</v>
          </cell>
          <cell r="M266" t="str">
            <v>F23</v>
          </cell>
          <cell r="N266">
            <v>1</v>
          </cell>
          <cell r="O266">
            <v>1</v>
          </cell>
          <cell r="P266">
            <v>2</v>
          </cell>
        </row>
        <row r="267">
          <cell r="A267">
            <v>11046153</v>
          </cell>
          <cell r="B267" t="str">
            <v>G1</v>
          </cell>
          <cell r="C267" t="str">
            <v>PF</v>
          </cell>
          <cell r="D267" t="str">
            <v>CEVA</v>
          </cell>
          <cell r="E267" t="str">
            <v>MG-A-03B</v>
          </cell>
          <cell r="F267" t="str">
            <v>ARRUELA</v>
          </cell>
          <cell r="G267" t="str">
            <v>JOTAEME</v>
          </cell>
          <cell r="H267">
            <v>1500</v>
          </cell>
          <cell r="I267">
            <v>2001</v>
          </cell>
          <cell r="J267">
            <v>0</v>
          </cell>
          <cell r="K267">
            <v>1</v>
          </cell>
          <cell r="L267" t="str">
            <v>GARL.4.G</v>
          </cell>
          <cell r="M267" t="str">
            <v>F23</v>
          </cell>
          <cell r="N267">
            <v>1</v>
          </cell>
          <cell r="O267">
            <v>1</v>
          </cell>
          <cell r="P267">
            <v>2</v>
          </cell>
        </row>
        <row r="268">
          <cell r="A268">
            <v>11046461</v>
          </cell>
          <cell r="B268" t="str">
            <v>G1</v>
          </cell>
          <cell r="C268" t="str">
            <v>IM</v>
          </cell>
          <cell r="D268" t="str">
            <v>CEVA</v>
          </cell>
          <cell r="E268" t="str">
            <v>MG-A-12B</v>
          </cell>
          <cell r="F268" t="str">
            <v>BUCHA ISOLANTE</v>
          </cell>
          <cell r="G268" t="str">
            <v>PRODUFLEX</v>
          </cell>
          <cell r="H268">
            <v>1000</v>
          </cell>
          <cell r="I268">
            <v>2001</v>
          </cell>
          <cell r="J268">
            <v>0</v>
          </cell>
          <cell r="K268">
            <v>1</v>
          </cell>
          <cell r="L268" t="str">
            <v>GARL.4.G</v>
          </cell>
          <cell r="M268" t="str">
            <v>F23</v>
          </cell>
          <cell r="N268">
            <v>2</v>
          </cell>
          <cell r="O268">
            <v>1</v>
          </cell>
          <cell r="P268">
            <v>2</v>
          </cell>
        </row>
        <row r="269">
          <cell r="A269">
            <v>11059554</v>
          </cell>
          <cell r="B269" t="str">
            <v>G1</v>
          </cell>
          <cell r="C269" t="str">
            <v>IM</v>
          </cell>
          <cell r="D269" t="str">
            <v>CEVA</v>
          </cell>
          <cell r="E269" t="str">
            <v>MG-A-12B</v>
          </cell>
          <cell r="F269" t="str">
            <v>PF CB BAT NEG</v>
          </cell>
          <cell r="G269" t="str">
            <v>CONTINENTAL</v>
          </cell>
          <cell r="H269">
            <v>2000</v>
          </cell>
          <cell r="I269">
            <v>2001</v>
          </cell>
          <cell r="J269">
            <v>0</v>
          </cell>
          <cell r="K269">
            <v>1</v>
          </cell>
          <cell r="L269" t="str">
            <v>GARL.4.G</v>
          </cell>
          <cell r="M269" t="str">
            <v>F23</v>
          </cell>
          <cell r="N269">
            <v>1</v>
          </cell>
          <cell r="O269">
            <v>1</v>
          </cell>
          <cell r="P269">
            <v>2</v>
          </cell>
        </row>
        <row r="270">
          <cell r="A270">
            <v>11070691</v>
          </cell>
          <cell r="B270" t="str">
            <v>G1</v>
          </cell>
          <cell r="C270" t="str">
            <v>PF</v>
          </cell>
          <cell r="D270" t="str">
            <v>CEVA</v>
          </cell>
          <cell r="E270" t="str">
            <v>MG-A-03C</v>
          </cell>
          <cell r="F270" t="str">
            <v>PORCA-MOLA</v>
          </cell>
          <cell r="G270" t="str">
            <v>FABRICA DE GRAMPOS A</v>
          </cell>
          <cell r="H270">
            <v>3500</v>
          </cell>
          <cell r="I270">
            <v>2001</v>
          </cell>
          <cell r="J270">
            <v>0</v>
          </cell>
          <cell r="K270">
            <v>2</v>
          </cell>
          <cell r="L270" t="str">
            <v>GARL.4.G</v>
          </cell>
          <cell r="M270" t="str">
            <v>F23</v>
          </cell>
          <cell r="N270">
            <v>1</v>
          </cell>
          <cell r="O270">
            <v>1</v>
          </cell>
          <cell r="P270">
            <v>2</v>
          </cell>
        </row>
        <row r="271">
          <cell r="A271">
            <v>11070691</v>
          </cell>
          <cell r="B271" t="str">
            <v>G1</v>
          </cell>
          <cell r="C271" t="str">
            <v>PF</v>
          </cell>
          <cell r="D271" t="str">
            <v>CEVA</v>
          </cell>
          <cell r="E271" t="str">
            <v>MG-A-03C</v>
          </cell>
          <cell r="F271" t="str">
            <v>PORCA-MOLA</v>
          </cell>
          <cell r="G271" t="str">
            <v>FABRICA DE GRAMPOS A</v>
          </cell>
          <cell r="H271">
            <v>3500</v>
          </cell>
          <cell r="I271">
            <v>2001</v>
          </cell>
          <cell r="J271">
            <v>0</v>
          </cell>
          <cell r="K271">
            <v>1</v>
          </cell>
          <cell r="L271" t="str">
            <v>GARL.4.G</v>
          </cell>
          <cell r="M271" t="str">
            <v>F23</v>
          </cell>
          <cell r="N271">
            <v>1</v>
          </cell>
          <cell r="O271">
            <v>1</v>
          </cell>
          <cell r="P271">
            <v>2</v>
          </cell>
        </row>
        <row r="272">
          <cell r="A272">
            <v>11070691</v>
          </cell>
          <cell r="B272" t="str">
            <v>G1</v>
          </cell>
          <cell r="C272" t="str">
            <v>PF</v>
          </cell>
          <cell r="D272" t="str">
            <v>CEVA</v>
          </cell>
          <cell r="E272" t="str">
            <v>GARL.4.G</v>
          </cell>
          <cell r="F272" t="str">
            <v>PORCA-MOLA</v>
          </cell>
          <cell r="G272" t="str">
            <v>FABRICA DE GRAMPOS A</v>
          </cell>
          <cell r="H272">
            <v>3500</v>
          </cell>
          <cell r="I272">
            <v>2001</v>
          </cell>
          <cell r="J272">
            <v>0</v>
          </cell>
          <cell r="K272">
            <v>2</v>
          </cell>
          <cell r="L272" t="str">
            <v>GARL.4.G</v>
          </cell>
          <cell r="M272" t="str">
            <v>F23</v>
          </cell>
          <cell r="N272">
            <v>1</v>
          </cell>
          <cell r="O272">
            <v>1</v>
          </cell>
          <cell r="P272">
            <v>2</v>
          </cell>
        </row>
        <row r="273">
          <cell r="A273">
            <v>11070691</v>
          </cell>
          <cell r="B273" t="str">
            <v>G1</v>
          </cell>
          <cell r="C273" t="str">
            <v>PF</v>
          </cell>
          <cell r="D273" t="str">
            <v>CEVA</v>
          </cell>
          <cell r="E273" t="str">
            <v>GARL.4.G</v>
          </cell>
          <cell r="F273" t="str">
            <v>PORCA-MOLA</v>
          </cell>
          <cell r="G273" t="str">
            <v>FABRICA DE GRAMPOS A</v>
          </cell>
          <cell r="H273">
            <v>3500</v>
          </cell>
          <cell r="I273">
            <v>2001</v>
          </cell>
          <cell r="J273">
            <v>0</v>
          </cell>
          <cell r="K273">
            <v>2</v>
          </cell>
          <cell r="L273" t="str">
            <v>GARL.4.G</v>
          </cell>
          <cell r="M273" t="str">
            <v>F23</v>
          </cell>
          <cell r="N273">
            <v>2</v>
          </cell>
          <cell r="O273">
            <v>1</v>
          </cell>
          <cell r="P273">
            <v>2</v>
          </cell>
        </row>
        <row r="274">
          <cell r="A274">
            <v>11070691</v>
          </cell>
          <cell r="B274" t="str">
            <v>G1</v>
          </cell>
          <cell r="C274" t="str">
            <v>PF</v>
          </cell>
          <cell r="D274" t="str">
            <v>CEVA</v>
          </cell>
          <cell r="E274" t="str">
            <v>GARL.4.G</v>
          </cell>
          <cell r="F274" t="str">
            <v>PORCA-MOLA</v>
          </cell>
          <cell r="G274" t="str">
            <v>FABRICA DE GRAMPOS A</v>
          </cell>
          <cell r="H274">
            <v>3500</v>
          </cell>
          <cell r="I274">
            <v>2001</v>
          </cell>
          <cell r="J274">
            <v>0</v>
          </cell>
          <cell r="K274">
            <v>2</v>
          </cell>
          <cell r="L274" t="str">
            <v>GARL.4.G</v>
          </cell>
          <cell r="M274" t="str">
            <v>F23</v>
          </cell>
          <cell r="N274">
            <v>1</v>
          </cell>
          <cell r="O274">
            <v>1</v>
          </cell>
          <cell r="P274">
            <v>2</v>
          </cell>
        </row>
        <row r="275">
          <cell r="A275">
            <v>11070691</v>
          </cell>
          <cell r="B275" t="str">
            <v>G1</v>
          </cell>
          <cell r="C275" t="str">
            <v>PF</v>
          </cell>
          <cell r="D275" t="str">
            <v>CEVA</v>
          </cell>
          <cell r="E275" t="str">
            <v>MG-A-03C</v>
          </cell>
          <cell r="F275" t="str">
            <v>PORCA-MOLA</v>
          </cell>
          <cell r="G275" t="str">
            <v>FABRICA DE GRAMPOS A</v>
          </cell>
          <cell r="H275">
            <v>3500</v>
          </cell>
          <cell r="I275">
            <v>2001</v>
          </cell>
          <cell r="J275">
            <v>0</v>
          </cell>
          <cell r="K275">
            <v>1</v>
          </cell>
          <cell r="L275" t="str">
            <v>GARL.4.G</v>
          </cell>
          <cell r="M275" t="str">
            <v>F23</v>
          </cell>
          <cell r="N275">
            <v>1</v>
          </cell>
          <cell r="O275">
            <v>1</v>
          </cell>
          <cell r="P275">
            <v>2</v>
          </cell>
        </row>
        <row r="276">
          <cell r="A276">
            <v>11073431</v>
          </cell>
          <cell r="B276" t="str">
            <v>G1</v>
          </cell>
          <cell r="C276" t="str">
            <v>PF</v>
          </cell>
          <cell r="D276" t="str">
            <v>CEVA</v>
          </cell>
          <cell r="E276" t="str">
            <v>MG-A-07B</v>
          </cell>
          <cell r="F276" t="str">
            <v>PF ATARR 4</v>
          </cell>
          <cell r="G276" t="str">
            <v>LIPOS</v>
          </cell>
          <cell r="H276">
            <v>8000</v>
          </cell>
          <cell r="I276">
            <v>2001</v>
          </cell>
          <cell r="J276">
            <v>0</v>
          </cell>
          <cell r="K276">
            <v>1</v>
          </cell>
          <cell r="L276" t="str">
            <v>GARL.4.G</v>
          </cell>
          <cell r="M276" t="str">
            <v>F24</v>
          </cell>
          <cell r="N276">
            <v>3</v>
          </cell>
          <cell r="O276">
            <v>1</v>
          </cell>
          <cell r="P276">
            <v>2</v>
          </cell>
        </row>
        <row r="277">
          <cell r="A277">
            <v>11076821</v>
          </cell>
          <cell r="B277" t="str">
            <v>G1</v>
          </cell>
          <cell r="C277" t="str">
            <v>PF</v>
          </cell>
          <cell r="D277" t="str">
            <v>CEVA</v>
          </cell>
          <cell r="E277" t="str">
            <v>MG-A-05B</v>
          </cell>
          <cell r="F277" t="str">
            <v>PARAFUSO A</v>
          </cell>
          <cell r="G277" t="str">
            <v>LIPOS</v>
          </cell>
          <cell r="H277">
            <v>2000</v>
          </cell>
          <cell r="I277">
            <v>2001</v>
          </cell>
          <cell r="J277">
            <v>0</v>
          </cell>
          <cell r="K277">
            <v>1</v>
          </cell>
          <cell r="L277" t="str">
            <v>GARL.4.G</v>
          </cell>
          <cell r="M277" t="str">
            <v>F24</v>
          </cell>
          <cell r="N277">
            <v>8</v>
          </cell>
          <cell r="O277">
            <v>2</v>
          </cell>
          <cell r="P277">
            <v>2</v>
          </cell>
        </row>
        <row r="278">
          <cell r="A278">
            <v>11079311</v>
          </cell>
          <cell r="B278" t="str">
            <v>G1</v>
          </cell>
          <cell r="C278" t="str">
            <v>PF</v>
          </cell>
          <cell r="D278" t="str">
            <v>CEVA</v>
          </cell>
          <cell r="E278" t="str">
            <v>MG-A-06B</v>
          </cell>
          <cell r="F278" t="str">
            <v>REBITE TUB</v>
          </cell>
          <cell r="G278" t="str">
            <v>CONTINENTAL</v>
          </cell>
          <cell r="H278">
            <v>2000</v>
          </cell>
          <cell r="I278">
            <v>2001</v>
          </cell>
          <cell r="J278">
            <v>0</v>
          </cell>
          <cell r="K278">
            <v>1</v>
          </cell>
          <cell r="L278" t="str">
            <v>GARL.4.G</v>
          </cell>
          <cell r="M278" t="str">
            <v>F23</v>
          </cell>
          <cell r="N278">
            <v>2</v>
          </cell>
          <cell r="O278">
            <v>1</v>
          </cell>
          <cell r="P278">
            <v>2</v>
          </cell>
        </row>
        <row r="279">
          <cell r="A279">
            <v>11083901</v>
          </cell>
          <cell r="B279" t="str">
            <v>G1</v>
          </cell>
          <cell r="D279" t="str">
            <v>CEVA</v>
          </cell>
          <cell r="E279" t="str">
            <v>MG-A-14C</v>
          </cell>
          <cell r="F279" t="str">
            <v>BRAÇADEIRA DO RADIADOR</v>
          </cell>
          <cell r="G279" t="str">
            <v>PROGERAL</v>
          </cell>
          <cell r="H279">
            <v>150</v>
          </cell>
          <cell r="I279">
            <v>2002</v>
          </cell>
          <cell r="J279">
            <v>0</v>
          </cell>
          <cell r="K279">
            <v>2</v>
          </cell>
          <cell r="L279" t="str">
            <v>GARL.4.G</v>
          </cell>
        </row>
        <row r="280">
          <cell r="A280">
            <v>11084471</v>
          </cell>
          <cell r="B280" t="str">
            <v>G1</v>
          </cell>
          <cell r="C280" t="str">
            <v>PF</v>
          </cell>
          <cell r="D280" t="str">
            <v>CEVA</v>
          </cell>
          <cell r="E280" t="str">
            <v>MG-A-13C</v>
          </cell>
          <cell r="F280" t="str">
            <v>BRACADEIRA</v>
          </cell>
          <cell r="G280" t="str">
            <v>PROGERAL</v>
          </cell>
          <cell r="H280">
            <v>100</v>
          </cell>
          <cell r="I280">
            <v>2002</v>
          </cell>
          <cell r="J280">
            <v>0</v>
          </cell>
          <cell r="K280">
            <v>2</v>
          </cell>
          <cell r="L280" t="str">
            <v>GARL.4.G</v>
          </cell>
          <cell r="M280" t="str">
            <v>F23</v>
          </cell>
          <cell r="N280">
            <v>1</v>
          </cell>
          <cell r="O280">
            <v>1</v>
          </cell>
          <cell r="P280">
            <v>2</v>
          </cell>
        </row>
        <row r="281">
          <cell r="A281">
            <v>11085081</v>
          </cell>
          <cell r="B281" t="str">
            <v>G1</v>
          </cell>
          <cell r="C281" t="str">
            <v>PF</v>
          </cell>
          <cell r="D281" t="str">
            <v>CEVA</v>
          </cell>
          <cell r="E281" t="str">
            <v>MG-A-06B</v>
          </cell>
          <cell r="F281" t="str">
            <v>PORCA SEXT</v>
          </cell>
          <cell r="G281" t="str">
            <v>NEUMAYER TEK</v>
          </cell>
          <cell r="H281">
            <v>2000</v>
          </cell>
          <cell r="I281">
            <v>2001</v>
          </cell>
          <cell r="J281">
            <v>0</v>
          </cell>
          <cell r="K281">
            <v>1</v>
          </cell>
          <cell r="L281" t="str">
            <v>GARL.4.G</v>
          </cell>
          <cell r="M281" t="str">
            <v>F23</v>
          </cell>
          <cell r="N281">
            <v>1</v>
          </cell>
          <cell r="O281">
            <v>1</v>
          </cell>
          <cell r="P281">
            <v>2</v>
          </cell>
        </row>
        <row r="282">
          <cell r="A282">
            <v>11085081</v>
          </cell>
          <cell r="B282" t="str">
            <v>G1</v>
          </cell>
          <cell r="C282" t="str">
            <v>PF</v>
          </cell>
          <cell r="D282" t="str">
            <v>CEVA</v>
          </cell>
          <cell r="E282" t="str">
            <v>MG-A-06B</v>
          </cell>
          <cell r="F282" t="str">
            <v>PORCA SEXT</v>
          </cell>
          <cell r="G282" t="str">
            <v>NEUMAYER TEK</v>
          </cell>
          <cell r="H282">
            <v>2000</v>
          </cell>
          <cell r="I282">
            <v>2001</v>
          </cell>
          <cell r="J282">
            <v>0</v>
          </cell>
          <cell r="K282">
            <v>1</v>
          </cell>
          <cell r="L282" t="str">
            <v>GARL.4.G</v>
          </cell>
          <cell r="M282" t="str">
            <v>F23</v>
          </cell>
          <cell r="N282">
            <v>1</v>
          </cell>
          <cell r="O282">
            <v>1</v>
          </cell>
          <cell r="P282">
            <v>2</v>
          </cell>
        </row>
        <row r="283">
          <cell r="A283">
            <v>11088692</v>
          </cell>
          <cell r="B283" t="str">
            <v>G1</v>
          </cell>
          <cell r="C283" t="str">
            <v>PF</v>
          </cell>
          <cell r="D283" t="str">
            <v>CEVA</v>
          </cell>
          <cell r="E283" t="str">
            <v>MG-A-07B</v>
          </cell>
          <cell r="F283" t="str">
            <v>PARAFUSO A</v>
          </cell>
          <cell r="G283" t="str">
            <v>LIPOS</v>
          </cell>
          <cell r="H283">
            <v>2000</v>
          </cell>
          <cell r="I283">
            <v>2001</v>
          </cell>
          <cell r="J283">
            <v>0</v>
          </cell>
          <cell r="K283">
            <v>1</v>
          </cell>
          <cell r="L283" t="str">
            <v>GARL.4.G</v>
          </cell>
          <cell r="M283" t="str">
            <v>F23</v>
          </cell>
          <cell r="N283">
            <v>1</v>
          </cell>
          <cell r="O283">
            <v>1</v>
          </cell>
          <cell r="P283">
            <v>2</v>
          </cell>
        </row>
        <row r="284">
          <cell r="A284">
            <v>11092631</v>
          </cell>
          <cell r="B284" t="str">
            <v>G1</v>
          </cell>
          <cell r="C284" t="str">
            <v>PF</v>
          </cell>
          <cell r="D284" t="str">
            <v>CEVA</v>
          </cell>
          <cell r="E284" t="str">
            <v>MG-A-02B</v>
          </cell>
          <cell r="F284" t="str">
            <v>PARAF SLIDER</v>
          </cell>
          <cell r="G284" t="str">
            <v>NEDSCHROEF A</v>
          </cell>
          <cell r="H284">
            <v>2000</v>
          </cell>
          <cell r="I284">
            <v>2001</v>
          </cell>
          <cell r="J284">
            <v>0</v>
          </cell>
          <cell r="K284">
            <v>1</v>
          </cell>
          <cell r="L284" t="str">
            <v>GARL.4.G</v>
          </cell>
          <cell r="M284" t="str">
            <v>F23</v>
          </cell>
          <cell r="N284">
            <v>1</v>
          </cell>
          <cell r="O284">
            <v>1</v>
          </cell>
          <cell r="P284">
            <v>2</v>
          </cell>
        </row>
        <row r="285">
          <cell r="A285">
            <v>11092631</v>
          </cell>
          <cell r="B285" t="str">
            <v>G1</v>
          </cell>
          <cell r="C285" t="str">
            <v>PF</v>
          </cell>
          <cell r="D285" t="str">
            <v>CEVA</v>
          </cell>
          <cell r="E285" t="str">
            <v>MG-A-02B</v>
          </cell>
          <cell r="F285" t="str">
            <v>PARAF SLIDER</v>
          </cell>
          <cell r="G285" t="str">
            <v>NEDSCHROEF A</v>
          </cell>
          <cell r="H285">
            <v>2000</v>
          </cell>
          <cell r="I285">
            <v>2001</v>
          </cell>
          <cell r="J285">
            <v>0</v>
          </cell>
          <cell r="K285">
            <v>1</v>
          </cell>
          <cell r="L285" t="str">
            <v>GARL.4.G</v>
          </cell>
          <cell r="M285" t="str">
            <v>F23</v>
          </cell>
          <cell r="N285">
            <v>1</v>
          </cell>
          <cell r="O285">
            <v>1</v>
          </cell>
          <cell r="P285">
            <v>2</v>
          </cell>
        </row>
        <row r="286">
          <cell r="A286">
            <v>11092631</v>
          </cell>
          <cell r="B286" t="str">
            <v>G1</v>
          </cell>
          <cell r="C286" t="str">
            <v>PF</v>
          </cell>
          <cell r="D286" t="str">
            <v>CEVA</v>
          </cell>
          <cell r="E286" t="str">
            <v>MG-A-02B</v>
          </cell>
          <cell r="F286" t="str">
            <v>PARAF SLIDER</v>
          </cell>
          <cell r="G286" t="str">
            <v>NEDSCHROEF A</v>
          </cell>
          <cell r="H286">
            <v>2000</v>
          </cell>
          <cell r="I286">
            <v>2001</v>
          </cell>
          <cell r="J286">
            <v>0</v>
          </cell>
          <cell r="K286">
            <v>1</v>
          </cell>
          <cell r="L286" t="str">
            <v>GARL.4.G</v>
          </cell>
          <cell r="M286" t="str">
            <v>F23</v>
          </cell>
          <cell r="N286">
            <v>1</v>
          </cell>
          <cell r="O286">
            <v>1</v>
          </cell>
          <cell r="P286">
            <v>2</v>
          </cell>
        </row>
        <row r="287">
          <cell r="A287">
            <v>11093321</v>
          </cell>
          <cell r="B287" t="str">
            <v>G1</v>
          </cell>
          <cell r="C287" t="str">
            <v>PF</v>
          </cell>
          <cell r="D287" t="str">
            <v>CEVA</v>
          </cell>
          <cell r="E287" t="str">
            <v>MG-A-12B</v>
          </cell>
          <cell r="F287" t="str">
            <v>PARAFUSO 4</v>
          </cell>
          <cell r="G287" t="str">
            <v>CONTINENTAL</v>
          </cell>
          <cell r="H287">
            <v>2500</v>
          </cell>
          <cell r="I287">
            <v>2001</v>
          </cell>
          <cell r="J287">
            <v>0</v>
          </cell>
          <cell r="K287">
            <v>1</v>
          </cell>
          <cell r="L287" t="str">
            <v>GARL.4.G</v>
          </cell>
          <cell r="M287" t="str">
            <v>F23</v>
          </cell>
          <cell r="N287">
            <v>1</v>
          </cell>
          <cell r="O287">
            <v>1</v>
          </cell>
          <cell r="P287">
            <v>2</v>
          </cell>
        </row>
        <row r="288">
          <cell r="A288">
            <v>11099381</v>
          </cell>
          <cell r="B288" t="str">
            <v>G1</v>
          </cell>
          <cell r="C288" t="str">
            <v>PF</v>
          </cell>
          <cell r="D288" t="str">
            <v>CEVA</v>
          </cell>
          <cell r="E288" t="str">
            <v>MG-A-05B</v>
          </cell>
          <cell r="F288" t="str">
            <v>PARAFUSO A</v>
          </cell>
          <cell r="G288" t="str">
            <v>LIPOS</v>
          </cell>
          <cell r="H288">
            <v>5000</v>
          </cell>
          <cell r="I288">
            <v>2001</v>
          </cell>
          <cell r="J288">
            <v>0</v>
          </cell>
          <cell r="K288">
            <v>1</v>
          </cell>
          <cell r="L288" t="str">
            <v>GARL.4.G</v>
          </cell>
          <cell r="M288" t="str">
            <v>F23</v>
          </cell>
          <cell r="N288">
            <v>1</v>
          </cell>
          <cell r="O288">
            <v>1</v>
          </cell>
          <cell r="P288">
            <v>2</v>
          </cell>
        </row>
        <row r="289">
          <cell r="A289">
            <v>24578326</v>
          </cell>
          <cell r="B289" t="str">
            <v>G1</v>
          </cell>
          <cell r="D289" t="str">
            <v>CEVA</v>
          </cell>
          <cell r="E289" t="str">
            <v>MG-C-01</v>
          </cell>
          <cell r="F289" t="str">
            <v>ALAVANCA LS</v>
          </cell>
          <cell r="G289" t="str">
            <v>PROEMA</v>
          </cell>
          <cell r="H289">
            <v>30</v>
          </cell>
          <cell r="I289" t="str">
            <v>RACK</v>
          </cell>
          <cell r="J289">
            <v>0</v>
          </cell>
          <cell r="K289">
            <v>1</v>
          </cell>
          <cell r="L289" t="str">
            <v>GARL.4.G</v>
          </cell>
        </row>
        <row r="290">
          <cell r="A290">
            <v>24578327</v>
          </cell>
          <cell r="B290" t="str">
            <v>G1</v>
          </cell>
          <cell r="D290" t="str">
            <v>CEVA</v>
          </cell>
          <cell r="E290" t="str">
            <v>MG-C-02</v>
          </cell>
          <cell r="F290" t="str">
            <v>ALAVANCA LT</v>
          </cell>
          <cell r="G290" t="str">
            <v>PROEMA</v>
          </cell>
          <cell r="H290">
            <v>30</v>
          </cell>
          <cell r="I290" t="str">
            <v>RACK</v>
          </cell>
          <cell r="J290">
            <v>0</v>
          </cell>
          <cell r="K290">
            <v>1</v>
          </cell>
          <cell r="L290" t="str">
            <v>GARL.4.G</v>
          </cell>
        </row>
        <row r="291">
          <cell r="A291">
            <v>52251275</v>
          </cell>
          <cell r="B291" t="str">
            <v>G1</v>
          </cell>
          <cell r="C291" t="str">
            <v>PF</v>
          </cell>
          <cell r="D291" t="str">
            <v>CEVA</v>
          </cell>
          <cell r="E291" t="str">
            <v>MG-A-05C</v>
          </cell>
          <cell r="F291" t="str">
            <v>ETQ POLUIÇÃO</v>
          </cell>
          <cell r="G291" t="str">
            <v>JL</v>
          </cell>
          <cell r="H291">
            <v>1000</v>
          </cell>
          <cell r="I291">
            <v>2001</v>
          </cell>
          <cell r="J291">
            <v>0</v>
          </cell>
          <cell r="K291">
            <v>1</v>
          </cell>
          <cell r="L291" t="str">
            <v>GARL.4.G</v>
          </cell>
          <cell r="M291" t="str">
            <v>F24</v>
          </cell>
          <cell r="N291">
            <v>1</v>
          </cell>
          <cell r="O291">
            <v>1</v>
          </cell>
          <cell r="P291">
            <v>2</v>
          </cell>
        </row>
        <row r="292">
          <cell r="A292">
            <v>52269769</v>
          </cell>
          <cell r="B292" t="str">
            <v>G1</v>
          </cell>
          <cell r="C292" t="str">
            <v>SJ</v>
          </cell>
          <cell r="D292" t="str">
            <v>CEVA</v>
          </cell>
          <cell r="E292" t="str">
            <v>MG-A-06C</v>
          </cell>
          <cell r="F292" t="str">
            <v>ETQ IGNICAO</v>
          </cell>
          <cell r="G292" t="str">
            <v>JL</v>
          </cell>
          <cell r="H292">
            <v>1000</v>
          </cell>
          <cell r="I292">
            <v>2001</v>
          </cell>
          <cell r="J292">
            <v>0</v>
          </cell>
          <cell r="K292">
            <v>1</v>
          </cell>
          <cell r="L292" t="str">
            <v>GARL.4.G</v>
          </cell>
          <cell r="M292" t="str">
            <v>F24</v>
          </cell>
          <cell r="N292">
            <v>1</v>
          </cell>
          <cell r="O292">
            <v>1</v>
          </cell>
          <cell r="P292">
            <v>2</v>
          </cell>
        </row>
        <row r="293">
          <cell r="A293">
            <v>90045638</v>
          </cell>
          <cell r="B293" t="str">
            <v>G1</v>
          </cell>
          <cell r="C293" t="str">
            <v>RO</v>
          </cell>
          <cell r="D293" t="str">
            <v>CEVA</v>
          </cell>
          <cell r="E293" t="str">
            <v>MG-A-04C</v>
          </cell>
          <cell r="F293" t="str">
            <v>DRENO SOLEIRA</v>
          </cell>
          <cell r="G293" t="str">
            <v>SILIBOR</v>
          </cell>
          <cell r="H293">
            <v>1500</v>
          </cell>
          <cell r="I293">
            <v>2001</v>
          </cell>
          <cell r="J293">
            <v>0</v>
          </cell>
          <cell r="K293">
            <v>1</v>
          </cell>
          <cell r="L293" t="str">
            <v>GARL.4.G</v>
          </cell>
          <cell r="M293" t="str">
            <v>F23</v>
          </cell>
          <cell r="N293">
            <v>1</v>
          </cell>
          <cell r="O293">
            <v>1</v>
          </cell>
          <cell r="P293">
            <v>2</v>
          </cell>
        </row>
        <row r="294">
          <cell r="A294">
            <v>90052801</v>
          </cell>
          <cell r="B294" t="str">
            <v>G1</v>
          </cell>
          <cell r="C294" t="str">
            <v>PF</v>
          </cell>
          <cell r="D294" t="str">
            <v>CEVA</v>
          </cell>
          <cell r="E294" t="str">
            <v>Minomi</v>
          </cell>
          <cell r="F294" t="str">
            <v>MOLA-GANCH</v>
          </cell>
          <cell r="G294" t="str">
            <v>LOOPSMOL</v>
          </cell>
          <cell r="H294">
            <v>300</v>
          </cell>
          <cell r="I294">
            <v>2001</v>
          </cell>
          <cell r="J294">
            <v>0</v>
          </cell>
          <cell r="K294">
            <v>1</v>
          </cell>
          <cell r="L294" t="str">
            <v>GARL.4.G</v>
          </cell>
          <cell r="M294" t="str">
            <v>F23</v>
          </cell>
          <cell r="N294">
            <v>1</v>
          </cell>
          <cell r="O294">
            <v>2</v>
          </cell>
          <cell r="P294">
            <v>2</v>
          </cell>
        </row>
        <row r="295">
          <cell r="A295">
            <v>90052801</v>
          </cell>
          <cell r="B295" t="str">
            <v>G1</v>
          </cell>
          <cell r="C295" t="str">
            <v>SJ</v>
          </cell>
          <cell r="D295" t="str">
            <v>CEVA</v>
          </cell>
          <cell r="E295" t="str">
            <v>MG-A-03C</v>
          </cell>
          <cell r="F295" t="str">
            <v>MOLA-GANCH</v>
          </cell>
          <cell r="G295" t="str">
            <v>LOOPSMOL</v>
          </cell>
          <cell r="H295">
            <v>300</v>
          </cell>
          <cell r="I295">
            <v>2001</v>
          </cell>
          <cell r="J295">
            <v>0</v>
          </cell>
          <cell r="K295">
            <v>1</v>
          </cell>
          <cell r="L295" t="str">
            <v>GARL.4.G</v>
          </cell>
          <cell r="M295" t="str">
            <v>F23</v>
          </cell>
          <cell r="N295">
            <v>1</v>
          </cell>
          <cell r="O295">
            <v>1</v>
          </cell>
          <cell r="P295">
            <v>2</v>
          </cell>
        </row>
        <row r="296">
          <cell r="A296">
            <v>90086885</v>
          </cell>
          <cell r="B296" t="str">
            <v>G1</v>
          </cell>
          <cell r="C296" t="str">
            <v>PF</v>
          </cell>
          <cell r="D296" t="str">
            <v>CEVA</v>
          </cell>
          <cell r="E296" t="str">
            <v>MG-A-03B</v>
          </cell>
          <cell r="F296" t="str">
            <v>RESPIRO TRANS</v>
          </cell>
          <cell r="G296" t="str">
            <v>COFAZ</v>
          </cell>
          <cell r="H296">
            <v>200</v>
          </cell>
          <cell r="I296">
            <v>2001</v>
          </cell>
          <cell r="J296">
            <v>0</v>
          </cell>
          <cell r="K296">
            <v>1</v>
          </cell>
          <cell r="L296" t="str">
            <v>GARL.4.G</v>
          </cell>
          <cell r="M296" t="str">
            <v>F23</v>
          </cell>
          <cell r="N296">
            <v>1</v>
          </cell>
          <cell r="O296">
            <v>1</v>
          </cell>
          <cell r="P296">
            <v>2</v>
          </cell>
        </row>
        <row r="297">
          <cell r="A297">
            <v>90120638</v>
          </cell>
          <cell r="B297" t="str">
            <v>G1</v>
          </cell>
          <cell r="C297" t="str">
            <v>SJ</v>
          </cell>
          <cell r="D297" t="str">
            <v>CEVA</v>
          </cell>
          <cell r="E297" t="str">
            <v>MG-A-06B</v>
          </cell>
          <cell r="F297" t="str">
            <v>TRAVA BCOTRAS</v>
          </cell>
          <cell r="G297" t="str">
            <v>ISRINGHAUSEN</v>
          </cell>
          <cell r="H297">
            <v>10000</v>
          </cell>
          <cell r="I297">
            <v>2001</v>
          </cell>
          <cell r="J297">
            <v>0</v>
          </cell>
          <cell r="K297">
            <v>1</v>
          </cell>
          <cell r="L297" t="str">
            <v>GARL.4.G</v>
          </cell>
          <cell r="M297" t="str">
            <v>F24</v>
          </cell>
          <cell r="N297">
            <v>1</v>
          </cell>
          <cell r="O297">
            <v>1</v>
          </cell>
          <cell r="P297">
            <v>2</v>
          </cell>
        </row>
        <row r="298">
          <cell r="A298">
            <v>90135334</v>
          </cell>
          <cell r="B298" t="str">
            <v>G1</v>
          </cell>
          <cell r="C298" t="str">
            <v>SJ</v>
          </cell>
          <cell r="D298" t="str">
            <v>CEVA</v>
          </cell>
          <cell r="E298" t="str">
            <v>MG-A-15C</v>
          </cell>
          <cell r="F298" t="str">
            <v>ARRUELA 10</v>
          </cell>
          <cell r="G298" t="str">
            <v>BARILE</v>
          </cell>
          <cell r="H298">
            <v>1000</v>
          </cell>
          <cell r="I298">
            <v>2001</v>
          </cell>
          <cell r="J298">
            <v>0</v>
          </cell>
          <cell r="K298">
            <v>1</v>
          </cell>
          <cell r="L298" t="str">
            <v>GARL.4.G</v>
          </cell>
          <cell r="M298" t="str">
            <v>F24</v>
          </cell>
          <cell r="N298">
            <v>1</v>
          </cell>
          <cell r="O298">
            <v>1</v>
          </cell>
          <cell r="P298">
            <v>2</v>
          </cell>
        </row>
        <row r="299">
          <cell r="A299">
            <v>90138810</v>
          </cell>
          <cell r="B299" t="str">
            <v>G1</v>
          </cell>
          <cell r="C299" t="str">
            <v>PN</v>
          </cell>
          <cell r="D299" t="str">
            <v>CEVA</v>
          </cell>
          <cell r="E299" t="str">
            <v>MG-A-06C</v>
          </cell>
          <cell r="F299" t="str">
            <v>REBITE EXP</v>
          </cell>
          <cell r="G299" t="str">
            <v>A RAYMOND</v>
          </cell>
          <cell r="H299">
            <v>1500</v>
          </cell>
          <cell r="I299">
            <v>2001</v>
          </cell>
          <cell r="J299">
            <v>0</v>
          </cell>
          <cell r="K299">
            <v>2</v>
          </cell>
          <cell r="L299" t="str">
            <v>GARL.4.G</v>
          </cell>
          <cell r="M299" t="str">
            <v>F24</v>
          </cell>
          <cell r="N299">
            <v>1</v>
          </cell>
          <cell r="O299">
            <v>1</v>
          </cell>
          <cell r="P299">
            <v>2</v>
          </cell>
        </row>
        <row r="300">
          <cell r="A300">
            <v>90138810</v>
          </cell>
          <cell r="B300" t="str">
            <v>G1</v>
          </cell>
          <cell r="C300" t="str">
            <v>SJ</v>
          </cell>
          <cell r="D300" t="str">
            <v>CEVA</v>
          </cell>
          <cell r="E300" t="str">
            <v>MG-A-6C</v>
          </cell>
          <cell r="F300" t="str">
            <v>REBITE EXPANS</v>
          </cell>
          <cell r="G300" t="str">
            <v>A RAYMON</v>
          </cell>
          <cell r="H300">
            <v>1500</v>
          </cell>
          <cell r="I300">
            <v>2001</v>
          </cell>
          <cell r="J300">
            <v>0</v>
          </cell>
          <cell r="K300">
            <v>2</v>
          </cell>
          <cell r="L300" t="str">
            <v>GARL.4.G</v>
          </cell>
          <cell r="M300" t="str">
            <v>F24</v>
          </cell>
          <cell r="N300">
            <v>1</v>
          </cell>
          <cell r="O300">
            <v>1</v>
          </cell>
          <cell r="P300">
            <v>2</v>
          </cell>
        </row>
        <row r="301">
          <cell r="A301">
            <v>90138810</v>
          </cell>
          <cell r="B301" t="str">
            <v>G1</v>
          </cell>
          <cell r="D301" t="str">
            <v>CEVA</v>
          </cell>
          <cell r="E301" t="str">
            <v>MG-A-6C</v>
          </cell>
          <cell r="F301" t="str">
            <v>REBITE EXPANS</v>
          </cell>
          <cell r="G301" t="str">
            <v>A RAYMON</v>
          </cell>
          <cell r="H301">
            <v>1500</v>
          </cell>
          <cell r="I301">
            <v>2001</v>
          </cell>
          <cell r="J301">
            <v>0</v>
          </cell>
          <cell r="K301">
            <v>2</v>
          </cell>
          <cell r="L301" t="str">
            <v>GARL.4.G</v>
          </cell>
        </row>
        <row r="302">
          <cell r="A302">
            <v>90196234</v>
          </cell>
          <cell r="B302" t="str">
            <v>G1</v>
          </cell>
          <cell r="C302" t="str">
            <v>SJ</v>
          </cell>
          <cell r="D302" t="str">
            <v>CEVA</v>
          </cell>
          <cell r="E302" t="str">
            <v>MG-A-08C</v>
          </cell>
          <cell r="F302" t="str">
            <v>EXCENT PARABR</v>
          </cell>
          <cell r="G302" t="str">
            <v>ITW DELFAST</v>
          </cell>
          <cell r="H302">
            <v>144</v>
          </cell>
          <cell r="I302">
            <v>2001</v>
          </cell>
          <cell r="J302">
            <v>0</v>
          </cell>
          <cell r="K302">
            <v>2</v>
          </cell>
          <cell r="L302" t="str">
            <v>GARL.4.G</v>
          </cell>
          <cell r="M302" t="str">
            <v>F24</v>
          </cell>
          <cell r="N302">
            <v>1</v>
          </cell>
          <cell r="O302">
            <v>1</v>
          </cell>
          <cell r="P302">
            <v>2</v>
          </cell>
        </row>
        <row r="303">
          <cell r="A303">
            <v>90224215</v>
          </cell>
          <cell r="B303" t="str">
            <v>G1</v>
          </cell>
          <cell r="C303" t="str">
            <v>PF</v>
          </cell>
          <cell r="D303" t="str">
            <v>CEVA</v>
          </cell>
          <cell r="E303" t="str">
            <v>MG-A-13B</v>
          </cell>
          <cell r="F303" t="str">
            <v>COXIM DIAN CA</v>
          </cell>
          <cell r="G303" t="str">
            <v>NEOBOR</v>
          </cell>
          <cell r="H303">
            <v>400</v>
          </cell>
          <cell r="I303">
            <v>2002</v>
          </cell>
          <cell r="J303">
            <v>0</v>
          </cell>
          <cell r="K303">
            <v>2</v>
          </cell>
          <cell r="L303" t="str">
            <v>GARL.4.G</v>
          </cell>
          <cell r="M303" t="str">
            <v>F23</v>
          </cell>
          <cell r="N303">
            <v>1</v>
          </cell>
          <cell r="O303">
            <v>1</v>
          </cell>
          <cell r="P303">
            <v>2</v>
          </cell>
        </row>
        <row r="304">
          <cell r="A304">
            <v>90224215</v>
          </cell>
          <cell r="B304" t="str">
            <v>G1</v>
          </cell>
          <cell r="D304" t="str">
            <v>CEVA</v>
          </cell>
          <cell r="E304" t="str">
            <v>MG-B-12B</v>
          </cell>
          <cell r="F304" t="str">
            <v>COXIM DIAN CA</v>
          </cell>
          <cell r="G304" t="str">
            <v>NEOBOR</v>
          </cell>
          <cell r="H304">
            <v>400</v>
          </cell>
          <cell r="I304">
            <v>2002</v>
          </cell>
          <cell r="J304">
            <v>0</v>
          </cell>
          <cell r="K304">
            <v>3</v>
          </cell>
          <cell r="L304" t="str">
            <v>GARL.4.G</v>
          </cell>
        </row>
        <row r="305">
          <cell r="A305">
            <v>90225737</v>
          </cell>
          <cell r="B305" t="str">
            <v>G1</v>
          </cell>
          <cell r="C305" t="str">
            <v>PF</v>
          </cell>
          <cell r="D305" t="str">
            <v>CEVA</v>
          </cell>
          <cell r="E305" t="str">
            <v>MG-A-05C</v>
          </cell>
          <cell r="F305" t="str">
            <v>SUPORTE</v>
          </cell>
          <cell r="G305" t="str">
            <v>FANANDRI</v>
          </cell>
          <cell r="H305">
            <v>1500</v>
          </cell>
          <cell r="I305">
            <v>2001</v>
          </cell>
          <cell r="J305">
            <v>0</v>
          </cell>
          <cell r="K305">
            <v>1</v>
          </cell>
          <cell r="L305" t="str">
            <v>GARL.4.G</v>
          </cell>
          <cell r="M305" t="str">
            <v>F23</v>
          </cell>
          <cell r="N305">
            <v>1</v>
          </cell>
          <cell r="O305">
            <v>1</v>
          </cell>
          <cell r="P305">
            <v>2</v>
          </cell>
        </row>
        <row r="306">
          <cell r="A306">
            <v>90227753</v>
          </cell>
          <cell r="B306" t="str">
            <v>G1</v>
          </cell>
          <cell r="C306" t="str">
            <v>PF</v>
          </cell>
          <cell r="D306" t="str">
            <v>CEVA</v>
          </cell>
          <cell r="E306" t="str">
            <v>GARL.4.G</v>
          </cell>
          <cell r="F306" t="str">
            <v>PORCA ESPE</v>
          </cell>
          <cell r="G306" t="str">
            <v>A RAYMON</v>
          </cell>
          <cell r="H306">
            <v>1500</v>
          </cell>
          <cell r="I306">
            <v>2001</v>
          </cell>
          <cell r="J306">
            <v>0</v>
          </cell>
          <cell r="K306">
            <v>1</v>
          </cell>
          <cell r="L306" t="str">
            <v>GARL.4.G</v>
          </cell>
          <cell r="M306" t="str">
            <v>F24</v>
          </cell>
          <cell r="N306">
            <v>1</v>
          </cell>
          <cell r="O306">
            <v>1</v>
          </cell>
          <cell r="P306">
            <v>2</v>
          </cell>
        </row>
        <row r="307">
          <cell r="A307">
            <v>90228223</v>
          </cell>
          <cell r="B307" t="str">
            <v>G1</v>
          </cell>
          <cell r="C307" t="str">
            <v>PN</v>
          </cell>
          <cell r="D307" t="str">
            <v>CEVA</v>
          </cell>
          <cell r="E307" t="str">
            <v>MG-A-03B</v>
          </cell>
          <cell r="F307" t="str">
            <v>RETENTOR DA BATERIA</v>
          </cell>
          <cell r="G307" t="str">
            <v>BAPTISTUCCI</v>
          </cell>
          <cell r="H307">
            <v>200</v>
          </cell>
          <cell r="I307">
            <v>2001</v>
          </cell>
          <cell r="J307">
            <v>0</v>
          </cell>
          <cell r="K307">
            <v>1</v>
          </cell>
          <cell r="L307" t="str">
            <v>GARL.4.G</v>
          </cell>
          <cell r="M307" t="str">
            <v>F23</v>
          </cell>
          <cell r="N307">
            <v>1</v>
          </cell>
          <cell r="O307">
            <v>1</v>
          </cell>
          <cell r="P307">
            <v>5</v>
          </cell>
        </row>
        <row r="308">
          <cell r="A308">
            <v>90230960</v>
          </cell>
          <cell r="B308" t="str">
            <v>G1</v>
          </cell>
          <cell r="C308" t="str">
            <v>PN</v>
          </cell>
          <cell r="D308" t="str">
            <v>CEVA</v>
          </cell>
          <cell r="E308" t="str">
            <v>GARL.4.G</v>
          </cell>
          <cell r="F308" t="str">
            <v>PORCA EXPANS</v>
          </cell>
          <cell r="G308" t="str">
            <v>A RAYMON</v>
          </cell>
          <cell r="H308">
            <v>2500</v>
          </cell>
          <cell r="I308">
            <v>2001</v>
          </cell>
          <cell r="J308">
            <v>0</v>
          </cell>
          <cell r="K308">
            <v>1</v>
          </cell>
          <cell r="L308" t="str">
            <v>GARL.4.G</v>
          </cell>
          <cell r="M308" t="str">
            <v>F23</v>
          </cell>
          <cell r="N308">
            <v>1</v>
          </cell>
          <cell r="O308">
            <v>1</v>
          </cell>
          <cell r="P308">
            <v>5</v>
          </cell>
        </row>
        <row r="309">
          <cell r="A309">
            <v>90242902</v>
          </cell>
          <cell r="B309" t="str">
            <v>G1</v>
          </cell>
          <cell r="C309" t="str">
            <v>PF</v>
          </cell>
          <cell r="D309" t="str">
            <v>CEVA</v>
          </cell>
          <cell r="E309" t="str">
            <v>MG-A-02B</v>
          </cell>
          <cell r="F309" t="str">
            <v>CABO MASSA</v>
          </cell>
          <cell r="G309" t="str">
            <v>CIAFUNDI</v>
          </cell>
          <cell r="H309">
            <v>400</v>
          </cell>
          <cell r="I309">
            <v>2002</v>
          </cell>
          <cell r="J309">
            <v>0</v>
          </cell>
          <cell r="K309">
            <v>1</v>
          </cell>
          <cell r="L309" t="str">
            <v>GARL.4.G</v>
          </cell>
          <cell r="M309" t="str">
            <v>F23</v>
          </cell>
          <cell r="N309">
            <v>1</v>
          </cell>
          <cell r="O309">
            <v>1</v>
          </cell>
          <cell r="P309">
            <v>2</v>
          </cell>
        </row>
        <row r="310">
          <cell r="A310">
            <v>90243382</v>
          </cell>
          <cell r="B310" t="str">
            <v>G1</v>
          </cell>
          <cell r="C310" t="str">
            <v>PF</v>
          </cell>
          <cell r="D310" t="str">
            <v>CEVA</v>
          </cell>
          <cell r="E310" t="str">
            <v>GARL.4.G</v>
          </cell>
          <cell r="F310" t="str">
            <v xml:space="preserve"> PRESILHA</v>
          </cell>
          <cell r="G310" t="str">
            <v xml:space="preserve"> A RAYMON </v>
          </cell>
          <cell r="H310">
            <v>2000</v>
          </cell>
          <cell r="I310">
            <v>2001</v>
          </cell>
          <cell r="J310">
            <v>0</v>
          </cell>
          <cell r="K310">
            <v>1</v>
          </cell>
          <cell r="L310" t="str">
            <v>GARL.4.G</v>
          </cell>
          <cell r="M310" t="str">
            <v>F23</v>
          </cell>
          <cell r="N310">
            <v>1</v>
          </cell>
          <cell r="O310">
            <v>1</v>
          </cell>
          <cell r="P310">
            <v>5</v>
          </cell>
        </row>
        <row r="311">
          <cell r="A311">
            <v>90244334</v>
          </cell>
          <cell r="B311" t="str">
            <v>G1</v>
          </cell>
          <cell r="C311" t="str">
            <v>PF</v>
          </cell>
          <cell r="D311" t="str">
            <v>CEVA</v>
          </cell>
          <cell r="E311" t="str">
            <v>MG-A-12C</v>
          </cell>
          <cell r="F311" t="str">
            <v>COX BOOST PR</v>
          </cell>
          <cell r="G311" t="str">
            <v>SILIBOR</v>
          </cell>
          <cell r="H311">
            <v>3000</v>
          </cell>
          <cell r="I311">
            <v>2001</v>
          </cell>
          <cell r="J311">
            <v>0</v>
          </cell>
          <cell r="K311">
            <v>1</v>
          </cell>
          <cell r="L311" t="str">
            <v>GARL.4.G</v>
          </cell>
          <cell r="M311" t="str">
            <v>F23</v>
          </cell>
          <cell r="N311">
            <v>1</v>
          </cell>
          <cell r="O311">
            <v>1</v>
          </cell>
          <cell r="P311">
            <v>5</v>
          </cell>
        </row>
        <row r="312">
          <cell r="A312">
            <v>90246867</v>
          </cell>
          <cell r="B312" t="str">
            <v>G1</v>
          </cell>
          <cell r="C312" t="str">
            <v>PF</v>
          </cell>
          <cell r="D312" t="str">
            <v>CEVA</v>
          </cell>
          <cell r="E312" t="str">
            <v>MG-A-03C</v>
          </cell>
          <cell r="F312" t="str">
            <v>SUPORTE HASTE COFRE</v>
          </cell>
          <cell r="G312" t="str">
            <v>A RAYMON</v>
          </cell>
          <cell r="H312">
            <v>700</v>
          </cell>
          <cell r="I312">
            <v>2001</v>
          </cell>
          <cell r="J312">
            <v>0</v>
          </cell>
          <cell r="K312">
            <v>1</v>
          </cell>
          <cell r="L312" t="str">
            <v>GARL.4.G</v>
          </cell>
          <cell r="M312" t="str">
            <v>F23</v>
          </cell>
          <cell r="N312">
            <v>2</v>
          </cell>
          <cell r="O312">
            <v>1</v>
          </cell>
          <cell r="P312">
            <v>2</v>
          </cell>
        </row>
        <row r="313">
          <cell r="A313">
            <v>90278906</v>
          </cell>
          <cell r="B313" t="str">
            <v>G1</v>
          </cell>
          <cell r="C313" t="str">
            <v>PF</v>
          </cell>
          <cell r="D313" t="str">
            <v>CEVA</v>
          </cell>
          <cell r="E313" t="str">
            <v>MG-A-11C</v>
          </cell>
          <cell r="F313" t="str">
            <v>PRESILHA</v>
          </cell>
          <cell r="G313" t="str">
            <v>A RAYMOND</v>
          </cell>
          <cell r="H313">
            <v>1500</v>
          </cell>
          <cell r="I313">
            <v>2001</v>
          </cell>
          <cell r="J313">
            <v>0</v>
          </cell>
          <cell r="K313">
            <v>1</v>
          </cell>
          <cell r="L313" t="str">
            <v>GARL.4.G</v>
          </cell>
          <cell r="M313" t="str">
            <v>F23</v>
          </cell>
          <cell r="N313">
            <v>4</v>
          </cell>
          <cell r="O313">
            <v>1</v>
          </cell>
          <cell r="P313">
            <v>2</v>
          </cell>
        </row>
        <row r="314">
          <cell r="A314">
            <v>90286371</v>
          </cell>
          <cell r="B314" t="str">
            <v>G1</v>
          </cell>
          <cell r="C314" t="str">
            <v>PF</v>
          </cell>
          <cell r="D314" t="str">
            <v>CEVA</v>
          </cell>
          <cell r="E314" t="str">
            <v>MG-A-16C</v>
          </cell>
          <cell r="F314" t="str">
            <v>ACAB MOLA TT</v>
          </cell>
          <cell r="G314" t="str">
            <v>UNITUBE</v>
          </cell>
          <cell r="H314">
            <v>60</v>
          </cell>
          <cell r="I314">
            <v>2002</v>
          </cell>
          <cell r="J314">
            <v>0</v>
          </cell>
          <cell r="K314">
            <v>2</v>
          </cell>
          <cell r="L314" t="str">
            <v>GARL.4.G</v>
          </cell>
          <cell r="M314" t="str">
            <v>F23</v>
          </cell>
          <cell r="N314">
            <v>2</v>
          </cell>
          <cell r="O314">
            <v>1</v>
          </cell>
          <cell r="P314">
            <v>2</v>
          </cell>
        </row>
        <row r="315">
          <cell r="A315">
            <v>90287467</v>
          </cell>
          <cell r="B315" t="str">
            <v>G1</v>
          </cell>
          <cell r="D315" t="str">
            <v>CEVA</v>
          </cell>
          <cell r="E315" t="str">
            <v>MG-A-09C</v>
          </cell>
          <cell r="F315" t="str">
            <v>PORCA</v>
          </cell>
          <cell r="G315" t="str">
            <v>A RAYMOND</v>
          </cell>
          <cell r="H315">
            <v>3000</v>
          </cell>
          <cell r="I315">
            <v>2001</v>
          </cell>
          <cell r="J315">
            <v>0</v>
          </cell>
          <cell r="K315">
            <v>1</v>
          </cell>
          <cell r="L315" t="str">
            <v>GARL.4.G</v>
          </cell>
        </row>
        <row r="316">
          <cell r="A316">
            <v>90289265</v>
          </cell>
          <cell r="B316" t="str">
            <v>G1</v>
          </cell>
          <cell r="C316" t="str">
            <v>PF</v>
          </cell>
          <cell r="D316" t="str">
            <v>CEVA</v>
          </cell>
          <cell r="E316" t="str">
            <v>MG-A-08C</v>
          </cell>
          <cell r="F316" t="str">
            <v>PRESILHA</v>
          </cell>
          <cell r="G316" t="str">
            <v>A RAYMOND</v>
          </cell>
          <cell r="H316">
            <v>700</v>
          </cell>
          <cell r="I316">
            <v>2001</v>
          </cell>
          <cell r="J316">
            <v>0</v>
          </cell>
          <cell r="K316">
            <v>1</v>
          </cell>
          <cell r="L316" t="str">
            <v>GARL.4.G</v>
          </cell>
          <cell r="M316" t="str">
            <v>F24</v>
          </cell>
          <cell r="N316">
            <v>3</v>
          </cell>
          <cell r="O316">
            <v>1</v>
          </cell>
          <cell r="P316">
            <v>2</v>
          </cell>
        </row>
        <row r="317">
          <cell r="A317">
            <v>90289265</v>
          </cell>
          <cell r="B317" t="str">
            <v>G1</v>
          </cell>
          <cell r="C317" t="str">
            <v>PF</v>
          </cell>
          <cell r="D317" t="str">
            <v>CEVA</v>
          </cell>
          <cell r="E317" t="str">
            <v>GARL.4.G</v>
          </cell>
          <cell r="F317" t="str">
            <v>PRESILHA</v>
          </cell>
          <cell r="G317" t="str">
            <v>A RAYMOND</v>
          </cell>
          <cell r="H317">
            <v>700</v>
          </cell>
          <cell r="I317">
            <v>2001</v>
          </cell>
          <cell r="J317">
            <v>0</v>
          </cell>
          <cell r="K317">
            <v>1</v>
          </cell>
          <cell r="L317" t="str">
            <v>GARL.4.G</v>
          </cell>
          <cell r="M317" t="str">
            <v>F24</v>
          </cell>
          <cell r="N317">
            <v>3</v>
          </cell>
          <cell r="O317">
            <v>1</v>
          </cell>
          <cell r="P317">
            <v>2</v>
          </cell>
        </row>
        <row r="318">
          <cell r="A318">
            <v>90299232</v>
          </cell>
          <cell r="B318" t="str">
            <v>G1</v>
          </cell>
          <cell r="C318" t="str">
            <v>TC</v>
          </cell>
          <cell r="D318" t="str">
            <v>CEVA</v>
          </cell>
          <cell r="E318" t="str">
            <v>MG-A-14C</v>
          </cell>
          <cell r="F318" t="str">
            <v>PRESILHA-C</v>
          </cell>
          <cell r="G318" t="str">
            <v>A RAYMOND</v>
          </cell>
          <cell r="H318">
            <v>600</v>
          </cell>
          <cell r="I318">
            <v>2002</v>
          </cell>
          <cell r="J318">
            <v>0</v>
          </cell>
          <cell r="K318">
            <v>1</v>
          </cell>
          <cell r="L318" t="str">
            <v>GARL.4.G</v>
          </cell>
          <cell r="M318" t="str">
            <v>F23</v>
          </cell>
        </row>
        <row r="319">
          <cell r="A319">
            <v>90305189</v>
          </cell>
          <cell r="B319" t="str">
            <v>G1</v>
          </cell>
          <cell r="C319" t="str">
            <v>PF</v>
          </cell>
          <cell r="D319" t="str">
            <v>CEVA</v>
          </cell>
          <cell r="E319" t="str">
            <v>MG-A-05C</v>
          </cell>
          <cell r="F319" t="str">
            <v>TAMPAO</v>
          </cell>
          <cell r="G319" t="str">
            <v>SILIBOR</v>
          </cell>
          <cell r="H319">
            <v>400</v>
          </cell>
          <cell r="I319">
            <v>2001</v>
          </cell>
          <cell r="J319">
            <v>0</v>
          </cell>
          <cell r="K319">
            <v>2</v>
          </cell>
          <cell r="L319" t="str">
            <v>GARL.4.G</v>
          </cell>
          <cell r="M319" t="str">
            <v>F24</v>
          </cell>
          <cell r="N319">
            <v>8</v>
          </cell>
          <cell r="O319">
            <v>2</v>
          </cell>
          <cell r="P319">
            <v>2</v>
          </cell>
        </row>
        <row r="320">
          <cell r="A320">
            <v>90323550</v>
          </cell>
          <cell r="B320" t="str">
            <v>G1</v>
          </cell>
          <cell r="C320" t="str">
            <v>PF</v>
          </cell>
          <cell r="D320" t="str">
            <v>CEVA</v>
          </cell>
          <cell r="E320" t="str">
            <v>MG-A-10C</v>
          </cell>
          <cell r="F320" t="str">
            <v>PO MOLA ESCAP</v>
          </cell>
          <cell r="G320" t="str">
            <v>SPRINGFIX</v>
          </cell>
          <cell r="H320">
            <v>750</v>
          </cell>
          <cell r="I320">
            <v>2001</v>
          </cell>
          <cell r="J320">
            <v>0</v>
          </cell>
          <cell r="K320">
            <v>2</v>
          </cell>
          <cell r="L320" t="str">
            <v>GARL.4.G</v>
          </cell>
          <cell r="M320" t="str">
            <v>F23</v>
          </cell>
          <cell r="N320">
            <v>1</v>
          </cell>
          <cell r="O320">
            <v>1</v>
          </cell>
          <cell r="P320">
            <v>3</v>
          </cell>
        </row>
        <row r="321">
          <cell r="A321">
            <v>90323550</v>
          </cell>
          <cell r="B321" t="str">
            <v>G1</v>
          </cell>
          <cell r="C321" t="str">
            <v>PF</v>
          </cell>
          <cell r="D321" t="str">
            <v>CEVA</v>
          </cell>
          <cell r="E321" t="str">
            <v>MG-A-10C</v>
          </cell>
          <cell r="F321" t="str">
            <v>PO MOLA ESCAP</v>
          </cell>
          <cell r="G321" t="str">
            <v>SPRINGFIX</v>
          </cell>
          <cell r="H321">
            <v>750</v>
          </cell>
          <cell r="I321">
            <v>2001</v>
          </cell>
          <cell r="J321">
            <v>0</v>
          </cell>
          <cell r="K321">
            <v>2</v>
          </cell>
          <cell r="L321" t="str">
            <v>GARL.4.G</v>
          </cell>
          <cell r="M321" t="str">
            <v>F23</v>
          </cell>
          <cell r="N321">
            <v>1</v>
          </cell>
          <cell r="O321">
            <v>1</v>
          </cell>
          <cell r="P321">
            <v>3</v>
          </cell>
        </row>
        <row r="322">
          <cell r="A322">
            <v>90334079</v>
          </cell>
          <cell r="B322" t="str">
            <v>G1</v>
          </cell>
          <cell r="C322" t="str">
            <v>SJ</v>
          </cell>
          <cell r="D322" t="str">
            <v>CEVA</v>
          </cell>
          <cell r="E322" t="str">
            <v>MG-A-06C</v>
          </cell>
          <cell r="F322" t="str">
            <v xml:space="preserve"> PRES FRE DIAN</v>
          </cell>
          <cell r="G322" t="str">
            <v>ITW DELFAST</v>
          </cell>
          <cell r="H322">
            <v>750</v>
          </cell>
          <cell r="I322">
            <v>2001</v>
          </cell>
          <cell r="J322">
            <v>0</v>
          </cell>
          <cell r="K322">
            <v>2</v>
          </cell>
          <cell r="L322" t="str">
            <v>GARL.4.G</v>
          </cell>
          <cell r="M322" t="str">
            <v>F24</v>
          </cell>
          <cell r="N322">
            <v>1</v>
          </cell>
          <cell r="O322">
            <v>1</v>
          </cell>
          <cell r="P322">
            <v>2</v>
          </cell>
        </row>
        <row r="323">
          <cell r="A323">
            <v>90335159</v>
          </cell>
          <cell r="B323" t="str">
            <v>G1</v>
          </cell>
          <cell r="C323" t="str">
            <v>PF</v>
          </cell>
          <cell r="D323" t="str">
            <v>CEVA</v>
          </cell>
          <cell r="E323" t="str">
            <v>MG-A-12C</v>
          </cell>
          <cell r="F323" t="str">
            <v>GRAMPO DHI</v>
          </cell>
          <cell r="G323" t="str">
            <v>GRAMPOS ACO</v>
          </cell>
          <cell r="H323">
            <v>600</v>
          </cell>
          <cell r="I323">
            <v>2001</v>
          </cell>
          <cell r="J323">
            <v>0</v>
          </cell>
          <cell r="K323">
            <v>1</v>
          </cell>
          <cell r="L323" t="str">
            <v>GARL.4.G</v>
          </cell>
          <cell r="M323" t="str">
            <v>F23</v>
          </cell>
          <cell r="N323">
            <v>1</v>
          </cell>
          <cell r="O323">
            <v>1</v>
          </cell>
          <cell r="P323">
            <v>2</v>
          </cell>
        </row>
        <row r="324">
          <cell r="A324">
            <v>90355463</v>
          </cell>
          <cell r="B324" t="str">
            <v>G1</v>
          </cell>
          <cell r="C324" t="str">
            <v>RO</v>
          </cell>
          <cell r="D324" t="str">
            <v>CEVA</v>
          </cell>
          <cell r="E324" t="str">
            <v>MG-A-02B</v>
          </cell>
          <cell r="F324" t="str">
            <v>INTERRUPTO</v>
          </cell>
          <cell r="G324" t="str">
            <v>IKRO COMPONE</v>
          </cell>
          <cell r="H324">
            <v>50</v>
          </cell>
          <cell r="I324">
            <v>2001</v>
          </cell>
          <cell r="J324">
            <v>0</v>
          </cell>
          <cell r="L324" t="str">
            <v>GARL.4.G</v>
          </cell>
          <cell r="M324" t="str">
            <v>F23</v>
          </cell>
          <cell r="N324">
            <v>1</v>
          </cell>
          <cell r="O324">
            <v>1</v>
          </cell>
          <cell r="P324">
            <v>2</v>
          </cell>
        </row>
        <row r="325">
          <cell r="A325">
            <v>90377951</v>
          </cell>
          <cell r="B325" t="str">
            <v>G1</v>
          </cell>
          <cell r="C325" t="str">
            <v>RO</v>
          </cell>
          <cell r="D325" t="str">
            <v>CEVA</v>
          </cell>
          <cell r="E325" t="str">
            <v>MG-A-04C</v>
          </cell>
          <cell r="F325" t="str">
            <v>PORCA ENCH</v>
          </cell>
          <cell r="G325" t="str">
            <v>A RAYMOND</v>
          </cell>
          <cell r="H325">
            <v>3000</v>
          </cell>
          <cell r="I325">
            <v>2001</v>
          </cell>
          <cell r="J325">
            <v>0</v>
          </cell>
          <cell r="K325">
            <v>1</v>
          </cell>
          <cell r="L325" t="str">
            <v>GARL.4.G</v>
          </cell>
          <cell r="M325" t="str">
            <v>F24</v>
          </cell>
          <cell r="N325">
            <v>1</v>
          </cell>
          <cell r="O325">
            <v>1</v>
          </cell>
          <cell r="P325">
            <v>2</v>
          </cell>
        </row>
        <row r="326">
          <cell r="A326">
            <v>90377951</v>
          </cell>
          <cell r="B326" t="str">
            <v>G1</v>
          </cell>
          <cell r="C326" t="str">
            <v>RO</v>
          </cell>
          <cell r="D326" t="str">
            <v>CEVA</v>
          </cell>
          <cell r="E326" t="str">
            <v>MG-A-04C</v>
          </cell>
          <cell r="F326" t="str">
            <v>PORCA ENCH</v>
          </cell>
          <cell r="G326" t="str">
            <v>A RAYMOND</v>
          </cell>
          <cell r="H326">
            <v>3000</v>
          </cell>
          <cell r="I326">
            <v>2001</v>
          </cell>
          <cell r="J326">
            <v>0</v>
          </cell>
          <cell r="K326">
            <v>1</v>
          </cell>
          <cell r="L326" t="str">
            <v>GARL.4.G</v>
          </cell>
          <cell r="M326" t="str">
            <v>F23</v>
          </cell>
          <cell r="N326">
            <v>1</v>
          </cell>
          <cell r="O326">
            <v>1</v>
          </cell>
          <cell r="P326">
            <v>2</v>
          </cell>
        </row>
        <row r="327">
          <cell r="A327">
            <v>90426612</v>
          </cell>
          <cell r="B327" t="str">
            <v>G1</v>
          </cell>
          <cell r="C327" t="str">
            <v>SJ</v>
          </cell>
          <cell r="D327" t="str">
            <v>CEVA</v>
          </cell>
          <cell r="E327" t="str">
            <v>MG-A-14B</v>
          </cell>
          <cell r="F327" t="str">
            <v>PORCA-MANC</v>
          </cell>
          <cell r="G327" t="str">
            <v>A RAYMON</v>
          </cell>
          <cell r="H327">
            <v>600</v>
          </cell>
          <cell r="I327">
            <v>2002</v>
          </cell>
          <cell r="J327">
            <v>0</v>
          </cell>
          <cell r="K327">
            <v>1</v>
          </cell>
          <cell r="L327" t="str">
            <v>GARL.4.G</v>
          </cell>
          <cell r="M327" t="str">
            <v>F23</v>
          </cell>
          <cell r="N327">
            <v>1</v>
          </cell>
          <cell r="O327">
            <v>1</v>
          </cell>
          <cell r="P327">
            <v>2</v>
          </cell>
        </row>
        <row r="328">
          <cell r="A328">
            <v>90434998</v>
          </cell>
          <cell r="B328" t="str">
            <v>G1</v>
          </cell>
          <cell r="C328" t="str">
            <v>SJ</v>
          </cell>
          <cell r="D328" t="str">
            <v>CEVA</v>
          </cell>
          <cell r="E328" t="str">
            <v>MG-A-10C</v>
          </cell>
          <cell r="F328" t="str">
            <v>COBERTURA-</v>
          </cell>
          <cell r="G328" t="str">
            <v>A RAYMOND</v>
          </cell>
          <cell r="H328">
            <v>600</v>
          </cell>
          <cell r="I328">
            <v>2002</v>
          </cell>
          <cell r="J328">
            <v>0</v>
          </cell>
          <cell r="K328">
            <v>1</v>
          </cell>
          <cell r="L328" t="str">
            <v>GARL.4.G</v>
          </cell>
          <cell r="M328" t="str">
            <v>F24</v>
          </cell>
          <cell r="N328">
            <v>1</v>
          </cell>
          <cell r="O328">
            <v>1</v>
          </cell>
          <cell r="P328">
            <v>2</v>
          </cell>
        </row>
        <row r="329">
          <cell r="A329">
            <v>90445490</v>
          </cell>
          <cell r="B329" t="str">
            <v>G1</v>
          </cell>
          <cell r="C329" t="str">
            <v>PN</v>
          </cell>
          <cell r="D329" t="str">
            <v>CEVA</v>
          </cell>
          <cell r="E329" t="str">
            <v>MG-A-06C</v>
          </cell>
          <cell r="F329" t="str">
            <v>BRAÇ TUB CÂNI</v>
          </cell>
          <cell r="G329" t="str">
            <v>ETABLISSEMEN</v>
          </cell>
          <cell r="H329">
            <v>1000</v>
          </cell>
          <cell r="I329">
            <v>2001</v>
          </cell>
          <cell r="J329">
            <v>0</v>
          </cell>
          <cell r="K329">
            <v>1</v>
          </cell>
          <cell r="L329" t="str">
            <v>GARL.4.G</v>
          </cell>
          <cell r="N329">
            <v>1</v>
          </cell>
          <cell r="O329">
            <v>1</v>
          </cell>
          <cell r="P329">
            <v>2</v>
          </cell>
        </row>
        <row r="330">
          <cell r="A330">
            <v>90463698</v>
          </cell>
          <cell r="B330" t="str">
            <v>G1</v>
          </cell>
          <cell r="C330" t="str">
            <v>RO</v>
          </cell>
          <cell r="D330" t="str">
            <v>CEVA</v>
          </cell>
          <cell r="E330" t="str">
            <v>GARL.4.G</v>
          </cell>
          <cell r="F330" t="str">
            <v>BATENTE</v>
          </cell>
          <cell r="G330" t="str">
            <v>NEOBOR</v>
          </cell>
          <cell r="H330">
            <v>200</v>
          </cell>
          <cell r="I330">
            <v>2002</v>
          </cell>
          <cell r="J330">
            <v>0</v>
          </cell>
          <cell r="K330">
            <v>3</v>
          </cell>
          <cell r="L330" t="str">
            <v>GARL.4.G</v>
          </cell>
          <cell r="M330" t="str">
            <v>F23</v>
          </cell>
          <cell r="N330">
            <v>1</v>
          </cell>
          <cell r="O330">
            <v>1</v>
          </cell>
          <cell r="P330">
            <v>5</v>
          </cell>
        </row>
        <row r="331">
          <cell r="A331">
            <v>90466465</v>
          </cell>
          <cell r="B331" t="str">
            <v>G1</v>
          </cell>
          <cell r="C331" t="str">
            <v>SJ</v>
          </cell>
          <cell r="D331" t="str">
            <v>CEVA</v>
          </cell>
          <cell r="E331" t="str">
            <v>MG-A-05C</v>
          </cell>
          <cell r="F331" t="str">
            <v>ANEL TUB CÂNI</v>
          </cell>
          <cell r="G331" t="str">
            <v>SILIBOR</v>
          </cell>
          <cell r="H331">
            <v>200</v>
          </cell>
          <cell r="I331">
            <v>2001</v>
          </cell>
          <cell r="J331">
            <v>0</v>
          </cell>
          <cell r="K331">
            <v>1</v>
          </cell>
          <cell r="L331" t="str">
            <v>GARL.4.G</v>
          </cell>
          <cell r="M331" t="str">
            <v>F24</v>
          </cell>
          <cell r="N331">
            <v>1</v>
          </cell>
          <cell r="O331">
            <v>1</v>
          </cell>
          <cell r="P331">
            <v>2</v>
          </cell>
        </row>
        <row r="332">
          <cell r="A332">
            <v>90466466</v>
          </cell>
          <cell r="B332" t="str">
            <v>G1</v>
          </cell>
          <cell r="C332" t="str">
            <v>SJ</v>
          </cell>
          <cell r="D332" t="str">
            <v>CEVA</v>
          </cell>
          <cell r="E332" t="str">
            <v>MG-A-05C</v>
          </cell>
          <cell r="F332" t="str">
            <v>ANEL BORRA</v>
          </cell>
          <cell r="G332" t="str">
            <v>SILIBOR</v>
          </cell>
          <cell r="H332">
            <v>300</v>
          </cell>
          <cell r="I332">
            <v>2001</v>
          </cell>
          <cell r="J332">
            <v>0</v>
          </cell>
          <cell r="K332">
            <v>1</v>
          </cell>
          <cell r="L332" t="str">
            <v>GARL.4.G</v>
          </cell>
          <cell r="M332" t="str">
            <v>F24</v>
          </cell>
          <cell r="N332">
            <v>1</v>
          </cell>
          <cell r="O332">
            <v>1</v>
          </cell>
          <cell r="P332">
            <v>2</v>
          </cell>
        </row>
        <row r="333">
          <cell r="A333">
            <v>90473976</v>
          </cell>
          <cell r="B333" t="str">
            <v>G1</v>
          </cell>
          <cell r="C333" t="str">
            <v>SJ</v>
          </cell>
          <cell r="D333" t="str">
            <v>CEVA</v>
          </cell>
          <cell r="E333" t="str">
            <v>MG-A-16B</v>
          </cell>
          <cell r="F333" t="str">
            <v>PF COL DIREÇÃ</v>
          </cell>
          <cell r="G333" t="str">
            <v>MAFISA</v>
          </cell>
          <cell r="H333">
            <v>800</v>
          </cell>
          <cell r="I333">
            <v>2002</v>
          </cell>
          <cell r="J333">
            <v>0</v>
          </cell>
          <cell r="K333">
            <v>1</v>
          </cell>
          <cell r="L333" t="str">
            <v>GARL.4.G</v>
          </cell>
          <cell r="M333" t="str">
            <v>F24</v>
          </cell>
          <cell r="N333">
            <v>1</v>
          </cell>
          <cell r="O333">
            <v>1</v>
          </cell>
          <cell r="P333">
            <v>2</v>
          </cell>
        </row>
        <row r="334">
          <cell r="A334">
            <v>90559606</v>
          </cell>
          <cell r="B334" t="str">
            <v>G1</v>
          </cell>
          <cell r="C334" t="str">
            <v>GS</v>
          </cell>
          <cell r="D334" t="str">
            <v>CEVA</v>
          </cell>
          <cell r="E334" t="str">
            <v>MG-A-11C</v>
          </cell>
          <cell r="F334" t="str">
            <v>PASSAMURO</v>
          </cell>
          <cell r="G334" t="str">
            <v>PRODUFLEX</v>
          </cell>
          <cell r="H334">
            <v>200</v>
          </cell>
          <cell r="I334">
            <v>2001</v>
          </cell>
          <cell r="J334">
            <v>0</v>
          </cell>
          <cell r="K334">
            <v>1</v>
          </cell>
          <cell r="L334" t="str">
            <v>GARL.4.G</v>
          </cell>
          <cell r="M334" t="str">
            <v>F23</v>
          </cell>
        </row>
        <row r="335">
          <cell r="A335">
            <v>90560015</v>
          </cell>
          <cell r="B335" t="str">
            <v>G1</v>
          </cell>
          <cell r="C335" t="str">
            <v>GS</v>
          </cell>
          <cell r="D335" t="str">
            <v>CEVA</v>
          </cell>
          <cell r="E335" t="str">
            <v>MG-A-04C</v>
          </cell>
          <cell r="F335" t="str">
            <v>BUJAO</v>
          </cell>
          <cell r="G335" t="str">
            <v>A RAYMOND</v>
          </cell>
          <cell r="H335">
            <v>500</v>
          </cell>
          <cell r="I335">
            <v>2001</v>
          </cell>
          <cell r="J335">
            <v>0</v>
          </cell>
          <cell r="K335">
            <v>1</v>
          </cell>
          <cell r="L335" t="str">
            <v>GARL.4.G</v>
          </cell>
          <cell r="M335" t="str">
            <v>F23</v>
          </cell>
        </row>
        <row r="336">
          <cell r="A336">
            <v>90568522</v>
          </cell>
          <cell r="B336" t="str">
            <v>G1</v>
          </cell>
          <cell r="C336" t="str">
            <v>GS</v>
          </cell>
          <cell r="D336" t="str">
            <v>CEVA</v>
          </cell>
          <cell r="E336" t="str">
            <v>GARL.4.G</v>
          </cell>
          <cell r="F336" t="str">
            <v>CINTA DO CHICOTE</v>
          </cell>
          <cell r="G336" t="str">
            <v>A RAYMON</v>
          </cell>
          <cell r="H336">
            <v>300</v>
          </cell>
          <cell r="I336">
            <v>2001</v>
          </cell>
          <cell r="J336">
            <v>0</v>
          </cell>
          <cell r="K336">
            <v>1</v>
          </cell>
          <cell r="L336" t="str">
            <v>GARL.4.G</v>
          </cell>
          <cell r="M336" t="str">
            <v>F23</v>
          </cell>
        </row>
        <row r="337">
          <cell r="A337">
            <v>90572967</v>
          </cell>
          <cell r="B337" t="str">
            <v>G1</v>
          </cell>
          <cell r="C337" t="str">
            <v>GS</v>
          </cell>
          <cell r="D337" t="str">
            <v>CEVA</v>
          </cell>
          <cell r="E337" t="str">
            <v>MG-A-15C</v>
          </cell>
          <cell r="F337" t="str">
            <v>BRAÇ RES DHI</v>
          </cell>
          <cell r="G337" t="str">
            <v>PROGERAL</v>
          </cell>
          <cell r="H337">
            <v>300</v>
          </cell>
          <cell r="I337">
            <v>2002</v>
          </cell>
          <cell r="J337">
            <v>0</v>
          </cell>
          <cell r="K337">
            <v>1</v>
          </cell>
          <cell r="L337" t="str">
            <v>GARL.4.G</v>
          </cell>
          <cell r="M337" t="str">
            <v>F23</v>
          </cell>
        </row>
        <row r="338">
          <cell r="A338">
            <v>90584804</v>
          </cell>
          <cell r="B338" t="str">
            <v>G1</v>
          </cell>
          <cell r="C338" t="str">
            <v>GS</v>
          </cell>
          <cell r="D338" t="str">
            <v>CEVA</v>
          </cell>
          <cell r="E338" t="str">
            <v>GARL.4.G</v>
          </cell>
          <cell r="F338" t="str">
            <v>COXIM PRISMA</v>
          </cell>
          <cell r="G338" t="str">
            <v>PRODUFLEX</v>
          </cell>
          <cell r="H338">
            <v>80</v>
          </cell>
          <cell r="I338">
            <v>2001</v>
          </cell>
          <cell r="J338">
            <v>0</v>
          </cell>
          <cell r="K338">
            <v>4</v>
          </cell>
          <cell r="L338" t="str">
            <v>GARL.4.G</v>
          </cell>
          <cell r="M338" t="str">
            <v>F23</v>
          </cell>
        </row>
        <row r="339">
          <cell r="A339">
            <v>93208166</v>
          </cell>
          <cell r="B339" t="str">
            <v>G1</v>
          </cell>
          <cell r="C339" t="str">
            <v>GS</v>
          </cell>
          <cell r="D339" t="str">
            <v>CEVA</v>
          </cell>
          <cell r="E339" t="str">
            <v>MG-A-09C</v>
          </cell>
          <cell r="F339" t="str">
            <v>BOTAO</v>
          </cell>
          <cell r="G339" t="str">
            <v>A RAYMOND</v>
          </cell>
          <cell r="H339">
            <v>1000</v>
          </cell>
          <cell r="I339">
            <v>2001</v>
          </cell>
          <cell r="J339">
            <v>0</v>
          </cell>
          <cell r="K339">
            <v>1</v>
          </cell>
          <cell r="L339" t="str">
            <v>GARL.4.G</v>
          </cell>
        </row>
        <row r="340">
          <cell r="A340">
            <v>93211173</v>
          </cell>
          <cell r="B340" t="str">
            <v>G1</v>
          </cell>
          <cell r="C340" t="str">
            <v>GS</v>
          </cell>
          <cell r="D340" t="str">
            <v>CEVA</v>
          </cell>
          <cell r="E340" t="str">
            <v>Minomi</v>
          </cell>
          <cell r="F340" t="str">
            <v>LENTE TRANSPARENTE</v>
          </cell>
          <cell r="G340" t="str">
            <v>3M DO BRASIL</v>
          </cell>
          <cell r="H340">
            <v>10000</v>
          </cell>
          <cell r="I340">
            <v>2002</v>
          </cell>
          <cell r="J340">
            <v>0</v>
          </cell>
          <cell r="K340">
            <v>1</v>
          </cell>
          <cell r="L340" t="str">
            <v>GARL.4.G</v>
          </cell>
          <cell r="M340" t="str">
            <v>F23</v>
          </cell>
        </row>
        <row r="341">
          <cell r="A341">
            <v>93215519</v>
          </cell>
          <cell r="B341" t="str">
            <v>G1</v>
          </cell>
          <cell r="C341" t="str">
            <v>GS</v>
          </cell>
          <cell r="D341" t="str">
            <v>CEVA</v>
          </cell>
          <cell r="E341" t="str">
            <v>MG-A-06A</v>
          </cell>
          <cell r="F341" t="str">
            <v>ETQ PRESSÃO PNEUS</v>
          </cell>
          <cell r="G341" t="str">
            <v>JL</v>
          </cell>
          <cell r="H341">
            <v>1000</v>
          </cell>
          <cell r="I341">
            <v>2001</v>
          </cell>
          <cell r="J341">
            <v>0</v>
          </cell>
          <cell r="L341" t="str">
            <v>GARL.4.G</v>
          </cell>
          <cell r="M341" t="str">
            <v>F23</v>
          </cell>
        </row>
        <row r="342">
          <cell r="A342">
            <v>93218125</v>
          </cell>
          <cell r="B342" t="str">
            <v>G1</v>
          </cell>
          <cell r="C342" t="str">
            <v>GS</v>
          </cell>
          <cell r="D342" t="str">
            <v>CEVA</v>
          </cell>
          <cell r="E342" t="str">
            <v>MG-A-12C</v>
          </cell>
          <cell r="F342" t="str">
            <v>ESPAÇADOR</v>
          </cell>
          <cell r="G342" t="str">
            <v>TECNOPLAST</v>
          </cell>
          <cell r="H342">
            <v>700</v>
          </cell>
          <cell r="I342">
            <v>2001</v>
          </cell>
          <cell r="J342">
            <v>0</v>
          </cell>
          <cell r="K342">
            <v>1</v>
          </cell>
          <cell r="L342" t="str">
            <v>GARL.4.G</v>
          </cell>
          <cell r="M342" t="str">
            <v>F23</v>
          </cell>
        </row>
        <row r="343">
          <cell r="A343">
            <v>93218731</v>
          </cell>
          <cell r="B343" t="str">
            <v>G1</v>
          </cell>
          <cell r="C343" t="str">
            <v>GS</v>
          </cell>
          <cell r="D343" t="str">
            <v>CEVA</v>
          </cell>
          <cell r="E343" t="str">
            <v>MG-A-09C</v>
          </cell>
          <cell r="F343" t="str">
            <v>ARRUELA DE</v>
          </cell>
          <cell r="G343" t="str">
            <v>ARRUELA DE</v>
          </cell>
          <cell r="H343">
            <v>3000</v>
          </cell>
          <cell r="I343">
            <v>2001</v>
          </cell>
          <cell r="J343">
            <v>0</v>
          </cell>
          <cell r="K343">
            <v>1</v>
          </cell>
          <cell r="L343" t="str">
            <v>GARL.4.G</v>
          </cell>
          <cell r="M343" t="str">
            <v>F23</v>
          </cell>
        </row>
        <row r="344">
          <cell r="A344">
            <v>93218731</v>
          </cell>
          <cell r="B344" t="str">
            <v>G1</v>
          </cell>
          <cell r="C344" t="str">
            <v>GS</v>
          </cell>
          <cell r="D344" t="str">
            <v>CEVA</v>
          </cell>
          <cell r="E344" t="str">
            <v>MG-A-09C</v>
          </cell>
          <cell r="F344" t="str">
            <v>ARRUELA DE</v>
          </cell>
          <cell r="G344" t="str">
            <v>ARRUELA DE</v>
          </cell>
          <cell r="H344">
            <v>3000</v>
          </cell>
          <cell r="I344">
            <v>2001</v>
          </cell>
          <cell r="J344">
            <v>0</v>
          </cell>
          <cell r="K344">
            <v>1</v>
          </cell>
          <cell r="L344" t="str">
            <v>GARL.4.G</v>
          </cell>
          <cell r="M344" t="str">
            <v>F23</v>
          </cell>
        </row>
        <row r="345">
          <cell r="A345">
            <v>93218731</v>
          </cell>
          <cell r="B345" t="str">
            <v>G1</v>
          </cell>
          <cell r="C345" t="str">
            <v>GS</v>
          </cell>
          <cell r="D345" t="str">
            <v>CEVA</v>
          </cell>
          <cell r="E345" t="str">
            <v>MG-A-09C</v>
          </cell>
          <cell r="F345" t="str">
            <v>ARRUELA DE</v>
          </cell>
          <cell r="G345" t="str">
            <v>ARRUELA DE</v>
          </cell>
          <cell r="H345">
            <v>3000</v>
          </cell>
          <cell r="I345">
            <v>2001</v>
          </cell>
          <cell r="J345">
            <v>0</v>
          </cell>
          <cell r="K345">
            <v>1</v>
          </cell>
          <cell r="L345" t="str">
            <v>GARL.4.G</v>
          </cell>
          <cell r="M345" t="str">
            <v>F23</v>
          </cell>
        </row>
        <row r="346">
          <cell r="A346">
            <v>93218743</v>
          </cell>
          <cell r="B346" t="str">
            <v>G1</v>
          </cell>
          <cell r="C346" t="str">
            <v>GS</v>
          </cell>
          <cell r="D346" t="str">
            <v>CEVA</v>
          </cell>
          <cell r="E346" t="str">
            <v>MG-A-12B</v>
          </cell>
          <cell r="F346" t="str">
            <v>PORCA BAR EST</v>
          </cell>
          <cell r="G346" t="str">
            <v>PARASMO</v>
          </cell>
          <cell r="H346">
            <v>1800</v>
          </cell>
          <cell r="I346">
            <v>2001</v>
          </cell>
          <cell r="J346">
            <v>0</v>
          </cell>
          <cell r="K346">
            <v>1</v>
          </cell>
          <cell r="L346" t="str">
            <v>GARL.4.G</v>
          </cell>
          <cell r="M346" t="str">
            <v>F23</v>
          </cell>
        </row>
        <row r="347">
          <cell r="A347">
            <v>93228991</v>
          </cell>
          <cell r="B347" t="str">
            <v>G1</v>
          </cell>
          <cell r="C347" t="str">
            <v>GS</v>
          </cell>
          <cell r="D347" t="str">
            <v>CEVA</v>
          </cell>
          <cell r="E347" t="str">
            <v>MG-A-09A</v>
          </cell>
          <cell r="F347" t="str">
            <v>ETQ PRESS PR</v>
          </cell>
          <cell r="G347" t="str">
            <v>JL</v>
          </cell>
          <cell r="H347">
            <v>1000</v>
          </cell>
          <cell r="I347">
            <v>2001</v>
          </cell>
          <cell r="J347">
            <v>0</v>
          </cell>
          <cell r="K347">
            <v>1</v>
          </cell>
          <cell r="L347" t="str">
            <v>GARL.4.G</v>
          </cell>
          <cell r="M347" t="str">
            <v>F23</v>
          </cell>
        </row>
        <row r="348">
          <cell r="A348">
            <v>93230916</v>
          </cell>
          <cell r="B348" t="str">
            <v>G1</v>
          </cell>
          <cell r="C348" t="str">
            <v>GS</v>
          </cell>
          <cell r="D348" t="str">
            <v>CEVA</v>
          </cell>
          <cell r="E348" t="str">
            <v>MG-A-09A</v>
          </cell>
          <cell r="F348" t="str">
            <v>ETQ RESERV. GASOLINA</v>
          </cell>
          <cell r="G348" t="str">
            <v>JL INDUSTRIA DE PECA</v>
          </cell>
          <cell r="H348">
            <v>800</v>
          </cell>
          <cell r="I348">
            <v>2001</v>
          </cell>
          <cell r="J348">
            <v>0</v>
          </cell>
          <cell r="K348">
            <v>1</v>
          </cell>
          <cell r="L348" t="str">
            <v>GARL.4.G</v>
          </cell>
          <cell r="M348" t="str">
            <v>F23</v>
          </cell>
        </row>
        <row r="349">
          <cell r="A349">
            <v>93231802</v>
          </cell>
          <cell r="B349" t="str">
            <v>G1</v>
          </cell>
          <cell r="C349" t="str">
            <v>GS</v>
          </cell>
          <cell r="D349" t="str">
            <v>CEVA</v>
          </cell>
          <cell r="E349" t="str">
            <v>MG-A-07C</v>
          </cell>
          <cell r="F349" t="str">
            <v>GUARNICAO</v>
          </cell>
          <cell r="G349" t="str">
            <v>NEOBOR</v>
          </cell>
          <cell r="H349">
            <v>1500</v>
          </cell>
          <cell r="I349">
            <v>2001</v>
          </cell>
          <cell r="J349">
            <v>0</v>
          </cell>
          <cell r="K349">
            <v>1</v>
          </cell>
          <cell r="L349" t="str">
            <v>GARL.4.G</v>
          </cell>
          <cell r="M349" t="str">
            <v>F23</v>
          </cell>
        </row>
        <row r="350">
          <cell r="A350">
            <v>93251956</v>
          </cell>
          <cell r="B350" t="str">
            <v>G1</v>
          </cell>
          <cell r="C350" t="str">
            <v>GS</v>
          </cell>
          <cell r="D350" t="str">
            <v>CEVA</v>
          </cell>
          <cell r="E350" t="str">
            <v>MG-A-08B</v>
          </cell>
          <cell r="F350" t="str">
            <v>PORCA SEXT</v>
          </cell>
          <cell r="G350" t="str">
            <v>PARASMO</v>
          </cell>
          <cell r="H350">
            <v>1500</v>
          </cell>
          <cell r="I350">
            <v>2001</v>
          </cell>
          <cell r="J350">
            <v>0</v>
          </cell>
          <cell r="K350">
            <v>1</v>
          </cell>
          <cell r="L350" t="str">
            <v>GARL.4.G</v>
          </cell>
          <cell r="M350" t="str">
            <v>F23</v>
          </cell>
        </row>
        <row r="351">
          <cell r="A351">
            <v>93251962</v>
          </cell>
          <cell r="B351" t="str">
            <v>G1</v>
          </cell>
          <cell r="C351" t="str">
            <v>GS</v>
          </cell>
          <cell r="D351" t="str">
            <v>CEVA</v>
          </cell>
          <cell r="E351" t="str">
            <v>MG-A-09B</v>
          </cell>
          <cell r="F351" t="str">
            <v>PORCA COCKPIT</v>
          </cell>
          <cell r="G351" t="str">
            <v>PARASMO</v>
          </cell>
          <cell r="H351">
            <v>720</v>
          </cell>
          <cell r="I351">
            <v>2001</v>
          </cell>
          <cell r="J351">
            <v>0</v>
          </cell>
          <cell r="K351">
            <v>4</v>
          </cell>
          <cell r="L351" t="str">
            <v>GARL.4.G</v>
          </cell>
          <cell r="M351" t="str">
            <v>F23</v>
          </cell>
        </row>
        <row r="352">
          <cell r="A352">
            <v>93251990</v>
          </cell>
          <cell r="B352" t="str">
            <v>G1</v>
          </cell>
          <cell r="C352" t="str">
            <v>GS</v>
          </cell>
          <cell r="D352" t="str">
            <v>CEVA</v>
          </cell>
          <cell r="E352" t="str">
            <v>MG-A-03B</v>
          </cell>
          <cell r="F352" t="str">
            <v>ARRUELA</v>
          </cell>
          <cell r="G352" t="str">
            <v>FANANDRI</v>
          </cell>
          <cell r="H352">
            <v>2000</v>
          </cell>
          <cell r="I352">
            <v>2001</v>
          </cell>
          <cell r="J352">
            <v>0</v>
          </cell>
          <cell r="K352">
            <v>2</v>
          </cell>
          <cell r="L352" t="str">
            <v>GARL.4.G</v>
          </cell>
          <cell r="M352" t="str">
            <v>F23</v>
          </cell>
        </row>
        <row r="353">
          <cell r="A353">
            <v>93251990</v>
          </cell>
          <cell r="B353" t="str">
            <v>G1</v>
          </cell>
          <cell r="C353" t="str">
            <v>GS</v>
          </cell>
          <cell r="D353" t="str">
            <v>CEVA</v>
          </cell>
          <cell r="E353" t="str">
            <v>MG-A-03B</v>
          </cell>
          <cell r="F353" t="str">
            <v>ARRUELA</v>
          </cell>
          <cell r="G353" t="str">
            <v>FANANDRI</v>
          </cell>
          <cell r="H353">
            <v>2000</v>
          </cell>
          <cell r="I353">
            <v>2001</v>
          </cell>
          <cell r="J353">
            <v>0</v>
          </cell>
          <cell r="K353">
            <v>2</v>
          </cell>
          <cell r="L353" t="str">
            <v>GARL.4.G</v>
          </cell>
          <cell r="M353" t="str">
            <v>F23</v>
          </cell>
        </row>
        <row r="354">
          <cell r="A354">
            <v>93252009</v>
          </cell>
          <cell r="B354" t="str">
            <v>G1</v>
          </cell>
          <cell r="C354" t="str">
            <v>GS</v>
          </cell>
          <cell r="D354" t="str">
            <v>CEVA</v>
          </cell>
          <cell r="E354" t="str">
            <v>MG-A-03B</v>
          </cell>
          <cell r="F354" t="str">
            <v>PORCA FX CABO MASSA</v>
          </cell>
          <cell r="G354" t="str">
            <v>NEUMAYER TEK</v>
          </cell>
          <cell r="H354">
            <v>2500</v>
          </cell>
          <cell r="I354">
            <v>2001</v>
          </cell>
          <cell r="J354">
            <v>0</v>
          </cell>
          <cell r="K354">
            <v>2</v>
          </cell>
          <cell r="L354" t="str">
            <v>GARL.4.G</v>
          </cell>
          <cell r="M354" t="str">
            <v>F23</v>
          </cell>
        </row>
        <row r="355">
          <cell r="A355">
            <v>93252009</v>
          </cell>
          <cell r="B355" t="str">
            <v>G1</v>
          </cell>
          <cell r="C355" t="str">
            <v>GS</v>
          </cell>
          <cell r="D355" t="str">
            <v>CEVA</v>
          </cell>
          <cell r="E355" t="str">
            <v>MG-A-02A</v>
          </cell>
          <cell r="F355" t="str">
            <v>PORCA FX CABO MASSA</v>
          </cell>
          <cell r="G355" t="str">
            <v>NEUMAYER TEK</v>
          </cell>
          <cell r="H355">
            <v>2500</v>
          </cell>
          <cell r="I355">
            <v>2001</v>
          </cell>
          <cell r="J355">
            <v>0</v>
          </cell>
          <cell r="K355">
            <v>2</v>
          </cell>
          <cell r="L355" t="str">
            <v>GARL.4.G</v>
          </cell>
          <cell r="M355" t="str">
            <v>F23</v>
          </cell>
        </row>
        <row r="356">
          <cell r="A356">
            <v>93252009</v>
          </cell>
          <cell r="B356" t="str">
            <v>G1</v>
          </cell>
          <cell r="C356" t="str">
            <v>GS</v>
          </cell>
          <cell r="D356" t="str">
            <v>CEVA</v>
          </cell>
          <cell r="E356" t="str">
            <v>MG-A-03B</v>
          </cell>
          <cell r="F356" t="str">
            <v>PORCA FX CABO MASSA</v>
          </cell>
          <cell r="G356" t="str">
            <v>NEUMAYER TEK</v>
          </cell>
          <cell r="H356">
            <v>2500</v>
          </cell>
          <cell r="I356">
            <v>2001</v>
          </cell>
          <cell r="J356">
            <v>0</v>
          </cell>
          <cell r="K356">
            <v>2</v>
          </cell>
          <cell r="L356" t="str">
            <v>GARL.4.G</v>
          </cell>
          <cell r="M356" t="str">
            <v>F23</v>
          </cell>
        </row>
        <row r="357">
          <cell r="A357">
            <v>93252009</v>
          </cell>
          <cell r="B357" t="str">
            <v>G1</v>
          </cell>
          <cell r="C357" t="str">
            <v>GS</v>
          </cell>
          <cell r="D357" t="str">
            <v>CEVA</v>
          </cell>
          <cell r="E357" t="str">
            <v>MG-A-03B</v>
          </cell>
          <cell r="F357" t="str">
            <v>PORCA SEXT</v>
          </cell>
          <cell r="G357" t="str">
            <v>NEUMAYER TEK</v>
          </cell>
          <cell r="H357">
            <v>2500</v>
          </cell>
          <cell r="I357">
            <v>2001</v>
          </cell>
          <cell r="J357">
            <v>0</v>
          </cell>
          <cell r="K357">
            <v>2</v>
          </cell>
          <cell r="L357" t="str">
            <v>GARL.4.G</v>
          </cell>
          <cell r="M357" t="str">
            <v>F23</v>
          </cell>
        </row>
        <row r="358">
          <cell r="A358">
            <v>93252072</v>
          </cell>
          <cell r="B358" t="str">
            <v>G1</v>
          </cell>
          <cell r="C358" t="str">
            <v>GS</v>
          </cell>
          <cell r="D358" t="str">
            <v>CEVA</v>
          </cell>
          <cell r="E358" t="str">
            <v>MG-A-07C</v>
          </cell>
          <cell r="F358" t="str">
            <v>JUNTA-PARA</v>
          </cell>
          <cell r="G358" t="str">
            <v>HBA</v>
          </cell>
          <cell r="H358">
            <v>4000</v>
          </cell>
          <cell r="I358">
            <v>2001</v>
          </cell>
          <cell r="J358">
            <v>0</v>
          </cell>
          <cell r="K358">
            <v>1</v>
          </cell>
          <cell r="L358" t="str">
            <v>GARL.4.G</v>
          </cell>
          <cell r="M358" t="str">
            <v>F23</v>
          </cell>
        </row>
        <row r="359">
          <cell r="A359">
            <v>93253847</v>
          </cell>
          <cell r="B359" t="str">
            <v>G1</v>
          </cell>
          <cell r="C359" t="str">
            <v>GS</v>
          </cell>
          <cell r="D359" t="str">
            <v>CEVA</v>
          </cell>
          <cell r="E359" t="str">
            <v>MG-A-03C</v>
          </cell>
          <cell r="F359" t="str">
            <v>ARRUELA MO</v>
          </cell>
          <cell r="G359" t="str">
            <v>TRANSTECHNOL</v>
          </cell>
          <cell r="H359">
            <v>5000</v>
          </cell>
          <cell r="I359">
            <v>2001</v>
          </cell>
          <cell r="J359">
            <v>0</v>
          </cell>
          <cell r="K359">
            <v>1</v>
          </cell>
          <cell r="L359" t="str">
            <v>GARL.4.G</v>
          </cell>
          <cell r="M359" t="str">
            <v>F23</v>
          </cell>
          <cell r="N359">
            <v>1</v>
          </cell>
        </row>
        <row r="360">
          <cell r="A360">
            <v>93253847</v>
          </cell>
          <cell r="B360" t="str">
            <v>G1</v>
          </cell>
          <cell r="C360" t="str">
            <v>GS</v>
          </cell>
          <cell r="D360" t="str">
            <v>CEVA</v>
          </cell>
          <cell r="E360" t="str">
            <v>MG-A-03C</v>
          </cell>
          <cell r="F360" t="str">
            <v>ARRUELA MO</v>
          </cell>
          <cell r="G360" t="str">
            <v>TRANSTECHNOL</v>
          </cell>
          <cell r="H360">
            <v>5000</v>
          </cell>
          <cell r="I360">
            <v>2001</v>
          </cell>
          <cell r="J360">
            <v>0</v>
          </cell>
          <cell r="K360">
            <v>1</v>
          </cell>
          <cell r="L360" t="str">
            <v>GARL.4.G</v>
          </cell>
          <cell r="M360" t="str">
            <v>F23</v>
          </cell>
          <cell r="N360">
            <v>1</v>
          </cell>
        </row>
        <row r="361">
          <cell r="A361">
            <v>93253847</v>
          </cell>
          <cell r="B361" t="str">
            <v>G1</v>
          </cell>
          <cell r="C361" t="str">
            <v>GS</v>
          </cell>
          <cell r="D361" t="str">
            <v>CEVA</v>
          </cell>
          <cell r="E361" t="str">
            <v>MG-A-03C</v>
          </cell>
          <cell r="F361" t="str">
            <v>ARRUELA MO</v>
          </cell>
          <cell r="G361" t="str">
            <v>TRANSTECHNOL</v>
          </cell>
          <cell r="H361">
            <v>5000</v>
          </cell>
          <cell r="I361">
            <v>2001</v>
          </cell>
          <cell r="J361">
            <v>0</v>
          </cell>
          <cell r="K361">
            <v>1</v>
          </cell>
          <cell r="L361" t="str">
            <v>GARL.4.G</v>
          </cell>
          <cell r="M361" t="str">
            <v>F23</v>
          </cell>
        </row>
        <row r="362">
          <cell r="A362">
            <v>93260995</v>
          </cell>
          <cell r="B362" t="str">
            <v>G1</v>
          </cell>
          <cell r="C362" t="str">
            <v>GS</v>
          </cell>
          <cell r="D362" t="str">
            <v>CEVA</v>
          </cell>
          <cell r="E362" t="str">
            <v>MG-A-17A</v>
          </cell>
          <cell r="F362" t="str">
            <v>VEDADOR COFRE</v>
          </cell>
          <cell r="G362" t="str">
            <v>SILIBOR</v>
          </cell>
          <cell r="H362">
            <v>420</v>
          </cell>
          <cell r="I362">
            <v>2004</v>
          </cell>
          <cell r="J362">
            <v>0</v>
          </cell>
          <cell r="K362">
            <v>1</v>
          </cell>
          <cell r="L362" t="str">
            <v>GARL.4.G</v>
          </cell>
          <cell r="M362" t="str">
            <v>F23</v>
          </cell>
          <cell r="N362">
            <v>1</v>
          </cell>
        </row>
        <row r="363">
          <cell r="A363">
            <v>93264205</v>
          </cell>
          <cell r="B363" t="str">
            <v>G1</v>
          </cell>
          <cell r="C363" t="str">
            <v>GS</v>
          </cell>
          <cell r="D363" t="str">
            <v>CEVA</v>
          </cell>
          <cell r="E363" t="str">
            <v>MG-A-16B</v>
          </cell>
          <cell r="F363" t="str">
            <v>STRIKE PRISMA</v>
          </cell>
          <cell r="G363" t="str">
            <v>MAXION SISTEM</v>
          </cell>
          <cell r="H363">
            <v>42</v>
          </cell>
          <cell r="I363">
            <v>2002</v>
          </cell>
          <cell r="J363">
            <v>0</v>
          </cell>
          <cell r="K363">
            <v>2</v>
          </cell>
          <cell r="L363" t="str">
            <v>GARL.4.G</v>
          </cell>
        </row>
        <row r="364">
          <cell r="A364">
            <v>93266958</v>
          </cell>
          <cell r="B364" t="str">
            <v>G1</v>
          </cell>
          <cell r="C364" t="str">
            <v>GS</v>
          </cell>
          <cell r="D364" t="str">
            <v>CEVA</v>
          </cell>
          <cell r="E364" t="str">
            <v>MG-A-08C</v>
          </cell>
          <cell r="F364" t="str">
            <v>TAMPÃO DOBRAD</v>
          </cell>
          <cell r="G364" t="str">
            <v>A RAYMOND</v>
          </cell>
          <cell r="H364">
            <v>3000</v>
          </cell>
          <cell r="I364">
            <v>2001</v>
          </cell>
          <cell r="J364">
            <v>0</v>
          </cell>
          <cell r="K364">
            <v>2</v>
          </cell>
          <cell r="L364" t="str">
            <v>GARL.4.G</v>
          </cell>
          <cell r="M364" t="str">
            <v>F23</v>
          </cell>
          <cell r="N364">
            <v>1</v>
          </cell>
        </row>
        <row r="365">
          <cell r="A365">
            <v>93266958</v>
          </cell>
          <cell r="B365" t="str">
            <v>G1</v>
          </cell>
          <cell r="C365" t="str">
            <v>GS</v>
          </cell>
          <cell r="D365" t="str">
            <v>CEVA</v>
          </cell>
          <cell r="E365" t="str">
            <v>MG-A-08C</v>
          </cell>
          <cell r="F365" t="str">
            <v>TAMPÃO DOBRAD</v>
          </cell>
          <cell r="G365" t="str">
            <v>A RAYMOND</v>
          </cell>
          <cell r="H365">
            <v>3000</v>
          </cell>
          <cell r="I365">
            <v>2001</v>
          </cell>
          <cell r="J365">
            <v>0</v>
          </cell>
          <cell r="K365">
            <v>2</v>
          </cell>
          <cell r="L365" t="str">
            <v>GARL.4.G</v>
          </cell>
          <cell r="M365" t="str">
            <v>F23</v>
          </cell>
          <cell r="N365">
            <v>1</v>
          </cell>
        </row>
        <row r="366">
          <cell r="A366">
            <v>93266958</v>
          </cell>
          <cell r="B366" t="str">
            <v>G1</v>
          </cell>
          <cell r="C366" t="str">
            <v>GS</v>
          </cell>
          <cell r="D366" t="str">
            <v>CEVA</v>
          </cell>
          <cell r="E366" t="str">
            <v>MG-A-08C</v>
          </cell>
          <cell r="F366" t="str">
            <v>TAMPÃO DOBRAD</v>
          </cell>
          <cell r="G366" t="str">
            <v>A RAYMOND</v>
          </cell>
          <cell r="H366">
            <v>3000</v>
          </cell>
          <cell r="I366">
            <v>2001</v>
          </cell>
          <cell r="J366">
            <v>0</v>
          </cell>
          <cell r="K366">
            <v>2</v>
          </cell>
          <cell r="L366" t="str">
            <v>GARL.4.G</v>
          </cell>
          <cell r="M366" t="str">
            <v>F23</v>
          </cell>
          <cell r="N366">
            <v>1</v>
          </cell>
        </row>
        <row r="367">
          <cell r="A367">
            <v>93268854</v>
          </cell>
          <cell r="B367" t="str">
            <v>G1</v>
          </cell>
          <cell r="C367" t="str">
            <v>PN</v>
          </cell>
          <cell r="D367" t="str">
            <v>CEVA</v>
          </cell>
          <cell r="E367" t="str">
            <v>MG-A-12C</v>
          </cell>
          <cell r="F367" t="str">
            <v>PRESILHA-F</v>
          </cell>
          <cell r="G367" t="str">
            <v>A RAYMOND</v>
          </cell>
          <cell r="H367">
            <v>600</v>
          </cell>
          <cell r="I367">
            <v>2001</v>
          </cell>
          <cell r="J367">
            <v>0</v>
          </cell>
          <cell r="K367">
            <v>1</v>
          </cell>
          <cell r="L367" t="str">
            <v>GARL.4.G</v>
          </cell>
          <cell r="N367">
            <v>1</v>
          </cell>
        </row>
        <row r="368">
          <cell r="A368">
            <v>93268864</v>
          </cell>
          <cell r="B368" t="str">
            <v>G1</v>
          </cell>
          <cell r="C368" t="str">
            <v>PN</v>
          </cell>
          <cell r="D368" t="str">
            <v>CEVA</v>
          </cell>
          <cell r="E368" t="str">
            <v>MG-A-08C</v>
          </cell>
          <cell r="F368" t="str">
            <v>TAMPAO</v>
          </cell>
          <cell r="G368" t="str">
            <v>SILIBOR INDUSTRIA E</v>
          </cell>
          <cell r="H368">
            <v>800</v>
          </cell>
          <cell r="I368">
            <v>2001</v>
          </cell>
          <cell r="J368">
            <v>1</v>
          </cell>
          <cell r="K368">
            <v>2</v>
          </cell>
          <cell r="L368" t="str">
            <v>C.CERA</v>
          </cell>
          <cell r="N368">
            <v>1</v>
          </cell>
          <cell r="O368">
            <v>1</v>
          </cell>
          <cell r="P368">
            <v>5</v>
          </cell>
        </row>
        <row r="369">
          <cell r="A369">
            <v>93276250</v>
          </cell>
          <cell r="B369" t="str">
            <v>G1</v>
          </cell>
          <cell r="C369" t="str">
            <v>PN</v>
          </cell>
          <cell r="D369" t="str">
            <v>CEVA</v>
          </cell>
          <cell r="E369" t="str">
            <v>MG-A-16C</v>
          </cell>
          <cell r="F369" t="str">
            <v>INTERRUPTO</v>
          </cell>
          <cell r="G369" t="str">
            <v>IKRO COMPONE</v>
          </cell>
          <cell r="H369">
            <v>200</v>
          </cell>
          <cell r="I369">
            <v>2001</v>
          </cell>
          <cell r="J369">
            <v>0</v>
          </cell>
          <cell r="L369" t="str">
            <v>GARL.4.G</v>
          </cell>
          <cell r="N369">
            <v>1</v>
          </cell>
          <cell r="O369">
            <v>1</v>
          </cell>
          <cell r="P369">
            <v>2</v>
          </cell>
        </row>
        <row r="370">
          <cell r="A370">
            <v>93285509</v>
          </cell>
          <cell r="B370" t="str">
            <v>G1</v>
          </cell>
          <cell r="C370" t="str">
            <v>PN</v>
          </cell>
          <cell r="D370" t="str">
            <v>CEVA</v>
          </cell>
          <cell r="E370" t="str">
            <v>MG-A-16B</v>
          </cell>
          <cell r="F370" t="str">
            <v>SUP. BARRA ESTABIL.</v>
          </cell>
          <cell r="G370" t="str">
            <v>ULIANA</v>
          </cell>
          <cell r="H370">
            <v>100</v>
          </cell>
          <cell r="I370">
            <v>2002</v>
          </cell>
          <cell r="J370">
            <v>0</v>
          </cell>
          <cell r="K370">
            <v>2</v>
          </cell>
          <cell r="L370" t="str">
            <v>GARL.4.G</v>
          </cell>
          <cell r="N370">
            <v>1</v>
          </cell>
          <cell r="O370">
            <v>1</v>
          </cell>
          <cell r="P370">
            <v>3</v>
          </cell>
        </row>
        <row r="371">
          <cell r="A371">
            <v>93288399</v>
          </cell>
          <cell r="B371" t="str">
            <v>G1</v>
          </cell>
          <cell r="C371" t="str">
            <v>PN</v>
          </cell>
          <cell r="D371" t="str">
            <v>CEVA</v>
          </cell>
          <cell r="E371" t="str">
            <v>MG-A-11A</v>
          </cell>
          <cell r="F371" t="str">
            <v>ETIQUETA RADIADOR</v>
          </cell>
          <cell r="G371" t="str">
            <v>JL</v>
          </cell>
          <cell r="H371">
            <v>600</v>
          </cell>
          <cell r="I371">
            <v>2001</v>
          </cell>
          <cell r="J371">
            <v>0</v>
          </cell>
          <cell r="K371">
            <v>1</v>
          </cell>
          <cell r="L371" t="str">
            <v>GARL.4.G</v>
          </cell>
          <cell r="N371">
            <v>1</v>
          </cell>
          <cell r="O371">
            <v>1</v>
          </cell>
          <cell r="P371">
            <v>3</v>
          </cell>
        </row>
        <row r="372">
          <cell r="A372">
            <v>93288740</v>
          </cell>
          <cell r="B372" t="str">
            <v>G1</v>
          </cell>
          <cell r="C372" t="str">
            <v>PN</v>
          </cell>
          <cell r="D372" t="str">
            <v>CEVA</v>
          </cell>
          <cell r="E372" t="str">
            <v>MG-A-09B</v>
          </cell>
          <cell r="F372" t="str">
            <v>PARAFUSO</v>
          </cell>
          <cell r="G372" t="str">
            <v>INGEPAL</v>
          </cell>
          <cell r="H372">
            <v>600</v>
          </cell>
          <cell r="I372">
            <v>2001</v>
          </cell>
          <cell r="J372">
            <v>0</v>
          </cell>
          <cell r="K372">
            <v>1</v>
          </cell>
          <cell r="L372" t="str">
            <v>GARL.4.G</v>
          </cell>
          <cell r="N372">
            <v>1</v>
          </cell>
          <cell r="O372">
            <v>1</v>
          </cell>
        </row>
        <row r="373">
          <cell r="A373">
            <v>93288741</v>
          </cell>
          <cell r="B373" t="str">
            <v>G1</v>
          </cell>
          <cell r="C373" t="str">
            <v>PN</v>
          </cell>
          <cell r="D373" t="str">
            <v>CEVA</v>
          </cell>
          <cell r="E373" t="str">
            <v>MG-A-05B</v>
          </cell>
          <cell r="F373" t="str">
            <v>BOLT/SCREW</v>
          </cell>
          <cell r="G373" t="str">
            <v>CONTINENTAL</v>
          </cell>
          <cell r="H373">
            <v>1000</v>
          </cell>
          <cell r="I373">
            <v>2001</v>
          </cell>
          <cell r="J373">
            <v>0</v>
          </cell>
          <cell r="K373">
            <v>1</v>
          </cell>
          <cell r="L373" t="str">
            <v>GARL.4.G</v>
          </cell>
          <cell r="N373">
            <v>1</v>
          </cell>
          <cell r="O373">
            <v>1</v>
          </cell>
          <cell r="P373">
            <v>4</v>
          </cell>
        </row>
        <row r="374">
          <cell r="A374">
            <v>93289222</v>
          </cell>
          <cell r="B374" t="str">
            <v>G1</v>
          </cell>
          <cell r="C374" t="str">
            <v>PN</v>
          </cell>
          <cell r="D374" t="str">
            <v>CEVA</v>
          </cell>
          <cell r="E374" t="str">
            <v>MG-A-10B</v>
          </cell>
          <cell r="F374" t="str">
            <v>PF EIXO TRAS</v>
          </cell>
          <cell r="G374" t="str">
            <v>METALAC</v>
          </cell>
          <cell r="H374">
            <v>150</v>
          </cell>
          <cell r="I374">
            <v>2001</v>
          </cell>
          <cell r="J374">
            <v>0</v>
          </cell>
          <cell r="K374">
            <v>2</v>
          </cell>
          <cell r="L374" t="str">
            <v>GARL.4.G</v>
          </cell>
          <cell r="N374">
            <v>1</v>
          </cell>
          <cell r="O374">
            <v>1</v>
          </cell>
          <cell r="P374">
            <v>4</v>
          </cell>
        </row>
        <row r="375">
          <cell r="A375">
            <v>93289357</v>
          </cell>
          <cell r="B375" t="str">
            <v>G1</v>
          </cell>
          <cell r="C375" t="str">
            <v>PN</v>
          </cell>
          <cell r="D375" t="str">
            <v>CEVA</v>
          </cell>
          <cell r="E375" t="str">
            <v>MG-A-08B</v>
          </cell>
          <cell r="F375" t="str">
            <v>NUT</v>
          </cell>
          <cell r="G375" t="str">
            <v>MAPRI</v>
          </cell>
          <cell r="H375">
            <v>4000</v>
          </cell>
          <cell r="I375">
            <v>2001</v>
          </cell>
          <cell r="J375">
            <v>0</v>
          </cell>
          <cell r="K375">
            <v>1</v>
          </cell>
          <cell r="L375" t="str">
            <v>GARL.4.G</v>
          </cell>
          <cell r="N375">
            <v>1</v>
          </cell>
          <cell r="O375">
            <v>1</v>
          </cell>
          <cell r="P375">
            <v>4</v>
          </cell>
        </row>
        <row r="376">
          <cell r="A376">
            <v>93289377</v>
          </cell>
          <cell r="B376" t="str">
            <v>G1</v>
          </cell>
          <cell r="C376" t="str">
            <v>PN</v>
          </cell>
          <cell r="D376" t="str">
            <v>CEVA</v>
          </cell>
          <cell r="E376" t="str">
            <v>MG-A-08B</v>
          </cell>
          <cell r="F376" t="str">
            <v>PARAF-CABE</v>
          </cell>
          <cell r="G376" t="str">
            <v>CONTINENTAL</v>
          </cell>
          <cell r="H376">
            <v>5000</v>
          </cell>
          <cell r="I376">
            <v>2001</v>
          </cell>
          <cell r="J376">
            <v>0</v>
          </cell>
          <cell r="K376">
            <v>2</v>
          </cell>
          <cell r="L376" t="str">
            <v>GARL.4.G</v>
          </cell>
          <cell r="N376">
            <v>1</v>
          </cell>
          <cell r="O376">
            <v>1</v>
          </cell>
          <cell r="P376">
            <v>4</v>
          </cell>
        </row>
        <row r="377">
          <cell r="A377">
            <v>93289377</v>
          </cell>
          <cell r="B377" t="str">
            <v>G1</v>
          </cell>
          <cell r="C377" t="str">
            <v>PN</v>
          </cell>
          <cell r="D377" t="str">
            <v>CEVA</v>
          </cell>
          <cell r="E377" t="str">
            <v>MG-A-08B</v>
          </cell>
          <cell r="F377" t="str">
            <v>PARAF-CABE</v>
          </cell>
          <cell r="G377" t="str">
            <v>CONTINENTAL</v>
          </cell>
          <cell r="H377">
            <v>5000</v>
          </cell>
          <cell r="I377">
            <v>2001</v>
          </cell>
          <cell r="J377">
            <v>0</v>
          </cell>
          <cell r="K377">
            <v>1</v>
          </cell>
          <cell r="L377" t="str">
            <v>GARL.4.G</v>
          </cell>
          <cell r="N377">
            <v>1</v>
          </cell>
          <cell r="O377">
            <v>1</v>
          </cell>
          <cell r="P377">
            <v>4</v>
          </cell>
        </row>
        <row r="378">
          <cell r="A378">
            <v>93289377</v>
          </cell>
          <cell r="B378" t="str">
            <v>G1</v>
          </cell>
          <cell r="C378" t="str">
            <v>PN</v>
          </cell>
          <cell r="D378" t="str">
            <v>CEVA</v>
          </cell>
          <cell r="E378" t="str">
            <v>MG-A-08B</v>
          </cell>
          <cell r="F378" t="str">
            <v>PARAF-CABE</v>
          </cell>
          <cell r="G378" t="str">
            <v>CONTINENTAL</v>
          </cell>
          <cell r="H378">
            <v>5000</v>
          </cell>
          <cell r="I378">
            <v>2001</v>
          </cell>
          <cell r="J378">
            <v>0</v>
          </cell>
          <cell r="K378">
            <v>2</v>
          </cell>
          <cell r="L378" t="str">
            <v>GARL.4.G</v>
          </cell>
          <cell r="N378">
            <v>1</v>
          </cell>
          <cell r="O378">
            <v>1</v>
          </cell>
          <cell r="P378">
            <v>2</v>
          </cell>
        </row>
        <row r="379">
          <cell r="A379">
            <v>93290251</v>
          </cell>
          <cell r="B379" t="str">
            <v>G1</v>
          </cell>
          <cell r="C379" t="str">
            <v>PN</v>
          </cell>
          <cell r="D379" t="str">
            <v>CEVA</v>
          </cell>
          <cell r="E379" t="str">
            <v>MG-A-05B</v>
          </cell>
          <cell r="F379" t="str">
            <v>BOLT/SCREW</v>
          </cell>
          <cell r="G379" t="str">
            <v>CONTINENTAL</v>
          </cell>
          <cell r="H379">
            <v>2000</v>
          </cell>
          <cell r="I379">
            <v>2001</v>
          </cell>
          <cell r="J379">
            <v>0</v>
          </cell>
          <cell r="K379">
            <v>1</v>
          </cell>
          <cell r="L379" t="str">
            <v>GARL.4.G</v>
          </cell>
          <cell r="M379" t="str">
            <v>E-25</v>
          </cell>
          <cell r="N379">
            <v>1</v>
          </cell>
          <cell r="O379">
            <v>1</v>
          </cell>
          <cell r="P379">
            <v>2</v>
          </cell>
        </row>
        <row r="380">
          <cell r="A380">
            <v>93290251</v>
          </cell>
          <cell r="B380" t="str">
            <v>G1</v>
          </cell>
          <cell r="C380" t="str">
            <v>PN</v>
          </cell>
          <cell r="D380" t="str">
            <v>CEVA</v>
          </cell>
          <cell r="E380" t="str">
            <v>MG-A-05B</v>
          </cell>
          <cell r="F380" t="str">
            <v>BOLT/SCREW</v>
          </cell>
          <cell r="G380" t="str">
            <v>CONTINENTAL</v>
          </cell>
          <cell r="H380">
            <v>2000</v>
          </cell>
          <cell r="I380">
            <v>2001</v>
          </cell>
          <cell r="J380">
            <v>0</v>
          </cell>
          <cell r="K380">
            <v>1</v>
          </cell>
          <cell r="L380" t="str">
            <v>GARL.4.G</v>
          </cell>
          <cell r="M380" t="str">
            <v>E-25</v>
          </cell>
          <cell r="N380">
            <v>1</v>
          </cell>
          <cell r="O380">
            <v>1</v>
          </cell>
          <cell r="P380">
            <v>5</v>
          </cell>
        </row>
        <row r="381">
          <cell r="A381">
            <v>93290251</v>
          </cell>
          <cell r="B381" t="str">
            <v>G1</v>
          </cell>
          <cell r="D381" t="str">
            <v>CEVA</v>
          </cell>
          <cell r="E381" t="str">
            <v>MG-A-05B</v>
          </cell>
          <cell r="F381" t="str">
            <v>BOLT/SCREW</v>
          </cell>
          <cell r="G381" t="str">
            <v>CONTINENTAL</v>
          </cell>
          <cell r="H381">
            <v>2000</v>
          </cell>
          <cell r="I381">
            <v>2001</v>
          </cell>
          <cell r="J381">
            <v>0</v>
          </cell>
          <cell r="K381">
            <v>1</v>
          </cell>
          <cell r="L381" t="str">
            <v>GARL.4.G</v>
          </cell>
        </row>
        <row r="382">
          <cell r="A382">
            <v>93290287</v>
          </cell>
          <cell r="B382" t="str">
            <v>G1</v>
          </cell>
          <cell r="C382" t="str">
            <v>PN</v>
          </cell>
          <cell r="D382" t="str">
            <v>CEVA</v>
          </cell>
          <cell r="E382" t="str">
            <v>MG-A-02B</v>
          </cell>
          <cell r="F382" t="str">
            <v xml:space="preserve"> PF RETRATOR</v>
          </cell>
          <cell r="G382" t="str">
            <v>CONTINENTAL</v>
          </cell>
          <cell r="H382">
            <v>500</v>
          </cell>
          <cell r="I382">
            <v>2001</v>
          </cell>
          <cell r="J382">
            <v>0</v>
          </cell>
          <cell r="K382">
            <v>2</v>
          </cell>
          <cell r="L382" t="str">
            <v>GARL.4.G</v>
          </cell>
          <cell r="M382">
            <v>0</v>
          </cell>
          <cell r="N382">
            <v>1</v>
          </cell>
          <cell r="O382">
            <v>1</v>
          </cell>
          <cell r="P382">
            <v>5</v>
          </cell>
        </row>
        <row r="383">
          <cell r="A383">
            <v>93290305</v>
          </cell>
          <cell r="B383" t="str">
            <v>G1</v>
          </cell>
          <cell r="C383" t="str">
            <v>PN</v>
          </cell>
          <cell r="D383" t="str">
            <v>CEVA</v>
          </cell>
          <cell r="E383" t="str">
            <v>MG-A-05A</v>
          </cell>
          <cell r="F383" t="str">
            <v>PARAF. FX CINTO</v>
          </cell>
          <cell r="G383" t="str">
            <v>MAPRI</v>
          </cell>
          <cell r="H383">
            <v>300</v>
          </cell>
          <cell r="I383">
            <v>2001</v>
          </cell>
          <cell r="J383">
            <v>0</v>
          </cell>
          <cell r="K383">
            <v>3</v>
          </cell>
          <cell r="L383" t="str">
            <v>GARL.4.G</v>
          </cell>
          <cell r="M383">
            <v>0</v>
          </cell>
          <cell r="N383">
            <v>1</v>
          </cell>
          <cell r="O383">
            <v>1</v>
          </cell>
          <cell r="P383">
            <v>2</v>
          </cell>
        </row>
        <row r="384">
          <cell r="A384">
            <v>93290305</v>
          </cell>
          <cell r="B384" t="str">
            <v>G1</v>
          </cell>
          <cell r="D384" t="str">
            <v>CEVA</v>
          </cell>
          <cell r="E384" t="str">
            <v>MG-A-05A</v>
          </cell>
          <cell r="F384" t="str">
            <v>PARAF. FX CINTO</v>
          </cell>
          <cell r="G384" t="str">
            <v>MAPRI</v>
          </cell>
          <cell r="H384">
            <v>300</v>
          </cell>
          <cell r="I384">
            <v>2001</v>
          </cell>
          <cell r="J384">
            <v>0</v>
          </cell>
          <cell r="K384">
            <v>3</v>
          </cell>
          <cell r="L384" t="str">
            <v>GARL.4.G</v>
          </cell>
        </row>
        <row r="385">
          <cell r="A385">
            <v>93290305</v>
          </cell>
          <cell r="B385" t="str">
            <v>G1</v>
          </cell>
          <cell r="C385" t="str">
            <v>PN</v>
          </cell>
          <cell r="D385" t="str">
            <v>CEVA</v>
          </cell>
          <cell r="E385" t="str">
            <v>MG-B-15B</v>
          </cell>
          <cell r="F385" t="str">
            <v>PF FIX CINTO</v>
          </cell>
          <cell r="G385" t="str">
            <v>MAPRI</v>
          </cell>
          <cell r="H385">
            <v>300</v>
          </cell>
          <cell r="I385">
            <v>2001</v>
          </cell>
          <cell r="J385">
            <v>0</v>
          </cell>
          <cell r="K385">
            <v>3</v>
          </cell>
          <cell r="L385" t="str">
            <v>GARL.4.G</v>
          </cell>
          <cell r="M385">
            <v>0</v>
          </cell>
          <cell r="N385">
            <v>1</v>
          </cell>
          <cell r="O385">
            <v>1</v>
          </cell>
          <cell r="P385">
            <v>2</v>
          </cell>
        </row>
        <row r="386">
          <cell r="A386">
            <v>93290305</v>
          </cell>
          <cell r="B386" t="str">
            <v>G1</v>
          </cell>
          <cell r="C386" t="str">
            <v>PN</v>
          </cell>
          <cell r="D386" t="str">
            <v>CEVA</v>
          </cell>
          <cell r="E386" t="str">
            <v>MG-B-15B</v>
          </cell>
          <cell r="F386" t="str">
            <v>PF FIX CINTO</v>
          </cell>
          <cell r="G386" t="str">
            <v>MAPRI</v>
          </cell>
          <cell r="H386">
            <v>300</v>
          </cell>
          <cell r="I386">
            <v>2001</v>
          </cell>
          <cell r="J386">
            <v>0</v>
          </cell>
          <cell r="K386">
            <v>3</v>
          </cell>
          <cell r="L386" t="str">
            <v>GARL.4.G</v>
          </cell>
          <cell r="M386">
            <v>0</v>
          </cell>
          <cell r="N386">
            <v>1</v>
          </cell>
          <cell r="O386">
            <v>1</v>
          </cell>
          <cell r="P386">
            <v>2</v>
          </cell>
        </row>
        <row r="387">
          <cell r="A387">
            <v>93290305</v>
          </cell>
          <cell r="B387" t="str">
            <v>G1</v>
          </cell>
          <cell r="C387" t="str">
            <v>PN</v>
          </cell>
          <cell r="D387" t="str">
            <v>CEVA</v>
          </cell>
          <cell r="E387" t="str">
            <v>MG-B-15B</v>
          </cell>
          <cell r="F387" t="str">
            <v>PF FIX CINTO</v>
          </cell>
          <cell r="G387" t="str">
            <v>MAPRI</v>
          </cell>
          <cell r="H387" t="str">
            <v>300</v>
          </cell>
          <cell r="I387">
            <v>2001</v>
          </cell>
          <cell r="J387">
            <v>0</v>
          </cell>
          <cell r="K387">
            <v>3</v>
          </cell>
          <cell r="L387" t="str">
            <v>GARL.4.G</v>
          </cell>
          <cell r="M387">
            <v>0</v>
          </cell>
          <cell r="N387">
            <v>1</v>
          </cell>
          <cell r="O387">
            <v>1</v>
          </cell>
          <cell r="P387">
            <v>2</v>
          </cell>
        </row>
        <row r="388">
          <cell r="A388">
            <v>93290305</v>
          </cell>
          <cell r="B388" t="str">
            <v>G1</v>
          </cell>
          <cell r="C388" t="str">
            <v>PN</v>
          </cell>
          <cell r="D388" t="str">
            <v>CEVA</v>
          </cell>
          <cell r="E388" t="str">
            <v>MG-B-15B</v>
          </cell>
          <cell r="F388" t="str">
            <v>PF FIX CINTO</v>
          </cell>
          <cell r="G388" t="str">
            <v>MAPRI</v>
          </cell>
          <cell r="H388" t="str">
            <v>300</v>
          </cell>
          <cell r="I388">
            <v>2001</v>
          </cell>
          <cell r="J388">
            <v>0</v>
          </cell>
          <cell r="K388">
            <v>3</v>
          </cell>
          <cell r="L388" t="str">
            <v>GARL.4.G</v>
          </cell>
          <cell r="M388">
            <v>0</v>
          </cell>
          <cell r="N388">
            <v>1</v>
          </cell>
          <cell r="O388">
            <v>1</v>
          </cell>
          <cell r="P388">
            <v>2</v>
          </cell>
        </row>
        <row r="389">
          <cell r="A389">
            <v>93290363</v>
          </cell>
          <cell r="B389" t="str">
            <v>G1</v>
          </cell>
          <cell r="C389" t="str">
            <v>PN</v>
          </cell>
          <cell r="D389" t="str">
            <v>CEVA</v>
          </cell>
          <cell r="E389" t="str">
            <v>MG-A-15B</v>
          </cell>
          <cell r="F389" t="str">
            <v>PF BRAÇO CTLE</v>
          </cell>
          <cell r="G389" t="str">
            <v>METALAC</v>
          </cell>
          <cell r="H389">
            <v>300</v>
          </cell>
          <cell r="I389">
            <v>2002</v>
          </cell>
          <cell r="J389">
            <v>0</v>
          </cell>
          <cell r="K389">
            <v>2</v>
          </cell>
          <cell r="L389" t="str">
            <v>GARL.4.G</v>
          </cell>
          <cell r="M389" t="e">
            <v>#REF!</v>
          </cell>
          <cell r="N389">
            <v>1</v>
          </cell>
          <cell r="O389">
            <v>1</v>
          </cell>
          <cell r="P389">
            <v>4</v>
          </cell>
        </row>
        <row r="390">
          <cell r="A390">
            <v>93290363</v>
          </cell>
          <cell r="B390" t="str">
            <v>G1</v>
          </cell>
          <cell r="C390" t="str">
            <v>PN</v>
          </cell>
          <cell r="D390" t="str">
            <v>CEVA</v>
          </cell>
          <cell r="E390" t="str">
            <v>MG-A-15B</v>
          </cell>
          <cell r="F390" t="str">
            <v>PF BRAÇO CTLE</v>
          </cell>
          <cell r="G390" t="str">
            <v>METALAC</v>
          </cell>
          <cell r="H390">
            <v>300</v>
          </cell>
          <cell r="I390">
            <v>2002</v>
          </cell>
          <cell r="J390">
            <v>0</v>
          </cell>
          <cell r="K390">
            <v>2</v>
          </cell>
          <cell r="L390" t="str">
            <v>GARL.4.G</v>
          </cell>
          <cell r="M390" t="e">
            <v>#REF!</v>
          </cell>
          <cell r="N390">
            <v>1</v>
          </cell>
          <cell r="O390">
            <v>1</v>
          </cell>
          <cell r="P390">
            <v>4</v>
          </cell>
        </row>
        <row r="391">
          <cell r="A391">
            <v>93290371</v>
          </cell>
          <cell r="B391" t="str">
            <v>G1</v>
          </cell>
          <cell r="C391" t="str">
            <v>PN</v>
          </cell>
          <cell r="D391" t="str">
            <v>CEVA</v>
          </cell>
          <cell r="E391" t="str">
            <v>MG-A-03B</v>
          </cell>
          <cell r="F391" t="str">
            <v xml:space="preserve"> PF PINÇA FREI</v>
          </cell>
          <cell r="G391" t="str">
            <v>METALAC</v>
          </cell>
          <cell r="H391">
            <v>504</v>
          </cell>
          <cell r="I391">
            <v>2001</v>
          </cell>
          <cell r="J391">
            <v>0</v>
          </cell>
          <cell r="K391">
            <v>2</v>
          </cell>
          <cell r="L391" t="str">
            <v>GARL.4.G</v>
          </cell>
          <cell r="M391" t="str">
            <v>E-25</v>
          </cell>
          <cell r="N391">
            <v>1</v>
          </cell>
          <cell r="O391">
            <v>1</v>
          </cell>
          <cell r="P391">
            <v>4</v>
          </cell>
        </row>
        <row r="392">
          <cell r="A392">
            <v>93290371</v>
          </cell>
          <cell r="B392" t="str">
            <v>G1</v>
          </cell>
          <cell r="C392" t="str">
            <v>PN</v>
          </cell>
          <cell r="D392" t="str">
            <v>CEVA</v>
          </cell>
          <cell r="E392" t="str">
            <v>MG-A-03B</v>
          </cell>
          <cell r="F392" t="str">
            <v>PF PINÇA FREI</v>
          </cell>
          <cell r="G392" t="str">
            <v>METALAC</v>
          </cell>
          <cell r="H392">
            <v>504</v>
          </cell>
          <cell r="I392">
            <v>2001</v>
          </cell>
          <cell r="J392">
            <v>0</v>
          </cell>
          <cell r="K392">
            <v>2</v>
          </cell>
          <cell r="L392" t="str">
            <v>GARL.4.G</v>
          </cell>
          <cell r="M392" t="str">
            <v>E-25</v>
          </cell>
          <cell r="N392">
            <v>1</v>
          </cell>
          <cell r="O392">
            <v>1</v>
          </cell>
          <cell r="P392">
            <v>4</v>
          </cell>
        </row>
        <row r="393">
          <cell r="A393">
            <v>93290373</v>
          </cell>
          <cell r="B393" t="str">
            <v>G1</v>
          </cell>
          <cell r="D393" t="str">
            <v>CEVA</v>
          </cell>
          <cell r="E393" t="str">
            <v>MG-A-09B</v>
          </cell>
          <cell r="F393" t="str">
            <v>PF FIX SUPERIOR DO GARGALO</v>
          </cell>
          <cell r="G393" t="str">
            <v>CONTINENTAL</v>
          </cell>
          <cell r="H393">
            <v>3000</v>
          </cell>
          <cell r="I393">
            <v>2001</v>
          </cell>
          <cell r="J393">
            <v>0</v>
          </cell>
          <cell r="K393">
            <v>1</v>
          </cell>
          <cell r="L393" t="str">
            <v>GARL.4.G</v>
          </cell>
        </row>
        <row r="394">
          <cell r="A394">
            <v>93290404</v>
          </cell>
          <cell r="B394" t="str">
            <v>G1</v>
          </cell>
          <cell r="C394" t="str">
            <v>PN</v>
          </cell>
          <cell r="D394" t="str">
            <v>CEVA</v>
          </cell>
          <cell r="E394" t="str">
            <v>MG-A-11A</v>
          </cell>
          <cell r="F394" t="str">
            <v>ETQ IDENT PLANTA (CNPJ)</v>
          </cell>
          <cell r="G394" t="str">
            <v>JL</v>
          </cell>
          <cell r="H394">
            <v>1000</v>
          </cell>
          <cell r="I394">
            <v>2001</v>
          </cell>
          <cell r="J394">
            <v>0</v>
          </cell>
          <cell r="K394">
            <v>1</v>
          </cell>
          <cell r="L394" t="str">
            <v>GARL.4.G</v>
          </cell>
          <cell r="M394" t="str">
            <v>E-25</v>
          </cell>
          <cell r="N394">
            <v>1</v>
          </cell>
          <cell r="O394">
            <v>1</v>
          </cell>
          <cell r="P394">
            <v>4</v>
          </cell>
        </row>
        <row r="395">
          <cell r="A395">
            <v>93290627</v>
          </cell>
          <cell r="B395" t="str">
            <v>G1</v>
          </cell>
          <cell r="C395" t="str">
            <v>PN</v>
          </cell>
          <cell r="D395" t="str">
            <v>CEVA</v>
          </cell>
          <cell r="E395" t="str">
            <v>MG-A-09B</v>
          </cell>
          <cell r="F395" t="str">
            <v>PARAF. CAB</v>
          </cell>
          <cell r="G395" t="str">
            <v>LIPOS</v>
          </cell>
          <cell r="H395">
            <v>700</v>
          </cell>
          <cell r="I395">
            <v>2001</v>
          </cell>
          <cell r="J395">
            <v>0</v>
          </cell>
          <cell r="K395">
            <v>2</v>
          </cell>
          <cell r="L395" t="str">
            <v>GARL.4.G</v>
          </cell>
          <cell r="M395" t="str">
            <v>E-25</v>
          </cell>
          <cell r="N395">
            <v>1</v>
          </cell>
          <cell r="O395">
            <v>1</v>
          </cell>
          <cell r="P395">
            <v>4</v>
          </cell>
        </row>
        <row r="396">
          <cell r="A396">
            <v>93293390</v>
          </cell>
          <cell r="B396" t="str">
            <v>G1</v>
          </cell>
          <cell r="C396" t="str">
            <v>PN</v>
          </cell>
          <cell r="D396" t="str">
            <v>CEVA</v>
          </cell>
          <cell r="E396" t="str">
            <v>GARL.4.G</v>
          </cell>
          <cell r="F396" t="str">
            <v>PRES TUB DASH</v>
          </cell>
          <cell r="G396" t="str">
            <v>PRIMO</v>
          </cell>
          <cell r="H396">
            <v>500</v>
          </cell>
          <cell r="I396">
            <v>2001</v>
          </cell>
          <cell r="J396">
            <v>0</v>
          </cell>
          <cell r="K396">
            <v>1</v>
          </cell>
          <cell r="L396" t="str">
            <v>GARL.4.G</v>
          </cell>
          <cell r="M396" t="str">
            <v>F23</v>
          </cell>
        </row>
        <row r="397">
          <cell r="A397">
            <v>93294353</v>
          </cell>
          <cell r="B397" t="str">
            <v>G1</v>
          </cell>
          <cell r="C397" t="str">
            <v>PN</v>
          </cell>
          <cell r="D397" t="str">
            <v>CEVA</v>
          </cell>
          <cell r="E397" t="str">
            <v>MG-A-12B</v>
          </cell>
          <cell r="F397" t="str">
            <v>PF FIX STRIKE</v>
          </cell>
          <cell r="G397" t="str">
            <v>CONTINENTAL</v>
          </cell>
          <cell r="H397">
            <v>1000</v>
          </cell>
          <cell r="I397">
            <v>2001</v>
          </cell>
          <cell r="J397">
            <v>0</v>
          </cell>
          <cell r="K397">
            <v>1</v>
          </cell>
          <cell r="L397" t="str">
            <v>GARL.4.G</v>
          </cell>
          <cell r="M397" t="e">
            <v>#REF!</v>
          </cell>
          <cell r="N397">
            <v>1</v>
          </cell>
          <cell r="O397">
            <v>1</v>
          </cell>
          <cell r="P397">
            <v>2</v>
          </cell>
        </row>
        <row r="398">
          <cell r="A398">
            <v>93294353</v>
          </cell>
          <cell r="B398" t="str">
            <v>G1</v>
          </cell>
          <cell r="C398" t="str">
            <v>PN</v>
          </cell>
          <cell r="D398" t="str">
            <v>CEVA</v>
          </cell>
          <cell r="E398" t="str">
            <v>MG-A-12B</v>
          </cell>
          <cell r="F398" t="str">
            <v>PF FIX STRIKE</v>
          </cell>
          <cell r="G398" t="str">
            <v>CONTINENTAL</v>
          </cell>
          <cell r="H398">
            <v>1000</v>
          </cell>
          <cell r="I398">
            <v>2001</v>
          </cell>
          <cell r="J398">
            <v>0</v>
          </cell>
          <cell r="K398">
            <v>1</v>
          </cell>
          <cell r="L398" t="str">
            <v>GARL.4.G</v>
          </cell>
          <cell r="M398" t="e">
            <v>#REF!</v>
          </cell>
          <cell r="N398">
            <v>1</v>
          </cell>
          <cell r="O398">
            <v>1</v>
          </cell>
          <cell r="P398">
            <v>2</v>
          </cell>
        </row>
        <row r="399">
          <cell r="A399">
            <v>93294500</v>
          </cell>
          <cell r="B399" t="str">
            <v>G1</v>
          </cell>
          <cell r="C399" t="str">
            <v>PN</v>
          </cell>
          <cell r="D399" t="str">
            <v>CEVA</v>
          </cell>
          <cell r="E399" t="str">
            <v>MG-A-08B</v>
          </cell>
          <cell r="F399" t="str">
            <v>PF BCO DIANT</v>
          </cell>
          <cell r="G399" t="str">
            <v>CONTINENTAL</v>
          </cell>
          <cell r="H399">
            <v>1000</v>
          </cell>
          <cell r="I399">
            <v>2001</v>
          </cell>
          <cell r="J399">
            <v>0</v>
          </cell>
          <cell r="K399">
            <v>2</v>
          </cell>
          <cell r="L399" t="str">
            <v>GARL.4.G</v>
          </cell>
          <cell r="M399" t="e">
            <v>#REF!</v>
          </cell>
          <cell r="N399">
            <v>1</v>
          </cell>
          <cell r="O399">
            <v>1</v>
          </cell>
          <cell r="P399">
            <v>2</v>
          </cell>
        </row>
        <row r="400">
          <cell r="A400">
            <v>93294500</v>
          </cell>
          <cell r="B400" t="str">
            <v>G1</v>
          </cell>
          <cell r="C400" t="str">
            <v>PN</v>
          </cell>
          <cell r="D400" t="str">
            <v>CEVA</v>
          </cell>
          <cell r="E400" t="str">
            <v>MG-A-08B</v>
          </cell>
          <cell r="F400" t="str">
            <v>PF BCO DIANT</v>
          </cell>
          <cell r="G400" t="str">
            <v>CONTINENTAL</v>
          </cell>
          <cell r="H400">
            <v>1000</v>
          </cell>
          <cell r="I400">
            <v>2001</v>
          </cell>
          <cell r="J400">
            <v>0</v>
          </cell>
          <cell r="K400">
            <v>2</v>
          </cell>
          <cell r="L400" t="str">
            <v>GARL.4.G</v>
          </cell>
          <cell r="M400" t="e">
            <v>#REF!</v>
          </cell>
          <cell r="N400">
            <v>1</v>
          </cell>
          <cell r="O400">
            <v>1</v>
          </cell>
          <cell r="P400">
            <v>2</v>
          </cell>
        </row>
        <row r="401">
          <cell r="A401">
            <v>93294652</v>
          </cell>
          <cell r="B401" t="str">
            <v>G1</v>
          </cell>
          <cell r="C401" t="str">
            <v>PN</v>
          </cell>
          <cell r="D401" t="str">
            <v>CEVA</v>
          </cell>
          <cell r="E401" t="str">
            <v>MG-A-06B</v>
          </cell>
          <cell r="F401" t="str">
            <v>PORCA</v>
          </cell>
          <cell r="G401" t="str">
            <v>NEUMAYER TEK</v>
          </cell>
          <cell r="H401">
            <v>5000</v>
          </cell>
          <cell r="I401">
            <v>2001</v>
          </cell>
          <cell r="J401">
            <v>0</v>
          </cell>
          <cell r="K401">
            <v>1</v>
          </cell>
          <cell r="L401" t="str">
            <v>GARL.4.G</v>
          </cell>
          <cell r="M401" t="e">
            <v>#REF!</v>
          </cell>
          <cell r="N401">
            <v>1</v>
          </cell>
          <cell r="O401">
            <v>1</v>
          </cell>
          <cell r="P401">
            <v>4</v>
          </cell>
        </row>
        <row r="402">
          <cell r="A402">
            <v>93294715</v>
          </cell>
          <cell r="B402" t="str">
            <v>G1</v>
          </cell>
          <cell r="C402" t="str">
            <v>PN</v>
          </cell>
          <cell r="D402" t="str">
            <v>CEVA</v>
          </cell>
          <cell r="E402" t="str">
            <v>MG-A-05B</v>
          </cell>
          <cell r="F402" t="str">
            <v>PARAFUSO C</v>
          </cell>
          <cell r="G402" t="str">
            <v>LIPOS</v>
          </cell>
          <cell r="H402">
            <v>1200</v>
          </cell>
          <cell r="I402">
            <v>2001</v>
          </cell>
          <cell r="J402">
            <v>0</v>
          </cell>
          <cell r="K402">
            <v>1</v>
          </cell>
          <cell r="L402" t="str">
            <v>GARL.4.G</v>
          </cell>
          <cell r="M402" t="e">
            <v>#REF!</v>
          </cell>
          <cell r="N402">
            <v>1</v>
          </cell>
          <cell r="O402">
            <v>1</v>
          </cell>
          <cell r="P402">
            <v>4</v>
          </cell>
        </row>
        <row r="403">
          <cell r="A403">
            <v>93295402</v>
          </cell>
          <cell r="B403" t="str">
            <v>G1</v>
          </cell>
          <cell r="C403" t="str">
            <v>PN</v>
          </cell>
          <cell r="D403" t="str">
            <v>CEVA</v>
          </cell>
          <cell r="E403" t="str">
            <v>MG-A-06C</v>
          </cell>
          <cell r="F403" t="str">
            <v>ARRUELA</v>
          </cell>
          <cell r="G403" t="str">
            <v>FANANDRI</v>
          </cell>
          <cell r="H403">
            <v>4000</v>
          </cell>
          <cell r="I403">
            <v>2001</v>
          </cell>
          <cell r="J403">
            <v>0</v>
          </cell>
          <cell r="K403">
            <v>2</v>
          </cell>
          <cell r="L403" t="str">
            <v>GARL.4.G</v>
          </cell>
          <cell r="M403" t="e">
            <v>#REF!</v>
          </cell>
          <cell r="N403">
            <v>1</v>
          </cell>
          <cell r="O403">
            <v>1</v>
          </cell>
          <cell r="P403">
            <v>4</v>
          </cell>
        </row>
        <row r="404">
          <cell r="A404">
            <v>93295402</v>
          </cell>
          <cell r="B404" t="str">
            <v>G1</v>
          </cell>
          <cell r="C404" t="str">
            <v>PN</v>
          </cell>
          <cell r="D404" t="str">
            <v>CEVA</v>
          </cell>
          <cell r="E404" t="str">
            <v>MG-A-06C</v>
          </cell>
          <cell r="F404" t="str">
            <v>ARRUELA</v>
          </cell>
          <cell r="G404" t="str">
            <v>FANANDRI</v>
          </cell>
          <cell r="H404">
            <v>4000</v>
          </cell>
          <cell r="I404">
            <v>2001</v>
          </cell>
          <cell r="J404">
            <v>0</v>
          </cell>
          <cell r="K404">
            <v>2</v>
          </cell>
          <cell r="L404" t="str">
            <v>GARL.4.G</v>
          </cell>
          <cell r="M404" t="e">
            <v>#REF!</v>
          </cell>
          <cell r="N404">
            <v>1</v>
          </cell>
          <cell r="O404">
            <v>1</v>
          </cell>
          <cell r="P404">
            <v>4</v>
          </cell>
        </row>
        <row r="405">
          <cell r="A405">
            <v>93296480</v>
          </cell>
          <cell r="B405" t="str">
            <v>G1</v>
          </cell>
          <cell r="C405" t="str">
            <v>PN</v>
          </cell>
          <cell r="D405" t="str">
            <v>CEVA</v>
          </cell>
          <cell r="E405" t="str">
            <v>MG-A-03B</v>
          </cell>
          <cell r="F405" t="str">
            <v>PF RESERV DHI</v>
          </cell>
          <cell r="G405" t="str">
            <v>CONTINENTAL</v>
          </cell>
          <cell r="H405">
            <v>1000</v>
          </cell>
          <cell r="I405">
            <v>2001</v>
          </cell>
          <cell r="J405">
            <v>0</v>
          </cell>
          <cell r="L405" t="str">
            <v>GARL.4.G</v>
          </cell>
          <cell r="M405" t="e">
            <v>#REF!</v>
          </cell>
          <cell r="N405">
            <v>1</v>
          </cell>
          <cell r="O405">
            <v>1</v>
          </cell>
          <cell r="P405">
            <v>5</v>
          </cell>
        </row>
        <row r="406">
          <cell r="A406">
            <v>93296480</v>
          </cell>
          <cell r="B406" t="str">
            <v>G1</v>
          </cell>
          <cell r="C406" t="str">
            <v>PN</v>
          </cell>
          <cell r="D406" t="str">
            <v>CEVA</v>
          </cell>
          <cell r="E406" t="str">
            <v>MG-A-03B</v>
          </cell>
          <cell r="F406" t="str">
            <v>PF RESERV DHI</v>
          </cell>
          <cell r="G406" t="str">
            <v>CONTINENTAL</v>
          </cell>
          <cell r="H406">
            <v>1000</v>
          </cell>
          <cell r="I406">
            <v>2001</v>
          </cell>
          <cell r="J406">
            <v>0</v>
          </cell>
          <cell r="K406">
            <v>1</v>
          </cell>
          <cell r="L406" t="str">
            <v>GARL.4.G</v>
          </cell>
          <cell r="M406" t="e">
            <v>#REF!</v>
          </cell>
          <cell r="N406">
            <v>1</v>
          </cell>
          <cell r="O406">
            <v>1</v>
          </cell>
          <cell r="P406">
            <v>5</v>
          </cell>
        </row>
        <row r="407">
          <cell r="A407">
            <v>93296480</v>
          </cell>
          <cell r="B407" t="str">
            <v>G1</v>
          </cell>
          <cell r="C407" t="str">
            <v>PN</v>
          </cell>
          <cell r="D407" t="str">
            <v>CEVA</v>
          </cell>
          <cell r="E407" t="str">
            <v>MG-A-03B</v>
          </cell>
          <cell r="F407" t="str">
            <v>PF RESERV DHI</v>
          </cell>
          <cell r="G407" t="str">
            <v>CONTINENTAL</v>
          </cell>
          <cell r="H407">
            <v>1000</v>
          </cell>
          <cell r="I407">
            <v>2001</v>
          </cell>
          <cell r="J407">
            <v>0</v>
          </cell>
          <cell r="K407">
            <v>1</v>
          </cell>
          <cell r="L407" t="str">
            <v>GARL.4.G</v>
          </cell>
          <cell r="M407" t="e">
            <v>#REF!</v>
          </cell>
          <cell r="N407">
            <v>1</v>
          </cell>
          <cell r="O407">
            <v>1</v>
          </cell>
          <cell r="P407">
            <v>5</v>
          </cell>
        </row>
        <row r="408">
          <cell r="A408">
            <v>93298873</v>
          </cell>
          <cell r="B408" t="str">
            <v>G1</v>
          </cell>
          <cell r="C408" t="str">
            <v>SJ</v>
          </cell>
          <cell r="D408" t="str">
            <v>CEVA</v>
          </cell>
          <cell r="E408" t="str">
            <v>MG-A-04B</v>
          </cell>
          <cell r="F408" t="str">
            <v>ARRUELA PR</v>
          </cell>
          <cell r="G408" t="str">
            <v>ETAR</v>
          </cell>
          <cell r="H408">
            <v>2500</v>
          </cell>
          <cell r="I408">
            <v>2001</v>
          </cell>
          <cell r="J408">
            <v>0</v>
          </cell>
          <cell r="K408">
            <v>1</v>
          </cell>
          <cell r="L408" t="str">
            <v>GARL.4.G</v>
          </cell>
          <cell r="M408" t="str">
            <v>F23</v>
          </cell>
          <cell r="N408">
            <v>1</v>
          </cell>
          <cell r="O408">
            <v>1</v>
          </cell>
          <cell r="P408">
            <v>2</v>
          </cell>
        </row>
        <row r="409">
          <cell r="A409">
            <v>93298881</v>
          </cell>
          <cell r="B409" t="str">
            <v>G1</v>
          </cell>
          <cell r="C409" t="str">
            <v>SJ</v>
          </cell>
          <cell r="D409" t="str">
            <v>CEVA</v>
          </cell>
          <cell r="E409" t="str">
            <v>MG-A-06B</v>
          </cell>
          <cell r="F409" t="str">
            <v>PARAFUSO</v>
          </cell>
          <cell r="G409" t="str">
            <v>CONTINENTAL</v>
          </cell>
          <cell r="H409">
            <v>2000</v>
          </cell>
          <cell r="I409">
            <v>2001</v>
          </cell>
          <cell r="J409">
            <v>0</v>
          </cell>
          <cell r="K409">
            <v>1</v>
          </cell>
          <cell r="L409" t="str">
            <v>GARL.4.G</v>
          </cell>
          <cell r="M409" t="str">
            <v>F24</v>
          </cell>
          <cell r="N409">
            <v>1</v>
          </cell>
          <cell r="O409">
            <v>1</v>
          </cell>
          <cell r="P409">
            <v>2</v>
          </cell>
        </row>
        <row r="410">
          <cell r="A410">
            <v>93298886</v>
          </cell>
          <cell r="B410" t="str">
            <v>G1</v>
          </cell>
          <cell r="C410" t="str">
            <v>SJ</v>
          </cell>
          <cell r="D410" t="str">
            <v>CEVA</v>
          </cell>
          <cell r="E410" t="str">
            <v>MG-A-11B</v>
          </cell>
          <cell r="F410" t="str">
            <v>PARAF.CAB</v>
          </cell>
          <cell r="G410" t="str">
            <v>LIPOS</v>
          </cell>
          <cell r="H410">
            <v>3000</v>
          </cell>
          <cell r="I410">
            <v>2001</v>
          </cell>
          <cell r="J410">
            <v>0</v>
          </cell>
          <cell r="K410">
            <v>1</v>
          </cell>
          <cell r="L410" t="str">
            <v>GARL.4.G</v>
          </cell>
          <cell r="M410" t="str">
            <v>F24</v>
          </cell>
          <cell r="N410">
            <v>1</v>
          </cell>
          <cell r="O410">
            <v>1</v>
          </cell>
          <cell r="P410">
            <v>2</v>
          </cell>
        </row>
        <row r="411">
          <cell r="A411">
            <v>93298892</v>
          </cell>
          <cell r="B411" t="str">
            <v>G1</v>
          </cell>
          <cell r="C411" t="str">
            <v>PF</v>
          </cell>
          <cell r="D411" t="str">
            <v>CEVA</v>
          </cell>
          <cell r="E411" t="str">
            <v>MG-A-05B</v>
          </cell>
          <cell r="F411" t="str">
            <v>PARAF. CAB</v>
          </cell>
          <cell r="G411" t="str">
            <v>CONTINENTAL</v>
          </cell>
          <cell r="H411">
            <v>1500</v>
          </cell>
          <cell r="I411">
            <v>2001</v>
          </cell>
          <cell r="J411">
            <v>0</v>
          </cell>
          <cell r="K411">
            <v>1</v>
          </cell>
          <cell r="L411" t="str">
            <v>GARL.4.G</v>
          </cell>
          <cell r="M411" t="str">
            <v>F24</v>
          </cell>
          <cell r="N411">
            <v>16</v>
          </cell>
          <cell r="O411">
            <v>1</v>
          </cell>
          <cell r="P411">
            <v>2</v>
          </cell>
        </row>
        <row r="412">
          <cell r="A412">
            <v>93299086</v>
          </cell>
          <cell r="B412" t="str">
            <v>G1</v>
          </cell>
          <cell r="C412" t="str">
            <v>TC</v>
          </cell>
          <cell r="D412" t="str">
            <v>CEVA</v>
          </cell>
          <cell r="E412" t="str">
            <v>MG-A-14A</v>
          </cell>
          <cell r="F412" t="str">
            <v>PF GANCHO REB</v>
          </cell>
          <cell r="G412" t="str">
            <v>FIBAM</v>
          </cell>
          <cell r="H412">
            <v>700</v>
          </cell>
          <cell r="I412">
            <v>2001</v>
          </cell>
          <cell r="J412">
            <v>0</v>
          </cell>
          <cell r="K412">
            <v>1</v>
          </cell>
          <cell r="L412" t="str">
            <v>GARL.4.G</v>
          </cell>
          <cell r="M412" t="str">
            <v>F23</v>
          </cell>
        </row>
        <row r="413">
          <cell r="A413">
            <v>93299101</v>
          </cell>
          <cell r="B413" t="str">
            <v>G1</v>
          </cell>
          <cell r="C413" t="str">
            <v>TC</v>
          </cell>
          <cell r="D413" t="str">
            <v>CEVA</v>
          </cell>
          <cell r="E413" t="str">
            <v>MG-A-07B</v>
          </cell>
          <cell r="F413" t="str">
            <v>PARAF CAB</v>
          </cell>
          <cell r="G413" t="str">
            <v>INGEPAL</v>
          </cell>
          <cell r="H413">
            <v>800</v>
          </cell>
          <cell r="I413">
            <v>2001</v>
          </cell>
          <cell r="J413">
            <v>0</v>
          </cell>
          <cell r="K413">
            <v>1</v>
          </cell>
          <cell r="L413" t="str">
            <v>GARL.4.G</v>
          </cell>
          <cell r="M413" t="str">
            <v>F23</v>
          </cell>
        </row>
        <row r="414">
          <cell r="A414">
            <v>93299182</v>
          </cell>
          <cell r="B414" t="str">
            <v>G1</v>
          </cell>
          <cell r="C414" t="str">
            <v>PF</v>
          </cell>
          <cell r="D414" t="str">
            <v>CEVA</v>
          </cell>
          <cell r="E414" t="str">
            <v>MG-A-04B</v>
          </cell>
          <cell r="F414" t="str">
            <v xml:space="preserve"> PORC EIXO TRA</v>
          </cell>
          <cell r="G414" t="str">
            <v>PARASMO</v>
          </cell>
          <cell r="H414">
            <v>700</v>
          </cell>
          <cell r="I414">
            <v>2001</v>
          </cell>
          <cell r="J414">
            <v>0</v>
          </cell>
          <cell r="K414">
            <v>2</v>
          </cell>
          <cell r="L414" t="str">
            <v>GARL.4.G</v>
          </cell>
          <cell r="M414" t="str">
            <v>F23</v>
          </cell>
        </row>
        <row r="415">
          <cell r="A415">
            <v>93299182</v>
          </cell>
          <cell r="B415" t="str">
            <v>G1</v>
          </cell>
          <cell r="C415" t="str">
            <v>TC</v>
          </cell>
          <cell r="D415" t="str">
            <v>CEVA</v>
          </cell>
          <cell r="E415" t="str">
            <v>MG-A-04B</v>
          </cell>
          <cell r="F415" t="str">
            <v>PORC EIXO TRA</v>
          </cell>
          <cell r="G415" t="str">
            <v>PARASMO</v>
          </cell>
          <cell r="H415">
            <v>700</v>
          </cell>
          <cell r="I415">
            <v>2001</v>
          </cell>
          <cell r="J415">
            <v>0</v>
          </cell>
          <cell r="K415">
            <v>2</v>
          </cell>
          <cell r="L415" t="str">
            <v>GARL.4.G</v>
          </cell>
          <cell r="M415" t="str">
            <v>F23</v>
          </cell>
          <cell r="N415">
            <v>14</v>
          </cell>
          <cell r="O415">
            <v>2</v>
          </cell>
          <cell r="P415">
            <v>2</v>
          </cell>
        </row>
        <row r="416">
          <cell r="A416">
            <v>93299182</v>
          </cell>
          <cell r="B416" t="str">
            <v>G1</v>
          </cell>
          <cell r="C416" t="str">
            <v>PF</v>
          </cell>
          <cell r="D416" t="str">
            <v>CEVA</v>
          </cell>
          <cell r="E416" t="str">
            <v>MG-A-04B</v>
          </cell>
          <cell r="F416" t="str">
            <v>PORC EIXO TRA</v>
          </cell>
          <cell r="G416" t="str">
            <v>PARASMO</v>
          </cell>
          <cell r="H416">
            <v>700</v>
          </cell>
          <cell r="I416">
            <v>2001</v>
          </cell>
          <cell r="J416">
            <v>0</v>
          </cell>
          <cell r="K416">
            <v>2</v>
          </cell>
          <cell r="L416" t="str">
            <v>GARL.4.G</v>
          </cell>
          <cell r="M416" t="str">
            <v>F23</v>
          </cell>
          <cell r="N416">
            <v>2</v>
          </cell>
          <cell r="O416">
            <v>2</v>
          </cell>
          <cell r="P416">
            <v>2</v>
          </cell>
        </row>
        <row r="417">
          <cell r="A417">
            <v>93299187</v>
          </cell>
          <cell r="B417" t="str">
            <v>G1</v>
          </cell>
          <cell r="C417" t="str">
            <v>PF</v>
          </cell>
          <cell r="D417" t="str">
            <v>CEVA</v>
          </cell>
          <cell r="E417" t="str">
            <v>MG-A-09B</v>
          </cell>
          <cell r="F417" t="str">
            <v>PORCA SEXT</v>
          </cell>
          <cell r="G417" t="str">
            <v xml:space="preserve">PARASMO </v>
          </cell>
          <cell r="H417">
            <v>1000</v>
          </cell>
          <cell r="I417">
            <v>2001</v>
          </cell>
          <cell r="J417">
            <v>0</v>
          </cell>
          <cell r="K417">
            <v>1</v>
          </cell>
          <cell r="L417" t="str">
            <v>GARL.4.G</v>
          </cell>
          <cell r="M417" t="str">
            <v>F23</v>
          </cell>
          <cell r="N417">
            <v>4</v>
          </cell>
          <cell r="O417">
            <v>2</v>
          </cell>
          <cell r="P417">
            <v>2</v>
          </cell>
        </row>
        <row r="418">
          <cell r="A418">
            <v>93299187</v>
          </cell>
          <cell r="B418" t="str">
            <v>G1</v>
          </cell>
          <cell r="C418" t="str">
            <v>PF</v>
          </cell>
          <cell r="D418" t="str">
            <v>CEVA</v>
          </cell>
          <cell r="E418" t="str">
            <v>MG-A-09B</v>
          </cell>
          <cell r="F418" t="str">
            <v>PORCA SEXT</v>
          </cell>
          <cell r="G418" t="str">
            <v xml:space="preserve">PARASMO </v>
          </cell>
          <cell r="H418">
            <v>1000</v>
          </cell>
          <cell r="I418">
            <v>2001</v>
          </cell>
          <cell r="J418">
            <v>0</v>
          </cell>
          <cell r="K418">
            <v>1</v>
          </cell>
          <cell r="L418" t="str">
            <v>GARL.4.G</v>
          </cell>
          <cell r="M418" t="str">
            <v>F23</v>
          </cell>
          <cell r="N418">
            <v>1</v>
          </cell>
          <cell r="O418">
            <v>1</v>
          </cell>
          <cell r="P418">
            <v>2</v>
          </cell>
        </row>
        <row r="419">
          <cell r="A419">
            <v>93308872</v>
          </cell>
          <cell r="B419" t="str">
            <v>G1</v>
          </cell>
          <cell r="D419" t="str">
            <v>CEVA</v>
          </cell>
          <cell r="E419" t="str">
            <v>MG-A-11A</v>
          </cell>
          <cell r="F419" t="str">
            <v>ETQ DESEMBAÇAMENTO</v>
          </cell>
          <cell r="G419" t="str">
            <v>JL</v>
          </cell>
          <cell r="H419">
            <v>500</v>
          </cell>
          <cell r="I419">
            <v>2001</v>
          </cell>
          <cell r="J419">
            <v>0</v>
          </cell>
          <cell r="K419">
            <v>1</v>
          </cell>
          <cell r="L419" t="str">
            <v>GARL.4.G</v>
          </cell>
          <cell r="N419">
            <v>1</v>
          </cell>
        </row>
        <row r="420">
          <cell r="A420">
            <v>93308873</v>
          </cell>
          <cell r="B420" t="str">
            <v>G1</v>
          </cell>
          <cell r="C420" t="str">
            <v>GS</v>
          </cell>
          <cell r="D420" t="str">
            <v>CEVA</v>
          </cell>
          <cell r="E420" t="str">
            <v>MG-A-14A</v>
          </cell>
          <cell r="F420" t="str">
            <v>ETQ DESEMB ESP</v>
          </cell>
          <cell r="G420" t="str">
            <v>JL</v>
          </cell>
          <cell r="H420">
            <v>500</v>
          </cell>
          <cell r="I420">
            <v>2001</v>
          </cell>
          <cell r="J420">
            <v>0</v>
          </cell>
          <cell r="K420">
            <v>1</v>
          </cell>
          <cell r="L420" t="str">
            <v>GARL.4.G</v>
          </cell>
          <cell r="M420" t="str">
            <v>F23</v>
          </cell>
        </row>
        <row r="421">
          <cell r="A421">
            <v>93310848</v>
          </cell>
          <cell r="B421" t="str">
            <v>G1</v>
          </cell>
          <cell r="C421" t="str">
            <v>GS</v>
          </cell>
          <cell r="D421" t="str">
            <v>CEVA</v>
          </cell>
          <cell r="E421" t="str">
            <v>MG-A-03C</v>
          </cell>
          <cell r="F421" t="str">
            <v>PRES. DA EMBREAGEM</v>
          </cell>
          <cell r="G421" t="str">
            <v>GRAMPOS AÇO</v>
          </cell>
          <cell r="H421">
            <v>4000</v>
          </cell>
          <cell r="I421">
            <v>2001</v>
          </cell>
          <cell r="J421">
            <v>0</v>
          </cell>
          <cell r="K421">
            <v>1</v>
          </cell>
          <cell r="L421" t="str">
            <v>GARL.4.G</v>
          </cell>
          <cell r="M421" t="str">
            <v>F23</v>
          </cell>
        </row>
        <row r="422">
          <cell r="A422">
            <v>93313399</v>
          </cell>
          <cell r="B422" t="str">
            <v>G1</v>
          </cell>
          <cell r="C422" t="str">
            <v>PF</v>
          </cell>
          <cell r="D422" t="str">
            <v>CEVA</v>
          </cell>
          <cell r="E422" t="str">
            <v>MG-A-05B</v>
          </cell>
          <cell r="F422" t="str">
            <v>PARAFUSO M</v>
          </cell>
          <cell r="G422" t="str">
            <v>A FRIEDBERG</v>
          </cell>
          <cell r="H422">
            <v>600</v>
          </cell>
          <cell r="I422">
            <v>2001</v>
          </cell>
          <cell r="J422">
            <v>0</v>
          </cell>
          <cell r="K422">
            <v>1</v>
          </cell>
          <cell r="L422" t="str">
            <v>GARL.4.G</v>
          </cell>
        </row>
        <row r="423">
          <cell r="A423">
            <v>93316291</v>
          </cell>
          <cell r="B423" t="str">
            <v>G1</v>
          </cell>
          <cell r="C423" t="str">
            <v>PF</v>
          </cell>
          <cell r="D423" t="str">
            <v>CEVA</v>
          </cell>
          <cell r="E423" t="str">
            <v>MG-A-06C</v>
          </cell>
          <cell r="F423" t="str">
            <v>PRESILHA-P</v>
          </cell>
          <cell r="G423" t="str">
            <v>PRIMO</v>
          </cell>
          <cell r="H423">
            <v>2000</v>
          </cell>
          <cell r="I423">
            <v>2001</v>
          </cell>
          <cell r="J423">
            <v>0</v>
          </cell>
          <cell r="K423">
            <v>1</v>
          </cell>
          <cell r="L423" t="str">
            <v>GARL.4.G</v>
          </cell>
        </row>
        <row r="424">
          <cell r="A424">
            <v>93324940</v>
          </cell>
          <cell r="B424" t="str">
            <v>G1</v>
          </cell>
          <cell r="D424" t="str">
            <v>CEVA</v>
          </cell>
          <cell r="E424" t="str">
            <v>MG-A-10B</v>
          </cell>
          <cell r="F424" t="str">
            <v>PARAFUSO-B</v>
          </cell>
          <cell r="G424" t="str">
            <v>LIPOS</v>
          </cell>
          <cell r="H424">
            <v>3000</v>
          </cell>
          <cell r="I424">
            <v>2001</v>
          </cell>
          <cell r="J424">
            <v>0</v>
          </cell>
          <cell r="K424">
            <v>2</v>
          </cell>
          <cell r="L424" t="str">
            <v>GARL.4.G</v>
          </cell>
        </row>
        <row r="425">
          <cell r="A425">
            <v>93324940</v>
          </cell>
          <cell r="B425" t="str">
            <v>G1</v>
          </cell>
          <cell r="D425" t="str">
            <v>CEVA</v>
          </cell>
          <cell r="E425" t="str">
            <v>MG-A-10B</v>
          </cell>
          <cell r="F425" t="str">
            <v>PARAFUSO-B</v>
          </cell>
          <cell r="G425" t="str">
            <v>LIPOS</v>
          </cell>
          <cell r="H425">
            <v>3000</v>
          </cell>
          <cell r="I425">
            <v>2001</v>
          </cell>
          <cell r="J425">
            <v>0</v>
          </cell>
          <cell r="K425">
            <v>2</v>
          </cell>
          <cell r="L425" t="str">
            <v>GARL.4.G</v>
          </cell>
        </row>
        <row r="426">
          <cell r="A426">
            <v>93328343</v>
          </cell>
          <cell r="B426" t="str">
            <v>G1</v>
          </cell>
          <cell r="D426" t="str">
            <v>CEVA</v>
          </cell>
          <cell r="E426" t="str">
            <v>MG-A-07B</v>
          </cell>
          <cell r="F426" t="str">
            <v>PF TQ COMBUST</v>
          </cell>
          <cell r="G426" t="str">
            <v>FIBAM</v>
          </cell>
          <cell r="H426">
            <v>350</v>
          </cell>
          <cell r="I426">
            <v>2001</v>
          </cell>
          <cell r="J426">
            <v>0</v>
          </cell>
          <cell r="K426">
            <v>2</v>
          </cell>
          <cell r="L426" t="str">
            <v>GARL.4.G</v>
          </cell>
        </row>
        <row r="427">
          <cell r="A427">
            <v>93329726</v>
          </cell>
          <cell r="B427" t="str">
            <v>G1</v>
          </cell>
          <cell r="D427" t="str">
            <v>CEVA</v>
          </cell>
          <cell r="E427" t="str">
            <v>MG-A-09B</v>
          </cell>
          <cell r="F427" t="str">
            <v>PF TR PORT</v>
          </cell>
          <cell r="G427" t="str">
            <v>CONTINENTAL</v>
          </cell>
          <cell r="H427">
            <v>4000</v>
          </cell>
          <cell r="I427">
            <v>2001</v>
          </cell>
          <cell r="J427">
            <v>0</v>
          </cell>
          <cell r="K427">
            <v>1</v>
          </cell>
          <cell r="L427" t="str">
            <v>GARL.4.G</v>
          </cell>
        </row>
        <row r="428">
          <cell r="A428">
            <v>93329726</v>
          </cell>
          <cell r="B428" t="str">
            <v>G1</v>
          </cell>
          <cell r="D428" t="str">
            <v>CEVA</v>
          </cell>
          <cell r="E428" t="str">
            <v>MG-A-09B</v>
          </cell>
          <cell r="F428" t="str">
            <v>PF TR PORT</v>
          </cell>
          <cell r="G428" t="str">
            <v>CONTINENTAL</v>
          </cell>
          <cell r="H428">
            <v>4000</v>
          </cell>
          <cell r="I428">
            <v>2001</v>
          </cell>
          <cell r="J428">
            <v>0</v>
          </cell>
          <cell r="K428">
            <v>1</v>
          </cell>
          <cell r="L428" t="str">
            <v>GARL.4.G</v>
          </cell>
        </row>
        <row r="429">
          <cell r="A429">
            <v>93329726</v>
          </cell>
          <cell r="B429" t="str">
            <v>G1</v>
          </cell>
          <cell r="D429" t="str">
            <v>CEVA</v>
          </cell>
          <cell r="E429" t="str">
            <v>MG-A-09B</v>
          </cell>
          <cell r="F429" t="str">
            <v>PF TR PORT</v>
          </cell>
          <cell r="G429" t="str">
            <v>CONTINENTAL</v>
          </cell>
          <cell r="H429">
            <v>4000</v>
          </cell>
          <cell r="I429">
            <v>2001</v>
          </cell>
          <cell r="J429">
            <v>0</v>
          </cell>
          <cell r="K429">
            <v>1</v>
          </cell>
          <cell r="L429" t="str">
            <v>GARL.4.G</v>
          </cell>
        </row>
        <row r="430">
          <cell r="A430">
            <v>93340112</v>
          </cell>
          <cell r="B430" t="str">
            <v>G1</v>
          </cell>
          <cell r="D430" t="str">
            <v>CEVA</v>
          </cell>
          <cell r="E430" t="str">
            <v>MG-A-12C</v>
          </cell>
          <cell r="F430" t="str">
            <v>ACAB EXT CONS</v>
          </cell>
          <cell r="G430" t="str">
            <v>A RAYMOND</v>
          </cell>
          <cell r="H430">
            <v>2000</v>
          </cell>
          <cell r="I430">
            <v>2001</v>
          </cell>
          <cell r="J430">
            <v>0</v>
          </cell>
          <cell r="K430">
            <v>1</v>
          </cell>
          <cell r="L430" t="str">
            <v>GARL.4.G</v>
          </cell>
        </row>
        <row r="431">
          <cell r="A431">
            <v>93351512</v>
          </cell>
          <cell r="B431" t="str">
            <v>G1</v>
          </cell>
          <cell r="D431" t="str">
            <v>CEVA</v>
          </cell>
          <cell r="E431" t="str">
            <v>MG-A-15B</v>
          </cell>
          <cell r="F431" t="str">
            <v>COX ANTI RUID</v>
          </cell>
          <cell r="G431" t="str">
            <v>SILIBOR</v>
          </cell>
          <cell r="H431">
            <v>200</v>
          </cell>
          <cell r="I431">
            <v>2002</v>
          </cell>
          <cell r="J431">
            <v>0</v>
          </cell>
          <cell r="K431">
            <v>2</v>
          </cell>
          <cell r="L431" t="str">
            <v>GARL.4.G</v>
          </cell>
        </row>
        <row r="432">
          <cell r="A432">
            <v>93353992</v>
          </cell>
          <cell r="B432" t="str">
            <v>G1</v>
          </cell>
          <cell r="D432" t="str">
            <v>CEVA</v>
          </cell>
          <cell r="E432" t="str">
            <v>PTO USO</v>
          </cell>
          <cell r="F432" t="str">
            <v>CONSOLE CJ</v>
          </cell>
          <cell r="G432" t="str">
            <v>KK - MGOC</v>
          </cell>
          <cell r="H432" t="str">
            <v>SEQ</v>
          </cell>
          <cell r="I432" t="str">
            <v>DOLLY</v>
          </cell>
          <cell r="J432">
            <v>0</v>
          </cell>
          <cell r="K432" t="str">
            <v>PEND</v>
          </cell>
          <cell r="L432" t="str">
            <v>GARL.4.G</v>
          </cell>
        </row>
        <row r="433">
          <cell r="A433">
            <v>93355455</v>
          </cell>
          <cell r="B433" t="str">
            <v>G1</v>
          </cell>
          <cell r="D433" t="str">
            <v>CEVA</v>
          </cell>
          <cell r="E433" t="str">
            <v>PT - USO</v>
          </cell>
          <cell r="F433" t="str">
            <v>SUSP LE NG RI</v>
          </cell>
          <cell r="G433" t="str">
            <v>DELPHI</v>
          </cell>
          <cell r="H433">
            <v>1</v>
          </cell>
          <cell r="I433" t="str">
            <v>DOLLY</v>
          </cell>
          <cell r="J433">
            <v>0</v>
          </cell>
          <cell r="L433" t="str">
            <v>GARL.4.G</v>
          </cell>
        </row>
        <row r="434">
          <cell r="A434">
            <v>93357628</v>
          </cell>
          <cell r="B434" t="str">
            <v>G1</v>
          </cell>
          <cell r="D434" t="str">
            <v>CEVA</v>
          </cell>
          <cell r="E434" t="str">
            <v>MG-A-08C</v>
          </cell>
          <cell r="F434" t="str">
            <v>RIVET</v>
          </cell>
          <cell r="G434" t="str">
            <v>GESIPA</v>
          </cell>
          <cell r="H434">
            <v>960</v>
          </cell>
          <cell r="I434">
            <v>2001</v>
          </cell>
          <cell r="J434">
            <v>0</v>
          </cell>
          <cell r="K434">
            <v>1</v>
          </cell>
          <cell r="L434" t="str">
            <v>GARL.4.G</v>
          </cell>
        </row>
        <row r="435">
          <cell r="A435">
            <v>93357628</v>
          </cell>
          <cell r="B435" t="str">
            <v>G1</v>
          </cell>
          <cell r="D435" t="str">
            <v>CEVA</v>
          </cell>
          <cell r="E435" t="str">
            <v>MG-A-08C</v>
          </cell>
          <cell r="F435" t="str">
            <v>RIVET</v>
          </cell>
          <cell r="G435" t="str">
            <v>GESIPA</v>
          </cell>
          <cell r="H435">
            <v>960</v>
          </cell>
          <cell r="I435">
            <v>2001</v>
          </cell>
          <cell r="J435">
            <v>0</v>
          </cell>
          <cell r="K435">
            <v>2</v>
          </cell>
          <cell r="L435" t="str">
            <v>GARL.4.G</v>
          </cell>
        </row>
        <row r="436">
          <cell r="A436">
            <v>93357628</v>
          </cell>
          <cell r="B436" t="str">
            <v>G1</v>
          </cell>
          <cell r="D436" t="str">
            <v>CEVA</v>
          </cell>
          <cell r="E436" t="str">
            <v>MG-A-08C</v>
          </cell>
          <cell r="F436" t="str">
            <v>RIVET</v>
          </cell>
          <cell r="G436" t="str">
            <v>GESIPA</v>
          </cell>
          <cell r="H436">
            <v>960</v>
          </cell>
          <cell r="I436">
            <v>2001</v>
          </cell>
          <cell r="J436">
            <v>0</v>
          </cell>
          <cell r="K436">
            <v>2</v>
          </cell>
          <cell r="L436" t="str">
            <v>GARL.4.G</v>
          </cell>
        </row>
        <row r="437">
          <cell r="A437">
            <v>93365575</v>
          </cell>
          <cell r="B437" t="str">
            <v>G1</v>
          </cell>
          <cell r="D437" t="str">
            <v>CEVA</v>
          </cell>
          <cell r="E437" t="str">
            <v>MG-A-11B</v>
          </cell>
          <cell r="F437" t="str">
            <v>BOLT/SCREW</v>
          </cell>
          <cell r="G437" t="str">
            <v>CONTINENTAL</v>
          </cell>
          <cell r="J437">
            <v>0</v>
          </cell>
          <cell r="K437" t="str">
            <v>-</v>
          </cell>
          <cell r="L437" t="str">
            <v>GARL.4.G</v>
          </cell>
        </row>
        <row r="438">
          <cell r="A438">
            <v>93368979</v>
          </cell>
          <cell r="B438" t="str">
            <v>G1</v>
          </cell>
          <cell r="D438" t="str">
            <v>CEVA</v>
          </cell>
          <cell r="E438" t="str">
            <v>MG-A-07B</v>
          </cell>
          <cell r="F438" t="str">
            <v>PF CB BAT POS</v>
          </cell>
          <cell r="G438" t="str">
            <v>CONTINENTAL</v>
          </cell>
          <cell r="H438">
            <v>1500</v>
          </cell>
          <cell r="I438">
            <v>2001</v>
          </cell>
          <cell r="J438">
            <v>0</v>
          </cell>
          <cell r="K438">
            <v>1</v>
          </cell>
          <cell r="L438" t="str">
            <v>GARL.4.G</v>
          </cell>
        </row>
        <row r="439">
          <cell r="A439">
            <v>93376775</v>
          </cell>
          <cell r="B439" t="str">
            <v>G1</v>
          </cell>
          <cell r="D439" t="str">
            <v>CEVA</v>
          </cell>
          <cell r="E439" t="str">
            <v>MG-A-07B</v>
          </cell>
          <cell r="F439" t="str">
            <v>PARAFUSO</v>
          </cell>
          <cell r="G439" t="str">
            <v>LIPOS</v>
          </cell>
          <cell r="H439">
            <v>1500</v>
          </cell>
          <cell r="I439">
            <v>2001</v>
          </cell>
          <cell r="J439">
            <v>0</v>
          </cell>
          <cell r="K439">
            <v>1</v>
          </cell>
          <cell r="L439" t="str">
            <v>GARL.4.G</v>
          </cell>
        </row>
        <row r="440">
          <cell r="A440">
            <v>93378459</v>
          </cell>
          <cell r="B440" t="str">
            <v>G1</v>
          </cell>
          <cell r="D440" t="str">
            <v>CEVA</v>
          </cell>
          <cell r="E440" t="str">
            <v>MG-A-05C</v>
          </cell>
          <cell r="F440" t="str">
            <v>BRACADEIRA</v>
          </cell>
          <cell r="G440" t="str">
            <v>PROGERAL</v>
          </cell>
          <cell r="H440">
            <v>2000</v>
          </cell>
          <cell r="I440">
            <v>2001</v>
          </cell>
          <cell r="J440">
            <v>0</v>
          </cell>
          <cell r="K440">
            <v>2</v>
          </cell>
          <cell r="L440" t="str">
            <v>GARL.4.G</v>
          </cell>
        </row>
        <row r="441">
          <cell r="A441">
            <v>93381082</v>
          </cell>
          <cell r="B441" t="str">
            <v>G1</v>
          </cell>
          <cell r="D441" t="str">
            <v>CEVA</v>
          </cell>
          <cell r="E441" t="str">
            <v>MG-A-17</v>
          </cell>
          <cell r="F441" t="str">
            <v>COXIM CJ-L</v>
          </cell>
          <cell r="G441" t="str">
            <v>HBA HUTCHINS</v>
          </cell>
          <cell r="H441">
            <v>100</v>
          </cell>
          <cell r="I441">
            <v>2002</v>
          </cell>
          <cell r="J441">
            <v>4</v>
          </cell>
          <cell r="K441">
            <v>40</v>
          </cell>
          <cell r="L441" t="str">
            <v>GARL.4.G</v>
          </cell>
        </row>
        <row r="442">
          <cell r="A442">
            <v>93381940</v>
          </cell>
          <cell r="B442" t="str">
            <v>G1</v>
          </cell>
          <cell r="C442" t="str">
            <v>PN</v>
          </cell>
          <cell r="D442" t="str">
            <v>CEVA</v>
          </cell>
          <cell r="E442" t="str">
            <v>MG-G-14</v>
          </cell>
          <cell r="F442" t="str">
            <v>MOLA TRAS. PRISMA</v>
          </cell>
          <cell r="G442" t="str">
            <v>RASSINI</v>
          </cell>
          <cell r="H442">
            <v>120</v>
          </cell>
          <cell r="I442" t="str">
            <v>H20</v>
          </cell>
          <cell r="J442">
            <v>0</v>
          </cell>
          <cell r="K442">
            <v>1</v>
          </cell>
          <cell r="L442" t="str">
            <v>GARL.4.G</v>
          </cell>
          <cell r="M442" t="str">
            <v>E-25</v>
          </cell>
          <cell r="N442">
            <v>1</v>
          </cell>
          <cell r="O442">
            <v>1</v>
          </cell>
          <cell r="P442">
            <v>4</v>
          </cell>
        </row>
        <row r="443">
          <cell r="A443">
            <v>93384680</v>
          </cell>
          <cell r="B443" t="str">
            <v>G1</v>
          </cell>
          <cell r="D443" t="str">
            <v>CEVA</v>
          </cell>
          <cell r="E443" t="str">
            <v>MG-A-08C</v>
          </cell>
          <cell r="F443" t="str">
            <v>TAMPA COCKPIT</v>
          </cell>
          <cell r="G443" t="str">
            <v>A RAYMOND</v>
          </cell>
          <cell r="H443">
            <v>2500</v>
          </cell>
          <cell r="I443">
            <v>2001</v>
          </cell>
          <cell r="J443">
            <v>0</v>
          </cell>
          <cell r="K443">
            <v>1</v>
          </cell>
          <cell r="L443" t="str">
            <v>GARL.4.G</v>
          </cell>
        </row>
        <row r="444">
          <cell r="A444">
            <v>93386036</v>
          </cell>
          <cell r="B444" t="str">
            <v>G1</v>
          </cell>
          <cell r="D444" t="str">
            <v>CEVA</v>
          </cell>
          <cell r="E444" t="str">
            <v>MG-A-04B</v>
          </cell>
          <cell r="F444" t="str">
            <v>PARAFUSO M5X1</v>
          </cell>
          <cell r="G444" t="str">
            <v>CONTINENTAL</v>
          </cell>
          <cell r="H444">
            <v>3000</v>
          </cell>
          <cell r="I444">
            <v>2001</v>
          </cell>
          <cell r="J444">
            <v>0</v>
          </cell>
          <cell r="K444">
            <v>1</v>
          </cell>
          <cell r="L444" t="str">
            <v>GARL.4.G</v>
          </cell>
        </row>
        <row r="445">
          <cell r="A445">
            <v>93386048</v>
          </cell>
          <cell r="B445" t="str">
            <v>G1</v>
          </cell>
          <cell r="D445" t="str">
            <v>CEVA</v>
          </cell>
          <cell r="E445" t="str">
            <v>MG-A-10B</v>
          </cell>
          <cell r="F445" t="str">
            <v xml:space="preserve"> POPNUT AL MAL</v>
          </cell>
          <cell r="G445" t="str">
            <v>BOLLHOFF SER</v>
          </cell>
          <cell r="H445">
            <v>1200</v>
          </cell>
          <cell r="I445">
            <v>2001</v>
          </cell>
          <cell r="J445">
            <v>0</v>
          </cell>
          <cell r="K445">
            <v>1</v>
          </cell>
          <cell r="L445" t="str">
            <v>GARL.4.G</v>
          </cell>
        </row>
        <row r="446">
          <cell r="A446">
            <v>93388662</v>
          </cell>
          <cell r="B446" t="str">
            <v>G1</v>
          </cell>
          <cell r="D446" t="str">
            <v>CEVA</v>
          </cell>
          <cell r="E446" t="str">
            <v>MG-A-11B</v>
          </cell>
          <cell r="F446" t="str">
            <v>PARAFUSO</v>
          </cell>
          <cell r="G446" t="str">
            <v>CONTINENTAL</v>
          </cell>
          <cell r="H446">
            <v>1500</v>
          </cell>
          <cell r="I446">
            <v>2001</v>
          </cell>
          <cell r="J446">
            <v>0</v>
          </cell>
          <cell r="K446">
            <v>2</v>
          </cell>
          <cell r="L446" t="str">
            <v>GARL.4.G</v>
          </cell>
        </row>
        <row r="447">
          <cell r="A447">
            <v>93389416</v>
          </cell>
          <cell r="B447" t="str">
            <v>G1</v>
          </cell>
          <cell r="D447" t="str">
            <v>CEVA</v>
          </cell>
          <cell r="E447" t="str">
            <v>MG-A-10B</v>
          </cell>
          <cell r="F447" t="str">
            <v>PF FIX ALAVANCA MALA</v>
          </cell>
          <cell r="G447" t="str">
            <v>LIPOS</v>
          </cell>
          <cell r="H447">
            <v>2500</v>
          </cell>
          <cell r="I447">
            <v>2001</v>
          </cell>
          <cell r="J447">
            <v>0</v>
          </cell>
          <cell r="K447">
            <v>1</v>
          </cell>
          <cell r="L447" t="str">
            <v>GARL.4.G</v>
          </cell>
        </row>
        <row r="448">
          <cell r="A448">
            <v>93390955</v>
          </cell>
          <cell r="B448" t="str">
            <v>G1</v>
          </cell>
          <cell r="D448" t="str">
            <v>CEVA</v>
          </cell>
          <cell r="E448" t="str">
            <v>MG-A-04C</v>
          </cell>
          <cell r="F448" t="str">
            <v>NUT</v>
          </cell>
          <cell r="G448" t="str">
            <v>FANANDRI</v>
          </cell>
          <cell r="H448">
            <v>1500</v>
          </cell>
          <cell r="I448">
            <v>2001</v>
          </cell>
          <cell r="J448">
            <v>0</v>
          </cell>
          <cell r="K448">
            <v>1</v>
          </cell>
          <cell r="L448" t="str">
            <v>GARL.4.G</v>
          </cell>
        </row>
        <row r="449">
          <cell r="A449">
            <v>93391148</v>
          </cell>
          <cell r="B449" t="str">
            <v>G1</v>
          </cell>
          <cell r="D449" t="str">
            <v>CEVA</v>
          </cell>
          <cell r="E449" t="str">
            <v>MG-A-13A</v>
          </cell>
          <cell r="F449" t="str">
            <v>ETQ TROCA DO ÓLEO</v>
          </cell>
          <cell r="G449" t="str">
            <v xml:space="preserve">JL </v>
          </cell>
          <cell r="H449">
            <v>1000</v>
          </cell>
          <cell r="I449">
            <v>2001</v>
          </cell>
          <cell r="J449">
            <v>0</v>
          </cell>
          <cell r="K449">
            <v>1</v>
          </cell>
          <cell r="L449" t="str">
            <v>GARL.4.G</v>
          </cell>
        </row>
        <row r="450">
          <cell r="A450">
            <v>93394976</v>
          </cell>
          <cell r="B450" t="str">
            <v>G1</v>
          </cell>
          <cell r="D450" t="str">
            <v>CEVA</v>
          </cell>
          <cell r="E450" t="str">
            <v>MG-A-13B</v>
          </cell>
          <cell r="F450" t="str">
            <v>PARAFUSO</v>
          </cell>
          <cell r="G450" t="str">
            <v>CONTINENTAL PARAFUSO</v>
          </cell>
          <cell r="H450">
            <v>3000</v>
          </cell>
          <cell r="I450">
            <v>2001</v>
          </cell>
          <cell r="J450">
            <v>0</v>
          </cell>
          <cell r="K450">
            <v>2</v>
          </cell>
          <cell r="L450" t="str">
            <v>GARL.4.G</v>
          </cell>
        </row>
        <row r="451">
          <cell r="A451">
            <v>93394976</v>
          </cell>
          <cell r="B451" t="str">
            <v>G1</v>
          </cell>
          <cell r="D451" t="str">
            <v>CEVA</v>
          </cell>
          <cell r="E451" t="str">
            <v>MG-A-13B</v>
          </cell>
          <cell r="F451" t="str">
            <v>PARAFUSO</v>
          </cell>
          <cell r="G451" t="str">
            <v>CONTINENTAL PARAFUSO</v>
          </cell>
          <cell r="H451">
            <v>3000</v>
          </cell>
          <cell r="I451">
            <v>2001</v>
          </cell>
          <cell r="J451">
            <v>0</v>
          </cell>
          <cell r="K451">
            <v>2</v>
          </cell>
          <cell r="L451" t="str">
            <v>GARL.4.G</v>
          </cell>
        </row>
        <row r="452">
          <cell r="A452">
            <v>93394976</v>
          </cell>
          <cell r="B452" t="str">
            <v>G1</v>
          </cell>
          <cell r="D452" t="str">
            <v>CEVA</v>
          </cell>
          <cell r="E452" t="str">
            <v>MG-A-13B</v>
          </cell>
          <cell r="F452" t="str">
            <v>PARAFUSO</v>
          </cell>
          <cell r="G452" t="str">
            <v>CONTINENTAL PARAFUSO</v>
          </cell>
          <cell r="H452">
            <v>3000</v>
          </cell>
          <cell r="I452">
            <v>2001</v>
          </cell>
          <cell r="J452">
            <v>0</v>
          </cell>
          <cell r="K452">
            <v>2</v>
          </cell>
          <cell r="L452" t="str">
            <v>GARL.4.G</v>
          </cell>
        </row>
        <row r="453">
          <cell r="A453">
            <v>93394976</v>
          </cell>
          <cell r="B453" t="str">
            <v>G1</v>
          </cell>
          <cell r="D453" t="str">
            <v>CEVA</v>
          </cell>
          <cell r="E453" t="str">
            <v>MG-A-13B</v>
          </cell>
          <cell r="F453" t="str">
            <v>PARAFUSO</v>
          </cell>
          <cell r="G453" t="str">
            <v>CONTINENTAL PARAFUSO</v>
          </cell>
          <cell r="H453">
            <v>3000</v>
          </cell>
          <cell r="I453">
            <v>2001</v>
          </cell>
          <cell r="J453">
            <v>0</v>
          </cell>
          <cell r="K453">
            <v>1</v>
          </cell>
          <cell r="L453" t="str">
            <v>GARL.4.G</v>
          </cell>
        </row>
        <row r="454">
          <cell r="A454">
            <v>93394976</v>
          </cell>
          <cell r="B454" t="str">
            <v>G1</v>
          </cell>
          <cell r="D454" t="str">
            <v>CEVA</v>
          </cell>
          <cell r="E454" t="str">
            <v>MG-A-13B</v>
          </cell>
          <cell r="F454" t="str">
            <v>PARAFUSO</v>
          </cell>
          <cell r="G454" t="str">
            <v xml:space="preserve">CONTINENTAL </v>
          </cell>
          <cell r="H454">
            <v>3000</v>
          </cell>
          <cell r="I454">
            <v>2001</v>
          </cell>
          <cell r="J454">
            <v>0</v>
          </cell>
          <cell r="K454">
            <v>2</v>
          </cell>
          <cell r="L454" t="str">
            <v>GARL.4.G</v>
          </cell>
        </row>
        <row r="455">
          <cell r="A455">
            <v>93394976</v>
          </cell>
          <cell r="B455" t="str">
            <v>G1</v>
          </cell>
          <cell r="D455" t="str">
            <v>CEVA</v>
          </cell>
          <cell r="E455" t="str">
            <v>MG-A-13B</v>
          </cell>
          <cell r="F455" t="str">
            <v>PARAFUSO</v>
          </cell>
          <cell r="G455" t="str">
            <v xml:space="preserve">CONTINENTAL </v>
          </cell>
          <cell r="H455">
            <v>3000</v>
          </cell>
          <cell r="I455">
            <v>2001</v>
          </cell>
          <cell r="J455">
            <v>0</v>
          </cell>
          <cell r="K455">
            <v>2</v>
          </cell>
          <cell r="L455" t="str">
            <v>GARL.4.G</v>
          </cell>
        </row>
        <row r="456">
          <cell r="A456">
            <v>93394976</v>
          </cell>
          <cell r="B456" t="str">
            <v>G1</v>
          </cell>
          <cell r="D456" t="str">
            <v>CEVA</v>
          </cell>
          <cell r="E456" t="str">
            <v>MG-A-13B</v>
          </cell>
          <cell r="F456" t="str">
            <v>PARAFUSO</v>
          </cell>
          <cell r="G456" t="str">
            <v xml:space="preserve">CONTINENTAL </v>
          </cell>
          <cell r="H456">
            <v>3000</v>
          </cell>
          <cell r="I456">
            <v>2001</v>
          </cell>
          <cell r="J456">
            <v>0</v>
          </cell>
          <cell r="K456">
            <v>2</v>
          </cell>
          <cell r="L456" t="str">
            <v>GARL.4.G</v>
          </cell>
        </row>
        <row r="457">
          <cell r="A457">
            <v>93394976</v>
          </cell>
          <cell r="B457" t="str">
            <v>G1</v>
          </cell>
          <cell r="D457" t="str">
            <v>CEVA</v>
          </cell>
          <cell r="E457" t="str">
            <v>MG-A-13B</v>
          </cell>
          <cell r="F457" t="str">
            <v>PARAFUSO</v>
          </cell>
          <cell r="G457" t="str">
            <v xml:space="preserve">CONTINENTAL </v>
          </cell>
          <cell r="H457">
            <v>3000</v>
          </cell>
          <cell r="I457">
            <v>2001</v>
          </cell>
          <cell r="J457">
            <v>0</v>
          </cell>
          <cell r="K457">
            <v>2</v>
          </cell>
          <cell r="L457" t="str">
            <v>GARL.4.G</v>
          </cell>
        </row>
        <row r="458">
          <cell r="A458">
            <v>93394976</v>
          </cell>
          <cell r="B458" t="str">
            <v>G1</v>
          </cell>
          <cell r="D458" t="str">
            <v>CEVA</v>
          </cell>
          <cell r="E458" t="str">
            <v>MG-A-13B</v>
          </cell>
          <cell r="F458" t="str">
            <v>PARAFUSO</v>
          </cell>
          <cell r="G458" t="str">
            <v xml:space="preserve">CONTINENTAL </v>
          </cell>
          <cell r="H458">
            <v>3000</v>
          </cell>
          <cell r="I458">
            <v>2001</v>
          </cell>
          <cell r="J458">
            <v>0</v>
          </cell>
          <cell r="K458">
            <v>2</v>
          </cell>
          <cell r="L458" t="str">
            <v>GARL.4.G</v>
          </cell>
        </row>
        <row r="459">
          <cell r="A459">
            <v>93394976</v>
          </cell>
          <cell r="B459" t="str">
            <v>G1</v>
          </cell>
          <cell r="D459" t="str">
            <v>CEVA</v>
          </cell>
          <cell r="E459" t="str">
            <v>MG-A-13B</v>
          </cell>
          <cell r="F459" t="str">
            <v>PARAFUSO</v>
          </cell>
          <cell r="G459" t="str">
            <v xml:space="preserve">CONTINENTAL </v>
          </cell>
          <cell r="H459">
            <v>3000</v>
          </cell>
          <cell r="I459">
            <v>2001</v>
          </cell>
          <cell r="J459">
            <v>0</v>
          </cell>
          <cell r="K459">
            <v>2</v>
          </cell>
          <cell r="L459" t="str">
            <v>GARL.4.G</v>
          </cell>
        </row>
        <row r="460">
          <cell r="A460">
            <v>93394976</v>
          </cell>
          <cell r="B460" t="str">
            <v>G1</v>
          </cell>
          <cell r="D460" t="str">
            <v>CEVA</v>
          </cell>
          <cell r="E460" t="str">
            <v>MG-A-13B</v>
          </cell>
          <cell r="F460" t="str">
            <v>PARAFUSO</v>
          </cell>
          <cell r="G460" t="str">
            <v xml:space="preserve">CONTINENTAL </v>
          </cell>
          <cell r="H460">
            <v>3000</v>
          </cell>
          <cell r="I460">
            <v>2001</v>
          </cell>
          <cell r="J460">
            <v>0</v>
          </cell>
          <cell r="K460">
            <v>2</v>
          </cell>
          <cell r="L460" t="str">
            <v>GARL.4.G</v>
          </cell>
        </row>
        <row r="461">
          <cell r="A461">
            <v>93394976</v>
          </cell>
          <cell r="B461" t="str">
            <v>G1</v>
          </cell>
          <cell r="D461" t="str">
            <v>CEVA</v>
          </cell>
          <cell r="E461" t="str">
            <v>MG-A-13B</v>
          </cell>
          <cell r="F461" t="str">
            <v>PARAFUSO</v>
          </cell>
          <cell r="G461" t="str">
            <v>CONTINENTAL</v>
          </cell>
          <cell r="H461">
            <v>3000</v>
          </cell>
          <cell r="I461">
            <v>2001</v>
          </cell>
          <cell r="J461">
            <v>0</v>
          </cell>
          <cell r="K461">
            <v>2</v>
          </cell>
          <cell r="L461" t="str">
            <v>GARL.4.G</v>
          </cell>
        </row>
        <row r="462">
          <cell r="A462">
            <v>93394976</v>
          </cell>
          <cell r="B462" t="str">
            <v>G1</v>
          </cell>
          <cell r="D462" t="str">
            <v>CEVA</v>
          </cell>
          <cell r="E462" t="str">
            <v>MG-A-13B</v>
          </cell>
          <cell r="F462" t="str">
            <v>PARAFUSO</v>
          </cell>
          <cell r="G462" t="str">
            <v xml:space="preserve">CONTINENTAL </v>
          </cell>
          <cell r="H462">
            <v>3000</v>
          </cell>
          <cell r="I462">
            <v>2001</v>
          </cell>
          <cell r="J462">
            <v>0</v>
          </cell>
          <cell r="K462">
            <v>2</v>
          </cell>
          <cell r="L462" t="str">
            <v>GARL.4.G</v>
          </cell>
        </row>
        <row r="463">
          <cell r="A463">
            <v>93395069</v>
          </cell>
          <cell r="B463" t="str">
            <v>G1</v>
          </cell>
          <cell r="D463" t="str">
            <v>CEVA</v>
          </cell>
          <cell r="E463" t="str">
            <v>MG-A-07B</v>
          </cell>
          <cell r="F463" t="str">
            <v>CLIP ESCAP TR</v>
          </cell>
          <cell r="G463" t="str">
            <v>GRAMPOS ACO</v>
          </cell>
          <cell r="H463">
            <v>1500</v>
          </cell>
          <cell r="I463">
            <v>2001</v>
          </cell>
          <cell r="J463">
            <v>0</v>
          </cell>
          <cell r="K463">
            <v>1</v>
          </cell>
          <cell r="L463" t="str">
            <v>GARL.4.G</v>
          </cell>
        </row>
        <row r="464">
          <cell r="A464">
            <v>93396098</v>
          </cell>
          <cell r="B464" t="str">
            <v>G1</v>
          </cell>
          <cell r="D464" t="str">
            <v>CEVA</v>
          </cell>
          <cell r="E464" t="str">
            <v>MG-A-09C</v>
          </cell>
          <cell r="F464" t="str">
            <v>CABO ATERRAM</v>
          </cell>
          <cell r="G464" t="str">
            <v>YAZAKI BR</v>
          </cell>
          <cell r="H464">
            <v>400</v>
          </cell>
          <cell r="I464">
            <v>2001</v>
          </cell>
          <cell r="J464">
            <v>0</v>
          </cell>
          <cell r="K464">
            <v>1</v>
          </cell>
          <cell r="L464" t="str">
            <v>GARL.4.G</v>
          </cell>
        </row>
        <row r="465">
          <cell r="A465">
            <v>94631089</v>
          </cell>
          <cell r="B465" t="str">
            <v>G1</v>
          </cell>
          <cell r="D465" t="str">
            <v>CEVA</v>
          </cell>
          <cell r="E465" t="str">
            <v>MG-A-05C</v>
          </cell>
          <cell r="F465" t="str">
            <v>PRESILHA</v>
          </cell>
          <cell r="G465" t="str">
            <v>A RAYMOND BRASIL LTD</v>
          </cell>
          <cell r="H465">
            <v>2000</v>
          </cell>
          <cell r="I465">
            <v>2001</v>
          </cell>
          <cell r="J465">
            <v>0</v>
          </cell>
          <cell r="K465">
            <v>1</v>
          </cell>
          <cell r="L465" t="str">
            <v>GARL.4.G</v>
          </cell>
        </row>
        <row r="466">
          <cell r="A466">
            <v>94631089</v>
          </cell>
          <cell r="B466" t="str">
            <v>G1</v>
          </cell>
          <cell r="D466" t="str">
            <v>CEVA</v>
          </cell>
          <cell r="E466" t="str">
            <v>MG-A-05C</v>
          </cell>
          <cell r="F466" t="str">
            <v>PRESILHA</v>
          </cell>
          <cell r="G466" t="str">
            <v>A RAYMOND BRASIL LTD</v>
          </cell>
          <cell r="H466">
            <v>2000</v>
          </cell>
          <cell r="I466">
            <v>2001</v>
          </cell>
          <cell r="J466">
            <v>0</v>
          </cell>
          <cell r="K466">
            <v>1</v>
          </cell>
          <cell r="L466" t="str">
            <v>GARL.4.G</v>
          </cell>
        </row>
        <row r="467">
          <cell r="A467">
            <v>94701922</v>
          </cell>
          <cell r="B467" t="str">
            <v>G1</v>
          </cell>
          <cell r="D467" t="str">
            <v>CEVA</v>
          </cell>
          <cell r="E467" t="str">
            <v>MG-B-03</v>
          </cell>
          <cell r="F467" t="str">
            <v>FILTRO 1.4</v>
          </cell>
          <cell r="G467" t="str">
            <v>MANN</v>
          </cell>
          <cell r="H467">
            <v>130</v>
          </cell>
          <cell r="I467" t="str">
            <v>H20</v>
          </cell>
          <cell r="J467">
            <v>0</v>
          </cell>
          <cell r="K467">
            <v>1</v>
          </cell>
          <cell r="L467" t="str">
            <v>GARL.4.G</v>
          </cell>
        </row>
        <row r="468">
          <cell r="A468">
            <v>94703381</v>
          </cell>
          <cell r="B468" t="str">
            <v>G1</v>
          </cell>
          <cell r="D468" t="str">
            <v>CEVA</v>
          </cell>
          <cell r="E468" t="str">
            <v>MG-A-02B</v>
          </cell>
          <cell r="F468" t="str">
            <v>PORCA MOLA</v>
          </cell>
          <cell r="G468" t="str">
            <v>FANANDRI</v>
          </cell>
          <cell r="H468">
            <v>1000</v>
          </cell>
          <cell r="I468">
            <v>2001</v>
          </cell>
          <cell r="J468">
            <v>0</v>
          </cell>
          <cell r="K468">
            <v>1</v>
          </cell>
          <cell r="L468" t="str">
            <v>GARL.4.G</v>
          </cell>
        </row>
        <row r="469">
          <cell r="A469">
            <v>94703795</v>
          </cell>
          <cell r="B469" t="str">
            <v>G1</v>
          </cell>
          <cell r="D469" t="str">
            <v>CEVA</v>
          </cell>
          <cell r="E469" t="str">
            <v>MG-C1-12</v>
          </cell>
          <cell r="F469" t="str">
            <v>PROTETOR DO CÁRTER</v>
          </cell>
          <cell r="G469" t="str">
            <v>FILOAUTO</v>
          </cell>
          <cell r="H469">
            <v>80</v>
          </cell>
          <cell r="I469" t="str">
            <v>H20</v>
          </cell>
          <cell r="J469">
            <v>0</v>
          </cell>
          <cell r="K469">
            <v>1</v>
          </cell>
          <cell r="L469" t="str">
            <v>GARL.4.G</v>
          </cell>
        </row>
        <row r="470">
          <cell r="A470">
            <v>94706650</v>
          </cell>
          <cell r="B470" t="str">
            <v>G1</v>
          </cell>
          <cell r="D470" t="str">
            <v>CEVA</v>
          </cell>
          <cell r="E470" t="str">
            <v>MG-A-11C</v>
          </cell>
          <cell r="F470" t="str">
            <v>ANEL BORRACHA</v>
          </cell>
          <cell r="G470" t="str">
            <v>SILIBOR</v>
          </cell>
          <cell r="H470">
            <v>100</v>
          </cell>
          <cell r="I470">
            <v>2001</v>
          </cell>
          <cell r="J470">
            <v>0</v>
          </cell>
          <cell r="K470">
            <v>1</v>
          </cell>
          <cell r="L470" t="str">
            <v>GARL.4.G</v>
          </cell>
        </row>
        <row r="471">
          <cell r="A471">
            <v>94706650</v>
          </cell>
          <cell r="B471" t="str">
            <v>G1</v>
          </cell>
          <cell r="D471" t="str">
            <v>CEVA</v>
          </cell>
          <cell r="E471" t="str">
            <v>MG-A-11C</v>
          </cell>
          <cell r="F471" t="str">
            <v>ANEL BORRACHA</v>
          </cell>
          <cell r="G471" t="str">
            <v>SILIBOR</v>
          </cell>
          <cell r="H471">
            <v>100</v>
          </cell>
          <cell r="I471">
            <v>2001</v>
          </cell>
          <cell r="J471">
            <v>0</v>
          </cell>
          <cell r="K471">
            <v>2</v>
          </cell>
          <cell r="L471" t="str">
            <v>GARL.4.G</v>
          </cell>
        </row>
        <row r="472">
          <cell r="A472">
            <v>94710441</v>
          </cell>
          <cell r="B472" t="str">
            <v>G1</v>
          </cell>
          <cell r="D472" t="str">
            <v>CEVA</v>
          </cell>
          <cell r="E472" t="str">
            <v>Minomi</v>
          </cell>
          <cell r="F472" t="str">
            <v>BATENTE-TR</v>
          </cell>
          <cell r="G472" t="str">
            <v>CONTINENTAL</v>
          </cell>
          <cell r="H472">
            <v>150</v>
          </cell>
          <cell r="I472">
            <v>2001</v>
          </cell>
          <cell r="J472">
            <v>1</v>
          </cell>
          <cell r="K472">
            <v>2</v>
          </cell>
          <cell r="L472" t="str">
            <v>SPS</v>
          </cell>
        </row>
        <row r="473">
          <cell r="A473">
            <v>94710441</v>
          </cell>
          <cell r="B473" t="str">
            <v>G1</v>
          </cell>
          <cell r="D473" t="str">
            <v>CEVA</v>
          </cell>
          <cell r="E473" t="str">
            <v>MG-A-06B</v>
          </cell>
          <cell r="F473" t="str">
            <v>BATENTE-TR</v>
          </cell>
          <cell r="G473" t="str">
            <v>CONTINENTAL</v>
          </cell>
          <cell r="H473">
            <v>150</v>
          </cell>
          <cell r="I473">
            <v>2001</v>
          </cell>
          <cell r="J473">
            <v>0</v>
          </cell>
          <cell r="K473">
            <v>1</v>
          </cell>
          <cell r="L473" t="str">
            <v>GARL.4.G</v>
          </cell>
        </row>
        <row r="474">
          <cell r="A474" t="str">
            <v>93338216/7/8</v>
          </cell>
          <cell r="B474" t="str">
            <v>G1</v>
          </cell>
          <cell r="D474" t="str">
            <v>CEVA</v>
          </cell>
          <cell r="E474" t="str">
            <v>ÁREA TRANSF.</v>
          </cell>
          <cell r="F474" t="str">
            <v>ANTI-RUÍDO LE/LD/BANCO</v>
          </cell>
          <cell r="G474" t="str">
            <v>RIETER</v>
          </cell>
          <cell r="H474">
            <v>100</v>
          </cell>
          <cell r="I474" t="str">
            <v>DOLLY</v>
          </cell>
          <cell r="J474">
            <v>0</v>
          </cell>
          <cell r="K474">
            <v>1</v>
          </cell>
          <cell r="L474" t="str">
            <v>GARL.4.G</v>
          </cell>
        </row>
        <row r="475">
          <cell r="A475">
            <v>90339993</v>
          </cell>
          <cell r="B475" t="str">
            <v>G1</v>
          </cell>
          <cell r="C475" t="str">
            <v>PF</v>
          </cell>
          <cell r="D475" t="str">
            <v>CEVA</v>
          </cell>
          <cell r="E475" t="str">
            <v>MG-A-04C</v>
          </cell>
          <cell r="F475" t="str">
            <v>PORC TAMP ANT</v>
          </cell>
          <cell r="G475" t="str">
            <v xml:space="preserve">TECNOPLAST </v>
          </cell>
          <cell r="H475">
            <v>300</v>
          </cell>
          <cell r="I475">
            <v>2001</v>
          </cell>
          <cell r="J475">
            <v>0</v>
          </cell>
          <cell r="K475">
            <v>2</v>
          </cell>
          <cell r="L475" t="str">
            <v xml:space="preserve">GARL.4.G </v>
          </cell>
          <cell r="M475" t="str">
            <v>F23</v>
          </cell>
          <cell r="N475">
            <v>1</v>
          </cell>
          <cell r="O475">
            <v>1</v>
          </cell>
          <cell r="P475">
            <v>2</v>
          </cell>
        </row>
        <row r="476">
          <cell r="A476">
            <v>90375780</v>
          </cell>
          <cell r="B476" t="str">
            <v>G1</v>
          </cell>
          <cell r="C476" t="str">
            <v>RO</v>
          </cell>
          <cell r="D476" t="str">
            <v>CEVA</v>
          </cell>
          <cell r="E476" t="str">
            <v>MG-A-06B</v>
          </cell>
          <cell r="F476" t="str">
            <v>POPNUT PROT C</v>
          </cell>
          <cell r="G476" t="str">
            <v>BOLLHOFF SER</v>
          </cell>
          <cell r="H476">
            <v>1000</v>
          </cell>
          <cell r="I476">
            <v>2001</v>
          </cell>
          <cell r="J476">
            <v>0</v>
          </cell>
          <cell r="K476">
            <v>1</v>
          </cell>
          <cell r="L476" t="str">
            <v xml:space="preserve">GARL.4.G </v>
          </cell>
          <cell r="M476" t="str">
            <v>F24</v>
          </cell>
          <cell r="N476">
            <v>1</v>
          </cell>
          <cell r="O476">
            <v>1</v>
          </cell>
          <cell r="P476">
            <v>2</v>
          </cell>
        </row>
        <row r="477">
          <cell r="A477">
            <v>93290890</v>
          </cell>
          <cell r="B477" t="str">
            <v>G1</v>
          </cell>
          <cell r="C477" t="str">
            <v>PN</v>
          </cell>
          <cell r="D477" t="str">
            <v>CEVA</v>
          </cell>
          <cell r="E477" t="str">
            <v>MG-A-14A</v>
          </cell>
          <cell r="F477" t="str">
            <v>BUCHA BAR EST</v>
          </cell>
          <cell r="G477" t="str">
            <v>NEOBOR</v>
          </cell>
          <cell r="H477">
            <v>90</v>
          </cell>
          <cell r="I477">
            <v>2002</v>
          </cell>
          <cell r="J477">
            <v>0</v>
          </cell>
          <cell r="K477">
            <v>2</v>
          </cell>
          <cell r="L477" t="str">
            <v xml:space="preserve">GARL.4.G </v>
          </cell>
          <cell r="M477">
            <v>0</v>
          </cell>
          <cell r="N477">
            <v>1</v>
          </cell>
          <cell r="O477">
            <v>1</v>
          </cell>
          <cell r="P477">
            <v>4</v>
          </cell>
        </row>
        <row r="478">
          <cell r="A478">
            <v>93290890</v>
          </cell>
          <cell r="B478" t="str">
            <v>G1</v>
          </cell>
          <cell r="C478" t="str">
            <v>PN</v>
          </cell>
          <cell r="D478" t="str">
            <v>CEVA</v>
          </cell>
          <cell r="E478" t="str">
            <v>MG-A-14A</v>
          </cell>
          <cell r="F478" t="str">
            <v>BUCHA BAR EST</v>
          </cell>
          <cell r="G478" t="str">
            <v>NEOBOR</v>
          </cell>
          <cell r="H478">
            <v>90</v>
          </cell>
          <cell r="I478">
            <v>2002</v>
          </cell>
          <cell r="J478">
            <v>0</v>
          </cell>
          <cell r="K478">
            <v>2</v>
          </cell>
          <cell r="L478" t="str">
            <v xml:space="preserve">GARL.4.G 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</row>
        <row r="479">
          <cell r="A479">
            <v>93294412</v>
          </cell>
          <cell r="B479" t="str">
            <v>G1</v>
          </cell>
          <cell r="C479" t="str">
            <v>PN</v>
          </cell>
          <cell r="D479" t="str">
            <v>CEVA</v>
          </cell>
          <cell r="E479" t="str">
            <v>MG-D-10</v>
          </cell>
          <cell r="F479" t="str">
            <v>PF HASTE TENS</v>
          </cell>
          <cell r="G479" t="str">
            <v>FIBAM</v>
          </cell>
          <cell r="H479">
            <v>200</v>
          </cell>
          <cell r="I479">
            <v>2002</v>
          </cell>
          <cell r="J479" t="str">
            <v>5CXs</v>
          </cell>
          <cell r="K479" t="str">
            <v>50CXs</v>
          </cell>
          <cell r="L479" t="str">
            <v xml:space="preserve">GARL.4.G 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</row>
        <row r="480">
          <cell r="A480">
            <v>93316291</v>
          </cell>
          <cell r="B480" t="str">
            <v>G1</v>
          </cell>
          <cell r="C480" t="str">
            <v>GS</v>
          </cell>
          <cell r="D480" t="str">
            <v>CEVA</v>
          </cell>
          <cell r="E480" t="str">
            <v>MG-A-15B</v>
          </cell>
          <cell r="F480" t="str">
            <v>RETENTOR-P</v>
          </cell>
          <cell r="G480" t="str">
            <v>A RAYMOND</v>
          </cell>
          <cell r="H480">
            <v>800</v>
          </cell>
          <cell r="I480">
            <v>2002</v>
          </cell>
          <cell r="J480">
            <v>0</v>
          </cell>
          <cell r="K480">
            <v>1</v>
          </cell>
          <cell r="L480" t="str">
            <v xml:space="preserve">GARL.4.G </v>
          </cell>
          <cell r="M480" t="str">
            <v>F23</v>
          </cell>
        </row>
        <row r="481">
          <cell r="A481">
            <v>93363000</v>
          </cell>
          <cell r="B481" t="str">
            <v>G1</v>
          </cell>
          <cell r="D481" t="str">
            <v>CEVA</v>
          </cell>
          <cell r="E481" t="str">
            <v>MG-A-09B</v>
          </cell>
          <cell r="F481" t="str">
            <v>PORCA AUTOTRA</v>
          </cell>
          <cell r="G481" t="str">
            <v>NEUMAYER TEK</v>
          </cell>
          <cell r="H481">
            <v>100</v>
          </cell>
          <cell r="I481">
            <v>2001</v>
          </cell>
          <cell r="J481">
            <v>0</v>
          </cell>
          <cell r="K481">
            <v>1</v>
          </cell>
          <cell r="L481" t="str">
            <v xml:space="preserve">GARL.4.G </v>
          </cell>
        </row>
        <row r="482">
          <cell r="A482">
            <v>93384681</v>
          </cell>
          <cell r="B482" t="str">
            <v>G1</v>
          </cell>
          <cell r="D482" t="str">
            <v>CEVA</v>
          </cell>
          <cell r="E482" t="str">
            <v>MG-A-12B</v>
          </cell>
          <cell r="F482" t="str">
            <v xml:space="preserve"> TAMPÃO COL A </v>
          </cell>
          <cell r="G482" t="str">
            <v xml:space="preserve"> A RAYMON</v>
          </cell>
          <cell r="H482">
            <v>2500</v>
          </cell>
          <cell r="I482">
            <v>2001</v>
          </cell>
          <cell r="J482">
            <v>0</v>
          </cell>
          <cell r="K482">
            <v>2</v>
          </cell>
          <cell r="L482" t="str">
            <v xml:space="preserve">GARL.4.G </v>
          </cell>
        </row>
        <row r="483">
          <cell r="A483">
            <v>93384681</v>
          </cell>
          <cell r="B483" t="str">
            <v>G1</v>
          </cell>
          <cell r="D483" t="str">
            <v>CEVA</v>
          </cell>
          <cell r="E483" t="str">
            <v>MG-A-12B</v>
          </cell>
          <cell r="F483" t="str">
            <v xml:space="preserve"> TAMPÃO COL A </v>
          </cell>
          <cell r="G483" t="str">
            <v xml:space="preserve"> A RAYMON</v>
          </cell>
          <cell r="H483">
            <v>2500</v>
          </cell>
          <cell r="I483">
            <v>2001</v>
          </cell>
          <cell r="J483">
            <v>0</v>
          </cell>
          <cell r="K483">
            <v>2</v>
          </cell>
          <cell r="L483" t="str">
            <v xml:space="preserve">GARL.4.G </v>
          </cell>
        </row>
        <row r="484">
          <cell r="A484">
            <v>93388662</v>
          </cell>
          <cell r="B484" t="str">
            <v>G1</v>
          </cell>
          <cell r="D484" t="str">
            <v>CEVA</v>
          </cell>
          <cell r="E484" t="str">
            <v>MG-A-11B</v>
          </cell>
          <cell r="F484" t="str">
            <v>PARAFUSO</v>
          </cell>
          <cell r="G484" t="str">
            <v xml:space="preserve"> CONTINENTAL</v>
          </cell>
          <cell r="H484">
            <v>1500</v>
          </cell>
          <cell r="I484">
            <v>2001</v>
          </cell>
          <cell r="J484">
            <v>0</v>
          </cell>
          <cell r="K484">
            <v>2</v>
          </cell>
          <cell r="L484" t="str">
            <v xml:space="preserve">GARL.4.G </v>
          </cell>
        </row>
        <row r="485">
          <cell r="A485">
            <v>12065931</v>
          </cell>
          <cell r="B485" t="str">
            <v>G1</v>
          </cell>
          <cell r="C485" t="str">
            <v>TC</v>
          </cell>
          <cell r="D485" t="str">
            <v>CEVA</v>
          </cell>
          <cell r="E485" t="str">
            <v>MG-A-10C</v>
          </cell>
          <cell r="F485" t="str">
            <v>FUSIVEL AMARELO</v>
          </cell>
          <cell r="G485" t="str">
            <v>LITTELFUSE INC</v>
          </cell>
          <cell r="H485">
            <v>350</v>
          </cell>
          <cell r="I485">
            <v>2001</v>
          </cell>
          <cell r="J485">
            <v>0</v>
          </cell>
          <cell r="K485">
            <v>1</v>
          </cell>
          <cell r="L485" t="str">
            <v>GARL.4.H</v>
          </cell>
          <cell r="M485" t="str">
            <v>F23</v>
          </cell>
          <cell r="N485">
            <v>1</v>
          </cell>
          <cell r="O485">
            <v>1</v>
          </cell>
          <cell r="P485">
            <v>2</v>
          </cell>
        </row>
        <row r="486">
          <cell r="A486">
            <v>24417218</v>
          </cell>
          <cell r="B486" t="str">
            <v>G1</v>
          </cell>
          <cell r="C486" t="str">
            <v>TC</v>
          </cell>
          <cell r="D486" t="str">
            <v>CEVA</v>
          </cell>
          <cell r="E486" t="str">
            <v>MG-A-14C</v>
          </cell>
          <cell r="F486" t="str">
            <v>SUP SENS OXI</v>
          </cell>
          <cell r="G486" t="str">
            <v>A RAYMOND GM</v>
          </cell>
          <cell r="H486">
            <v>1300</v>
          </cell>
          <cell r="I486">
            <v>2002</v>
          </cell>
          <cell r="J486">
            <v>0</v>
          </cell>
          <cell r="K486">
            <v>1</v>
          </cell>
          <cell r="L486" t="str">
            <v>GARL.4.H</v>
          </cell>
          <cell r="M486" t="str">
            <v>F23</v>
          </cell>
          <cell r="N486">
            <v>1</v>
          </cell>
          <cell r="O486">
            <v>1</v>
          </cell>
          <cell r="P486">
            <v>2</v>
          </cell>
        </row>
        <row r="487">
          <cell r="A487">
            <v>52251392</v>
          </cell>
          <cell r="B487" t="str">
            <v>G1</v>
          </cell>
          <cell r="C487" t="str">
            <v>SJ</v>
          </cell>
          <cell r="D487" t="str">
            <v>CEVA</v>
          </cell>
          <cell r="E487" t="str">
            <v>MG-A-16C</v>
          </cell>
          <cell r="F487" t="str">
            <v>PRESILHA</v>
          </cell>
          <cell r="G487" t="str">
            <v>A RAYMOND</v>
          </cell>
          <cell r="H487">
            <v>400</v>
          </cell>
          <cell r="I487">
            <v>2002</v>
          </cell>
          <cell r="J487">
            <v>0</v>
          </cell>
          <cell r="K487">
            <v>2</v>
          </cell>
          <cell r="L487" t="str">
            <v>GARL.4.H</v>
          </cell>
          <cell r="M487" t="str">
            <v>F24</v>
          </cell>
          <cell r="N487">
            <v>1</v>
          </cell>
          <cell r="O487">
            <v>1</v>
          </cell>
          <cell r="P487">
            <v>2</v>
          </cell>
        </row>
        <row r="488">
          <cell r="A488">
            <v>52251392</v>
          </cell>
          <cell r="B488" t="str">
            <v>G1</v>
          </cell>
          <cell r="C488" t="str">
            <v>SJ</v>
          </cell>
          <cell r="D488" t="str">
            <v>CEVA</v>
          </cell>
          <cell r="E488" t="str">
            <v>MG-A-16C</v>
          </cell>
          <cell r="F488" t="str">
            <v>PRESILHA</v>
          </cell>
          <cell r="G488" t="str">
            <v>A RAYMON</v>
          </cell>
          <cell r="H488">
            <v>400</v>
          </cell>
          <cell r="I488">
            <v>2002</v>
          </cell>
          <cell r="J488">
            <v>0</v>
          </cell>
          <cell r="K488">
            <v>2</v>
          </cell>
          <cell r="L488" t="str">
            <v>GARL.4.H</v>
          </cell>
          <cell r="M488" t="str">
            <v>F24</v>
          </cell>
          <cell r="N488">
            <v>1</v>
          </cell>
          <cell r="O488">
            <v>1</v>
          </cell>
          <cell r="P488">
            <v>2</v>
          </cell>
        </row>
        <row r="489">
          <cell r="A489">
            <v>52251392</v>
          </cell>
          <cell r="B489" t="str">
            <v>G1</v>
          </cell>
          <cell r="C489" t="str">
            <v>SJ</v>
          </cell>
          <cell r="D489" t="str">
            <v>CEVA</v>
          </cell>
          <cell r="E489" t="str">
            <v>MG-A-16C</v>
          </cell>
          <cell r="F489" t="str">
            <v>PRESILHA</v>
          </cell>
          <cell r="G489" t="str">
            <v>A RAYMOND</v>
          </cell>
          <cell r="H489">
            <v>400</v>
          </cell>
          <cell r="I489">
            <v>2002</v>
          </cell>
          <cell r="J489">
            <v>0</v>
          </cell>
          <cell r="K489">
            <v>2</v>
          </cell>
          <cell r="L489" t="str">
            <v>GARL.4.H</v>
          </cell>
          <cell r="M489" t="str">
            <v>F24</v>
          </cell>
          <cell r="N489">
            <v>1</v>
          </cell>
          <cell r="O489">
            <v>1</v>
          </cell>
          <cell r="P489">
            <v>2</v>
          </cell>
        </row>
        <row r="490">
          <cell r="A490">
            <v>90182801</v>
          </cell>
          <cell r="B490" t="str">
            <v>G1</v>
          </cell>
          <cell r="C490" t="str">
            <v>RO</v>
          </cell>
          <cell r="D490" t="str">
            <v>CEVA</v>
          </cell>
          <cell r="E490" t="str">
            <v>MG-A-11C</v>
          </cell>
          <cell r="F490" t="str">
            <v xml:space="preserve"> PRES TUB DHI</v>
          </cell>
          <cell r="G490" t="str">
            <v>A RAYMOND</v>
          </cell>
          <cell r="H490">
            <v>500</v>
          </cell>
          <cell r="I490">
            <v>2001</v>
          </cell>
          <cell r="J490">
            <v>0</v>
          </cell>
          <cell r="K490">
            <v>2</v>
          </cell>
          <cell r="L490" t="str">
            <v>GARL.4.H</v>
          </cell>
          <cell r="M490" t="str">
            <v>F23</v>
          </cell>
          <cell r="N490">
            <v>1</v>
          </cell>
          <cell r="O490">
            <v>1</v>
          </cell>
          <cell r="P490">
            <v>2</v>
          </cell>
        </row>
        <row r="491">
          <cell r="A491">
            <v>90182801</v>
          </cell>
          <cell r="B491" t="str">
            <v>G1</v>
          </cell>
          <cell r="C491" t="str">
            <v>RO</v>
          </cell>
          <cell r="D491" t="str">
            <v>CEVA</v>
          </cell>
          <cell r="E491" t="str">
            <v>MG-A-11C</v>
          </cell>
          <cell r="F491" t="str">
            <v>PRES TUB DHI</v>
          </cell>
          <cell r="G491" t="str">
            <v>A RAYMOND</v>
          </cell>
          <cell r="H491">
            <v>500</v>
          </cell>
          <cell r="I491">
            <v>2001</v>
          </cell>
          <cell r="J491">
            <v>0</v>
          </cell>
          <cell r="K491">
            <v>2</v>
          </cell>
          <cell r="L491" t="str">
            <v>GARL.4.H</v>
          </cell>
          <cell r="M491" t="str">
            <v>F23</v>
          </cell>
          <cell r="N491">
            <v>1</v>
          </cell>
          <cell r="O491">
            <v>1</v>
          </cell>
          <cell r="P491">
            <v>2</v>
          </cell>
        </row>
        <row r="492">
          <cell r="A492">
            <v>90189698</v>
          </cell>
          <cell r="B492" t="str">
            <v>G1</v>
          </cell>
          <cell r="C492" t="str">
            <v>RO</v>
          </cell>
          <cell r="D492" t="str">
            <v>CEVA</v>
          </cell>
          <cell r="E492" t="str">
            <v>MG-A-11C</v>
          </cell>
          <cell r="F492" t="str">
            <v>GUARN DHI FRO</v>
          </cell>
          <cell r="G492" t="str">
            <v>COOPER MG</v>
          </cell>
          <cell r="H492">
            <v>400</v>
          </cell>
          <cell r="I492" t="str">
            <v>1002 BIN PEQ.</v>
          </cell>
          <cell r="J492">
            <v>0</v>
          </cell>
          <cell r="K492">
            <v>1</v>
          </cell>
          <cell r="L492" t="str">
            <v>GARL.4.H</v>
          </cell>
          <cell r="M492" t="str">
            <v>F23</v>
          </cell>
          <cell r="N492">
            <v>1</v>
          </cell>
          <cell r="O492">
            <v>1</v>
          </cell>
          <cell r="P492">
            <v>2</v>
          </cell>
        </row>
        <row r="493">
          <cell r="A493">
            <v>90197842</v>
          </cell>
          <cell r="B493" t="str">
            <v>G1</v>
          </cell>
          <cell r="C493" t="str">
            <v>SJ</v>
          </cell>
          <cell r="D493" t="str">
            <v>CEVA</v>
          </cell>
          <cell r="E493" t="str">
            <v>MG-A-04B</v>
          </cell>
          <cell r="F493" t="str">
            <v>PINO BOLEADO</v>
          </cell>
          <cell r="G493" t="str">
            <v>CROLI</v>
          </cell>
          <cell r="H493">
            <v>700</v>
          </cell>
          <cell r="I493">
            <v>2001</v>
          </cell>
          <cell r="J493">
            <v>0</v>
          </cell>
          <cell r="K493">
            <v>2</v>
          </cell>
          <cell r="L493" t="str">
            <v>GARL.4.H</v>
          </cell>
          <cell r="M493" t="str">
            <v>F24</v>
          </cell>
          <cell r="N493">
            <v>1</v>
          </cell>
          <cell r="O493">
            <v>1</v>
          </cell>
          <cell r="P493">
            <v>2</v>
          </cell>
        </row>
        <row r="494">
          <cell r="A494">
            <v>90197842</v>
          </cell>
          <cell r="B494" t="str">
            <v>G1</v>
          </cell>
          <cell r="C494" t="str">
            <v>PF</v>
          </cell>
          <cell r="D494" t="str">
            <v>CEVA</v>
          </cell>
          <cell r="E494" t="str">
            <v>GARL.4.H</v>
          </cell>
          <cell r="F494" t="str">
            <v>PINO BOLEADO</v>
          </cell>
          <cell r="G494" t="str">
            <v>CROLI</v>
          </cell>
          <cell r="H494">
            <v>700</v>
          </cell>
          <cell r="I494">
            <v>2001</v>
          </cell>
          <cell r="J494">
            <v>0</v>
          </cell>
          <cell r="K494">
            <v>1</v>
          </cell>
          <cell r="L494" t="str">
            <v>GARL.4.H</v>
          </cell>
          <cell r="M494" t="str">
            <v>F23</v>
          </cell>
          <cell r="N494">
            <v>1</v>
          </cell>
          <cell r="O494">
            <v>1</v>
          </cell>
          <cell r="P494">
            <v>2</v>
          </cell>
        </row>
        <row r="495">
          <cell r="A495">
            <v>90386021</v>
          </cell>
          <cell r="B495" t="str">
            <v>G1</v>
          </cell>
          <cell r="C495" t="str">
            <v>SJ</v>
          </cell>
          <cell r="D495" t="str">
            <v>CEVA</v>
          </cell>
          <cell r="E495" t="str">
            <v>MG-A-06C</v>
          </cell>
          <cell r="F495" t="str">
            <v>FUSIVEL VERDE</v>
          </cell>
          <cell r="G495" t="str">
            <v>LITTELFUSE INC</v>
          </cell>
          <cell r="H495">
            <v>350</v>
          </cell>
          <cell r="I495">
            <v>2001</v>
          </cell>
          <cell r="J495">
            <v>0</v>
          </cell>
          <cell r="K495">
            <v>2</v>
          </cell>
          <cell r="L495" t="str">
            <v>GARL.4.H</v>
          </cell>
          <cell r="M495" t="str">
            <v>F24</v>
          </cell>
          <cell r="N495">
            <v>1</v>
          </cell>
          <cell r="O495">
            <v>1</v>
          </cell>
          <cell r="P495">
            <v>2</v>
          </cell>
        </row>
        <row r="496">
          <cell r="A496">
            <v>90386022</v>
          </cell>
          <cell r="B496" t="str">
            <v>G1</v>
          </cell>
          <cell r="C496" t="str">
            <v>PN</v>
          </cell>
          <cell r="D496" t="str">
            <v>CEVA</v>
          </cell>
          <cell r="E496" t="str">
            <v>MG-A-08C</v>
          </cell>
          <cell r="F496" t="str">
            <v>FUSIVEL LARANJA</v>
          </cell>
          <cell r="G496" t="str">
            <v>LITTELFUSE INC</v>
          </cell>
          <cell r="H496">
            <v>350</v>
          </cell>
          <cell r="I496">
            <v>2001</v>
          </cell>
          <cell r="J496">
            <v>0</v>
          </cell>
          <cell r="K496">
            <v>1</v>
          </cell>
          <cell r="L496" t="str">
            <v>GARL.4.H</v>
          </cell>
          <cell r="M496">
            <v>0</v>
          </cell>
          <cell r="N496">
            <v>1</v>
          </cell>
          <cell r="O496">
            <v>1</v>
          </cell>
          <cell r="P496">
            <v>2</v>
          </cell>
        </row>
        <row r="497">
          <cell r="A497">
            <v>90386024</v>
          </cell>
          <cell r="B497" t="str">
            <v>G1</v>
          </cell>
          <cell r="C497" t="str">
            <v>SJ</v>
          </cell>
          <cell r="D497" t="str">
            <v>CEVA</v>
          </cell>
          <cell r="E497" t="str">
            <v>MG-A-09C</v>
          </cell>
          <cell r="F497" t="str">
            <v>FUSIVEL AZUL</v>
          </cell>
          <cell r="G497" t="str">
            <v>LITTELFUSE INC</v>
          </cell>
          <cell r="H497">
            <v>350</v>
          </cell>
          <cell r="I497">
            <v>2001</v>
          </cell>
          <cell r="J497">
            <v>0</v>
          </cell>
          <cell r="K497">
            <v>1</v>
          </cell>
          <cell r="L497" t="str">
            <v>GARL.4.H</v>
          </cell>
          <cell r="M497" t="str">
            <v>F23</v>
          </cell>
          <cell r="N497">
            <v>1</v>
          </cell>
          <cell r="O497">
            <v>1</v>
          </cell>
          <cell r="P497">
            <v>2</v>
          </cell>
        </row>
        <row r="498">
          <cell r="A498">
            <v>90481617</v>
          </cell>
          <cell r="B498" t="str">
            <v>G1</v>
          </cell>
          <cell r="C498" t="str">
            <v>SJ</v>
          </cell>
          <cell r="D498" t="str">
            <v>CEVA</v>
          </cell>
          <cell r="E498" t="str">
            <v>MG-A-10C</v>
          </cell>
          <cell r="F498" t="str">
            <v>PORCA EXPA</v>
          </cell>
          <cell r="G498" t="str">
            <v>A RAYMON</v>
          </cell>
          <cell r="H498">
            <v>1000</v>
          </cell>
          <cell r="I498">
            <v>2001</v>
          </cell>
          <cell r="J498">
            <v>0</v>
          </cell>
          <cell r="K498">
            <v>1</v>
          </cell>
          <cell r="L498" t="str">
            <v>GARL.4.H</v>
          </cell>
          <cell r="M498" t="str">
            <v>F24</v>
          </cell>
          <cell r="N498">
            <v>1</v>
          </cell>
          <cell r="O498">
            <v>1</v>
          </cell>
          <cell r="P498">
            <v>2</v>
          </cell>
        </row>
        <row r="499">
          <cell r="A499">
            <v>90483756</v>
          </cell>
          <cell r="B499" t="str">
            <v>G1</v>
          </cell>
          <cell r="C499" t="str">
            <v>PF</v>
          </cell>
          <cell r="D499" t="str">
            <v>CEVA</v>
          </cell>
          <cell r="E499" t="str">
            <v>MG-A-05C</v>
          </cell>
          <cell r="F499" t="str">
            <v>INTERRUPTOR</v>
          </cell>
          <cell r="G499" t="str">
            <v>METHODE MALT</v>
          </cell>
          <cell r="H499">
            <v>300</v>
          </cell>
          <cell r="I499">
            <v>2001</v>
          </cell>
          <cell r="J499">
            <v>0</v>
          </cell>
          <cell r="K499">
            <v>1</v>
          </cell>
          <cell r="L499" t="str">
            <v>GARL.4.H</v>
          </cell>
          <cell r="M499" t="str">
            <v>F23</v>
          </cell>
          <cell r="N499">
            <v>1</v>
          </cell>
          <cell r="O499">
            <v>1</v>
          </cell>
          <cell r="P499">
            <v>2</v>
          </cell>
        </row>
        <row r="500">
          <cell r="A500">
            <v>90498479</v>
          </cell>
          <cell r="B500" t="str">
            <v>G1</v>
          </cell>
          <cell r="C500" t="str">
            <v>PF</v>
          </cell>
          <cell r="D500" t="str">
            <v>CEVA</v>
          </cell>
          <cell r="E500" t="str">
            <v>MG-A-13B</v>
          </cell>
          <cell r="F500" t="str">
            <v>AR BCO T PRIS</v>
          </cell>
          <cell r="G500" t="str">
            <v>BARILE</v>
          </cell>
          <cell r="H500">
            <v>1000</v>
          </cell>
          <cell r="I500">
            <v>2001</v>
          </cell>
          <cell r="J500">
            <v>0</v>
          </cell>
          <cell r="K500">
            <v>1</v>
          </cell>
          <cell r="L500" t="str">
            <v>GARL.4.H</v>
          </cell>
          <cell r="M500" t="str">
            <v>F23</v>
          </cell>
          <cell r="N500">
            <v>1</v>
          </cell>
          <cell r="O500">
            <v>1</v>
          </cell>
          <cell r="P500">
            <v>2</v>
          </cell>
        </row>
        <row r="501">
          <cell r="A501">
            <v>90498479</v>
          </cell>
          <cell r="B501" t="str">
            <v>G1</v>
          </cell>
          <cell r="C501" t="str">
            <v>GS</v>
          </cell>
          <cell r="D501" t="str">
            <v>CEVA</v>
          </cell>
          <cell r="E501" t="str">
            <v>MG-A-13B</v>
          </cell>
          <cell r="F501" t="str">
            <v>AR BCO T PRIS</v>
          </cell>
          <cell r="G501" t="str">
            <v>BARILE</v>
          </cell>
          <cell r="H501">
            <v>1000</v>
          </cell>
          <cell r="I501">
            <v>2001</v>
          </cell>
          <cell r="J501">
            <v>0</v>
          </cell>
          <cell r="K501">
            <v>1</v>
          </cell>
          <cell r="L501" t="str">
            <v>GARL.4.H</v>
          </cell>
          <cell r="M501" t="str">
            <v>F23</v>
          </cell>
          <cell r="P501" t="e">
            <v>#REF!</v>
          </cell>
        </row>
        <row r="502">
          <cell r="A502">
            <v>93234568</v>
          </cell>
          <cell r="B502" t="str">
            <v>G1</v>
          </cell>
          <cell r="C502" t="str">
            <v>GS</v>
          </cell>
          <cell r="D502" t="str">
            <v>CEVA</v>
          </cell>
          <cell r="E502" t="str">
            <v>MG-A-09A</v>
          </cell>
          <cell r="F502" t="str">
            <v>ETIQUETA ESPANHOL</v>
          </cell>
          <cell r="G502" t="str">
            <v>JL</v>
          </cell>
          <cell r="H502">
            <v>1000</v>
          </cell>
          <cell r="I502">
            <v>2001</v>
          </cell>
          <cell r="J502">
            <v>0</v>
          </cell>
          <cell r="K502">
            <v>1</v>
          </cell>
          <cell r="L502" t="str">
            <v>GARL.4.H</v>
          </cell>
          <cell r="M502" t="str">
            <v>F23</v>
          </cell>
        </row>
        <row r="503">
          <cell r="A503">
            <v>93252001</v>
          </cell>
          <cell r="B503" t="str">
            <v>G1</v>
          </cell>
          <cell r="C503" t="str">
            <v>GS</v>
          </cell>
          <cell r="D503" t="str">
            <v>CEVA</v>
          </cell>
          <cell r="E503" t="str">
            <v>MG-A-12B</v>
          </cell>
          <cell r="F503" t="str">
            <v>PF ATARR C</v>
          </cell>
          <cell r="G503" t="str">
            <v>CONTINENTAL</v>
          </cell>
          <cell r="H503">
            <v>7000</v>
          </cell>
          <cell r="I503">
            <v>2001</v>
          </cell>
          <cell r="J503">
            <v>0</v>
          </cell>
          <cell r="K503">
            <v>1</v>
          </cell>
          <cell r="L503" t="str">
            <v>GARL.4.H</v>
          </cell>
          <cell r="M503" t="str">
            <v>F23</v>
          </cell>
        </row>
        <row r="504">
          <cell r="A504">
            <v>93252037</v>
          </cell>
          <cell r="B504" t="str">
            <v>G1</v>
          </cell>
          <cell r="C504" t="str">
            <v>GS</v>
          </cell>
          <cell r="D504" t="str">
            <v>CEVA</v>
          </cell>
          <cell r="E504" t="str">
            <v>MG-A-04B</v>
          </cell>
          <cell r="F504" t="str">
            <v>PORCA-SEXT</v>
          </cell>
          <cell r="G504" t="str">
            <v>NEDSCHROEF</v>
          </cell>
          <cell r="H504">
            <v>5000</v>
          </cell>
          <cell r="I504">
            <v>2001</v>
          </cell>
          <cell r="J504">
            <v>0</v>
          </cell>
          <cell r="K504">
            <v>2</v>
          </cell>
          <cell r="L504" t="str">
            <v>GARL.4.H</v>
          </cell>
          <cell r="M504" t="str">
            <v>F23</v>
          </cell>
        </row>
        <row r="505">
          <cell r="A505">
            <v>93252037</v>
          </cell>
          <cell r="B505" t="str">
            <v>G1</v>
          </cell>
          <cell r="C505" t="str">
            <v>GS</v>
          </cell>
          <cell r="D505" t="str">
            <v>CEVA</v>
          </cell>
          <cell r="E505" t="str">
            <v>MG-A-04B</v>
          </cell>
          <cell r="F505" t="str">
            <v>PORCA-SEXT</v>
          </cell>
          <cell r="G505" t="str">
            <v>BOLLHOFF NEU</v>
          </cell>
          <cell r="H505">
            <v>5000</v>
          </cell>
          <cell r="I505">
            <v>2001</v>
          </cell>
          <cell r="J505">
            <v>0</v>
          </cell>
          <cell r="K505">
            <v>2</v>
          </cell>
          <cell r="L505" t="str">
            <v>GARL.4.H</v>
          </cell>
          <cell r="M505" t="str">
            <v>F23</v>
          </cell>
        </row>
        <row r="506">
          <cell r="A506">
            <v>93252037</v>
          </cell>
          <cell r="B506" t="str">
            <v>G1</v>
          </cell>
          <cell r="C506" t="str">
            <v>GS</v>
          </cell>
          <cell r="D506" t="str">
            <v>CEVA</v>
          </cell>
          <cell r="E506" t="str">
            <v>MG-A-04B</v>
          </cell>
          <cell r="F506" t="str">
            <v>PORCA-SEXT</v>
          </cell>
          <cell r="G506" t="str">
            <v xml:space="preserve"> NEDSCHROEF</v>
          </cell>
          <cell r="H506">
            <v>5000</v>
          </cell>
          <cell r="I506">
            <v>2001</v>
          </cell>
          <cell r="J506">
            <v>0</v>
          </cell>
          <cell r="K506">
            <v>2</v>
          </cell>
          <cell r="L506" t="str">
            <v>GARL.4.H</v>
          </cell>
          <cell r="M506" t="str">
            <v>F23</v>
          </cell>
        </row>
        <row r="507">
          <cell r="A507">
            <v>93252037</v>
          </cell>
          <cell r="B507" t="str">
            <v>G1</v>
          </cell>
          <cell r="C507" t="str">
            <v>GS</v>
          </cell>
          <cell r="D507" t="str">
            <v>CEVA</v>
          </cell>
          <cell r="E507" t="str">
            <v>MG-A-04B</v>
          </cell>
          <cell r="F507" t="str">
            <v>PORCA-SEXT</v>
          </cell>
          <cell r="G507" t="str">
            <v>BOLLHOFF</v>
          </cell>
          <cell r="H507">
            <v>5000</v>
          </cell>
          <cell r="I507">
            <v>2001</v>
          </cell>
          <cell r="J507">
            <v>0</v>
          </cell>
          <cell r="K507">
            <v>1</v>
          </cell>
          <cell r="L507" t="str">
            <v>GARL.4.H</v>
          </cell>
          <cell r="M507" t="str">
            <v>F23</v>
          </cell>
        </row>
        <row r="508">
          <cell r="A508">
            <v>93252037</v>
          </cell>
          <cell r="B508" t="str">
            <v>G1</v>
          </cell>
          <cell r="C508" t="str">
            <v>GS</v>
          </cell>
          <cell r="D508" t="str">
            <v>CEVA</v>
          </cell>
          <cell r="E508" t="str">
            <v>MG-A-04B</v>
          </cell>
          <cell r="F508" t="str">
            <v>PORCA-SEXT</v>
          </cell>
          <cell r="G508" t="str">
            <v>BOLLHOFF</v>
          </cell>
          <cell r="H508">
            <v>5000</v>
          </cell>
          <cell r="I508">
            <v>2001</v>
          </cell>
          <cell r="J508">
            <v>0</v>
          </cell>
          <cell r="K508">
            <v>1</v>
          </cell>
          <cell r="L508" t="str">
            <v>GARL.4.H</v>
          </cell>
          <cell r="M508" t="str">
            <v>F23</v>
          </cell>
        </row>
        <row r="509">
          <cell r="A509">
            <v>93274602</v>
          </cell>
          <cell r="B509" t="str">
            <v>G1</v>
          </cell>
          <cell r="C509" t="str">
            <v>PN</v>
          </cell>
          <cell r="D509" t="str">
            <v>CEVA</v>
          </cell>
          <cell r="E509" t="str">
            <v>MG-A-06B</v>
          </cell>
          <cell r="F509" t="str">
            <v>PF FX ALÇA TETO</v>
          </cell>
          <cell r="G509" t="str">
            <v>CONTINENTAL PARAFUSO</v>
          </cell>
          <cell r="H509">
            <v>2000</v>
          </cell>
          <cell r="I509">
            <v>2001</v>
          </cell>
          <cell r="J509">
            <v>0</v>
          </cell>
          <cell r="K509">
            <v>1</v>
          </cell>
          <cell r="L509" t="str">
            <v>GARL.4.H</v>
          </cell>
          <cell r="N509">
            <v>1</v>
          </cell>
          <cell r="O509">
            <v>1</v>
          </cell>
          <cell r="P509">
            <v>2</v>
          </cell>
        </row>
        <row r="510">
          <cell r="A510">
            <v>93281068</v>
          </cell>
          <cell r="B510" t="str">
            <v>G1</v>
          </cell>
          <cell r="C510" t="str">
            <v>PN</v>
          </cell>
          <cell r="D510" t="str">
            <v>CEVA</v>
          </cell>
          <cell r="E510" t="str">
            <v>MG-B-08C</v>
          </cell>
          <cell r="F510" t="str">
            <v>COB CX FUSI</v>
          </cell>
          <cell r="G510" t="str">
            <v>DELPHI JAMBE</v>
          </cell>
          <cell r="H510">
            <v>100</v>
          </cell>
          <cell r="I510">
            <v>2004</v>
          </cell>
          <cell r="J510">
            <v>0</v>
          </cell>
          <cell r="K510">
            <v>2</v>
          </cell>
          <cell r="L510" t="str">
            <v>GARL.4.H</v>
          </cell>
          <cell r="N510">
            <v>1</v>
          </cell>
          <cell r="O510">
            <v>1</v>
          </cell>
          <cell r="P510">
            <v>3</v>
          </cell>
        </row>
        <row r="511">
          <cell r="A511">
            <v>93282057</v>
          </cell>
          <cell r="B511" t="str">
            <v>G1</v>
          </cell>
          <cell r="C511" t="str">
            <v>PN</v>
          </cell>
          <cell r="D511" t="str">
            <v>CEVA</v>
          </cell>
          <cell r="E511" t="str">
            <v>MG-A-04A</v>
          </cell>
          <cell r="F511" t="str">
            <v>COIFA FRE EST</v>
          </cell>
          <cell r="G511" t="str">
            <v>SILIBOR</v>
          </cell>
          <cell r="H511">
            <v>250</v>
          </cell>
          <cell r="I511">
            <v>2004</v>
          </cell>
          <cell r="J511">
            <v>0</v>
          </cell>
          <cell r="K511">
            <v>1</v>
          </cell>
          <cell r="L511" t="str">
            <v>GARL.4.H</v>
          </cell>
          <cell r="N511">
            <v>1</v>
          </cell>
          <cell r="O511">
            <v>1</v>
          </cell>
          <cell r="P511">
            <v>5</v>
          </cell>
        </row>
        <row r="512">
          <cell r="A512">
            <v>93289277</v>
          </cell>
          <cell r="B512" t="str">
            <v>G1</v>
          </cell>
          <cell r="C512" t="str">
            <v>PN</v>
          </cell>
          <cell r="D512" t="str">
            <v>CEVA</v>
          </cell>
          <cell r="E512" t="str">
            <v>MG-A-12B</v>
          </cell>
          <cell r="F512" t="str">
            <v>PARAFUSO-A</v>
          </cell>
          <cell r="G512" t="str">
            <v>CONTINENTAL</v>
          </cell>
          <cell r="H512">
            <v>3000</v>
          </cell>
          <cell r="I512">
            <v>2001</v>
          </cell>
          <cell r="J512">
            <v>0</v>
          </cell>
          <cell r="K512">
            <v>1</v>
          </cell>
          <cell r="L512" t="str">
            <v>GARL.4.H</v>
          </cell>
          <cell r="N512">
            <v>1</v>
          </cell>
          <cell r="O512">
            <v>1</v>
          </cell>
          <cell r="P512">
            <v>4</v>
          </cell>
        </row>
        <row r="513">
          <cell r="A513">
            <v>93289325</v>
          </cell>
          <cell r="B513" t="str">
            <v>G1</v>
          </cell>
          <cell r="C513" t="str">
            <v>PN</v>
          </cell>
          <cell r="D513" t="str">
            <v>CEVA</v>
          </cell>
          <cell r="E513" t="str">
            <v>MG-A-09B</v>
          </cell>
          <cell r="F513" t="str">
            <v>PF JUNTA ESFÉ</v>
          </cell>
          <cell r="G513" t="str">
            <v>METALAC</v>
          </cell>
          <cell r="H513">
            <v>500</v>
          </cell>
          <cell r="I513">
            <v>2001</v>
          </cell>
          <cell r="J513">
            <v>0</v>
          </cell>
          <cell r="K513">
            <v>2</v>
          </cell>
          <cell r="L513" t="str">
            <v>GARL.4.H</v>
          </cell>
          <cell r="N513">
            <v>1</v>
          </cell>
          <cell r="O513">
            <v>1</v>
          </cell>
          <cell r="P513">
            <v>4</v>
          </cell>
        </row>
        <row r="514">
          <cell r="A514">
            <v>93289325</v>
          </cell>
          <cell r="B514" t="str">
            <v>G1</v>
          </cell>
          <cell r="C514" t="str">
            <v>PN</v>
          </cell>
          <cell r="D514" t="str">
            <v>CEVA</v>
          </cell>
          <cell r="E514" t="str">
            <v>MG-A-09B</v>
          </cell>
          <cell r="F514" t="str">
            <v>PF JUNTA ESFÉ</v>
          </cell>
          <cell r="G514" t="str">
            <v>METALAC</v>
          </cell>
          <cell r="H514">
            <v>500</v>
          </cell>
          <cell r="I514">
            <v>2001</v>
          </cell>
          <cell r="J514">
            <v>0</v>
          </cell>
          <cell r="K514">
            <v>2</v>
          </cell>
          <cell r="L514" t="str">
            <v>GARL.4.H</v>
          </cell>
          <cell r="N514">
            <v>1</v>
          </cell>
          <cell r="O514">
            <v>1</v>
          </cell>
          <cell r="P514">
            <v>4</v>
          </cell>
        </row>
        <row r="515">
          <cell r="A515">
            <v>93298933</v>
          </cell>
          <cell r="B515" t="str">
            <v>G1</v>
          </cell>
          <cell r="C515" t="str">
            <v>IM</v>
          </cell>
          <cell r="D515" t="str">
            <v>CEVA</v>
          </cell>
          <cell r="E515" t="str">
            <v>MG-A-14A</v>
          </cell>
          <cell r="F515" t="str">
            <v>PARAF CAB</v>
          </cell>
          <cell r="G515" t="str">
            <v>LIPOS</v>
          </cell>
          <cell r="H515">
            <v>2500</v>
          </cell>
          <cell r="I515">
            <v>2001</v>
          </cell>
          <cell r="J515">
            <v>0</v>
          </cell>
          <cell r="K515">
            <v>2</v>
          </cell>
          <cell r="L515" t="str">
            <v>GARL.4.H</v>
          </cell>
          <cell r="M515" t="str">
            <v>F24</v>
          </cell>
          <cell r="N515">
            <v>2</v>
          </cell>
          <cell r="O515">
            <v>2</v>
          </cell>
          <cell r="P515">
            <v>2</v>
          </cell>
        </row>
        <row r="516">
          <cell r="A516">
            <v>93298933</v>
          </cell>
          <cell r="B516" t="str">
            <v>G1</v>
          </cell>
          <cell r="C516" t="str">
            <v>PF</v>
          </cell>
          <cell r="D516" t="str">
            <v>CEVA</v>
          </cell>
          <cell r="E516" t="str">
            <v>MG-A-14A</v>
          </cell>
          <cell r="F516" t="str">
            <v>PARAF CAB</v>
          </cell>
          <cell r="G516" t="str">
            <v>LIPOS</v>
          </cell>
          <cell r="H516">
            <v>2500</v>
          </cell>
          <cell r="I516">
            <v>2001</v>
          </cell>
          <cell r="J516">
            <v>0</v>
          </cell>
          <cell r="K516">
            <v>2</v>
          </cell>
          <cell r="L516" t="str">
            <v>GARL.4.H</v>
          </cell>
          <cell r="M516" t="str">
            <v>F23</v>
          </cell>
          <cell r="N516">
            <v>4</v>
          </cell>
          <cell r="O516">
            <v>2</v>
          </cell>
          <cell r="P516">
            <v>2</v>
          </cell>
        </row>
        <row r="517">
          <cell r="A517">
            <v>93298933</v>
          </cell>
          <cell r="B517" t="str">
            <v>G1</v>
          </cell>
          <cell r="C517" t="str">
            <v>PF</v>
          </cell>
          <cell r="D517" t="str">
            <v>CEVA</v>
          </cell>
          <cell r="E517" t="str">
            <v>MG-A-14A</v>
          </cell>
          <cell r="F517" t="str">
            <v>PARAF CAB</v>
          </cell>
          <cell r="G517" t="str">
            <v>LIPOS</v>
          </cell>
          <cell r="H517">
            <v>2500</v>
          </cell>
          <cell r="I517">
            <v>2001</v>
          </cell>
          <cell r="J517">
            <v>0</v>
          </cell>
          <cell r="K517">
            <v>2</v>
          </cell>
          <cell r="L517" t="str">
            <v>GARL.4.H</v>
          </cell>
          <cell r="M517" t="str">
            <v>F24</v>
          </cell>
          <cell r="N517">
            <v>6</v>
          </cell>
          <cell r="O517">
            <v>2</v>
          </cell>
          <cell r="P517">
            <v>2</v>
          </cell>
        </row>
        <row r="518">
          <cell r="A518">
            <v>93337126</v>
          </cell>
          <cell r="B518" t="str">
            <v>G1</v>
          </cell>
          <cell r="D518" t="str">
            <v>CEVA</v>
          </cell>
          <cell r="E518" t="str">
            <v>MG-A-05A</v>
          </cell>
          <cell r="F518" t="str">
            <v>MANGUEIRA DRENO A/C</v>
          </cell>
          <cell r="G518" t="str">
            <v>PRODUFLEX INDUSTRIA</v>
          </cell>
          <cell r="H518">
            <v>100</v>
          </cell>
          <cell r="I518">
            <v>2004</v>
          </cell>
          <cell r="J518">
            <v>0</v>
          </cell>
          <cell r="K518">
            <v>1</v>
          </cell>
          <cell r="L518" t="str">
            <v>GARL.4.H</v>
          </cell>
        </row>
        <row r="519">
          <cell r="A519">
            <v>93341250</v>
          </cell>
          <cell r="B519" t="str">
            <v>G1</v>
          </cell>
          <cell r="D519" t="str">
            <v>CEVA</v>
          </cell>
          <cell r="E519" t="str">
            <v>MG-G-16</v>
          </cell>
          <cell r="F519" t="str">
            <v>TAP ACAB MALA</v>
          </cell>
          <cell r="G519" t="str">
            <v>INYLBRA</v>
          </cell>
          <cell r="H519">
            <v>25</v>
          </cell>
          <cell r="I519" t="str">
            <v>DOLLIE</v>
          </cell>
          <cell r="J519">
            <v>0</v>
          </cell>
          <cell r="K519">
            <v>25</v>
          </cell>
          <cell r="L519" t="str">
            <v>GARL.4.H</v>
          </cell>
        </row>
        <row r="520">
          <cell r="A520">
            <v>93353566</v>
          </cell>
          <cell r="B520" t="str">
            <v>G1</v>
          </cell>
          <cell r="D520" t="str">
            <v>CEVA</v>
          </cell>
          <cell r="E520" t="str">
            <v>MG-A-11C</v>
          </cell>
          <cell r="F520" t="str">
            <v>SPACER</v>
          </cell>
          <cell r="G520" t="str">
            <v>SILIBOR</v>
          </cell>
          <cell r="H520">
            <v>1932</v>
          </cell>
          <cell r="I520">
            <v>2001</v>
          </cell>
          <cell r="J520">
            <v>0</v>
          </cell>
          <cell r="K520">
            <v>1</v>
          </cell>
          <cell r="L520" t="str">
            <v>GARL.4.H</v>
          </cell>
        </row>
        <row r="521">
          <cell r="A521">
            <v>93385872</v>
          </cell>
          <cell r="B521" t="str">
            <v>G1</v>
          </cell>
          <cell r="D521" t="str">
            <v>CEVA</v>
          </cell>
          <cell r="E521" t="str">
            <v>Minomi</v>
          </cell>
          <cell r="F521" t="str">
            <v>VED COFRE LD</v>
          </cell>
          <cell r="G521" t="str">
            <v>SAARGUMMI</v>
          </cell>
          <cell r="H521">
            <v>130</v>
          </cell>
          <cell r="I521" t="str">
            <v>BINESPE</v>
          </cell>
          <cell r="J521">
            <v>1</v>
          </cell>
          <cell r="K521">
            <v>2</v>
          </cell>
          <cell r="L521" t="str">
            <v>GARL.4.H</v>
          </cell>
        </row>
        <row r="522">
          <cell r="A522">
            <v>93391150</v>
          </cell>
          <cell r="B522" t="str">
            <v>G1</v>
          </cell>
          <cell r="D522" t="str">
            <v>CEVA</v>
          </cell>
          <cell r="E522" t="str">
            <v>MG-A-12A</v>
          </cell>
          <cell r="F522" t="str">
            <v>ETIQ ESPANHOL</v>
          </cell>
          <cell r="G522" t="str">
            <v xml:space="preserve">JL </v>
          </cell>
          <cell r="H522">
            <v>1000</v>
          </cell>
          <cell r="I522">
            <v>2001</v>
          </cell>
          <cell r="J522">
            <v>0</v>
          </cell>
          <cell r="K522">
            <v>1</v>
          </cell>
          <cell r="L522" t="str">
            <v>GARL.4.H</v>
          </cell>
        </row>
        <row r="523">
          <cell r="A523">
            <v>90389241</v>
          </cell>
          <cell r="B523" t="str">
            <v>G1</v>
          </cell>
          <cell r="C523" t="str">
            <v>SJ</v>
          </cell>
          <cell r="D523" t="str">
            <v>CEVA</v>
          </cell>
          <cell r="E523" t="str">
            <v>MG-A-08A</v>
          </cell>
          <cell r="F523" t="str">
            <v>GRAMPO</v>
          </cell>
          <cell r="G523" t="str">
            <v>DYNAPLAST</v>
          </cell>
          <cell r="H523">
            <v>400</v>
          </cell>
          <cell r="I523">
            <v>2004</v>
          </cell>
          <cell r="J523">
            <v>0</v>
          </cell>
          <cell r="K523">
            <v>1</v>
          </cell>
          <cell r="L523" t="str">
            <v xml:space="preserve">GARL.4.H </v>
          </cell>
          <cell r="M523" t="str">
            <v>F23</v>
          </cell>
          <cell r="N523">
            <v>1</v>
          </cell>
          <cell r="O523">
            <v>1</v>
          </cell>
          <cell r="P523">
            <v>2</v>
          </cell>
        </row>
        <row r="524">
          <cell r="A524">
            <v>94704782</v>
          </cell>
          <cell r="B524" t="str">
            <v>G1</v>
          </cell>
          <cell r="D524" t="str">
            <v>CEVA</v>
          </cell>
          <cell r="E524" t="str">
            <v>MG-A-18</v>
          </cell>
          <cell r="F524" t="str">
            <v>TUBO-PURGA</v>
          </cell>
          <cell r="G524" t="str">
            <v>DAYCO</v>
          </cell>
          <cell r="H524">
            <v>50</v>
          </cell>
          <cell r="I524">
            <v>2004</v>
          </cell>
          <cell r="J524">
            <v>3</v>
          </cell>
          <cell r="K524">
            <v>20</v>
          </cell>
          <cell r="L524" t="str">
            <v xml:space="preserve">GARL.4.H </v>
          </cell>
        </row>
        <row r="525">
          <cell r="A525">
            <v>9309973</v>
          </cell>
          <cell r="B525" t="str">
            <v>KK</v>
          </cell>
          <cell r="D525" t="str">
            <v>HASS</v>
          </cell>
          <cell r="E525" t="str">
            <v>INFLAM</v>
          </cell>
          <cell r="F525" t="str">
            <v>GRAXA PRETA</v>
          </cell>
          <cell r="G525" t="str">
            <v>HASS</v>
          </cell>
          <cell r="H525" t="str">
            <v>3,7 KG</v>
          </cell>
          <cell r="I525" t="str">
            <v>BIN PEQ.</v>
          </cell>
          <cell r="L525" t="str">
            <v>L.FINAL</v>
          </cell>
        </row>
        <row r="526">
          <cell r="A526" t="str">
            <v>TRILHO DO TETO</v>
          </cell>
          <cell r="B526" t="str">
            <v>G1</v>
          </cell>
          <cell r="C526" t="str">
            <v>PF</v>
          </cell>
          <cell r="D526" t="str">
            <v>CEVA</v>
          </cell>
          <cell r="E526" t="str">
            <v>MG-C-10</v>
          </cell>
          <cell r="F526" t="str">
            <v>94725151/2/5/6</v>
          </cell>
          <cell r="G526" t="str">
            <v>ZANINI</v>
          </cell>
          <cell r="H526">
            <v>75</v>
          </cell>
          <cell r="I526" t="str">
            <v>CXPAPEL</v>
          </cell>
          <cell r="J526">
            <v>0</v>
          </cell>
          <cell r="K526">
            <v>1</v>
          </cell>
          <cell r="L526" t="str">
            <v>L.FINAL</v>
          </cell>
        </row>
        <row r="527">
          <cell r="A527" t="str">
            <v>Conj 1</v>
          </cell>
          <cell r="B527" t="str">
            <v>G1</v>
          </cell>
          <cell r="D527" t="str">
            <v>CEVA</v>
          </cell>
          <cell r="E527" t="str">
            <v>MINOMI</v>
          </cell>
          <cell r="F527" t="str">
            <v>CONJUNTO VEDADOR DO COFRE LE</v>
          </cell>
          <cell r="G527" t="str">
            <v>SAARGUMI</v>
          </cell>
          <cell r="H527">
            <v>100</v>
          </cell>
          <cell r="I527">
            <v>2004</v>
          </cell>
          <cell r="J527">
            <v>1</v>
          </cell>
          <cell r="K527">
            <v>3</v>
          </cell>
          <cell r="L527" t="str">
            <v>LINHA FINAL</v>
          </cell>
        </row>
        <row r="528">
          <cell r="A528" t="str">
            <v>Conj 2</v>
          </cell>
          <cell r="B528" t="str">
            <v>G1</v>
          </cell>
          <cell r="D528" t="str">
            <v>CEVA</v>
          </cell>
          <cell r="E528" t="str">
            <v>MINOMI</v>
          </cell>
          <cell r="F528" t="str">
            <v>CONJUNTO VEDADOR DO COFRE LD</v>
          </cell>
          <cell r="G528" t="str">
            <v>SAARGUMI</v>
          </cell>
          <cell r="H528">
            <v>130</v>
          </cell>
          <cell r="I528">
            <v>2004</v>
          </cell>
          <cell r="J528">
            <v>1</v>
          </cell>
          <cell r="K528">
            <v>3</v>
          </cell>
          <cell r="L528" t="str">
            <v>LINHA FINAL</v>
          </cell>
        </row>
        <row r="529">
          <cell r="A529" t="str">
            <v>Conj 3</v>
          </cell>
          <cell r="B529" t="str">
            <v>G1</v>
          </cell>
          <cell r="D529" t="str">
            <v>CEVA</v>
          </cell>
          <cell r="E529" t="str">
            <v>MINOMI</v>
          </cell>
          <cell r="F529" t="str">
            <v>CONJUNTO GANCHO DO COFRE</v>
          </cell>
          <cell r="G529" t="str">
            <v>GESTAMP</v>
          </cell>
          <cell r="H529">
            <v>100</v>
          </cell>
          <cell r="I529">
            <v>2002</v>
          </cell>
          <cell r="J529">
            <v>1</v>
          </cell>
          <cell r="K529">
            <v>4</v>
          </cell>
          <cell r="L529" t="str">
            <v>LINHA FINAL</v>
          </cell>
        </row>
        <row r="530">
          <cell r="A530">
            <v>93349868</v>
          </cell>
          <cell r="C530" t="str">
            <v>PF</v>
          </cell>
          <cell r="D530" t="str">
            <v>CEVA</v>
          </cell>
          <cell r="E530" t="str">
            <v>ÁREA TRANSF.</v>
          </cell>
          <cell r="F530" t="str">
            <v xml:space="preserve"> MANGUEIRA A/C</v>
          </cell>
          <cell r="G530" t="str">
            <v xml:space="preserve"> TI BUNDY</v>
          </cell>
          <cell r="H530">
            <v>150</v>
          </cell>
          <cell r="I530" t="str">
            <v>DOLLY</v>
          </cell>
          <cell r="J530">
            <v>0</v>
          </cell>
          <cell r="K530">
            <v>1</v>
          </cell>
          <cell r="L530" t="str">
            <v>MG-G-10</v>
          </cell>
          <cell r="M530" t="str">
            <v>F23</v>
          </cell>
          <cell r="N530">
            <v>2</v>
          </cell>
          <cell r="O530">
            <v>1</v>
          </cell>
          <cell r="P530">
            <v>2</v>
          </cell>
        </row>
        <row r="531">
          <cell r="A531">
            <v>93355493</v>
          </cell>
          <cell r="D531" t="str">
            <v>CEVA</v>
          </cell>
          <cell r="E531" t="str">
            <v>MG-G-12</v>
          </cell>
          <cell r="F531" t="str">
            <v>MOLA TRAS. NG</v>
          </cell>
          <cell r="G531" t="str">
            <v xml:space="preserve"> RASSINI</v>
          </cell>
          <cell r="H531">
            <v>120</v>
          </cell>
          <cell r="I531" t="str">
            <v>H20</v>
          </cell>
          <cell r="J531">
            <v>0</v>
          </cell>
          <cell r="K531">
            <v>1</v>
          </cell>
          <cell r="L531" t="str">
            <v>MG-H-21</v>
          </cell>
        </row>
        <row r="532">
          <cell r="A532">
            <v>90306519</v>
          </cell>
          <cell r="B532" t="str">
            <v>G1</v>
          </cell>
          <cell r="C532" t="str">
            <v>GS</v>
          </cell>
          <cell r="D532" t="str">
            <v>CEVA</v>
          </cell>
          <cell r="E532" t="str">
            <v>GA</v>
          </cell>
          <cell r="F532" t="str">
            <v>ESPACADOR DO</v>
          </cell>
          <cell r="G532" t="str">
            <v>CROLI</v>
          </cell>
          <cell r="H532">
            <v>1000</v>
          </cell>
          <cell r="I532">
            <v>2001</v>
          </cell>
          <cell r="J532">
            <v>0</v>
          </cell>
          <cell r="K532">
            <v>2</v>
          </cell>
          <cell r="L532" t="str">
            <v>MINOMI</v>
          </cell>
          <cell r="M532" t="str">
            <v>F23</v>
          </cell>
        </row>
        <row r="533">
          <cell r="A533">
            <v>93252605</v>
          </cell>
          <cell r="B533" t="str">
            <v>G1</v>
          </cell>
          <cell r="C533" t="str">
            <v>GS</v>
          </cell>
          <cell r="D533" t="str">
            <v>CEVA</v>
          </cell>
          <cell r="E533" t="str">
            <v>GA</v>
          </cell>
          <cell r="F533" t="str">
            <v>ESPACADOR 5P</v>
          </cell>
          <cell r="G533" t="str">
            <v>SCORPIOS</v>
          </cell>
          <cell r="H533">
            <v>500</v>
          </cell>
          <cell r="I533">
            <v>2001</v>
          </cell>
          <cell r="J533">
            <v>0</v>
          </cell>
          <cell r="K533">
            <v>3</v>
          </cell>
          <cell r="L533" t="str">
            <v>MINOMI</v>
          </cell>
          <cell r="M533" t="str">
            <v>F23</v>
          </cell>
        </row>
        <row r="534">
          <cell r="A534">
            <v>93261052</v>
          </cell>
          <cell r="B534" t="str">
            <v>G1</v>
          </cell>
          <cell r="C534" t="str">
            <v>PF</v>
          </cell>
          <cell r="D534" t="str">
            <v>GES</v>
          </cell>
          <cell r="E534" t="str">
            <v>GA</v>
          </cell>
          <cell r="F534" t="str">
            <v>GANCHO DO COFRE</v>
          </cell>
          <cell r="G534" t="str">
            <v>GESTAMP</v>
          </cell>
          <cell r="H534">
            <v>70</v>
          </cell>
          <cell r="I534">
            <v>2002</v>
          </cell>
          <cell r="J534">
            <v>0</v>
          </cell>
          <cell r="K534">
            <v>2</v>
          </cell>
          <cell r="L534" t="str">
            <v>MINOMI</v>
          </cell>
          <cell r="M534" t="str">
            <v>F23</v>
          </cell>
        </row>
        <row r="535">
          <cell r="A535">
            <v>93267831</v>
          </cell>
          <cell r="B535" t="str">
            <v>G1</v>
          </cell>
          <cell r="C535" t="str">
            <v>GS</v>
          </cell>
          <cell r="D535" t="str">
            <v>CEVA</v>
          </cell>
          <cell r="E535" t="str">
            <v>GA</v>
          </cell>
          <cell r="F535" t="str">
            <v>ESPACADOR 3P</v>
          </cell>
          <cell r="G535" t="str">
            <v>SCORPIOS</v>
          </cell>
          <cell r="H535">
            <v>300</v>
          </cell>
          <cell r="I535">
            <v>2001</v>
          </cell>
          <cell r="J535">
            <v>0</v>
          </cell>
          <cell r="K535">
            <v>4</v>
          </cell>
          <cell r="L535" t="str">
            <v>MINOMI</v>
          </cell>
          <cell r="M535" t="str">
            <v>F23</v>
          </cell>
          <cell r="N535">
            <v>1</v>
          </cell>
        </row>
        <row r="536">
          <cell r="A536">
            <v>93290310</v>
          </cell>
          <cell r="B536" t="str">
            <v>G1</v>
          </cell>
          <cell r="C536" t="str">
            <v>PN</v>
          </cell>
          <cell r="D536" t="str">
            <v>CEVA</v>
          </cell>
          <cell r="E536" t="str">
            <v>GA</v>
          </cell>
          <cell r="F536" t="str">
            <v>PF CINTO SEG</v>
          </cell>
          <cell r="G536" t="str">
            <v>CONTINENTAL</v>
          </cell>
          <cell r="H536">
            <v>250</v>
          </cell>
          <cell r="I536">
            <v>2001</v>
          </cell>
          <cell r="J536">
            <v>0</v>
          </cell>
          <cell r="K536">
            <v>6</v>
          </cell>
          <cell r="L536" t="str">
            <v>MINOMI</v>
          </cell>
          <cell r="M536" t="str">
            <v>F23</v>
          </cell>
          <cell r="N536">
            <v>1</v>
          </cell>
          <cell r="O536">
            <v>1</v>
          </cell>
          <cell r="P536">
            <v>2</v>
          </cell>
        </row>
        <row r="537">
          <cell r="A537">
            <v>93299976</v>
          </cell>
          <cell r="B537" t="str">
            <v>G1</v>
          </cell>
          <cell r="C537" t="str">
            <v>SJ</v>
          </cell>
          <cell r="D537" t="str">
            <v>CEVA</v>
          </cell>
          <cell r="E537" t="str">
            <v>GA</v>
          </cell>
          <cell r="F537" t="str">
            <v>PINHEIRINHO</v>
          </cell>
          <cell r="G537" t="str">
            <v>ITW DELFAST</v>
          </cell>
          <cell r="H537">
            <v>1000</v>
          </cell>
          <cell r="I537">
            <v>2001</v>
          </cell>
          <cell r="J537">
            <v>0</v>
          </cell>
          <cell r="K537">
            <v>3</v>
          </cell>
          <cell r="L537" t="str">
            <v>MINOMI</v>
          </cell>
          <cell r="M537" t="str">
            <v>F23</v>
          </cell>
          <cell r="N537">
            <v>1</v>
          </cell>
          <cell r="O537">
            <v>1</v>
          </cell>
          <cell r="P537">
            <v>2</v>
          </cell>
        </row>
        <row r="538">
          <cell r="A538">
            <v>93300404</v>
          </cell>
          <cell r="B538" t="str">
            <v>G1</v>
          </cell>
          <cell r="C538" t="str">
            <v>PF</v>
          </cell>
          <cell r="D538" t="str">
            <v>GES</v>
          </cell>
          <cell r="E538" t="str">
            <v>GA</v>
          </cell>
          <cell r="F538" t="str">
            <v>SUPORTE DO CONSOLE</v>
          </cell>
          <cell r="G538" t="str">
            <v>GESTAMP</v>
          </cell>
          <cell r="H538">
            <v>60</v>
          </cell>
          <cell r="I538">
            <v>2002</v>
          </cell>
          <cell r="J538">
            <v>0</v>
          </cell>
          <cell r="K538">
            <v>2</v>
          </cell>
          <cell r="L538" t="str">
            <v>MINOMI</v>
          </cell>
          <cell r="M538" t="str">
            <v>F24</v>
          </cell>
          <cell r="N538">
            <v>4</v>
          </cell>
          <cell r="O538">
            <v>2</v>
          </cell>
          <cell r="P538">
            <v>2</v>
          </cell>
        </row>
        <row r="539">
          <cell r="A539">
            <v>93339624</v>
          </cell>
          <cell r="B539" t="str">
            <v>G1</v>
          </cell>
          <cell r="D539" t="str">
            <v>GES</v>
          </cell>
          <cell r="E539" t="str">
            <v>GA</v>
          </cell>
          <cell r="F539" t="str">
            <v>PRESILHA-C</v>
          </cell>
          <cell r="G539" t="str">
            <v>GESTAMP</v>
          </cell>
          <cell r="H539">
            <v>1500</v>
          </cell>
          <cell r="I539">
            <v>2001</v>
          </cell>
          <cell r="J539">
            <v>0</v>
          </cell>
          <cell r="K539">
            <v>2</v>
          </cell>
          <cell r="L539" t="str">
            <v>MINOMI</v>
          </cell>
        </row>
        <row r="540">
          <cell r="A540">
            <v>90386432</v>
          </cell>
          <cell r="B540" t="str">
            <v>G1</v>
          </cell>
          <cell r="C540" t="str">
            <v>SJ</v>
          </cell>
          <cell r="D540" t="str">
            <v>CEVA</v>
          </cell>
          <cell r="E540" t="str">
            <v>GA</v>
          </cell>
          <cell r="F540" t="str">
            <v>ESGUICHO TRAS</v>
          </cell>
          <cell r="G540" t="str">
            <v>ITW ESP</v>
          </cell>
          <cell r="H540">
            <v>500</v>
          </cell>
          <cell r="I540">
            <v>2001</v>
          </cell>
          <cell r="J540">
            <v>0</v>
          </cell>
          <cell r="K540">
            <v>2</v>
          </cell>
          <cell r="L540" t="str">
            <v>MINOMI SPS</v>
          </cell>
          <cell r="M540" t="str">
            <v>F23</v>
          </cell>
          <cell r="N540">
            <v>1</v>
          </cell>
          <cell r="O540">
            <v>1</v>
          </cell>
          <cell r="P540">
            <v>2</v>
          </cell>
        </row>
        <row r="541">
          <cell r="A541">
            <v>93260350</v>
          </cell>
          <cell r="B541" t="str">
            <v>G1</v>
          </cell>
          <cell r="C541" t="str">
            <v>GS</v>
          </cell>
          <cell r="D541" t="str">
            <v>CEVA</v>
          </cell>
          <cell r="E541" t="str">
            <v>GA</v>
          </cell>
          <cell r="F541" t="str">
            <v>ESGUICHO DIANTEIRO</v>
          </cell>
          <cell r="G541" t="str">
            <v>TRW DIADEMA</v>
          </cell>
          <cell r="H541">
            <v>500</v>
          </cell>
          <cell r="I541" t="str">
            <v>0CXPAPEL</v>
          </cell>
          <cell r="J541">
            <v>0</v>
          </cell>
          <cell r="K541">
            <v>2</v>
          </cell>
          <cell r="L541" t="str">
            <v>MINOMI SPS</v>
          </cell>
          <cell r="M541" t="str">
            <v>F23</v>
          </cell>
          <cell r="N541">
            <v>1</v>
          </cell>
        </row>
        <row r="542">
          <cell r="A542">
            <v>93260354</v>
          </cell>
          <cell r="B542" t="str">
            <v>G1</v>
          </cell>
          <cell r="C542" t="str">
            <v>GS</v>
          </cell>
          <cell r="D542" t="str">
            <v>CEVA</v>
          </cell>
          <cell r="E542" t="str">
            <v>GA</v>
          </cell>
          <cell r="F542" t="str">
            <v>MANGUEIRA ESGUICHO DIANT.</v>
          </cell>
          <cell r="G542" t="str">
            <v>AFA</v>
          </cell>
          <cell r="H542">
            <v>400</v>
          </cell>
          <cell r="I542">
            <v>2004</v>
          </cell>
          <cell r="J542">
            <v>0</v>
          </cell>
          <cell r="K542">
            <v>2</v>
          </cell>
          <cell r="L542" t="str">
            <v>MINOMI SPS</v>
          </cell>
          <cell r="M542" t="str">
            <v>F23</v>
          </cell>
          <cell r="N542">
            <v>1</v>
          </cell>
        </row>
        <row r="543">
          <cell r="A543">
            <v>93290584</v>
          </cell>
          <cell r="B543" t="str">
            <v>G1</v>
          </cell>
          <cell r="C543" t="str">
            <v>PN</v>
          </cell>
          <cell r="D543" t="str">
            <v>CEVA</v>
          </cell>
          <cell r="E543" t="str">
            <v>GA</v>
          </cell>
          <cell r="F543" t="str">
            <v>SUP EMBREAGEM</v>
          </cell>
          <cell r="G543" t="str">
            <v>FANANDRI</v>
          </cell>
          <cell r="H543">
            <v>150</v>
          </cell>
          <cell r="I543">
            <v>2001</v>
          </cell>
          <cell r="J543">
            <v>1</v>
          </cell>
          <cell r="K543">
            <v>3</v>
          </cell>
          <cell r="L543" t="str">
            <v>MINOMI SPS</v>
          </cell>
          <cell r="M543" t="str">
            <v>E-25</v>
          </cell>
          <cell r="N543">
            <v>1</v>
          </cell>
          <cell r="O543">
            <v>1</v>
          </cell>
          <cell r="P543">
            <v>4</v>
          </cell>
        </row>
        <row r="544">
          <cell r="A544">
            <v>93377946</v>
          </cell>
          <cell r="B544" t="str">
            <v>G1</v>
          </cell>
          <cell r="D544" t="str">
            <v>CEVA</v>
          </cell>
          <cell r="E544" t="str">
            <v>MINOMI</v>
          </cell>
          <cell r="F544" t="str">
            <v>JG CHAVES CELTA</v>
          </cell>
          <cell r="G544" t="str">
            <v>VALEOBR</v>
          </cell>
          <cell r="H544">
            <v>15</v>
          </cell>
          <cell r="I544">
            <v>2004</v>
          </cell>
          <cell r="J544">
            <v>1</v>
          </cell>
          <cell r="K544">
            <v>4</v>
          </cell>
          <cell r="L544" t="str">
            <v>MINOMI SPS</v>
          </cell>
        </row>
        <row r="545">
          <cell r="A545">
            <v>93387348</v>
          </cell>
          <cell r="B545" t="str">
            <v>G1</v>
          </cell>
          <cell r="D545" t="str">
            <v>CEVA</v>
          </cell>
          <cell r="E545" t="str">
            <v>GA</v>
          </cell>
          <cell r="F545" t="str">
            <v>MANGUEIRA</v>
          </cell>
          <cell r="G545" t="str">
            <v xml:space="preserve">AFA </v>
          </cell>
          <cell r="H545">
            <v>60</v>
          </cell>
          <cell r="I545">
            <v>2004</v>
          </cell>
          <cell r="J545">
            <v>0</v>
          </cell>
          <cell r="K545">
            <v>2</v>
          </cell>
          <cell r="L545" t="str">
            <v>MINOMI SPS</v>
          </cell>
        </row>
        <row r="546">
          <cell r="A546">
            <v>94702485</v>
          </cell>
          <cell r="B546" t="str">
            <v>G1</v>
          </cell>
          <cell r="D546" t="str">
            <v>CEVA</v>
          </cell>
          <cell r="E546" t="str">
            <v>MG-D-07</v>
          </cell>
          <cell r="F546" t="str">
            <v>VÁLVULA SOLENÓIDE</v>
          </cell>
          <cell r="G546" t="str">
            <v>INDEBRAS</v>
          </cell>
          <cell r="H546">
            <v>32</v>
          </cell>
          <cell r="I546">
            <v>2004</v>
          </cell>
          <cell r="J546" t="str">
            <v>5CXs</v>
          </cell>
          <cell r="K546" t="str">
            <v>25CXs</v>
          </cell>
          <cell r="L546" t="str">
            <v>MINOMI SPS</v>
          </cell>
        </row>
        <row r="547">
          <cell r="A547">
            <v>94714898</v>
          </cell>
          <cell r="B547" t="str">
            <v>G1</v>
          </cell>
          <cell r="D547" t="str">
            <v>CEVA</v>
          </cell>
          <cell r="E547" t="str">
            <v>MINOMI</v>
          </cell>
          <cell r="F547" t="str">
            <v>CILINDRO K</v>
          </cell>
          <cell r="G547" t="str">
            <v>VALEOBR</v>
          </cell>
          <cell r="H547">
            <v>15</v>
          </cell>
          <cell r="I547">
            <v>2004</v>
          </cell>
          <cell r="J547">
            <v>1</v>
          </cell>
          <cell r="K547">
            <v>5</v>
          </cell>
          <cell r="L547" t="str">
            <v>MINOMI SPS</v>
          </cell>
        </row>
        <row r="548">
          <cell r="A548">
            <v>94732252</v>
          </cell>
          <cell r="B548" t="str">
            <v>G1</v>
          </cell>
          <cell r="D548" t="str">
            <v>CEVA</v>
          </cell>
          <cell r="E548" t="str">
            <v>MG-E-15</v>
          </cell>
          <cell r="F548" t="str">
            <v>CJ CHAVES SUZUKI</v>
          </cell>
          <cell r="G548" t="str">
            <v>VALEOBR</v>
          </cell>
          <cell r="H548">
            <v>15</v>
          </cell>
          <cell r="I548">
            <v>2004</v>
          </cell>
          <cell r="J548" t="str">
            <v>5CXs</v>
          </cell>
          <cell r="K548" t="str">
            <v>25CXs</v>
          </cell>
          <cell r="L548" t="str">
            <v>MINOMI SPS</v>
          </cell>
        </row>
        <row r="549">
          <cell r="A549">
            <v>93260901</v>
          </cell>
          <cell r="B549" t="str">
            <v>G1</v>
          </cell>
          <cell r="C549" t="str">
            <v>GS</v>
          </cell>
          <cell r="D549" t="str">
            <v>CEVA</v>
          </cell>
          <cell r="E549" t="str">
            <v>MG-B-12B</v>
          </cell>
          <cell r="F549" t="str">
            <v>BRACO TELESCÓPICO</v>
          </cell>
          <cell r="G549" t="str">
            <v>STABILUSLTDA</v>
          </cell>
          <cell r="H549">
            <v>54</v>
          </cell>
          <cell r="I549" t="str">
            <v>0CXPAPEL</v>
          </cell>
          <cell r="J549">
            <v>0</v>
          </cell>
          <cell r="K549">
            <v>4</v>
          </cell>
          <cell r="L549" t="str">
            <v>P.P.3.A</v>
          </cell>
          <cell r="M549" t="str">
            <v>M01</v>
          </cell>
          <cell r="N549">
            <v>1</v>
          </cell>
        </row>
        <row r="550">
          <cell r="A550">
            <v>93346209</v>
          </cell>
          <cell r="B550" t="str">
            <v>G1</v>
          </cell>
          <cell r="D550" t="str">
            <v>CEVA</v>
          </cell>
          <cell r="E550" t="str">
            <v>GA</v>
          </cell>
          <cell r="F550" t="str">
            <v>TRIL TET PR E</v>
          </cell>
          <cell r="G550" t="str">
            <v>AUTOMETAL</v>
          </cell>
          <cell r="H550">
            <v>75</v>
          </cell>
          <cell r="I550" t="str">
            <v>0CXPAPEL</v>
          </cell>
          <cell r="J550">
            <v>0</v>
          </cell>
          <cell r="K550">
            <v>2</v>
          </cell>
          <cell r="L550" t="str">
            <v>P.P.3.A</v>
          </cell>
        </row>
        <row r="551">
          <cell r="A551">
            <v>93346210</v>
          </cell>
          <cell r="B551" t="str">
            <v>G1</v>
          </cell>
          <cell r="D551" t="str">
            <v>CEVA</v>
          </cell>
          <cell r="E551" t="str">
            <v>GA</v>
          </cell>
          <cell r="F551" t="str">
            <v>TRIL TET PR D</v>
          </cell>
          <cell r="G551" t="str">
            <v>AUTOMETAL</v>
          </cell>
          <cell r="H551">
            <v>75</v>
          </cell>
          <cell r="I551" t="str">
            <v>00CXPAPEL</v>
          </cell>
          <cell r="J551">
            <v>0</v>
          </cell>
          <cell r="K551">
            <v>2</v>
          </cell>
          <cell r="L551" t="str">
            <v>P.P.3.A</v>
          </cell>
        </row>
        <row r="552">
          <cell r="A552">
            <v>94707839</v>
          </cell>
          <cell r="B552" t="str">
            <v>G1</v>
          </cell>
          <cell r="D552" t="str">
            <v>CEVA</v>
          </cell>
          <cell r="E552" t="str">
            <v>CRIB</v>
          </cell>
          <cell r="F552" t="str">
            <v>MÓDULO PR</v>
          </cell>
          <cell r="G552" t="str">
            <v>GM ROSÁRIO</v>
          </cell>
          <cell r="H552">
            <v>24</v>
          </cell>
          <cell r="I552" t="str">
            <v>0CXPAPEL</v>
          </cell>
          <cell r="J552">
            <v>0</v>
          </cell>
          <cell r="K552">
            <v>3</v>
          </cell>
          <cell r="L552" t="str">
            <v>P.P.3.A</v>
          </cell>
        </row>
        <row r="553">
          <cell r="A553">
            <v>94741960</v>
          </cell>
          <cell r="B553" t="str">
            <v>G1</v>
          </cell>
          <cell r="D553" t="str">
            <v>CEVA</v>
          </cell>
          <cell r="E553" t="str">
            <v>MG-A-08</v>
          </cell>
          <cell r="F553" t="str">
            <v>PALHETA LIMP DIANT</v>
          </cell>
          <cell r="G553" t="str">
            <v>VALEO SISTEMAS AUTOM</v>
          </cell>
          <cell r="H553">
            <v>160</v>
          </cell>
          <cell r="I553" t="str">
            <v>0C404837</v>
          </cell>
          <cell r="J553">
            <v>0</v>
          </cell>
          <cell r="K553">
            <v>1</v>
          </cell>
          <cell r="L553" t="str">
            <v>P.P.3.A</v>
          </cell>
        </row>
        <row r="554">
          <cell r="A554">
            <v>93397178</v>
          </cell>
          <cell r="B554" t="str">
            <v>G1</v>
          </cell>
          <cell r="D554" t="str">
            <v>CEVA</v>
          </cell>
          <cell r="E554" t="str">
            <v>GA</v>
          </cell>
          <cell r="F554" t="str">
            <v>TRIL TET NG D</v>
          </cell>
          <cell r="G554" t="str">
            <v>AUTOMETAL</v>
          </cell>
          <cell r="H554">
            <v>75</v>
          </cell>
          <cell r="I554" t="str">
            <v>0CXPAPEL</v>
          </cell>
          <cell r="J554">
            <v>0</v>
          </cell>
          <cell r="K554">
            <v>3</v>
          </cell>
          <cell r="L554" t="str">
            <v>P.P.4.A</v>
          </cell>
        </row>
        <row r="555">
          <cell r="A555">
            <v>93397179</v>
          </cell>
          <cell r="B555" t="str">
            <v>G1</v>
          </cell>
          <cell r="D555" t="str">
            <v>CEVA</v>
          </cell>
          <cell r="E555" t="str">
            <v>GA</v>
          </cell>
          <cell r="F555" t="str">
            <v>TRIL TET NG E</v>
          </cell>
          <cell r="G555" t="str">
            <v>AUTOMETAL</v>
          </cell>
          <cell r="H555">
            <v>75</v>
          </cell>
          <cell r="I555" t="str">
            <v>CP541611</v>
          </cell>
          <cell r="J555">
            <v>0</v>
          </cell>
          <cell r="K555">
            <v>3</v>
          </cell>
          <cell r="L555" t="str">
            <v>P.P.4.A</v>
          </cell>
        </row>
        <row r="556">
          <cell r="A556">
            <v>94764795</v>
          </cell>
          <cell r="B556" t="str">
            <v>G1</v>
          </cell>
          <cell r="D556" t="str">
            <v>CEVA</v>
          </cell>
          <cell r="E556" t="str">
            <v>MG-A-01</v>
          </cell>
          <cell r="F556" t="str">
            <v>BATERIA 55AH</v>
          </cell>
          <cell r="G556" t="str">
            <v>JOHNSON CONT</v>
          </cell>
          <cell r="H556">
            <v>80</v>
          </cell>
          <cell r="I556" t="str">
            <v>PALLET</v>
          </cell>
          <cell r="J556">
            <v>0</v>
          </cell>
          <cell r="K556">
            <v>1</v>
          </cell>
          <cell r="L556" t="str">
            <v>P.P.4.A</v>
          </cell>
        </row>
        <row r="557">
          <cell r="A557">
            <v>93345011</v>
          </cell>
          <cell r="B557" t="str">
            <v>G1</v>
          </cell>
          <cell r="D557" t="str">
            <v>CEVA</v>
          </cell>
          <cell r="E557" t="str">
            <v>MG-C-06</v>
          </cell>
          <cell r="F557" t="str">
            <v>LIMPADOR DIANT</v>
          </cell>
          <cell r="G557" t="str">
            <v>TRICO</v>
          </cell>
          <cell r="H557">
            <v>108</v>
          </cell>
          <cell r="I557" t="str">
            <v>CXPAPEL</v>
          </cell>
          <cell r="J557">
            <v>0</v>
          </cell>
          <cell r="K557">
            <v>1</v>
          </cell>
          <cell r="L557" t="str">
            <v>P.P.4.D</v>
          </cell>
        </row>
        <row r="558">
          <cell r="A558">
            <v>93343847</v>
          </cell>
          <cell r="B558" t="str">
            <v>G1</v>
          </cell>
          <cell r="D558" t="str">
            <v>CEVA</v>
          </cell>
          <cell r="E558" t="str">
            <v>GA</v>
          </cell>
          <cell r="F558" t="str">
            <v>EMBLEMA DIANT. NG</v>
          </cell>
          <cell r="G558" t="str">
            <v>AUTOMETAL IN</v>
          </cell>
          <cell r="H558">
            <v>120</v>
          </cell>
          <cell r="I558">
            <v>2004</v>
          </cell>
          <cell r="J558">
            <v>0</v>
          </cell>
          <cell r="K558">
            <v>2</v>
          </cell>
          <cell r="L558" t="str">
            <v>P-CHOQUE</v>
          </cell>
        </row>
        <row r="559">
          <cell r="A559">
            <v>2879379</v>
          </cell>
          <cell r="B559" t="str">
            <v>G1</v>
          </cell>
          <cell r="D559" t="str">
            <v>CEVA</v>
          </cell>
          <cell r="E559" t="str">
            <v>MG-E-12</v>
          </cell>
          <cell r="F559" t="str">
            <v>TAMPAO</v>
          </cell>
          <cell r="G559" t="str">
            <v>SILIBOR</v>
          </cell>
          <cell r="H559">
            <v>1000</v>
          </cell>
          <cell r="I559">
            <v>2004</v>
          </cell>
          <cell r="J559">
            <v>1</v>
          </cell>
          <cell r="K559">
            <v>6</v>
          </cell>
          <cell r="L559" t="str">
            <v>PINT</v>
          </cell>
        </row>
        <row r="560">
          <cell r="A560">
            <v>90120284</v>
          </cell>
          <cell r="B560" t="str">
            <v>G1</v>
          </cell>
          <cell r="D560" t="str">
            <v>CEVA</v>
          </cell>
          <cell r="E560" t="str">
            <v>ROLETADA</v>
          </cell>
          <cell r="F560" t="str">
            <v>BUJAO DE P</v>
          </cell>
          <cell r="G560" t="str">
            <v>TRW AUTOMOTIVE</v>
          </cell>
          <cell r="H560">
            <v>1100</v>
          </cell>
          <cell r="I560" t="str">
            <v>0CX2001</v>
          </cell>
          <cell r="J560">
            <v>1</v>
          </cell>
          <cell r="K560">
            <v>2</v>
          </cell>
          <cell r="L560" t="str">
            <v>PINT</v>
          </cell>
        </row>
        <row r="561">
          <cell r="A561">
            <v>90378639</v>
          </cell>
          <cell r="B561" t="str">
            <v>G1</v>
          </cell>
          <cell r="D561" t="str">
            <v>CEVA</v>
          </cell>
          <cell r="E561" t="str">
            <v>CCSM</v>
          </cell>
          <cell r="F561" t="str">
            <v>TAMPAO DE</v>
          </cell>
          <cell r="G561" t="str">
            <v>TRW AUTOMOTIVE</v>
          </cell>
          <cell r="H561">
            <v>800</v>
          </cell>
          <cell r="I561" t="str">
            <v>CXP2002</v>
          </cell>
          <cell r="J561">
            <v>1</v>
          </cell>
          <cell r="K561">
            <v>2</v>
          </cell>
          <cell r="L561" t="str">
            <v>PINT</v>
          </cell>
        </row>
        <row r="562">
          <cell r="A562">
            <v>90389383</v>
          </cell>
          <cell r="B562" t="str">
            <v>G1</v>
          </cell>
          <cell r="D562" t="str">
            <v>CEVA</v>
          </cell>
          <cell r="E562" t="str">
            <v>CCSM</v>
          </cell>
          <cell r="F562" t="str">
            <v>TAMPAO</v>
          </cell>
          <cell r="G562" t="str">
            <v>NEOBOR</v>
          </cell>
          <cell r="H562">
            <v>500</v>
          </cell>
          <cell r="I562">
            <v>2002</v>
          </cell>
          <cell r="J562">
            <v>1</v>
          </cell>
          <cell r="K562">
            <v>3</v>
          </cell>
          <cell r="L562" t="str">
            <v>PINT</v>
          </cell>
        </row>
        <row r="563">
          <cell r="A563">
            <v>93256969</v>
          </cell>
          <cell r="B563" t="str">
            <v>G1</v>
          </cell>
          <cell r="D563" t="str">
            <v>CEVA</v>
          </cell>
          <cell r="E563" t="str">
            <v>CCSM</v>
          </cell>
          <cell r="F563" t="str">
            <v>VEDADOR</v>
          </cell>
          <cell r="G563" t="str">
            <v>SILIBOR</v>
          </cell>
          <cell r="H563">
            <v>1000</v>
          </cell>
          <cell r="I563">
            <v>2002</v>
          </cell>
          <cell r="J563">
            <v>1</v>
          </cell>
          <cell r="K563">
            <v>6</v>
          </cell>
          <cell r="L563" t="str">
            <v>PINT</v>
          </cell>
        </row>
        <row r="564">
          <cell r="A564">
            <v>93341927</v>
          </cell>
          <cell r="B564" t="str">
            <v>G1</v>
          </cell>
          <cell r="D564" t="str">
            <v>CEVA</v>
          </cell>
          <cell r="E564" t="str">
            <v>PTO USO</v>
          </cell>
          <cell r="F564" t="str">
            <v>CONSOLE CJ</v>
          </cell>
          <cell r="G564" t="str">
            <v>KK - MGOC</v>
          </cell>
          <cell r="H564" t="str">
            <v>SEQ</v>
          </cell>
          <cell r="I564" t="str">
            <v>DOLLY</v>
          </cell>
          <cell r="J564">
            <v>0</v>
          </cell>
          <cell r="K564" t="str">
            <v>PEND</v>
          </cell>
          <cell r="L564" t="str">
            <v>PTO USO</v>
          </cell>
        </row>
        <row r="565">
          <cell r="A565">
            <v>93354206</v>
          </cell>
          <cell r="B565" t="str">
            <v>G1</v>
          </cell>
          <cell r="D565" t="str">
            <v>CEVA</v>
          </cell>
          <cell r="E565" t="str">
            <v>PTO USO</v>
          </cell>
          <cell r="F565" t="str">
            <v>CONSOLE CJ</v>
          </cell>
          <cell r="G565" t="str">
            <v>KK - MGOC</v>
          </cell>
          <cell r="H565" t="str">
            <v>SEQ</v>
          </cell>
          <cell r="I565" t="str">
            <v>DOLLY</v>
          </cell>
          <cell r="J565">
            <v>0</v>
          </cell>
          <cell r="K565" t="str">
            <v>PEND</v>
          </cell>
          <cell r="L565" t="str">
            <v>PTO USO</v>
          </cell>
        </row>
        <row r="566">
          <cell r="A566">
            <v>93354566</v>
          </cell>
          <cell r="B566" t="str">
            <v>G1</v>
          </cell>
          <cell r="D566" t="str">
            <v>CEVA</v>
          </cell>
          <cell r="E566" t="str">
            <v>DOCA</v>
          </cell>
          <cell r="F566" t="str">
            <v>BUNDLE NG</v>
          </cell>
          <cell r="G566" t="str">
            <v>TI BUNDY</v>
          </cell>
          <cell r="H566">
            <v>80</v>
          </cell>
          <cell r="I566" t="str">
            <v>DOLLY</v>
          </cell>
          <cell r="J566">
            <v>0</v>
          </cell>
          <cell r="K566" t="str">
            <v>PEND</v>
          </cell>
          <cell r="L566" t="str">
            <v>PTO USO</v>
          </cell>
        </row>
        <row r="567">
          <cell r="A567">
            <v>93358037</v>
          </cell>
          <cell r="B567" t="str">
            <v>G1</v>
          </cell>
          <cell r="D567" t="str">
            <v>CEVA</v>
          </cell>
          <cell r="E567" t="str">
            <v>PTO USO</v>
          </cell>
          <cell r="F567" t="str">
            <v>CONSOLE CJ</v>
          </cell>
          <cell r="G567" t="str">
            <v>KK - MGOC</v>
          </cell>
          <cell r="H567" t="str">
            <v>SEQ</v>
          </cell>
          <cell r="I567" t="str">
            <v>DOLLY</v>
          </cell>
          <cell r="J567">
            <v>0</v>
          </cell>
          <cell r="K567" t="str">
            <v>PEND</v>
          </cell>
          <cell r="L567" t="str">
            <v>PTO USO</v>
          </cell>
        </row>
        <row r="568">
          <cell r="A568">
            <v>93380808</v>
          </cell>
          <cell r="B568" t="str">
            <v>G1</v>
          </cell>
          <cell r="D568" t="str">
            <v>PEL</v>
          </cell>
          <cell r="E568" t="str">
            <v>MG-B-12</v>
          </cell>
          <cell r="F568" t="str">
            <v>EXTEN CONSOLE</v>
          </cell>
          <cell r="G568" t="str">
            <v>PELZER</v>
          </cell>
          <cell r="H568">
            <v>24</v>
          </cell>
          <cell r="I568" t="str">
            <v>CESTO</v>
          </cell>
          <cell r="J568">
            <v>1</v>
          </cell>
          <cell r="K568">
            <v>2</v>
          </cell>
          <cell r="L568" t="str">
            <v>PTO USO</v>
          </cell>
        </row>
        <row r="569">
          <cell r="A569">
            <v>93381496</v>
          </cell>
          <cell r="B569" t="str">
            <v>G1</v>
          </cell>
          <cell r="D569" t="str">
            <v>CEVA</v>
          </cell>
          <cell r="E569" t="str">
            <v>MG-C-08</v>
          </cell>
          <cell r="F569" t="str">
            <v>TAP MALA PR</v>
          </cell>
          <cell r="G569" t="str">
            <v>INYLBRA</v>
          </cell>
          <cell r="H569">
            <v>60</v>
          </cell>
          <cell r="I569" t="str">
            <v>DOLLY</v>
          </cell>
          <cell r="J569">
            <v>0</v>
          </cell>
          <cell r="K569">
            <v>1</v>
          </cell>
          <cell r="L569" t="str">
            <v>PTO USO</v>
          </cell>
        </row>
        <row r="570">
          <cell r="A570">
            <v>93386557</v>
          </cell>
          <cell r="B570" t="str">
            <v>G1</v>
          </cell>
          <cell r="D570" t="str">
            <v>CEVA</v>
          </cell>
          <cell r="E570" t="str">
            <v>MG-C-07</v>
          </cell>
          <cell r="F570" t="str">
            <v>TAPET MALA NG</v>
          </cell>
          <cell r="G570" t="str">
            <v>INYLBRA</v>
          </cell>
          <cell r="H570">
            <v>120</v>
          </cell>
          <cell r="I570" t="str">
            <v>DOLLY</v>
          </cell>
          <cell r="J570">
            <v>0</v>
          </cell>
          <cell r="K570">
            <v>1</v>
          </cell>
          <cell r="L570" t="str">
            <v>PTO USO</v>
          </cell>
        </row>
        <row r="571">
          <cell r="A571">
            <v>94765432</v>
          </cell>
          <cell r="B571" t="str">
            <v>G1</v>
          </cell>
          <cell r="D571" t="str">
            <v>CEVA</v>
          </cell>
          <cell r="E571" t="str">
            <v>MG-C-</v>
          </cell>
          <cell r="F571" t="str">
            <v>KIT FERRAMENTA</v>
          </cell>
          <cell r="G571" t="str">
            <v>BOSAL</v>
          </cell>
          <cell r="H571">
            <v>54</v>
          </cell>
          <cell r="I571" t="str">
            <v>H10</v>
          </cell>
          <cell r="J571">
            <v>0</v>
          </cell>
          <cell r="K571" t="str">
            <v>PEND</v>
          </cell>
          <cell r="L571" t="str">
            <v>PTO USO</v>
          </cell>
        </row>
        <row r="572">
          <cell r="A572">
            <v>93349448</v>
          </cell>
          <cell r="B572" t="str">
            <v>G1</v>
          </cell>
          <cell r="D572" t="str">
            <v>CEVA</v>
          </cell>
          <cell r="E572" t="str">
            <v>MG-A-04C</v>
          </cell>
          <cell r="F572" t="str">
            <v>BRAÇ TUB DHI</v>
          </cell>
          <cell r="G572" t="str">
            <v>A RAYMON</v>
          </cell>
          <cell r="H572">
            <v>250</v>
          </cell>
          <cell r="I572">
            <v>2002</v>
          </cell>
          <cell r="J572">
            <v>0</v>
          </cell>
          <cell r="K572">
            <v>2</v>
          </cell>
          <cell r="L572" t="str">
            <v>RL4G01A</v>
          </cell>
        </row>
        <row r="573">
          <cell r="A573">
            <v>24427131</v>
          </cell>
          <cell r="B573" t="str">
            <v>G1</v>
          </cell>
          <cell r="C573" t="str">
            <v>PF</v>
          </cell>
          <cell r="D573" t="str">
            <v>CEVA</v>
          </cell>
          <cell r="E573" t="str">
            <v>MG-A-13C</v>
          </cell>
          <cell r="F573" t="str">
            <v>MOLD. DAR. DESL</v>
          </cell>
          <cell r="G573" t="str">
            <v>ITW ESPANA SA</v>
          </cell>
          <cell r="H573">
            <v>200</v>
          </cell>
          <cell r="I573">
            <v>2002</v>
          </cell>
          <cell r="J573">
            <v>0</v>
          </cell>
          <cell r="K573">
            <v>2</v>
          </cell>
          <cell r="L573" t="str">
            <v>RL4G05B</v>
          </cell>
          <cell r="M573" t="str">
            <v>F23</v>
          </cell>
          <cell r="N573">
            <v>1</v>
          </cell>
          <cell r="O573">
            <v>1</v>
          </cell>
          <cell r="P573">
            <v>2</v>
          </cell>
        </row>
        <row r="574">
          <cell r="A574">
            <v>93268896</v>
          </cell>
          <cell r="B574" t="str">
            <v>G1</v>
          </cell>
          <cell r="C574" t="str">
            <v>PN</v>
          </cell>
          <cell r="D574" t="str">
            <v>CEVA</v>
          </cell>
          <cell r="E574" t="str">
            <v>MG-A-12C</v>
          </cell>
          <cell r="F574" t="str">
            <v>CINTA PLASTICA</v>
          </cell>
          <cell r="G574" t="str">
            <v>A RAYMOND</v>
          </cell>
          <cell r="H574">
            <v>1000</v>
          </cell>
          <cell r="I574">
            <v>2001</v>
          </cell>
          <cell r="J574">
            <v>0</v>
          </cell>
          <cell r="K574">
            <v>2</v>
          </cell>
          <cell r="L574" t="str">
            <v>RL4G104D</v>
          </cell>
          <cell r="N574">
            <v>1</v>
          </cell>
          <cell r="O574">
            <v>1</v>
          </cell>
          <cell r="P574">
            <v>5</v>
          </cell>
        </row>
        <row r="575">
          <cell r="A575">
            <v>93268896</v>
          </cell>
          <cell r="B575" t="str">
            <v>G1</v>
          </cell>
          <cell r="C575" t="str">
            <v>PN</v>
          </cell>
          <cell r="D575" t="str">
            <v>CEVA</v>
          </cell>
          <cell r="E575" t="str">
            <v>MG-A-12C</v>
          </cell>
          <cell r="F575" t="str">
            <v>CINTA PLASTICA</v>
          </cell>
          <cell r="G575" t="str">
            <v>A RAYMON</v>
          </cell>
          <cell r="H575">
            <v>1000</v>
          </cell>
          <cell r="I575">
            <v>2001</v>
          </cell>
          <cell r="J575">
            <v>0</v>
          </cell>
          <cell r="K575">
            <v>2</v>
          </cell>
          <cell r="L575" t="str">
            <v>RL4G104D</v>
          </cell>
          <cell r="N575">
            <v>1</v>
          </cell>
          <cell r="O575">
            <v>1</v>
          </cell>
          <cell r="P575">
            <v>5</v>
          </cell>
        </row>
        <row r="576">
          <cell r="A576">
            <v>93260208</v>
          </cell>
          <cell r="B576" t="str">
            <v>G1</v>
          </cell>
          <cell r="C576" t="str">
            <v>GS</v>
          </cell>
          <cell r="D576" t="str">
            <v>CEVA</v>
          </cell>
          <cell r="E576" t="str">
            <v>MG-A-07C</v>
          </cell>
          <cell r="F576" t="str">
            <v>MOLA</v>
          </cell>
          <cell r="G576" t="str">
            <v>LOOPSMOL</v>
          </cell>
          <cell r="H576">
            <v>100</v>
          </cell>
          <cell r="I576">
            <v>2001</v>
          </cell>
          <cell r="J576">
            <v>0</v>
          </cell>
          <cell r="K576">
            <v>2</v>
          </cell>
          <cell r="L576" t="str">
            <v>RL4G113D</v>
          </cell>
          <cell r="M576" t="str">
            <v>F23</v>
          </cell>
          <cell r="N576">
            <v>1</v>
          </cell>
        </row>
        <row r="577">
          <cell r="A577">
            <v>93299073</v>
          </cell>
          <cell r="B577" t="str">
            <v>G1</v>
          </cell>
          <cell r="C577" t="str">
            <v>PF</v>
          </cell>
          <cell r="D577" t="str">
            <v>CEVA</v>
          </cell>
          <cell r="E577" t="str">
            <v>MG-A-10B</v>
          </cell>
          <cell r="F577" t="str">
            <v>PARAFUSO-A</v>
          </cell>
          <cell r="G577" t="str">
            <v>FIBAM</v>
          </cell>
          <cell r="H577">
            <v>650</v>
          </cell>
          <cell r="I577">
            <v>2001</v>
          </cell>
          <cell r="J577">
            <v>0</v>
          </cell>
          <cell r="K577">
            <v>1</v>
          </cell>
          <cell r="L577" t="str">
            <v>RL4G114C</v>
          </cell>
        </row>
        <row r="578">
          <cell r="A578">
            <v>93390102</v>
          </cell>
          <cell r="B578" t="str">
            <v>G1</v>
          </cell>
          <cell r="D578" t="str">
            <v>CEVA</v>
          </cell>
          <cell r="E578" t="str">
            <v>MG-A-14B</v>
          </cell>
          <cell r="F578" t="str">
            <v>BATENTE 5P</v>
          </cell>
          <cell r="G578" t="str">
            <v>MAGNA CLOSUR</v>
          </cell>
          <cell r="H578">
            <v>120</v>
          </cell>
          <cell r="I578">
            <v>2002</v>
          </cell>
          <cell r="J578">
            <v>0</v>
          </cell>
          <cell r="K578">
            <v>3</v>
          </cell>
          <cell r="L578" t="str">
            <v>RL4G13B</v>
          </cell>
        </row>
        <row r="579">
          <cell r="A579">
            <v>93390102</v>
          </cell>
          <cell r="B579" t="str">
            <v>G1</v>
          </cell>
          <cell r="D579" t="str">
            <v>CEVA</v>
          </cell>
          <cell r="E579" t="str">
            <v>MG-A-14B</v>
          </cell>
          <cell r="F579" t="str">
            <v>BATENTE 5P</v>
          </cell>
          <cell r="G579" t="str">
            <v>MAGNA CLOSUR</v>
          </cell>
          <cell r="H579">
            <v>120</v>
          </cell>
          <cell r="I579">
            <v>2002</v>
          </cell>
          <cell r="J579">
            <v>0</v>
          </cell>
          <cell r="K579">
            <v>3</v>
          </cell>
          <cell r="L579" t="str">
            <v>RL4G13B</v>
          </cell>
        </row>
        <row r="580">
          <cell r="A580">
            <v>90054143</v>
          </cell>
          <cell r="B580" t="str">
            <v>G1</v>
          </cell>
          <cell r="C580" t="str">
            <v>SJ</v>
          </cell>
          <cell r="D580" t="str">
            <v>CEVA</v>
          </cell>
          <cell r="E580" t="str">
            <v>MG-A-12C</v>
          </cell>
          <cell r="F580" t="str">
            <v>COXIM-DIAN</v>
          </cell>
          <cell r="G580" t="str">
            <v>SILIBOR</v>
          </cell>
          <cell r="H580">
            <v>200</v>
          </cell>
          <cell r="I580">
            <v>2001</v>
          </cell>
          <cell r="J580">
            <v>0</v>
          </cell>
          <cell r="K580">
            <v>2</v>
          </cell>
          <cell r="L580" t="str">
            <v>RL4G38C</v>
          </cell>
          <cell r="M580" t="str">
            <v>F23</v>
          </cell>
          <cell r="N580">
            <v>1</v>
          </cell>
          <cell r="O580">
            <v>1</v>
          </cell>
          <cell r="P580">
            <v>2</v>
          </cell>
        </row>
        <row r="581">
          <cell r="A581">
            <v>93228028</v>
          </cell>
          <cell r="B581" t="str">
            <v>G1</v>
          </cell>
          <cell r="C581" t="str">
            <v>GS</v>
          </cell>
          <cell r="D581" t="str">
            <v>CEVA</v>
          </cell>
          <cell r="E581" t="str">
            <v>MG-A-07C</v>
          </cell>
          <cell r="F581" t="str">
            <v>TAMPAO ANTENA TETO</v>
          </cell>
          <cell r="G581" t="str">
            <v>TECNOPLAST</v>
          </cell>
          <cell r="H581">
            <v>300</v>
          </cell>
          <cell r="I581">
            <v>2001</v>
          </cell>
          <cell r="J581">
            <v>0</v>
          </cell>
          <cell r="K581">
            <v>2</v>
          </cell>
          <cell r="L581" t="str">
            <v>RL4G43B</v>
          </cell>
          <cell r="M581" t="str">
            <v>F23</v>
          </cell>
        </row>
        <row r="582">
          <cell r="A582">
            <v>93350468</v>
          </cell>
          <cell r="B582" t="str">
            <v>G1</v>
          </cell>
          <cell r="D582" t="str">
            <v>CEVA</v>
          </cell>
          <cell r="E582" t="str">
            <v>MG-A-11C</v>
          </cell>
          <cell r="F582" t="str">
            <v xml:space="preserve">COX LIMPADOR </v>
          </cell>
          <cell r="G582" t="str">
            <v xml:space="preserve">PRODUFLEX </v>
          </cell>
          <cell r="H582">
            <v>230</v>
          </cell>
          <cell r="I582">
            <v>2001</v>
          </cell>
          <cell r="J582">
            <v>0</v>
          </cell>
          <cell r="K582">
            <v>2</v>
          </cell>
          <cell r="L582" t="str">
            <v>RL4G46D</v>
          </cell>
        </row>
        <row r="583">
          <cell r="A583">
            <v>93324940</v>
          </cell>
          <cell r="B583" t="str">
            <v>G1</v>
          </cell>
          <cell r="D583" t="str">
            <v>CEVA</v>
          </cell>
          <cell r="E583" t="str">
            <v>MG-A-10B</v>
          </cell>
          <cell r="F583" t="str">
            <v>PARAFUSO-B</v>
          </cell>
          <cell r="G583" t="str">
            <v>LIPOS</v>
          </cell>
          <cell r="H583">
            <v>3000</v>
          </cell>
          <cell r="I583">
            <v>2001</v>
          </cell>
          <cell r="J583">
            <v>0</v>
          </cell>
          <cell r="K583">
            <v>2</v>
          </cell>
          <cell r="L583" t="str">
            <v>RL4G63C</v>
          </cell>
        </row>
        <row r="584">
          <cell r="A584">
            <v>93324940</v>
          </cell>
          <cell r="B584" t="str">
            <v>G1</v>
          </cell>
          <cell r="D584" t="str">
            <v>CEVA</v>
          </cell>
          <cell r="E584" t="str">
            <v>MG-A-10B</v>
          </cell>
          <cell r="F584" t="str">
            <v>PARAFUSO-B</v>
          </cell>
          <cell r="G584" t="str">
            <v>LIPOS</v>
          </cell>
          <cell r="H584">
            <v>3000</v>
          </cell>
          <cell r="I584">
            <v>2001</v>
          </cell>
          <cell r="J584">
            <v>0</v>
          </cell>
          <cell r="K584">
            <v>2</v>
          </cell>
          <cell r="L584" t="str">
            <v>RL4G63C</v>
          </cell>
        </row>
        <row r="585">
          <cell r="A585">
            <v>93378459</v>
          </cell>
          <cell r="B585" t="str">
            <v>G1</v>
          </cell>
          <cell r="D585" t="str">
            <v>CEVA</v>
          </cell>
          <cell r="E585" t="str">
            <v>MG-A-05C</v>
          </cell>
          <cell r="F585" t="str">
            <v>BRACADEIRA</v>
          </cell>
          <cell r="G585" t="str">
            <v>PROGERAL</v>
          </cell>
          <cell r="H585">
            <v>2000</v>
          </cell>
          <cell r="I585">
            <v>2001</v>
          </cell>
          <cell r="J585">
            <v>0</v>
          </cell>
          <cell r="K585">
            <v>2</v>
          </cell>
          <cell r="L585" t="str">
            <v>RL4G69A</v>
          </cell>
        </row>
        <row r="586">
          <cell r="A586">
            <v>93335329</v>
          </cell>
          <cell r="B586" t="str">
            <v>G1</v>
          </cell>
          <cell r="D586" t="str">
            <v>CEVA</v>
          </cell>
          <cell r="E586" t="str">
            <v>MG-A-10B</v>
          </cell>
          <cell r="F586" t="str">
            <v>PF BATENTE</v>
          </cell>
          <cell r="G586" t="str">
            <v>METALAC</v>
          </cell>
          <cell r="H586">
            <v>1500</v>
          </cell>
          <cell r="I586">
            <v>2001</v>
          </cell>
          <cell r="J586">
            <v>0</v>
          </cell>
          <cell r="K586">
            <v>3</v>
          </cell>
          <cell r="L586" t="str">
            <v>RL4G79B</v>
          </cell>
        </row>
        <row r="587">
          <cell r="A587">
            <v>93335329</v>
          </cell>
          <cell r="B587" t="str">
            <v>G1</v>
          </cell>
          <cell r="D587" t="str">
            <v>CEVA</v>
          </cell>
          <cell r="E587" t="str">
            <v>MG-A-10B</v>
          </cell>
          <cell r="F587" t="str">
            <v>PF BATENTE</v>
          </cell>
          <cell r="G587" t="str">
            <v>METALAC</v>
          </cell>
          <cell r="H587">
            <v>1500</v>
          </cell>
          <cell r="I587">
            <v>2001</v>
          </cell>
          <cell r="J587">
            <v>0</v>
          </cell>
          <cell r="K587">
            <v>3</v>
          </cell>
          <cell r="L587" t="str">
            <v>RL4G79B</v>
          </cell>
        </row>
        <row r="588">
          <cell r="A588">
            <v>90374269</v>
          </cell>
          <cell r="B588" t="str">
            <v>G1</v>
          </cell>
          <cell r="C588" t="str">
            <v>PF</v>
          </cell>
          <cell r="D588" t="str">
            <v>CEVA</v>
          </cell>
          <cell r="E588" t="str">
            <v>MG-A-04C</v>
          </cell>
          <cell r="F588" t="str">
            <v>PRESILHA</v>
          </cell>
          <cell r="G588" t="str">
            <v>A RAYMOND</v>
          </cell>
          <cell r="H588">
            <v>130</v>
          </cell>
          <cell r="I588">
            <v>2001</v>
          </cell>
          <cell r="J588">
            <v>0</v>
          </cell>
          <cell r="K588">
            <v>2</v>
          </cell>
          <cell r="L588" t="str">
            <v>RL4G81B</v>
          </cell>
          <cell r="M588" t="str">
            <v>F23</v>
          </cell>
          <cell r="N588">
            <v>1</v>
          </cell>
          <cell r="O588">
            <v>1</v>
          </cell>
          <cell r="P588">
            <v>2</v>
          </cell>
        </row>
        <row r="589">
          <cell r="A589">
            <v>93289229</v>
          </cell>
          <cell r="B589" t="str">
            <v>G1</v>
          </cell>
          <cell r="C589" t="str">
            <v>PN</v>
          </cell>
          <cell r="D589" t="str">
            <v>CEVA</v>
          </cell>
          <cell r="E589" t="str">
            <v>MG-A11-B</v>
          </cell>
          <cell r="F589" t="str">
            <v>PF AMORT TRAS</v>
          </cell>
          <cell r="G589" t="str">
            <v>METALAC</v>
          </cell>
          <cell r="H589">
            <v>250</v>
          </cell>
          <cell r="I589">
            <v>2001</v>
          </cell>
          <cell r="J589">
            <v>0</v>
          </cell>
          <cell r="K589">
            <v>2</v>
          </cell>
          <cell r="L589" t="str">
            <v>RL4G85C</v>
          </cell>
          <cell r="N589">
            <v>1</v>
          </cell>
          <cell r="O589">
            <v>1</v>
          </cell>
          <cell r="P589">
            <v>4</v>
          </cell>
        </row>
        <row r="590">
          <cell r="A590">
            <v>90274345</v>
          </cell>
          <cell r="B590" t="str">
            <v>G1</v>
          </cell>
          <cell r="C590" t="str">
            <v>PF</v>
          </cell>
          <cell r="D590" t="str">
            <v>CEVA</v>
          </cell>
          <cell r="E590" t="str">
            <v>MG-A-13C</v>
          </cell>
          <cell r="F590" t="str">
            <v>ARRUELA</v>
          </cell>
          <cell r="G590" t="str">
            <v>RUDOLF</v>
          </cell>
          <cell r="H590">
            <v>4000</v>
          </cell>
          <cell r="I590">
            <v>2001</v>
          </cell>
          <cell r="J590">
            <v>0</v>
          </cell>
          <cell r="K590">
            <v>2</v>
          </cell>
          <cell r="L590" t="str">
            <v>RL4G86D</v>
          </cell>
          <cell r="M590" t="str">
            <v>F23</v>
          </cell>
          <cell r="N590">
            <v>1</v>
          </cell>
          <cell r="O590">
            <v>1</v>
          </cell>
          <cell r="P590">
            <v>2</v>
          </cell>
        </row>
        <row r="591">
          <cell r="A591">
            <v>93298879</v>
          </cell>
          <cell r="B591" t="str">
            <v>G1</v>
          </cell>
          <cell r="C591" t="str">
            <v>RO</v>
          </cell>
          <cell r="D591" t="str">
            <v>CEVA</v>
          </cell>
          <cell r="E591" t="str">
            <v>MG-A-11B</v>
          </cell>
          <cell r="F591" t="str">
            <v>PARAF AT CAB</v>
          </cell>
          <cell r="G591" t="str">
            <v>LIPOS</v>
          </cell>
          <cell r="H591">
            <v>3000</v>
          </cell>
          <cell r="I591">
            <v>2001</v>
          </cell>
          <cell r="J591">
            <v>0</v>
          </cell>
          <cell r="K591">
            <v>1</v>
          </cell>
          <cell r="L591" t="str">
            <v>RL4G88D</v>
          </cell>
          <cell r="M591" t="str">
            <v>F23</v>
          </cell>
          <cell r="N591">
            <v>1</v>
          </cell>
          <cell r="O591">
            <v>1</v>
          </cell>
          <cell r="P591">
            <v>2</v>
          </cell>
        </row>
        <row r="592">
          <cell r="A592">
            <v>93251966</v>
          </cell>
          <cell r="B592" t="str">
            <v>G1</v>
          </cell>
          <cell r="C592" t="str">
            <v>GS</v>
          </cell>
          <cell r="D592" t="str">
            <v>CEVA</v>
          </cell>
          <cell r="E592" t="str">
            <v>MG-A-08B</v>
          </cell>
          <cell r="F592" t="str">
            <v xml:space="preserve"> PARAFUSO T</v>
          </cell>
          <cell r="G592" t="str">
            <v>METALAC</v>
          </cell>
          <cell r="H592">
            <v>800</v>
          </cell>
          <cell r="I592">
            <v>2001</v>
          </cell>
          <cell r="J592">
            <v>0</v>
          </cell>
          <cell r="K592">
            <v>2</v>
          </cell>
          <cell r="L592" t="str">
            <v>RL4H040C</v>
          </cell>
          <cell r="M592" t="str">
            <v>F23</v>
          </cell>
        </row>
        <row r="593">
          <cell r="A593">
            <v>93251966</v>
          </cell>
          <cell r="B593" t="str">
            <v>G1</v>
          </cell>
          <cell r="C593" t="str">
            <v>GS</v>
          </cell>
          <cell r="D593" t="str">
            <v>CEVA</v>
          </cell>
          <cell r="E593" t="str">
            <v>MG-A-08B</v>
          </cell>
          <cell r="F593" t="str">
            <v>PARAFUSO T</v>
          </cell>
          <cell r="G593" t="str">
            <v>METALAC</v>
          </cell>
          <cell r="H593">
            <v>800</v>
          </cell>
          <cell r="I593">
            <v>2001</v>
          </cell>
          <cell r="J593">
            <v>0</v>
          </cell>
          <cell r="K593">
            <v>2</v>
          </cell>
          <cell r="L593" t="str">
            <v>RL4H040C</v>
          </cell>
          <cell r="M593" t="str">
            <v>F23</v>
          </cell>
        </row>
        <row r="594">
          <cell r="A594">
            <v>93385568</v>
          </cell>
          <cell r="B594" t="str">
            <v>G1</v>
          </cell>
          <cell r="D594" t="str">
            <v>CEVA</v>
          </cell>
          <cell r="E594" t="str">
            <v>MG-A-14B</v>
          </cell>
          <cell r="F594" t="str">
            <v>BATENTE 3P</v>
          </cell>
          <cell r="G594" t="str">
            <v>MAGNA CLOSUR</v>
          </cell>
          <cell r="H594">
            <v>95</v>
          </cell>
          <cell r="I594">
            <v>2002</v>
          </cell>
          <cell r="J594">
            <v>0</v>
          </cell>
          <cell r="K594">
            <v>2</v>
          </cell>
          <cell r="L594" t="str">
            <v>RL4H52C</v>
          </cell>
        </row>
        <row r="595">
          <cell r="A595" t="str">
            <v>ALAVANCA</v>
          </cell>
          <cell r="B595" t="str">
            <v>G1</v>
          </cell>
          <cell r="D595" t="str">
            <v>CEVA</v>
          </cell>
          <cell r="E595" t="str">
            <v>MG-G-07</v>
          </cell>
          <cell r="F595" t="str">
            <v>93357438/93357439</v>
          </cell>
          <cell r="G595" t="str">
            <v>PROEMA</v>
          </cell>
          <cell r="H595">
            <v>30</v>
          </cell>
          <cell r="I595" t="str">
            <v>RACK</v>
          </cell>
          <cell r="J595">
            <v>1</v>
          </cell>
          <cell r="K595">
            <v>3</v>
          </cell>
          <cell r="L595" t="str">
            <v>RL4H52C</v>
          </cell>
        </row>
        <row r="596">
          <cell r="A596">
            <v>93271724</v>
          </cell>
          <cell r="B596" t="str">
            <v>G1</v>
          </cell>
          <cell r="C596" t="str">
            <v>PN</v>
          </cell>
          <cell r="D596" t="str">
            <v>CEVA</v>
          </cell>
          <cell r="E596" t="str">
            <v>MG-A-13C</v>
          </cell>
          <cell r="F596" t="str">
            <v>PRES TUB CÂNI</v>
          </cell>
          <cell r="G596" t="str">
            <v>A RAYMOND</v>
          </cell>
          <cell r="H596">
            <v>600</v>
          </cell>
          <cell r="I596">
            <v>2002</v>
          </cell>
          <cell r="J596">
            <v>0</v>
          </cell>
          <cell r="K596">
            <v>2</v>
          </cell>
          <cell r="L596" t="str">
            <v>RL4H55C</v>
          </cell>
          <cell r="N596">
            <v>1</v>
          </cell>
          <cell r="O596">
            <v>1</v>
          </cell>
          <cell r="P596">
            <v>2</v>
          </cell>
        </row>
        <row r="597">
          <cell r="A597">
            <v>93386518</v>
          </cell>
          <cell r="B597" t="str">
            <v>G1</v>
          </cell>
          <cell r="C597" t="str">
            <v>PF</v>
          </cell>
          <cell r="D597" t="str">
            <v>CEVA</v>
          </cell>
          <cell r="E597" t="str">
            <v>MG-C-09</v>
          </cell>
          <cell r="F597" t="str">
            <v>MANG. DHI. GD</v>
          </cell>
          <cell r="G597" t="str">
            <v>PARANOÁ</v>
          </cell>
          <cell r="H597" t="str">
            <v>400</v>
          </cell>
          <cell r="I597" t="str">
            <v>H20</v>
          </cell>
          <cell r="J597">
            <v>0</v>
          </cell>
          <cell r="K597">
            <v>1</v>
          </cell>
          <cell r="L597" t="str">
            <v>SEQ. DHI</v>
          </cell>
          <cell r="M597" t="str">
            <v>L.AEREA</v>
          </cell>
          <cell r="N597">
            <v>1</v>
          </cell>
          <cell r="O597">
            <v>1</v>
          </cell>
        </row>
        <row r="598">
          <cell r="A598">
            <v>93386519</v>
          </cell>
          <cell r="B598" t="str">
            <v>G1</v>
          </cell>
          <cell r="C598" t="str">
            <v>PF</v>
          </cell>
          <cell r="D598" t="str">
            <v>CEVA</v>
          </cell>
          <cell r="E598" t="str">
            <v>MG-A-13</v>
          </cell>
          <cell r="F598" t="str">
            <v>MANG. DHI. PQ</v>
          </cell>
          <cell r="G598" t="str">
            <v>PARANOÁ</v>
          </cell>
          <cell r="H598" t="str">
            <v>400</v>
          </cell>
          <cell r="I598" t="str">
            <v>H20</v>
          </cell>
          <cell r="J598">
            <v>0</v>
          </cell>
          <cell r="K598">
            <v>1</v>
          </cell>
          <cell r="L598" t="str">
            <v>SEQ. DHI</v>
          </cell>
          <cell r="M598" t="str">
            <v>L.AEREA</v>
          </cell>
          <cell r="N598">
            <v>1</v>
          </cell>
          <cell r="O598">
            <v>1</v>
          </cell>
        </row>
        <row r="599">
          <cell r="A599">
            <v>94730221</v>
          </cell>
          <cell r="B599" t="str">
            <v>G1</v>
          </cell>
          <cell r="D599" t="str">
            <v>CEVA</v>
          </cell>
          <cell r="E599" t="str">
            <v>MG-D-12</v>
          </cell>
          <cell r="F599" t="str">
            <v>CX DIR HIDRÁULICA</v>
          </cell>
          <cell r="G599" t="str">
            <v xml:space="preserve"> DHB</v>
          </cell>
          <cell r="H599">
            <v>32</v>
          </cell>
          <cell r="I599" t="str">
            <v>RACK</v>
          </cell>
          <cell r="J599">
            <v>0</v>
          </cell>
          <cell r="K599">
            <v>2</v>
          </cell>
          <cell r="L599" t="str">
            <v>SEQ. DHI</v>
          </cell>
        </row>
        <row r="600">
          <cell r="A600">
            <v>90447607</v>
          </cell>
          <cell r="B600" t="str">
            <v>G1</v>
          </cell>
          <cell r="C600" t="str">
            <v>PN</v>
          </cell>
          <cell r="D600" t="str">
            <v>CEVA</v>
          </cell>
          <cell r="E600" t="str">
            <v>MG-E-17</v>
          </cell>
          <cell r="F600" t="str">
            <v>VEDAD CX DIREÇÃO</v>
          </cell>
          <cell r="G600" t="str">
            <v>SILIBOR</v>
          </cell>
          <cell r="H600">
            <v>50</v>
          </cell>
          <cell r="I600">
            <v>2004</v>
          </cell>
          <cell r="J600" t="str">
            <v>5CXS</v>
          </cell>
          <cell r="K600" t="str">
            <v>25CXs</v>
          </cell>
          <cell r="L600" t="str">
            <v>SEQUEN</v>
          </cell>
          <cell r="M600" t="str">
            <v>L.FINAL</v>
          </cell>
          <cell r="N600">
            <v>1</v>
          </cell>
          <cell r="O600">
            <v>1</v>
          </cell>
          <cell r="P600">
            <v>0</v>
          </cell>
        </row>
        <row r="601">
          <cell r="A601">
            <v>90447613</v>
          </cell>
          <cell r="B601" t="str">
            <v>G1</v>
          </cell>
          <cell r="C601" t="str">
            <v>PN</v>
          </cell>
          <cell r="D601" t="str">
            <v>CEVA</v>
          </cell>
          <cell r="E601" t="str">
            <v>MG-E-18</v>
          </cell>
          <cell r="F601" t="str">
            <v>VEDAD CX DIR HID</v>
          </cell>
          <cell r="G601" t="str">
            <v>DHB</v>
          </cell>
          <cell r="H601">
            <v>90</v>
          </cell>
          <cell r="I601">
            <v>2004</v>
          </cell>
          <cell r="J601" t="str">
            <v>5CXS</v>
          </cell>
          <cell r="K601" t="str">
            <v>25CXs</v>
          </cell>
          <cell r="L601" t="str">
            <v>SEQUEN</v>
          </cell>
          <cell r="M601" t="str">
            <v>L.AEREA</v>
          </cell>
          <cell r="N601">
            <v>1</v>
          </cell>
          <cell r="O601">
            <v>1</v>
          </cell>
          <cell r="P601">
            <v>0</v>
          </cell>
        </row>
        <row r="602">
          <cell r="A602">
            <v>24430219</v>
          </cell>
          <cell r="B602" t="str">
            <v>G1</v>
          </cell>
          <cell r="C602" t="str">
            <v>PF</v>
          </cell>
          <cell r="D602" t="str">
            <v>CEVA</v>
          </cell>
          <cell r="E602" t="str">
            <v>PT-USO</v>
          </cell>
          <cell r="F602" t="str">
            <v>VÁLVULA ALIVIO</v>
          </cell>
          <cell r="G602" t="str">
            <v>TRELLEBORG</v>
          </cell>
          <cell r="H602">
            <v>35</v>
          </cell>
          <cell r="I602" t="str">
            <v>0CXPAPEL</v>
          </cell>
          <cell r="J602">
            <v>1</v>
          </cell>
          <cell r="K602">
            <v>2</v>
          </cell>
          <cell r="L602" t="str">
            <v>SPS Tras</v>
          </cell>
          <cell r="N602">
            <v>1</v>
          </cell>
          <cell r="O602">
            <v>1</v>
          </cell>
          <cell r="P602">
            <v>2</v>
          </cell>
        </row>
        <row r="603">
          <cell r="A603">
            <v>90481743</v>
          </cell>
          <cell r="B603" t="str">
            <v>G1</v>
          </cell>
          <cell r="C603" t="str">
            <v>PF</v>
          </cell>
          <cell r="D603" t="str">
            <v>PEL</v>
          </cell>
          <cell r="E603" t="str">
            <v>PT-USO</v>
          </cell>
          <cell r="F603" t="str">
            <v>TRAVA DA PORTINHOLA</v>
          </cell>
          <cell r="G603" t="str">
            <v>PELZER</v>
          </cell>
          <cell r="H603">
            <v>200</v>
          </cell>
          <cell r="I603">
            <v>2002</v>
          </cell>
          <cell r="J603">
            <v>1</v>
          </cell>
          <cell r="K603">
            <v>2</v>
          </cell>
          <cell r="L603" t="str">
            <v>SPS Tras</v>
          </cell>
          <cell r="N603">
            <v>1</v>
          </cell>
          <cell r="O603">
            <v>1</v>
          </cell>
          <cell r="P603">
            <v>2</v>
          </cell>
        </row>
        <row r="604">
          <cell r="A604">
            <v>93260902</v>
          </cell>
          <cell r="B604" t="str">
            <v>G1</v>
          </cell>
          <cell r="C604" t="str">
            <v>GS</v>
          </cell>
          <cell r="D604" t="str">
            <v>CEVA</v>
          </cell>
          <cell r="E604" t="str">
            <v>PT-USO</v>
          </cell>
          <cell r="F604" t="str">
            <v>STRIKE NG</v>
          </cell>
          <cell r="G604" t="str">
            <v>VALEOBR</v>
          </cell>
          <cell r="H604">
            <v>70</v>
          </cell>
          <cell r="I604">
            <v>2004</v>
          </cell>
          <cell r="J604">
            <v>1</v>
          </cell>
          <cell r="K604">
            <v>2</v>
          </cell>
          <cell r="L604" t="str">
            <v>SPS Tras</v>
          </cell>
          <cell r="N604">
            <v>1</v>
          </cell>
        </row>
        <row r="605">
          <cell r="A605">
            <v>93332478</v>
          </cell>
          <cell r="B605" t="str">
            <v>G1</v>
          </cell>
          <cell r="D605" t="str">
            <v>CEVA</v>
          </cell>
          <cell r="E605" t="str">
            <v>PT-USO</v>
          </cell>
          <cell r="F605" t="str">
            <v>MOTOR LIMP TRAS</v>
          </cell>
          <cell r="G605" t="str">
            <v>VALEO</v>
          </cell>
          <cell r="H605">
            <v>10</v>
          </cell>
          <cell r="I605">
            <v>2004</v>
          </cell>
          <cell r="J605">
            <v>1</v>
          </cell>
          <cell r="K605">
            <v>2</v>
          </cell>
          <cell r="L605" t="str">
            <v>SPS Tras</v>
          </cell>
        </row>
        <row r="606">
          <cell r="A606">
            <v>93349926</v>
          </cell>
          <cell r="B606" t="str">
            <v>G1</v>
          </cell>
          <cell r="D606" t="str">
            <v>CEVA</v>
          </cell>
          <cell r="E606" t="str">
            <v>GA</v>
          </cell>
          <cell r="F606" t="str">
            <v xml:space="preserve"> BRAKE LIGHT PR</v>
          </cell>
          <cell r="G606" t="str">
            <v>ARTEB</v>
          </cell>
          <cell r="H606">
            <v>20</v>
          </cell>
          <cell r="I606">
            <v>2004</v>
          </cell>
          <cell r="J606">
            <v>1</v>
          </cell>
          <cell r="K606">
            <v>4</v>
          </cell>
          <cell r="L606" t="str">
            <v>SPS Tras</v>
          </cell>
        </row>
        <row r="607">
          <cell r="A607">
            <v>94778412</v>
          </cell>
          <cell r="B607" t="str">
            <v>G1</v>
          </cell>
          <cell r="D607" t="str">
            <v>CEVA</v>
          </cell>
          <cell r="E607" t="str">
            <v>PTO USO</v>
          </cell>
          <cell r="F607" t="str">
            <v>PORTIN SILVER PR</v>
          </cell>
          <cell r="G607" t="str">
            <v>PEGUFORM</v>
          </cell>
          <cell r="H607">
            <v>20</v>
          </cell>
          <cell r="I607">
            <v>2004</v>
          </cell>
          <cell r="J607">
            <v>1</v>
          </cell>
          <cell r="K607">
            <v>2</v>
          </cell>
          <cell r="L607" t="str">
            <v>SPS Tras</v>
          </cell>
        </row>
        <row r="608">
          <cell r="A608">
            <v>93355369</v>
          </cell>
          <cell r="B608" t="str">
            <v>G1</v>
          </cell>
          <cell r="D608" t="str">
            <v>CEVA</v>
          </cell>
          <cell r="E608" t="str">
            <v>PTO USO</v>
          </cell>
          <cell r="F608" t="str">
            <v>FECHAD TT PR</v>
          </cell>
          <cell r="G608" t="str">
            <v xml:space="preserve"> MAXION SISTE</v>
          </cell>
          <cell r="H608">
            <v>16</v>
          </cell>
          <cell r="I608">
            <v>2002</v>
          </cell>
          <cell r="J608">
            <v>1</v>
          </cell>
          <cell r="K608">
            <v>8</v>
          </cell>
          <cell r="L608" t="str">
            <v>SPS Tras</v>
          </cell>
        </row>
        <row r="609">
          <cell r="A609">
            <v>93377950</v>
          </cell>
          <cell r="B609" t="str">
            <v>G1</v>
          </cell>
          <cell r="D609" t="str">
            <v>CEVA</v>
          </cell>
          <cell r="E609" t="str">
            <v>PT-USO</v>
          </cell>
          <cell r="F609" t="str">
            <v>FECHAD TT NG</v>
          </cell>
          <cell r="G609" t="str">
            <v>VALEOBR</v>
          </cell>
          <cell r="H609">
            <v>36</v>
          </cell>
          <cell r="I609">
            <v>2004</v>
          </cell>
          <cell r="J609">
            <v>1</v>
          </cell>
          <cell r="K609">
            <v>2</v>
          </cell>
          <cell r="L609" t="str">
            <v>SPS Tras</v>
          </cell>
        </row>
        <row r="610">
          <cell r="A610">
            <v>94778411</v>
          </cell>
          <cell r="B610" t="str">
            <v>G1</v>
          </cell>
          <cell r="D610" t="str">
            <v>CEVA</v>
          </cell>
          <cell r="E610" t="str">
            <v>PT-USO</v>
          </cell>
          <cell r="F610" t="str">
            <v>PORTIN SILVER NG</v>
          </cell>
          <cell r="G610" t="str">
            <v>AUTOMETAL</v>
          </cell>
          <cell r="H610">
            <v>20</v>
          </cell>
          <cell r="I610" t="str">
            <v>BIN</v>
          </cell>
          <cell r="J610">
            <v>1</v>
          </cell>
          <cell r="K610">
            <v>4</v>
          </cell>
          <cell r="L610" t="str">
            <v>SPS Tras</v>
          </cell>
        </row>
        <row r="611">
          <cell r="A611">
            <v>93388456</v>
          </cell>
          <cell r="B611" t="str">
            <v>G1</v>
          </cell>
          <cell r="D611" t="str">
            <v>CEVA</v>
          </cell>
          <cell r="E611" t="str">
            <v>PT-USO</v>
          </cell>
          <cell r="F611" t="str">
            <v>SLIDER TRAS LD</v>
          </cell>
          <cell r="G611" t="str">
            <v>TECNOPLAST</v>
          </cell>
          <cell r="H611">
            <v>180</v>
          </cell>
          <cell r="I611" t="str">
            <v>0CXPAPEL</v>
          </cell>
          <cell r="J611">
            <v>1</v>
          </cell>
          <cell r="K611">
            <v>2</v>
          </cell>
          <cell r="L611" t="str">
            <v>SPS Tras</v>
          </cell>
        </row>
        <row r="612">
          <cell r="A612">
            <v>93388457</v>
          </cell>
          <cell r="B612" t="str">
            <v>G1</v>
          </cell>
          <cell r="D612" t="str">
            <v>CEVA</v>
          </cell>
          <cell r="E612" t="str">
            <v>PT-USO</v>
          </cell>
          <cell r="F612" t="str">
            <v>SLIDER TRAS LE</v>
          </cell>
          <cell r="G612" t="str">
            <v>TECNOPLAST</v>
          </cell>
          <cell r="H612">
            <v>180</v>
          </cell>
          <cell r="I612" t="str">
            <v>0CXPAPEL</v>
          </cell>
          <cell r="J612">
            <v>1</v>
          </cell>
          <cell r="K612">
            <v>2</v>
          </cell>
          <cell r="L612" t="str">
            <v>SPS Tras</v>
          </cell>
        </row>
        <row r="613">
          <cell r="A613">
            <v>94740713</v>
          </cell>
          <cell r="B613" t="str">
            <v>G1</v>
          </cell>
          <cell r="C613" t="str">
            <v>PN</v>
          </cell>
          <cell r="D613" t="str">
            <v>CEVA</v>
          </cell>
          <cell r="E613" t="str">
            <v>PT-USO</v>
          </cell>
          <cell r="F613" t="str">
            <v>PORTIN PRE NG</v>
          </cell>
          <cell r="G613" t="str">
            <v>AUTOMETAL S/A</v>
          </cell>
          <cell r="H613">
            <v>20</v>
          </cell>
          <cell r="I613" t="str">
            <v>BIN</v>
          </cell>
          <cell r="J613">
            <v>1</v>
          </cell>
          <cell r="K613">
            <v>4</v>
          </cell>
          <cell r="L613" t="str">
            <v>SPS Tras</v>
          </cell>
          <cell r="N613">
            <v>1</v>
          </cell>
          <cell r="O613">
            <v>1</v>
          </cell>
          <cell r="P613">
            <v>3</v>
          </cell>
        </row>
        <row r="614">
          <cell r="A614">
            <v>94740714</v>
          </cell>
          <cell r="B614" t="str">
            <v>G1</v>
          </cell>
          <cell r="D614" t="str">
            <v>CEVA</v>
          </cell>
          <cell r="E614" t="str">
            <v>PT-USO</v>
          </cell>
          <cell r="F614" t="str">
            <v>PORTIN PRE PR</v>
          </cell>
          <cell r="G614" t="str">
            <v>PEGUFORM</v>
          </cell>
          <cell r="H614">
            <v>20</v>
          </cell>
          <cell r="I614">
            <v>2004</v>
          </cell>
          <cell r="J614">
            <v>1</v>
          </cell>
          <cell r="K614">
            <v>2</v>
          </cell>
          <cell r="L614" t="str">
            <v>SPS Tras</v>
          </cell>
        </row>
        <row r="615">
          <cell r="A615">
            <v>94758872</v>
          </cell>
          <cell r="B615" t="str">
            <v>G1</v>
          </cell>
          <cell r="C615" t="str">
            <v>TC</v>
          </cell>
          <cell r="D615" t="str">
            <v>PEL</v>
          </cell>
          <cell r="E615" t="str">
            <v>PT-USO</v>
          </cell>
          <cell r="F615" t="str">
            <v>PORT. CINZA CELTA</v>
          </cell>
          <cell r="G615" t="str">
            <v>PEGUFORM</v>
          </cell>
          <cell r="H615">
            <v>20</v>
          </cell>
          <cell r="I615">
            <v>2004</v>
          </cell>
          <cell r="J615">
            <v>1</v>
          </cell>
          <cell r="K615">
            <v>4</v>
          </cell>
          <cell r="L615" t="str">
            <v>SPS Tras</v>
          </cell>
        </row>
        <row r="616">
          <cell r="A616">
            <v>94759187</v>
          </cell>
          <cell r="B616" t="str">
            <v>G1</v>
          </cell>
          <cell r="D616" t="str">
            <v>CEVA</v>
          </cell>
          <cell r="E616" t="str">
            <v>PT-USO</v>
          </cell>
          <cell r="F616" t="str">
            <v>PORTIN VERMELHA NG</v>
          </cell>
          <cell r="G616" t="str">
            <v>AUTOMETAL S/A</v>
          </cell>
          <cell r="H616">
            <v>20</v>
          </cell>
          <cell r="I616" t="str">
            <v>BIN</v>
          </cell>
          <cell r="J616">
            <v>1</v>
          </cell>
          <cell r="K616">
            <v>4</v>
          </cell>
          <cell r="L616" t="str">
            <v>SPS Tras</v>
          </cell>
        </row>
        <row r="617">
          <cell r="A617">
            <v>94759188</v>
          </cell>
          <cell r="B617" t="str">
            <v>G1</v>
          </cell>
          <cell r="D617" t="str">
            <v>CEVA</v>
          </cell>
          <cell r="E617" t="str">
            <v>PT-USO</v>
          </cell>
          <cell r="F617" t="str">
            <v xml:space="preserve"> PORTIN VERMELHA PR</v>
          </cell>
          <cell r="G617" t="str">
            <v>PEGUFORM</v>
          </cell>
          <cell r="H617">
            <v>20</v>
          </cell>
          <cell r="I617">
            <v>2004</v>
          </cell>
          <cell r="J617">
            <v>1</v>
          </cell>
          <cell r="K617">
            <v>2</v>
          </cell>
          <cell r="L617" t="str">
            <v>SPS Tras</v>
          </cell>
        </row>
        <row r="618">
          <cell r="A618">
            <v>94778409</v>
          </cell>
          <cell r="B618" t="str">
            <v>G1</v>
          </cell>
          <cell r="C618" t="str">
            <v>PN</v>
          </cell>
          <cell r="D618" t="str">
            <v>CEVA</v>
          </cell>
          <cell r="E618" t="str">
            <v>PT-USO</v>
          </cell>
          <cell r="F618" t="str">
            <v>PORT BRANCA NG</v>
          </cell>
          <cell r="G618" t="str">
            <v>METAGAL</v>
          </cell>
          <cell r="H618">
            <v>20</v>
          </cell>
          <cell r="I618" t="str">
            <v>BIN</v>
          </cell>
          <cell r="J618">
            <v>1</v>
          </cell>
          <cell r="K618">
            <v>2</v>
          </cell>
          <cell r="L618" t="str">
            <v>SPS Tras</v>
          </cell>
          <cell r="N618">
            <v>1</v>
          </cell>
          <cell r="O618">
            <v>1</v>
          </cell>
          <cell r="P618">
            <v>3</v>
          </cell>
        </row>
        <row r="619">
          <cell r="A619">
            <v>94778410</v>
          </cell>
          <cell r="B619" t="str">
            <v>G1</v>
          </cell>
          <cell r="D619" t="str">
            <v>CEVA</v>
          </cell>
          <cell r="E619" t="str">
            <v>PT-USO</v>
          </cell>
          <cell r="F619" t="str">
            <v>PORTIN BRA PRISMA</v>
          </cell>
          <cell r="G619" t="str">
            <v>METAGAL</v>
          </cell>
          <cell r="H619">
            <v>20</v>
          </cell>
          <cell r="I619">
            <v>2004</v>
          </cell>
          <cell r="J619">
            <v>1</v>
          </cell>
          <cell r="K619">
            <v>2</v>
          </cell>
          <cell r="L619" t="str">
            <v>SPS Tras</v>
          </cell>
        </row>
        <row r="620">
          <cell r="A620">
            <v>94707615</v>
          </cell>
          <cell r="B620" t="str">
            <v>G1</v>
          </cell>
          <cell r="D620" t="str">
            <v>CEVA</v>
          </cell>
          <cell r="E620" t="str">
            <v>PTO USO</v>
          </cell>
          <cell r="F620" t="str">
            <v>STRIKE PRISMA</v>
          </cell>
          <cell r="G620" t="str">
            <v xml:space="preserve"> MAXION SISTE</v>
          </cell>
          <cell r="H620">
            <v>42</v>
          </cell>
          <cell r="I620">
            <v>2002</v>
          </cell>
          <cell r="J620">
            <v>1</v>
          </cell>
          <cell r="K620">
            <v>3</v>
          </cell>
          <cell r="L620" t="str">
            <v>SPS Tras</v>
          </cell>
        </row>
        <row r="621">
          <cell r="A621">
            <v>93227728</v>
          </cell>
          <cell r="B621" t="str">
            <v>G1</v>
          </cell>
          <cell r="D621" t="str">
            <v>CEVA</v>
          </cell>
          <cell r="E621" t="str">
            <v>PTO USO</v>
          </cell>
          <cell r="F621" t="str">
            <v>LUZ PORTA MAL</v>
          </cell>
          <cell r="G621" t="str">
            <v>TRW DIADEMA</v>
          </cell>
          <cell r="H621" t="str">
            <v>360</v>
          </cell>
          <cell r="I621" t="str">
            <v>CXPAPEL</v>
          </cell>
          <cell r="J621">
            <v>1</v>
          </cell>
          <cell r="K621">
            <v>2</v>
          </cell>
          <cell r="L621" t="str">
            <v>SPS Tras</v>
          </cell>
        </row>
        <row r="622">
          <cell r="A622">
            <v>11095001</v>
          </cell>
          <cell r="B622" t="str">
            <v>G1</v>
          </cell>
          <cell r="C622" t="str">
            <v>PF</v>
          </cell>
          <cell r="D622" t="str">
            <v>CEVA</v>
          </cell>
          <cell r="E622" t="str">
            <v>MG-A-12B</v>
          </cell>
          <cell r="F622" t="str">
            <v>PARAFUSO D</v>
          </cell>
          <cell r="G622" t="str">
            <v>LIPOS</v>
          </cell>
          <cell r="H622">
            <v>1500</v>
          </cell>
          <cell r="I622">
            <v>2001</v>
          </cell>
          <cell r="J622">
            <v>0</v>
          </cell>
          <cell r="K622">
            <v>1</v>
          </cell>
          <cell r="L622" t="str">
            <v>TIME 23</v>
          </cell>
          <cell r="M622" t="str">
            <v>L/Aérea</v>
          </cell>
          <cell r="N622">
            <v>1</v>
          </cell>
          <cell r="O622">
            <v>1</v>
          </cell>
          <cell r="P622">
            <v>2</v>
          </cell>
        </row>
        <row r="623">
          <cell r="A623">
            <v>90289944</v>
          </cell>
          <cell r="B623" t="str">
            <v>G1</v>
          </cell>
          <cell r="C623" t="str">
            <v>PF</v>
          </cell>
          <cell r="D623" t="str">
            <v>CEVA</v>
          </cell>
          <cell r="E623" t="str">
            <v>MG-B-09C</v>
          </cell>
          <cell r="F623" t="str">
            <v xml:space="preserve"> PROTET TRANSM</v>
          </cell>
          <cell r="G623" t="str">
            <v>USIPARTS</v>
          </cell>
          <cell r="H623">
            <v>45</v>
          </cell>
          <cell r="I623">
            <v>2002</v>
          </cell>
          <cell r="J623">
            <v>0</v>
          </cell>
          <cell r="K623">
            <v>4</v>
          </cell>
          <cell r="L623" t="str">
            <v>TIME 23</v>
          </cell>
          <cell r="M623" t="str">
            <v>L.FINAL</v>
          </cell>
          <cell r="N623">
            <v>2</v>
          </cell>
          <cell r="O623">
            <v>1</v>
          </cell>
          <cell r="P623">
            <v>0</v>
          </cell>
        </row>
        <row r="624">
          <cell r="A624">
            <v>90458936</v>
          </cell>
          <cell r="B624" t="str">
            <v>G1</v>
          </cell>
          <cell r="C624" t="str">
            <v>PN</v>
          </cell>
          <cell r="D624" t="str">
            <v>CEVA</v>
          </cell>
          <cell r="E624" t="str">
            <v>MG-A-10C</v>
          </cell>
          <cell r="F624" t="str">
            <v>PORCA EXP PCH</v>
          </cell>
          <cell r="G624" t="str">
            <v>KKP KONSTRUK</v>
          </cell>
          <cell r="H624">
            <v>1000</v>
          </cell>
          <cell r="I624">
            <v>2001</v>
          </cell>
          <cell r="J624">
            <v>0</v>
          </cell>
          <cell r="K624">
            <v>1</v>
          </cell>
          <cell r="L624" t="str">
            <v>TIME 23</v>
          </cell>
          <cell r="M624" t="str">
            <v>L/Aérea</v>
          </cell>
          <cell r="N624">
            <v>1</v>
          </cell>
          <cell r="O624">
            <v>1</v>
          </cell>
          <cell r="P624">
            <v>2</v>
          </cell>
        </row>
        <row r="625">
          <cell r="A625">
            <v>90539036</v>
          </cell>
          <cell r="B625" t="str">
            <v>G1</v>
          </cell>
          <cell r="C625" t="str">
            <v>GS</v>
          </cell>
          <cell r="D625" t="str">
            <v>CEVA</v>
          </cell>
          <cell r="E625" t="str">
            <v>MG-A-03C</v>
          </cell>
          <cell r="F625" t="str">
            <v>TRAVA FLEX FR</v>
          </cell>
          <cell r="G625" t="str">
            <v>HUGO BAUER</v>
          </cell>
          <cell r="H625">
            <v>800</v>
          </cell>
          <cell r="I625">
            <v>2001</v>
          </cell>
          <cell r="J625">
            <v>0</v>
          </cell>
          <cell r="K625">
            <v>2</v>
          </cell>
          <cell r="L625" t="str">
            <v>TIME 23</v>
          </cell>
          <cell r="M625" t="str">
            <v>L.AEREA</v>
          </cell>
        </row>
        <row r="626">
          <cell r="A626">
            <v>93294370</v>
          </cell>
          <cell r="B626" t="str">
            <v>G1</v>
          </cell>
          <cell r="C626" t="str">
            <v>PN</v>
          </cell>
          <cell r="D626" t="str">
            <v>CEVA</v>
          </cell>
          <cell r="E626" t="str">
            <v>MG-A-08B</v>
          </cell>
          <cell r="F626" t="str">
            <v>PF MOTOR</v>
          </cell>
          <cell r="G626" t="str">
            <v>METALAC</v>
          </cell>
          <cell r="H626">
            <v>350</v>
          </cell>
          <cell r="I626">
            <v>2001</v>
          </cell>
          <cell r="J626">
            <v>0</v>
          </cell>
          <cell r="K626">
            <v>2</v>
          </cell>
          <cell r="L626" t="str">
            <v>TIME 23</v>
          </cell>
          <cell r="M626" t="str">
            <v>L/Aérea</v>
          </cell>
          <cell r="N626">
            <v>1</v>
          </cell>
          <cell r="O626">
            <v>1</v>
          </cell>
          <cell r="P626">
            <v>2</v>
          </cell>
        </row>
        <row r="627">
          <cell r="A627">
            <v>93298951</v>
          </cell>
          <cell r="B627" t="str">
            <v>G1</v>
          </cell>
          <cell r="C627" t="str">
            <v>PF</v>
          </cell>
          <cell r="D627" t="str">
            <v>CEVA</v>
          </cell>
          <cell r="E627" t="str">
            <v>MG-A-08B</v>
          </cell>
          <cell r="F627" t="str">
            <v>PARAF CAB</v>
          </cell>
          <cell r="G627" t="str">
            <v>CONTINENTAL</v>
          </cell>
          <cell r="H627">
            <v>1500</v>
          </cell>
          <cell r="I627">
            <v>2001</v>
          </cell>
          <cell r="J627">
            <v>0</v>
          </cell>
          <cell r="K627">
            <v>1</v>
          </cell>
          <cell r="L627" t="str">
            <v>TIME 23</v>
          </cell>
          <cell r="M627" t="str">
            <v>L/Aérea</v>
          </cell>
          <cell r="N627">
            <v>2</v>
          </cell>
          <cell r="O627">
            <v>2</v>
          </cell>
          <cell r="P627">
            <v>0</v>
          </cell>
        </row>
        <row r="628">
          <cell r="A628">
            <v>93299197</v>
          </cell>
          <cell r="B628" t="str">
            <v>G1</v>
          </cell>
          <cell r="C628" t="str">
            <v>SJ</v>
          </cell>
          <cell r="D628" t="str">
            <v>CEVA</v>
          </cell>
          <cell r="E628" t="str">
            <v>MG-A-11B</v>
          </cell>
          <cell r="F628" t="str">
            <v>POPNUT SUP RE</v>
          </cell>
          <cell r="G628" t="str">
            <v>BOLLHOFF SER</v>
          </cell>
          <cell r="H628">
            <v>1000</v>
          </cell>
          <cell r="I628">
            <v>2001</v>
          </cell>
          <cell r="J628">
            <v>0</v>
          </cell>
          <cell r="K628">
            <v>1</v>
          </cell>
          <cell r="L628" t="str">
            <v>TIME 23</v>
          </cell>
          <cell r="M628" t="str">
            <v>L/Aérea</v>
          </cell>
          <cell r="N628">
            <v>1</v>
          </cell>
          <cell r="O628">
            <v>1</v>
          </cell>
          <cell r="P628">
            <v>2</v>
          </cell>
        </row>
        <row r="629">
          <cell r="A629">
            <v>93308972</v>
          </cell>
          <cell r="B629" t="str">
            <v>G1</v>
          </cell>
          <cell r="C629" t="str">
            <v>GS</v>
          </cell>
          <cell r="D629" t="str">
            <v>CEVA</v>
          </cell>
          <cell r="E629" t="str">
            <v>MG-A-08B</v>
          </cell>
          <cell r="F629" t="str">
            <v>PORCA MOTOR</v>
          </cell>
          <cell r="G629" t="str">
            <v>PARASMO</v>
          </cell>
          <cell r="H629">
            <v>800</v>
          </cell>
          <cell r="I629">
            <v>2001</v>
          </cell>
          <cell r="J629">
            <v>0</v>
          </cell>
          <cell r="K629">
            <v>1</v>
          </cell>
          <cell r="L629" t="str">
            <v>TIME 23</v>
          </cell>
          <cell r="M629" t="str">
            <v>L/Aérea</v>
          </cell>
        </row>
        <row r="630">
          <cell r="A630">
            <v>93310435</v>
          </cell>
          <cell r="B630" t="str">
            <v>G1 / M01</v>
          </cell>
          <cell r="C630" t="str">
            <v>TC</v>
          </cell>
          <cell r="D630" t="str">
            <v>CEVA</v>
          </cell>
          <cell r="E630" t="str">
            <v>CRIB</v>
          </cell>
          <cell r="F630" t="str">
            <v>SENSOR DE OXIGÊNIO</v>
          </cell>
          <cell r="G630" t="str">
            <v>DELPHI PIRAC</v>
          </cell>
          <cell r="H630">
            <v>120</v>
          </cell>
          <cell r="I630">
            <v>2004</v>
          </cell>
          <cell r="J630">
            <v>40</v>
          </cell>
          <cell r="K630">
            <v>87</v>
          </cell>
          <cell r="L630" t="str">
            <v>TIME 23</v>
          </cell>
          <cell r="M630" t="str">
            <v>L/Aérea</v>
          </cell>
          <cell r="N630">
            <v>2</v>
          </cell>
          <cell r="O630">
            <v>1</v>
          </cell>
          <cell r="P630">
            <v>0</v>
          </cell>
        </row>
        <row r="631">
          <cell r="A631">
            <v>93328159</v>
          </cell>
          <cell r="B631" t="str">
            <v>G1</v>
          </cell>
          <cell r="D631" t="str">
            <v>CEVA</v>
          </cell>
          <cell r="E631" t="str">
            <v>MG-A-12A</v>
          </cell>
          <cell r="F631" t="str">
            <v>BOLT/SCREW</v>
          </cell>
          <cell r="G631" t="str">
            <v>FIBAM</v>
          </cell>
          <cell r="H631">
            <v>200</v>
          </cell>
          <cell r="I631">
            <v>2001</v>
          </cell>
          <cell r="J631">
            <v>0</v>
          </cell>
          <cell r="K631">
            <v>1</v>
          </cell>
          <cell r="L631" t="str">
            <v>TIME 23</v>
          </cell>
          <cell r="M631" t="str">
            <v>L/Aérea</v>
          </cell>
        </row>
        <row r="632">
          <cell r="A632">
            <v>93389522</v>
          </cell>
          <cell r="B632" t="str">
            <v>G1</v>
          </cell>
          <cell r="D632" t="str">
            <v>CEVA</v>
          </cell>
          <cell r="E632" t="str">
            <v>MG-A-11B</v>
          </cell>
          <cell r="F632" t="str">
            <v>PORCA</v>
          </cell>
          <cell r="G632" t="str">
            <v>GRAMPOS AÇO</v>
          </cell>
          <cell r="H632">
            <v>2000</v>
          </cell>
          <cell r="I632">
            <v>2001</v>
          </cell>
          <cell r="J632">
            <v>0</v>
          </cell>
          <cell r="K632">
            <v>1</v>
          </cell>
          <cell r="L632" t="str">
            <v>TIME 23</v>
          </cell>
          <cell r="M632" t="str">
            <v>L.AEREA</v>
          </cell>
        </row>
        <row r="633">
          <cell r="A633">
            <v>94717100</v>
          </cell>
          <cell r="B633" t="str">
            <v>G1</v>
          </cell>
          <cell r="D633" t="str">
            <v>CEVA</v>
          </cell>
          <cell r="E633" t="str">
            <v>MG-A-05B</v>
          </cell>
          <cell r="F633" t="str">
            <v>PARAFUSO-C</v>
          </cell>
          <cell r="G633" t="str">
            <v>FIBAM</v>
          </cell>
          <cell r="H633">
            <v>350</v>
          </cell>
          <cell r="I633">
            <v>2001</v>
          </cell>
          <cell r="J633">
            <v>0</v>
          </cell>
          <cell r="K633" t="str">
            <v>PEND</v>
          </cell>
          <cell r="L633" t="str">
            <v>TIME 23</v>
          </cell>
          <cell r="M633" t="str">
            <v>L.AEREA</v>
          </cell>
        </row>
        <row r="634">
          <cell r="A634" t="str">
            <v>Conj</v>
          </cell>
          <cell r="B634" t="str">
            <v>G1</v>
          </cell>
          <cell r="D634" t="str">
            <v>CEVA</v>
          </cell>
          <cell r="E634" t="str">
            <v>MINOMI</v>
          </cell>
          <cell r="F634" t="str">
            <v xml:space="preserve">CONJUNTO </v>
          </cell>
          <cell r="I634">
            <v>2004</v>
          </cell>
          <cell r="J634">
            <v>0</v>
          </cell>
          <cell r="L634" t="str">
            <v>TRIM 2</v>
          </cell>
        </row>
        <row r="635">
          <cell r="A635" t="str">
            <v>Conj 11</v>
          </cell>
          <cell r="B635" t="str">
            <v>G1</v>
          </cell>
          <cell r="D635" t="str">
            <v>CEVA</v>
          </cell>
          <cell r="E635" t="str">
            <v>MINOMI</v>
          </cell>
          <cell r="F635" t="str">
            <v>CONJUNTO CHAVES SUZUKI</v>
          </cell>
          <cell r="G635" t="str">
            <v>VALEOBR</v>
          </cell>
          <cell r="H635">
            <v>15</v>
          </cell>
          <cell r="I635">
            <v>2004</v>
          </cell>
          <cell r="J635">
            <v>1</v>
          </cell>
          <cell r="K635">
            <v>3</v>
          </cell>
          <cell r="L635" t="str">
            <v>TRIM 2</v>
          </cell>
        </row>
        <row r="636">
          <cell r="A636" t="str">
            <v>Conj 12</v>
          </cell>
          <cell r="B636" t="str">
            <v>G1</v>
          </cell>
          <cell r="D636" t="str">
            <v>CEVA</v>
          </cell>
          <cell r="E636" t="str">
            <v>MINOMI</v>
          </cell>
          <cell r="F636" t="str">
            <v>CONJ. PRES. CABO FLEX.</v>
          </cell>
          <cell r="G636" t="str">
            <v>GESTAMP</v>
          </cell>
          <cell r="H636">
            <v>1500</v>
          </cell>
          <cell r="I636">
            <v>2001</v>
          </cell>
          <cell r="J636">
            <v>1</v>
          </cell>
          <cell r="K636">
            <v>2</v>
          </cell>
          <cell r="L636" t="str">
            <v>TRIM 2</v>
          </cell>
        </row>
        <row r="637">
          <cell r="A637" t="str">
            <v>Conj 13</v>
          </cell>
          <cell r="B637" t="str">
            <v>G1</v>
          </cell>
          <cell r="D637" t="str">
            <v>CEVA</v>
          </cell>
          <cell r="E637" t="str">
            <v>MINOMI</v>
          </cell>
          <cell r="F637" t="str">
            <v>CONJUNTO FUSÍVEIS</v>
          </cell>
          <cell r="G637" t="str">
            <v>DELPHI</v>
          </cell>
          <cell r="H637">
            <v>112</v>
          </cell>
          <cell r="I637">
            <v>2004</v>
          </cell>
          <cell r="J637">
            <v>1</v>
          </cell>
          <cell r="K637">
            <v>3</v>
          </cell>
          <cell r="L637" t="str">
            <v>TRIM 2</v>
          </cell>
        </row>
        <row r="638">
          <cell r="A638" t="str">
            <v>Conj 4</v>
          </cell>
          <cell r="B638" t="str">
            <v>G1</v>
          </cell>
          <cell r="D638" t="str">
            <v>CEVA</v>
          </cell>
          <cell r="E638" t="str">
            <v>MINOMI</v>
          </cell>
          <cell r="F638" t="str">
            <v>CONJUNTO SUP. DO CONSOLE</v>
          </cell>
          <cell r="G638" t="str">
            <v>GESTAMP</v>
          </cell>
          <cell r="H638">
            <v>60</v>
          </cell>
          <cell r="I638">
            <v>2002</v>
          </cell>
          <cell r="J638">
            <v>1</v>
          </cell>
          <cell r="K638">
            <v>4</v>
          </cell>
          <cell r="L638" t="str">
            <v>TRIM 2</v>
          </cell>
          <cell r="M638" t="str">
            <v>MINOMI</v>
          </cell>
        </row>
        <row r="639">
          <cell r="A639" t="str">
            <v>Conj 8</v>
          </cell>
          <cell r="B639" t="str">
            <v>G1</v>
          </cell>
          <cell r="D639" t="str">
            <v>CEVA</v>
          </cell>
          <cell r="E639" t="str">
            <v>MINOMI</v>
          </cell>
          <cell r="F639" t="str">
            <v>CONJUNTO ESGUICHO DIANTEIRO</v>
          </cell>
          <cell r="G639" t="str">
            <v xml:space="preserve">AFA </v>
          </cell>
          <cell r="H639">
            <v>400</v>
          </cell>
          <cell r="I639">
            <v>2004</v>
          </cell>
          <cell r="J639">
            <v>1</v>
          </cell>
          <cell r="K639">
            <v>2</v>
          </cell>
          <cell r="L639" t="str">
            <v>TRIM 2</v>
          </cell>
        </row>
        <row r="640">
          <cell r="A640">
            <v>93384747</v>
          </cell>
          <cell r="B640" t="str">
            <v>G1</v>
          </cell>
          <cell r="D640" t="str">
            <v>CEVA</v>
          </cell>
          <cell r="E640" t="str">
            <v>MG-F-03</v>
          </cell>
          <cell r="F640" t="str">
            <v>PTA PCT 5P NG</v>
          </cell>
          <cell r="G640" t="str">
            <v>PELZER</v>
          </cell>
          <cell r="H640">
            <v>60</v>
          </cell>
          <cell r="I640" t="str">
            <v>DOLLY</v>
          </cell>
          <cell r="J640">
            <v>0</v>
          </cell>
          <cell r="K640" t="str">
            <v>PEND</v>
          </cell>
          <cell r="L640" t="str">
            <v>X</v>
          </cell>
        </row>
        <row r="641">
          <cell r="A641">
            <v>93384755</v>
          </cell>
          <cell r="B641" t="str">
            <v>G1</v>
          </cell>
          <cell r="D641" t="str">
            <v>CEVA</v>
          </cell>
          <cell r="E641" t="str">
            <v>MG-F-04</v>
          </cell>
          <cell r="F641" t="str">
            <v>PTA PCT 3P NG</v>
          </cell>
          <cell r="G641" t="str">
            <v>PELZER</v>
          </cell>
          <cell r="H641">
            <v>60</v>
          </cell>
          <cell r="I641" t="str">
            <v>DOLLY</v>
          </cell>
          <cell r="J641">
            <v>0</v>
          </cell>
          <cell r="K641" t="str">
            <v>PEND</v>
          </cell>
          <cell r="L641" t="str">
            <v>X</v>
          </cell>
        </row>
        <row r="642">
          <cell r="A642">
            <v>93283970</v>
          </cell>
          <cell r="B642" t="str">
            <v>G1</v>
          </cell>
          <cell r="C642" t="str">
            <v>PN</v>
          </cell>
          <cell r="D642" t="str">
            <v>CEVA</v>
          </cell>
          <cell r="E642" t="str">
            <v>MG-A-06</v>
          </cell>
          <cell r="F642" t="str">
            <v>KIT CÂNISTER</v>
          </cell>
          <cell r="G642" t="str">
            <v>SINTEX</v>
          </cell>
          <cell r="H642">
            <v>106</v>
          </cell>
          <cell r="I642" t="str">
            <v>1/2 H20</v>
          </cell>
          <cell r="J642">
            <v>0</v>
          </cell>
          <cell r="K642">
            <v>1</v>
          </cell>
          <cell r="L642" t="str">
            <v>ZF-13-17</v>
          </cell>
          <cell r="N642">
            <v>1</v>
          </cell>
          <cell r="O642">
            <v>1</v>
          </cell>
          <cell r="P642">
            <v>3</v>
          </cell>
        </row>
        <row r="643">
          <cell r="A643">
            <v>93355909</v>
          </cell>
          <cell r="B643" t="str">
            <v>G1</v>
          </cell>
          <cell r="C643" t="str">
            <v>PN</v>
          </cell>
          <cell r="D643" t="str">
            <v>GES</v>
          </cell>
          <cell r="E643" t="str">
            <v>ÁREA TRANSF.</v>
          </cell>
          <cell r="F643" t="str">
            <v>BARRA ESTABILIZADORA</v>
          </cell>
          <cell r="G643" t="str">
            <v>GESTAMP</v>
          </cell>
          <cell r="H643">
            <v>46</v>
          </cell>
          <cell r="I643" t="str">
            <v>RACK</v>
          </cell>
          <cell r="J643">
            <v>0</v>
          </cell>
          <cell r="K643">
            <v>1</v>
          </cell>
          <cell r="L643" t="str">
            <v>ZF-13-17</v>
          </cell>
          <cell r="N643">
            <v>1</v>
          </cell>
          <cell r="O643">
            <v>1</v>
          </cell>
          <cell r="P643">
            <v>3</v>
          </cell>
        </row>
        <row r="644">
          <cell r="A644">
            <v>94731343</v>
          </cell>
          <cell r="B644" t="str">
            <v>G1</v>
          </cell>
          <cell r="C644" t="str">
            <v>PN</v>
          </cell>
          <cell r="D644" t="str">
            <v>CEVA</v>
          </cell>
          <cell r="E644" t="str">
            <v>MG-A-05</v>
          </cell>
          <cell r="F644" t="str">
            <v>KIT CÂNISTER EXP.</v>
          </cell>
          <cell r="G644" t="str">
            <v>SINTEX</v>
          </cell>
          <cell r="H644">
            <v>106</v>
          </cell>
          <cell r="I644" t="str">
            <v>1/2 H20</v>
          </cell>
          <cell r="J644">
            <v>0</v>
          </cell>
          <cell r="K644">
            <v>1</v>
          </cell>
          <cell r="L644" t="str">
            <v>ZF-13-17</v>
          </cell>
          <cell r="N644">
            <v>1</v>
          </cell>
          <cell r="O644">
            <v>1</v>
          </cell>
          <cell r="P644">
            <v>3</v>
          </cell>
        </row>
        <row r="645">
          <cell r="A645">
            <v>9309508</v>
          </cell>
          <cell r="B645" t="str">
            <v>G1</v>
          </cell>
          <cell r="C645" t="str">
            <v>PF</v>
          </cell>
          <cell r="D645" t="str">
            <v>CEVA</v>
          </cell>
          <cell r="E645" t="str">
            <v>PTO USO</v>
          </cell>
          <cell r="F645" t="str">
            <v>MASSA VEDACAO</v>
          </cell>
          <cell r="G645" t="str">
            <v>KK - MGOC</v>
          </cell>
          <cell r="H645">
            <v>0</v>
          </cell>
          <cell r="I645" t="str">
            <v>0CXPAPEL</v>
          </cell>
          <cell r="J645">
            <v>0</v>
          </cell>
          <cell r="M645" t="str">
            <v>F23</v>
          </cell>
        </row>
        <row r="646">
          <cell r="A646">
            <v>9309508</v>
          </cell>
          <cell r="B646" t="str">
            <v>G1</v>
          </cell>
          <cell r="C646" t="str">
            <v>PF</v>
          </cell>
          <cell r="D646" t="str">
            <v>CEVA</v>
          </cell>
          <cell r="E646" t="str">
            <v>PTO USO</v>
          </cell>
          <cell r="F646" t="str">
            <v>MASSA VEDACAO</v>
          </cell>
          <cell r="G646" t="str">
            <v>KK - MGOC</v>
          </cell>
          <cell r="H646">
            <v>0</v>
          </cell>
          <cell r="I646" t="str">
            <v>0CXPAPEL</v>
          </cell>
          <cell r="J646">
            <v>0</v>
          </cell>
          <cell r="M646" t="str">
            <v>F23</v>
          </cell>
          <cell r="N646">
            <v>1</v>
          </cell>
          <cell r="O646">
            <v>1</v>
          </cell>
          <cell r="P646">
            <v>2</v>
          </cell>
        </row>
        <row r="647">
          <cell r="A647">
            <v>9309508</v>
          </cell>
          <cell r="B647" t="str">
            <v>G1</v>
          </cell>
          <cell r="D647" t="str">
            <v>CEVA</v>
          </cell>
          <cell r="E647" t="str">
            <v>PTO USO</v>
          </cell>
          <cell r="F647" t="str">
            <v>MASSA VEDACAO</v>
          </cell>
          <cell r="G647" t="str">
            <v>KK - MGOC</v>
          </cell>
          <cell r="H647">
            <v>0</v>
          </cell>
          <cell r="I647" t="str">
            <v>0CXPAPEL</v>
          </cell>
          <cell r="J647">
            <v>0</v>
          </cell>
        </row>
        <row r="648">
          <cell r="A648">
            <v>10000000</v>
          </cell>
          <cell r="B648" t="str">
            <v>G1</v>
          </cell>
          <cell r="C648" t="str">
            <v>PF</v>
          </cell>
          <cell r="D648" t="str">
            <v>CEVA</v>
          </cell>
          <cell r="F648" t="str">
            <v>GANCHEIRA</v>
          </cell>
          <cell r="J648">
            <v>0</v>
          </cell>
          <cell r="M648" t="str">
            <v>F23</v>
          </cell>
          <cell r="N648">
            <v>1</v>
          </cell>
          <cell r="O648">
            <v>1</v>
          </cell>
          <cell r="P648">
            <v>2</v>
          </cell>
        </row>
        <row r="649">
          <cell r="A649">
            <v>90355366</v>
          </cell>
          <cell r="B649" t="str">
            <v>G1</v>
          </cell>
          <cell r="C649" t="str">
            <v>PF</v>
          </cell>
          <cell r="D649" t="str">
            <v>CEVA</v>
          </cell>
          <cell r="E649" t="str">
            <v>MG-A-12C</v>
          </cell>
          <cell r="F649" t="str">
            <v>COXIM</v>
          </cell>
          <cell r="G649" t="str">
            <v>PRODUFLEX</v>
          </cell>
          <cell r="H649">
            <v>700</v>
          </cell>
          <cell r="I649">
            <v>2001</v>
          </cell>
          <cell r="J649">
            <v>0</v>
          </cell>
          <cell r="K649">
            <v>1</v>
          </cell>
          <cell r="M649" t="str">
            <v>F23</v>
          </cell>
          <cell r="N649">
            <v>1</v>
          </cell>
          <cell r="O649">
            <v>1</v>
          </cell>
          <cell r="P649">
            <v>2</v>
          </cell>
        </row>
        <row r="650">
          <cell r="A650">
            <v>90386531</v>
          </cell>
          <cell r="B650" t="str">
            <v>G1</v>
          </cell>
          <cell r="C650" t="str">
            <v>RO</v>
          </cell>
          <cell r="D650" t="str">
            <v>CEVA</v>
          </cell>
          <cell r="E650" t="str">
            <v>Crib BP PTR</v>
          </cell>
          <cell r="F650" t="str">
            <v>SUPORTE CJ</v>
          </cell>
          <cell r="G650" t="str">
            <v>NIKEN</v>
          </cell>
          <cell r="H650">
            <v>120</v>
          </cell>
          <cell r="I650">
            <v>2001</v>
          </cell>
          <cell r="J650">
            <v>0</v>
          </cell>
          <cell r="K650" t="str">
            <v>BP / PTR</v>
          </cell>
          <cell r="M650" t="str">
            <v>F23</v>
          </cell>
          <cell r="N650">
            <v>1</v>
          </cell>
          <cell r="O650">
            <v>1</v>
          </cell>
          <cell r="P650">
            <v>2</v>
          </cell>
        </row>
        <row r="651">
          <cell r="A651">
            <v>90387493</v>
          </cell>
          <cell r="B651" t="str">
            <v>G1</v>
          </cell>
          <cell r="C651" t="str">
            <v>RO</v>
          </cell>
          <cell r="D651" t="str">
            <v>CEVA</v>
          </cell>
          <cell r="E651" t="str">
            <v>MG-D-07</v>
          </cell>
          <cell r="F651" t="str">
            <v>REG ALTURA CINTO</v>
          </cell>
          <cell r="G651" t="str">
            <v>KEY AUTOMOTI</v>
          </cell>
          <cell r="H651">
            <v>80</v>
          </cell>
          <cell r="I651" t="str">
            <v>0CXPAPEL</v>
          </cell>
          <cell r="J651" t="str">
            <v>5CXS</v>
          </cell>
          <cell r="K651" t="str">
            <v>30CXs</v>
          </cell>
          <cell r="M651" t="str">
            <v>F23</v>
          </cell>
          <cell r="N651">
            <v>1</v>
          </cell>
          <cell r="O651">
            <v>1</v>
          </cell>
          <cell r="P651">
            <v>2</v>
          </cell>
        </row>
        <row r="652">
          <cell r="A652">
            <v>90468250</v>
          </cell>
          <cell r="B652" t="str">
            <v>G1</v>
          </cell>
          <cell r="C652" t="str">
            <v>PF</v>
          </cell>
          <cell r="D652" t="str">
            <v>GES</v>
          </cell>
          <cell r="E652" t="str">
            <v>ÁREA TRANSF.</v>
          </cell>
          <cell r="F652" t="str">
            <v>SUP MEC DIR</v>
          </cell>
          <cell r="G652" t="str">
            <v>GESTAMP</v>
          </cell>
          <cell r="H652">
            <v>252</v>
          </cell>
          <cell r="I652" t="str">
            <v>DOLLY</v>
          </cell>
          <cell r="J652">
            <v>0</v>
          </cell>
          <cell r="K652">
            <v>1</v>
          </cell>
          <cell r="M652" t="str">
            <v>F23</v>
          </cell>
          <cell r="N652">
            <v>1</v>
          </cell>
          <cell r="O652">
            <v>1</v>
          </cell>
          <cell r="P652">
            <v>2</v>
          </cell>
        </row>
        <row r="653">
          <cell r="A653">
            <v>90468653</v>
          </cell>
          <cell r="B653" t="str">
            <v>G1</v>
          </cell>
          <cell r="C653" t="str">
            <v>PF</v>
          </cell>
          <cell r="D653" t="str">
            <v>CEVA</v>
          </cell>
          <cell r="E653" t="str">
            <v>ÁREA TRANSF.</v>
          </cell>
          <cell r="F653" t="str">
            <v xml:space="preserve"> RET COMBUST</v>
          </cell>
          <cell r="G653" t="str">
            <v>TI BUNDY</v>
          </cell>
          <cell r="H653">
            <v>300</v>
          </cell>
          <cell r="I653" t="str">
            <v>DOLLY</v>
          </cell>
          <cell r="J653">
            <v>0</v>
          </cell>
          <cell r="K653">
            <v>1</v>
          </cell>
          <cell r="M653" t="str">
            <v>F23</v>
          </cell>
          <cell r="N653">
            <v>1</v>
          </cell>
          <cell r="O653">
            <v>1</v>
          </cell>
          <cell r="P653">
            <v>2</v>
          </cell>
        </row>
        <row r="654">
          <cell r="A654">
            <v>90497771</v>
          </cell>
          <cell r="B654" t="str">
            <v>G1</v>
          </cell>
          <cell r="C654" t="str">
            <v>PF</v>
          </cell>
          <cell r="D654" t="str">
            <v>CEVA</v>
          </cell>
          <cell r="E654" t="str">
            <v>MG-A-06C</v>
          </cell>
          <cell r="F654" t="str">
            <v>GRAMPO CON</v>
          </cell>
          <cell r="G654" t="str">
            <v>A RAYMOND</v>
          </cell>
          <cell r="H654">
            <v>250</v>
          </cell>
          <cell r="I654">
            <v>2001</v>
          </cell>
          <cell r="J654">
            <v>0</v>
          </cell>
          <cell r="K654">
            <v>1</v>
          </cell>
          <cell r="M654" t="str">
            <v>F23</v>
          </cell>
          <cell r="N654">
            <v>1</v>
          </cell>
          <cell r="O654">
            <v>1</v>
          </cell>
          <cell r="P654">
            <v>2</v>
          </cell>
        </row>
        <row r="655">
          <cell r="A655">
            <v>90565629</v>
          </cell>
          <cell r="B655" t="str">
            <v>G1</v>
          </cell>
          <cell r="C655" t="str">
            <v>GS</v>
          </cell>
          <cell r="D655" t="str">
            <v>CEVA</v>
          </cell>
          <cell r="E655" t="str">
            <v>MG-A-13C</v>
          </cell>
          <cell r="F655" t="str">
            <v>BUJAO DOBRAD</v>
          </cell>
          <cell r="G655" t="str">
            <v>A RAYMOND</v>
          </cell>
          <cell r="H655">
            <v>500</v>
          </cell>
          <cell r="I655">
            <v>2001</v>
          </cell>
          <cell r="J655">
            <v>0</v>
          </cell>
          <cell r="K655">
            <v>2</v>
          </cell>
        </row>
        <row r="656">
          <cell r="A656">
            <v>93244988</v>
          </cell>
          <cell r="C656" t="str">
            <v>PF</v>
          </cell>
          <cell r="D656" t="str">
            <v>CEVA</v>
          </cell>
          <cell r="E656" t="str">
            <v>MG-I-04</v>
          </cell>
          <cell r="F656" t="str">
            <v>PROT CARTER</v>
          </cell>
          <cell r="G656" t="str">
            <v xml:space="preserve"> FILOAUTO</v>
          </cell>
          <cell r="H656">
            <v>80</v>
          </cell>
          <cell r="I656" t="str">
            <v>DOLLY</v>
          </cell>
          <cell r="J656">
            <v>0</v>
          </cell>
          <cell r="M656" t="str">
            <v>F23</v>
          </cell>
          <cell r="N656">
            <v>4</v>
          </cell>
          <cell r="O656">
            <v>2</v>
          </cell>
          <cell r="P656">
            <v>5</v>
          </cell>
        </row>
        <row r="657">
          <cell r="A657">
            <v>93254997</v>
          </cell>
          <cell r="B657" t="str">
            <v>G1</v>
          </cell>
          <cell r="C657" t="str">
            <v>GS</v>
          </cell>
          <cell r="D657" t="str">
            <v>CEVA</v>
          </cell>
          <cell r="E657" t="str">
            <v>MG-E-04</v>
          </cell>
          <cell r="F657" t="str">
            <v>ISOLAN.C L</v>
          </cell>
          <cell r="G657" t="str">
            <v>INYLBRA</v>
          </cell>
          <cell r="H657">
            <v>150</v>
          </cell>
          <cell r="I657" t="str">
            <v>0C354016</v>
          </cell>
          <cell r="J657">
            <v>0</v>
          </cell>
          <cell r="K657" t="str">
            <v>PEND</v>
          </cell>
          <cell r="M657" t="str">
            <v>F23</v>
          </cell>
          <cell r="N657">
            <v>1</v>
          </cell>
        </row>
        <row r="658">
          <cell r="A658">
            <v>93254998</v>
          </cell>
          <cell r="B658" t="str">
            <v>G1</v>
          </cell>
          <cell r="C658" t="str">
            <v>GS</v>
          </cell>
          <cell r="D658" t="str">
            <v>CEVA</v>
          </cell>
          <cell r="E658" t="str">
            <v>MG-E-04</v>
          </cell>
          <cell r="F658" t="str">
            <v>ISOLA C LD</v>
          </cell>
          <cell r="G658" t="str">
            <v>INYLBRA</v>
          </cell>
          <cell r="H658">
            <v>150</v>
          </cell>
          <cell r="I658" t="str">
            <v>0C354016</v>
          </cell>
          <cell r="J658">
            <v>0</v>
          </cell>
          <cell r="K658" t="str">
            <v>PEND</v>
          </cell>
          <cell r="M658" t="str">
            <v>F23</v>
          </cell>
          <cell r="N658">
            <v>1</v>
          </cell>
        </row>
        <row r="659">
          <cell r="A659">
            <v>93278591</v>
          </cell>
          <cell r="B659" t="str">
            <v>G1</v>
          </cell>
          <cell r="C659" t="str">
            <v>PN</v>
          </cell>
          <cell r="D659" t="str">
            <v>CEVA</v>
          </cell>
          <cell r="E659" t="str">
            <v>ÁREA TRANSF.</v>
          </cell>
          <cell r="F659" t="str">
            <v>ISOL B LE 5P</v>
          </cell>
          <cell r="G659" t="str">
            <v>RIETER AUT B</v>
          </cell>
          <cell r="H659">
            <v>120</v>
          </cell>
          <cell r="I659" t="str">
            <v>1/2 H20</v>
          </cell>
          <cell r="J659">
            <v>0</v>
          </cell>
          <cell r="K659">
            <v>1</v>
          </cell>
          <cell r="N659">
            <v>1</v>
          </cell>
          <cell r="O659">
            <v>1</v>
          </cell>
          <cell r="P659">
            <v>2</v>
          </cell>
        </row>
        <row r="660">
          <cell r="A660">
            <v>93278592</v>
          </cell>
          <cell r="B660" t="str">
            <v>G1</v>
          </cell>
          <cell r="C660" t="str">
            <v>PN</v>
          </cell>
          <cell r="D660" t="str">
            <v>CEVA</v>
          </cell>
          <cell r="E660" t="str">
            <v>ÁREA TRANSF.</v>
          </cell>
          <cell r="F660" t="str">
            <v>ISOL B LD 5P</v>
          </cell>
          <cell r="G660" t="str">
            <v>RIETER AUT B</v>
          </cell>
          <cell r="H660">
            <v>120</v>
          </cell>
          <cell r="I660" t="str">
            <v>1/2 H20</v>
          </cell>
          <cell r="J660">
            <v>0</v>
          </cell>
          <cell r="K660">
            <v>1</v>
          </cell>
          <cell r="N660">
            <v>1</v>
          </cell>
          <cell r="O660">
            <v>1</v>
          </cell>
          <cell r="P660">
            <v>2</v>
          </cell>
        </row>
        <row r="661">
          <cell r="A661">
            <v>93305482</v>
          </cell>
          <cell r="B661" t="str">
            <v>G1</v>
          </cell>
          <cell r="C661" t="str">
            <v>PF</v>
          </cell>
          <cell r="D661" t="str">
            <v>PEL</v>
          </cell>
          <cell r="E661" t="str">
            <v>MG-B-08</v>
          </cell>
          <cell r="F661" t="str">
            <v>CX DE AR</v>
          </cell>
          <cell r="G661" t="str">
            <v>PELZER</v>
          </cell>
          <cell r="H661">
            <v>60</v>
          </cell>
          <cell r="I661" t="str">
            <v>CESTO</v>
          </cell>
          <cell r="J661">
            <v>0</v>
          </cell>
          <cell r="K661">
            <v>1</v>
          </cell>
          <cell r="M661" t="str">
            <v>F23</v>
          </cell>
          <cell r="N661">
            <v>4</v>
          </cell>
          <cell r="O661">
            <v>2</v>
          </cell>
          <cell r="P661">
            <v>5</v>
          </cell>
        </row>
        <row r="662">
          <cell r="A662">
            <v>93337194</v>
          </cell>
          <cell r="B662" t="str">
            <v>G1</v>
          </cell>
          <cell r="D662" t="str">
            <v>CEVA</v>
          </cell>
          <cell r="E662" t="str">
            <v>ÁREA TRANSF.</v>
          </cell>
          <cell r="F662" t="str">
            <v>ISOL PLANO</v>
          </cell>
          <cell r="G662" t="str">
            <v>RIETER AUT B</v>
          </cell>
          <cell r="H662">
            <v>20</v>
          </cell>
          <cell r="I662" t="str">
            <v>DOLLY</v>
          </cell>
          <cell r="J662">
            <v>0</v>
          </cell>
          <cell r="K662" t="str">
            <v>PEND</v>
          </cell>
        </row>
        <row r="663">
          <cell r="A663">
            <v>93340054</v>
          </cell>
          <cell r="B663" t="str">
            <v>G1</v>
          </cell>
          <cell r="D663" t="str">
            <v>CEVA</v>
          </cell>
          <cell r="E663" t="str">
            <v>ÁREA TRANSF.</v>
          </cell>
          <cell r="F663" t="str">
            <v>MANGUEIRA A/C</v>
          </cell>
          <cell r="G663" t="str">
            <v xml:space="preserve"> TI BUNDY</v>
          </cell>
          <cell r="H663">
            <v>150</v>
          </cell>
          <cell r="I663" t="str">
            <v>DOLLY</v>
          </cell>
          <cell r="J663">
            <v>0</v>
          </cell>
          <cell r="K663">
            <v>1</v>
          </cell>
        </row>
        <row r="664">
          <cell r="A664">
            <v>93341266</v>
          </cell>
          <cell r="B664" t="str">
            <v>G1</v>
          </cell>
          <cell r="D664" t="str">
            <v>CEVA</v>
          </cell>
          <cell r="E664" t="str">
            <v>MG-F-14</v>
          </cell>
          <cell r="F664" t="str">
            <v>TP CXRD LD PR</v>
          </cell>
          <cell r="G664" t="str">
            <v>INYLBRA</v>
          </cell>
          <cell r="H664">
            <v>60</v>
          </cell>
          <cell r="I664" t="str">
            <v>DOLLIE</v>
          </cell>
          <cell r="J664">
            <v>0</v>
          </cell>
          <cell r="K664" t="str">
            <v>PEND</v>
          </cell>
        </row>
        <row r="665">
          <cell r="A665">
            <v>93341662</v>
          </cell>
          <cell r="B665" t="str">
            <v>G1</v>
          </cell>
          <cell r="D665" t="str">
            <v>CEVA</v>
          </cell>
          <cell r="E665" t="str">
            <v>RIETER</v>
          </cell>
          <cell r="F665" t="str">
            <v>ANTI RUIDO CELTA 5P</v>
          </cell>
          <cell r="G665" t="str">
            <v>RIETER GRAVATAÍ</v>
          </cell>
          <cell r="H665">
            <v>16</v>
          </cell>
          <cell r="I665" t="str">
            <v>00DOLLIE</v>
          </cell>
          <cell r="J665">
            <v>0</v>
          </cell>
        </row>
        <row r="666">
          <cell r="A666">
            <v>93341663</v>
          </cell>
          <cell r="B666" t="str">
            <v>G1</v>
          </cell>
          <cell r="D666" t="str">
            <v>CEVA</v>
          </cell>
          <cell r="E666" t="str">
            <v>RIETER</v>
          </cell>
          <cell r="F666" t="str">
            <v>ANTI RUIDO CELTA 3P</v>
          </cell>
          <cell r="G666" t="str">
            <v>RIETER GRAVATAÍ</v>
          </cell>
          <cell r="H666">
            <v>16</v>
          </cell>
          <cell r="I666" t="str">
            <v>00DOLLIE</v>
          </cell>
          <cell r="J666">
            <v>0</v>
          </cell>
        </row>
        <row r="667">
          <cell r="A667">
            <v>93344903</v>
          </cell>
          <cell r="B667" t="str">
            <v>G1</v>
          </cell>
          <cell r="D667" t="str">
            <v>CEVA</v>
          </cell>
          <cell r="E667" t="str">
            <v>MG-A-11C</v>
          </cell>
          <cell r="F667" t="str">
            <v>SUPORTE-IN</v>
          </cell>
          <cell r="G667" t="str">
            <v>PST INDUSTRI</v>
          </cell>
          <cell r="H667">
            <v>60</v>
          </cell>
          <cell r="I667">
            <v>2001</v>
          </cell>
          <cell r="J667">
            <v>0</v>
          </cell>
          <cell r="K667">
            <v>3</v>
          </cell>
        </row>
        <row r="668">
          <cell r="A668" t="str">
            <v>93344918</v>
          </cell>
          <cell r="B668" t="str">
            <v>G1</v>
          </cell>
          <cell r="D668" t="str">
            <v>CEVA</v>
          </cell>
          <cell r="E668" t="str">
            <v>MG-A-14A</v>
          </cell>
          <cell r="F668" t="str">
            <v>ETQ AC DELCO</v>
          </cell>
          <cell r="G668" t="str">
            <v>JL</v>
          </cell>
          <cell r="H668">
            <v>2000</v>
          </cell>
          <cell r="I668">
            <v>2002</v>
          </cell>
          <cell r="J668">
            <v>0</v>
          </cell>
          <cell r="K668">
            <v>1</v>
          </cell>
        </row>
        <row r="669">
          <cell r="A669">
            <v>93346427</v>
          </cell>
          <cell r="B669" t="str">
            <v>G1</v>
          </cell>
          <cell r="D669" t="str">
            <v>CEVA</v>
          </cell>
          <cell r="E669" t="str">
            <v>MG-A-10</v>
          </cell>
          <cell r="F669" t="str">
            <v>COL B SUPERIOR</v>
          </cell>
          <cell r="G669" t="str">
            <v>PELZER</v>
          </cell>
          <cell r="H669">
            <v>60</v>
          </cell>
          <cell r="I669" t="str">
            <v>CESTO</v>
          </cell>
          <cell r="J669">
            <v>0</v>
          </cell>
          <cell r="K669">
            <v>1</v>
          </cell>
        </row>
        <row r="670">
          <cell r="A670">
            <v>93346435</v>
          </cell>
          <cell r="B670" t="str">
            <v>G1</v>
          </cell>
          <cell r="D670" t="str">
            <v>PEL</v>
          </cell>
          <cell r="E670" t="str">
            <v>MG-B-06</v>
          </cell>
          <cell r="F670" t="str">
            <v>COL C SUP 5P</v>
          </cell>
          <cell r="G670" t="str">
            <v>PELZER</v>
          </cell>
          <cell r="H670">
            <v>15</v>
          </cell>
          <cell r="I670" t="str">
            <v>RACK</v>
          </cell>
          <cell r="J670">
            <v>1</v>
          </cell>
          <cell r="K670">
            <v>2</v>
          </cell>
        </row>
        <row r="671">
          <cell r="A671">
            <v>93347008</v>
          </cell>
          <cell r="F671" t="str">
            <v>TAPETE MAXX</v>
          </cell>
        </row>
        <row r="672">
          <cell r="A672">
            <v>93347505</v>
          </cell>
          <cell r="B672" t="str">
            <v>G1</v>
          </cell>
          <cell r="D672" t="str">
            <v>CEVA</v>
          </cell>
          <cell r="E672" t="str">
            <v>ÁREA TRANSF.</v>
          </cell>
          <cell r="F672" t="str">
            <v>DASH LIFE</v>
          </cell>
          <cell r="G672" t="str">
            <v xml:space="preserve"> RIETER AUT B</v>
          </cell>
          <cell r="H672">
            <v>30</v>
          </cell>
          <cell r="I672" t="str">
            <v>DOLLY</v>
          </cell>
          <cell r="J672">
            <v>0</v>
          </cell>
          <cell r="K672">
            <v>2</v>
          </cell>
        </row>
        <row r="673">
          <cell r="A673">
            <v>93347505</v>
          </cell>
          <cell r="B673" t="str">
            <v>G1</v>
          </cell>
          <cell r="D673" t="str">
            <v>CEVA</v>
          </cell>
          <cell r="E673" t="str">
            <v>ÁREA TRANSF.</v>
          </cell>
          <cell r="F673" t="str">
            <v>DASH LIFE</v>
          </cell>
          <cell r="G673" t="str">
            <v xml:space="preserve"> RIETER AUT B</v>
          </cell>
          <cell r="H673">
            <v>30</v>
          </cell>
          <cell r="I673" t="str">
            <v>DOLLY</v>
          </cell>
          <cell r="J673">
            <v>0</v>
          </cell>
          <cell r="K673">
            <v>2</v>
          </cell>
        </row>
        <row r="674">
          <cell r="A674">
            <v>93347505</v>
          </cell>
          <cell r="B674" t="str">
            <v>G1</v>
          </cell>
          <cell r="D674" t="str">
            <v>CEVA</v>
          </cell>
          <cell r="E674" t="str">
            <v>ÁREA TRANSF.</v>
          </cell>
          <cell r="F674" t="str">
            <v>DASH LIFE</v>
          </cell>
          <cell r="G674" t="str">
            <v xml:space="preserve"> RIETER AUT B</v>
          </cell>
          <cell r="H674">
            <v>30</v>
          </cell>
          <cell r="I674" t="str">
            <v>DOLLY</v>
          </cell>
          <cell r="J674">
            <v>0</v>
          </cell>
          <cell r="K674">
            <v>2</v>
          </cell>
        </row>
        <row r="675">
          <cell r="A675">
            <v>94741950</v>
          </cell>
          <cell r="B675" t="str">
            <v>G1</v>
          </cell>
          <cell r="D675" t="str">
            <v>CEVA</v>
          </cell>
          <cell r="E675" t="str">
            <v>MG-C1-06</v>
          </cell>
          <cell r="F675" t="str">
            <v>CINTO 3PTA</v>
          </cell>
          <cell r="G675" t="str">
            <v>CHRIS</v>
          </cell>
          <cell r="H675" t="str">
            <v>114</v>
          </cell>
          <cell r="I675" t="str">
            <v>H20</v>
          </cell>
          <cell r="J675">
            <v>0</v>
          </cell>
          <cell r="K675">
            <v>1</v>
          </cell>
        </row>
        <row r="676">
          <cell r="A676">
            <v>93354954</v>
          </cell>
          <cell r="B676" t="str">
            <v>G1</v>
          </cell>
          <cell r="D676" t="str">
            <v>CEVA</v>
          </cell>
          <cell r="E676" t="str">
            <v>MG-A-14A</v>
          </cell>
          <cell r="F676" t="str">
            <v>ETQ AR COND</v>
          </cell>
          <cell r="G676" t="str">
            <v>JL</v>
          </cell>
          <cell r="H676">
            <v>1000</v>
          </cell>
          <cell r="I676">
            <v>2001</v>
          </cell>
          <cell r="J676">
            <v>0</v>
          </cell>
          <cell r="K676">
            <v>1</v>
          </cell>
        </row>
        <row r="677">
          <cell r="A677">
            <v>93355456</v>
          </cell>
          <cell r="B677" t="str">
            <v>G1</v>
          </cell>
          <cell r="D677" t="str">
            <v>CEVA</v>
          </cell>
          <cell r="E677" t="str">
            <v>PT - USO</v>
          </cell>
          <cell r="F677" t="str">
            <v>SUSP LD NG RI</v>
          </cell>
          <cell r="G677" t="str">
            <v>DELPHI</v>
          </cell>
          <cell r="H677">
            <v>1</v>
          </cell>
          <cell r="I677" t="str">
            <v>DOLLY</v>
          </cell>
          <cell r="J677">
            <v>0</v>
          </cell>
        </row>
        <row r="678">
          <cell r="A678">
            <v>93355457</v>
          </cell>
          <cell r="B678" t="str">
            <v>G1</v>
          </cell>
          <cell r="D678" t="str">
            <v>CEVA</v>
          </cell>
          <cell r="E678" t="str">
            <v>PT - USO</v>
          </cell>
          <cell r="F678" t="str">
            <v>SUSP LE NG RJ</v>
          </cell>
          <cell r="G678" t="str">
            <v>DELPHI</v>
          </cell>
          <cell r="H678">
            <v>1</v>
          </cell>
          <cell r="I678" t="str">
            <v>DOLLY</v>
          </cell>
          <cell r="J678">
            <v>0</v>
          </cell>
        </row>
        <row r="679">
          <cell r="A679">
            <v>93355458</v>
          </cell>
          <cell r="B679" t="str">
            <v>G1</v>
          </cell>
          <cell r="D679" t="str">
            <v>CEVA</v>
          </cell>
          <cell r="E679" t="str">
            <v>PT - USO</v>
          </cell>
          <cell r="F679" t="str">
            <v>SUSP LD NG RJ</v>
          </cell>
          <cell r="G679" t="str">
            <v>DELPHI</v>
          </cell>
          <cell r="H679">
            <v>1</v>
          </cell>
          <cell r="I679" t="str">
            <v>DOLLY</v>
          </cell>
          <cell r="J679">
            <v>0</v>
          </cell>
        </row>
        <row r="680">
          <cell r="A680">
            <v>93355461</v>
          </cell>
          <cell r="B680" t="str">
            <v>G1</v>
          </cell>
          <cell r="D680" t="str">
            <v>CEVA</v>
          </cell>
          <cell r="E680" t="str">
            <v>PT - USO</v>
          </cell>
          <cell r="F680" t="str">
            <v>SUSP LE NG RL</v>
          </cell>
          <cell r="G680" t="str">
            <v>DELPHI</v>
          </cell>
          <cell r="H680">
            <v>1</v>
          </cell>
          <cell r="I680" t="str">
            <v>DOLLY</v>
          </cell>
          <cell r="J680">
            <v>0</v>
          </cell>
        </row>
        <row r="681">
          <cell r="A681">
            <v>93355462</v>
          </cell>
          <cell r="B681" t="str">
            <v>G1</v>
          </cell>
          <cell r="D681" t="str">
            <v>CEVA</v>
          </cell>
          <cell r="E681" t="str">
            <v>PT - USO</v>
          </cell>
          <cell r="F681" t="str">
            <v>SUSP LD NG RL</v>
          </cell>
          <cell r="G681" t="str">
            <v>DELPHI</v>
          </cell>
          <cell r="H681">
            <v>1</v>
          </cell>
          <cell r="I681" t="str">
            <v>DOLLY</v>
          </cell>
          <cell r="J681">
            <v>0</v>
          </cell>
        </row>
        <row r="682">
          <cell r="A682">
            <v>93357487</v>
          </cell>
          <cell r="B682" t="str">
            <v>G1</v>
          </cell>
          <cell r="D682" t="str">
            <v>CEVA</v>
          </cell>
          <cell r="E682" t="str">
            <v>MG-A-11</v>
          </cell>
          <cell r="F682" t="str">
            <v>COL B 3P</v>
          </cell>
          <cell r="G682" t="str">
            <v xml:space="preserve"> PELZER </v>
          </cell>
          <cell r="H682">
            <v>45</v>
          </cell>
          <cell r="I682" t="str">
            <v>DOLLY</v>
          </cell>
          <cell r="J682">
            <v>0</v>
          </cell>
          <cell r="K682">
            <v>1</v>
          </cell>
        </row>
        <row r="683">
          <cell r="A683">
            <v>93365303</v>
          </cell>
          <cell r="B683" t="str">
            <v>G1</v>
          </cell>
          <cell r="D683" t="str">
            <v>GES</v>
          </cell>
          <cell r="E683" t="str">
            <v>MG-C-03</v>
          </cell>
          <cell r="F683" t="str">
            <v>DEF CALOR FR</v>
          </cell>
          <cell r="G683" t="str">
            <v>GESTAMP</v>
          </cell>
          <cell r="H683">
            <v>130</v>
          </cell>
          <cell r="I683" t="str">
            <v>DOLLY</v>
          </cell>
          <cell r="J683">
            <v>0</v>
          </cell>
          <cell r="K683">
            <v>1</v>
          </cell>
        </row>
        <row r="684">
          <cell r="A684">
            <v>93377903</v>
          </cell>
          <cell r="B684" t="str">
            <v>G1</v>
          </cell>
          <cell r="D684" t="str">
            <v>CEVA</v>
          </cell>
          <cell r="E684" t="str">
            <v>MG-D-10</v>
          </cell>
          <cell r="F684" t="str">
            <v xml:space="preserve"> LANTERNA NG </v>
          </cell>
          <cell r="G684" t="str">
            <v xml:space="preserve">ARTEB </v>
          </cell>
          <cell r="H684">
            <v>30</v>
          </cell>
          <cell r="I684" t="str">
            <v>DOLLIE</v>
          </cell>
          <cell r="J684">
            <v>0</v>
          </cell>
          <cell r="K684" t="str">
            <v>PEND</v>
          </cell>
        </row>
        <row r="685">
          <cell r="A685">
            <v>93378435</v>
          </cell>
          <cell r="B685" t="str">
            <v>G1</v>
          </cell>
          <cell r="D685" t="str">
            <v>CEVA</v>
          </cell>
          <cell r="E685" t="str">
            <v>MG-A-05</v>
          </cell>
          <cell r="F685" t="str">
            <v>FENDER LE</v>
          </cell>
          <cell r="G685" t="str">
            <v>PELZER</v>
          </cell>
          <cell r="H685">
            <v>60</v>
          </cell>
          <cell r="I685" t="str">
            <v>CESTO</v>
          </cell>
          <cell r="J685">
            <v>1</v>
          </cell>
          <cell r="K685">
            <v>2</v>
          </cell>
        </row>
        <row r="686">
          <cell r="A686">
            <v>93378436</v>
          </cell>
          <cell r="B686" t="str">
            <v>G1</v>
          </cell>
          <cell r="D686" t="str">
            <v>PEL</v>
          </cell>
          <cell r="E686" t="str">
            <v>MG-A-02</v>
          </cell>
          <cell r="F686" t="str">
            <v>FENDER LD</v>
          </cell>
          <cell r="G686" t="str">
            <v>PELZER</v>
          </cell>
          <cell r="H686">
            <v>60</v>
          </cell>
          <cell r="I686" t="str">
            <v>CESTO</v>
          </cell>
          <cell r="J686">
            <v>1</v>
          </cell>
          <cell r="K686">
            <v>2</v>
          </cell>
        </row>
        <row r="687">
          <cell r="A687">
            <v>93381498</v>
          </cell>
          <cell r="B687" t="str">
            <v>G1</v>
          </cell>
          <cell r="D687" t="str">
            <v>CEVA</v>
          </cell>
          <cell r="E687" t="str">
            <v>MG-F-14</v>
          </cell>
          <cell r="F687" t="str">
            <v>TP CXRD LD PR</v>
          </cell>
          <cell r="G687" t="str">
            <v>INYLBRA</v>
          </cell>
          <cell r="H687">
            <v>60</v>
          </cell>
          <cell r="I687" t="str">
            <v>DOLLY</v>
          </cell>
          <cell r="J687">
            <v>0</v>
          </cell>
          <cell r="K687">
            <v>1</v>
          </cell>
        </row>
        <row r="688">
          <cell r="A688">
            <v>93381512</v>
          </cell>
          <cell r="B688" t="str">
            <v>G1</v>
          </cell>
          <cell r="D688" t="str">
            <v>CEVA</v>
          </cell>
          <cell r="E688" t="str">
            <v>MG-F-05</v>
          </cell>
          <cell r="F688" t="str">
            <v>GUARN PRISMA</v>
          </cell>
          <cell r="G688" t="str">
            <v>SAARGUMMI</v>
          </cell>
          <cell r="H688">
            <v>100</v>
          </cell>
          <cell r="I688" t="str">
            <v>ARTOK</v>
          </cell>
          <cell r="J688">
            <v>0</v>
          </cell>
          <cell r="K688">
            <v>1</v>
          </cell>
        </row>
        <row r="689">
          <cell r="A689">
            <v>93381532</v>
          </cell>
          <cell r="B689" t="str">
            <v>G1</v>
          </cell>
          <cell r="D689" t="str">
            <v>PEL</v>
          </cell>
          <cell r="E689" t="str">
            <v>MG-B-11</v>
          </cell>
          <cell r="F689" t="str">
            <v>SLIDER T/D PR</v>
          </cell>
          <cell r="G689" t="str">
            <v>PELZER</v>
          </cell>
          <cell r="H689">
            <v>150</v>
          </cell>
          <cell r="I689" t="str">
            <v>CESTO</v>
          </cell>
          <cell r="J689">
            <v>0</v>
          </cell>
          <cell r="K689">
            <v>1</v>
          </cell>
        </row>
        <row r="690">
          <cell r="A690">
            <v>93381533</v>
          </cell>
          <cell r="B690" t="str">
            <v>G1</v>
          </cell>
          <cell r="D690" t="str">
            <v>PEL</v>
          </cell>
          <cell r="E690" t="str">
            <v>MG-A-09</v>
          </cell>
          <cell r="F690" t="str">
            <v>SLIDER T/E PR</v>
          </cell>
          <cell r="G690" t="str">
            <v>PELZER</v>
          </cell>
          <cell r="H690">
            <v>150</v>
          </cell>
          <cell r="I690" t="str">
            <v>CESTO</v>
          </cell>
          <cell r="J690">
            <v>0</v>
          </cell>
          <cell r="K690">
            <v>1</v>
          </cell>
        </row>
        <row r="691">
          <cell r="A691">
            <v>93381899</v>
          </cell>
          <cell r="B691" t="str">
            <v>G1</v>
          </cell>
          <cell r="D691" t="str">
            <v>CEVA</v>
          </cell>
          <cell r="E691" t="str">
            <v>MG-E-11</v>
          </cell>
          <cell r="F691" t="str">
            <v xml:space="preserve"> LANTERNA PR</v>
          </cell>
          <cell r="G691" t="str">
            <v>ARTEB</v>
          </cell>
          <cell r="H691">
            <v>30</v>
          </cell>
          <cell r="I691" t="str">
            <v>DOLLY</v>
          </cell>
          <cell r="J691">
            <v>0</v>
          </cell>
          <cell r="K691" t="str">
            <v>PEND</v>
          </cell>
        </row>
        <row r="692">
          <cell r="A692">
            <v>93381899</v>
          </cell>
          <cell r="B692" t="str">
            <v>G1</v>
          </cell>
          <cell r="D692" t="str">
            <v>CEVA</v>
          </cell>
          <cell r="E692" t="str">
            <v>MG-E-11</v>
          </cell>
          <cell r="F692" t="str">
            <v xml:space="preserve"> LANTERNA PR</v>
          </cell>
          <cell r="G692" t="str">
            <v>ARTEB</v>
          </cell>
          <cell r="H692">
            <v>30</v>
          </cell>
          <cell r="I692" t="str">
            <v>DOLLY</v>
          </cell>
          <cell r="J692">
            <v>0</v>
          </cell>
          <cell r="K692" t="str">
            <v>PEND</v>
          </cell>
        </row>
        <row r="693">
          <cell r="A693">
            <v>94741951</v>
          </cell>
          <cell r="B693" t="str">
            <v>G1</v>
          </cell>
          <cell r="D693" t="str">
            <v>CEVA</v>
          </cell>
          <cell r="E693" t="str">
            <v>MG-C1-07</v>
          </cell>
          <cell r="F693" t="str">
            <v>CINTO 5PTA</v>
          </cell>
          <cell r="G693" t="str">
            <v>CHRIS</v>
          </cell>
          <cell r="H693" t="str">
            <v>114</v>
          </cell>
          <cell r="I693" t="str">
            <v>H20</v>
          </cell>
          <cell r="J693">
            <v>0</v>
          </cell>
          <cell r="K693">
            <v>1</v>
          </cell>
        </row>
        <row r="694">
          <cell r="A694">
            <v>93384682</v>
          </cell>
          <cell r="B694" t="str">
            <v>G1</v>
          </cell>
          <cell r="D694" t="str">
            <v>PEL</v>
          </cell>
          <cell r="E694" t="str">
            <v>MG-A-08</v>
          </cell>
          <cell r="F694" t="str">
            <v>PNL CURVÃO</v>
          </cell>
          <cell r="G694" t="str">
            <v>PELZER</v>
          </cell>
          <cell r="H694">
            <v>90</v>
          </cell>
          <cell r="I694" t="str">
            <v>CESTO</v>
          </cell>
          <cell r="J694">
            <v>0</v>
          </cell>
          <cell r="K694">
            <v>1</v>
          </cell>
        </row>
        <row r="695">
          <cell r="A695">
            <v>93384693</v>
          </cell>
          <cell r="B695" t="str">
            <v>G1</v>
          </cell>
          <cell r="D695" t="str">
            <v>PEL</v>
          </cell>
          <cell r="E695" t="str">
            <v>MG-C-03</v>
          </cell>
          <cell r="F695" t="str">
            <v>COL B INFERIOR</v>
          </cell>
          <cell r="G695" t="str">
            <v>PELZER</v>
          </cell>
          <cell r="H695">
            <v>60</v>
          </cell>
          <cell r="I695" t="str">
            <v>CESTO</v>
          </cell>
          <cell r="J695">
            <v>0</v>
          </cell>
          <cell r="K695">
            <v>1</v>
          </cell>
        </row>
        <row r="696">
          <cell r="A696">
            <v>93384716</v>
          </cell>
          <cell r="B696" t="str">
            <v>G1</v>
          </cell>
          <cell r="D696" t="str">
            <v>PEL</v>
          </cell>
          <cell r="E696" t="str">
            <v>MG-C-04</v>
          </cell>
          <cell r="F696" t="str">
            <v>COLUNA A</v>
          </cell>
          <cell r="G696" t="str">
            <v>PELZER</v>
          </cell>
          <cell r="H696">
            <v>60</v>
          </cell>
          <cell r="I696" t="str">
            <v>CESTO</v>
          </cell>
          <cell r="J696">
            <v>0</v>
          </cell>
          <cell r="K696">
            <v>1</v>
          </cell>
        </row>
        <row r="697">
          <cell r="A697">
            <v>93384737</v>
          </cell>
          <cell r="B697" t="str">
            <v>G1</v>
          </cell>
          <cell r="D697" t="str">
            <v>CEVA</v>
          </cell>
          <cell r="E697" t="str">
            <v>MG-C-05</v>
          </cell>
          <cell r="F697" t="str">
            <v>COL C INF 5P</v>
          </cell>
          <cell r="G697" t="str">
            <v>PELZER</v>
          </cell>
          <cell r="H697">
            <v>32</v>
          </cell>
          <cell r="I697" t="str">
            <v>DOLLY</v>
          </cell>
          <cell r="J697">
            <v>0</v>
          </cell>
          <cell r="K697">
            <v>1</v>
          </cell>
        </row>
        <row r="698">
          <cell r="A698">
            <v>93386110</v>
          </cell>
          <cell r="F698" t="str">
            <v>TAPETE 5P</v>
          </cell>
        </row>
        <row r="699">
          <cell r="A699">
            <v>93386141</v>
          </cell>
          <cell r="B699" t="str">
            <v>G1</v>
          </cell>
          <cell r="D699" t="str">
            <v>CEVA</v>
          </cell>
          <cell r="E699" t="str">
            <v>MG-A-13A</v>
          </cell>
          <cell r="F699" t="str">
            <v>ETIQUETA ADITIVO</v>
          </cell>
          <cell r="G699" t="str">
            <v>JL</v>
          </cell>
          <cell r="H699">
            <v>100</v>
          </cell>
          <cell r="I699">
            <v>2001</v>
          </cell>
          <cell r="J699">
            <v>0</v>
          </cell>
          <cell r="K699">
            <v>1</v>
          </cell>
        </row>
        <row r="700">
          <cell r="A700">
            <v>93386558</v>
          </cell>
          <cell r="B700" t="str">
            <v>G1</v>
          </cell>
          <cell r="D700" t="str">
            <v>CEVA</v>
          </cell>
          <cell r="E700" t="str">
            <v>MG-C-06</v>
          </cell>
          <cell r="F700" t="str">
            <v>TAP CXRDLD</v>
          </cell>
          <cell r="G700" t="str">
            <v>INYLBRA</v>
          </cell>
          <cell r="H700">
            <v>60</v>
          </cell>
          <cell r="I700" t="str">
            <v>0C354016</v>
          </cell>
          <cell r="J700">
            <v>0</v>
          </cell>
          <cell r="K700">
            <v>1</v>
          </cell>
        </row>
        <row r="701">
          <cell r="A701">
            <v>93386561</v>
          </cell>
          <cell r="B701" t="str">
            <v>G1</v>
          </cell>
          <cell r="D701" t="str">
            <v>CEVA</v>
          </cell>
          <cell r="E701" t="str">
            <v>MG-C-06</v>
          </cell>
          <cell r="F701" t="str">
            <v>TAP CXRDLE</v>
          </cell>
          <cell r="G701" t="str">
            <v>INYLBRA</v>
          </cell>
          <cell r="H701">
            <v>60</v>
          </cell>
          <cell r="I701" t="str">
            <v>0C354016</v>
          </cell>
          <cell r="J701">
            <v>0</v>
          </cell>
          <cell r="K701">
            <v>1</v>
          </cell>
        </row>
        <row r="702">
          <cell r="A702">
            <v>93399887</v>
          </cell>
          <cell r="C702" t="str">
            <v>PF</v>
          </cell>
          <cell r="D702" t="str">
            <v>CEVA</v>
          </cell>
          <cell r="E702" t="str">
            <v>PTO USO</v>
          </cell>
          <cell r="F702" t="str">
            <v>EIXO TRASEIRO</v>
          </cell>
          <cell r="G702" t="str">
            <v xml:space="preserve"> DELPHI</v>
          </cell>
          <cell r="H702">
            <v>10</v>
          </cell>
          <cell r="I702" t="str">
            <v>DOLLIE</v>
          </cell>
          <cell r="J702">
            <v>0</v>
          </cell>
          <cell r="K702" t="str">
            <v>ON SITE</v>
          </cell>
          <cell r="M702" t="str">
            <v>F23</v>
          </cell>
          <cell r="N702">
            <v>2</v>
          </cell>
          <cell r="O702">
            <v>1</v>
          </cell>
          <cell r="P702">
            <v>2</v>
          </cell>
        </row>
        <row r="703">
          <cell r="A703">
            <v>94701047</v>
          </cell>
          <cell r="B703" t="str">
            <v>G1</v>
          </cell>
          <cell r="D703" t="str">
            <v>CEVA</v>
          </cell>
          <cell r="E703" t="str">
            <v>ÁREA TRANSF.</v>
          </cell>
          <cell r="F703" t="str">
            <v>P. PCTE PRISMA</v>
          </cell>
          <cell r="G703" t="str">
            <v>RIETER AUT B</v>
          </cell>
          <cell r="H703">
            <v>40</v>
          </cell>
          <cell r="I703" t="str">
            <v>DOLLY</v>
          </cell>
          <cell r="J703">
            <v>1</v>
          </cell>
          <cell r="K703">
            <v>2</v>
          </cell>
        </row>
        <row r="704">
          <cell r="A704">
            <v>94765288</v>
          </cell>
          <cell r="B704" t="str">
            <v>G1</v>
          </cell>
          <cell r="D704" t="str">
            <v>CEVA</v>
          </cell>
          <cell r="E704" t="str">
            <v>MG-A-02</v>
          </cell>
          <cell r="F704" t="str">
            <v>BATERIA 42AH</v>
          </cell>
          <cell r="G704" t="str">
            <v>JOHNSON CONT</v>
          </cell>
          <cell r="H704">
            <v>75</v>
          </cell>
          <cell r="I704" t="str">
            <v>PALLET</v>
          </cell>
          <cell r="J704">
            <v>0</v>
          </cell>
          <cell r="K704">
            <v>1</v>
          </cell>
        </row>
        <row r="705">
          <cell r="A705">
            <v>94701921</v>
          </cell>
          <cell r="B705" t="str">
            <v>G1</v>
          </cell>
          <cell r="D705" t="str">
            <v>CEVA</v>
          </cell>
          <cell r="E705" t="str">
            <v>MG-B-02</v>
          </cell>
          <cell r="F705" t="str">
            <v>FILTRO 1.0</v>
          </cell>
          <cell r="G705" t="str">
            <v>MANN</v>
          </cell>
          <cell r="H705">
            <v>130</v>
          </cell>
          <cell r="I705" t="str">
            <v>H20</v>
          </cell>
          <cell r="J705">
            <v>0</v>
          </cell>
          <cell r="K705">
            <v>1</v>
          </cell>
        </row>
        <row r="706">
          <cell r="A706">
            <v>94702086</v>
          </cell>
          <cell r="B706" t="str">
            <v>G1</v>
          </cell>
          <cell r="D706" t="str">
            <v>CEVA</v>
          </cell>
          <cell r="E706" t="str">
            <v>PT - USO</v>
          </cell>
          <cell r="F706" t="str">
            <v>SUSP LE PR RG</v>
          </cell>
          <cell r="G706" t="str">
            <v>DELPHI</v>
          </cell>
          <cell r="H706">
            <v>1</v>
          </cell>
          <cell r="I706" t="str">
            <v>DOLLY</v>
          </cell>
          <cell r="J706">
            <v>0</v>
          </cell>
        </row>
        <row r="707">
          <cell r="A707">
            <v>94702087</v>
          </cell>
          <cell r="B707" t="str">
            <v>G1</v>
          </cell>
          <cell r="D707" t="str">
            <v>CEVA</v>
          </cell>
          <cell r="E707" t="str">
            <v>PT - USO</v>
          </cell>
          <cell r="F707" t="str">
            <v>SUSP LD PR RG</v>
          </cell>
          <cell r="G707" t="str">
            <v>DELPHI</v>
          </cell>
          <cell r="H707">
            <v>1</v>
          </cell>
          <cell r="I707" t="str">
            <v>DOLLY</v>
          </cell>
          <cell r="J707">
            <v>0</v>
          </cell>
        </row>
        <row r="708">
          <cell r="A708">
            <v>94702088</v>
          </cell>
          <cell r="B708" t="str">
            <v>G1</v>
          </cell>
          <cell r="D708" t="str">
            <v>CEVA</v>
          </cell>
          <cell r="E708" t="str">
            <v>PT - USO</v>
          </cell>
          <cell r="F708" t="str">
            <v>SUSP LE PR RH</v>
          </cell>
          <cell r="G708" t="str">
            <v>DELPHI</v>
          </cell>
          <cell r="H708">
            <v>1</v>
          </cell>
          <cell r="I708" t="str">
            <v>DOLLY</v>
          </cell>
          <cell r="J708">
            <v>0</v>
          </cell>
        </row>
        <row r="709">
          <cell r="A709">
            <v>94702089</v>
          </cell>
          <cell r="B709" t="str">
            <v>G1</v>
          </cell>
          <cell r="D709" t="str">
            <v>CEVA</v>
          </cell>
          <cell r="E709" t="str">
            <v>PT - USO</v>
          </cell>
          <cell r="F709" t="str">
            <v>SUSP LD PR RH</v>
          </cell>
          <cell r="G709" t="str">
            <v>DELPHI</v>
          </cell>
          <cell r="H709">
            <v>1</v>
          </cell>
          <cell r="I709" t="str">
            <v>DOLLY</v>
          </cell>
          <cell r="J709">
            <v>0</v>
          </cell>
        </row>
        <row r="710">
          <cell r="A710">
            <v>94705475</v>
          </cell>
          <cell r="B710" t="str">
            <v>G1</v>
          </cell>
          <cell r="D710" t="str">
            <v>CEVA</v>
          </cell>
          <cell r="E710" t="str">
            <v>ÁREA TRANSF.</v>
          </cell>
          <cell r="F710" t="str">
            <v>ISOL CURVÃO</v>
          </cell>
          <cell r="G710" t="str">
            <v>RIETER</v>
          </cell>
          <cell r="H710">
            <v>280</v>
          </cell>
          <cell r="I710" t="str">
            <v>DOLLY</v>
          </cell>
          <cell r="J710">
            <v>0</v>
          </cell>
          <cell r="K710">
            <v>1</v>
          </cell>
        </row>
        <row r="711">
          <cell r="A711">
            <v>94706430</v>
          </cell>
          <cell r="B711" t="str">
            <v>G1</v>
          </cell>
          <cell r="D711" t="str">
            <v>CEVA</v>
          </cell>
          <cell r="F711" t="str">
            <v>MANUAL EXPORT</v>
          </cell>
          <cell r="G711" t="str">
            <v>25217D</v>
          </cell>
          <cell r="I711">
            <v>2004</v>
          </cell>
          <cell r="J711">
            <v>0</v>
          </cell>
        </row>
        <row r="712">
          <cell r="A712">
            <v>94706433</v>
          </cell>
          <cell r="B712" t="str">
            <v>G1</v>
          </cell>
          <cell r="D712" t="str">
            <v>CEVA</v>
          </cell>
          <cell r="F712" t="str">
            <v>SUPLEMENTO NG</v>
          </cell>
          <cell r="G712" t="str">
            <v>PANCROM INDU</v>
          </cell>
          <cell r="I712">
            <v>2004</v>
          </cell>
          <cell r="J712">
            <v>0</v>
          </cell>
        </row>
        <row r="713">
          <cell r="A713">
            <v>94708681</v>
          </cell>
          <cell r="B713" t="str">
            <v>G1</v>
          </cell>
          <cell r="D713" t="str">
            <v>CEVA</v>
          </cell>
          <cell r="F713" t="str">
            <v>SELADOR-SU</v>
          </cell>
          <cell r="G713" t="str">
            <v>KK - MGOC</v>
          </cell>
          <cell r="J713">
            <v>0</v>
          </cell>
        </row>
        <row r="714">
          <cell r="A714">
            <v>94710007</v>
          </cell>
          <cell r="B714" t="str">
            <v>G1</v>
          </cell>
          <cell r="D714" t="str">
            <v>CEVA</v>
          </cell>
          <cell r="F714" t="str">
            <v>SUPLEMENTO PRISMA</v>
          </cell>
          <cell r="G714" t="str">
            <v>PANCROM INDU</v>
          </cell>
          <cell r="I714">
            <v>2004</v>
          </cell>
          <cell r="J714">
            <v>0</v>
          </cell>
        </row>
        <row r="715">
          <cell r="A715">
            <v>94710082</v>
          </cell>
          <cell r="B715" t="str">
            <v>G1</v>
          </cell>
          <cell r="D715" t="str">
            <v>CEVA</v>
          </cell>
          <cell r="E715" t="str">
            <v>MG-B-04</v>
          </cell>
          <cell r="F715" t="str">
            <v>COL C C/ AUTO FALANTE</v>
          </cell>
          <cell r="G715" t="str">
            <v>PELZER</v>
          </cell>
          <cell r="H715">
            <v>15</v>
          </cell>
          <cell r="I715" t="str">
            <v>RACK</v>
          </cell>
          <cell r="J715">
            <v>0</v>
          </cell>
          <cell r="K715">
            <v>1</v>
          </cell>
        </row>
        <row r="716">
          <cell r="A716">
            <v>94711449</v>
          </cell>
          <cell r="B716" t="str">
            <v>KK</v>
          </cell>
          <cell r="D716" t="str">
            <v>CEVA</v>
          </cell>
          <cell r="F716" t="str">
            <v>TANQUE CJ-</v>
          </cell>
          <cell r="G716" t="str">
            <v>IPA-SOPLAST</v>
          </cell>
          <cell r="H716">
            <v>10</v>
          </cell>
          <cell r="I716" t="str">
            <v>DOLLY</v>
          </cell>
          <cell r="J716">
            <v>0</v>
          </cell>
          <cell r="K716" t="str">
            <v>PEND</v>
          </cell>
        </row>
        <row r="717">
          <cell r="A717" t="str">
            <v xml:space="preserve"> 94715539</v>
          </cell>
          <cell r="B717" t="str">
            <v>G1</v>
          </cell>
          <cell r="C717" t="str">
            <v>PF</v>
          </cell>
          <cell r="D717" t="str">
            <v>CEVA</v>
          </cell>
          <cell r="E717" t="str">
            <v>MG-B-17C</v>
          </cell>
          <cell r="F717" t="str">
            <v>TRAV CAB ACEL</v>
          </cell>
          <cell r="G717" t="str">
            <v xml:space="preserve"> TRANSTECHNOL</v>
          </cell>
          <cell r="H717">
            <v>700</v>
          </cell>
          <cell r="I717">
            <v>2001</v>
          </cell>
          <cell r="J717">
            <v>0</v>
          </cell>
          <cell r="K717">
            <v>1</v>
          </cell>
          <cell r="M717" t="str">
            <v>F23</v>
          </cell>
          <cell r="N717">
            <v>1</v>
          </cell>
          <cell r="O717">
            <v>1</v>
          </cell>
          <cell r="P717">
            <v>2</v>
          </cell>
        </row>
        <row r="718">
          <cell r="A718">
            <v>94719581</v>
          </cell>
          <cell r="B718" t="str">
            <v>G1</v>
          </cell>
          <cell r="D718" t="str">
            <v>CEVA</v>
          </cell>
          <cell r="E718" t="str">
            <v>MG-A-14C</v>
          </cell>
          <cell r="F718" t="str">
            <v>PARAFUSO-S</v>
          </cell>
          <cell r="G718" t="str">
            <v>CONTINENTAL</v>
          </cell>
          <cell r="H718">
            <v>4000</v>
          </cell>
          <cell r="I718">
            <v>2001</v>
          </cell>
          <cell r="J718">
            <v>0</v>
          </cell>
          <cell r="K718">
            <v>1</v>
          </cell>
        </row>
        <row r="719">
          <cell r="A719">
            <v>94735186</v>
          </cell>
          <cell r="B719" t="str">
            <v>G1</v>
          </cell>
          <cell r="D719" t="str">
            <v>CEVA</v>
          </cell>
          <cell r="E719" t="str">
            <v>MG-B-10</v>
          </cell>
          <cell r="F719" t="str">
            <v xml:space="preserve"> PNL LAT SUPER</v>
          </cell>
          <cell r="G719" t="str">
            <v>PELZER</v>
          </cell>
          <cell r="H719">
            <v>15</v>
          </cell>
          <cell r="I719" t="str">
            <v>RACK</v>
          </cell>
          <cell r="J719">
            <v>0</v>
          </cell>
          <cell r="K719">
            <v>1</v>
          </cell>
        </row>
        <row r="720">
          <cell r="A720">
            <v>94735550</v>
          </cell>
          <cell r="B720" t="str">
            <v>G1</v>
          </cell>
          <cell r="D720" t="str">
            <v>PEL</v>
          </cell>
          <cell r="E720" t="str">
            <v>MG</v>
          </cell>
          <cell r="F720" t="str">
            <v>LATERAL CURVÃO DARK</v>
          </cell>
          <cell r="G720" t="str">
            <v>PELZER</v>
          </cell>
          <cell r="H720">
            <v>90</v>
          </cell>
          <cell r="I720" t="str">
            <v>CESTO</v>
          </cell>
          <cell r="J720">
            <v>0</v>
          </cell>
          <cell r="K720">
            <v>1</v>
          </cell>
        </row>
        <row r="721">
          <cell r="A721">
            <v>94736683</v>
          </cell>
          <cell r="F721" t="str">
            <v xml:space="preserve">TAPETE 5 PORTAS </v>
          </cell>
        </row>
        <row r="722">
          <cell r="A722">
            <v>94738898</v>
          </cell>
          <cell r="B722" t="str">
            <v>G1</v>
          </cell>
          <cell r="D722" t="str">
            <v>CEVA</v>
          </cell>
          <cell r="E722" t="str">
            <v>MG-A-</v>
          </cell>
          <cell r="F722" t="str">
            <v>MANUAL PRISMA</v>
          </cell>
          <cell r="G722" t="str">
            <v>PANCROM INDU</v>
          </cell>
          <cell r="H722">
            <v>40</v>
          </cell>
          <cell r="I722">
            <v>2004</v>
          </cell>
          <cell r="J722">
            <v>80</v>
          </cell>
          <cell r="K722">
            <v>800</v>
          </cell>
        </row>
        <row r="723">
          <cell r="A723">
            <v>94760370</v>
          </cell>
          <cell r="B723" t="str">
            <v>G1</v>
          </cell>
          <cell r="D723" t="str">
            <v>CEVA</v>
          </cell>
          <cell r="E723" t="str">
            <v>MG-A-17</v>
          </cell>
          <cell r="F723" t="str">
            <v>PNL LAT LIFE</v>
          </cell>
          <cell r="G723" t="str">
            <v>PELZER</v>
          </cell>
          <cell r="H723">
            <v>15</v>
          </cell>
          <cell r="I723" t="str">
            <v>RACK</v>
          </cell>
          <cell r="J723">
            <v>1</v>
          </cell>
          <cell r="K723">
            <v>3</v>
          </cell>
        </row>
        <row r="724">
          <cell r="A724">
            <v>94761651</v>
          </cell>
          <cell r="B724" t="str">
            <v>G1</v>
          </cell>
          <cell r="D724" t="str">
            <v>CEVA</v>
          </cell>
          <cell r="E724" t="str">
            <v>MG-D-03</v>
          </cell>
          <cell r="F724" t="str">
            <v>MANUAL NG</v>
          </cell>
          <cell r="G724" t="str">
            <v>PANCROM INDU</v>
          </cell>
          <cell r="H724">
            <v>40</v>
          </cell>
          <cell r="I724">
            <v>2004</v>
          </cell>
          <cell r="J724" t="str">
            <v>5CXs</v>
          </cell>
          <cell r="K724" t="str">
            <v>25CXs</v>
          </cell>
        </row>
        <row r="725">
          <cell r="A725" t="str">
            <v>93254997/8</v>
          </cell>
          <cell r="B725" t="str">
            <v>G1</v>
          </cell>
          <cell r="D725" t="str">
            <v>CEVA</v>
          </cell>
          <cell r="E725" t="str">
            <v>ÁREA TRANSF.</v>
          </cell>
          <cell r="F725" t="str">
            <v>ISOL. COL B 3P</v>
          </cell>
          <cell r="G725" t="str">
            <v>RIETER AUT B</v>
          </cell>
          <cell r="H725">
            <v>100</v>
          </cell>
          <cell r="I725" t="str">
            <v>DOLLY</v>
          </cell>
          <cell r="J725">
            <v>0</v>
          </cell>
          <cell r="K725">
            <v>1</v>
          </cell>
        </row>
        <row r="726">
          <cell r="A726" t="str">
            <v>93337193/4</v>
          </cell>
          <cell r="B726" t="str">
            <v>G1</v>
          </cell>
          <cell r="D726" t="str">
            <v>CEVA</v>
          </cell>
          <cell r="E726" t="str">
            <v>ÁREA TRANSF.</v>
          </cell>
          <cell r="F726" t="str">
            <v>DASH SUPER</v>
          </cell>
          <cell r="G726" t="str">
            <v>RIETER AUT B</v>
          </cell>
          <cell r="H726">
            <v>20</v>
          </cell>
          <cell r="I726" t="str">
            <v>DOLLY</v>
          </cell>
          <cell r="J726">
            <v>1</v>
          </cell>
          <cell r="K726">
            <v>2</v>
          </cell>
        </row>
        <row r="727">
          <cell r="A727" t="str">
            <v>93365302/3</v>
          </cell>
          <cell r="B727" t="str">
            <v>G1</v>
          </cell>
          <cell r="D727" t="str">
            <v>GES</v>
          </cell>
          <cell r="E727" t="str">
            <v>ÁREA TRANSF.</v>
          </cell>
          <cell r="F727" t="str">
            <v xml:space="preserve">DEFLETOR CALOR </v>
          </cell>
          <cell r="G727" t="str">
            <v>GESTAMP</v>
          </cell>
          <cell r="H727">
            <v>130</v>
          </cell>
          <cell r="I727" t="str">
            <v>DOLLY</v>
          </cell>
          <cell r="J727">
            <v>0</v>
          </cell>
          <cell r="K727">
            <v>1</v>
          </cell>
        </row>
        <row r="728">
          <cell r="A728" t="str">
            <v>SEQUENCIADO</v>
          </cell>
          <cell r="B728" t="str">
            <v>G1</v>
          </cell>
          <cell r="D728" t="str">
            <v>CEVA</v>
          </cell>
          <cell r="F728" t="str">
            <v>CHICOTES</v>
          </cell>
          <cell r="G728" t="str">
            <v>YAZAKI</v>
          </cell>
          <cell r="J728">
            <v>0</v>
          </cell>
          <cell r="K728" t="str">
            <v>PEND</v>
          </cell>
        </row>
        <row r="729">
          <cell r="A729" t="str">
            <v>SEQUENCIADO</v>
          </cell>
          <cell r="B729" t="str">
            <v>G1</v>
          </cell>
          <cell r="D729" t="str">
            <v>CEVA</v>
          </cell>
          <cell r="E729" t="str">
            <v>LEAR</v>
          </cell>
          <cell r="F729" t="str">
            <v>FORRO DE TETO</v>
          </cell>
          <cell r="G729" t="str">
            <v>LEAR</v>
          </cell>
          <cell r="H729">
            <v>10</v>
          </cell>
          <cell r="I729" t="str">
            <v>DOLLY</v>
          </cell>
          <cell r="J729">
            <v>0</v>
          </cell>
        </row>
        <row r="730">
          <cell r="A730">
            <v>94734482</v>
          </cell>
          <cell r="F730" t="str">
            <v>MOLD TPA TRAS</v>
          </cell>
        </row>
        <row r="731">
          <cell r="A731">
            <v>94775789</v>
          </cell>
          <cell r="F731" t="str">
            <v>BARRA CROMADA PR (EMB. VAZIA)</v>
          </cell>
        </row>
        <row r="732">
          <cell r="A732" t="str">
            <v>BUFFER</v>
          </cell>
          <cell r="F732" t="str">
            <v>BUFFER DE PORTINHOLAS</v>
          </cell>
        </row>
        <row r="733">
          <cell r="A733" t="str">
            <v>93377946*</v>
          </cell>
          <cell r="B733" t="str">
            <v>G1</v>
          </cell>
          <cell r="D733" t="str">
            <v>CEVA</v>
          </cell>
          <cell r="E733" t="str">
            <v>MG-E-14</v>
          </cell>
          <cell r="F733" t="str">
            <v>JG CHAVES CELTA</v>
          </cell>
          <cell r="G733" t="str">
            <v>VALEOBR</v>
          </cell>
          <cell r="H733">
            <v>15</v>
          </cell>
          <cell r="I733">
            <v>2004</v>
          </cell>
          <cell r="J733">
            <v>1</v>
          </cell>
          <cell r="K733">
            <v>4</v>
          </cell>
          <cell r="L733" t="str">
            <v>19103E-M2</v>
          </cell>
        </row>
        <row r="734">
          <cell r="A734" t="str">
            <v>94714898*</v>
          </cell>
          <cell r="B734" t="str">
            <v>G1</v>
          </cell>
          <cell r="D734" t="str">
            <v>CEVA</v>
          </cell>
          <cell r="E734" t="str">
            <v>MG-E-16</v>
          </cell>
          <cell r="F734" t="str">
            <v>CILINDRO K</v>
          </cell>
          <cell r="G734" t="str">
            <v>VALEOBR</v>
          </cell>
          <cell r="H734">
            <v>15</v>
          </cell>
          <cell r="I734">
            <v>2004</v>
          </cell>
          <cell r="J734">
            <v>1</v>
          </cell>
          <cell r="K734">
            <v>4</v>
          </cell>
          <cell r="L734" t="str">
            <v>19103E-M2</v>
          </cell>
        </row>
        <row r="735">
          <cell r="A735" t="str">
            <v>90225953*</v>
          </cell>
          <cell r="B735" t="str">
            <v>G1</v>
          </cell>
          <cell r="C735" t="str">
            <v>SJ</v>
          </cell>
          <cell r="D735" t="str">
            <v>CEVA</v>
          </cell>
          <cell r="E735" t="str">
            <v>ÁREA TRANSF.</v>
          </cell>
          <cell r="F735" t="str">
            <v>FITA ISOLANTE</v>
          </cell>
          <cell r="G735" t="str">
            <v>RIETER</v>
          </cell>
          <cell r="H735">
            <v>100</v>
          </cell>
          <cell r="I735">
            <v>2001</v>
          </cell>
          <cell r="J735">
            <v>1</v>
          </cell>
          <cell r="K735">
            <v>4</v>
          </cell>
          <cell r="L735" t="str">
            <v>CAB.CERA</v>
          </cell>
          <cell r="M735" t="str">
            <v>F24</v>
          </cell>
          <cell r="N735">
            <v>1</v>
          </cell>
          <cell r="O735">
            <v>1</v>
          </cell>
          <cell r="P735">
            <v>2</v>
          </cell>
        </row>
        <row r="736">
          <cell r="A736">
            <v>9148419</v>
          </cell>
          <cell r="B736" t="str">
            <v>G1</v>
          </cell>
          <cell r="D736" t="str">
            <v>CEVA</v>
          </cell>
          <cell r="F736" t="str">
            <v>ET. TAMPÃO DASH</v>
          </cell>
          <cell r="G736" t="str">
            <v>TESA CONVERT</v>
          </cell>
          <cell r="H736">
            <v>18000</v>
          </cell>
          <cell r="I736" t="str">
            <v>CXPAPEL</v>
          </cell>
          <cell r="J736">
            <v>1</v>
          </cell>
          <cell r="K736">
            <v>2</v>
          </cell>
          <cell r="L736" t="str">
            <v>CAB.CERA</v>
          </cell>
        </row>
        <row r="737">
          <cell r="A737" t="str">
            <v>93252605.</v>
          </cell>
          <cell r="B737" t="str">
            <v>G1</v>
          </cell>
          <cell r="C737" t="str">
            <v>CEVA</v>
          </cell>
          <cell r="D737" t="str">
            <v>CEVA</v>
          </cell>
          <cell r="E737" t="str">
            <v>GA</v>
          </cell>
          <cell r="F737" t="str">
            <v>ESPACADOR 5P</v>
          </cell>
          <cell r="G737" t="str">
            <v>SCORPIOS</v>
          </cell>
          <cell r="H737">
            <v>500</v>
          </cell>
          <cell r="I737">
            <v>2001</v>
          </cell>
          <cell r="J737">
            <v>0</v>
          </cell>
          <cell r="K737">
            <v>3</v>
          </cell>
          <cell r="L737" t="str">
            <v>19120E</v>
          </cell>
        </row>
        <row r="738">
          <cell r="A738" t="str">
            <v>93267831.</v>
          </cell>
          <cell r="B738" t="str">
            <v>G1</v>
          </cell>
          <cell r="C738" t="str">
            <v>CEVA</v>
          </cell>
          <cell r="D738" t="str">
            <v>CEVA</v>
          </cell>
          <cell r="E738" t="str">
            <v>GA</v>
          </cell>
          <cell r="F738" t="str">
            <v>ESPACADOR 3P</v>
          </cell>
          <cell r="G738" t="str">
            <v>SCORPIOS</v>
          </cell>
          <cell r="H738">
            <v>300</v>
          </cell>
          <cell r="I738">
            <v>2001</v>
          </cell>
          <cell r="J738">
            <v>0</v>
          </cell>
          <cell r="K738">
            <v>4</v>
          </cell>
          <cell r="L738" t="str">
            <v>19120E</v>
          </cell>
          <cell r="N738">
            <v>1</v>
          </cell>
        </row>
        <row r="739">
          <cell r="A739">
            <v>52046112</v>
          </cell>
          <cell r="F739" t="str">
            <v>MOD. CJ CONTR CARROC</v>
          </cell>
        </row>
        <row r="740">
          <cell r="A740">
            <v>52046113</v>
          </cell>
          <cell r="F740" t="str">
            <v>MOD. CJ CONTR CARROC</v>
          </cell>
        </row>
        <row r="741">
          <cell r="A741">
            <v>96943591</v>
          </cell>
          <cell r="E741" t="str">
            <v>GA</v>
          </cell>
          <cell r="F741" t="str">
            <v>SUPORTE-MCC</v>
          </cell>
          <cell r="G741" t="str">
            <v>CHUNIL</v>
          </cell>
          <cell r="H741">
            <v>150</v>
          </cell>
          <cell r="J741">
            <v>0</v>
          </cell>
          <cell r="K741">
            <v>2</v>
          </cell>
          <cell r="L741" t="str">
            <v>SPS-IN</v>
          </cell>
        </row>
        <row r="742">
          <cell r="A742">
            <v>13585757</v>
          </cell>
          <cell r="F742" t="str">
            <v>AJUSTADOR CJ-GUIA CINTO OMBRO</v>
          </cell>
        </row>
        <row r="743">
          <cell r="A743">
            <v>94760031</v>
          </cell>
          <cell r="F743" t="str">
            <v>CINTO CJ-OMBRO/MOTR</v>
          </cell>
        </row>
        <row r="744">
          <cell r="A744">
            <v>96861440</v>
          </cell>
          <cell r="F744" t="str">
            <v>ENTRADA CJ-AR</v>
          </cell>
        </row>
        <row r="745">
          <cell r="A745">
            <v>96954604</v>
          </cell>
          <cell r="F745" t="str">
            <v>GUIA-LOC PNL/INST</v>
          </cell>
        </row>
        <row r="746">
          <cell r="A746">
            <v>13583413</v>
          </cell>
          <cell r="F746" t="str">
            <v>MOD. CJ DIAGN E SEN LIM INFL</v>
          </cell>
        </row>
        <row r="747">
          <cell r="A747">
            <v>94760048</v>
          </cell>
          <cell r="F747" t="str">
            <v>CINTO CJ-CTR BCO/TRAS</v>
          </cell>
        </row>
        <row r="748">
          <cell r="A748">
            <v>13408251</v>
          </cell>
          <cell r="F748" t="str">
            <v>MODULE ASM PA (SENSOR EST.)</v>
          </cell>
        </row>
        <row r="749">
          <cell r="A749">
            <v>94760033</v>
          </cell>
          <cell r="F749" t="str">
            <v>FIVELA CJ-CINTO BCO/TRAS</v>
          </cell>
        </row>
        <row r="750">
          <cell r="A750">
            <v>24579142</v>
          </cell>
          <cell r="F750" t="str">
            <v>RESERV. CJ COMB.INICIO FRIO</v>
          </cell>
        </row>
        <row r="751">
          <cell r="A751">
            <v>94750347</v>
          </cell>
          <cell r="F751" t="str">
            <v>CABO CJ NEG BAT</v>
          </cell>
        </row>
        <row r="752">
          <cell r="A752">
            <v>95164487</v>
          </cell>
          <cell r="F752" t="str">
            <v>COXIM CJ-MOTOR</v>
          </cell>
        </row>
        <row r="753">
          <cell r="A753">
            <v>95032352</v>
          </cell>
          <cell r="F753" t="str">
            <v>COXIM CJ-TRAS</v>
          </cell>
        </row>
        <row r="754">
          <cell r="A754">
            <v>94746965</v>
          </cell>
          <cell r="F754" t="str">
            <v>GUIA CJ-COB P/ CHQ DIANT</v>
          </cell>
        </row>
        <row r="755">
          <cell r="A755">
            <v>94746964</v>
          </cell>
          <cell r="F755" t="str">
            <v>GUIA CJ-COB P/ CHQ DIANT</v>
          </cell>
        </row>
        <row r="756">
          <cell r="A756">
            <v>96887805</v>
          </cell>
          <cell r="F756" t="str">
            <v>MANG. CJ RESERV. CIL/MEST EMB</v>
          </cell>
        </row>
        <row r="757">
          <cell r="A757">
            <v>94748089</v>
          </cell>
          <cell r="F757" t="str">
            <v>MANGUEIRA BOOSTER</v>
          </cell>
        </row>
        <row r="758">
          <cell r="A758">
            <v>94748917</v>
          </cell>
          <cell r="F758" t="str">
            <v>TRANSMISSÃO CJ- LIMP P/B</v>
          </cell>
        </row>
        <row r="759">
          <cell r="A759">
            <v>52038401</v>
          </cell>
          <cell r="F759" t="str">
            <v>ACIONADOR CJ FECH T/ELEVTR</v>
          </cell>
        </row>
        <row r="760">
          <cell r="A760">
            <v>94760050</v>
          </cell>
          <cell r="F760" t="str">
            <v>CINTO CJ OMBRO BCO/TRAS</v>
          </cell>
        </row>
        <row r="761">
          <cell r="A761">
            <v>94760049</v>
          </cell>
          <cell r="F761" t="str">
            <v>CINTO CJ OMBRO BCO/TRAS</v>
          </cell>
        </row>
        <row r="762">
          <cell r="A762">
            <v>13500199</v>
          </cell>
          <cell r="F762" t="str">
            <v>COBERTURA TRVA T/ELEVTR</v>
          </cell>
        </row>
        <row r="763">
          <cell r="A763">
            <v>13290272</v>
          </cell>
          <cell r="F763" t="str">
            <v>DOBRADIÇA CJ ENC. BCO/TRAS</v>
          </cell>
        </row>
        <row r="764">
          <cell r="A764">
            <v>52047681</v>
          </cell>
          <cell r="F764" t="str">
            <v>LANT. CJ-FR MANT ALTA (BRAKE LIGHT)</v>
          </cell>
        </row>
        <row r="765">
          <cell r="A765">
            <v>52048214</v>
          </cell>
          <cell r="F765" t="str">
            <v>MAÇANETA-PUXE INT T/ELEVTR</v>
          </cell>
        </row>
        <row r="766">
          <cell r="A766">
            <v>52035976</v>
          </cell>
          <cell r="F766" t="str">
            <v>MOTOR CJ.-LIMP JAN/TR</v>
          </cell>
        </row>
        <row r="767">
          <cell r="A767">
            <v>13579113</v>
          </cell>
          <cell r="F767" t="str">
            <v>TRAVA CJ.-T/ELEVTR</v>
          </cell>
        </row>
        <row r="768">
          <cell r="A768">
            <v>13502348</v>
          </cell>
          <cell r="F768" t="str">
            <v>VALV. CJ-ALIV PRESS. PNL EXT.TRAS.</v>
          </cell>
        </row>
        <row r="769">
          <cell r="A769">
            <v>94765469</v>
          </cell>
          <cell r="F769" t="str">
            <v>CINTO CJ-OMBRO BCO/TRAS</v>
          </cell>
          <cell r="J769">
            <v>1</v>
          </cell>
          <cell r="K769">
            <v>2</v>
          </cell>
          <cell r="L769" t="str">
            <v>SPS-PM</v>
          </cell>
        </row>
        <row r="770">
          <cell r="A770">
            <v>94765470</v>
          </cell>
          <cell r="F770" t="str">
            <v>CINTO CJ-OMBRO BCO/TRAS</v>
          </cell>
          <cell r="J770">
            <v>1</v>
          </cell>
          <cell r="K770">
            <v>2</v>
          </cell>
          <cell r="L770" t="str">
            <v>SPS-PM</v>
          </cell>
        </row>
        <row r="771">
          <cell r="A771">
            <v>13501991</v>
          </cell>
          <cell r="F771" t="str">
            <v>COBERT.-TRVA TAMPA CMPT/TR</v>
          </cell>
        </row>
        <row r="772">
          <cell r="A772">
            <v>20940115</v>
          </cell>
          <cell r="F772" t="str">
            <v>CUNHA CJ. T/ELEVTR(T/ELEVTR LAT)</v>
          </cell>
        </row>
        <row r="773">
          <cell r="A773">
            <v>20914393</v>
          </cell>
          <cell r="F773" t="str">
            <v>CUNHA CJ. TAMPA CMPT/TR</v>
          </cell>
        </row>
        <row r="774">
          <cell r="A774">
            <v>94744003</v>
          </cell>
          <cell r="E774" t="str">
            <v>GA</v>
          </cell>
          <cell r="F774" t="str">
            <v>(BRAKE LIGHT)</v>
          </cell>
          <cell r="G774" t="str">
            <v xml:space="preserve">ARTEB 
</v>
          </cell>
          <cell r="H774">
            <v>60</v>
          </cell>
          <cell r="J774">
            <v>0</v>
          </cell>
          <cell r="K774">
            <v>2</v>
          </cell>
          <cell r="L774" t="str">
            <v>SPS-PM</v>
          </cell>
        </row>
        <row r="775">
          <cell r="A775">
            <v>13501988</v>
          </cell>
          <cell r="F775" t="str">
            <v>TRAVA CJ-TAMPA CMPT/TR</v>
          </cell>
        </row>
        <row r="776">
          <cell r="A776">
            <v>25185838</v>
          </cell>
          <cell r="E776" t="str">
            <v>GA</v>
          </cell>
          <cell r="F776" t="str">
            <v>PIPE ASM-CLU</v>
          </cell>
          <cell r="G776" t="str">
            <v>FTE INDUSTRI</v>
          </cell>
          <cell r="H776">
            <v>150</v>
          </cell>
          <cell r="J776">
            <v>0</v>
          </cell>
          <cell r="K776">
            <v>2</v>
          </cell>
          <cell r="L776" t="str">
            <v>SPS-CD</v>
          </cell>
        </row>
        <row r="777">
          <cell r="A777" t="str">
            <v>90225953-</v>
          </cell>
          <cell r="B777" t="str">
            <v>G1</v>
          </cell>
          <cell r="C777" t="str">
            <v>CEVA</v>
          </cell>
          <cell r="D777" t="str">
            <v>CEVA</v>
          </cell>
          <cell r="E777" t="str">
            <v>AREA DE TRANS</v>
          </cell>
          <cell r="F777" t="str">
            <v>FITA ISOLANTE</v>
          </cell>
          <cell r="G777" t="str">
            <v>RIETER</v>
          </cell>
          <cell r="H777">
            <v>100</v>
          </cell>
          <cell r="I777">
            <v>2001</v>
          </cell>
          <cell r="J777">
            <v>1</v>
          </cell>
          <cell r="K777">
            <v>4</v>
          </cell>
          <cell r="L777" t="str">
            <v>SPS-CD-M3</v>
          </cell>
          <cell r="N777">
            <v>1</v>
          </cell>
          <cell r="O777">
            <v>2</v>
          </cell>
        </row>
        <row r="778">
          <cell r="A778">
            <v>12639692</v>
          </cell>
          <cell r="B778" t="str">
            <v>G1</v>
          </cell>
          <cell r="D778" t="str">
            <v>CEVA</v>
          </cell>
          <cell r="E778" t="str">
            <v>CRIB</v>
          </cell>
          <cell r="F778" t="str">
            <v>SENSOR DE OXIGÊNIO(ONIX)</v>
          </cell>
          <cell r="G778" t="str">
            <v xml:space="preserve">NGK
</v>
          </cell>
          <cell r="H778">
            <v>120</v>
          </cell>
          <cell r="I778" t="str">
            <v>CXPAPEL</v>
          </cell>
          <cell r="J778">
            <v>0</v>
          </cell>
          <cell r="K778">
            <v>4</v>
          </cell>
          <cell r="L778" t="str">
            <v>25211E</v>
          </cell>
        </row>
        <row r="779">
          <cell r="A779">
            <v>13575339</v>
          </cell>
          <cell r="B779" t="str">
            <v>KK</v>
          </cell>
          <cell r="D779" t="str">
            <v>CEVA</v>
          </cell>
          <cell r="E779" t="str">
            <v>CCM</v>
          </cell>
          <cell r="F779" t="str">
            <v>LUZ DE PLACA</v>
          </cell>
          <cell r="G779" t="str">
            <v>OLBA BRAS</v>
          </cell>
          <cell r="H779">
            <v>128</v>
          </cell>
          <cell r="I779" t="str">
            <v>CXPAPEL</v>
          </cell>
          <cell r="J779">
            <v>1</v>
          </cell>
          <cell r="K779">
            <v>4</v>
          </cell>
          <cell r="L779" t="str">
            <v>BUMPER</v>
          </cell>
        </row>
        <row r="780">
          <cell r="A780">
            <v>52019140</v>
          </cell>
          <cell r="B780" t="str">
            <v>KK</v>
          </cell>
          <cell r="D780" t="str">
            <v>CEVA</v>
          </cell>
          <cell r="E780" t="str">
            <v>CCM</v>
          </cell>
          <cell r="F780" t="str">
            <v>CHICOTES</v>
          </cell>
          <cell r="G780" t="str">
            <v>LEAR DO BRAS</v>
          </cell>
          <cell r="H780">
            <v>20</v>
          </cell>
          <cell r="I780" t="str">
            <v>CXPAPEL</v>
          </cell>
          <cell r="J780">
            <v>1</v>
          </cell>
          <cell r="K780">
            <v>4</v>
          </cell>
          <cell r="L780" t="str">
            <v>BUMPER</v>
          </cell>
        </row>
        <row r="781">
          <cell r="A781">
            <v>52019544</v>
          </cell>
          <cell r="B781" t="str">
            <v>KK</v>
          </cell>
          <cell r="D781" t="str">
            <v>CEVA</v>
          </cell>
          <cell r="E781" t="str">
            <v>CCM</v>
          </cell>
          <cell r="F781" t="str">
            <v>SENSOR DE ESTACIONAMENTO</v>
          </cell>
          <cell r="G781" t="str">
            <v>BOSCH</v>
          </cell>
          <cell r="H781">
            <v>30</v>
          </cell>
          <cell r="I781" t="str">
            <v>CXPAPEL</v>
          </cell>
          <cell r="J781">
            <v>1</v>
          </cell>
          <cell r="K781">
            <v>4</v>
          </cell>
          <cell r="L781" t="str">
            <v>BUMPER</v>
          </cell>
        </row>
        <row r="782">
          <cell r="A782">
            <v>52037793</v>
          </cell>
          <cell r="B782" t="str">
            <v>KK</v>
          </cell>
          <cell r="D782" t="str">
            <v>CEVA</v>
          </cell>
          <cell r="E782" t="str">
            <v>CCM</v>
          </cell>
          <cell r="F782" t="str">
            <v>SOBRANCELHA CROM.DIR</v>
          </cell>
          <cell r="G782" t="str">
            <v>JIAXING</v>
          </cell>
          <cell r="H782">
            <v>90</v>
          </cell>
          <cell r="I782" t="str">
            <v>CXPAPEL</v>
          </cell>
          <cell r="J782">
            <v>1</v>
          </cell>
          <cell r="K782">
            <v>4</v>
          </cell>
          <cell r="L782" t="str">
            <v>BUMPER</v>
          </cell>
        </row>
        <row r="783">
          <cell r="A783">
            <v>52037795</v>
          </cell>
          <cell r="B783" t="str">
            <v>KK</v>
          </cell>
          <cell r="D783" t="str">
            <v>CEVA</v>
          </cell>
          <cell r="E783" t="str">
            <v>CCM</v>
          </cell>
          <cell r="F783" t="str">
            <v>SOBRANCELHA CROM.ESQ</v>
          </cell>
          <cell r="G783" t="str">
            <v>JIAXING</v>
          </cell>
          <cell r="H783">
            <v>90</v>
          </cell>
          <cell r="I783" t="str">
            <v>CXPAPEL</v>
          </cell>
          <cell r="J783">
            <v>1</v>
          </cell>
          <cell r="K783">
            <v>4</v>
          </cell>
          <cell r="L783" t="str">
            <v>BUMPER</v>
          </cell>
        </row>
        <row r="784">
          <cell r="A784">
            <v>52047306</v>
          </cell>
          <cell r="B784" t="str">
            <v>KK</v>
          </cell>
          <cell r="D784" t="str">
            <v>CEVA</v>
          </cell>
          <cell r="E784" t="str">
            <v>CCM</v>
          </cell>
          <cell r="F784" t="str">
            <v>INSERTO CROMADO INF.</v>
          </cell>
          <cell r="G784" t="str">
            <v>JIAXING</v>
          </cell>
          <cell r="H784">
            <v>100</v>
          </cell>
          <cell r="I784" t="str">
            <v>CXPAPEL</v>
          </cell>
          <cell r="J784">
            <v>1</v>
          </cell>
          <cell r="K784">
            <v>3</v>
          </cell>
          <cell r="L784" t="str">
            <v>BUMPER</v>
          </cell>
        </row>
        <row r="785">
          <cell r="A785">
            <v>52037800</v>
          </cell>
          <cell r="B785" t="str">
            <v>KK</v>
          </cell>
          <cell r="D785" t="str">
            <v>CEVA</v>
          </cell>
          <cell r="E785" t="str">
            <v>CCM</v>
          </cell>
          <cell r="F785" t="str">
            <v>INSERTO CROMADO SUP.</v>
          </cell>
          <cell r="G785" t="str">
            <v>JIAXING</v>
          </cell>
          <cell r="H785">
            <v>100</v>
          </cell>
          <cell r="I785" t="str">
            <v>CXPAPEL</v>
          </cell>
          <cell r="J785">
            <v>1</v>
          </cell>
          <cell r="K785">
            <v>3</v>
          </cell>
          <cell r="L785" t="str">
            <v>BUMPER</v>
          </cell>
        </row>
        <row r="786">
          <cell r="A786">
            <v>94747945</v>
          </cell>
          <cell r="B786" t="str">
            <v>KK</v>
          </cell>
          <cell r="D786" t="str">
            <v>PELZER</v>
          </cell>
          <cell r="E786" t="str">
            <v>CCM</v>
          </cell>
          <cell r="F786" t="str">
            <v>TRASEIRO LT</v>
          </cell>
          <cell r="G786" t="str">
            <v>PELZER</v>
          </cell>
          <cell r="H786">
            <v>8</v>
          </cell>
          <cell r="I786" t="str">
            <v>RACK</v>
          </cell>
          <cell r="J786">
            <v>8</v>
          </cell>
          <cell r="K786">
            <v>20</v>
          </cell>
          <cell r="L786" t="str">
            <v>BUMPER</v>
          </cell>
        </row>
        <row r="787">
          <cell r="A787">
            <v>52047312</v>
          </cell>
          <cell r="B787" t="str">
            <v>KK</v>
          </cell>
          <cell r="D787" t="str">
            <v>PELZER</v>
          </cell>
          <cell r="E787" t="str">
            <v>CCM</v>
          </cell>
          <cell r="F787" t="str">
            <v>GRADE INF LT</v>
          </cell>
          <cell r="G787" t="str">
            <v>PELZER</v>
          </cell>
          <cell r="H787">
            <v>30</v>
          </cell>
          <cell r="I787" t="str">
            <v>RACK</v>
          </cell>
          <cell r="J787">
            <v>2</v>
          </cell>
          <cell r="K787">
            <v>4</v>
          </cell>
          <cell r="L787" t="str">
            <v>BUMPER</v>
          </cell>
        </row>
        <row r="788">
          <cell r="A788">
            <v>52047313</v>
          </cell>
          <cell r="B788" t="str">
            <v>KK</v>
          </cell>
          <cell r="D788" t="str">
            <v>PELZER</v>
          </cell>
          <cell r="E788" t="str">
            <v>CCM</v>
          </cell>
          <cell r="F788" t="str">
            <v>GRADE SUP LS</v>
          </cell>
          <cell r="G788" t="str">
            <v>PELZER</v>
          </cell>
          <cell r="H788">
            <v>30</v>
          </cell>
          <cell r="I788" t="str">
            <v>RACK</v>
          </cell>
          <cell r="J788">
            <v>2</v>
          </cell>
          <cell r="K788">
            <v>4</v>
          </cell>
          <cell r="L788" t="str">
            <v>BUMPER</v>
          </cell>
        </row>
        <row r="789">
          <cell r="A789">
            <v>52047315</v>
          </cell>
          <cell r="B789" t="str">
            <v>KK</v>
          </cell>
          <cell r="D789" t="str">
            <v>PELZER</v>
          </cell>
          <cell r="E789" t="str">
            <v>CCM</v>
          </cell>
          <cell r="F789" t="str">
            <v>GRADE SUP LT</v>
          </cell>
          <cell r="G789" t="str">
            <v>PELZER</v>
          </cell>
          <cell r="H789">
            <v>30</v>
          </cell>
          <cell r="I789" t="str">
            <v>RACK</v>
          </cell>
          <cell r="J789">
            <v>2</v>
          </cell>
          <cell r="K789">
            <v>4</v>
          </cell>
          <cell r="L789" t="str">
            <v>BUMPER</v>
          </cell>
        </row>
        <row r="790">
          <cell r="A790">
            <v>52047316</v>
          </cell>
          <cell r="B790" t="str">
            <v>KK</v>
          </cell>
          <cell r="D790" t="str">
            <v>PELZER</v>
          </cell>
          <cell r="E790" t="str">
            <v>CCM</v>
          </cell>
          <cell r="F790" t="str">
            <v>GRADE SUP LS</v>
          </cell>
          <cell r="G790" t="str">
            <v>PELZER</v>
          </cell>
          <cell r="H790">
            <v>30</v>
          </cell>
          <cell r="I790" t="str">
            <v>RACK</v>
          </cell>
          <cell r="J790">
            <v>2</v>
          </cell>
          <cell r="K790">
            <v>4</v>
          </cell>
          <cell r="L790" t="str">
            <v>BUMPER</v>
          </cell>
        </row>
        <row r="791">
          <cell r="A791">
            <v>52047309</v>
          </cell>
          <cell r="B791" t="str">
            <v>KK</v>
          </cell>
          <cell r="D791" t="str">
            <v>PELZER</v>
          </cell>
          <cell r="E791" t="str">
            <v>CCM</v>
          </cell>
          <cell r="F791" t="str">
            <v>GRADE S/ FOG</v>
          </cell>
          <cell r="G791" t="str">
            <v>PELZER</v>
          </cell>
          <cell r="H791">
            <v>16</v>
          </cell>
          <cell r="I791" t="str">
            <v>RACK</v>
          </cell>
          <cell r="J791">
            <v>2</v>
          </cell>
          <cell r="K791">
            <v>4</v>
          </cell>
          <cell r="L791" t="str">
            <v>BUMPER</v>
          </cell>
        </row>
        <row r="792">
          <cell r="A792">
            <v>52047308</v>
          </cell>
          <cell r="B792" t="str">
            <v>KK</v>
          </cell>
          <cell r="D792" t="str">
            <v>PELZER</v>
          </cell>
          <cell r="E792" t="str">
            <v>CCM</v>
          </cell>
          <cell r="F792" t="str">
            <v>GRADE C/ FOG</v>
          </cell>
          <cell r="G792" t="str">
            <v>PELZER</v>
          </cell>
          <cell r="H792">
            <v>16</v>
          </cell>
          <cell r="I792" t="str">
            <v>RACK</v>
          </cell>
          <cell r="J792">
            <v>2</v>
          </cell>
          <cell r="K792">
            <v>4</v>
          </cell>
          <cell r="L792" t="str">
            <v>BUMPER</v>
          </cell>
        </row>
        <row r="793">
          <cell r="A793">
            <v>94747898</v>
          </cell>
          <cell r="B793" t="str">
            <v>KK</v>
          </cell>
          <cell r="D793" t="str">
            <v>CEVA</v>
          </cell>
          <cell r="E793" t="str">
            <v>CCM</v>
          </cell>
          <cell r="F793" t="str">
            <v>BOW TIE</v>
          </cell>
          <cell r="G793" t="str">
            <v>POLYPLASTIC</v>
          </cell>
          <cell r="H793">
            <v>40</v>
          </cell>
          <cell r="I793" t="str">
            <v>CXPAPEL</v>
          </cell>
          <cell r="J793">
            <v>1</v>
          </cell>
          <cell r="K793">
            <v>6</v>
          </cell>
          <cell r="L793" t="str">
            <v>BUMPER</v>
          </cell>
        </row>
        <row r="794">
          <cell r="A794">
            <v>94769838</v>
          </cell>
          <cell r="B794" t="str">
            <v>KK</v>
          </cell>
          <cell r="D794" t="str">
            <v>CEVA</v>
          </cell>
          <cell r="E794" t="str">
            <v>CCM</v>
          </cell>
          <cell r="F794" t="str">
            <v>CHICOTES</v>
          </cell>
          <cell r="G794" t="str">
            <v>LEAR</v>
          </cell>
          <cell r="H794">
            <v>200</v>
          </cell>
          <cell r="I794">
            <v>2002</v>
          </cell>
          <cell r="J794">
            <v>1</v>
          </cell>
          <cell r="K794">
            <v>4</v>
          </cell>
          <cell r="L794" t="str">
            <v>BUMPER</v>
          </cell>
        </row>
        <row r="795">
          <cell r="A795">
            <v>96830991</v>
          </cell>
          <cell r="B795" t="str">
            <v>KK</v>
          </cell>
          <cell r="D795" t="str">
            <v>CEVA</v>
          </cell>
          <cell r="E795" t="str">
            <v>CCM</v>
          </cell>
          <cell r="F795" t="str">
            <v>FAROLETE</v>
          </cell>
          <cell r="G795" t="str">
            <v>VISTEON</v>
          </cell>
          <cell r="H795">
            <v>8</v>
          </cell>
          <cell r="I795" t="str">
            <v>CXPAPEL</v>
          </cell>
          <cell r="J795">
            <v>1</v>
          </cell>
          <cell r="K795">
            <v>4</v>
          </cell>
          <cell r="L795" t="str">
            <v>BUMPER</v>
          </cell>
        </row>
        <row r="796">
          <cell r="A796">
            <v>96830992</v>
          </cell>
          <cell r="B796" t="str">
            <v>KK</v>
          </cell>
          <cell r="D796" t="str">
            <v>CEVA</v>
          </cell>
          <cell r="E796" t="str">
            <v>CCM</v>
          </cell>
          <cell r="F796" t="str">
            <v>FAROLETE</v>
          </cell>
          <cell r="G796" t="str">
            <v>VISTEON</v>
          </cell>
          <cell r="H796">
            <v>8</v>
          </cell>
          <cell r="I796" t="str">
            <v>CXPAPEL</v>
          </cell>
          <cell r="J796">
            <v>1</v>
          </cell>
          <cell r="K796">
            <v>4</v>
          </cell>
          <cell r="L796" t="str">
            <v>BUMPER</v>
          </cell>
        </row>
        <row r="797">
          <cell r="A797">
            <v>12654172</v>
          </cell>
          <cell r="B797" t="str">
            <v>GA</v>
          </cell>
          <cell r="D797" t="str">
            <v>CEVA</v>
          </cell>
          <cell r="E797" t="str">
            <v>CCSM</v>
          </cell>
          <cell r="F797" t="str">
            <v>MODULE ASM-EN</v>
          </cell>
          <cell r="G797" t="str">
            <v>HITACHI AUTO</v>
          </cell>
          <cell r="H797" t="str">
            <v>30</v>
          </cell>
          <cell r="I797" t="str">
            <v>CXPAPEL</v>
          </cell>
          <cell r="J797">
            <v>1</v>
          </cell>
          <cell r="K797">
            <v>2</v>
          </cell>
          <cell r="L797" t="str">
            <v>25511D-M1</v>
          </cell>
        </row>
        <row r="798">
          <cell r="A798">
            <v>52049131</v>
          </cell>
          <cell r="B798" t="str">
            <v>GA</v>
          </cell>
          <cell r="D798" t="str">
            <v>CEVA</v>
          </cell>
          <cell r="E798" t="str">
            <v>PELZER</v>
          </cell>
          <cell r="F798" t="str">
            <v>PORTIN. HATCH ONIX</v>
          </cell>
          <cell r="G798" t="str">
            <v>PELZER</v>
          </cell>
          <cell r="H798">
            <v>30</v>
          </cell>
          <cell r="I798" t="str">
            <v>KLT2004</v>
          </cell>
          <cell r="J798">
            <v>1</v>
          </cell>
          <cell r="K798">
            <v>3</v>
          </cell>
          <cell r="L798" t="str">
            <v>15204-PIT</v>
          </cell>
        </row>
        <row r="799">
          <cell r="A799">
            <v>52049134</v>
          </cell>
          <cell r="B799" t="str">
            <v>GA</v>
          </cell>
          <cell r="D799" t="str">
            <v>CEVA</v>
          </cell>
          <cell r="E799" t="str">
            <v>PELZER</v>
          </cell>
          <cell r="F799" t="str">
            <v>PORTIN. SEDAN ONIX</v>
          </cell>
          <cell r="G799" t="str">
            <v>PELZER</v>
          </cell>
          <cell r="H799">
            <v>30</v>
          </cell>
          <cell r="I799" t="str">
            <v>KLT2004</v>
          </cell>
          <cell r="J799">
            <v>1</v>
          </cell>
          <cell r="K799">
            <v>3</v>
          </cell>
          <cell r="L799" t="str">
            <v>15204-PIT</v>
          </cell>
        </row>
        <row r="800">
          <cell r="A800">
            <v>52048089</v>
          </cell>
          <cell r="B800" t="str">
            <v>GA</v>
          </cell>
          <cell r="D800" t="str">
            <v>CEVA</v>
          </cell>
          <cell r="E800" t="str">
            <v>CCSM</v>
          </cell>
          <cell r="F800" t="str">
            <v>Trilho teto HB</v>
          </cell>
          <cell r="G800" t="str">
            <v>COOPER</v>
          </cell>
          <cell r="H800" t="str">
            <v>80</v>
          </cell>
          <cell r="I800" t="str">
            <v>CXPAPEL</v>
          </cell>
          <cell r="J800">
            <v>1</v>
          </cell>
          <cell r="K800">
            <v>2</v>
          </cell>
          <cell r="L800" t="str">
            <v>25523E</v>
          </cell>
        </row>
        <row r="801">
          <cell r="A801">
            <v>94763088</v>
          </cell>
          <cell r="B801" t="str">
            <v>GA</v>
          </cell>
          <cell r="C801" t="str">
            <v>CEVA</v>
          </cell>
          <cell r="D801" t="str">
            <v>CEVA</v>
          </cell>
          <cell r="E801" t="str">
            <v>CCSM</v>
          </cell>
          <cell r="F801" t="str">
            <v>Trilho teto Sedam LD</v>
          </cell>
          <cell r="G801" t="str">
            <v>COOPER</v>
          </cell>
          <cell r="H801" t="str">
            <v xml:space="preserve"> 80</v>
          </cell>
          <cell r="I801" t="str">
            <v>CXPAPEL</v>
          </cell>
          <cell r="J801">
            <v>1</v>
          </cell>
          <cell r="K801">
            <v>2</v>
          </cell>
          <cell r="L801" t="str">
            <v>25523E</v>
          </cell>
        </row>
        <row r="802">
          <cell r="A802">
            <v>94748978</v>
          </cell>
          <cell r="B802" t="str">
            <v>GA</v>
          </cell>
          <cell r="C802" t="str">
            <v>CEVA</v>
          </cell>
          <cell r="D802" t="str">
            <v>CEVA</v>
          </cell>
          <cell r="E802" t="str">
            <v>CCSM</v>
          </cell>
          <cell r="F802" t="str">
            <v>LIMP.DIANTEIRO LD</v>
          </cell>
          <cell r="G802" t="str">
            <v>DYNA</v>
          </cell>
          <cell r="H802">
            <v>100</v>
          </cell>
          <cell r="I802" t="str">
            <v>CXPAPEL</v>
          </cell>
          <cell r="J802">
            <v>1</v>
          </cell>
          <cell r="K802">
            <v>2</v>
          </cell>
          <cell r="L802" t="str">
            <v>25526E</v>
          </cell>
        </row>
        <row r="803">
          <cell r="A803">
            <v>94748977</v>
          </cell>
          <cell r="B803" t="str">
            <v>GA</v>
          </cell>
          <cell r="C803" t="str">
            <v>CEVA</v>
          </cell>
          <cell r="D803" t="str">
            <v>CEVA</v>
          </cell>
          <cell r="E803" t="str">
            <v>CCSM</v>
          </cell>
          <cell r="F803" t="str">
            <v>LIMP.DIANTEIRO LE</v>
          </cell>
          <cell r="G803" t="str">
            <v>DYNA</v>
          </cell>
          <cell r="H803">
            <v>100</v>
          </cell>
          <cell r="I803" t="str">
            <v>CXPAPEL</v>
          </cell>
          <cell r="J803">
            <v>1</v>
          </cell>
          <cell r="K803">
            <v>2</v>
          </cell>
          <cell r="L803" t="str">
            <v>25526E</v>
          </cell>
        </row>
        <row r="804">
          <cell r="A804">
            <v>24403251</v>
          </cell>
          <cell r="B804" t="str">
            <v>GA</v>
          </cell>
          <cell r="D804" t="str">
            <v>CEVA</v>
          </cell>
          <cell r="E804" t="str">
            <v>CCSM</v>
          </cell>
          <cell r="F804" t="str">
            <v>TAMPÃO TRASEIRO</v>
          </cell>
          <cell r="G804" t="str">
            <v>A RAYMON</v>
          </cell>
          <cell r="H804" t="str">
            <v>500</v>
          </cell>
          <cell r="I804">
            <v>2001</v>
          </cell>
          <cell r="J804">
            <v>1</v>
          </cell>
          <cell r="K804">
            <v>2</v>
          </cell>
          <cell r="L804" t="str">
            <v>CAB.CERA</v>
          </cell>
        </row>
        <row r="805">
          <cell r="A805">
            <v>94747902</v>
          </cell>
          <cell r="B805" t="str">
            <v>GA</v>
          </cell>
          <cell r="D805" t="str">
            <v>CEVA</v>
          </cell>
          <cell r="E805" t="str">
            <v xml:space="preserve">CCSM </v>
          </cell>
          <cell r="F805" t="str">
            <v>EMBLEMA CJ-TAMPA CMPT/TR</v>
          </cell>
          <cell r="G805" t="str">
            <v>POLYPLASTIC</v>
          </cell>
          <cell r="H805" t="str">
            <v>60</v>
          </cell>
          <cell r="I805">
            <v>2001</v>
          </cell>
          <cell r="J805">
            <v>1</v>
          </cell>
          <cell r="K805">
            <v>2</v>
          </cell>
          <cell r="L805" t="str">
            <v>CAB.CERA</v>
          </cell>
        </row>
        <row r="806">
          <cell r="A806">
            <v>94747906</v>
          </cell>
          <cell r="B806" t="str">
            <v>GA</v>
          </cell>
          <cell r="D806" t="str">
            <v>CEVA</v>
          </cell>
          <cell r="E806" t="str">
            <v>CCSM</v>
          </cell>
          <cell r="F806" t="str">
            <v>BOW TIE TPA TRAS</v>
          </cell>
          <cell r="G806" t="str">
            <v>POLYPLASTIC</v>
          </cell>
          <cell r="H806" t="str">
            <v>60</v>
          </cell>
          <cell r="I806">
            <v>2001</v>
          </cell>
          <cell r="J806">
            <v>1</v>
          </cell>
          <cell r="K806">
            <v>2</v>
          </cell>
          <cell r="L806" t="str">
            <v>CAB.CERA</v>
          </cell>
        </row>
        <row r="807">
          <cell r="A807">
            <v>52017147</v>
          </cell>
          <cell r="B807" t="str">
            <v>GA</v>
          </cell>
          <cell r="D807" t="str">
            <v>CEVA</v>
          </cell>
          <cell r="E807" t="str">
            <v>CCSM</v>
          </cell>
          <cell r="F807" t="str">
            <v>EMBLEMA LS ONIX</v>
          </cell>
          <cell r="G807" t="str">
            <v>ZANINI</v>
          </cell>
          <cell r="H807" t="str">
            <v>250</v>
          </cell>
          <cell r="I807">
            <v>2001</v>
          </cell>
          <cell r="J807">
            <v>1</v>
          </cell>
          <cell r="K807">
            <v>2</v>
          </cell>
          <cell r="L807" t="str">
            <v>CAB.CERA</v>
          </cell>
        </row>
        <row r="808">
          <cell r="A808">
            <v>94706854</v>
          </cell>
          <cell r="B808" t="str">
            <v>GA</v>
          </cell>
          <cell r="D808" t="str">
            <v>CEVA</v>
          </cell>
          <cell r="E808" t="str">
            <v>CCSM</v>
          </cell>
          <cell r="F808" t="str">
            <v xml:space="preserve">PLACA CJ-NOME T/ELEVTR     </v>
          </cell>
          <cell r="G808" t="str">
            <v>JIAXING</v>
          </cell>
          <cell r="H808" t="str">
            <v>1000</v>
          </cell>
          <cell r="I808">
            <v>2001</v>
          </cell>
          <cell r="J808">
            <v>1</v>
          </cell>
          <cell r="K808">
            <v>2</v>
          </cell>
          <cell r="L808" t="str">
            <v>CAB.CERA</v>
          </cell>
        </row>
        <row r="809">
          <cell r="A809">
            <v>52017146</v>
          </cell>
          <cell r="B809" t="str">
            <v>GA</v>
          </cell>
          <cell r="D809" t="str">
            <v>CEVA</v>
          </cell>
          <cell r="E809" t="str">
            <v>CCSM</v>
          </cell>
          <cell r="F809" t="str">
            <v>EMBLEMA ONIX LTZ</v>
          </cell>
          <cell r="G809" t="str">
            <v>ZANINI</v>
          </cell>
          <cell r="H809" t="str">
            <v>250</v>
          </cell>
          <cell r="I809">
            <v>2001</v>
          </cell>
          <cell r="J809">
            <v>1</v>
          </cell>
          <cell r="K809">
            <v>2</v>
          </cell>
          <cell r="L809" t="str">
            <v>CAB.CERA</v>
          </cell>
        </row>
        <row r="810">
          <cell r="A810">
            <v>94747905</v>
          </cell>
          <cell r="B810" t="str">
            <v>GA</v>
          </cell>
          <cell r="D810" t="str">
            <v>CEVA</v>
          </cell>
          <cell r="E810" t="str">
            <v>CCSM</v>
          </cell>
          <cell r="F810" t="str">
            <v xml:space="preserve">PLACA CJ-NOME T/ELEVTR            </v>
          </cell>
          <cell r="G810" t="str">
            <v>ZANINI</v>
          </cell>
          <cell r="H810" t="str">
            <v>120</v>
          </cell>
          <cell r="I810">
            <v>2001</v>
          </cell>
          <cell r="J810">
            <v>1</v>
          </cell>
          <cell r="K810">
            <v>2</v>
          </cell>
          <cell r="L810" t="str">
            <v>CAB.CERA</v>
          </cell>
        </row>
        <row r="811">
          <cell r="A811">
            <v>94749539</v>
          </cell>
          <cell r="B811" t="str">
            <v>GA</v>
          </cell>
          <cell r="D811" t="str">
            <v>CEVA</v>
          </cell>
          <cell r="E811" t="str">
            <v>CCSM</v>
          </cell>
          <cell r="F811" t="str">
            <v>MANG AR QUENTE</v>
          </cell>
          <cell r="G811" t="str">
            <v>HBA HUTCHINS</v>
          </cell>
          <cell r="H811" t="str">
            <v>99</v>
          </cell>
          <cell r="I811" t="str">
            <v>CXPAPEL</v>
          </cell>
          <cell r="J811">
            <v>1</v>
          </cell>
          <cell r="K811">
            <v>3</v>
          </cell>
          <cell r="L811" t="str">
            <v>25506D</v>
          </cell>
        </row>
        <row r="812">
          <cell r="A812">
            <v>94730872</v>
          </cell>
          <cell r="B812" t="str">
            <v>GA</v>
          </cell>
          <cell r="D812" t="str">
            <v>CEVA</v>
          </cell>
          <cell r="E812" t="str">
            <v>CCSM</v>
          </cell>
          <cell r="F812" t="str">
            <v>MANG RADIADOR</v>
          </cell>
          <cell r="G812" t="str">
            <v>HBA HUTCHINS</v>
          </cell>
          <cell r="H812" t="str">
            <v>60</v>
          </cell>
          <cell r="I812" t="str">
            <v>CXPAPEL</v>
          </cell>
          <cell r="J812">
            <v>1</v>
          </cell>
          <cell r="K812">
            <v>4</v>
          </cell>
          <cell r="L812" t="str">
            <v>25506D</v>
          </cell>
        </row>
        <row r="813">
          <cell r="A813">
            <v>24581305</v>
          </cell>
          <cell r="B813" t="str">
            <v>GA</v>
          </cell>
          <cell r="D813" t="str">
            <v>CEVA</v>
          </cell>
          <cell r="E813" t="str">
            <v>CCSM</v>
          </cell>
          <cell r="F813" t="str">
            <v>ALV DE CÂMBIO</v>
          </cell>
          <cell r="G813" t="str">
            <v>SILA DO BRAS</v>
          </cell>
          <cell r="H813" t="str">
            <v>21</v>
          </cell>
          <cell r="I813" t="str">
            <v>ROPACK</v>
          </cell>
        </row>
        <row r="814">
          <cell r="A814">
            <v>52046029</v>
          </cell>
          <cell r="B814" t="str">
            <v>GA</v>
          </cell>
          <cell r="D814" t="str">
            <v>CEVA</v>
          </cell>
          <cell r="E814" t="str">
            <v>CCSM</v>
          </cell>
          <cell r="F814" t="str">
            <v>CHICOTE</v>
          </cell>
          <cell r="L814" t="str">
            <v>SPS</v>
          </cell>
        </row>
        <row r="815">
          <cell r="A815">
            <v>24581304</v>
          </cell>
          <cell r="B815" t="str">
            <v>GA</v>
          </cell>
          <cell r="D815" t="str">
            <v>CEVA</v>
          </cell>
          <cell r="E815" t="str">
            <v>CCSM</v>
          </cell>
          <cell r="F815" t="str">
            <v>ALV DE CÂMBIO</v>
          </cell>
          <cell r="G815" t="str">
            <v>SILA DO BRAS</v>
          </cell>
          <cell r="L815" t="str">
            <v>SPS</v>
          </cell>
        </row>
        <row r="816">
          <cell r="A816">
            <v>94763087</v>
          </cell>
          <cell r="B816" t="str">
            <v>GA</v>
          </cell>
          <cell r="D816" t="str">
            <v>CEVA</v>
          </cell>
          <cell r="E816" t="str">
            <v>CCSM</v>
          </cell>
          <cell r="F816" t="str">
            <v>Trilho teto Sedam LE</v>
          </cell>
          <cell r="G816" t="str">
            <v>COOPER</v>
          </cell>
          <cell r="H816" t="str">
            <v>80</v>
          </cell>
          <cell r="I816" t="str">
            <v>CXPAPEL</v>
          </cell>
          <cell r="J816">
            <v>1</v>
          </cell>
          <cell r="K816">
            <v>2</v>
          </cell>
          <cell r="L816" t="str">
            <v>25523E-M2</v>
          </cell>
        </row>
        <row r="817">
          <cell r="A817">
            <v>52055274</v>
          </cell>
          <cell r="B817" t="str">
            <v>GA</v>
          </cell>
          <cell r="D817" t="str">
            <v>CEVA</v>
          </cell>
          <cell r="E817" t="str">
            <v>CCSM</v>
          </cell>
          <cell r="F817" t="str">
            <v>GUARNICAO MALA HATCH ONIX</v>
          </cell>
          <cell r="G817" t="str">
            <v>COOPER</v>
          </cell>
          <cell r="H817" t="str">
            <v>80</v>
          </cell>
          <cell r="I817" t="str">
            <v>ROPAK</v>
          </cell>
          <cell r="L817" t="str">
            <v>SPS Tras</v>
          </cell>
        </row>
        <row r="818">
          <cell r="A818">
            <v>52044593</v>
          </cell>
          <cell r="F818" t="str">
            <v>ALV FREIO ESTAC.</v>
          </cell>
        </row>
        <row r="819">
          <cell r="A819">
            <v>52056469</v>
          </cell>
          <cell r="F819" t="str">
            <v>GUARNICAO MALA SEDAN ONIX</v>
          </cell>
        </row>
        <row r="820">
          <cell r="A820">
            <v>94768282</v>
          </cell>
          <cell r="B820" t="str">
            <v>GA</v>
          </cell>
          <cell r="D820" t="str">
            <v>CEVA</v>
          </cell>
          <cell r="E820" t="str">
            <v>CCSM</v>
          </cell>
          <cell r="F820" t="str">
            <v>BOW TIE CELTA</v>
          </cell>
          <cell r="G820" t="str">
            <v>POLYPLASTIC</v>
          </cell>
          <cell r="H820" t="str">
            <v>40</v>
          </cell>
          <cell r="I820" t="str">
            <v>CXPAPEL</v>
          </cell>
          <cell r="J820">
            <v>1</v>
          </cell>
          <cell r="K820">
            <v>2</v>
          </cell>
          <cell r="L820" t="str">
            <v>BUMPER</v>
          </cell>
        </row>
        <row r="821">
          <cell r="A821">
            <v>52046607</v>
          </cell>
          <cell r="B821" t="str">
            <v>GA</v>
          </cell>
          <cell r="D821" t="str">
            <v>PELZER</v>
          </cell>
          <cell r="E821" t="str">
            <v>PELZER</v>
          </cell>
          <cell r="F821" t="str">
            <v>COL C INF LE HATCH</v>
          </cell>
        </row>
        <row r="822">
          <cell r="A822">
            <v>52056247</v>
          </cell>
          <cell r="B822" t="str">
            <v>GA</v>
          </cell>
          <cell r="D822" t="str">
            <v>CEVA</v>
          </cell>
          <cell r="E822" t="str">
            <v>CCSM</v>
          </cell>
          <cell r="F822" t="str">
            <v>CINTO LD</v>
          </cell>
        </row>
        <row r="823">
          <cell r="A823">
            <v>52043028</v>
          </cell>
          <cell r="B823" t="str">
            <v>GA</v>
          </cell>
          <cell r="D823" t="str">
            <v>PELZER</v>
          </cell>
          <cell r="E823" t="str">
            <v>PELZER</v>
          </cell>
          <cell r="F823" t="str">
            <v>ESCOR. DE CERVEJA</v>
          </cell>
        </row>
        <row r="824">
          <cell r="A824">
            <v>52057295</v>
          </cell>
          <cell r="B824" t="str">
            <v>GA</v>
          </cell>
          <cell r="C824" t="str">
            <v>PELZER</v>
          </cell>
          <cell r="D824" t="str">
            <v>PELZER</v>
          </cell>
          <cell r="F824" t="str">
            <v>COL C INF LD HATCH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 ROLETADA"/>
      <sheetName val="ETQ ROLETADA"/>
      <sheetName val="ETQ FIFO G"/>
      <sheetName val="ARAMADOS"/>
      <sheetName val="MASTER TABLE"/>
      <sheetName val="ID AÉREA LINHA PEQUENA"/>
      <sheetName val="IDENT AEREA LINHA GRANDE"/>
      <sheetName val="Etiqueta estoque auto"/>
      <sheetName val="IDENT. AÉREA DO ESTOQUE"/>
      <sheetName val="IDENT. DIVERSAS"/>
      <sheetName val="IDENT. PEÇAS EM PALLET SEM FORN"/>
      <sheetName val="REGRA FIFO AEREA "/>
      <sheetName val="ETQ FIFO VERDE"/>
      <sheetName val="ETQ ESPERA VERDE (2)"/>
      <sheetName val="Regras de empilhamento palets"/>
      <sheetName val="Regras de empilhamento de KLT's"/>
      <sheetName val="DLOC IDENT. AEREA"/>
      <sheetName val="DLOC IDENT. BASE"/>
      <sheetName val="consumo pallets"/>
      <sheetName val="Identificação DOCA"/>
      <sheetName val="Identificação Porta Kanban"/>
      <sheetName val="ID aérea"/>
      <sheetName val="ID DASH RIETER "/>
      <sheetName val="CELULA PISO"/>
      <sheetName val="ID POU AÉREA"/>
      <sheetName val="CELULA PISO (2)"/>
      <sheetName val="CELULA PISO (3)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7">
          <cell r="A7">
            <v>93345493</v>
          </cell>
          <cell r="B7" t="str">
            <v>G1</v>
          </cell>
          <cell r="D7" t="str">
            <v>CEVA</v>
          </cell>
          <cell r="E7" t="str">
            <v>DOCA</v>
          </cell>
          <cell r="F7" t="str">
            <v>BUNDLE PRISMA</v>
          </cell>
          <cell r="G7" t="str">
            <v>TI BUNDY</v>
          </cell>
          <cell r="H7">
            <v>80</v>
          </cell>
          <cell r="I7" t="str">
            <v>DOLLYE</v>
          </cell>
          <cell r="J7">
            <v>0</v>
          </cell>
          <cell r="K7" t="str">
            <v>PEND</v>
          </cell>
          <cell r="L7" t="str">
            <v xml:space="preserve"> </v>
          </cell>
        </row>
        <row r="8">
          <cell r="A8" t="str">
            <v>BCT VOLANTE</v>
          </cell>
          <cell r="B8" t="str">
            <v>G1</v>
          </cell>
          <cell r="D8" t="str">
            <v>CEVA</v>
          </cell>
          <cell r="E8" t="str">
            <v xml:space="preserve"> </v>
          </cell>
          <cell r="F8" t="str">
            <v xml:space="preserve"> </v>
          </cell>
          <cell r="G8" t="str">
            <v xml:space="preserve"> </v>
          </cell>
          <cell r="H8" t="str">
            <v xml:space="preserve"> </v>
          </cell>
          <cell r="I8" t="str">
            <v xml:space="preserve"> </v>
          </cell>
          <cell r="J8">
            <v>0</v>
          </cell>
          <cell r="K8" t="str">
            <v>PEND</v>
          </cell>
          <cell r="L8" t="str">
            <v xml:space="preserve"> </v>
          </cell>
        </row>
        <row r="9">
          <cell r="A9">
            <v>13191439</v>
          </cell>
          <cell r="B9" t="str">
            <v>G1</v>
          </cell>
          <cell r="D9" t="str">
            <v>CEVA</v>
          </cell>
          <cell r="F9" t="str">
            <v>PINO BOLEADO</v>
          </cell>
          <cell r="G9" t="str">
            <v>RUIA GLOBAL</v>
          </cell>
          <cell r="H9" t="str">
            <v>500</v>
          </cell>
          <cell r="J9">
            <v>0</v>
          </cell>
          <cell r="L9" t="str">
            <v>19103D</v>
          </cell>
        </row>
        <row r="10">
          <cell r="A10">
            <v>93280007</v>
          </cell>
          <cell r="B10" t="str">
            <v>G1</v>
          </cell>
          <cell r="C10" t="str">
            <v>PN</v>
          </cell>
          <cell r="D10" t="str">
            <v>CEVA</v>
          </cell>
          <cell r="E10" t="str">
            <v>MG-A-11C</v>
          </cell>
          <cell r="F10" t="str">
            <v>BOTAO TAPETE</v>
          </cell>
          <cell r="G10" t="str">
            <v>A RAYMOND</v>
          </cell>
          <cell r="H10">
            <v>1200</v>
          </cell>
          <cell r="I10">
            <v>2001</v>
          </cell>
          <cell r="J10">
            <v>0</v>
          </cell>
          <cell r="K10">
            <v>2</v>
          </cell>
          <cell r="L10" t="str">
            <v>19103D</v>
          </cell>
          <cell r="N10">
            <v>1</v>
          </cell>
          <cell r="O10">
            <v>1</v>
          </cell>
          <cell r="P10">
            <v>5</v>
          </cell>
        </row>
        <row r="11">
          <cell r="A11">
            <v>93378051</v>
          </cell>
          <cell r="B11" t="str">
            <v>G1</v>
          </cell>
          <cell r="D11" t="str">
            <v>CEVA</v>
          </cell>
          <cell r="E11" t="str">
            <v>FUBL.1.A</v>
          </cell>
          <cell r="F11" t="str">
            <v xml:space="preserve"> HASTE COFRE</v>
          </cell>
          <cell r="G11" t="str">
            <v>PGG INDUSTRI</v>
          </cell>
          <cell r="H11">
            <v>85</v>
          </cell>
          <cell r="I11">
            <v>2004</v>
          </cell>
          <cell r="J11">
            <v>0</v>
          </cell>
          <cell r="K11">
            <v>4</v>
          </cell>
          <cell r="L11" t="str">
            <v>19103D</v>
          </cell>
        </row>
        <row r="12">
          <cell r="A12">
            <v>94710109</v>
          </cell>
          <cell r="B12" t="str">
            <v>G1</v>
          </cell>
          <cell r="D12" t="str">
            <v>CEVA</v>
          </cell>
          <cell r="F12" t="str">
            <v>PRES TUB DASH</v>
          </cell>
          <cell r="G12" t="str">
            <v xml:space="preserve">TECNOPLAST </v>
          </cell>
          <cell r="H12" t="str">
            <v>750</v>
          </cell>
          <cell r="L12" t="str">
            <v>19103D</v>
          </cell>
        </row>
        <row r="13">
          <cell r="A13">
            <v>94752640</v>
          </cell>
          <cell r="B13" t="str">
            <v>G1</v>
          </cell>
          <cell r="D13" t="str">
            <v>Rieter</v>
          </cell>
          <cell r="E13" t="str">
            <v>MG-C-13</v>
          </cell>
          <cell r="F13" t="str">
            <v>ISOL DASH EXTERNO</v>
          </cell>
          <cell r="G13" t="str">
            <v>RIETER</v>
          </cell>
          <cell r="H13" t="str">
            <v>45</v>
          </cell>
          <cell r="I13">
            <v>721</v>
          </cell>
          <cell r="J13">
            <v>0</v>
          </cell>
          <cell r="K13">
            <v>1</v>
          </cell>
          <cell r="L13" t="str">
            <v>19103D</v>
          </cell>
          <cell r="N13">
            <v>1</v>
          </cell>
          <cell r="O13">
            <v>1</v>
          </cell>
        </row>
        <row r="14">
          <cell r="A14">
            <v>94711841</v>
          </cell>
          <cell r="B14" t="str">
            <v>G1</v>
          </cell>
          <cell r="D14" t="str">
            <v>CEVA</v>
          </cell>
          <cell r="E14" t="str">
            <v>PA-03-D</v>
          </cell>
          <cell r="F14" t="str">
            <v>MODULO CONFORTO</v>
          </cell>
          <cell r="G14" t="str">
            <v>CONTINENTAL</v>
          </cell>
          <cell r="H14">
            <v>40</v>
          </cell>
          <cell r="I14">
            <v>2003</v>
          </cell>
          <cell r="J14">
            <v>0</v>
          </cell>
          <cell r="K14">
            <v>2</v>
          </cell>
          <cell r="L14" t="str">
            <v>19103E</v>
          </cell>
        </row>
        <row r="15">
          <cell r="A15">
            <v>94732251</v>
          </cell>
          <cell r="B15" t="str">
            <v>G1</v>
          </cell>
          <cell r="D15" t="str">
            <v>CEVA</v>
          </cell>
          <cell r="E15" t="str">
            <v>MG-D-11</v>
          </cell>
          <cell r="F15" t="str">
            <v>JG CHAVES URU/PAR</v>
          </cell>
          <cell r="G15" t="str">
            <v>VALEOBR</v>
          </cell>
          <cell r="H15">
            <v>15</v>
          </cell>
          <cell r="I15">
            <v>2004</v>
          </cell>
          <cell r="J15">
            <v>0</v>
          </cell>
          <cell r="K15">
            <v>25</v>
          </cell>
          <cell r="L15" t="str">
            <v>19103E</v>
          </cell>
        </row>
        <row r="16">
          <cell r="A16">
            <v>90247253</v>
          </cell>
          <cell r="B16" t="str">
            <v>G1</v>
          </cell>
          <cell r="C16" t="str">
            <v>PF</v>
          </cell>
          <cell r="D16" t="str">
            <v>CEVA</v>
          </cell>
          <cell r="E16" t="str">
            <v>GARL.4.G</v>
          </cell>
          <cell r="F16" t="str">
            <v xml:space="preserve"> ASSE HAST COF</v>
          </cell>
          <cell r="G16" t="str">
            <v>A RAYMON</v>
          </cell>
          <cell r="H16">
            <v>400</v>
          </cell>
          <cell r="I16">
            <v>2001</v>
          </cell>
          <cell r="J16">
            <v>0</v>
          </cell>
          <cell r="K16">
            <v>2</v>
          </cell>
          <cell r="L16" t="str">
            <v>19103E</v>
          </cell>
          <cell r="M16" t="str">
            <v>F23</v>
          </cell>
          <cell r="N16">
            <v>3</v>
          </cell>
          <cell r="O16">
            <v>1</v>
          </cell>
          <cell r="P16">
            <v>2</v>
          </cell>
        </row>
        <row r="17">
          <cell r="A17">
            <v>93252742</v>
          </cell>
          <cell r="B17" t="str">
            <v>G1</v>
          </cell>
          <cell r="C17" t="str">
            <v>GS</v>
          </cell>
          <cell r="D17" t="str">
            <v>CEVA</v>
          </cell>
          <cell r="E17" t="str">
            <v>GARL.4.G</v>
          </cell>
          <cell r="F17" t="str">
            <v>CLIP HAST COF</v>
          </cell>
          <cell r="G17" t="str">
            <v xml:space="preserve">A RAYMON </v>
          </cell>
          <cell r="H17">
            <v>400</v>
          </cell>
          <cell r="I17">
            <v>2001</v>
          </cell>
          <cell r="J17">
            <v>0</v>
          </cell>
          <cell r="K17">
            <v>2</v>
          </cell>
          <cell r="L17" t="str">
            <v>19103E</v>
          </cell>
          <cell r="M17" t="str">
            <v>F23</v>
          </cell>
        </row>
        <row r="18">
          <cell r="A18">
            <v>90373148</v>
          </cell>
          <cell r="B18" t="str">
            <v>G1</v>
          </cell>
          <cell r="D18" t="str">
            <v>CEVA</v>
          </cell>
          <cell r="F18" t="str">
            <v>GRAMPO</v>
          </cell>
          <cell r="I18">
            <v>2002</v>
          </cell>
          <cell r="J18">
            <v>0</v>
          </cell>
          <cell r="K18">
            <v>2</v>
          </cell>
          <cell r="L18" t="str">
            <v>19106D</v>
          </cell>
        </row>
        <row r="19">
          <cell r="A19">
            <v>93280007</v>
          </cell>
          <cell r="B19" t="str">
            <v>G1</v>
          </cell>
          <cell r="C19" t="str">
            <v>PN</v>
          </cell>
          <cell r="D19" t="str">
            <v>CEVA</v>
          </cell>
          <cell r="E19" t="str">
            <v>MG-A-11C</v>
          </cell>
          <cell r="F19" t="str">
            <v>BOTAO TAPETE</v>
          </cell>
          <cell r="G19" t="str">
            <v>A RAYMOND</v>
          </cell>
          <cell r="H19">
            <v>1200</v>
          </cell>
          <cell r="I19">
            <v>2001</v>
          </cell>
          <cell r="J19">
            <v>0</v>
          </cell>
          <cell r="K19">
            <v>2</v>
          </cell>
          <cell r="L19" t="str">
            <v>19106D</v>
          </cell>
          <cell r="N19">
            <v>1</v>
          </cell>
          <cell r="O19">
            <v>1</v>
          </cell>
          <cell r="P19">
            <v>5</v>
          </cell>
        </row>
        <row r="20">
          <cell r="A20">
            <v>94761860</v>
          </cell>
          <cell r="B20" t="str">
            <v>G1</v>
          </cell>
          <cell r="D20" t="str">
            <v>CEVA</v>
          </cell>
          <cell r="F20" t="str">
            <v>MANGUEIRA DRENO A/C</v>
          </cell>
          <cell r="G20" t="str">
            <v>PRODUFLEX INDUSTRIA</v>
          </cell>
          <cell r="H20">
            <v>100</v>
          </cell>
          <cell r="I20">
            <v>2004</v>
          </cell>
          <cell r="J20">
            <v>0</v>
          </cell>
          <cell r="K20">
            <v>3</v>
          </cell>
          <cell r="L20" t="str">
            <v>19106D</v>
          </cell>
        </row>
        <row r="21">
          <cell r="A21">
            <v>93228899</v>
          </cell>
          <cell r="B21" t="str">
            <v>G1</v>
          </cell>
          <cell r="D21" t="str">
            <v>CEVA</v>
          </cell>
          <cell r="E21" t="str">
            <v>CCSM</v>
          </cell>
          <cell r="F21" t="str">
            <v>BATENTE COB. BÊBA</v>
          </cell>
          <cell r="G21" t="str">
            <v>COPLAC DO BR</v>
          </cell>
          <cell r="H21">
            <v>600</v>
          </cell>
          <cell r="I21">
            <v>2004</v>
          </cell>
          <cell r="J21">
            <v>0</v>
          </cell>
          <cell r="K21">
            <v>2</v>
          </cell>
          <cell r="L21" t="str">
            <v>CB CERA</v>
          </cell>
        </row>
        <row r="22">
          <cell r="A22">
            <v>94731669</v>
          </cell>
          <cell r="B22" t="str">
            <v>G1</v>
          </cell>
          <cell r="D22" t="str">
            <v>CEVA</v>
          </cell>
          <cell r="F22" t="str">
            <v>COBERTURA DA BOMBA</v>
          </cell>
          <cell r="G22" t="str">
            <v>PELZER</v>
          </cell>
          <cell r="H22">
            <v>60</v>
          </cell>
          <cell r="I22">
            <v>2004</v>
          </cell>
          <cell r="J22">
            <v>0</v>
          </cell>
          <cell r="K22">
            <v>5</v>
          </cell>
          <cell r="L22" t="str">
            <v>19106D</v>
          </cell>
        </row>
        <row r="23">
          <cell r="A23">
            <v>93281792</v>
          </cell>
          <cell r="B23" t="str">
            <v>G1</v>
          </cell>
          <cell r="C23" t="str">
            <v>PN</v>
          </cell>
          <cell r="D23" t="str">
            <v>CEVA</v>
          </cell>
          <cell r="E23" t="str">
            <v>PT-USO</v>
          </cell>
          <cell r="F23" t="str">
            <v>BASE ANTENA</v>
          </cell>
          <cell r="G23" t="str">
            <v>OLIMPUS</v>
          </cell>
          <cell r="H23">
            <v>70</v>
          </cell>
          <cell r="I23">
            <v>2004</v>
          </cell>
          <cell r="J23">
            <v>0</v>
          </cell>
          <cell r="K23">
            <v>2</v>
          </cell>
          <cell r="L23" t="str">
            <v>19106E</v>
          </cell>
          <cell r="N23">
            <v>1</v>
          </cell>
          <cell r="O23">
            <v>1</v>
          </cell>
          <cell r="P23">
            <v>3</v>
          </cell>
        </row>
        <row r="24">
          <cell r="A24">
            <v>90339451</v>
          </cell>
          <cell r="B24" t="str">
            <v>G1</v>
          </cell>
          <cell r="C24" t="str">
            <v>PF</v>
          </cell>
          <cell r="D24" t="str">
            <v>CEVA</v>
          </cell>
          <cell r="E24" t="str">
            <v>MG-A-12C</v>
          </cell>
          <cell r="F24" t="str">
            <v>PORCA ANTENA</v>
          </cell>
          <cell r="G24" t="str">
            <v>OLIMPUS</v>
          </cell>
          <cell r="H24">
            <v>400</v>
          </cell>
          <cell r="I24" t="str">
            <v>BIN</v>
          </cell>
          <cell r="J24">
            <v>0</v>
          </cell>
          <cell r="K24">
            <v>2</v>
          </cell>
          <cell r="L24" t="str">
            <v>19106E</v>
          </cell>
          <cell r="M24" t="str">
            <v>F23</v>
          </cell>
          <cell r="N24">
            <v>1</v>
          </cell>
          <cell r="O24">
            <v>1</v>
          </cell>
          <cell r="P24">
            <v>2</v>
          </cell>
        </row>
        <row r="25">
          <cell r="A25">
            <v>90346307</v>
          </cell>
          <cell r="B25" t="str">
            <v>G1</v>
          </cell>
          <cell r="C25" t="str">
            <v>PF</v>
          </cell>
          <cell r="D25" t="str">
            <v>CEVA</v>
          </cell>
          <cell r="E25" t="str">
            <v>MG-A-03C</v>
          </cell>
          <cell r="F25" t="str">
            <v>PRESILHA</v>
          </cell>
          <cell r="G25" t="str">
            <v>DYNAPLAST</v>
          </cell>
          <cell r="H25">
            <v>200</v>
          </cell>
          <cell r="I25">
            <v>2001</v>
          </cell>
          <cell r="J25">
            <v>0</v>
          </cell>
          <cell r="K25">
            <v>2</v>
          </cell>
          <cell r="L25" t="str">
            <v>19106E</v>
          </cell>
          <cell r="M25" t="str">
            <v>F23</v>
          </cell>
          <cell r="N25">
            <v>1</v>
          </cell>
          <cell r="O25">
            <v>1</v>
          </cell>
          <cell r="P25">
            <v>2</v>
          </cell>
        </row>
        <row r="26">
          <cell r="A26">
            <v>93211173</v>
          </cell>
          <cell r="B26" t="str">
            <v>G1</v>
          </cell>
          <cell r="C26" t="str">
            <v>GS</v>
          </cell>
          <cell r="D26" t="str">
            <v>CEVA</v>
          </cell>
          <cell r="E26" t="str">
            <v>MG-A-13B</v>
          </cell>
          <cell r="F26" t="str">
            <v>LENTE TRANSPARENTE</v>
          </cell>
          <cell r="G26" t="str">
            <v>3M DO BRASIL</v>
          </cell>
          <cell r="H26">
            <v>10000</v>
          </cell>
          <cell r="I26">
            <v>2002</v>
          </cell>
          <cell r="J26">
            <v>0</v>
          </cell>
          <cell r="K26">
            <v>1</v>
          </cell>
          <cell r="L26" t="str">
            <v>19106E</v>
          </cell>
          <cell r="M26" t="str">
            <v>F23</v>
          </cell>
        </row>
        <row r="27">
          <cell r="A27">
            <v>93361427</v>
          </cell>
          <cell r="B27" t="str">
            <v>G1</v>
          </cell>
          <cell r="D27" t="str">
            <v>CEVA</v>
          </cell>
          <cell r="E27" t="str">
            <v>MG-A-13C</v>
          </cell>
          <cell r="F27" t="str">
            <v>ENCHIMENTO SANKO</v>
          </cell>
          <cell r="G27" t="str">
            <v>SANKO ESPUMAS</v>
          </cell>
          <cell r="H27">
            <v>576</v>
          </cell>
          <cell r="I27">
            <v>2002</v>
          </cell>
          <cell r="J27">
            <v>0</v>
          </cell>
          <cell r="K27">
            <v>2</v>
          </cell>
          <cell r="L27" t="str">
            <v>19106E</v>
          </cell>
        </row>
        <row r="28">
          <cell r="A28">
            <v>93336754</v>
          </cell>
          <cell r="B28" t="str">
            <v>G1</v>
          </cell>
          <cell r="D28" t="str">
            <v>CEVA</v>
          </cell>
          <cell r="E28" t="str">
            <v>MG-A-09C</v>
          </cell>
          <cell r="F28" t="str">
            <v xml:space="preserve">RÉGUA </v>
          </cell>
          <cell r="G28" t="str">
            <v xml:space="preserve">DELPHI JAMBE </v>
          </cell>
          <cell r="H28">
            <v>100</v>
          </cell>
          <cell r="I28">
            <v>2001</v>
          </cell>
          <cell r="J28">
            <v>0</v>
          </cell>
          <cell r="K28">
            <v>2</v>
          </cell>
          <cell r="L28" t="str">
            <v>19106E</v>
          </cell>
        </row>
        <row r="29">
          <cell r="A29">
            <v>93315922</v>
          </cell>
          <cell r="B29" t="str">
            <v>G1</v>
          </cell>
          <cell r="D29" t="str">
            <v>CEVA</v>
          </cell>
          <cell r="F29" t="str">
            <v>BASE ANTENA PRISMA</v>
          </cell>
          <cell r="G29" t="str">
            <v>OLIMPUS</v>
          </cell>
          <cell r="H29">
            <v>72</v>
          </cell>
          <cell r="I29">
            <v>2004</v>
          </cell>
          <cell r="J29">
            <v>0</v>
          </cell>
          <cell r="K29">
            <v>2</v>
          </cell>
          <cell r="L29" t="str">
            <v>19106E</v>
          </cell>
        </row>
        <row r="30">
          <cell r="A30">
            <v>90225953</v>
          </cell>
          <cell r="B30" t="str">
            <v>G1</v>
          </cell>
          <cell r="C30" t="str">
            <v>SJ</v>
          </cell>
          <cell r="D30" t="str">
            <v>CEVA</v>
          </cell>
          <cell r="E30" t="str">
            <v>ÁREA TRANSF.</v>
          </cell>
          <cell r="F30" t="str">
            <v>FITA ISOLANTE</v>
          </cell>
          <cell r="G30" t="str">
            <v>RIETER</v>
          </cell>
          <cell r="H30">
            <v>100</v>
          </cell>
          <cell r="I30">
            <v>2001</v>
          </cell>
          <cell r="J30">
            <v>1</v>
          </cell>
          <cell r="K30">
            <v>4</v>
          </cell>
          <cell r="L30" t="str">
            <v>19110E</v>
          </cell>
          <cell r="M30" t="str">
            <v>F24</v>
          </cell>
          <cell r="N30">
            <v>1</v>
          </cell>
          <cell r="O30">
            <v>1</v>
          </cell>
          <cell r="P30">
            <v>2</v>
          </cell>
        </row>
        <row r="31">
          <cell r="A31">
            <v>93253070</v>
          </cell>
          <cell r="B31" t="str">
            <v>G1</v>
          </cell>
          <cell r="C31" t="str">
            <v>GS</v>
          </cell>
          <cell r="D31" t="str">
            <v>PEL</v>
          </cell>
          <cell r="E31" t="str">
            <v>GA</v>
          </cell>
          <cell r="F31" t="str">
            <v>VEDADOR TAMPA TRAS</v>
          </cell>
          <cell r="G31" t="str">
            <v>PELZER</v>
          </cell>
          <cell r="H31">
            <v>2000</v>
          </cell>
          <cell r="I31">
            <v>2001</v>
          </cell>
          <cell r="J31">
            <v>0</v>
          </cell>
          <cell r="K31">
            <v>2</v>
          </cell>
          <cell r="L31" t="str">
            <v>19110E</v>
          </cell>
          <cell r="M31" t="str">
            <v>F23</v>
          </cell>
        </row>
        <row r="32">
          <cell r="A32">
            <v>94704781</v>
          </cell>
          <cell r="B32" t="str">
            <v>G1</v>
          </cell>
          <cell r="C32" t="str">
            <v>PF</v>
          </cell>
          <cell r="D32" t="str">
            <v>CEVA</v>
          </cell>
          <cell r="E32" t="str">
            <v>ÁREA TRANSF.</v>
          </cell>
          <cell r="F32" t="str">
            <v>MANG. COMBUSTÍVEL</v>
          </cell>
          <cell r="G32" t="str">
            <v>TI BUNDY</v>
          </cell>
          <cell r="H32">
            <v>300</v>
          </cell>
          <cell r="I32" t="str">
            <v>DOLLY</v>
          </cell>
          <cell r="J32">
            <v>0</v>
          </cell>
          <cell r="K32">
            <v>1</v>
          </cell>
          <cell r="L32" t="str">
            <v>19110E</v>
          </cell>
          <cell r="M32" t="str">
            <v>F24</v>
          </cell>
          <cell r="N32">
            <v>2</v>
          </cell>
          <cell r="O32">
            <v>1</v>
          </cell>
          <cell r="P32">
            <v>3</v>
          </cell>
        </row>
        <row r="33">
          <cell r="A33">
            <v>2866724</v>
          </cell>
          <cell r="B33" t="str">
            <v>G1</v>
          </cell>
          <cell r="C33" t="str">
            <v>PF</v>
          </cell>
          <cell r="D33" t="str">
            <v>CEVA</v>
          </cell>
          <cell r="E33" t="str">
            <v>MG-A-03C</v>
          </cell>
          <cell r="F33" t="str">
            <v>VEDADOR</v>
          </cell>
          <cell r="G33" t="str">
            <v>HBA HUTCHINS</v>
          </cell>
          <cell r="H33">
            <v>2000</v>
          </cell>
          <cell r="I33">
            <v>2001</v>
          </cell>
          <cell r="J33">
            <v>0</v>
          </cell>
          <cell r="K33">
            <v>1</v>
          </cell>
          <cell r="L33" t="str">
            <v>19110E</v>
          </cell>
          <cell r="M33" t="str">
            <v>F23</v>
          </cell>
          <cell r="N33">
            <v>1</v>
          </cell>
          <cell r="O33">
            <v>1</v>
          </cell>
          <cell r="P33">
            <v>2</v>
          </cell>
        </row>
        <row r="34">
          <cell r="A34">
            <v>90227753</v>
          </cell>
          <cell r="B34" t="str">
            <v>G1</v>
          </cell>
          <cell r="C34" t="str">
            <v>SJ</v>
          </cell>
          <cell r="D34" t="str">
            <v>CEVA</v>
          </cell>
          <cell r="E34" t="str">
            <v>MG-A-06C</v>
          </cell>
          <cell r="F34" t="str">
            <v>PORCA ESPE</v>
          </cell>
          <cell r="G34" t="str">
            <v>A RAYMON</v>
          </cell>
          <cell r="H34">
            <v>1500</v>
          </cell>
          <cell r="I34">
            <v>2001</v>
          </cell>
          <cell r="J34">
            <v>0</v>
          </cell>
          <cell r="K34">
            <v>1</v>
          </cell>
          <cell r="L34" t="str">
            <v>19110E</v>
          </cell>
          <cell r="M34" t="str">
            <v>F24</v>
          </cell>
          <cell r="N34">
            <v>1</v>
          </cell>
          <cell r="O34">
            <v>1</v>
          </cell>
          <cell r="P34">
            <v>3</v>
          </cell>
        </row>
        <row r="35">
          <cell r="A35">
            <v>90307205</v>
          </cell>
          <cell r="B35" t="str">
            <v>G1</v>
          </cell>
          <cell r="C35" t="str">
            <v>PF</v>
          </cell>
          <cell r="D35" t="str">
            <v>CEVA</v>
          </cell>
          <cell r="E35" t="str">
            <v>MG-A-08C</v>
          </cell>
          <cell r="F35" t="str">
            <v>TAMPÃO COL B</v>
          </cell>
          <cell r="G35" t="str">
            <v>PRODUFLEX</v>
          </cell>
          <cell r="H35">
            <v>350</v>
          </cell>
          <cell r="I35">
            <v>2001</v>
          </cell>
          <cell r="J35">
            <v>0</v>
          </cell>
          <cell r="K35">
            <v>2</v>
          </cell>
          <cell r="L35" t="str">
            <v>19111D</v>
          </cell>
          <cell r="M35" t="str">
            <v>F23</v>
          </cell>
          <cell r="N35">
            <v>1</v>
          </cell>
          <cell r="O35">
            <v>1</v>
          </cell>
          <cell r="P35">
            <v>2</v>
          </cell>
        </row>
        <row r="36">
          <cell r="A36">
            <v>94746805</v>
          </cell>
          <cell r="B36" t="str">
            <v>G1</v>
          </cell>
          <cell r="D36" t="str">
            <v>CEVA</v>
          </cell>
          <cell r="F36" t="str">
            <v>GROMMET</v>
          </cell>
          <cell r="G36" t="str">
            <v>PRODUFLEX</v>
          </cell>
          <cell r="H36">
            <v>800</v>
          </cell>
          <cell r="J36">
            <v>0</v>
          </cell>
          <cell r="K36">
            <v>2</v>
          </cell>
          <cell r="L36" t="str">
            <v>19111D</v>
          </cell>
        </row>
        <row r="37">
          <cell r="A37">
            <v>93280007</v>
          </cell>
          <cell r="B37" t="str">
            <v>G1</v>
          </cell>
          <cell r="C37" t="str">
            <v>PN</v>
          </cell>
          <cell r="D37" t="str">
            <v>CEVA</v>
          </cell>
          <cell r="E37" t="str">
            <v>MG-A-11C</v>
          </cell>
          <cell r="F37" t="str">
            <v>BOTAO TAPETE</v>
          </cell>
          <cell r="G37" t="str">
            <v>A RAYMOND</v>
          </cell>
          <cell r="H37">
            <v>1200</v>
          </cell>
          <cell r="I37">
            <v>2001</v>
          </cell>
          <cell r="J37">
            <v>0</v>
          </cell>
          <cell r="K37">
            <v>2</v>
          </cell>
          <cell r="L37" t="str">
            <v>19111D</v>
          </cell>
          <cell r="N37">
            <v>1</v>
          </cell>
          <cell r="O37">
            <v>1</v>
          </cell>
          <cell r="P37">
            <v>5</v>
          </cell>
        </row>
        <row r="38">
          <cell r="A38">
            <v>52289099</v>
          </cell>
          <cell r="B38" t="str">
            <v>G1</v>
          </cell>
          <cell r="C38" t="str">
            <v>RO</v>
          </cell>
          <cell r="D38" t="str">
            <v>CEVA</v>
          </cell>
          <cell r="E38" t="str">
            <v>MG-CRIB</v>
          </cell>
          <cell r="F38" t="str">
            <v>ETIQ VIN</v>
          </cell>
          <cell r="G38" t="str">
            <v>3M DO BRASIL</v>
          </cell>
          <cell r="H38">
            <v>6000</v>
          </cell>
          <cell r="I38" t="str">
            <v>0CXPAPEL</v>
          </cell>
          <cell r="J38">
            <v>0</v>
          </cell>
          <cell r="K38">
            <v>12</v>
          </cell>
          <cell r="L38" t="str">
            <v>19112D</v>
          </cell>
          <cell r="M38" t="str">
            <v>F23</v>
          </cell>
          <cell r="N38">
            <v>1</v>
          </cell>
          <cell r="O38">
            <v>1</v>
          </cell>
          <cell r="P38">
            <v>2</v>
          </cell>
        </row>
        <row r="39">
          <cell r="A39">
            <v>90307205</v>
          </cell>
          <cell r="B39" t="str">
            <v>G1</v>
          </cell>
          <cell r="C39" t="str">
            <v>PF</v>
          </cell>
          <cell r="D39" t="str">
            <v>CEVA</v>
          </cell>
          <cell r="E39" t="str">
            <v>MG-A-08C</v>
          </cell>
          <cell r="F39" t="str">
            <v>TAMPÃO COL B</v>
          </cell>
          <cell r="G39" t="str">
            <v>PRODUFLEX</v>
          </cell>
          <cell r="H39">
            <v>350</v>
          </cell>
          <cell r="I39">
            <v>2001</v>
          </cell>
          <cell r="J39">
            <v>0</v>
          </cell>
          <cell r="K39">
            <v>2</v>
          </cell>
          <cell r="L39" t="str">
            <v>19112D</v>
          </cell>
          <cell r="M39" t="str">
            <v>F23</v>
          </cell>
          <cell r="N39">
            <v>2</v>
          </cell>
          <cell r="O39">
            <v>2</v>
          </cell>
          <cell r="P39">
            <v>2</v>
          </cell>
        </row>
        <row r="40">
          <cell r="A40">
            <v>93356380</v>
          </cell>
          <cell r="B40" t="str">
            <v>G1</v>
          </cell>
          <cell r="D40" t="str">
            <v>CEVA</v>
          </cell>
          <cell r="E40" t="str">
            <v>MG-A-13A</v>
          </cell>
          <cell r="F40" t="str">
            <v>LENTE PROT</v>
          </cell>
          <cell r="G40" t="str">
            <v>GARL.4.G</v>
          </cell>
          <cell r="H40">
            <v>2000</v>
          </cell>
          <cell r="I40">
            <v>2002</v>
          </cell>
          <cell r="J40">
            <v>0</v>
          </cell>
          <cell r="K40">
            <v>1</v>
          </cell>
          <cell r="L40" t="str">
            <v>19112D</v>
          </cell>
        </row>
        <row r="41">
          <cell r="A41">
            <v>94750452</v>
          </cell>
          <cell r="B41" t="str">
            <v>G1</v>
          </cell>
          <cell r="D41" t="str">
            <v>CEVA</v>
          </cell>
          <cell r="F41" t="str">
            <v xml:space="preserve">PLACA-IDENT ANO FABRICACAO                                  </v>
          </cell>
          <cell r="G41" t="str">
            <v>COBRA METAIS</v>
          </cell>
          <cell r="H41">
            <v>3000</v>
          </cell>
          <cell r="J41">
            <v>0</v>
          </cell>
          <cell r="K41">
            <v>2</v>
          </cell>
          <cell r="L41" t="str">
            <v>19112D</v>
          </cell>
        </row>
        <row r="42">
          <cell r="A42">
            <v>93368896</v>
          </cell>
          <cell r="B42" t="str">
            <v>G1</v>
          </cell>
          <cell r="D42" t="str">
            <v>PEL</v>
          </cell>
          <cell r="E42" t="str">
            <v>GA</v>
          </cell>
          <cell r="F42" t="str">
            <v>BUJAO COL A</v>
          </cell>
          <cell r="G42" t="str">
            <v>PELZER</v>
          </cell>
          <cell r="H42">
            <v>100</v>
          </cell>
          <cell r="I42">
            <v>2002</v>
          </cell>
          <cell r="J42">
            <v>0</v>
          </cell>
          <cell r="K42">
            <v>3</v>
          </cell>
          <cell r="L42" t="str">
            <v>19112E</v>
          </cell>
        </row>
        <row r="43">
          <cell r="A43">
            <v>93341250</v>
          </cell>
          <cell r="B43" t="str">
            <v>G1</v>
          </cell>
          <cell r="D43" t="str">
            <v>CEVA</v>
          </cell>
          <cell r="E43" t="str">
            <v>MG-E-15</v>
          </cell>
          <cell r="F43" t="str">
            <v>TAP ACAB MALA PR</v>
          </cell>
          <cell r="G43" t="str">
            <v>INYLBRA</v>
          </cell>
          <cell r="H43" t="str">
            <v>SEQ</v>
          </cell>
          <cell r="I43" t="str">
            <v>DOLLY</v>
          </cell>
          <cell r="J43">
            <v>0</v>
          </cell>
          <cell r="K43">
            <v>2</v>
          </cell>
          <cell r="L43" t="str">
            <v>19114E</v>
          </cell>
        </row>
        <row r="44">
          <cell r="A44">
            <v>90438025</v>
          </cell>
          <cell r="B44" t="str">
            <v>G1</v>
          </cell>
          <cell r="C44" t="str">
            <v>SJ</v>
          </cell>
          <cell r="D44" t="str">
            <v>PEL</v>
          </cell>
          <cell r="E44" t="str">
            <v>GA</v>
          </cell>
          <cell r="F44" t="str">
            <v>TPA AMORT TRA</v>
          </cell>
          <cell r="G44" t="str">
            <v>PELZER</v>
          </cell>
          <cell r="H44">
            <v>140</v>
          </cell>
          <cell r="I44">
            <v>2004</v>
          </cell>
          <cell r="J44">
            <v>0</v>
          </cell>
          <cell r="K44">
            <v>3</v>
          </cell>
          <cell r="L44" t="str">
            <v>19117D</v>
          </cell>
          <cell r="M44" t="str">
            <v>F24</v>
          </cell>
          <cell r="N44">
            <v>1</v>
          </cell>
          <cell r="O44">
            <v>1</v>
          </cell>
          <cell r="P44">
            <v>2</v>
          </cell>
        </row>
        <row r="45">
          <cell r="A45">
            <v>93267614</v>
          </cell>
          <cell r="B45" t="str">
            <v>G1</v>
          </cell>
          <cell r="C45" t="str">
            <v>GS</v>
          </cell>
          <cell r="D45" t="str">
            <v>PEL</v>
          </cell>
          <cell r="E45" t="str">
            <v>GA</v>
          </cell>
          <cell r="F45" t="str">
            <v>GUIA CADARÇO</v>
          </cell>
          <cell r="G45" t="str">
            <v>PELZER</v>
          </cell>
          <cell r="H45">
            <v>400</v>
          </cell>
          <cell r="I45">
            <v>2001</v>
          </cell>
          <cell r="J45">
            <v>0</v>
          </cell>
          <cell r="K45">
            <v>2</v>
          </cell>
          <cell r="L45" t="str">
            <v>19117D</v>
          </cell>
          <cell r="M45" t="str">
            <v>F23</v>
          </cell>
          <cell r="N45">
            <v>1</v>
          </cell>
        </row>
        <row r="46">
          <cell r="A46">
            <v>93346430</v>
          </cell>
          <cell r="B46" t="str">
            <v>G1</v>
          </cell>
          <cell r="D46" t="str">
            <v>PEL</v>
          </cell>
          <cell r="E46" t="str">
            <v>GA</v>
          </cell>
          <cell r="F46" t="str">
            <v>GUIA CINTO 5P LD</v>
          </cell>
          <cell r="G46" t="str">
            <v>PELZER</v>
          </cell>
          <cell r="H46">
            <v>250</v>
          </cell>
          <cell r="I46">
            <v>2002</v>
          </cell>
          <cell r="J46">
            <v>0</v>
          </cell>
          <cell r="K46">
            <v>2</v>
          </cell>
          <cell r="L46" t="str">
            <v>19117D</v>
          </cell>
        </row>
        <row r="47">
          <cell r="A47">
            <v>93357498</v>
          </cell>
          <cell r="B47" t="str">
            <v>G1</v>
          </cell>
          <cell r="D47" t="str">
            <v>PEL</v>
          </cell>
          <cell r="E47" t="str">
            <v>GA</v>
          </cell>
          <cell r="F47" t="str">
            <v>GUIA CIN 3P/D</v>
          </cell>
          <cell r="G47" t="str">
            <v>PELZER</v>
          </cell>
          <cell r="H47">
            <v>250</v>
          </cell>
          <cell r="I47">
            <v>2002</v>
          </cell>
          <cell r="J47">
            <v>0</v>
          </cell>
          <cell r="K47">
            <v>2</v>
          </cell>
          <cell r="L47" t="str">
            <v>19117D</v>
          </cell>
        </row>
        <row r="48">
          <cell r="A48">
            <v>93346429</v>
          </cell>
          <cell r="B48" t="str">
            <v>G1</v>
          </cell>
          <cell r="D48" t="str">
            <v>PEL</v>
          </cell>
          <cell r="E48" t="str">
            <v>GA</v>
          </cell>
          <cell r="F48" t="str">
            <v>GUIA 5PLE</v>
          </cell>
          <cell r="G48" t="str">
            <v>PELZER</v>
          </cell>
          <cell r="H48">
            <v>250</v>
          </cell>
          <cell r="I48">
            <v>2002</v>
          </cell>
          <cell r="J48">
            <v>0</v>
          </cell>
          <cell r="K48">
            <v>2</v>
          </cell>
          <cell r="L48" t="str">
            <v>19118E</v>
          </cell>
        </row>
        <row r="49">
          <cell r="A49">
            <v>93357497</v>
          </cell>
          <cell r="B49" t="str">
            <v>G1</v>
          </cell>
          <cell r="D49" t="str">
            <v>PEL</v>
          </cell>
          <cell r="E49" t="str">
            <v>GA</v>
          </cell>
          <cell r="F49" t="str">
            <v>GUIA CIN 3P/E</v>
          </cell>
          <cell r="G49" t="str">
            <v>PELZER</v>
          </cell>
          <cell r="H49">
            <v>250</v>
          </cell>
          <cell r="I49">
            <v>2002</v>
          </cell>
          <cell r="J49">
            <v>0</v>
          </cell>
          <cell r="K49">
            <v>2</v>
          </cell>
          <cell r="L49" t="str">
            <v>19118E</v>
          </cell>
        </row>
        <row r="50">
          <cell r="A50">
            <v>93303052</v>
          </cell>
          <cell r="B50" t="str">
            <v>G1</v>
          </cell>
          <cell r="C50" t="str">
            <v>PF</v>
          </cell>
          <cell r="D50" t="str">
            <v>GES</v>
          </cell>
          <cell r="E50" t="str">
            <v>GA</v>
          </cell>
          <cell r="F50" t="str">
            <v>ARRU BAR DESL</v>
          </cell>
          <cell r="G50" t="str">
            <v>GESTAMP</v>
          </cell>
          <cell r="H50">
            <v>350</v>
          </cell>
          <cell r="I50">
            <v>2001</v>
          </cell>
          <cell r="J50">
            <v>0</v>
          </cell>
          <cell r="K50">
            <v>3</v>
          </cell>
          <cell r="L50" t="str">
            <v>19120D</v>
          </cell>
          <cell r="M50" t="str">
            <v>F23</v>
          </cell>
        </row>
        <row r="51">
          <cell r="A51">
            <v>93303052</v>
          </cell>
          <cell r="B51" t="str">
            <v>G1</v>
          </cell>
          <cell r="C51" t="str">
            <v>PF</v>
          </cell>
          <cell r="D51" t="str">
            <v>GES</v>
          </cell>
          <cell r="E51" t="str">
            <v>GA</v>
          </cell>
          <cell r="F51" t="str">
            <v>ARRU BAR DESL</v>
          </cell>
          <cell r="G51" t="str">
            <v>GESTAMP</v>
          </cell>
          <cell r="H51">
            <v>350</v>
          </cell>
          <cell r="I51">
            <v>2001</v>
          </cell>
          <cell r="J51">
            <v>0</v>
          </cell>
          <cell r="K51">
            <v>3</v>
          </cell>
          <cell r="L51" t="str">
            <v>19120D</v>
          </cell>
          <cell r="M51" t="str">
            <v>F23</v>
          </cell>
        </row>
        <row r="52">
          <cell r="A52">
            <v>94735555</v>
          </cell>
          <cell r="B52" t="str">
            <v>G1</v>
          </cell>
          <cell r="D52" t="str">
            <v>PEL</v>
          </cell>
          <cell r="E52" t="str">
            <v>MG</v>
          </cell>
          <cell r="F52" t="str">
            <v>Col B Inf PR</v>
          </cell>
          <cell r="G52" t="str">
            <v>PELZER</v>
          </cell>
          <cell r="H52">
            <v>60</v>
          </cell>
          <cell r="I52" t="str">
            <v>DOLLY</v>
          </cell>
          <cell r="J52">
            <v>1</v>
          </cell>
          <cell r="K52">
            <v>2</v>
          </cell>
          <cell r="L52" t="str">
            <v>19120E</v>
          </cell>
        </row>
        <row r="53">
          <cell r="A53" t="str">
            <v>Conj 5</v>
          </cell>
          <cell r="B53" t="str">
            <v>G1</v>
          </cell>
          <cell r="D53" t="str">
            <v>CEVA</v>
          </cell>
          <cell r="E53" t="str">
            <v>MINOMI</v>
          </cell>
          <cell r="F53" t="str">
            <v>CONJUNTO ESPAÇADOR PRISMA</v>
          </cell>
          <cell r="G53" t="str">
            <v>TECNOPLAST</v>
          </cell>
          <cell r="H53">
            <v>250</v>
          </cell>
          <cell r="I53">
            <v>2001</v>
          </cell>
          <cell r="J53">
            <v>1</v>
          </cell>
          <cell r="K53">
            <v>2</v>
          </cell>
          <cell r="L53" t="str">
            <v>19121D</v>
          </cell>
        </row>
        <row r="54">
          <cell r="A54" t="str">
            <v>Conj 6</v>
          </cell>
          <cell r="B54" t="str">
            <v>G1</v>
          </cell>
          <cell r="D54" t="str">
            <v>CEVA</v>
          </cell>
          <cell r="E54" t="str">
            <v>MINOMI</v>
          </cell>
          <cell r="F54" t="str">
            <v>CONJUNTO ESPAÇADOR 5P</v>
          </cell>
          <cell r="G54" t="str">
            <v>SCORPIOS</v>
          </cell>
          <cell r="H54">
            <v>250</v>
          </cell>
          <cell r="I54">
            <v>2001</v>
          </cell>
          <cell r="J54">
            <v>1</v>
          </cell>
          <cell r="K54">
            <v>2</v>
          </cell>
          <cell r="L54" t="str">
            <v>19121D</v>
          </cell>
        </row>
        <row r="55">
          <cell r="A55" t="str">
            <v>Conj 7</v>
          </cell>
          <cell r="B55" t="str">
            <v>G1</v>
          </cell>
          <cell r="D55" t="str">
            <v>CEVA</v>
          </cell>
          <cell r="E55" t="str">
            <v>MINOMI</v>
          </cell>
          <cell r="F55" t="str">
            <v>CONJUNTO ESPAÇADOR 3P</v>
          </cell>
          <cell r="G55" t="str">
            <v>SCORPIOS</v>
          </cell>
          <cell r="H55">
            <v>250</v>
          </cell>
          <cell r="I55">
            <v>2001</v>
          </cell>
          <cell r="J55">
            <v>1</v>
          </cell>
          <cell r="K55">
            <v>2</v>
          </cell>
          <cell r="L55" t="str">
            <v>19121D</v>
          </cell>
        </row>
        <row r="56">
          <cell r="A56">
            <v>93271703</v>
          </cell>
          <cell r="B56" t="str">
            <v>G1</v>
          </cell>
          <cell r="C56" t="str">
            <v>PN</v>
          </cell>
          <cell r="D56" t="str">
            <v>CEVA</v>
          </cell>
          <cell r="E56" t="str">
            <v>MINOMI</v>
          </cell>
          <cell r="F56" t="str">
            <v>PF BANCO NG</v>
          </cell>
          <cell r="G56" t="str">
            <v>POLIMEC</v>
          </cell>
          <cell r="H56">
            <v>100</v>
          </cell>
          <cell r="I56">
            <v>2001</v>
          </cell>
          <cell r="J56">
            <v>1</v>
          </cell>
          <cell r="K56">
            <v>3</v>
          </cell>
          <cell r="L56" t="str">
            <v>SPS</v>
          </cell>
          <cell r="N56">
            <v>1</v>
          </cell>
          <cell r="O56">
            <v>1</v>
          </cell>
          <cell r="P56">
            <v>5</v>
          </cell>
        </row>
        <row r="57">
          <cell r="A57">
            <v>90532538</v>
          </cell>
          <cell r="B57" t="str">
            <v>G1</v>
          </cell>
          <cell r="C57" t="str">
            <v>GS</v>
          </cell>
          <cell r="D57" t="str">
            <v>PEL</v>
          </cell>
          <cell r="E57" t="str">
            <v>GA</v>
          </cell>
          <cell r="F57" t="str">
            <v>PF RD RESERVA</v>
          </cell>
          <cell r="G57" t="str">
            <v>PELZER</v>
          </cell>
          <cell r="H57">
            <v>200</v>
          </cell>
          <cell r="I57">
            <v>2001</v>
          </cell>
          <cell r="J57">
            <v>0</v>
          </cell>
          <cell r="K57">
            <v>2</v>
          </cell>
          <cell r="L57" t="str">
            <v>19122E</v>
          </cell>
          <cell r="M57" t="str">
            <v>F23</v>
          </cell>
        </row>
        <row r="58">
          <cell r="A58">
            <v>93306986</v>
          </cell>
          <cell r="B58" t="str">
            <v>G1</v>
          </cell>
          <cell r="C58" t="str">
            <v>GS</v>
          </cell>
          <cell r="D58" t="str">
            <v>PEL</v>
          </cell>
          <cell r="E58" t="str">
            <v>GA</v>
          </cell>
          <cell r="F58" t="str">
            <v>MOLD CILINDRO</v>
          </cell>
          <cell r="G58" t="str">
            <v>PELZER</v>
          </cell>
          <cell r="H58">
            <v>300</v>
          </cell>
          <cell r="I58">
            <v>2002</v>
          </cell>
          <cell r="J58">
            <v>0</v>
          </cell>
          <cell r="K58">
            <v>2</v>
          </cell>
          <cell r="L58" t="str">
            <v>19130D</v>
          </cell>
          <cell r="M58" t="str">
            <v>B23</v>
          </cell>
          <cell r="N58">
            <v>1</v>
          </cell>
        </row>
        <row r="59">
          <cell r="A59">
            <v>93384469</v>
          </cell>
          <cell r="B59" t="str">
            <v>G1</v>
          </cell>
          <cell r="D59" t="str">
            <v>PEL</v>
          </cell>
          <cell r="E59" t="str">
            <v>GA</v>
          </cell>
          <cell r="F59" t="str">
            <v>SLIDER DIANT LE</v>
          </cell>
          <cell r="G59" t="str">
            <v>PELZER</v>
          </cell>
          <cell r="H59">
            <v>150</v>
          </cell>
          <cell r="I59">
            <v>2004</v>
          </cell>
          <cell r="J59">
            <v>0</v>
          </cell>
          <cell r="K59">
            <v>1</v>
          </cell>
          <cell r="L59" t="str">
            <v>19131E</v>
          </cell>
        </row>
        <row r="60">
          <cell r="A60">
            <v>93293780</v>
          </cell>
          <cell r="B60" t="str">
            <v>G1</v>
          </cell>
          <cell r="D60" t="str">
            <v>CEVA</v>
          </cell>
          <cell r="E60" t="str">
            <v>ROLETADA</v>
          </cell>
          <cell r="F60" t="str">
            <v>RETROV INT</v>
          </cell>
          <cell r="G60" t="str">
            <v>METAGAL</v>
          </cell>
          <cell r="H60">
            <v>45</v>
          </cell>
          <cell r="I60">
            <v>2004</v>
          </cell>
          <cell r="J60">
            <v>1</v>
          </cell>
          <cell r="K60">
            <v>5</v>
          </cell>
          <cell r="L60" t="str">
            <v>19137E</v>
          </cell>
        </row>
        <row r="61">
          <cell r="A61">
            <v>93297619</v>
          </cell>
          <cell r="B61" t="str">
            <v>G1</v>
          </cell>
          <cell r="D61" t="str">
            <v>PEL</v>
          </cell>
          <cell r="E61" t="str">
            <v>GA</v>
          </cell>
          <cell r="F61" t="str">
            <v>ASA DELTA</v>
          </cell>
          <cell r="G61" t="str">
            <v>PELZER</v>
          </cell>
          <cell r="H61">
            <v>150</v>
          </cell>
          <cell r="I61">
            <v>2002</v>
          </cell>
          <cell r="J61">
            <v>0</v>
          </cell>
          <cell r="K61">
            <v>4</v>
          </cell>
          <cell r="L61" t="str">
            <v>19140D</v>
          </cell>
        </row>
        <row r="62">
          <cell r="A62">
            <v>93372700</v>
          </cell>
          <cell r="B62" t="str">
            <v>G1</v>
          </cell>
          <cell r="D62" t="str">
            <v>PEL</v>
          </cell>
          <cell r="E62" t="str">
            <v>GA</v>
          </cell>
          <cell r="F62" t="str">
            <v>CAPA BAR DESL</v>
          </cell>
          <cell r="G62" t="str">
            <v>PELZER</v>
          </cell>
          <cell r="H62">
            <v>150</v>
          </cell>
          <cell r="I62">
            <v>2002</v>
          </cell>
          <cell r="J62">
            <v>0</v>
          </cell>
          <cell r="K62">
            <v>3</v>
          </cell>
          <cell r="L62" t="str">
            <v>19142E</v>
          </cell>
        </row>
        <row r="63">
          <cell r="A63">
            <v>93372700</v>
          </cell>
          <cell r="B63" t="str">
            <v>G1</v>
          </cell>
          <cell r="D63" t="str">
            <v>PEL</v>
          </cell>
          <cell r="E63" t="str">
            <v>GA</v>
          </cell>
          <cell r="F63" t="str">
            <v>CAPA BAR DESL</v>
          </cell>
          <cell r="G63" t="str">
            <v>PELZER</v>
          </cell>
          <cell r="H63">
            <v>150</v>
          </cell>
          <cell r="I63">
            <v>2002</v>
          </cell>
          <cell r="J63">
            <v>0</v>
          </cell>
          <cell r="K63">
            <v>3</v>
          </cell>
          <cell r="L63" t="str">
            <v>19142E</v>
          </cell>
        </row>
        <row r="64">
          <cell r="A64">
            <v>94715390</v>
          </cell>
          <cell r="B64" t="str">
            <v>KK</v>
          </cell>
          <cell r="D64" t="str">
            <v>CEVA</v>
          </cell>
          <cell r="E64" t="str">
            <v>PINT PCH</v>
          </cell>
          <cell r="F64" t="str">
            <v>PORT ITAIPAVA VERMELHA</v>
          </cell>
          <cell r="G64" t="str">
            <v>PEGUFORM</v>
          </cell>
          <cell r="H64">
            <v>20</v>
          </cell>
          <cell r="I64" t="str">
            <v>BINESP</v>
          </cell>
          <cell r="J64">
            <v>0</v>
          </cell>
          <cell r="K64">
            <v>1</v>
          </cell>
          <cell r="L64" t="str">
            <v>19143D</v>
          </cell>
        </row>
        <row r="65">
          <cell r="A65">
            <v>94731619</v>
          </cell>
          <cell r="B65" t="str">
            <v>G1</v>
          </cell>
          <cell r="D65" t="str">
            <v>CEVA</v>
          </cell>
          <cell r="E65" t="str">
            <v>PA-05-A</v>
          </cell>
          <cell r="F65" t="str">
            <v>PORTIN VERDE NG</v>
          </cell>
          <cell r="G65" t="str">
            <v xml:space="preserve">AUTOMETAL </v>
          </cell>
          <cell r="H65">
            <v>20</v>
          </cell>
          <cell r="I65" t="str">
            <v>BIN</v>
          </cell>
          <cell r="J65">
            <v>0</v>
          </cell>
          <cell r="K65">
            <v>3</v>
          </cell>
          <cell r="L65" t="str">
            <v>19143D</v>
          </cell>
        </row>
        <row r="66">
          <cell r="A66">
            <v>94731620</v>
          </cell>
          <cell r="B66" t="str">
            <v>G1</v>
          </cell>
          <cell r="D66" t="str">
            <v>CEVA</v>
          </cell>
          <cell r="E66" t="str">
            <v>PA-03-A</v>
          </cell>
          <cell r="F66" t="str">
            <v xml:space="preserve"> PORTIN VERDE PR</v>
          </cell>
          <cell r="G66" t="str">
            <v>PEGUFORM</v>
          </cell>
          <cell r="H66">
            <v>20</v>
          </cell>
          <cell r="I66">
            <v>2004</v>
          </cell>
          <cell r="J66">
            <v>1</v>
          </cell>
          <cell r="K66">
            <v>3</v>
          </cell>
          <cell r="L66" t="str">
            <v>19143D</v>
          </cell>
        </row>
        <row r="67">
          <cell r="A67">
            <v>90321820</v>
          </cell>
          <cell r="B67" t="str">
            <v>G1</v>
          </cell>
          <cell r="C67" t="str">
            <v>PF</v>
          </cell>
          <cell r="D67" t="str">
            <v>PEL</v>
          </cell>
          <cell r="E67" t="str">
            <v>GA</v>
          </cell>
          <cell r="F67" t="str">
            <v>GUIA BCO LD</v>
          </cell>
          <cell r="G67" t="str">
            <v>PELZER</v>
          </cell>
          <cell r="H67">
            <v>200</v>
          </cell>
          <cell r="I67">
            <v>2002</v>
          </cell>
          <cell r="J67">
            <v>0</v>
          </cell>
          <cell r="K67">
            <v>2</v>
          </cell>
          <cell r="L67" t="str">
            <v>19144D</v>
          </cell>
          <cell r="M67" t="str">
            <v>F24</v>
          </cell>
          <cell r="N67">
            <v>2</v>
          </cell>
          <cell r="O67">
            <v>2</v>
          </cell>
          <cell r="P67">
            <v>2</v>
          </cell>
        </row>
        <row r="68">
          <cell r="A68">
            <v>90321821</v>
          </cell>
          <cell r="B68" t="str">
            <v>G1</v>
          </cell>
          <cell r="C68" t="str">
            <v>PF</v>
          </cell>
          <cell r="D68" t="str">
            <v>PEL</v>
          </cell>
          <cell r="E68" t="str">
            <v>GA</v>
          </cell>
          <cell r="F68" t="str">
            <v>GUIA BCO LE</v>
          </cell>
          <cell r="G68" t="str">
            <v>PELZER</v>
          </cell>
          <cell r="H68">
            <v>200</v>
          </cell>
          <cell r="I68">
            <v>2002</v>
          </cell>
          <cell r="J68">
            <v>0</v>
          </cell>
          <cell r="K68">
            <v>2</v>
          </cell>
          <cell r="L68" t="str">
            <v>19144D</v>
          </cell>
          <cell r="M68" t="str">
            <v>F23</v>
          </cell>
          <cell r="N68">
            <v>1</v>
          </cell>
          <cell r="O68">
            <v>1</v>
          </cell>
          <cell r="P68">
            <v>2</v>
          </cell>
        </row>
        <row r="69">
          <cell r="A69">
            <v>99999999</v>
          </cell>
          <cell r="B69" t="str">
            <v>G1</v>
          </cell>
          <cell r="C69" t="str">
            <v>SJ</v>
          </cell>
          <cell r="D69" t="str">
            <v>CEVA</v>
          </cell>
          <cell r="E69" t="str">
            <v>ÁREA TRANSF.</v>
          </cell>
          <cell r="F69" t="str">
            <v>FITA ISOLANTE</v>
          </cell>
          <cell r="G69" t="str">
            <v>RIETER</v>
          </cell>
          <cell r="H69">
            <v>100</v>
          </cell>
          <cell r="I69">
            <v>2001</v>
          </cell>
          <cell r="J69">
            <v>1</v>
          </cell>
          <cell r="K69">
            <v>3</v>
          </cell>
          <cell r="L69" t="str">
            <v>19144D</v>
          </cell>
          <cell r="M69" t="str">
            <v>F24</v>
          </cell>
          <cell r="N69">
            <v>1</v>
          </cell>
          <cell r="O69">
            <v>1</v>
          </cell>
          <cell r="P69">
            <v>0</v>
          </cell>
        </row>
        <row r="70">
          <cell r="A70" t="str">
            <v>Conj 10</v>
          </cell>
          <cell r="B70" t="str">
            <v>G1</v>
          </cell>
          <cell r="D70" t="str">
            <v>CEVA</v>
          </cell>
          <cell r="E70" t="str">
            <v>MINOMI</v>
          </cell>
          <cell r="F70" t="str">
            <v>CONJUNTO ESPIGÃO BANCO NG</v>
          </cell>
          <cell r="G70" t="str">
            <v>POLIMEC</v>
          </cell>
          <cell r="H70">
            <v>100</v>
          </cell>
          <cell r="I70">
            <v>2002</v>
          </cell>
          <cell r="J70">
            <v>1</v>
          </cell>
          <cell r="K70">
            <v>3</v>
          </cell>
          <cell r="L70" t="str">
            <v>19144E</v>
          </cell>
        </row>
        <row r="71">
          <cell r="A71">
            <v>93251314</v>
          </cell>
          <cell r="B71" t="str">
            <v>G1</v>
          </cell>
          <cell r="D71" t="str">
            <v>CEVA</v>
          </cell>
          <cell r="E71" t="str">
            <v>GA</v>
          </cell>
          <cell r="F71" t="str">
            <v>ETIQ AIR BAG</v>
          </cell>
          <cell r="G71" t="str">
            <v>JL</v>
          </cell>
          <cell r="H71">
            <v>1000</v>
          </cell>
          <cell r="I71">
            <v>2001</v>
          </cell>
          <cell r="J71">
            <v>0</v>
          </cell>
          <cell r="K71">
            <v>3</v>
          </cell>
          <cell r="L71" t="str">
            <v>19135D-M1</v>
          </cell>
        </row>
        <row r="72">
          <cell r="A72">
            <v>94631089</v>
          </cell>
          <cell r="B72" t="str">
            <v>G1</v>
          </cell>
          <cell r="D72" t="str">
            <v>CEVA</v>
          </cell>
          <cell r="E72" t="str">
            <v>MG-A-05C</v>
          </cell>
          <cell r="F72" t="str">
            <v>PRESILHA</v>
          </cell>
          <cell r="G72" t="str">
            <v>A RAYMOND BRASIL LTD</v>
          </cell>
          <cell r="H72">
            <v>2000</v>
          </cell>
          <cell r="I72">
            <v>2001</v>
          </cell>
          <cell r="J72">
            <v>0</v>
          </cell>
          <cell r="K72">
            <v>1</v>
          </cell>
          <cell r="L72" t="str">
            <v>19144E-M2</v>
          </cell>
        </row>
        <row r="73">
          <cell r="A73">
            <v>93344922</v>
          </cell>
          <cell r="B73" t="str">
            <v>G1</v>
          </cell>
          <cell r="D73" t="str">
            <v>PEL</v>
          </cell>
          <cell r="E73" t="str">
            <v>GA</v>
          </cell>
          <cell r="F73" t="str">
            <v>ACAB CONS PR</v>
          </cell>
          <cell r="G73" t="str">
            <v>PELZER</v>
          </cell>
          <cell r="H73">
            <v>250</v>
          </cell>
          <cell r="I73">
            <v>2001</v>
          </cell>
          <cell r="J73">
            <v>0</v>
          </cell>
          <cell r="K73">
            <v>2</v>
          </cell>
          <cell r="L73" t="str">
            <v>19145D</v>
          </cell>
        </row>
        <row r="74">
          <cell r="A74">
            <v>93377672</v>
          </cell>
          <cell r="B74" t="str">
            <v>G1</v>
          </cell>
          <cell r="D74" t="str">
            <v>PEL</v>
          </cell>
          <cell r="E74" t="str">
            <v>GA</v>
          </cell>
          <cell r="F74" t="str">
            <v>ACAB CONS NG</v>
          </cell>
          <cell r="G74" t="str">
            <v>PELZER</v>
          </cell>
          <cell r="H74">
            <v>250</v>
          </cell>
          <cell r="I74">
            <v>2001</v>
          </cell>
          <cell r="J74">
            <v>0</v>
          </cell>
          <cell r="K74">
            <v>2</v>
          </cell>
          <cell r="L74" t="str">
            <v>19145D</v>
          </cell>
        </row>
        <row r="75">
          <cell r="A75">
            <v>93384607</v>
          </cell>
          <cell r="B75" t="str">
            <v>G1</v>
          </cell>
          <cell r="D75" t="str">
            <v>PEL</v>
          </cell>
          <cell r="E75" t="str">
            <v>GA</v>
          </cell>
          <cell r="F75" t="str">
            <v>MOLD CINZEIRO</v>
          </cell>
          <cell r="G75" t="str">
            <v>PELZER</v>
          </cell>
          <cell r="H75">
            <v>54</v>
          </cell>
          <cell r="I75">
            <v>2004</v>
          </cell>
          <cell r="J75">
            <v>0</v>
          </cell>
          <cell r="K75">
            <v>1</v>
          </cell>
          <cell r="L75" t="str">
            <v>19145D</v>
          </cell>
        </row>
        <row r="76">
          <cell r="A76">
            <v>90438025</v>
          </cell>
          <cell r="B76" t="str">
            <v>G1</v>
          </cell>
          <cell r="C76" t="str">
            <v>SJ</v>
          </cell>
          <cell r="D76" t="str">
            <v>PEL</v>
          </cell>
          <cell r="E76" t="str">
            <v>GA</v>
          </cell>
          <cell r="F76" t="str">
            <v>TPA AMORT TRA</v>
          </cell>
          <cell r="G76" t="str">
            <v>PELZER</v>
          </cell>
          <cell r="H76">
            <v>140</v>
          </cell>
          <cell r="I76">
            <v>2004</v>
          </cell>
          <cell r="J76">
            <v>0</v>
          </cell>
          <cell r="K76">
            <v>3</v>
          </cell>
          <cell r="L76" t="str">
            <v>19147E</v>
          </cell>
          <cell r="M76" t="str">
            <v>F24</v>
          </cell>
          <cell r="N76">
            <v>1</v>
          </cell>
          <cell r="O76">
            <v>1</v>
          </cell>
          <cell r="P76">
            <v>2</v>
          </cell>
        </row>
        <row r="77">
          <cell r="A77">
            <v>93290305</v>
          </cell>
          <cell r="B77" t="str">
            <v>G1</v>
          </cell>
          <cell r="C77" t="str">
            <v>PN</v>
          </cell>
          <cell r="D77" t="str">
            <v>CEVA</v>
          </cell>
          <cell r="E77" t="str">
            <v>MG-A-05A</v>
          </cell>
          <cell r="F77" t="str">
            <v>PARAF. FX CINTO</v>
          </cell>
          <cell r="G77" t="str">
            <v>MAPRI</v>
          </cell>
          <cell r="H77">
            <v>300</v>
          </cell>
          <cell r="I77">
            <v>2001</v>
          </cell>
          <cell r="J77">
            <v>0</v>
          </cell>
          <cell r="K77">
            <v>3</v>
          </cell>
          <cell r="L77" t="str">
            <v>19148D-M1</v>
          </cell>
          <cell r="M77" t="str">
            <v>F24</v>
          </cell>
          <cell r="N77">
            <v>1</v>
          </cell>
          <cell r="O77">
            <v>1</v>
          </cell>
          <cell r="P77">
            <v>2</v>
          </cell>
        </row>
        <row r="78">
          <cell r="A78">
            <v>93336337</v>
          </cell>
          <cell r="B78" t="str">
            <v>G1</v>
          </cell>
          <cell r="D78" t="str">
            <v>CEVA</v>
          </cell>
          <cell r="E78" t="str">
            <v>MG-A-07B</v>
          </cell>
          <cell r="F78" t="str">
            <v>PARAFUSO</v>
          </cell>
          <cell r="G78" t="str">
            <v>CONTINENTAL</v>
          </cell>
          <cell r="H78">
            <v>1200</v>
          </cell>
          <cell r="I78">
            <v>2001</v>
          </cell>
          <cell r="J78">
            <v>0</v>
          </cell>
          <cell r="K78">
            <v>2</v>
          </cell>
          <cell r="L78" t="str">
            <v>19148D-M1</v>
          </cell>
        </row>
        <row r="79">
          <cell r="A79">
            <v>93256918</v>
          </cell>
          <cell r="B79" t="str">
            <v>G1</v>
          </cell>
          <cell r="D79" t="str">
            <v>GES</v>
          </cell>
          <cell r="E79" t="str">
            <v>GA</v>
          </cell>
          <cell r="F79" t="str">
            <v>GRAMPO</v>
          </cell>
          <cell r="G79" t="str">
            <v>GESTAMP</v>
          </cell>
          <cell r="H79">
            <v>750</v>
          </cell>
          <cell r="I79">
            <v>2001</v>
          </cell>
          <cell r="J79">
            <v>0</v>
          </cell>
          <cell r="K79">
            <v>2</v>
          </cell>
          <cell r="L79" t="str">
            <v>19152E</v>
          </cell>
        </row>
        <row r="80">
          <cell r="A80">
            <v>52053753</v>
          </cell>
          <cell r="B80" t="str">
            <v>G1</v>
          </cell>
          <cell r="C80" t="str">
            <v>TC</v>
          </cell>
          <cell r="D80" t="str">
            <v>CEVA</v>
          </cell>
          <cell r="E80" t="str">
            <v>GA</v>
          </cell>
          <cell r="F80" t="str">
            <v>FECHADURA DO COFRE</v>
          </cell>
          <cell r="G80" t="str">
            <v>PEGUFORM</v>
          </cell>
          <cell r="H80">
            <v>40</v>
          </cell>
          <cell r="I80" t="str">
            <v>CAIXA PAPELAO</v>
          </cell>
          <cell r="K80">
            <v>3</v>
          </cell>
          <cell r="L80" t="str">
            <v>19111E-M2</v>
          </cell>
        </row>
        <row r="81">
          <cell r="A81" t="str">
            <v>93364969*</v>
          </cell>
          <cell r="B81" t="str">
            <v>G1</v>
          </cell>
          <cell r="D81" t="str">
            <v>CEVA</v>
          </cell>
          <cell r="E81" t="str">
            <v>PTO USO</v>
          </cell>
          <cell r="F81" t="str">
            <v>FLEX FR TR NG</v>
          </cell>
          <cell r="G81" t="str">
            <v>GETOFLEX</v>
          </cell>
          <cell r="H81">
            <v>90</v>
          </cell>
          <cell r="I81">
            <v>2002</v>
          </cell>
          <cell r="J81">
            <v>1</v>
          </cell>
          <cell r="K81">
            <v>4</v>
          </cell>
          <cell r="L81" t="str">
            <v>25201E</v>
          </cell>
        </row>
        <row r="82">
          <cell r="A82" t="str">
            <v>93341052*</v>
          </cell>
          <cell r="B82" t="str">
            <v>G1</v>
          </cell>
          <cell r="D82" t="str">
            <v>CEVA</v>
          </cell>
          <cell r="E82" t="str">
            <v>PTO USO</v>
          </cell>
          <cell r="F82" t="str">
            <v>FLEX FR TR PR</v>
          </cell>
          <cell r="G82" t="str">
            <v>GETOFLEX</v>
          </cell>
          <cell r="H82">
            <v>90</v>
          </cell>
          <cell r="I82">
            <v>2002</v>
          </cell>
          <cell r="J82">
            <v>1</v>
          </cell>
          <cell r="K82">
            <v>4</v>
          </cell>
          <cell r="L82" t="str">
            <v>25201E</v>
          </cell>
        </row>
        <row r="83">
          <cell r="A83">
            <v>93341052</v>
          </cell>
          <cell r="B83" t="str">
            <v>G1</v>
          </cell>
          <cell r="D83" t="str">
            <v>CEVA</v>
          </cell>
          <cell r="E83" t="str">
            <v>CCM</v>
          </cell>
          <cell r="F83" t="str">
            <v>FLEX FR TR PR</v>
          </cell>
          <cell r="G83" t="str">
            <v>GETOFLEX</v>
          </cell>
          <cell r="H83">
            <v>90</v>
          </cell>
          <cell r="I83">
            <v>2002</v>
          </cell>
          <cell r="J83">
            <v>1</v>
          </cell>
          <cell r="K83">
            <v>3</v>
          </cell>
          <cell r="L83" t="str">
            <v>25202E</v>
          </cell>
        </row>
        <row r="84">
          <cell r="A84">
            <v>93364969</v>
          </cell>
          <cell r="B84" t="str">
            <v>G1</v>
          </cell>
          <cell r="D84" t="str">
            <v>CEVA</v>
          </cell>
          <cell r="E84" t="str">
            <v>PA-01-C</v>
          </cell>
          <cell r="F84" t="str">
            <v>FLEX FR TR NG</v>
          </cell>
          <cell r="G84" t="str">
            <v>GETOFLEX</v>
          </cell>
          <cell r="H84">
            <v>90</v>
          </cell>
          <cell r="I84">
            <v>2002</v>
          </cell>
          <cell r="J84">
            <v>1</v>
          </cell>
          <cell r="K84">
            <v>3</v>
          </cell>
          <cell r="L84" t="str">
            <v>25202E</v>
          </cell>
        </row>
        <row r="85">
          <cell r="A85">
            <v>93335831</v>
          </cell>
          <cell r="B85" t="str">
            <v>G1</v>
          </cell>
          <cell r="D85" t="str">
            <v>PEL</v>
          </cell>
          <cell r="E85" t="str">
            <v>GA</v>
          </cell>
          <cell r="F85" t="str">
            <v>PRES BUNDLE</v>
          </cell>
          <cell r="G85" t="str">
            <v>PELZER</v>
          </cell>
          <cell r="H85">
            <v>200</v>
          </cell>
          <cell r="I85">
            <v>2002</v>
          </cell>
          <cell r="J85">
            <v>0</v>
          </cell>
          <cell r="K85">
            <v>2</v>
          </cell>
          <cell r="L85" t="str">
            <v>25204D</v>
          </cell>
        </row>
        <row r="86">
          <cell r="A86">
            <v>93364971</v>
          </cell>
          <cell r="B86" t="str">
            <v>G1</v>
          </cell>
          <cell r="D86" t="str">
            <v>CEVA</v>
          </cell>
          <cell r="E86" t="str">
            <v>PTO USO</v>
          </cell>
          <cell r="F86" t="str">
            <v>FLEX FRE DIAN</v>
          </cell>
          <cell r="G86" t="str">
            <v>GETOFLEX</v>
          </cell>
          <cell r="H86">
            <v>80</v>
          </cell>
          <cell r="I86">
            <v>2004</v>
          </cell>
          <cell r="J86">
            <v>1</v>
          </cell>
          <cell r="K86">
            <v>4</v>
          </cell>
          <cell r="L86" t="str">
            <v>25204D</v>
          </cell>
        </row>
        <row r="87">
          <cell r="A87" t="str">
            <v>93364971*</v>
          </cell>
          <cell r="B87" t="str">
            <v>G1</v>
          </cell>
          <cell r="D87" t="str">
            <v>CEVA</v>
          </cell>
          <cell r="E87" t="str">
            <v>PTO USO</v>
          </cell>
          <cell r="F87" t="str">
            <v>FLEX FRE DIAN</v>
          </cell>
          <cell r="G87" t="str">
            <v>GETOFLEX</v>
          </cell>
          <cell r="H87">
            <v>80</v>
          </cell>
          <cell r="I87">
            <v>2004</v>
          </cell>
          <cell r="J87">
            <v>1</v>
          </cell>
          <cell r="K87">
            <v>4</v>
          </cell>
          <cell r="L87" t="str">
            <v>25204D</v>
          </cell>
        </row>
        <row r="88">
          <cell r="A88">
            <v>93399401</v>
          </cell>
          <cell r="B88" t="str">
            <v>G1</v>
          </cell>
          <cell r="D88" t="str">
            <v>CEVA</v>
          </cell>
          <cell r="E88" t="str">
            <v>PALLET</v>
          </cell>
          <cell r="F88" t="str">
            <v>BUZINA</v>
          </cell>
          <cell r="G88" t="str">
            <v>FIAMM SOGEFI</v>
          </cell>
          <cell r="H88">
            <v>30</v>
          </cell>
          <cell r="I88">
            <v>2004</v>
          </cell>
          <cell r="J88">
            <v>5</v>
          </cell>
          <cell r="K88">
            <v>1</v>
          </cell>
          <cell r="L88" t="str">
            <v>25204E</v>
          </cell>
        </row>
        <row r="89">
          <cell r="A89">
            <v>90304543</v>
          </cell>
          <cell r="B89" t="str">
            <v>G1</v>
          </cell>
          <cell r="C89" t="str">
            <v>TC</v>
          </cell>
          <cell r="D89" t="str">
            <v>PEL</v>
          </cell>
          <cell r="E89" t="str">
            <v>GA</v>
          </cell>
          <cell r="F89" t="str">
            <v>PRES FR CX RD</v>
          </cell>
          <cell r="G89" t="str">
            <v>PELZER</v>
          </cell>
          <cell r="H89">
            <v>1000</v>
          </cell>
          <cell r="I89">
            <v>2001</v>
          </cell>
          <cell r="J89">
            <v>0</v>
          </cell>
          <cell r="K89">
            <v>2</v>
          </cell>
          <cell r="L89" t="str">
            <v>25205E</v>
          </cell>
          <cell r="M89" t="str">
            <v>F23</v>
          </cell>
          <cell r="N89">
            <v>1</v>
          </cell>
          <cell r="O89">
            <v>1</v>
          </cell>
          <cell r="P89">
            <v>5</v>
          </cell>
        </row>
        <row r="90">
          <cell r="A90">
            <v>90304543</v>
          </cell>
          <cell r="B90" t="str">
            <v>G1</v>
          </cell>
          <cell r="C90" t="str">
            <v>GS</v>
          </cell>
          <cell r="D90" t="str">
            <v>PEL</v>
          </cell>
          <cell r="E90" t="str">
            <v>GA</v>
          </cell>
          <cell r="F90" t="str">
            <v>PRES FR CX RD</v>
          </cell>
          <cell r="G90" t="str">
            <v>PELZER</v>
          </cell>
          <cell r="H90">
            <v>1000</v>
          </cell>
          <cell r="I90">
            <v>2001</v>
          </cell>
          <cell r="J90">
            <v>0</v>
          </cell>
          <cell r="K90">
            <v>2</v>
          </cell>
          <cell r="L90" t="str">
            <v>25205E</v>
          </cell>
          <cell r="M90" t="str">
            <v>F23</v>
          </cell>
          <cell r="N90">
            <v>1</v>
          </cell>
        </row>
        <row r="91">
          <cell r="A91">
            <v>93347806</v>
          </cell>
          <cell r="B91" t="str">
            <v>G1</v>
          </cell>
          <cell r="D91" t="str">
            <v>CEVA</v>
          </cell>
          <cell r="E91" t="str">
            <v>PA-03-C</v>
          </cell>
          <cell r="F91" t="str">
            <v>RESERV. DHI</v>
          </cell>
          <cell r="G91" t="str">
            <v>ULIANA</v>
          </cell>
          <cell r="H91">
            <v>15</v>
          </cell>
          <cell r="I91">
            <v>2004</v>
          </cell>
          <cell r="J91">
            <v>1</v>
          </cell>
          <cell r="K91">
            <v>4</v>
          </cell>
          <cell r="L91" t="str">
            <v>25210E</v>
          </cell>
        </row>
        <row r="92">
          <cell r="A92">
            <v>93290237</v>
          </cell>
          <cell r="B92" t="str">
            <v>G1</v>
          </cell>
          <cell r="C92" t="str">
            <v>PN</v>
          </cell>
          <cell r="D92" t="str">
            <v>ARV</v>
          </cell>
          <cell r="E92" t="str">
            <v>MG-A-01A</v>
          </cell>
          <cell r="F92" t="str">
            <v>COX TRAS ESCA</v>
          </cell>
          <cell r="G92" t="str">
            <v>ENCOM</v>
          </cell>
          <cell r="H92">
            <v>170</v>
          </cell>
          <cell r="I92">
            <v>2004</v>
          </cell>
          <cell r="J92">
            <v>1</v>
          </cell>
          <cell r="K92">
            <v>4</v>
          </cell>
          <cell r="L92" t="str">
            <v>25211E</v>
          </cell>
          <cell r="N92">
            <v>1</v>
          </cell>
          <cell r="O92">
            <v>1</v>
          </cell>
          <cell r="P92">
            <v>4</v>
          </cell>
        </row>
        <row r="93">
          <cell r="A93">
            <v>90121233</v>
          </cell>
          <cell r="B93" t="str">
            <v>G1</v>
          </cell>
          <cell r="C93" t="str">
            <v>SJ</v>
          </cell>
          <cell r="D93" t="str">
            <v>GES</v>
          </cell>
          <cell r="E93" t="str">
            <v>GA</v>
          </cell>
          <cell r="F93" t="str">
            <v>CONEXAO CABO FREIO DE EST.</v>
          </cell>
          <cell r="G93" t="str">
            <v>GESTAMP</v>
          </cell>
          <cell r="H93">
            <v>200</v>
          </cell>
          <cell r="I93">
            <v>2002</v>
          </cell>
          <cell r="J93">
            <v>0</v>
          </cell>
          <cell r="K93">
            <v>2</v>
          </cell>
          <cell r="L93" t="str">
            <v>25212E</v>
          </cell>
          <cell r="M93" t="str">
            <v>F24</v>
          </cell>
          <cell r="N93">
            <v>1</v>
          </cell>
          <cell r="O93">
            <v>1</v>
          </cell>
          <cell r="P93">
            <v>2</v>
          </cell>
        </row>
        <row r="94">
          <cell r="A94" t="str">
            <v>B. CONTROLE</v>
          </cell>
          <cell r="B94" t="str">
            <v>G1</v>
          </cell>
          <cell r="D94" t="str">
            <v>CEVA</v>
          </cell>
          <cell r="E94" t="str">
            <v>MG-G-02</v>
          </cell>
          <cell r="F94" t="str">
            <v>94737446/94737447</v>
          </cell>
          <cell r="G94" t="str">
            <v>METALBAGE</v>
          </cell>
          <cell r="H94">
            <v>84</v>
          </cell>
          <cell r="I94" t="str">
            <v>H20</v>
          </cell>
          <cell r="J94">
            <v>0</v>
          </cell>
          <cell r="K94">
            <v>2</v>
          </cell>
          <cell r="L94" t="str">
            <v>25213D/E</v>
          </cell>
        </row>
        <row r="95">
          <cell r="A95">
            <v>24578332</v>
          </cell>
          <cell r="B95" t="str">
            <v>G1</v>
          </cell>
          <cell r="D95" t="str">
            <v>CEVA</v>
          </cell>
          <cell r="E95" t="str">
            <v>GA</v>
          </cell>
          <cell r="F95" t="str">
            <v>MÓDULO 1.4</v>
          </cell>
          <cell r="G95" t="str">
            <v>GM - ROSARIO</v>
          </cell>
          <cell r="H95">
            <v>24</v>
          </cell>
          <cell r="I95" t="str">
            <v>CX PAPELÃO</v>
          </cell>
          <cell r="J95">
            <v>1</v>
          </cell>
          <cell r="K95">
            <v>2</v>
          </cell>
          <cell r="L95" t="str">
            <v>25511D</v>
          </cell>
        </row>
        <row r="96">
          <cell r="A96">
            <v>94706577</v>
          </cell>
          <cell r="B96" t="str">
            <v>G1</v>
          </cell>
          <cell r="D96" t="str">
            <v>CEVA</v>
          </cell>
          <cell r="E96" t="str">
            <v>CCSM</v>
          </cell>
          <cell r="F96" t="str">
            <v>MODULO EXP</v>
          </cell>
          <cell r="G96" t="str">
            <v>GM ROSARIO</v>
          </cell>
          <cell r="H96">
            <v>24</v>
          </cell>
          <cell r="I96" t="str">
            <v>0CXPAPEL</v>
          </cell>
          <cell r="J96">
            <v>0</v>
          </cell>
          <cell r="K96">
            <v>2</v>
          </cell>
          <cell r="L96" t="str">
            <v>25508E</v>
          </cell>
        </row>
        <row r="97">
          <cell r="A97">
            <v>94754843</v>
          </cell>
          <cell r="B97" t="str">
            <v>G1</v>
          </cell>
          <cell r="E97" t="str">
            <v>MG</v>
          </cell>
          <cell r="F97" t="str">
            <v>MANUAL NG EXPORT.</v>
          </cell>
          <cell r="G97" t="str">
            <v>PANCROM INDU</v>
          </cell>
          <cell r="H97">
            <v>40</v>
          </cell>
          <cell r="I97">
            <v>2004</v>
          </cell>
          <cell r="J97">
            <v>1</v>
          </cell>
          <cell r="K97">
            <v>2</v>
          </cell>
          <cell r="L97" t="str">
            <v>25512D-</v>
          </cell>
        </row>
        <row r="98">
          <cell r="A98">
            <v>93339100</v>
          </cell>
          <cell r="B98" t="str">
            <v>G1</v>
          </cell>
          <cell r="D98" t="str">
            <v>PEL</v>
          </cell>
          <cell r="E98" t="str">
            <v>GA</v>
          </cell>
          <cell r="F98" t="str">
            <v>PORCA RODA RESERVA</v>
          </cell>
          <cell r="G98" t="str">
            <v>PELZER</v>
          </cell>
          <cell r="H98">
            <v>60</v>
          </cell>
          <cell r="I98">
            <v>2002</v>
          </cell>
          <cell r="J98">
            <v>0</v>
          </cell>
          <cell r="K98">
            <v>4</v>
          </cell>
          <cell r="L98" t="str">
            <v>25512E</v>
          </cell>
        </row>
        <row r="99">
          <cell r="A99">
            <v>24578331</v>
          </cell>
          <cell r="B99" t="str">
            <v>G1</v>
          </cell>
          <cell r="D99" t="str">
            <v>CEVA</v>
          </cell>
          <cell r="E99" t="str">
            <v>PA-03-B</v>
          </cell>
          <cell r="F99" t="str">
            <v>MODULO 1.0</v>
          </cell>
          <cell r="G99" t="str">
            <v>GM ROSARIO</v>
          </cell>
          <cell r="H99">
            <v>24</v>
          </cell>
          <cell r="I99" t="str">
            <v>0CXPAPEL</v>
          </cell>
          <cell r="J99">
            <v>1</v>
          </cell>
          <cell r="K99">
            <v>3</v>
          </cell>
          <cell r="L99" t="str">
            <v>25511D</v>
          </cell>
        </row>
        <row r="100">
          <cell r="A100">
            <v>24578332</v>
          </cell>
          <cell r="B100" t="str">
            <v>G1</v>
          </cell>
          <cell r="D100" t="str">
            <v>CEVA</v>
          </cell>
          <cell r="E100" t="str">
            <v>PA-03-A</v>
          </cell>
          <cell r="F100" t="str">
            <v>MODULO 1.4</v>
          </cell>
          <cell r="G100" t="str">
            <v>GM ROSARIO</v>
          </cell>
          <cell r="H100">
            <v>24</v>
          </cell>
          <cell r="I100" t="str">
            <v>0CXPAPEL</v>
          </cell>
          <cell r="J100">
            <v>1</v>
          </cell>
          <cell r="K100">
            <v>3</v>
          </cell>
          <cell r="L100" t="str">
            <v>25514D</v>
          </cell>
        </row>
        <row r="101">
          <cell r="A101">
            <v>24578505</v>
          </cell>
          <cell r="B101" t="str">
            <v>g1</v>
          </cell>
          <cell r="D101" t="str">
            <v>CEVA</v>
          </cell>
          <cell r="E101" t="str">
            <v>PA-03-A</v>
          </cell>
          <cell r="F101" t="str">
            <v>MODULO EXP</v>
          </cell>
          <cell r="G101" t="str">
            <v>GM ROSARIO</v>
          </cell>
          <cell r="H101">
            <v>24</v>
          </cell>
          <cell r="I101" t="str">
            <v>0CXPAPEL</v>
          </cell>
          <cell r="J101">
            <v>1</v>
          </cell>
          <cell r="K101">
            <v>2</v>
          </cell>
          <cell r="L101" t="str">
            <v>25511D</v>
          </cell>
        </row>
        <row r="102">
          <cell r="A102">
            <v>93385871</v>
          </cell>
          <cell r="B102" t="str">
            <v>G1</v>
          </cell>
          <cell r="D102" t="str">
            <v>CEVA</v>
          </cell>
          <cell r="E102" t="str">
            <v>Minomi</v>
          </cell>
          <cell r="F102" t="str">
            <v>VED COFRE LE</v>
          </cell>
          <cell r="G102" t="str">
            <v>SAARGUMMI</v>
          </cell>
          <cell r="H102">
            <v>100</v>
          </cell>
          <cell r="I102" t="str">
            <v>BINESPE</v>
          </cell>
          <cell r="J102">
            <v>1</v>
          </cell>
          <cell r="K102">
            <v>3</v>
          </cell>
          <cell r="L102" t="str">
            <v>25516E</v>
          </cell>
        </row>
        <row r="103">
          <cell r="A103">
            <v>9131263</v>
          </cell>
          <cell r="B103" t="str">
            <v>G1</v>
          </cell>
          <cell r="C103" t="str">
            <v>PF</v>
          </cell>
          <cell r="D103" t="str">
            <v>PEL</v>
          </cell>
          <cell r="E103" t="str">
            <v>GA</v>
          </cell>
          <cell r="F103" t="str">
            <v>COBERT POLO POSITIVO</v>
          </cell>
          <cell r="G103" t="str">
            <v>PELZER</v>
          </cell>
          <cell r="H103">
            <v>180</v>
          </cell>
          <cell r="I103">
            <v>2002</v>
          </cell>
          <cell r="J103">
            <v>0</v>
          </cell>
          <cell r="K103">
            <v>2</v>
          </cell>
          <cell r="L103" t="str">
            <v>25517D</v>
          </cell>
          <cell r="M103" t="str">
            <v>F23</v>
          </cell>
          <cell r="N103">
            <v>20</v>
          </cell>
          <cell r="O103">
            <v>1</v>
          </cell>
          <cell r="P103">
            <v>2</v>
          </cell>
        </row>
        <row r="104">
          <cell r="A104">
            <v>90058826</v>
          </cell>
          <cell r="B104" t="str">
            <v>G1</v>
          </cell>
          <cell r="C104" t="str">
            <v>RO</v>
          </cell>
          <cell r="D104" t="str">
            <v>PEL</v>
          </cell>
          <cell r="E104" t="str">
            <v>GA</v>
          </cell>
          <cell r="F104" t="str">
            <v>REBITE EXP</v>
          </cell>
          <cell r="G104" t="str">
            <v>PELZER</v>
          </cell>
          <cell r="H104">
            <v>2500</v>
          </cell>
          <cell r="I104">
            <v>2001</v>
          </cell>
          <cell r="J104">
            <v>0</v>
          </cell>
          <cell r="K104">
            <v>2</v>
          </cell>
          <cell r="L104" t="str">
            <v>25518D</v>
          </cell>
          <cell r="M104" t="str">
            <v>F23</v>
          </cell>
          <cell r="N104">
            <v>1</v>
          </cell>
          <cell r="O104">
            <v>1</v>
          </cell>
          <cell r="P104">
            <v>2</v>
          </cell>
        </row>
        <row r="105">
          <cell r="A105">
            <v>93256970</v>
          </cell>
          <cell r="B105" t="str">
            <v>G1</v>
          </cell>
          <cell r="C105" t="str">
            <v>GS</v>
          </cell>
          <cell r="D105" t="str">
            <v>GES</v>
          </cell>
          <cell r="E105" t="str">
            <v>GA</v>
          </cell>
          <cell r="F105" t="str">
            <v>ARRUELA DO ESPIGÃO</v>
          </cell>
          <cell r="G105" t="str">
            <v>GESTAMP</v>
          </cell>
          <cell r="H105">
            <v>500</v>
          </cell>
          <cell r="I105">
            <v>2001</v>
          </cell>
          <cell r="J105">
            <v>0</v>
          </cell>
          <cell r="K105">
            <v>2</v>
          </cell>
          <cell r="L105" t="str">
            <v>25518D</v>
          </cell>
          <cell r="M105" t="str">
            <v>F23</v>
          </cell>
          <cell r="N105">
            <v>1</v>
          </cell>
        </row>
        <row r="106">
          <cell r="A106">
            <v>90058826</v>
          </cell>
          <cell r="B106" t="str">
            <v>G1</v>
          </cell>
          <cell r="C106" t="str">
            <v>TC</v>
          </cell>
          <cell r="D106" t="str">
            <v>PEL</v>
          </cell>
          <cell r="E106" t="str">
            <v>GA</v>
          </cell>
          <cell r="F106" t="str">
            <v>REBITE EXP</v>
          </cell>
          <cell r="G106" t="str">
            <v>PELZER</v>
          </cell>
          <cell r="H106">
            <v>2500</v>
          </cell>
          <cell r="I106">
            <v>2001</v>
          </cell>
          <cell r="J106">
            <v>0</v>
          </cell>
          <cell r="K106">
            <v>2</v>
          </cell>
          <cell r="L106" t="str">
            <v>25518E</v>
          </cell>
          <cell r="M106" t="str">
            <v>F23</v>
          </cell>
          <cell r="N106">
            <v>1</v>
          </cell>
          <cell r="O106">
            <v>1</v>
          </cell>
          <cell r="P106">
            <v>2</v>
          </cell>
        </row>
        <row r="107">
          <cell r="A107">
            <v>90357474</v>
          </cell>
          <cell r="B107" t="str">
            <v>G1</v>
          </cell>
          <cell r="C107" t="str">
            <v>PF</v>
          </cell>
          <cell r="D107" t="str">
            <v>GES</v>
          </cell>
          <cell r="E107" t="str">
            <v>GA</v>
          </cell>
          <cell r="F107" t="str">
            <v>ESPIGAO DO COFRE</v>
          </cell>
          <cell r="G107" t="str">
            <v>GESTAMP</v>
          </cell>
          <cell r="H107">
            <v>90</v>
          </cell>
          <cell r="I107">
            <v>2002</v>
          </cell>
          <cell r="J107">
            <v>0</v>
          </cell>
          <cell r="K107">
            <v>3</v>
          </cell>
          <cell r="L107" t="str">
            <v>25519D</v>
          </cell>
          <cell r="M107" t="str">
            <v>F23</v>
          </cell>
          <cell r="N107">
            <v>1</v>
          </cell>
          <cell r="O107">
            <v>1</v>
          </cell>
          <cell r="P107">
            <v>2</v>
          </cell>
        </row>
        <row r="108">
          <cell r="A108">
            <v>94701904</v>
          </cell>
          <cell r="B108" t="str">
            <v>G1</v>
          </cell>
          <cell r="D108" t="str">
            <v>CEVA</v>
          </cell>
          <cell r="E108" t="str">
            <v>GA</v>
          </cell>
          <cell r="F108" t="str">
            <v xml:space="preserve">BREAK LIGHT NG </v>
          </cell>
          <cell r="G108" t="str">
            <v>ARTEB</v>
          </cell>
          <cell r="H108">
            <v>40</v>
          </cell>
          <cell r="I108">
            <v>2004</v>
          </cell>
          <cell r="J108">
            <v>2</v>
          </cell>
          <cell r="K108">
            <v>8</v>
          </cell>
          <cell r="L108" t="str">
            <v>SPS</v>
          </cell>
        </row>
        <row r="109">
          <cell r="A109">
            <v>93335329</v>
          </cell>
          <cell r="B109" t="str">
            <v>G1</v>
          </cell>
          <cell r="D109" t="str">
            <v>CEVA</v>
          </cell>
          <cell r="E109" t="str">
            <v>MG-A-10B</v>
          </cell>
          <cell r="F109" t="str">
            <v>PF BATENTE</v>
          </cell>
          <cell r="G109" t="str">
            <v>METALAC</v>
          </cell>
          <cell r="H109">
            <v>1500</v>
          </cell>
          <cell r="I109">
            <v>2001</v>
          </cell>
          <cell r="J109">
            <v>0</v>
          </cell>
          <cell r="K109">
            <v>3</v>
          </cell>
          <cell r="L109" t="str">
            <v>25525E</v>
          </cell>
        </row>
        <row r="110">
          <cell r="A110">
            <v>90565629</v>
          </cell>
          <cell r="B110" t="str">
            <v>G1</v>
          </cell>
          <cell r="C110" t="str">
            <v>GS</v>
          </cell>
          <cell r="D110" t="str">
            <v>CEVA</v>
          </cell>
          <cell r="E110" t="str">
            <v>MG-A-13C</v>
          </cell>
          <cell r="F110" t="str">
            <v>BUJAO DOBRAD</v>
          </cell>
          <cell r="G110" t="str">
            <v>A RAYMOND</v>
          </cell>
          <cell r="H110">
            <v>1000</v>
          </cell>
          <cell r="I110">
            <v>2001</v>
          </cell>
          <cell r="J110">
            <v>0</v>
          </cell>
          <cell r="K110">
            <v>2</v>
          </cell>
          <cell r="L110" t="str">
            <v>25525E-M2</v>
          </cell>
          <cell r="M110" t="str">
            <v>Linha Final</v>
          </cell>
          <cell r="P110">
            <v>2</v>
          </cell>
        </row>
        <row r="111">
          <cell r="A111">
            <v>93335329</v>
          </cell>
          <cell r="B111" t="str">
            <v>G1</v>
          </cell>
          <cell r="D111" t="str">
            <v>CEVA</v>
          </cell>
          <cell r="E111" t="str">
            <v>MG-A-10B</v>
          </cell>
          <cell r="F111" t="str">
            <v>PF BATENTE</v>
          </cell>
          <cell r="G111" t="str">
            <v>METALAC</v>
          </cell>
          <cell r="H111">
            <v>1500</v>
          </cell>
          <cell r="I111">
            <v>2001</v>
          </cell>
          <cell r="J111">
            <v>0</v>
          </cell>
          <cell r="K111">
            <v>3</v>
          </cell>
          <cell r="L111" t="str">
            <v>25525E-M2</v>
          </cell>
          <cell r="M111" t="str">
            <v>Linha Final</v>
          </cell>
          <cell r="N111">
            <v>2</v>
          </cell>
          <cell r="O111">
            <v>2</v>
          </cell>
          <cell r="P111">
            <v>2</v>
          </cell>
        </row>
        <row r="112">
          <cell r="A112">
            <v>94710656</v>
          </cell>
          <cell r="B112" t="str">
            <v>G1</v>
          </cell>
          <cell r="D112" t="str">
            <v>CEVA</v>
          </cell>
          <cell r="E112" t="str">
            <v>SEQ</v>
          </cell>
          <cell r="F112" t="str">
            <v>CHICOTE CJ</v>
          </cell>
          <cell r="G112" t="str">
            <v>YAZAKI BR</v>
          </cell>
          <cell r="H112">
            <v>130</v>
          </cell>
          <cell r="I112">
            <v>723</v>
          </cell>
          <cell r="J112">
            <v>0</v>
          </cell>
          <cell r="K112" t="str">
            <v>PEND</v>
          </cell>
          <cell r="L112" t="str">
            <v>AAAAAAAA</v>
          </cell>
        </row>
        <row r="113">
          <cell r="A113">
            <v>94710662</v>
          </cell>
          <cell r="B113" t="str">
            <v>G1</v>
          </cell>
          <cell r="D113" t="str">
            <v>CEVA</v>
          </cell>
          <cell r="E113" t="str">
            <v>SEQ</v>
          </cell>
          <cell r="F113" t="str">
            <v>CHICOTE CJ</v>
          </cell>
          <cell r="G113" t="str">
            <v>YAZAKI BR</v>
          </cell>
          <cell r="H113">
            <v>130</v>
          </cell>
          <cell r="I113">
            <v>723</v>
          </cell>
          <cell r="J113">
            <v>0</v>
          </cell>
          <cell r="K113" t="str">
            <v>PEND</v>
          </cell>
          <cell r="L113" t="str">
            <v>AAAAAAAA</v>
          </cell>
        </row>
        <row r="114">
          <cell r="A114">
            <v>94717736</v>
          </cell>
          <cell r="B114" t="str">
            <v>G1</v>
          </cell>
          <cell r="D114" t="str">
            <v>CEVA</v>
          </cell>
          <cell r="E114" t="str">
            <v>SEQ</v>
          </cell>
          <cell r="F114" t="str">
            <v>CHICOTE CJ</v>
          </cell>
          <cell r="G114" t="str">
            <v>YAZAKI BR</v>
          </cell>
          <cell r="H114">
            <v>48</v>
          </cell>
          <cell r="I114">
            <v>711</v>
          </cell>
          <cell r="J114">
            <v>0</v>
          </cell>
          <cell r="K114" t="str">
            <v>PEND</v>
          </cell>
          <cell r="L114" t="str">
            <v>AAAAAAAA</v>
          </cell>
        </row>
        <row r="115">
          <cell r="A115">
            <v>90185659</v>
          </cell>
          <cell r="B115" t="str">
            <v>G1</v>
          </cell>
          <cell r="C115" t="str">
            <v>RO</v>
          </cell>
          <cell r="D115" t="str">
            <v>GES</v>
          </cell>
          <cell r="E115" t="str">
            <v>GA</v>
          </cell>
          <cell r="F115" t="str">
            <v>PLACA REFORÇO BCO TRAS</v>
          </cell>
          <cell r="G115" t="str">
            <v>GESTAMP</v>
          </cell>
          <cell r="H115">
            <v>500</v>
          </cell>
          <cell r="I115">
            <v>2001</v>
          </cell>
          <cell r="J115">
            <v>0</v>
          </cell>
          <cell r="K115">
            <v>2</v>
          </cell>
          <cell r="L115" t="str">
            <v>ÁREA KIT</v>
          </cell>
          <cell r="M115" t="str">
            <v>F23</v>
          </cell>
          <cell r="N115">
            <v>1</v>
          </cell>
          <cell r="O115">
            <v>1</v>
          </cell>
          <cell r="P115">
            <v>2</v>
          </cell>
        </row>
        <row r="116">
          <cell r="A116">
            <v>94752391</v>
          </cell>
          <cell r="B116" t="str">
            <v>G1</v>
          </cell>
          <cell r="C116" t="str">
            <v>GS</v>
          </cell>
          <cell r="D116" t="str">
            <v>CEVA</v>
          </cell>
          <cell r="E116" t="str">
            <v>MG-D-02</v>
          </cell>
          <cell r="F116" t="str">
            <v>CABO BAT S/AC</v>
          </cell>
          <cell r="G116" t="str">
            <v>DELPHI JAMBE</v>
          </cell>
          <cell r="H116">
            <v>45</v>
          </cell>
          <cell r="I116">
            <v>2004</v>
          </cell>
          <cell r="J116" t="str">
            <v>5CXs</v>
          </cell>
          <cell r="K116" t="str">
            <v>25CXs</v>
          </cell>
          <cell r="L116" t="str">
            <v>BL3F03</v>
          </cell>
          <cell r="M116" t="str">
            <v>F23</v>
          </cell>
          <cell r="N116">
            <v>1</v>
          </cell>
        </row>
        <row r="117">
          <cell r="A117">
            <v>93303050</v>
          </cell>
          <cell r="B117" t="str">
            <v>G1</v>
          </cell>
          <cell r="C117" t="str">
            <v>PF</v>
          </cell>
          <cell r="D117" t="str">
            <v>CEVA</v>
          </cell>
          <cell r="E117" t="str">
            <v>MG-B-07B</v>
          </cell>
          <cell r="F117" t="str">
            <v xml:space="preserve"> BARRA DESL LD</v>
          </cell>
          <cell r="G117" t="str">
            <v>GALUTTI</v>
          </cell>
          <cell r="H117">
            <v>50</v>
          </cell>
          <cell r="I117">
            <v>2003</v>
          </cell>
          <cell r="J117">
            <v>0</v>
          </cell>
          <cell r="K117">
            <v>2</v>
          </cell>
          <cell r="L117" t="str">
            <v>BL3F07</v>
          </cell>
          <cell r="M117" t="str">
            <v>F23</v>
          </cell>
          <cell r="N117">
            <v>5</v>
          </cell>
          <cell r="O117">
            <v>2</v>
          </cell>
          <cell r="P117">
            <v>2</v>
          </cell>
        </row>
        <row r="118">
          <cell r="A118">
            <v>94752392</v>
          </cell>
          <cell r="B118" t="str">
            <v>G1</v>
          </cell>
          <cell r="D118" t="str">
            <v>CEVA</v>
          </cell>
          <cell r="E118" t="str">
            <v>MG-D-04</v>
          </cell>
          <cell r="F118" t="str">
            <v>CABO BAT A/C</v>
          </cell>
          <cell r="G118" t="str">
            <v>DELPHI JAMBE</v>
          </cell>
          <cell r="H118">
            <v>40</v>
          </cell>
          <cell r="I118">
            <v>2004</v>
          </cell>
          <cell r="J118" t="str">
            <v>5CXs</v>
          </cell>
          <cell r="K118" t="str">
            <v>25CXs</v>
          </cell>
          <cell r="L118" t="str">
            <v>BL3F08</v>
          </cell>
        </row>
        <row r="119">
          <cell r="A119">
            <v>93344588</v>
          </cell>
          <cell r="B119" t="str">
            <v>G1</v>
          </cell>
          <cell r="D119" t="str">
            <v>CEVA</v>
          </cell>
          <cell r="E119" t="str">
            <v>MG-D-11</v>
          </cell>
          <cell r="F119" t="str">
            <v>FILTRO CJ.</v>
          </cell>
          <cell r="G119" t="str">
            <v>FREUDENBERGT</v>
          </cell>
          <cell r="H119">
            <v>35</v>
          </cell>
          <cell r="I119" t="str">
            <v>0CXPAPEL</v>
          </cell>
          <cell r="J119" t="str">
            <v>5CXs</v>
          </cell>
          <cell r="K119" t="str">
            <v>25CXs</v>
          </cell>
          <cell r="L119" t="str">
            <v>BL4F17</v>
          </cell>
        </row>
        <row r="120">
          <cell r="A120">
            <v>90411904</v>
          </cell>
          <cell r="B120" t="str">
            <v>G1</v>
          </cell>
          <cell r="C120" t="str">
            <v>SJ</v>
          </cell>
          <cell r="D120" t="str">
            <v>CEVA</v>
          </cell>
          <cell r="E120" t="str">
            <v>MG-A-07A</v>
          </cell>
          <cell r="F120" t="str">
            <v>VEDADOR GARGALO</v>
          </cell>
          <cell r="G120" t="str">
            <v>SILIBOR</v>
          </cell>
          <cell r="H120">
            <v>120</v>
          </cell>
          <cell r="I120">
            <v>2004</v>
          </cell>
          <cell r="J120">
            <v>0</v>
          </cell>
          <cell r="K120">
            <v>2</v>
          </cell>
          <cell r="L120" t="str">
            <v>BL4F24</v>
          </cell>
          <cell r="M120" t="str">
            <v>F23</v>
          </cell>
          <cell r="N120">
            <v>1</v>
          </cell>
          <cell r="O120">
            <v>1</v>
          </cell>
          <cell r="P120">
            <v>2</v>
          </cell>
        </row>
        <row r="121">
          <cell r="A121">
            <v>93348736</v>
          </cell>
          <cell r="B121" t="str">
            <v>G1</v>
          </cell>
          <cell r="D121" t="str">
            <v>CEVA</v>
          </cell>
          <cell r="E121" t="str">
            <v>MG-A-08A</v>
          </cell>
          <cell r="F121" t="str">
            <v>ALAV ABERT TT</v>
          </cell>
          <cell r="G121" t="str">
            <v>VALEOBR</v>
          </cell>
          <cell r="H121">
            <v>60</v>
          </cell>
          <cell r="I121">
            <v>2004</v>
          </cell>
          <cell r="J121">
            <v>0</v>
          </cell>
          <cell r="K121">
            <v>2</v>
          </cell>
          <cell r="L121" t="str">
            <v>BL4F27</v>
          </cell>
        </row>
        <row r="122">
          <cell r="A122">
            <v>93375068</v>
          </cell>
          <cell r="B122" t="str">
            <v>G1</v>
          </cell>
          <cell r="D122" t="str">
            <v>CEVA</v>
          </cell>
          <cell r="E122" t="str">
            <v>MG-B-05B</v>
          </cell>
          <cell r="F122" t="str">
            <v>PALHETA TRAS</v>
          </cell>
          <cell r="G122" t="str">
            <v>DYNA</v>
          </cell>
          <cell r="H122">
            <v>35</v>
          </cell>
          <cell r="I122">
            <v>2004</v>
          </cell>
          <cell r="J122">
            <v>0</v>
          </cell>
          <cell r="K122">
            <v>3</v>
          </cell>
          <cell r="L122" t="str">
            <v>BL4F28</v>
          </cell>
        </row>
        <row r="123">
          <cell r="A123">
            <v>93378430</v>
          </cell>
          <cell r="B123" t="str">
            <v>KK</v>
          </cell>
          <cell r="D123" t="str">
            <v>CEVA</v>
          </cell>
          <cell r="E123" t="str">
            <v>SANSUY</v>
          </cell>
          <cell r="F123" t="str">
            <v xml:space="preserve"> </v>
          </cell>
          <cell r="G123" t="str">
            <v>PELZER</v>
          </cell>
          <cell r="I123" t="str">
            <v>DOLLY</v>
          </cell>
          <cell r="L123" t="str">
            <v>BUMPER</v>
          </cell>
        </row>
        <row r="124">
          <cell r="A124">
            <v>93378434</v>
          </cell>
          <cell r="B124" t="str">
            <v>KK</v>
          </cell>
          <cell r="D124" t="str">
            <v>CEVA</v>
          </cell>
          <cell r="E124" t="str">
            <v>SANSUY</v>
          </cell>
          <cell r="F124" t="str">
            <v>PCH LISO TRAS. NG</v>
          </cell>
          <cell r="G124" t="str">
            <v>PELZER</v>
          </cell>
          <cell r="I124" t="str">
            <v>DOLLY</v>
          </cell>
          <cell r="L124" t="str">
            <v>BUMPER</v>
          </cell>
        </row>
        <row r="125">
          <cell r="A125">
            <v>93380207</v>
          </cell>
          <cell r="B125" t="str">
            <v>PPCH</v>
          </cell>
          <cell r="D125" t="str">
            <v>CEVA</v>
          </cell>
          <cell r="E125" t="str">
            <v>SANSUY</v>
          </cell>
          <cell r="F125" t="str">
            <v>ABSORVEDOR PRISMA</v>
          </cell>
          <cell r="G125" t="str">
            <v>FAGERDALA</v>
          </cell>
          <cell r="H125">
            <v>18</v>
          </cell>
          <cell r="I125" t="str">
            <v>CESTO</v>
          </cell>
          <cell r="J125">
            <v>55</v>
          </cell>
          <cell r="K125">
            <v>210</v>
          </cell>
          <cell r="L125" t="str">
            <v>BUMPER</v>
          </cell>
        </row>
        <row r="126">
          <cell r="A126">
            <v>94711564</v>
          </cell>
          <cell r="B126" t="str">
            <v>KK</v>
          </cell>
          <cell r="D126" t="str">
            <v>CEVA</v>
          </cell>
          <cell r="E126" t="str">
            <v>SANSUY</v>
          </cell>
          <cell r="F126" t="str">
            <v>BOWTIE</v>
          </cell>
          <cell r="G126" t="str">
            <v>AUTOMETAL</v>
          </cell>
          <cell r="H126" t="str">
            <v>6</v>
          </cell>
          <cell r="I126">
            <v>2004</v>
          </cell>
          <cell r="J126">
            <v>165</v>
          </cell>
          <cell r="K126">
            <v>504</v>
          </cell>
          <cell r="L126" t="str">
            <v>BUMPER</v>
          </cell>
        </row>
        <row r="127">
          <cell r="A127">
            <v>94737634</v>
          </cell>
          <cell r="B127" t="str">
            <v>KK</v>
          </cell>
          <cell r="D127" t="str">
            <v>CEVA</v>
          </cell>
          <cell r="E127" t="str">
            <v>SANSUY</v>
          </cell>
          <cell r="F127" t="str">
            <v>PCH LISO TRAS. PR</v>
          </cell>
          <cell r="G127" t="str">
            <v>PELZER</v>
          </cell>
          <cell r="I127" t="str">
            <v>DOLLY</v>
          </cell>
          <cell r="L127" t="str">
            <v>BUMPER</v>
          </cell>
        </row>
        <row r="128">
          <cell r="A128">
            <v>90386222</v>
          </cell>
          <cell r="B128" t="str">
            <v>G1</v>
          </cell>
          <cell r="C128" t="str">
            <v>PN</v>
          </cell>
          <cell r="D128" t="str">
            <v>CEVA</v>
          </cell>
          <cell r="E128" t="str">
            <v>GA</v>
          </cell>
          <cell r="F128" t="str">
            <v>LUZ DA PLACA NG</v>
          </cell>
          <cell r="G128" t="str">
            <v>TRW DIADEMA</v>
          </cell>
          <cell r="H128">
            <v>108</v>
          </cell>
          <cell r="I128" t="str">
            <v>0CXPAPEL</v>
          </cell>
          <cell r="J128">
            <v>0</v>
          </cell>
          <cell r="K128">
            <v>2</v>
          </cell>
          <cell r="L128" t="str">
            <v xml:space="preserve">BUMPER </v>
          </cell>
          <cell r="M128">
            <v>0</v>
          </cell>
          <cell r="N128">
            <v>1</v>
          </cell>
          <cell r="O128">
            <v>1</v>
          </cell>
          <cell r="P128">
            <v>2</v>
          </cell>
        </row>
        <row r="129">
          <cell r="A129">
            <v>90564968</v>
          </cell>
          <cell r="B129" t="str">
            <v>KK</v>
          </cell>
          <cell r="C129" t="str">
            <v>GS</v>
          </cell>
          <cell r="D129" t="str">
            <v>CEVA</v>
          </cell>
          <cell r="E129" t="str">
            <v>GA</v>
          </cell>
          <cell r="F129" t="str">
            <v>LUZ PLACA PRISMA</v>
          </cell>
          <cell r="G129" t="str">
            <v>CML INNOVATI</v>
          </cell>
          <cell r="H129">
            <v>190</v>
          </cell>
          <cell r="I129">
            <v>2004</v>
          </cell>
          <cell r="J129">
            <v>0</v>
          </cell>
          <cell r="K129">
            <v>2</v>
          </cell>
          <cell r="L129" t="str">
            <v xml:space="preserve">BUMPER </v>
          </cell>
          <cell r="M129" t="str">
            <v>F23</v>
          </cell>
        </row>
        <row r="130">
          <cell r="A130">
            <v>94733371</v>
          </cell>
          <cell r="B130" t="str">
            <v>PPCH</v>
          </cell>
          <cell r="D130" t="str">
            <v>CEVA</v>
          </cell>
          <cell r="E130" t="str">
            <v>SANSUY</v>
          </cell>
          <cell r="F130" t="str">
            <v>ABSORVEDOR CELTA</v>
          </cell>
          <cell r="G130" t="str">
            <v>FAGERDALA</v>
          </cell>
          <cell r="H130" t="str">
            <v>33</v>
          </cell>
          <cell r="I130" t="str">
            <v>CESTO</v>
          </cell>
          <cell r="J130">
            <v>78</v>
          </cell>
          <cell r="K130">
            <v>210</v>
          </cell>
          <cell r="L130" t="str">
            <v xml:space="preserve">BUMPER </v>
          </cell>
          <cell r="M130" t="str">
            <v>F23</v>
          </cell>
          <cell r="N130">
            <v>1</v>
          </cell>
        </row>
        <row r="131">
          <cell r="A131">
            <v>94734432</v>
          </cell>
          <cell r="B131" t="str">
            <v>KK</v>
          </cell>
          <cell r="C131" t="str">
            <v>YK</v>
          </cell>
          <cell r="D131" t="str">
            <v>CEVA</v>
          </cell>
          <cell r="E131" t="str">
            <v>SANSUY</v>
          </cell>
          <cell r="F131" t="str">
            <v>MOLDURA PRETA SUP P-CH</v>
          </cell>
          <cell r="G131" t="str">
            <v>POLYPLASTICS</v>
          </cell>
          <cell r="H131">
            <v>10</v>
          </cell>
          <cell r="I131" t="str">
            <v>CXPAPEL</v>
          </cell>
          <cell r="J131">
            <v>144</v>
          </cell>
          <cell r="K131">
            <v>288</v>
          </cell>
          <cell r="L131" t="str">
            <v xml:space="preserve">BUMPER </v>
          </cell>
        </row>
        <row r="132">
          <cell r="A132">
            <v>94734433</v>
          </cell>
          <cell r="B132" t="str">
            <v>KK</v>
          </cell>
          <cell r="C132" t="str">
            <v>YK</v>
          </cell>
          <cell r="D132" t="str">
            <v>CEVA</v>
          </cell>
          <cell r="E132" t="str">
            <v>SANSUY</v>
          </cell>
          <cell r="F132" t="str">
            <v>MOLD SUP P-CH PRISMA</v>
          </cell>
          <cell r="G132" t="str">
            <v>POLYPLASTICS</v>
          </cell>
          <cell r="H132">
            <v>10</v>
          </cell>
          <cell r="I132" t="str">
            <v>CXPAPEL</v>
          </cell>
          <cell r="L132" t="str">
            <v xml:space="preserve">BUMPER </v>
          </cell>
        </row>
        <row r="133">
          <cell r="A133">
            <v>94734435</v>
          </cell>
          <cell r="B133" t="str">
            <v>KK</v>
          </cell>
          <cell r="C133" t="str">
            <v>YK</v>
          </cell>
          <cell r="D133" t="str">
            <v>CEVA</v>
          </cell>
          <cell r="E133" t="str">
            <v>SANSUY</v>
          </cell>
          <cell r="F133" t="str">
            <v>MOLD PRETA INF P-CH PRIS</v>
          </cell>
          <cell r="G133" t="str">
            <v>POLYPLASTICS</v>
          </cell>
          <cell r="H133">
            <v>10</v>
          </cell>
          <cell r="I133" t="str">
            <v>CXPAPEL</v>
          </cell>
          <cell r="J133">
            <v>144</v>
          </cell>
          <cell r="K133">
            <v>288</v>
          </cell>
          <cell r="L133" t="str">
            <v xml:space="preserve">BUMPER </v>
          </cell>
        </row>
        <row r="134">
          <cell r="A134">
            <v>94734436</v>
          </cell>
          <cell r="B134" t="str">
            <v>KK</v>
          </cell>
          <cell r="C134" t="str">
            <v>YK</v>
          </cell>
          <cell r="D134" t="str">
            <v>CEVA</v>
          </cell>
          <cell r="E134" t="str">
            <v>SANSUY</v>
          </cell>
          <cell r="F134" t="str">
            <v>MOLD INF PRISMA</v>
          </cell>
          <cell r="G134" t="str">
            <v>POLYPLASTICS</v>
          </cell>
          <cell r="H134">
            <v>10</v>
          </cell>
          <cell r="I134" t="str">
            <v>CXPAPEL</v>
          </cell>
          <cell r="J134">
            <v>144</v>
          </cell>
          <cell r="K134">
            <v>288</v>
          </cell>
          <cell r="L134" t="str">
            <v xml:space="preserve">BUMPER </v>
          </cell>
        </row>
        <row r="135">
          <cell r="A135">
            <v>52015211</v>
          </cell>
          <cell r="B135" t="str">
            <v>G1</v>
          </cell>
          <cell r="D135" t="str">
            <v>CEVA</v>
          </cell>
          <cell r="E135" t="str">
            <v>ESTOQUE</v>
          </cell>
          <cell r="F135" t="str">
            <v>EMBLEMA TT PR</v>
          </cell>
          <cell r="G135" t="str">
            <v>POLYPLASTICS</v>
          </cell>
          <cell r="H135" t="str">
            <v>80</v>
          </cell>
          <cell r="I135" t="str">
            <v>CXPAPEL</v>
          </cell>
          <cell r="J135" t="str">
            <v>1 CX</v>
          </cell>
          <cell r="K135">
            <v>3</v>
          </cell>
          <cell r="L135" t="str">
            <v>CB CERA</v>
          </cell>
        </row>
        <row r="136">
          <cell r="A136">
            <v>10131313</v>
          </cell>
          <cell r="B136" t="str">
            <v>G1</v>
          </cell>
          <cell r="C136" t="str">
            <v>PF</v>
          </cell>
          <cell r="D136" t="str">
            <v>CEVA</v>
          </cell>
          <cell r="E136" t="str">
            <v>MG-A-02B</v>
          </cell>
          <cell r="F136" t="str">
            <v>ESPACADOR</v>
          </cell>
          <cell r="G136" t="str">
            <v>US FARATHANE</v>
          </cell>
          <cell r="H136">
            <v>2600</v>
          </cell>
          <cell r="I136" t="str">
            <v>0CXPAPEL</v>
          </cell>
          <cell r="J136">
            <v>0</v>
          </cell>
          <cell r="K136">
            <v>2</v>
          </cell>
          <cell r="L136" t="str">
            <v>CB.CERA</v>
          </cell>
          <cell r="M136" t="str">
            <v>F23</v>
          </cell>
          <cell r="N136">
            <v>1</v>
          </cell>
          <cell r="O136">
            <v>1</v>
          </cell>
          <cell r="P136">
            <v>2</v>
          </cell>
        </row>
        <row r="137">
          <cell r="A137">
            <v>10131313</v>
          </cell>
          <cell r="B137" t="str">
            <v>G1</v>
          </cell>
          <cell r="C137" t="str">
            <v>PF</v>
          </cell>
          <cell r="D137" t="str">
            <v>CEVA</v>
          </cell>
          <cell r="E137" t="str">
            <v>MG-A-02B</v>
          </cell>
          <cell r="F137" t="str">
            <v>ESPACADOR</v>
          </cell>
          <cell r="G137" t="str">
            <v>US FARATHANE</v>
          </cell>
          <cell r="H137">
            <v>2600</v>
          </cell>
          <cell r="I137" t="str">
            <v>0CXPAPEL</v>
          </cell>
          <cell r="J137">
            <v>0</v>
          </cell>
          <cell r="K137">
            <v>2</v>
          </cell>
          <cell r="L137" t="str">
            <v>CB.CERA</v>
          </cell>
          <cell r="M137" t="str">
            <v>F23</v>
          </cell>
          <cell r="N137">
            <v>2</v>
          </cell>
          <cell r="O137">
            <v>1</v>
          </cell>
          <cell r="P137">
            <v>2</v>
          </cell>
        </row>
        <row r="138">
          <cell r="A138">
            <v>15792287</v>
          </cell>
          <cell r="B138" t="str">
            <v>G1</v>
          </cell>
          <cell r="D138" t="str">
            <v>CEVA</v>
          </cell>
          <cell r="E138" t="str">
            <v>CCSM</v>
          </cell>
          <cell r="F138" t="str">
            <v>EMBLEMA LS</v>
          </cell>
          <cell r="G138" t="str">
            <v>JING MEI</v>
          </cell>
          <cell r="H138">
            <v>250</v>
          </cell>
          <cell r="I138">
            <v>2001</v>
          </cell>
          <cell r="J138">
            <v>0</v>
          </cell>
          <cell r="K138">
            <v>2</v>
          </cell>
          <cell r="L138" t="str">
            <v>CB.CERA</v>
          </cell>
        </row>
        <row r="139">
          <cell r="A139">
            <v>15792288</v>
          </cell>
          <cell r="B139" t="str">
            <v>G1</v>
          </cell>
          <cell r="D139" t="str">
            <v>CEVA</v>
          </cell>
          <cell r="E139" t="str">
            <v>CCSM</v>
          </cell>
          <cell r="F139" t="str">
            <v>EMBLEMA LT</v>
          </cell>
          <cell r="G139" t="str">
            <v>JING MEI</v>
          </cell>
          <cell r="H139">
            <v>250</v>
          </cell>
          <cell r="I139">
            <v>2001</v>
          </cell>
          <cell r="J139">
            <v>0</v>
          </cell>
          <cell r="K139">
            <v>2</v>
          </cell>
          <cell r="L139" t="str">
            <v>CB.CERA</v>
          </cell>
        </row>
        <row r="140">
          <cell r="A140">
            <v>90482706</v>
          </cell>
          <cell r="B140" t="str">
            <v>G1</v>
          </cell>
          <cell r="D140" t="str">
            <v>CEVA</v>
          </cell>
          <cell r="E140" t="str">
            <v>CCSM</v>
          </cell>
          <cell r="F140" t="str">
            <v>PO EXPANSI</v>
          </cell>
          <cell r="G140" t="str">
            <v>KKP KONSTRUK</v>
          </cell>
          <cell r="H140">
            <v>800</v>
          </cell>
          <cell r="I140">
            <v>2001</v>
          </cell>
          <cell r="J140">
            <v>0</v>
          </cell>
          <cell r="K140">
            <v>2</v>
          </cell>
          <cell r="L140" t="str">
            <v>CB.CERA</v>
          </cell>
        </row>
        <row r="141">
          <cell r="A141">
            <v>93253330</v>
          </cell>
          <cell r="B141" t="str">
            <v>G1</v>
          </cell>
          <cell r="C141" t="str">
            <v>GS</v>
          </cell>
          <cell r="D141" t="str">
            <v>CEVA</v>
          </cell>
          <cell r="E141" t="str">
            <v>MG-A-07C</v>
          </cell>
          <cell r="F141" t="str">
            <v>PORCA EXPA</v>
          </cell>
          <cell r="G141" t="str">
            <v>A RAYMOND</v>
          </cell>
          <cell r="H141">
            <v>800</v>
          </cell>
          <cell r="I141">
            <v>2001</v>
          </cell>
          <cell r="J141">
            <v>0</v>
          </cell>
          <cell r="K141">
            <v>1</v>
          </cell>
          <cell r="L141" t="str">
            <v>CB.CERA</v>
          </cell>
          <cell r="M141" t="str">
            <v>F23</v>
          </cell>
          <cell r="N141">
            <v>1</v>
          </cell>
        </row>
        <row r="142">
          <cell r="A142">
            <v>93383153</v>
          </cell>
          <cell r="B142" t="str">
            <v>G1</v>
          </cell>
          <cell r="D142" t="str">
            <v>CEVA</v>
          </cell>
          <cell r="E142" t="str">
            <v>CCSM</v>
          </cell>
          <cell r="F142" t="str">
            <v>EMBLEMA CELTA</v>
          </cell>
          <cell r="G142" t="str">
            <v>ZANINI</v>
          </cell>
          <cell r="H142">
            <v>232</v>
          </cell>
          <cell r="I142">
            <v>2001</v>
          </cell>
          <cell r="J142">
            <v>0</v>
          </cell>
          <cell r="K142">
            <v>2</v>
          </cell>
          <cell r="L142" t="str">
            <v>CB.CERA</v>
          </cell>
        </row>
        <row r="143">
          <cell r="A143">
            <v>93383154</v>
          </cell>
          <cell r="B143" t="str">
            <v>G1</v>
          </cell>
          <cell r="D143" t="str">
            <v>CEVA</v>
          </cell>
          <cell r="E143" t="str">
            <v>CCSM</v>
          </cell>
          <cell r="F143" t="str">
            <v>EMBLEMA PRISMA</v>
          </cell>
          <cell r="G143" t="str">
            <v>ZANINI</v>
          </cell>
          <cell r="H143">
            <v>320</v>
          </cell>
          <cell r="I143">
            <v>2001</v>
          </cell>
          <cell r="J143">
            <v>0</v>
          </cell>
          <cell r="K143">
            <v>2</v>
          </cell>
          <cell r="L143" t="str">
            <v>CB.CERA</v>
          </cell>
        </row>
        <row r="144">
          <cell r="A144">
            <v>94716502</v>
          </cell>
          <cell r="B144" t="str">
            <v>G1</v>
          </cell>
          <cell r="D144" t="str">
            <v>CEVA</v>
          </cell>
          <cell r="E144" t="str">
            <v>CCSM</v>
          </cell>
          <cell r="F144" t="str">
            <v>EMBLEMA 1.4</v>
          </cell>
          <cell r="G144" t="str">
            <v>ZANINI</v>
          </cell>
          <cell r="H144">
            <v>512</v>
          </cell>
          <cell r="I144">
            <v>2001</v>
          </cell>
          <cell r="J144">
            <v>0</v>
          </cell>
          <cell r="K144">
            <v>2</v>
          </cell>
          <cell r="L144" t="str">
            <v>CB.CERA</v>
          </cell>
        </row>
        <row r="145">
          <cell r="A145">
            <v>94734283</v>
          </cell>
          <cell r="B145" t="str">
            <v>G1</v>
          </cell>
          <cell r="D145" t="str">
            <v>CEVA</v>
          </cell>
          <cell r="E145" t="str">
            <v>CCSM</v>
          </cell>
          <cell r="F145" t="str">
            <v>EMBLEMA VHC E</v>
          </cell>
          <cell r="G145" t="str">
            <v>ZANINI</v>
          </cell>
          <cell r="H145">
            <v>300</v>
          </cell>
          <cell r="I145">
            <v>2001</v>
          </cell>
          <cell r="J145">
            <v>0</v>
          </cell>
          <cell r="K145">
            <v>2</v>
          </cell>
          <cell r="L145" t="str">
            <v>CB.CERA</v>
          </cell>
        </row>
        <row r="146">
          <cell r="A146">
            <v>93360341</v>
          </cell>
          <cell r="B146" t="str">
            <v>G1</v>
          </cell>
          <cell r="D146" t="str">
            <v>CEVA</v>
          </cell>
          <cell r="E146" t="str">
            <v>MG-A-13A</v>
          </cell>
          <cell r="F146" t="str">
            <v>ANTENA</v>
          </cell>
          <cell r="G146" t="str">
            <v>OLIMPUS INDU</v>
          </cell>
          <cell r="H146">
            <v>300</v>
          </cell>
          <cell r="I146">
            <v>2004</v>
          </cell>
          <cell r="J146">
            <v>0</v>
          </cell>
          <cell r="K146">
            <v>1</v>
          </cell>
          <cell r="L146" t="str">
            <v>CCSM</v>
          </cell>
        </row>
        <row r="147">
          <cell r="A147">
            <v>90437556</v>
          </cell>
          <cell r="B147" t="str">
            <v>G1</v>
          </cell>
          <cell r="C147" t="str">
            <v>SJ</v>
          </cell>
          <cell r="D147" t="str">
            <v>CEVA</v>
          </cell>
          <cell r="E147" t="str">
            <v>MG-A-14A</v>
          </cell>
          <cell r="F147" t="str">
            <v>CINZEIRO</v>
          </cell>
          <cell r="G147" t="str">
            <v>CKD</v>
          </cell>
          <cell r="H147">
            <v>25</v>
          </cell>
          <cell r="I147">
            <v>2002</v>
          </cell>
          <cell r="J147">
            <v>0</v>
          </cell>
          <cell r="K147">
            <v>2</v>
          </cell>
          <cell r="L147" t="str">
            <v>CCSM.3.G</v>
          </cell>
          <cell r="M147" t="str">
            <v>F24</v>
          </cell>
          <cell r="N147">
            <v>1</v>
          </cell>
          <cell r="O147">
            <v>1</v>
          </cell>
          <cell r="P147">
            <v>2</v>
          </cell>
        </row>
        <row r="148">
          <cell r="A148">
            <v>93325317</v>
          </cell>
          <cell r="B148" t="str">
            <v>G1</v>
          </cell>
          <cell r="D148" t="str">
            <v>CEVA</v>
          </cell>
          <cell r="E148" t="str">
            <v>MG-A-10C</v>
          </cell>
          <cell r="F148" t="str">
            <v xml:space="preserve"> PLACA-IDEN</v>
          </cell>
          <cell r="G148" t="str">
            <v>COBRA METAIS</v>
          </cell>
          <cell r="H148">
            <v>3000</v>
          </cell>
          <cell r="I148">
            <v>2001</v>
          </cell>
          <cell r="J148">
            <v>0</v>
          </cell>
          <cell r="K148">
            <v>1</v>
          </cell>
          <cell r="L148" t="str">
            <v>CCSM.3.G</v>
          </cell>
        </row>
        <row r="149">
          <cell r="A149">
            <v>93363964</v>
          </cell>
          <cell r="B149" t="str">
            <v>G1</v>
          </cell>
          <cell r="D149" t="str">
            <v>CEVA</v>
          </cell>
          <cell r="E149" t="str">
            <v>MG-A-19C</v>
          </cell>
          <cell r="F149" t="str">
            <v>INFOCARD SUZ</v>
          </cell>
          <cell r="G149" t="str">
            <v>SAGEM ORGA</v>
          </cell>
          <cell r="H149" t="str">
            <v>650</v>
          </cell>
          <cell r="I149" t="str">
            <v>0CXPAPEL</v>
          </cell>
          <cell r="J149">
            <v>0</v>
          </cell>
          <cell r="K149">
            <v>1</v>
          </cell>
          <cell r="L149" t="str">
            <v>CCSM.3.G</v>
          </cell>
        </row>
        <row r="150">
          <cell r="A150">
            <v>94705546</v>
          </cell>
          <cell r="B150" t="str">
            <v>G1</v>
          </cell>
          <cell r="D150" t="str">
            <v>CEVA</v>
          </cell>
          <cell r="E150" t="str">
            <v>MG-A-20C</v>
          </cell>
          <cell r="F150" t="str">
            <v>EMB ECONOFLEX</v>
          </cell>
          <cell r="G150" t="str">
            <v>COBRA METAIS</v>
          </cell>
          <cell r="H150">
            <v>500</v>
          </cell>
          <cell r="I150">
            <v>2001</v>
          </cell>
          <cell r="J150">
            <v>0</v>
          </cell>
          <cell r="K150">
            <v>1</v>
          </cell>
          <cell r="L150" t="str">
            <v>CCSM.3.G</v>
          </cell>
        </row>
        <row r="151">
          <cell r="A151">
            <v>93260704</v>
          </cell>
          <cell r="B151" t="str">
            <v>G1</v>
          </cell>
          <cell r="C151" t="str">
            <v>GS</v>
          </cell>
          <cell r="D151" t="str">
            <v>CEVA</v>
          </cell>
          <cell r="E151" t="str">
            <v>ÁREA TRANSF.</v>
          </cell>
          <cell r="F151" t="str">
            <v>TUB FRE DI/LD</v>
          </cell>
          <cell r="G151" t="str">
            <v>TI BUNDY</v>
          </cell>
          <cell r="H151">
            <v>400</v>
          </cell>
          <cell r="I151" t="str">
            <v>DOLLY</v>
          </cell>
          <cell r="J151">
            <v>0</v>
          </cell>
          <cell r="K151">
            <v>1</v>
          </cell>
          <cell r="L151" t="str">
            <v>Espera</v>
          </cell>
          <cell r="M151" t="str">
            <v>F23</v>
          </cell>
          <cell r="N151">
            <v>1</v>
          </cell>
        </row>
        <row r="152">
          <cell r="A152">
            <v>93317486</v>
          </cell>
          <cell r="B152" t="str">
            <v>KK</v>
          </cell>
          <cell r="D152" t="str">
            <v>CEVA</v>
          </cell>
          <cell r="E152" t="str">
            <v>PT-USO</v>
          </cell>
          <cell r="F152" t="str">
            <v>TANQUE DE COM</v>
          </cell>
          <cell r="G152" t="str">
            <v>EMCON</v>
          </cell>
          <cell r="H152">
            <v>10</v>
          </cell>
          <cell r="I152" t="str">
            <v>DOLLY</v>
          </cell>
          <cell r="J152">
            <v>0</v>
          </cell>
          <cell r="K152" t="str">
            <v>SEQ</v>
          </cell>
          <cell r="L152" t="str">
            <v>ESPERA</v>
          </cell>
        </row>
        <row r="153">
          <cell r="A153">
            <v>93356078</v>
          </cell>
          <cell r="B153" t="str">
            <v>G1</v>
          </cell>
          <cell r="D153" t="str">
            <v>CEVA</v>
          </cell>
          <cell r="E153" t="str">
            <v>MG-A-07</v>
          </cell>
          <cell r="F153" t="str">
            <v>GRADE DO CURVÃO</v>
          </cell>
          <cell r="G153" t="str">
            <v>PELZER</v>
          </cell>
          <cell r="H153">
            <v>40</v>
          </cell>
          <cell r="I153" t="str">
            <v>CESTO</v>
          </cell>
          <cell r="J153">
            <v>1</v>
          </cell>
          <cell r="K153">
            <v>2</v>
          </cell>
          <cell r="L153" t="str">
            <v>ESPERA</v>
          </cell>
        </row>
        <row r="154">
          <cell r="A154">
            <v>93357404</v>
          </cell>
          <cell r="B154" t="str">
            <v>G1</v>
          </cell>
          <cell r="D154" t="str">
            <v>CEVA</v>
          </cell>
          <cell r="E154" t="str">
            <v>PT-USO</v>
          </cell>
          <cell r="F154" t="str">
            <v>VIGIA PR JOY</v>
          </cell>
          <cell r="G154" t="str">
            <v>SEKURIT</v>
          </cell>
          <cell r="H154" t="str">
            <v>SEQ</v>
          </cell>
          <cell r="I154" t="str">
            <v>DOLLY</v>
          </cell>
          <cell r="J154">
            <v>0</v>
          </cell>
          <cell r="K154" t="str">
            <v>SEQ</v>
          </cell>
          <cell r="L154" t="str">
            <v>ESPERA</v>
          </cell>
        </row>
        <row r="155">
          <cell r="A155">
            <v>93357405</v>
          </cell>
          <cell r="B155" t="str">
            <v>G1</v>
          </cell>
          <cell r="D155" t="str">
            <v>CEVA</v>
          </cell>
          <cell r="E155" t="str">
            <v>PT-USO</v>
          </cell>
          <cell r="F155" t="str">
            <v>VIGIA PR MAXX</v>
          </cell>
          <cell r="G155" t="str">
            <v>SEKURIT</v>
          </cell>
          <cell r="H155" t="str">
            <v>SEQ</v>
          </cell>
          <cell r="I155" t="str">
            <v>DOLLY</v>
          </cell>
          <cell r="J155">
            <v>0</v>
          </cell>
          <cell r="K155" t="str">
            <v>SEQ</v>
          </cell>
          <cell r="L155" t="str">
            <v>ESPERA</v>
          </cell>
        </row>
        <row r="156">
          <cell r="A156" t="str">
            <v>dash</v>
          </cell>
          <cell r="B156" t="str">
            <v>G1</v>
          </cell>
          <cell r="D156" t="str">
            <v>CEVA</v>
          </cell>
          <cell r="E156" t="str">
            <v>MG-A-14</v>
          </cell>
          <cell r="F156" t="str">
            <v>COL C SUP 3P</v>
          </cell>
          <cell r="G156" t="str">
            <v>PELZER</v>
          </cell>
          <cell r="H156">
            <v>15</v>
          </cell>
          <cell r="I156" t="str">
            <v>RACK</v>
          </cell>
          <cell r="J156">
            <v>1</v>
          </cell>
          <cell r="K156">
            <v>3</v>
          </cell>
          <cell r="L156" t="str">
            <v>ESPERA</v>
          </cell>
        </row>
        <row r="157">
          <cell r="A157">
            <v>93363567</v>
          </cell>
          <cell r="B157" t="str">
            <v>G1</v>
          </cell>
          <cell r="D157" t="str">
            <v>CEVA</v>
          </cell>
          <cell r="E157" t="str">
            <v>MG-A-03</v>
          </cell>
          <cell r="F157" t="str">
            <v>DEFLETOR ÁGUA</v>
          </cell>
          <cell r="G157" t="str">
            <v>PELZER</v>
          </cell>
          <cell r="H157">
            <v>145</v>
          </cell>
          <cell r="I157" t="str">
            <v>CESTO</v>
          </cell>
          <cell r="J157">
            <v>0</v>
          </cell>
          <cell r="K157">
            <v>1</v>
          </cell>
          <cell r="L157" t="str">
            <v>ESPERA</v>
          </cell>
        </row>
        <row r="158">
          <cell r="A158">
            <v>93376206</v>
          </cell>
          <cell r="B158" t="str">
            <v>G1</v>
          </cell>
          <cell r="D158" t="str">
            <v>PEL</v>
          </cell>
          <cell r="E158" t="str">
            <v>MG-B-05</v>
          </cell>
          <cell r="F158" t="str">
            <v>ACAB TPA TRAS</v>
          </cell>
          <cell r="G158" t="str">
            <v>PELZER</v>
          </cell>
          <cell r="H158">
            <v>60</v>
          </cell>
          <cell r="I158" t="str">
            <v>RACK</v>
          </cell>
          <cell r="J158">
            <v>0</v>
          </cell>
          <cell r="K158">
            <v>1</v>
          </cell>
          <cell r="L158" t="str">
            <v>ESPERA</v>
          </cell>
        </row>
        <row r="159">
          <cell r="A159">
            <v>93377954</v>
          </cell>
          <cell r="B159" t="str">
            <v>G1</v>
          </cell>
          <cell r="D159" t="str">
            <v>CEVA</v>
          </cell>
          <cell r="E159" t="str">
            <v>PT-USO</v>
          </cell>
          <cell r="F159" t="str">
            <v>VIGIA FULL</v>
          </cell>
          <cell r="G159" t="str">
            <v>SEKURIT</v>
          </cell>
          <cell r="H159" t="str">
            <v>SEQ</v>
          </cell>
          <cell r="I159" t="str">
            <v>DOLLY</v>
          </cell>
          <cell r="J159">
            <v>0</v>
          </cell>
          <cell r="K159" t="str">
            <v>SEQ</v>
          </cell>
          <cell r="L159" t="str">
            <v>ESPERA</v>
          </cell>
        </row>
        <row r="160">
          <cell r="A160">
            <v>93379440</v>
          </cell>
          <cell r="B160" t="str">
            <v>G1</v>
          </cell>
          <cell r="D160" t="str">
            <v>CEVA</v>
          </cell>
          <cell r="E160" t="str">
            <v>ÁREA TRANSF.</v>
          </cell>
          <cell r="F160" t="str">
            <v>TUB FRE DI/LE</v>
          </cell>
          <cell r="G160" t="str">
            <v>TI BUNDY</v>
          </cell>
          <cell r="H160">
            <v>400</v>
          </cell>
          <cell r="I160" t="str">
            <v>DOLLY</v>
          </cell>
          <cell r="J160">
            <v>0</v>
          </cell>
          <cell r="K160">
            <v>1</v>
          </cell>
          <cell r="L160" t="str">
            <v>Espera</v>
          </cell>
        </row>
        <row r="161">
          <cell r="A161">
            <v>93379441</v>
          </cell>
          <cell r="B161" t="str">
            <v>G1</v>
          </cell>
          <cell r="D161" t="str">
            <v>CEVA</v>
          </cell>
          <cell r="E161" t="str">
            <v>ÁREA TRANSF.</v>
          </cell>
          <cell r="F161" t="str">
            <v>TUB FRE TR/LE</v>
          </cell>
          <cell r="G161" t="str">
            <v>TI BUNDY</v>
          </cell>
          <cell r="H161">
            <v>400</v>
          </cell>
          <cell r="I161" t="str">
            <v>DOLLY</v>
          </cell>
          <cell r="J161">
            <v>0</v>
          </cell>
          <cell r="K161">
            <v>1</v>
          </cell>
          <cell r="L161" t="str">
            <v>ESPERA</v>
          </cell>
        </row>
        <row r="162">
          <cell r="A162">
            <v>93379442</v>
          </cell>
          <cell r="B162" t="str">
            <v>G1</v>
          </cell>
          <cell r="D162" t="str">
            <v>CEVA</v>
          </cell>
          <cell r="E162" t="str">
            <v>ÁREA TRANSF.</v>
          </cell>
          <cell r="F162" t="str">
            <v>TUB FRE TR/LD</v>
          </cell>
          <cell r="G162" t="str">
            <v>TI BUNDY</v>
          </cell>
          <cell r="H162">
            <v>400</v>
          </cell>
          <cell r="I162" t="str">
            <v>DOLLY</v>
          </cell>
          <cell r="J162">
            <v>0</v>
          </cell>
          <cell r="K162">
            <v>1</v>
          </cell>
          <cell r="L162" t="str">
            <v>ESPERA</v>
          </cell>
        </row>
        <row r="163">
          <cell r="A163">
            <v>93381828</v>
          </cell>
          <cell r="B163" t="str">
            <v>G1</v>
          </cell>
          <cell r="D163" t="str">
            <v>CEVA</v>
          </cell>
          <cell r="E163" t="str">
            <v>PT-USO</v>
          </cell>
          <cell r="F163" t="str">
            <v>ESCAP PRISMA</v>
          </cell>
          <cell r="G163" t="str">
            <v>EMCON</v>
          </cell>
          <cell r="H163">
            <v>0</v>
          </cell>
          <cell r="I163" t="str">
            <v>DOLLY</v>
          </cell>
          <cell r="J163">
            <v>0</v>
          </cell>
          <cell r="K163" t="str">
            <v>SEQ</v>
          </cell>
          <cell r="L163" t="str">
            <v>ESPERA</v>
          </cell>
        </row>
        <row r="164">
          <cell r="A164">
            <v>93382467</v>
          </cell>
          <cell r="B164" t="str">
            <v>G1</v>
          </cell>
          <cell r="D164" t="str">
            <v>CEVA</v>
          </cell>
          <cell r="E164" t="str">
            <v>PT-USO</v>
          </cell>
          <cell r="F164" t="str">
            <v>RADIADOR S/AC</v>
          </cell>
          <cell r="G164" t="str">
            <v>VALEO-ONSITE</v>
          </cell>
          <cell r="H164" t="str">
            <v>SEQ</v>
          </cell>
          <cell r="I164" t="str">
            <v>DOLLY</v>
          </cell>
          <cell r="J164">
            <v>0</v>
          </cell>
          <cell r="K164" t="str">
            <v>PEND</v>
          </cell>
          <cell r="L164" t="str">
            <v>ESPERA</v>
          </cell>
        </row>
        <row r="165">
          <cell r="A165">
            <v>93382469</v>
          </cell>
          <cell r="B165" t="str">
            <v>G1</v>
          </cell>
          <cell r="D165" t="str">
            <v>CEVA</v>
          </cell>
          <cell r="E165" t="str">
            <v>PT-USO</v>
          </cell>
          <cell r="F165" t="str">
            <v xml:space="preserve">RADIADOR A/C </v>
          </cell>
          <cell r="G165" t="str">
            <v>VALEO-ONSITE</v>
          </cell>
          <cell r="H165" t="str">
            <v>SEQ</v>
          </cell>
          <cell r="I165" t="str">
            <v>DOLLY</v>
          </cell>
          <cell r="J165">
            <v>0</v>
          </cell>
          <cell r="K165" t="str">
            <v>PEND</v>
          </cell>
          <cell r="L165" t="str">
            <v>ESPERA</v>
          </cell>
        </row>
        <row r="166">
          <cell r="A166">
            <v>93383177</v>
          </cell>
          <cell r="B166" t="str">
            <v>G1</v>
          </cell>
          <cell r="D166" t="str">
            <v>CEVA</v>
          </cell>
          <cell r="E166" t="str">
            <v>MG-D-09</v>
          </cell>
          <cell r="F166" t="str">
            <v>RESSOADOR</v>
          </cell>
          <cell r="G166" t="str">
            <v>SOGEFI</v>
          </cell>
          <cell r="H166">
            <v>30</v>
          </cell>
          <cell r="I166" t="str">
            <v>DOLLY</v>
          </cell>
          <cell r="J166">
            <v>0</v>
          </cell>
          <cell r="K166" t="str">
            <v>PEND</v>
          </cell>
          <cell r="L166" t="str">
            <v>ESPERA</v>
          </cell>
        </row>
        <row r="167">
          <cell r="A167">
            <v>93384507</v>
          </cell>
          <cell r="B167" t="str">
            <v>G1</v>
          </cell>
          <cell r="D167" t="str">
            <v>CEVA</v>
          </cell>
          <cell r="E167" t="str">
            <v>ÁREA TRANSF.</v>
          </cell>
          <cell r="F167" t="str">
            <v>TUBULAÇÃO A/C</v>
          </cell>
          <cell r="G167" t="str">
            <v>TI BUNDY</v>
          </cell>
          <cell r="H167">
            <v>120</v>
          </cell>
          <cell r="I167" t="str">
            <v>DOLLY</v>
          </cell>
          <cell r="J167">
            <v>1</v>
          </cell>
          <cell r="K167">
            <v>2</v>
          </cell>
          <cell r="L167" t="str">
            <v>ESPERA</v>
          </cell>
        </row>
        <row r="168">
          <cell r="A168">
            <v>93386225</v>
          </cell>
          <cell r="B168" t="str">
            <v>G1</v>
          </cell>
          <cell r="D168" t="str">
            <v>CEVA</v>
          </cell>
          <cell r="E168" t="str">
            <v>PT-USO</v>
          </cell>
          <cell r="F168" t="str">
            <v>ESCAP FLEX</v>
          </cell>
          <cell r="G168" t="str">
            <v>EMCON</v>
          </cell>
          <cell r="H168">
            <v>0</v>
          </cell>
          <cell r="I168" t="str">
            <v>DOLLY</v>
          </cell>
          <cell r="J168">
            <v>0</v>
          </cell>
          <cell r="K168" t="str">
            <v>SEQ</v>
          </cell>
          <cell r="L168" t="str">
            <v>ESPERA</v>
          </cell>
        </row>
        <row r="169">
          <cell r="A169">
            <v>93394207</v>
          </cell>
          <cell r="B169" t="str">
            <v>G1</v>
          </cell>
          <cell r="D169" t="str">
            <v>CEVA</v>
          </cell>
          <cell r="E169" t="str">
            <v>MG-C1-11</v>
          </cell>
          <cell r="F169" t="str">
            <v>coxim central do motor</v>
          </cell>
          <cell r="G169" t="str">
            <v>getoflex</v>
          </cell>
          <cell r="H169">
            <v>400</v>
          </cell>
          <cell r="I169" t="str">
            <v>H20</v>
          </cell>
          <cell r="J169">
            <v>0</v>
          </cell>
          <cell r="K169">
            <v>1</v>
          </cell>
          <cell r="L169" t="str">
            <v>espera</v>
          </cell>
        </row>
        <row r="170">
          <cell r="A170">
            <v>93396086</v>
          </cell>
          <cell r="B170" t="str">
            <v>G1</v>
          </cell>
          <cell r="D170" t="str">
            <v>CEVA</v>
          </cell>
          <cell r="E170" t="str">
            <v>MG-D-08</v>
          </cell>
          <cell r="F170" t="str">
            <v>FILTRO CJ-</v>
          </cell>
          <cell r="G170" t="str">
            <v>SOGEFI FILTRATION DO</v>
          </cell>
          <cell r="H170">
            <v>30</v>
          </cell>
          <cell r="I170" t="str">
            <v>00DOLLIE</v>
          </cell>
          <cell r="J170">
            <v>0</v>
          </cell>
          <cell r="K170" t="str">
            <v>PEND</v>
          </cell>
          <cell r="L170" t="str">
            <v>ESPERA</v>
          </cell>
        </row>
        <row r="171">
          <cell r="A171">
            <v>93397359</v>
          </cell>
          <cell r="B171" t="str">
            <v>G1</v>
          </cell>
          <cell r="D171" t="str">
            <v>CEVA</v>
          </cell>
          <cell r="E171" t="str">
            <v>MG-G-07</v>
          </cell>
          <cell r="F171" t="str">
            <v>GRADE CURVAO</v>
          </cell>
          <cell r="G171" t="str">
            <v>PELZER</v>
          </cell>
          <cell r="H171">
            <v>40</v>
          </cell>
          <cell r="I171" t="str">
            <v>00DOLLIE</v>
          </cell>
          <cell r="J171">
            <v>0</v>
          </cell>
          <cell r="K171" t="str">
            <v>PEND</v>
          </cell>
          <cell r="L171" t="str">
            <v>Espera</v>
          </cell>
        </row>
        <row r="172">
          <cell r="A172">
            <v>94712655</v>
          </cell>
          <cell r="B172" t="str">
            <v>KK</v>
          </cell>
          <cell r="D172" t="str">
            <v>CEVA</v>
          </cell>
          <cell r="E172" t="str">
            <v>PT-USO</v>
          </cell>
          <cell r="F172" t="str">
            <v>TANQUE FLEX</v>
          </cell>
          <cell r="G172" t="str">
            <v>EMCON</v>
          </cell>
          <cell r="H172">
            <v>0</v>
          </cell>
          <cell r="I172" t="str">
            <v>DOLLY</v>
          </cell>
          <cell r="J172">
            <v>0</v>
          </cell>
          <cell r="K172" t="str">
            <v>SEQ</v>
          </cell>
          <cell r="L172" t="str">
            <v>ESPERA</v>
          </cell>
        </row>
        <row r="173">
          <cell r="A173" t="str">
            <v>93381696/7</v>
          </cell>
          <cell r="B173" t="str">
            <v>G1</v>
          </cell>
          <cell r="D173" t="str">
            <v>CEVA</v>
          </cell>
          <cell r="E173" t="str">
            <v>MG-B-09</v>
          </cell>
          <cell r="F173" t="str">
            <v>COL C LD/LE PR</v>
          </cell>
          <cell r="G173" t="str">
            <v>PELZER</v>
          </cell>
          <cell r="H173">
            <v>30</v>
          </cell>
          <cell r="I173" t="str">
            <v>RACK</v>
          </cell>
          <cell r="J173">
            <v>0</v>
          </cell>
          <cell r="K173">
            <v>1</v>
          </cell>
          <cell r="L173" t="str">
            <v>ESPERA</v>
          </cell>
        </row>
        <row r="174">
          <cell r="A174" t="str">
            <v>BATERIAS</v>
          </cell>
          <cell r="B174" t="str">
            <v>G1</v>
          </cell>
          <cell r="C174" t="str">
            <v>GS</v>
          </cell>
          <cell r="D174" t="str">
            <v>CEVA</v>
          </cell>
          <cell r="E174" t="str">
            <v>DOCA</v>
          </cell>
          <cell r="F174" t="str">
            <v>BATERIAS DE REBOCADORES</v>
          </cell>
          <cell r="G174" t="str">
            <v>CEVA</v>
          </cell>
          <cell r="I174" t="str">
            <v>BSR</v>
          </cell>
          <cell r="J174" t="str">
            <v>NA</v>
          </cell>
          <cell r="K174" t="str">
            <v>NA</v>
          </cell>
          <cell r="L174" t="str">
            <v>ESPERA</v>
          </cell>
          <cell r="M174" t="str">
            <v>F23</v>
          </cell>
          <cell r="N174">
            <v>1</v>
          </cell>
        </row>
        <row r="175">
          <cell r="A175" t="str">
            <v>PAPELÃO</v>
          </cell>
          <cell r="B175" t="str">
            <v>G1</v>
          </cell>
          <cell r="C175" t="str">
            <v>GS</v>
          </cell>
          <cell r="D175" t="str">
            <v>CEVA</v>
          </cell>
          <cell r="E175" t="str">
            <v>DOCA</v>
          </cell>
          <cell r="F175" t="str">
            <v>RESÍDUOS</v>
          </cell>
          <cell r="G175" t="str">
            <v>GRI</v>
          </cell>
          <cell r="H175">
            <v>0</v>
          </cell>
          <cell r="I175" t="str">
            <v>GAIOLA</v>
          </cell>
          <cell r="J175">
            <v>1</v>
          </cell>
          <cell r="K175">
            <v>2</v>
          </cell>
          <cell r="L175" t="str">
            <v>ESPERA</v>
          </cell>
          <cell r="M175" t="str">
            <v>M01</v>
          </cell>
          <cell r="N175">
            <v>1</v>
          </cell>
        </row>
        <row r="176">
          <cell r="A176" t="str">
            <v>PLÁSTICO</v>
          </cell>
          <cell r="B176" t="str">
            <v>G1</v>
          </cell>
          <cell r="D176" t="str">
            <v>CEVA</v>
          </cell>
          <cell r="E176" t="str">
            <v>DOCA</v>
          </cell>
          <cell r="F176" t="str">
            <v>RESÍDUOS</v>
          </cell>
          <cell r="G176" t="str">
            <v>GRI</v>
          </cell>
          <cell r="H176">
            <v>0</v>
          </cell>
          <cell r="I176" t="str">
            <v>GAIOLA</v>
          </cell>
          <cell r="J176">
            <v>1</v>
          </cell>
          <cell r="K176">
            <v>1</v>
          </cell>
          <cell r="L176" t="str">
            <v>ESPERA</v>
          </cell>
        </row>
        <row r="177">
          <cell r="A177">
            <v>93268632</v>
          </cell>
          <cell r="B177" t="str">
            <v>G1</v>
          </cell>
          <cell r="C177" t="str">
            <v>PN</v>
          </cell>
          <cell r="D177" t="str">
            <v>CEVA</v>
          </cell>
          <cell r="E177" t="str">
            <v>MG-A-05C</v>
          </cell>
          <cell r="F177" t="str">
            <v>PORCA MOLA</v>
          </cell>
          <cell r="G177" t="str">
            <v>GRAMPOS ACO</v>
          </cell>
          <cell r="H177">
            <v>1200</v>
          </cell>
          <cell r="I177">
            <v>2001</v>
          </cell>
          <cell r="J177">
            <v>0</v>
          </cell>
          <cell r="K177">
            <v>1</v>
          </cell>
          <cell r="L177" t="str">
            <v>FUBL.1.A</v>
          </cell>
          <cell r="N177">
            <v>1</v>
          </cell>
          <cell r="O177">
            <v>1</v>
          </cell>
          <cell r="P177">
            <v>5</v>
          </cell>
        </row>
        <row r="178">
          <cell r="A178">
            <v>93349272</v>
          </cell>
          <cell r="B178" t="str">
            <v>G1</v>
          </cell>
          <cell r="D178" t="str">
            <v>CEVA</v>
          </cell>
          <cell r="E178" t="str">
            <v>MG-A-13A</v>
          </cell>
          <cell r="F178" t="str">
            <v>ETIQUETA-R</v>
          </cell>
          <cell r="G178" t="str">
            <v>JL</v>
          </cell>
          <cell r="H178">
            <v>1000</v>
          </cell>
          <cell r="I178">
            <v>2001</v>
          </cell>
          <cell r="J178">
            <v>0</v>
          </cell>
          <cell r="K178">
            <v>1</v>
          </cell>
          <cell r="L178" t="str">
            <v>FUBL.1.D</v>
          </cell>
        </row>
        <row r="179">
          <cell r="A179">
            <v>90130328</v>
          </cell>
          <cell r="B179" t="str">
            <v>G1</v>
          </cell>
          <cell r="C179" t="str">
            <v>SJ</v>
          </cell>
          <cell r="D179" t="str">
            <v>CEVA</v>
          </cell>
          <cell r="E179" t="str">
            <v>MG-A-10C</v>
          </cell>
          <cell r="F179" t="str">
            <v>PLUG</v>
          </cell>
          <cell r="G179" t="str">
            <v>A RAYMOND</v>
          </cell>
          <cell r="H179">
            <v>1200</v>
          </cell>
          <cell r="I179">
            <v>2001</v>
          </cell>
          <cell r="J179">
            <v>0</v>
          </cell>
          <cell r="K179">
            <v>1</v>
          </cell>
          <cell r="L179" t="str">
            <v>FUBL.2.F</v>
          </cell>
          <cell r="M179" t="str">
            <v>F24</v>
          </cell>
          <cell r="N179">
            <v>1</v>
          </cell>
          <cell r="O179">
            <v>1</v>
          </cell>
          <cell r="P179">
            <v>2</v>
          </cell>
        </row>
        <row r="180">
          <cell r="A180">
            <v>93225609</v>
          </cell>
          <cell r="B180" t="str">
            <v>G1</v>
          </cell>
          <cell r="C180" t="str">
            <v>GS</v>
          </cell>
          <cell r="D180" t="str">
            <v>CEVA</v>
          </cell>
          <cell r="E180" t="str">
            <v>MG-A-07C</v>
          </cell>
          <cell r="F180" t="str">
            <v>BOTAO</v>
          </cell>
          <cell r="G180" t="str">
            <v>A RAYMOND</v>
          </cell>
          <cell r="H180">
            <v>1000</v>
          </cell>
          <cell r="I180">
            <v>2001</v>
          </cell>
          <cell r="J180">
            <v>0</v>
          </cell>
          <cell r="K180">
            <v>1</v>
          </cell>
          <cell r="L180" t="str">
            <v>FUBL.2.G</v>
          </cell>
          <cell r="M180" t="str">
            <v>F23</v>
          </cell>
        </row>
        <row r="181">
          <cell r="A181">
            <v>93225609</v>
          </cell>
          <cell r="B181" t="str">
            <v>G1</v>
          </cell>
          <cell r="C181" t="str">
            <v>GS</v>
          </cell>
          <cell r="D181" t="str">
            <v>CEVA</v>
          </cell>
          <cell r="E181" t="str">
            <v>MG-A-07C</v>
          </cell>
          <cell r="F181" t="str">
            <v>BOTAO</v>
          </cell>
          <cell r="G181" t="str">
            <v>A RAYMOND</v>
          </cell>
          <cell r="H181">
            <v>1000</v>
          </cell>
          <cell r="I181">
            <v>2001</v>
          </cell>
          <cell r="J181">
            <v>0</v>
          </cell>
          <cell r="K181">
            <v>1</v>
          </cell>
          <cell r="L181" t="str">
            <v>FUBL.2.G</v>
          </cell>
          <cell r="M181" t="str">
            <v>F23</v>
          </cell>
          <cell r="N181" t="str">
            <v>LL</v>
          </cell>
        </row>
        <row r="182">
          <cell r="A182">
            <v>93251927</v>
          </cell>
          <cell r="B182" t="str">
            <v>G1</v>
          </cell>
          <cell r="C182" t="str">
            <v>GS</v>
          </cell>
          <cell r="D182" t="str">
            <v>CEVA</v>
          </cell>
          <cell r="E182" t="str">
            <v>MG-A-11B</v>
          </cell>
          <cell r="F182" t="str">
            <v xml:space="preserve">PORCA </v>
          </cell>
          <cell r="G182" t="str">
            <v>NEUMAYER TEK</v>
          </cell>
          <cell r="H182">
            <v>1500</v>
          </cell>
          <cell r="I182">
            <v>2001</v>
          </cell>
          <cell r="J182">
            <v>0</v>
          </cell>
          <cell r="K182">
            <v>2</v>
          </cell>
          <cell r="L182" t="str">
            <v>FUBL.2.G</v>
          </cell>
          <cell r="M182" t="str">
            <v>F23</v>
          </cell>
        </row>
        <row r="183">
          <cell r="A183">
            <v>93251927</v>
          </cell>
          <cell r="B183" t="str">
            <v>G1</v>
          </cell>
          <cell r="C183" t="str">
            <v>GS</v>
          </cell>
          <cell r="D183" t="str">
            <v>CEVA</v>
          </cell>
          <cell r="E183" t="str">
            <v>MG-A-11B</v>
          </cell>
          <cell r="F183" t="str">
            <v>PORCA CX DIR</v>
          </cell>
          <cell r="G183" t="str">
            <v>NEUMAYER TEK</v>
          </cell>
          <cell r="H183">
            <v>1500</v>
          </cell>
          <cell r="I183">
            <v>2001</v>
          </cell>
          <cell r="J183">
            <v>0</v>
          </cell>
          <cell r="K183">
            <v>2</v>
          </cell>
          <cell r="L183" t="str">
            <v>FUBL.2.G</v>
          </cell>
          <cell r="M183" t="str">
            <v>F23</v>
          </cell>
        </row>
        <row r="184">
          <cell r="A184">
            <v>93251927</v>
          </cell>
          <cell r="B184" t="str">
            <v>G1</v>
          </cell>
          <cell r="C184" t="str">
            <v>GS</v>
          </cell>
          <cell r="D184" t="str">
            <v>CEVA</v>
          </cell>
          <cell r="E184" t="str">
            <v>MG-A-11B</v>
          </cell>
          <cell r="F184" t="str">
            <v>PORCA CX DIR</v>
          </cell>
          <cell r="G184" t="str">
            <v>NEUMAYER TEK</v>
          </cell>
          <cell r="H184">
            <v>1500</v>
          </cell>
          <cell r="I184">
            <v>2001</v>
          </cell>
          <cell r="J184">
            <v>0</v>
          </cell>
          <cell r="K184">
            <v>2</v>
          </cell>
          <cell r="L184" t="str">
            <v>FUBL.2.G</v>
          </cell>
          <cell r="M184" t="str">
            <v>F23</v>
          </cell>
        </row>
        <row r="185">
          <cell r="A185">
            <v>93251927</v>
          </cell>
          <cell r="B185" t="str">
            <v>G1</v>
          </cell>
          <cell r="C185" t="str">
            <v>GS</v>
          </cell>
          <cell r="D185" t="str">
            <v>CEVA</v>
          </cell>
          <cell r="E185" t="str">
            <v>MG-A-11B</v>
          </cell>
          <cell r="F185" t="str">
            <v>PORCA CX DIR</v>
          </cell>
          <cell r="G185" t="str">
            <v>NEUMAYER TEK</v>
          </cell>
          <cell r="H185">
            <v>1500</v>
          </cell>
          <cell r="I185">
            <v>2001</v>
          </cell>
          <cell r="J185">
            <v>0</v>
          </cell>
          <cell r="K185">
            <v>2</v>
          </cell>
          <cell r="L185" t="str">
            <v>FUBL.2.G</v>
          </cell>
          <cell r="M185" t="str">
            <v>F23</v>
          </cell>
        </row>
        <row r="186">
          <cell r="A186">
            <v>93251927</v>
          </cell>
          <cell r="B186" t="str">
            <v>G1</v>
          </cell>
          <cell r="C186" t="str">
            <v>GS</v>
          </cell>
          <cell r="D186" t="str">
            <v>CEVA</v>
          </cell>
          <cell r="E186" t="str">
            <v>MG-A-11B</v>
          </cell>
          <cell r="F186" t="str">
            <v>PORCA CX DIR</v>
          </cell>
          <cell r="G186" t="str">
            <v>NEUMAYER TEK</v>
          </cell>
          <cell r="H186">
            <v>1500</v>
          </cell>
          <cell r="I186">
            <v>2001</v>
          </cell>
          <cell r="J186">
            <v>0</v>
          </cell>
          <cell r="K186">
            <v>2</v>
          </cell>
          <cell r="L186" t="str">
            <v>FUBL.2.G</v>
          </cell>
          <cell r="M186" t="str">
            <v>F23</v>
          </cell>
        </row>
        <row r="187">
          <cell r="A187">
            <v>93251927</v>
          </cell>
          <cell r="B187" t="str">
            <v>G1</v>
          </cell>
          <cell r="C187" t="str">
            <v>GS</v>
          </cell>
          <cell r="D187" t="str">
            <v>CEVA</v>
          </cell>
          <cell r="E187" t="str">
            <v>MG-A-11B</v>
          </cell>
          <cell r="F187" t="str">
            <v>PORCA CX DIR</v>
          </cell>
          <cell r="G187" t="str">
            <v>NEUMAYER TEK</v>
          </cell>
          <cell r="H187">
            <v>1500</v>
          </cell>
          <cell r="I187">
            <v>2001</v>
          </cell>
          <cell r="J187">
            <v>0</v>
          </cell>
          <cell r="K187">
            <v>2</v>
          </cell>
          <cell r="L187" t="str">
            <v>FUBL.2.G</v>
          </cell>
          <cell r="M187" t="str">
            <v>F23</v>
          </cell>
        </row>
        <row r="188">
          <cell r="A188">
            <v>93377298</v>
          </cell>
          <cell r="B188" t="str">
            <v>G1</v>
          </cell>
          <cell r="D188" t="str">
            <v>CEVA</v>
          </cell>
          <cell r="E188" t="str">
            <v>MG-A-19C</v>
          </cell>
          <cell r="F188" t="str">
            <v>INFOCARD NAC</v>
          </cell>
          <cell r="G188" t="str">
            <v>SAGEM ORGA</v>
          </cell>
          <cell r="H188" t="str">
            <v>650</v>
          </cell>
          <cell r="I188" t="str">
            <v>0CXPAPEL</v>
          </cell>
          <cell r="J188">
            <v>1</v>
          </cell>
          <cell r="K188">
            <v>3</v>
          </cell>
          <cell r="L188" t="str">
            <v>FUBL.2.G</v>
          </cell>
        </row>
        <row r="189">
          <cell r="A189">
            <v>93226361</v>
          </cell>
          <cell r="B189" t="str">
            <v>G1</v>
          </cell>
          <cell r="C189" t="str">
            <v>GS</v>
          </cell>
          <cell r="D189" t="str">
            <v>CEVA</v>
          </cell>
          <cell r="E189" t="str">
            <v>MG-A-01A</v>
          </cell>
          <cell r="F189" t="str">
            <v>FITA ANTI RUI</v>
          </cell>
          <cell r="G189" t="str">
            <v>JL</v>
          </cell>
          <cell r="H189">
            <v>2500</v>
          </cell>
          <cell r="I189">
            <v>2002</v>
          </cell>
          <cell r="J189">
            <v>0</v>
          </cell>
          <cell r="K189">
            <v>1</v>
          </cell>
          <cell r="L189" t="str">
            <v xml:space="preserve">FURL.3.G </v>
          </cell>
          <cell r="M189" t="str">
            <v>F23</v>
          </cell>
        </row>
        <row r="190">
          <cell r="A190">
            <v>90193258</v>
          </cell>
          <cell r="B190" t="str">
            <v>G1</v>
          </cell>
          <cell r="C190" t="str">
            <v>PF</v>
          </cell>
          <cell r="D190" t="str">
            <v>CEVA</v>
          </cell>
          <cell r="E190" t="str">
            <v>MG-A-14A</v>
          </cell>
          <cell r="F190" t="str">
            <v xml:space="preserve"> ANEL VEDADOR</v>
          </cell>
          <cell r="G190" t="str">
            <v>FISCHER &amp; PL</v>
          </cell>
          <cell r="H190">
            <v>5000</v>
          </cell>
          <cell r="I190">
            <v>2001</v>
          </cell>
          <cell r="J190">
            <v>0</v>
          </cell>
          <cell r="K190">
            <v>1</v>
          </cell>
          <cell r="L190" t="str">
            <v>FURL.3.H</v>
          </cell>
          <cell r="M190" t="str">
            <v>F23</v>
          </cell>
          <cell r="N190">
            <v>1</v>
          </cell>
          <cell r="O190">
            <v>1</v>
          </cell>
          <cell r="P190">
            <v>2</v>
          </cell>
        </row>
        <row r="191">
          <cell r="A191">
            <v>90193258</v>
          </cell>
          <cell r="B191" t="str">
            <v>G1</v>
          </cell>
          <cell r="C191" t="str">
            <v>RO</v>
          </cell>
          <cell r="D191" t="str">
            <v>CEVA</v>
          </cell>
          <cell r="E191" t="str">
            <v>MG-A-14A</v>
          </cell>
          <cell r="F191" t="str">
            <v xml:space="preserve"> ANEL VEDADOR</v>
          </cell>
          <cell r="G191" t="str">
            <v>FISCHER &amp; PL</v>
          </cell>
          <cell r="H191">
            <v>5000</v>
          </cell>
          <cell r="I191">
            <v>2001</v>
          </cell>
          <cell r="J191">
            <v>0</v>
          </cell>
          <cell r="K191">
            <v>1</v>
          </cell>
          <cell r="L191" t="str">
            <v>FURL.3.H</v>
          </cell>
          <cell r="M191" t="str">
            <v>F23</v>
          </cell>
          <cell r="N191">
            <v>1</v>
          </cell>
          <cell r="O191">
            <v>1</v>
          </cell>
          <cell r="P191">
            <v>2</v>
          </cell>
        </row>
        <row r="192">
          <cell r="A192">
            <v>90274345</v>
          </cell>
          <cell r="B192" t="str">
            <v>G1</v>
          </cell>
          <cell r="C192" t="str">
            <v>PF</v>
          </cell>
          <cell r="D192" t="str">
            <v>CEVA</v>
          </cell>
          <cell r="E192" t="str">
            <v>MG-A-13C</v>
          </cell>
          <cell r="F192" t="str">
            <v>ARRUELA</v>
          </cell>
          <cell r="G192" t="str">
            <v>RUDOLF</v>
          </cell>
          <cell r="H192">
            <v>4000</v>
          </cell>
          <cell r="I192">
            <v>2001</v>
          </cell>
          <cell r="J192">
            <v>0</v>
          </cell>
          <cell r="K192">
            <v>2</v>
          </cell>
          <cell r="L192" t="str">
            <v>FURL.3.H</v>
          </cell>
          <cell r="M192" t="str">
            <v>F23</v>
          </cell>
          <cell r="N192">
            <v>1</v>
          </cell>
          <cell r="O192">
            <v>1</v>
          </cell>
          <cell r="P192">
            <v>2</v>
          </cell>
        </row>
        <row r="193">
          <cell r="A193">
            <v>90274345</v>
          </cell>
          <cell r="B193" t="str">
            <v>G1</v>
          </cell>
          <cell r="C193" t="str">
            <v>TC</v>
          </cell>
          <cell r="D193" t="str">
            <v>CEVA</v>
          </cell>
          <cell r="E193" t="str">
            <v>MG-A-13C</v>
          </cell>
          <cell r="F193" t="str">
            <v>ARRUELA</v>
          </cell>
          <cell r="G193" t="str">
            <v>RUDOLF</v>
          </cell>
          <cell r="H193">
            <v>4000</v>
          </cell>
          <cell r="I193">
            <v>2001</v>
          </cell>
          <cell r="J193">
            <v>0</v>
          </cell>
          <cell r="K193">
            <v>2</v>
          </cell>
          <cell r="L193" t="str">
            <v>FURL.3.H</v>
          </cell>
          <cell r="M193" t="str">
            <v>F23</v>
          </cell>
          <cell r="N193">
            <v>2</v>
          </cell>
          <cell r="O193">
            <v>1</v>
          </cell>
          <cell r="P193">
            <v>2</v>
          </cell>
        </row>
        <row r="194">
          <cell r="A194">
            <v>90274345</v>
          </cell>
          <cell r="B194" t="str">
            <v>G1</v>
          </cell>
          <cell r="C194" t="str">
            <v>TC</v>
          </cell>
          <cell r="D194" t="str">
            <v>CEVA</v>
          </cell>
          <cell r="E194" t="str">
            <v>MG-A-13C</v>
          </cell>
          <cell r="F194" t="str">
            <v>ARRUELA DE</v>
          </cell>
          <cell r="G194" t="str">
            <v>RUDOLF</v>
          </cell>
          <cell r="H194">
            <v>4000</v>
          </cell>
          <cell r="I194">
            <v>2001</v>
          </cell>
          <cell r="J194">
            <v>0</v>
          </cell>
          <cell r="K194">
            <v>2</v>
          </cell>
          <cell r="L194" t="str">
            <v>FURL.3.H</v>
          </cell>
          <cell r="M194" t="str">
            <v>F23</v>
          </cell>
          <cell r="N194">
            <v>2</v>
          </cell>
          <cell r="O194">
            <v>1</v>
          </cell>
          <cell r="P194">
            <v>2</v>
          </cell>
        </row>
        <row r="195">
          <cell r="A195">
            <v>90373148</v>
          </cell>
          <cell r="B195" t="str">
            <v>G1</v>
          </cell>
          <cell r="C195" t="str">
            <v>PF</v>
          </cell>
          <cell r="D195" t="str">
            <v>CEVA</v>
          </cell>
          <cell r="E195" t="str">
            <v>FURL.3.H</v>
          </cell>
          <cell r="F195" t="str">
            <v>GRAMPO</v>
          </cell>
          <cell r="G195" t="str">
            <v>A RAYMOND</v>
          </cell>
          <cell r="H195">
            <v>500</v>
          </cell>
          <cell r="I195">
            <v>2002</v>
          </cell>
          <cell r="J195">
            <v>0</v>
          </cell>
          <cell r="K195">
            <v>2</v>
          </cell>
          <cell r="L195" t="str">
            <v>FURL.3.H</v>
          </cell>
          <cell r="M195" t="str">
            <v>F23</v>
          </cell>
          <cell r="N195">
            <v>1</v>
          </cell>
          <cell r="O195">
            <v>1</v>
          </cell>
          <cell r="P195">
            <v>2</v>
          </cell>
        </row>
        <row r="196">
          <cell r="A196">
            <v>90373148</v>
          </cell>
          <cell r="B196" t="str">
            <v>G1</v>
          </cell>
          <cell r="C196" t="str">
            <v>PF</v>
          </cell>
          <cell r="D196" t="str">
            <v>CEVA</v>
          </cell>
          <cell r="E196" t="str">
            <v>FURL.3.H</v>
          </cell>
          <cell r="F196" t="str">
            <v>GRAMPO</v>
          </cell>
          <cell r="G196" t="str">
            <v>A RAYMOND</v>
          </cell>
          <cell r="H196">
            <v>500</v>
          </cell>
          <cell r="I196">
            <v>2002</v>
          </cell>
          <cell r="J196">
            <v>0</v>
          </cell>
          <cell r="K196">
            <v>2</v>
          </cell>
          <cell r="L196" t="str">
            <v>FURL.3.H</v>
          </cell>
          <cell r="M196" t="str">
            <v>F23</v>
          </cell>
          <cell r="N196">
            <v>1</v>
          </cell>
          <cell r="O196">
            <v>1</v>
          </cell>
          <cell r="P196">
            <v>2</v>
          </cell>
        </row>
        <row r="197">
          <cell r="A197">
            <v>93261123</v>
          </cell>
          <cell r="B197" t="str">
            <v>G1</v>
          </cell>
          <cell r="C197" t="str">
            <v>GS</v>
          </cell>
          <cell r="D197" t="str">
            <v>CEVA</v>
          </cell>
          <cell r="E197" t="str">
            <v>MG-A-07</v>
          </cell>
          <cell r="F197" t="str">
            <v>GUARNICAO 3 PT</v>
          </cell>
          <cell r="G197" t="str">
            <v>SAARGUMMI DO BRASIL</v>
          </cell>
          <cell r="H197">
            <v>112</v>
          </cell>
          <cell r="I197" t="str">
            <v>ARTOK</v>
          </cell>
          <cell r="J197">
            <v>0</v>
          </cell>
          <cell r="K197">
            <v>1</v>
          </cell>
          <cell r="L197" t="str">
            <v>GABL.3.C</v>
          </cell>
          <cell r="M197" t="str">
            <v>F23</v>
          </cell>
          <cell r="N197">
            <v>1</v>
          </cell>
        </row>
        <row r="198">
          <cell r="A198">
            <v>93314357</v>
          </cell>
          <cell r="B198" t="str">
            <v>G1</v>
          </cell>
          <cell r="C198" t="str">
            <v>GS</v>
          </cell>
          <cell r="D198" t="str">
            <v>CEVA</v>
          </cell>
          <cell r="E198" t="str">
            <v>MG-F-15</v>
          </cell>
          <cell r="F198" t="str">
            <v>SEMIEIXO 1.4</v>
          </cell>
          <cell r="G198" t="str">
            <v xml:space="preserve">GKN </v>
          </cell>
          <cell r="H198">
            <v>61</v>
          </cell>
          <cell r="I198" t="str">
            <v>E723</v>
          </cell>
          <cell r="J198">
            <v>0</v>
          </cell>
          <cell r="K198">
            <v>1</v>
          </cell>
          <cell r="L198" t="str">
            <v>GABL.3.C</v>
          </cell>
        </row>
        <row r="199">
          <cell r="A199">
            <v>93387242</v>
          </cell>
          <cell r="B199" t="str">
            <v>G1</v>
          </cell>
          <cell r="D199" t="str">
            <v>CEVA</v>
          </cell>
          <cell r="E199" t="str">
            <v>MG-A-08</v>
          </cell>
          <cell r="F199" t="str">
            <v>GUARNICAO</v>
          </cell>
          <cell r="G199" t="str">
            <v>SAARGUMMI</v>
          </cell>
          <cell r="H199">
            <v>128</v>
          </cell>
          <cell r="I199" t="str">
            <v>ARTOK</v>
          </cell>
          <cell r="J199">
            <v>0</v>
          </cell>
          <cell r="K199">
            <v>1</v>
          </cell>
          <cell r="L199" t="str">
            <v>GABL.3.C</v>
          </cell>
        </row>
        <row r="200">
          <cell r="A200">
            <v>93363778</v>
          </cell>
          <cell r="B200" t="str">
            <v>G1</v>
          </cell>
          <cell r="D200" t="str">
            <v>CEVA</v>
          </cell>
          <cell r="E200" t="str">
            <v>MG-C1-08</v>
          </cell>
          <cell r="F200" t="str">
            <v>SEMIEIXO LE</v>
          </cell>
          <cell r="G200" t="str">
            <v xml:space="preserve">GKN </v>
          </cell>
          <cell r="H200">
            <v>61</v>
          </cell>
          <cell r="I200" t="str">
            <v>E723</v>
          </cell>
          <cell r="J200">
            <v>0</v>
          </cell>
          <cell r="K200">
            <v>1</v>
          </cell>
          <cell r="L200" t="str">
            <v xml:space="preserve">GABL.3.C </v>
          </cell>
        </row>
        <row r="201">
          <cell r="A201">
            <v>93261238</v>
          </cell>
          <cell r="B201" t="str">
            <v>G1</v>
          </cell>
          <cell r="C201" t="str">
            <v>GS</v>
          </cell>
          <cell r="D201" t="str">
            <v>CEVA</v>
          </cell>
          <cell r="E201" t="str">
            <v>MG-A-10</v>
          </cell>
          <cell r="F201" t="str">
            <v>GUARNICAO</v>
          </cell>
          <cell r="G201" t="str">
            <v xml:space="preserve">SAARGUMMI </v>
          </cell>
          <cell r="H201">
            <v>400</v>
          </cell>
          <cell r="I201" t="str">
            <v>ARTOK</v>
          </cell>
          <cell r="J201">
            <v>0</v>
          </cell>
          <cell r="K201">
            <v>1</v>
          </cell>
          <cell r="L201" t="str">
            <v>GABL.3.D</v>
          </cell>
          <cell r="M201" t="str">
            <v>F23</v>
          </cell>
          <cell r="N201">
            <v>1</v>
          </cell>
        </row>
        <row r="202">
          <cell r="A202">
            <v>93363779</v>
          </cell>
          <cell r="B202" t="str">
            <v>G1</v>
          </cell>
          <cell r="D202" t="str">
            <v>CEVA</v>
          </cell>
          <cell r="E202" t="str">
            <v>MG-G-03</v>
          </cell>
          <cell r="F202" t="str">
            <v>SEMIEIXO LD</v>
          </cell>
          <cell r="G202" t="str">
            <v>GKN</v>
          </cell>
          <cell r="H202">
            <v>61</v>
          </cell>
          <cell r="I202" t="str">
            <v>E723</v>
          </cell>
          <cell r="J202">
            <v>0</v>
          </cell>
          <cell r="K202">
            <v>1</v>
          </cell>
          <cell r="L202" t="str">
            <v>GABL.3.D</v>
          </cell>
        </row>
        <row r="203">
          <cell r="A203">
            <v>93325010</v>
          </cell>
          <cell r="B203" t="str">
            <v>G1</v>
          </cell>
          <cell r="D203" t="str">
            <v>CEVA</v>
          </cell>
          <cell r="E203" t="str">
            <v>MG-I-04</v>
          </cell>
          <cell r="F203" t="str">
            <v>CX. DE AR C/ AR</v>
          </cell>
          <cell r="G203" t="str">
            <v>AUTOMETAL S/A</v>
          </cell>
          <cell r="H203">
            <v>28</v>
          </cell>
          <cell r="I203">
            <v>404830</v>
          </cell>
          <cell r="J203">
            <v>1</v>
          </cell>
          <cell r="K203">
            <v>2</v>
          </cell>
          <cell r="L203" t="str">
            <v>GABL.3.E</v>
          </cell>
        </row>
        <row r="204">
          <cell r="A204">
            <v>93384403</v>
          </cell>
          <cell r="B204" t="str">
            <v>G1</v>
          </cell>
          <cell r="D204" t="str">
            <v>CEVA</v>
          </cell>
          <cell r="E204" t="str">
            <v>MG-A-14</v>
          </cell>
          <cell r="F204" t="str">
            <v>CABO TPA TRAS</v>
          </cell>
          <cell r="G204" t="str">
            <v>EFRARI</v>
          </cell>
          <cell r="H204">
            <v>100</v>
          </cell>
          <cell r="I204" t="str">
            <v>H10</v>
          </cell>
          <cell r="J204">
            <v>0</v>
          </cell>
          <cell r="K204">
            <v>1</v>
          </cell>
          <cell r="L204" t="str">
            <v>GABL.3.E</v>
          </cell>
        </row>
        <row r="205">
          <cell r="A205">
            <v>93384470</v>
          </cell>
          <cell r="B205" t="str">
            <v>G1</v>
          </cell>
          <cell r="D205" t="str">
            <v>CEVA</v>
          </cell>
          <cell r="E205" t="str">
            <v>MG-A-17A</v>
          </cell>
          <cell r="F205" t="str">
            <v>SLIDER DIANT LD</v>
          </cell>
          <cell r="G205" t="str">
            <v>G1</v>
          </cell>
          <cell r="H205">
            <v>150</v>
          </cell>
          <cell r="I205">
            <v>2004</v>
          </cell>
          <cell r="J205">
            <v>0</v>
          </cell>
          <cell r="K205">
            <v>1</v>
          </cell>
          <cell r="L205" t="str">
            <v>GABL.3.E</v>
          </cell>
        </row>
        <row r="206">
          <cell r="A206">
            <v>94737446</v>
          </cell>
          <cell r="B206" t="str">
            <v>G1</v>
          </cell>
          <cell r="D206" t="str">
            <v>CEVA</v>
          </cell>
          <cell r="E206" t="str">
            <v>MG-A-04</v>
          </cell>
          <cell r="F206" t="str">
            <v xml:space="preserve"> BRAÇO DE CONTROLE LD</v>
          </cell>
          <cell r="G206" t="str">
            <v>MB METALBAGE</v>
          </cell>
          <cell r="H206">
            <v>100</v>
          </cell>
          <cell r="I206" t="str">
            <v>C53</v>
          </cell>
          <cell r="J206">
            <v>0</v>
          </cell>
          <cell r="K206">
            <v>1</v>
          </cell>
          <cell r="L206" t="str">
            <v>GABL.3.E</v>
          </cell>
          <cell r="N206">
            <v>1</v>
          </cell>
          <cell r="O206">
            <v>1</v>
          </cell>
          <cell r="P206">
            <v>2</v>
          </cell>
        </row>
        <row r="207">
          <cell r="A207">
            <v>94737447</v>
          </cell>
          <cell r="B207" t="str">
            <v>G1</v>
          </cell>
          <cell r="C207" t="str">
            <v>GS</v>
          </cell>
          <cell r="D207" t="str">
            <v>CEVA</v>
          </cell>
          <cell r="E207" t="str">
            <v>MG-A-03</v>
          </cell>
          <cell r="F207" t="str">
            <v xml:space="preserve"> BRAÇO DE CONTROLE LE</v>
          </cell>
          <cell r="G207" t="str">
            <v>MB METALBAGE</v>
          </cell>
          <cell r="H207">
            <v>100</v>
          </cell>
          <cell r="I207" t="str">
            <v>C53</v>
          </cell>
          <cell r="J207">
            <v>0</v>
          </cell>
          <cell r="K207">
            <v>1</v>
          </cell>
          <cell r="L207" t="str">
            <v>GABL.3.E</v>
          </cell>
          <cell r="M207" t="str">
            <v>F23</v>
          </cell>
        </row>
        <row r="208">
          <cell r="A208">
            <v>90142008</v>
          </cell>
          <cell r="B208" t="str">
            <v>G1</v>
          </cell>
          <cell r="C208" t="str">
            <v>RO</v>
          </cell>
          <cell r="D208" t="str">
            <v>CEVA</v>
          </cell>
          <cell r="E208" t="str">
            <v>MG-A-03A</v>
          </cell>
          <cell r="F208" t="str">
            <v>ISOL MOLA TRA</v>
          </cell>
          <cell r="G208" t="str">
            <v>NEOBOR</v>
          </cell>
          <cell r="H208">
            <v>150</v>
          </cell>
          <cell r="I208">
            <v>2004</v>
          </cell>
          <cell r="J208">
            <v>0</v>
          </cell>
          <cell r="K208">
            <v>2</v>
          </cell>
          <cell r="L208" t="str">
            <v>GABL.3.F</v>
          </cell>
          <cell r="M208" t="str">
            <v>F23</v>
          </cell>
          <cell r="N208">
            <v>1</v>
          </cell>
          <cell r="O208">
            <v>1</v>
          </cell>
          <cell r="P208">
            <v>2</v>
          </cell>
        </row>
        <row r="209">
          <cell r="A209">
            <v>93261122</v>
          </cell>
          <cell r="B209" t="str">
            <v>G1</v>
          </cell>
          <cell r="C209" t="str">
            <v>GS</v>
          </cell>
          <cell r="D209" t="str">
            <v>CEVA</v>
          </cell>
          <cell r="E209" t="str">
            <v>MG-A-11</v>
          </cell>
          <cell r="F209" t="str">
            <v>GUARN MALA</v>
          </cell>
          <cell r="G209" t="str">
            <v>COOPER MG</v>
          </cell>
          <cell r="H209">
            <v>110</v>
          </cell>
          <cell r="I209" t="str">
            <v>ARTOK</v>
          </cell>
          <cell r="J209">
            <v>0</v>
          </cell>
          <cell r="K209">
            <v>1</v>
          </cell>
          <cell r="L209" t="str">
            <v>GABL.3.F</v>
          </cell>
          <cell r="M209" t="str">
            <v>F23</v>
          </cell>
        </row>
        <row r="210">
          <cell r="A210">
            <v>93303051</v>
          </cell>
          <cell r="B210" t="str">
            <v>G1</v>
          </cell>
          <cell r="C210" t="str">
            <v>PF</v>
          </cell>
          <cell r="D210" t="str">
            <v>CEVA</v>
          </cell>
          <cell r="E210" t="str">
            <v>MG-B-05A</v>
          </cell>
          <cell r="F210" t="str">
            <v>BARRA DESL LE</v>
          </cell>
          <cell r="G210" t="str">
            <v>GALUTTI</v>
          </cell>
          <cell r="H210">
            <v>50</v>
          </cell>
          <cell r="I210">
            <v>2003</v>
          </cell>
          <cell r="J210">
            <v>0</v>
          </cell>
          <cell r="K210">
            <v>2</v>
          </cell>
          <cell r="L210" t="str">
            <v>GABL.3.F</v>
          </cell>
          <cell r="M210" t="str">
            <v>F23</v>
          </cell>
          <cell r="N210">
            <v>2</v>
          </cell>
          <cell r="O210">
            <v>1</v>
          </cell>
          <cell r="P210">
            <v>2</v>
          </cell>
        </row>
        <row r="211">
          <cell r="A211">
            <v>93334671</v>
          </cell>
          <cell r="B211" t="str">
            <v>G1</v>
          </cell>
          <cell r="D211" t="str">
            <v>CEVA</v>
          </cell>
          <cell r="E211" t="str">
            <v>MG-A-05B</v>
          </cell>
          <cell r="F211" t="str">
            <v>PARAFUSO F</v>
          </cell>
          <cell r="G211" t="str">
            <v>METALAC</v>
          </cell>
          <cell r="H211">
            <v>1000</v>
          </cell>
          <cell r="I211">
            <v>2001</v>
          </cell>
          <cell r="J211">
            <v>0</v>
          </cell>
          <cell r="K211">
            <v>1</v>
          </cell>
          <cell r="L211" t="str">
            <v>GABL.3.F</v>
          </cell>
        </row>
        <row r="212">
          <cell r="A212">
            <v>93342605</v>
          </cell>
          <cell r="B212" t="str">
            <v>G1</v>
          </cell>
          <cell r="D212" t="str">
            <v>CEVA</v>
          </cell>
          <cell r="E212" t="str">
            <v>GA</v>
          </cell>
          <cell r="F212" t="str">
            <v>COXIM-LAT</v>
          </cell>
          <cell r="G212" t="str">
            <v>HBA HUTCHINSON</v>
          </cell>
          <cell r="H212">
            <v>200</v>
          </cell>
          <cell r="I212">
            <v>2002</v>
          </cell>
          <cell r="J212">
            <v>0</v>
          </cell>
          <cell r="K212">
            <v>1</v>
          </cell>
          <cell r="L212" t="str">
            <v>19120E</v>
          </cell>
        </row>
        <row r="213">
          <cell r="A213">
            <v>93387244</v>
          </cell>
          <cell r="B213" t="str">
            <v>G1</v>
          </cell>
          <cell r="D213" t="str">
            <v>CEVA</v>
          </cell>
          <cell r="E213" t="str">
            <v>MG-A-09</v>
          </cell>
          <cell r="F213" t="str">
            <v>GUARN TRAS 5P</v>
          </cell>
          <cell r="G213" t="str">
            <v>SAARGUMMI</v>
          </cell>
          <cell r="H213">
            <v>128</v>
          </cell>
          <cell r="I213" t="str">
            <v>ARTOK</v>
          </cell>
          <cell r="J213">
            <v>0</v>
          </cell>
          <cell r="K213">
            <v>1</v>
          </cell>
          <cell r="L213" t="str">
            <v>GABL.4.C</v>
          </cell>
        </row>
        <row r="214">
          <cell r="A214">
            <v>94730220</v>
          </cell>
          <cell r="B214" t="str">
            <v>G1</v>
          </cell>
          <cell r="D214" t="str">
            <v>CEVA</v>
          </cell>
          <cell r="E214" t="str">
            <v>MG-G-04</v>
          </cell>
          <cell r="F214" t="str">
            <v>CX DIR HIDRÁULICA</v>
          </cell>
          <cell r="G214" t="str">
            <v xml:space="preserve"> DHB</v>
          </cell>
          <cell r="H214">
            <v>9</v>
          </cell>
          <cell r="I214" t="str">
            <v>RACK</v>
          </cell>
          <cell r="J214">
            <v>1</v>
          </cell>
          <cell r="K214">
            <v>3</v>
          </cell>
          <cell r="L214" t="str">
            <v>GABL.4.C</v>
          </cell>
        </row>
        <row r="215">
          <cell r="A215">
            <v>94731844</v>
          </cell>
          <cell r="B215" t="str">
            <v>G1</v>
          </cell>
          <cell r="D215" t="str">
            <v>CEVA</v>
          </cell>
          <cell r="E215" t="str">
            <v>MG-I-05</v>
          </cell>
          <cell r="F215" t="str">
            <v xml:space="preserve"> CX DIR MECÂNICA</v>
          </cell>
          <cell r="G215" t="str">
            <v xml:space="preserve"> DHB</v>
          </cell>
          <cell r="H215">
            <v>56</v>
          </cell>
          <cell r="I215" t="str">
            <v>RACK</v>
          </cell>
          <cell r="J215">
            <v>0</v>
          </cell>
          <cell r="K215">
            <v>1</v>
          </cell>
          <cell r="L215" t="str">
            <v>GABL.4.C</v>
          </cell>
        </row>
        <row r="216">
          <cell r="A216">
            <v>93280665</v>
          </cell>
          <cell r="B216" t="str">
            <v>G1</v>
          </cell>
          <cell r="C216" t="str">
            <v>PN</v>
          </cell>
          <cell r="D216" t="str">
            <v>CEVA</v>
          </cell>
          <cell r="E216" t="str">
            <v>MG-C-01</v>
          </cell>
          <cell r="F216" t="str">
            <v>CABO FLEXIVEL</v>
          </cell>
          <cell r="G216" t="str">
            <v>FICOSA</v>
          </cell>
          <cell r="H216">
            <v>300</v>
          </cell>
          <cell r="I216" t="str">
            <v>1/2 H20</v>
          </cell>
          <cell r="J216">
            <v>0</v>
          </cell>
          <cell r="K216">
            <v>1</v>
          </cell>
          <cell r="L216" t="str">
            <v>GABL.4.D</v>
          </cell>
          <cell r="N216">
            <v>1</v>
          </cell>
          <cell r="O216">
            <v>1</v>
          </cell>
          <cell r="P216">
            <v>2</v>
          </cell>
        </row>
        <row r="217">
          <cell r="A217">
            <v>93305641</v>
          </cell>
          <cell r="B217" t="str">
            <v>G1</v>
          </cell>
          <cell r="C217" t="str">
            <v>PF</v>
          </cell>
          <cell r="D217" t="str">
            <v>CEVA</v>
          </cell>
          <cell r="E217" t="str">
            <v>MG-A-12</v>
          </cell>
          <cell r="F217" t="str">
            <v>COXIM MOTOR</v>
          </cell>
          <cell r="G217" t="str">
            <v>VIBRASIL</v>
          </cell>
          <cell r="H217">
            <v>240</v>
          </cell>
          <cell r="I217" t="str">
            <v>H10</v>
          </cell>
          <cell r="J217">
            <v>0</v>
          </cell>
          <cell r="K217">
            <v>1</v>
          </cell>
          <cell r="L217" t="str">
            <v>GABL.4.D</v>
          </cell>
          <cell r="M217" t="str">
            <v>F23</v>
          </cell>
          <cell r="N217">
            <v>2</v>
          </cell>
          <cell r="O217">
            <v>2</v>
          </cell>
          <cell r="P217">
            <v>2</v>
          </cell>
        </row>
        <row r="218">
          <cell r="A218">
            <v>93327153</v>
          </cell>
          <cell r="B218" t="str">
            <v>G1</v>
          </cell>
          <cell r="D218" t="str">
            <v>CEVA</v>
          </cell>
          <cell r="E218" t="str">
            <v>MG-B-01</v>
          </cell>
          <cell r="F218" t="str">
            <v>RECIP LIFE</v>
          </cell>
          <cell r="G218" t="str">
            <v>CEBI</v>
          </cell>
          <cell r="H218">
            <v>35</v>
          </cell>
          <cell r="I218" t="str">
            <v>H20</v>
          </cell>
          <cell r="J218">
            <v>1</v>
          </cell>
          <cell r="K218">
            <v>2</v>
          </cell>
          <cell r="L218" t="str">
            <v>GABL.4.D</v>
          </cell>
        </row>
        <row r="219">
          <cell r="A219">
            <v>93327154</v>
          </cell>
          <cell r="B219" t="str">
            <v>G1</v>
          </cell>
          <cell r="D219" t="str">
            <v>CEVA</v>
          </cell>
          <cell r="E219" t="str">
            <v>MG-B-02</v>
          </cell>
          <cell r="F219" t="str">
            <v>RECIP SUPER</v>
          </cell>
          <cell r="G219" t="str">
            <v>CEBI</v>
          </cell>
          <cell r="H219">
            <v>35</v>
          </cell>
          <cell r="I219" t="str">
            <v>H20</v>
          </cell>
          <cell r="J219">
            <v>0</v>
          </cell>
          <cell r="K219">
            <v>1</v>
          </cell>
          <cell r="L219" t="str">
            <v>GABL.4.D</v>
          </cell>
        </row>
        <row r="220">
          <cell r="A220">
            <v>93382096</v>
          </cell>
          <cell r="B220" t="str">
            <v>G1</v>
          </cell>
          <cell r="D220" t="str">
            <v>CEVA</v>
          </cell>
          <cell r="E220" t="str">
            <v>MG-F-17</v>
          </cell>
          <cell r="F220" t="str">
            <v>AMORTEC TRAS</v>
          </cell>
          <cell r="G220" t="str">
            <v>COFAP</v>
          </cell>
          <cell r="H220">
            <v>120</v>
          </cell>
          <cell r="I220" t="str">
            <v>1/2 H20</v>
          </cell>
          <cell r="J220">
            <v>1</v>
          </cell>
          <cell r="K220">
            <v>2</v>
          </cell>
          <cell r="L220" t="str">
            <v>GABL.4.D</v>
          </cell>
        </row>
        <row r="221">
          <cell r="A221">
            <v>93383086</v>
          </cell>
          <cell r="B221" t="str">
            <v>G1</v>
          </cell>
          <cell r="D221" t="str">
            <v>CEVA</v>
          </cell>
          <cell r="E221" t="str">
            <v>MG-C1-02</v>
          </cell>
          <cell r="F221" t="str">
            <v>MANGUEIRA DHI</v>
          </cell>
          <cell r="G221" t="str">
            <v>PARANOÁ</v>
          </cell>
          <cell r="H221">
            <v>144</v>
          </cell>
          <cell r="I221" t="str">
            <v>H20</v>
          </cell>
          <cell r="J221">
            <v>0</v>
          </cell>
          <cell r="K221">
            <v>1</v>
          </cell>
          <cell r="L221" t="str">
            <v>GABL.4.D</v>
          </cell>
        </row>
        <row r="222">
          <cell r="A222">
            <v>93384183</v>
          </cell>
          <cell r="B222" t="str">
            <v>G1</v>
          </cell>
          <cell r="C222" t="str">
            <v>PF</v>
          </cell>
          <cell r="D222" t="str">
            <v>CEVA</v>
          </cell>
          <cell r="E222" t="str">
            <v>MG-C1-10</v>
          </cell>
          <cell r="F222" t="str">
            <v>TRIÂNGULO</v>
          </cell>
          <cell r="G222" t="str">
            <v>ELDORADO</v>
          </cell>
          <cell r="H222">
            <v>150</v>
          </cell>
          <cell r="I222" t="str">
            <v>H20</v>
          </cell>
          <cell r="J222">
            <v>0</v>
          </cell>
          <cell r="K222">
            <v>1</v>
          </cell>
          <cell r="L222" t="str">
            <v>GABL.4.D</v>
          </cell>
          <cell r="M222" t="str">
            <v>F23</v>
          </cell>
          <cell r="N222">
            <v>1</v>
          </cell>
          <cell r="O222">
            <v>1</v>
          </cell>
          <cell r="P222">
            <v>2</v>
          </cell>
        </row>
        <row r="223">
          <cell r="A223">
            <v>94724292</v>
          </cell>
          <cell r="B223" t="str">
            <v>G1</v>
          </cell>
          <cell r="D223" t="str">
            <v>CEVA</v>
          </cell>
          <cell r="E223" t="str">
            <v>MG-I-06</v>
          </cell>
          <cell r="F223" t="str">
            <v>ALAV FRE ESTA</v>
          </cell>
          <cell r="G223" t="str">
            <v>MAXION SISTE</v>
          </cell>
          <cell r="H223">
            <v>240</v>
          </cell>
          <cell r="I223" t="str">
            <v>H20</v>
          </cell>
          <cell r="J223">
            <v>0</v>
          </cell>
          <cell r="K223">
            <v>1</v>
          </cell>
          <cell r="L223" t="str">
            <v>GABL.4.D</v>
          </cell>
        </row>
        <row r="224">
          <cell r="A224">
            <v>94753411</v>
          </cell>
          <cell r="B224" t="str">
            <v>G1</v>
          </cell>
          <cell r="D224" t="str">
            <v>CEVA</v>
          </cell>
          <cell r="E224" t="str">
            <v>MG-F-20</v>
          </cell>
          <cell r="F224" t="str">
            <v>MANGUEIRA DHI</v>
          </cell>
          <cell r="G224" t="str">
            <v>PARANOÁ</v>
          </cell>
          <cell r="H224">
            <v>144</v>
          </cell>
          <cell r="I224" t="str">
            <v>H20</v>
          </cell>
          <cell r="J224">
            <v>0</v>
          </cell>
          <cell r="K224">
            <v>1</v>
          </cell>
          <cell r="L224" t="str">
            <v>GABL.4.D</v>
          </cell>
        </row>
        <row r="225">
          <cell r="A225">
            <v>93268364</v>
          </cell>
          <cell r="B225" t="str">
            <v>G1</v>
          </cell>
          <cell r="C225" t="str">
            <v>GS</v>
          </cell>
          <cell r="D225" t="str">
            <v>CEVA</v>
          </cell>
          <cell r="E225" t="str">
            <v>MG-I-01</v>
          </cell>
          <cell r="F225" t="str">
            <v>DEFLETOR D´ÁGUA</v>
          </cell>
          <cell r="G225" t="str">
            <v>DYNAPLAST</v>
          </cell>
          <cell r="H225">
            <v>90</v>
          </cell>
          <cell r="I225" t="str">
            <v>H20</v>
          </cell>
          <cell r="J225">
            <v>0</v>
          </cell>
          <cell r="K225">
            <v>1</v>
          </cell>
          <cell r="L225" t="str">
            <v>GABL.4.E</v>
          </cell>
        </row>
        <row r="226">
          <cell r="A226">
            <v>93338388</v>
          </cell>
          <cell r="B226" t="str">
            <v>G1</v>
          </cell>
          <cell r="D226" t="str">
            <v>CEVA</v>
          </cell>
          <cell r="E226" t="str">
            <v>MG-C1-09</v>
          </cell>
          <cell r="F226" t="str">
            <v>EXTINTOR</v>
          </cell>
          <cell r="G226" t="str">
            <v xml:space="preserve">RESIL COMERCIAL </v>
          </cell>
          <cell r="H226">
            <v>108</v>
          </cell>
          <cell r="I226">
            <v>423535</v>
          </cell>
          <cell r="J226">
            <v>0</v>
          </cell>
          <cell r="K226">
            <v>1</v>
          </cell>
          <cell r="L226" t="str">
            <v>GABL.4.E</v>
          </cell>
        </row>
        <row r="227">
          <cell r="A227">
            <v>94700431</v>
          </cell>
          <cell r="B227" t="str">
            <v>G1</v>
          </cell>
          <cell r="D227" t="str">
            <v>CEVA</v>
          </cell>
          <cell r="E227" t="str">
            <v>MG-G-13</v>
          </cell>
          <cell r="F227" t="str">
            <v>RESERV PART FRIO</v>
          </cell>
          <cell r="G227" t="str">
            <v>CEBI BRASIL</v>
          </cell>
          <cell r="H227">
            <v>120</v>
          </cell>
          <cell r="I227" t="str">
            <v>H20</v>
          </cell>
          <cell r="J227">
            <v>0</v>
          </cell>
          <cell r="K227">
            <v>1</v>
          </cell>
          <cell r="L227" t="str">
            <v>GABL.4.E</v>
          </cell>
        </row>
        <row r="228">
          <cell r="A228">
            <v>9202367</v>
          </cell>
          <cell r="B228" t="str">
            <v>G1</v>
          </cell>
          <cell r="C228" t="str">
            <v>PF</v>
          </cell>
          <cell r="D228" t="str">
            <v>CEVA</v>
          </cell>
          <cell r="E228" t="str">
            <v>MG-B-05B</v>
          </cell>
          <cell r="F228" t="str">
            <v>JUNTA ESCAPAM</v>
          </cell>
          <cell r="G228" t="str">
            <v>ELRING KLING</v>
          </cell>
          <cell r="H228">
            <v>130</v>
          </cell>
          <cell r="I228" t="str">
            <v>0CXPAPEL</v>
          </cell>
          <cell r="J228">
            <v>0</v>
          </cell>
          <cell r="K228">
            <v>2</v>
          </cell>
          <cell r="L228" t="str">
            <v>GABL.4.F</v>
          </cell>
          <cell r="M228" t="str">
            <v>F23</v>
          </cell>
          <cell r="N228">
            <v>4</v>
          </cell>
          <cell r="O228">
            <v>1</v>
          </cell>
          <cell r="P228">
            <v>2</v>
          </cell>
        </row>
        <row r="229">
          <cell r="A229">
            <v>90375312</v>
          </cell>
          <cell r="B229" t="str">
            <v>G1</v>
          </cell>
          <cell r="C229" t="str">
            <v>PF</v>
          </cell>
          <cell r="D229" t="str">
            <v>CEVA</v>
          </cell>
          <cell r="E229" t="str">
            <v>MG-A-17A</v>
          </cell>
          <cell r="F229" t="str">
            <v xml:space="preserve">MANG. BOOSTER </v>
          </cell>
          <cell r="G229" t="str">
            <v>DAYTEC</v>
          </cell>
          <cell r="H229">
            <v>50</v>
          </cell>
          <cell r="I229">
            <v>2004</v>
          </cell>
          <cell r="J229">
            <v>0</v>
          </cell>
          <cell r="K229">
            <v>2</v>
          </cell>
          <cell r="L229" t="str">
            <v>GABL.4.F</v>
          </cell>
          <cell r="M229" t="str">
            <v>F24</v>
          </cell>
          <cell r="N229">
            <v>2</v>
          </cell>
          <cell r="O229">
            <v>1</v>
          </cell>
          <cell r="P229">
            <v>5</v>
          </cell>
        </row>
        <row r="230">
          <cell r="A230">
            <v>90473457</v>
          </cell>
          <cell r="B230" t="str">
            <v>G1</v>
          </cell>
          <cell r="C230" t="str">
            <v>PF</v>
          </cell>
          <cell r="D230" t="str">
            <v>CEVA</v>
          </cell>
          <cell r="E230" t="str">
            <v>MG-B-11B</v>
          </cell>
          <cell r="F230" t="str">
            <v>PARAFUSO RODA</v>
          </cell>
          <cell r="G230" t="str">
            <v>FIBAM</v>
          </cell>
          <cell r="H230">
            <v>200</v>
          </cell>
          <cell r="I230">
            <v>2001</v>
          </cell>
          <cell r="J230">
            <v>0</v>
          </cell>
          <cell r="K230">
            <v>10</v>
          </cell>
          <cell r="L230" t="str">
            <v>GABL.4.F</v>
          </cell>
          <cell r="M230" t="str">
            <v>F23</v>
          </cell>
          <cell r="N230">
            <v>1</v>
          </cell>
          <cell r="O230">
            <v>1</v>
          </cell>
          <cell r="P230">
            <v>2</v>
          </cell>
        </row>
        <row r="231">
          <cell r="A231">
            <v>90473457</v>
          </cell>
          <cell r="B231" t="str">
            <v>G1</v>
          </cell>
          <cell r="C231" t="str">
            <v>PF</v>
          </cell>
          <cell r="D231" t="str">
            <v>CEVA</v>
          </cell>
          <cell r="E231" t="str">
            <v>MG-B-13B</v>
          </cell>
          <cell r="F231" t="str">
            <v>PARAFUSO RODA</v>
          </cell>
          <cell r="G231" t="str">
            <v>FIBAM</v>
          </cell>
          <cell r="H231">
            <v>200</v>
          </cell>
          <cell r="I231">
            <v>2001</v>
          </cell>
          <cell r="J231">
            <v>0</v>
          </cell>
          <cell r="K231">
            <v>10</v>
          </cell>
          <cell r="L231" t="str">
            <v>GABL.4.F</v>
          </cell>
          <cell r="M231" t="str">
            <v>F24</v>
          </cell>
          <cell r="N231">
            <v>1</v>
          </cell>
          <cell r="O231">
            <v>2</v>
          </cell>
          <cell r="P231">
            <v>5</v>
          </cell>
        </row>
        <row r="232">
          <cell r="A232">
            <v>90484219</v>
          </cell>
          <cell r="B232" t="str">
            <v>G1</v>
          </cell>
          <cell r="C232" t="str">
            <v>PF</v>
          </cell>
          <cell r="D232" t="str">
            <v>CEVA</v>
          </cell>
          <cell r="E232" t="str">
            <v>MG-B-10A</v>
          </cell>
          <cell r="F232" t="str">
            <v>BUZINA-CJ</v>
          </cell>
          <cell r="G232" t="str">
            <v>IMPORTADA</v>
          </cell>
          <cell r="H232">
            <v>36</v>
          </cell>
          <cell r="I232">
            <v>2004</v>
          </cell>
          <cell r="J232">
            <v>0</v>
          </cell>
          <cell r="K232">
            <v>3</v>
          </cell>
          <cell r="L232" t="str">
            <v>GABL.4.F</v>
          </cell>
          <cell r="M232" t="str">
            <v>F23</v>
          </cell>
          <cell r="N232">
            <v>1</v>
          </cell>
          <cell r="O232">
            <v>1</v>
          </cell>
          <cell r="P232">
            <v>2</v>
          </cell>
        </row>
        <row r="233">
          <cell r="A233">
            <v>93310386</v>
          </cell>
          <cell r="B233" t="str">
            <v>G1</v>
          </cell>
          <cell r="C233" t="str">
            <v>GS</v>
          </cell>
          <cell r="D233" t="str">
            <v>CEVA</v>
          </cell>
          <cell r="E233" t="str">
            <v>MG-D-05</v>
          </cell>
          <cell r="F233" t="str">
            <v>SUP MÓDULO</v>
          </cell>
          <cell r="G233" t="str">
            <v>NIKEN</v>
          </cell>
          <cell r="H233">
            <v>42</v>
          </cell>
          <cell r="I233">
            <v>2004</v>
          </cell>
          <cell r="J233" t="str">
            <v>5CXs</v>
          </cell>
          <cell r="K233" t="str">
            <v>25CXs</v>
          </cell>
          <cell r="L233" t="str">
            <v>GABL.4.F</v>
          </cell>
          <cell r="M233" t="str">
            <v>F23</v>
          </cell>
        </row>
        <row r="234">
          <cell r="A234">
            <v>93380086</v>
          </cell>
          <cell r="B234" t="str">
            <v>G1</v>
          </cell>
          <cell r="C234" t="str">
            <v>PF</v>
          </cell>
          <cell r="D234" t="str">
            <v>GES</v>
          </cell>
          <cell r="E234" t="str">
            <v>ÁREA TRANSF.</v>
          </cell>
          <cell r="F234" t="str">
            <v xml:space="preserve"> GANCHO REB SU</v>
          </cell>
          <cell r="G234" t="str">
            <v>GESTAMP</v>
          </cell>
          <cell r="H234">
            <v>60</v>
          </cell>
          <cell r="I234" t="str">
            <v>DOLLY</v>
          </cell>
          <cell r="J234">
            <v>0</v>
          </cell>
          <cell r="K234">
            <v>1</v>
          </cell>
          <cell r="L234" t="str">
            <v>GABL.4.F</v>
          </cell>
          <cell r="M234" t="str">
            <v>F23</v>
          </cell>
          <cell r="N234">
            <v>2</v>
          </cell>
          <cell r="O234">
            <v>1</v>
          </cell>
          <cell r="P234">
            <v>2</v>
          </cell>
        </row>
        <row r="235">
          <cell r="A235">
            <v>93381407</v>
          </cell>
          <cell r="B235" t="str">
            <v>G1</v>
          </cell>
          <cell r="C235" t="str">
            <v>PF</v>
          </cell>
          <cell r="D235" t="str">
            <v>GES</v>
          </cell>
          <cell r="E235" t="str">
            <v>ÁREA TRANSF.</v>
          </cell>
          <cell r="F235" t="str">
            <v xml:space="preserve"> GANCHO REB PR</v>
          </cell>
          <cell r="G235" t="str">
            <v>GESTAMP</v>
          </cell>
          <cell r="H235">
            <v>60</v>
          </cell>
          <cell r="I235" t="str">
            <v>DOLLY</v>
          </cell>
          <cell r="J235">
            <v>0</v>
          </cell>
          <cell r="K235">
            <v>1</v>
          </cell>
          <cell r="L235" t="str">
            <v>GABL.4.F</v>
          </cell>
          <cell r="M235" t="str">
            <v>F23</v>
          </cell>
          <cell r="N235">
            <v>2</v>
          </cell>
          <cell r="O235">
            <v>1</v>
          </cell>
          <cell r="P235">
            <v>2</v>
          </cell>
        </row>
        <row r="236">
          <cell r="A236">
            <v>93384286</v>
          </cell>
          <cell r="B236" t="str">
            <v>G1</v>
          </cell>
          <cell r="D236" t="str">
            <v>CEVA</v>
          </cell>
          <cell r="E236" t="str">
            <v>MG-D-16</v>
          </cell>
          <cell r="F236" t="str">
            <v>CALOTA SUPER</v>
          </cell>
          <cell r="G236" t="str">
            <v>ZANINI</v>
          </cell>
          <cell r="H236">
            <v>80</v>
          </cell>
          <cell r="I236" t="str">
            <v>CD061466</v>
          </cell>
          <cell r="J236">
            <v>0</v>
          </cell>
          <cell r="K236">
            <v>1</v>
          </cell>
          <cell r="L236" t="str">
            <v>GABL.4.F</v>
          </cell>
        </row>
        <row r="237">
          <cell r="A237">
            <v>94703193</v>
          </cell>
          <cell r="B237" t="str">
            <v>G1</v>
          </cell>
          <cell r="D237" t="str">
            <v>CEVA</v>
          </cell>
          <cell r="E237" t="str">
            <v>MG-D-15</v>
          </cell>
          <cell r="F237" t="str">
            <v>CALOTA PRISMA 1.4</v>
          </cell>
          <cell r="G237" t="str">
            <v>ZANINI</v>
          </cell>
          <cell r="H237">
            <v>80</v>
          </cell>
          <cell r="I237" t="str">
            <v>CD061466</v>
          </cell>
          <cell r="J237">
            <v>0</v>
          </cell>
          <cell r="K237">
            <v>1</v>
          </cell>
          <cell r="L237" t="str">
            <v>GABL.4.F</v>
          </cell>
        </row>
        <row r="238">
          <cell r="A238">
            <v>94704689</v>
          </cell>
          <cell r="B238" t="str">
            <v>G1</v>
          </cell>
          <cell r="C238" t="str">
            <v>PF</v>
          </cell>
          <cell r="D238" t="str">
            <v>CEVA</v>
          </cell>
          <cell r="E238" t="str">
            <v>MG-C-10</v>
          </cell>
          <cell r="F238" t="str">
            <v>MANGUEIRA DO AR</v>
          </cell>
          <cell r="G238" t="str">
            <v>PARANOÁ</v>
          </cell>
          <cell r="H238">
            <v>120</v>
          </cell>
          <cell r="I238" t="str">
            <v>H20</v>
          </cell>
          <cell r="J238">
            <v>0</v>
          </cell>
          <cell r="K238">
            <v>1</v>
          </cell>
          <cell r="L238" t="str">
            <v>GABL.4.F</v>
          </cell>
          <cell r="M238" t="str">
            <v>F23</v>
          </cell>
          <cell r="N238">
            <v>2</v>
          </cell>
          <cell r="O238">
            <v>1</v>
          </cell>
          <cell r="P238">
            <v>2</v>
          </cell>
        </row>
        <row r="239">
          <cell r="A239">
            <v>94706692</v>
          </cell>
          <cell r="B239" t="str">
            <v>G1</v>
          </cell>
          <cell r="C239" t="str">
            <v>PF</v>
          </cell>
          <cell r="D239" t="str">
            <v>CEVA</v>
          </cell>
          <cell r="E239" t="str">
            <v>MG-C-11</v>
          </cell>
          <cell r="F239" t="str">
            <v>TUBO DE BORRACHA</v>
          </cell>
          <cell r="G239" t="str">
            <v>MANGOTEX</v>
          </cell>
          <cell r="H239">
            <v>150</v>
          </cell>
          <cell r="I239" t="str">
            <v>H20</v>
          </cell>
          <cell r="J239">
            <v>0</v>
          </cell>
          <cell r="K239">
            <v>1</v>
          </cell>
          <cell r="L239" t="str">
            <v>GABL.4.F</v>
          </cell>
          <cell r="M239" t="str">
            <v>F23</v>
          </cell>
          <cell r="N239">
            <v>2</v>
          </cell>
          <cell r="O239">
            <v>1</v>
          </cell>
          <cell r="P239">
            <v>2</v>
          </cell>
        </row>
        <row r="240">
          <cell r="A240">
            <v>94708084</v>
          </cell>
          <cell r="B240" t="str">
            <v>G1</v>
          </cell>
          <cell r="D240" t="str">
            <v>CEVA</v>
          </cell>
          <cell r="E240" t="str">
            <v>PALET</v>
          </cell>
          <cell r="F240" t="str">
            <v>ESPELHO EXTERNO LE</v>
          </cell>
          <cell r="G240" t="str">
            <v>FICOSA</v>
          </cell>
          <cell r="H240">
            <v>120</v>
          </cell>
          <cell r="I240" t="str">
            <v>CD061466</v>
          </cell>
          <cell r="J240">
            <v>0</v>
          </cell>
          <cell r="K240">
            <v>1</v>
          </cell>
          <cell r="L240" t="str">
            <v>GABL.4.F</v>
          </cell>
        </row>
        <row r="241">
          <cell r="A241">
            <v>94708085</v>
          </cell>
          <cell r="B241" t="str">
            <v>G1</v>
          </cell>
          <cell r="D241" t="str">
            <v>CEVA</v>
          </cell>
          <cell r="E241" t="str">
            <v>PALET</v>
          </cell>
          <cell r="F241" t="str">
            <v>ESPELHO EXTERNO LD</v>
          </cell>
          <cell r="G241" t="str">
            <v>FICOSA</v>
          </cell>
          <cell r="H241">
            <v>120</v>
          </cell>
          <cell r="I241" t="str">
            <v>CD061466</v>
          </cell>
          <cell r="J241">
            <v>0</v>
          </cell>
          <cell r="K241">
            <v>1</v>
          </cell>
          <cell r="L241" t="str">
            <v>GABL.4.F</v>
          </cell>
        </row>
        <row r="242">
          <cell r="A242">
            <v>94735014</v>
          </cell>
          <cell r="B242" t="str">
            <v>G1</v>
          </cell>
          <cell r="D242" t="str">
            <v>CEVA</v>
          </cell>
          <cell r="E242" t="str">
            <v>MG-D-17</v>
          </cell>
          <cell r="F242" t="str">
            <v>CALOTA CELTA</v>
          </cell>
          <cell r="G242" t="str">
            <v>ZANINI</v>
          </cell>
          <cell r="H242">
            <v>80</v>
          </cell>
          <cell r="I242" t="str">
            <v>CD061466</v>
          </cell>
          <cell r="J242">
            <v>0</v>
          </cell>
          <cell r="K242">
            <v>1</v>
          </cell>
          <cell r="L242" t="str">
            <v>GABL.4.F</v>
          </cell>
        </row>
        <row r="243">
          <cell r="A243">
            <v>94735015</v>
          </cell>
          <cell r="B243" t="str">
            <v>G1</v>
          </cell>
          <cell r="D243" t="str">
            <v>CEVA</v>
          </cell>
          <cell r="E243" t="str">
            <v>MG-D-16</v>
          </cell>
          <cell r="F243" t="str">
            <v>CALOTA 14 LS</v>
          </cell>
          <cell r="G243" t="str">
            <v>ZANINI</v>
          </cell>
          <cell r="H243">
            <v>80</v>
          </cell>
          <cell r="I243" t="str">
            <v>CD061466</v>
          </cell>
          <cell r="J243">
            <v>0</v>
          </cell>
          <cell r="K243">
            <v>1</v>
          </cell>
          <cell r="L243" t="str">
            <v>GABL.4.F</v>
          </cell>
        </row>
        <row r="244">
          <cell r="A244">
            <v>94735688</v>
          </cell>
          <cell r="B244" t="str">
            <v>G1</v>
          </cell>
          <cell r="D244" t="str">
            <v>CEVA</v>
          </cell>
          <cell r="E244" t="str">
            <v>PALET</v>
          </cell>
          <cell r="F244" t="str">
            <v>ESPELHO TEXTURIZADO LE</v>
          </cell>
          <cell r="G244" t="str">
            <v>FICOSA</v>
          </cell>
          <cell r="H244">
            <v>120</v>
          </cell>
          <cell r="I244" t="str">
            <v>CD061466</v>
          </cell>
          <cell r="J244">
            <v>0</v>
          </cell>
          <cell r="K244">
            <v>1</v>
          </cell>
          <cell r="L244" t="str">
            <v>GABL.4.F</v>
          </cell>
        </row>
        <row r="245">
          <cell r="A245">
            <v>94735690</v>
          </cell>
          <cell r="B245" t="str">
            <v>G1</v>
          </cell>
          <cell r="D245" t="str">
            <v>CEVA</v>
          </cell>
          <cell r="E245" t="str">
            <v>PALET</v>
          </cell>
          <cell r="F245" t="str">
            <v>ESPELHO TEXTURIZADO LD</v>
          </cell>
          <cell r="G245" t="str">
            <v>FICOSA</v>
          </cell>
          <cell r="H245">
            <v>120</v>
          </cell>
          <cell r="I245" t="str">
            <v>CD061466</v>
          </cell>
          <cell r="J245">
            <v>0</v>
          </cell>
          <cell r="K245">
            <v>1</v>
          </cell>
          <cell r="L245" t="str">
            <v>GABL.4.F</v>
          </cell>
        </row>
        <row r="246">
          <cell r="A246">
            <v>94735693</v>
          </cell>
          <cell r="B246" t="str">
            <v>G1</v>
          </cell>
          <cell r="D246" t="str">
            <v>CEVA</v>
          </cell>
          <cell r="E246" t="str">
            <v>PALET</v>
          </cell>
          <cell r="F246" t="str">
            <v>ESPELHO BRANCO LD</v>
          </cell>
          <cell r="G246" t="str">
            <v>FICOSA</v>
          </cell>
          <cell r="H246">
            <v>120</v>
          </cell>
          <cell r="I246" t="str">
            <v>CD061466</v>
          </cell>
          <cell r="J246">
            <v>0</v>
          </cell>
          <cell r="K246">
            <v>1</v>
          </cell>
          <cell r="L246" t="str">
            <v>GABL.4.F</v>
          </cell>
        </row>
        <row r="247">
          <cell r="A247">
            <v>94735695</v>
          </cell>
          <cell r="B247" t="str">
            <v>G1</v>
          </cell>
          <cell r="D247" t="str">
            <v>CEVA</v>
          </cell>
          <cell r="E247" t="str">
            <v>PALET</v>
          </cell>
          <cell r="F247" t="str">
            <v>ESPELHO BRANCO LE</v>
          </cell>
          <cell r="G247" t="str">
            <v>FICOSA</v>
          </cell>
          <cell r="H247">
            <v>120</v>
          </cell>
          <cell r="I247" t="str">
            <v>CD061466</v>
          </cell>
          <cell r="J247">
            <v>0</v>
          </cell>
          <cell r="K247">
            <v>1</v>
          </cell>
          <cell r="L247" t="str">
            <v>GABL.4.F</v>
          </cell>
        </row>
        <row r="248">
          <cell r="A248">
            <v>94742402</v>
          </cell>
          <cell r="B248" t="str">
            <v>G1</v>
          </cell>
          <cell r="C248" t="str">
            <v>PF</v>
          </cell>
          <cell r="D248" t="str">
            <v>CEVA</v>
          </cell>
          <cell r="E248" t="str">
            <v>MG-C-12</v>
          </cell>
          <cell r="F248" t="str">
            <v>MANGUEIRA C46</v>
          </cell>
          <cell r="G248" t="str">
            <v>MANGOTEX</v>
          </cell>
          <cell r="H248">
            <v>300</v>
          </cell>
          <cell r="I248" t="str">
            <v>H20</v>
          </cell>
          <cell r="J248">
            <v>0</v>
          </cell>
          <cell r="K248">
            <v>1</v>
          </cell>
          <cell r="L248" t="str">
            <v>GABL.4.F</v>
          </cell>
          <cell r="M248" t="str">
            <v>F23</v>
          </cell>
          <cell r="N248">
            <v>2</v>
          </cell>
          <cell r="O248">
            <v>1</v>
          </cell>
          <cell r="P248">
            <v>2</v>
          </cell>
        </row>
        <row r="249">
          <cell r="A249">
            <v>94753162</v>
          </cell>
          <cell r="B249" t="str">
            <v>G1</v>
          </cell>
          <cell r="D249" t="str">
            <v>CEVA</v>
          </cell>
          <cell r="E249" t="str">
            <v>PALET</v>
          </cell>
          <cell r="F249" t="str">
            <v>ESPELHO PRETO LD</v>
          </cell>
          <cell r="G249" t="str">
            <v>FICOSA</v>
          </cell>
          <cell r="H249">
            <v>120</v>
          </cell>
          <cell r="I249" t="str">
            <v>CD061466</v>
          </cell>
          <cell r="J249">
            <v>0</v>
          </cell>
          <cell r="K249">
            <v>1</v>
          </cell>
          <cell r="L249" t="str">
            <v>GABL.4.F</v>
          </cell>
        </row>
        <row r="250">
          <cell r="A250">
            <v>94753163</v>
          </cell>
          <cell r="B250" t="str">
            <v>G1</v>
          </cell>
          <cell r="D250" t="str">
            <v>CEVA</v>
          </cell>
          <cell r="E250" t="str">
            <v>PALET</v>
          </cell>
          <cell r="F250" t="str">
            <v>ESPELHO PRETO LE</v>
          </cell>
          <cell r="G250" t="str">
            <v>FICOSA</v>
          </cell>
          <cell r="H250">
            <v>120</v>
          </cell>
          <cell r="I250" t="str">
            <v>CD061466</v>
          </cell>
          <cell r="J250">
            <v>0</v>
          </cell>
          <cell r="K250">
            <v>1</v>
          </cell>
          <cell r="L250" t="str">
            <v>GABL.4.F</v>
          </cell>
        </row>
        <row r="251">
          <cell r="A251">
            <v>94753166</v>
          </cell>
          <cell r="B251" t="str">
            <v>G1</v>
          </cell>
          <cell r="D251" t="str">
            <v>CEVA</v>
          </cell>
          <cell r="E251" t="str">
            <v>PALET</v>
          </cell>
          <cell r="F251" t="str">
            <v>ESPELHO PRATA LD</v>
          </cell>
          <cell r="G251" t="str">
            <v>FICOSA</v>
          </cell>
          <cell r="H251">
            <v>120</v>
          </cell>
          <cell r="I251" t="str">
            <v>CD061466</v>
          </cell>
          <cell r="J251">
            <v>0</v>
          </cell>
          <cell r="K251">
            <v>1</v>
          </cell>
          <cell r="L251" t="str">
            <v>GABL.4.F</v>
          </cell>
        </row>
        <row r="252">
          <cell r="A252">
            <v>94753167</v>
          </cell>
          <cell r="B252" t="str">
            <v>G1</v>
          </cell>
          <cell r="D252" t="str">
            <v>CEVA</v>
          </cell>
          <cell r="E252" t="str">
            <v>PALET</v>
          </cell>
          <cell r="F252" t="str">
            <v>ESPELHO PRATA LE</v>
          </cell>
          <cell r="G252" t="str">
            <v>FICOSA</v>
          </cell>
          <cell r="H252">
            <v>120</v>
          </cell>
          <cell r="I252" t="str">
            <v>CD061466</v>
          </cell>
          <cell r="J252">
            <v>0</v>
          </cell>
          <cell r="K252">
            <v>1</v>
          </cell>
          <cell r="L252" t="str">
            <v>GABL.4.F</v>
          </cell>
        </row>
        <row r="253">
          <cell r="A253">
            <v>94755449</v>
          </cell>
          <cell r="B253" t="str">
            <v>G1</v>
          </cell>
          <cell r="D253" t="str">
            <v>CEVA</v>
          </cell>
          <cell r="E253" t="str">
            <v>PALET</v>
          </cell>
          <cell r="F253" t="str">
            <v>ESPELHO CINZA LE</v>
          </cell>
          <cell r="G253" t="str">
            <v>FICOSA</v>
          </cell>
          <cell r="H253">
            <v>120</v>
          </cell>
          <cell r="I253" t="str">
            <v>CD061466</v>
          </cell>
          <cell r="J253">
            <v>0</v>
          </cell>
          <cell r="K253">
            <v>1</v>
          </cell>
          <cell r="L253" t="str">
            <v>GABL.4.F</v>
          </cell>
        </row>
        <row r="254">
          <cell r="A254">
            <v>94755450</v>
          </cell>
          <cell r="B254" t="str">
            <v>G1</v>
          </cell>
          <cell r="D254" t="str">
            <v>CEVA</v>
          </cell>
          <cell r="E254" t="str">
            <v>PALET</v>
          </cell>
          <cell r="F254" t="str">
            <v>ESPELHO CINZA LD</v>
          </cell>
          <cell r="G254" t="str">
            <v>FICOSA</v>
          </cell>
          <cell r="H254">
            <v>120</v>
          </cell>
          <cell r="I254" t="str">
            <v>CD061466</v>
          </cell>
          <cell r="J254">
            <v>0</v>
          </cell>
          <cell r="K254">
            <v>1</v>
          </cell>
          <cell r="L254" t="str">
            <v>GABL.4.F</v>
          </cell>
        </row>
        <row r="255">
          <cell r="A255">
            <v>94759165</v>
          </cell>
          <cell r="B255" t="str">
            <v>G1</v>
          </cell>
          <cell r="D255" t="str">
            <v>CEVA</v>
          </cell>
          <cell r="E255" t="str">
            <v>PALET</v>
          </cell>
          <cell r="F255" t="str">
            <v>ESPELHO VERMELHO LD</v>
          </cell>
          <cell r="G255" t="str">
            <v>FICOSA</v>
          </cell>
          <cell r="H255">
            <v>120</v>
          </cell>
          <cell r="I255" t="str">
            <v>CD061466</v>
          </cell>
          <cell r="J255">
            <v>0</v>
          </cell>
          <cell r="K255">
            <v>1</v>
          </cell>
          <cell r="L255" t="str">
            <v>GABL.4.F</v>
          </cell>
        </row>
        <row r="256">
          <cell r="A256">
            <v>94759166</v>
          </cell>
          <cell r="B256" t="str">
            <v>G1</v>
          </cell>
          <cell r="D256" t="str">
            <v>CEVA</v>
          </cell>
          <cell r="E256" t="str">
            <v>PALET</v>
          </cell>
          <cell r="F256" t="str">
            <v>ESPELHO VERMELHO LE</v>
          </cell>
          <cell r="G256" t="str">
            <v>FICOSA</v>
          </cell>
          <cell r="H256">
            <v>120</v>
          </cell>
          <cell r="I256" t="str">
            <v>CD061466</v>
          </cell>
          <cell r="J256">
            <v>0</v>
          </cell>
          <cell r="K256">
            <v>1</v>
          </cell>
          <cell r="L256" t="str">
            <v>GABL.4.F</v>
          </cell>
        </row>
        <row r="257">
          <cell r="A257">
            <v>3439407</v>
          </cell>
          <cell r="B257" t="str">
            <v>G1</v>
          </cell>
          <cell r="C257" t="str">
            <v>PF</v>
          </cell>
          <cell r="D257" t="str">
            <v>CEVA</v>
          </cell>
          <cell r="E257" t="str">
            <v>MG-A-09C</v>
          </cell>
          <cell r="F257" t="str">
            <v>COXIM SUP PLA</v>
          </cell>
          <cell r="G257" t="str">
            <v>SILIBOR</v>
          </cell>
          <cell r="H257">
            <v>700</v>
          </cell>
          <cell r="I257">
            <v>2001</v>
          </cell>
          <cell r="J257">
            <v>0</v>
          </cell>
          <cell r="K257">
            <v>1</v>
          </cell>
          <cell r="L257" t="str">
            <v>GARL.4.G</v>
          </cell>
          <cell r="M257" t="str">
            <v>F23</v>
          </cell>
          <cell r="N257">
            <v>3</v>
          </cell>
          <cell r="O257">
            <v>1</v>
          </cell>
          <cell r="P257">
            <v>2</v>
          </cell>
        </row>
        <row r="258">
          <cell r="A258">
            <v>9157116</v>
          </cell>
          <cell r="B258" t="str">
            <v>G1</v>
          </cell>
          <cell r="C258" t="str">
            <v>PF</v>
          </cell>
          <cell r="D258" t="str">
            <v>CEVA</v>
          </cell>
          <cell r="E258" t="str">
            <v>MG-A-04B</v>
          </cell>
          <cell r="F258" t="str">
            <v>PORCA ESCAPAM</v>
          </cell>
          <cell r="G258" t="str">
            <v>WILHELM BOEL</v>
          </cell>
          <cell r="H258">
            <v>1600</v>
          </cell>
          <cell r="I258">
            <v>2001</v>
          </cell>
          <cell r="J258">
            <v>0</v>
          </cell>
          <cell r="K258">
            <v>1</v>
          </cell>
          <cell r="L258" t="str">
            <v>GARL.4.G</v>
          </cell>
          <cell r="M258" t="str">
            <v>F23</v>
          </cell>
          <cell r="N258">
            <v>15</v>
          </cell>
          <cell r="O258">
            <v>1</v>
          </cell>
          <cell r="P258">
            <v>2</v>
          </cell>
        </row>
        <row r="259">
          <cell r="A259">
            <v>9202468</v>
          </cell>
          <cell r="B259" t="str">
            <v>G1</v>
          </cell>
          <cell r="C259" t="str">
            <v>PF</v>
          </cell>
          <cell r="D259" t="str">
            <v>CEVA</v>
          </cell>
          <cell r="E259" t="str">
            <v>MG-A-16C</v>
          </cell>
          <cell r="F259" t="str">
            <v>PRESILHA</v>
          </cell>
          <cell r="G259" t="str">
            <v>PROGERAL</v>
          </cell>
          <cell r="H259">
            <v>300</v>
          </cell>
          <cell r="I259">
            <v>2002</v>
          </cell>
          <cell r="J259">
            <v>0</v>
          </cell>
          <cell r="K259">
            <v>1</v>
          </cell>
          <cell r="L259" t="str">
            <v>GARL.4.G</v>
          </cell>
          <cell r="M259" t="str">
            <v>F23</v>
          </cell>
          <cell r="N259">
            <v>2</v>
          </cell>
          <cell r="O259">
            <v>1</v>
          </cell>
          <cell r="P259">
            <v>2</v>
          </cell>
        </row>
        <row r="260">
          <cell r="A260">
            <v>9202468</v>
          </cell>
          <cell r="B260" t="str">
            <v>G1</v>
          </cell>
          <cell r="C260" t="str">
            <v>pf</v>
          </cell>
          <cell r="D260" t="str">
            <v>CEVA</v>
          </cell>
          <cell r="E260" t="str">
            <v>MG-A-16C</v>
          </cell>
          <cell r="F260" t="str">
            <v>PRESILHA</v>
          </cell>
          <cell r="G260" t="str">
            <v>PROGERAL</v>
          </cell>
          <cell r="H260">
            <v>300</v>
          </cell>
          <cell r="I260">
            <v>2002</v>
          </cell>
          <cell r="J260">
            <v>0</v>
          </cell>
          <cell r="K260">
            <v>1</v>
          </cell>
          <cell r="L260" t="str">
            <v>GARL.4.G</v>
          </cell>
          <cell r="M260" t="str">
            <v>F23</v>
          </cell>
        </row>
        <row r="261">
          <cell r="A261">
            <v>9285915</v>
          </cell>
          <cell r="B261" t="str">
            <v>G1</v>
          </cell>
          <cell r="C261" t="str">
            <v>PF</v>
          </cell>
          <cell r="D261" t="str">
            <v>CEVA</v>
          </cell>
          <cell r="E261" t="str">
            <v>MG-A-09C</v>
          </cell>
          <cell r="F261" t="str">
            <v>CAPA PARAF</v>
          </cell>
          <cell r="G261" t="str">
            <v>DYNAPLAST</v>
          </cell>
          <cell r="H261">
            <v>350</v>
          </cell>
          <cell r="I261">
            <v>2001</v>
          </cell>
          <cell r="J261">
            <v>0</v>
          </cell>
          <cell r="K261">
            <v>2</v>
          </cell>
          <cell r="L261" t="str">
            <v>GARL.4.G</v>
          </cell>
          <cell r="M261" t="str">
            <v>F23</v>
          </cell>
        </row>
        <row r="262">
          <cell r="A262">
            <v>9285915</v>
          </cell>
          <cell r="B262" t="str">
            <v>G1</v>
          </cell>
          <cell r="C262" t="str">
            <v>PF</v>
          </cell>
          <cell r="D262" t="str">
            <v>CEVA</v>
          </cell>
          <cell r="E262" t="str">
            <v>MG-A-09C</v>
          </cell>
          <cell r="F262" t="str">
            <v>CAPA PARAF</v>
          </cell>
          <cell r="G262" t="str">
            <v>DYNAPLAST</v>
          </cell>
          <cell r="H262">
            <v>350</v>
          </cell>
          <cell r="I262">
            <v>2001</v>
          </cell>
          <cell r="J262">
            <v>0</v>
          </cell>
          <cell r="K262">
            <v>2</v>
          </cell>
          <cell r="L262" t="str">
            <v>GARL.4.G</v>
          </cell>
          <cell r="M262" t="str">
            <v>F23</v>
          </cell>
          <cell r="N262">
            <v>13</v>
          </cell>
          <cell r="O262">
            <v>1</v>
          </cell>
          <cell r="P262">
            <v>2</v>
          </cell>
        </row>
        <row r="263">
          <cell r="A263">
            <v>9287008</v>
          </cell>
          <cell r="B263" t="str">
            <v>G1</v>
          </cell>
          <cell r="C263" t="str">
            <v>PF</v>
          </cell>
          <cell r="D263" t="str">
            <v>CEVA</v>
          </cell>
          <cell r="E263" t="str">
            <v>MG-A-03C</v>
          </cell>
          <cell r="F263" t="str">
            <v>ANEL VEDADOR</v>
          </cell>
          <cell r="G263" t="str">
            <v>PRODUFLEX</v>
          </cell>
          <cell r="H263">
            <v>800</v>
          </cell>
          <cell r="I263">
            <v>2001</v>
          </cell>
          <cell r="J263">
            <v>0</v>
          </cell>
          <cell r="K263">
            <v>1</v>
          </cell>
          <cell r="L263" t="str">
            <v>GARL.4.G</v>
          </cell>
          <cell r="M263" t="str">
            <v>F23</v>
          </cell>
          <cell r="N263">
            <v>25</v>
          </cell>
          <cell r="O263">
            <v>1</v>
          </cell>
          <cell r="P263">
            <v>2</v>
          </cell>
        </row>
        <row r="264">
          <cell r="A264">
            <v>9287008</v>
          </cell>
          <cell r="B264" t="str">
            <v>G1</v>
          </cell>
          <cell r="C264" t="str">
            <v>TC</v>
          </cell>
          <cell r="D264" t="str">
            <v>CEVA</v>
          </cell>
          <cell r="E264" t="str">
            <v>MG-A-03C</v>
          </cell>
          <cell r="F264" t="str">
            <v>ANEL VEDADOR</v>
          </cell>
          <cell r="G264" t="str">
            <v>PRODUFLEX</v>
          </cell>
          <cell r="H264">
            <v>800</v>
          </cell>
          <cell r="I264">
            <v>2001</v>
          </cell>
          <cell r="J264">
            <v>0</v>
          </cell>
          <cell r="K264">
            <v>1</v>
          </cell>
          <cell r="L264" t="str">
            <v>GARL.4.G</v>
          </cell>
          <cell r="M264" t="str">
            <v>F23</v>
          </cell>
          <cell r="N264">
            <v>2</v>
          </cell>
          <cell r="O264">
            <v>1</v>
          </cell>
          <cell r="P264">
            <v>2</v>
          </cell>
        </row>
        <row r="265">
          <cell r="A265">
            <v>9287008</v>
          </cell>
          <cell r="B265" t="str">
            <v>G1</v>
          </cell>
          <cell r="C265" t="str">
            <v>PF</v>
          </cell>
          <cell r="D265" t="str">
            <v>CEVA</v>
          </cell>
          <cell r="E265" t="str">
            <v>MG-A-03C</v>
          </cell>
          <cell r="F265" t="str">
            <v>ANEL VEDADOR</v>
          </cell>
          <cell r="G265" t="str">
            <v>PRODUFLEX</v>
          </cell>
          <cell r="H265">
            <v>800</v>
          </cell>
          <cell r="I265">
            <v>2001</v>
          </cell>
          <cell r="J265">
            <v>0</v>
          </cell>
          <cell r="K265">
            <v>1</v>
          </cell>
          <cell r="L265" t="str">
            <v>GARL.4.G</v>
          </cell>
          <cell r="M265" t="str">
            <v>F23</v>
          </cell>
          <cell r="N265">
            <v>2</v>
          </cell>
          <cell r="O265">
            <v>1</v>
          </cell>
          <cell r="P265">
            <v>2</v>
          </cell>
        </row>
        <row r="266">
          <cell r="A266">
            <v>11044063</v>
          </cell>
          <cell r="B266" t="str">
            <v>G1</v>
          </cell>
          <cell r="C266" t="str">
            <v>PF</v>
          </cell>
          <cell r="D266" t="str">
            <v>CEVA</v>
          </cell>
          <cell r="E266" t="str">
            <v>MG-A-06B</v>
          </cell>
          <cell r="F266" t="str">
            <v>PF SUP EMBREA</v>
          </cell>
          <cell r="G266" t="str">
            <v>CONTINENTAL</v>
          </cell>
          <cell r="H266">
            <v>4000</v>
          </cell>
          <cell r="I266">
            <v>2001</v>
          </cell>
          <cell r="J266">
            <v>0</v>
          </cell>
          <cell r="K266">
            <v>1</v>
          </cell>
          <cell r="L266" t="str">
            <v>GARL.4.G</v>
          </cell>
          <cell r="M266" t="str">
            <v>F23</v>
          </cell>
          <cell r="N266">
            <v>1</v>
          </cell>
          <cell r="O266">
            <v>1</v>
          </cell>
          <cell r="P266">
            <v>2</v>
          </cell>
        </row>
        <row r="267">
          <cell r="A267">
            <v>11046153</v>
          </cell>
          <cell r="B267" t="str">
            <v>G1</v>
          </cell>
          <cell r="C267" t="str">
            <v>PF</v>
          </cell>
          <cell r="D267" t="str">
            <v>CEVA</v>
          </cell>
          <cell r="E267" t="str">
            <v>MG-A-03B</v>
          </cell>
          <cell r="F267" t="str">
            <v>ARRUELA</v>
          </cell>
          <cell r="G267" t="str">
            <v>JOTAEME</v>
          </cell>
          <cell r="H267">
            <v>1500</v>
          </cell>
          <cell r="I267">
            <v>2001</v>
          </cell>
          <cell r="J267">
            <v>0</v>
          </cell>
          <cell r="K267">
            <v>1</v>
          </cell>
          <cell r="L267" t="str">
            <v>GARL.4.G</v>
          </cell>
          <cell r="M267" t="str">
            <v>F23</v>
          </cell>
          <cell r="N267">
            <v>1</v>
          </cell>
          <cell r="O267">
            <v>1</v>
          </cell>
          <cell r="P267">
            <v>2</v>
          </cell>
        </row>
        <row r="268">
          <cell r="A268">
            <v>11046461</v>
          </cell>
          <cell r="B268" t="str">
            <v>G1</v>
          </cell>
          <cell r="C268" t="str">
            <v>IM</v>
          </cell>
          <cell r="D268" t="str">
            <v>CEVA</v>
          </cell>
          <cell r="E268" t="str">
            <v>MG-A-12B</v>
          </cell>
          <cell r="F268" t="str">
            <v>BUCHA ISOLANTE</v>
          </cell>
          <cell r="G268" t="str">
            <v>PRODUFLEX</v>
          </cell>
          <cell r="H268">
            <v>1000</v>
          </cell>
          <cell r="I268">
            <v>2001</v>
          </cell>
          <cell r="J268">
            <v>0</v>
          </cell>
          <cell r="K268">
            <v>1</v>
          </cell>
          <cell r="L268" t="str">
            <v>GARL.4.G</v>
          </cell>
          <cell r="M268" t="str">
            <v>F23</v>
          </cell>
          <cell r="N268">
            <v>2</v>
          </cell>
          <cell r="O268">
            <v>1</v>
          </cell>
          <cell r="P268">
            <v>2</v>
          </cell>
        </row>
        <row r="269">
          <cell r="A269">
            <v>11059554</v>
          </cell>
          <cell r="B269" t="str">
            <v>G1</v>
          </cell>
          <cell r="C269" t="str">
            <v>IM</v>
          </cell>
          <cell r="D269" t="str">
            <v>CEVA</v>
          </cell>
          <cell r="E269" t="str">
            <v>MG-A-12B</v>
          </cell>
          <cell r="F269" t="str">
            <v>PF CB BAT NEG</v>
          </cell>
          <cell r="G269" t="str">
            <v>CONTINENTAL</v>
          </cell>
          <cell r="H269">
            <v>2000</v>
          </cell>
          <cell r="I269">
            <v>2001</v>
          </cell>
          <cell r="J269">
            <v>0</v>
          </cell>
          <cell r="K269">
            <v>1</v>
          </cell>
          <cell r="L269" t="str">
            <v>GARL.4.G</v>
          </cell>
          <cell r="M269" t="str">
            <v>F23</v>
          </cell>
          <cell r="N269">
            <v>1</v>
          </cell>
          <cell r="O269">
            <v>1</v>
          </cell>
          <cell r="P269">
            <v>2</v>
          </cell>
        </row>
        <row r="270">
          <cell r="A270">
            <v>11070691</v>
          </cell>
          <cell r="B270" t="str">
            <v>G1</v>
          </cell>
          <cell r="C270" t="str">
            <v>PF</v>
          </cell>
          <cell r="D270" t="str">
            <v>CEVA</v>
          </cell>
          <cell r="E270" t="str">
            <v>MG-A-03C</v>
          </cell>
          <cell r="F270" t="str">
            <v>PORCA-MOLA</v>
          </cell>
          <cell r="G270" t="str">
            <v>FABRICA DE GRAMPOS A</v>
          </cell>
          <cell r="H270">
            <v>3500</v>
          </cell>
          <cell r="I270">
            <v>2001</v>
          </cell>
          <cell r="J270">
            <v>0</v>
          </cell>
          <cell r="K270">
            <v>2</v>
          </cell>
          <cell r="L270" t="str">
            <v>GARL.4.G</v>
          </cell>
          <cell r="M270" t="str">
            <v>F23</v>
          </cell>
          <cell r="N270">
            <v>1</v>
          </cell>
          <cell r="O270">
            <v>1</v>
          </cell>
          <cell r="P270">
            <v>2</v>
          </cell>
        </row>
        <row r="271">
          <cell r="A271">
            <v>11070691</v>
          </cell>
          <cell r="B271" t="str">
            <v>G1</v>
          </cell>
          <cell r="C271" t="str">
            <v>PF</v>
          </cell>
          <cell r="D271" t="str">
            <v>CEVA</v>
          </cell>
          <cell r="E271" t="str">
            <v>MG-A-03C</v>
          </cell>
          <cell r="F271" t="str">
            <v>PORCA-MOLA</v>
          </cell>
          <cell r="G271" t="str">
            <v>FABRICA DE GRAMPOS A</v>
          </cell>
          <cell r="H271">
            <v>3500</v>
          </cell>
          <cell r="I271">
            <v>2001</v>
          </cell>
          <cell r="J271">
            <v>0</v>
          </cell>
          <cell r="K271">
            <v>1</v>
          </cell>
          <cell r="L271" t="str">
            <v>GARL.4.G</v>
          </cell>
          <cell r="M271" t="str">
            <v>F23</v>
          </cell>
          <cell r="N271">
            <v>1</v>
          </cell>
          <cell r="O271">
            <v>1</v>
          </cell>
          <cell r="P271">
            <v>2</v>
          </cell>
        </row>
        <row r="272">
          <cell r="A272">
            <v>11070691</v>
          </cell>
          <cell r="B272" t="str">
            <v>G1</v>
          </cell>
          <cell r="C272" t="str">
            <v>PF</v>
          </cell>
          <cell r="D272" t="str">
            <v>CEVA</v>
          </cell>
          <cell r="E272" t="str">
            <v>GARL.4.G</v>
          </cell>
          <cell r="F272" t="str">
            <v>PORCA-MOLA</v>
          </cell>
          <cell r="G272" t="str">
            <v>FABRICA DE GRAMPOS A</v>
          </cell>
          <cell r="H272">
            <v>3500</v>
          </cell>
          <cell r="I272">
            <v>2001</v>
          </cell>
          <cell r="J272">
            <v>0</v>
          </cell>
          <cell r="K272">
            <v>2</v>
          </cell>
          <cell r="L272" t="str">
            <v>GARL.4.G</v>
          </cell>
          <cell r="M272" t="str">
            <v>F23</v>
          </cell>
          <cell r="N272">
            <v>1</v>
          </cell>
          <cell r="O272">
            <v>1</v>
          </cell>
          <cell r="P272">
            <v>2</v>
          </cell>
        </row>
        <row r="273">
          <cell r="A273">
            <v>11070691</v>
          </cell>
          <cell r="B273" t="str">
            <v>G1</v>
          </cell>
          <cell r="C273" t="str">
            <v>PF</v>
          </cell>
          <cell r="D273" t="str">
            <v>CEVA</v>
          </cell>
          <cell r="E273" t="str">
            <v>GARL.4.G</v>
          </cell>
          <cell r="F273" t="str">
            <v>PORCA-MOLA</v>
          </cell>
          <cell r="G273" t="str">
            <v>FABRICA DE GRAMPOS A</v>
          </cell>
          <cell r="H273">
            <v>3500</v>
          </cell>
          <cell r="I273">
            <v>2001</v>
          </cell>
          <cell r="J273">
            <v>0</v>
          </cell>
          <cell r="K273">
            <v>2</v>
          </cell>
          <cell r="L273" t="str">
            <v>GARL.4.G</v>
          </cell>
          <cell r="M273" t="str">
            <v>F23</v>
          </cell>
          <cell r="N273">
            <v>2</v>
          </cell>
          <cell r="O273">
            <v>1</v>
          </cell>
          <cell r="P273">
            <v>2</v>
          </cell>
        </row>
        <row r="274">
          <cell r="A274">
            <v>11070691</v>
          </cell>
          <cell r="B274" t="str">
            <v>G1</v>
          </cell>
          <cell r="C274" t="str">
            <v>PF</v>
          </cell>
          <cell r="D274" t="str">
            <v>CEVA</v>
          </cell>
          <cell r="E274" t="str">
            <v>GARL.4.G</v>
          </cell>
          <cell r="F274" t="str">
            <v>PORCA-MOLA</v>
          </cell>
          <cell r="G274" t="str">
            <v>FABRICA DE GRAMPOS A</v>
          </cell>
          <cell r="H274">
            <v>3500</v>
          </cell>
          <cell r="I274">
            <v>2001</v>
          </cell>
          <cell r="J274">
            <v>0</v>
          </cell>
          <cell r="K274">
            <v>2</v>
          </cell>
          <cell r="L274" t="str">
            <v>GARL.4.G</v>
          </cell>
          <cell r="M274" t="str">
            <v>F23</v>
          </cell>
          <cell r="N274">
            <v>1</v>
          </cell>
          <cell r="O274">
            <v>1</v>
          </cell>
          <cell r="P274">
            <v>2</v>
          </cell>
        </row>
        <row r="275">
          <cell r="A275">
            <v>11070691</v>
          </cell>
          <cell r="B275" t="str">
            <v>G1</v>
          </cell>
          <cell r="C275" t="str">
            <v>PF</v>
          </cell>
          <cell r="D275" t="str">
            <v>CEVA</v>
          </cell>
          <cell r="E275" t="str">
            <v>MG-A-03C</v>
          </cell>
          <cell r="F275" t="str">
            <v>PORCA-MOLA</v>
          </cell>
          <cell r="G275" t="str">
            <v>FABRICA DE GRAMPOS A</v>
          </cell>
          <cell r="H275">
            <v>3500</v>
          </cell>
          <cell r="I275">
            <v>2001</v>
          </cell>
          <cell r="J275">
            <v>0</v>
          </cell>
          <cell r="K275">
            <v>1</v>
          </cell>
          <cell r="L275" t="str">
            <v>GARL.4.G</v>
          </cell>
          <cell r="M275" t="str">
            <v>F23</v>
          </cell>
          <cell r="N275">
            <v>1</v>
          </cell>
          <cell r="O275">
            <v>1</v>
          </cell>
          <cell r="P275">
            <v>2</v>
          </cell>
        </row>
        <row r="276">
          <cell r="A276">
            <v>11073431</v>
          </cell>
          <cell r="B276" t="str">
            <v>G1</v>
          </cell>
          <cell r="C276" t="str">
            <v>PF</v>
          </cell>
          <cell r="D276" t="str">
            <v>CEVA</v>
          </cell>
          <cell r="E276" t="str">
            <v>MG-A-07B</v>
          </cell>
          <cell r="F276" t="str">
            <v>PF ATARR 4</v>
          </cell>
          <cell r="G276" t="str">
            <v>LIPOS</v>
          </cell>
          <cell r="H276">
            <v>8000</v>
          </cell>
          <cell r="I276">
            <v>2001</v>
          </cell>
          <cell r="J276">
            <v>0</v>
          </cell>
          <cell r="K276">
            <v>1</v>
          </cell>
          <cell r="L276" t="str">
            <v>GARL.4.G</v>
          </cell>
          <cell r="M276" t="str">
            <v>F24</v>
          </cell>
          <cell r="N276">
            <v>3</v>
          </cell>
          <cell r="O276">
            <v>1</v>
          </cell>
          <cell r="P276">
            <v>2</v>
          </cell>
        </row>
        <row r="277">
          <cell r="A277">
            <v>11076821</v>
          </cell>
          <cell r="B277" t="str">
            <v>G1</v>
          </cell>
          <cell r="C277" t="str">
            <v>PF</v>
          </cell>
          <cell r="D277" t="str">
            <v>CEVA</v>
          </cell>
          <cell r="E277" t="str">
            <v>MG-A-05B</v>
          </cell>
          <cell r="F277" t="str">
            <v>PARAFUSO A</v>
          </cell>
          <cell r="G277" t="str">
            <v>LIPOS</v>
          </cell>
          <cell r="H277">
            <v>2000</v>
          </cell>
          <cell r="I277">
            <v>2001</v>
          </cell>
          <cell r="J277">
            <v>0</v>
          </cell>
          <cell r="K277">
            <v>1</v>
          </cell>
          <cell r="L277" t="str">
            <v>GARL.4.G</v>
          </cell>
          <cell r="M277" t="str">
            <v>F24</v>
          </cell>
          <cell r="N277">
            <v>8</v>
          </cell>
          <cell r="O277">
            <v>2</v>
          </cell>
          <cell r="P277">
            <v>2</v>
          </cell>
        </row>
        <row r="278">
          <cell r="A278">
            <v>11079311</v>
          </cell>
          <cell r="B278" t="str">
            <v>G1</v>
          </cell>
          <cell r="C278" t="str">
            <v>PF</v>
          </cell>
          <cell r="D278" t="str">
            <v>CEVA</v>
          </cell>
          <cell r="E278" t="str">
            <v>MG-A-06B</v>
          </cell>
          <cell r="F278" t="str">
            <v>REBITE TUB</v>
          </cell>
          <cell r="G278" t="str">
            <v>CONTINENTAL</v>
          </cell>
          <cell r="H278">
            <v>2000</v>
          </cell>
          <cell r="I278">
            <v>2001</v>
          </cell>
          <cell r="J278">
            <v>0</v>
          </cell>
          <cell r="K278">
            <v>1</v>
          </cell>
          <cell r="L278" t="str">
            <v>GARL.4.G</v>
          </cell>
          <cell r="M278" t="str">
            <v>F23</v>
          </cell>
          <cell r="N278">
            <v>2</v>
          </cell>
          <cell r="O278">
            <v>1</v>
          </cell>
          <cell r="P278">
            <v>2</v>
          </cell>
        </row>
        <row r="279">
          <cell r="A279">
            <v>11083901</v>
          </cell>
          <cell r="B279" t="str">
            <v>G1</v>
          </cell>
          <cell r="D279" t="str">
            <v>CEVA</v>
          </cell>
          <cell r="E279" t="str">
            <v>MG-A-14C</v>
          </cell>
          <cell r="F279" t="str">
            <v>BRAÇADEIRA DO RADIADOR</v>
          </cell>
          <cell r="G279" t="str">
            <v>PROGERAL</v>
          </cell>
          <cell r="H279">
            <v>150</v>
          </cell>
          <cell r="I279">
            <v>2002</v>
          </cell>
          <cell r="J279">
            <v>0</v>
          </cell>
          <cell r="K279">
            <v>2</v>
          </cell>
          <cell r="L279" t="str">
            <v>GARL.4.G</v>
          </cell>
        </row>
        <row r="280">
          <cell r="A280">
            <v>11084471</v>
          </cell>
          <cell r="B280" t="str">
            <v>G1</v>
          </cell>
          <cell r="C280" t="str">
            <v>PF</v>
          </cell>
          <cell r="D280" t="str">
            <v>CEVA</v>
          </cell>
          <cell r="E280" t="str">
            <v>MG-A-13C</v>
          </cell>
          <cell r="F280" t="str">
            <v>BRACADEIRA</v>
          </cell>
          <cell r="G280" t="str">
            <v>PROGERAL</v>
          </cell>
          <cell r="H280">
            <v>100</v>
          </cell>
          <cell r="I280">
            <v>2002</v>
          </cell>
          <cell r="J280">
            <v>0</v>
          </cell>
          <cell r="K280">
            <v>2</v>
          </cell>
          <cell r="L280" t="str">
            <v>GARL.4.G</v>
          </cell>
          <cell r="M280" t="str">
            <v>F23</v>
          </cell>
          <cell r="N280">
            <v>1</v>
          </cell>
          <cell r="O280">
            <v>1</v>
          </cell>
          <cell r="P280">
            <v>2</v>
          </cell>
        </row>
        <row r="281">
          <cell r="A281">
            <v>11085081</v>
          </cell>
          <cell r="B281" t="str">
            <v>G1</v>
          </cell>
          <cell r="C281" t="str">
            <v>PF</v>
          </cell>
          <cell r="D281" t="str">
            <v>CEVA</v>
          </cell>
          <cell r="E281" t="str">
            <v>MG-A-06B</v>
          </cell>
          <cell r="F281" t="str">
            <v>PORCA SEXT</v>
          </cell>
          <cell r="G281" t="str">
            <v>NEUMAYER TEK</v>
          </cell>
          <cell r="H281">
            <v>2000</v>
          </cell>
          <cell r="I281">
            <v>2001</v>
          </cell>
          <cell r="J281">
            <v>0</v>
          </cell>
          <cell r="K281">
            <v>1</v>
          </cell>
          <cell r="L281" t="str">
            <v>GARL.4.G</v>
          </cell>
          <cell r="M281" t="str">
            <v>F23</v>
          </cell>
          <cell r="N281">
            <v>1</v>
          </cell>
          <cell r="O281">
            <v>1</v>
          </cell>
          <cell r="P281">
            <v>2</v>
          </cell>
        </row>
        <row r="282">
          <cell r="A282">
            <v>11085081</v>
          </cell>
          <cell r="B282" t="str">
            <v>G1</v>
          </cell>
          <cell r="C282" t="str">
            <v>PF</v>
          </cell>
          <cell r="D282" t="str">
            <v>CEVA</v>
          </cell>
          <cell r="E282" t="str">
            <v>MG-A-06B</v>
          </cell>
          <cell r="F282" t="str">
            <v>PORCA SEXT</v>
          </cell>
          <cell r="G282" t="str">
            <v>NEUMAYER TEK</v>
          </cell>
          <cell r="H282">
            <v>2000</v>
          </cell>
          <cell r="I282">
            <v>2001</v>
          </cell>
          <cell r="J282">
            <v>0</v>
          </cell>
          <cell r="K282">
            <v>1</v>
          </cell>
          <cell r="L282" t="str">
            <v>GARL.4.G</v>
          </cell>
          <cell r="M282" t="str">
            <v>F23</v>
          </cell>
          <cell r="N282">
            <v>1</v>
          </cell>
          <cell r="O282">
            <v>1</v>
          </cell>
          <cell r="P282">
            <v>2</v>
          </cell>
        </row>
        <row r="283">
          <cell r="A283">
            <v>11088692</v>
          </cell>
          <cell r="B283" t="str">
            <v>G1</v>
          </cell>
          <cell r="C283" t="str">
            <v>PF</v>
          </cell>
          <cell r="D283" t="str">
            <v>CEVA</v>
          </cell>
          <cell r="E283" t="str">
            <v>MG-A-07B</v>
          </cell>
          <cell r="F283" t="str">
            <v>PARAFUSO A</v>
          </cell>
          <cell r="G283" t="str">
            <v>LIPOS</v>
          </cell>
          <cell r="H283">
            <v>2000</v>
          </cell>
          <cell r="I283">
            <v>2001</v>
          </cell>
          <cell r="J283">
            <v>0</v>
          </cell>
          <cell r="K283">
            <v>1</v>
          </cell>
          <cell r="L283" t="str">
            <v>GARL.4.G</v>
          </cell>
          <cell r="M283" t="str">
            <v>F23</v>
          </cell>
          <cell r="N283">
            <v>1</v>
          </cell>
          <cell r="O283">
            <v>1</v>
          </cell>
          <cell r="P283">
            <v>2</v>
          </cell>
        </row>
        <row r="284">
          <cell r="A284">
            <v>11092631</v>
          </cell>
          <cell r="B284" t="str">
            <v>G1</v>
          </cell>
          <cell r="C284" t="str">
            <v>PF</v>
          </cell>
          <cell r="D284" t="str">
            <v>CEVA</v>
          </cell>
          <cell r="E284" t="str">
            <v>MG-A-02B</v>
          </cell>
          <cell r="F284" t="str">
            <v>PARAF SLIDER</v>
          </cell>
          <cell r="G284" t="str">
            <v>NEDSCHROEF A</v>
          </cell>
          <cell r="H284">
            <v>2000</v>
          </cell>
          <cell r="I284">
            <v>2001</v>
          </cell>
          <cell r="J284">
            <v>0</v>
          </cell>
          <cell r="K284">
            <v>1</v>
          </cell>
          <cell r="L284" t="str">
            <v>GARL.4.G</v>
          </cell>
          <cell r="M284" t="str">
            <v>F23</v>
          </cell>
          <cell r="N284">
            <v>1</v>
          </cell>
          <cell r="O284">
            <v>1</v>
          </cell>
          <cell r="P284">
            <v>2</v>
          </cell>
        </row>
        <row r="285">
          <cell r="A285">
            <v>11092631</v>
          </cell>
          <cell r="B285" t="str">
            <v>G1</v>
          </cell>
          <cell r="C285" t="str">
            <v>PF</v>
          </cell>
          <cell r="D285" t="str">
            <v>CEVA</v>
          </cell>
          <cell r="E285" t="str">
            <v>MG-A-02B</v>
          </cell>
          <cell r="F285" t="str">
            <v>PARAF SLIDER</v>
          </cell>
          <cell r="G285" t="str">
            <v>NEDSCHROEF A</v>
          </cell>
          <cell r="H285">
            <v>2000</v>
          </cell>
          <cell r="I285">
            <v>2001</v>
          </cell>
          <cell r="J285">
            <v>0</v>
          </cell>
          <cell r="K285">
            <v>1</v>
          </cell>
          <cell r="L285" t="str">
            <v>GARL.4.G</v>
          </cell>
          <cell r="M285" t="str">
            <v>F23</v>
          </cell>
          <cell r="N285">
            <v>1</v>
          </cell>
          <cell r="O285">
            <v>1</v>
          </cell>
          <cell r="P285">
            <v>2</v>
          </cell>
        </row>
        <row r="286">
          <cell r="A286">
            <v>11092631</v>
          </cell>
          <cell r="B286" t="str">
            <v>G1</v>
          </cell>
          <cell r="C286" t="str">
            <v>PF</v>
          </cell>
          <cell r="D286" t="str">
            <v>CEVA</v>
          </cell>
          <cell r="E286" t="str">
            <v>MG-A-02B</v>
          </cell>
          <cell r="F286" t="str">
            <v>PARAF SLIDER</v>
          </cell>
          <cell r="G286" t="str">
            <v>NEDSCHROEF A</v>
          </cell>
          <cell r="H286">
            <v>2000</v>
          </cell>
          <cell r="I286">
            <v>2001</v>
          </cell>
          <cell r="J286">
            <v>0</v>
          </cell>
          <cell r="K286">
            <v>1</v>
          </cell>
          <cell r="L286" t="str">
            <v>GARL.4.G</v>
          </cell>
          <cell r="M286" t="str">
            <v>F23</v>
          </cell>
          <cell r="N286">
            <v>1</v>
          </cell>
          <cell r="O286">
            <v>1</v>
          </cell>
          <cell r="P286">
            <v>2</v>
          </cell>
        </row>
        <row r="287">
          <cell r="A287">
            <v>11093321</v>
          </cell>
          <cell r="B287" t="str">
            <v>G1</v>
          </cell>
          <cell r="C287" t="str">
            <v>PF</v>
          </cell>
          <cell r="D287" t="str">
            <v>CEVA</v>
          </cell>
          <cell r="E287" t="str">
            <v>MG-A-12B</v>
          </cell>
          <cell r="F287" t="str">
            <v>PARAFUSO 4</v>
          </cell>
          <cell r="G287" t="str">
            <v>CONTINENTAL</v>
          </cell>
          <cell r="H287">
            <v>2500</v>
          </cell>
          <cell r="I287">
            <v>2001</v>
          </cell>
          <cell r="J287">
            <v>0</v>
          </cell>
          <cell r="K287">
            <v>1</v>
          </cell>
          <cell r="L287" t="str">
            <v>GARL.4.G</v>
          </cell>
          <cell r="M287" t="str">
            <v>F23</v>
          </cell>
          <cell r="N287">
            <v>1</v>
          </cell>
          <cell r="O287">
            <v>1</v>
          </cell>
          <cell r="P287">
            <v>2</v>
          </cell>
        </row>
        <row r="288">
          <cell r="A288">
            <v>11099381</v>
          </cell>
          <cell r="B288" t="str">
            <v>G1</v>
          </cell>
          <cell r="C288" t="str">
            <v>PF</v>
          </cell>
          <cell r="D288" t="str">
            <v>CEVA</v>
          </cell>
          <cell r="E288" t="str">
            <v>MG-A-05B</v>
          </cell>
          <cell r="F288" t="str">
            <v>PARAFUSO A</v>
          </cell>
          <cell r="G288" t="str">
            <v>LIPOS</v>
          </cell>
          <cell r="H288">
            <v>5000</v>
          </cell>
          <cell r="I288">
            <v>2001</v>
          </cell>
          <cell r="J288">
            <v>0</v>
          </cell>
          <cell r="K288">
            <v>1</v>
          </cell>
          <cell r="L288" t="str">
            <v>GARL.4.G</v>
          </cell>
          <cell r="M288" t="str">
            <v>F23</v>
          </cell>
          <cell r="N288">
            <v>1</v>
          </cell>
          <cell r="O288">
            <v>1</v>
          </cell>
          <cell r="P288">
            <v>2</v>
          </cell>
        </row>
        <row r="289">
          <cell r="A289">
            <v>24578326</v>
          </cell>
          <cell r="B289" t="str">
            <v>G1</v>
          </cell>
          <cell r="D289" t="str">
            <v>CEVA</v>
          </cell>
          <cell r="E289" t="str">
            <v>MG-C-01</v>
          </cell>
          <cell r="F289" t="str">
            <v>ALAVANCA LS</v>
          </cell>
          <cell r="G289" t="str">
            <v>PROEMA</v>
          </cell>
          <cell r="H289">
            <v>30</v>
          </cell>
          <cell r="I289" t="str">
            <v>RACK</v>
          </cell>
          <cell r="J289">
            <v>0</v>
          </cell>
          <cell r="K289">
            <v>1</v>
          </cell>
          <cell r="L289" t="str">
            <v>GARL.4.G</v>
          </cell>
        </row>
        <row r="290">
          <cell r="A290">
            <v>24578327</v>
          </cell>
          <cell r="B290" t="str">
            <v>G1</v>
          </cell>
          <cell r="D290" t="str">
            <v>CEVA</v>
          </cell>
          <cell r="E290" t="str">
            <v>MG-C-02</v>
          </cell>
          <cell r="F290" t="str">
            <v>ALAVANCA LT</v>
          </cell>
          <cell r="G290" t="str">
            <v>PROEMA</v>
          </cell>
          <cell r="H290">
            <v>30</v>
          </cell>
          <cell r="I290" t="str">
            <v>RACK</v>
          </cell>
          <cell r="J290">
            <v>0</v>
          </cell>
          <cell r="K290">
            <v>1</v>
          </cell>
          <cell r="L290" t="str">
            <v>GARL.4.G</v>
          </cell>
        </row>
        <row r="291">
          <cell r="A291">
            <v>52251275</v>
          </cell>
          <cell r="B291" t="str">
            <v>G1</v>
          </cell>
          <cell r="C291" t="str">
            <v>PF</v>
          </cell>
          <cell r="D291" t="str">
            <v>CEVA</v>
          </cell>
          <cell r="E291" t="str">
            <v>MG-A-05C</v>
          </cell>
          <cell r="F291" t="str">
            <v>ETQ POLUIÇÃO</v>
          </cell>
          <cell r="G291" t="str">
            <v>JL</v>
          </cell>
          <cell r="H291">
            <v>1000</v>
          </cell>
          <cell r="I291">
            <v>2001</v>
          </cell>
          <cell r="J291">
            <v>0</v>
          </cell>
          <cell r="K291">
            <v>1</v>
          </cell>
          <cell r="L291" t="str">
            <v>GARL.4.G</v>
          </cell>
          <cell r="M291" t="str">
            <v>F24</v>
          </cell>
          <cell r="N291">
            <v>1</v>
          </cell>
          <cell r="O291">
            <v>1</v>
          </cell>
          <cell r="P291">
            <v>2</v>
          </cell>
        </row>
        <row r="292">
          <cell r="A292">
            <v>52269769</v>
          </cell>
          <cell r="B292" t="str">
            <v>G1</v>
          </cell>
          <cell r="C292" t="str">
            <v>SJ</v>
          </cell>
          <cell r="D292" t="str">
            <v>CEVA</v>
          </cell>
          <cell r="E292" t="str">
            <v>MG-A-06C</v>
          </cell>
          <cell r="F292" t="str">
            <v>ETQ IGNICAO</v>
          </cell>
          <cell r="G292" t="str">
            <v>JL</v>
          </cell>
          <cell r="H292">
            <v>1000</v>
          </cell>
          <cell r="I292">
            <v>2001</v>
          </cell>
          <cell r="J292">
            <v>0</v>
          </cell>
          <cell r="K292">
            <v>1</v>
          </cell>
          <cell r="L292" t="str">
            <v>GARL.4.G</v>
          </cell>
          <cell r="M292" t="str">
            <v>F24</v>
          </cell>
          <cell r="N292">
            <v>1</v>
          </cell>
          <cell r="O292">
            <v>1</v>
          </cell>
          <cell r="P292">
            <v>2</v>
          </cell>
        </row>
        <row r="293">
          <cell r="A293">
            <v>90045638</v>
          </cell>
          <cell r="B293" t="str">
            <v>G1</v>
          </cell>
          <cell r="C293" t="str">
            <v>RO</v>
          </cell>
          <cell r="D293" t="str">
            <v>CEVA</v>
          </cell>
          <cell r="E293" t="str">
            <v>MG-A-04C</v>
          </cell>
          <cell r="F293" t="str">
            <v>DRENO SOLEIRA</v>
          </cell>
          <cell r="G293" t="str">
            <v>SILIBOR</v>
          </cell>
          <cell r="H293">
            <v>1500</v>
          </cell>
          <cell r="I293">
            <v>2001</v>
          </cell>
          <cell r="J293">
            <v>0</v>
          </cell>
          <cell r="K293">
            <v>1</v>
          </cell>
          <cell r="L293" t="str">
            <v>GARL.4.G</v>
          </cell>
          <cell r="M293" t="str">
            <v>F23</v>
          </cell>
          <cell r="N293">
            <v>1</v>
          </cell>
          <cell r="O293">
            <v>1</v>
          </cell>
          <cell r="P293">
            <v>2</v>
          </cell>
        </row>
        <row r="294">
          <cell r="A294">
            <v>90052801</v>
          </cell>
          <cell r="B294" t="str">
            <v>G1</v>
          </cell>
          <cell r="C294" t="str">
            <v>PF</v>
          </cell>
          <cell r="D294" t="str">
            <v>CEVA</v>
          </cell>
          <cell r="E294" t="str">
            <v>Minomi</v>
          </cell>
          <cell r="F294" t="str">
            <v>MOLA-GANCH</v>
          </cell>
          <cell r="G294" t="str">
            <v>LOOPSMOL</v>
          </cell>
          <cell r="H294">
            <v>300</v>
          </cell>
          <cell r="I294">
            <v>2001</v>
          </cell>
          <cell r="J294">
            <v>0</v>
          </cell>
          <cell r="K294">
            <v>1</v>
          </cell>
          <cell r="L294" t="str">
            <v>GARL.4.G</v>
          </cell>
          <cell r="M294" t="str">
            <v>F23</v>
          </cell>
          <cell r="N294">
            <v>1</v>
          </cell>
          <cell r="O294">
            <v>2</v>
          </cell>
          <cell r="P294">
            <v>2</v>
          </cell>
        </row>
        <row r="295">
          <cell r="A295">
            <v>90052801</v>
          </cell>
          <cell r="B295" t="str">
            <v>G1</v>
          </cell>
          <cell r="C295" t="str">
            <v>SJ</v>
          </cell>
          <cell r="D295" t="str">
            <v>CEVA</v>
          </cell>
          <cell r="E295" t="str">
            <v>MG-A-03C</v>
          </cell>
          <cell r="F295" t="str">
            <v>MOLA-GANCH</v>
          </cell>
          <cell r="G295" t="str">
            <v>LOOPSMOL</v>
          </cell>
          <cell r="H295">
            <v>300</v>
          </cell>
          <cell r="I295">
            <v>2001</v>
          </cell>
          <cell r="J295">
            <v>0</v>
          </cell>
          <cell r="K295">
            <v>1</v>
          </cell>
          <cell r="L295" t="str">
            <v>GARL.4.G</v>
          </cell>
          <cell r="M295" t="str">
            <v>F23</v>
          </cell>
          <cell r="N295">
            <v>1</v>
          </cell>
          <cell r="O295">
            <v>1</v>
          </cell>
          <cell r="P295">
            <v>2</v>
          </cell>
        </row>
        <row r="296">
          <cell r="A296">
            <v>90086885</v>
          </cell>
          <cell r="B296" t="str">
            <v>G1</v>
          </cell>
          <cell r="C296" t="str">
            <v>PF</v>
          </cell>
          <cell r="D296" t="str">
            <v>CEVA</v>
          </cell>
          <cell r="E296" t="str">
            <v>MG-A-03B</v>
          </cell>
          <cell r="F296" t="str">
            <v>RESPIRO TRANS</v>
          </cell>
          <cell r="G296" t="str">
            <v>COFAZ</v>
          </cell>
          <cell r="H296">
            <v>200</v>
          </cell>
          <cell r="I296">
            <v>2001</v>
          </cell>
          <cell r="J296">
            <v>0</v>
          </cell>
          <cell r="K296">
            <v>1</v>
          </cell>
          <cell r="L296" t="str">
            <v>GARL.4.G</v>
          </cell>
          <cell r="M296" t="str">
            <v>F23</v>
          </cell>
          <cell r="N296">
            <v>1</v>
          </cell>
          <cell r="O296">
            <v>1</v>
          </cell>
          <cell r="P296">
            <v>2</v>
          </cell>
        </row>
        <row r="297">
          <cell r="A297">
            <v>90120638</v>
          </cell>
          <cell r="B297" t="str">
            <v>G1</v>
          </cell>
          <cell r="C297" t="str">
            <v>SJ</v>
          </cell>
          <cell r="D297" t="str">
            <v>CEVA</v>
          </cell>
          <cell r="E297" t="str">
            <v>MG-A-06B</v>
          </cell>
          <cell r="F297" t="str">
            <v>TRAVA BCOTRAS</v>
          </cell>
          <cell r="G297" t="str">
            <v>ISRINGHAUSEN</v>
          </cell>
          <cell r="H297">
            <v>10000</v>
          </cell>
          <cell r="I297">
            <v>2001</v>
          </cell>
          <cell r="J297">
            <v>0</v>
          </cell>
          <cell r="K297">
            <v>1</v>
          </cell>
          <cell r="L297" t="str">
            <v>GARL.4.G</v>
          </cell>
          <cell r="M297" t="str">
            <v>F24</v>
          </cell>
          <cell r="N297">
            <v>1</v>
          </cell>
          <cell r="O297">
            <v>1</v>
          </cell>
          <cell r="P297">
            <v>2</v>
          </cell>
        </row>
        <row r="298">
          <cell r="A298">
            <v>90135334</v>
          </cell>
          <cell r="B298" t="str">
            <v>G1</v>
          </cell>
          <cell r="C298" t="str">
            <v>SJ</v>
          </cell>
          <cell r="D298" t="str">
            <v>CEVA</v>
          </cell>
          <cell r="E298" t="str">
            <v>MG-A-15C</v>
          </cell>
          <cell r="F298" t="str">
            <v>ARRUELA 10</v>
          </cell>
          <cell r="G298" t="str">
            <v>BARILE</v>
          </cell>
          <cell r="H298">
            <v>1000</v>
          </cell>
          <cell r="I298">
            <v>2001</v>
          </cell>
          <cell r="J298">
            <v>0</v>
          </cell>
          <cell r="K298">
            <v>1</v>
          </cell>
          <cell r="L298" t="str">
            <v>GARL.4.G</v>
          </cell>
          <cell r="M298" t="str">
            <v>F24</v>
          </cell>
          <cell r="N298">
            <v>1</v>
          </cell>
          <cell r="O298">
            <v>1</v>
          </cell>
          <cell r="P298">
            <v>2</v>
          </cell>
        </row>
        <row r="299">
          <cell r="A299">
            <v>90138810</v>
          </cell>
          <cell r="B299" t="str">
            <v>G1</v>
          </cell>
          <cell r="C299" t="str">
            <v>PN</v>
          </cell>
          <cell r="D299" t="str">
            <v>CEVA</v>
          </cell>
          <cell r="E299" t="str">
            <v>MG-A-06C</v>
          </cell>
          <cell r="F299" t="str">
            <v>REBITE EXP</v>
          </cell>
          <cell r="G299" t="str">
            <v>A RAYMOND</v>
          </cell>
          <cell r="H299">
            <v>1500</v>
          </cell>
          <cell r="I299">
            <v>2001</v>
          </cell>
          <cell r="J299">
            <v>0</v>
          </cell>
          <cell r="K299">
            <v>2</v>
          </cell>
          <cell r="L299" t="str">
            <v>GARL.4.G</v>
          </cell>
          <cell r="M299" t="str">
            <v>F24</v>
          </cell>
          <cell r="N299">
            <v>1</v>
          </cell>
          <cell r="O299">
            <v>1</v>
          </cell>
          <cell r="P299">
            <v>2</v>
          </cell>
        </row>
        <row r="300">
          <cell r="A300">
            <v>90138810</v>
          </cell>
          <cell r="B300" t="str">
            <v>G1</v>
          </cell>
          <cell r="C300" t="str">
            <v>SJ</v>
          </cell>
          <cell r="D300" t="str">
            <v>CEVA</v>
          </cell>
          <cell r="E300" t="str">
            <v>MG-A-6C</v>
          </cell>
          <cell r="F300" t="str">
            <v>REBITE EXPANS</v>
          </cell>
          <cell r="G300" t="str">
            <v>A RAYMON</v>
          </cell>
          <cell r="H300">
            <v>1500</v>
          </cell>
          <cell r="I300">
            <v>2001</v>
          </cell>
          <cell r="J300">
            <v>0</v>
          </cell>
          <cell r="K300">
            <v>2</v>
          </cell>
          <cell r="L300" t="str">
            <v>GARL.4.G</v>
          </cell>
          <cell r="M300" t="str">
            <v>F24</v>
          </cell>
          <cell r="N300">
            <v>1</v>
          </cell>
          <cell r="O300">
            <v>1</v>
          </cell>
          <cell r="P300">
            <v>2</v>
          </cell>
        </row>
        <row r="301">
          <cell r="A301">
            <v>90138810</v>
          </cell>
          <cell r="B301" t="str">
            <v>G1</v>
          </cell>
          <cell r="D301" t="str">
            <v>CEVA</v>
          </cell>
          <cell r="E301" t="str">
            <v>MG-A-6C</v>
          </cell>
          <cell r="F301" t="str">
            <v>REBITE EXPANS</v>
          </cell>
          <cell r="G301" t="str">
            <v>A RAYMON</v>
          </cell>
          <cell r="H301">
            <v>1500</v>
          </cell>
          <cell r="I301">
            <v>2001</v>
          </cell>
          <cell r="J301">
            <v>0</v>
          </cell>
          <cell r="K301">
            <v>2</v>
          </cell>
          <cell r="L301" t="str">
            <v>GARL.4.G</v>
          </cell>
        </row>
        <row r="302">
          <cell r="A302">
            <v>90196234</v>
          </cell>
          <cell r="B302" t="str">
            <v>G1</v>
          </cell>
          <cell r="C302" t="str">
            <v>SJ</v>
          </cell>
          <cell r="D302" t="str">
            <v>CEVA</v>
          </cell>
          <cell r="E302" t="str">
            <v>MG-A-08C</v>
          </cell>
          <cell r="F302" t="str">
            <v>EXCENT PARABR</v>
          </cell>
          <cell r="G302" t="str">
            <v>ITW DELFAST</v>
          </cell>
          <cell r="H302">
            <v>144</v>
          </cell>
          <cell r="I302">
            <v>2001</v>
          </cell>
          <cell r="J302">
            <v>0</v>
          </cell>
          <cell r="K302">
            <v>2</v>
          </cell>
          <cell r="L302" t="str">
            <v>GARL.4.G</v>
          </cell>
          <cell r="M302" t="str">
            <v>F24</v>
          </cell>
          <cell r="N302">
            <v>1</v>
          </cell>
          <cell r="O302">
            <v>1</v>
          </cell>
          <cell r="P302">
            <v>2</v>
          </cell>
        </row>
        <row r="303">
          <cell r="A303">
            <v>90224215</v>
          </cell>
          <cell r="B303" t="str">
            <v>G1</v>
          </cell>
          <cell r="C303" t="str">
            <v>PF</v>
          </cell>
          <cell r="D303" t="str">
            <v>CEVA</v>
          </cell>
          <cell r="E303" t="str">
            <v>MG-A-13B</v>
          </cell>
          <cell r="F303" t="str">
            <v>COXIM DIAN CA</v>
          </cell>
          <cell r="G303" t="str">
            <v>NEOBOR</v>
          </cell>
          <cell r="H303">
            <v>400</v>
          </cell>
          <cell r="I303">
            <v>2002</v>
          </cell>
          <cell r="J303">
            <v>0</v>
          </cell>
          <cell r="K303">
            <v>2</v>
          </cell>
          <cell r="L303" t="str">
            <v>GARL.4.G</v>
          </cell>
          <cell r="M303" t="str">
            <v>F23</v>
          </cell>
          <cell r="N303">
            <v>1</v>
          </cell>
          <cell r="O303">
            <v>1</v>
          </cell>
          <cell r="P303">
            <v>2</v>
          </cell>
        </row>
        <row r="304">
          <cell r="A304">
            <v>90224215</v>
          </cell>
          <cell r="B304" t="str">
            <v>G1</v>
          </cell>
          <cell r="D304" t="str">
            <v>CEVA</v>
          </cell>
          <cell r="E304" t="str">
            <v>MG-B-12B</v>
          </cell>
          <cell r="F304" t="str">
            <v>COXIM DIAN CA</v>
          </cell>
          <cell r="G304" t="str">
            <v>NEOBOR</v>
          </cell>
          <cell r="H304">
            <v>400</v>
          </cell>
          <cell r="I304">
            <v>2002</v>
          </cell>
          <cell r="J304">
            <v>0</v>
          </cell>
          <cell r="K304">
            <v>3</v>
          </cell>
          <cell r="L304" t="str">
            <v>GARL.4.G</v>
          </cell>
        </row>
        <row r="305">
          <cell r="A305">
            <v>90225737</v>
          </cell>
          <cell r="B305" t="str">
            <v>G1</v>
          </cell>
          <cell r="C305" t="str">
            <v>PF</v>
          </cell>
          <cell r="D305" t="str">
            <v>CEVA</v>
          </cell>
          <cell r="E305" t="str">
            <v>MG-A-05C</v>
          </cell>
          <cell r="F305" t="str">
            <v>SUPORTE</v>
          </cell>
          <cell r="G305" t="str">
            <v>FANANDRI</v>
          </cell>
          <cell r="H305">
            <v>1500</v>
          </cell>
          <cell r="I305">
            <v>2001</v>
          </cell>
          <cell r="J305">
            <v>0</v>
          </cell>
          <cell r="K305">
            <v>1</v>
          </cell>
          <cell r="L305" t="str">
            <v>GARL.4.G</v>
          </cell>
          <cell r="M305" t="str">
            <v>F23</v>
          </cell>
          <cell r="N305">
            <v>1</v>
          </cell>
          <cell r="O305">
            <v>1</v>
          </cell>
          <cell r="P305">
            <v>2</v>
          </cell>
        </row>
        <row r="306">
          <cell r="A306">
            <v>90227753</v>
          </cell>
          <cell r="B306" t="str">
            <v>G1</v>
          </cell>
          <cell r="C306" t="str">
            <v>PF</v>
          </cell>
          <cell r="D306" t="str">
            <v>CEVA</v>
          </cell>
          <cell r="E306" t="str">
            <v>GARL.4.G</v>
          </cell>
          <cell r="F306" t="str">
            <v>PORCA ESPE</v>
          </cell>
          <cell r="G306" t="str">
            <v>A RAYMON</v>
          </cell>
          <cell r="H306">
            <v>1500</v>
          </cell>
          <cell r="I306">
            <v>2001</v>
          </cell>
          <cell r="J306">
            <v>0</v>
          </cell>
          <cell r="K306">
            <v>1</v>
          </cell>
          <cell r="L306" t="str">
            <v>GARL.4.G</v>
          </cell>
          <cell r="M306" t="str">
            <v>F24</v>
          </cell>
          <cell r="N306">
            <v>1</v>
          </cell>
          <cell r="O306">
            <v>1</v>
          </cell>
          <cell r="P306">
            <v>2</v>
          </cell>
        </row>
        <row r="307">
          <cell r="A307">
            <v>90228223</v>
          </cell>
          <cell r="B307" t="str">
            <v>G1</v>
          </cell>
          <cell r="C307" t="str">
            <v>PN</v>
          </cell>
          <cell r="D307" t="str">
            <v>CEVA</v>
          </cell>
          <cell r="E307" t="str">
            <v>MG-A-03B</v>
          </cell>
          <cell r="F307" t="str">
            <v>RETENTOR DA BATERIA</v>
          </cell>
          <cell r="G307" t="str">
            <v>BAPTISTUCCI</v>
          </cell>
          <cell r="H307">
            <v>200</v>
          </cell>
          <cell r="I307">
            <v>2001</v>
          </cell>
          <cell r="J307">
            <v>0</v>
          </cell>
          <cell r="K307">
            <v>1</v>
          </cell>
          <cell r="L307" t="str">
            <v>GARL.4.G</v>
          </cell>
          <cell r="M307" t="str">
            <v>F23</v>
          </cell>
          <cell r="N307">
            <v>1</v>
          </cell>
          <cell r="O307">
            <v>1</v>
          </cell>
          <cell r="P307">
            <v>5</v>
          </cell>
        </row>
        <row r="308">
          <cell r="A308">
            <v>90230960</v>
          </cell>
          <cell r="B308" t="str">
            <v>G1</v>
          </cell>
          <cell r="C308" t="str">
            <v>PN</v>
          </cell>
          <cell r="D308" t="str">
            <v>CEVA</v>
          </cell>
          <cell r="E308" t="str">
            <v>GARL.4.G</v>
          </cell>
          <cell r="F308" t="str">
            <v>PORCA EXPANS</v>
          </cell>
          <cell r="G308" t="str">
            <v>A RAYMON</v>
          </cell>
          <cell r="H308">
            <v>2500</v>
          </cell>
          <cell r="I308">
            <v>2001</v>
          </cell>
          <cell r="J308">
            <v>0</v>
          </cell>
          <cell r="K308">
            <v>1</v>
          </cell>
          <cell r="L308" t="str">
            <v>GARL.4.G</v>
          </cell>
          <cell r="M308" t="str">
            <v>F23</v>
          </cell>
          <cell r="N308">
            <v>1</v>
          </cell>
          <cell r="O308">
            <v>1</v>
          </cell>
          <cell r="P308">
            <v>5</v>
          </cell>
        </row>
        <row r="309">
          <cell r="A309">
            <v>90242902</v>
          </cell>
          <cell r="B309" t="str">
            <v>G1</v>
          </cell>
          <cell r="C309" t="str">
            <v>PF</v>
          </cell>
          <cell r="D309" t="str">
            <v>CEVA</v>
          </cell>
          <cell r="E309" t="str">
            <v>MG-A-02B</v>
          </cell>
          <cell r="F309" t="str">
            <v>CABO MASSA</v>
          </cell>
          <cell r="G309" t="str">
            <v>CIAFUNDI</v>
          </cell>
          <cell r="H309">
            <v>400</v>
          </cell>
          <cell r="I309">
            <v>2002</v>
          </cell>
          <cell r="J309">
            <v>0</v>
          </cell>
          <cell r="K309">
            <v>1</v>
          </cell>
          <cell r="L309" t="str">
            <v>GARL.4.G</v>
          </cell>
          <cell r="M309" t="str">
            <v>F23</v>
          </cell>
          <cell r="N309">
            <v>1</v>
          </cell>
          <cell r="O309">
            <v>1</v>
          </cell>
          <cell r="P309">
            <v>2</v>
          </cell>
        </row>
        <row r="310">
          <cell r="A310">
            <v>90243382</v>
          </cell>
          <cell r="B310" t="str">
            <v>G1</v>
          </cell>
          <cell r="C310" t="str">
            <v>PF</v>
          </cell>
          <cell r="D310" t="str">
            <v>CEVA</v>
          </cell>
          <cell r="E310" t="str">
            <v>GARL.4.G</v>
          </cell>
          <cell r="F310" t="str">
            <v xml:space="preserve"> PRESILHA</v>
          </cell>
          <cell r="G310" t="str">
            <v xml:space="preserve"> A RAYMON </v>
          </cell>
          <cell r="H310">
            <v>2000</v>
          </cell>
          <cell r="I310">
            <v>2001</v>
          </cell>
          <cell r="J310">
            <v>0</v>
          </cell>
          <cell r="K310">
            <v>1</v>
          </cell>
          <cell r="L310" t="str">
            <v>GARL.4.G</v>
          </cell>
          <cell r="M310" t="str">
            <v>F23</v>
          </cell>
          <cell r="N310">
            <v>1</v>
          </cell>
          <cell r="O310">
            <v>1</v>
          </cell>
          <cell r="P310">
            <v>5</v>
          </cell>
        </row>
        <row r="311">
          <cell r="A311">
            <v>90244334</v>
          </cell>
          <cell r="B311" t="str">
            <v>G1</v>
          </cell>
          <cell r="C311" t="str">
            <v>PF</v>
          </cell>
          <cell r="D311" t="str">
            <v>CEVA</v>
          </cell>
          <cell r="E311" t="str">
            <v>MG-A-12C</v>
          </cell>
          <cell r="F311" t="str">
            <v>COX BOOST PR</v>
          </cell>
          <cell r="G311" t="str">
            <v>SILIBOR</v>
          </cell>
          <cell r="H311">
            <v>3000</v>
          </cell>
          <cell r="I311">
            <v>2001</v>
          </cell>
          <cell r="J311">
            <v>0</v>
          </cell>
          <cell r="K311">
            <v>1</v>
          </cell>
          <cell r="L311" t="str">
            <v>GARL.4.G</v>
          </cell>
          <cell r="M311" t="str">
            <v>F23</v>
          </cell>
          <cell r="N311">
            <v>1</v>
          </cell>
          <cell r="O311">
            <v>1</v>
          </cell>
          <cell r="P311">
            <v>5</v>
          </cell>
        </row>
        <row r="312">
          <cell r="A312">
            <v>90246867</v>
          </cell>
          <cell r="B312" t="str">
            <v>G1</v>
          </cell>
          <cell r="C312" t="str">
            <v>PF</v>
          </cell>
          <cell r="D312" t="str">
            <v>CEVA</v>
          </cell>
          <cell r="E312" t="str">
            <v>MG-A-03C</v>
          </cell>
          <cell r="F312" t="str">
            <v>SUPORTE HASTE COFRE</v>
          </cell>
          <cell r="G312" t="str">
            <v>A RAYMON</v>
          </cell>
          <cell r="H312">
            <v>700</v>
          </cell>
          <cell r="I312">
            <v>2001</v>
          </cell>
          <cell r="J312">
            <v>0</v>
          </cell>
          <cell r="K312">
            <v>1</v>
          </cell>
          <cell r="L312" t="str">
            <v>GARL.4.G</v>
          </cell>
          <cell r="M312" t="str">
            <v>F23</v>
          </cell>
          <cell r="N312">
            <v>2</v>
          </cell>
          <cell r="O312">
            <v>1</v>
          </cell>
          <cell r="P312">
            <v>2</v>
          </cell>
        </row>
        <row r="313">
          <cell r="A313">
            <v>90278906</v>
          </cell>
          <cell r="B313" t="str">
            <v>G1</v>
          </cell>
          <cell r="C313" t="str">
            <v>PF</v>
          </cell>
          <cell r="D313" t="str">
            <v>CEVA</v>
          </cell>
          <cell r="E313" t="str">
            <v>MG-A-11C</v>
          </cell>
          <cell r="F313" t="str">
            <v>PRESILHA</v>
          </cell>
          <cell r="G313" t="str">
            <v>A RAYMOND</v>
          </cell>
          <cell r="H313">
            <v>1500</v>
          </cell>
          <cell r="I313">
            <v>2001</v>
          </cell>
          <cell r="J313">
            <v>0</v>
          </cell>
          <cell r="K313">
            <v>1</v>
          </cell>
          <cell r="L313" t="str">
            <v>GARL.4.G</v>
          </cell>
          <cell r="M313" t="str">
            <v>F23</v>
          </cell>
          <cell r="N313">
            <v>4</v>
          </cell>
          <cell r="O313">
            <v>1</v>
          </cell>
          <cell r="P313">
            <v>2</v>
          </cell>
        </row>
        <row r="314">
          <cell r="A314">
            <v>90286371</v>
          </cell>
          <cell r="B314" t="str">
            <v>G1</v>
          </cell>
          <cell r="C314" t="str">
            <v>PF</v>
          </cell>
          <cell r="D314" t="str">
            <v>CEVA</v>
          </cell>
          <cell r="E314" t="str">
            <v>MG-A-16C</v>
          </cell>
          <cell r="F314" t="str">
            <v>ACAB MOLA TT</v>
          </cell>
          <cell r="G314" t="str">
            <v>UNITUBE</v>
          </cell>
          <cell r="H314">
            <v>60</v>
          </cell>
          <cell r="I314">
            <v>2002</v>
          </cell>
          <cell r="J314">
            <v>0</v>
          </cell>
          <cell r="K314">
            <v>2</v>
          </cell>
          <cell r="L314" t="str">
            <v>GARL.4.G</v>
          </cell>
          <cell r="M314" t="str">
            <v>F23</v>
          </cell>
          <cell r="N314">
            <v>2</v>
          </cell>
          <cell r="O314">
            <v>1</v>
          </cell>
          <cell r="P314">
            <v>2</v>
          </cell>
        </row>
        <row r="315">
          <cell r="A315">
            <v>90287467</v>
          </cell>
          <cell r="B315" t="str">
            <v>G1</v>
          </cell>
          <cell r="D315" t="str">
            <v>CEVA</v>
          </cell>
          <cell r="E315" t="str">
            <v>MG-A-09C</v>
          </cell>
          <cell r="F315" t="str">
            <v>PORCA</v>
          </cell>
          <cell r="G315" t="str">
            <v>A RAYMOND</v>
          </cell>
          <cell r="H315">
            <v>3000</v>
          </cell>
          <cell r="I315">
            <v>2001</v>
          </cell>
          <cell r="J315">
            <v>0</v>
          </cell>
          <cell r="K315">
            <v>1</v>
          </cell>
          <cell r="L315" t="str">
            <v>GARL.4.G</v>
          </cell>
        </row>
        <row r="316">
          <cell r="A316">
            <v>90289265</v>
          </cell>
          <cell r="B316" t="str">
            <v>G1</v>
          </cell>
          <cell r="C316" t="str">
            <v>PF</v>
          </cell>
          <cell r="D316" t="str">
            <v>CEVA</v>
          </cell>
          <cell r="E316" t="str">
            <v>MG-A-08C</v>
          </cell>
          <cell r="F316" t="str">
            <v>PRESILHA</v>
          </cell>
          <cell r="G316" t="str">
            <v>A RAYMOND</v>
          </cell>
          <cell r="H316">
            <v>700</v>
          </cell>
          <cell r="I316">
            <v>2001</v>
          </cell>
          <cell r="J316">
            <v>0</v>
          </cell>
          <cell r="K316">
            <v>1</v>
          </cell>
          <cell r="L316" t="str">
            <v>GARL.4.G</v>
          </cell>
          <cell r="M316" t="str">
            <v>F24</v>
          </cell>
          <cell r="N316">
            <v>3</v>
          </cell>
          <cell r="O316">
            <v>1</v>
          </cell>
          <cell r="P316">
            <v>2</v>
          </cell>
        </row>
        <row r="317">
          <cell r="A317">
            <v>90289265</v>
          </cell>
          <cell r="B317" t="str">
            <v>G1</v>
          </cell>
          <cell r="C317" t="str">
            <v>PF</v>
          </cell>
          <cell r="D317" t="str">
            <v>CEVA</v>
          </cell>
          <cell r="E317" t="str">
            <v>GARL.4.G</v>
          </cell>
          <cell r="F317" t="str">
            <v>PRESILHA</v>
          </cell>
          <cell r="G317" t="str">
            <v>A RAYMOND</v>
          </cell>
          <cell r="H317">
            <v>700</v>
          </cell>
          <cell r="I317">
            <v>2001</v>
          </cell>
          <cell r="J317">
            <v>0</v>
          </cell>
          <cell r="K317">
            <v>1</v>
          </cell>
          <cell r="L317" t="str">
            <v>GARL.4.G</v>
          </cell>
          <cell r="M317" t="str">
            <v>F24</v>
          </cell>
          <cell r="N317">
            <v>3</v>
          </cell>
          <cell r="O317">
            <v>1</v>
          </cell>
          <cell r="P317">
            <v>2</v>
          </cell>
        </row>
        <row r="318">
          <cell r="A318">
            <v>90299232</v>
          </cell>
          <cell r="B318" t="str">
            <v>G1</v>
          </cell>
          <cell r="C318" t="str">
            <v>TC</v>
          </cell>
          <cell r="D318" t="str">
            <v>CEVA</v>
          </cell>
          <cell r="E318" t="str">
            <v>MG-A-14C</v>
          </cell>
          <cell r="F318" t="str">
            <v>PRESILHA-C</v>
          </cell>
          <cell r="G318" t="str">
            <v>A RAYMOND</v>
          </cell>
          <cell r="H318">
            <v>600</v>
          </cell>
          <cell r="I318">
            <v>2002</v>
          </cell>
          <cell r="J318">
            <v>0</v>
          </cell>
          <cell r="K318">
            <v>1</v>
          </cell>
          <cell r="L318" t="str">
            <v>GARL.4.G</v>
          </cell>
          <cell r="M318" t="str">
            <v>F23</v>
          </cell>
        </row>
        <row r="319">
          <cell r="A319">
            <v>90305189</v>
          </cell>
          <cell r="B319" t="str">
            <v>G1</v>
          </cell>
          <cell r="C319" t="str">
            <v>PF</v>
          </cell>
          <cell r="D319" t="str">
            <v>CEVA</v>
          </cell>
          <cell r="E319" t="str">
            <v>MG-A-05C</v>
          </cell>
          <cell r="F319" t="str">
            <v>TAMPAO</v>
          </cell>
          <cell r="G319" t="str">
            <v>SILIBOR</v>
          </cell>
          <cell r="H319">
            <v>400</v>
          </cell>
          <cell r="I319">
            <v>2001</v>
          </cell>
          <cell r="J319">
            <v>0</v>
          </cell>
          <cell r="K319">
            <v>2</v>
          </cell>
          <cell r="L319" t="str">
            <v>GARL.4.G</v>
          </cell>
          <cell r="M319" t="str">
            <v>F24</v>
          </cell>
          <cell r="N319">
            <v>8</v>
          </cell>
          <cell r="O319">
            <v>2</v>
          </cell>
          <cell r="P319">
            <v>2</v>
          </cell>
        </row>
        <row r="320">
          <cell r="A320">
            <v>90323550</v>
          </cell>
          <cell r="B320" t="str">
            <v>G1</v>
          </cell>
          <cell r="C320" t="str">
            <v>PF</v>
          </cell>
          <cell r="D320" t="str">
            <v>CEVA</v>
          </cell>
          <cell r="E320" t="str">
            <v>MG-A-10C</v>
          </cell>
          <cell r="F320" t="str">
            <v>PO MOLA ESCAP</v>
          </cell>
          <cell r="G320" t="str">
            <v>SPRINGFIX</v>
          </cell>
          <cell r="H320">
            <v>750</v>
          </cell>
          <cell r="I320">
            <v>2001</v>
          </cell>
          <cell r="J320">
            <v>0</v>
          </cell>
          <cell r="K320">
            <v>2</v>
          </cell>
          <cell r="L320" t="str">
            <v>GARL.4.G</v>
          </cell>
          <cell r="M320" t="str">
            <v>F23</v>
          </cell>
          <cell r="N320">
            <v>1</v>
          </cell>
          <cell r="O320">
            <v>1</v>
          </cell>
          <cell r="P320">
            <v>3</v>
          </cell>
        </row>
        <row r="321">
          <cell r="A321">
            <v>90323550</v>
          </cell>
          <cell r="B321" t="str">
            <v>G1</v>
          </cell>
          <cell r="C321" t="str">
            <v>PF</v>
          </cell>
          <cell r="D321" t="str">
            <v>CEVA</v>
          </cell>
          <cell r="E321" t="str">
            <v>MG-A-10C</v>
          </cell>
          <cell r="F321" t="str">
            <v>PO MOLA ESCAP</v>
          </cell>
          <cell r="G321" t="str">
            <v>SPRINGFIX</v>
          </cell>
          <cell r="H321">
            <v>750</v>
          </cell>
          <cell r="I321">
            <v>2001</v>
          </cell>
          <cell r="J321">
            <v>0</v>
          </cell>
          <cell r="K321">
            <v>2</v>
          </cell>
          <cell r="L321" t="str">
            <v>GARL.4.G</v>
          </cell>
          <cell r="M321" t="str">
            <v>F23</v>
          </cell>
          <cell r="N321">
            <v>1</v>
          </cell>
          <cell r="O321">
            <v>1</v>
          </cell>
          <cell r="P321">
            <v>3</v>
          </cell>
        </row>
        <row r="322">
          <cell r="A322">
            <v>90334079</v>
          </cell>
          <cell r="B322" t="str">
            <v>G1</v>
          </cell>
          <cell r="C322" t="str">
            <v>SJ</v>
          </cell>
          <cell r="D322" t="str">
            <v>CEVA</v>
          </cell>
          <cell r="E322" t="str">
            <v>MG-A-06C</v>
          </cell>
          <cell r="F322" t="str">
            <v xml:space="preserve"> PRES FRE DIAN</v>
          </cell>
          <cell r="G322" t="str">
            <v>ITW DELFAST</v>
          </cell>
          <cell r="H322">
            <v>750</v>
          </cell>
          <cell r="I322">
            <v>2001</v>
          </cell>
          <cell r="J322">
            <v>0</v>
          </cell>
          <cell r="K322">
            <v>2</v>
          </cell>
          <cell r="L322" t="str">
            <v>GARL.4.G</v>
          </cell>
          <cell r="M322" t="str">
            <v>F24</v>
          </cell>
          <cell r="N322">
            <v>1</v>
          </cell>
          <cell r="O322">
            <v>1</v>
          </cell>
          <cell r="P322">
            <v>2</v>
          </cell>
        </row>
        <row r="323">
          <cell r="A323">
            <v>90335159</v>
          </cell>
          <cell r="B323" t="str">
            <v>G1</v>
          </cell>
          <cell r="C323" t="str">
            <v>PF</v>
          </cell>
          <cell r="D323" t="str">
            <v>CEVA</v>
          </cell>
          <cell r="E323" t="str">
            <v>MG-A-12C</v>
          </cell>
          <cell r="F323" t="str">
            <v>GRAMPO DHI</v>
          </cell>
          <cell r="G323" t="str">
            <v>GRAMPOS ACO</v>
          </cell>
          <cell r="H323">
            <v>600</v>
          </cell>
          <cell r="I323">
            <v>2001</v>
          </cell>
          <cell r="J323">
            <v>0</v>
          </cell>
          <cell r="K323">
            <v>1</v>
          </cell>
          <cell r="L323" t="str">
            <v>GARL.4.G</v>
          </cell>
          <cell r="M323" t="str">
            <v>F23</v>
          </cell>
          <cell r="N323">
            <v>1</v>
          </cell>
          <cell r="O323">
            <v>1</v>
          </cell>
          <cell r="P323">
            <v>2</v>
          </cell>
        </row>
        <row r="324">
          <cell r="A324">
            <v>90355463</v>
          </cell>
          <cell r="B324" t="str">
            <v>G1</v>
          </cell>
          <cell r="C324" t="str">
            <v>RO</v>
          </cell>
          <cell r="D324" t="str">
            <v>CEVA</v>
          </cell>
          <cell r="E324" t="str">
            <v>MG-A-02B</v>
          </cell>
          <cell r="F324" t="str">
            <v>INTERRUPTO</v>
          </cell>
          <cell r="G324" t="str">
            <v>IKRO COMPONE</v>
          </cell>
          <cell r="H324">
            <v>50</v>
          </cell>
          <cell r="I324">
            <v>2001</v>
          </cell>
          <cell r="J324">
            <v>0</v>
          </cell>
          <cell r="L324" t="str">
            <v>GARL.4.G</v>
          </cell>
          <cell r="M324" t="str">
            <v>F23</v>
          </cell>
          <cell r="N324">
            <v>1</v>
          </cell>
          <cell r="O324">
            <v>1</v>
          </cell>
          <cell r="P324">
            <v>2</v>
          </cell>
        </row>
        <row r="325">
          <cell r="A325">
            <v>90377951</v>
          </cell>
          <cell r="B325" t="str">
            <v>G1</v>
          </cell>
          <cell r="C325" t="str">
            <v>RO</v>
          </cell>
          <cell r="D325" t="str">
            <v>CEVA</v>
          </cell>
          <cell r="E325" t="str">
            <v>MG-A-04C</v>
          </cell>
          <cell r="F325" t="str">
            <v>PORCA ENCH</v>
          </cell>
          <cell r="G325" t="str">
            <v>A RAYMOND</v>
          </cell>
          <cell r="H325">
            <v>3000</v>
          </cell>
          <cell r="I325">
            <v>2001</v>
          </cell>
          <cell r="J325">
            <v>0</v>
          </cell>
          <cell r="K325">
            <v>1</v>
          </cell>
          <cell r="L325" t="str">
            <v>GARL.4.G</v>
          </cell>
          <cell r="M325" t="str">
            <v>F24</v>
          </cell>
          <cell r="N325">
            <v>1</v>
          </cell>
          <cell r="O325">
            <v>1</v>
          </cell>
          <cell r="P325">
            <v>2</v>
          </cell>
        </row>
        <row r="326">
          <cell r="A326">
            <v>90377951</v>
          </cell>
          <cell r="B326" t="str">
            <v>G1</v>
          </cell>
          <cell r="C326" t="str">
            <v>RO</v>
          </cell>
          <cell r="D326" t="str">
            <v>CEVA</v>
          </cell>
          <cell r="E326" t="str">
            <v>MG-A-04C</v>
          </cell>
          <cell r="F326" t="str">
            <v>PORCA ENCH</v>
          </cell>
          <cell r="G326" t="str">
            <v>A RAYMOND</v>
          </cell>
          <cell r="H326">
            <v>3000</v>
          </cell>
          <cell r="I326">
            <v>2001</v>
          </cell>
          <cell r="J326">
            <v>0</v>
          </cell>
          <cell r="K326">
            <v>1</v>
          </cell>
          <cell r="L326" t="str">
            <v>GARL.4.G</v>
          </cell>
          <cell r="M326" t="str">
            <v>F23</v>
          </cell>
          <cell r="N326">
            <v>1</v>
          </cell>
          <cell r="O326">
            <v>1</v>
          </cell>
          <cell r="P326">
            <v>2</v>
          </cell>
        </row>
        <row r="327">
          <cell r="A327">
            <v>90426612</v>
          </cell>
          <cell r="B327" t="str">
            <v>G1</v>
          </cell>
          <cell r="C327" t="str">
            <v>SJ</v>
          </cell>
          <cell r="D327" t="str">
            <v>CEVA</v>
          </cell>
          <cell r="E327" t="str">
            <v>MG-A-14B</v>
          </cell>
          <cell r="F327" t="str">
            <v>PORCA-MANC</v>
          </cell>
          <cell r="G327" t="str">
            <v>A RAYMON</v>
          </cell>
          <cell r="H327">
            <v>600</v>
          </cell>
          <cell r="I327">
            <v>2002</v>
          </cell>
          <cell r="J327">
            <v>0</v>
          </cell>
          <cell r="K327">
            <v>1</v>
          </cell>
          <cell r="L327" t="str">
            <v>GARL.4.G</v>
          </cell>
          <cell r="M327" t="str">
            <v>F23</v>
          </cell>
          <cell r="N327">
            <v>1</v>
          </cell>
          <cell r="O327">
            <v>1</v>
          </cell>
          <cell r="P327">
            <v>2</v>
          </cell>
        </row>
        <row r="328">
          <cell r="A328">
            <v>90434998</v>
          </cell>
          <cell r="B328" t="str">
            <v>G1</v>
          </cell>
          <cell r="C328" t="str">
            <v>SJ</v>
          </cell>
          <cell r="D328" t="str">
            <v>CEVA</v>
          </cell>
          <cell r="E328" t="str">
            <v>MG-A-10C</v>
          </cell>
          <cell r="F328" t="str">
            <v>COBERTURA-</v>
          </cell>
          <cell r="G328" t="str">
            <v>A RAYMOND</v>
          </cell>
          <cell r="H328">
            <v>600</v>
          </cell>
          <cell r="I328">
            <v>2002</v>
          </cell>
          <cell r="J328">
            <v>0</v>
          </cell>
          <cell r="K328">
            <v>1</v>
          </cell>
          <cell r="L328" t="str">
            <v>GARL.4.G</v>
          </cell>
          <cell r="M328" t="str">
            <v>F24</v>
          </cell>
          <cell r="N328">
            <v>1</v>
          </cell>
          <cell r="O328">
            <v>1</v>
          </cell>
          <cell r="P328">
            <v>2</v>
          </cell>
        </row>
        <row r="329">
          <cell r="A329">
            <v>90445490</v>
          </cell>
          <cell r="B329" t="str">
            <v>G1</v>
          </cell>
          <cell r="C329" t="str">
            <v>PN</v>
          </cell>
          <cell r="D329" t="str">
            <v>CEVA</v>
          </cell>
          <cell r="E329" t="str">
            <v>MG-A-06C</v>
          </cell>
          <cell r="F329" t="str">
            <v>BRAÇ TUB CÂNI</v>
          </cell>
          <cell r="G329" t="str">
            <v>ETABLISSEMEN</v>
          </cell>
          <cell r="H329">
            <v>1000</v>
          </cell>
          <cell r="I329">
            <v>2001</v>
          </cell>
          <cell r="J329">
            <v>0</v>
          </cell>
          <cell r="K329">
            <v>1</v>
          </cell>
          <cell r="L329" t="str">
            <v>GARL.4.G</v>
          </cell>
          <cell r="N329">
            <v>1</v>
          </cell>
          <cell r="O329">
            <v>1</v>
          </cell>
          <cell r="P329">
            <v>2</v>
          </cell>
        </row>
        <row r="330">
          <cell r="A330">
            <v>90463698</v>
          </cell>
          <cell r="B330" t="str">
            <v>G1</v>
          </cell>
          <cell r="C330" t="str">
            <v>RO</v>
          </cell>
          <cell r="D330" t="str">
            <v>CEVA</v>
          </cell>
          <cell r="E330" t="str">
            <v>GARL.4.G</v>
          </cell>
          <cell r="F330" t="str">
            <v>BATENTE</v>
          </cell>
          <cell r="G330" t="str">
            <v>NEOBOR</v>
          </cell>
          <cell r="H330">
            <v>200</v>
          </cell>
          <cell r="I330">
            <v>2002</v>
          </cell>
          <cell r="J330">
            <v>0</v>
          </cell>
          <cell r="K330">
            <v>3</v>
          </cell>
          <cell r="L330" t="str">
            <v>GARL.4.G</v>
          </cell>
          <cell r="M330" t="str">
            <v>F23</v>
          </cell>
          <cell r="N330">
            <v>1</v>
          </cell>
          <cell r="O330">
            <v>1</v>
          </cell>
          <cell r="P330">
            <v>5</v>
          </cell>
        </row>
        <row r="331">
          <cell r="A331">
            <v>90466465</v>
          </cell>
          <cell r="B331" t="str">
            <v>G1</v>
          </cell>
          <cell r="C331" t="str">
            <v>SJ</v>
          </cell>
          <cell r="D331" t="str">
            <v>CEVA</v>
          </cell>
          <cell r="E331" t="str">
            <v>MG-A-05C</v>
          </cell>
          <cell r="F331" t="str">
            <v>ANEL TUB CÂNI</v>
          </cell>
          <cell r="G331" t="str">
            <v>SILIBOR</v>
          </cell>
          <cell r="H331">
            <v>200</v>
          </cell>
          <cell r="I331">
            <v>2001</v>
          </cell>
          <cell r="J331">
            <v>0</v>
          </cell>
          <cell r="K331">
            <v>1</v>
          </cell>
          <cell r="L331" t="str">
            <v>GARL.4.G</v>
          </cell>
          <cell r="M331" t="str">
            <v>F24</v>
          </cell>
          <cell r="N331">
            <v>1</v>
          </cell>
          <cell r="O331">
            <v>1</v>
          </cell>
          <cell r="P331">
            <v>2</v>
          </cell>
        </row>
        <row r="332">
          <cell r="A332">
            <v>90466466</v>
          </cell>
          <cell r="B332" t="str">
            <v>G1</v>
          </cell>
          <cell r="C332" t="str">
            <v>SJ</v>
          </cell>
          <cell r="D332" t="str">
            <v>CEVA</v>
          </cell>
          <cell r="E332" t="str">
            <v>MG-A-05C</v>
          </cell>
          <cell r="F332" t="str">
            <v>ANEL BORRA</v>
          </cell>
          <cell r="G332" t="str">
            <v>SILIBOR</v>
          </cell>
          <cell r="H332">
            <v>300</v>
          </cell>
          <cell r="I332">
            <v>2001</v>
          </cell>
          <cell r="J332">
            <v>0</v>
          </cell>
          <cell r="K332">
            <v>1</v>
          </cell>
          <cell r="L332" t="str">
            <v>GARL.4.G</v>
          </cell>
          <cell r="M332" t="str">
            <v>F24</v>
          </cell>
          <cell r="N332">
            <v>1</v>
          </cell>
          <cell r="O332">
            <v>1</v>
          </cell>
          <cell r="P332">
            <v>2</v>
          </cell>
        </row>
        <row r="333">
          <cell r="A333">
            <v>90473976</v>
          </cell>
          <cell r="B333" t="str">
            <v>G1</v>
          </cell>
          <cell r="C333" t="str">
            <v>SJ</v>
          </cell>
          <cell r="D333" t="str">
            <v>CEVA</v>
          </cell>
          <cell r="E333" t="str">
            <v>MG-A-16B</v>
          </cell>
          <cell r="F333" t="str">
            <v>PF COL DIREÇÃ</v>
          </cell>
          <cell r="G333" t="str">
            <v>MAFISA</v>
          </cell>
          <cell r="H333">
            <v>800</v>
          </cell>
          <cell r="I333">
            <v>2002</v>
          </cell>
          <cell r="J333">
            <v>0</v>
          </cell>
          <cell r="K333">
            <v>1</v>
          </cell>
          <cell r="L333" t="str">
            <v>GARL.4.G</v>
          </cell>
          <cell r="M333" t="str">
            <v>F24</v>
          </cell>
          <cell r="N333">
            <v>1</v>
          </cell>
          <cell r="O333">
            <v>1</v>
          </cell>
          <cell r="P333">
            <v>2</v>
          </cell>
        </row>
        <row r="334">
          <cell r="A334">
            <v>90559606</v>
          </cell>
          <cell r="B334" t="str">
            <v>G1</v>
          </cell>
          <cell r="C334" t="str">
            <v>GS</v>
          </cell>
          <cell r="D334" t="str">
            <v>CEVA</v>
          </cell>
          <cell r="E334" t="str">
            <v>MG-A-11C</v>
          </cell>
          <cell r="F334" t="str">
            <v>PASSAMURO</v>
          </cell>
          <cell r="G334" t="str">
            <v>PRODUFLEX</v>
          </cell>
          <cell r="H334">
            <v>200</v>
          </cell>
          <cell r="I334">
            <v>2001</v>
          </cell>
          <cell r="J334">
            <v>0</v>
          </cell>
          <cell r="K334">
            <v>1</v>
          </cell>
          <cell r="L334" t="str">
            <v>GARL.4.G</v>
          </cell>
          <cell r="M334" t="str">
            <v>F23</v>
          </cell>
        </row>
        <row r="335">
          <cell r="A335">
            <v>90560015</v>
          </cell>
          <cell r="B335" t="str">
            <v>G1</v>
          </cell>
          <cell r="C335" t="str">
            <v>GS</v>
          </cell>
          <cell r="D335" t="str">
            <v>CEVA</v>
          </cell>
          <cell r="E335" t="str">
            <v>MG-A-04C</v>
          </cell>
          <cell r="F335" t="str">
            <v>BUJAO</v>
          </cell>
          <cell r="G335" t="str">
            <v>A RAYMOND</v>
          </cell>
          <cell r="H335">
            <v>500</v>
          </cell>
          <cell r="I335">
            <v>2001</v>
          </cell>
          <cell r="J335">
            <v>0</v>
          </cell>
          <cell r="K335">
            <v>1</v>
          </cell>
          <cell r="L335" t="str">
            <v>GARL.4.G</v>
          </cell>
          <cell r="M335" t="str">
            <v>F23</v>
          </cell>
        </row>
        <row r="336">
          <cell r="A336">
            <v>90568522</v>
          </cell>
          <cell r="B336" t="str">
            <v>G1</v>
          </cell>
          <cell r="C336" t="str">
            <v>GS</v>
          </cell>
          <cell r="D336" t="str">
            <v>CEVA</v>
          </cell>
          <cell r="E336" t="str">
            <v>GARL.4.G</v>
          </cell>
          <cell r="F336" t="str">
            <v>CINTA DO CHICOTE</v>
          </cell>
          <cell r="G336" t="str">
            <v>A RAYMON</v>
          </cell>
          <cell r="H336">
            <v>300</v>
          </cell>
          <cell r="I336">
            <v>2001</v>
          </cell>
          <cell r="J336">
            <v>0</v>
          </cell>
          <cell r="K336">
            <v>1</v>
          </cell>
          <cell r="L336" t="str">
            <v>GARL.4.G</v>
          </cell>
          <cell r="M336" t="str">
            <v>F23</v>
          </cell>
        </row>
        <row r="337">
          <cell r="A337">
            <v>90572967</v>
          </cell>
          <cell r="B337" t="str">
            <v>G1</v>
          </cell>
          <cell r="C337" t="str">
            <v>GS</v>
          </cell>
          <cell r="D337" t="str">
            <v>CEVA</v>
          </cell>
          <cell r="E337" t="str">
            <v>MG-A-15C</v>
          </cell>
          <cell r="F337" t="str">
            <v>BRAÇ RES DHI</v>
          </cell>
          <cell r="G337" t="str">
            <v>PROGERAL</v>
          </cell>
          <cell r="H337">
            <v>300</v>
          </cell>
          <cell r="I337">
            <v>2002</v>
          </cell>
          <cell r="J337">
            <v>0</v>
          </cell>
          <cell r="K337">
            <v>1</v>
          </cell>
          <cell r="L337" t="str">
            <v>GARL.4.G</v>
          </cell>
          <cell r="M337" t="str">
            <v>F23</v>
          </cell>
        </row>
        <row r="338">
          <cell r="A338">
            <v>90584804</v>
          </cell>
          <cell r="B338" t="str">
            <v>G1</v>
          </cell>
          <cell r="C338" t="str">
            <v>GS</v>
          </cell>
          <cell r="D338" t="str">
            <v>CEVA</v>
          </cell>
          <cell r="E338" t="str">
            <v>GARL.4.G</v>
          </cell>
          <cell r="F338" t="str">
            <v>COXIM PRISMA</v>
          </cell>
          <cell r="G338" t="str">
            <v>PRODUFLEX</v>
          </cell>
          <cell r="H338">
            <v>80</v>
          </cell>
          <cell r="I338">
            <v>2001</v>
          </cell>
          <cell r="J338">
            <v>0</v>
          </cell>
          <cell r="K338">
            <v>4</v>
          </cell>
          <cell r="L338" t="str">
            <v>GARL.4.G</v>
          </cell>
          <cell r="M338" t="str">
            <v>F23</v>
          </cell>
        </row>
        <row r="339">
          <cell r="A339">
            <v>93208166</v>
          </cell>
          <cell r="B339" t="str">
            <v>G1</v>
          </cell>
          <cell r="C339" t="str">
            <v>GS</v>
          </cell>
          <cell r="D339" t="str">
            <v>CEVA</v>
          </cell>
          <cell r="E339" t="str">
            <v>MG-A-09C</v>
          </cell>
          <cell r="F339" t="str">
            <v>BOTAO</v>
          </cell>
          <cell r="G339" t="str">
            <v>A RAYMOND</v>
          </cell>
          <cell r="H339">
            <v>1000</v>
          </cell>
          <cell r="I339">
            <v>2001</v>
          </cell>
          <cell r="J339">
            <v>0</v>
          </cell>
          <cell r="K339">
            <v>1</v>
          </cell>
          <cell r="L339" t="str">
            <v>GARL.4.G</v>
          </cell>
        </row>
        <row r="340">
          <cell r="A340">
            <v>93211173</v>
          </cell>
          <cell r="B340" t="str">
            <v>G1</v>
          </cell>
          <cell r="C340" t="str">
            <v>GS</v>
          </cell>
          <cell r="D340" t="str">
            <v>CEVA</v>
          </cell>
          <cell r="E340" t="str">
            <v>Minomi</v>
          </cell>
          <cell r="F340" t="str">
            <v>LENTE TRANSPARENTE</v>
          </cell>
          <cell r="G340" t="str">
            <v>3M DO BRASIL</v>
          </cell>
          <cell r="H340">
            <v>10000</v>
          </cell>
          <cell r="I340">
            <v>2002</v>
          </cell>
          <cell r="J340">
            <v>0</v>
          </cell>
          <cell r="K340">
            <v>1</v>
          </cell>
          <cell r="L340" t="str">
            <v>GARL.4.G</v>
          </cell>
          <cell r="M340" t="str">
            <v>F23</v>
          </cell>
        </row>
        <row r="341">
          <cell r="A341">
            <v>93215519</v>
          </cell>
          <cell r="B341" t="str">
            <v>G1</v>
          </cell>
          <cell r="C341" t="str">
            <v>GS</v>
          </cell>
          <cell r="D341" t="str">
            <v>CEVA</v>
          </cell>
          <cell r="E341" t="str">
            <v>MG-A-06A</v>
          </cell>
          <cell r="F341" t="str">
            <v>ETQ PRESSÃO PNEUS</v>
          </cell>
          <cell r="G341" t="str">
            <v>JL</v>
          </cell>
          <cell r="H341">
            <v>1000</v>
          </cell>
          <cell r="I341">
            <v>2001</v>
          </cell>
          <cell r="J341">
            <v>0</v>
          </cell>
          <cell r="L341" t="str">
            <v>GARL.4.G</v>
          </cell>
          <cell r="M341" t="str">
            <v>F23</v>
          </cell>
        </row>
        <row r="342">
          <cell r="A342">
            <v>93218125</v>
          </cell>
          <cell r="B342" t="str">
            <v>G1</v>
          </cell>
          <cell r="C342" t="str">
            <v>GS</v>
          </cell>
          <cell r="D342" t="str">
            <v>CEVA</v>
          </cell>
          <cell r="E342" t="str">
            <v>MG-A-12C</v>
          </cell>
          <cell r="F342" t="str">
            <v>ESPAÇADOR</v>
          </cell>
          <cell r="G342" t="str">
            <v>TECNOPLAST</v>
          </cell>
          <cell r="H342">
            <v>700</v>
          </cell>
          <cell r="I342">
            <v>2001</v>
          </cell>
          <cell r="J342">
            <v>0</v>
          </cell>
          <cell r="K342">
            <v>1</v>
          </cell>
          <cell r="L342" t="str">
            <v>GARL.4.G</v>
          </cell>
          <cell r="M342" t="str">
            <v>F23</v>
          </cell>
        </row>
        <row r="343">
          <cell r="A343">
            <v>93218731</v>
          </cell>
          <cell r="B343" t="str">
            <v>G1</v>
          </cell>
          <cell r="C343" t="str">
            <v>GS</v>
          </cell>
          <cell r="D343" t="str">
            <v>CEVA</v>
          </cell>
          <cell r="E343" t="str">
            <v>MG-A-09C</v>
          </cell>
          <cell r="F343" t="str">
            <v>ARRUELA DE</v>
          </cell>
          <cell r="G343" t="str">
            <v>ARRUELA DE</v>
          </cell>
          <cell r="H343">
            <v>3000</v>
          </cell>
          <cell r="I343">
            <v>2001</v>
          </cell>
          <cell r="J343">
            <v>0</v>
          </cell>
          <cell r="K343">
            <v>1</v>
          </cell>
          <cell r="L343" t="str">
            <v>GARL.4.G</v>
          </cell>
          <cell r="M343" t="str">
            <v>F23</v>
          </cell>
        </row>
        <row r="344">
          <cell r="A344">
            <v>93218731</v>
          </cell>
          <cell r="B344" t="str">
            <v>G1</v>
          </cell>
          <cell r="C344" t="str">
            <v>GS</v>
          </cell>
          <cell r="D344" t="str">
            <v>CEVA</v>
          </cell>
          <cell r="E344" t="str">
            <v>MG-A-09C</v>
          </cell>
          <cell r="F344" t="str">
            <v>ARRUELA DE</v>
          </cell>
          <cell r="G344" t="str">
            <v>ARRUELA DE</v>
          </cell>
          <cell r="H344">
            <v>3000</v>
          </cell>
          <cell r="I344">
            <v>2001</v>
          </cell>
          <cell r="J344">
            <v>0</v>
          </cell>
          <cell r="K344">
            <v>1</v>
          </cell>
          <cell r="L344" t="str">
            <v>GARL.4.G</v>
          </cell>
          <cell r="M344" t="str">
            <v>F23</v>
          </cell>
        </row>
        <row r="345">
          <cell r="A345">
            <v>93218731</v>
          </cell>
          <cell r="B345" t="str">
            <v>G1</v>
          </cell>
          <cell r="C345" t="str">
            <v>GS</v>
          </cell>
          <cell r="D345" t="str">
            <v>CEVA</v>
          </cell>
          <cell r="E345" t="str">
            <v>MG-A-09C</v>
          </cell>
          <cell r="F345" t="str">
            <v>ARRUELA DE</v>
          </cell>
          <cell r="G345" t="str">
            <v>ARRUELA DE</v>
          </cell>
          <cell r="H345">
            <v>3000</v>
          </cell>
          <cell r="I345">
            <v>2001</v>
          </cell>
          <cell r="J345">
            <v>0</v>
          </cell>
          <cell r="K345">
            <v>1</v>
          </cell>
          <cell r="L345" t="str">
            <v>GARL.4.G</v>
          </cell>
          <cell r="M345" t="str">
            <v>F23</v>
          </cell>
        </row>
        <row r="346">
          <cell r="A346">
            <v>93218743</v>
          </cell>
          <cell r="B346" t="str">
            <v>G1</v>
          </cell>
          <cell r="C346" t="str">
            <v>GS</v>
          </cell>
          <cell r="D346" t="str">
            <v>CEVA</v>
          </cell>
          <cell r="E346" t="str">
            <v>MG-A-12B</v>
          </cell>
          <cell r="F346" t="str">
            <v>PORCA BAR EST</v>
          </cell>
          <cell r="G346" t="str">
            <v>PARASMO</v>
          </cell>
          <cell r="H346">
            <v>1800</v>
          </cell>
          <cell r="I346">
            <v>2001</v>
          </cell>
          <cell r="J346">
            <v>0</v>
          </cell>
          <cell r="K346">
            <v>1</v>
          </cell>
          <cell r="L346" t="str">
            <v>GARL.4.G</v>
          </cell>
          <cell r="M346" t="str">
            <v>F23</v>
          </cell>
        </row>
        <row r="347">
          <cell r="A347">
            <v>93228991</v>
          </cell>
          <cell r="B347" t="str">
            <v>G1</v>
          </cell>
          <cell r="C347" t="str">
            <v>GS</v>
          </cell>
          <cell r="D347" t="str">
            <v>CEVA</v>
          </cell>
          <cell r="E347" t="str">
            <v>MG-A-09A</v>
          </cell>
          <cell r="F347" t="str">
            <v>ETQ PRESS PR</v>
          </cell>
          <cell r="G347" t="str">
            <v>JL</v>
          </cell>
          <cell r="H347">
            <v>1000</v>
          </cell>
          <cell r="I347">
            <v>2001</v>
          </cell>
          <cell r="J347">
            <v>0</v>
          </cell>
          <cell r="K347">
            <v>1</v>
          </cell>
          <cell r="L347" t="str">
            <v>GARL.4.G</v>
          </cell>
          <cell r="M347" t="str">
            <v>F23</v>
          </cell>
        </row>
        <row r="348">
          <cell r="A348">
            <v>93230916</v>
          </cell>
          <cell r="B348" t="str">
            <v>G1</v>
          </cell>
          <cell r="C348" t="str">
            <v>GS</v>
          </cell>
          <cell r="D348" t="str">
            <v>CEVA</v>
          </cell>
          <cell r="E348" t="str">
            <v>MG-A-09A</v>
          </cell>
          <cell r="F348" t="str">
            <v>ETQ RESERV. GASOLINA</v>
          </cell>
          <cell r="G348" t="str">
            <v>JL INDUSTRIA DE PECA</v>
          </cell>
          <cell r="H348">
            <v>800</v>
          </cell>
          <cell r="I348">
            <v>2001</v>
          </cell>
          <cell r="J348">
            <v>0</v>
          </cell>
          <cell r="K348">
            <v>1</v>
          </cell>
          <cell r="L348" t="str">
            <v>GARL.4.G</v>
          </cell>
          <cell r="M348" t="str">
            <v>F23</v>
          </cell>
        </row>
        <row r="349">
          <cell r="A349">
            <v>93231802</v>
          </cell>
          <cell r="B349" t="str">
            <v>G1</v>
          </cell>
          <cell r="C349" t="str">
            <v>GS</v>
          </cell>
          <cell r="D349" t="str">
            <v>CEVA</v>
          </cell>
          <cell r="E349" t="str">
            <v>MG-A-07C</v>
          </cell>
          <cell r="F349" t="str">
            <v>GUARNICAO</v>
          </cell>
          <cell r="G349" t="str">
            <v>NEOBOR</v>
          </cell>
          <cell r="H349">
            <v>1500</v>
          </cell>
          <cell r="I349">
            <v>2001</v>
          </cell>
          <cell r="J349">
            <v>0</v>
          </cell>
          <cell r="K349">
            <v>1</v>
          </cell>
          <cell r="L349" t="str">
            <v>GARL.4.G</v>
          </cell>
          <cell r="M349" t="str">
            <v>F23</v>
          </cell>
        </row>
        <row r="350">
          <cell r="A350">
            <v>93251956</v>
          </cell>
          <cell r="B350" t="str">
            <v>G1</v>
          </cell>
          <cell r="C350" t="str">
            <v>GS</v>
          </cell>
          <cell r="D350" t="str">
            <v>CEVA</v>
          </cell>
          <cell r="E350" t="str">
            <v>MG-A-08B</v>
          </cell>
          <cell r="F350" t="str">
            <v>PORCA SEXT</v>
          </cell>
          <cell r="G350" t="str">
            <v>PARASMO</v>
          </cell>
          <cell r="H350">
            <v>1500</v>
          </cell>
          <cell r="I350">
            <v>2001</v>
          </cell>
          <cell r="J350">
            <v>0</v>
          </cell>
          <cell r="K350">
            <v>1</v>
          </cell>
          <cell r="L350" t="str">
            <v>GARL.4.G</v>
          </cell>
          <cell r="M350" t="str">
            <v>F23</v>
          </cell>
        </row>
        <row r="351">
          <cell r="A351">
            <v>93251962</v>
          </cell>
          <cell r="B351" t="str">
            <v>G1</v>
          </cell>
          <cell r="C351" t="str">
            <v>GS</v>
          </cell>
          <cell r="D351" t="str">
            <v>CEVA</v>
          </cell>
          <cell r="E351" t="str">
            <v>MG-A-09B</v>
          </cell>
          <cell r="F351" t="str">
            <v>PORCA COCKPIT</v>
          </cell>
          <cell r="G351" t="str">
            <v>PARASMO</v>
          </cell>
          <cell r="H351">
            <v>720</v>
          </cell>
          <cell r="I351">
            <v>2001</v>
          </cell>
          <cell r="J351">
            <v>0</v>
          </cell>
          <cell r="K351">
            <v>4</v>
          </cell>
          <cell r="L351" t="str">
            <v>GARL.4.G</v>
          </cell>
          <cell r="M351" t="str">
            <v>F23</v>
          </cell>
        </row>
        <row r="352">
          <cell r="A352">
            <v>93251990</v>
          </cell>
          <cell r="B352" t="str">
            <v>G1</v>
          </cell>
          <cell r="C352" t="str">
            <v>GS</v>
          </cell>
          <cell r="D352" t="str">
            <v>CEVA</v>
          </cell>
          <cell r="E352" t="str">
            <v>MG-A-03B</v>
          </cell>
          <cell r="F352" t="str">
            <v>ARRUELA</v>
          </cell>
          <cell r="G352" t="str">
            <v>FANANDRI</v>
          </cell>
          <cell r="H352">
            <v>2000</v>
          </cell>
          <cell r="I352">
            <v>2001</v>
          </cell>
          <cell r="J352">
            <v>0</v>
          </cell>
          <cell r="K352">
            <v>2</v>
          </cell>
          <cell r="L352" t="str">
            <v>GARL.4.G</v>
          </cell>
          <cell r="M352" t="str">
            <v>F23</v>
          </cell>
        </row>
        <row r="353">
          <cell r="A353">
            <v>93251990</v>
          </cell>
          <cell r="B353" t="str">
            <v>G1</v>
          </cell>
          <cell r="C353" t="str">
            <v>GS</v>
          </cell>
          <cell r="D353" t="str">
            <v>CEVA</v>
          </cell>
          <cell r="E353" t="str">
            <v>MG-A-03B</v>
          </cell>
          <cell r="F353" t="str">
            <v>ARRUELA</v>
          </cell>
          <cell r="G353" t="str">
            <v>FANANDRI</v>
          </cell>
          <cell r="H353">
            <v>2000</v>
          </cell>
          <cell r="I353">
            <v>2001</v>
          </cell>
          <cell r="J353">
            <v>0</v>
          </cell>
          <cell r="K353">
            <v>2</v>
          </cell>
          <cell r="L353" t="str">
            <v>GARL.4.G</v>
          </cell>
          <cell r="M353" t="str">
            <v>F23</v>
          </cell>
        </row>
        <row r="354">
          <cell r="A354">
            <v>93252009</v>
          </cell>
          <cell r="B354" t="str">
            <v>G1</v>
          </cell>
          <cell r="C354" t="str">
            <v>GS</v>
          </cell>
          <cell r="D354" t="str">
            <v>CEVA</v>
          </cell>
          <cell r="E354" t="str">
            <v>MG-A-03B</v>
          </cell>
          <cell r="F354" t="str">
            <v>PORCA FX CABO MASSA</v>
          </cell>
          <cell r="G354" t="str">
            <v>NEUMAYER TEK</v>
          </cell>
          <cell r="H354">
            <v>2500</v>
          </cell>
          <cell r="I354">
            <v>2001</v>
          </cell>
          <cell r="J354">
            <v>0</v>
          </cell>
          <cell r="K354">
            <v>2</v>
          </cell>
          <cell r="L354" t="str">
            <v>GARL.4.G</v>
          </cell>
          <cell r="M354" t="str">
            <v>F23</v>
          </cell>
        </row>
        <row r="355">
          <cell r="A355">
            <v>93252009</v>
          </cell>
          <cell r="B355" t="str">
            <v>G1</v>
          </cell>
          <cell r="C355" t="str">
            <v>GS</v>
          </cell>
          <cell r="D355" t="str">
            <v>CEVA</v>
          </cell>
          <cell r="E355" t="str">
            <v>MG-A-02A</v>
          </cell>
          <cell r="F355" t="str">
            <v>PORCA FX CABO MASSA</v>
          </cell>
          <cell r="G355" t="str">
            <v>NEUMAYER TEK</v>
          </cell>
          <cell r="H355">
            <v>2500</v>
          </cell>
          <cell r="I355">
            <v>2001</v>
          </cell>
          <cell r="J355">
            <v>0</v>
          </cell>
          <cell r="K355">
            <v>2</v>
          </cell>
          <cell r="L355" t="str">
            <v>GARL.4.G</v>
          </cell>
          <cell r="M355" t="str">
            <v>F23</v>
          </cell>
        </row>
        <row r="356">
          <cell r="A356">
            <v>93252009</v>
          </cell>
          <cell r="B356" t="str">
            <v>G1</v>
          </cell>
          <cell r="C356" t="str">
            <v>GS</v>
          </cell>
          <cell r="D356" t="str">
            <v>CEVA</v>
          </cell>
          <cell r="E356" t="str">
            <v>MG-A-03B</v>
          </cell>
          <cell r="F356" t="str">
            <v>PORCA FX CABO MASSA</v>
          </cell>
          <cell r="G356" t="str">
            <v>NEUMAYER TEK</v>
          </cell>
          <cell r="H356">
            <v>2500</v>
          </cell>
          <cell r="I356">
            <v>2001</v>
          </cell>
          <cell r="J356">
            <v>0</v>
          </cell>
          <cell r="K356">
            <v>2</v>
          </cell>
          <cell r="L356" t="str">
            <v>GARL.4.G</v>
          </cell>
          <cell r="M356" t="str">
            <v>F23</v>
          </cell>
        </row>
        <row r="357">
          <cell r="A357">
            <v>93252009</v>
          </cell>
          <cell r="B357" t="str">
            <v>G1</v>
          </cell>
          <cell r="C357" t="str">
            <v>GS</v>
          </cell>
          <cell r="D357" t="str">
            <v>CEVA</v>
          </cell>
          <cell r="E357" t="str">
            <v>MG-A-03B</v>
          </cell>
          <cell r="F357" t="str">
            <v>PORCA SEXT</v>
          </cell>
          <cell r="G357" t="str">
            <v>NEUMAYER TEK</v>
          </cell>
          <cell r="H357">
            <v>2500</v>
          </cell>
          <cell r="I357">
            <v>2001</v>
          </cell>
          <cell r="J357">
            <v>0</v>
          </cell>
          <cell r="K357">
            <v>2</v>
          </cell>
          <cell r="L357" t="str">
            <v>GARL.4.G</v>
          </cell>
          <cell r="M357" t="str">
            <v>F23</v>
          </cell>
        </row>
        <row r="358">
          <cell r="A358">
            <v>93252072</v>
          </cell>
          <cell r="B358" t="str">
            <v>G1</v>
          </cell>
          <cell r="C358" t="str">
            <v>GS</v>
          </cell>
          <cell r="D358" t="str">
            <v>CEVA</v>
          </cell>
          <cell r="E358" t="str">
            <v>MG-A-07C</v>
          </cell>
          <cell r="F358" t="str">
            <v>JUNTA-PARA</v>
          </cell>
          <cell r="G358" t="str">
            <v>HBA</v>
          </cell>
          <cell r="H358">
            <v>4000</v>
          </cell>
          <cell r="I358">
            <v>2001</v>
          </cell>
          <cell r="J358">
            <v>0</v>
          </cell>
          <cell r="K358">
            <v>1</v>
          </cell>
          <cell r="L358" t="str">
            <v>GARL.4.G</v>
          </cell>
          <cell r="M358" t="str">
            <v>F23</v>
          </cell>
        </row>
        <row r="359">
          <cell r="A359">
            <v>93253847</v>
          </cell>
          <cell r="B359" t="str">
            <v>G1</v>
          </cell>
          <cell r="C359" t="str">
            <v>GS</v>
          </cell>
          <cell r="D359" t="str">
            <v>CEVA</v>
          </cell>
          <cell r="E359" t="str">
            <v>MG-A-03C</v>
          </cell>
          <cell r="F359" t="str">
            <v>ARRUELA MO</v>
          </cell>
          <cell r="G359" t="str">
            <v>TRANSTECHNOL</v>
          </cell>
          <cell r="H359">
            <v>5000</v>
          </cell>
          <cell r="I359">
            <v>2001</v>
          </cell>
          <cell r="J359">
            <v>0</v>
          </cell>
          <cell r="K359">
            <v>1</v>
          </cell>
          <cell r="L359" t="str">
            <v>GARL.4.G</v>
          </cell>
          <cell r="M359" t="str">
            <v>F23</v>
          </cell>
          <cell r="N359">
            <v>1</v>
          </cell>
        </row>
        <row r="360">
          <cell r="A360">
            <v>93253847</v>
          </cell>
          <cell r="B360" t="str">
            <v>G1</v>
          </cell>
          <cell r="C360" t="str">
            <v>GS</v>
          </cell>
          <cell r="D360" t="str">
            <v>CEVA</v>
          </cell>
          <cell r="E360" t="str">
            <v>MG-A-03C</v>
          </cell>
          <cell r="F360" t="str">
            <v>ARRUELA MO</v>
          </cell>
          <cell r="G360" t="str">
            <v>TRANSTECHNOL</v>
          </cell>
          <cell r="H360">
            <v>5000</v>
          </cell>
          <cell r="I360">
            <v>2001</v>
          </cell>
          <cell r="J360">
            <v>0</v>
          </cell>
          <cell r="K360">
            <v>1</v>
          </cell>
          <cell r="L360" t="str">
            <v>GARL.4.G</v>
          </cell>
          <cell r="M360" t="str">
            <v>F23</v>
          </cell>
          <cell r="N360">
            <v>1</v>
          </cell>
        </row>
        <row r="361">
          <cell r="A361">
            <v>93253847</v>
          </cell>
          <cell r="B361" t="str">
            <v>G1</v>
          </cell>
          <cell r="C361" t="str">
            <v>GS</v>
          </cell>
          <cell r="D361" t="str">
            <v>CEVA</v>
          </cell>
          <cell r="E361" t="str">
            <v>MG-A-03C</v>
          </cell>
          <cell r="F361" t="str">
            <v>ARRUELA MO</v>
          </cell>
          <cell r="G361" t="str">
            <v>TRANSTECHNOL</v>
          </cell>
          <cell r="H361">
            <v>5000</v>
          </cell>
          <cell r="I361">
            <v>2001</v>
          </cell>
          <cell r="J361">
            <v>0</v>
          </cell>
          <cell r="K361">
            <v>1</v>
          </cell>
          <cell r="L361" t="str">
            <v>GARL.4.G</v>
          </cell>
          <cell r="M361" t="str">
            <v>F23</v>
          </cell>
        </row>
        <row r="362">
          <cell r="A362">
            <v>93260995</v>
          </cell>
          <cell r="B362" t="str">
            <v>G1</v>
          </cell>
          <cell r="C362" t="str">
            <v>GS</v>
          </cell>
          <cell r="D362" t="str">
            <v>CEVA</v>
          </cell>
          <cell r="E362" t="str">
            <v>MG-A-17A</v>
          </cell>
          <cell r="F362" t="str">
            <v>VEDADOR COFRE</v>
          </cell>
          <cell r="G362" t="str">
            <v>SILIBOR</v>
          </cell>
          <cell r="H362">
            <v>420</v>
          </cell>
          <cell r="I362">
            <v>2004</v>
          </cell>
          <cell r="J362">
            <v>0</v>
          </cell>
          <cell r="K362">
            <v>1</v>
          </cell>
          <cell r="L362" t="str">
            <v>GARL.4.G</v>
          </cell>
          <cell r="M362" t="str">
            <v>F23</v>
          </cell>
          <cell r="N362">
            <v>1</v>
          </cell>
        </row>
        <row r="363">
          <cell r="A363">
            <v>93264205</v>
          </cell>
          <cell r="B363" t="str">
            <v>G1</v>
          </cell>
          <cell r="C363" t="str">
            <v>GS</v>
          </cell>
          <cell r="D363" t="str">
            <v>CEVA</v>
          </cell>
          <cell r="E363" t="str">
            <v>MG-A-16B</v>
          </cell>
          <cell r="F363" t="str">
            <v>STRIKE PRISMA</v>
          </cell>
          <cell r="G363" t="str">
            <v>MAXION SISTEM</v>
          </cell>
          <cell r="H363">
            <v>42</v>
          </cell>
          <cell r="I363">
            <v>2002</v>
          </cell>
          <cell r="J363">
            <v>0</v>
          </cell>
          <cell r="K363">
            <v>2</v>
          </cell>
          <cell r="L363" t="str">
            <v>GARL.4.G</v>
          </cell>
        </row>
        <row r="364">
          <cell r="A364">
            <v>93266958</v>
          </cell>
          <cell r="B364" t="str">
            <v>G1</v>
          </cell>
          <cell r="C364" t="str">
            <v>GS</v>
          </cell>
          <cell r="D364" t="str">
            <v>CEVA</v>
          </cell>
          <cell r="E364" t="str">
            <v>MG-A-08C</v>
          </cell>
          <cell r="F364" t="str">
            <v>TAMPÃO DOBRAD</v>
          </cell>
          <cell r="G364" t="str">
            <v>A RAYMOND</v>
          </cell>
          <cell r="H364">
            <v>3000</v>
          </cell>
          <cell r="I364">
            <v>2001</v>
          </cell>
          <cell r="J364">
            <v>0</v>
          </cell>
          <cell r="K364">
            <v>2</v>
          </cell>
          <cell r="L364" t="str">
            <v>GARL.4.G</v>
          </cell>
          <cell r="M364" t="str">
            <v>F23</v>
          </cell>
          <cell r="N364">
            <v>1</v>
          </cell>
        </row>
        <row r="365">
          <cell r="A365">
            <v>93266958</v>
          </cell>
          <cell r="B365" t="str">
            <v>G1</v>
          </cell>
          <cell r="C365" t="str">
            <v>GS</v>
          </cell>
          <cell r="D365" t="str">
            <v>CEVA</v>
          </cell>
          <cell r="E365" t="str">
            <v>MG-A-08C</v>
          </cell>
          <cell r="F365" t="str">
            <v>TAMPÃO DOBRAD</v>
          </cell>
          <cell r="G365" t="str">
            <v>A RAYMOND</v>
          </cell>
          <cell r="H365">
            <v>3000</v>
          </cell>
          <cell r="I365">
            <v>2001</v>
          </cell>
          <cell r="J365">
            <v>0</v>
          </cell>
          <cell r="K365">
            <v>2</v>
          </cell>
          <cell r="L365" t="str">
            <v>GARL.4.G</v>
          </cell>
          <cell r="M365" t="str">
            <v>F23</v>
          </cell>
          <cell r="N365">
            <v>1</v>
          </cell>
        </row>
        <row r="366">
          <cell r="A366">
            <v>93266958</v>
          </cell>
          <cell r="B366" t="str">
            <v>G1</v>
          </cell>
          <cell r="C366" t="str">
            <v>GS</v>
          </cell>
          <cell r="D366" t="str">
            <v>CEVA</v>
          </cell>
          <cell r="E366" t="str">
            <v>MG-A-08C</v>
          </cell>
          <cell r="F366" t="str">
            <v>TAMPÃO DOBRAD</v>
          </cell>
          <cell r="G366" t="str">
            <v>A RAYMOND</v>
          </cell>
          <cell r="H366">
            <v>3000</v>
          </cell>
          <cell r="I366">
            <v>2001</v>
          </cell>
          <cell r="J366">
            <v>0</v>
          </cell>
          <cell r="K366">
            <v>2</v>
          </cell>
          <cell r="L366" t="str">
            <v>GARL.4.G</v>
          </cell>
          <cell r="M366" t="str">
            <v>F23</v>
          </cell>
          <cell r="N366">
            <v>1</v>
          </cell>
        </row>
        <row r="367">
          <cell r="A367">
            <v>93268854</v>
          </cell>
          <cell r="B367" t="str">
            <v>G1</v>
          </cell>
          <cell r="C367" t="str">
            <v>PN</v>
          </cell>
          <cell r="D367" t="str">
            <v>CEVA</v>
          </cell>
          <cell r="E367" t="str">
            <v>MG-A-12C</v>
          </cell>
          <cell r="F367" t="str">
            <v>PRESILHA-F</v>
          </cell>
          <cell r="G367" t="str">
            <v>A RAYMOND</v>
          </cell>
          <cell r="H367">
            <v>600</v>
          </cell>
          <cell r="I367">
            <v>2001</v>
          </cell>
          <cell r="J367">
            <v>0</v>
          </cell>
          <cell r="K367">
            <v>1</v>
          </cell>
          <cell r="L367" t="str">
            <v>GARL.4.G</v>
          </cell>
          <cell r="N367">
            <v>1</v>
          </cell>
        </row>
        <row r="368">
          <cell r="A368">
            <v>93268864</v>
          </cell>
          <cell r="B368" t="str">
            <v>G1</v>
          </cell>
          <cell r="C368" t="str">
            <v>PN</v>
          </cell>
          <cell r="D368" t="str">
            <v>CEVA</v>
          </cell>
          <cell r="E368" t="str">
            <v>MG-A-08C</v>
          </cell>
          <cell r="F368" t="str">
            <v>TAMPAO</v>
          </cell>
          <cell r="G368" t="str">
            <v>SILIBOR INDUSTRIA E</v>
          </cell>
          <cell r="H368">
            <v>800</v>
          </cell>
          <cell r="I368">
            <v>2001</v>
          </cell>
          <cell r="J368">
            <v>1</v>
          </cell>
          <cell r="K368">
            <v>2</v>
          </cell>
          <cell r="L368" t="str">
            <v>C.CERA</v>
          </cell>
          <cell r="N368">
            <v>1</v>
          </cell>
          <cell r="O368">
            <v>1</v>
          </cell>
          <cell r="P368">
            <v>5</v>
          </cell>
        </row>
        <row r="369">
          <cell r="A369">
            <v>93276250</v>
          </cell>
          <cell r="B369" t="str">
            <v>G1</v>
          </cell>
          <cell r="C369" t="str">
            <v>PN</v>
          </cell>
          <cell r="D369" t="str">
            <v>CEVA</v>
          </cell>
          <cell r="E369" t="str">
            <v>MG-A-16C</v>
          </cell>
          <cell r="F369" t="str">
            <v>INTERRUPTO</v>
          </cell>
          <cell r="G369" t="str">
            <v>IKRO COMPONE</v>
          </cell>
          <cell r="H369">
            <v>200</v>
          </cell>
          <cell r="I369">
            <v>2001</v>
          </cell>
          <cell r="J369">
            <v>0</v>
          </cell>
          <cell r="L369" t="str">
            <v>GARL.4.G</v>
          </cell>
          <cell r="N369">
            <v>1</v>
          </cell>
          <cell r="O369">
            <v>1</v>
          </cell>
          <cell r="P369">
            <v>2</v>
          </cell>
        </row>
        <row r="370">
          <cell r="A370">
            <v>93285509</v>
          </cell>
          <cell r="B370" t="str">
            <v>G1</v>
          </cell>
          <cell r="C370" t="str">
            <v>PN</v>
          </cell>
          <cell r="D370" t="str">
            <v>CEVA</v>
          </cell>
          <cell r="E370" t="str">
            <v>MG-A-16B</v>
          </cell>
          <cell r="F370" t="str">
            <v>SUP. BARRA ESTABIL.</v>
          </cell>
          <cell r="G370" t="str">
            <v>ULIANA</v>
          </cell>
          <cell r="H370">
            <v>100</v>
          </cell>
          <cell r="I370">
            <v>2002</v>
          </cell>
          <cell r="J370">
            <v>0</v>
          </cell>
          <cell r="K370">
            <v>2</v>
          </cell>
          <cell r="L370" t="str">
            <v>GARL.4.G</v>
          </cell>
          <cell r="N370">
            <v>1</v>
          </cell>
          <cell r="O370">
            <v>1</v>
          </cell>
          <cell r="P370">
            <v>3</v>
          </cell>
        </row>
        <row r="371">
          <cell r="A371">
            <v>93288399</v>
          </cell>
          <cell r="B371" t="str">
            <v>G1</v>
          </cell>
          <cell r="C371" t="str">
            <v>PN</v>
          </cell>
          <cell r="D371" t="str">
            <v>CEVA</v>
          </cell>
          <cell r="E371" t="str">
            <v>MG-A-11A</v>
          </cell>
          <cell r="F371" t="str">
            <v>ETIQUETA RADIADOR</v>
          </cell>
          <cell r="G371" t="str">
            <v>JL</v>
          </cell>
          <cell r="H371">
            <v>600</v>
          </cell>
          <cell r="I371">
            <v>2001</v>
          </cell>
          <cell r="J371">
            <v>0</v>
          </cell>
          <cell r="K371">
            <v>1</v>
          </cell>
          <cell r="L371" t="str">
            <v>GARL.4.G</v>
          </cell>
          <cell r="N371">
            <v>1</v>
          </cell>
          <cell r="O371">
            <v>1</v>
          </cell>
          <cell r="P371">
            <v>3</v>
          </cell>
        </row>
        <row r="372">
          <cell r="A372">
            <v>93288740</v>
          </cell>
          <cell r="B372" t="str">
            <v>G1</v>
          </cell>
          <cell r="C372" t="str">
            <v>PN</v>
          </cell>
          <cell r="D372" t="str">
            <v>CEVA</v>
          </cell>
          <cell r="E372" t="str">
            <v>MG-A-09B</v>
          </cell>
          <cell r="F372" t="str">
            <v>PARAFUSO</v>
          </cell>
          <cell r="G372" t="str">
            <v>INGEPAL</v>
          </cell>
          <cell r="H372">
            <v>600</v>
          </cell>
          <cell r="I372">
            <v>2001</v>
          </cell>
          <cell r="J372">
            <v>0</v>
          </cell>
          <cell r="K372">
            <v>1</v>
          </cell>
          <cell r="L372" t="str">
            <v>GARL.4.G</v>
          </cell>
          <cell r="N372">
            <v>1</v>
          </cell>
          <cell r="O372">
            <v>1</v>
          </cell>
        </row>
        <row r="373">
          <cell r="A373">
            <v>93288741</v>
          </cell>
          <cell r="B373" t="str">
            <v>G1</v>
          </cell>
          <cell r="C373" t="str">
            <v>PN</v>
          </cell>
          <cell r="D373" t="str">
            <v>CEVA</v>
          </cell>
          <cell r="E373" t="str">
            <v>MG-A-05B</v>
          </cell>
          <cell r="F373" t="str">
            <v>BOLT/SCREW</v>
          </cell>
          <cell r="G373" t="str">
            <v>CONTINENTAL</v>
          </cell>
          <cell r="H373">
            <v>1000</v>
          </cell>
          <cell r="I373">
            <v>2001</v>
          </cell>
          <cell r="J373">
            <v>0</v>
          </cell>
          <cell r="K373">
            <v>1</v>
          </cell>
          <cell r="L373" t="str">
            <v>GARL.4.G</v>
          </cell>
          <cell r="N373">
            <v>1</v>
          </cell>
          <cell r="O373">
            <v>1</v>
          </cell>
          <cell r="P373">
            <v>4</v>
          </cell>
        </row>
        <row r="374">
          <cell r="A374">
            <v>93289222</v>
          </cell>
          <cell r="B374" t="str">
            <v>G1</v>
          </cell>
          <cell r="C374" t="str">
            <v>PN</v>
          </cell>
          <cell r="D374" t="str">
            <v>CEVA</v>
          </cell>
          <cell r="E374" t="str">
            <v>MG-A-10B</v>
          </cell>
          <cell r="F374" t="str">
            <v>PF EIXO TRAS</v>
          </cell>
          <cell r="G374" t="str">
            <v>METALAC</v>
          </cell>
          <cell r="H374">
            <v>150</v>
          </cell>
          <cell r="I374">
            <v>2001</v>
          </cell>
          <cell r="J374">
            <v>0</v>
          </cell>
          <cell r="K374">
            <v>2</v>
          </cell>
          <cell r="L374" t="str">
            <v>GARL.4.G</v>
          </cell>
          <cell r="N374">
            <v>1</v>
          </cell>
          <cell r="O374">
            <v>1</v>
          </cell>
          <cell r="P374">
            <v>4</v>
          </cell>
        </row>
        <row r="375">
          <cell r="A375">
            <v>93289357</v>
          </cell>
          <cell r="B375" t="str">
            <v>G1</v>
          </cell>
          <cell r="C375" t="str">
            <v>PN</v>
          </cell>
          <cell r="D375" t="str">
            <v>CEVA</v>
          </cell>
          <cell r="E375" t="str">
            <v>MG-A-08B</v>
          </cell>
          <cell r="F375" t="str">
            <v>NUT</v>
          </cell>
          <cell r="G375" t="str">
            <v>MAPRI</v>
          </cell>
          <cell r="H375">
            <v>4000</v>
          </cell>
          <cell r="I375">
            <v>2001</v>
          </cell>
          <cell r="J375">
            <v>0</v>
          </cell>
          <cell r="K375">
            <v>1</v>
          </cell>
          <cell r="L375" t="str">
            <v>GARL.4.G</v>
          </cell>
          <cell r="N375">
            <v>1</v>
          </cell>
          <cell r="O375">
            <v>1</v>
          </cell>
          <cell r="P375">
            <v>4</v>
          </cell>
        </row>
        <row r="376">
          <cell r="A376">
            <v>93289377</v>
          </cell>
          <cell r="B376" t="str">
            <v>G1</v>
          </cell>
          <cell r="C376" t="str">
            <v>PN</v>
          </cell>
          <cell r="D376" t="str">
            <v>CEVA</v>
          </cell>
          <cell r="E376" t="str">
            <v>MG-A-08B</v>
          </cell>
          <cell r="F376" t="str">
            <v>PARAF-CABE</v>
          </cell>
          <cell r="G376" t="str">
            <v>CONTINENTAL</v>
          </cell>
          <cell r="H376">
            <v>5000</v>
          </cell>
          <cell r="I376">
            <v>2001</v>
          </cell>
          <cell r="J376">
            <v>0</v>
          </cell>
          <cell r="K376">
            <v>2</v>
          </cell>
          <cell r="L376" t="str">
            <v>GARL.4.G</v>
          </cell>
          <cell r="N376">
            <v>1</v>
          </cell>
          <cell r="O376">
            <v>1</v>
          </cell>
          <cell r="P376">
            <v>4</v>
          </cell>
        </row>
        <row r="377">
          <cell r="A377">
            <v>93289377</v>
          </cell>
          <cell r="B377" t="str">
            <v>G1</v>
          </cell>
          <cell r="C377" t="str">
            <v>PN</v>
          </cell>
          <cell r="D377" t="str">
            <v>CEVA</v>
          </cell>
          <cell r="E377" t="str">
            <v>MG-A-08B</v>
          </cell>
          <cell r="F377" t="str">
            <v>PARAF-CABE</v>
          </cell>
          <cell r="G377" t="str">
            <v>CONTINENTAL</v>
          </cell>
          <cell r="H377">
            <v>5000</v>
          </cell>
          <cell r="I377">
            <v>2001</v>
          </cell>
          <cell r="J377">
            <v>0</v>
          </cell>
          <cell r="K377">
            <v>1</v>
          </cell>
          <cell r="L377" t="str">
            <v>GARL.4.G</v>
          </cell>
          <cell r="N377">
            <v>1</v>
          </cell>
          <cell r="O377">
            <v>1</v>
          </cell>
          <cell r="P377">
            <v>4</v>
          </cell>
        </row>
        <row r="378">
          <cell r="A378">
            <v>93289377</v>
          </cell>
          <cell r="B378" t="str">
            <v>G1</v>
          </cell>
          <cell r="C378" t="str">
            <v>PN</v>
          </cell>
          <cell r="D378" t="str">
            <v>CEVA</v>
          </cell>
          <cell r="E378" t="str">
            <v>MG-A-08B</v>
          </cell>
          <cell r="F378" t="str">
            <v>PARAF-CABE</v>
          </cell>
          <cell r="G378" t="str">
            <v>CONTINENTAL</v>
          </cell>
          <cell r="H378">
            <v>5000</v>
          </cell>
          <cell r="I378">
            <v>2001</v>
          </cell>
          <cell r="J378">
            <v>0</v>
          </cell>
          <cell r="K378">
            <v>2</v>
          </cell>
          <cell r="L378" t="str">
            <v>GARL.4.G</v>
          </cell>
          <cell r="N378">
            <v>1</v>
          </cell>
          <cell r="O378">
            <v>1</v>
          </cell>
          <cell r="P378">
            <v>2</v>
          </cell>
        </row>
        <row r="379">
          <cell r="A379">
            <v>93290251</v>
          </cell>
          <cell r="B379" t="str">
            <v>G1</v>
          </cell>
          <cell r="C379" t="str">
            <v>PN</v>
          </cell>
          <cell r="D379" t="str">
            <v>CEVA</v>
          </cell>
          <cell r="E379" t="str">
            <v>MG-A-05B</v>
          </cell>
          <cell r="F379" t="str">
            <v>BOLT/SCREW</v>
          </cell>
          <cell r="G379" t="str">
            <v>CONTINENTAL</v>
          </cell>
          <cell r="H379">
            <v>2000</v>
          </cell>
          <cell r="I379">
            <v>2001</v>
          </cell>
          <cell r="J379">
            <v>0</v>
          </cell>
          <cell r="K379">
            <v>1</v>
          </cell>
          <cell r="L379" t="str">
            <v>GARL.4.G</v>
          </cell>
          <cell r="M379" t="str">
            <v>E-25</v>
          </cell>
          <cell r="N379">
            <v>1</v>
          </cell>
          <cell r="O379">
            <v>1</v>
          </cell>
          <cell r="P379">
            <v>2</v>
          </cell>
        </row>
        <row r="380">
          <cell r="A380">
            <v>93290251</v>
          </cell>
          <cell r="B380" t="str">
            <v>G1</v>
          </cell>
          <cell r="C380" t="str">
            <v>PN</v>
          </cell>
          <cell r="D380" t="str">
            <v>CEVA</v>
          </cell>
          <cell r="E380" t="str">
            <v>MG-A-05B</v>
          </cell>
          <cell r="F380" t="str">
            <v>BOLT/SCREW</v>
          </cell>
          <cell r="G380" t="str">
            <v>CONTINENTAL</v>
          </cell>
          <cell r="H380">
            <v>2000</v>
          </cell>
          <cell r="I380">
            <v>2001</v>
          </cell>
          <cell r="J380">
            <v>0</v>
          </cell>
          <cell r="K380">
            <v>1</v>
          </cell>
          <cell r="L380" t="str">
            <v>GARL.4.G</v>
          </cell>
          <cell r="M380" t="str">
            <v>E-25</v>
          </cell>
          <cell r="N380">
            <v>1</v>
          </cell>
          <cell r="O380">
            <v>1</v>
          </cell>
          <cell r="P380">
            <v>5</v>
          </cell>
        </row>
        <row r="381">
          <cell r="A381">
            <v>93290251</v>
          </cell>
          <cell r="B381" t="str">
            <v>G1</v>
          </cell>
          <cell r="D381" t="str">
            <v>CEVA</v>
          </cell>
          <cell r="E381" t="str">
            <v>MG-A-05B</v>
          </cell>
          <cell r="F381" t="str">
            <v>BOLT/SCREW</v>
          </cell>
          <cell r="G381" t="str">
            <v>CONTINENTAL</v>
          </cell>
          <cell r="H381">
            <v>2000</v>
          </cell>
          <cell r="I381">
            <v>2001</v>
          </cell>
          <cell r="J381">
            <v>0</v>
          </cell>
          <cell r="K381">
            <v>1</v>
          </cell>
          <cell r="L381" t="str">
            <v>GARL.4.G</v>
          </cell>
        </row>
        <row r="382">
          <cell r="A382">
            <v>93290287</v>
          </cell>
          <cell r="B382" t="str">
            <v>G1</v>
          </cell>
          <cell r="C382" t="str">
            <v>PN</v>
          </cell>
          <cell r="D382" t="str">
            <v>CEVA</v>
          </cell>
          <cell r="E382" t="str">
            <v>MG-A-02B</v>
          </cell>
          <cell r="F382" t="str">
            <v xml:space="preserve"> PF RETRATOR</v>
          </cell>
          <cell r="G382" t="str">
            <v>CONTINENTAL</v>
          </cell>
          <cell r="H382">
            <v>500</v>
          </cell>
          <cell r="I382">
            <v>2001</v>
          </cell>
          <cell r="J382">
            <v>0</v>
          </cell>
          <cell r="K382">
            <v>2</v>
          </cell>
          <cell r="L382" t="str">
            <v>GARL.4.G</v>
          </cell>
          <cell r="M382">
            <v>0</v>
          </cell>
          <cell r="N382">
            <v>1</v>
          </cell>
          <cell r="O382">
            <v>1</v>
          </cell>
          <cell r="P382">
            <v>5</v>
          </cell>
        </row>
        <row r="383">
          <cell r="A383">
            <v>93290305</v>
          </cell>
          <cell r="B383" t="str">
            <v>G1</v>
          </cell>
          <cell r="C383" t="str">
            <v>PN</v>
          </cell>
          <cell r="D383" t="str">
            <v>CEVA</v>
          </cell>
          <cell r="E383" t="str">
            <v>MG-A-05A</v>
          </cell>
          <cell r="F383" t="str">
            <v>PARAF. FX CINTO</v>
          </cell>
          <cell r="G383" t="str">
            <v>MAPRI</v>
          </cell>
          <cell r="H383">
            <v>300</v>
          </cell>
          <cell r="I383">
            <v>2001</v>
          </cell>
          <cell r="J383">
            <v>0</v>
          </cell>
          <cell r="K383">
            <v>3</v>
          </cell>
          <cell r="L383" t="str">
            <v>GARL.4.G</v>
          </cell>
          <cell r="M383">
            <v>0</v>
          </cell>
          <cell r="N383">
            <v>1</v>
          </cell>
          <cell r="O383">
            <v>1</v>
          </cell>
          <cell r="P383">
            <v>2</v>
          </cell>
        </row>
        <row r="384">
          <cell r="A384">
            <v>93290305</v>
          </cell>
          <cell r="B384" t="str">
            <v>G1</v>
          </cell>
          <cell r="D384" t="str">
            <v>CEVA</v>
          </cell>
          <cell r="E384" t="str">
            <v>MG-A-05A</v>
          </cell>
          <cell r="F384" t="str">
            <v>PARAF. FX CINTO</v>
          </cell>
          <cell r="G384" t="str">
            <v>MAPRI</v>
          </cell>
          <cell r="H384">
            <v>300</v>
          </cell>
          <cell r="I384">
            <v>2001</v>
          </cell>
          <cell r="J384">
            <v>0</v>
          </cell>
          <cell r="K384">
            <v>3</v>
          </cell>
          <cell r="L384" t="str">
            <v>GARL.4.G</v>
          </cell>
        </row>
        <row r="385">
          <cell r="A385">
            <v>93290305</v>
          </cell>
          <cell r="B385" t="str">
            <v>G1</v>
          </cell>
          <cell r="C385" t="str">
            <v>PN</v>
          </cell>
          <cell r="D385" t="str">
            <v>CEVA</v>
          </cell>
          <cell r="E385" t="str">
            <v>MG-B-15B</v>
          </cell>
          <cell r="F385" t="str">
            <v>PF FIX CINTO</v>
          </cell>
          <cell r="G385" t="str">
            <v>MAPRI</v>
          </cell>
          <cell r="H385">
            <v>300</v>
          </cell>
          <cell r="I385">
            <v>2001</v>
          </cell>
          <cell r="J385">
            <v>0</v>
          </cell>
          <cell r="K385">
            <v>3</v>
          </cell>
          <cell r="L385" t="str">
            <v>GARL.4.G</v>
          </cell>
          <cell r="M385">
            <v>0</v>
          </cell>
          <cell r="N385">
            <v>1</v>
          </cell>
          <cell r="O385">
            <v>1</v>
          </cell>
          <cell r="P385">
            <v>2</v>
          </cell>
        </row>
        <row r="386">
          <cell r="A386">
            <v>93290305</v>
          </cell>
          <cell r="B386" t="str">
            <v>G1</v>
          </cell>
          <cell r="C386" t="str">
            <v>PN</v>
          </cell>
          <cell r="D386" t="str">
            <v>CEVA</v>
          </cell>
          <cell r="E386" t="str">
            <v>MG-B-15B</v>
          </cell>
          <cell r="F386" t="str">
            <v>PF FIX CINTO</v>
          </cell>
          <cell r="G386" t="str">
            <v>MAPRI</v>
          </cell>
          <cell r="H386">
            <v>300</v>
          </cell>
          <cell r="I386">
            <v>2001</v>
          </cell>
          <cell r="J386">
            <v>0</v>
          </cell>
          <cell r="K386">
            <v>3</v>
          </cell>
          <cell r="L386" t="str">
            <v>GARL.4.G</v>
          </cell>
          <cell r="M386">
            <v>0</v>
          </cell>
          <cell r="N386">
            <v>1</v>
          </cell>
          <cell r="O386">
            <v>1</v>
          </cell>
          <cell r="P386">
            <v>2</v>
          </cell>
        </row>
        <row r="387">
          <cell r="A387">
            <v>93290305</v>
          </cell>
          <cell r="B387" t="str">
            <v>G1</v>
          </cell>
          <cell r="C387" t="str">
            <v>PN</v>
          </cell>
          <cell r="D387" t="str">
            <v>CEVA</v>
          </cell>
          <cell r="E387" t="str">
            <v>MG-B-15B</v>
          </cell>
          <cell r="F387" t="str">
            <v>PF FIX CINTO</v>
          </cell>
          <cell r="G387" t="str">
            <v>MAPRI</v>
          </cell>
          <cell r="H387" t="str">
            <v>300</v>
          </cell>
          <cell r="I387">
            <v>2001</v>
          </cell>
          <cell r="J387">
            <v>0</v>
          </cell>
          <cell r="K387">
            <v>3</v>
          </cell>
          <cell r="L387" t="str">
            <v>GARL.4.G</v>
          </cell>
          <cell r="M387">
            <v>0</v>
          </cell>
          <cell r="N387">
            <v>1</v>
          </cell>
          <cell r="O387">
            <v>1</v>
          </cell>
          <cell r="P387">
            <v>2</v>
          </cell>
        </row>
        <row r="388">
          <cell r="A388">
            <v>93290305</v>
          </cell>
          <cell r="B388" t="str">
            <v>G1</v>
          </cell>
          <cell r="C388" t="str">
            <v>PN</v>
          </cell>
          <cell r="D388" t="str">
            <v>CEVA</v>
          </cell>
          <cell r="E388" t="str">
            <v>MG-B-15B</v>
          </cell>
          <cell r="F388" t="str">
            <v>PF FIX CINTO</v>
          </cell>
          <cell r="G388" t="str">
            <v>MAPRI</v>
          </cell>
          <cell r="H388" t="str">
            <v>300</v>
          </cell>
          <cell r="I388">
            <v>2001</v>
          </cell>
          <cell r="J388">
            <v>0</v>
          </cell>
          <cell r="K388">
            <v>3</v>
          </cell>
          <cell r="L388" t="str">
            <v>GARL.4.G</v>
          </cell>
          <cell r="M388">
            <v>0</v>
          </cell>
          <cell r="N388">
            <v>1</v>
          </cell>
          <cell r="O388">
            <v>1</v>
          </cell>
          <cell r="P388">
            <v>2</v>
          </cell>
        </row>
        <row r="389">
          <cell r="A389">
            <v>93290363</v>
          </cell>
          <cell r="B389" t="str">
            <v>G1</v>
          </cell>
          <cell r="C389" t="str">
            <v>PN</v>
          </cell>
          <cell r="D389" t="str">
            <v>CEVA</v>
          </cell>
          <cell r="E389" t="str">
            <v>MG-A-15B</v>
          </cell>
          <cell r="F389" t="str">
            <v>PF BRAÇO CTLE</v>
          </cell>
          <cell r="G389" t="str">
            <v>METALAC</v>
          </cell>
          <cell r="H389">
            <v>300</v>
          </cell>
          <cell r="I389">
            <v>2002</v>
          </cell>
          <cell r="J389">
            <v>0</v>
          </cell>
          <cell r="K389">
            <v>2</v>
          </cell>
          <cell r="L389" t="str">
            <v>GARL.4.G</v>
          </cell>
          <cell r="M389" t="e">
            <v>#REF!</v>
          </cell>
          <cell r="N389">
            <v>1</v>
          </cell>
          <cell r="O389">
            <v>1</v>
          </cell>
          <cell r="P389">
            <v>4</v>
          </cell>
        </row>
        <row r="390">
          <cell r="A390">
            <v>93290363</v>
          </cell>
          <cell r="B390" t="str">
            <v>G1</v>
          </cell>
          <cell r="C390" t="str">
            <v>PN</v>
          </cell>
          <cell r="D390" t="str">
            <v>CEVA</v>
          </cell>
          <cell r="E390" t="str">
            <v>MG-A-15B</v>
          </cell>
          <cell r="F390" t="str">
            <v>PF BRAÇO CTLE</v>
          </cell>
          <cell r="G390" t="str">
            <v>METALAC</v>
          </cell>
          <cell r="H390">
            <v>300</v>
          </cell>
          <cell r="I390">
            <v>2002</v>
          </cell>
          <cell r="J390">
            <v>0</v>
          </cell>
          <cell r="K390">
            <v>2</v>
          </cell>
          <cell r="L390" t="str">
            <v>GARL.4.G</v>
          </cell>
          <cell r="M390" t="e">
            <v>#REF!</v>
          </cell>
          <cell r="N390">
            <v>1</v>
          </cell>
          <cell r="O390">
            <v>1</v>
          </cell>
          <cell r="P390">
            <v>4</v>
          </cell>
        </row>
        <row r="391">
          <cell r="A391">
            <v>93290371</v>
          </cell>
          <cell r="B391" t="str">
            <v>G1</v>
          </cell>
          <cell r="C391" t="str">
            <v>PN</v>
          </cell>
          <cell r="D391" t="str">
            <v>CEVA</v>
          </cell>
          <cell r="E391" t="str">
            <v>MG-A-03B</v>
          </cell>
          <cell r="F391" t="str">
            <v xml:space="preserve"> PF PINÇA FREI</v>
          </cell>
          <cell r="G391" t="str">
            <v>METALAC</v>
          </cell>
          <cell r="H391">
            <v>504</v>
          </cell>
          <cell r="I391">
            <v>2001</v>
          </cell>
          <cell r="J391">
            <v>0</v>
          </cell>
          <cell r="K391">
            <v>2</v>
          </cell>
          <cell r="L391" t="str">
            <v>GARL.4.G</v>
          </cell>
          <cell r="M391" t="str">
            <v>E-25</v>
          </cell>
          <cell r="N391">
            <v>1</v>
          </cell>
          <cell r="O391">
            <v>1</v>
          </cell>
          <cell r="P391">
            <v>4</v>
          </cell>
        </row>
        <row r="392">
          <cell r="A392">
            <v>93290371</v>
          </cell>
          <cell r="B392" t="str">
            <v>G1</v>
          </cell>
          <cell r="C392" t="str">
            <v>PN</v>
          </cell>
          <cell r="D392" t="str">
            <v>CEVA</v>
          </cell>
          <cell r="E392" t="str">
            <v>MG-A-03B</v>
          </cell>
          <cell r="F392" t="str">
            <v>PF PINÇA FREI</v>
          </cell>
          <cell r="G392" t="str">
            <v>METALAC</v>
          </cell>
          <cell r="H392">
            <v>504</v>
          </cell>
          <cell r="I392">
            <v>2001</v>
          </cell>
          <cell r="J392">
            <v>0</v>
          </cell>
          <cell r="K392">
            <v>2</v>
          </cell>
          <cell r="L392" t="str">
            <v>GARL.4.G</v>
          </cell>
          <cell r="M392" t="str">
            <v>E-25</v>
          </cell>
          <cell r="N392">
            <v>1</v>
          </cell>
          <cell r="O392">
            <v>1</v>
          </cell>
          <cell r="P392">
            <v>4</v>
          </cell>
        </row>
        <row r="393">
          <cell r="A393">
            <v>93290373</v>
          </cell>
          <cell r="B393" t="str">
            <v>G1</v>
          </cell>
          <cell r="D393" t="str">
            <v>CEVA</v>
          </cell>
          <cell r="E393" t="str">
            <v>MG-A-09B</v>
          </cell>
          <cell r="F393" t="str">
            <v>PF FIX SUPERIOR DO GARGALO</v>
          </cell>
          <cell r="G393" t="str">
            <v>CONTINENTAL</v>
          </cell>
          <cell r="H393">
            <v>3000</v>
          </cell>
          <cell r="I393">
            <v>2001</v>
          </cell>
          <cell r="J393">
            <v>0</v>
          </cell>
          <cell r="K393">
            <v>1</v>
          </cell>
          <cell r="L393" t="str">
            <v>GARL.4.G</v>
          </cell>
        </row>
        <row r="394">
          <cell r="A394">
            <v>93290404</v>
          </cell>
          <cell r="B394" t="str">
            <v>G1</v>
          </cell>
          <cell r="C394" t="str">
            <v>PN</v>
          </cell>
          <cell r="D394" t="str">
            <v>CEVA</v>
          </cell>
          <cell r="E394" t="str">
            <v>MG-A-11A</v>
          </cell>
          <cell r="F394" t="str">
            <v>ETQ IDENT PLANTA (CNPJ)</v>
          </cell>
          <cell r="G394" t="str">
            <v>JL</v>
          </cell>
          <cell r="H394">
            <v>1000</v>
          </cell>
          <cell r="I394">
            <v>2001</v>
          </cell>
          <cell r="J394">
            <v>0</v>
          </cell>
          <cell r="K394">
            <v>1</v>
          </cell>
          <cell r="L394" t="str">
            <v>GARL.4.G</v>
          </cell>
          <cell r="M394" t="str">
            <v>E-25</v>
          </cell>
          <cell r="N394">
            <v>1</v>
          </cell>
          <cell r="O394">
            <v>1</v>
          </cell>
          <cell r="P394">
            <v>4</v>
          </cell>
        </row>
        <row r="395">
          <cell r="A395">
            <v>93290627</v>
          </cell>
          <cell r="B395" t="str">
            <v>G1</v>
          </cell>
          <cell r="C395" t="str">
            <v>PN</v>
          </cell>
          <cell r="D395" t="str">
            <v>CEVA</v>
          </cell>
          <cell r="E395" t="str">
            <v>MG-A-09B</v>
          </cell>
          <cell r="F395" t="str">
            <v>PARAF. CAB</v>
          </cell>
          <cell r="G395" t="str">
            <v>LIPOS</v>
          </cell>
          <cell r="H395">
            <v>700</v>
          </cell>
          <cell r="I395">
            <v>2001</v>
          </cell>
          <cell r="J395">
            <v>0</v>
          </cell>
          <cell r="K395">
            <v>2</v>
          </cell>
          <cell r="L395" t="str">
            <v>GARL.4.G</v>
          </cell>
          <cell r="M395" t="str">
            <v>E-25</v>
          </cell>
          <cell r="N395">
            <v>1</v>
          </cell>
          <cell r="O395">
            <v>1</v>
          </cell>
          <cell r="P395">
            <v>4</v>
          </cell>
        </row>
        <row r="396">
          <cell r="A396">
            <v>93293390</v>
          </cell>
          <cell r="B396" t="str">
            <v>G1</v>
          </cell>
          <cell r="C396" t="str">
            <v>PN</v>
          </cell>
          <cell r="D396" t="str">
            <v>CEVA</v>
          </cell>
          <cell r="E396" t="str">
            <v>GARL.4.G</v>
          </cell>
          <cell r="F396" t="str">
            <v>PRES TUB DASH</v>
          </cell>
          <cell r="G396" t="str">
            <v>PRIMO</v>
          </cell>
          <cell r="H396">
            <v>500</v>
          </cell>
          <cell r="I396">
            <v>2001</v>
          </cell>
          <cell r="J396">
            <v>0</v>
          </cell>
          <cell r="K396">
            <v>1</v>
          </cell>
          <cell r="L396" t="str">
            <v>GARL.4.G</v>
          </cell>
          <cell r="M396" t="str">
            <v>F23</v>
          </cell>
        </row>
        <row r="397">
          <cell r="A397">
            <v>93294353</v>
          </cell>
          <cell r="B397" t="str">
            <v>G1</v>
          </cell>
          <cell r="C397" t="str">
            <v>PN</v>
          </cell>
          <cell r="D397" t="str">
            <v>CEVA</v>
          </cell>
          <cell r="E397" t="str">
            <v>MG-A-12B</v>
          </cell>
          <cell r="F397" t="str">
            <v>PF FIX STRIKE</v>
          </cell>
          <cell r="G397" t="str">
            <v>CONTINENTAL</v>
          </cell>
          <cell r="H397">
            <v>1000</v>
          </cell>
          <cell r="I397">
            <v>2001</v>
          </cell>
          <cell r="J397">
            <v>0</v>
          </cell>
          <cell r="K397">
            <v>1</v>
          </cell>
          <cell r="L397" t="str">
            <v>GARL.4.G</v>
          </cell>
          <cell r="M397" t="e">
            <v>#REF!</v>
          </cell>
          <cell r="N397">
            <v>1</v>
          </cell>
          <cell r="O397">
            <v>1</v>
          </cell>
          <cell r="P397">
            <v>2</v>
          </cell>
        </row>
        <row r="398">
          <cell r="A398">
            <v>93294353</v>
          </cell>
          <cell r="B398" t="str">
            <v>G1</v>
          </cell>
          <cell r="C398" t="str">
            <v>PN</v>
          </cell>
          <cell r="D398" t="str">
            <v>CEVA</v>
          </cell>
          <cell r="E398" t="str">
            <v>MG-A-12B</v>
          </cell>
          <cell r="F398" t="str">
            <v>PF FIX STRIKE</v>
          </cell>
          <cell r="G398" t="str">
            <v>CONTINENTAL</v>
          </cell>
          <cell r="H398">
            <v>1000</v>
          </cell>
          <cell r="I398">
            <v>2001</v>
          </cell>
          <cell r="J398">
            <v>0</v>
          </cell>
          <cell r="K398">
            <v>1</v>
          </cell>
          <cell r="L398" t="str">
            <v>GARL.4.G</v>
          </cell>
          <cell r="M398" t="e">
            <v>#REF!</v>
          </cell>
          <cell r="N398">
            <v>1</v>
          </cell>
          <cell r="O398">
            <v>1</v>
          </cell>
          <cell r="P398">
            <v>2</v>
          </cell>
        </row>
        <row r="399">
          <cell r="A399">
            <v>93294500</v>
          </cell>
          <cell r="B399" t="str">
            <v>G1</v>
          </cell>
          <cell r="C399" t="str">
            <v>PN</v>
          </cell>
          <cell r="D399" t="str">
            <v>CEVA</v>
          </cell>
          <cell r="E399" t="str">
            <v>MG-A-08B</v>
          </cell>
          <cell r="F399" t="str">
            <v>PF BCO DIANT</v>
          </cell>
          <cell r="G399" t="str">
            <v>CONTINENTAL</v>
          </cell>
          <cell r="H399">
            <v>1000</v>
          </cell>
          <cell r="I399">
            <v>2001</v>
          </cell>
          <cell r="J399">
            <v>0</v>
          </cell>
          <cell r="K399">
            <v>2</v>
          </cell>
          <cell r="L399" t="str">
            <v>GARL.4.G</v>
          </cell>
          <cell r="M399" t="e">
            <v>#REF!</v>
          </cell>
          <cell r="N399">
            <v>1</v>
          </cell>
          <cell r="O399">
            <v>1</v>
          </cell>
          <cell r="P399">
            <v>2</v>
          </cell>
        </row>
        <row r="400">
          <cell r="A400">
            <v>93294500</v>
          </cell>
          <cell r="B400" t="str">
            <v>G1</v>
          </cell>
          <cell r="C400" t="str">
            <v>PN</v>
          </cell>
          <cell r="D400" t="str">
            <v>CEVA</v>
          </cell>
          <cell r="E400" t="str">
            <v>MG-A-08B</v>
          </cell>
          <cell r="F400" t="str">
            <v>PF BCO DIANT</v>
          </cell>
          <cell r="G400" t="str">
            <v>CONTINENTAL</v>
          </cell>
          <cell r="H400">
            <v>1000</v>
          </cell>
          <cell r="I400">
            <v>2001</v>
          </cell>
          <cell r="J400">
            <v>0</v>
          </cell>
          <cell r="K400">
            <v>2</v>
          </cell>
          <cell r="L400" t="str">
            <v>GARL.4.G</v>
          </cell>
          <cell r="M400" t="e">
            <v>#REF!</v>
          </cell>
          <cell r="N400">
            <v>1</v>
          </cell>
          <cell r="O400">
            <v>1</v>
          </cell>
          <cell r="P400">
            <v>2</v>
          </cell>
        </row>
        <row r="401">
          <cell r="A401">
            <v>93294652</v>
          </cell>
          <cell r="B401" t="str">
            <v>G1</v>
          </cell>
          <cell r="C401" t="str">
            <v>PN</v>
          </cell>
          <cell r="D401" t="str">
            <v>CEVA</v>
          </cell>
          <cell r="E401" t="str">
            <v>MG-A-06B</v>
          </cell>
          <cell r="F401" t="str">
            <v>PORCA</v>
          </cell>
          <cell r="G401" t="str">
            <v>NEUMAYER TEK</v>
          </cell>
          <cell r="H401">
            <v>5000</v>
          </cell>
          <cell r="I401">
            <v>2001</v>
          </cell>
          <cell r="J401">
            <v>0</v>
          </cell>
          <cell r="K401">
            <v>1</v>
          </cell>
          <cell r="L401" t="str">
            <v>GARL.4.G</v>
          </cell>
          <cell r="M401" t="e">
            <v>#REF!</v>
          </cell>
          <cell r="N401">
            <v>1</v>
          </cell>
          <cell r="O401">
            <v>1</v>
          </cell>
          <cell r="P401">
            <v>4</v>
          </cell>
        </row>
        <row r="402">
          <cell r="A402">
            <v>93294715</v>
          </cell>
          <cell r="B402" t="str">
            <v>G1</v>
          </cell>
          <cell r="C402" t="str">
            <v>PN</v>
          </cell>
          <cell r="D402" t="str">
            <v>CEVA</v>
          </cell>
          <cell r="E402" t="str">
            <v>MG-A-05B</v>
          </cell>
          <cell r="F402" t="str">
            <v>PARAFUSO C</v>
          </cell>
          <cell r="G402" t="str">
            <v>LIPOS</v>
          </cell>
          <cell r="H402">
            <v>1200</v>
          </cell>
          <cell r="I402">
            <v>2001</v>
          </cell>
          <cell r="J402">
            <v>0</v>
          </cell>
          <cell r="K402">
            <v>1</v>
          </cell>
          <cell r="L402" t="str">
            <v>GARL.4.G</v>
          </cell>
          <cell r="M402" t="e">
            <v>#REF!</v>
          </cell>
          <cell r="N402">
            <v>1</v>
          </cell>
          <cell r="O402">
            <v>1</v>
          </cell>
          <cell r="P402">
            <v>4</v>
          </cell>
        </row>
        <row r="403">
          <cell r="A403">
            <v>93295402</v>
          </cell>
          <cell r="B403" t="str">
            <v>G1</v>
          </cell>
          <cell r="C403" t="str">
            <v>PN</v>
          </cell>
          <cell r="D403" t="str">
            <v>CEVA</v>
          </cell>
          <cell r="E403" t="str">
            <v>MG-A-06C</v>
          </cell>
          <cell r="F403" t="str">
            <v>ARRUELA</v>
          </cell>
          <cell r="G403" t="str">
            <v>FANANDRI</v>
          </cell>
          <cell r="H403">
            <v>4000</v>
          </cell>
          <cell r="I403">
            <v>2001</v>
          </cell>
          <cell r="J403">
            <v>0</v>
          </cell>
          <cell r="K403">
            <v>2</v>
          </cell>
          <cell r="L403" t="str">
            <v>GARL.4.G</v>
          </cell>
          <cell r="M403" t="e">
            <v>#REF!</v>
          </cell>
          <cell r="N403">
            <v>1</v>
          </cell>
          <cell r="O403">
            <v>1</v>
          </cell>
          <cell r="P403">
            <v>4</v>
          </cell>
        </row>
        <row r="404">
          <cell r="A404">
            <v>93295402</v>
          </cell>
          <cell r="B404" t="str">
            <v>G1</v>
          </cell>
          <cell r="C404" t="str">
            <v>PN</v>
          </cell>
          <cell r="D404" t="str">
            <v>CEVA</v>
          </cell>
          <cell r="E404" t="str">
            <v>MG-A-06C</v>
          </cell>
          <cell r="F404" t="str">
            <v>ARRUELA</v>
          </cell>
          <cell r="G404" t="str">
            <v>FANANDRI</v>
          </cell>
          <cell r="H404">
            <v>4000</v>
          </cell>
          <cell r="I404">
            <v>2001</v>
          </cell>
          <cell r="J404">
            <v>0</v>
          </cell>
          <cell r="K404">
            <v>2</v>
          </cell>
          <cell r="L404" t="str">
            <v>GARL.4.G</v>
          </cell>
          <cell r="M404" t="e">
            <v>#REF!</v>
          </cell>
          <cell r="N404">
            <v>1</v>
          </cell>
          <cell r="O404">
            <v>1</v>
          </cell>
          <cell r="P404">
            <v>4</v>
          </cell>
        </row>
        <row r="405">
          <cell r="A405">
            <v>93296480</v>
          </cell>
          <cell r="B405" t="str">
            <v>G1</v>
          </cell>
          <cell r="C405" t="str">
            <v>PN</v>
          </cell>
          <cell r="D405" t="str">
            <v>CEVA</v>
          </cell>
          <cell r="E405" t="str">
            <v>MG-A-03B</v>
          </cell>
          <cell r="F405" t="str">
            <v>PF RESERV DHI</v>
          </cell>
          <cell r="G405" t="str">
            <v>CONTINENTAL</v>
          </cell>
          <cell r="H405">
            <v>1000</v>
          </cell>
          <cell r="I405">
            <v>2001</v>
          </cell>
          <cell r="J405">
            <v>0</v>
          </cell>
          <cell r="L405" t="str">
            <v>GARL.4.G</v>
          </cell>
          <cell r="M405" t="e">
            <v>#REF!</v>
          </cell>
          <cell r="N405">
            <v>1</v>
          </cell>
          <cell r="O405">
            <v>1</v>
          </cell>
          <cell r="P405">
            <v>5</v>
          </cell>
        </row>
        <row r="406">
          <cell r="A406">
            <v>93296480</v>
          </cell>
          <cell r="B406" t="str">
            <v>G1</v>
          </cell>
          <cell r="C406" t="str">
            <v>PN</v>
          </cell>
          <cell r="D406" t="str">
            <v>CEVA</v>
          </cell>
          <cell r="E406" t="str">
            <v>MG-A-03B</v>
          </cell>
          <cell r="F406" t="str">
            <v>PF RESERV DHI</v>
          </cell>
          <cell r="G406" t="str">
            <v>CONTINENTAL</v>
          </cell>
          <cell r="H406">
            <v>1000</v>
          </cell>
          <cell r="I406">
            <v>2001</v>
          </cell>
          <cell r="J406">
            <v>0</v>
          </cell>
          <cell r="K406">
            <v>1</v>
          </cell>
          <cell r="L406" t="str">
            <v>GARL.4.G</v>
          </cell>
          <cell r="M406" t="e">
            <v>#REF!</v>
          </cell>
          <cell r="N406">
            <v>1</v>
          </cell>
          <cell r="O406">
            <v>1</v>
          </cell>
          <cell r="P406">
            <v>5</v>
          </cell>
        </row>
        <row r="407">
          <cell r="A407">
            <v>93296480</v>
          </cell>
          <cell r="B407" t="str">
            <v>G1</v>
          </cell>
          <cell r="C407" t="str">
            <v>PN</v>
          </cell>
          <cell r="D407" t="str">
            <v>CEVA</v>
          </cell>
          <cell r="E407" t="str">
            <v>MG-A-03B</v>
          </cell>
          <cell r="F407" t="str">
            <v>PF RESERV DHI</v>
          </cell>
          <cell r="G407" t="str">
            <v>CONTINENTAL</v>
          </cell>
          <cell r="H407">
            <v>1000</v>
          </cell>
          <cell r="I407">
            <v>2001</v>
          </cell>
          <cell r="J407">
            <v>0</v>
          </cell>
          <cell r="K407">
            <v>1</v>
          </cell>
          <cell r="L407" t="str">
            <v>GARL.4.G</v>
          </cell>
          <cell r="M407" t="e">
            <v>#REF!</v>
          </cell>
          <cell r="N407">
            <v>1</v>
          </cell>
          <cell r="O407">
            <v>1</v>
          </cell>
          <cell r="P407">
            <v>5</v>
          </cell>
        </row>
        <row r="408">
          <cell r="A408">
            <v>93298873</v>
          </cell>
          <cell r="B408" t="str">
            <v>G1</v>
          </cell>
          <cell r="C408" t="str">
            <v>SJ</v>
          </cell>
          <cell r="D408" t="str">
            <v>CEVA</v>
          </cell>
          <cell r="E408" t="str">
            <v>MG-A-04B</v>
          </cell>
          <cell r="F408" t="str">
            <v>ARRUELA PR</v>
          </cell>
          <cell r="G408" t="str">
            <v>ETAR</v>
          </cell>
          <cell r="H408">
            <v>2500</v>
          </cell>
          <cell r="I408">
            <v>2001</v>
          </cell>
          <cell r="J408">
            <v>0</v>
          </cell>
          <cell r="K408">
            <v>1</v>
          </cell>
          <cell r="L408" t="str">
            <v>GARL.4.G</v>
          </cell>
          <cell r="M408" t="str">
            <v>F23</v>
          </cell>
          <cell r="N408">
            <v>1</v>
          </cell>
          <cell r="O408">
            <v>1</v>
          </cell>
          <cell r="P408">
            <v>2</v>
          </cell>
        </row>
        <row r="409">
          <cell r="A409">
            <v>93298881</v>
          </cell>
          <cell r="B409" t="str">
            <v>G1</v>
          </cell>
          <cell r="C409" t="str">
            <v>SJ</v>
          </cell>
          <cell r="D409" t="str">
            <v>CEVA</v>
          </cell>
          <cell r="E409" t="str">
            <v>MG-A-06B</v>
          </cell>
          <cell r="F409" t="str">
            <v>PARAFUSO</v>
          </cell>
          <cell r="G409" t="str">
            <v>CONTINENTAL</v>
          </cell>
          <cell r="H409">
            <v>2000</v>
          </cell>
          <cell r="I409">
            <v>2001</v>
          </cell>
          <cell r="J409">
            <v>0</v>
          </cell>
          <cell r="K409">
            <v>1</v>
          </cell>
          <cell r="L409" t="str">
            <v>GARL.4.G</v>
          </cell>
          <cell r="M409" t="str">
            <v>F24</v>
          </cell>
          <cell r="N409">
            <v>1</v>
          </cell>
          <cell r="O409">
            <v>1</v>
          </cell>
          <cell r="P409">
            <v>2</v>
          </cell>
        </row>
        <row r="410">
          <cell r="A410">
            <v>93298886</v>
          </cell>
          <cell r="B410" t="str">
            <v>G1</v>
          </cell>
          <cell r="C410" t="str">
            <v>SJ</v>
          </cell>
          <cell r="D410" t="str">
            <v>CEVA</v>
          </cell>
          <cell r="E410" t="str">
            <v>MG-A-11B</v>
          </cell>
          <cell r="F410" t="str">
            <v>PARAF.CAB</v>
          </cell>
          <cell r="G410" t="str">
            <v>LIPOS</v>
          </cell>
          <cell r="H410">
            <v>3000</v>
          </cell>
          <cell r="I410">
            <v>2001</v>
          </cell>
          <cell r="J410">
            <v>0</v>
          </cell>
          <cell r="K410">
            <v>1</v>
          </cell>
          <cell r="L410" t="str">
            <v>GARL.4.G</v>
          </cell>
          <cell r="M410" t="str">
            <v>F24</v>
          </cell>
          <cell r="N410">
            <v>1</v>
          </cell>
          <cell r="O410">
            <v>1</v>
          </cell>
          <cell r="P410">
            <v>2</v>
          </cell>
        </row>
        <row r="411">
          <cell r="A411">
            <v>93298892</v>
          </cell>
          <cell r="B411" t="str">
            <v>G1</v>
          </cell>
          <cell r="C411" t="str">
            <v>PF</v>
          </cell>
          <cell r="D411" t="str">
            <v>CEVA</v>
          </cell>
          <cell r="E411" t="str">
            <v>MG-A-05B</v>
          </cell>
          <cell r="F411" t="str">
            <v>PARAF. CAB</v>
          </cell>
          <cell r="G411" t="str">
            <v>CONTINENTAL</v>
          </cell>
          <cell r="H411">
            <v>1500</v>
          </cell>
          <cell r="I411">
            <v>2001</v>
          </cell>
          <cell r="J411">
            <v>0</v>
          </cell>
          <cell r="K411">
            <v>1</v>
          </cell>
          <cell r="L411" t="str">
            <v>GARL.4.G</v>
          </cell>
          <cell r="M411" t="str">
            <v>F24</v>
          </cell>
          <cell r="N411">
            <v>16</v>
          </cell>
          <cell r="O411">
            <v>1</v>
          </cell>
          <cell r="P411">
            <v>2</v>
          </cell>
        </row>
        <row r="412">
          <cell r="A412">
            <v>93299086</v>
          </cell>
          <cell r="B412" t="str">
            <v>G1</v>
          </cell>
          <cell r="C412" t="str">
            <v>TC</v>
          </cell>
          <cell r="D412" t="str">
            <v>CEVA</v>
          </cell>
          <cell r="E412" t="str">
            <v>MG-A-14A</v>
          </cell>
          <cell r="F412" t="str">
            <v>PF GANCHO REB</v>
          </cell>
          <cell r="G412" t="str">
            <v>FIBAM</v>
          </cell>
          <cell r="H412">
            <v>700</v>
          </cell>
          <cell r="I412">
            <v>2001</v>
          </cell>
          <cell r="J412">
            <v>0</v>
          </cell>
          <cell r="K412">
            <v>1</v>
          </cell>
          <cell r="L412" t="str">
            <v>GARL.4.G</v>
          </cell>
          <cell r="M412" t="str">
            <v>F23</v>
          </cell>
        </row>
        <row r="413">
          <cell r="A413">
            <v>93299101</v>
          </cell>
          <cell r="B413" t="str">
            <v>G1</v>
          </cell>
          <cell r="C413" t="str">
            <v>TC</v>
          </cell>
          <cell r="D413" t="str">
            <v>CEVA</v>
          </cell>
          <cell r="E413" t="str">
            <v>MG-A-07B</v>
          </cell>
          <cell r="F413" t="str">
            <v>PARAF CAB</v>
          </cell>
          <cell r="G413" t="str">
            <v>INGEPAL</v>
          </cell>
          <cell r="H413">
            <v>800</v>
          </cell>
          <cell r="I413">
            <v>2001</v>
          </cell>
          <cell r="J413">
            <v>0</v>
          </cell>
          <cell r="K413">
            <v>1</v>
          </cell>
          <cell r="L413" t="str">
            <v>GARL.4.G</v>
          </cell>
          <cell r="M413" t="str">
            <v>F23</v>
          </cell>
        </row>
        <row r="414">
          <cell r="A414">
            <v>93299182</v>
          </cell>
          <cell r="B414" t="str">
            <v>G1</v>
          </cell>
          <cell r="C414" t="str">
            <v>PF</v>
          </cell>
          <cell r="D414" t="str">
            <v>CEVA</v>
          </cell>
          <cell r="E414" t="str">
            <v>MG-A-04B</v>
          </cell>
          <cell r="F414" t="str">
            <v xml:space="preserve"> PORC EIXO TRA</v>
          </cell>
          <cell r="G414" t="str">
            <v>PARASMO</v>
          </cell>
          <cell r="H414">
            <v>700</v>
          </cell>
          <cell r="I414">
            <v>2001</v>
          </cell>
          <cell r="J414">
            <v>0</v>
          </cell>
          <cell r="K414">
            <v>2</v>
          </cell>
          <cell r="L414" t="str">
            <v>GARL.4.G</v>
          </cell>
          <cell r="M414" t="str">
            <v>F23</v>
          </cell>
        </row>
        <row r="415">
          <cell r="A415">
            <v>93299182</v>
          </cell>
          <cell r="B415" t="str">
            <v>G1</v>
          </cell>
          <cell r="C415" t="str">
            <v>TC</v>
          </cell>
          <cell r="D415" t="str">
            <v>CEVA</v>
          </cell>
          <cell r="E415" t="str">
            <v>MG-A-04B</v>
          </cell>
          <cell r="F415" t="str">
            <v>PORC EIXO TRA</v>
          </cell>
          <cell r="G415" t="str">
            <v>PARASMO</v>
          </cell>
          <cell r="H415">
            <v>700</v>
          </cell>
          <cell r="I415">
            <v>2001</v>
          </cell>
          <cell r="J415">
            <v>0</v>
          </cell>
          <cell r="K415">
            <v>2</v>
          </cell>
          <cell r="L415" t="str">
            <v>GARL.4.G</v>
          </cell>
          <cell r="M415" t="str">
            <v>F23</v>
          </cell>
          <cell r="N415">
            <v>14</v>
          </cell>
          <cell r="O415">
            <v>2</v>
          </cell>
          <cell r="P415">
            <v>2</v>
          </cell>
        </row>
        <row r="416">
          <cell r="A416">
            <v>93299182</v>
          </cell>
          <cell r="B416" t="str">
            <v>G1</v>
          </cell>
          <cell r="C416" t="str">
            <v>PF</v>
          </cell>
          <cell r="D416" t="str">
            <v>CEVA</v>
          </cell>
          <cell r="E416" t="str">
            <v>MG-A-04B</v>
          </cell>
          <cell r="F416" t="str">
            <v>PORC EIXO TRA</v>
          </cell>
          <cell r="G416" t="str">
            <v>PARASMO</v>
          </cell>
          <cell r="H416">
            <v>700</v>
          </cell>
          <cell r="I416">
            <v>2001</v>
          </cell>
          <cell r="J416">
            <v>0</v>
          </cell>
          <cell r="K416">
            <v>2</v>
          </cell>
          <cell r="L416" t="str">
            <v>GARL.4.G</v>
          </cell>
          <cell r="M416" t="str">
            <v>F23</v>
          </cell>
          <cell r="N416">
            <v>2</v>
          </cell>
          <cell r="O416">
            <v>2</v>
          </cell>
          <cell r="P416">
            <v>2</v>
          </cell>
        </row>
        <row r="417">
          <cell r="A417">
            <v>93299187</v>
          </cell>
          <cell r="B417" t="str">
            <v>G1</v>
          </cell>
          <cell r="C417" t="str">
            <v>PF</v>
          </cell>
          <cell r="D417" t="str">
            <v>CEVA</v>
          </cell>
          <cell r="E417" t="str">
            <v>MG-A-09B</v>
          </cell>
          <cell r="F417" t="str">
            <v>PORCA SEXT</v>
          </cell>
          <cell r="G417" t="str">
            <v xml:space="preserve">PARASMO </v>
          </cell>
          <cell r="H417">
            <v>1000</v>
          </cell>
          <cell r="I417">
            <v>2001</v>
          </cell>
          <cell r="J417">
            <v>0</v>
          </cell>
          <cell r="K417">
            <v>1</v>
          </cell>
          <cell r="L417" t="str">
            <v>GARL.4.G</v>
          </cell>
          <cell r="M417" t="str">
            <v>F23</v>
          </cell>
          <cell r="N417">
            <v>4</v>
          </cell>
          <cell r="O417">
            <v>2</v>
          </cell>
          <cell r="P417">
            <v>2</v>
          </cell>
        </row>
        <row r="418">
          <cell r="A418">
            <v>93299187</v>
          </cell>
          <cell r="B418" t="str">
            <v>G1</v>
          </cell>
          <cell r="C418" t="str">
            <v>PF</v>
          </cell>
          <cell r="D418" t="str">
            <v>CEVA</v>
          </cell>
          <cell r="E418" t="str">
            <v>MG-A-09B</v>
          </cell>
          <cell r="F418" t="str">
            <v>PORCA SEXT</v>
          </cell>
          <cell r="G418" t="str">
            <v xml:space="preserve">PARASMO </v>
          </cell>
          <cell r="H418">
            <v>1000</v>
          </cell>
          <cell r="I418">
            <v>2001</v>
          </cell>
          <cell r="J418">
            <v>0</v>
          </cell>
          <cell r="K418">
            <v>1</v>
          </cell>
          <cell r="L418" t="str">
            <v>GARL.4.G</v>
          </cell>
          <cell r="M418" t="str">
            <v>F23</v>
          </cell>
          <cell r="N418">
            <v>1</v>
          </cell>
          <cell r="O418">
            <v>1</v>
          </cell>
          <cell r="P418">
            <v>2</v>
          </cell>
        </row>
        <row r="419">
          <cell r="A419">
            <v>93308872</v>
          </cell>
          <cell r="B419" t="str">
            <v>G1</v>
          </cell>
          <cell r="D419" t="str">
            <v>CEVA</v>
          </cell>
          <cell r="E419" t="str">
            <v>MG-A-11A</v>
          </cell>
          <cell r="F419" t="str">
            <v>ETQ DESEMBAÇAMENTO</v>
          </cell>
          <cell r="G419" t="str">
            <v>JL</v>
          </cell>
          <cell r="H419">
            <v>500</v>
          </cell>
          <cell r="I419">
            <v>2001</v>
          </cell>
          <cell r="J419">
            <v>0</v>
          </cell>
          <cell r="K419">
            <v>1</v>
          </cell>
          <cell r="L419" t="str">
            <v>GARL.4.G</v>
          </cell>
          <cell r="N419">
            <v>1</v>
          </cell>
        </row>
        <row r="420">
          <cell r="A420">
            <v>93308873</v>
          </cell>
          <cell r="B420" t="str">
            <v>G1</v>
          </cell>
          <cell r="C420" t="str">
            <v>GS</v>
          </cell>
          <cell r="D420" t="str">
            <v>CEVA</v>
          </cell>
          <cell r="E420" t="str">
            <v>MG-A-14A</v>
          </cell>
          <cell r="F420" t="str">
            <v>ETQ DESEMB ESP</v>
          </cell>
          <cell r="G420" t="str">
            <v>JL</v>
          </cell>
          <cell r="H420">
            <v>500</v>
          </cell>
          <cell r="I420">
            <v>2001</v>
          </cell>
          <cell r="J420">
            <v>0</v>
          </cell>
          <cell r="K420">
            <v>1</v>
          </cell>
          <cell r="L420" t="str">
            <v>GARL.4.G</v>
          </cell>
          <cell r="M420" t="str">
            <v>F23</v>
          </cell>
        </row>
        <row r="421">
          <cell r="A421">
            <v>93310848</v>
          </cell>
          <cell r="B421" t="str">
            <v>G1</v>
          </cell>
          <cell r="C421" t="str">
            <v>GS</v>
          </cell>
          <cell r="D421" t="str">
            <v>CEVA</v>
          </cell>
          <cell r="E421" t="str">
            <v>MG-A-03C</v>
          </cell>
          <cell r="F421" t="str">
            <v>PRES. DA EMBREAGEM</v>
          </cell>
          <cell r="G421" t="str">
            <v>GRAMPOS AÇO</v>
          </cell>
          <cell r="H421">
            <v>4000</v>
          </cell>
          <cell r="I421">
            <v>2001</v>
          </cell>
          <cell r="J421">
            <v>0</v>
          </cell>
          <cell r="K421">
            <v>1</v>
          </cell>
          <cell r="L421" t="str">
            <v>GARL.4.G</v>
          </cell>
          <cell r="M421" t="str">
            <v>F23</v>
          </cell>
        </row>
        <row r="422">
          <cell r="A422">
            <v>93313399</v>
          </cell>
          <cell r="B422" t="str">
            <v>G1</v>
          </cell>
          <cell r="C422" t="str">
            <v>PF</v>
          </cell>
          <cell r="D422" t="str">
            <v>CEVA</v>
          </cell>
          <cell r="E422" t="str">
            <v>MG-A-05B</v>
          </cell>
          <cell r="F422" t="str">
            <v>PARAFUSO M</v>
          </cell>
          <cell r="G422" t="str">
            <v>A FRIEDBERG</v>
          </cell>
          <cell r="H422">
            <v>600</v>
          </cell>
          <cell r="I422">
            <v>2001</v>
          </cell>
          <cell r="J422">
            <v>0</v>
          </cell>
          <cell r="K422">
            <v>1</v>
          </cell>
          <cell r="L422" t="str">
            <v>GARL.4.G</v>
          </cell>
        </row>
        <row r="423">
          <cell r="A423">
            <v>93316291</v>
          </cell>
          <cell r="B423" t="str">
            <v>G1</v>
          </cell>
          <cell r="C423" t="str">
            <v>PF</v>
          </cell>
          <cell r="D423" t="str">
            <v>CEVA</v>
          </cell>
          <cell r="E423" t="str">
            <v>MG-A-06C</v>
          </cell>
          <cell r="F423" t="str">
            <v>PRESILHA-P</v>
          </cell>
          <cell r="G423" t="str">
            <v>PRIMO</v>
          </cell>
          <cell r="H423">
            <v>2000</v>
          </cell>
          <cell r="I423">
            <v>2001</v>
          </cell>
          <cell r="J423">
            <v>0</v>
          </cell>
          <cell r="K423">
            <v>1</v>
          </cell>
          <cell r="L423" t="str">
            <v>GARL.4.G</v>
          </cell>
        </row>
        <row r="424">
          <cell r="A424">
            <v>93324940</v>
          </cell>
          <cell r="B424" t="str">
            <v>G1</v>
          </cell>
          <cell r="D424" t="str">
            <v>CEVA</v>
          </cell>
          <cell r="E424" t="str">
            <v>MG-A-10B</v>
          </cell>
          <cell r="F424" t="str">
            <v>PARAFUSO-B</v>
          </cell>
          <cell r="G424" t="str">
            <v>LIPOS</v>
          </cell>
          <cell r="H424">
            <v>3000</v>
          </cell>
          <cell r="I424">
            <v>2001</v>
          </cell>
          <cell r="J424">
            <v>0</v>
          </cell>
          <cell r="K424">
            <v>2</v>
          </cell>
          <cell r="L424" t="str">
            <v>GARL.4.G</v>
          </cell>
        </row>
        <row r="425">
          <cell r="A425">
            <v>93324940</v>
          </cell>
          <cell r="B425" t="str">
            <v>G1</v>
          </cell>
          <cell r="D425" t="str">
            <v>CEVA</v>
          </cell>
          <cell r="E425" t="str">
            <v>MG-A-10B</v>
          </cell>
          <cell r="F425" t="str">
            <v>PARAFUSO-B</v>
          </cell>
          <cell r="G425" t="str">
            <v>LIPOS</v>
          </cell>
          <cell r="H425">
            <v>3000</v>
          </cell>
          <cell r="I425">
            <v>2001</v>
          </cell>
          <cell r="J425">
            <v>0</v>
          </cell>
          <cell r="K425">
            <v>2</v>
          </cell>
          <cell r="L425" t="str">
            <v>GARL.4.G</v>
          </cell>
        </row>
        <row r="426">
          <cell r="A426">
            <v>93328343</v>
          </cell>
          <cell r="B426" t="str">
            <v>G1</v>
          </cell>
          <cell r="D426" t="str">
            <v>CEVA</v>
          </cell>
          <cell r="E426" t="str">
            <v>MG-A-07B</v>
          </cell>
          <cell r="F426" t="str">
            <v>PF TQ COMBUST</v>
          </cell>
          <cell r="G426" t="str">
            <v>FIBAM</v>
          </cell>
          <cell r="H426">
            <v>350</v>
          </cell>
          <cell r="I426">
            <v>2001</v>
          </cell>
          <cell r="J426">
            <v>0</v>
          </cell>
          <cell r="K426">
            <v>2</v>
          </cell>
          <cell r="L426" t="str">
            <v>GARL.4.G</v>
          </cell>
        </row>
        <row r="427">
          <cell r="A427">
            <v>93329726</v>
          </cell>
          <cell r="B427" t="str">
            <v>G1</v>
          </cell>
          <cell r="D427" t="str">
            <v>CEVA</v>
          </cell>
          <cell r="E427" t="str">
            <v>MG-A-09B</v>
          </cell>
          <cell r="F427" t="str">
            <v>PF TR PORT</v>
          </cell>
          <cell r="G427" t="str">
            <v>CONTINENTAL</v>
          </cell>
          <cell r="H427">
            <v>4000</v>
          </cell>
          <cell r="I427">
            <v>2001</v>
          </cell>
          <cell r="J427">
            <v>0</v>
          </cell>
          <cell r="K427">
            <v>1</v>
          </cell>
          <cell r="L427" t="str">
            <v>GARL.4.G</v>
          </cell>
        </row>
        <row r="428">
          <cell r="A428">
            <v>93329726</v>
          </cell>
          <cell r="B428" t="str">
            <v>G1</v>
          </cell>
          <cell r="D428" t="str">
            <v>CEVA</v>
          </cell>
          <cell r="E428" t="str">
            <v>MG-A-09B</v>
          </cell>
          <cell r="F428" t="str">
            <v>PF TR PORT</v>
          </cell>
          <cell r="G428" t="str">
            <v>CONTINENTAL</v>
          </cell>
          <cell r="H428">
            <v>4000</v>
          </cell>
          <cell r="I428">
            <v>2001</v>
          </cell>
          <cell r="J428">
            <v>0</v>
          </cell>
          <cell r="K428">
            <v>1</v>
          </cell>
          <cell r="L428" t="str">
            <v>GARL.4.G</v>
          </cell>
        </row>
        <row r="429">
          <cell r="A429">
            <v>93329726</v>
          </cell>
          <cell r="B429" t="str">
            <v>G1</v>
          </cell>
          <cell r="D429" t="str">
            <v>CEVA</v>
          </cell>
          <cell r="E429" t="str">
            <v>MG-A-09B</v>
          </cell>
          <cell r="F429" t="str">
            <v>PF TR PORT</v>
          </cell>
          <cell r="G429" t="str">
            <v>CONTINENTAL</v>
          </cell>
          <cell r="H429">
            <v>4000</v>
          </cell>
          <cell r="I429">
            <v>2001</v>
          </cell>
          <cell r="J429">
            <v>0</v>
          </cell>
          <cell r="K429">
            <v>1</v>
          </cell>
          <cell r="L429" t="str">
            <v>GARL.4.G</v>
          </cell>
        </row>
        <row r="430">
          <cell r="A430">
            <v>93340112</v>
          </cell>
          <cell r="B430" t="str">
            <v>G1</v>
          </cell>
          <cell r="D430" t="str">
            <v>CEVA</v>
          </cell>
          <cell r="E430" t="str">
            <v>MG-A-12C</v>
          </cell>
          <cell r="F430" t="str">
            <v>ACAB EXT CONS</v>
          </cell>
          <cell r="G430" t="str">
            <v>A RAYMOND</v>
          </cell>
          <cell r="H430">
            <v>2000</v>
          </cell>
          <cell r="I430">
            <v>2001</v>
          </cell>
          <cell r="J430">
            <v>0</v>
          </cell>
          <cell r="K430">
            <v>1</v>
          </cell>
          <cell r="L430" t="str">
            <v>GARL.4.G</v>
          </cell>
        </row>
        <row r="431">
          <cell r="A431">
            <v>93351512</v>
          </cell>
          <cell r="B431" t="str">
            <v>G1</v>
          </cell>
          <cell r="D431" t="str">
            <v>CEVA</v>
          </cell>
          <cell r="E431" t="str">
            <v>MG-A-15B</v>
          </cell>
          <cell r="F431" t="str">
            <v>COX ANTI RUID</v>
          </cell>
          <cell r="G431" t="str">
            <v>SILIBOR</v>
          </cell>
          <cell r="H431">
            <v>200</v>
          </cell>
          <cell r="I431">
            <v>2002</v>
          </cell>
          <cell r="J431">
            <v>0</v>
          </cell>
          <cell r="K431">
            <v>2</v>
          </cell>
          <cell r="L431" t="str">
            <v>GARL.4.G</v>
          </cell>
        </row>
        <row r="432">
          <cell r="A432">
            <v>93353992</v>
          </cell>
          <cell r="B432" t="str">
            <v>G1</v>
          </cell>
          <cell r="D432" t="str">
            <v>CEVA</v>
          </cell>
          <cell r="E432" t="str">
            <v>PTO USO</v>
          </cell>
          <cell r="F432" t="str">
            <v>CONSOLE CJ</v>
          </cell>
          <cell r="G432" t="str">
            <v>KK - MGOC</v>
          </cell>
          <cell r="H432" t="str">
            <v>SEQ</v>
          </cell>
          <cell r="I432" t="str">
            <v>DOLLY</v>
          </cell>
          <cell r="J432">
            <v>0</v>
          </cell>
          <cell r="K432" t="str">
            <v>PEND</v>
          </cell>
          <cell r="L432" t="str">
            <v>GARL.4.G</v>
          </cell>
        </row>
        <row r="433">
          <cell r="A433">
            <v>93355455</v>
          </cell>
          <cell r="B433" t="str">
            <v>G1</v>
          </cell>
          <cell r="D433" t="str">
            <v>CEVA</v>
          </cell>
          <cell r="E433" t="str">
            <v>PT - USO</v>
          </cell>
          <cell r="F433" t="str">
            <v>SUSP LE NG RI</v>
          </cell>
          <cell r="G433" t="str">
            <v>DELPHI</v>
          </cell>
          <cell r="H433">
            <v>1</v>
          </cell>
          <cell r="I433" t="str">
            <v>DOLLY</v>
          </cell>
          <cell r="J433">
            <v>0</v>
          </cell>
          <cell r="L433" t="str">
            <v>GARL.4.G</v>
          </cell>
        </row>
        <row r="434">
          <cell r="A434">
            <v>93357628</v>
          </cell>
          <cell r="B434" t="str">
            <v>G1</v>
          </cell>
          <cell r="D434" t="str">
            <v>CEVA</v>
          </cell>
          <cell r="E434" t="str">
            <v>MG-A-08C</v>
          </cell>
          <cell r="F434" t="str">
            <v>RIVET</v>
          </cell>
          <cell r="G434" t="str">
            <v>GESIPA</v>
          </cell>
          <cell r="H434">
            <v>960</v>
          </cell>
          <cell r="I434">
            <v>2001</v>
          </cell>
          <cell r="J434">
            <v>0</v>
          </cell>
          <cell r="K434">
            <v>1</v>
          </cell>
          <cell r="L434" t="str">
            <v>GARL.4.G</v>
          </cell>
        </row>
        <row r="435">
          <cell r="A435">
            <v>93357628</v>
          </cell>
          <cell r="B435" t="str">
            <v>G1</v>
          </cell>
          <cell r="D435" t="str">
            <v>CEVA</v>
          </cell>
          <cell r="E435" t="str">
            <v>MG-A-08C</v>
          </cell>
          <cell r="F435" t="str">
            <v>RIVET</v>
          </cell>
          <cell r="G435" t="str">
            <v>GESIPA</v>
          </cell>
          <cell r="H435">
            <v>960</v>
          </cell>
          <cell r="I435">
            <v>2001</v>
          </cell>
          <cell r="J435">
            <v>0</v>
          </cell>
          <cell r="K435">
            <v>2</v>
          </cell>
          <cell r="L435" t="str">
            <v>GARL.4.G</v>
          </cell>
        </row>
        <row r="436">
          <cell r="A436">
            <v>93357628</v>
          </cell>
          <cell r="B436" t="str">
            <v>G1</v>
          </cell>
          <cell r="D436" t="str">
            <v>CEVA</v>
          </cell>
          <cell r="E436" t="str">
            <v>MG-A-08C</v>
          </cell>
          <cell r="F436" t="str">
            <v>RIVET</v>
          </cell>
          <cell r="G436" t="str">
            <v>GESIPA</v>
          </cell>
          <cell r="H436">
            <v>960</v>
          </cell>
          <cell r="I436">
            <v>2001</v>
          </cell>
          <cell r="J436">
            <v>0</v>
          </cell>
          <cell r="K436">
            <v>2</v>
          </cell>
          <cell r="L436" t="str">
            <v>GARL.4.G</v>
          </cell>
        </row>
        <row r="437">
          <cell r="A437">
            <v>93365575</v>
          </cell>
          <cell r="B437" t="str">
            <v>G1</v>
          </cell>
          <cell r="D437" t="str">
            <v>CEVA</v>
          </cell>
          <cell r="E437" t="str">
            <v>MG-A-11B</v>
          </cell>
          <cell r="F437" t="str">
            <v>BOLT/SCREW</v>
          </cell>
          <cell r="G437" t="str">
            <v>CONTINENTAL</v>
          </cell>
          <cell r="J437">
            <v>0</v>
          </cell>
          <cell r="K437" t="str">
            <v>-</v>
          </cell>
          <cell r="L437" t="str">
            <v>GARL.4.G</v>
          </cell>
        </row>
        <row r="438">
          <cell r="A438">
            <v>93368979</v>
          </cell>
          <cell r="B438" t="str">
            <v>G1</v>
          </cell>
          <cell r="D438" t="str">
            <v>CEVA</v>
          </cell>
          <cell r="E438" t="str">
            <v>MG-A-07B</v>
          </cell>
          <cell r="F438" t="str">
            <v>PF CB BAT POS</v>
          </cell>
          <cell r="G438" t="str">
            <v>CONTINENTAL</v>
          </cell>
          <cell r="H438">
            <v>1500</v>
          </cell>
          <cell r="I438">
            <v>2001</v>
          </cell>
          <cell r="J438">
            <v>0</v>
          </cell>
          <cell r="K438">
            <v>1</v>
          </cell>
          <cell r="L438" t="str">
            <v>GARL.4.G</v>
          </cell>
        </row>
        <row r="439">
          <cell r="A439">
            <v>93376775</v>
          </cell>
          <cell r="B439" t="str">
            <v>G1</v>
          </cell>
          <cell r="D439" t="str">
            <v>CEVA</v>
          </cell>
          <cell r="E439" t="str">
            <v>MG-A-07B</v>
          </cell>
          <cell r="F439" t="str">
            <v>PARAFUSO</v>
          </cell>
          <cell r="G439" t="str">
            <v>LIPOS</v>
          </cell>
          <cell r="H439">
            <v>1500</v>
          </cell>
          <cell r="I439">
            <v>2001</v>
          </cell>
          <cell r="J439">
            <v>0</v>
          </cell>
          <cell r="K439">
            <v>1</v>
          </cell>
          <cell r="L439" t="str">
            <v>GARL.4.G</v>
          </cell>
        </row>
        <row r="440">
          <cell r="A440">
            <v>93378459</v>
          </cell>
          <cell r="B440" t="str">
            <v>G1</v>
          </cell>
          <cell r="D440" t="str">
            <v>CEVA</v>
          </cell>
          <cell r="E440" t="str">
            <v>MG-A-05C</v>
          </cell>
          <cell r="F440" t="str">
            <v>BRACADEIRA</v>
          </cell>
          <cell r="G440" t="str">
            <v>PROGERAL</v>
          </cell>
          <cell r="H440">
            <v>2000</v>
          </cell>
          <cell r="I440">
            <v>2001</v>
          </cell>
          <cell r="J440">
            <v>0</v>
          </cell>
          <cell r="K440">
            <v>2</v>
          </cell>
          <cell r="L440" t="str">
            <v>GARL.4.G</v>
          </cell>
        </row>
        <row r="441">
          <cell r="A441">
            <v>93381082</v>
          </cell>
          <cell r="B441" t="str">
            <v>G1</v>
          </cell>
          <cell r="D441" t="str">
            <v>CEVA</v>
          </cell>
          <cell r="E441" t="str">
            <v>MG-A-17</v>
          </cell>
          <cell r="F441" t="str">
            <v>COXIM CJ-L</v>
          </cell>
          <cell r="G441" t="str">
            <v>HBA HUTCHINS</v>
          </cell>
          <cell r="H441">
            <v>100</v>
          </cell>
          <cell r="I441">
            <v>2002</v>
          </cell>
          <cell r="J441">
            <v>4</v>
          </cell>
          <cell r="K441">
            <v>40</v>
          </cell>
          <cell r="L441" t="str">
            <v>GARL.4.G</v>
          </cell>
        </row>
        <row r="442">
          <cell r="A442">
            <v>93381940</v>
          </cell>
          <cell r="B442" t="str">
            <v>G1</v>
          </cell>
          <cell r="C442" t="str">
            <v>PN</v>
          </cell>
          <cell r="D442" t="str">
            <v>CEVA</v>
          </cell>
          <cell r="E442" t="str">
            <v>MG-G-14</v>
          </cell>
          <cell r="F442" t="str">
            <v>MOLA TRAS. PRISMA</v>
          </cell>
          <cell r="G442" t="str">
            <v>RASSINI</v>
          </cell>
          <cell r="H442">
            <v>120</v>
          </cell>
          <cell r="I442" t="str">
            <v>H20</v>
          </cell>
          <cell r="J442">
            <v>0</v>
          </cell>
          <cell r="K442">
            <v>1</v>
          </cell>
          <cell r="L442" t="str">
            <v>GARL.4.G</v>
          </cell>
          <cell r="M442" t="str">
            <v>E-25</v>
          </cell>
          <cell r="N442">
            <v>1</v>
          </cell>
          <cell r="O442">
            <v>1</v>
          </cell>
          <cell r="P442">
            <v>4</v>
          </cell>
        </row>
        <row r="443">
          <cell r="A443">
            <v>93384680</v>
          </cell>
          <cell r="B443" t="str">
            <v>G1</v>
          </cell>
          <cell r="D443" t="str">
            <v>CEVA</v>
          </cell>
          <cell r="E443" t="str">
            <v>MG-A-08C</v>
          </cell>
          <cell r="F443" t="str">
            <v>TAMPA COCKPIT</v>
          </cell>
          <cell r="G443" t="str">
            <v>A RAYMOND</v>
          </cell>
          <cell r="H443">
            <v>2500</v>
          </cell>
          <cell r="I443">
            <v>2001</v>
          </cell>
          <cell r="J443">
            <v>0</v>
          </cell>
          <cell r="K443">
            <v>1</v>
          </cell>
          <cell r="L443" t="str">
            <v>GARL.4.G</v>
          </cell>
        </row>
        <row r="444">
          <cell r="A444">
            <v>93386036</v>
          </cell>
          <cell r="B444" t="str">
            <v>G1</v>
          </cell>
          <cell r="D444" t="str">
            <v>CEVA</v>
          </cell>
          <cell r="E444" t="str">
            <v>MG-A-04B</v>
          </cell>
          <cell r="F444" t="str">
            <v>PARAFUSO M5X1</v>
          </cell>
          <cell r="G444" t="str">
            <v>CONTINENTAL</v>
          </cell>
          <cell r="H444">
            <v>3000</v>
          </cell>
          <cell r="I444">
            <v>2001</v>
          </cell>
          <cell r="J444">
            <v>0</v>
          </cell>
          <cell r="K444">
            <v>1</v>
          </cell>
          <cell r="L444" t="str">
            <v>GARL.4.G</v>
          </cell>
        </row>
        <row r="445">
          <cell r="A445">
            <v>93386048</v>
          </cell>
          <cell r="B445" t="str">
            <v>G1</v>
          </cell>
          <cell r="D445" t="str">
            <v>CEVA</v>
          </cell>
          <cell r="E445" t="str">
            <v>MG-A-10B</v>
          </cell>
          <cell r="F445" t="str">
            <v xml:space="preserve"> POPNUT AL MAL</v>
          </cell>
          <cell r="G445" t="str">
            <v>BOLLHOFF SER</v>
          </cell>
          <cell r="H445">
            <v>1200</v>
          </cell>
          <cell r="I445">
            <v>2001</v>
          </cell>
          <cell r="J445">
            <v>0</v>
          </cell>
          <cell r="K445">
            <v>1</v>
          </cell>
          <cell r="L445" t="str">
            <v>GARL.4.G</v>
          </cell>
        </row>
        <row r="446">
          <cell r="A446">
            <v>93388662</v>
          </cell>
          <cell r="B446" t="str">
            <v>G1</v>
          </cell>
          <cell r="D446" t="str">
            <v>CEVA</v>
          </cell>
          <cell r="E446" t="str">
            <v>MG-A-11B</v>
          </cell>
          <cell r="F446" t="str">
            <v>PARAFUSO</v>
          </cell>
          <cell r="G446" t="str">
            <v>CONTINENTAL</v>
          </cell>
          <cell r="H446">
            <v>1500</v>
          </cell>
          <cell r="I446">
            <v>2001</v>
          </cell>
          <cell r="J446">
            <v>0</v>
          </cell>
          <cell r="K446">
            <v>2</v>
          </cell>
          <cell r="L446" t="str">
            <v>GARL.4.G</v>
          </cell>
        </row>
        <row r="447">
          <cell r="A447">
            <v>93389416</v>
          </cell>
          <cell r="B447" t="str">
            <v>G1</v>
          </cell>
          <cell r="D447" t="str">
            <v>CEVA</v>
          </cell>
          <cell r="E447" t="str">
            <v>MG-A-10B</v>
          </cell>
          <cell r="F447" t="str">
            <v>PF FIX ALAVANCA MALA</v>
          </cell>
          <cell r="G447" t="str">
            <v>LIPOS</v>
          </cell>
          <cell r="H447">
            <v>2500</v>
          </cell>
          <cell r="I447">
            <v>2001</v>
          </cell>
          <cell r="J447">
            <v>0</v>
          </cell>
          <cell r="K447">
            <v>1</v>
          </cell>
          <cell r="L447" t="str">
            <v>GARL.4.G</v>
          </cell>
        </row>
        <row r="448">
          <cell r="A448">
            <v>93390955</v>
          </cell>
          <cell r="B448" t="str">
            <v>G1</v>
          </cell>
          <cell r="D448" t="str">
            <v>CEVA</v>
          </cell>
          <cell r="E448" t="str">
            <v>MG-A-04C</v>
          </cell>
          <cell r="F448" t="str">
            <v>NUT</v>
          </cell>
          <cell r="G448" t="str">
            <v>FANANDRI</v>
          </cell>
          <cell r="H448">
            <v>1500</v>
          </cell>
          <cell r="I448">
            <v>2001</v>
          </cell>
          <cell r="J448">
            <v>0</v>
          </cell>
          <cell r="K448">
            <v>1</v>
          </cell>
          <cell r="L448" t="str">
            <v>GARL.4.G</v>
          </cell>
        </row>
        <row r="449">
          <cell r="A449">
            <v>93391148</v>
          </cell>
          <cell r="B449" t="str">
            <v>G1</v>
          </cell>
          <cell r="D449" t="str">
            <v>CEVA</v>
          </cell>
          <cell r="E449" t="str">
            <v>MG-A-13A</v>
          </cell>
          <cell r="F449" t="str">
            <v>ETQ TROCA DO ÓLEO</v>
          </cell>
          <cell r="G449" t="str">
            <v xml:space="preserve">JL </v>
          </cell>
          <cell r="H449">
            <v>1000</v>
          </cell>
          <cell r="I449">
            <v>2001</v>
          </cell>
          <cell r="J449">
            <v>0</v>
          </cell>
          <cell r="K449">
            <v>1</v>
          </cell>
          <cell r="L449" t="str">
            <v>GARL.4.G</v>
          </cell>
        </row>
        <row r="450">
          <cell r="A450">
            <v>93394976</v>
          </cell>
          <cell r="B450" t="str">
            <v>G1</v>
          </cell>
          <cell r="D450" t="str">
            <v>CEVA</v>
          </cell>
          <cell r="E450" t="str">
            <v>MG-A-13B</v>
          </cell>
          <cell r="F450" t="str">
            <v>PARAFUSO</v>
          </cell>
          <cell r="G450" t="str">
            <v>CONTINENTAL PARAFUSO</v>
          </cell>
          <cell r="H450">
            <v>3000</v>
          </cell>
          <cell r="I450">
            <v>2001</v>
          </cell>
          <cell r="J450">
            <v>0</v>
          </cell>
          <cell r="K450">
            <v>2</v>
          </cell>
          <cell r="L450" t="str">
            <v>GARL.4.G</v>
          </cell>
        </row>
        <row r="451">
          <cell r="A451">
            <v>93394976</v>
          </cell>
          <cell r="B451" t="str">
            <v>G1</v>
          </cell>
          <cell r="D451" t="str">
            <v>CEVA</v>
          </cell>
          <cell r="E451" t="str">
            <v>MG-A-13B</v>
          </cell>
          <cell r="F451" t="str">
            <v>PARAFUSO</v>
          </cell>
          <cell r="G451" t="str">
            <v>CONTINENTAL PARAFUSO</v>
          </cell>
          <cell r="H451">
            <v>3000</v>
          </cell>
          <cell r="I451">
            <v>2001</v>
          </cell>
          <cell r="J451">
            <v>0</v>
          </cell>
          <cell r="K451">
            <v>2</v>
          </cell>
          <cell r="L451" t="str">
            <v>GARL.4.G</v>
          </cell>
        </row>
        <row r="452">
          <cell r="A452">
            <v>93394976</v>
          </cell>
          <cell r="B452" t="str">
            <v>G1</v>
          </cell>
          <cell r="D452" t="str">
            <v>CEVA</v>
          </cell>
          <cell r="E452" t="str">
            <v>MG-A-13B</v>
          </cell>
          <cell r="F452" t="str">
            <v>PARAFUSO</v>
          </cell>
          <cell r="G452" t="str">
            <v>CONTINENTAL PARAFUSO</v>
          </cell>
          <cell r="H452">
            <v>3000</v>
          </cell>
          <cell r="I452">
            <v>2001</v>
          </cell>
          <cell r="J452">
            <v>0</v>
          </cell>
          <cell r="K452">
            <v>2</v>
          </cell>
          <cell r="L452" t="str">
            <v>GARL.4.G</v>
          </cell>
        </row>
        <row r="453">
          <cell r="A453">
            <v>93394976</v>
          </cell>
          <cell r="B453" t="str">
            <v>G1</v>
          </cell>
          <cell r="D453" t="str">
            <v>CEVA</v>
          </cell>
          <cell r="E453" t="str">
            <v>MG-A-13B</v>
          </cell>
          <cell r="F453" t="str">
            <v>PARAFUSO</v>
          </cell>
          <cell r="G453" t="str">
            <v>CONTINENTAL PARAFUSO</v>
          </cell>
          <cell r="H453">
            <v>3000</v>
          </cell>
          <cell r="I453">
            <v>2001</v>
          </cell>
          <cell r="J453">
            <v>0</v>
          </cell>
          <cell r="K453">
            <v>1</v>
          </cell>
          <cell r="L453" t="str">
            <v>GARL.4.G</v>
          </cell>
        </row>
        <row r="454">
          <cell r="A454">
            <v>93394976</v>
          </cell>
          <cell r="B454" t="str">
            <v>G1</v>
          </cell>
          <cell r="D454" t="str">
            <v>CEVA</v>
          </cell>
          <cell r="E454" t="str">
            <v>MG-A-13B</v>
          </cell>
          <cell r="F454" t="str">
            <v>PARAFUSO</v>
          </cell>
          <cell r="G454" t="str">
            <v xml:space="preserve">CONTINENTAL </v>
          </cell>
          <cell r="H454">
            <v>3000</v>
          </cell>
          <cell r="I454">
            <v>2001</v>
          </cell>
          <cell r="J454">
            <v>0</v>
          </cell>
          <cell r="K454">
            <v>2</v>
          </cell>
          <cell r="L454" t="str">
            <v>GARL.4.G</v>
          </cell>
        </row>
        <row r="455">
          <cell r="A455">
            <v>93394976</v>
          </cell>
          <cell r="B455" t="str">
            <v>G1</v>
          </cell>
          <cell r="D455" t="str">
            <v>CEVA</v>
          </cell>
          <cell r="E455" t="str">
            <v>MG-A-13B</v>
          </cell>
          <cell r="F455" t="str">
            <v>PARAFUSO</v>
          </cell>
          <cell r="G455" t="str">
            <v xml:space="preserve">CONTINENTAL </v>
          </cell>
          <cell r="H455">
            <v>3000</v>
          </cell>
          <cell r="I455">
            <v>2001</v>
          </cell>
          <cell r="J455">
            <v>0</v>
          </cell>
          <cell r="K455">
            <v>2</v>
          </cell>
          <cell r="L455" t="str">
            <v>GARL.4.G</v>
          </cell>
        </row>
        <row r="456">
          <cell r="A456">
            <v>93394976</v>
          </cell>
          <cell r="B456" t="str">
            <v>G1</v>
          </cell>
          <cell r="D456" t="str">
            <v>CEVA</v>
          </cell>
          <cell r="E456" t="str">
            <v>MG-A-13B</v>
          </cell>
          <cell r="F456" t="str">
            <v>PARAFUSO</v>
          </cell>
          <cell r="G456" t="str">
            <v xml:space="preserve">CONTINENTAL </v>
          </cell>
          <cell r="H456">
            <v>3000</v>
          </cell>
          <cell r="I456">
            <v>2001</v>
          </cell>
          <cell r="J456">
            <v>0</v>
          </cell>
          <cell r="K456">
            <v>2</v>
          </cell>
          <cell r="L456" t="str">
            <v>GARL.4.G</v>
          </cell>
        </row>
        <row r="457">
          <cell r="A457">
            <v>93394976</v>
          </cell>
          <cell r="B457" t="str">
            <v>G1</v>
          </cell>
          <cell r="D457" t="str">
            <v>CEVA</v>
          </cell>
          <cell r="E457" t="str">
            <v>MG-A-13B</v>
          </cell>
          <cell r="F457" t="str">
            <v>PARAFUSO</v>
          </cell>
          <cell r="G457" t="str">
            <v xml:space="preserve">CONTINENTAL </v>
          </cell>
          <cell r="H457">
            <v>3000</v>
          </cell>
          <cell r="I457">
            <v>2001</v>
          </cell>
          <cell r="J457">
            <v>0</v>
          </cell>
          <cell r="K457">
            <v>2</v>
          </cell>
          <cell r="L457" t="str">
            <v>GARL.4.G</v>
          </cell>
        </row>
        <row r="458">
          <cell r="A458">
            <v>93394976</v>
          </cell>
          <cell r="B458" t="str">
            <v>G1</v>
          </cell>
          <cell r="D458" t="str">
            <v>CEVA</v>
          </cell>
          <cell r="E458" t="str">
            <v>MG-A-13B</v>
          </cell>
          <cell r="F458" t="str">
            <v>PARAFUSO</v>
          </cell>
          <cell r="G458" t="str">
            <v xml:space="preserve">CONTINENTAL </v>
          </cell>
          <cell r="H458">
            <v>3000</v>
          </cell>
          <cell r="I458">
            <v>2001</v>
          </cell>
          <cell r="J458">
            <v>0</v>
          </cell>
          <cell r="K458">
            <v>2</v>
          </cell>
          <cell r="L458" t="str">
            <v>GARL.4.G</v>
          </cell>
        </row>
        <row r="459">
          <cell r="A459">
            <v>93394976</v>
          </cell>
          <cell r="B459" t="str">
            <v>G1</v>
          </cell>
          <cell r="D459" t="str">
            <v>CEVA</v>
          </cell>
          <cell r="E459" t="str">
            <v>MG-A-13B</v>
          </cell>
          <cell r="F459" t="str">
            <v>PARAFUSO</v>
          </cell>
          <cell r="G459" t="str">
            <v xml:space="preserve">CONTINENTAL </v>
          </cell>
          <cell r="H459">
            <v>3000</v>
          </cell>
          <cell r="I459">
            <v>2001</v>
          </cell>
          <cell r="J459">
            <v>0</v>
          </cell>
          <cell r="K459">
            <v>2</v>
          </cell>
          <cell r="L459" t="str">
            <v>GARL.4.G</v>
          </cell>
        </row>
        <row r="460">
          <cell r="A460">
            <v>93394976</v>
          </cell>
          <cell r="B460" t="str">
            <v>G1</v>
          </cell>
          <cell r="D460" t="str">
            <v>CEVA</v>
          </cell>
          <cell r="E460" t="str">
            <v>MG-A-13B</v>
          </cell>
          <cell r="F460" t="str">
            <v>PARAFUSO</v>
          </cell>
          <cell r="G460" t="str">
            <v xml:space="preserve">CONTINENTAL </v>
          </cell>
          <cell r="H460">
            <v>3000</v>
          </cell>
          <cell r="I460">
            <v>2001</v>
          </cell>
          <cell r="J460">
            <v>0</v>
          </cell>
          <cell r="K460">
            <v>2</v>
          </cell>
          <cell r="L460" t="str">
            <v>GARL.4.G</v>
          </cell>
        </row>
        <row r="461">
          <cell r="A461">
            <v>93394976</v>
          </cell>
          <cell r="B461" t="str">
            <v>G1</v>
          </cell>
          <cell r="D461" t="str">
            <v>CEVA</v>
          </cell>
          <cell r="E461" t="str">
            <v>MG-A-13B</v>
          </cell>
          <cell r="F461" t="str">
            <v>PARAFUSO</v>
          </cell>
          <cell r="G461" t="str">
            <v>CONTINENTAL</v>
          </cell>
          <cell r="H461">
            <v>3000</v>
          </cell>
          <cell r="I461">
            <v>2001</v>
          </cell>
          <cell r="J461">
            <v>0</v>
          </cell>
          <cell r="K461">
            <v>2</v>
          </cell>
          <cell r="L461" t="str">
            <v>GARL.4.G</v>
          </cell>
        </row>
        <row r="462">
          <cell r="A462">
            <v>93394976</v>
          </cell>
          <cell r="B462" t="str">
            <v>G1</v>
          </cell>
          <cell r="D462" t="str">
            <v>CEVA</v>
          </cell>
          <cell r="E462" t="str">
            <v>MG-A-13B</v>
          </cell>
          <cell r="F462" t="str">
            <v>PARAFUSO</v>
          </cell>
          <cell r="G462" t="str">
            <v xml:space="preserve">CONTINENTAL </v>
          </cell>
          <cell r="H462">
            <v>3000</v>
          </cell>
          <cell r="I462">
            <v>2001</v>
          </cell>
          <cell r="J462">
            <v>0</v>
          </cell>
          <cell r="K462">
            <v>2</v>
          </cell>
          <cell r="L462" t="str">
            <v>GARL.4.G</v>
          </cell>
        </row>
        <row r="463">
          <cell r="A463">
            <v>93395069</v>
          </cell>
          <cell r="B463" t="str">
            <v>G1</v>
          </cell>
          <cell r="D463" t="str">
            <v>CEVA</v>
          </cell>
          <cell r="E463" t="str">
            <v>MG-A-07B</v>
          </cell>
          <cell r="F463" t="str">
            <v>CLIP ESCAP TR</v>
          </cell>
          <cell r="G463" t="str">
            <v>GRAMPOS ACO</v>
          </cell>
          <cell r="H463">
            <v>1500</v>
          </cell>
          <cell r="I463">
            <v>2001</v>
          </cell>
          <cell r="J463">
            <v>0</v>
          </cell>
          <cell r="K463">
            <v>1</v>
          </cell>
          <cell r="L463" t="str">
            <v>GARL.4.G</v>
          </cell>
        </row>
        <row r="464">
          <cell r="A464">
            <v>93396098</v>
          </cell>
          <cell r="B464" t="str">
            <v>G1</v>
          </cell>
          <cell r="D464" t="str">
            <v>CEVA</v>
          </cell>
          <cell r="E464" t="str">
            <v>MG-A-09C</v>
          </cell>
          <cell r="F464" t="str">
            <v>CABO ATERRAM</v>
          </cell>
          <cell r="G464" t="str">
            <v>YAZAKI BR</v>
          </cell>
          <cell r="H464">
            <v>400</v>
          </cell>
          <cell r="I464">
            <v>2001</v>
          </cell>
          <cell r="J464">
            <v>0</v>
          </cell>
          <cell r="K464">
            <v>1</v>
          </cell>
          <cell r="L464" t="str">
            <v>GARL.4.G</v>
          </cell>
        </row>
        <row r="465">
          <cell r="A465">
            <v>94631089</v>
          </cell>
          <cell r="B465" t="str">
            <v>G1</v>
          </cell>
          <cell r="D465" t="str">
            <v>CEVA</v>
          </cell>
          <cell r="E465" t="str">
            <v>MG-A-05C</v>
          </cell>
          <cell r="F465" t="str">
            <v>PRESILHA</v>
          </cell>
          <cell r="G465" t="str">
            <v>A RAYMOND BRASIL LTD</v>
          </cell>
          <cell r="H465">
            <v>2000</v>
          </cell>
          <cell r="I465">
            <v>2001</v>
          </cell>
          <cell r="J465">
            <v>0</v>
          </cell>
          <cell r="K465">
            <v>1</v>
          </cell>
          <cell r="L465" t="str">
            <v>GARL.4.G</v>
          </cell>
        </row>
        <row r="466">
          <cell r="A466">
            <v>94631089</v>
          </cell>
          <cell r="B466" t="str">
            <v>G1</v>
          </cell>
          <cell r="D466" t="str">
            <v>CEVA</v>
          </cell>
          <cell r="E466" t="str">
            <v>MG-A-05C</v>
          </cell>
          <cell r="F466" t="str">
            <v>PRESILHA</v>
          </cell>
          <cell r="G466" t="str">
            <v>A RAYMOND BRASIL LTD</v>
          </cell>
          <cell r="H466">
            <v>2000</v>
          </cell>
          <cell r="I466">
            <v>2001</v>
          </cell>
          <cell r="J466">
            <v>0</v>
          </cell>
          <cell r="K466">
            <v>1</v>
          </cell>
          <cell r="L466" t="str">
            <v>GARL.4.G</v>
          </cell>
        </row>
        <row r="467">
          <cell r="A467">
            <v>94701922</v>
          </cell>
          <cell r="B467" t="str">
            <v>G1</v>
          </cell>
          <cell r="D467" t="str">
            <v>CEVA</v>
          </cell>
          <cell r="E467" t="str">
            <v>MG-B-03</v>
          </cell>
          <cell r="F467" t="str">
            <v>FILTRO 1.4</v>
          </cell>
          <cell r="G467" t="str">
            <v>MANN</v>
          </cell>
          <cell r="H467">
            <v>130</v>
          </cell>
          <cell r="I467" t="str">
            <v>H20</v>
          </cell>
          <cell r="J467">
            <v>0</v>
          </cell>
          <cell r="K467">
            <v>1</v>
          </cell>
          <cell r="L467" t="str">
            <v>GARL.4.G</v>
          </cell>
        </row>
        <row r="468">
          <cell r="A468">
            <v>94703381</v>
          </cell>
          <cell r="B468" t="str">
            <v>G1</v>
          </cell>
          <cell r="D468" t="str">
            <v>CEVA</v>
          </cell>
          <cell r="E468" t="str">
            <v>MG-A-02B</v>
          </cell>
          <cell r="F468" t="str">
            <v>PORCA MOLA</v>
          </cell>
          <cell r="G468" t="str">
            <v>FANANDRI</v>
          </cell>
          <cell r="H468">
            <v>1000</v>
          </cell>
          <cell r="I468">
            <v>2001</v>
          </cell>
          <cell r="J468">
            <v>0</v>
          </cell>
          <cell r="K468">
            <v>1</v>
          </cell>
          <cell r="L468" t="str">
            <v>GARL.4.G</v>
          </cell>
        </row>
        <row r="469">
          <cell r="A469">
            <v>94703795</v>
          </cell>
          <cell r="B469" t="str">
            <v>G1</v>
          </cell>
          <cell r="D469" t="str">
            <v>CEVA</v>
          </cell>
          <cell r="E469" t="str">
            <v>MG-C1-12</v>
          </cell>
          <cell r="F469" t="str">
            <v>PROTETOR DO CÁRTER</v>
          </cell>
          <cell r="G469" t="str">
            <v>FILOAUTO</v>
          </cell>
          <cell r="H469">
            <v>80</v>
          </cell>
          <cell r="I469" t="str">
            <v>H20</v>
          </cell>
          <cell r="J469">
            <v>0</v>
          </cell>
          <cell r="K469">
            <v>1</v>
          </cell>
          <cell r="L469" t="str">
            <v>GARL.4.G</v>
          </cell>
        </row>
        <row r="470">
          <cell r="A470">
            <v>94706650</v>
          </cell>
          <cell r="B470" t="str">
            <v>G1</v>
          </cell>
          <cell r="D470" t="str">
            <v>CEVA</v>
          </cell>
          <cell r="E470" t="str">
            <v>MG-A-11C</v>
          </cell>
          <cell r="F470" t="str">
            <v>ANEL BORRACHA</v>
          </cell>
          <cell r="G470" t="str">
            <v>SILIBOR</v>
          </cell>
          <cell r="H470">
            <v>100</v>
          </cell>
          <cell r="I470">
            <v>2001</v>
          </cell>
          <cell r="J470">
            <v>0</v>
          </cell>
          <cell r="K470">
            <v>1</v>
          </cell>
          <cell r="L470" t="str">
            <v>GARL.4.G</v>
          </cell>
        </row>
        <row r="471">
          <cell r="A471">
            <v>94706650</v>
          </cell>
          <cell r="B471" t="str">
            <v>G1</v>
          </cell>
          <cell r="D471" t="str">
            <v>CEVA</v>
          </cell>
          <cell r="E471" t="str">
            <v>MG-A-11C</v>
          </cell>
          <cell r="F471" t="str">
            <v>ANEL BORRACHA</v>
          </cell>
          <cell r="G471" t="str">
            <v>SILIBOR</v>
          </cell>
          <cell r="H471">
            <v>100</v>
          </cell>
          <cell r="I471">
            <v>2001</v>
          </cell>
          <cell r="J471">
            <v>0</v>
          </cell>
          <cell r="K471">
            <v>2</v>
          </cell>
          <cell r="L471" t="str">
            <v>GARL.4.G</v>
          </cell>
        </row>
        <row r="472">
          <cell r="A472">
            <v>94710441</v>
          </cell>
          <cell r="B472" t="str">
            <v>G1</v>
          </cell>
          <cell r="D472" t="str">
            <v>CEVA</v>
          </cell>
          <cell r="E472" t="str">
            <v>Minomi</v>
          </cell>
          <cell r="F472" t="str">
            <v>BATENTE-TR</v>
          </cell>
          <cell r="G472" t="str">
            <v>CONTINENTAL</v>
          </cell>
          <cell r="H472">
            <v>150</v>
          </cell>
          <cell r="I472">
            <v>2001</v>
          </cell>
          <cell r="J472">
            <v>1</v>
          </cell>
          <cell r="K472">
            <v>2</v>
          </cell>
          <cell r="L472" t="str">
            <v>SPS</v>
          </cell>
        </row>
        <row r="473">
          <cell r="A473">
            <v>94710441</v>
          </cell>
          <cell r="B473" t="str">
            <v>G1</v>
          </cell>
          <cell r="D473" t="str">
            <v>CEVA</v>
          </cell>
          <cell r="E473" t="str">
            <v>MG-A-06B</v>
          </cell>
          <cell r="F473" t="str">
            <v>BATENTE-TR</v>
          </cell>
          <cell r="G473" t="str">
            <v>CONTINENTAL</v>
          </cell>
          <cell r="H473">
            <v>150</v>
          </cell>
          <cell r="I473">
            <v>2001</v>
          </cell>
          <cell r="J473">
            <v>0</v>
          </cell>
          <cell r="K473">
            <v>1</v>
          </cell>
          <cell r="L473" t="str">
            <v>GARL.4.G</v>
          </cell>
        </row>
        <row r="474">
          <cell r="A474" t="str">
            <v>93338216/7/8</v>
          </cell>
          <cell r="B474" t="str">
            <v>G1</v>
          </cell>
          <cell r="D474" t="str">
            <v>CEVA</v>
          </cell>
          <cell r="E474" t="str">
            <v>ÁREA TRANSF.</v>
          </cell>
          <cell r="F474" t="str">
            <v>ANTI-RUÍDO LE/LD/BANCO</v>
          </cell>
          <cell r="G474" t="str">
            <v>RIETER</v>
          </cell>
          <cell r="H474">
            <v>100</v>
          </cell>
          <cell r="I474" t="str">
            <v>DOLLY</v>
          </cell>
          <cell r="J474">
            <v>0</v>
          </cell>
          <cell r="K474">
            <v>1</v>
          </cell>
          <cell r="L474" t="str">
            <v>GARL.4.G</v>
          </cell>
        </row>
        <row r="475">
          <cell r="A475">
            <v>90339993</v>
          </cell>
          <cell r="B475" t="str">
            <v>G1</v>
          </cell>
          <cell r="C475" t="str">
            <v>PF</v>
          </cell>
          <cell r="D475" t="str">
            <v>CEVA</v>
          </cell>
          <cell r="E475" t="str">
            <v>MG-A-04C</v>
          </cell>
          <cell r="F475" t="str">
            <v>PORC TAMP ANT</v>
          </cell>
          <cell r="G475" t="str">
            <v xml:space="preserve">TECNOPLAST </v>
          </cell>
          <cell r="H475">
            <v>300</v>
          </cell>
          <cell r="I475">
            <v>2001</v>
          </cell>
          <cell r="J475">
            <v>0</v>
          </cell>
          <cell r="K475">
            <v>2</v>
          </cell>
          <cell r="L475" t="str">
            <v xml:space="preserve">GARL.4.G </v>
          </cell>
          <cell r="M475" t="str">
            <v>F23</v>
          </cell>
          <cell r="N475">
            <v>1</v>
          </cell>
          <cell r="O475">
            <v>1</v>
          </cell>
          <cell r="P475">
            <v>2</v>
          </cell>
        </row>
        <row r="476">
          <cell r="A476">
            <v>90375780</v>
          </cell>
          <cell r="B476" t="str">
            <v>G1</v>
          </cell>
          <cell r="C476" t="str">
            <v>RO</v>
          </cell>
          <cell r="D476" t="str">
            <v>CEVA</v>
          </cell>
          <cell r="E476" t="str">
            <v>MG-A-06B</v>
          </cell>
          <cell r="F476" t="str">
            <v>POPNUT PROT C</v>
          </cell>
          <cell r="G476" t="str">
            <v>BOLLHOFF SER</v>
          </cell>
          <cell r="H476">
            <v>1000</v>
          </cell>
          <cell r="I476">
            <v>2001</v>
          </cell>
          <cell r="J476">
            <v>0</v>
          </cell>
          <cell r="K476">
            <v>1</v>
          </cell>
          <cell r="L476" t="str">
            <v xml:space="preserve">GARL.4.G </v>
          </cell>
          <cell r="M476" t="str">
            <v>F24</v>
          </cell>
          <cell r="N476">
            <v>1</v>
          </cell>
          <cell r="O476">
            <v>1</v>
          </cell>
          <cell r="P476">
            <v>2</v>
          </cell>
        </row>
        <row r="477">
          <cell r="A477">
            <v>93290890</v>
          </cell>
          <cell r="B477" t="str">
            <v>G1</v>
          </cell>
          <cell r="C477" t="str">
            <v>PN</v>
          </cell>
          <cell r="D477" t="str">
            <v>CEVA</v>
          </cell>
          <cell r="E477" t="str">
            <v>MG-A-14A</v>
          </cell>
          <cell r="F477" t="str">
            <v>BUCHA BAR EST</v>
          </cell>
          <cell r="G477" t="str">
            <v>NEOBOR</v>
          </cell>
          <cell r="H477">
            <v>90</v>
          </cell>
          <cell r="I477">
            <v>2002</v>
          </cell>
          <cell r="J477">
            <v>0</v>
          </cell>
          <cell r="K477">
            <v>2</v>
          </cell>
          <cell r="L477" t="str">
            <v xml:space="preserve">GARL.4.G </v>
          </cell>
          <cell r="M477">
            <v>0</v>
          </cell>
          <cell r="N477">
            <v>1</v>
          </cell>
          <cell r="O477">
            <v>1</v>
          </cell>
          <cell r="P477">
            <v>4</v>
          </cell>
        </row>
        <row r="478">
          <cell r="A478">
            <v>93290890</v>
          </cell>
          <cell r="B478" t="str">
            <v>G1</v>
          </cell>
          <cell r="C478" t="str">
            <v>PN</v>
          </cell>
          <cell r="D478" t="str">
            <v>CEVA</v>
          </cell>
          <cell r="E478" t="str">
            <v>MG-A-14A</v>
          </cell>
          <cell r="F478" t="str">
            <v>BUCHA BAR EST</v>
          </cell>
          <cell r="G478" t="str">
            <v>NEOBOR</v>
          </cell>
          <cell r="H478">
            <v>90</v>
          </cell>
          <cell r="I478">
            <v>2002</v>
          </cell>
          <cell r="J478">
            <v>0</v>
          </cell>
          <cell r="K478">
            <v>2</v>
          </cell>
          <cell r="L478" t="str">
            <v xml:space="preserve">GARL.4.G 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</row>
        <row r="479">
          <cell r="A479">
            <v>93294412</v>
          </cell>
          <cell r="B479" t="str">
            <v>G1</v>
          </cell>
          <cell r="C479" t="str">
            <v>PN</v>
          </cell>
          <cell r="D479" t="str">
            <v>CEVA</v>
          </cell>
          <cell r="E479" t="str">
            <v>MG-D-10</v>
          </cell>
          <cell r="F479" t="str">
            <v>PF HASTE TENS</v>
          </cell>
          <cell r="G479" t="str">
            <v>FIBAM</v>
          </cell>
          <cell r="H479">
            <v>200</v>
          </cell>
          <cell r="I479">
            <v>2002</v>
          </cell>
          <cell r="J479" t="str">
            <v>5CXs</v>
          </cell>
          <cell r="K479" t="str">
            <v>50CXs</v>
          </cell>
          <cell r="L479" t="str">
            <v xml:space="preserve">GARL.4.G 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</row>
        <row r="480">
          <cell r="A480">
            <v>93316291</v>
          </cell>
          <cell r="B480" t="str">
            <v>G1</v>
          </cell>
          <cell r="C480" t="str">
            <v>GS</v>
          </cell>
          <cell r="D480" t="str">
            <v>CEVA</v>
          </cell>
          <cell r="E480" t="str">
            <v>MG-A-15B</v>
          </cell>
          <cell r="F480" t="str">
            <v>RETENTOR-P</v>
          </cell>
          <cell r="G480" t="str">
            <v>A RAYMOND</v>
          </cell>
          <cell r="H480">
            <v>800</v>
          </cell>
          <cell r="I480">
            <v>2002</v>
          </cell>
          <cell r="J480">
            <v>0</v>
          </cell>
          <cell r="K480">
            <v>1</v>
          </cell>
          <cell r="L480" t="str">
            <v xml:space="preserve">GARL.4.G </v>
          </cell>
          <cell r="M480" t="str">
            <v>F23</v>
          </cell>
        </row>
        <row r="481">
          <cell r="A481">
            <v>93363000</v>
          </cell>
          <cell r="B481" t="str">
            <v>G1</v>
          </cell>
          <cell r="D481" t="str">
            <v>CEVA</v>
          </cell>
          <cell r="E481" t="str">
            <v>MG-A-09B</v>
          </cell>
          <cell r="F481" t="str">
            <v>PORCA AUTOTRA</v>
          </cell>
          <cell r="G481" t="str">
            <v>NEUMAYER TEK</v>
          </cell>
          <cell r="H481">
            <v>100</v>
          </cell>
          <cell r="I481">
            <v>2001</v>
          </cell>
          <cell r="J481">
            <v>0</v>
          </cell>
          <cell r="K481">
            <v>1</v>
          </cell>
          <cell r="L481" t="str">
            <v xml:space="preserve">GARL.4.G </v>
          </cell>
        </row>
        <row r="482">
          <cell r="A482">
            <v>93384681</v>
          </cell>
          <cell r="B482" t="str">
            <v>G1</v>
          </cell>
          <cell r="D482" t="str">
            <v>CEVA</v>
          </cell>
          <cell r="E482" t="str">
            <v>MG-A-12B</v>
          </cell>
          <cell r="F482" t="str">
            <v xml:space="preserve"> TAMPÃO COL A </v>
          </cell>
          <cell r="G482" t="str">
            <v xml:space="preserve"> A RAYMON</v>
          </cell>
          <cell r="H482">
            <v>2500</v>
          </cell>
          <cell r="I482">
            <v>2001</v>
          </cell>
          <cell r="J482">
            <v>0</v>
          </cell>
          <cell r="K482">
            <v>2</v>
          </cell>
          <cell r="L482" t="str">
            <v xml:space="preserve">GARL.4.G </v>
          </cell>
        </row>
        <row r="483">
          <cell r="A483">
            <v>93384681</v>
          </cell>
          <cell r="B483" t="str">
            <v>G1</v>
          </cell>
          <cell r="D483" t="str">
            <v>CEVA</v>
          </cell>
          <cell r="E483" t="str">
            <v>MG-A-12B</v>
          </cell>
          <cell r="F483" t="str">
            <v xml:space="preserve"> TAMPÃO COL A </v>
          </cell>
          <cell r="G483" t="str">
            <v xml:space="preserve"> A RAYMON</v>
          </cell>
          <cell r="H483">
            <v>2500</v>
          </cell>
          <cell r="I483">
            <v>2001</v>
          </cell>
          <cell r="J483">
            <v>0</v>
          </cell>
          <cell r="K483">
            <v>2</v>
          </cell>
          <cell r="L483" t="str">
            <v xml:space="preserve">GARL.4.G </v>
          </cell>
        </row>
        <row r="484">
          <cell r="A484">
            <v>93388662</v>
          </cell>
          <cell r="B484" t="str">
            <v>G1</v>
          </cell>
          <cell r="D484" t="str">
            <v>CEVA</v>
          </cell>
          <cell r="E484" t="str">
            <v>MG-A-11B</v>
          </cell>
          <cell r="F484" t="str">
            <v>PARAFUSO</v>
          </cell>
          <cell r="G484" t="str">
            <v xml:space="preserve"> CONTINENTAL</v>
          </cell>
          <cell r="H484">
            <v>1500</v>
          </cell>
          <cell r="I484">
            <v>2001</v>
          </cell>
          <cell r="J484">
            <v>0</v>
          </cell>
          <cell r="K484">
            <v>2</v>
          </cell>
          <cell r="L484" t="str">
            <v xml:space="preserve">GARL.4.G </v>
          </cell>
        </row>
        <row r="485">
          <cell r="A485">
            <v>12065931</v>
          </cell>
          <cell r="B485" t="str">
            <v>G1</v>
          </cell>
          <cell r="C485" t="str">
            <v>TC</v>
          </cell>
          <cell r="D485" t="str">
            <v>CEVA</v>
          </cell>
          <cell r="E485" t="str">
            <v>MG-A-10C</v>
          </cell>
          <cell r="F485" t="str">
            <v>FUSIVEL AMARELO</v>
          </cell>
          <cell r="G485" t="str">
            <v>LITTELFUSE INC</v>
          </cell>
          <cell r="H485">
            <v>350</v>
          </cell>
          <cell r="I485">
            <v>2001</v>
          </cell>
          <cell r="J485">
            <v>0</v>
          </cell>
          <cell r="K485">
            <v>1</v>
          </cell>
          <cell r="L485" t="str">
            <v>GARL.4.H</v>
          </cell>
          <cell r="M485" t="str">
            <v>F23</v>
          </cell>
          <cell r="N485">
            <v>1</v>
          </cell>
          <cell r="O485">
            <v>1</v>
          </cell>
          <cell r="P485">
            <v>2</v>
          </cell>
        </row>
        <row r="486">
          <cell r="A486">
            <v>24417218</v>
          </cell>
          <cell r="B486" t="str">
            <v>G1</v>
          </cell>
          <cell r="C486" t="str">
            <v>TC</v>
          </cell>
          <cell r="D486" t="str">
            <v>CEVA</v>
          </cell>
          <cell r="E486" t="str">
            <v>MG-A-14C</v>
          </cell>
          <cell r="F486" t="str">
            <v>SUP SENS OXI</v>
          </cell>
          <cell r="G486" t="str">
            <v>A RAYMOND GM</v>
          </cell>
          <cell r="H486">
            <v>1300</v>
          </cell>
          <cell r="I486">
            <v>2002</v>
          </cell>
          <cell r="J486">
            <v>0</v>
          </cell>
          <cell r="K486">
            <v>1</v>
          </cell>
          <cell r="L486" t="str">
            <v>GARL.4.H</v>
          </cell>
          <cell r="M486" t="str">
            <v>F23</v>
          </cell>
          <cell r="N486">
            <v>1</v>
          </cell>
          <cell r="O486">
            <v>1</v>
          </cell>
          <cell r="P486">
            <v>2</v>
          </cell>
        </row>
        <row r="487">
          <cell r="A487">
            <v>52251392</v>
          </cell>
          <cell r="B487" t="str">
            <v>G1</v>
          </cell>
          <cell r="C487" t="str">
            <v>SJ</v>
          </cell>
          <cell r="D487" t="str">
            <v>CEVA</v>
          </cell>
          <cell r="E487" t="str">
            <v>MG-A-16C</v>
          </cell>
          <cell r="F487" t="str">
            <v>PRESILHA</v>
          </cell>
          <cell r="G487" t="str">
            <v>A RAYMOND</v>
          </cell>
          <cell r="H487">
            <v>400</v>
          </cell>
          <cell r="I487">
            <v>2002</v>
          </cell>
          <cell r="J487">
            <v>0</v>
          </cell>
          <cell r="K487">
            <v>2</v>
          </cell>
          <cell r="L487" t="str">
            <v>GARL.4.H</v>
          </cell>
          <cell r="M487" t="str">
            <v>F24</v>
          </cell>
          <cell r="N487">
            <v>1</v>
          </cell>
          <cell r="O487">
            <v>1</v>
          </cell>
          <cell r="P487">
            <v>2</v>
          </cell>
        </row>
        <row r="488">
          <cell r="A488">
            <v>52251392</v>
          </cell>
          <cell r="B488" t="str">
            <v>G1</v>
          </cell>
          <cell r="C488" t="str">
            <v>SJ</v>
          </cell>
          <cell r="D488" t="str">
            <v>CEVA</v>
          </cell>
          <cell r="E488" t="str">
            <v>MG-A-16C</v>
          </cell>
          <cell r="F488" t="str">
            <v>PRESILHA</v>
          </cell>
          <cell r="G488" t="str">
            <v>A RAYMON</v>
          </cell>
          <cell r="H488">
            <v>400</v>
          </cell>
          <cell r="I488">
            <v>2002</v>
          </cell>
          <cell r="J488">
            <v>0</v>
          </cell>
          <cell r="K488">
            <v>2</v>
          </cell>
          <cell r="L488" t="str">
            <v>GARL.4.H</v>
          </cell>
          <cell r="M488" t="str">
            <v>F24</v>
          </cell>
          <cell r="N488">
            <v>1</v>
          </cell>
          <cell r="O488">
            <v>1</v>
          </cell>
          <cell r="P488">
            <v>2</v>
          </cell>
        </row>
        <row r="489">
          <cell r="A489">
            <v>52251392</v>
          </cell>
          <cell r="B489" t="str">
            <v>G1</v>
          </cell>
          <cell r="C489" t="str">
            <v>SJ</v>
          </cell>
          <cell r="D489" t="str">
            <v>CEVA</v>
          </cell>
          <cell r="E489" t="str">
            <v>MG-A-16C</v>
          </cell>
          <cell r="F489" t="str">
            <v>PRESILHA</v>
          </cell>
          <cell r="G489" t="str">
            <v>A RAYMOND</v>
          </cell>
          <cell r="H489">
            <v>400</v>
          </cell>
          <cell r="I489">
            <v>2002</v>
          </cell>
          <cell r="J489">
            <v>0</v>
          </cell>
          <cell r="K489">
            <v>2</v>
          </cell>
          <cell r="L489" t="str">
            <v>GARL.4.H</v>
          </cell>
          <cell r="M489" t="str">
            <v>F24</v>
          </cell>
          <cell r="N489">
            <v>1</v>
          </cell>
          <cell r="O489">
            <v>1</v>
          </cell>
          <cell r="P489">
            <v>2</v>
          </cell>
        </row>
        <row r="490">
          <cell r="A490">
            <v>90182801</v>
          </cell>
          <cell r="B490" t="str">
            <v>G1</v>
          </cell>
          <cell r="C490" t="str">
            <v>RO</v>
          </cell>
          <cell r="D490" t="str">
            <v>CEVA</v>
          </cell>
          <cell r="E490" t="str">
            <v>MG-A-11C</v>
          </cell>
          <cell r="F490" t="str">
            <v xml:space="preserve"> PRES TUB DHI</v>
          </cell>
          <cell r="G490" t="str">
            <v>A RAYMOND</v>
          </cell>
          <cell r="H490">
            <v>500</v>
          </cell>
          <cell r="I490">
            <v>2001</v>
          </cell>
          <cell r="J490">
            <v>0</v>
          </cell>
          <cell r="K490">
            <v>2</v>
          </cell>
          <cell r="L490" t="str">
            <v>GARL.4.H</v>
          </cell>
          <cell r="M490" t="str">
            <v>F23</v>
          </cell>
          <cell r="N490">
            <v>1</v>
          </cell>
          <cell r="O490">
            <v>1</v>
          </cell>
          <cell r="P490">
            <v>2</v>
          </cell>
        </row>
        <row r="491">
          <cell r="A491">
            <v>90182801</v>
          </cell>
          <cell r="B491" t="str">
            <v>G1</v>
          </cell>
          <cell r="C491" t="str">
            <v>RO</v>
          </cell>
          <cell r="D491" t="str">
            <v>CEVA</v>
          </cell>
          <cell r="E491" t="str">
            <v>MG-A-11C</v>
          </cell>
          <cell r="F491" t="str">
            <v>PRES TUB DHI</v>
          </cell>
          <cell r="G491" t="str">
            <v>A RAYMOND</v>
          </cell>
          <cell r="H491">
            <v>500</v>
          </cell>
          <cell r="I491">
            <v>2001</v>
          </cell>
          <cell r="J491">
            <v>0</v>
          </cell>
          <cell r="K491">
            <v>2</v>
          </cell>
          <cell r="L491" t="str">
            <v>GARL.4.H</v>
          </cell>
          <cell r="M491" t="str">
            <v>F23</v>
          </cell>
          <cell r="N491">
            <v>1</v>
          </cell>
          <cell r="O491">
            <v>1</v>
          </cell>
          <cell r="P491">
            <v>2</v>
          </cell>
        </row>
        <row r="492">
          <cell r="A492">
            <v>90189698</v>
          </cell>
          <cell r="B492" t="str">
            <v>G1</v>
          </cell>
          <cell r="C492" t="str">
            <v>RO</v>
          </cell>
          <cell r="D492" t="str">
            <v>CEVA</v>
          </cell>
          <cell r="E492" t="str">
            <v>MG-A-11C</v>
          </cell>
          <cell r="F492" t="str">
            <v>GUARN DHI FRO</v>
          </cell>
          <cell r="G492" t="str">
            <v>COOPER MG</v>
          </cell>
          <cell r="H492">
            <v>400</v>
          </cell>
          <cell r="I492" t="str">
            <v>1002 BIN PEQ.</v>
          </cell>
          <cell r="J492">
            <v>0</v>
          </cell>
          <cell r="K492">
            <v>1</v>
          </cell>
          <cell r="L492" t="str">
            <v>GARL.4.H</v>
          </cell>
          <cell r="M492" t="str">
            <v>F23</v>
          </cell>
          <cell r="N492">
            <v>1</v>
          </cell>
          <cell r="O492">
            <v>1</v>
          </cell>
          <cell r="P492">
            <v>2</v>
          </cell>
        </row>
        <row r="493">
          <cell r="A493">
            <v>90197842</v>
          </cell>
          <cell r="B493" t="str">
            <v>G1</v>
          </cell>
          <cell r="C493" t="str">
            <v>SJ</v>
          </cell>
          <cell r="D493" t="str">
            <v>CEVA</v>
          </cell>
          <cell r="E493" t="str">
            <v>MG-A-04B</v>
          </cell>
          <cell r="F493" t="str">
            <v>PINO BOLEADO</v>
          </cell>
          <cell r="G493" t="str">
            <v>CROLI</v>
          </cell>
          <cell r="H493">
            <v>700</v>
          </cell>
          <cell r="I493">
            <v>2001</v>
          </cell>
          <cell r="J493">
            <v>0</v>
          </cell>
          <cell r="K493">
            <v>2</v>
          </cell>
          <cell r="L493" t="str">
            <v>GARL.4.H</v>
          </cell>
          <cell r="M493" t="str">
            <v>F24</v>
          </cell>
          <cell r="N493">
            <v>1</v>
          </cell>
          <cell r="O493">
            <v>1</v>
          </cell>
          <cell r="P493">
            <v>2</v>
          </cell>
        </row>
        <row r="494">
          <cell r="A494">
            <v>90197842</v>
          </cell>
          <cell r="B494" t="str">
            <v>G1</v>
          </cell>
          <cell r="C494" t="str">
            <v>PF</v>
          </cell>
          <cell r="D494" t="str">
            <v>CEVA</v>
          </cell>
          <cell r="E494" t="str">
            <v>GARL.4.H</v>
          </cell>
          <cell r="F494" t="str">
            <v>PINO BOLEADO</v>
          </cell>
          <cell r="G494" t="str">
            <v>CROLI</v>
          </cell>
          <cell r="H494">
            <v>700</v>
          </cell>
          <cell r="I494">
            <v>2001</v>
          </cell>
          <cell r="J494">
            <v>0</v>
          </cell>
          <cell r="K494">
            <v>1</v>
          </cell>
          <cell r="L494" t="str">
            <v>GARL.4.H</v>
          </cell>
          <cell r="M494" t="str">
            <v>F23</v>
          </cell>
          <cell r="N494">
            <v>1</v>
          </cell>
          <cell r="O494">
            <v>1</v>
          </cell>
          <cell r="P494">
            <v>2</v>
          </cell>
        </row>
        <row r="495">
          <cell r="A495">
            <v>90386021</v>
          </cell>
          <cell r="B495" t="str">
            <v>G1</v>
          </cell>
          <cell r="C495" t="str">
            <v>SJ</v>
          </cell>
          <cell r="D495" t="str">
            <v>CEVA</v>
          </cell>
          <cell r="E495" t="str">
            <v>MG-A-06C</v>
          </cell>
          <cell r="F495" t="str">
            <v>FUSIVEL VERDE</v>
          </cell>
          <cell r="G495" t="str">
            <v>LITTELFUSE INC</v>
          </cell>
          <cell r="H495">
            <v>350</v>
          </cell>
          <cell r="I495">
            <v>2001</v>
          </cell>
          <cell r="J495">
            <v>0</v>
          </cell>
          <cell r="K495">
            <v>2</v>
          </cell>
          <cell r="L495" t="str">
            <v>GARL.4.H</v>
          </cell>
          <cell r="M495" t="str">
            <v>F24</v>
          </cell>
          <cell r="N495">
            <v>1</v>
          </cell>
          <cell r="O495">
            <v>1</v>
          </cell>
          <cell r="P495">
            <v>2</v>
          </cell>
        </row>
        <row r="496">
          <cell r="A496">
            <v>90386022</v>
          </cell>
          <cell r="B496" t="str">
            <v>G1</v>
          </cell>
          <cell r="C496" t="str">
            <v>PN</v>
          </cell>
          <cell r="D496" t="str">
            <v>CEVA</v>
          </cell>
          <cell r="E496" t="str">
            <v>MG-A-08C</v>
          </cell>
          <cell r="F496" t="str">
            <v>FUSIVEL LARANJA</v>
          </cell>
          <cell r="G496" t="str">
            <v>LITTELFUSE INC</v>
          </cell>
          <cell r="H496">
            <v>350</v>
          </cell>
          <cell r="I496">
            <v>2001</v>
          </cell>
          <cell r="J496">
            <v>0</v>
          </cell>
          <cell r="K496">
            <v>1</v>
          </cell>
          <cell r="L496" t="str">
            <v>GARL.4.H</v>
          </cell>
          <cell r="M496">
            <v>0</v>
          </cell>
          <cell r="N496">
            <v>1</v>
          </cell>
          <cell r="O496">
            <v>1</v>
          </cell>
          <cell r="P496">
            <v>2</v>
          </cell>
        </row>
        <row r="497">
          <cell r="A497">
            <v>90386024</v>
          </cell>
          <cell r="B497" t="str">
            <v>G1</v>
          </cell>
          <cell r="C497" t="str">
            <v>SJ</v>
          </cell>
          <cell r="D497" t="str">
            <v>CEVA</v>
          </cell>
          <cell r="E497" t="str">
            <v>MG-A-09C</v>
          </cell>
          <cell r="F497" t="str">
            <v>FUSIVEL AZUL</v>
          </cell>
          <cell r="G497" t="str">
            <v>LITTELFUSE INC</v>
          </cell>
          <cell r="H497">
            <v>350</v>
          </cell>
          <cell r="I497">
            <v>2001</v>
          </cell>
          <cell r="J497">
            <v>0</v>
          </cell>
          <cell r="K497">
            <v>1</v>
          </cell>
          <cell r="L497" t="str">
            <v>GARL.4.H</v>
          </cell>
          <cell r="M497" t="str">
            <v>F23</v>
          </cell>
          <cell r="N497">
            <v>1</v>
          </cell>
          <cell r="O497">
            <v>1</v>
          </cell>
          <cell r="P497">
            <v>2</v>
          </cell>
        </row>
        <row r="498">
          <cell r="A498">
            <v>90481617</v>
          </cell>
          <cell r="B498" t="str">
            <v>G1</v>
          </cell>
          <cell r="C498" t="str">
            <v>SJ</v>
          </cell>
          <cell r="D498" t="str">
            <v>CEVA</v>
          </cell>
          <cell r="E498" t="str">
            <v>MG-A-10C</v>
          </cell>
          <cell r="F498" t="str">
            <v>PORCA EXPA</v>
          </cell>
          <cell r="G498" t="str">
            <v>A RAYMON</v>
          </cell>
          <cell r="H498">
            <v>1000</v>
          </cell>
          <cell r="I498">
            <v>2001</v>
          </cell>
          <cell r="J498">
            <v>0</v>
          </cell>
          <cell r="K498">
            <v>1</v>
          </cell>
          <cell r="L498" t="str">
            <v>GARL.4.H</v>
          </cell>
          <cell r="M498" t="str">
            <v>F24</v>
          </cell>
          <cell r="N498">
            <v>1</v>
          </cell>
          <cell r="O498">
            <v>1</v>
          </cell>
          <cell r="P498">
            <v>2</v>
          </cell>
        </row>
        <row r="499">
          <cell r="A499">
            <v>90483756</v>
          </cell>
          <cell r="B499" t="str">
            <v>G1</v>
          </cell>
          <cell r="C499" t="str">
            <v>PF</v>
          </cell>
          <cell r="D499" t="str">
            <v>CEVA</v>
          </cell>
          <cell r="E499" t="str">
            <v>MG-A-05C</v>
          </cell>
          <cell r="F499" t="str">
            <v>INTERRUPTOR</v>
          </cell>
          <cell r="G499" t="str">
            <v>METHODE MALT</v>
          </cell>
          <cell r="H499">
            <v>300</v>
          </cell>
          <cell r="I499">
            <v>2001</v>
          </cell>
          <cell r="J499">
            <v>0</v>
          </cell>
          <cell r="K499">
            <v>1</v>
          </cell>
          <cell r="L499" t="str">
            <v>GARL.4.H</v>
          </cell>
          <cell r="M499" t="str">
            <v>F23</v>
          </cell>
          <cell r="N499">
            <v>1</v>
          </cell>
          <cell r="O499">
            <v>1</v>
          </cell>
          <cell r="P499">
            <v>2</v>
          </cell>
        </row>
        <row r="500">
          <cell r="A500">
            <v>90498479</v>
          </cell>
          <cell r="B500" t="str">
            <v>G1</v>
          </cell>
          <cell r="C500" t="str">
            <v>PF</v>
          </cell>
          <cell r="D500" t="str">
            <v>CEVA</v>
          </cell>
          <cell r="E500" t="str">
            <v>MG-A-13B</v>
          </cell>
          <cell r="F500" t="str">
            <v>AR BCO T PRIS</v>
          </cell>
          <cell r="G500" t="str">
            <v>BARILE</v>
          </cell>
          <cell r="H500">
            <v>1000</v>
          </cell>
          <cell r="I500">
            <v>2001</v>
          </cell>
          <cell r="J500">
            <v>0</v>
          </cell>
          <cell r="K500">
            <v>1</v>
          </cell>
          <cell r="L500" t="str">
            <v>GARL.4.H</v>
          </cell>
          <cell r="M500" t="str">
            <v>F23</v>
          </cell>
          <cell r="N500">
            <v>1</v>
          </cell>
          <cell r="O500">
            <v>1</v>
          </cell>
          <cell r="P500">
            <v>2</v>
          </cell>
        </row>
        <row r="501">
          <cell r="A501">
            <v>90498479</v>
          </cell>
          <cell r="B501" t="str">
            <v>G1</v>
          </cell>
          <cell r="C501" t="str">
            <v>GS</v>
          </cell>
          <cell r="D501" t="str">
            <v>CEVA</v>
          </cell>
          <cell r="E501" t="str">
            <v>MG-A-13B</v>
          </cell>
          <cell r="F501" t="str">
            <v>AR BCO T PRIS</v>
          </cell>
          <cell r="G501" t="str">
            <v>BARILE</v>
          </cell>
          <cell r="H501">
            <v>1000</v>
          </cell>
          <cell r="I501">
            <v>2001</v>
          </cell>
          <cell r="J501">
            <v>0</v>
          </cell>
          <cell r="K501">
            <v>1</v>
          </cell>
          <cell r="L501" t="str">
            <v>GARL.4.H</v>
          </cell>
          <cell r="M501" t="str">
            <v>F23</v>
          </cell>
          <cell r="P501" t="e">
            <v>#REF!</v>
          </cell>
        </row>
        <row r="502">
          <cell r="A502">
            <v>93234568</v>
          </cell>
          <cell r="B502" t="str">
            <v>G1</v>
          </cell>
          <cell r="C502" t="str">
            <v>GS</v>
          </cell>
          <cell r="D502" t="str">
            <v>CEVA</v>
          </cell>
          <cell r="E502" t="str">
            <v>MG-A-09A</v>
          </cell>
          <cell r="F502" t="str">
            <v>ETIQUETA ESPANHOL</v>
          </cell>
          <cell r="G502" t="str">
            <v>JL</v>
          </cell>
          <cell r="H502">
            <v>1000</v>
          </cell>
          <cell r="I502">
            <v>2001</v>
          </cell>
          <cell r="J502">
            <v>0</v>
          </cell>
          <cell r="K502">
            <v>1</v>
          </cell>
          <cell r="L502" t="str">
            <v>GARL.4.H</v>
          </cell>
          <cell r="M502" t="str">
            <v>F23</v>
          </cell>
        </row>
        <row r="503">
          <cell r="A503">
            <v>93252001</v>
          </cell>
          <cell r="B503" t="str">
            <v>G1</v>
          </cell>
          <cell r="C503" t="str">
            <v>GS</v>
          </cell>
          <cell r="D503" t="str">
            <v>CEVA</v>
          </cell>
          <cell r="E503" t="str">
            <v>MG-A-12B</v>
          </cell>
          <cell r="F503" t="str">
            <v>PF ATARR C</v>
          </cell>
          <cell r="G503" t="str">
            <v>CONTINENTAL</v>
          </cell>
          <cell r="H503">
            <v>7000</v>
          </cell>
          <cell r="I503">
            <v>2001</v>
          </cell>
          <cell r="J503">
            <v>0</v>
          </cell>
          <cell r="K503">
            <v>1</v>
          </cell>
          <cell r="L503" t="str">
            <v>GARL.4.H</v>
          </cell>
          <cell r="M503" t="str">
            <v>F23</v>
          </cell>
        </row>
        <row r="504">
          <cell r="A504">
            <v>93252037</v>
          </cell>
          <cell r="B504" t="str">
            <v>G1</v>
          </cell>
          <cell r="C504" t="str">
            <v>GS</v>
          </cell>
          <cell r="D504" t="str">
            <v>CEVA</v>
          </cell>
          <cell r="E504" t="str">
            <v>MG-A-04B</v>
          </cell>
          <cell r="F504" t="str">
            <v>PORCA-SEXT</v>
          </cell>
          <cell r="G504" t="str">
            <v>NEDSCHROEF</v>
          </cell>
          <cell r="H504">
            <v>5000</v>
          </cell>
          <cell r="I504">
            <v>2001</v>
          </cell>
          <cell r="J504">
            <v>0</v>
          </cell>
          <cell r="K504">
            <v>2</v>
          </cell>
          <cell r="L504" t="str">
            <v>GARL.4.H</v>
          </cell>
          <cell r="M504" t="str">
            <v>F23</v>
          </cell>
        </row>
        <row r="505">
          <cell r="A505">
            <v>93252037</v>
          </cell>
          <cell r="B505" t="str">
            <v>G1</v>
          </cell>
          <cell r="C505" t="str">
            <v>GS</v>
          </cell>
          <cell r="D505" t="str">
            <v>CEVA</v>
          </cell>
          <cell r="E505" t="str">
            <v>MG-A-04B</v>
          </cell>
          <cell r="F505" t="str">
            <v>PORCA-SEXT</v>
          </cell>
          <cell r="G505" t="str">
            <v>BOLLHOFF NEU</v>
          </cell>
          <cell r="H505">
            <v>5000</v>
          </cell>
          <cell r="I505">
            <v>2001</v>
          </cell>
          <cell r="J505">
            <v>0</v>
          </cell>
          <cell r="K505">
            <v>2</v>
          </cell>
          <cell r="L505" t="str">
            <v>GARL.4.H</v>
          </cell>
          <cell r="M505" t="str">
            <v>F23</v>
          </cell>
        </row>
        <row r="506">
          <cell r="A506">
            <v>93252037</v>
          </cell>
          <cell r="B506" t="str">
            <v>G1</v>
          </cell>
          <cell r="C506" t="str">
            <v>GS</v>
          </cell>
          <cell r="D506" t="str">
            <v>CEVA</v>
          </cell>
          <cell r="E506" t="str">
            <v>MG-A-04B</v>
          </cell>
          <cell r="F506" t="str">
            <v>PORCA-SEXT</v>
          </cell>
          <cell r="G506" t="str">
            <v xml:space="preserve"> NEDSCHROEF</v>
          </cell>
          <cell r="H506">
            <v>5000</v>
          </cell>
          <cell r="I506">
            <v>2001</v>
          </cell>
          <cell r="J506">
            <v>0</v>
          </cell>
          <cell r="K506">
            <v>2</v>
          </cell>
          <cell r="L506" t="str">
            <v>GARL.4.H</v>
          </cell>
          <cell r="M506" t="str">
            <v>F23</v>
          </cell>
        </row>
        <row r="507">
          <cell r="A507">
            <v>93252037</v>
          </cell>
          <cell r="B507" t="str">
            <v>G1</v>
          </cell>
          <cell r="C507" t="str">
            <v>GS</v>
          </cell>
          <cell r="D507" t="str">
            <v>CEVA</v>
          </cell>
          <cell r="E507" t="str">
            <v>MG-A-04B</v>
          </cell>
          <cell r="F507" t="str">
            <v>PORCA-SEXT</v>
          </cell>
          <cell r="G507" t="str">
            <v>BOLLHOFF</v>
          </cell>
          <cell r="H507">
            <v>5000</v>
          </cell>
          <cell r="I507">
            <v>2001</v>
          </cell>
          <cell r="J507">
            <v>0</v>
          </cell>
          <cell r="K507">
            <v>1</v>
          </cell>
          <cell r="L507" t="str">
            <v>GARL.4.H</v>
          </cell>
          <cell r="M507" t="str">
            <v>F23</v>
          </cell>
        </row>
        <row r="508">
          <cell r="A508">
            <v>93252037</v>
          </cell>
          <cell r="B508" t="str">
            <v>G1</v>
          </cell>
          <cell r="C508" t="str">
            <v>GS</v>
          </cell>
          <cell r="D508" t="str">
            <v>CEVA</v>
          </cell>
          <cell r="E508" t="str">
            <v>MG-A-04B</v>
          </cell>
          <cell r="F508" t="str">
            <v>PORCA-SEXT</v>
          </cell>
          <cell r="G508" t="str">
            <v>BOLLHOFF</v>
          </cell>
          <cell r="H508">
            <v>5000</v>
          </cell>
          <cell r="I508">
            <v>2001</v>
          </cell>
          <cell r="J508">
            <v>0</v>
          </cell>
          <cell r="K508">
            <v>1</v>
          </cell>
          <cell r="L508" t="str">
            <v>GARL.4.H</v>
          </cell>
          <cell r="M508" t="str">
            <v>F23</v>
          </cell>
        </row>
        <row r="509">
          <cell r="A509">
            <v>93274602</v>
          </cell>
          <cell r="B509" t="str">
            <v>G1</v>
          </cell>
          <cell r="C509" t="str">
            <v>PN</v>
          </cell>
          <cell r="D509" t="str">
            <v>CEVA</v>
          </cell>
          <cell r="E509" t="str">
            <v>MG-A-06B</v>
          </cell>
          <cell r="F509" t="str">
            <v>PF FX ALÇA TETO</v>
          </cell>
          <cell r="G509" t="str">
            <v>CONTINENTAL PARAFUSO</v>
          </cell>
          <cell r="H509">
            <v>2000</v>
          </cell>
          <cell r="I509">
            <v>2001</v>
          </cell>
          <cell r="J509">
            <v>0</v>
          </cell>
          <cell r="K509">
            <v>1</v>
          </cell>
          <cell r="L509" t="str">
            <v>GARL.4.H</v>
          </cell>
          <cell r="N509">
            <v>1</v>
          </cell>
          <cell r="O509">
            <v>1</v>
          </cell>
          <cell r="P509">
            <v>2</v>
          </cell>
        </row>
        <row r="510">
          <cell r="A510">
            <v>93281068</v>
          </cell>
          <cell r="B510" t="str">
            <v>G1</v>
          </cell>
          <cell r="C510" t="str">
            <v>PN</v>
          </cell>
          <cell r="D510" t="str">
            <v>CEVA</v>
          </cell>
          <cell r="E510" t="str">
            <v>MG-B-08C</v>
          </cell>
          <cell r="F510" t="str">
            <v>COB CX FUSI</v>
          </cell>
          <cell r="G510" t="str">
            <v>DELPHI JAMBE</v>
          </cell>
          <cell r="H510">
            <v>100</v>
          </cell>
          <cell r="I510">
            <v>2004</v>
          </cell>
          <cell r="J510">
            <v>0</v>
          </cell>
          <cell r="K510">
            <v>2</v>
          </cell>
          <cell r="L510" t="str">
            <v>GARL.4.H</v>
          </cell>
          <cell r="N510">
            <v>1</v>
          </cell>
          <cell r="O510">
            <v>1</v>
          </cell>
          <cell r="P510">
            <v>3</v>
          </cell>
        </row>
        <row r="511">
          <cell r="A511">
            <v>93282057</v>
          </cell>
          <cell r="B511" t="str">
            <v>G1</v>
          </cell>
          <cell r="C511" t="str">
            <v>PN</v>
          </cell>
          <cell r="D511" t="str">
            <v>CEVA</v>
          </cell>
          <cell r="E511" t="str">
            <v>MG-A-04A</v>
          </cell>
          <cell r="F511" t="str">
            <v>COIFA FRE EST</v>
          </cell>
          <cell r="G511" t="str">
            <v>SILIBOR</v>
          </cell>
          <cell r="H511">
            <v>250</v>
          </cell>
          <cell r="I511">
            <v>2004</v>
          </cell>
          <cell r="J511">
            <v>0</v>
          </cell>
          <cell r="K511">
            <v>1</v>
          </cell>
          <cell r="L511" t="str">
            <v>GARL.4.H</v>
          </cell>
          <cell r="N511">
            <v>1</v>
          </cell>
          <cell r="O511">
            <v>1</v>
          </cell>
          <cell r="P511">
            <v>5</v>
          </cell>
        </row>
        <row r="512">
          <cell r="A512">
            <v>93289277</v>
          </cell>
          <cell r="B512" t="str">
            <v>G1</v>
          </cell>
          <cell r="C512" t="str">
            <v>PN</v>
          </cell>
          <cell r="D512" t="str">
            <v>CEVA</v>
          </cell>
          <cell r="E512" t="str">
            <v>MG-A-12B</v>
          </cell>
          <cell r="F512" t="str">
            <v>PARAFUSO-A</v>
          </cell>
          <cell r="G512" t="str">
            <v>CONTINENTAL</v>
          </cell>
          <cell r="H512">
            <v>3000</v>
          </cell>
          <cell r="I512">
            <v>2001</v>
          </cell>
          <cell r="J512">
            <v>0</v>
          </cell>
          <cell r="K512">
            <v>1</v>
          </cell>
          <cell r="L512" t="str">
            <v>GARL.4.H</v>
          </cell>
          <cell r="N512">
            <v>1</v>
          </cell>
          <cell r="O512">
            <v>1</v>
          </cell>
          <cell r="P512">
            <v>4</v>
          </cell>
        </row>
        <row r="513">
          <cell r="A513">
            <v>93289325</v>
          </cell>
          <cell r="B513" t="str">
            <v>G1</v>
          </cell>
          <cell r="C513" t="str">
            <v>PN</v>
          </cell>
          <cell r="D513" t="str">
            <v>CEVA</v>
          </cell>
          <cell r="E513" t="str">
            <v>MG-A-09B</v>
          </cell>
          <cell r="F513" t="str">
            <v>PF JUNTA ESFÉ</v>
          </cell>
          <cell r="G513" t="str">
            <v>METALAC</v>
          </cell>
          <cell r="H513">
            <v>500</v>
          </cell>
          <cell r="I513">
            <v>2001</v>
          </cell>
          <cell r="J513">
            <v>0</v>
          </cell>
          <cell r="K513">
            <v>2</v>
          </cell>
          <cell r="L513" t="str">
            <v>GARL.4.H</v>
          </cell>
          <cell r="N513">
            <v>1</v>
          </cell>
          <cell r="O513">
            <v>1</v>
          </cell>
          <cell r="P513">
            <v>4</v>
          </cell>
        </row>
        <row r="514">
          <cell r="A514">
            <v>93289325</v>
          </cell>
          <cell r="B514" t="str">
            <v>G1</v>
          </cell>
          <cell r="C514" t="str">
            <v>PN</v>
          </cell>
          <cell r="D514" t="str">
            <v>CEVA</v>
          </cell>
          <cell r="E514" t="str">
            <v>MG-A-09B</v>
          </cell>
          <cell r="F514" t="str">
            <v>PF JUNTA ESFÉ</v>
          </cell>
          <cell r="G514" t="str">
            <v>METALAC</v>
          </cell>
          <cell r="H514">
            <v>500</v>
          </cell>
          <cell r="I514">
            <v>2001</v>
          </cell>
          <cell r="J514">
            <v>0</v>
          </cell>
          <cell r="K514">
            <v>2</v>
          </cell>
          <cell r="L514" t="str">
            <v>GARL.4.H</v>
          </cell>
          <cell r="N514">
            <v>1</v>
          </cell>
          <cell r="O514">
            <v>1</v>
          </cell>
          <cell r="P514">
            <v>4</v>
          </cell>
        </row>
        <row r="515">
          <cell r="A515">
            <v>93298933</v>
          </cell>
          <cell r="B515" t="str">
            <v>G1</v>
          </cell>
          <cell r="C515" t="str">
            <v>IM</v>
          </cell>
          <cell r="D515" t="str">
            <v>CEVA</v>
          </cell>
          <cell r="E515" t="str">
            <v>MG-A-14A</v>
          </cell>
          <cell r="F515" t="str">
            <v>PARAF CAB</v>
          </cell>
          <cell r="G515" t="str">
            <v>LIPOS</v>
          </cell>
          <cell r="H515">
            <v>2500</v>
          </cell>
          <cell r="I515">
            <v>2001</v>
          </cell>
          <cell r="J515">
            <v>0</v>
          </cell>
          <cell r="K515">
            <v>2</v>
          </cell>
          <cell r="L515" t="str">
            <v>GARL.4.H</v>
          </cell>
          <cell r="M515" t="str">
            <v>F24</v>
          </cell>
          <cell r="N515">
            <v>2</v>
          </cell>
          <cell r="O515">
            <v>2</v>
          </cell>
          <cell r="P515">
            <v>2</v>
          </cell>
        </row>
        <row r="516">
          <cell r="A516">
            <v>93298933</v>
          </cell>
          <cell r="B516" t="str">
            <v>G1</v>
          </cell>
          <cell r="C516" t="str">
            <v>PF</v>
          </cell>
          <cell r="D516" t="str">
            <v>CEVA</v>
          </cell>
          <cell r="E516" t="str">
            <v>MG-A-14A</v>
          </cell>
          <cell r="F516" t="str">
            <v>PARAF CAB</v>
          </cell>
          <cell r="G516" t="str">
            <v>LIPOS</v>
          </cell>
          <cell r="H516">
            <v>2500</v>
          </cell>
          <cell r="I516">
            <v>2001</v>
          </cell>
          <cell r="J516">
            <v>0</v>
          </cell>
          <cell r="K516">
            <v>2</v>
          </cell>
          <cell r="L516" t="str">
            <v>GARL.4.H</v>
          </cell>
          <cell r="M516" t="str">
            <v>F23</v>
          </cell>
          <cell r="N516">
            <v>4</v>
          </cell>
          <cell r="O516">
            <v>2</v>
          </cell>
          <cell r="P516">
            <v>2</v>
          </cell>
        </row>
        <row r="517">
          <cell r="A517">
            <v>93298933</v>
          </cell>
          <cell r="B517" t="str">
            <v>G1</v>
          </cell>
          <cell r="C517" t="str">
            <v>PF</v>
          </cell>
          <cell r="D517" t="str">
            <v>CEVA</v>
          </cell>
          <cell r="E517" t="str">
            <v>MG-A-14A</v>
          </cell>
          <cell r="F517" t="str">
            <v>PARAF CAB</v>
          </cell>
          <cell r="G517" t="str">
            <v>LIPOS</v>
          </cell>
          <cell r="H517">
            <v>2500</v>
          </cell>
          <cell r="I517">
            <v>2001</v>
          </cell>
          <cell r="J517">
            <v>0</v>
          </cell>
          <cell r="K517">
            <v>2</v>
          </cell>
          <cell r="L517" t="str">
            <v>GARL.4.H</v>
          </cell>
          <cell r="M517" t="str">
            <v>F24</v>
          </cell>
          <cell r="N517">
            <v>6</v>
          </cell>
          <cell r="O517">
            <v>2</v>
          </cell>
          <cell r="P517">
            <v>2</v>
          </cell>
        </row>
        <row r="518">
          <cell r="A518">
            <v>93337126</v>
          </cell>
          <cell r="B518" t="str">
            <v>G1</v>
          </cell>
          <cell r="D518" t="str">
            <v>CEVA</v>
          </cell>
          <cell r="E518" t="str">
            <v>MG-A-05A</v>
          </cell>
          <cell r="F518" t="str">
            <v>MANGUEIRA DRENO A/C</v>
          </cell>
          <cell r="G518" t="str">
            <v>PRODUFLEX INDUSTRIA</v>
          </cell>
          <cell r="H518">
            <v>100</v>
          </cell>
          <cell r="I518">
            <v>2004</v>
          </cell>
          <cell r="J518">
            <v>0</v>
          </cell>
          <cell r="K518">
            <v>1</v>
          </cell>
          <cell r="L518" t="str">
            <v>GARL.4.H</v>
          </cell>
        </row>
        <row r="519">
          <cell r="A519">
            <v>93341250</v>
          </cell>
          <cell r="B519" t="str">
            <v>G1</v>
          </cell>
          <cell r="D519" t="str">
            <v>CEVA</v>
          </cell>
          <cell r="E519" t="str">
            <v>MG-G-16</v>
          </cell>
          <cell r="F519" t="str">
            <v>TAP ACAB MALA</v>
          </cell>
          <cell r="G519" t="str">
            <v>INYLBRA</v>
          </cell>
          <cell r="H519">
            <v>25</v>
          </cell>
          <cell r="I519" t="str">
            <v>DOLLIE</v>
          </cell>
          <cell r="J519">
            <v>0</v>
          </cell>
          <cell r="K519">
            <v>25</v>
          </cell>
          <cell r="L519" t="str">
            <v>GARL.4.H</v>
          </cell>
        </row>
        <row r="520">
          <cell r="A520">
            <v>93353566</v>
          </cell>
          <cell r="B520" t="str">
            <v>G1</v>
          </cell>
          <cell r="D520" t="str">
            <v>CEVA</v>
          </cell>
          <cell r="E520" t="str">
            <v>MG-A-11C</v>
          </cell>
          <cell r="F520" t="str">
            <v>SPACER</v>
          </cell>
          <cell r="G520" t="str">
            <v>SILIBOR</v>
          </cell>
          <cell r="H520">
            <v>1932</v>
          </cell>
          <cell r="I520">
            <v>2001</v>
          </cell>
          <cell r="J520">
            <v>0</v>
          </cell>
          <cell r="K520">
            <v>1</v>
          </cell>
          <cell r="L520" t="str">
            <v>GARL.4.H</v>
          </cell>
        </row>
        <row r="521">
          <cell r="A521">
            <v>93385872</v>
          </cell>
          <cell r="B521" t="str">
            <v>G1</v>
          </cell>
          <cell r="D521" t="str">
            <v>CEVA</v>
          </cell>
          <cell r="E521" t="str">
            <v>Minomi</v>
          </cell>
          <cell r="F521" t="str">
            <v>VED COFRE LD</v>
          </cell>
          <cell r="G521" t="str">
            <v>SAARGUMMI</v>
          </cell>
          <cell r="H521">
            <v>130</v>
          </cell>
          <cell r="I521" t="str">
            <v>BINESPE</v>
          </cell>
          <cell r="J521">
            <v>1</v>
          </cell>
          <cell r="K521">
            <v>2</v>
          </cell>
          <cell r="L521" t="str">
            <v>GARL.4.H</v>
          </cell>
        </row>
        <row r="522">
          <cell r="A522">
            <v>93391150</v>
          </cell>
          <cell r="B522" t="str">
            <v>G1</v>
          </cell>
          <cell r="D522" t="str">
            <v>CEVA</v>
          </cell>
          <cell r="E522" t="str">
            <v>MG-A-12A</v>
          </cell>
          <cell r="F522" t="str">
            <v>ETIQ ESPANHOL</v>
          </cell>
          <cell r="G522" t="str">
            <v xml:space="preserve">JL </v>
          </cell>
          <cell r="H522">
            <v>1000</v>
          </cell>
          <cell r="I522">
            <v>2001</v>
          </cell>
          <cell r="J522">
            <v>0</v>
          </cell>
          <cell r="K522">
            <v>1</v>
          </cell>
          <cell r="L522" t="str">
            <v>GARL.4.H</v>
          </cell>
        </row>
        <row r="523">
          <cell r="A523">
            <v>90389241</v>
          </cell>
          <cell r="B523" t="str">
            <v>G1</v>
          </cell>
          <cell r="C523" t="str">
            <v>SJ</v>
          </cell>
          <cell r="D523" t="str">
            <v>CEVA</v>
          </cell>
          <cell r="E523" t="str">
            <v>MG-A-08A</v>
          </cell>
          <cell r="F523" t="str">
            <v>GRAMPO</v>
          </cell>
          <cell r="G523" t="str">
            <v>DYNAPLAST</v>
          </cell>
          <cell r="H523">
            <v>400</v>
          </cell>
          <cell r="I523">
            <v>2004</v>
          </cell>
          <cell r="J523">
            <v>0</v>
          </cell>
          <cell r="K523">
            <v>1</v>
          </cell>
          <cell r="L523" t="str">
            <v xml:space="preserve">GARL.4.H </v>
          </cell>
          <cell r="M523" t="str">
            <v>F23</v>
          </cell>
          <cell r="N523">
            <v>1</v>
          </cell>
          <cell r="O523">
            <v>1</v>
          </cell>
          <cell r="P523">
            <v>2</v>
          </cell>
        </row>
        <row r="524">
          <cell r="A524">
            <v>94704782</v>
          </cell>
          <cell r="B524" t="str">
            <v>G1</v>
          </cell>
          <cell r="D524" t="str">
            <v>CEVA</v>
          </cell>
          <cell r="E524" t="str">
            <v>MG-A-18</v>
          </cell>
          <cell r="F524" t="str">
            <v>TUBO-PURGA</v>
          </cell>
          <cell r="G524" t="str">
            <v>DAYCO</v>
          </cell>
          <cell r="H524">
            <v>50</v>
          </cell>
          <cell r="I524">
            <v>2004</v>
          </cell>
          <cell r="J524">
            <v>3</v>
          </cell>
          <cell r="K524">
            <v>20</v>
          </cell>
          <cell r="L524" t="str">
            <v xml:space="preserve">GARL.4.H </v>
          </cell>
        </row>
        <row r="525">
          <cell r="A525">
            <v>9309973</v>
          </cell>
          <cell r="B525" t="str">
            <v>KK</v>
          </cell>
          <cell r="D525" t="str">
            <v>HASS</v>
          </cell>
          <cell r="E525" t="str">
            <v>INFLAM</v>
          </cell>
          <cell r="F525" t="str">
            <v>GRAXA PRETA</v>
          </cell>
          <cell r="G525" t="str">
            <v>HASS</v>
          </cell>
          <cell r="H525" t="str">
            <v>3,7 KG</v>
          </cell>
          <cell r="I525" t="str">
            <v>BIN PEQ.</v>
          </cell>
          <cell r="L525" t="str">
            <v>L.FINAL</v>
          </cell>
        </row>
        <row r="526">
          <cell r="A526" t="str">
            <v>TRILHO DO TETO</v>
          </cell>
          <cell r="B526" t="str">
            <v>G1</v>
          </cell>
          <cell r="C526" t="str">
            <v>PF</v>
          </cell>
          <cell r="D526" t="str">
            <v>CEVA</v>
          </cell>
          <cell r="E526" t="str">
            <v>MG-C-10</v>
          </cell>
          <cell r="F526" t="str">
            <v>94725151/2/5/6</v>
          </cell>
          <cell r="G526" t="str">
            <v>ZANINI</v>
          </cell>
          <cell r="H526">
            <v>75</v>
          </cell>
          <cell r="I526" t="str">
            <v>CXPAPEL</v>
          </cell>
          <cell r="J526">
            <v>0</v>
          </cell>
          <cell r="K526">
            <v>1</v>
          </cell>
          <cell r="L526" t="str">
            <v>L.FINAL</v>
          </cell>
        </row>
        <row r="527">
          <cell r="A527" t="str">
            <v>Conj 1</v>
          </cell>
          <cell r="B527" t="str">
            <v>G1</v>
          </cell>
          <cell r="D527" t="str">
            <v>CEVA</v>
          </cell>
          <cell r="E527" t="str">
            <v>MINOMI</v>
          </cell>
          <cell r="F527" t="str">
            <v>CONJUNTO VEDADOR DO COFRE LE</v>
          </cell>
          <cell r="G527" t="str">
            <v>SAARGUMI</v>
          </cell>
          <cell r="H527">
            <v>100</v>
          </cell>
          <cell r="I527">
            <v>2004</v>
          </cell>
          <cell r="J527">
            <v>1</v>
          </cell>
          <cell r="K527">
            <v>3</v>
          </cell>
          <cell r="L527" t="str">
            <v>LINHA FINAL</v>
          </cell>
        </row>
        <row r="528">
          <cell r="A528" t="str">
            <v>Conj 2</v>
          </cell>
          <cell r="B528" t="str">
            <v>G1</v>
          </cell>
          <cell r="D528" t="str">
            <v>CEVA</v>
          </cell>
          <cell r="E528" t="str">
            <v>MINOMI</v>
          </cell>
          <cell r="F528" t="str">
            <v>CONJUNTO VEDADOR DO COFRE LD</v>
          </cell>
          <cell r="G528" t="str">
            <v>SAARGUMI</v>
          </cell>
          <cell r="H528">
            <v>130</v>
          </cell>
          <cell r="I528">
            <v>2004</v>
          </cell>
          <cell r="J528">
            <v>1</v>
          </cell>
          <cell r="K528">
            <v>3</v>
          </cell>
          <cell r="L528" t="str">
            <v>LINHA FINAL</v>
          </cell>
        </row>
        <row r="529">
          <cell r="A529" t="str">
            <v>Conj 3</v>
          </cell>
          <cell r="B529" t="str">
            <v>G1</v>
          </cell>
          <cell r="D529" t="str">
            <v>CEVA</v>
          </cell>
          <cell r="E529" t="str">
            <v>MINOMI</v>
          </cell>
          <cell r="F529" t="str">
            <v>CONJUNTO GANCHO DO COFRE</v>
          </cell>
          <cell r="G529" t="str">
            <v>GESTAMP</v>
          </cell>
          <cell r="H529">
            <v>100</v>
          </cell>
          <cell r="I529">
            <v>2002</v>
          </cell>
          <cell r="J529">
            <v>1</v>
          </cell>
          <cell r="K529">
            <v>4</v>
          </cell>
          <cell r="L529" t="str">
            <v>LINHA FINAL</v>
          </cell>
        </row>
        <row r="530">
          <cell r="A530">
            <v>93349868</v>
          </cell>
          <cell r="C530" t="str">
            <v>PF</v>
          </cell>
          <cell r="D530" t="str">
            <v>CEVA</v>
          </cell>
          <cell r="E530" t="str">
            <v>ÁREA TRANSF.</v>
          </cell>
          <cell r="F530" t="str">
            <v xml:space="preserve"> MANGUEIRA A/C</v>
          </cell>
          <cell r="G530" t="str">
            <v xml:space="preserve"> TI BUNDY</v>
          </cell>
          <cell r="H530">
            <v>150</v>
          </cell>
          <cell r="I530" t="str">
            <v>DOLLY</v>
          </cell>
          <cell r="J530">
            <v>0</v>
          </cell>
          <cell r="K530">
            <v>1</v>
          </cell>
          <cell r="L530" t="str">
            <v>MG-G-10</v>
          </cell>
          <cell r="M530" t="str">
            <v>F23</v>
          </cell>
          <cell r="N530">
            <v>2</v>
          </cell>
          <cell r="O530">
            <v>1</v>
          </cell>
          <cell r="P530">
            <v>2</v>
          </cell>
        </row>
        <row r="531">
          <cell r="A531">
            <v>93355493</v>
          </cell>
          <cell r="D531" t="str">
            <v>CEVA</v>
          </cell>
          <cell r="E531" t="str">
            <v>MG-G-12</v>
          </cell>
          <cell r="F531" t="str">
            <v>MOLA TRAS. NG</v>
          </cell>
          <cell r="G531" t="str">
            <v xml:space="preserve"> RASSINI</v>
          </cell>
          <cell r="H531">
            <v>120</v>
          </cell>
          <cell r="I531" t="str">
            <v>H20</v>
          </cell>
          <cell r="J531">
            <v>0</v>
          </cell>
          <cell r="K531">
            <v>1</v>
          </cell>
          <cell r="L531" t="str">
            <v>MG-H-21</v>
          </cell>
        </row>
        <row r="532">
          <cell r="A532">
            <v>90306519</v>
          </cell>
          <cell r="B532" t="str">
            <v>G1</v>
          </cell>
          <cell r="C532" t="str">
            <v>GS</v>
          </cell>
          <cell r="D532" t="str">
            <v>CEVA</v>
          </cell>
          <cell r="E532" t="str">
            <v>GA</v>
          </cell>
          <cell r="F532" t="str">
            <v>ESPACADOR DO</v>
          </cell>
          <cell r="G532" t="str">
            <v>CROLI</v>
          </cell>
          <cell r="H532">
            <v>1000</v>
          </cell>
          <cell r="I532">
            <v>2001</v>
          </cell>
          <cell r="J532">
            <v>0</v>
          </cell>
          <cell r="K532">
            <v>2</v>
          </cell>
          <cell r="L532" t="str">
            <v>MINOMI</v>
          </cell>
          <cell r="M532" t="str">
            <v>F23</v>
          </cell>
        </row>
        <row r="533">
          <cell r="A533">
            <v>93252605</v>
          </cell>
          <cell r="B533" t="str">
            <v>G1</v>
          </cell>
          <cell r="C533" t="str">
            <v>GS</v>
          </cell>
          <cell r="D533" t="str">
            <v>CEVA</v>
          </cell>
          <cell r="E533" t="str">
            <v>GA</v>
          </cell>
          <cell r="F533" t="str">
            <v>ESPACADOR 5P</v>
          </cell>
          <cell r="G533" t="str">
            <v>SCORPIOS</v>
          </cell>
          <cell r="H533">
            <v>500</v>
          </cell>
          <cell r="I533">
            <v>2001</v>
          </cell>
          <cell r="J533">
            <v>0</v>
          </cell>
          <cell r="K533">
            <v>3</v>
          </cell>
          <cell r="L533" t="str">
            <v>MINOMI</v>
          </cell>
          <cell r="M533" t="str">
            <v>F23</v>
          </cell>
        </row>
        <row r="534">
          <cell r="A534">
            <v>93261052</v>
          </cell>
          <cell r="B534" t="str">
            <v>G1</v>
          </cell>
          <cell r="C534" t="str">
            <v>PF</v>
          </cell>
          <cell r="D534" t="str">
            <v>GES</v>
          </cell>
          <cell r="E534" t="str">
            <v>GA</v>
          </cell>
          <cell r="F534" t="str">
            <v>GANCHO DO COFRE</v>
          </cell>
          <cell r="G534" t="str">
            <v>GESTAMP</v>
          </cell>
          <cell r="H534">
            <v>70</v>
          </cell>
          <cell r="I534">
            <v>2002</v>
          </cell>
          <cell r="J534">
            <v>0</v>
          </cell>
          <cell r="K534">
            <v>2</v>
          </cell>
          <cell r="L534" t="str">
            <v>MINOMI</v>
          </cell>
          <cell r="M534" t="str">
            <v>F23</v>
          </cell>
        </row>
        <row r="535">
          <cell r="A535">
            <v>93267831</v>
          </cell>
          <cell r="B535" t="str">
            <v>G1</v>
          </cell>
          <cell r="C535" t="str">
            <v>GS</v>
          </cell>
          <cell r="D535" t="str">
            <v>CEVA</v>
          </cell>
          <cell r="E535" t="str">
            <v>GA</v>
          </cell>
          <cell r="F535" t="str">
            <v>ESPACADOR 3P</v>
          </cell>
          <cell r="G535" t="str">
            <v>SCORPIOS</v>
          </cell>
          <cell r="H535">
            <v>300</v>
          </cell>
          <cell r="I535">
            <v>2001</v>
          </cell>
          <cell r="J535">
            <v>0</v>
          </cell>
          <cell r="K535">
            <v>4</v>
          </cell>
          <cell r="L535" t="str">
            <v>MINOMI</v>
          </cell>
          <cell r="M535" t="str">
            <v>F23</v>
          </cell>
          <cell r="N535">
            <v>1</v>
          </cell>
        </row>
        <row r="536">
          <cell r="A536">
            <v>93290310</v>
          </cell>
          <cell r="B536" t="str">
            <v>G1</v>
          </cell>
          <cell r="C536" t="str">
            <v>PN</v>
          </cell>
          <cell r="D536" t="str">
            <v>CEVA</v>
          </cell>
          <cell r="E536" t="str">
            <v>GA</v>
          </cell>
          <cell r="F536" t="str">
            <v>PF CINTO SEG</v>
          </cell>
          <cell r="G536" t="str">
            <v>CONTINENTAL</v>
          </cell>
          <cell r="H536">
            <v>250</v>
          </cell>
          <cell r="I536">
            <v>2001</v>
          </cell>
          <cell r="J536">
            <v>0</v>
          </cell>
          <cell r="K536">
            <v>6</v>
          </cell>
          <cell r="L536" t="str">
            <v>MINOMI</v>
          </cell>
          <cell r="M536" t="str">
            <v>F23</v>
          </cell>
          <cell r="N536">
            <v>1</v>
          </cell>
          <cell r="O536">
            <v>1</v>
          </cell>
          <cell r="P536">
            <v>2</v>
          </cell>
        </row>
        <row r="537">
          <cell r="A537">
            <v>93299976</v>
          </cell>
          <cell r="B537" t="str">
            <v>G1</v>
          </cell>
          <cell r="C537" t="str">
            <v>SJ</v>
          </cell>
          <cell r="D537" t="str">
            <v>CEVA</v>
          </cell>
          <cell r="E537" t="str">
            <v>GA</v>
          </cell>
          <cell r="F537" t="str">
            <v>PINHEIRINHO</v>
          </cell>
          <cell r="G537" t="str">
            <v>ITW DELFAST</v>
          </cell>
          <cell r="H537">
            <v>1000</v>
          </cell>
          <cell r="I537">
            <v>2001</v>
          </cell>
          <cell r="J537">
            <v>0</v>
          </cell>
          <cell r="K537">
            <v>3</v>
          </cell>
          <cell r="L537" t="str">
            <v>MINOMI</v>
          </cell>
          <cell r="M537" t="str">
            <v>F23</v>
          </cell>
          <cell r="N537">
            <v>1</v>
          </cell>
          <cell r="O537">
            <v>1</v>
          </cell>
          <cell r="P537">
            <v>2</v>
          </cell>
        </row>
        <row r="538">
          <cell r="A538">
            <v>93300404</v>
          </cell>
          <cell r="B538" t="str">
            <v>G1</v>
          </cell>
          <cell r="C538" t="str">
            <v>PF</v>
          </cell>
          <cell r="D538" t="str">
            <v>GES</v>
          </cell>
          <cell r="E538" t="str">
            <v>GA</v>
          </cell>
          <cell r="F538" t="str">
            <v>SUPORTE DO CONSOLE</v>
          </cell>
          <cell r="G538" t="str">
            <v>GESTAMP</v>
          </cell>
          <cell r="H538">
            <v>60</v>
          </cell>
          <cell r="I538">
            <v>2002</v>
          </cell>
          <cell r="J538">
            <v>0</v>
          </cell>
          <cell r="K538">
            <v>2</v>
          </cell>
          <cell r="L538" t="str">
            <v>MINOMI</v>
          </cell>
          <cell r="M538" t="str">
            <v>F24</v>
          </cell>
          <cell r="N538">
            <v>4</v>
          </cell>
          <cell r="O538">
            <v>2</v>
          </cell>
          <cell r="P538">
            <v>2</v>
          </cell>
        </row>
        <row r="539">
          <cell r="A539">
            <v>93339624</v>
          </cell>
          <cell r="B539" t="str">
            <v>G1</v>
          </cell>
          <cell r="D539" t="str">
            <v>GES</v>
          </cell>
          <cell r="E539" t="str">
            <v>GA</v>
          </cell>
          <cell r="F539" t="str">
            <v>PRESILHA-C</v>
          </cell>
          <cell r="G539" t="str">
            <v>GESTAMP</v>
          </cell>
          <cell r="H539">
            <v>1500</v>
          </cell>
          <cell r="I539">
            <v>2001</v>
          </cell>
          <cell r="J539">
            <v>0</v>
          </cell>
          <cell r="K539">
            <v>2</v>
          </cell>
          <cell r="L539" t="str">
            <v>MINOMI</v>
          </cell>
        </row>
        <row r="540">
          <cell r="A540">
            <v>90386432</v>
          </cell>
          <cell r="B540" t="str">
            <v>G1</v>
          </cell>
          <cell r="C540" t="str">
            <v>SJ</v>
          </cell>
          <cell r="D540" t="str">
            <v>CEVA</v>
          </cell>
          <cell r="E540" t="str">
            <v>GA</v>
          </cell>
          <cell r="F540" t="str">
            <v>ESGUICHO TRAS</v>
          </cell>
          <cell r="G540" t="str">
            <v>ITW ESP</v>
          </cell>
          <cell r="H540">
            <v>500</v>
          </cell>
          <cell r="I540">
            <v>2001</v>
          </cell>
          <cell r="J540">
            <v>0</v>
          </cell>
          <cell r="K540">
            <v>2</v>
          </cell>
          <cell r="L540" t="str">
            <v>MINOMI SPS</v>
          </cell>
          <cell r="M540" t="str">
            <v>F23</v>
          </cell>
          <cell r="N540">
            <v>1</v>
          </cell>
          <cell r="O540">
            <v>1</v>
          </cell>
          <cell r="P540">
            <v>2</v>
          </cell>
        </row>
        <row r="541">
          <cell r="A541">
            <v>93260350</v>
          </cell>
          <cell r="B541" t="str">
            <v>G1</v>
          </cell>
          <cell r="C541" t="str">
            <v>GS</v>
          </cell>
          <cell r="D541" t="str">
            <v>CEVA</v>
          </cell>
          <cell r="E541" t="str">
            <v>GA</v>
          </cell>
          <cell r="F541" t="str">
            <v>ESGUICHO DIANTEIRO</v>
          </cell>
          <cell r="G541" t="str">
            <v>TRW DIADEMA</v>
          </cell>
          <cell r="H541">
            <v>500</v>
          </cell>
          <cell r="I541" t="str">
            <v>0CXPAPEL</v>
          </cell>
          <cell r="J541">
            <v>0</v>
          </cell>
          <cell r="K541">
            <v>2</v>
          </cell>
          <cell r="L541" t="str">
            <v>MINOMI SPS</v>
          </cell>
          <cell r="M541" t="str">
            <v>F23</v>
          </cell>
          <cell r="N541">
            <v>1</v>
          </cell>
        </row>
        <row r="542">
          <cell r="A542">
            <v>93260354</v>
          </cell>
          <cell r="B542" t="str">
            <v>G1</v>
          </cell>
          <cell r="C542" t="str">
            <v>GS</v>
          </cell>
          <cell r="D542" t="str">
            <v>CEVA</v>
          </cell>
          <cell r="E542" t="str">
            <v>GA</v>
          </cell>
          <cell r="F542" t="str">
            <v>MANGUEIRA ESGUICHO DIANT.</v>
          </cell>
          <cell r="G542" t="str">
            <v>AFA</v>
          </cell>
          <cell r="H542">
            <v>400</v>
          </cell>
          <cell r="I542">
            <v>2004</v>
          </cell>
          <cell r="J542">
            <v>0</v>
          </cell>
          <cell r="K542">
            <v>2</v>
          </cell>
          <cell r="L542" t="str">
            <v>MINOMI SPS</v>
          </cell>
          <cell r="M542" t="str">
            <v>F23</v>
          </cell>
          <cell r="N542">
            <v>1</v>
          </cell>
        </row>
        <row r="543">
          <cell r="A543">
            <v>93290584</v>
          </cell>
          <cell r="B543" t="str">
            <v>G1</v>
          </cell>
          <cell r="C543" t="str">
            <v>PN</v>
          </cell>
          <cell r="D543" t="str">
            <v>CEVA</v>
          </cell>
          <cell r="E543" t="str">
            <v>GA</v>
          </cell>
          <cell r="F543" t="str">
            <v>SUP EMBREAGEM</v>
          </cell>
          <cell r="G543" t="str">
            <v>FANANDRI</v>
          </cell>
          <cell r="H543">
            <v>150</v>
          </cell>
          <cell r="I543">
            <v>2001</v>
          </cell>
          <cell r="J543">
            <v>1</v>
          </cell>
          <cell r="K543">
            <v>3</v>
          </cell>
          <cell r="L543" t="str">
            <v>MINOMI SPS</v>
          </cell>
          <cell r="M543" t="str">
            <v>E-25</v>
          </cell>
          <cell r="N543">
            <v>1</v>
          </cell>
          <cell r="O543">
            <v>1</v>
          </cell>
          <cell r="P543">
            <v>4</v>
          </cell>
        </row>
        <row r="544">
          <cell r="A544">
            <v>93377946</v>
          </cell>
          <cell r="B544" t="str">
            <v>G1</v>
          </cell>
          <cell r="D544" t="str">
            <v>CEVA</v>
          </cell>
          <cell r="E544" t="str">
            <v>MINOMI</v>
          </cell>
          <cell r="F544" t="str">
            <v>JG CHAVES CELTA</v>
          </cell>
          <cell r="G544" t="str">
            <v>VALEOBR</v>
          </cell>
          <cell r="H544">
            <v>15</v>
          </cell>
          <cell r="I544">
            <v>2004</v>
          </cell>
          <cell r="J544">
            <v>1</v>
          </cell>
          <cell r="K544">
            <v>4</v>
          </cell>
          <cell r="L544" t="str">
            <v>MINOMI SPS</v>
          </cell>
        </row>
        <row r="545">
          <cell r="A545">
            <v>93387348</v>
          </cell>
          <cell r="B545" t="str">
            <v>G1</v>
          </cell>
          <cell r="D545" t="str">
            <v>CEVA</v>
          </cell>
          <cell r="E545" t="str">
            <v>GA</v>
          </cell>
          <cell r="F545" t="str">
            <v>MANGUEIRA</v>
          </cell>
          <cell r="G545" t="str">
            <v xml:space="preserve">AFA </v>
          </cell>
          <cell r="H545">
            <v>60</v>
          </cell>
          <cell r="I545">
            <v>2004</v>
          </cell>
          <cell r="J545">
            <v>0</v>
          </cell>
          <cell r="K545">
            <v>2</v>
          </cell>
          <cell r="L545" t="str">
            <v>MINOMI SPS</v>
          </cell>
        </row>
        <row r="546">
          <cell r="A546">
            <v>94702485</v>
          </cell>
          <cell r="B546" t="str">
            <v>G1</v>
          </cell>
          <cell r="D546" t="str">
            <v>CEVA</v>
          </cell>
          <cell r="E546" t="str">
            <v>MG-D-07</v>
          </cell>
          <cell r="F546" t="str">
            <v>VÁLVULA SOLENÓIDE</v>
          </cell>
          <cell r="G546" t="str">
            <v>INDEBRAS</v>
          </cell>
          <cell r="H546">
            <v>32</v>
          </cell>
          <cell r="I546">
            <v>2004</v>
          </cell>
          <cell r="J546" t="str">
            <v>5CXs</v>
          </cell>
          <cell r="K546" t="str">
            <v>25CXs</v>
          </cell>
          <cell r="L546" t="str">
            <v>MINOMI SPS</v>
          </cell>
        </row>
        <row r="547">
          <cell r="A547">
            <v>94714898</v>
          </cell>
          <cell r="B547" t="str">
            <v>G1</v>
          </cell>
          <cell r="D547" t="str">
            <v>CEVA</v>
          </cell>
          <cell r="E547" t="str">
            <v>MINOMI</v>
          </cell>
          <cell r="F547" t="str">
            <v>CILINDRO K</v>
          </cell>
          <cell r="G547" t="str">
            <v>VALEOBR</v>
          </cell>
          <cell r="H547">
            <v>15</v>
          </cell>
          <cell r="I547">
            <v>2004</v>
          </cell>
          <cell r="J547">
            <v>1</v>
          </cell>
          <cell r="K547">
            <v>5</v>
          </cell>
          <cell r="L547" t="str">
            <v>MINOMI SPS</v>
          </cell>
        </row>
        <row r="548">
          <cell r="A548">
            <v>94732252</v>
          </cell>
          <cell r="B548" t="str">
            <v>G1</v>
          </cell>
          <cell r="D548" t="str">
            <v>CEVA</v>
          </cell>
          <cell r="E548" t="str">
            <v>MG-E-15</v>
          </cell>
          <cell r="F548" t="str">
            <v>CJ CHAVES SUZUKI</v>
          </cell>
          <cell r="G548" t="str">
            <v>VALEOBR</v>
          </cell>
          <cell r="H548">
            <v>15</v>
          </cell>
          <cell r="I548">
            <v>2004</v>
          </cell>
          <cell r="J548" t="str">
            <v>5CXs</v>
          </cell>
          <cell r="K548" t="str">
            <v>25CXs</v>
          </cell>
          <cell r="L548" t="str">
            <v>MINOMI SPS</v>
          </cell>
        </row>
        <row r="549">
          <cell r="A549">
            <v>93260901</v>
          </cell>
          <cell r="B549" t="str">
            <v>G1</v>
          </cell>
          <cell r="C549" t="str">
            <v>GS</v>
          </cell>
          <cell r="D549" t="str">
            <v>CEVA</v>
          </cell>
          <cell r="E549" t="str">
            <v>MG-B-12B</v>
          </cell>
          <cell r="F549" t="str">
            <v>BRACO TELESCÓPICO</v>
          </cell>
          <cell r="G549" t="str">
            <v>STABILUSLTDA</v>
          </cell>
          <cell r="H549">
            <v>54</v>
          </cell>
          <cell r="I549" t="str">
            <v>0CXPAPEL</v>
          </cell>
          <cell r="J549">
            <v>0</v>
          </cell>
          <cell r="K549">
            <v>4</v>
          </cell>
          <cell r="L549" t="str">
            <v>P.P.3.A</v>
          </cell>
          <cell r="M549" t="str">
            <v>M01</v>
          </cell>
          <cell r="N549">
            <v>1</v>
          </cell>
        </row>
        <row r="550">
          <cell r="A550">
            <v>93346209</v>
          </cell>
          <cell r="B550" t="str">
            <v>G1</v>
          </cell>
          <cell r="D550" t="str">
            <v>CEVA</v>
          </cell>
          <cell r="E550" t="str">
            <v>GA</v>
          </cell>
          <cell r="F550" t="str">
            <v>TRIL TET PR E</v>
          </cell>
          <cell r="G550" t="str">
            <v>AUTOMETAL</v>
          </cell>
          <cell r="H550">
            <v>75</v>
          </cell>
          <cell r="I550" t="str">
            <v>0CXPAPEL</v>
          </cell>
          <cell r="J550">
            <v>0</v>
          </cell>
          <cell r="K550">
            <v>2</v>
          </cell>
          <cell r="L550" t="str">
            <v>P.P.3.A</v>
          </cell>
        </row>
        <row r="551">
          <cell r="A551">
            <v>93346210</v>
          </cell>
          <cell r="B551" t="str">
            <v>G1</v>
          </cell>
          <cell r="D551" t="str">
            <v>CEVA</v>
          </cell>
          <cell r="E551" t="str">
            <v>GA</v>
          </cell>
          <cell r="F551" t="str">
            <v>TRIL TET PR D</v>
          </cell>
          <cell r="G551" t="str">
            <v>AUTOMETAL</v>
          </cell>
          <cell r="H551">
            <v>75</v>
          </cell>
          <cell r="I551" t="str">
            <v>00CXPAPEL</v>
          </cell>
          <cell r="J551">
            <v>0</v>
          </cell>
          <cell r="K551">
            <v>2</v>
          </cell>
          <cell r="L551" t="str">
            <v>P.P.3.A</v>
          </cell>
        </row>
        <row r="552">
          <cell r="A552">
            <v>94707839</v>
          </cell>
          <cell r="B552" t="str">
            <v>G1</v>
          </cell>
          <cell r="D552" t="str">
            <v>CEVA</v>
          </cell>
          <cell r="E552" t="str">
            <v>CRIB</v>
          </cell>
          <cell r="F552" t="str">
            <v>MÓDULO PR</v>
          </cell>
          <cell r="G552" t="str">
            <v>GM ROSÁRIO</v>
          </cell>
          <cell r="H552">
            <v>24</v>
          </cell>
          <cell r="I552" t="str">
            <v>0CXPAPEL</v>
          </cell>
          <cell r="J552">
            <v>0</v>
          </cell>
          <cell r="K552">
            <v>3</v>
          </cell>
          <cell r="L552" t="str">
            <v>P.P.3.A</v>
          </cell>
        </row>
        <row r="553">
          <cell r="A553">
            <v>94741960</v>
          </cell>
          <cell r="B553" t="str">
            <v>G1</v>
          </cell>
          <cell r="D553" t="str">
            <v>CEVA</v>
          </cell>
          <cell r="E553" t="str">
            <v>MG-A-08</v>
          </cell>
          <cell r="F553" t="str">
            <v>PALHETA LIMP DIANT</v>
          </cell>
          <cell r="G553" t="str">
            <v>VALEO SISTEMAS AUTOM</v>
          </cell>
          <cell r="H553">
            <v>160</v>
          </cell>
          <cell r="I553" t="str">
            <v>0C404837</v>
          </cell>
          <cell r="J553">
            <v>0</v>
          </cell>
          <cell r="K553">
            <v>1</v>
          </cell>
          <cell r="L553" t="str">
            <v>P.P.3.A</v>
          </cell>
        </row>
        <row r="554">
          <cell r="A554">
            <v>93397178</v>
          </cell>
          <cell r="B554" t="str">
            <v>G1</v>
          </cell>
          <cell r="D554" t="str">
            <v>CEVA</v>
          </cell>
          <cell r="E554" t="str">
            <v>GA</v>
          </cell>
          <cell r="F554" t="str">
            <v>TRIL TET NG D</v>
          </cell>
          <cell r="G554" t="str">
            <v>AUTOMETAL</v>
          </cell>
          <cell r="H554">
            <v>75</v>
          </cell>
          <cell r="I554" t="str">
            <v>0CXPAPEL</v>
          </cell>
          <cell r="J554">
            <v>0</v>
          </cell>
          <cell r="K554">
            <v>3</v>
          </cell>
          <cell r="L554" t="str">
            <v>P.P.4.A</v>
          </cell>
        </row>
        <row r="555">
          <cell r="A555">
            <v>93397179</v>
          </cell>
          <cell r="B555" t="str">
            <v>G1</v>
          </cell>
          <cell r="D555" t="str">
            <v>CEVA</v>
          </cell>
          <cell r="E555" t="str">
            <v>GA</v>
          </cell>
          <cell r="F555" t="str">
            <v>TRIL TET NG E</v>
          </cell>
          <cell r="G555" t="str">
            <v>AUTOMETAL</v>
          </cell>
          <cell r="H555">
            <v>75</v>
          </cell>
          <cell r="I555" t="str">
            <v>CP541611</v>
          </cell>
          <cell r="J555">
            <v>0</v>
          </cell>
          <cell r="K555">
            <v>3</v>
          </cell>
          <cell r="L555" t="str">
            <v>P.P.4.A</v>
          </cell>
        </row>
        <row r="556">
          <cell r="A556">
            <v>94764795</v>
          </cell>
          <cell r="B556" t="str">
            <v>G1</v>
          </cell>
          <cell r="D556" t="str">
            <v>CEVA</v>
          </cell>
          <cell r="E556" t="str">
            <v>MG-A-01</v>
          </cell>
          <cell r="F556" t="str">
            <v>BATERIA 55AH</v>
          </cell>
          <cell r="G556" t="str">
            <v>JOHNSON CONT</v>
          </cell>
          <cell r="H556">
            <v>80</v>
          </cell>
          <cell r="I556" t="str">
            <v>PALLET</v>
          </cell>
          <cell r="J556">
            <v>0</v>
          </cell>
          <cell r="K556">
            <v>1</v>
          </cell>
          <cell r="L556" t="str">
            <v>P.P.4.A</v>
          </cell>
        </row>
        <row r="557">
          <cell r="A557">
            <v>93345011</v>
          </cell>
          <cell r="B557" t="str">
            <v>G1</v>
          </cell>
          <cell r="D557" t="str">
            <v>CEVA</v>
          </cell>
          <cell r="E557" t="str">
            <v>MG-C-06</v>
          </cell>
          <cell r="F557" t="str">
            <v>LIMPADOR DIANT</v>
          </cell>
          <cell r="G557" t="str">
            <v>TRICO</v>
          </cell>
          <cell r="H557">
            <v>108</v>
          </cell>
          <cell r="I557" t="str">
            <v>CXPAPEL</v>
          </cell>
          <cell r="J557">
            <v>0</v>
          </cell>
          <cell r="K557">
            <v>1</v>
          </cell>
          <cell r="L557" t="str">
            <v>P.P.4.D</v>
          </cell>
        </row>
        <row r="558">
          <cell r="A558">
            <v>93343847</v>
          </cell>
          <cell r="B558" t="str">
            <v>G1</v>
          </cell>
          <cell r="D558" t="str">
            <v>CEVA</v>
          </cell>
          <cell r="E558" t="str">
            <v>GA</v>
          </cell>
          <cell r="F558" t="str">
            <v>EMBLEMA DIANT. NG</v>
          </cell>
          <cell r="G558" t="str">
            <v>AUTOMETAL IN</v>
          </cell>
          <cell r="H558">
            <v>120</v>
          </cell>
          <cell r="I558">
            <v>2004</v>
          </cell>
          <cell r="J558">
            <v>0</v>
          </cell>
          <cell r="K558">
            <v>2</v>
          </cell>
          <cell r="L558" t="str">
            <v>P-CHOQUE</v>
          </cell>
        </row>
        <row r="559">
          <cell r="A559">
            <v>2879379</v>
          </cell>
          <cell r="B559" t="str">
            <v>G1</v>
          </cell>
          <cell r="D559" t="str">
            <v>CEVA</v>
          </cell>
          <cell r="E559" t="str">
            <v>MG-E-12</v>
          </cell>
          <cell r="F559" t="str">
            <v>TAMPAO</v>
          </cell>
          <cell r="G559" t="str">
            <v>SILIBOR</v>
          </cell>
          <cell r="H559">
            <v>1000</v>
          </cell>
          <cell r="I559">
            <v>2004</v>
          </cell>
          <cell r="J559">
            <v>1</v>
          </cell>
          <cell r="K559">
            <v>6</v>
          </cell>
          <cell r="L559" t="str">
            <v>PINT</v>
          </cell>
        </row>
        <row r="560">
          <cell r="A560">
            <v>90120284</v>
          </cell>
          <cell r="B560" t="str">
            <v>G1</v>
          </cell>
          <cell r="D560" t="str">
            <v>CEVA</v>
          </cell>
          <cell r="E560" t="str">
            <v>ROLETADA</v>
          </cell>
          <cell r="F560" t="str">
            <v>BUJAO DE P</v>
          </cell>
          <cell r="G560" t="str">
            <v>TRW AUTOMOTIVE</v>
          </cell>
          <cell r="H560">
            <v>1100</v>
          </cell>
          <cell r="I560" t="str">
            <v>0CX2001</v>
          </cell>
          <cell r="J560">
            <v>1</v>
          </cell>
          <cell r="K560">
            <v>2</v>
          </cell>
          <cell r="L560" t="str">
            <v>PINT</v>
          </cell>
        </row>
        <row r="561">
          <cell r="A561">
            <v>90378639</v>
          </cell>
          <cell r="B561" t="str">
            <v>G1</v>
          </cell>
          <cell r="D561" t="str">
            <v>CEVA</v>
          </cell>
          <cell r="E561" t="str">
            <v>CCSM</v>
          </cell>
          <cell r="F561" t="str">
            <v>TAMPAO DE</v>
          </cell>
          <cell r="G561" t="str">
            <v>TRW AUTOMOTIVE</v>
          </cell>
          <cell r="H561">
            <v>800</v>
          </cell>
          <cell r="I561" t="str">
            <v>CXP2002</v>
          </cell>
          <cell r="J561">
            <v>1</v>
          </cell>
          <cell r="K561">
            <v>2</v>
          </cell>
          <cell r="L561" t="str">
            <v>PINT</v>
          </cell>
        </row>
        <row r="562">
          <cell r="A562">
            <v>90389383</v>
          </cell>
          <cell r="B562" t="str">
            <v>G1</v>
          </cell>
          <cell r="D562" t="str">
            <v>CEVA</v>
          </cell>
          <cell r="E562" t="str">
            <v>CCSM</v>
          </cell>
          <cell r="F562" t="str">
            <v>TAMPAO</v>
          </cell>
          <cell r="G562" t="str">
            <v>NEOBOR</v>
          </cell>
          <cell r="H562">
            <v>500</v>
          </cell>
          <cell r="I562">
            <v>2002</v>
          </cell>
          <cell r="J562">
            <v>1</v>
          </cell>
          <cell r="K562">
            <v>3</v>
          </cell>
          <cell r="L562" t="str">
            <v>PINT</v>
          </cell>
        </row>
        <row r="563">
          <cell r="A563">
            <v>93256969</v>
          </cell>
          <cell r="B563" t="str">
            <v>G1</v>
          </cell>
          <cell r="D563" t="str">
            <v>CEVA</v>
          </cell>
          <cell r="E563" t="str">
            <v>CCSM</v>
          </cell>
          <cell r="F563" t="str">
            <v>VEDADOR</v>
          </cell>
          <cell r="G563" t="str">
            <v>SILIBOR</v>
          </cell>
          <cell r="H563">
            <v>1000</v>
          </cell>
          <cell r="I563">
            <v>2002</v>
          </cell>
          <cell r="J563">
            <v>1</v>
          </cell>
          <cell r="K563">
            <v>6</v>
          </cell>
          <cell r="L563" t="str">
            <v>PINT</v>
          </cell>
        </row>
        <row r="564">
          <cell r="A564">
            <v>93341927</v>
          </cell>
          <cell r="B564" t="str">
            <v>G1</v>
          </cell>
          <cell r="D564" t="str">
            <v>CEVA</v>
          </cell>
          <cell r="E564" t="str">
            <v>PTO USO</v>
          </cell>
          <cell r="F564" t="str">
            <v>CONSOLE CJ</v>
          </cell>
          <cell r="G564" t="str">
            <v>KK - MGOC</v>
          </cell>
          <cell r="H564" t="str">
            <v>SEQ</v>
          </cell>
          <cell r="I564" t="str">
            <v>DOLLY</v>
          </cell>
          <cell r="J564">
            <v>0</v>
          </cell>
          <cell r="K564" t="str">
            <v>PEND</v>
          </cell>
          <cell r="L564" t="str">
            <v>PTO USO</v>
          </cell>
        </row>
        <row r="565">
          <cell r="A565">
            <v>93354206</v>
          </cell>
          <cell r="B565" t="str">
            <v>G1</v>
          </cell>
          <cell r="D565" t="str">
            <v>CEVA</v>
          </cell>
          <cell r="E565" t="str">
            <v>PTO USO</v>
          </cell>
          <cell r="F565" t="str">
            <v>CONSOLE CJ</v>
          </cell>
          <cell r="G565" t="str">
            <v>KK - MGOC</v>
          </cell>
          <cell r="H565" t="str">
            <v>SEQ</v>
          </cell>
          <cell r="I565" t="str">
            <v>DOLLY</v>
          </cell>
          <cell r="J565">
            <v>0</v>
          </cell>
          <cell r="K565" t="str">
            <v>PEND</v>
          </cell>
          <cell r="L565" t="str">
            <v>PTO USO</v>
          </cell>
        </row>
        <row r="566">
          <cell r="A566">
            <v>93354566</v>
          </cell>
          <cell r="B566" t="str">
            <v>G1</v>
          </cell>
          <cell r="D566" t="str">
            <v>CEVA</v>
          </cell>
          <cell r="E566" t="str">
            <v>DOCA</v>
          </cell>
          <cell r="F566" t="str">
            <v>BUNDLE NG</v>
          </cell>
          <cell r="G566" t="str">
            <v>TI BUNDY</v>
          </cell>
          <cell r="H566">
            <v>80</v>
          </cell>
          <cell r="I566" t="str">
            <v>DOLLY</v>
          </cell>
          <cell r="J566">
            <v>0</v>
          </cell>
          <cell r="K566" t="str">
            <v>PEND</v>
          </cell>
          <cell r="L566" t="str">
            <v>PTO USO</v>
          </cell>
        </row>
        <row r="567">
          <cell r="A567">
            <v>93358037</v>
          </cell>
          <cell r="B567" t="str">
            <v>G1</v>
          </cell>
          <cell r="D567" t="str">
            <v>CEVA</v>
          </cell>
          <cell r="E567" t="str">
            <v>PTO USO</v>
          </cell>
          <cell r="F567" t="str">
            <v>CONSOLE CJ</v>
          </cell>
          <cell r="G567" t="str">
            <v>KK - MGOC</v>
          </cell>
          <cell r="H567" t="str">
            <v>SEQ</v>
          </cell>
          <cell r="I567" t="str">
            <v>DOLLY</v>
          </cell>
          <cell r="J567">
            <v>0</v>
          </cell>
          <cell r="K567" t="str">
            <v>PEND</v>
          </cell>
          <cell r="L567" t="str">
            <v>PTO USO</v>
          </cell>
        </row>
        <row r="568">
          <cell r="A568">
            <v>93380808</v>
          </cell>
          <cell r="B568" t="str">
            <v>G1</v>
          </cell>
          <cell r="D568" t="str">
            <v>PEL</v>
          </cell>
          <cell r="E568" t="str">
            <v>MG-B-12</v>
          </cell>
          <cell r="F568" t="str">
            <v>EXTEN CONSOLE</v>
          </cell>
          <cell r="G568" t="str">
            <v>PELZER</v>
          </cell>
          <cell r="H568">
            <v>24</v>
          </cell>
          <cell r="I568" t="str">
            <v>CESTO</v>
          </cell>
          <cell r="J568">
            <v>1</v>
          </cell>
          <cell r="K568">
            <v>2</v>
          </cell>
          <cell r="L568" t="str">
            <v>PTO USO</v>
          </cell>
        </row>
        <row r="569">
          <cell r="A569">
            <v>93381496</v>
          </cell>
          <cell r="B569" t="str">
            <v>G1</v>
          </cell>
          <cell r="D569" t="str">
            <v>CEVA</v>
          </cell>
          <cell r="E569" t="str">
            <v>MG-C-08</v>
          </cell>
          <cell r="F569" t="str">
            <v>TAP MALA PR</v>
          </cell>
          <cell r="G569" t="str">
            <v>INYLBRA</v>
          </cell>
          <cell r="H569">
            <v>60</v>
          </cell>
          <cell r="I569" t="str">
            <v>DOLLY</v>
          </cell>
          <cell r="J569">
            <v>0</v>
          </cell>
          <cell r="K569">
            <v>1</v>
          </cell>
          <cell r="L569" t="str">
            <v>PTO USO</v>
          </cell>
        </row>
        <row r="570">
          <cell r="A570">
            <v>93386557</v>
          </cell>
          <cell r="B570" t="str">
            <v>G1</v>
          </cell>
          <cell r="D570" t="str">
            <v>CEVA</v>
          </cell>
          <cell r="E570" t="str">
            <v>MG-C-07</v>
          </cell>
          <cell r="F570" t="str">
            <v>TAPET MALA NG</v>
          </cell>
          <cell r="G570" t="str">
            <v>INYLBRA</v>
          </cell>
          <cell r="H570">
            <v>120</v>
          </cell>
          <cell r="I570" t="str">
            <v>DOLLY</v>
          </cell>
          <cell r="J570">
            <v>0</v>
          </cell>
          <cell r="K570">
            <v>1</v>
          </cell>
          <cell r="L570" t="str">
            <v>PTO USO</v>
          </cell>
        </row>
        <row r="571">
          <cell r="A571">
            <v>94765432</v>
          </cell>
          <cell r="B571" t="str">
            <v>G1</v>
          </cell>
          <cell r="D571" t="str">
            <v>CEVA</v>
          </cell>
          <cell r="E571" t="str">
            <v>MG-C-</v>
          </cell>
          <cell r="F571" t="str">
            <v>KIT FERRAMENTA</v>
          </cell>
          <cell r="G571" t="str">
            <v>BOSAL</v>
          </cell>
          <cell r="H571">
            <v>54</v>
          </cell>
          <cell r="I571" t="str">
            <v>H10</v>
          </cell>
          <cell r="J571">
            <v>0</v>
          </cell>
          <cell r="K571" t="str">
            <v>PEND</v>
          </cell>
          <cell r="L571" t="str">
            <v>PTO USO</v>
          </cell>
        </row>
        <row r="572">
          <cell r="A572">
            <v>93349448</v>
          </cell>
          <cell r="B572" t="str">
            <v>G1</v>
          </cell>
          <cell r="D572" t="str">
            <v>CEVA</v>
          </cell>
          <cell r="E572" t="str">
            <v>MG-A-04C</v>
          </cell>
          <cell r="F572" t="str">
            <v>BRAÇ TUB DHI</v>
          </cell>
          <cell r="G572" t="str">
            <v>A RAYMON</v>
          </cell>
          <cell r="H572">
            <v>250</v>
          </cell>
          <cell r="I572">
            <v>2002</v>
          </cell>
          <cell r="J572">
            <v>0</v>
          </cell>
          <cell r="K572">
            <v>2</v>
          </cell>
          <cell r="L572" t="str">
            <v>RL4G01A</v>
          </cell>
        </row>
        <row r="573">
          <cell r="A573">
            <v>24427131</v>
          </cell>
          <cell r="B573" t="str">
            <v>G1</v>
          </cell>
          <cell r="C573" t="str">
            <v>PF</v>
          </cell>
          <cell r="D573" t="str">
            <v>CEVA</v>
          </cell>
          <cell r="E573" t="str">
            <v>MG-A-13C</v>
          </cell>
          <cell r="F573" t="str">
            <v>MOLD. DAR. DESL</v>
          </cell>
          <cell r="G573" t="str">
            <v>ITW ESPANA SA</v>
          </cell>
          <cell r="H573">
            <v>200</v>
          </cell>
          <cell r="I573">
            <v>2002</v>
          </cell>
          <cell r="J573">
            <v>0</v>
          </cell>
          <cell r="K573">
            <v>2</v>
          </cell>
          <cell r="L573" t="str">
            <v>RL4G05B</v>
          </cell>
          <cell r="M573" t="str">
            <v>F23</v>
          </cell>
          <cell r="N573">
            <v>1</v>
          </cell>
          <cell r="O573">
            <v>1</v>
          </cell>
          <cell r="P573">
            <v>2</v>
          </cell>
        </row>
        <row r="574">
          <cell r="A574">
            <v>93268896</v>
          </cell>
          <cell r="B574" t="str">
            <v>G1</v>
          </cell>
          <cell r="C574" t="str">
            <v>PN</v>
          </cell>
          <cell r="D574" t="str">
            <v>CEVA</v>
          </cell>
          <cell r="E574" t="str">
            <v>MG-A-12C</v>
          </cell>
          <cell r="F574" t="str">
            <v>CINTA PLASTICA</v>
          </cell>
          <cell r="G574" t="str">
            <v>A RAYMOND</v>
          </cell>
          <cell r="H574">
            <v>1000</v>
          </cell>
          <cell r="I574">
            <v>2001</v>
          </cell>
          <cell r="J574">
            <v>0</v>
          </cell>
          <cell r="K574">
            <v>2</v>
          </cell>
          <cell r="L574" t="str">
            <v>RL4G104D</v>
          </cell>
          <cell r="N574">
            <v>1</v>
          </cell>
          <cell r="O574">
            <v>1</v>
          </cell>
          <cell r="P574">
            <v>5</v>
          </cell>
        </row>
        <row r="575">
          <cell r="A575">
            <v>93268896</v>
          </cell>
          <cell r="B575" t="str">
            <v>G1</v>
          </cell>
          <cell r="C575" t="str">
            <v>PN</v>
          </cell>
          <cell r="D575" t="str">
            <v>CEVA</v>
          </cell>
          <cell r="E575" t="str">
            <v>MG-A-12C</v>
          </cell>
          <cell r="F575" t="str">
            <v>CINTA PLASTICA</v>
          </cell>
          <cell r="G575" t="str">
            <v>A RAYMON</v>
          </cell>
          <cell r="H575">
            <v>1000</v>
          </cell>
          <cell r="I575">
            <v>2001</v>
          </cell>
          <cell r="J575">
            <v>0</v>
          </cell>
          <cell r="K575">
            <v>2</v>
          </cell>
          <cell r="L575" t="str">
            <v>RL4G104D</v>
          </cell>
          <cell r="N575">
            <v>1</v>
          </cell>
          <cell r="O575">
            <v>1</v>
          </cell>
          <cell r="P575">
            <v>5</v>
          </cell>
        </row>
        <row r="576">
          <cell r="A576">
            <v>93260208</v>
          </cell>
          <cell r="B576" t="str">
            <v>G1</v>
          </cell>
          <cell r="C576" t="str">
            <v>GS</v>
          </cell>
          <cell r="D576" t="str">
            <v>CEVA</v>
          </cell>
          <cell r="E576" t="str">
            <v>MG-A-07C</v>
          </cell>
          <cell r="F576" t="str">
            <v>MOLA</v>
          </cell>
          <cell r="G576" t="str">
            <v>LOOPSMOL</v>
          </cell>
          <cell r="H576">
            <v>100</v>
          </cell>
          <cell r="I576">
            <v>2001</v>
          </cell>
          <cell r="J576">
            <v>0</v>
          </cell>
          <cell r="K576">
            <v>2</v>
          </cell>
          <cell r="L576" t="str">
            <v>RL4G113D</v>
          </cell>
          <cell r="M576" t="str">
            <v>F23</v>
          </cell>
          <cell r="N576">
            <v>1</v>
          </cell>
        </row>
        <row r="577">
          <cell r="A577">
            <v>93299073</v>
          </cell>
          <cell r="B577" t="str">
            <v>G1</v>
          </cell>
          <cell r="C577" t="str">
            <v>PF</v>
          </cell>
          <cell r="D577" t="str">
            <v>CEVA</v>
          </cell>
          <cell r="E577" t="str">
            <v>MG-A-10B</v>
          </cell>
          <cell r="F577" t="str">
            <v>PARAFUSO-A</v>
          </cell>
          <cell r="G577" t="str">
            <v>FIBAM</v>
          </cell>
          <cell r="H577">
            <v>650</v>
          </cell>
          <cell r="I577">
            <v>2001</v>
          </cell>
          <cell r="J577">
            <v>0</v>
          </cell>
          <cell r="K577">
            <v>1</v>
          </cell>
          <cell r="L577" t="str">
            <v>RL4G114C</v>
          </cell>
        </row>
        <row r="578">
          <cell r="A578">
            <v>93390102</v>
          </cell>
          <cell r="B578" t="str">
            <v>G1</v>
          </cell>
          <cell r="D578" t="str">
            <v>CEVA</v>
          </cell>
          <cell r="E578" t="str">
            <v>MG-A-14B</v>
          </cell>
          <cell r="F578" t="str">
            <v>BATENTE 5P</v>
          </cell>
          <cell r="G578" t="str">
            <v>MAGNA CLOSUR</v>
          </cell>
          <cell r="H578">
            <v>120</v>
          </cell>
          <cell r="I578">
            <v>2002</v>
          </cell>
          <cell r="J578">
            <v>0</v>
          </cell>
          <cell r="K578">
            <v>3</v>
          </cell>
          <cell r="L578" t="str">
            <v>RL4G13B</v>
          </cell>
        </row>
        <row r="579">
          <cell r="A579">
            <v>93390102</v>
          </cell>
          <cell r="B579" t="str">
            <v>G1</v>
          </cell>
          <cell r="D579" t="str">
            <v>CEVA</v>
          </cell>
          <cell r="E579" t="str">
            <v>MG-A-14B</v>
          </cell>
          <cell r="F579" t="str">
            <v>BATENTE 5P</v>
          </cell>
          <cell r="G579" t="str">
            <v>MAGNA CLOSUR</v>
          </cell>
          <cell r="H579">
            <v>120</v>
          </cell>
          <cell r="I579">
            <v>2002</v>
          </cell>
          <cell r="J579">
            <v>0</v>
          </cell>
          <cell r="K579">
            <v>3</v>
          </cell>
          <cell r="L579" t="str">
            <v>RL4G13B</v>
          </cell>
        </row>
        <row r="580">
          <cell r="A580">
            <v>90054143</v>
          </cell>
          <cell r="B580" t="str">
            <v>G1</v>
          </cell>
          <cell r="C580" t="str">
            <v>SJ</v>
          </cell>
          <cell r="D580" t="str">
            <v>CEVA</v>
          </cell>
          <cell r="E580" t="str">
            <v>MG-A-12C</v>
          </cell>
          <cell r="F580" t="str">
            <v>COXIM-DIAN</v>
          </cell>
          <cell r="G580" t="str">
            <v>SILIBOR</v>
          </cell>
          <cell r="H580">
            <v>200</v>
          </cell>
          <cell r="I580">
            <v>2001</v>
          </cell>
          <cell r="J580">
            <v>0</v>
          </cell>
          <cell r="K580">
            <v>2</v>
          </cell>
          <cell r="L580" t="str">
            <v>RL4G38C</v>
          </cell>
          <cell r="M580" t="str">
            <v>F23</v>
          </cell>
          <cell r="N580">
            <v>1</v>
          </cell>
          <cell r="O580">
            <v>1</v>
          </cell>
          <cell r="P580">
            <v>2</v>
          </cell>
        </row>
        <row r="581">
          <cell r="A581">
            <v>93228028</v>
          </cell>
          <cell r="B581" t="str">
            <v>G1</v>
          </cell>
          <cell r="C581" t="str">
            <v>GS</v>
          </cell>
          <cell r="D581" t="str">
            <v>CEVA</v>
          </cell>
          <cell r="E581" t="str">
            <v>MG-A-07C</v>
          </cell>
          <cell r="F581" t="str">
            <v>TAMPAO ANTENA TETO</v>
          </cell>
          <cell r="G581" t="str">
            <v>TECNOPLAST</v>
          </cell>
          <cell r="H581">
            <v>300</v>
          </cell>
          <cell r="I581">
            <v>2001</v>
          </cell>
          <cell r="J581">
            <v>0</v>
          </cell>
          <cell r="K581">
            <v>2</v>
          </cell>
          <cell r="L581" t="str">
            <v>RL4G43B</v>
          </cell>
          <cell r="M581" t="str">
            <v>F23</v>
          </cell>
        </row>
        <row r="582">
          <cell r="A582">
            <v>93350468</v>
          </cell>
          <cell r="B582" t="str">
            <v>G1</v>
          </cell>
          <cell r="D582" t="str">
            <v>CEVA</v>
          </cell>
          <cell r="E582" t="str">
            <v>MG-A-11C</v>
          </cell>
          <cell r="F582" t="str">
            <v xml:space="preserve">COX LIMPADOR </v>
          </cell>
          <cell r="G582" t="str">
            <v xml:space="preserve">PRODUFLEX </v>
          </cell>
          <cell r="H582">
            <v>230</v>
          </cell>
          <cell r="I582">
            <v>2001</v>
          </cell>
          <cell r="J582">
            <v>0</v>
          </cell>
          <cell r="K582">
            <v>2</v>
          </cell>
          <cell r="L582" t="str">
            <v>RL4G46D</v>
          </cell>
        </row>
        <row r="583">
          <cell r="A583">
            <v>93324940</v>
          </cell>
          <cell r="B583" t="str">
            <v>G1</v>
          </cell>
          <cell r="D583" t="str">
            <v>CEVA</v>
          </cell>
          <cell r="E583" t="str">
            <v>MG-A-10B</v>
          </cell>
          <cell r="F583" t="str">
            <v>PARAFUSO-B</v>
          </cell>
          <cell r="G583" t="str">
            <v>LIPOS</v>
          </cell>
          <cell r="H583">
            <v>3000</v>
          </cell>
          <cell r="I583">
            <v>2001</v>
          </cell>
          <cell r="J583">
            <v>0</v>
          </cell>
          <cell r="K583">
            <v>2</v>
          </cell>
          <cell r="L583" t="str">
            <v>RL4G63C</v>
          </cell>
        </row>
        <row r="584">
          <cell r="A584">
            <v>93324940</v>
          </cell>
          <cell r="B584" t="str">
            <v>G1</v>
          </cell>
          <cell r="D584" t="str">
            <v>CEVA</v>
          </cell>
          <cell r="E584" t="str">
            <v>MG-A-10B</v>
          </cell>
          <cell r="F584" t="str">
            <v>PARAFUSO-B</v>
          </cell>
          <cell r="G584" t="str">
            <v>LIPOS</v>
          </cell>
          <cell r="H584">
            <v>3000</v>
          </cell>
          <cell r="I584">
            <v>2001</v>
          </cell>
          <cell r="J584">
            <v>0</v>
          </cell>
          <cell r="K584">
            <v>2</v>
          </cell>
          <cell r="L584" t="str">
            <v>RL4G63C</v>
          </cell>
        </row>
        <row r="585">
          <cell r="A585">
            <v>93378459</v>
          </cell>
          <cell r="B585" t="str">
            <v>G1</v>
          </cell>
          <cell r="D585" t="str">
            <v>CEVA</v>
          </cell>
          <cell r="E585" t="str">
            <v>MG-A-05C</v>
          </cell>
          <cell r="F585" t="str">
            <v>BRACADEIRA</v>
          </cell>
          <cell r="G585" t="str">
            <v>PROGERAL</v>
          </cell>
          <cell r="H585">
            <v>2000</v>
          </cell>
          <cell r="I585">
            <v>2001</v>
          </cell>
          <cell r="J585">
            <v>0</v>
          </cell>
          <cell r="K585">
            <v>2</v>
          </cell>
          <cell r="L585" t="str">
            <v>RL4G69A</v>
          </cell>
        </row>
        <row r="586">
          <cell r="A586">
            <v>93335329</v>
          </cell>
          <cell r="B586" t="str">
            <v>G1</v>
          </cell>
          <cell r="D586" t="str">
            <v>CEVA</v>
          </cell>
          <cell r="E586" t="str">
            <v>MG-A-10B</v>
          </cell>
          <cell r="F586" t="str">
            <v>PF BATENTE</v>
          </cell>
          <cell r="G586" t="str">
            <v>METALAC</v>
          </cell>
          <cell r="H586">
            <v>1500</v>
          </cell>
          <cell r="I586">
            <v>2001</v>
          </cell>
          <cell r="J586">
            <v>0</v>
          </cell>
          <cell r="K586">
            <v>3</v>
          </cell>
          <cell r="L586" t="str">
            <v>RL4G79B</v>
          </cell>
        </row>
        <row r="587">
          <cell r="A587">
            <v>93335329</v>
          </cell>
          <cell r="B587" t="str">
            <v>G1</v>
          </cell>
          <cell r="D587" t="str">
            <v>CEVA</v>
          </cell>
          <cell r="E587" t="str">
            <v>MG-A-10B</v>
          </cell>
          <cell r="F587" t="str">
            <v>PF BATENTE</v>
          </cell>
          <cell r="G587" t="str">
            <v>METALAC</v>
          </cell>
          <cell r="H587">
            <v>1500</v>
          </cell>
          <cell r="I587">
            <v>2001</v>
          </cell>
          <cell r="J587">
            <v>0</v>
          </cell>
          <cell r="K587">
            <v>3</v>
          </cell>
          <cell r="L587" t="str">
            <v>RL4G79B</v>
          </cell>
        </row>
        <row r="588">
          <cell r="A588">
            <v>90374269</v>
          </cell>
          <cell r="B588" t="str">
            <v>G1</v>
          </cell>
          <cell r="C588" t="str">
            <v>PF</v>
          </cell>
          <cell r="D588" t="str">
            <v>CEVA</v>
          </cell>
          <cell r="E588" t="str">
            <v>MG-A-04C</v>
          </cell>
          <cell r="F588" t="str">
            <v>PRESILHA</v>
          </cell>
          <cell r="G588" t="str">
            <v>A RAYMOND</v>
          </cell>
          <cell r="H588">
            <v>130</v>
          </cell>
          <cell r="I588">
            <v>2001</v>
          </cell>
          <cell r="J588">
            <v>0</v>
          </cell>
          <cell r="K588">
            <v>2</v>
          </cell>
          <cell r="L588" t="str">
            <v>RL4G81B</v>
          </cell>
          <cell r="M588" t="str">
            <v>F23</v>
          </cell>
          <cell r="N588">
            <v>1</v>
          </cell>
          <cell r="O588">
            <v>1</v>
          </cell>
          <cell r="P588">
            <v>2</v>
          </cell>
        </row>
        <row r="589">
          <cell r="A589">
            <v>93289229</v>
          </cell>
          <cell r="B589" t="str">
            <v>G1</v>
          </cell>
          <cell r="C589" t="str">
            <v>PN</v>
          </cell>
          <cell r="D589" t="str">
            <v>CEVA</v>
          </cell>
          <cell r="E589" t="str">
            <v>MG-A11-B</v>
          </cell>
          <cell r="F589" t="str">
            <v>PF AMORT TRAS</v>
          </cell>
          <cell r="G589" t="str">
            <v>METALAC</v>
          </cell>
          <cell r="H589">
            <v>250</v>
          </cell>
          <cell r="I589">
            <v>2001</v>
          </cell>
          <cell r="J589">
            <v>0</v>
          </cell>
          <cell r="K589">
            <v>2</v>
          </cell>
          <cell r="L589" t="str">
            <v>RL4G85C</v>
          </cell>
          <cell r="N589">
            <v>1</v>
          </cell>
          <cell r="O589">
            <v>1</v>
          </cell>
          <cell r="P589">
            <v>4</v>
          </cell>
        </row>
        <row r="590">
          <cell r="A590">
            <v>90274345</v>
          </cell>
          <cell r="B590" t="str">
            <v>G1</v>
          </cell>
          <cell r="C590" t="str">
            <v>PF</v>
          </cell>
          <cell r="D590" t="str">
            <v>CEVA</v>
          </cell>
          <cell r="E590" t="str">
            <v>MG-A-13C</v>
          </cell>
          <cell r="F590" t="str">
            <v>ARRUELA</v>
          </cell>
          <cell r="G590" t="str">
            <v>RUDOLF</v>
          </cell>
          <cell r="H590">
            <v>4000</v>
          </cell>
          <cell r="I590">
            <v>2001</v>
          </cell>
          <cell r="J590">
            <v>0</v>
          </cell>
          <cell r="K590">
            <v>2</v>
          </cell>
          <cell r="L590" t="str">
            <v>RL4G86D</v>
          </cell>
          <cell r="M590" t="str">
            <v>F23</v>
          </cell>
          <cell r="N590">
            <v>1</v>
          </cell>
          <cell r="O590">
            <v>1</v>
          </cell>
          <cell r="P590">
            <v>2</v>
          </cell>
        </row>
        <row r="591">
          <cell r="A591">
            <v>93298879</v>
          </cell>
          <cell r="B591" t="str">
            <v>G1</v>
          </cell>
          <cell r="C591" t="str">
            <v>RO</v>
          </cell>
          <cell r="D591" t="str">
            <v>CEVA</v>
          </cell>
          <cell r="E591" t="str">
            <v>MG-A-11B</v>
          </cell>
          <cell r="F591" t="str">
            <v>PARAF AT CAB</v>
          </cell>
          <cell r="G591" t="str">
            <v>LIPOS</v>
          </cell>
          <cell r="H591">
            <v>3000</v>
          </cell>
          <cell r="I591">
            <v>2001</v>
          </cell>
          <cell r="J591">
            <v>0</v>
          </cell>
          <cell r="K591">
            <v>1</v>
          </cell>
          <cell r="L591" t="str">
            <v>RL4G88D</v>
          </cell>
          <cell r="M591" t="str">
            <v>F23</v>
          </cell>
          <cell r="N591">
            <v>1</v>
          </cell>
          <cell r="O591">
            <v>1</v>
          </cell>
          <cell r="P591">
            <v>2</v>
          </cell>
        </row>
        <row r="592">
          <cell r="A592">
            <v>93251966</v>
          </cell>
          <cell r="B592" t="str">
            <v>G1</v>
          </cell>
          <cell r="C592" t="str">
            <v>GS</v>
          </cell>
          <cell r="D592" t="str">
            <v>CEVA</v>
          </cell>
          <cell r="E592" t="str">
            <v>MG-A-08B</v>
          </cell>
          <cell r="F592" t="str">
            <v xml:space="preserve"> PARAFUSO T</v>
          </cell>
          <cell r="G592" t="str">
            <v>METALAC</v>
          </cell>
          <cell r="H592">
            <v>800</v>
          </cell>
          <cell r="I592">
            <v>2001</v>
          </cell>
          <cell r="J592">
            <v>0</v>
          </cell>
          <cell r="K592">
            <v>2</v>
          </cell>
          <cell r="L592" t="str">
            <v>RL4H040C</v>
          </cell>
          <cell r="M592" t="str">
            <v>F23</v>
          </cell>
        </row>
        <row r="593">
          <cell r="A593">
            <v>93251966</v>
          </cell>
          <cell r="B593" t="str">
            <v>G1</v>
          </cell>
          <cell r="C593" t="str">
            <v>GS</v>
          </cell>
          <cell r="D593" t="str">
            <v>CEVA</v>
          </cell>
          <cell r="E593" t="str">
            <v>MG-A-08B</v>
          </cell>
          <cell r="F593" t="str">
            <v>PARAFUSO T</v>
          </cell>
          <cell r="G593" t="str">
            <v>METALAC</v>
          </cell>
          <cell r="H593">
            <v>800</v>
          </cell>
          <cell r="I593">
            <v>2001</v>
          </cell>
          <cell r="J593">
            <v>0</v>
          </cell>
          <cell r="K593">
            <v>2</v>
          </cell>
          <cell r="L593" t="str">
            <v>RL4H040C</v>
          </cell>
          <cell r="M593" t="str">
            <v>F23</v>
          </cell>
        </row>
        <row r="594">
          <cell r="A594">
            <v>93385568</v>
          </cell>
          <cell r="B594" t="str">
            <v>G1</v>
          </cell>
          <cell r="D594" t="str">
            <v>CEVA</v>
          </cell>
          <cell r="E594" t="str">
            <v>MG-A-14B</v>
          </cell>
          <cell r="F594" t="str">
            <v>BATENTE 3P</v>
          </cell>
          <cell r="G594" t="str">
            <v>MAGNA CLOSUR</v>
          </cell>
          <cell r="H594">
            <v>95</v>
          </cell>
          <cell r="I594">
            <v>2002</v>
          </cell>
          <cell r="J594">
            <v>0</v>
          </cell>
          <cell r="K594">
            <v>2</v>
          </cell>
          <cell r="L594" t="str">
            <v>RL4H52C</v>
          </cell>
        </row>
        <row r="595">
          <cell r="A595" t="str">
            <v>ALAVANCA</v>
          </cell>
          <cell r="B595" t="str">
            <v>G1</v>
          </cell>
          <cell r="D595" t="str">
            <v>CEVA</v>
          </cell>
          <cell r="E595" t="str">
            <v>MG-G-07</v>
          </cell>
          <cell r="F595" t="str">
            <v>93357438/93357439</v>
          </cell>
          <cell r="G595" t="str">
            <v>PROEMA</v>
          </cell>
          <cell r="H595">
            <v>30</v>
          </cell>
          <cell r="I595" t="str">
            <v>RACK</v>
          </cell>
          <cell r="J595">
            <v>1</v>
          </cell>
          <cell r="K595">
            <v>3</v>
          </cell>
          <cell r="L595" t="str">
            <v>RL4H52C</v>
          </cell>
        </row>
        <row r="596">
          <cell r="A596">
            <v>93271724</v>
          </cell>
          <cell r="B596" t="str">
            <v>G1</v>
          </cell>
          <cell r="C596" t="str">
            <v>PN</v>
          </cell>
          <cell r="D596" t="str">
            <v>CEVA</v>
          </cell>
          <cell r="E596" t="str">
            <v>MG-A-13C</v>
          </cell>
          <cell r="F596" t="str">
            <v>PRES TUB CÂNI</v>
          </cell>
          <cell r="G596" t="str">
            <v>A RAYMOND</v>
          </cell>
          <cell r="H596">
            <v>600</v>
          </cell>
          <cell r="I596">
            <v>2002</v>
          </cell>
          <cell r="J596">
            <v>0</v>
          </cell>
          <cell r="K596">
            <v>2</v>
          </cell>
          <cell r="L596" t="str">
            <v>RL4H55C</v>
          </cell>
          <cell r="N596">
            <v>1</v>
          </cell>
          <cell r="O596">
            <v>1</v>
          </cell>
          <cell r="P596">
            <v>2</v>
          </cell>
        </row>
        <row r="597">
          <cell r="A597">
            <v>93386518</v>
          </cell>
          <cell r="B597" t="str">
            <v>G1</v>
          </cell>
          <cell r="C597" t="str">
            <v>PF</v>
          </cell>
          <cell r="D597" t="str">
            <v>CEVA</v>
          </cell>
          <cell r="E597" t="str">
            <v>MG-C-09</v>
          </cell>
          <cell r="F597" t="str">
            <v>MANG. DHI. GD</v>
          </cell>
          <cell r="G597" t="str">
            <v>PARANOÁ</v>
          </cell>
          <cell r="H597" t="str">
            <v>400</v>
          </cell>
          <cell r="I597" t="str">
            <v>H20</v>
          </cell>
          <cell r="J597">
            <v>0</v>
          </cell>
          <cell r="K597">
            <v>1</v>
          </cell>
          <cell r="L597" t="str">
            <v>SEQ. DHI</v>
          </cell>
          <cell r="M597" t="str">
            <v>L.AEREA</v>
          </cell>
          <cell r="N597">
            <v>1</v>
          </cell>
          <cell r="O597">
            <v>1</v>
          </cell>
        </row>
        <row r="598">
          <cell r="A598">
            <v>93386519</v>
          </cell>
          <cell r="B598" t="str">
            <v>G1</v>
          </cell>
          <cell r="C598" t="str">
            <v>PF</v>
          </cell>
          <cell r="D598" t="str">
            <v>CEVA</v>
          </cell>
          <cell r="E598" t="str">
            <v>MG-A-13</v>
          </cell>
          <cell r="F598" t="str">
            <v>MANG. DHI. PQ</v>
          </cell>
          <cell r="G598" t="str">
            <v>PARANOÁ</v>
          </cell>
          <cell r="H598" t="str">
            <v>400</v>
          </cell>
          <cell r="I598" t="str">
            <v>H20</v>
          </cell>
          <cell r="J598">
            <v>0</v>
          </cell>
          <cell r="K598">
            <v>1</v>
          </cell>
          <cell r="L598" t="str">
            <v>SEQ. DHI</v>
          </cell>
          <cell r="M598" t="str">
            <v>L.AEREA</v>
          </cell>
          <cell r="N598">
            <v>1</v>
          </cell>
          <cell r="O598">
            <v>1</v>
          </cell>
        </row>
        <row r="599">
          <cell r="A599">
            <v>94730221</v>
          </cell>
          <cell r="B599" t="str">
            <v>G1</v>
          </cell>
          <cell r="D599" t="str">
            <v>CEVA</v>
          </cell>
          <cell r="E599" t="str">
            <v>MG-D-12</v>
          </cell>
          <cell r="F599" t="str">
            <v>CX DIR HIDRÁULICA</v>
          </cell>
          <cell r="G599" t="str">
            <v xml:space="preserve"> DHB</v>
          </cell>
          <cell r="H599">
            <v>32</v>
          </cell>
          <cell r="I599" t="str">
            <v>RACK</v>
          </cell>
          <cell r="J599">
            <v>0</v>
          </cell>
          <cell r="K599">
            <v>2</v>
          </cell>
          <cell r="L599" t="str">
            <v>SEQ. DHI</v>
          </cell>
        </row>
        <row r="600">
          <cell r="A600">
            <v>90447607</v>
          </cell>
          <cell r="B600" t="str">
            <v>G1</v>
          </cell>
          <cell r="C600" t="str">
            <v>PN</v>
          </cell>
          <cell r="D600" t="str">
            <v>CEVA</v>
          </cell>
          <cell r="E600" t="str">
            <v>MG-E-17</v>
          </cell>
          <cell r="F600" t="str">
            <v>VEDAD CX DIREÇÃO</v>
          </cell>
          <cell r="G600" t="str">
            <v>SILIBOR</v>
          </cell>
          <cell r="H600">
            <v>50</v>
          </cell>
          <cell r="I600">
            <v>2004</v>
          </cell>
          <cell r="J600" t="str">
            <v>5CXS</v>
          </cell>
          <cell r="K600" t="str">
            <v>25CXs</v>
          </cell>
          <cell r="L600" t="str">
            <v>SEQUEN</v>
          </cell>
          <cell r="M600" t="str">
            <v>L.FINAL</v>
          </cell>
          <cell r="N600">
            <v>1</v>
          </cell>
          <cell r="O600">
            <v>1</v>
          </cell>
          <cell r="P600">
            <v>0</v>
          </cell>
        </row>
        <row r="601">
          <cell r="A601">
            <v>90447613</v>
          </cell>
          <cell r="B601" t="str">
            <v>G1</v>
          </cell>
          <cell r="C601" t="str">
            <v>PN</v>
          </cell>
          <cell r="D601" t="str">
            <v>CEVA</v>
          </cell>
          <cell r="E601" t="str">
            <v>MG-E-18</v>
          </cell>
          <cell r="F601" t="str">
            <v>VEDAD CX DIR HID</v>
          </cell>
          <cell r="G601" t="str">
            <v>DHB</v>
          </cell>
          <cell r="H601">
            <v>90</v>
          </cell>
          <cell r="I601">
            <v>2004</v>
          </cell>
          <cell r="J601" t="str">
            <v>5CXS</v>
          </cell>
          <cell r="K601" t="str">
            <v>25CXs</v>
          </cell>
          <cell r="L601" t="str">
            <v>SEQUEN</v>
          </cell>
          <cell r="M601" t="str">
            <v>L.AEREA</v>
          </cell>
          <cell r="N601">
            <v>1</v>
          </cell>
          <cell r="O601">
            <v>1</v>
          </cell>
          <cell r="P601">
            <v>0</v>
          </cell>
        </row>
        <row r="602">
          <cell r="A602">
            <v>24430219</v>
          </cell>
          <cell r="B602" t="str">
            <v>G1</v>
          </cell>
          <cell r="C602" t="str">
            <v>PF</v>
          </cell>
          <cell r="D602" t="str">
            <v>CEVA</v>
          </cell>
          <cell r="E602" t="str">
            <v>PT-USO</v>
          </cell>
          <cell r="F602" t="str">
            <v>VÁLVULA ALIVIO</v>
          </cell>
          <cell r="G602" t="str">
            <v>TRELLEBORG</v>
          </cell>
          <cell r="H602">
            <v>35</v>
          </cell>
          <cell r="I602" t="str">
            <v>0CXPAPEL</v>
          </cell>
          <cell r="J602">
            <v>1</v>
          </cell>
          <cell r="K602">
            <v>2</v>
          </cell>
          <cell r="L602" t="str">
            <v>SPS Tras</v>
          </cell>
          <cell r="N602">
            <v>1</v>
          </cell>
          <cell r="O602">
            <v>1</v>
          </cell>
          <cell r="P602">
            <v>2</v>
          </cell>
        </row>
        <row r="603">
          <cell r="A603">
            <v>90481743</v>
          </cell>
          <cell r="B603" t="str">
            <v>G1</v>
          </cell>
          <cell r="C603" t="str">
            <v>PF</v>
          </cell>
          <cell r="D603" t="str">
            <v>PEL</v>
          </cell>
          <cell r="E603" t="str">
            <v>PT-USO</v>
          </cell>
          <cell r="F603" t="str">
            <v>TRAVA DA PORTINHOLA</v>
          </cell>
          <cell r="G603" t="str">
            <v>PELZER</v>
          </cell>
          <cell r="H603">
            <v>200</v>
          </cell>
          <cell r="I603">
            <v>2002</v>
          </cell>
          <cell r="J603">
            <v>1</v>
          </cell>
          <cell r="K603">
            <v>2</v>
          </cell>
          <cell r="L603" t="str">
            <v>SPS Tras</v>
          </cell>
          <cell r="N603">
            <v>1</v>
          </cell>
          <cell r="O603">
            <v>1</v>
          </cell>
          <cell r="P603">
            <v>2</v>
          </cell>
        </row>
        <row r="604">
          <cell r="A604">
            <v>93260902</v>
          </cell>
          <cell r="B604" t="str">
            <v>G1</v>
          </cell>
          <cell r="C604" t="str">
            <v>GS</v>
          </cell>
          <cell r="D604" t="str">
            <v>CEVA</v>
          </cell>
          <cell r="E604" t="str">
            <v>PT-USO</v>
          </cell>
          <cell r="F604" t="str">
            <v>STRIKE NG</v>
          </cell>
          <cell r="G604" t="str">
            <v>VALEOBR</v>
          </cell>
          <cell r="H604">
            <v>70</v>
          </cell>
          <cell r="I604">
            <v>2004</v>
          </cell>
          <cell r="J604">
            <v>1</v>
          </cell>
          <cell r="K604">
            <v>2</v>
          </cell>
          <cell r="L604" t="str">
            <v>SPS Tras</v>
          </cell>
          <cell r="N604">
            <v>1</v>
          </cell>
        </row>
        <row r="605">
          <cell r="A605">
            <v>93332478</v>
          </cell>
          <cell r="B605" t="str">
            <v>G1</v>
          </cell>
          <cell r="D605" t="str">
            <v>CEVA</v>
          </cell>
          <cell r="E605" t="str">
            <v>PT-USO</v>
          </cell>
          <cell r="F605" t="str">
            <v>MOTOR LIMP TRAS</v>
          </cell>
          <cell r="G605" t="str">
            <v>VALEO</v>
          </cell>
          <cell r="H605">
            <v>10</v>
          </cell>
          <cell r="I605">
            <v>2004</v>
          </cell>
          <cell r="J605">
            <v>1</v>
          </cell>
          <cell r="K605">
            <v>2</v>
          </cell>
          <cell r="L605" t="str">
            <v>SPS Tras</v>
          </cell>
        </row>
        <row r="606">
          <cell r="A606">
            <v>93349926</v>
          </cell>
          <cell r="B606" t="str">
            <v>G1</v>
          </cell>
          <cell r="D606" t="str">
            <v>CEVA</v>
          </cell>
          <cell r="E606" t="str">
            <v>GA</v>
          </cell>
          <cell r="F606" t="str">
            <v xml:space="preserve"> BRAKE LIGHT PR</v>
          </cell>
          <cell r="G606" t="str">
            <v>ARTEB</v>
          </cell>
          <cell r="H606">
            <v>20</v>
          </cell>
          <cell r="I606">
            <v>2004</v>
          </cell>
          <cell r="J606">
            <v>1</v>
          </cell>
          <cell r="K606">
            <v>4</v>
          </cell>
          <cell r="L606" t="str">
            <v>SPS Tras</v>
          </cell>
        </row>
        <row r="607">
          <cell r="A607">
            <v>94778412</v>
          </cell>
          <cell r="B607" t="str">
            <v>G1</v>
          </cell>
          <cell r="D607" t="str">
            <v>CEVA</v>
          </cell>
          <cell r="E607" t="str">
            <v>PTO USO</v>
          </cell>
          <cell r="F607" t="str">
            <v>PORTIN SILVER PR</v>
          </cell>
          <cell r="G607" t="str">
            <v>PEGUFORM</v>
          </cell>
          <cell r="H607">
            <v>20</v>
          </cell>
          <cell r="I607">
            <v>2004</v>
          </cell>
          <cell r="J607">
            <v>1</v>
          </cell>
          <cell r="K607">
            <v>2</v>
          </cell>
          <cell r="L607" t="str">
            <v>SPS Tras</v>
          </cell>
        </row>
        <row r="608">
          <cell r="A608">
            <v>93355369</v>
          </cell>
          <cell r="B608" t="str">
            <v>G1</v>
          </cell>
          <cell r="D608" t="str">
            <v>CEVA</v>
          </cell>
          <cell r="E608" t="str">
            <v>PTO USO</v>
          </cell>
          <cell r="F608" t="str">
            <v>FECHAD TT PR</v>
          </cell>
          <cell r="G608" t="str">
            <v xml:space="preserve"> MAXION SISTE</v>
          </cell>
          <cell r="H608">
            <v>16</v>
          </cell>
          <cell r="I608">
            <v>2002</v>
          </cell>
          <cell r="J608">
            <v>1</v>
          </cell>
          <cell r="K608">
            <v>8</v>
          </cell>
          <cell r="L608" t="str">
            <v>SPS Tras</v>
          </cell>
        </row>
        <row r="609">
          <cell r="A609">
            <v>93377950</v>
          </cell>
          <cell r="B609" t="str">
            <v>G1</v>
          </cell>
          <cell r="D609" t="str">
            <v>CEVA</v>
          </cell>
          <cell r="E609" t="str">
            <v>PT-USO</v>
          </cell>
          <cell r="F609" t="str">
            <v>FECHAD TT NG</v>
          </cell>
          <cell r="G609" t="str">
            <v>VALEOBR</v>
          </cell>
          <cell r="H609">
            <v>36</v>
          </cell>
          <cell r="I609">
            <v>2004</v>
          </cell>
          <cell r="J609">
            <v>1</v>
          </cell>
          <cell r="K609">
            <v>2</v>
          </cell>
          <cell r="L609" t="str">
            <v>SPS Tras</v>
          </cell>
        </row>
        <row r="610">
          <cell r="A610">
            <v>94778411</v>
          </cell>
          <cell r="B610" t="str">
            <v>G1</v>
          </cell>
          <cell r="D610" t="str">
            <v>CEVA</v>
          </cell>
          <cell r="E610" t="str">
            <v>PT-USO</v>
          </cell>
          <cell r="F610" t="str">
            <v>PORTIN SILVER NG</v>
          </cell>
          <cell r="G610" t="str">
            <v>AUTOMETAL</v>
          </cell>
          <cell r="H610">
            <v>20</v>
          </cell>
          <cell r="I610" t="str">
            <v>BIN</v>
          </cell>
          <cell r="J610">
            <v>1</v>
          </cell>
          <cell r="K610">
            <v>4</v>
          </cell>
          <cell r="L610" t="str">
            <v>SPS Tras</v>
          </cell>
        </row>
        <row r="611">
          <cell r="A611">
            <v>93388456</v>
          </cell>
          <cell r="B611" t="str">
            <v>G1</v>
          </cell>
          <cell r="D611" t="str">
            <v>CEVA</v>
          </cell>
          <cell r="E611" t="str">
            <v>PT-USO</v>
          </cell>
          <cell r="F611" t="str">
            <v>SLIDER TRAS LD</v>
          </cell>
          <cell r="G611" t="str">
            <v>TECNOPLAST</v>
          </cell>
          <cell r="H611">
            <v>180</v>
          </cell>
          <cell r="I611" t="str">
            <v>0CXPAPEL</v>
          </cell>
          <cell r="J611">
            <v>1</v>
          </cell>
          <cell r="K611">
            <v>2</v>
          </cell>
          <cell r="L611" t="str">
            <v>SPS Tras</v>
          </cell>
        </row>
        <row r="612">
          <cell r="A612">
            <v>93388457</v>
          </cell>
          <cell r="B612" t="str">
            <v>G1</v>
          </cell>
          <cell r="D612" t="str">
            <v>CEVA</v>
          </cell>
          <cell r="E612" t="str">
            <v>PT-USO</v>
          </cell>
          <cell r="F612" t="str">
            <v>SLIDER TRAS LE</v>
          </cell>
          <cell r="G612" t="str">
            <v>TECNOPLAST</v>
          </cell>
          <cell r="H612">
            <v>180</v>
          </cell>
          <cell r="I612" t="str">
            <v>0CXPAPEL</v>
          </cell>
          <cell r="J612">
            <v>1</v>
          </cell>
          <cell r="K612">
            <v>2</v>
          </cell>
          <cell r="L612" t="str">
            <v>SPS Tras</v>
          </cell>
        </row>
        <row r="613">
          <cell r="A613">
            <v>94740713</v>
          </cell>
          <cell r="B613" t="str">
            <v>G1</v>
          </cell>
          <cell r="C613" t="str">
            <v>PN</v>
          </cell>
          <cell r="D613" t="str">
            <v>CEVA</v>
          </cell>
          <cell r="E613" t="str">
            <v>PT-USO</v>
          </cell>
          <cell r="F613" t="str">
            <v>PORTIN PRE NG</v>
          </cell>
          <cell r="G613" t="str">
            <v>AUTOMETAL S/A</v>
          </cell>
          <cell r="H613">
            <v>20</v>
          </cell>
          <cell r="I613" t="str">
            <v>BIN</v>
          </cell>
          <cell r="J613">
            <v>1</v>
          </cell>
          <cell r="K613">
            <v>4</v>
          </cell>
          <cell r="L613" t="str">
            <v>SPS Tras</v>
          </cell>
          <cell r="N613">
            <v>1</v>
          </cell>
          <cell r="O613">
            <v>1</v>
          </cell>
          <cell r="P613">
            <v>3</v>
          </cell>
        </row>
        <row r="614">
          <cell r="A614">
            <v>94740714</v>
          </cell>
          <cell r="B614" t="str">
            <v>G1</v>
          </cell>
          <cell r="D614" t="str">
            <v>CEVA</v>
          </cell>
          <cell r="E614" t="str">
            <v>PT-USO</v>
          </cell>
          <cell r="F614" t="str">
            <v>PORTIN PRE PR</v>
          </cell>
          <cell r="G614" t="str">
            <v>PEGUFORM</v>
          </cell>
          <cell r="H614">
            <v>20</v>
          </cell>
          <cell r="I614">
            <v>2004</v>
          </cell>
          <cell r="J614">
            <v>1</v>
          </cell>
          <cell r="K614">
            <v>2</v>
          </cell>
          <cell r="L614" t="str">
            <v>SPS Tras</v>
          </cell>
        </row>
        <row r="615">
          <cell r="A615">
            <v>94758872</v>
          </cell>
          <cell r="B615" t="str">
            <v>G1</v>
          </cell>
          <cell r="C615" t="str">
            <v>TC</v>
          </cell>
          <cell r="D615" t="str">
            <v>PEL</v>
          </cell>
          <cell r="E615" t="str">
            <v>PT-USO</v>
          </cell>
          <cell r="F615" t="str">
            <v>PORT. CINZA CELTA</v>
          </cell>
          <cell r="G615" t="str">
            <v>PEGUFORM</v>
          </cell>
          <cell r="H615">
            <v>20</v>
          </cell>
          <cell r="I615">
            <v>2004</v>
          </cell>
          <cell r="J615">
            <v>1</v>
          </cell>
          <cell r="K615">
            <v>4</v>
          </cell>
          <cell r="L615" t="str">
            <v>SPS Tras</v>
          </cell>
        </row>
        <row r="616">
          <cell r="A616">
            <v>94759187</v>
          </cell>
          <cell r="B616" t="str">
            <v>G1</v>
          </cell>
          <cell r="D616" t="str">
            <v>CEVA</v>
          </cell>
          <cell r="E616" t="str">
            <v>PT-USO</v>
          </cell>
          <cell r="F616" t="str">
            <v>PORTIN VERMELHA NG</v>
          </cell>
          <cell r="G616" t="str">
            <v>AUTOMETAL S/A</v>
          </cell>
          <cell r="H616">
            <v>20</v>
          </cell>
          <cell r="I616" t="str">
            <v>BIN</v>
          </cell>
          <cell r="J616">
            <v>1</v>
          </cell>
          <cell r="K616">
            <v>4</v>
          </cell>
          <cell r="L616" t="str">
            <v>SPS Tras</v>
          </cell>
        </row>
        <row r="617">
          <cell r="A617">
            <v>94759188</v>
          </cell>
          <cell r="B617" t="str">
            <v>G1</v>
          </cell>
          <cell r="D617" t="str">
            <v>CEVA</v>
          </cell>
          <cell r="E617" t="str">
            <v>PT-USO</v>
          </cell>
          <cell r="F617" t="str">
            <v xml:space="preserve"> PORTIN VERMELHA PR</v>
          </cell>
          <cell r="G617" t="str">
            <v>PEGUFORM</v>
          </cell>
          <cell r="H617">
            <v>20</v>
          </cell>
          <cell r="I617">
            <v>2004</v>
          </cell>
          <cell r="J617">
            <v>1</v>
          </cell>
          <cell r="K617">
            <v>2</v>
          </cell>
          <cell r="L617" t="str">
            <v>SPS Tras</v>
          </cell>
        </row>
        <row r="618">
          <cell r="A618">
            <v>94778409</v>
          </cell>
          <cell r="B618" t="str">
            <v>G1</v>
          </cell>
          <cell r="C618" t="str">
            <v>PN</v>
          </cell>
          <cell r="D618" t="str">
            <v>CEVA</v>
          </cell>
          <cell r="E618" t="str">
            <v>PT-USO</v>
          </cell>
          <cell r="F618" t="str">
            <v>PORT BRANCA NG</v>
          </cell>
          <cell r="G618" t="str">
            <v>METAGAL</v>
          </cell>
          <cell r="H618">
            <v>20</v>
          </cell>
          <cell r="I618" t="str">
            <v>BIN</v>
          </cell>
          <cell r="J618">
            <v>1</v>
          </cell>
          <cell r="K618">
            <v>2</v>
          </cell>
          <cell r="L618" t="str">
            <v>SPS Tras</v>
          </cell>
          <cell r="N618">
            <v>1</v>
          </cell>
          <cell r="O618">
            <v>1</v>
          </cell>
          <cell r="P618">
            <v>3</v>
          </cell>
        </row>
        <row r="619">
          <cell r="A619">
            <v>94778410</v>
          </cell>
          <cell r="B619" t="str">
            <v>G1</v>
          </cell>
          <cell r="D619" t="str">
            <v>CEVA</v>
          </cell>
          <cell r="E619" t="str">
            <v>PT-USO</v>
          </cell>
          <cell r="F619" t="str">
            <v>PORTIN BRA PRISMA</v>
          </cell>
          <cell r="G619" t="str">
            <v>METAGAL</v>
          </cell>
          <cell r="H619">
            <v>20</v>
          </cell>
          <cell r="I619">
            <v>2004</v>
          </cell>
          <cell r="J619">
            <v>1</v>
          </cell>
          <cell r="K619">
            <v>2</v>
          </cell>
          <cell r="L619" t="str">
            <v>SPS Tras</v>
          </cell>
        </row>
        <row r="620">
          <cell r="A620">
            <v>94707615</v>
          </cell>
          <cell r="B620" t="str">
            <v>G1</v>
          </cell>
          <cell r="D620" t="str">
            <v>CEVA</v>
          </cell>
          <cell r="E620" t="str">
            <v>PTO USO</v>
          </cell>
          <cell r="F620" t="str">
            <v>STRIKE PRISMA</v>
          </cell>
          <cell r="G620" t="str">
            <v xml:space="preserve"> MAXION SISTE</v>
          </cell>
          <cell r="H620">
            <v>42</v>
          </cell>
          <cell r="I620">
            <v>2002</v>
          </cell>
          <cell r="J620">
            <v>1</v>
          </cell>
          <cell r="K620">
            <v>3</v>
          </cell>
          <cell r="L620" t="str">
            <v>SPS Tras</v>
          </cell>
        </row>
        <row r="621">
          <cell r="A621">
            <v>93227728</v>
          </cell>
          <cell r="B621" t="str">
            <v>G1</v>
          </cell>
          <cell r="D621" t="str">
            <v>CEVA</v>
          </cell>
          <cell r="E621" t="str">
            <v>PTO USO</v>
          </cell>
          <cell r="F621" t="str">
            <v>LUZ PORTA MAL</v>
          </cell>
          <cell r="G621" t="str">
            <v>TRW DIADEMA</v>
          </cell>
          <cell r="H621" t="str">
            <v>360</v>
          </cell>
          <cell r="I621" t="str">
            <v>CXPAPEL</v>
          </cell>
          <cell r="J621">
            <v>1</v>
          </cell>
          <cell r="K621">
            <v>2</v>
          </cell>
          <cell r="L621" t="str">
            <v>SPS Tras</v>
          </cell>
        </row>
        <row r="622">
          <cell r="A622">
            <v>11095001</v>
          </cell>
          <cell r="B622" t="str">
            <v>G1</v>
          </cell>
          <cell r="C622" t="str">
            <v>PF</v>
          </cell>
          <cell r="D622" t="str">
            <v>CEVA</v>
          </cell>
          <cell r="E622" t="str">
            <v>MG-A-12B</v>
          </cell>
          <cell r="F622" t="str">
            <v>PARAFUSO D</v>
          </cell>
          <cell r="G622" t="str">
            <v>LIPOS</v>
          </cell>
          <cell r="H622">
            <v>1500</v>
          </cell>
          <cell r="I622">
            <v>2001</v>
          </cell>
          <cell r="J622">
            <v>0</v>
          </cell>
          <cell r="K622">
            <v>1</v>
          </cell>
          <cell r="L622" t="str">
            <v>TIME 23</v>
          </cell>
          <cell r="M622" t="str">
            <v>L/Aérea</v>
          </cell>
          <cell r="N622">
            <v>1</v>
          </cell>
          <cell r="O622">
            <v>1</v>
          </cell>
          <cell r="P622">
            <v>2</v>
          </cell>
        </row>
        <row r="623">
          <cell r="A623">
            <v>90289944</v>
          </cell>
          <cell r="B623" t="str">
            <v>G1</v>
          </cell>
          <cell r="C623" t="str">
            <v>PF</v>
          </cell>
          <cell r="D623" t="str">
            <v>CEVA</v>
          </cell>
          <cell r="E623" t="str">
            <v>MG-B-09C</v>
          </cell>
          <cell r="F623" t="str">
            <v xml:space="preserve"> PROTET TRANSM</v>
          </cell>
          <cell r="G623" t="str">
            <v>USIPARTS</v>
          </cell>
          <cell r="H623">
            <v>45</v>
          </cell>
          <cell r="I623">
            <v>2002</v>
          </cell>
          <cell r="J623">
            <v>0</v>
          </cell>
          <cell r="K623">
            <v>4</v>
          </cell>
          <cell r="L623" t="str">
            <v>TIME 23</v>
          </cell>
          <cell r="M623" t="str">
            <v>L.FINAL</v>
          </cell>
          <cell r="N623">
            <v>2</v>
          </cell>
          <cell r="O623">
            <v>1</v>
          </cell>
          <cell r="P623">
            <v>0</v>
          </cell>
        </row>
        <row r="624">
          <cell r="A624">
            <v>90458936</v>
          </cell>
          <cell r="B624" t="str">
            <v>G1</v>
          </cell>
          <cell r="C624" t="str">
            <v>PN</v>
          </cell>
          <cell r="D624" t="str">
            <v>CEVA</v>
          </cell>
          <cell r="E624" t="str">
            <v>MG-A-10C</v>
          </cell>
          <cell r="F624" t="str">
            <v>PORCA EXP PCH</v>
          </cell>
          <cell r="G624" t="str">
            <v>KKP KONSTRUK</v>
          </cell>
          <cell r="H624">
            <v>1000</v>
          </cell>
          <cell r="I624">
            <v>2001</v>
          </cell>
          <cell r="J624">
            <v>0</v>
          </cell>
          <cell r="K624">
            <v>1</v>
          </cell>
          <cell r="L624" t="str">
            <v>TIME 23</v>
          </cell>
          <cell r="M624" t="str">
            <v>L/Aérea</v>
          </cell>
          <cell r="N624">
            <v>1</v>
          </cell>
          <cell r="O624">
            <v>1</v>
          </cell>
          <cell r="P624">
            <v>2</v>
          </cell>
        </row>
        <row r="625">
          <cell r="A625">
            <v>90539036</v>
          </cell>
          <cell r="B625" t="str">
            <v>G1</v>
          </cell>
          <cell r="C625" t="str">
            <v>GS</v>
          </cell>
          <cell r="D625" t="str">
            <v>CEVA</v>
          </cell>
          <cell r="E625" t="str">
            <v>MG-A-03C</v>
          </cell>
          <cell r="F625" t="str">
            <v>TRAVA FLEX FR</v>
          </cell>
          <cell r="G625" t="str">
            <v>HUGO BAUER</v>
          </cell>
          <cell r="H625">
            <v>800</v>
          </cell>
          <cell r="I625">
            <v>2001</v>
          </cell>
          <cell r="J625">
            <v>0</v>
          </cell>
          <cell r="K625">
            <v>2</v>
          </cell>
          <cell r="L625" t="str">
            <v>TIME 23</v>
          </cell>
          <cell r="M625" t="str">
            <v>L.AEREA</v>
          </cell>
        </row>
        <row r="626">
          <cell r="A626">
            <v>93294370</v>
          </cell>
          <cell r="B626" t="str">
            <v>G1</v>
          </cell>
          <cell r="C626" t="str">
            <v>PN</v>
          </cell>
          <cell r="D626" t="str">
            <v>CEVA</v>
          </cell>
          <cell r="E626" t="str">
            <v>MG-A-08B</v>
          </cell>
          <cell r="F626" t="str">
            <v>PF MOTOR</v>
          </cell>
          <cell r="G626" t="str">
            <v>METALAC</v>
          </cell>
          <cell r="H626">
            <v>350</v>
          </cell>
          <cell r="I626">
            <v>2001</v>
          </cell>
          <cell r="J626">
            <v>0</v>
          </cell>
          <cell r="K626">
            <v>2</v>
          </cell>
          <cell r="L626" t="str">
            <v>TIME 23</v>
          </cell>
          <cell r="M626" t="str">
            <v>L/Aérea</v>
          </cell>
          <cell r="N626">
            <v>1</v>
          </cell>
          <cell r="O626">
            <v>1</v>
          </cell>
          <cell r="P626">
            <v>2</v>
          </cell>
        </row>
        <row r="627">
          <cell r="A627">
            <v>93298951</v>
          </cell>
          <cell r="B627" t="str">
            <v>G1</v>
          </cell>
          <cell r="C627" t="str">
            <v>PF</v>
          </cell>
          <cell r="D627" t="str">
            <v>CEVA</v>
          </cell>
          <cell r="E627" t="str">
            <v>MG-A-08B</v>
          </cell>
          <cell r="F627" t="str">
            <v>PARAF CAB</v>
          </cell>
          <cell r="G627" t="str">
            <v>CONTINENTAL</v>
          </cell>
          <cell r="H627">
            <v>1500</v>
          </cell>
          <cell r="I627">
            <v>2001</v>
          </cell>
          <cell r="J627">
            <v>0</v>
          </cell>
          <cell r="K627">
            <v>1</v>
          </cell>
          <cell r="L627" t="str">
            <v>TIME 23</v>
          </cell>
          <cell r="M627" t="str">
            <v>L/Aérea</v>
          </cell>
          <cell r="N627">
            <v>2</v>
          </cell>
          <cell r="O627">
            <v>2</v>
          </cell>
          <cell r="P627">
            <v>0</v>
          </cell>
        </row>
        <row r="628">
          <cell r="A628">
            <v>93299197</v>
          </cell>
          <cell r="B628" t="str">
            <v>G1</v>
          </cell>
          <cell r="C628" t="str">
            <v>SJ</v>
          </cell>
          <cell r="D628" t="str">
            <v>CEVA</v>
          </cell>
          <cell r="E628" t="str">
            <v>MG-A-11B</v>
          </cell>
          <cell r="F628" t="str">
            <v>POPNUT SUP RE</v>
          </cell>
          <cell r="G628" t="str">
            <v>BOLLHOFF SER</v>
          </cell>
          <cell r="H628">
            <v>1000</v>
          </cell>
          <cell r="I628">
            <v>2001</v>
          </cell>
          <cell r="J628">
            <v>0</v>
          </cell>
          <cell r="K628">
            <v>1</v>
          </cell>
          <cell r="L628" t="str">
            <v>TIME 23</v>
          </cell>
          <cell r="M628" t="str">
            <v>L/Aérea</v>
          </cell>
          <cell r="N628">
            <v>1</v>
          </cell>
          <cell r="O628">
            <v>1</v>
          </cell>
          <cell r="P628">
            <v>2</v>
          </cell>
        </row>
        <row r="629">
          <cell r="A629">
            <v>93308972</v>
          </cell>
          <cell r="B629" t="str">
            <v>G1</v>
          </cell>
          <cell r="C629" t="str">
            <v>GS</v>
          </cell>
          <cell r="D629" t="str">
            <v>CEVA</v>
          </cell>
          <cell r="E629" t="str">
            <v>MG-A-08B</v>
          </cell>
          <cell r="F629" t="str">
            <v>PORCA MOTOR</v>
          </cell>
          <cell r="G629" t="str">
            <v>PARASMO</v>
          </cell>
          <cell r="H629">
            <v>800</v>
          </cell>
          <cell r="I629">
            <v>2001</v>
          </cell>
          <cell r="J629">
            <v>0</v>
          </cell>
          <cell r="K629">
            <v>1</v>
          </cell>
          <cell r="L629" t="str">
            <v>TIME 23</v>
          </cell>
          <cell r="M629" t="str">
            <v>L/Aérea</v>
          </cell>
        </row>
        <row r="630">
          <cell r="A630">
            <v>93310435</v>
          </cell>
          <cell r="B630" t="str">
            <v>G1 / M01</v>
          </cell>
          <cell r="C630" t="str">
            <v>TC</v>
          </cell>
          <cell r="D630" t="str">
            <v>CEVA</v>
          </cell>
          <cell r="E630" t="str">
            <v>CRIB</v>
          </cell>
          <cell r="F630" t="str">
            <v>SENSOR DE OXIGÊNIO</v>
          </cell>
          <cell r="G630" t="str">
            <v>DELPHI PIRAC</v>
          </cell>
          <cell r="H630">
            <v>120</v>
          </cell>
          <cell r="I630">
            <v>2004</v>
          </cell>
          <cell r="J630">
            <v>40</v>
          </cell>
          <cell r="K630">
            <v>87</v>
          </cell>
          <cell r="L630" t="str">
            <v>TIME 23</v>
          </cell>
          <cell r="M630" t="str">
            <v>L/Aérea</v>
          </cell>
          <cell r="N630">
            <v>2</v>
          </cell>
          <cell r="O630">
            <v>1</v>
          </cell>
          <cell r="P630">
            <v>0</v>
          </cell>
        </row>
        <row r="631">
          <cell r="A631">
            <v>93328159</v>
          </cell>
          <cell r="B631" t="str">
            <v>G1</v>
          </cell>
          <cell r="D631" t="str">
            <v>CEVA</v>
          </cell>
          <cell r="E631" t="str">
            <v>MG-A-12A</v>
          </cell>
          <cell r="F631" t="str">
            <v>BOLT/SCREW</v>
          </cell>
          <cell r="G631" t="str">
            <v>FIBAM</v>
          </cell>
          <cell r="H631">
            <v>200</v>
          </cell>
          <cell r="I631">
            <v>2001</v>
          </cell>
          <cell r="J631">
            <v>0</v>
          </cell>
          <cell r="K631">
            <v>1</v>
          </cell>
          <cell r="L631" t="str">
            <v>TIME 23</v>
          </cell>
          <cell r="M631" t="str">
            <v>L/Aérea</v>
          </cell>
        </row>
        <row r="632">
          <cell r="A632">
            <v>93389522</v>
          </cell>
          <cell r="B632" t="str">
            <v>G1</v>
          </cell>
          <cell r="D632" t="str">
            <v>CEVA</v>
          </cell>
          <cell r="E632" t="str">
            <v>MG-A-11B</v>
          </cell>
          <cell r="F632" t="str">
            <v>PORCA</v>
          </cell>
          <cell r="G632" t="str">
            <v>GRAMPOS AÇO</v>
          </cell>
          <cell r="H632">
            <v>2000</v>
          </cell>
          <cell r="I632">
            <v>2001</v>
          </cell>
          <cell r="J632">
            <v>0</v>
          </cell>
          <cell r="K632">
            <v>1</v>
          </cell>
          <cell r="L632" t="str">
            <v>TIME 23</v>
          </cell>
          <cell r="M632" t="str">
            <v>L.AEREA</v>
          </cell>
        </row>
        <row r="633">
          <cell r="A633">
            <v>94717100</v>
          </cell>
          <cell r="B633" t="str">
            <v>G1</v>
          </cell>
          <cell r="D633" t="str">
            <v>CEVA</v>
          </cell>
          <cell r="E633" t="str">
            <v>MG-A-05B</v>
          </cell>
          <cell r="F633" t="str">
            <v>PARAFUSO-C</v>
          </cell>
          <cell r="G633" t="str">
            <v>FIBAM</v>
          </cell>
          <cell r="H633">
            <v>350</v>
          </cell>
          <cell r="I633">
            <v>2001</v>
          </cell>
          <cell r="J633">
            <v>0</v>
          </cell>
          <cell r="K633" t="str">
            <v>PEND</v>
          </cell>
          <cell r="L633" t="str">
            <v>TIME 23</v>
          </cell>
          <cell r="M633" t="str">
            <v>L.AEREA</v>
          </cell>
        </row>
        <row r="634">
          <cell r="A634" t="str">
            <v>Conj</v>
          </cell>
          <cell r="B634" t="str">
            <v>G1</v>
          </cell>
          <cell r="D634" t="str">
            <v>CEVA</v>
          </cell>
          <cell r="E634" t="str">
            <v>MINOMI</v>
          </cell>
          <cell r="F634" t="str">
            <v xml:space="preserve">CONJUNTO </v>
          </cell>
          <cell r="I634">
            <v>2004</v>
          </cell>
          <cell r="J634">
            <v>0</v>
          </cell>
          <cell r="L634" t="str">
            <v>TRIM 2</v>
          </cell>
        </row>
        <row r="635">
          <cell r="A635" t="str">
            <v>Conj 11</v>
          </cell>
          <cell r="B635" t="str">
            <v>G1</v>
          </cell>
          <cell r="D635" t="str">
            <v>CEVA</v>
          </cell>
          <cell r="E635" t="str">
            <v>MINOMI</v>
          </cell>
          <cell r="F635" t="str">
            <v>CONJUNTO CHAVES SUZUKI</v>
          </cell>
          <cell r="G635" t="str">
            <v>VALEOBR</v>
          </cell>
          <cell r="H635">
            <v>15</v>
          </cell>
          <cell r="I635">
            <v>2004</v>
          </cell>
          <cell r="J635">
            <v>1</v>
          </cell>
          <cell r="K635">
            <v>3</v>
          </cell>
          <cell r="L635" t="str">
            <v>TRIM 2</v>
          </cell>
        </row>
        <row r="636">
          <cell r="A636" t="str">
            <v>Conj 12</v>
          </cell>
          <cell r="B636" t="str">
            <v>G1</v>
          </cell>
          <cell r="D636" t="str">
            <v>CEVA</v>
          </cell>
          <cell r="E636" t="str">
            <v>MINOMI</v>
          </cell>
          <cell r="F636" t="str">
            <v>CONJ. PRES. CABO FLEX.</v>
          </cell>
          <cell r="G636" t="str">
            <v>GESTAMP</v>
          </cell>
          <cell r="H636">
            <v>1500</v>
          </cell>
          <cell r="I636">
            <v>2001</v>
          </cell>
          <cell r="J636">
            <v>1</v>
          </cell>
          <cell r="K636">
            <v>2</v>
          </cell>
          <cell r="L636" t="str">
            <v>TRIM 2</v>
          </cell>
        </row>
        <row r="637">
          <cell r="A637" t="str">
            <v>Conj 13</v>
          </cell>
          <cell r="B637" t="str">
            <v>G1</v>
          </cell>
          <cell r="D637" t="str">
            <v>CEVA</v>
          </cell>
          <cell r="E637" t="str">
            <v>MINOMI</v>
          </cell>
          <cell r="F637" t="str">
            <v>CONJUNTO FUSÍVEIS</v>
          </cell>
          <cell r="G637" t="str">
            <v>DELPHI</v>
          </cell>
          <cell r="H637">
            <v>112</v>
          </cell>
          <cell r="I637">
            <v>2004</v>
          </cell>
          <cell r="J637">
            <v>1</v>
          </cell>
          <cell r="K637">
            <v>3</v>
          </cell>
          <cell r="L637" t="str">
            <v>TRIM 2</v>
          </cell>
        </row>
        <row r="638">
          <cell r="A638" t="str">
            <v>Conj 4</v>
          </cell>
          <cell r="B638" t="str">
            <v>G1</v>
          </cell>
          <cell r="D638" t="str">
            <v>CEVA</v>
          </cell>
          <cell r="E638" t="str">
            <v>MINOMI</v>
          </cell>
          <cell r="F638" t="str">
            <v>CONJUNTO SUP. DO CONSOLE</v>
          </cell>
          <cell r="G638" t="str">
            <v>GESTAMP</v>
          </cell>
          <cell r="H638">
            <v>60</v>
          </cell>
          <cell r="I638">
            <v>2002</v>
          </cell>
          <cell r="J638">
            <v>1</v>
          </cell>
          <cell r="K638">
            <v>4</v>
          </cell>
          <cell r="L638" t="str">
            <v>TRIM 2</v>
          </cell>
          <cell r="M638" t="str">
            <v>MINOMI</v>
          </cell>
        </row>
        <row r="639">
          <cell r="A639" t="str">
            <v>Conj 8</v>
          </cell>
          <cell r="B639" t="str">
            <v>G1</v>
          </cell>
          <cell r="D639" t="str">
            <v>CEVA</v>
          </cell>
          <cell r="E639" t="str">
            <v>MINOMI</v>
          </cell>
          <cell r="F639" t="str">
            <v>CONJUNTO ESGUICHO DIANTEIRO</v>
          </cell>
          <cell r="G639" t="str">
            <v xml:space="preserve">AFA </v>
          </cell>
          <cell r="H639">
            <v>400</v>
          </cell>
          <cell r="I639">
            <v>2004</v>
          </cell>
          <cell r="J639">
            <v>1</v>
          </cell>
          <cell r="K639">
            <v>2</v>
          </cell>
          <cell r="L639" t="str">
            <v>TRIM 2</v>
          </cell>
        </row>
        <row r="640">
          <cell r="A640">
            <v>93384747</v>
          </cell>
          <cell r="B640" t="str">
            <v>G1</v>
          </cell>
          <cell r="D640" t="str">
            <v>CEVA</v>
          </cell>
          <cell r="E640" t="str">
            <v>MG-F-03</v>
          </cell>
          <cell r="F640" t="str">
            <v>PTA PCT 5P NG</v>
          </cell>
          <cell r="G640" t="str">
            <v>PELZER</v>
          </cell>
          <cell r="H640">
            <v>60</v>
          </cell>
          <cell r="I640" t="str">
            <v>DOLLY</v>
          </cell>
          <cell r="J640">
            <v>0</v>
          </cell>
          <cell r="K640" t="str">
            <v>PEND</v>
          </cell>
          <cell r="L640" t="str">
            <v>X</v>
          </cell>
        </row>
        <row r="641">
          <cell r="A641">
            <v>93384755</v>
          </cell>
          <cell r="B641" t="str">
            <v>G1</v>
          </cell>
          <cell r="D641" t="str">
            <v>CEVA</v>
          </cell>
          <cell r="E641" t="str">
            <v>MG-F-04</v>
          </cell>
          <cell r="F641" t="str">
            <v>PTA PCT 3P NG</v>
          </cell>
          <cell r="G641" t="str">
            <v>PELZER</v>
          </cell>
          <cell r="H641">
            <v>60</v>
          </cell>
          <cell r="I641" t="str">
            <v>DOLLY</v>
          </cell>
          <cell r="J641">
            <v>0</v>
          </cell>
          <cell r="K641" t="str">
            <v>PEND</v>
          </cell>
          <cell r="L641" t="str">
            <v>X</v>
          </cell>
        </row>
        <row r="642">
          <cell r="A642">
            <v>93283970</v>
          </cell>
          <cell r="B642" t="str">
            <v>G1</v>
          </cell>
          <cell r="C642" t="str">
            <v>PN</v>
          </cell>
          <cell r="D642" t="str">
            <v>CEVA</v>
          </cell>
          <cell r="E642" t="str">
            <v>MG-A-06</v>
          </cell>
          <cell r="F642" t="str">
            <v>KIT CÂNISTER</v>
          </cell>
          <cell r="G642" t="str">
            <v>SINTEX</v>
          </cell>
          <cell r="H642">
            <v>106</v>
          </cell>
          <cell r="I642" t="str">
            <v>1/2 H20</v>
          </cell>
          <cell r="J642">
            <v>0</v>
          </cell>
          <cell r="K642">
            <v>1</v>
          </cell>
          <cell r="L642" t="str">
            <v>ZF-13-17</v>
          </cell>
          <cell r="N642">
            <v>1</v>
          </cell>
          <cell r="O642">
            <v>1</v>
          </cell>
          <cell r="P642">
            <v>3</v>
          </cell>
        </row>
        <row r="643">
          <cell r="A643">
            <v>93355909</v>
          </cell>
          <cell r="B643" t="str">
            <v>G1</v>
          </cell>
          <cell r="C643" t="str">
            <v>PN</v>
          </cell>
          <cell r="D643" t="str">
            <v>GES</v>
          </cell>
          <cell r="E643" t="str">
            <v>ÁREA TRANSF.</v>
          </cell>
          <cell r="F643" t="str">
            <v>BARRA ESTABILIZADORA</v>
          </cell>
          <cell r="G643" t="str">
            <v>GESTAMP</v>
          </cell>
          <cell r="H643">
            <v>46</v>
          </cell>
          <cell r="I643" t="str">
            <v>RACK</v>
          </cell>
          <cell r="J643">
            <v>0</v>
          </cell>
          <cell r="K643">
            <v>1</v>
          </cell>
          <cell r="L643" t="str">
            <v>ZF-13-17</v>
          </cell>
          <cell r="N643">
            <v>1</v>
          </cell>
          <cell r="O643">
            <v>1</v>
          </cell>
          <cell r="P643">
            <v>3</v>
          </cell>
        </row>
        <row r="644">
          <cell r="A644">
            <v>94731343</v>
          </cell>
          <cell r="B644" t="str">
            <v>G1</v>
          </cell>
          <cell r="C644" t="str">
            <v>PN</v>
          </cell>
          <cell r="D644" t="str">
            <v>CEVA</v>
          </cell>
          <cell r="E644" t="str">
            <v>MG-A-05</v>
          </cell>
          <cell r="F644" t="str">
            <v>KIT CÂNISTER EXP.</v>
          </cell>
          <cell r="G644" t="str">
            <v>SINTEX</v>
          </cell>
          <cell r="H644">
            <v>106</v>
          </cell>
          <cell r="I644" t="str">
            <v>1/2 H20</v>
          </cell>
          <cell r="J644">
            <v>0</v>
          </cell>
          <cell r="K644">
            <v>1</v>
          </cell>
          <cell r="L644" t="str">
            <v>ZF-13-17</v>
          </cell>
          <cell r="N644">
            <v>1</v>
          </cell>
          <cell r="O644">
            <v>1</v>
          </cell>
          <cell r="P644">
            <v>3</v>
          </cell>
        </row>
        <row r="645">
          <cell r="A645">
            <v>9309508</v>
          </cell>
          <cell r="B645" t="str">
            <v>G1</v>
          </cell>
          <cell r="C645" t="str">
            <v>PF</v>
          </cell>
          <cell r="D645" t="str">
            <v>CEVA</v>
          </cell>
          <cell r="E645" t="str">
            <v>PTO USO</v>
          </cell>
          <cell r="F645" t="str">
            <v>MASSA VEDACAO</v>
          </cell>
          <cell r="G645" t="str">
            <v>KK - MGOC</v>
          </cell>
          <cell r="H645">
            <v>0</v>
          </cell>
          <cell r="I645" t="str">
            <v>0CXPAPEL</v>
          </cell>
          <cell r="J645">
            <v>0</v>
          </cell>
          <cell r="M645" t="str">
            <v>F23</v>
          </cell>
        </row>
        <row r="646">
          <cell r="A646">
            <v>9309508</v>
          </cell>
          <cell r="B646" t="str">
            <v>G1</v>
          </cell>
          <cell r="C646" t="str">
            <v>PF</v>
          </cell>
          <cell r="D646" t="str">
            <v>CEVA</v>
          </cell>
          <cell r="E646" t="str">
            <v>PTO USO</v>
          </cell>
          <cell r="F646" t="str">
            <v>MASSA VEDACAO</v>
          </cell>
          <cell r="G646" t="str">
            <v>KK - MGOC</v>
          </cell>
          <cell r="H646">
            <v>0</v>
          </cell>
          <cell r="I646" t="str">
            <v>0CXPAPEL</v>
          </cell>
          <cell r="J646">
            <v>0</v>
          </cell>
          <cell r="M646" t="str">
            <v>F23</v>
          </cell>
          <cell r="N646">
            <v>1</v>
          </cell>
          <cell r="O646">
            <v>1</v>
          </cell>
          <cell r="P646">
            <v>2</v>
          </cell>
        </row>
        <row r="647">
          <cell r="A647">
            <v>9309508</v>
          </cell>
          <cell r="B647" t="str">
            <v>G1</v>
          </cell>
          <cell r="D647" t="str">
            <v>CEVA</v>
          </cell>
          <cell r="E647" t="str">
            <v>PTO USO</v>
          </cell>
          <cell r="F647" t="str">
            <v>MASSA VEDACAO</v>
          </cell>
          <cell r="G647" t="str">
            <v>KK - MGOC</v>
          </cell>
          <cell r="H647">
            <v>0</v>
          </cell>
          <cell r="I647" t="str">
            <v>0CXPAPEL</v>
          </cell>
          <cell r="J647">
            <v>0</v>
          </cell>
        </row>
        <row r="648">
          <cell r="A648">
            <v>10000000</v>
          </cell>
          <cell r="B648" t="str">
            <v>G1</v>
          </cell>
          <cell r="C648" t="str">
            <v>PF</v>
          </cell>
          <cell r="D648" t="str">
            <v>CEVA</v>
          </cell>
          <cell r="F648" t="str">
            <v>GANCHEIRA</v>
          </cell>
          <cell r="J648">
            <v>0</v>
          </cell>
          <cell r="M648" t="str">
            <v>F23</v>
          </cell>
          <cell r="N648">
            <v>1</v>
          </cell>
          <cell r="O648">
            <v>1</v>
          </cell>
          <cell r="P648">
            <v>2</v>
          </cell>
        </row>
        <row r="649">
          <cell r="A649">
            <v>90355366</v>
          </cell>
          <cell r="B649" t="str">
            <v>G1</v>
          </cell>
          <cell r="C649" t="str">
            <v>PF</v>
          </cell>
          <cell r="D649" t="str">
            <v>CEVA</v>
          </cell>
          <cell r="E649" t="str">
            <v>MG-A-12C</v>
          </cell>
          <cell r="F649" t="str">
            <v>COXIM</v>
          </cell>
          <cell r="G649" t="str">
            <v>PRODUFLEX</v>
          </cell>
          <cell r="H649">
            <v>700</v>
          </cell>
          <cell r="I649">
            <v>2001</v>
          </cell>
          <cell r="J649">
            <v>0</v>
          </cell>
          <cell r="K649">
            <v>1</v>
          </cell>
          <cell r="M649" t="str">
            <v>F23</v>
          </cell>
          <cell r="N649">
            <v>1</v>
          </cell>
          <cell r="O649">
            <v>1</v>
          </cell>
          <cell r="P649">
            <v>2</v>
          </cell>
        </row>
        <row r="650">
          <cell r="A650">
            <v>90386531</v>
          </cell>
          <cell r="B650" t="str">
            <v>G1</v>
          </cell>
          <cell r="C650" t="str">
            <v>RO</v>
          </cell>
          <cell r="D650" t="str">
            <v>CEVA</v>
          </cell>
          <cell r="E650" t="str">
            <v>Crib BP PTR</v>
          </cell>
          <cell r="F650" t="str">
            <v>SUPORTE CJ</v>
          </cell>
          <cell r="G650" t="str">
            <v>NIKEN</v>
          </cell>
          <cell r="H650">
            <v>120</v>
          </cell>
          <cell r="I650">
            <v>2001</v>
          </cell>
          <cell r="J650">
            <v>0</v>
          </cell>
          <cell r="K650" t="str">
            <v>BP / PTR</v>
          </cell>
          <cell r="M650" t="str">
            <v>F23</v>
          </cell>
          <cell r="N650">
            <v>1</v>
          </cell>
          <cell r="O650">
            <v>1</v>
          </cell>
          <cell r="P650">
            <v>2</v>
          </cell>
        </row>
        <row r="651">
          <cell r="A651">
            <v>90387493</v>
          </cell>
          <cell r="B651" t="str">
            <v>G1</v>
          </cell>
          <cell r="C651" t="str">
            <v>RO</v>
          </cell>
          <cell r="D651" t="str">
            <v>CEVA</v>
          </cell>
          <cell r="E651" t="str">
            <v>MG-D-07</v>
          </cell>
          <cell r="F651" t="str">
            <v>REG ALTURA CINTO</v>
          </cell>
          <cell r="G651" t="str">
            <v>KEY AUTOMOTI</v>
          </cell>
          <cell r="H651">
            <v>80</v>
          </cell>
          <cell r="I651" t="str">
            <v>0CXPAPEL</v>
          </cell>
          <cell r="J651" t="str">
            <v>5CXS</v>
          </cell>
          <cell r="K651" t="str">
            <v>30CXs</v>
          </cell>
          <cell r="M651" t="str">
            <v>F23</v>
          </cell>
          <cell r="N651">
            <v>1</v>
          </cell>
          <cell r="O651">
            <v>1</v>
          </cell>
          <cell r="P651">
            <v>2</v>
          </cell>
        </row>
        <row r="652">
          <cell r="A652">
            <v>90468250</v>
          </cell>
          <cell r="B652" t="str">
            <v>G1</v>
          </cell>
          <cell r="C652" t="str">
            <v>PF</v>
          </cell>
          <cell r="D652" t="str">
            <v>GES</v>
          </cell>
          <cell r="E652" t="str">
            <v>ÁREA TRANSF.</v>
          </cell>
          <cell r="F652" t="str">
            <v>SUP MEC DIR</v>
          </cell>
          <cell r="G652" t="str">
            <v>GESTAMP</v>
          </cell>
          <cell r="H652">
            <v>252</v>
          </cell>
          <cell r="I652" t="str">
            <v>DOLLY</v>
          </cell>
          <cell r="J652">
            <v>0</v>
          </cell>
          <cell r="K652">
            <v>1</v>
          </cell>
          <cell r="M652" t="str">
            <v>F23</v>
          </cell>
          <cell r="N652">
            <v>1</v>
          </cell>
          <cell r="O652">
            <v>1</v>
          </cell>
          <cell r="P652">
            <v>2</v>
          </cell>
        </row>
        <row r="653">
          <cell r="A653">
            <v>90468653</v>
          </cell>
          <cell r="B653" t="str">
            <v>G1</v>
          </cell>
          <cell r="C653" t="str">
            <v>PF</v>
          </cell>
          <cell r="D653" t="str">
            <v>CEVA</v>
          </cell>
          <cell r="E653" t="str">
            <v>ÁREA TRANSF.</v>
          </cell>
          <cell r="F653" t="str">
            <v xml:space="preserve"> RET COMBUST</v>
          </cell>
          <cell r="G653" t="str">
            <v>TI BUNDY</v>
          </cell>
          <cell r="H653">
            <v>300</v>
          </cell>
          <cell r="I653" t="str">
            <v>DOLLY</v>
          </cell>
          <cell r="J653">
            <v>0</v>
          </cell>
          <cell r="K653">
            <v>1</v>
          </cell>
          <cell r="M653" t="str">
            <v>F23</v>
          </cell>
          <cell r="N653">
            <v>1</v>
          </cell>
          <cell r="O653">
            <v>1</v>
          </cell>
          <cell r="P653">
            <v>2</v>
          </cell>
        </row>
        <row r="654">
          <cell r="A654">
            <v>90497771</v>
          </cell>
          <cell r="B654" t="str">
            <v>G1</v>
          </cell>
          <cell r="C654" t="str">
            <v>PF</v>
          </cell>
          <cell r="D654" t="str">
            <v>CEVA</v>
          </cell>
          <cell r="E654" t="str">
            <v>MG-A-06C</v>
          </cell>
          <cell r="F654" t="str">
            <v>GRAMPO CON</v>
          </cell>
          <cell r="G654" t="str">
            <v>A RAYMOND</v>
          </cell>
          <cell r="H654">
            <v>250</v>
          </cell>
          <cell r="I654">
            <v>2001</v>
          </cell>
          <cell r="J654">
            <v>0</v>
          </cell>
          <cell r="K654">
            <v>1</v>
          </cell>
          <cell r="M654" t="str">
            <v>F23</v>
          </cell>
          <cell r="N654">
            <v>1</v>
          </cell>
          <cell r="O654">
            <v>1</v>
          </cell>
          <cell r="P654">
            <v>2</v>
          </cell>
        </row>
        <row r="655">
          <cell r="A655">
            <v>90565629</v>
          </cell>
          <cell r="B655" t="str">
            <v>G1</v>
          </cell>
          <cell r="C655" t="str">
            <v>GS</v>
          </cell>
          <cell r="D655" t="str">
            <v>CEVA</v>
          </cell>
          <cell r="E655" t="str">
            <v>MG-A-13C</v>
          </cell>
          <cell r="F655" t="str">
            <v>BUJAO DOBRAD</v>
          </cell>
          <cell r="G655" t="str">
            <v>A RAYMOND</v>
          </cell>
          <cell r="H655">
            <v>500</v>
          </cell>
          <cell r="I655">
            <v>2001</v>
          </cell>
          <cell r="J655">
            <v>0</v>
          </cell>
          <cell r="K655">
            <v>2</v>
          </cell>
        </row>
        <row r="656">
          <cell r="A656">
            <v>93244988</v>
          </cell>
          <cell r="C656" t="str">
            <v>PF</v>
          </cell>
          <cell r="D656" t="str">
            <v>CEVA</v>
          </cell>
          <cell r="E656" t="str">
            <v>MG-I-04</v>
          </cell>
          <cell r="F656" t="str">
            <v>PROT CARTER</v>
          </cell>
          <cell r="G656" t="str">
            <v xml:space="preserve"> FILOAUTO</v>
          </cell>
          <cell r="H656">
            <v>80</v>
          </cell>
          <cell r="I656" t="str">
            <v>DOLLY</v>
          </cell>
          <cell r="J656">
            <v>0</v>
          </cell>
          <cell r="M656" t="str">
            <v>F23</v>
          </cell>
          <cell r="N656">
            <v>4</v>
          </cell>
          <cell r="O656">
            <v>2</v>
          </cell>
          <cell r="P656">
            <v>5</v>
          </cell>
        </row>
        <row r="657">
          <cell r="A657">
            <v>93254997</v>
          </cell>
          <cell r="B657" t="str">
            <v>G1</v>
          </cell>
          <cell r="C657" t="str">
            <v>GS</v>
          </cell>
          <cell r="D657" t="str">
            <v>CEVA</v>
          </cell>
          <cell r="E657" t="str">
            <v>MG-E-04</v>
          </cell>
          <cell r="F657" t="str">
            <v>ISOLAN.C L</v>
          </cell>
          <cell r="G657" t="str">
            <v>INYLBRA</v>
          </cell>
          <cell r="H657">
            <v>150</v>
          </cell>
          <cell r="I657" t="str">
            <v>0C354016</v>
          </cell>
          <cell r="J657">
            <v>0</v>
          </cell>
          <cell r="K657" t="str">
            <v>PEND</v>
          </cell>
          <cell r="M657" t="str">
            <v>F23</v>
          </cell>
          <cell r="N657">
            <v>1</v>
          </cell>
        </row>
        <row r="658">
          <cell r="A658">
            <v>93254998</v>
          </cell>
          <cell r="B658" t="str">
            <v>G1</v>
          </cell>
          <cell r="C658" t="str">
            <v>GS</v>
          </cell>
          <cell r="D658" t="str">
            <v>CEVA</v>
          </cell>
          <cell r="E658" t="str">
            <v>MG-E-04</v>
          </cell>
          <cell r="F658" t="str">
            <v>ISOLA C LD</v>
          </cell>
          <cell r="G658" t="str">
            <v>INYLBRA</v>
          </cell>
          <cell r="H658">
            <v>150</v>
          </cell>
          <cell r="I658" t="str">
            <v>0C354016</v>
          </cell>
          <cell r="J658">
            <v>0</v>
          </cell>
          <cell r="K658" t="str">
            <v>PEND</v>
          </cell>
          <cell r="M658" t="str">
            <v>F23</v>
          </cell>
          <cell r="N658">
            <v>1</v>
          </cell>
        </row>
        <row r="659">
          <cell r="A659">
            <v>93278591</v>
          </cell>
          <cell r="B659" t="str">
            <v>G1</v>
          </cell>
          <cell r="C659" t="str">
            <v>PN</v>
          </cell>
          <cell r="D659" t="str">
            <v>CEVA</v>
          </cell>
          <cell r="E659" t="str">
            <v>ÁREA TRANSF.</v>
          </cell>
          <cell r="F659" t="str">
            <v>ISOL B LE 5P</v>
          </cell>
          <cell r="G659" t="str">
            <v>RIETER AUT B</v>
          </cell>
          <cell r="H659">
            <v>120</v>
          </cell>
          <cell r="I659" t="str">
            <v>1/2 H20</v>
          </cell>
          <cell r="J659">
            <v>0</v>
          </cell>
          <cell r="K659">
            <v>1</v>
          </cell>
          <cell r="N659">
            <v>1</v>
          </cell>
          <cell r="O659">
            <v>1</v>
          </cell>
          <cell r="P659">
            <v>2</v>
          </cell>
        </row>
        <row r="660">
          <cell r="A660">
            <v>93278592</v>
          </cell>
          <cell r="B660" t="str">
            <v>G1</v>
          </cell>
          <cell r="C660" t="str">
            <v>PN</v>
          </cell>
          <cell r="D660" t="str">
            <v>CEVA</v>
          </cell>
          <cell r="E660" t="str">
            <v>ÁREA TRANSF.</v>
          </cell>
          <cell r="F660" t="str">
            <v>ISOL B LD 5P</v>
          </cell>
          <cell r="G660" t="str">
            <v>RIETER AUT B</v>
          </cell>
          <cell r="H660">
            <v>120</v>
          </cell>
          <cell r="I660" t="str">
            <v>1/2 H20</v>
          </cell>
          <cell r="J660">
            <v>0</v>
          </cell>
          <cell r="K660">
            <v>1</v>
          </cell>
          <cell r="N660">
            <v>1</v>
          </cell>
          <cell r="O660">
            <v>1</v>
          </cell>
          <cell r="P660">
            <v>2</v>
          </cell>
        </row>
        <row r="661">
          <cell r="A661">
            <v>93305482</v>
          </cell>
          <cell r="B661" t="str">
            <v>G1</v>
          </cell>
          <cell r="C661" t="str">
            <v>PF</v>
          </cell>
          <cell r="D661" t="str">
            <v>PEL</v>
          </cell>
          <cell r="E661" t="str">
            <v>MG-B-08</v>
          </cell>
          <cell r="F661" t="str">
            <v>CX DE AR</v>
          </cell>
          <cell r="G661" t="str">
            <v>PELZER</v>
          </cell>
          <cell r="H661">
            <v>60</v>
          </cell>
          <cell r="I661" t="str">
            <v>CESTO</v>
          </cell>
          <cell r="J661">
            <v>0</v>
          </cell>
          <cell r="K661">
            <v>1</v>
          </cell>
          <cell r="M661" t="str">
            <v>F23</v>
          </cell>
          <cell r="N661">
            <v>4</v>
          </cell>
          <cell r="O661">
            <v>2</v>
          </cell>
          <cell r="P661">
            <v>5</v>
          </cell>
        </row>
        <row r="662">
          <cell r="A662">
            <v>93337194</v>
          </cell>
          <cell r="B662" t="str">
            <v>G1</v>
          </cell>
          <cell r="D662" t="str">
            <v>CEVA</v>
          </cell>
          <cell r="E662" t="str">
            <v>ÁREA TRANSF.</v>
          </cell>
          <cell r="F662" t="str">
            <v>ISOL PLANO</v>
          </cell>
          <cell r="G662" t="str">
            <v>RIETER AUT B</v>
          </cell>
          <cell r="H662">
            <v>20</v>
          </cell>
          <cell r="I662" t="str">
            <v>DOLLY</v>
          </cell>
          <cell r="J662">
            <v>0</v>
          </cell>
          <cell r="K662" t="str">
            <v>PEND</v>
          </cell>
        </row>
        <row r="663">
          <cell r="A663">
            <v>93340054</v>
          </cell>
          <cell r="B663" t="str">
            <v>G1</v>
          </cell>
          <cell r="D663" t="str">
            <v>CEVA</v>
          </cell>
          <cell r="E663" t="str">
            <v>ÁREA TRANSF.</v>
          </cell>
          <cell r="F663" t="str">
            <v>MANGUEIRA A/C</v>
          </cell>
          <cell r="G663" t="str">
            <v xml:space="preserve"> TI BUNDY</v>
          </cell>
          <cell r="H663">
            <v>150</v>
          </cell>
          <cell r="I663" t="str">
            <v>DOLLY</v>
          </cell>
          <cell r="J663">
            <v>0</v>
          </cell>
          <cell r="K663">
            <v>1</v>
          </cell>
        </row>
        <row r="664">
          <cell r="A664">
            <v>93341266</v>
          </cell>
          <cell r="B664" t="str">
            <v>G1</v>
          </cell>
          <cell r="D664" t="str">
            <v>CEVA</v>
          </cell>
          <cell r="E664" t="str">
            <v>MG-F-14</v>
          </cell>
          <cell r="F664" t="str">
            <v>TP CXRD LD PR</v>
          </cell>
          <cell r="G664" t="str">
            <v>INYLBRA</v>
          </cell>
          <cell r="H664">
            <v>60</v>
          </cell>
          <cell r="I664" t="str">
            <v>DOLLIE</v>
          </cell>
          <cell r="J664">
            <v>0</v>
          </cell>
          <cell r="K664" t="str">
            <v>PEND</v>
          </cell>
        </row>
        <row r="665">
          <cell r="A665">
            <v>93341662</v>
          </cell>
          <cell r="B665" t="str">
            <v>G1</v>
          </cell>
          <cell r="D665" t="str">
            <v>CEVA</v>
          </cell>
          <cell r="E665" t="str">
            <v>RIETER</v>
          </cell>
          <cell r="F665" t="str">
            <v>ANTI RUIDO CELTA 5P</v>
          </cell>
          <cell r="G665" t="str">
            <v>RIETER GRAVATAÍ</v>
          </cell>
          <cell r="H665">
            <v>16</v>
          </cell>
          <cell r="I665" t="str">
            <v>00DOLLIE</v>
          </cell>
          <cell r="J665">
            <v>0</v>
          </cell>
        </row>
        <row r="666">
          <cell r="A666">
            <v>93341663</v>
          </cell>
          <cell r="B666" t="str">
            <v>G1</v>
          </cell>
          <cell r="D666" t="str">
            <v>CEVA</v>
          </cell>
          <cell r="E666" t="str">
            <v>RIETER</v>
          </cell>
          <cell r="F666" t="str">
            <v>ANTI RUIDO CELTA 3P</v>
          </cell>
          <cell r="G666" t="str">
            <v>RIETER GRAVATAÍ</v>
          </cell>
          <cell r="H666">
            <v>16</v>
          </cell>
          <cell r="I666" t="str">
            <v>00DOLLIE</v>
          </cell>
          <cell r="J666">
            <v>0</v>
          </cell>
        </row>
        <row r="667">
          <cell r="A667">
            <v>93344903</v>
          </cell>
          <cell r="B667" t="str">
            <v>G1</v>
          </cell>
          <cell r="D667" t="str">
            <v>CEVA</v>
          </cell>
          <cell r="E667" t="str">
            <v>MG-A-11C</v>
          </cell>
          <cell r="F667" t="str">
            <v>SUPORTE-IN</v>
          </cell>
          <cell r="G667" t="str">
            <v>PST INDUSTRI</v>
          </cell>
          <cell r="H667">
            <v>60</v>
          </cell>
          <cell r="I667">
            <v>2001</v>
          </cell>
          <cell r="J667">
            <v>0</v>
          </cell>
          <cell r="K667">
            <v>3</v>
          </cell>
        </row>
        <row r="668">
          <cell r="A668" t="str">
            <v>93344918</v>
          </cell>
          <cell r="B668" t="str">
            <v>G1</v>
          </cell>
          <cell r="D668" t="str">
            <v>CEVA</v>
          </cell>
          <cell r="E668" t="str">
            <v>MG-A-14A</v>
          </cell>
          <cell r="F668" t="str">
            <v>ETQ AC DELCO</v>
          </cell>
          <cell r="G668" t="str">
            <v>JL</v>
          </cell>
          <cell r="H668">
            <v>2000</v>
          </cell>
          <cell r="I668">
            <v>2002</v>
          </cell>
          <cell r="J668">
            <v>0</v>
          </cell>
          <cell r="K668">
            <v>1</v>
          </cell>
        </row>
        <row r="669">
          <cell r="A669">
            <v>93346427</v>
          </cell>
          <cell r="B669" t="str">
            <v>G1</v>
          </cell>
          <cell r="D669" t="str">
            <v>CEVA</v>
          </cell>
          <cell r="E669" t="str">
            <v>MG-A-10</v>
          </cell>
          <cell r="F669" t="str">
            <v>COL B SUPERIOR</v>
          </cell>
          <cell r="G669" t="str">
            <v>PELZER</v>
          </cell>
          <cell r="H669">
            <v>60</v>
          </cell>
          <cell r="I669" t="str">
            <v>CESTO</v>
          </cell>
          <cell r="J669">
            <v>0</v>
          </cell>
          <cell r="K669">
            <v>1</v>
          </cell>
        </row>
        <row r="670">
          <cell r="A670">
            <v>93346435</v>
          </cell>
          <cell r="B670" t="str">
            <v>G1</v>
          </cell>
          <cell r="D670" t="str">
            <v>PEL</v>
          </cell>
          <cell r="E670" t="str">
            <v>MG-B-06</v>
          </cell>
          <cell r="F670" t="str">
            <v>COL C SUP 5P</v>
          </cell>
          <cell r="G670" t="str">
            <v>PELZER</v>
          </cell>
          <cell r="H670">
            <v>15</v>
          </cell>
          <cell r="I670" t="str">
            <v>RACK</v>
          </cell>
          <cell r="J670">
            <v>1</v>
          </cell>
          <cell r="K670">
            <v>2</v>
          </cell>
        </row>
        <row r="671">
          <cell r="A671">
            <v>93347008</v>
          </cell>
          <cell r="F671" t="str">
            <v>TAPETE MAXX</v>
          </cell>
        </row>
        <row r="672">
          <cell r="A672">
            <v>93347505</v>
          </cell>
          <cell r="B672" t="str">
            <v>G1</v>
          </cell>
          <cell r="D672" t="str">
            <v>CEVA</v>
          </cell>
          <cell r="E672" t="str">
            <v>ÁREA TRANSF.</v>
          </cell>
          <cell r="F672" t="str">
            <v>DASH LIFE</v>
          </cell>
          <cell r="G672" t="str">
            <v xml:space="preserve"> RIETER AUT B</v>
          </cell>
          <cell r="H672">
            <v>30</v>
          </cell>
          <cell r="I672" t="str">
            <v>DOLLY</v>
          </cell>
          <cell r="J672">
            <v>0</v>
          </cell>
          <cell r="K672">
            <v>2</v>
          </cell>
        </row>
        <row r="673">
          <cell r="A673">
            <v>93347505</v>
          </cell>
          <cell r="B673" t="str">
            <v>G1</v>
          </cell>
          <cell r="D673" t="str">
            <v>CEVA</v>
          </cell>
          <cell r="E673" t="str">
            <v>ÁREA TRANSF.</v>
          </cell>
          <cell r="F673" t="str">
            <v>DASH LIFE</v>
          </cell>
          <cell r="G673" t="str">
            <v xml:space="preserve"> RIETER AUT B</v>
          </cell>
          <cell r="H673">
            <v>30</v>
          </cell>
          <cell r="I673" t="str">
            <v>DOLLY</v>
          </cell>
          <cell r="J673">
            <v>0</v>
          </cell>
          <cell r="K673">
            <v>2</v>
          </cell>
        </row>
        <row r="674">
          <cell r="A674">
            <v>93347505</v>
          </cell>
          <cell r="B674" t="str">
            <v>G1</v>
          </cell>
          <cell r="D674" t="str">
            <v>CEVA</v>
          </cell>
          <cell r="E674" t="str">
            <v>ÁREA TRANSF.</v>
          </cell>
          <cell r="F674" t="str">
            <v>DASH LIFE</v>
          </cell>
          <cell r="G674" t="str">
            <v xml:space="preserve"> RIETER AUT B</v>
          </cell>
          <cell r="H674">
            <v>30</v>
          </cell>
          <cell r="I674" t="str">
            <v>DOLLY</v>
          </cell>
          <cell r="J674">
            <v>0</v>
          </cell>
          <cell r="K674">
            <v>2</v>
          </cell>
        </row>
        <row r="675">
          <cell r="A675">
            <v>94741950</v>
          </cell>
          <cell r="B675" t="str">
            <v>G1</v>
          </cell>
          <cell r="D675" t="str">
            <v>CEVA</v>
          </cell>
          <cell r="E675" t="str">
            <v>MG-C1-06</v>
          </cell>
          <cell r="F675" t="str">
            <v>CINTO 3PTA</v>
          </cell>
          <cell r="G675" t="str">
            <v>CHRIS</v>
          </cell>
          <cell r="H675" t="str">
            <v>114</v>
          </cell>
          <cell r="I675" t="str">
            <v>H20</v>
          </cell>
          <cell r="J675">
            <v>0</v>
          </cell>
          <cell r="K675">
            <v>1</v>
          </cell>
        </row>
        <row r="676">
          <cell r="A676">
            <v>93354954</v>
          </cell>
          <cell r="B676" t="str">
            <v>G1</v>
          </cell>
          <cell r="D676" t="str">
            <v>CEVA</v>
          </cell>
          <cell r="E676" t="str">
            <v>MG-A-14A</v>
          </cell>
          <cell r="F676" t="str">
            <v>ETQ AR COND</v>
          </cell>
          <cell r="G676" t="str">
            <v>JL</v>
          </cell>
          <cell r="H676">
            <v>1000</v>
          </cell>
          <cell r="I676">
            <v>2001</v>
          </cell>
          <cell r="J676">
            <v>0</v>
          </cell>
          <cell r="K676">
            <v>1</v>
          </cell>
        </row>
        <row r="677">
          <cell r="A677">
            <v>93355456</v>
          </cell>
          <cell r="B677" t="str">
            <v>G1</v>
          </cell>
          <cell r="D677" t="str">
            <v>CEVA</v>
          </cell>
          <cell r="E677" t="str">
            <v>PT - USO</v>
          </cell>
          <cell r="F677" t="str">
            <v>SUSP LD NG RI</v>
          </cell>
          <cell r="G677" t="str">
            <v>DELPHI</v>
          </cell>
          <cell r="H677">
            <v>1</v>
          </cell>
          <cell r="I677" t="str">
            <v>DOLLY</v>
          </cell>
          <cell r="J677">
            <v>0</v>
          </cell>
        </row>
        <row r="678">
          <cell r="A678">
            <v>93355457</v>
          </cell>
          <cell r="B678" t="str">
            <v>G1</v>
          </cell>
          <cell r="D678" t="str">
            <v>CEVA</v>
          </cell>
          <cell r="E678" t="str">
            <v>PT - USO</v>
          </cell>
          <cell r="F678" t="str">
            <v>SUSP LE NG RJ</v>
          </cell>
          <cell r="G678" t="str">
            <v>DELPHI</v>
          </cell>
          <cell r="H678">
            <v>1</v>
          </cell>
          <cell r="I678" t="str">
            <v>DOLLY</v>
          </cell>
          <cell r="J678">
            <v>0</v>
          </cell>
        </row>
        <row r="679">
          <cell r="A679">
            <v>93355458</v>
          </cell>
          <cell r="B679" t="str">
            <v>G1</v>
          </cell>
          <cell r="D679" t="str">
            <v>CEVA</v>
          </cell>
          <cell r="E679" t="str">
            <v>PT - USO</v>
          </cell>
          <cell r="F679" t="str">
            <v>SUSP LD NG RJ</v>
          </cell>
          <cell r="G679" t="str">
            <v>DELPHI</v>
          </cell>
          <cell r="H679">
            <v>1</v>
          </cell>
          <cell r="I679" t="str">
            <v>DOLLY</v>
          </cell>
          <cell r="J679">
            <v>0</v>
          </cell>
        </row>
        <row r="680">
          <cell r="A680">
            <v>93355461</v>
          </cell>
          <cell r="B680" t="str">
            <v>G1</v>
          </cell>
          <cell r="D680" t="str">
            <v>CEVA</v>
          </cell>
          <cell r="E680" t="str">
            <v>PT - USO</v>
          </cell>
          <cell r="F680" t="str">
            <v>SUSP LE NG RL</v>
          </cell>
          <cell r="G680" t="str">
            <v>DELPHI</v>
          </cell>
          <cell r="H680">
            <v>1</v>
          </cell>
          <cell r="I680" t="str">
            <v>DOLLY</v>
          </cell>
          <cell r="J680">
            <v>0</v>
          </cell>
        </row>
        <row r="681">
          <cell r="A681">
            <v>93355462</v>
          </cell>
          <cell r="B681" t="str">
            <v>G1</v>
          </cell>
          <cell r="D681" t="str">
            <v>CEVA</v>
          </cell>
          <cell r="E681" t="str">
            <v>PT - USO</v>
          </cell>
          <cell r="F681" t="str">
            <v>SUSP LD NG RL</v>
          </cell>
          <cell r="G681" t="str">
            <v>DELPHI</v>
          </cell>
          <cell r="H681">
            <v>1</v>
          </cell>
          <cell r="I681" t="str">
            <v>DOLLY</v>
          </cell>
          <cell r="J681">
            <v>0</v>
          </cell>
        </row>
        <row r="682">
          <cell r="A682">
            <v>93357487</v>
          </cell>
          <cell r="B682" t="str">
            <v>G1</v>
          </cell>
          <cell r="D682" t="str">
            <v>CEVA</v>
          </cell>
          <cell r="E682" t="str">
            <v>MG-A-11</v>
          </cell>
          <cell r="F682" t="str">
            <v>COL B 3P</v>
          </cell>
          <cell r="G682" t="str">
            <v xml:space="preserve"> PELZER </v>
          </cell>
          <cell r="H682">
            <v>45</v>
          </cell>
          <cell r="I682" t="str">
            <v>DOLLY</v>
          </cell>
          <cell r="J682">
            <v>0</v>
          </cell>
          <cell r="K682">
            <v>1</v>
          </cell>
        </row>
        <row r="683">
          <cell r="A683">
            <v>93365303</v>
          </cell>
          <cell r="B683" t="str">
            <v>G1</v>
          </cell>
          <cell r="D683" t="str">
            <v>GES</v>
          </cell>
          <cell r="E683" t="str">
            <v>MG-C-03</v>
          </cell>
          <cell r="F683" t="str">
            <v>DEF CALOR FR</v>
          </cell>
          <cell r="G683" t="str">
            <v>GESTAMP</v>
          </cell>
          <cell r="H683">
            <v>130</v>
          </cell>
          <cell r="I683" t="str">
            <v>DOLLY</v>
          </cell>
          <cell r="J683">
            <v>0</v>
          </cell>
          <cell r="K683">
            <v>1</v>
          </cell>
        </row>
        <row r="684">
          <cell r="A684">
            <v>93377903</v>
          </cell>
          <cell r="B684" t="str">
            <v>G1</v>
          </cell>
          <cell r="D684" t="str">
            <v>CEVA</v>
          </cell>
          <cell r="E684" t="str">
            <v>MG-D-10</v>
          </cell>
          <cell r="F684" t="str">
            <v xml:space="preserve"> LANTERNA NG </v>
          </cell>
          <cell r="G684" t="str">
            <v xml:space="preserve">ARTEB </v>
          </cell>
          <cell r="H684">
            <v>30</v>
          </cell>
          <cell r="I684" t="str">
            <v>DOLLIE</v>
          </cell>
          <cell r="J684">
            <v>0</v>
          </cell>
          <cell r="K684" t="str">
            <v>PEND</v>
          </cell>
        </row>
        <row r="685">
          <cell r="A685">
            <v>93378435</v>
          </cell>
          <cell r="B685" t="str">
            <v>G1</v>
          </cell>
          <cell r="D685" t="str">
            <v>CEVA</v>
          </cell>
          <cell r="E685" t="str">
            <v>MG-A-05</v>
          </cell>
          <cell r="F685" t="str">
            <v>FENDER LE</v>
          </cell>
          <cell r="G685" t="str">
            <v>PELZER</v>
          </cell>
          <cell r="H685">
            <v>60</v>
          </cell>
          <cell r="I685" t="str">
            <v>CESTO</v>
          </cell>
          <cell r="J685">
            <v>1</v>
          </cell>
          <cell r="K685">
            <v>2</v>
          </cell>
        </row>
        <row r="686">
          <cell r="A686">
            <v>93378436</v>
          </cell>
          <cell r="B686" t="str">
            <v>G1</v>
          </cell>
          <cell r="D686" t="str">
            <v>PEL</v>
          </cell>
          <cell r="E686" t="str">
            <v>MG-A-02</v>
          </cell>
          <cell r="F686" t="str">
            <v>FENDER LD</v>
          </cell>
          <cell r="G686" t="str">
            <v>PELZER</v>
          </cell>
          <cell r="H686">
            <v>60</v>
          </cell>
          <cell r="I686" t="str">
            <v>CESTO</v>
          </cell>
          <cell r="J686">
            <v>1</v>
          </cell>
          <cell r="K686">
            <v>2</v>
          </cell>
        </row>
        <row r="687">
          <cell r="A687">
            <v>93381498</v>
          </cell>
          <cell r="B687" t="str">
            <v>G1</v>
          </cell>
          <cell r="D687" t="str">
            <v>CEVA</v>
          </cell>
          <cell r="E687" t="str">
            <v>MG-F-14</v>
          </cell>
          <cell r="F687" t="str">
            <v>TP CXRD LD PR</v>
          </cell>
          <cell r="G687" t="str">
            <v>INYLBRA</v>
          </cell>
          <cell r="H687">
            <v>60</v>
          </cell>
          <cell r="I687" t="str">
            <v>DOLLY</v>
          </cell>
          <cell r="J687">
            <v>0</v>
          </cell>
          <cell r="K687">
            <v>1</v>
          </cell>
        </row>
        <row r="688">
          <cell r="A688">
            <v>93381512</v>
          </cell>
          <cell r="B688" t="str">
            <v>G1</v>
          </cell>
          <cell r="D688" t="str">
            <v>CEVA</v>
          </cell>
          <cell r="E688" t="str">
            <v>MG-F-05</v>
          </cell>
          <cell r="F688" t="str">
            <v>GUARN PRISMA</v>
          </cell>
          <cell r="G688" t="str">
            <v>SAARGUMMI</v>
          </cell>
          <cell r="H688">
            <v>100</v>
          </cell>
          <cell r="I688" t="str">
            <v>ARTOK</v>
          </cell>
          <cell r="J688">
            <v>0</v>
          </cell>
          <cell r="K688">
            <v>1</v>
          </cell>
        </row>
        <row r="689">
          <cell r="A689">
            <v>93381532</v>
          </cell>
          <cell r="B689" t="str">
            <v>G1</v>
          </cell>
          <cell r="D689" t="str">
            <v>PEL</v>
          </cell>
          <cell r="E689" t="str">
            <v>MG-B-11</v>
          </cell>
          <cell r="F689" t="str">
            <v>SLIDER T/D PR</v>
          </cell>
          <cell r="G689" t="str">
            <v>PELZER</v>
          </cell>
          <cell r="H689">
            <v>150</v>
          </cell>
          <cell r="I689" t="str">
            <v>CESTO</v>
          </cell>
          <cell r="J689">
            <v>0</v>
          </cell>
          <cell r="K689">
            <v>1</v>
          </cell>
        </row>
        <row r="690">
          <cell r="A690">
            <v>93381533</v>
          </cell>
          <cell r="B690" t="str">
            <v>G1</v>
          </cell>
          <cell r="D690" t="str">
            <v>PEL</v>
          </cell>
          <cell r="E690" t="str">
            <v>MG-A-09</v>
          </cell>
          <cell r="F690" t="str">
            <v>SLIDER T/E PR</v>
          </cell>
          <cell r="G690" t="str">
            <v>PELZER</v>
          </cell>
          <cell r="H690">
            <v>150</v>
          </cell>
          <cell r="I690" t="str">
            <v>CESTO</v>
          </cell>
          <cell r="J690">
            <v>0</v>
          </cell>
          <cell r="K690">
            <v>1</v>
          </cell>
        </row>
        <row r="691">
          <cell r="A691">
            <v>93381899</v>
          </cell>
          <cell r="B691" t="str">
            <v>G1</v>
          </cell>
          <cell r="D691" t="str">
            <v>CEVA</v>
          </cell>
          <cell r="E691" t="str">
            <v>MG-E-11</v>
          </cell>
          <cell r="F691" t="str">
            <v xml:space="preserve"> LANTERNA PR</v>
          </cell>
          <cell r="G691" t="str">
            <v>ARTEB</v>
          </cell>
          <cell r="H691">
            <v>30</v>
          </cell>
          <cell r="I691" t="str">
            <v>DOLLY</v>
          </cell>
          <cell r="J691">
            <v>0</v>
          </cell>
          <cell r="K691" t="str">
            <v>PEND</v>
          </cell>
        </row>
        <row r="692">
          <cell r="A692">
            <v>93381899</v>
          </cell>
          <cell r="B692" t="str">
            <v>G1</v>
          </cell>
          <cell r="D692" t="str">
            <v>CEVA</v>
          </cell>
          <cell r="E692" t="str">
            <v>MG-E-11</v>
          </cell>
          <cell r="F692" t="str">
            <v xml:space="preserve"> LANTERNA PR</v>
          </cell>
          <cell r="G692" t="str">
            <v>ARTEB</v>
          </cell>
          <cell r="H692">
            <v>30</v>
          </cell>
          <cell r="I692" t="str">
            <v>DOLLY</v>
          </cell>
          <cell r="J692">
            <v>0</v>
          </cell>
          <cell r="K692" t="str">
            <v>PEND</v>
          </cell>
        </row>
        <row r="693">
          <cell r="A693">
            <v>94741951</v>
          </cell>
          <cell r="B693" t="str">
            <v>G1</v>
          </cell>
          <cell r="D693" t="str">
            <v>CEVA</v>
          </cell>
          <cell r="E693" t="str">
            <v>MG-C1-07</v>
          </cell>
          <cell r="F693" t="str">
            <v>CINTO 5PTA</v>
          </cell>
          <cell r="G693" t="str">
            <v>CHRIS</v>
          </cell>
          <cell r="H693" t="str">
            <v>114</v>
          </cell>
          <cell r="I693" t="str">
            <v>H20</v>
          </cell>
          <cell r="J693">
            <v>0</v>
          </cell>
          <cell r="K693">
            <v>1</v>
          </cell>
        </row>
        <row r="694">
          <cell r="A694">
            <v>93384682</v>
          </cell>
          <cell r="B694" t="str">
            <v>G1</v>
          </cell>
          <cell r="D694" t="str">
            <v>PEL</v>
          </cell>
          <cell r="E694" t="str">
            <v>MG-A-08</v>
          </cell>
          <cell r="F694" t="str">
            <v>PNL CURVÃO</v>
          </cell>
          <cell r="G694" t="str">
            <v>PELZER</v>
          </cell>
          <cell r="H694">
            <v>90</v>
          </cell>
          <cell r="I694" t="str">
            <v>CESTO</v>
          </cell>
          <cell r="J694">
            <v>0</v>
          </cell>
          <cell r="K694">
            <v>1</v>
          </cell>
        </row>
        <row r="695">
          <cell r="A695">
            <v>93384693</v>
          </cell>
          <cell r="B695" t="str">
            <v>G1</v>
          </cell>
          <cell r="D695" t="str">
            <v>PEL</v>
          </cell>
          <cell r="E695" t="str">
            <v>MG-C-03</v>
          </cell>
          <cell r="F695" t="str">
            <v>COL B INFERIOR</v>
          </cell>
          <cell r="G695" t="str">
            <v>PELZER</v>
          </cell>
          <cell r="H695">
            <v>60</v>
          </cell>
          <cell r="I695" t="str">
            <v>CESTO</v>
          </cell>
          <cell r="J695">
            <v>0</v>
          </cell>
          <cell r="K695">
            <v>1</v>
          </cell>
        </row>
        <row r="696">
          <cell r="A696">
            <v>93384716</v>
          </cell>
          <cell r="B696" t="str">
            <v>G1</v>
          </cell>
          <cell r="D696" t="str">
            <v>PEL</v>
          </cell>
          <cell r="E696" t="str">
            <v>MG-C-04</v>
          </cell>
          <cell r="F696" t="str">
            <v>COLUNA A</v>
          </cell>
          <cell r="G696" t="str">
            <v>PELZER</v>
          </cell>
          <cell r="H696">
            <v>60</v>
          </cell>
          <cell r="I696" t="str">
            <v>CESTO</v>
          </cell>
          <cell r="J696">
            <v>0</v>
          </cell>
          <cell r="K696">
            <v>1</v>
          </cell>
        </row>
        <row r="697">
          <cell r="A697">
            <v>93384737</v>
          </cell>
          <cell r="B697" t="str">
            <v>G1</v>
          </cell>
          <cell r="D697" t="str">
            <v>CEVA</v>
          </cell>
          <cell r="E697" t="str">
            <v>MG-C-05</v>
          </cell>
          <cell r="F697" t="str">
            <v>COL C INF 5P</v>
          </cell>
          <cell r="G697" t="str">
            <v>PELZER</v>
          </cell>
          <cell r="H697">
            <v>32</v>
          </cell>
          <cell r="I697" t="str">
            <v>DOLLY</v>
          </cell>
          <cell r="J697">
            <v>0</v>
          </cell>
          <cell r="K697">
            <v>1</v>
          </cell>
        </row>
        <row r="698">
          <cell r="A698">
            <v>93386110</v>
          </cell>
          <cell r="F698" t="str">
            <v>TAPETE 5P</v>
          </cell>
        </row>
        <row r="699">
          <cell r="A699">
            <v>93386141</v>
          </cell>
          <cell r="B699" t="str">
            <v>G1</v>
          </cell>
          <cell r="D699" t="str">
            <v>CEVA</v>
          </cell>
          <cell r="E699" t="str">
            <v>MG-A-13A</v>
          </cell>
          <cell r="F699" t="str">
            <v>ETIQUETA ADITIVO</v>
          </cell>
          <cell r="G699" t="str">
            <v>JL</v>
          </cell>
          <cell r="H699">
            <v>100</v>
          </cell>
          <cell r="I699">
            <v>2001</v>
          </cell>
          <cell r="J699">
            <v>0</v>
          </cell>
          <cell r="K699">
            <v>1</v>
          </cell>
        </row>
        <row r="700">
          <cell r="A700">
            <v>93386558</v>
          </cell>
          <cell r="B700" t="str">
            <v>G1</v>
          </cell>
          <cell r="D700" t="str">
            <v>CEVA</v>
          </cell>
          <cell r="E700" t="str">
            <v>MG-C-06</v>
          </cell>
          <cell r="F700" t="str">
            <v>TAP CXRDLD</v>
          </cell>
          <cell r="G700" t="str">
            <v>INYLBRA</v>
          </cell>
          <cell r="H700">
            <v>60</v>
          </cell>
          <cell r="I700" t="str">
            <v>0C354016</v>
          </cell>
          <cell r="J700">
            <v>0</v>
          </cell>
          <cell r="K700">
            <v>1</v>
          </cell>
        </row>
        <row r="701">
          <cell r="A701">
            <v>93386561</v>
          </cell>
          <cell r="B701" t="str">
            <v>G1</v>
          </cell>
          <cell r="D701" t="str">
            <v>CEVA</v>
          </cell>
          <cell r="E701" t="str">
            <v>MG-C-06</v>
          </cell>
          <cell r="F701" t="str">
            <v>TAP CXRDLE</v>
          </cell>
          <cell r="G701" t="str">
            <v>INYLBRA</v>
          </cell>
          <cell r="H701">
            <v>60</v>
          </cell>
          <cell r="I701" t="str">
            <v>0C354016</v>
          </cell>
          <cell r="J701">
            <v>0</v>
          </cell>
          <cell r="K701">
            <v>1</v>
          </cell>
        </row>
        <row r="702">
          <cell r="A702">
            <v>93399887</v>
          </cell>
          <cell r="C702" t="str">
            <v>PF</v>
          </cell>
          <cell r="D702" t="str">
            <v>CEVA</v>
          </cell>
          <cell r="E702" t="str">
            <v>PTO USO</v>
          </cell>
          <cell r="F702" t="str">
            <v>EIXO TRASEIRO</v>
          </cell>
          <cell r="G702" t="str">
            <v xml:space="preserve"> DELPHI</v>
          </cell>
          <cell r="H702">
            <v>10</v>
          </cell>
          <cell r="I702" t="str">
            <v>DOLLIE</v>
          </cell>
          <cell r="J702">
            <v>0</v>
          </cell>
          <cell r="K702" t="str">
            <v>ON SITE</v>
          </cell>
          <cell r="M702" t="str">
            <v>F23</v>
          </cell>
          <cell r="N702">
            <v>2</v>
          </cell>
          <cell r="O702">
            <v>1</v>
          </cell>
          <cell r="P702">
            <v>2</v>
          </cell>
        </row>
        <row r="703">
          <cell r="A703">
            <v>94701047</v>
          </cell>
          <cell r="B703" t="str">
            <v>G1</v>
          </cell>
          <cell r="D703" t="str">
            <v>CEVA</v>
          </cell>
          <cell r="E703" t="str">
            <v>ÁREA TRANSF.</v>
          </cell>
          <cell r="F703" t="str">
            <v>P. PCTE PRISMA</v>
          </cell>
          <cell r="G703" t="str">
            <v>RIETER AUT B</v>
          </cell>
          <cell r="H703">
            <v>40</v>
          </cell>
          <cell r="I703" t="str">
            <v>DOLLY</v>
          </cell>
          <cell r="J703">
            <v>1</v>
          </cell>
          <cell r="K703">
            <v>2</v>
          </cell>
        </row>
        <row r="704">
          <cell r="A704">
            <v>94765288</v>
          </cell>
          <cell r="B704" t="str">
            <v>G1</v>
          </cell>
          <cell r="D704" t="str">
            <v>CEVA</v>
          </cell>
          <cell r="E704" t="str">
            <v>MG-A-02</v>
          </cell>
          <cell r="F704" t="str">
            <v>BATERIA 42AH</v>
          </cell>
          <cell r="G704" t="str">
            <v>JOHNSON CONT</v>
          </cell>
          <cell r="H704">
            <v>75</v>
          </cell>
          <cell r="I704" t="str">
            <v>PALLET</v>
          </cell>
          <cell r="J704">
            <v>0</v>
          </cell>
          <cell r="K704">
            <v>1</v>
          </cell>
        </row>
        <row r="705">
          <cell r="A705">
            <v>94701921</v>
          </cell>
          <cell r="B705" t="str">
            <v>G1</v>
          </cell>
          <cell r="D705" t="str">
            <v>CEVA</v>
          </cell>
          <cell r="E705" t="str">
            <v>MG-B-02</v>
          </cell>
          <cell r="F705" t="str">
            <v>FILTRO 1.0</v>
          </cell>
          <cell r="G705" t="str">
            <v>MANN</v>
          </cell>
          <cell r="H705">
            <v>130</v>
          </cell>
          <cell r="I705" t="str">
            <v>H20</v>
          </cell>
          <cell r="J705">
            <v>0</v>
          </cell>
          <cell r="K705">
            <v>1</v>
          </cell>
        </row>
        <row r="706">
          <cell r="A706">
            <v>94702086</v>
          </cell>
          <cell r="B706" t="str">
            <v>G1</v>
          </cell>
          <cell r="D706" t="str">
            <v>CEVA</v>
          </cell>
          <cell r="E706" t="str">
            <v>PT - USO</v>
          </cell>
          <cell r="F706" t="str">
            <v>SUSP LE PR RG</v>
          </cell>
          <cell r="G706" t="str">
            <v>DELPHI</v>
          </cell>
          <cell r="H706">
            <v>1</v>
          </cell>
          <cell r="I706" t="str">
            <v>DOLLY</v>
          </cell>
          <cell r="J706">
            <v>0</v>
          </cell>
        </row>
        <row r="707">
          <cell r="A707">
            <v>94702087</v>
          </cell>
          <cell r="B707" t="str">
            <v>G1</v>
          </cell>
          <cell r="D707" t="str">
            <v>CEVA</v>
          </cell>
          <cell r="E707" t="str">
            <v>PT - USO</v>
          </cell>
          <cell r="F707" t="str">
            <v>SUSP LD PR RG</v>
          </cell>
          <cell r="G707" t="str">
            <v>DELPHI</v>
          </cell>
          <cell r="H707">
            <v>1</v>
          </cell>
          <cell r="I707" t="str">
            <v>DOLLY</v>
          </cell>
          <cell r="J707">
            <v>0</v>
          </cell>
        </row>
        <row r="708">
          <cell r="A708">
            <v>94702088</v>
          </cell>
          <cell r="B708" t="str">
            <v>G1</v>
          </cell>
          <cell r="D708" t="str">
            <v>CEVA</v>
          </cell>
          <cell r="E708" t="str">
            <v>PT - USO</v>
          </cell>
          <cell r="F708" t="str">
            <v>SUSP LE PR RH</v>
          </cell>
          <cell r="G708" t="str">
            <v>DELPHI</v>
          </cell>
          <cell r="H708">
            <v>1</v>
          </cell>
          <cell r="I708" t="str">
            <v>DOLLY</v>
          </cell>
          <cell r="J708">
            <v>0</v>
          </cell>
        </row>
        <row r="709">
          <cell r="A709">
            <v>94702089</v>
          </cell>
          <cell r="B709" t="str">
            <v>G1</v>
          </cell>
          <cell r="D709" t="str">
            <v>CEVA</v>
          </cell>
          <cell r="E709" t="str">
            <v>PT - USO</v>
          </cell>
          <cell r="F709" t="str">
            <v>SUSP LD PR RH</v>
          </cell>
          <cell r="G709" t="str">
            <v>DELPHI</v>
          </cell>
          <cell r="H709">
            <v>1</v>
          </cell>
          <cell r="I709" t="str">
            <v>DOLLY</v>
          </cell>
          <cell r="J709">
            <v>0</v>
          </cell>
        </row>
        <row r="710">
          <cell r="A710">
            <v>94705475</v>
          </cell>
          <cell r="B710" t="str">
            <v>G1</v>
          </cell>
          <cell r="D710" t="str">
            <v>CEVA</v>
          </cell>
          <cell r="E710" t="str">
            <v>ÁREA TRANSF.</v>
          </cell>
          <cell r="F710" t="str">
            <v>ISOL CURVÃO</v>
          </cell>
          <cell r="G710" t="str">
            <v>RIETER</v>
          </cell>
          <cell r="H710">
            <v>280</v>
          </cell>
          <cell r="I710" t="str">
            <v>DOLLY</v>
          </cell>
          <cell r="J710">
            <v>0</v>
          </cell>
          <cell r="K710">
            <v>1</v>
          </cell>
        </row>
        <row r="711">
          <cell r="A711">
            <v>94706430</v>
          </cell>
          <cell r="B711" t="str">
            <v>G1</v>
          </cell>
          <cell r="D711" t="str">
            <v>CEVA</v>
          </cell>
          <cell r="F711" t="str">
            <v>MANUAL EXPORT</v>
          </cell>
          <cell r="G711" t="str">
            <v>25217D</v>
          </cell>
          <cell r="I711">
            <v>2004</v>
          </cell>
          <cell r="J711">
            <v>0</v>
          </cell>
        </row>
        <row r="712">
          <cell r="A712">
            <v>94706433</v>
          </cell>
          <cell r="B712" t="str">
            <v>G1</v>
          </cell>
          <cell r="D712" t="str">
            <v>CEVA</v>
          </cell>
          <cell r="F712" t="str">
            <v>SUPLEMENTO NG</v>
          </cell>
          <cell r="G712" t="str">
            <v>PANCROM INDU</v>
          </cell>
          <cell r="I712">
            <v>2004</v>
          </cell>
          <cell r="J712">
            <v>0</v>
          </cell>
        </row>
        <row r="713">
          <cell r="A713">
            <v>94708681</v>
          </cell>
          <cell r="B713" t="str">
            <v>G1</v>
          </cell>
          <cell r="D713" t="str">
            <v>CEVA</v>
          </cell>
          <cell r="F713" t="str">
            <v>SELADOR-SU</v>
          </cell>
          <cell r="G713" t="str">
            <v>KK - MGOC</v>
          </cell>
          <cell r="J713">
            <v>0</v>
          </cell>
        </row>
        <row r="714">
          <cell r="A714">
            <v>94710007</v>
          </cell>
          <cell r="B714" t="str">
            <v>G1</v>
          </cell>
          <cell r="D714" t="str">
            <v>CEVA</v>
          </cell>
          <cell r="F714" t="str">
            <v>SUPLEMENTO PRISMA</v>
          </cell>
          <cell r="G714" t="str">
            <v>PANCROM INDU</v>
          </cell>
          <cell r="I714">
            <v>2004</v>
          </cell>
          <cell r="J714">
            <v>0</v>
          </cell>
        </row>
        <row r="715">
          <cell r="A715">
            <v>94710082</v>
          </cell>
          <cell r="B715" t="str">
            <v>G1</v>
          </cell>
          <cell r="D715" t="str">
            <v>CEVA</v>
          </cell>
          <cell r="E715" t="str">
            <v>MG-B-04</v>
          </cell>
          <cell r="F715" t="str">
            <v>COL C C/ AUTO FALANTE</v>
          </cell>
          <cell r="G715" t="str">
            <v>PELZER</v>
          </cell>
          <cell r="H715">
            <v>15</v>
          </cell>
          <cell r="I715" t="str">
            <v>RACK</v>
          </cell>
          <cell r="J715">
            <v>0</v>
          </cell>
          <cell r="K715">
            <v>1</v>
          </cell>
        </row>
        <row r="716">
          <cell r="A716">
            <v>94711449</v>
          </cell>
          <cell r="B716" t="str">
            <v>KK</v>
          </cell>
          <cell r="D716" t="str">
            <v>CEVA</v>
          </cell>
          <cell r="F716" t="str">
            <v>TANQUE CJ-</v>
          </cell>
          <cell r="G716" t="str">
            <v>IPA-SOPLAST</v>
          </cell>
          <cell r="H716">
            <v>10</v>
          </cell>
          <cell r="I716" t="str">
            <v>DOLLY</v>
          </cell>
          <cell r="J716">
            <v>0</v>
          </cell>
          <cell r="K716" t="str">
            <v>PEND</v>
          </cell>
        </row>
        <row r="717">
          <cell r="A717" t="str">
            <v xml:space="preserve"> 94715539</v>
          </cell>
          <cell r="B717" t="str">
            <v>G1</v>
          </cell>
          <cell r="C717" t="str">
            <v>PF</v>
          </cell>
          <cell r="D717" t="str">
            <v>CEVA</v>
          </cell>
          <cell r="E717" t="str">
            <v>MG-B-17C</v>
          </cell>
          <cell r="F717" t="str">
            <v>TRAV CAB ACEL</v>
          </cell>
          <cell r="G717" t="str">
            <v xml:space="preserve"> TRANSTECHNOL</v>
          </cell>
          <cell r="H717">
            <v>700</v>
          </cell>
          <cell r="I717">
            <v>2001</v>
          </cell>
          <cell r="J717">
            <v>0</v>
          </cell>
          <cell r="K717">
            <v>1</v>
          </cell>
          <cell r="M717" t="str">
            <v>F23</v>
          </cell>
          <cell r="N717">
            <v>1</v>
          </cell>
          <cell r="O717">
            <v>1</v>
          </cell>
          <cell r="P717">
            <v>2</v>
          </cell>
        </row>
        <row r="718">
          <cell r="A718">
            <v>94719581</v>
          </cell>
          <cell r="B718" t="str">
            <v>G1</v>
          </cell>
          <cell r="D718" t="str">
            <v>CEVA</v>
          </cell>
          <cell r="E718" t="str">
            <v>MG-A-14C</v>
          </cell>
          <cell r="F718" t="str">
            <v>PARAFUSO-S</v>
          </cell>
          <cell r="G718" t="str">
            <v>CONTINENTAL</v>
          </cell>
          <cell r="H718">
            <v>4000</v>
          </cell>
          <cell r="I718">
            <v>2001</v>
          </cell>
          <cell r="J718">
            <v>0</v>
          </cell>
          <cell r="K718">
            <v>1</v>
          </cell>
        </row>
        <row r="719">
          <cell r="A719">
            <v>94735186</v>
          </cell>
          <cell r="B719" t="str">
            <v>G1</v>
          </cell>
          <cell r="D719" t="str">
            <v>CEVA</v>
          </cell>
          <cell r="E719" t="str">
            <v>MG-B-10</v>
          </cell>
          <cell r="F719" t="str">
            <v xml:space="preserve"> PNL LAT SUPER</v>
          </cell>
          <cell r="G719" t="str">
            <v>PELZER</v>
          </cell>
          <cell r="H719">
            <v>15</v>
          </cell>
          <cell r="I719" t="str">
            <v>RACK</v>
          </cell>
          <cell r="J719">
            <v>0</v>
          </cell>
          <cell r="K719">
            <v>1</v>
          </cell>
        </row>
        <row r="720">
          <cell r="A720">
            <v>94735550</v>
          </cell>
          <cell r="B720" t="str">
            <v>G1</v>
          </cell>
          <cell r="D720" t="str">
            <v>PEL</v>
          </cell>
          <cell r="E720" t="str">
            <v>MG</v>
          </cell>
          <cell r="F720" t="str">
            <v>LATERAL CURVÃO DARK</v>
          </cell>
          <cell r="G720" t="str">
            <v>PELZER</v>
          </cell>
          <cell r="H720">
            <v>90</v>
          </cell>
          <cell r="I720" t="str">
            <v>CESTO</v>
          </cell>
          <cell r="J720">
            <v>0</v>
          </cell>
          <cell r="K720">
            <v>1</v>
          </cell>
        </row>
        <row r="721">
          <cell r="A721">
            <v>94736683</v>
          </cell>
          <cell r="F721" t="str">
            <v xml:space="preserve">TAPETE 5 PORTAS </v>
          </cell>
        </row>
        <row r="722">
          <cell r="A722">
            <v>94738898</v>
          </cell>
          <cell r="B722" t="str">
            <v>G1</v>
          </cell>
          <cell r="D722" t="str">
            <v>CEVA</v>
          </cell>
          <cell r="E722" t="str">
            <v>MG-A-</v>
          </cell>
          <cell r="F722" t="str">
            <v>MANUAL PRISMA</v>
          </cell>
          <cell r="G722" t="str">
            <v>PANCROM INDU</v>
          </cell>
          <cell r="H722">
            <v>40</v>
          </cell>
          <cell r="I722">
            <v>2004</v>
          </cell>
          <cell r="J722">
            <v>80</v>
          </cell>
          <cell r="K722">
            <v>800</v>
          </cell>
        </row>
        <row r="723">
          <cell r="A723">
            <v>94760370</v>
          </cell>
          <cell r="B723" t="str">
            <v>G1</v>
          </cell>
          <cell r="D723" t="str">
            <v>CEVA</v>
          </cell>
          <cell r="E723" t="str">
            <v>MG-A-17</v>
          </cell>
          <cell r="F723" t="str">
            <v>PNL LAT LIFE</v>
          </cell>
          <cell r="G723" t="str">
            <v>PELZER</v>
          </cell>
          <cell r="H723">
            <v>15</v>
          </cell>
          <cell r="I723" t="str">
            <v>RACK</v>
          </cell>
          <cell r="J723">
            <v>1</v>
          </cell>
          <cell r="K723">
            <v>3</v>
          </cell>
        </row>
        <row r="724">
          <cell r="A724">
            <v>94761651</v>
          </cell>
          <cell r="B724" t="str">
            <v>G1</v>
          </cell>
          <cell r="D724" t="str">
            <v>CEVA</v>
          </cell>
          <cell r="E724" t="str">
            <v>MG-D-03</v>
          </cell>
          <cell r="F724" t="str">
            <v>MANUAL NG</v>
          </cell>
          <cell r="G724" t="str">
            <v>PANCROM INDU</v>
          </cell>
          <cell r="H724">
            <v>40</v>
          </cell>
          <cell r="I724">
            <v>2004</v>
          </cell>
          <cell r="J724" t="str">
            <v>5CXs</v>
          </cell>
          <cell r="K724" t="str">
            <v>25CXs</v>
          </cell>
        </row>
        <row r="725">
          <cell r="A725" t="str">
            <v>93254997/8</v>
          </cell>
          <cell r="B725" t="str">
            <v>G1</v>
          </cell>
          <cell r="D725" t="str">
            <v>CEVA</v>
          </cell>
          <cell r="E725" t="str">
            <v>ÁREA TRANSF.</v>
          </cell>
          <cell r="F725" t="str">
            <v>ISOL. COL B 3P</v>
          </cell>
          <cell r="G725" t="str">
            <v>RIETER AUT B</v>
          </cell>
          <cell r="H725">
            <v>100</v>
          </cell>
          <cell r="I725" t="str">
            <v>DOLLY</v>
          </cell>
          <cell r="J725">
            <v>0</v>
          </cell>
          <cell r="K725">
            <v>1</v>
          </cell>
        </row>
        <row r="726">
          <cell r="A726" t="str">
            <v>93337193/4</v>
          </cell>
          <cell r="B726" t="str">
            <v>G1</v>
          </cell>
          <cell r="D726" t="str">
            <v>CEVA</v>
          </cell>
          <cell r="E726" t="str">
            <v>ÁREA TRANSF.</v>
          </cell>
          <cell r="F726" t="str">
            <v>DASH SUPER</v>
          </cell>
          <cell r="G726" t="str">
            <v>RIETER AUT B</v>
          </cell>
          <cell r="H726">
            <v>20</v>
          </cell>
          <cell r="I726" t="str">
            <v>DOLLY</v>
          </cell>
          <cell r="J726">
            <v>1</v>
          </cell>
          <cell r="K726">
            <v>2</v>
          </cell>
        </row>
        <row r="727">
          <cell r="A727" t="str">
            <v>93365302/3</v>
          </cell>
          <cell r="B727" t="str">
            <v>G1</v>
          </cell>
          <cell r="D727" t="str">
            <v>GES</v>
          </cell>
          <cell r="E727" t="str">
            <v>ÁREA TRANSF.</v>
          </cell>
          <cell r="F727" t="str">
            <v xml:space="preserve">DEFLETOR CALOR </v>
          </cell>
          <cell r="G727" t="str">
            <v>GESTAMP</v>
          </cell>
          <cell r="H727">
            <v>130</v>
          </cell>
          <cell r="I727" t="str">
            <v>DOLLY</v>
          </cell>
          <cell r="J727">
            <v>0</v>
          </cell>
          <cell r="K727">
            <v>1</v>
          </cell>
        </row>
        <row r="728">
          <cell r="A728" t="str">
            <v>SEQUENCIADO</v>
          </cell>
          <cell r="B728" t="str">
            <v>G1</v>
          </cell>
          <cell r="D728" t="str">
            <v>CEVA</v>
          </cell>
          <cell r="F728" t="str">
            <v>CHICOTES</v>
          </cell>
          <cell r="G728" t="str">
            <v>YAZAKI</v>
          </cell>
          <cell r="J728">
            <v>0</v>
          </cell>
          <cell r="K728" t="str">
            <v>PEND</v>
          </cell>
        </row>
        <row r="729">
          <cell r="A729" t="str">
            <v>SEQUENCIADO</v>
          </cell>
          <cell r="B729" t="str">
            <v>G1</v>
          </cell>
          <cell r="D729" t="str">
            <v>CEVA</v>
          </cell>
          <cell r="E729" t="str">
            <v>LEAR</v>
          </cell>
          <cell r="F729" t="str">
            <v>FORRO DE TETO</v>
          </cell>
          <cell r="G729" t="str">
            <v>LEAR</v>
          </cell>
          <cell r="H729">
            <v>10</v>
          </cell>
          <cell r="I729" t="str">
            <v>DOLLY</v>
          </cell>
          <cell r="J729">
            <v>0</v>
          </cell>
        </row>
        <row r="730">
          <cell r="A730">
            <v>94734482</v>
          </cell>
          <cell r="F730" t="str">
            <v>MOLD TPA TRAS</v>
          </cell>
        </row>
        <row r="731">
          <cell r="A731">
            <v>94775789</v>
          </cell>
          <cell r="F731" t="str">
            <v>BARRA CROMADA PR (EMB. VAZIA)</v>
          </cell>
        </row>
        <row r="732">
          <cell r="A732" t="str">
            <v>BUFFER</v>
          </cell>
          <cell r="F732" t="str">
            <v>BUFFER DE PORTINHOLAS</v>
          </cell>
        </row>
        <row r="733">
          <cell r="A733" t="str">
            <v>93377946*</v>
          </cell>
          <cell r="B733" t="str">
            <v>G1</v>
          </cell>
          <cell r="D733" t="str">
            <v>CEVA</v>
          </cell>
          <cell r="E733" t="str">
            <v>MG-E-14</v>
          </cell>
          <cell r="F733" t="str">
            <v>JG CHAVES CELTA</v>
          </cell>
          <cell r="G733" t="str">
            <v>VALEOBR</v>
          </cell>
          <cell r="H733">
            <v>15</v>
          </cell>
          <cell r="I733">
            <v>2004</v>
          </cell>
          <cell r="J733">
            <v>1</v>
          </cell>
          <cell r="K733">
            <v>4</v>
          </cell>
          <cell r="L733" t="str">
            <v>19103E-M2</v>
          </cell>
        </row>
        <row r="734">
          <cell r="A734" t="str">
            <v>94714898*</v>
          </cell>
          <cell r="B734" t="str">
            <v>G1</v>
          </cell>
          <cell r="D734" t="str">
            <v>CEVA</v>
          </cell>
          <cell r="E734" t="str">
            <v>MG-E-16</v>
          </cell>
          <cell r="F734" t="str">
            <v>CILINDRO K</v>
          </cell>
          <cell r="G734" t="str">
            <v>VALEOBR</v>
          </cell>
          <cell r="H734">
            <v>15</v>
          </cell>
          <cell r="I734">
            <v>2004</v>
          </cell>
          <cell r="J734">
            <v>1</v>
          </cell>
          <cell r="K734">
            <v>4</v>
          </cell>
          <cell r="L734" t="str">
            <v>19103E-M2</v>
          </cell>
        </row>
        <row r="735">
          <cell r="A735" t="str">
            <v>90225953*</v>
          </cell>
          <cell r="B735" t="str">
            <v>G1</v>
          </cell>
          <cell r="C735" t="str">
            <v>SJ</v>
          </cell>
          <cell r="D735" t="str">
            <v>CEVA</v>
          </cell>
          <cell r="E735" t="str">
            <v>ÁREA TRANSF.</v>
          </cell>
          <cell r="F735" t="str">
            <v>FITA ISOLANTE</v>
          </cell>
          <cell r="G735" t="str">
            <v>RIETER</v>
          </cell>
          <cell r="H735">
            <v>100</v>
          </cell>
          <cell r="I735">
            <v>2001</v>
          </cell>
          <cell r="J735">
            <v>1</v>
          </cell>
          <cell r="K735">
            <v>4</v>
          </cell>
          <cell r="L735" t="str">
            <v>CAB.CERA</v>
          </cell>
          <cell r="M735" t="str">
            <v>F24</v>
          </cell>
          <cell r="N735">
            <v>1</v>
          </cell>
          <cell r="O735">
            <v>1</v>
          </cell>
          <cell r="P735">
            <v>2</v>
          </cell>
        </row>
        <row r="736">
          <cell r="A736">
            <v>9148419</v>
          </cell>
          <cell r="B736" t="str">
            <v>G1</v>
          </cell>
          <cell r="D736" t="str">
            <v>CEVA</v>
          </cell>
          <cell r="F736" t="str">
            <v>ET. TAMPÃO DASH</v>
          </cell>
          <cell r="G736" t="str">
            <v>TESA CONVERT</v>
          </cell>
          <cell r="H736">
            <v>18000</v>
          </cell>
          <cell r="I736" t="str">
            <v>CXPAPEL</v>
          </cell>
          <cell r="J736">
            <v>1</v>
          </cell>
          <cell r="K736">
            <v>2</v>
          </cell>
          <cell r="L736" t="str">
            <v>CAB.CERA</v>
          </cell>
        </row>
        <row r="737">
          <cell r="A737" t="str">
            <v>93252605.</v>
          </cell>
          <cell r="B737" t="str">
            <v>G1</v>
          </cell>
          <cell r="C737" t="str">
            <v>CEVA</v>
          </cell>
          <cell r="D737" t="str">
            <v>CEVA</v>
          </cell>
          <cell r="E737" t="str">
            <v>GA</v>
          </cell>
          <cell r="F737" t="str">
            <v>ESPACADOR 5P</v>
          </cell>
          <cell r="G737" t="str">
            <v>SCORPIOS</v>
          </cell>
          <cell r="H737">
            <v>500</v>
          </cell>
          <cell r="I737">
            <v>2001</v>
          </cell>
          <cell r="J737">
            <v>0</v>
          </cell>
          <cell r="K737">
            <v>3</v>
          </cell>
          <cell r="L737" t="str">
            <v>19120E</v>
          </cell>
        </row>
        <row r="738">
          <cell r="A738" t="str">
            <v>93267831.</v>
          </cell>
          <cell r="B738" t="str">
            <v>G1</v>
          </cell>
          <cell r="C738" t="str">
            <v>CEVA</v>
          </cell>
          <cell r="D738" t="str">
            <v>CEVA</v>
          </cell>
          <cell r="E738" t="str">
            <v>GA</v>
          </cell>
          <cell r="F738" t="str">
            <v>ESPACADOR 3P</v>
          </cell>
          <cell r="G738" t="str">
            <v>SCORPIOS</v>
          </cell>
          <cell r="H738">
            <v>300</v>
          </cell>
          <cell r="I738">
            <v>2001</v>
          </cell>
          <cell r="J738">
            <v>0</v>
          </cell>
          <cell r="K738">
            <v>4</v>
          </cell>
          <cell r="L738" t="str">
            <v>19120E</v>
          </cell>
          <cell r="N738">
            <v>1</v>
          </cell>
        </row>
        <row r="739">
          <cell r="A739">
            <v>52046112</v>
          </cell>
          <cell r="F739" t="str">
            <v>MOD. CJ CONTR CARROC</v>
          </cell>
        </row>
        <row r="740">
          <cell r="A740">
            <v>52046113</v>
          </cell>
          <cell r="F740" t="str">
            <v>MOD. CJ CONTR CARROC</v>
          </cell>
        </row>
        <row r="741">
          <cell r="A741">
            <v>96943591</v>
          </cell>
          <cell r="E741" t="str">
            <v>GA</v>
          </cell>
          <cell r="F741" t="str">
            <v>SUPORTE-MCC</v>
          </cell>
          <cell r="G741" t="str">
            <v>CHUNIL</v>
          </cell>
          <cell r="H741">
            <v>150</v>
          </cell>
          <cell r="J741">
            <v>0</v>
          </cell>
          <cell r="K741">
            <v>2</v>
          </cell>
          <cell r="L741" t="str">
            <v>SPS-IN</v>
          </cell>
        </row>
        <row r="742">
          <cell r="A742">
            <v>13585757</v>
          </cell>
          <cell r="F742" t="str">
            <v>AJUSTADOR CJ-GUIA CINTO OMBRO</v>
          </cell>
        </row>
        <row r="743">
          <cell r="A743">
            <v>94760031</v>
          </cell>
          <cell r="F743" t="str">
            <v>CINTO CJ-OMBRO/MOTR</v>
          </cell>
        </row>
        <row r="744">
          <cell r="A744">
            <v>96861440</v>
          </cell>
          <cell r="F744" t="str">
            <v>ENTRADA CJ-AR</v>
          </cell>
        </row>
        <row r="745">
          <cell r="A745">
            <v>96954604</v>
          </cell>
          <cell r="F745" t="str">
            <v>GUIA-LOC PNL/INST</v>
          </cell>
        </row>
        <row r="746">
          <cell r="A746">
            <v>13583413</v>
          </cell>
          <cell r="F746" t="str">
            <v>MOD. CJ DIAGN E SEN LIM INFL</v>
          </cell>
        </row>
        <row r="747">
          <cell r="A747">
            <v>94760048</v>
          </cell>
          <cell r="F747" t="str">
            <v>CINTO CJ-CTR BCO/TRAS</v>
          </cell>
        </row>
        <row r="748">
          <cell r="A748">
            <v>13408251</v>
          </cell>
          <cell r="F748" t="str">
            <v>MODULE ASM PA (SENSOR EST.)</v>
          </cell>
        </row>
        <row r="749">
          <cell r="A749">
            <v>94760033</v>
          </cell>
          <cell r="F749" t="str">
            <v>FIVELA CJ-CINTO BCO/TRAS</v>
          </cell>
        </row>
        <row r="750">
          <cell r="A750">
            <v>24579142</v>
          </cell>
          <cell r="F750" t="str">
            <v>RESERV. CJ COMB.INICIO FRIO</v>
          </cell>
        </row>
        <row r="751">
          <cell r="A751">
            <v>94750347</v>
          </cell>
          <cell r="F751" t="str">
            <v>CABO CJ NEG BAT</v>
          </cell>
        </row>
        <row r="752">
          <cell r="A752">
            <v>95164487</v>
          </cell>
          <cell r="F752" t="str">
            <v>COXIM CJ-MOTOR</v>
          </cell>
        </row>
        <row r="753">
          <cell r="A753">
            <v>95032352</v>
          </cell>
          <cell r="F753" t="str">
            <v>COXIM CJ-TRAS</v>
          </cell>
        </row>
        <row r="754">
          <cell r="A754">
            <v>94746965</v>
          </cell>
          <cell r="F754" t="str">
            <v>GUIA CJ-COB P/ CHQ DIANT</v>
          </cell>
        </row>
        <row r="755">
          <cell r="A755">
            <v>94746964</v>
          </cell>
          <cell r="F755" t="str">
            <v>GUIA CJ-COB P/ CHQ DIANT</v>
          </cell>
        </row>
        <row r="756">
          <cell r="A756">
            <v>96887805</v>
          </cell>
          <cell r="F756" t="str">
            <v>MANG. CJ RESERV. CIL/MEST EMB</v>
          </cell>
        </row>
        <row r="757">
          <cell r="A757">
            <v>94748089</v>
          </cell>
          <cell r="F757" t="str">
            <v>MANGUEIRA BOOSTER</v>
          </cell>
        </row>
        <row r="758">
          <cell r="A758">
            <v>94748917</v>
          </cell>
          <cell r="F758" t="str">
            <v>TRANSMISSÃO CJ- LIMP P/B</v>
          </cell>
        </row>
        <row r="759">
          <cell r="A759">
            <v>52038401</v>
          </cell>
          <cell r="F759" t="str">
            <v>ACIONADOR CJ FECH T/ELEVTR</v>
          </cell>
        </row>
        <row r="760">
          <cell r="A760">
            <v>94760050</v>
          </cell>
          <cell r="F760" t="str">
            <v>CINTO CJ OMBRO BCO/TRAS</v>
          </cell>
        </row>
        <row r="761">
          <cell r="A761">
            <v>94760049</v>
          </cell>
          <cell r="F761" t="str">
            <v>CINTO CJ OMBRO BCO/TRAS</v>
          </cell>
        </row>
        <row r="762">
          <cell r="A762">
            <v>13500199</v>
          </cell>
          <cell r="F762" t="str">
            <v>COBERTURA TRVA T/ELEVTR</v>
          </cell>
        </row>
        <row r="763">
          <cell r="A763">
            <v>13290272</v>
          </cell>
          <cell r="F763" t="str">
            <v>DOBRADIÇA CJ ENC. BCO/TRAS</v>
          </cell>
        </row>
        <row r="764">
          <cell r="A764">
            <v>52047681</v>
          </cell>
          <cell r="F764" t="str">
            <v>LANT. CJ-FR MANT ALTA (BRAKE LIGHT)</v>
          </cell>
        </row>
        <row r="765">
          <cell r="A765">
            <v>52048214</v>
          </cell>
          <cell r="F765" t="str">
            <v>MAÇANETA-PUXE INT T/ELEVTR</v>
          </cell>
        </row>
        <row r="766">
          <cell r="A766">
            <v>52035976</v>
          </cell>
          <cell r="F766" t="str">
            <v>MOTOR CJ.-LIMP JAN/TR</v>
          </cell>
        </row>
        <row r="767">
          <cell r="A767">
            <v>13579113</v>
          </cell>
          <cell r="F767" t="str">
            <v>TRAVA CJ.-T/ELEVTR</v>
          </cell>
        </row>
        <row r="768">
          <cell r="A768">
            <v>13502348</v>
          </cell>
          <cell r="F768" t="str">
            <v>VALV. CJ-ALIV PRESS. PNL EXT.TRAS.</v>
          </cell>
        </row>
        <row r="769">
          <cell r="A769">
            <v>94765469</v>
          </cell>
          <cell r="F769" t="str">
            <v>CINTO CJ-OMBRO BCO/TRAS</v>
          </cell>
          <cell r="J769">
            <v>1</v>
          </cell>
          <cell r="K769">
            <v>2</v>
          </cell>
          <cell r="L769" t="str">
            <v>SPS-PM</v>
          </cell>
        </row>
        <row r="770">
          <cell r="A770">
            <v>94765470</v>
          </cell>
          <cell r="F770" t="str">
            <v>CINTO CJ-OMBRO BCO/TRAS</v>
          </cell>
          <cell r="J770">
            <v>1</v>
          </cell>
          <cell r="K770">
            <v>2</v>
          </cell>
          <cell r="L770" t="str">
            <v>SPS-PM</v>
          </cell>
        </row>
        <row r="771">
          <cell r="A771">
            <v>13501991</v>
          </cell>
          <cell r="F771" t="str">
            <v>COBERT.-TRVA TAMPA CMPT/TR</v>
          </cell>
        </row>
        <row r="772">
          <cell r="A772">
            <v>20940115</v>
          </cell>
          <cell r="F772" t="str">
            <v>CUNHA CJ. T/ELEVTR(T/ELEVTR LAT)</v>
          </cell>
        </row>
        <row r="773">
          <cell r="A773">
            <v>20914393</v>
          </cell>
          <cell r="F773" t="str">
            <v>CUNHA CJ. TAMPA CMPT/TR</v>
          </cell>
        </row>
        <row r="774">
          <cell r="A774">
            <v>94744003</v>
          </cell>
          <cell r="E774" t="str">
            <v>GA</v>
          </cell>
          <cell r="F774" t="str">
            <v>(BRAKE LIGHT)</v>
          </cell>
          <cell r="G774" t="str">
            <v xml:space="preserve">ARTEB 
</v>
          </cell>
          <cell r="H774">
            <v>60</v>
          </cell>
          <cell r="J774">
            <v>0</v>
          </cell>
          <cell r="K774">
            <v>2</v>
          </cell>
          <cell r="L774" t="str">
            <v>SPS-PM</v>
          </cell>
        </row>
        <row r="775">
          <cell r="A775">
            <v>13501988</v>
          </cell>
          <cell r="F775" t="str">
            <v>TRAVA CJ-TAMPA CMPT/TR</v>
          </cell>
        </row>
        <row r="776">
          <cell r="A776">
            <v>25185838</v>
          </cell>
          <cell r="E776" t="str">
            <v>GA</v>
          </cell>
          <cell r="F776" t="str">
            <v>PIPE ASM-CLU</v>
          </cell>
          <cell r="G776" t="str">
            <v>FTE INDUSTRI</v>
          </cell>
          <cell r="H776">
            <v>150</v>
          </cell>
          <cell r="J776">
            <v>0</v>
          </cell>
          <cell r="K776">
            <v>2</v>
          </cell>
          <cell r="L776" t="str">
            <v>SPS-CD</v>
          </cell>
        </row>
        <row r="777">
          <cell r="A777" t="str">
            <v>90225953-</v>
          </cell>
          <cell r="B777" t="str">
            <v>G1</v>
          </cell>
          <cell r="C777" t="str">
            <v>CEVA</v>
          </cell>
          <cell r="D777" t="str">
            <v>CEVA</v>
          </cell>
          <cell r="E777" t="str">
            <v>AREA DE TRANS</v>
          </cell>
          <cell r="F777" t="str">
            <v>FITA ISOLANTE</v>
          </cell>
          <cell r="G777" t="str">
            <v>RIETER</v>
          </cell>
          <cell r="H777">
            <v>100</v>
          </cell>
          <cell r="I777">
            <v>2001</v>
          </cell>
          <cell r="J777">
            <v>1</v>
          </cell>
          <cell r="K777">
            <v>4</v>
          </cell>
          <cell r="L777" t="str">
            <v>SPS-CD-M3</v>
          </cell>
          <cell r="N777">
            <v>1</v>
          </cell>
          <cell r="O777">
            <v>2</v>
          </cell>
        </row>
        <row r="778">
          <cell r="A778">
            <v>12639692</v>
          </cell>
          <cell r="B778" t="str">
            <v>G1</v>
          </cell>
          <cell r="D778" t="str">
            <v>CEVA</v>
          </cell>
          <cell r="E778" t="str">
            <v>CRIB</v>
          </cell>
          <cell r="F778" t="str">
            <v>SENSOR DE OXIGÊNIO(ONIX)</v>
          </cell>
          <cell r="G778" t="str">
            <v xml:space="preserve">NGK
</v>
          </cell>
          <cell r="H778">
            <v>120</v>
          </cell>
          <cell r="I778" t="str">
            <v>CXPAPEL</v>
          </cell>
          <cell r="J778">
            <v>0</v>
          </cell>
          <cell r="K778">
            <v>4</v>
          </cell>
          <cell r="L778" t="str">
            <v>25211E</v>
          </cell>
        </row>
        <row r="779">
          <cell r="A779">
            <v>13575339</v>
          </cell>
          <cell r="B779" t="str">
            <v>KK</v>
          </cell>
          <cell r="D779" t="str">
            <v>CEVA</v>
          </cell>
          <cell r="E779" t="str">
            <v>CCM</v>
          </cell>
          <cell r="F779" t="str">
            <v>LUZ DE PLACA</v>
          </cell>
          <cell r="G779" t="str">
            <v>OLBA BRAS</v>
          </cell>
          <cell r="H779">
            <v>128</v>
          </cell>
          <cell r="I779" t="str">
            <v>CXPAPEL</v>
          </cell>
          <cell r="J779">
            <v>1</v>
          </cell>
          <cell r="K779">
            <v>4</v>
          </cell>
          <cell r="L779" t="str">
            <v>BUMPER</v>
          </cell>
        </row>
        <row r="780">
          <cell r="A780">
            <v>52019140</v>
          </cell>
          <cell r="B780" t="str">
            <v>KK</v>
          </cell>
          <cell r="D780" t="str">
            <v>CEVA</v>
          </cell>
          <cell r="E780" t="str">
            <v>CCM</v>
          </cell>
          <cell r="F780" t="str">
            <v>CHICOTES</v>
          </cell>
          <cell r="G780" t="str">
            <v>LEAR DO BRAS</v>
          </cell>
          <cell r="H780">
            <v>20</v>
          </cell>
          <cell r="I780" t="str">
            <v>CXPAPEL</v>
          </cell>
          <cell r="J780">
            <v>1</v>
          </cell>
          <cell r="K780">
            <v>4</v>
          </cell>
          <cell r="L780" t="str">
            <v>BUMPER</v>
          </cell>
        </row>
        <row r="781">
          <cell r="A781">
            <v>52019544</v>
          </cell>
          <cell r="B781" t="str">
            <v>KK</v>
          </cell>
          <cell r="D781" t="str">
            <v>CEVA</v>
          </cell>
          <cell r="E781" t="str">
            <v>CCM</v>
          </cell>
          <cell r="F781" t="str">
            <v>SENSOR DE ESTACIONAMENTO</v>
          </cell>
          <cell r="G781" t="str">
            <v>BOSCH</v>
          </cell>
          <cell r="H781">
            <v>30</v>
          </cell>
          <cell r="I781" t="str">
            <v>CXPAPEL</v>
          </cell>
          <cell r="J781">
            <v>1</v>
          </cell>
          <cell r="K781">
            <v>4</v>
          </cell>
          <cell r="L781" t="str">
            <v>BUMPER</v>
          </cell>
        </row>
        <row r="782">
          <cell r="A782">
            <v>52037793</v>
          </cell>
          <cell r="B782" t="str">
            <v>KK</v>
          </cell>
          <cell r="D782" t="str">
            <v>CEVA</v>
          </cell>
          <cell r="E782" t="str">
            <v>CCM</v>
          </cell>
          <cell r="F782" t="str">
            <v>SOBRANCELHA CROM.DIR</v>
          </cell>
          <cell r="G782" t="str">
            <v>JIAXING</v>
          </cell>
          <cell r="H782">
            <v>90</v>
          </cell>
          <cell r="I782" t="str">
            <v>CXPAPEL</v>
          </cell>
          <cell r="J782">
            <v>1</v>
          </cell>
          <cell r="K782">
            <v>4</v>
          </cell>
          <cell r="L782" t="str">
            <v>BUMPER</v>
          </cell>
        </row>
        <row r="783">
          <cell r="A783">
            <v>52037795</v>
          </cell>
          <cell r="B783" t="str">
            <v>KK</v>
          </cell>
          <cell r="D783" t="str">
            <v>CEVA</v>
          </cell>
          <cell r="E783" t="str">
            <v>CCM</v>
          </cell>
          <cell r="F783" t="str">
            <v>SOBRANCELHA CROM.ESQ</v>
          </cell>
          <cell r="G783" t="str">
            <v>JIAXING</v>
          </cell>
          <cell r="H783">
            <v>90</v>
          </cell>
          <cell r="I783" t="str">
            <v>CXPAPEL</v>
          </cell>
          <cell r="J783">
            <v>1</v>
          </cell>
          <cell r="K783">
            <v>4</v>
          </cell>
          <cell r="L783" t="str">
            <v>BUMPER</v>
          </cell>
        </row>
        <row r="784">
          <cell r="A784">
            <v>52047306</v>
          </cell>
          <cell r="B784" t="str">
            <v>KK</v>
          </cell>
          <cell r="D784" t="str">
            <v>CEVA</v>
          </cell>
          <cell r="E784" t="str">
            <v>CCM</v>
          </cell>
          <cell r="F784" t="str">
            <v>INSERTO CROMADO INF.</v>
          </cell>
          <cell r="G784" t="str">
            <v>JIAXING</v>
          </cell>
          <cell r="H784">
            <v>100</v>
          </cell>
          <cell r="I784" t="str">
            <v>CXPAPEL</v>
          </cell>
          <cell r="J784">
            <v>1</v>
          </cell>
          <cell r="K784">
            <v>3</v>
          </cell>
          <cell r="L784" t="str">
            <v>BUMPER</v>
          </cell>
        </row>
        <row r="785">
          <cell r="A785">
            <v>52037800</v>
          </cell>
          <cell r="B785" t="str">
            <v>KK</v>
          </cell>
          <cell r="D785" t="str">
            <v>CEVA</v>
          </cell>
          <cell r="E785" t="str">
            <v>CCM</v>
          </cell>
          <cell r="F785" t="str">
            <v>INSERTO CROMADO SUP.</v>
          </cell>
          <cell r="G785" t="str">
            <v>JIAXING</v>
          </cell>
          <cell r="H785">
            <v>100</v>
          </cell>
          <cell r="I785" t="str">
            <v>CXPAPEL</v>
          </cell>
          <cell r="J785">
            <v>1</v>
          </cell>
          <cell r="K785">
            <v>3</v>
          </cell>
          <cell r="L785" t="str">
            <v>BUMPER</v>
          </cell>
        </row>
        <row r="786">
          <cell r="A786">
            <v>94747945</v>
          </cell>
          <cell r="B786" t="str">
            <v>KK</v>
          </cell>
          <cell r="D786" t="str">
            <v>PELZER</v>
          </cell>
          <cell r="E786" t="str">
            <v>CCM</v>
          </cell>
          <cell r="F786" t="str">
            <v>TRASEIRO LT</v>
          </cell>
          <cell r="G786" t="str">
            <v>PELZER</v>
          </cell>
          <cell r="H786">
            <v>8</v>
          </cell>
          <cell r="I786" t="str">
            <v>RACK</v>
          </cell>
          <cell r="J786">
            <v>8</v>
          </cell>
          <cell r="K786">
            <v>20</v>
          </cell>
          <cell r="L786" t="str">
            <v>BUMPER</v>
          </cell>
        </row>
        <row r="787">
          <cell r="A787">
            <v>52047312</v>
          </cell>
          <cell r="B787" t="str">
            <v>KK</v>
          </cell>
          <cell r="D787" t="str">
            <v>PELZER</v>
          </cell>
          <cell r="E787" t="str">
            <v>CCM</v>
          </cell>
          <cell r="F787" t="str">
            <v>GRADE INF LT</v>
          </cell>
          <cell r="G787" t="str">
            <v>PELZER</v>
          </cell>
          <cell r="H787">
            <v>30</v>
          </cell>
          <cell r="I787" t="str">
            <v>RACK</v>
          </cell>
          <cell r="J787">
            <v>2</v>
          </cell>
          <cell r="K787">
            <v>4</v>
          </cell>
          <cell r="L787" t="str">
            <v>BUMPER</v>
          </cell>
        </row>
        <row r="788">
          <cell r="A788">
            <v>52047313</v>
          </cell>
          <cell r="B788" t="str">
            <v>KK</v>
          </cell>
          <cell r="D788" t="str">
            <v>PELZER</v>
          </cell>
          <cell r="E788" t="str">
            <v>CCM</v>
          </cell>
          <cell r="F788" t="str">
            <v>GRADE SUP LS</v>
          </cell>
          <cell r="G788" t="str">
            <v>PELZER</v>
          </cell>
          <cell r="H788">
            <v>30</v>
          </cell>
          <cell r="I788" t="str">
            <v>RACK</v>
          </cell>
          <cell r="J788">
            <v>2</v>
          </cell>
          <cell r="K788">
            <v>4</v>
          </cell>
          <cell r="L788" t="str">
            <v>BUMPER</v>
          </cell>
        </row>
        <row r="789">
          <cell r="A789">
            <v>52047315</v>
          </cell>
          <cell r="B789" t="str">
            <v>KK</v>
          </cell>
          <cell r="D789" t="str">
            <v>PELZER</v>
          </cell>
          <cell r="E789" t="str">
            <v>CCM</v>
          </cell>
          <cell r="F789" t="str">
            <v>GRADE SUP LT</v>
          </cell>
          <cell r="G789" t="str">
            <v>PELZER</v>
          </cell>
          <cell r="H789">
            <v>30</v>
          </cell>
          <cell r="I789" t="str">
            <v>RACK</v>
          </cell>
          <cell r="J789">
            <v>2</v>
          </cell>
          <cell r="K789">
            <v>4</v>
          </cell>
          <cell r="L789" t="str">
            <v>BUMPER</v>
          </cell>
        </row>
        <row r="790">
          <cell r="A790">
            <v>52047316</v>
          </cell>
          <cell r="B790" t="str">
            <v>KK</v>
          </cell>
          <cell r="D790" t="str">
            <v>PELZER</v>
          </cell>
          <cell r="E790" t="str">
            <v>CCM</v>
          </cell>
          <cell r="F790" t="str">
            <v>GRADE SUP LS</v>
          </cell>
          <cell r="G790" t="str">
            <v>PELZER</v>
          </cell>
          <cell r="H790">
            <v>30</v>
          </cell>
          <cell r="I790" t="str">
            <v>RACK</v>
          </cell>
          <cell r="J790">
            <v>2</v>
          </cell>
          <cell r="K790">
            <v>4</v>
          </cell>
          <cell r="L790" t="str">
            <v>BUMPER</v>
          </cell>
        </row>
        <row r="791">
          <cell r="A791">
            <v>52047309</v>
          </cell>
          <cell r="B791" t="str">
            <v>KK</v>
          </cell>
          <cell r="D791" t="str">
            <v>PELZER</v>
          </cell>
          <cell r="E791" t="str">
            <v>CCM</v>
          </cell>
          <cell r="F791" t="str">
            <v>GRADE S/ FOG</v>
          </cell>
          <cell r="G791" t="str">
            <v>PELZER</v>
          </cell>
          <cell r="H791">
            <v>16</v>
          </cell>
          <cell r="I791" t="str">
            <v>RACK</v>
          </cell>
          <cell r="J791">
            <v>2</v>
          </cell>
          <cell r="K791">
            <v>4</v>
          </cell>
          <cell r="L791" t="str">
            <v>BUMPER</v>
          </cell>
        </row>
        <row r="792">
          <cell r="A792">
            <v>52047308</v>
          </cell>
          <cell r="B792" t="str">
            <v>KK</v>
          </cell>
          <cell r="D792" t="str">
            <v>PELZER</v>
          </cell>
          <cell r="E792" t="str">
            <v>CCM</v>
          </cell>
          <cell r="F792" t="str">
            <v>GRADE C/ FOG</v>
          </cell>
          <cell r="G792" t="str">
            <v>PELZER</v>
          </cell>
          <cell r="H792">
            <v>16</v>
          </cell>
          <cell r="I792" t="str">
            <v>RACK</v>
          </cell>
          <cell r="J792">
            <v>2</v>
          </cell>
          <cell r="K792">
            <v>4</v>
          </cell>
          <cell r="L792" t="str">
            <v>BUMPER</v>
          </cell>
        </row>
        <row r="793">
          <cell r="A793">
            <v>94747898</v>
          </cell>
          <cell r="B793" t="str">
            <v>KK</v>
          </cell>
          <cell r="D793" t="str">
            <v>CEVA</v>
          </cell>
          <cell r="E793" t="str">
            <v>CCM</v>
          </cell>
          <cell r="F793" t="str">
            <v>BOW TIE</v>
          </cell>
          <cell r="G793" t="str">
            <v>POLYPLASTIC</v>
          </cell>
          <cell r="H793">
            <v>40</v>
          </cell>
          <cell r="I793" t="str">
            <v>CXPAPEL</v>
          </cell>
          <cell r="J793">
            <v>1</v>
          </cell>
          <cell r="K793">
            <v>6</v>
          </cell>
          <cell r="L793" t="str">
            <v>BUMPER</v>
          </cell>
        </row>
        <row r="794">
          <cell r="A794">
            <v>94769838</v>
          </cell>
          <cell r="B794" t="str">
            <v>KK</v>
          </cell>
          <cell r="D794" t="str">
            <v>CEVA</v>
          </cell>
          <cell r="E794" t="str">
            <v>CCM</v>
          </cell>
          <cell r="F794" t="str">
            <v>CHICOTES</v>
          </cell>
          <cell r="G794" t="str">
            <v>LEAR</v>
          </cell>
          <cell r="H794">
            <v>200</v>
          </cell>
          <cell r="I794">
            <v>2002</v>
          </cell>
          <cell r="J794">
            <v>1</v>
          </cell>
          <cell r="K794">
            <v>4</v>
          </cell>
          <cell r="L794" t="str">
            <v>BUMPER</v>
          </cell>
        </row>
        <row r="795">
          <cell r="A795">
            <v>96830991</v>
          </cell>
          <cell r="B795" t="str">
            <v>KK</v>
          </cell>
          <cell r="D795" t="str">
            <v>CEVA</v>
          </cell>
          <cell r="E795" t="str">
            <v>CCM</v>
          </cell>
          <cell r="F795" t="str">
            <v>FAROLETE</v>
          </cell>
          <cell r="G795" t="str">
            <v>VISTEON</v>
          </cell>
          <cell r="H795">
            <v>8</v>
          </cell>
          <cell r="I795" t="str">
            <v>CXPAPEL</v>
          </cell>
          <cell r="J795">
            <v>1</v>
          </cell>
          <cell r="K795">
            <v>4</v>
          </cell>
          <cell r="L795" t="str">
            <v>BUMPER</v>
          </cell>
        </row>
        <row r="796">
          <cell r="A796">
            <v>96830992</v>
          </cell>
          <cell r="B796" t="str">
            <v>KK</v>
          </cell>
          <cell r="D796" t="str">
            <v>CEVA</v>
          </cell>
          <cell r="E796" t="str">
            <v>CCM</v>
          </cell>
          <cell r="F796" t="str">
            <v>FAROLETE</v>
          </cell>
          <cell r="G796" t="str">
            <v>VISTEON</v>
          </cell>
          <cell r="H796">
            <v>8</v>
          </cell>
          <cell r="I796" t="str">
            <v>CXPAPEL</v>
          </cell>
          <cell r="J796">
            <v>1</v>
          </cell>
          <cell r="K796">
            <v>4</v>
          </cell>
          <cell r="L796" t="str">
            <v>BUMPER</v>
          </cell>
        </row>
        <row r="797">
          <cell r="A797">
            <v>12654172</v>
          </cell>
          <cell r="B797" t="str">
            <v>GA</v>
          </cell>
          <cell r="D797" t="str">
            <v>CEVA</v>
          </cell>
          <cell r="E797" t="str">
            <v>CCSM</v>
          </cell>
          <cell r="F797" t="str">
            <v>MODULE ASM-EN</v>
          </cell>
          <cell r="G797" t="str">
            <v>HITACHI AUTO</v>
          </cell>
          <cell r="H797" t="str">
            <v>30</v>
          </cell>
          <cell r="I797" t="str">
            <v>CXPAPEL</v>
          </cell>
          <cell r="J797">
            <v>1</v>
          </cell>
          <cell r="K797">
            <v>2</v>
          </cell>
          <cell r="L797" t="str">
            <v>25511D-M1</v>
          </cell>
        </row>
        <row r="798">
          <cell r="A798">
            <v>52049131</v>
          </cell>
          <cell r="B798" t="str">
            <v>GA</v>
          </cell>
          <cell r="D798" t="str">
            <v>CEVA</v>
          </cell>
          <cell r="E798" t="str">
            <v>PELZER</v>
          </cell>
          <cell r="F798" t="str">
            <v>PORTIN. HATCH ONIX</v>
          </cell>
          <cell r="G798" t="str">
            <v>PELZER</v>
          </cell>
          <cell r="H798">
            <v>30</v>
          </cell>
          <cell r="I798" t="str">
            <v>KLT2004</v>
          </cell>
          <cell r="J798">
            <v>1</v>
          </cell>
          <cell r="K798">
            <v>3</v>
          </cell>
          <cell r="L798" t="str">
            <v>15204-PIT</v>
          </cell>
        </row>
        <row r="799">
          <cell r="A799">
            <v>52049134</v>
          </cell>
          <cell r="B799" t="str">
            <v>GA</v>
          </cell>
          <cell r="D799" t="str">
            <v>CEVA</v>
          </cell>
          <cell r="E799" t="str">
            <v>PELZER</v>
          </cell>
          <cell r="F799" t="str">
            <v>PORTIN. SEDAN ONIX</v>
          </cell>
          <cell r="G799" t="str">
            <v>PELZER</v>
          </cell>
          <cell r="H799">
            <v>30</v>
          </cell>
          <cell r="I799" t="str">
            <v>KLT2004</v>
          </cell>
          <cell r="J799">
            <v>1</v>
          </cell>
          <cell r="K799">
            <v>3</v>
          </cell>
          <cell r="L799" t="str">
            <v>15204-PIT</v>
          </cell>
        </row>
        <row r="800">
          <cell r="A800">
            <v>52048089</v>
          </cell>
          <cell r="B800" t="str">
            <v>GA</v>
          </cell>
          <cell r="D800" t="str">
            <v>CEVA</v>
          </cell>
          <cell r="E800" t="str">
            <v>CCSM</v>
          </cell>
          <cell r="F800" t="str">
            <v>Trilho teto HB</v>
          </cell>
          <cell r="G800" t="str">
            <v>COOPER</v>
          </cell>
          <cell r="H800" t="str">
            <v>80</v>
          </cell>
          <cell r="I800" t="str">
            <v>CXPAPEL</v>
          </cell>
          <cell r="J800">
            <v>1</v>
          </cell>
          <cell r="K800">
            <v>2</v>
          </cell>
          <cell r="L800" t="str">
            <v>25523E</v>
          </cell>
        </row>
        <row r="801">
          <cell r="A801">
            <v>94763088</v>
          </cell>
          <cell r="B801" t="str">
            <v>GA</v>
          </cell>
          <cell r="C801" t="str">
            <v>CEVA</v>
          </cell>
          <cell r="D801" t="str">
            <v>CEVA</v>
          </cell>
          <cell r="E801" t="str">
            <v>CCSM</v>
          </cell>
          <cell r="F801" t="str">
            <v>Trilho teto Sedam LD</v>
          </cell>
          <cell r="G801" t="str">
            <v>COOPER</v>
          </cell>
          <cell r="H801" t="str">
            <v xml:space="preserve"> 80</v>
          </cell>
          <cell r="I801" t="str">
            <v>CXPAPEL</v>
          </cell>
          <cell r="J801">
            <v>1</v>
          </cell>
          <cell r="K801">
            <v>2</v>
          </cell>
          <cell r="L801" t="str">
            <v>25523E</v>
          </cell>
        </row>
        <row r="802">
          <cell r="A802">
            <v>94748978</v>
          </cell>
          <cell r="B802" t="str">
            <v>GA</v>
          </cell>
          <cell r="C802" t="str">
            <v>CEVA</v>
          </cell>
          <cell r="D802" t="str">
            <v>CEVA</v>
          </cell>
          <cell r="E802" t="str">
            <v>CCSM</v>
          </cell>
          <cell r="F802" t="str">
            <v>LIMP.DIANTEIRO LD</v>
          </cell>
          <cell r="G802" t="str">
            <v>DYNA</v>
          </cell>
          <cell r="H802">
            <v>100</v>
          </cell>
          <cell r="I802" t="str">
            <v>CXPAPEL</v>
          </cell>
          <cell r="J802">
            <v>1</v>
          </cell>
          <cell r="K802">
            <v>2</v>
          </cell>
          <cell r="L802" t="str">
            <v>25526E</v>
          </cell>
        </row>
        <row r="803">
          <cell r="A803">
            <v>94748977</v>
          </cell>
          <cell r="B803" t="str">
            <v>GA</v>
          </cell>
          <cell r="C803" t="str">
            <v>CEVA</v>
          </cell>
          <cell r="D803" t="str">
            <v>CEVA</v>
          </cell>
          <cell r="E803" t="str">
            <v>CCSM</v>
          </cell>
          <cell r="F803" t="str">
            <v>LIMP.DIANTEIRO LE</v>
          </cell>
          <cell r="G803" t="str">
            <v>DYNA</v>
          </cell>
          <cell r="H803">
            <v>100</v>
          </cell>
          <cell r="I803" t="str">
            <v>CXPAPEL</v>
          </cell>
          <cell r="J803">
            <v>1</v>
          </cell>
          <cell r="K803">
            <v>2</v>
          </cell>
          <cell r="L803" t="str">
            <v>25526E</v>
          </cell>
        </row>
        <row r="804">
          <cell r="A804">
            <v>24403251</v>
          </cell>
          <cell r="B804" t="str">
            <v>GA</v>
          </cell>
          <cell r="D804" t="str">
            <v>CEVA</v>
          </cell>
          <cell r="E804" t="str">
            <v>CCSM</v>
          </cell>
          <cell r="F804" t="str">
            <v>TAMPÃO TRASEIRO</v>
          </cell>
          <cell r="G804" t="str">
            <v>A RAYMON</v>
          </cell>
          <cell r="H804" t="str">
            <v>500</v>
          </cell>
          <cell r="I804">
            <v>2001</v>
          </cell>
          <cell r="J804">
            <v>1</v>
          </cell>
          <cell r="K804">
            <v>2</v>
          </cell>
          <cell r="L804" t="str">
            <v>CAB.CERA</v>
          </cell>
        </row>
        <row r="805">
          <cell r="A805">
            <v>94747902</v>
          </cell>
          <cell r="B805" t="str">
            <v>GA</v>
          </cell>
          <cell r="D805" t="str">
            <v>CEVA</v>
          </cell>
          <cell r="E805" t="str">
            <v xml:space="preserve">CCSM </v>
          </cell>
          <cell r="F805" t="str">
            <v>EMBLEMA CJ-TAMPA CMPT/TR</v>
          </cell>
          <cell r="G805" t="str">
            <v>POLYPLASTIC</v>
          </cell>
          <cell r="H805" t="str">
            <v>60</v>
          </cell>
          <cell r="I805">
            <v>2001</v>
          </cell>
          <cell r="J805">
            <v>1</v>
          </cell>
          <cell r="K805">
            <v>2</v>
          </cell>
          <cell r="L805" t="str">
            <v>CAB.CERA</v>
          </cell>
        </row>
        <row r="806">
          <cell r="A806">
            <v>94747906</v>
          </cell>
          <cell r="B806" t="str">
            <v>GA</v>
          </cell>
          <cell r="D806" t="str">
            <v>CEVA</v>
          </cell>
          <cell r="E806" t="str">
            <v>CCSM</v>
          </cell>
          <cell r="F806" t="str">
            <v>BOW TIE TPA TRAS</v>
          </cell>
          <cell r="G806" t="str">
            <v>POLYPLASTIC</v>
          </cell>
          <cell r="H806" t="str">
            <v>60</v>
          </cell>
          <cell r="I806">
            <v>2001</v>
          </cell>
          <cell r="J806">
            <v>1</v>
          </cell>
          <cell r="K806">
            <v>2</v>
          </cell>
          <cell r="L806" t="str">
            <v>CAB.CERA</v>
          </cell>
        </row>
        <row r="807">
          <cell r="A807">
            <v>52017147</v>
          </cell>
          <cell r="B807" t="str">
            <v>GA</v>
          </cell>
          <cell r="D807" t="str">
            <v>CEVA</v>
          </cell>
          <cell r="E807" t="str">
            <v>CCSM</v>
          </cell>
          <cell r="F807" t="str">
            <v>EMBLEMA LS ONIX</v>
          </cell>
          <cell r="G807" t="str">
            <v>ZANINI</v>
          </cell>
          <cell r="H807" t="str">
            <v>250</v>
          </cell>
          <cell r="I807">
            <v>2001</v>
          </cell>
          <cell r="J807">
            <v>1</v>
          </cell>
          <cell r="K807">
            <v>2</v>
          </cell>
          <cell r="L807" t="str">
            <v>CAB.CERA</v>
          </cell>
        </row>
        <row r="808">
          <cell r="A808">
            <v>94706854</v>
          </cell>
          <cell r="B808" t="str">
            <v>GA</v>
          </cell>
          <cell r="D808" t="str">
            <v>CEVA</v>
          </cell>
          <cell r="E808" t="str">
            <v>CCSM</v>
          </cell>
          <cell r="F808" t="str">
            <v xml:space="preserve">PLACA CJ-NOME T/ELEVTR     </v>
          </cell>
          <cell r="G808" t="str">
            <v>JIAXING</v>
          </cell>
          <cell r="H808" t="str">
            <v>1000</v>
          </cell>
          <cell r="I808">
            <v>2001</v>
          </cell>
          <cell r="J808">
            <v>1</v>
          </cell>
          <cell r="K808">
            <v>2</v>
          </cell>
          <cell r="L808" t="str">
            <v>CAB.CERA</v>
          </cell>
        </row>
        <row r="809">
          <cell r="A809">
            <v>52017146</v>
          </cell>
          <cell r="B809" t="str">
            <v>GA</v>
          </cell>
          <cell r="D809" t="str">
            <v>CEVA</v>
          </cell>
          <cell r="E809" t="str">
            <v>CCSM</v>
          </cell>
          <cell r="F809" t="str">
            <v>EMBLEMA ONIX LTZ</v>
          </cell>
          <cell r="G809" t="str">
            <v>ZANINI</v>
          </cell>
          <cell r="H809" t="str">
            <v>250</v>
          </cell>
          <cell r="I809">
            <v>2001</v>
          </cell>
          <cell r="J809">
            <v>1</v>
          </cell>
          <cell r="K809">
            <v>2</v>
          </cell>
          <cell r="L809" t="str">
            <v>CAB.CERA</v>
          </cell>
        </row>
        <row r="810">
          <cell r="A810">
            <v>94747905</v>
          </cell>
          <cell r="B810" t="str">
            <v>GA</v>
          </cell>
          <cell r="D810" t="str">
            <v>CEVA</v>
          </cell>
          <cell r="E810" t="str">
            <v>CCSM</v>
          </cell>
          <cell r="F810" t="str">
            <v xml:space="preserve">PLACA CJ-NOME T/ELEVTR            </v>
          </cell>
          <cell r="G810" t="str">
            <v>ZANINI</v>
          </cell>
          <cell r="H810" t="str">
            <v>120</v>
          </cell>
          <cell r="I810">
            <v>2001</v>
          </cell>
          <cell r="J810">
            <v>1</v>
          </cell>
          <cell r="K810">
            <v>2</v>
          </cell>
          <cell r="L810" t="str">
            <v>CAB.CERA</v>
          </cell>
        </row>
        <row r="811">
          <cell r="A811">
            <v>94749539</v>
          </cell>
          <cell r="B811" t="str">
            <v>GA</v>
          </cell>
          <cell r="D811" t="str">
            <v>CEVA</v>
          </cell>
          <cell r="E811" t="str">
            <v>CCSM</v>
          </cell>
          <cell r="F811" t="str">
            <v>MANG AR QUENTE</v>
          </cell>
          <cell r="G811" t="str">
            <v>HBA HUTCHINS</v>
          </cell>
          <cell r="H811" t="str">
            <v>99</v>
          </cell>
          <cell r="I811" t="str">
            <v>CXPAPEL</v>
          </cell>
          <cell r="J811">
            <v>1</v>
          </cell>
          <cell r="K811">
            <v>3</v>
          </cell>
          <cell r="L811" t="str">
            <v>25506D</v>
          </cell>
        </row>
        <row r="812">
          <cell r="A812">
            <v>94730872</v>
          </cell>
          <cell r="B812" t="str">
            <v>GA</v>
          </cell>
          <cell r="D812" t="str">
            <v>CEVA</v>
          </cell>
          <cell r="E812" t="str">
            <v>CCSM</v>
          </cell>
          <cell r="F812" t="str">
            <v>MANG RADIADOR</v>
          </cell>
          <cell r="G812" t="str">
            <v>HBA HUTCHINS</v>
          </cell>
          <cell r="H812" t="str">
            <v>60</v>
          </cell>
          <cell r="I812" t="str">
            <v>CXPAPEL</v>
          </cell>
          <cell r="J812">
            <v>1</v>
          </cell>
          <cell r="K812">
            <v>4</v>
          </cell>
          <cell r="L812" t="str">
            <v>25506D</v>
          </cell>
        </row>
        <row r="813">
          <cell r="A813">
            <v>24581305</v>
          </cell>
          <cell r="B813" t="str">
            <v>GA</v>
          </cell>
          <cell r="D813" t="str">
            <v>CEVA</v>
          </cell>
          <cell r="E813" t="str">
            <v>CCSM</v>
          </cell>
          <cell r="F813" t="str">
            <v>ALV DE CÂMBIO</v>
          </cell>
          <cell r="G813" t="str">
            <v>SILA DO BRAS</v>
          </cell>
          <cell r="H813" t="str">
            <v>21</v>
          </cell>
          <cell r="I813" t="str">
            <v>ROPACK</v>
          </cell>
        </row>
        <row r="814">
          <cell r="A814">
            <v>52046029</v>
          </cell>
          <cell r="B814" t="str">
            <v>GA</v>
          </cell>
          <cell r="D814" t="str">
            <v>CEVA</v>
          </cell>
          <cell r="E814" t="str">
            <v>CCSM</v>
          </cell>
          <cell r="F814" t="str">
            <v>CHICOTE</v>
          </cell>
          <cell r="L814" t="str">
            <v>SPS</v>
          </cell>
        </row>
        <row r="815">
          <cell r="A815">
            <v>24581304</v>
          </cell>
          <cell r="B815" t="str">
            <v>GA</v>
          </cell>
          <cell r="D815" t="str">
            <v>CEVA</v>
          </cell>
          <cell r="E815" t="str">
            <v>CCSM</v>
          </cell>
          <cell r="F815" t="str">
            <v>ALV DE CÂMBIO</v>
          </cell>
          <cell r="G815" t="str">
            <v>SILA DO BRAS</v>
          </cell>
          <cell r="L815" t="str">
            <v>SPS</v>
          </cell>
        </row>
        <row r="816">
          <cell r="A816">
            <v>94763087</v>
          </cell>
          <cell r="B816" t="str">
            <v>GA</v>
          </cell>
          <cell r="D816" t="str">
            <v>CEVA</v>
          </cell>
          <cell r="E816" t="str">
            <v>CCSM</v>
          </cell>
          <cell r="F816" t="str">
            <v>Trilho teto Sedam LE</v>
          </cell>
          <cell r="G816" t="str">
            <v>COOPER</v>
          </cell>
          <cell r="H816" t="str">
            <v>80</v>
          </cell>
          <cell r="I816" t="str">
            <v>CXPAPEL</v>
          </cell>
          <cell r="J816">
            <v>1</v>
          </cell>
          <cell r="K816">
            <v>2</v>
          </cell>
          <cell r="L816" t="str">
            <v>25523E-M2</v>
          </cell>
        </row>
        <row r="817">
          <cell r="A817">
            <v>52055274</v>
          </cell>
          <cell r="B817" t="str">
            <v>GA</v>
          </cell>
          <cell r="D817" t="str">
            <v>CEVA</v>
          </cell>
          <cell r="E817" t="str">
            <v>CCSM</v>
          </cell>
          <cell r="F817" t="str">
            <v>GUARNICAO MALA HATCH ONIX</v>
          </cell>
          <cell r="G817" t="str">
            <v>COOPER</v>
          </cell>
          <cell r="H817" t="str">
            <v>80</v>
          </cell>
          <cell r="I817" t="str">
            <v>ROPAK</v>
          </cell>
          <cell r="L817" t="str">
            <v>SPS Tras</v>
          </cell>
        </row>
        <row r="818">
          <cell r="A818">
            <v>52044593</v>
          </cell>
          <cell r="F818" t="str">
            <v>ALV FREIO ESTAC.</v>
          </cell>
        </row>
        <row r="819">
          <cell r="A819">
            <v>52056469</v>
          </cell>
          <cell r="F819" t="str">
            <v>GUARNICAO MALA SEDAN ONIX</v>
          </cell>
        </row>
        <row r="820">
          <cell r="A820">
            <v>94768282</v>
          </cell>
          <cell r="B820" t="str">
            <v>GA</v>
          </cell>
          <cell r="D820" t="str">
            <v>CEVA</v>
          </cell>
          <cell r="E820" t="str">
            <v>CCSM</v>
          </cell>
          <cell r="F820" t="str">
            <v>BOW TIE CELTA</v>
          </cell>
          <cell r="G820" t="str">
            <v>POLYPLASTIC</v>
          </cell>
          <cell r="H820" t="str">
            <v>40</v>
          </cell>
          <cell r="I820" t="str">
            <v>CXPAPEL</v>
          </cell>
          <cell r="J820">
            <v>1</v>
          </cell>
          <cell r="K820">
            <v>2</v>
          </cell>
          <cell r="L820" t="str">
            <v>BUMPER</v>
          </cell>
        </row>
        <row r="821">
          <cell r="A821">
            <v>52046607</v>
          </cell>
          <cell r="B821" t="str">
            <v>GA</v>
          </cell>
          <cell r="D821" t="str">
            <v>PELZER</v>
          </cell>
          <cell r="E821" t="str">
            <v>PELZER</v>
          </cell>
          <cell r="F821" t="str">
            <v>COL C INF LE HATCH</v>
          </cell>
        </row>
        <row r="822">
          <cell r="A822">
            <v>52056247</v>
          </cell>
          <cell r="B822" t="str">
            <v>GA</v>
          </cell>
          <cell r="D822" t="str">
            <v>CEVA</v>
          </cell>
          <cell r="E822" t="str">
            <v>CCSM</v>
          </cell>
          <cell r="F822" t="str">
            <v>CINTO LD</v>
          </cell>
        </row>
        <row r="823">
          <cell r="A823">
            <v>52043028</v>
          </cell>
          <cell r="B823" t="str">
            <v>GA</v>
          </cell>
          <cell r="D823" t="str">
            <v>PELZER</v>
          </cell>
          <cell r="E823" t="str">
            <v>PELZER</v>
          </cell>
          <cell r="F823" t="str">
            <v>ESCOR. DE CERVEJA</v>
          </cell>
        </row>
        <row r="824">
          <cell r="A824">
            <v>52057295</v>
          </cell>
          <cell r="B824" t="str">
            <v>GA</v>
          </cell>
          <cell r="C824" t="str">
            <v>PELZER</v>
          </cell>
          <cell r="D824" t="str">
            <v>PELZER</v>
          </cell>
          <cell r="F824" t="str">
            <v>COL C INF LD HATCH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 ROLETADA"/>
      <sheetName val="ETQ ROLETADA"/>
      <sheetName val="ETQ FIFO G"/>
      <sheetName val="ARAMADOS"/>
      <sheetName val="MASTER TABLE"/>
      <sheetName val="ID AÉREA LINHA PEQUENA"/>
      <sheetName val="IDENT AEREA LINHA GRANDE"/>
      <sheetName val="Etiqueta estoque auto"/>
      <sheetName val="IDENT. AÉREA DO ESTOQUE"/>
      <sheetName val="IDENT. DIVERSAS"/>
      <sheetName val="IDENT. PEÇAS EM PALLET SEM FORN"/>
      <sheetName val="REGRA FIFO AEREA "/>
      <sheetName val="ETQ FIFO VERDE"/>
      <sheetName val="ETQ ESPERA VERDE (2)"/>
      <sheetName val="Regras de empilhamento palets"/>
      <sheetName val="Regras de empilhamento de KLT's"/>
      <sheetName val="DLOC IDENT. AEREA"/>
      <sheetName val="DLOC IDENT. BASE"/>
      <sheetName val="consumo pallets"/>
      <sheetName val="Identificação DOCA"/>
      <sheetName val="Identificação Porta Kanban"/>
      <sheetName val="ID aérea"/>
      <sheetName val="ID DASH RIETER "/>
      <sheetName val="CELULA PISO"/>
      <sheetName val="ID POU AÉREA"/>
      <sheetName val="CELULA PISO (2)"/>
      <sheetName val="CELULA PISO (3)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7">
          <cell r="A7">
            <v>93345493</v>
          </cell>
          <cell r="B7" t="str">
            <v>G1</v>
          </cell>
          <cell r="D7" t="str">
            <v>CEVA</v>
          </cell>
          <cell r="E7" t="str">
            <v>DOCA</v>
          </cell>
          <cell r="F7" t="str">
            <v>BUNDLE PRISMA</v>
          </cell>
          <cell r="G7" t="str">
            <v>TI BUNDY</v>
          </cell>
          <cell r="H7">
            <v>80</v>
          </cell>
          <cell r="I7" t="str">
            <v>DOLLYE</v>
          </cell>
          <cell r="J7">
            <v>0</v>
          </cell>
          <cell r="K7" t="str">
            <v>PEND</v>
          </cell>
          <cell r="L7" t="str">
            <v xml:space="preserve"> </v>
          </cell>
        </row>
        <row r="8">
          <cell r="A8" t="str">
            <v>BCT VOLANTE</v>
          </cell>
          <cell r="B8" t="str">
            <v>G1</v>
          </cell>
          <cell r="D8" t="str">
            <v>CEVA</v>
          </cell>
          <cell r="E8" t="str">
            <v xml:space="preserve"> </v>
          </cell>
          <cell r="F8" t="str">
            <v xml:space="preserve"> </v>
          </cell>
          <cell r="G8" t="str">
            <v xml:space="preserve"> </v>
          </cell>
          <cell r="H8" t="str">
            <v xml:space="preserve"> </v>
          </cell>
          <cell r="I8" t="str">
            <v xml:space="preserve"> </v>
          </cell>
          <cell r="J8">
            <v>0</v>
          </cell>
          <cell r="K8" t="str">
            <v>PEND</v>
          </cell>
          <cell r="L8" t="str">
            <v xml:space="preserve"> </v>
          </cell>
        </row>
        <row r="9">
          <cell r="A9">
            <v>13191439</v>
          </cell>
          <cell r="B9" t="str">
            <v>G1</v>
          </cell>
          <cell r="D9" t="str">
            <v>CEVA</v>
          </cell>
          <cell r="F9" t="str">
            <v>PINO BOLEADO</v>
          </cell>
          <cell r="G9" t="str">
            <v>RUIA GLOBAL</v>
          </cell>
          <cell r="H9" t="str">
            <v>500</v>
          </cell>
          <cell r="J9">
            <v>0</v>
          </cell>
          <cell r="L9" t="str">
            <v>19103D</v>
          </cell>
        </row>
        <row r="10">
          <cell r="A10">
            <v>93280007</v>
          </cell>
          <cell r="B10" t="str">
            <v>G1</v>
          </cell>
          <cell r="C10" t="str">
            <v>PN</v>
          </cell>
          <cell r="D10" t="str">
            <v>CEVA</v>
          </cell>
          <cell r="E10" t="str">
            <v>MG-A-11C</v>
          </cell>
          <cell r="F10" t="str">
            <v>BOTAO TAPETE</v>
          </cell>
          <cell r="G10" t="str">
            <v>A RAYMOND</v>
          </cell>
          <cell r="H10">
            <v>1200</v>
          </cell>
          <cell r="I10">
            <v>2001</v>
          </cell>
          <cell r="J10">
            <v>0</v>
          </cell>
          <cell r="K10">
            <v>2</v>
          </cell>
          <cell r="L10" t="str">
            <v>19103D</v>
          </cell>
          <cell r="N10">
            <v>1</v>
          </cell>
          <cell r="O10">
            <v>1</v>
          </cell>
          <cell r="P10">
            <v>5</v>
          </cell>
        </row>
        <row r="11">
          <cell r="A11">
            <v>93378051</v>
          </cell>
          <cell r="B11" t="str">
            <v>G1</v>
          </cell>
          <cell r="D11" t="str">
            <v>CEVA</v>
          </cell>
          <cell r="E11" t="str">
            <v>FUBL.1.A</v>
          </cell>
          <cell r="F11" t="str">
            <v xml:space="preserve"> HASTE COFRE</v>
          </cell>
          <cell r="G11" t="str">
            <v>PGG INDUSTRI</v>
          </cell>
          <cell r="H11">
            <v>85</v>
          </cell>
          <cell r="I11">
            <v>2004</v>
          </cell>
          <cell r="J11">
            <v>0</v>
          </cell>
          <cell r="K11">
            <v>4</v>
          </cell>
          <cell r="L11" t="str">
            <v>19103D</v>
          </cell>
        </row>
        <row r="12">
          <cell r="A12">
            <v>94710109</v>
          </cell>
          <cell r="B12" t="str">
            <v>G1</v>
          </cell>
          <cell r="D12" t="str">
            <v>CEVA</v>
          </cell>
          <cell r="F12" t="str">
            <v>PRES TUB DASH</v>
          </cell>
          <cell r="G12" t="str">
            <v xml:space="preserve">TECNOPLAST </v>
          </cell>
          <cell r="H12" t="str">
            <v>750</v>
          </cell>
          <cell r="L12" t="str">
            <v>19103D</v>
          </cell>
        </row>
        <row r="13">
          <cell r="A13">
            <v>94752640</v>
          </cell>
          <cell r="B13" t="str">
            <v>G1</v>
          </cell>
          <cell r="D13" t="str">
            <v>Rieter</v>
          </cell>
          <cell r="E13" t="str">
            <v>MG-C-13</v>
          </cell>
          <cell r="F13" t="str">
            <v>ISOL DASH EXTERNO</v>
          </cell>
          <cell r="G13" t="str">
            <v>RIETER</v>
          </cell>
          <cell r="H13" t="str">
            <v>45</v>
          </cell>
          <cell r="I13">
            <v>721</v>
          </cell>
          <cell r="J13">
            <v>0</v>
          </cell>
          <cell r="K13">
            <v>1</v>
          </cell>
          <cell r="L13" t="str">
            <v>19103D</v>
          </cell>
          <cell r="N13">
            <v>1</v>
          </cell>
          <cell r="O13">
            <v>1</v>
          </cell>
        </row>
        <row r="14">
          <cell r="A14">
            <v>94711841</v>
          </cell>
          <cell r="B14" t="str">
            <v>G1</v>
          </cell>
          <cell r="D14" t="str">
            <v>CEVA</v>
          </cell>
          <cell r="E14" t="str">
            <v>PA-03-D</v>
          </cell>
          <cell r="F14" t="str">
            <v>MODULO CONFORTO</v>
          </cell>
          <cell r="G14" t="str">
            <v>CONTINENTAL</v>
          </cell>
          <cell r="H14">
            <v>40</v>
          </cell>
          <cell r="I14">
            <v>2003</v>
          </cell>
          <cell r="J14">
            <v>0</v>
          </cell>
          <cell r="K14">
            <v>2</v>
          </cell>
          <cell r="L14" t="str">
            <v>19103E</v>
          </cell>
        </row>
        <row r="15">
          <cell r="A15">
            <v>94732251</v>
          </cell>
          <cell r="B15" t="str">
            <v>G1</v>
          </cell>
          <cell r="D15" t="str">
            <v>CEVA</v>
          </cell>
          <cell r="E15" t="str">
            <v>MG-D-11</v>
          </cell>
          <cell r="F15" t="str">
            <v>JG CHAVES URU/PAR</v>
          </cell>
          <cell r="G15" t="str">
            <v>VALEOBR</v>
          </cell>
          <cell r="H15">
            <v>15</v>
          </cell>
          <cell r="I15">
            <v>2004</v>
          </cell>
          <cell r="J15">
            <v>0</v>
          </cell>
          <cell r="K15">
            <v>25</v>
          </cell>
          <cell r="L15" t="str">
            <v>19103E</v>
          </cell>
        </row>
        <row r="16">
          <cell r="A16">
            <v>90247253</v>
          </cell>
          <cell r="B16" t="str">
            <v>G1</v>
          </cell>
          <cell r="C16" t="str">
            <v>PF</v>
          </cell>
          <cell r="D16" t="str">
            <v>CEVA</v>
          </cell>
          <cell r="E16" t="str">
            <v>GARL.4.G</v>
          </cell>
          <cell r="F16" t="str">
            <v xml:space="preserve"> ASSE HAST COF</v>
          </cell>
          <cell r="G16" t="str">
            <v>A RAYMON</v>
          </cell>
          <cell r="H16">
            <v>400</v>
          </cell>
          <cell r="I16">
            <v>2001</v>
          </cell>
          <cell r="J16">
            <v>0</v>
          </cell>
          <cell r="K16">
            <v>2</v>
          </cell>
          <cell r="L16" t="str">
            <v>19103E</v>
          </cell>
          <cell r="M16" t="str">
            <v>F23</v>
          </cell>
          <cell r="N16">
            <v>3</v>
          </cell>
          <cell r="O16">
            <v>1</v>
          </cell>
          <cell r="P16">
            <v>2</v>
          </cell>
        </row>
        <row r="17">
          <cell r="A17">
            <v>93252742</v>
          </cell>
          <cell r="B17" t="str">
            <v>G1</v>
          </cell>
          <cell r="C17" t="str">
            <v>GS</v>
          </cell>
          <cell r="D17" t="str">
            <v>CEVA</v>
          </cell>
          <cell r="E17" t="str">
            <v>GARL.4.G</v>
          </cell>
          <cell r="F17" t="str">
            <v>CLIP HAST COF</v>
          </cell>
          <cell r="G17" t="str">
            <v xml:space="preserve">A RAYMON </v>
          </cell>
          <cell r="H17">
            <v>400</v>
          </cell>
          <cell r="I17">
            <v>2001</v>
          </cell>
          <cell r="J17">
            <v>0</v>
          </cell>
          <cell r="K17">
            <v>2</v>
          </cell>
          <cell r="L17" t="str">
            <v>19103E</v>
          </cell>
          <cell r="M17" t="str">
            <v>F23</v>
          </cell>
        </row>
        <row r="18">
          <cell r="A18">
            <v>90373148</v>
          </cell>
          <cell r="B18" t="str">
            <v>G1</v>
          </cell>
          <cell r="D18" t="str">
            <v>CEVA</v>
          </cell>
          <cell r="F18" t="str">
            <v>GRAMPO</v>
          </cell>
          <cell r="I18">
            <v>2002</v>
          </cell>
          <cell r="J18">
            <v>0</v>
          </cell>
          <cell r="K18">
            <v>2</v>
          </cell>
          <cell r="L18" t="str">
            <v>19106D</v>
          </cell>
        </row>
        <row r="19">
          <cell r="A19">
            <v>93280007</v>
          </cell>
          <cell r="B19" t="str">
            <v>G1</v>
          </cell>
          <cell r="C19" t="str">
            <v>PN</v>
          </cell>
          <cell r="D19" t="str">
            <v>CEVA</v>
          </cell>
          <cell r="E19" t="str">
            <v>MG-A-11C</v>
          </cell>
          <cell r="F19" t="str">
            <v>BOTAO TAPETE</v>
          </cell>
          <cell r="G19" t="str">
            <v>A RAYMOND</v>
          </cell>
          <cell r="H19">
            <v>1200</v>
          </cell>
          <cell r="I19">
            <v>2001</v>
          </cell>
          <cell r="J19">
            <v>0</v>
          </cell>
          <cell r="K19">
            <v>2</v>
          </cell>
          <cell r="L19" t="str">
            <v>19106D</v>
          </cell>
          <cell r="N19">
            <v>1</v>
          </cell>
          <cell r="O19">
            <v>1</v>
          </cell>
          <cell r="P19">
            <v>5</v>
          </cell>
        </row>
        <row r="20">
          <cell r="A20">
            <v>94761860</v>
          </cell>
          <cell r="B20" t="str">
            <v>G1</v>
          </cell>
          <cell r="D20" t="str">
            <v>CEVA</v>
          </cell>
          <cell r="F20" t="str">
            <v>MANGUEIRA DRENO A/C</v>
          </cell>
          <cell r="G20" t="str">
            <v>PRODUFLEX INDUSTRIA</v>
          </cell>
          <cell r="H20">
            <v>100</v>
          </cell>
          <cell r="I20">
            <v>2004</v>
          </cell>
          <cell r="J20">
            <v>0</v>
          </cell>
          <cell r="K20">
            <v>3</v>
          </cell>
          <cell r="L20" t="str">
            <v>19106D</v>
          </cell>
        </row>
        <row r="21">
          <cell r="A21">
            <v>93228899</v>
          </cell>
          <cell r="B21" t="str">
            <v>G1</v>
          </cell>
          <cell r="D21" t="str">
            <v>CEVA</v>
          </cell>
          <cell r="E21" t="str">
            <v>CCSM</v>
          </cell>
          <cell r="F21" t="str">
            <v>BATENTE COB. BÊBA</v>
          </cell>
          <cell r="G21" t="str">
            <v>COPLAC DO BR</v>
          </cell>
          <cell r="H21">
            <v>600</v>
          </cell>
          <cell r="I21">
            <v>2004</v>
          </cell>
          <cell r="J21">
            <v>0</v>
          </cell>
          <cell r="K21">
            <v>2</v>
          </cell>
          <cell r="L21" t="str">
            <v>CB CERA</v>
          </cell>
        </row>
        <row r="22">
          <cell r="A22">
            <v>94731669</v>
          </cell>
          <cell r="B22" t="str">
            <v>G1</v>
          </cell>
          <cell r="D22" t="str">
            <v>CEVA</v>
          </cell>
          <cell r="F22" t="str">
            <v>COBERTURA DA BOMBA</v>
          </cell>
          <cell r="G22" t="str">
            <v>PELZER</v>
          </cell>
          <cell r="H22">
            <v>60</v>
          </cell>
          <cell r="I22">
            <v>2004</v>
          </cell>
          <cell r="J22">
            <v>0</v>
          </cell>
          <cell r="K22">
            <v>5</v>
          </cell>
          <cell r="L22" t="str">
            <v>19106D</v>
          </cell>
        </row>
        <row r="23">
          <cell r="A23">
            <v>93281792</v>
          </cell>
          <cell r="B23" t="str">
            <v>G1</v>
          </cell>
          <cell r="C23" t="str">
            <v>PN</v>
          </cell>
          <cell r="D23" t="str">
            <v>CEVA</v>
          </cell>
          <cell r="E23" t="str">
            <v>PT-USO</v>
          </cell>
          <cell r="F23" t="str">
            <v>BASE ANTENA</v>
          </cell>
          <cell r="G23" t="str">
            <v>OLIMPUS</v>
          </cell>
          <cell r="H23">
            <v>70</v>
          </cell>
          <cell r="I23">
            <v>2004</v>
          </cell>
          <cell r="J23">
            <v>0</v>
          </cell>
          <cell r="K23">
            <v>2</v>
          </cell>
          <cell r="L23" t="str">
            <v>19106E</v>
          </cell>
          <cell r="N23">
            <v>1</v>
          </cell>
          <cell r="O23">
            <v>1</v>
          </cell>
          <cell r="P23">
            <v>3</v>
          </cell>
        </row>
        <row r="24">
          <cell r="A24">
            <v>90339451</v>
          </cell>
          <cell r="B24" t="str">
            <v>G1</v>
          </cell>
          <cell r="C24" t="str">
            <v>PF</v>
          </cell>
          <cell r="D24" t="str">
            <v>CEVA</v>
          </cell>
          <cell r="E24" t="str">
            <v>MG-A-12C</v>
          </cell>
          <cell r="F24" t="str">
            <v>PORCA ANTENA</v>
          </cell>
          <cell r="G24" t="str">
            <v>OLIMPUS</v>
          </cell>
          <cell r="H24">
            <v>400</v>
          </cell>
          <cell r="I24" t="str">
            <v>BIN</v>
          </cell>
          <cell r="J24">
            <v>0</v>
          </cell>
          <cell r="K24">
            <v>2</v>
          </cell>
          <cell r="L24" t="str">
            <v>19106E</v>
          </cell>
          <cell r="M24" t="str">
            <v>F23</v>
          </cell>
          <cell r="N24">
            <v>1</v>
          </cell>
          <cell r="O24">
            <v>1</v>
          </cell>
          <cell r="P24">
            <v>2</v>
          </cell>
        </row>
        <row r="25">
          <cell r="A25">
            <v>90346307</v>
          </cell>
          <cell r="B25" t="str">
            <v>G1</v>
          </cell>
          <cell r="C25" t="str">
            <v>PF</v>
          </cell>
          <cell r="D25" t="str">
            <v>CEVA</v>
          </cell>
          <cell r="E25" t="str">
            <v>MG-A-03C</v>
          </cell>
          <cell r="F25" t="str">
            <v>PRESILHA</v>
          </cell>
          <cell r="G25" t="str">
            <v>DYNAPLAST</v>
          </cell>
          <cell r="H25">
            <v>200</v>
          </cell>
          <cell r="I25">
            <v>2001</v>
          </cell>
          <cell r="J25">
            <v>0</v>
          </cell>
          <cell r="K25">
            <v>2</v>
          </cell>
          <cell r="L25" t="str">
            <v>19106E</v>
          </cell>
          <cell r="M25" t="str">
            <v>F23</v>
          </cell>
          <cell r="N25">
            <v>1</v>
          </cell>
          <cell r="O25">
            <v>1</v>
          </cell>
          <cell r="P25">
            <v>2</v>
          </cell>
        </row>
        <row r="26">
          <cell r="A26">
            <v>93211173</v>
          </cell>
          <cell r="B26" t="str">
            <v>G1</v>
          </cell>
          <cell r="C26" t="str">
            <v>GS</v>
          </cell>
          <cell r="D26" t="str">
            <v>CEVA</v>
          </cell>
          <cell r="E26" t="str">
            <v>MG-A-13B</v>
          </cell>
          <cell r="F26" t="str">
            <v>LENTE TRANSPARENTE</v>
          </cell>
          <cell r="G26" t="str">
            <v>3M DO BRASIL</v>
          </cell>
          <cell r="H26">
            <v>10000</v>
          </cell>
          <cell r="I26">
            <v>2002</v>
          </cell>
          <cell r="J26">
            <v>0</v>
          </cell>
          <cell r="K26">
            <v>1</v>
          </cell>
          <cell r="L26" t="str">
            <v>19106E</v>
          </cell>
          <cell r="M26" t="str">
            <v>F23</v>
          </cell>
        </row>
        <row r="27">
          <cell r="A27">
            <v>93361427</v>
          </cell>
          <cell r="B27" t="str">
            <v>G1</v>
          </cell>
          <cell r="D27" t="str">
            <v>CEVA</v>
          </cell>
          <cell r="E27" t="str">
            <v>MG-A-13C</v>
          </cell>
          <cell r="F27" t="str">
            <v>ENCHIMENTO SANKO</v>
          </cell>
          <cell r="G27" t="str">
            <v>SANKO ESPUMAS</v>
          </cell>
          <cell r="H27">
            <v>576</v>
          </cell>
          <cell r="I27">
            <v>2002</v>
          </cell>
          <cell r="J27">
            <v>0</v>
          </cell>
          <cell r="K27">
            <v>2</v>
          </cell>
          <cell r="L27" t="str">
            <v>19106E</v>
          </cell>
        </row>
        <row r="28">
          <cell r="A28">
            <v>93336754</v>
          </cell>
          <cell r="B28" t="str">
            <v>G1</v>
          </cell>
          <cell r="D28" t="str">
            <v>CEVA</v>
          </cell>
          <cell r="E28" t="str">
            <v>MG-A-09C</v>
          </cell>
          <cell r="F28" t="str">
            <v xml:space="preserve">RÉGUA </v>
          </cell>
          <cell r="G28" t="str">
            <v xml:space="preserve">DELPHI JAMBE </v>
          </cell>
          <cell r="H28">
            <v>100</v>
          </cell>
          <cell r="I28">
            <v>2001</v>
          </cell>
          <cell r="J28">
            <v>0</v>
          </cell>
          <cell r="K28">
            <v>2</v>
          </cell>
          <cell r="L28" t="str">
            <v>19106E</v>
          </cell>
        </row>
        <row r="29">
          <cell r="A29">
            <v>93315922</v>
          </cell>
          <cell r="B29" t="str">
            <v>G1</v>
          </cell>
          <cell r="D29" t="str">
            <v>CEVA</v>
          </cell>
          <cell r="F29" t="str">
            <v>BASE ANTENA PRISMA</v>
          </cell>
          <cell r="G29" t="str">
            <v>OLIMPUS</v>
          </cell>
          <cell r="H29">
            <v>72</v>
          </cell>
          <cell r="I29">
            <v>2004</v>
          </cell>
          <cell r="J29">
            <v>0</v>
          </cell>
          <cell r="K29">
            <v>2</v>
          </cell>
          <cell r="L29" t="str">
            <v>19106E</v>
          </cell>
        </row>
        <row r="30">
          <cell r="A30">
            <v>90225953</v>
          </cell>
          <cell r="B30" t="str">
            <v>G1</v>
          </cell>
          <cell r="C30" t="str">
            <v>SJ</v>
          </cell>
          <cell r="D30" t="str">
            <v>CEVA</v>
          </cell>
          <cell r="E30" t="str">
            <v>ÁREA TRANSF.</v>
          </cell>
          <cell r="F30" t="str">
            <v>FITA ISOLANTE</v>
          </cell>
          <cell r="G30" t="str">
            <v>RIETER</v>
          </cell>
          <cell r="H30">
            <v>100</v>
          </cell>
          <cell r="I30">
            <v>2001</v>
          </cell>
          <cell r="J30">
            <v>1</v>
          </cell>
          <cell r="K30">
            <v>4</v>
          </cell>
          <cell r="L30" t="str">
            <v>19110E</v>
          </cell>
          <cell r="M30" t="str">
            <v>F24</v>
          </cell>
          <cell r="N30">
            <v>1</v>
          </cell>
          <cell r="O30">
            <v>1</v>
          </cell>
          <cell r="P30">
            <v>2</v>
          </cell>
        </row>
        <row r="31">
          <cell r="A31">
            <v>93253070</v>
          </cell>
          <cell r="B31" t="str">
            <v>G1</v>
          </cell>
          <cell r="C31" t="str">
            <v>GS</v>
          </cell>
          <cell r="D31" t="str">
            <v>PEL</v>
          </cell>
          <cell r="E31" t="str">
            <v>GA</v>
          </cell>
          <cell r="F31" t="str">
            <v>VEDADOR TAMPA TRAS</v>
          </cell>
          <cell r="G31" t="str">
            <v>PELZER</v>
          </cell>
          <cell r="H31">
            <v>2000</v>
          </cell>
          <cell r="I31">
            <v>2001</v>
          </cell>
          <cell r="J31">
            <v>0</v>
          </cell>
          <cell r="K31">
            <v>2</v>
          </cell>
          <cell r="L31" t="str">
            <v>19110E</v>
          </cell>
          <cell r="M31" t="str">
            <v>F23</v>
          </cell>
        </row>
        <row r="32">
          <cell r="A32">
            <v>94704781</v>
          </cell>
          <cell r="B32" t="str">
            <v>G1</v>
          </cell>
          <cell r="C32" t="str">
            <v>PF</v>
          </cell>
          <cell r="D32" t="str">
            <v>CEVA</v>
          </cell>
          <cell r="E32" t="str">
            <v>ÁREA TRANSF.</v>
          </cell>
          <cell r="F32" t="str">
            <v>MANG. COMBUSTÍVEL</v>
          </cell>
          <cell r="G32" t="str">
            <v>TI BUNDY</v>
          </cell>
          <cell r="H32">
            <v>300</v>
          </cell>
          <cell r="I32" t="str">
            <v>DOLLY</v>
          </cell>
          <cell r="J32">
            <v>0</v>
          </cell>
          <cell r="K32">
            <v>1</v>
          </cell>
          <cell r="L32" t="str">
            <v>19110E</v>
          </cell>
          <cell r="M32" t="str">
            <v>F24</v>
          </cell>
          <cell r="N32">
            <v>2</v>
          </cell>
          <cell r="O32">
            <v>1</v>
          </cell>
          <cell r="P32">
            <v>3</v>
          </cell>
        </row>
        <row r="33">
          <cell r="A33">
            <v>2866724</v>
          </cell>
          <cell r="B33" t="str">
            <v>G1</v>
          </cell>
          <cell r="C33" t="str">
            <v>PF</v>
          </cell>
          <cell r="D33" t="str">
            <v>CEVA</v>
          </cell>
          <cell r="E33" t="str">
            <v>MG-A-03C</v>
          </cell>
          <cell r="F33" t="str">
            <v>VEDADOR</v>
          </cell>
          <cell r="G33" t="str">
            <v>HBA HUTCHINS</v>
          </cell>
          <cell r="H33">
            <v>2000</v>
          </cell>
          <cell r="I33">
            <v>2001</v>
          </cell>
          <cell r="J33">
            <v>0</v>
          </cell>
          <cell r="K33">
            <v>1</v>
          </cell>
          <cell r="L33" t="str">
            <v>19110E</v>
          </cell>
          <cell r="M33" t="str">
            <v>F23</v>
          </cell>
          <cell r="N33">
            <v>1</v>
          </cell>
          <cell r="O33">
            <v>1</v>
          </cell>
          <cell r="P33">
            <v>2</v>
          </cell>
        </row>
        <row r="34">
          <cell r="A34">
            <v>90227753</v>
          </cell>
          <cell r="B34" t="str">
            <v>G1</v>
          </cell>
          <cell r="C34" t="str">
            <v>SJ</v>
          </cell>
          <cell r="D34" t="str">
            <v>CEVA</v>
          </cell>
          <cell r="E34" t="str">
            <v>MG-A-06C</v>
          </cell>
          <cell r="F34" t="str">
            <v>PORCA ESPE</v>
          </cell>
          <cell r="G34" t="str">
            <v>A RAYMON</v>
          </cell>
          <cell r="H34">
            <v>1500</v>
          </cell>
          <cell r="I34">
            <v>2001</v>
          </cell>
          <cell r="J34">
            <v>0</v>
          </cell>
          <cell r="K34">
            <v>1</v>
          </cell>
          <cell r="L34" t="str">
            <v>19110E</v>
          </cell>
          <cell r="M34" t="str">
            <v>F24</v>
          </cell>
          <cell r="N34">
            <v>1</v>
          </cell>
          <cell r="O34">
            <v>1</v>
          </cell>
          <cell r="P34">
            <v>3</v>
          </cell>
        </row>
        <row r="35">
          <cell r="A35">
            <v>90307205</v>
          </cell>
          <cell r="B35" t="str">
            <v>G1</v>
          </cell>
          <cell r="C35" t="str">
            <v>PF</v>
          </cell>
          <cell r="D35" t="str">
            <v>CEVA</v>
          </cell>
          <cell r="E35" t="str">
            <v>MG-A-08C</v>
          </cell>
          <cell r="F35" t="str">
            <v>TAMPÃO COL B</v>
          </cell>
          <cell r="G35" t="str">
            <v>PRODUFLEX</v>
          </cell>
          <cell r="H35">
            <v>350</v>
          </cell>
          <cell r="I35">
            <v>2001</v>
          </cell>
          <cell r="J35">
            <v>0</v>
          </cell>
          <cell r="K35">
            <v>2</v>
          </cell>
          <cell r="L35" t="str">
            <v>19111D</v>
          </cell>
          <cell r="M35" t="str">
            <v>F23</v>
          </cell>
          <cell r="N35">
            <v>1</v>
          </cell>
          <cell r="O35">
            <v>1</v>
          </cell>
          <cell r="P35">
            <v>2</v>
          </cell>
        </row>
        <row r="36">
          <cell r="A36">
            <v>94746805</v>
          </cell>
          <cell r="B36" t="str">
            <v>G1</v>
          </cell>
          <cell r="D36" t="str">
            <v>CEVA</v>
          </cell>
          <cell r="F36" t="str">
            <v>GROMMET</v>
          </cell>
          <cell r="G36" t="str">
            <v>PRODUFLEX</v>
          </cell>
          <cell r="H36">
            <v>800</v>
          </cell>
          <cell r="J36">
            <v>0</v>
          </cell>
          <cell r="K36">
            <v>2</v>
          </cell>
          <cell r="L36" t="str">
            <v>19111D</v>
          </cell>
        </row>
        <row r="37">
          <cell r="A37">
            <v>93280007</v>
          </cell>
          <cell r="B37" t="str">
            <v>G1</v>
          </cell>
          <cell r="C37" t="str">
            <v>PN</v>
          </cell>
          <cell r="D37" t="str">
            <v>CEVA</v>
          </cell>
          <cell r="E37" t="str">
            <v>MG-A-11C</v>
          </cell>
          <cell r="F37" t="str">
            <v>BOTAO TAPETE</v>
          </cell>
          <cell r="G37" t="str">
            <v>A RAYMOND</v>
          </cell>
          <cell r="H37">
            <v>1200</v>
          </cell>
          <cell r="I37">
            <v>2001</v>
          </cell>
          <cell r="J37">
            <v>0</v>
          </cell>
          <cell r="K37">
            <v>2</v>
          </cell>
          <cell r="L37" t="str">
            <v>19111D</v>
          </cell>
          <cell r="N37">
            <v>1</v>
          </cell>
          <cell r="O37">
            <v>1</v>
          </cell>
          <cell r="P37">
            <v>5</v>
          </cell>
        </row>
        <row r="38">
          <cell r="A38">
            <v>52289099</v>
          </cell>
          <cell r="B38" t="str">
            <v>G1</v>
          </cell>
          <cell r="C38" t="str">
            <v>RO</v>
          </cell>
          <cell r="D38" t="str">
            <v>CEVA</v>
          </cell>
          <cell r="E38" t="str">
            <v>MG-CRIB</v>
          </cell>
          <cell r="F38" t="str">
            <v>ETIQ VIN</v>
          </cell>
          <cell r="G38" t="str">
            <v>3M DO BRASIL</v>
          </cell>
          <cell r="H38">
            <v>6000</v>
          </cell>
          <cell r="I38" t="str">
            <v>0CXPAPEL</v>
          </cell>
          <cell r="J38">
            <v>0</v>
          </cell>
          <cell r="K38">
            <v>12</v>
          </cell>
          <cell r="L38" t="str">
            <v>19112D</v>
          </cell>
          <cell r="M38" t="str">
            <v>F23</v>
          </cell>
          <cell r="N38">
            <v>1</v>
          </cell>
          <cell r="O38">
            <v>1</v>
          </cell>
          <cell r="P38">
            <v>2</v>
          </cell>
        </row>
        <row r="39">
          <cell r="A39">
            <v>90307205</v>
          </cell>
          <cell r="B39" t="str">
            <v>G1</v>
          </cell>
          <cell r="C39" t="str">
            <v>PF</v>
          </cell>
          <cell r="D39" t="str">
            <v>CEVA</v>
          </cell>
          <cell r="E39" t="str">
            <v>MG-A-08C</v>
          </cell>
          <cell r="F39" t="str">
            <v>TAMPÃO COL B</v>
          </cell>
          <cell r="G39" t="str">
            <v>PRODUFLEX</v>
          </cell>
          <cell r="H39">
            <v>350</v>
          </cell>
          <cell r="I39">
            <v>2001</v>
          </cell>
          <cell r="J39">
            <v>0</v>
          </cell>
          <cell r="K39">
            <v>2</v>
          </cell>
          <cell r="L39" t="str">
            <v>19112D</v>
          </cell>
          <cell r="M39" t="str">
            <v>F23</v>
          </cell>
          <cell r="N39">
            <v>2</v>
          </cell>
          <cell r="O39">
            <v>2</v>
          </cell>
          <cell r="P39">
            <v>2</v>
          </cell>
        </row>
        <row r="40">
          <cell r="A40">
            <v>93356380</v>
          </cell>
          <cell r="B40" t="str">
            <v>G1</v>
          </cell>
          <cell r="D40" t="str">
            <v>CEVA</v>
          </cell>
          <cell r="E40" t="str">
            <v>MG-A-13A</v>
          </cell>
          <cell r="F40" t="str">
            <v>LENTE PROT</v>
          </cell>
          <cell r="G40" t="str">
            <v>GARL.4.G</v>
          </cell>
          <cell r="H40">
            <v>2000</v>
          </cell>
          <cell r="I40">
            <v>2002</v>
          </cell>
          <cell r="J40">
            <v>0</v>
          </cell>
          <cell r="K40">
            <v>1</v>
          </cell>
          <cell r="L40" t="str">
            <v>19112D</v>
          </cell>
        </row>
        <row r="41">
          <cell r="A41">
            <v>94750452</v>
          </cell>
          <cell r="B41" t="str">
            <v>G1</v>
          </cell>
          <cell r="D41" t="str">
            <v>CEVA</v>
          </cell>
          <cell r="F41" t="str">
            <v xml:space="preserve">PLACA-IDENT ANO FABRICACAO                                  </v>
          </cell>
          <cell r="G41" t="str">
            <v>COBRA METAIS</v>
          </cell>
          <cell r="H41">
            <v>3000</v>
          </cell>
          <cell r="J41">
            <v>0</v>
          </cell>
          <cell r="K41">
            <v>2</v>
          </cell>
          <cell r="L41" t="str">
            <v>19112D</v>
          </cell>
        </row>
        <row r="42">
          <cell r="A42">
            <v>93368896</v>
          </cell>
          <cell r="B42" t="str">
            <v>G1</v>
          </cell>
          <cell r="D42" t="str">
            <v>PEL</v>
          </cell>
          <cell r="E42" t="str">
            <v>GA</v>
          </cell>
          <cell r="F42" t="str">
            <v>BUJAO COL A</v>
          </cell>
          <cell r="G42" t="str">
            <v>PELZER</v>
          </cell>
          <cell r="H42">
            <v>100</v>
          </cell>
          <cell r="I42">
            <v>2002</v>
          </cell>
          <cell r="J42">
            <v>0</v>
          </cell>
          <cell r="K42">
            <v>3</v>
          </cell>
          <cell r="L42" t="str">
            <v>19112E</v>
          </cell>
        </row>
        <row r="43">
          <cell r="A43">
            <v>93341250</v>
          </cell>
          <cell r="B43" t="str">
            <v>G1</v>
          </cell>
          <cell r="D43" t="str">
            <v>CEVA</v>
          </cell>
          <cell r="E43" t="str">
            <v>MG-E-15</v>
          </cell>
          <cell r="F43" t="str">
            <v>TAP ACAB MALA PR</v>
          </cell>
          <cell r="G43" t="str">
            <v>INYLBRA</v>
          </cell>
          <cell r="H43" t="str">
            <v>SEQ</v>
          </cell>
          <cell r="I43" t="str">
            <v>DOLLY</v>
          </cell>
          <cell r="J43">
            <v>0</v>
          </cell>
          <cell r="K43">
            <v>2</v>
          </cell>
          <cell r="L43" t="str">
            <v>19114E</v>
          </cell>
        </row>
        <row r="44">
          <cell r="A44">
            <v>90438025</v>
          </cell>
          <cell r="B44" t="str">
            <v>G1</v>
          </cell>
          <cell r="C44" t="str">
            <v>SJ</v>
          </cell>
          <cell r="D44" t="str">
            <v>PEL</v>
          </cell>
          <cell r="E44" t="str">
            <v>GA</v>
          </cell>
          <cell r="F44" t="str">
            <v>TPA AMORT TRA</v>
          </cell>
          <cell r="G44" t="str">
            <v>PELZER</v>
          </cell>
          <cell r="H44">
            <v>140</v>
          </cell>
          <cell r="I44">
            <v>2004</v>
          </cell>
          <cell r="J44">
            <v>0</v>
          </cell>
          <cell r="K44">
            <v>3</v>
          </cell>
          <cell r="L44" t="str">
            <v>19117D</v>
          </cell>
          <cell r="M44" t="str">
            <v>F24</v>
          </cell>
          <cell r="N44">
            <v>1</v>
          </cell>
          <cell r="O44">
            <v>1</v>
          </cell>
          <cell r="P44">
            <v>2</v>
          </cell>
        </row>
        <row r="45">
          <cell r="A45">
            <v>93267614</v>
          </cell>
          <cell r="B45" t="str">
            <v>G1</v>
          </cell>
          <cell r="C45" t="str">
            <v>GS</v>
          </cell>
          <cell r="D45" t="str">
            <v>PEL</v>
          </cell>
          <cell r="E45" t="str">
            <v>GA</v>
          </cell>
          <cell r="F45" t="str">
            <v>GUIA CADARÇO</v>
          </cell>
          <cell r="G45" t="str">
            <v>PELZER</v>
          </cell>
          <cell r="H45">
            <v>400</v>
          </cell>
          <cell r="I45">
            <v>2001</v>
          </cell>
          <cell r="J45">
            <v>0</v>
          </cell>
          <cell r="K45">
            <v>2</v>
          </cell>
          <cell r="L45" t="str">
            <v>19117D</v>
          </cell>
          <cell r="M45" t="str">
            <v>F23</v>
          </cell>
          <cell r="N45">
            <v>1</v>
          </cell>
        </row>
        <row r="46">
          <cell r="A46">
            <v>93346430</v>
          </cell>
          <cell r="B46" t="str">
            <v>G1</v>
          </cell>
          <cell r="D46" t="str">
            <v>PEL</v>
          </cell>
          <cell r="E46" t="str">
            <v>GA</v>
          </cell>
          <cell r="F46" t="str">
            <v>GUIA CINTO 5P LD</v>
          </cell>
          <cell r="G46" t="str">
            <v>PELZER</v>
          </cell>
          <cell r="H46">
            <v>250</v>
          </cell>
          <cell r="I46">
            <v>2002</v>
          </cell>
          <cell r="J46">
            <v>0</v>
          </cell>
          <cell r="K46">
            <v>2</v>
          </cell>
          <cell r="L46" t="str">
            <v>19117D</v>
          </cell>
        </row>
        <row r="47">
          <cell r="A47">
            <v>93357498</v>
          </cell>
          <cell r="B47" t="str">
            <v>G1</v>
          </cell>
          <cell r="D47" t="str">
            <v>PEL</v>
          </cell>
          <cell r="E47" t="str">
            <v>GA</v>
          </cell>
          <cell r="F47" t="str">
            <v>GUIA CIN 3P/D</v>
          </cell>
          <cell r="G47" t="str">
            <v>PELZER</v>
          </cell>
          <cell r="H47">
            <v>250</v>
          </cell>
          <cell r="I47">
            <v>2002</v>
          </cell>
          <cell r="J47">
            <v>0</v>
          </cell>
          <cell r="K47">
            <v>2</v>
          </cell>
          <cell r="L47" t="str">
            <v>19117D</v>
          </cell>
        </row>
        <row r="48">
          <cell r="A48">
            <v>93346429</v>
          </cell>
          <cell r="B48" t="str">
            <v>G1</v>
          </cell>
          <cell r="D48" t="str">
            <v>PEL</v>
          </cell>
          <cell r="E48" t="str">
            <v>GA</v>
          </cell>
          <cell r="F48" t="str">
            <v>GUIA 5PLE</v>
          </cell>
          <cell r="G48" t="str">
            <v>PELZER</v>
          </cell>
          <cell r="H48">
            <v>250</v>
          </cell>
          <cell r="I48">
            <v>2002</v>
          </cell>
          <cell r="J48">
            <v>0</v>
          </cell>
          <cell r="K48">
            <v>2</v>
          </cell>
          <cell r="L48" t="str">
            <v>19118E</v>
          </cell>
        </row>
        <row r="49">
          <cell r="A49">
            <v>93357497</v>
          </cell>
          <cell r="B49" t="str">
            <v>G1</v>
          </cell>
          <cell r="D49" t="str">
            <v>PEL</v>
          </cell>
          <cell r="E49" t="str">
            <v>GA</v>
          </cell>
          <cell r="F49" t="str">
            <v>GUIA CIN 3P/E</v>
          </cell>
          <cell r="G49" t="str">
            <v>PELZER</v>
          </cell>
          <cell r="H49">
            <v>250</v>
          </cell>
          <cell r="I49">
            <v>2002</v>
          </cell>
          <cell r="J49">
            <v>0</v>
          </cell>
          <cell r="K49">
            <v>2</v>
          </cell>
          <cell r="L49" t="str">
            <v>19118E</v>
          </cell>
        </row>
        <row r="50">
          <cell r="A50">
            <v>93303052</v>
          </cell>
          <cell r="B50" t="str">
            <v>G1</v>
          </cell>
          <cell r="C50" t="str">
            <v>PF</v>
          </cell>
          <cell r="D50" t="str">
            <v>GES</v>
          </cell>
          <cell r="E50" t="str">
            <v>GA</v>
          </cell>
          <cell r="F50" t="str">
            <v>ARRU BAR DESL</v>
          </cell>
          <cell r="G50" t="str">
            <v>GESTAMP</v>
          </cell>
          <cell r="H50">
            <v>350</v>
          </cell>
          <cell r="I50">
            <v>2001</v>
          </cell>
          <cell r="J50">
            <v>0</v>
          </cell>
          <cell r="K50">
            <v>3</v>
          </cell>
          <cell r="L50" t="str">
            <v>19120D</v>
          </cell>
          <cell r="M50" t="str">
            <v>F23</v>
          </cell>
        </row>
        <row r="51">
          <cell r="A51">
            <v>93303052</v>
          </cell>
          <cell r="B51" t="str">
            <v>G1</v>
          </cell>
          <cell r="C51" t="str">
            <v>PF</v>
          </cell>
          <cell r="D51" t="str">
            <v>GES</v>
          </cell>
          <cell r="E51" t="str">
            <v>GA</v>
          </cell>
          <cell r="F51" t="str">
            <v>ARRU BAR DESL</v>
          </cell>
          <cell r="G51" t="str">
            <v>GESTAMP</v>
          </cell>
          <cell r="H51">
            <v>350</v>
          </cell>
          <cell r="I51">
            <v>2001</v>
          </cell>
          <cell r="J51">
            <v>0</v>
          </cell>
          <cell r="K51">
            <v>3</v>
          </cell>
          <cell r="L51" t="str">
            <v>19120D</v>
          </cell>
          <cell r="M51" t="str">
            <v>F23</v>
          </cell>
        </row>
        <row r="52">
          <cell r="A52">
            <v>94735555</v>
          </cell>
          <cell r="B52" t="str">
            <v>G1</v>
          </cell>
          <cell r="D52" t="str">
            <v>PEL</v>
          </cell>
          <cell r="E52" t="str">
            <v>MG</v>
          </cell>
          <cell r="F52" t="str">
            <v>Col B Inf PR</v>
          </cell>
          <cell r="G52" t="str">
            <v>PELZER</v>
          </cell>
          <cell r="H52">
            <v>60</v>
          </cell>
          <cell r="I52" t="str">
            <v>DOLLY</v>
          </cell>
          <cell r="J52">
            <v>1</v>
          </cell>
          <cell r="K52">
            <v>2</v>
          </cell>
          <cell r="L52" t="str">
            <v>19120E</v>
          </cell>
        </row>
        <row r="53">
          <cell r="A53" t="str">
            <v>Conj 5</v>
          </cell>
          <cell r="B53" t="str">
            <v>G1</v>
          </cell>
          <cell r="D53" t="str">
            <v>CEVA</v>
          </cell>
          <cell r="E53" t="str">
            <v>MINOMI</v>
          </cell>
          <cell r="F53" t="str">
            <v>CONJUNTO ESPAÇADOR PRISMA</v>
          </cell>
          <cell r="G53" t="str">
            <v>TECNOPLAST</v>
          </cell>
          <cell r="H53">
            <v>250</v>
          </cell>
          <cell r="I53">
            <v>2001</v>
          </cell>
          <cell r="J53">
            <v>1</v>
          </cell>
          <cell r="K53">
            <v>2</v>
          </cell>
          <cell r="L53" t="str">
            <v>19121D</v>
          </cell>
        </row>
        <row r="54">
          <cell r="A54" t="str">
            <v>Conj 6</v>
          </cell>
          <cell r="B54" t="str">
            <v>G1</v>
          </cell>
          <cell r="D54" t="str">
            <v>CEVA</v>
          </cell>
          <cell r="E54" t="str">
            <v>MINOMI</v>
          </cell>
          <cell r="F54" t="str">
            <v>CONJUNTO ESPAÇADOR 5P</v>
          </cell>
          <cell r="G54" t="str">
            <v>SCORPIOS</v>
          </cell>
          <cell r="H54">
            <v>250</v>
          </cell>
          <cell r="I54">
            <v>2001</v>
          </cell>
          <cell r="J54">
            <v>1</v>
          </cell>
          <cell r="K54">
            <v>2</v>
          </cell>
          <cell r="L54" t="str">
            <v>19121D</v>
          </cell>
        </row>
        <row r="55">
          <cell r="A55" t="str">
            <v>Conj 7</v>
          </cell>
          <cell r="B55" t="str">
            <v>G1</v>
          </cell>
          <cell r="D55" t="str">
            <v>CEVA</v>
          </cell>
          <cell r="E55" t="str">
            <v>MINOMI</v>
          </cell>
          <cell r="F55" t="str">
            <v>CONJUNTO ESPAÇADOR 3P</v>
          </cell>
          <cell r="G55" t="str">
            <v>SCORPIOS</v>
          </cell>
          <cell r="H55">
            <v>250</v>
          </cell>
          <cell r="I55">
            <v>2001</v>
          </cell>
          <cell r="J55">
            <v>1</v>
          </cell>
          <cell r="K55">
            <v>2</v>
          </cell>
          <cell r="L55" t="str">
            <v>19121D</v>
          </cell>
        </row>
        <row r="56">
          <cell r="A56">
            <v>93271703</v>
          </cell>
          <cell r="B56" t="str">
            <v>G1</v>
          </cell>
          <cell r="C56" t="str">
            <v>PN</v>
          </cell>
          <cell r="D56" t="str">
            <v>CEVA</v>
          </cell>
          <cell r="E56" t="str">
            <v>MINOMI</v>
          </cell>
          <cell r="F56" t="str">
            <v>PF BANCO NG</v>
          </cell>
          <cell r="G56" t="str">
            <v>POLIMEC</v>
          </cell>
          <cell r="H56">
            <v>100</v>
          </cell>
          <cell r="I56">
            <v>2001</v>
          </cell>
          <cell r="J56">
            <v>1</v>
          </cell>
          <cell r="K56">
            <v>3</v>
          </cell>
          <cell r="L56" t="str">
            <v>SPS</v>
          </cell>
          <cell r="N56">
            <v>1</v>
          </cell>
          <cell r="O56">
            <v>1</v>
          </cell>
          <cell r="P56">
            <v>5</v>
          </cell>
        </row>
        <row r="57">
          <cell r="A57">
            <v>90532538</v>
          </cell>
          <cell r="B57" t="str">
            <v>G1</v>
          </cell>
          <cell r="C57" t="str">
            <v>GS</v>
          </cell>
          <cell r="D57" t="str">
            <v>PEL</v>
          </cell>
          <cell r="E57" t="str">
            <v>GA</v>
          </cell>
          <cell r="F57" t="str">
            <v>PF RD RESERVA</v>
          </cell>
          <cell r="G57" t="str">
            <v>PELZER</v>
          </cell>
          <cell r="H57">
            <v>200</v>
          </cell>
          <cell r="I57">
            <v>2001</v>
          </cell>
          <cell r="J57">
            <v>0</v>
          </cell>
          <cell r="K57">
            <v>2</v>
          </cell>
          <cell r="L57" t="str">
            <v>19122E</v>
          </cell>
          <cell r="M57" t="str">
            <v>F23</v>
          </cell>
        </row>
        <row r="58">
          <cell r="A58">
            <v>93306986</v>
          </cell>
          <cell r="B58" t="str">
            <v>G1</v>
          </cell>
          <cell r="C58" t="str">
            <v>GS</v>
          </cell>
          <cell r="D58" t="str">
            <v>PEL</v>
          </cell>
          <cell r="E58" t="str">
            <v>GA</v>
          </cell>
          <cell r="F58" t="str">
            <v>MOLD CILINDRO</v>
          </cell>
          <cell r="G58" t="str">
            <v>PELZER</v>
          </cell>
          <cell r="H58">
            <v>300</v>
          </cell>
          <cell r="I58">
            <v>2002</v>
          </cell>
          <cell r="J58">
            <v>0</v>
          </cell>
          <cell r="K58">
            <v>2</v>
          </cell>
          <cell r="L58" t="str">
            <v>19130D</v>
          </cell>
          <cell r="M58" t="str">
            <v>B23</v>
          </cell>
          <cell r="N58">
            <v>1</v>
          </cell>
        </row>
        <row r="59">
          <cell r="A59">
            <v>93384469</v>
          </cell>
          <cell r="B59" t="str">
            <v>G1</v>
          </cell>
          <cell r="D59" t="str">
            <v>PEL</v>
          </cell>
          <cell r="E59" t="str">
            <v>GA</v>
          </cell>
          <cell r="F59" t="str">
            <v>SLIDER DIANT LE</v>
          </cell>
          <cell r="G59" t="str">
            <v>PELZER</v>
          </cell>
          <cell r="H59">
            <v>150</v>
          </cell>
          <cell r="I59">
            <v>2004</v>
          </cell>
          <cell r="J59">
            <v>0</v>
          </cell>
          <cell r="K59">
            <v>1</v>
          </cell>
          <cell r="L59" t="str">
            <v>19131E</v>
          </cell>
        </row>
        <row r="60">
          <cell r="A60">
            <v>93293780</v>
          </cell>
          <cell r="B60" t="str">
            <v>G1</v>
          </cell>
          <cell r="D60" t="str">
            <v>CEVA</v>
          </cell>
          <cell r="E60" t="str">
            <v>ROLETADA</v>
          </cell>
          <cell r="F60" t="str">
            <v>RETROV INT</v>
          </cell>
          <cell r="G60" t="str">
            <v>METAGAL</v>
          </cell>
          <cell r="H60">
            <v>45</v>
          </cell>
          <cell r="I60">
            <v>2004</v>
          </cell>
          <cell r="J60">
            <v>1</v>
          </cell>
          <cell r="K60">
            <v>5</v>
          </cell>
          <cell r="L60" t="str">
            <v>19137E</v>
          </cell>
        </row>
        <row r="61">
          <cell r="A61">
            <v>93297619</v>
          </cell>
          <cell r="B61" t="str">
            <v>G1</v>
          </cell>
          <cell r="D61" t="str">
            <v>PEL</v>
          </cell>
          <cell r="E61" t="str">
            <v>GA</v>
          </cell>
          <cell r="F61" t="str">
            <v>ASA DELTA</v>
          </cell>
          <cell r="G61" t="str">
            <v>PELZER</v>
          </cell>
          <cell r="H61">
            <v>150</v>
          </cell>
          <cell r="I61">
            <v>2002</v>
          </cell>
          <cell r="J61">
            <v>0</v>
          </cell>
          <cell r="K61">
            <v>4</v>
          </cell>
          <cell r="L61" t="str">
            <v>19140D</v>
          </cell>
        </row>
        <row r="62">
          <cell r="A62">
            <v>93372700</v>
          </cell>
          <cell r="B62" t="str">
            <v>G1</v>
          </cell>
          <cell r="D62" t="str">
            <v>PEL</v>
          </cell>
          <cell r="E62" t="str">
            <v>GA</v>
          </cell>
          <cell r="F62" t="str">
            <v>CAPA BAR DESL</v>
          </cell>
          <cell r="G62" t="str">
            <v>PELZER</v>
          </cell>
          <cell r="H62">
            <v>150</v>
          </cell>
          <cell r="I62">
            <v>2002</v>
          </cell>
          <cell r="J62">
            <v>0</v>
          </cell>
          <cell r="K62">
            <v>3</v>
          </cell>
          <cell r="L62" t="str">
            <v>19142E</v>
          </cell>
        </row>
        <row r="63">
          <cell r="A63">
            <v>93372700</v>
          </cell>
          <cell r="B63" t="str">
            <v>G1</v>
          </cell>
          <cell r="D63" t="str">
            <v>PEL</v>
          </cell>
          <cell r="E63" t="str">
            <v>GA</v>
          </cell>
          <cell r="F63" t="str">
            <v>CAPA BAR DESL</v>
          </cell>
          <cell r="G63" t="str">
            <v>PELZER</v>
          </cell>
          <cell r="H63">
            <v>150</v>
          </cell>
          <cell r="I63">
            <v>2002</v>
          </cell>
          <cell r="J63">
            <v>0</v>
          </cell>
          <cell r="K63">
            <v>3</v>
          </cell>
          <cell r="L63" t="str">
            <v>19142E</v>
          </cell>
        </row>
        <row r="64">
          <cell r="A64">
            <v>94715390</v>
          </cell>
          <cell r="B64" t="str">
            <v>KK</v>
          </cell>
          <cell r="D64" t="str">
            <v>CEVA</v>
          </cell>
          <cell r="E64" t="str">
            <v>PINT PCH</v>
          </cell>
          <cell r="F64" t="str">
            <v>PORT ITAIPAVA VERMELHA</v>
          </cell>
          <cell r="G64" t="str">
            <v>PEGUFORM</v>
          </cell>
          <cell r="H64">
            <v>20</v>
          </cell>
          <cell r="I64" t="str">
            <v>BINESP</v>
          </cell>
          <cell r="J64">
            <v>0</v>
          </cell>
          <cell r="K64">
            <v>1</v>
          </cell>
          <cell r="L64" t="str">
            <v>19143D</v>
          </cell>
        </row>
        <row r="65">
          <cell r="A65">
            <v>94731619</v>
          </cell>
          <cell r="B65" t="str">
            <v>G1</v>
          </cell>
          <cell r="D65" t="str">
            <v>CEVA</v>
          </cell>
          <cell r="E65" t="str">
            <v>PA-05-A</v>
          </cell>
          <cell r="F65" t="str">
            <v>PORTIN VERDE NG</v>
          </cell>
          <cell r="G65" t="str">
            <v xml:space="preserve">AUTOMETAL </v>
          </cell>
          <cell r="H65">
            <v>20</v>
          </cell>
          <cell r="I65" t="str">
            <v>BIN</v>
          </cell>
          <cell r="J65">
            <v>0</v>
          </cell>
          <cell r="K65">
            <v>3</v>
          </cell>
          <cell r="L65" t="str">
            <v>19143D</v>
          </cell>
        </row>
        <row r="66">
          <cell r="A66">
            <v>94731620</v>
          </cell>
          <cell r="B66" t="str">
            <v>G1</v>
          </cell>
          <cell r="D66" t="str">
            <v>CEVA</v>
          </cell>
          <cell r="E66" t="str">
            <v>PA-03-A</v>
          </cell>
          <cell r="F66" t="str">
            <v xml:space="preserve"> PORTIN VERDE PR</v>
          </cell>
          <cell r="G66" t="str">
            <v>PEGUFORM</v>
          </cell>
          <cell r="H66">
            <v>20</v>
          </cell>
          <cell r="I66">
            <v>2004</v>
          </cell>
          <cell r="J66">
            <v>1</v>
          </cell>
          <cell r="K66">
            <v>3</v>
          </cell>
          <cell r="L66" t="str">
            <v>19143D</v>
          </cell>
        </row>
        <row r="67">
          <cell r="A67">
            <v>90321820</v>
          </cell>
          <cell r="B67" t="str">
            <v>G1</v>
          </cell>
          <cell r="C67" t="str">
            <v>PF</v>
          </cell>
          <cell r="D67" t="str">
            <v>PEL</v>
          </cell>
          <cell r="E67" t="str">
            <v>GA</v>
          </cell>
          <cell r="F67" t="str">
            <v>GUIA BCO LD</v>
          </cell>
          <cell r="G67" t="str">
            <v>PELZER</v>
          </cell>
          <cell r="H67">
            <v>200</v>
          </cell>
          <cell r="I67">
            <v>2002</v>
          </cell>
          <cell r="J67">
            <v>0</v>
          </cell>
          <cell r="K67">
            <v>2</v>
          </cell>
          <cell r="L67" t="str">
            <v>19144D</v>
          </cell>
          <cell r="M67" t="str">
            <v>F24</v>
          </cell>
          <cell r="N67">
            <v>2</v>
          </cell>
          <cell r="O67">
            <v>2</v>
          </cell>
          <cell r="P67">
            <v>2</v>
          </cell>
        </row>
        <row r="68">
          <cell r="A68">
            <v>90321821</v>
          </cell>
          <cell r="B68" t="str">
            <v>G1</v>
          </cell>
          <cell r="C68" t="str">
            <v>PF</v>
          </cell>
          <cell r="D68" t="str">
            <v>PEL</v>
          </cell>
          <cell r="E68" t="str">
            <v>GA</v>
          </cell>
          <cell r="F68" t="str">
            <v>GUIA BCO LE</v>
          </cell>
          <cell r="G68" t="str">
            <v>PELZER</v>
          </cell>
          <cell r="H68">
            <v>200</v>
          </cell>
          <cell r="I68">
            <v>2002</v>
          </cell>
          <cell r="J68">
            <v>0</v>
          </cell>
          <cell r="K68">
            <v>2</v>
          </cell>
          <cell r="L68" t="str">
            <v>19144D</v>
          </cell>
          <cell r="M68" t="str">
            <v>F23</v>
          </cell>
          <cell r="N68">
            <v>1</v>
          </cell>
          <cell r="O68">
            <v>1</v>
          </cell>
          <cell r="P68">
            <v>2</v>
          </cell>
        </row>
        <row r="69">
          <cell r="A69">
            <v>99999999</v>
          </cell>
          <cell r="B69" t="str">
            <v>G1</v>
          </cell>
          <cell r="C69" t="str">
            <v>SJ</v>
          </cell>
          <cell r="D69" t="str">
            <v>CEVA</v>
          </cell>
          <cell r="E69" t="str">
            <v>ÁREA TRANSF.</v>
          </cell>
          <cell r="F69" t="str">
            <v>FITA ISOLANTE</v>
          </cell>
          <cell r="G69" t="str">
            <v>RIETER</v>
          </cell>
          <cell r="H69">
            <v>100</v>
          </cell>
          <cell r="I69">
            <v>2001</v>
          </cell>
          <cell r="J69">
            <v>1</v>
          </cell>
          <cell r="K69">
            <v>3</v>
          </cell>
          <cell r="L69" t="str">
            <v>19144D</v>
          </cell>
          <cell r="M69" t="str">
            <v>F24</v>
          </cell>
          <cell r="N69">
            <v>1</v>
          </cell>
          <cell r="O69">
            <v>1</v>
          </cell>
          <cell r="P69">
            <v>0</v>
          </cell>
        </row>
        <row r="70">
          <cell r="A70" t="str">
            <v>Conj 10</v>
          </cell>
          <cell r="B70" t="str">
            <v>G1</v>
          </cell>
          <cell r="D70" t="str">
            <v>CEVA</v>
          </cell>
          <cell r="E70" t="str">
            <v>MINOMI</v>
          </cell>
          <cell r="F70" t="str">
            <v>CONJUNTO ESPIGÃO BANCO NG</v>
          </cell>
          <cell r="G70" t="str">
            <v>POLIMEC</v>
          </cell>
          <cell r="H70">
            <v>100</v>
          </cell>
          <cell r="I70">
            <v>2002</v>
          </cell>
          <cell r="J70">
            <v>1</v>
          </cell>
          <cell r="K70">
            <v>3</v>
          </cell>
          <cell r="L70" t="str">
            <v>19144E</v>
          </cell>
        </row>
        <row r="71">
          <cell r="A71">
            <v>93251314</v>
          </cell>
          <cell r="B71" t="str">
            <v>G1</v>
          </cell>
          <cell r="D71" t="str">
            <v>CEVA</v>
          </cell>
          <cell r="E71" t="str">
            <v>GA</v>
          </cell>
          <cell r="F71" t="str">
            <v>ETIQ AIR BAG</v>
          </cell>
          <cell r="G71" t="str">
            <v>JL</v>
          </cell>
          <cell r="H71">
            <v>1000</v>
          </cell>
          <cell r="I71">
            <v>2001</v>
          </cell>
          <cell r="J71">
            <v>0</v>
          </cell>
          <cell r="K71">
            <v>3</v>
          </cell>
          <cell r="L71" t="str">
            <v>19135D-M1</v>
          </cell>
        </row>
        <row r="72">
          <cell r="A72">
            <v>94631089</v>
          </cell>
          <cell r="B72" t="str">
            <v>G1</v>
          </cell>
          <cell r="D72" t="str">
            <v>CEVA</v>
          </cell>
          <cell r="E72" t="str">
            <v>MG-A-05C</v>
          </cell>
          <cell r="F72" t="str">
            <v>PRESILHA</v>
          </cell>
          <cell r="G72" t="str">
            <v>A RAYMOND BRASIL LTD</v>
          </cell>
          <cell r="H72">
            <v>2000</v>
          </cell>
          <cell r="I72">
            <v>2001</v>
          </cell>
          <cell r="J72">
            <v>0</v>
          </cell>
          <cell r="K72">
            <v>1</v>
          </cell>
          <cell r="L72" t="str">
            <v>19144E-M2</v>
          </cell>
        </row>
        <row r="73">
          <cell r="A73">
            <v>93344922</v>
          </cell>
          <cell r="B73" t="str">
            <v>G1</v>
          </cell>
          <cell r="D73" t="str">
            <v>PEL</v>
          </cell>
          <cell r="E73" t="str">
            <v>GA</v>
          </cell>
          <cell r="F73" t="str">
            <v>ACAB CONS PR</v>
          </cell>
          <cell r="G73" t="str">
            <v>PELZER</v>
          </cell>
          <cell r="H73">
            <v>250</v>
          </cell>
          <cell r="I73">
            <v>2001</v>
          </cell>
          <cell r="J73">
            <v>0</v>
          </cell>
          <cell r="K73">
            <v>2</v>
          </cell>
          <cell r="L73" t="str">
            <v>19145D</v>
          </cell>
        </row>
        <row r="74">
          <cell r="A74">
            <v>93377672</v>
          </cell>
          <cell r="B74" t="str">
            <v>G1</v>
          </cell>
          <cell r="D74" t="str">
            <v>PEL</v>
          </cell>
          <cell r="E74" t="str">
            <v>GA</v>
          </cell>
          <cell r="F74" t="str">
            <v>ACAB CONS NG</v>
          </cell>
          <cell r="G74" t="str">
            <v>PELZER</v>
          </cell>
          <cell r="H74">
            <v>250</v>
          </cell>
          <cell r="I74">
            <v>2001</v>
          </cell>
          <cell r="J74">
            <v>0</v>
          </cell>
          <cell r="K74">
            <v>2</v>
          </cell>
          <cell r="L74" t="str">
            <v>19145D</v>
          </cell>
        </row>
        <row r="75">
          <cell r="A75">
            <v>93384607</v>
          </cell>
          <cell r="B75" t="str">
            <v>G1</v>
          </cell>
          <cell r="D75" t="str">
            <v>PEL</v>
          </cell>
          <cell r="E75" t="str">
            <v>GA</v>
          </cell>
          <cell r="F75" t="str">
            <v>MOLD CINZEIRO</v>
          </cell>
          <cell r="G75" t="str">
            <v>PELZER</v>
          </cell>
          <cell r="H75">
            <v>54</v>
          </cell>
          <cell r="I75">
            <v>2004</v>
          </cell>
          <cell r="J75">
            <v>0</v>
          </cell>
          <cell r="K75">
            <v>1</v>
          </cell>
          <cell r="L75" t="str">
            <v>19145D</v>
          </cell>
        </row>
        <row r="76">
          <cell r="A76">
            <v>90438025</v>
          </cell>
          <cell r="B76" t="str">
            <v>G1</v>
          </cell>
          <cell r="C76" t="str">
            <v>SJ</v>
          </cell>
          <cell r="D76" t="str">
            <v>PEL</v>
          </cell>
          <cell r="E76" t="str">
            <v>GA</v>
          </cell>
          <cell r="F76" t="str">
            <v>TPA AMORT TRA</v>
          </cell>
          <cell r="G76" t="str">
            <v>PELZER</v>
          </cell>
          <cell r="H76">
            <v>140</v>
          </cell>
          <cell r="I76">
            <v>2004</v>
          </cell>
          <cell r="J76">
            <v>0</v>
          </cell>
          <cell r="K76">
            <v>3</v>
          </cell>
          <cell r="L76" t="str">
            <v>19147E</v>
          </cell>
          <cell r="M76" t="str">
            <v>F24</v>
          </cell>
          <cell r="N76">
            <v>1</v>
          </cell>
          <cell r="O76">
            <v>1</v>
          </cell>
          <cell r="P76">
            <v>2</v>
          </cell>
        </row>
        <row r="77">
          <cell r="A77">
            <v>93290305</v>
          </cell>
          <cell r="B77" t="str">
            <v>G1</v>
          </cell>
          <cell r="C77" t="str">
            <v>PN</v>
          </cell>
          <cell r="D77" t="str">
            <v>CEVA</v>
          </cell>
          <cell r="E77" t="str">
            <v>MG-A-05A</v>
          </cell>
          <cell r="F77" t="str">
            <v>PARAF. FX CINTO</v>
          </cell>
          <cell r="G77" t="str">
            <v>MAPRI</v>
          </cell>
          <cell r="H77">
            <v>300</v>
          </cell>
          <cell r="I77">
            <v>2001</v>
          </cell>
          <cell r="J77">
            <v>0</v>
          </cell>
          <cell r="K77">
            <v>3</v>
          </cell>
          <cell r="L77" t="str">
            <v>19148D-M1</v>
          </cell>
          <cell r="M77" t="str">
            <v>F24</v>
          </cell>
          <cell r="N77">
            <v>1</v>
          </cell>
          <cell r="O77">
            <v>1</v>
          </cell>
          <cell r="P77">
            <v>2</v>
          </cell>
        </row>
        <row r="78">
          <cell r="A78">
            <v>93336337</v>
          </cell>
          <cell r="B78" t="str">
            <v>G1</v>
          </cell>
          <cell r="D78" t="str">
            <v>CEVA</v>
          </cell>
          <cell r="E78" t="str">
            <v>MG-A-07B</v>
          </cell>
          <cell r="F78" t="str">
            <v>PARAFUSO</v>
          </cell>
          <cell r="G78" t="str">
            <v>CONTINENTAL</v>
          </cell>
          <cell r="H78">
            <v>1200</v>
          </cell>
          <cell r="I78">
            <v>2001</v>
          </cell>
          <cell r="J78">
            <v>0</v>
          </cell>
          <cell r="K78">
            <v>2</v>
          </cell>
          <cell r="L78" t="str">
            <v>19148D-M1</v>
          </cell>
        </row>
        <row r="79">
          <cell r="A79">
            <v>93256918</v>
          </cell>
          <cell r="B79" t="str">
            <v>G1</v>
          </cell>
          <cell r="D79" t="str">
            <v>GES</v>
          </cell>
          <cell r="E79" t="str">
            <v>GA</v>
          </cell>
          <cell r="F79" t="str">
            <v>GRAMPO</v>
          </cell>
          <cell r="G79" t="str">
            <v>GESTAMP</v>
          </cell>
          <cell r="H79">
            <v>750</v>
          </cell>
          <cell r="I79">
            <v>2001</v>
          </cell>
          <cell r="J79">
            <v>0</v>
          </cell>
          <cell r="K79">
            <v>2</v>
          </cell>
          <cell r="L79" t="str">
            <v>19152E</v>
          </cell>
        </row>
        <row r="80">
          <cell r="A80">
            <v>52053753</v>
          </cell>
          <cell r="B80" t="str">
            <v>G1</v>
          </cell>
          <cell r="C80" t="str">
            <v>TC</v>
          </cell>
          <cell r="D80" t="str">
            <v>CEVA</v>
          </cell>
          <cell r="E80" t="str">
            <v>GA</v>
          </cell>
          <cell r="F80" t="str">
            <v>FECHADURA DO COFRE</v>
          </cell>
          <cell r="G80" t="str">
            <v>PEGUFORM</v>
          </cell>
          <cell r="H80">
            <v>40</v>
          </cell>
          <cell r="I80" t="str">
            <v>CAIXA PAPELAO</v>
          </cell>
          <cell r="K80">
            <v>3</v>
          </cell>
          <cell r="L80" t="str">
            <v>19111E-M2</v>
          </cell>
        </row>
        <row r="81">
          <cell r="A81" t="str">
            <v>93364969*</v>
          </cell>
          <cell r="B81" t="str">
            <v>G1</v>
          </cell>
          <cell r="D81" t="str">
            <v>CEVA</v>
          </cell>
          <cell r="E81" t="str">
            <v>PTO USO</v>
          </cell>
          <cell r="F81" t="str">
            <v>FLEX FR TR NG</v>
          </cell>
          <cell r="G81" t="str">
            <v>GETOFLEX</v>
          </cell>
          <cell r="H81">
            <v>90</v>
          </cell>
          <cell r="I81">
            <v>2002</v>
          </cell>
          <cell r="J81">
            <v>1</v>
          </cell>
          <cell r="K81">
            <v>4</v>
          </cell>
          <cell r="L81" t="str">
            <v>25201E</v>
          </cell>
        </row>
        <row r="82">
          <cell r="A82" t="str">
            <v>93341052*</v>
          </cell>
          <cell r="B82" t="str">
            <v>G1</v>
          </cell>
          <cell r="D82" t="str">
            <v>CEVA</v>
          </cell>
          <cell r="E82" t="str">
            <v>PTO USO</v>
          </cell>
          <cell r="F82" t="str">
            <v>FLEX FR TR PR</v>
          </cell>
          <cell r="G82" t="str">
            <v>GETOFLEX</v>
          </cell>
          <cell r="H82">
            <v>90</v>
          </cell>
          <cell r="I82">
            <v>2002</v>
          </cell>
          <cell r="J82">
            <v>1</v>
          </cell>
          <cell r="K82">
            <v>4</v>
          </cell>
          <cell r="L82" t="str">
            <v>25201E</v>
          </cell>
        </row>
        <row r="83">
          <cell r="A83">
            <v>93341052</v>
          </cell>
          <cell r="B83" t="str">
            <v>G1</v>
          </cell>
          <cell r="D83" t="str">
            <v>CEVA</v>
          </cell>
          <cell r="E83" t="str">
            <v>CCM</v>
          </cell>
          <cell r="F83" t="str">
            <v>FLEX FR TR PR</v>
          </cell>
          <cell r="G83" t="str">
            <v>GETOFLEX</v>
          </cell>
          <cell r="H83">
            <v>90</v>
          </cell>
          <cell r="I83">
            <v>2002</v>
          </cell>
          <cell r="J83">
            <v>1</v>
          </cell>
          <cell r="K83">
            <v>3</v>
          </cell>
          <cell r="L83" t="str">
            <v>25202E</v>
          </cell>
        </row>
        <row r="84">
          <cell r="A84">
            <v>93364969</v>
          </cell>
          <cell r="B84" t="str">
            <v>G1</v>
          </cell>
          <cell r="D84" t="str">
            <v>CEVA</v>
          </cell>
          <cell r="E84" t="str">
            <v>PA-01-C</v>
          </cell>
          <cell r="F84" t="str">
            <v>FLEX FR TR NG</v>
          </cell>
          <cell r="G84" t="str">
            <v>GETOFLEX</v>
          </cell>
          <cell r="H84">
            <v>90</v>
          </cell>
          <cell r="I84">
            <v>2002</v>
          </cell>
          <cell r="J84">
            <v>1</v>
          </cell>
          <cell r="K84">
            <v>3</v>
          </cell>
          <cell r="L84" t="str">
            <v>25202E</v>
          </cell>
        </row>
        <row r="85">
          <cell r="A85">
            <v>93335831</v>
          </cell>
          <cell r="B85" t="str">
            <v>G1</v>
          </cell>
          <cell r="D85" t="str">
            <v>PEL</v>
          </cell>
          <cell r="E85" t="str">
            <v>GA</v>
          </cell>
          <cell r="F85" t="str">
            <v>PRES BUNDLE</v>
          </cell>
          <cell r="G85" t="str">
            <v>PELZER</v>
          </cell>
          <cell r="H85">
            <v>200</v>
          </cell>
          <cell r="I85">
            <v>2002</v>
          </cell>
          <cell r="J85">
            <v>0</v>
          </cell>
          <cell r="K85">
            <v>2</v>
          </cell>
          <cell r="L85" t="str">
            <v>25204D</v>
          </cell>
        </row>
        <row r="86">
          <cell r="A86">
            <v>93364971</v>
          </cell>
          <cell r="B86" t="str">
            <v>G1</v>
          </cell>
          <cell r="D86" t="str">
            <v>CEVA</v>
          </cell>
          <cell r="E86" t="str">
            <v>PTO USO</v>
          </cell>
          <cell r="F86" t="str">
            <v>FLEX FRE DIAN</v>
          </cell>
          <cell r="G86" t="str">
            <v>GETOFLEX</v>
          </cell>
          <cell r="H86">
            <v>80</v>
          </cell>
          <cell r="I86">
            <v>2004</v>
          </cell>
          <cell r="J86">
            <v>1</v>
          </cell>
          <cell r="K86">
            <v>4</v>
          </cell>
          <cell r="L86" t="str">
            <v>25204D</v>
          </cell>
        </row>
        <row r="87">
          <cell r="A87" t="str">
            <v>93364971*</v>
          </cell>
          <cell r="B87" t="str">
            <v>G1</v>
          </cell>
          <cell r="D87" t="str">
            <v>CEVA</v>
          </cell>
          <cell r="E87" t="str">
            <v>PTO USO</v>
          </cell>
          <cell r="F87" t="str">
            <v>FLEX FRE DIAN</v>
          </cell>
          <cell r="G87" t="str">
            <v>GETOFLEX</v>
          </cell>
          <cell r="H87">
            <v>80</v>
          </cell>
          <cell r="I87">
            <v>2004</v>
          </cell>
          <cell r="J87">
            <v>1</v>
          </cell>
          <cell r="K87">
            <v>4</v>
          </cell>
          <cell r="L87" t="str">
            <v>25204D</v>
          </cell>
        </row>
        <row r="88">
          <cell r="A88">
            <v>93399401</v>
          </cell>
          <cell r="B88" t="str">
            <v>G1</v>
          </cell>
          <cell r="D88" t="str">
            <v>CEVA</v>
          </cell>
          <cell r="E88" t="str">
            <v>PALLET</v>
          </cell>
          <cell r="F88" t="str">
            <v>BUZINA</v>
          </cell>
          <cell r="G88" t="str">
            <v>FIAMM SOGEFI</v>
          </cell>
          <cell r="H88">
            <v>30</v>
          </cell>
          <cell r="I88">
            <v>2004</v>
          </cell>
          <cell r="J88">
            <v>5</v>
          </cell>
          <cell r="K88">
            <v>1</v>
          </cell>
          <cell r="L88" t="str">
            <v>25204E</v>
          </cell>
        </row>
        <row r="89">
          <cell r="A89">
            <v>90304543</v>
          </cell>
          <cell r="B89" t="str">
            <v>G1</v>
          </cell>
          <cell r="C89" t="str">
            <v>TC</v>
          </cell>
          <cell r="D89" t="str">
            <v>PEL</v>
          </cell>
          <cell r="E89" t="str">
            <v>GA</v>
          </cell>
          <cell r="F89" t="str">
            <v>PRES FR CX RD</v>
          </cell>
          <cell r="G89" t="str">
            <v>PELZER</v>
          </cell>
          <cell r="H89">
            <v>1000</v>
          </cell>
          <cell r="I89">
            <v>2001</v>
          </cell>
          <cell r="J89">
            <v>0</v>
          </cell>
          <cell r="K89">
            <v>2</v>
          </cell>
          <cell r="L89" t="str">
            <v>25205E</v>
          </cell>
          <cell r="M89" t="str">
            <v>F23</v>
          </cell>
          <cell r="N89">
            <v>1</v>
          </cell>
          <cell r="O89">
            <v>1</v>
          </cell>
          <cell r="P89">
            <v>5</v>
          </cell>
        </row>
        <row r="90">
          <cell r="A90">
            <v>90304543</v>
          </cell>
          <cell r="B90" t="str">
            <v>G1</v>
          </cell>
          <cell r="C90" t="str">
            <v>GS</v>
          </cell>
          <cell r="D90" t="str">
            <v>PEL</v>
          </cell>
          <cell r="E90" t="str">
            <v>GA</v>
          </cell>
          <cell r="F90" t="str">
            <v>PRES FR CX RD</v>
          </cell>
          <cell r="G90" t="str">
            <v>PELZER</v>
          </cell>
          <cell r="H90">
            <v>1000</v>
          </cell>
          <cell r="I90">
            <v>2001</v>
          </cell>
          <cell r="J90">
            <v>0</v>
          </cell>
          <cell r="K90">
            <v>2</v>
          </cell>
          <cell r="L90" t="str">
            <v>25205E</v>
          </cell>
          <cell r="M90" t="str">
            <v>F23</v>
          </cell>
          <cell r="N90">
            <v>1</v>
          </cell>
        </row>
        <row r="91">
          <cell r="A91">
            <v>93347806</v>
          </cell>
          <cell r="B91" t="str">
            <v>G1</v>
          </cell>
          <cell r="D91" t="str">
            <v>CEVA</v>
          </cell>
          <cell r="E91" t="str">
            <v>PA-03-C</v>
          </cell>
          <cell r="F91" t="str">
            <v>RESERV. DHI</v>
          </cell>
          <cell r="G91" t="str">
            <v>ULIANA</v>
          </cell>
          <cell r="H91">
            <v>15</v>
          </cell>
          <cell r="I91">
            <v>2004</v>
          </cell>
          <cell r="J91">
            <v>1</v>
          </cell>
          <cell r="K91">
            <v>4</v>
          </cell>
          <cell r="L91" t="str">
            <v>25210E</v>
          </cell>
        </row>
        <row r="92">
          <cell r="A92">
            <v>93290237</v>
          </cell>
          <cell r="B92" t="str">
            <v>G1</v>
          </cell>
          <cell r="C92" t="str">
            <v>PN</v>
          </cell>
          <cell r="D92" t="str">
            <v>ARV</v>
          </cell>
          <cell r="E92" t="str">
            <v>MG-A-01A</v>
          </cell>
          <cell r="F92" t="str">
            <v>COX TRAS ESCA</v>
          </cell>
          <cell r="G92" t="str">
            <v>ENCOM</v>
          </cell>
          <cell r="H92">
            <v>170</v>
          </cell>
          <cell r="I92">
            <v>2004</v>
          </cell>
          <cell r="J92">
            <v>1</v>
          </cell>
          <cell r="K92">
            <v>4</v>
          </cell>
          <cell r="L92" t="str">
            <v>25211E</v>
          </cell>
          <cell r="N92">
            <v>1</v>
          </cell>
          <cell r="O92">
            <v>1</v>
          </cell>
          <cell r="P92">
            <v>4</v>
          </cell>
        </row>
        <row r="93">
          <cell r="A93">
            <v>90121233</v>
          </cell>
          <cell r="B93" t="str">
            <v>G1</v>
          </cell>
          <cell r="C93" t="str">
            <v>SJ</v>
          </cell>
          <cell r="D93" t="str">
            <v>GES</v>
          </cell>
          <cell r="E93" t="str">
            <v>GA</v>
          </cell>
          <cell r="F93" t="str">
            <v>CONEXAO CABO FREIO DE EST.</v>
          </cell>
          <cell r="G93" t="str">
            <v>GESTAMP</v>
          </cell>
          <cell r="H93">
            <v>200</v>
          </cell>
          <cell r="I93">
            <v>2002</v>
          </cell>
          <cell r="J93">
            <v>0</v>
          </cell>
          <cell r="K93">
            <v>2</v>
          </cell>
          <cell r="L93" t="str">
            <v>25212E</v>
          </cell>
          <cell r="M93" t="str">
            <v>F24</v>
          </cell>
          <cell r="N93">
            <v>1</v>
          </cell>
          <cell r="O93">
            <v>1</v>
          </cell>
          <cell r="P93">
            <v>2</v>
          </cell>
        </row>
        <row r="94">
          <cell r="A94" t="str">
            <v>B. CONTROLE</v>
          </cell>
          <cell r="B94" t="str">
            <v>G1</v>
          </cell>
          <cell r="D94" t="str">
            <v>CEVA</v>
          </cell>
          <cell r="E94" t="str">
            <v>MG-G-02</v>
          </cell>
          <cell r="F94" t="str">
            <v>94737446/94737447</v>
          </cell>
          <cell r="G94" t="str">
            <v>METALBAGE</v>
          </cell>
          <cell r="H94">
            <v>84</v>
          </cell>
          <cell r="I94" t="str">
            <v>H20</v>
          </cell>
          <cell r="J94">
            <v>0</v>
          </cell>
          <cell r="K94">
            <v>2</v>
          </cell>
          <cell r="L94" t="str">
            <v>25213D/E</v>
          </cell>
        </row>
        <row r="95">
          <cell r="A95">
            <v>24578332</v>
          </cell>
          <cell r="B95" t="str">
            <v>G1</v>
          </cell>
          <cell r="D95" t="str">
            <v>CEVA</v>
          </cell>
          <cell r="E95" t="str">
            <v>GA</v>
          </cell>
          <cell r="F95" t="str">
            <v>MÓDULO 1.4</v>
          </cell>
          <cell r="G95" t="str">
            <v>GM - ROSARIO</v>
          </cell>
          <cell r="H95">
            <v>24</v>
          </cell>
          <cell r="I95" t="str">
            <v>CX PAPELÃO</v>
          </cell>
          <cell r="J95">
            <v>1</v>
          </cell>
          <cell r="K95">
            <v>2</v>
          </cell>
          <cell r="L95" t="str">
            <v>25511D</v>
          </cell>
        </row>
        <row r="96">
          <cell r="A96">
            <v>94706577</v>
          </cell>
          <cell r="B96" t="str">
            <v>G1</v>
          </cell>
          <cell r="D96" t="str">
            <v>CEVA</v>
          </cell>
          <cell r="E96" t="str">
            <v>CCSM</v>
          </cell>
          <cell r="F96" t="str">
            <v>MODULO EXP</v>
          </cell>
          <cell r="G96" t="str">
            <v>GM ROSARIO</v>
          </cell>
          <cell r="H96">
            <v>24</v>
          </cell>
          <cell r="I96" t="str">
            <v>0CXPAPEL</v>
          </cell>
          <cell r="J96">
            <v>0</v>
          </cell>
          <cell r="K96">
            <v>2</v>
          </cell>
          <cell r="L96" t="str">
            <v>25508E</v>
          </cell>
        </row>
        <row r="97">
          <cell r="A97">
            <v>94754843</v>
          </cell>
          <cell r="B97" t="str">
            <v>G1</v>
          </cell>
          <cell r="E97" t="str">
            <v>MG</v>
          </cell>
          <cell r="F97" t="str">
            <v>MANUAL NG EXPORT.</v>
          </cell>
          <cell r="G97" t="str">
            <v>PANCROM INDU</v>
          </cell>
          <cell r="H97">
            <v>40</v>
          </cell>
          <cell r="I97">
            <v>2004</v>
          </cell>
          <cell r="J97">
            <v>1</v>
          </cell>
          <cell r="K97">
            <v>2</v>
          </cell>
          <cell r="L97" t="str">
            <v>25512D-</v>
          </cell>
        </row>
        <row r="98">
          <cell r="A98">
            <v>93339100</v>
          </cell>
          <cell r="B98" t="str">
            <v>G1</v>
          </cell>
          <cell r="D98" t="str">
            <v>PEL</v>
          </cell>
          <cell r="E98" t="str">
            <v>GA</v>
          </cell>
          <cell r="F98" t="str">
            <v>PORCA RODA RESERVA</v>
          </cell>
          <cell r="G98" t="str">
            <v>PELZER</v>
          </cell>
          <cell r="H98">
            <v>60</v>
          </cell>
          <cell r="I98">
            <v>2002</v>
          </cell>
          <cell r="J98">
            <v>0</v>
          </cell>
          <cell r="K98">
            <v>4</v>
          </cell>
          <cell r="L98" t="str">
            <v>25512E</v>
          </cell>
        </row>
        <row r="99">
          <cell r="A99">
            <v>24578331</v>
          </cell>
          <cell r="B99" t="str">
            <v>G1</v>
          </cell>
          <cell r="D99" t="str">
            <v>CEVA</v>
          </cell>
          <cell r="E99" t="str">
            <v>PA-03-B</v>
          </cell>
          <cell r="F99" t="str">
            <v>MODULO 1.0</v>
          </cell>
          <cell r="G99" t="str">
            <v>GM ROSARIO</v>
          </cell>
          <cell r="H99">
            <v>24</v>
          </cell>
          <cell r="I99" t="str">
            <v>0CXPAPEL</v>
          </cell>
          <cell r="J99">
            <v>1</v>
          </cell>
          <cell r="K99">
            <v>3</v>
          </cell>
          <cell r="L99" t="str">
            <v>25511D</v>
          </cell>
        </row>
        <row r="100">
          <cell r="A100">
            <v>24578332</v>
          </cell>
          <cell r="B100" t="str">
            <v>G1</v>
          </cell>
          <cell r="D100" t="str">
            <v>CEVA</v>
          </cell>
          <cell r="E100" t="str">
            <v>PA-03-A</v>
          </cell>
          <cell r="F100" t="str">
            <v>MODULO 1.4</v>
          </cell>
          <cell r="G100" t="str">
            <v>GM ROSARIO</v>
          </cell>
          <cell r="H100">
            <v>24</v>
          </cell>
          <cell r="I100" t="str">
            <v>0CXPAPEL</v>
          </cell>
          <cell r="J100">
            <v>1</v>
          </cell>
          <cell r="K100">
            <v>3</v>
          </cell>
          <cell r="L100" t="str">
            <v>25514D</v>
          </cell>
        </row>
        <row r="101">
          <cell r="A101">
            <v>24578505</v>
          </cell>
          <cell r="B101" t="str">
            <v>g1</v>
          </cell>
          <cell r="D101" t="str">
            <v>CEVA</v>
          </cell>
          <cell r="E101" t="str">
            <v>PA-03-A</v>
          </cell>
          <cell r="F101" t="str">
            <v>MODULO EXP</v>
          </cell>
          <cell r="G101" t="str">
            <v>GM ROSARIO</v>
          </cell>
          <cell r="H101">
            <v>24</v>
          </cell>
          <cell r="I101" t="str">
            <v>0CXPAPEL</v>
          </cell>
          <cell r="J101">
            <v>1</v>
          </cell>
          <cell r="K101">
            <v>2</v>
          </cell>
          <cell r="L101" t="str">
            <v>25511D</v>
          </cell>
        </row>
        <row r="102">
          <cell r="A102">
            <v>93385871</v>
          </cell>
          <cell r="B102" t="str">
            <v>G1</v>
          </cell>
          <cell r="D102" t="str">
            <v>CEVA</v>
          </cell>
          <cell r="E102" t="str">
            <v>Minomi</v>
          </cell>
          <cell r="F102" t="str">
            <v>VED COFRE LE</v>
          </cell>
          <cell r="G102" t="str">
            <v>SAARGUMMI</v>
          </cell>
          <cell r="H102">
            <v>100</v>
          </cell>
          <cell r="I102" t="str">
            <v>BINESPE</v>
          </cell>
          <cell r="J102">
            <v>1</v>
          </cell>
          <cell r="K102">
            <v>3</v>
          </cell>
          <cell r="L102" t="str">
            <v>25516E</v>
          </cell>
        </row>
        <row r="103">
          <cell r="A103">
            <v>9131263</v>
          </cell>
          <cell r="B103" t="str">
            <v>G1</v>
          </cell>
          <cell r="C103" t="str">
            <v>PF</v>
          </cell>
          <cell r="D103" t="str">
            <v>PEL</v>
          </cell>
          <cell r="E103" t="str">
            <v>GA</v>
          </cell>
          <cell r="F103" t="str">
            <v>COBERT POLO POSITIVO</v>
          </cell>
          <cell r="G103" t="str">
            <v>PELZER</v>
          </cell>
          <cell r="H103">
            <v>180</v>
          </cell>
          <cell r="I103">
            <v>2002</v>
          </cell>
          <cell r="J103">
            <v>0</v>
          </cell>
          <cell r="K103">
            <v>2</v>
          </cell>
          <cell r="L103" t="str">
            <v>25517D</v>
          </cell>
          <cell r="M103" t="str">
            <v>F23</v>
          </cell>
          <cell r="N103">
            <v>20</v>
          </cell>
          <cell r="O103">
            <v>1</v>
          </cell>
          <cell r="P103">
            <v>2</v>
          </cell>
        </row>
        <row r="104">
          <cell r="A104">
            <v>90058826</v>
          </cell>
          <cell r="B104" t="str">
            <v>G1</v>
          </cell>
          <cell r="C104" t="str">
            <v>RO</v>
          </cell>
          <cell r="D104" t="str">
            <v>PEL</v>
          </cell>
          <cell r="E104" t="str">
            <v>GA</v>
          </cell>
          <cell r="F104" t="str">
            <v>REBITE EXP</v>
          </cell>
          <cell r="G104" t="str">
            <v>PELZER</v>
          </cell>
          <cell r="H104">
            <v>2500</v>
          </cell>
          <cell r="I104">
            <v>2001</v>
          </cell>
          <cell r="J104">
            <v>0</v>
          </cell>
          <cell r="K104">
            <v>2</v>
          </cell>
          <cell r="L104" t="str">
            <v>25518D</v>
          </cell>
          <cell r="M104" t="str">
            <v>F23</v>
          </cell>
          <cell r="N104">
            <v>1</v>
          </cell>
          <cell r="O104">
            <v>1</v>
          </cell>
          <cell r="P104">
            <v>2</v>
          </cell>
        </row>
        <row r="105">
          <cell r="A105">
            <v>93256970</v>
          </cell>
          <cell r="B105" t="str">
            <v>G1</v>
          </cell>
          <cell r="C105" t="str">
            <v>GS</v>
          </cell>
          <cell r="D105" t="str">
            <v>GES</v>
          </cell>
          <cell r="E105" t="str">
            <v>GA</v>
          </cell>
          <cell r="F105" t="str">
            <v>ARRUELA DO ESPIGÃO</v>
          </cell>
          <cell r="G105" t="str">
            <v>GESTAMP</v>
          </cell>
          <cell r="H105">
            <v>500</v>
          </cell>
          <cell r="I105">
            <v>2001</v>
          </cell>
          <cell r="J105">
            <v>0</v>
          </cell>
          <cell r="K105">
            <v>2</v>
          </cell>
          <cell r="L105" t="str">
            <v>25518D</v>
          </cell>
          <cell r="M105" t="str">
            <v>F23</v>
          </cell>
          <cell r="N105">
            <v>1</v>
          </cell>
        </row>
        <row r="106">
          <cell r="A106">
            <v>90058826</v>
          </cell>
          <cell r="B106" t="str">
            <v>G1</v>
          </cell>
          <cell r="C106" t="str">
            <v>TC</v>
          </cell>
          <cell r="D106" t="str">
            <v>PEL</v>
          </cell>
          <cell r="E106" t="str">
            <v>GA</v>
          </cell>
          <cell r="F106" t="str">
            <v>REBITE EXP</v>
          </cell>
          <cell r="G106" t="str">
            <v>PELZER</v>
          </cell>
          <cell r="H106">
            <v>2500</v>
          </cell>
          <cell r="I106">
            <v>2001</v>
          </cell>
          <cell r="J106">
            <v>0</v>
          </cell>
          <cell r="K106">
            <v>2</v>
          </cell>
          <cell r="L106" t="str">
            <v>25518E</v>
          </cell>
          <cell r="M106" t="str">
            <v>F23</v>
          </cell>
          <cell r="N106">
            <v>1</v>
          </cell>
          <cell r="O106">
            <v>1</v>
          </cell>
          <cell r="P106">
            <v>2</v>
          </cell>
        </row>
        <row r="107">
          <cell r="A107">
            <v>90357474</v>
          </cell>
          <cell r="B107" t="str">
            <v>G1</v>
          </cell>
          <cell r="C107" t="str">
            <v>PF</v>
          </cell>
          <cell r="D107" t="str">
            <v>GES</v>
          </cell>
          <cell r="E107" t="str">
            <v>GA</v>
          </cell>
          <cell r="F107" t="str">
            <v>ESPIGAO DO COFRE</v>
          </cell>
          <cell r="G107" t="str">
            <v>GESTAMP</v>
          </cell>
          <cell r="H107">
            <v>90</v>
          </cell>
          <cell r="I107">
            <v>2002</v>
          </cell>
          <cell r="J107">
            <v>0</v>
          </cell>
          <cell r="K107">
            <v>3</v>
          </cell>
          <cell r="L107" t="str">
            <v>25519D</v>
          </cell>
          <cell r="M107" t="str">
            <v>F23</v>
          </cell>
          <cell r="N107">
            <v>1</v>
          </cell>
          <cell r="O107">
            <v>1</v>
          </cell>
          <cell r="P107">
            <v>2</v>
          </cell>
        </row>
        <row r="108">
          <cell r="A108">
            <v>94701904</v>
          </cell>
          <cell r="B108" t="str">
            <v>G1</v>
          </cell>
          <cell r="D108" t="str">
            <v>CEVA</v>
          </cell>
          <cell r="E108" t="str">
            <v>GA</v>
          </cell>
          <cell r="F108" t="str">
            <v xml:space="preserve">BREAK LIGHT NG </v>
          </cell>
          <cell r="G108" t="str">
            <v>ARTEB</v>
          </cell>
          <cell r="H108">
            <v>40</v>
          </cell>
          <cell r="I108">
            <v>2004</v>
          </cell>
          <cell r="J108">
            <v>2</v>
          </cell>
          <cell r="K108">
            <v>8</v>
          </cell>
          <cell r="L108" t="str">
            <v>SPS</v>
          </cell>
        </row>
        <row r="109">
          <cell r="A109">
            <v>93335329</v>
          </cell>
          <cell r="B109" t="str">
            <v>G1</v>
          </cell>
          <cell r="D109" t="str">
            <v>CEVA</v>
          </cell>
          <cell r="E109" t="str">
            <v>MG-A-10B</v>
          </cell>
          <cell r="F109" t="str">
            <v>PF BATENTE</v>
          </cell>
          <cell r="G109" t="str">
            <v>METALAC</v>
          </cell>
          <cell r="H109">
            <v>1500</v>
          </cell>
          <cell r="I109">
            <v>2001</v>
          </cell>
          <cell r="J109">
            <v>0</v>
          </cell>
          <cell r="K109">
            <v>3</v>
          </cell>
          <cell r="L109" t="str">
            <v>25525E</v>
          </cell>
        </row>
        <row r="110">
          <cell r="A110">
            <v>90565629</v>
          </cell>
          <cell r="B110" t="str">
            <v>G1</v>
          </cell>
          <cell r="C110" t="str">
            <v>GS</v>
          </cell>
          <cell r="D110" t="str">
            <v>CEVA</v>
          </cell>
          <cell r="E110" t="str">
            <v>MG-A-13C</v>
          </cell>
          <cell r="F110" t="str">
            <v>BUJAO DOBRAD</v>
          </cell>
          <cell r="G110" t="str">
            <v>A RAYMOND</v>
          </cell>
          <cell r="H110">
            <v>1000</v>
          </cell>
          <cell r="I110">
            <v>2001</v>
          </cell>
          <cell r="J110">
            <v>0</v>
          </cell>
          <cell r="K110">
            <v>2</v>
          </cell>
          <cell r="L110" t="str">
            <v>25525E-M2</v>
          </cell>
          <cell r="M110" t="str">
            <v>Linha Final</v>
          </cell>
          <cell r="P110">
            <v>2</v>
          </cell>
        </row>
        <row r="111">
          <cell r="A111">
            <v>93335329</v>
          </cell>
          <cell r="B111" t="str">
            <v>G1</v>
          </cell>
          <cell r="D111" t="str">
            <v>CEVA</v>
          </cell>
          <cell r="E111" t="str">
            <v>MG-A-10B</v>
          </cell>
          <cell r="F111" t="str">
            <v>PF BATENTE</v>
          </cell>
          <cell r="G111" t="str">
            <v>METALAC</v>
          </cell>
          <cell r="H111">
            <v>1500</v>
          </cell>
          <cell r="I111">
            <v>2001</v>
          </cell>
          <cell r="J111">
            <v>0</v>
          </cell>
          <cell r="K111">
            <v>3</v>
          </cell>
          <cell r="L111" t="str">
            <v>25525E-M2</v>
          </cell>
          <cell r="M111" t="str">
            <v>Linha Final</v>
          </cell>
          <cell r="N111">
            <v>2</v>
          </cell>
          <cell r="O111">
            <v>2</v>
          </cell>
          <cell r="P111">
            <v>2</v>
          </cell>
        </row>
        <row r="112">
          <cell r="A112">
            <v>94710656</v>
          </cell>
          <cell r="B112" t="str">
            <v>G1</v>
          </cell>
          <cell r="D112" t="str">
            <v>CEVA</v>
          </cell>
          <cell r="E112" t="str">
            <v>SEQ</v>
          </cell>
          <cell r="F112" t="str">
            <v>CHICOTE CJ</v>
          </cell>
          <cell r="G112" t="str">
            <v>YAZAKI BR</v>
          </cell>
          <cell r="H112">
            <v>130</v>
          </cell>
          <cell r="I112">
            <v>723</v>
          </cell>
          <cell r="J112">
            <v>0</v>
          </cell>
          <cell r="K112" t="str">
            <v>PEND</v>
          </cell>
          <cell r="L112" t="str">
            <v>AAAAAAAA</v>
          </cell>
        </row>
        <row r="113">
          <cell r="A113">
            <v>94710662</v>
          </cell>
          <cell r="B113" t="str">
            <v>G1</v>
          </cell>
          <cell r="D113" t="str">
            <v>CEVA</v>
          </cell>
          <cell r="E113" t="str">
            <v>SEQ</v>
          </cell>
          <cell r="F113" t="str">
            <v>CHICOTE CJ</v>
          </cell>
          <cell r="G113" t="str">
            <v>YAZAKI BR</v>
          </cell>
          <cell r="H113">
            <v>130</v>
          </cell>
          <cell r="I113">
            <v>723</v>
          </cell>
          <cell r="J113">
            <v>0</v>
          </cell>
          <cell r="K113" t="str">
            <v>PEND</v>
          </cell>
          <cell r="L113" t="str">
            <v>AAAAAAAA</v>
          </cell>
        </row>
        <row r="114">
          <cell r="A114">
            <v>94717736</v>
          </cell>
          <cell r="B114" t="str">
            <v>G1</v>
          </cell>
          <cell r="D114" t="str">
            <v>CEVA</v>
          </cell>
          <cell r="E114" t="str">
            <v>SEQ</v>
          </cell>
          <cell r="F114" t="str">
            <v>CHICOTE CJ</v>
          </cell>
          <cell r="G114" t="str">
            <v>YAZAKI BR</v>
          </cell>
          <cell r="H114">
            <v>48</v>
          </cell>
          <cell r="I114">
            <v>711</v>
          </cell>
          <cell r="J114">
            <v>0</v>
          </cell>
          <cell r="K114" t="str">
            <v>PEND</v>
          </cell>
          <cell r="L114" t="str">
            <v>AAAAAAAA</v>
          </cell>
        </row>
        <row r="115">
          <cell r="A115">
            <v>90185659</v>
          </cell>
          <cell r="B115" t="str">
            <v>G1</v>
          </cell>
          <cell r="C115" t="str">
            <v>RO</v>
          </cell>
          <cell r="D115" t="str">
            <v>GES</v>
          </cell>
          <cell r="E115" t="str">
            <v>GA</v>
          </cell>
          <cell r="F115" t="str">
            <v>PLACA REFORÇO BCO TRAS</v>
          </cell>
          <cell r="G115" t="str">
            <v>GESTAMP</v>
          </cell>
          <cell r="H115">
            <v>500</v>
          </cell>
          <cell r="I115">
            <v>2001</v>
          </cell>
          <cell r="J115">
            <v>0</v>
          </cell>
          <cell r="K115">
            <v>2</v>
          </cell>
          <cell r="L115" t="str">
            <v>ÁREA KIT</v>
          </cell>
          <cell r="M115" t="str">
            <v>F23</v>
          </cell>
          <cell r="N115">
            <v>1</v>
          </cell>
          <cell r="O115">
            <v>1</v>
          </cell>
          <cell r="P115">
            <v>2</v>
          </cell>
        </row>
        <row r="116">
          <cell r="A116">
            <v>94752391</v>
          </cell>
          <cell r="B116" t="str">
            <v>G1</v>
          </cell>
          <cell r="C116" t="str">
            <v>GS</v>
          </cell>
          <cell r="D116" t="str">
            <v>CEVA</v>
          </cell>
          <cell r="E116" t="str">
            <v>MG-D-02</v>
          </cell>
          <cell r="F116" t="str">
            <v>CABO BAT S/AC</v>
          </cell>
          <cell r="G116" t="str">
            <v>DELPHI JAMBE</v>
          </cell>
          <cell r="H116">
            <v>45</v>
          </cell>
          <cell r="I116">
            <v>2004</v>
          </cell>
          <cell r="J116" t="str">
            <v>5CXs</v>
          </cell>
          <cell r="K116" t="str">
            <v>25CXs</v>
          </cell>
          <cell r="L116" t="str">
            <v>BL3F03</v>
          </cell>
          <cell r="M116" t="str">
            <v>F23</v>
          </cell>
          <cell r="N116">
            <v>1</v>
          </cell>
        </row>
        <row r="117">
          <cell r="A117">
            <v>93303050</v>
          </cell>
          <cell r="B117" t="str">
            <v>G1</v>
          </cell>
          <cell r="C117" t="str">
            <v>PF</v>
          </cell>
          <cell r="D117" t="str">
            <v>CEVA</v>
          </cell>
          <cell r="E117" t="str">
            <v>MG-B-07B</v>
          </cell>
          <cell r="F117" t="str">
            <v xml:space="preserve"> BARRA DESL LD</v>
          </cell>
          <cell r="G117" t="str">
            <v>GALUTTI</v>
          </cell>
          <cell r="H117">
            <v>50</v>
          </cell>
          <cell r="I117">
            <v>2003</v>
          </cell>
          <cell r="J117">
            <v>0</v>
          </cell>
          <cell r="K117">
            <v>2</v>
          </cell>
          <cell r="L117" t="str">
            <v>BL3F07</v>
          </cell>
          <cell r="M117" t="str">
            <v>F23</v>
          </cell>
          <cell r="N117">
            <v>5</v>
          </cell>
          <cell r="O117">
            <v>2</v>
          </cell>
          <cell r="P117">
            <v>2</v>
          </cell>
        </row>
        <row r="118">
          <cell r="A118">
            <v>94752392</v>
          </cell>
          <cell r="B118" t="str">
            <v>G1</v>
          </cell>
          <cell r="D118" t="str">
            <v>CEVA</v>
          </cell>
          <cell r="E118" t="str">
            <v>MG-D-04</v>
          </cell>
          <cell r="F118" t="str">
            <v>CABO BAT A/C</v>
          </cell>
          <cell r="G118" t="str">
            <v>DELPHI JAMBE</v>
          </cell>
          <cell r="H118">
            <v>40</v>
          </cell>
          <cell r="I118">
            <v>2004</v>
          </cell>
          <cell r="J118" t="str">
            <v>5CXs</v>
          </cell>
          <cell r="K118" t="str">
            <v>25CXs</v>
          </cell>
          <cell r="L118" t="str">
            <v>BL3F08</v>
          </cell>
        </row>
        <row r="119">
          <cell r="A119">
            <v>93344588</v>
          </cell>
          <cell r="B119" t="str">
            <v>G1</v>
          </cell>
          <cell r="D119" t="str">
            <v>CEVA</v>
          </cell>
          <cell r="E119" t="str">
            <v>MG-D-11</v>
          </cell>
          <cell r="F119" t="str">
            <v>FILTRO CJ.</v>
          </cell>
          <cell r="G119" t="str">
            <v>FREUDENBERGT</v>
          </cell>
          <cell r="H119">
            <v>35</v>
          </cell>
          <cell r="I119" t="str">
            <v>0CXPAPEL</v>
          </cell>
          <cell r="J119" t="str">
            <v>5CXs</v>
          </cell>
          <cell r="K119" t="str">
            <v>25CXs</v>
          </cell>
          <cell r="L119" t="str">
            <v>BL4F17</v>
          </cell>
        </row>
        <row r="120">
          <cell r="A120">
            <v>90411904</v>
          </cell>
          <cell r="B120" t="str">
            <v>G1</v>
          </cell>
          <cell r="C120" t="str">
            <v>SJ</v>
          </cell>
          <cell r="D120" t="str">
            <v>CEVA</v>
          </cell>
          <cell r="E120" t="str">
            <v>MG-A-07A</v>
          </cell>
          <cell r="F120" t="str">
            <v>VEDADOR GARGALO</v>
          </cell>
          <cell r="G120" t="str">
            <v>SILIBOR</v>
          </cell>
          <cell r="H120">
            <v>120</v>
          </cell>
          <cell r="I120">
            <v>2004</v>
          </cell>
          <cell r="J120">
            <v>0</v>
          </cell>
          <cell r="K120">
            <v>2</v>
          </cell>
          <cell r="L120" t="str">
            <v>BL4F24</v>
          </cell>
          <cell r="M120" t="str">
            <v>F23</v>
          </cell>
          <cell r="N120">
            <v>1</v>
          </cell>
          <cell r="O120">
            <v>1</v>
          </cell>
          <cell r="P120">
            <v>2</v>
          </cell>
        </row>
        <row r="121">
          <cell r="A121">
            <v>93348736</v>
          </cell>
          <cell r="B121" t="str">
            <v>G1</v>
          </cell>
          <cell r="D121" t="str">
            <v>CEVA</v>
          </cell>
          <cell r="E121" t="str">
            <v>MG-A-08A</v>
          </cell>
          <cell r="F121" t="str">
            <v>ALAV ABERT TT</v>
          </cell>
          <cell r="G121" t="str">
            <v>VALEOBR</v>
          </cell>
          <cell r="H121">
            <v>60</v>
          </cell>
          <cell r="I121">
            <v>2004</v>
          </cell>
          <cell r="J121">
            <v>0</v>
          </cell>
          <cell r="K121">
            <v>2</v>
          </cell>
          <cell r="L121" t="str">
            <v>BL4F27</v>
          </cell>
        </row>
        <row r="122">
          <cell r="A122">
            <v>93375068</v>
          </cell>
          <cell r="B122" t="str">
            <v>G1</v>
          </cell>
          <cell r="D122" t="str">
            <v>CEVA</v>
          </cell>
          <cell r="E122" t="str">
            <v>MG-B-05B</v>
          </cell>
          <cell r="F122" t="str">
            <v>PALHETA TRAS</v>
          </cell>
          <cell r="G122" t="str">
            <v>DYNA</v>
          </cell>
          <cell r="H122">
            <v>35</v>
          </cell>
          <cell r="I122">
            <v>2004</v>
          </cell>
          <cell r="J122">
            <v>0</v>
          </cell>
          <cell r="K122">
            <v>3</v>
          </cell>
          <cell r="L122" t="str">
            <v>BL4F28</v>
          </cell>
        </row>
        <row r="123">
          <cell r="A123">
            <v>93378430</v>
          </cell>
          <cell r="B123" t="str">
            <v>KK</v>
          </cell>
          <cell r="D123" t="str">
            <v>CEVA</v>
          </cell>
          <cell r="E123" t="str">
            <v>SANSUY</v>
          </cell>
          <cell r="F123" t="str">
            <v xml:space="preserve"> </v>
          </cell>
          <cell r="G123" t="str">
            <v>PELZER</v>
          </cell>
          <cell r="I123" t="str">
            <v>DOLLY</v>
          </cell>
          <cell r="L123" t="str">
            <v>BUMPER</v>
          </cell>
        </row>
        <row r="124">
          <cell r="A124">
            <v>93378434</v>
          </cell>
          <cell r="B124" t="str">
            <v>KK</v>
          </cell>
          <cell r="D124" t="str">
            <v>CEVA</v>
          </cell>
          <cell r="E124" t="str">
            <v>SANSUY</v>
          </cell>
          <cell r="F124" t="str">
            <v>PCH LISO TRAS. NG</v>
          </cell>
          <cell r="G124" t="str">
            <v>PELZER</v>
          </cell>
          <cell r="I124" t="str">
            <v>DOLLY</v>
          </cell>
          <cell r="L124" t="str">
            <v>BUMPER</v>
          </cell>
        </row>
        <row r="125">
          <cell r="A125">
            <v>93380207</v>
          </cell>
          <cell r="B125" t="str">
            <v>PPCH</v>
          </cell>
          <cell r="D125" t="str">
            <v>CEVA</v>
          </cell>
          <cell r="E125" t="str">
            <v>SANSUY</v>
          </cell>
          <cell r="F125" t="str">
            <v>ABSORVEDOR PRISMA</v>
          </cell>
          <cell r="G125" t="str">
            <v>FAGERDALA</v>
          </cell>
          <cell r="H125">
            <v>18</v>
          </cell>
          <cell r="I125" t="str">
            <v>CESTO</v>
          </cell>
          <cell r="J125">
            <v>55</v>
          </cell>
          <cell r="K125">
            <v>210</v>
          </cell>
          <cell r="L125" t="str">
            <v>BUMPER</v>
          </cell>
        </row>
        <row r="126">
          <cell r="A126">
            <v>94711564</v>
          </cell>
          <cell r="B126" t="str">
            <v>KK</v>
          </cell>
          <cell r="D126" t="str">
            <v>CEVA</v>
          </cell>
          <cell r="E126" t="str">
            <v>SANSUY</v>
          </cell>
          <cell r="F126" t="str">
            <v>BOWTIE</v>
          </cell>
          <cell r="G126" t="str">
            <v>AUTOMETAL</v>
          </cell>
          <cell r="H126" t="str">
            <v>6</v>
          </cell>
          <cell r="I126">
            <v>2004</v>
          </cell>
          <cell r="J126">
            <v>165</v>
          </cell>
          <cell r="K126">
            <v>504</v>
          </cell>
          <cell r="L126" t="str">
            <v>BUMPER</v>
          </cell>
        </row>
        <row r="127">
          <cell r="A127">
            <v>94737634</v>
          </cell>
          <cell r="B127" t="str">
            <v>KK</v>
          </cell>
          <cell r="D127" t="str">
            <v>CEVA</v>
          </cell>
          <cell r="E127" t="str">
            <v>SANSUY</v>
          </cell>
          <cell r="F127" t="str">
            <v>PCH LISO TRAS. PR</v>
          </cell>
          <cell r="G127" t="str">
            <v>PELZER</v>
          </cell>
          <cell r="I127" t="str">
            <v>DOLLY</v>
          </cell>
          <cell r="L127" t="str">
            <v>BUMPER</v>
          </cell>
        </row>
        <row r="128">
          <cell r="A128">
            <v>90386222</v>
          </cell>
          <cell r="B128" t="str">
            <v>G1</v>
          </cell>
          <cell r="C128" t="str">
            <v>PN</v>
          </cell>
          <cell r="D128" t="str">
            <v>CEVA</v>
          </cell>
          <cell r="E128" t="str">
            <v>GA</v>
          </cell>
          <cell r="F128" t="str">
            <v>LUZ DA PLACA NG</v>
          </cell>
          <cell r="G128" t="str">
            <v>TRW DIADEMA</v>
          </cell>
          <cell r="H128">
            <v>108</v>
          </cell>
          <cell r="I128" t="str">
            <v>0CXPAPEL</v>
          </cell>
          <cell r="J128">
            <v>0</v>
          </cell>
          <cell r="K128">
            <v>2</v>
          </cell>
          <cell r="L128" t="str">
            <v xml:space="preserve">BUMPER </v>
          </cell>
          <cell r="M128">
            <v>0</v>
          </cell>
          <cell r="N128">
            <v>1</v>
          </cell>
          <cell r="O128">
            <v>1</v>
          </cell>
          <cell r="P128">
            <v>2</v>
          </cell>
        </row>
        <row r="129">
          <cell r="A129">
            <v>90564968</v>
          </cell>
          <cell r="B129" t="str">
            <v>KK</v>
          </cell>
          <cell r="C129" t="str">
            <v>GS</v>
          </cell>
          <cell r="D129" t="str">
            <v>CEVA</v>
          </cell>
          <cell r="E129" t="str">
            <v>GA</v>
          </cell>
          <cell r="F129" t="str">
            <v>LUZ PLACA PRISMA</v>
          </cell>
          <cell r="G129" t="str">
            <v>CML INNOVATI</v>
          </cell>
          <cell r="H129">
            <v>190</v>
          </cell>
          <cell r="I129">
            <v>2004</v>
          </cell>
          <cell r="J129">
            <v>0</v>
          </cell>
          <cell r="K129">
            <v>2</v>
          </cell>
          <cell r="L129" t="str">
            <v xml:space="preserve">BUMPER </v>
          </cell>
          <cell r="M129" t="str">
            <v>F23</v>
          </cell>
        </row>
        <row r="130">
          <cell r="A130">
            <v>94733371</v>
          </cell>
          <cell r="B130" t="str">
            <v>PPCH</v>
          </cell>
          <cell r="D130" t="str">
            <v>CEVA</v>
          </cell>
          <cell r="E130" t="str">
            <v>SANSUY</v>
          </cell>
          <cell r="F130" t="str">
            <v>ABSORVEDOR CELTA</v>
          </cell>
          <cell r="G130" t="str">
            <v>FAGERDALA</v>
          </cell>
          <cell r="H130" t="str">
            <v>33</v>
          </cell>
          <cell r="I130" t="str">
            <v>CESTO</v>
          </cell>
          <cell r="J130">
            <v>78</v>
          </cell>
          <cell r="K130">
            <v>210</v>
          </cell>
          <cell r="L130" t="str">
            <v xml:space="preserve">BUMPER </v>
          </cell>
          <cell r="M130" t="str">
            <v>F23</v>
          </cell>
          <cell r="N130">
            <v>1</v>
          </cell>
        </row>
        <row r="131">
          <cell r="A131">
            <v>94734432</v>
          </cell>
          <cell r="B131" t="str">
            <v>KK</v>
          </cell>
          <cell r="C131" t="str">
            <v>YK</v>
          </cell>
          <cell r="D131" t="str">
            <v>CEVA</v>
          </cell>
          <cell r="E131" t="str">
            <v>SANSUY</v>
          </cell>
          <cell r="F131" t="str">
            <v>MOLDURA PRETA SUP P-CH</v>
          </cell>
          <cell r="G131" t="str">
            <v>POLYPLASTICS</v>
          </cell>
          <cell r="H131">
            <v>10</v>
          </cell>
          <cell r="I131" t="str">
            <v>CXPAPEL</v>
          </cell>
          <cell r="J131">
            <v>144</v>
          </cell>
          <cell r="K131">
            <v>288</v>
          </cell>
          <cell r="L131" t="str">
            <v xml:space="preserve">BUMPER </v>
          </cell>
        </row>
        <row r="132">
          <cell r="A132">
            <v>94734433</v>
          </cell>
          <cell r="B132" t="str">
            <v>KK</v>
          </cell>
          <cell r="C132" t="str">
            <v>YK</v>
          </cell>
          <cell r="D132" t="str">
            <v>CEVA</v>
          </cell>
          <cell r="E132" t="str">
            <v>SANSUY</v>
          </cell>
          <cell r="F132" t="str">
            <v>MOLD SUP P-CH PRISMA</v>
          </cell>
          <cell r="G132" t="str">
            <v>POLYPLASTICS</v>
          </cell>
          <cell r="H132">
            <v>10</v>
          </cell>
          <cell r="I132" t="str">
            <v>CXPAPEL</v>
          </cell>
          <cell r="L132" t="str">
            <v xml:space="preserve">BUMPER </v>
          </cell>
        </row>
        <row r="133">
          <cell r="A133">
            <v>94734435</v>
          </cell>
          <cell r="B133" t="str">
            <v>KK</v>
          </cell>
          <cell r="C133" t="str">
            <v>YK</v>
          </cell>
          <cell r="D133" t="str">
            <v>CEVA</v>
          </cell>
          <cell r="E133" t="str">
            <v>SANSUY</v>
          </cell>
          <cell r="F133" t="str">
            <v>MOLD PRETA INF P-CH PRIS</v>
          </cell>
          <cell r="G133" t="str">
            <v>POLYPLASTICS</v>
          </cell>
          <cell r="H133">
            <v>10</v>
          </cell>
          <cell r="I133" t="str">
            <v>CXPAPEL</v>
          </cell>
          <cell r="J133">
            <v>144</v>
          </cell>
          <cell r="K133">
            <v>288</v>
          </cell>
          <cell r="L133" t="str">
            <v xml:space="preserve">BUMPER </v>
          </cell>
        </row>
        <row r="134">
          <cell r="A134">
            <v>94734436</v>
          </cell>
          <cell r="B134" t="str">
            <v>KK</v>
          </cell>
          <cell r="C134" t="str">
            <v>YK</v>
          </cell>
          <cell r="D134" t="str">
            <v>CEVA</v>
          </cell>
          <cell r="E134" t="str">
            <v>SANSUY</v>
          </cell>
          <cell r="F134" t="str">
            <v>MOLD INF PRISMA</v>
          </cell>
          <cell r="G134" t="str">
            <v>POLYPLASTICS</v>
          </cell>
          <cell r="H134">
            <v>10</v>
          </cell>
          <cell r="I134" t="str">
            <v>CXPAPEL</v>
          </cell>
          <cell r="J134">
            <v>144</v>
          </cell>
          <cell r="K134">
            <v>288</v>
          </cell>
          <cell r="L134" t="str">
            <v xml:space="preserve">BUMPER </v>
          </cell>
        </row>
        <row r="135">
          <cell r="A135">
            <v>52015211</v>
          </cell>
          <cell r="B135" t="str">
            <v>G1</v>
          </cell>
          <cell r="D135" t="str">
            <v>CEVA</v>
          </cell>
          <cell r="E135" t="str">
            <v>ESTOQUE</v>
          </cell>
          <cell r="F135" t="str">
            <v>EMBLEMA TT PR</v>
          </cell>
          <cell r="G135" t="str">
            <v>POLYPLASTICS</v>
          </cell>
          <cell r="H135" t="str">
            <v>80</v>
          </cell>
          <cell r="I135" t="str">
            <v>CXPAPEL</v>
          </cell>
          <cell r="J135" t="str">
            <v>1 CX</v>
          </cell>
          <cell r="K135">
            <v>3</v>
          </cell>
          <cell r="L135" t="str">
            <v>CB CERA</v>
          </cell>
        </row>
        <row r="136">
          <cell r="A136">
            <v>10131313</v>
          </cell>
          <cell r="B136" t="str">
            <v>G1</v>
          </cell>
          <cell r="C136" t="str">
            <v>PF</v>
          </cell>
          <cell r="D136" t="str">
            <v>CEVA</v>
          </cell>
          <cell r="E136" t="str">
            <v>MG-A-02B</v>
          </cell>
          <cell r="F136" t="str">
            <v>ESPACADOR</v>
          </cell>
          <cell r="G136" t="str">
            <v>US FARATHANE</v>
          </cell>
          <cell r="H136">
            <v>2600</v>
          </cell>
          <cell r="I136" t="str">
            <v>0CXPAPEL</v>
          </cell>
          <cell r="J136">
            <v>0</v>
          </cell>
          <cell r="K136">
            <v>2</v>
          </cell>
          <cell r="L136" t="str">
            <v>CB.CERA</v>
          </cell>
          <cell r="M136" t="str">
            <v>F23</v>
          </cell>
          <cell r="N136">
            <v>1</v>
          </cell>
          <cell r="O136">
            <v>1</v>
          </cell>
          <cell r="P136">
            <v>2</v>
          </cell>
        </row>
        <row r="137">
          <cell r="A137">
            <v>10131313</v>
          </cell>
          <cell r="B137" t="str">
            <v>G1</v>
          </cell>
          <cell r="C137" t="str">
            <v>PF</v>
          </cell>
          <cell r="D137" t="str">
            <v>CEVA</v>
          </cell>
          <cell r="E137" t="str">
            <v>MG-A-02B</v>
          </cell>
          <cell r="F137" t="str">
            <v>ESPACADOR</v>
          </cell>
          <cell r="G137" t="str">
            <v>US FARATHANE</v>
          </cell>
          <cell r="H137">
            <v>2600</v>
          </cell>
          <cell r="I137" t="str">
            <v>0CXPAPEL</v>
          </cell>
          <cell r="J137">
            <v>0</v>
          </cell>
          <cell r="K137">
            <v>2</v>
          </cell>
          <cell r="L137" t="str">
            <v>CB.CERA</v>
          </cell>
          <cell r="M137" t="str">
            <v>F23</v>
          </cell>
          <cell r="N137">
            <v>2</v>
          </cell>
          <cell r="O137">
            <v>1</v>
          </cell>
          <cell r="P137">
            <v>2</v>
          </cell>
        </row>
        <row r="138">
          <cell r="A138">
            <v>15792287</v>
          </cell>
          <cell r="B138" t="str">
            <v>G1</v>
          </cell>
          <cell r="D138" t="str">
            <v>CEVA</v>
          </cell>
          <cell r="E138" t="str">
            <v>CCSM</v>
          </cell>
          <cell r="F138" t="str">
            <v>EMBLEMA LS</v>
          </cell>
          <cell r="G138" t="str">
            <v>JING MEI</v>
          </cell>
          <cell r="H138">
            <v>250</v>
          </cell>
          <cell r="I138">
            <v>2001</v>
          </cell>
          <cell r="J138">
            <v>0</v>
          </cell>
          <cell r="K138">
            <v>2</v>
          </cell>
          <cell r="L138" t="str">
            <v>CB.CERA</v>
          </cell>
        </row>
        <row r="139">
          <cell r="A139">
            <v>15792288</v>
          </cell>
          <cell r="B139" t="str">
            <v>G1</v>
          </cell>
          <cell r="D139" t="str">
            <v>CEVA</v>
          </cell>
          <cell r="E139" t="str">
            <v>CCSM</v>
          </cell>
          <cell r="F139" t="str">
            <v>EMBLEMA LT</v>
          </cell>
          <cell r="G139" t="str">
            <v>JING MEI</v>
          </cell>
          <cell r="H139">
            <v>250</v>
          </cell>
          <cell r="I139">
            <v>2001</v>
          </cell>
          <cell r="J139">
            <v>0</v>
          </cell>
          <cell r="K139">
            <v>2</v>
          </cell>
          <cell r="L139" t="str">
            <v>CB.CERA</v>
          </cell>
        </row>
        <row r="140">
          <cell r="A140">
            <v>90482706</v>
          </cell>
          <cell r="B140" t="str">
            <v>G1</v>
          </cell>
          <cell r="D140" t="str">
            <v>CEVA</v>
          </cell>
          <cell r="E140" t="str">
            <v>CCSM</v>
          </cell>
          <cell r="F140" t="str">
            <v>PO EXPANSI</v>
          </cell>
          <cell r="G140" t="str">
            <v>KKP KONSTRUK</v>
          </cell>
          <cell r="H140">
            <v>800</v>
          </cell>
          <cell r="I140">
            <v>2001</v>
          </cell>
          <cell r="J140">
            <v>0</v>
          </cell>
          <cell r="K140">
            <v>2</v>
          </cell>
          <cell r="L140" t="str">
            <v>CB.CERA</v>
          </cell>
        </row>
        <row r="141">
          <cell r="A141">
            <v>93253330</v>
          </cell>
          <cell r="B141" t="str">
            <v>G1</v>
          </cell>
          <cell r="C141" t="str">
            <v>GS</v>
          </cell>
          <cell r="D141" t="str">
            <v>CEVA</v>
          </cell>
          <cell r="E141" t="str">
            <v>MG-A-07C</v>
          </cell>
          <cell r="F141" t="str">
            <v>PORCA EXPA</v>
          </cell>
          <cell r="G141" t="str">
            <v>A RAYMOND</v>
          </cell>
          <cell r="H141">
            <v>800</v>
          </cell>
          <cell r="I141">
            <v>2001</v>
          </cell>
          <cell r="J141">
            <v>0</v>
          </cell>
          <cell r="K141">
            <v>1</v>
          </cell>
          <cell r="L141" t="str">
            <v>CB.CERA</v>
          </cell>
          <cell r="M141" t="str">
            <v>F23</v>
          </cell>
          <cell r="N141">
            <v>1</v>
          </cell>
        </row>
        <row r="142">
          <cell r="A142">
            <v>93383153</v>
          </cell>
          <cell r="B142" t="str">
            <v>G1</v>
          </cell>
          <cell r="D142" t="str">
            <v>CEVA</v>
          </cell>
          <cell r="E142" t="str">
            <v>CCSM</v>
          </cell>
          <cell r="F142" t="str">
            <v>EMBLEMA CELTA</v>
          </cell>
          <cell r="G142" t="str">
            <v>ZANINI</v>
          </cell>
          <cell r="H142">
            <v>232</v>
          </cell>
          <cell r="I142">
            <v>2001</v>
          </cell>
          <cell r="J142">
            <v>0</v>
          </cell>
          <cell r="K142">
            <v>2</v>
          </cell>
          <cell r="L142" t="str">
            <v>CB.CERA</v>
          </cell>
        </row>
        <row r="143">
          <cell r="A143">
            <v>93383154</v>
          </cell>
          <cell r="B143" t="str">
            <v>G1</v>
          </cell>
          <cell r="D143" t="str">
            <v>CEVA</v>
          </cell>
          <cell r="E143" t="str">
            <v>CCSM</v>
          </cell>
          <cell r="F143" t="str">
            <v>EMBLEMA PRISMA</v>
          </cell>
          <cell r="G143" t="str">
            <v>ZANINI</v>
          </cell>
          <cell r="H143">
            <v>320</v>
          </cell>
          <cell r="I143">
            <v>2001</v>
          </cell>
          <cell r="J143">
            <v>0</v>
          </cell>
          <cell r="K143">
            <v>2</v>
          </cell>
          <cell r="L143" t="str">
            <v>CB.CERA</v>
          </cell>
        </row>
        <row r="144">
          <cell r="A144">
            <v>94716502</v>
          </cell>
          <cell r="B144" t="str">
            <v>G1</v>
          </cell>
          <cell r="D144" t="str">
            <v>CEVA</v>
          </cell>
          <cell r="E144" t="str">
            <v>CCSM</v>
          </cell>
          <cell r="F144" t="str">
            <v>EMBLEMA 1.4</v>
          </cell>
          <cell r="G144" t="str">
            <v>ZANINI</v>
          </cell>
          <cell r="H144">
            <v>512</v>
          </cell>
          <cell r="I144">
            <v>2001</v>
          </cell>
          <cell r="J144">
            <v>0</v>
          </cell>
          <cell r="K144">
            <v>2</v>
          </cell>
          <cell r="L144" t="str">
            <v>CB.CERA</v>
          </cell>
        </row>
        <row r="145">
          <cell r="A145">
            <v>94734283</v>
          </cell>
          <cell r="B145" t="str">
            <v>G1</v>
          </cell>
          <cell r="D145" t="str">
            <v>CEVA</v>
          </cell>
          <cell r="E145" t="str">
            <v>CCSM</v>
          </cell>
          <cell r="F145" t="str">
            <v>EMBLEMA VHC E</v>
          </cell>
          <cell r="G145" t="str">
            <v>ZANINI</v>
          </cell>
          <cell r="H145">
            <v>300</v>
          </cell>
          <cell r="I145">
            <v>2001</v>
          </cell>
          <cell r="J145">
            <v>0</v>
          </cell>
          <cell r="K145">
            <v>2</v>
          </cell>
          <cell r="L145" t="str">
            <v>CB.CERA</v>
          </cell>
        </row>
        <row r="146">
          <cell r="A146">
            <v>93360341</v>
          </cell>
          <cell r="B146" t="str">
            <v>G1</v>
          </cell>
          <cell r="D146" t="str">
            <v>CEVA</v>
          </cell>
          <cell r="E146" t="str">
            <v>MG-A-13A</v>
          </cell>
          <cell r="F146" t="str">
            <v>ANTENA</v>
          </cell>
          <cell r="G146" t="str">
            <v>OLIMPUS INDU</v>
          </cell>
          <cell r="H146">
            <v>300</v>
          </cell>
          <cell r="I146">
            <v>2004</v>
          </cell>
          <cell r="J146">
            <v>0</v>
          </cell>
          <cell r="K146">
            <v>1</v>
          </cell>
          <cell r="L146" t="str">
            <v>CCSM</v>
          </cell>
        </row>
        <row r="147">
          <cell r="A147">
            <v>90437556</v>
          </cell>
          <cell r="B147" t="str">
            <v>G1</v>
          </cell>
          <cell r="C147" t="str">
            <v>SJ</v>
          </cell>
          <cell r="D147" t="str">
            <v>CEVA</v>
          </cell>
          <cell r="E147" t="str">
            <v>MG-A-14A</v>
          </cell>
          <cell r="F147" t="str">
            <v>CINZEIRO</v>
          </cell>
          <cell r="G147" t="str">
            <v>CKD</v>
          </cell>
          <cell r="H147">
            <v>25</v>
          </cell>
          <cell r="I147">
            <v>2002</v>
          </cell>
          <cell r="J147">
            <v>0</v>
          </cell>
          <cell r="K147">
            <v>2</v>
          </cell>
          <cell r="L147" t="str">
            <v>CCSM.3.G</v>
          </cell>
          <cell r="M147" t="str">
            <v>F24</v>
          </cell>
          <cell r="N147">
            <v>1</v>
          </cell>
          <cell r="O147">
            <v>1</v>
          </cell>
          <cell r="P147">
            <v>2</v>
          </cell>
        </row>
        <row r="148">
          <cell r="A148">
            <v>93325317</v>
          </cell>
          <cell r="B148" t="str">
            <v>G1</v>
          </cell>
          <cell r="D148" t="str">
            <v>CEVA</v>
          </cell>
          <cell r="E148" t="str">
            <v>MG-A-10C</v>
          </cell>
          <cell r="F148" t="str">
            <v xml:space="preserve"> PLACA-IDEN</v>
          </cell>
          <cell r="G148" t="str">
            <v>COBRA METAIS</v>
          </cell>
          <cell r="H148">
            <v>3000</v>
          </cell>
          <cell r="I148">
            <v>2001</v>
          </cell>
          <cell r="J148">
            <v>0</v>
          </cell>
          <cell r="K148">
            <v>1</v>
          </cell>
          <cell r="L148" t="str">
            <v>CCSM.3.G</v>
          </cell>
        </row>
        <row r="149">
          <cell r="A149">
            <v>93363964</v>
          </cell>
          <cell r="B149" t="str">
            <v>G1</v>
          </cell>
          <cell r="D149" t="str">
            <v>CEVA</v>
          </cell>
          <cell r="E149" t="str">
            <v>MG-A-19C</v>
          </cell>
          <cell r="F149" t="str">
            <v>INFOCARD SUZ</v>
          </cell>
          <cell r="G149" t="str">
            <v>SAGEM ORGA</v>
          </cell>
          <cell r="H149" t="str">
            <v>650</v>
          </cell>
          <cell r="I149" t="str">
            <v>0CXPAPEL</v>
          </cell>
          <cell r="J149">
            <v>0</v>
          </cell>
          <cell r="K149">
            <v>1</v>
          </cell>
          <cell r="L149" t="str">
            <v>CCSM.3.G</v>
          </cell>
        </row>
        <row r="150">
          <cell r="A150">
            <v>94705546</v>
          </cell>
          <cell r="B150" t="str">
            <v>G1</v>
          </cell>
          <cell r="D150" t="str">
            <v>CEVA</v>
          </cell>
          <cell r="E150" t="str">
            <v>MG-A-20C</v>
          </cell>
          <cell r="F150" t="str">
            <v>EMB ECONOFLEX</v>
          </cell>
          <cell r="G150" t="str">
            <v>COBRA METAIS</v>
          </cell>
          <cell r="H150">
            <v>500</v>
          </cell>
          <cell r="I150">
            <v>2001</v>
          </cell>
          <cell r="J150">
            <v>0</v>
          </cell>
          <cell r="K150">
            <v>1</v>
          </cell>
          <cell r="L150" t="str">
            <v>CCSM.3.G</v>
          </cell>
        </row>
        <row r="151">
          <cell r="A151">
            <v>93260704</v>
          </cell>
          <cell r="B151" t="str">
            <v>G1</v>
          </cell>
          <cell r="C151" t="str">
            <v>GS</v>
          </cell>
          <cell r="D151" t="str">
            <v>CEVA</v>
          </cell>
          <cell r="E151" t="str">
            <v>ÁREA TRANSF.</v>
          </cell>
          <cell r="F151" t="str">
            <v>TUB FRE DI/LD</v>
          </cell>
          <cell r="G151" t="str">
            <v>TI BUNDY</v>
          </cell>
          <cell r="H151">
            <v>400</v>
          </cell>
          <cell r="I151" t="str">
            <v>DOLLY</v>
          </cell>
          <cell r="J151">
            <v>0</v>
          </cell>
          <cell r="K151">
            <v>1</v>
          </cell>
          <cell r="L151" t="str">
            <v>Espera</v>
          </cell>
          <cell r="M151" t="str">
            <v>F23</v>
          </cell>
          <cell r="N151">
            <v>1</v>
          </cell>
        </row>
        <row r="152">
          <cell r="A152">
            <v>93317486</v>
          </cell>
          <cell r="B152" t="str">
            <v>KK</v>
          </cell>
          <cell r="D152" t="str">
            <v>CEVA</v>
          </cell>
          <cell r="E152" t="str">
            <v>PT-USO</v>
          </cell>
          <cell r="F152" t="str">
            <v>TANQUE DE COM</v>
          </cell>
          <cell r="G152" t="str">
            <v>EMCON</v>
          </cell>
          <cell r="H152">
            <v>10</v>
          </cell>
          <cell r="I152" t="str">
            <v>DOLLY</v>
          </cell>
          <cell r="J152">
            <v>0</v>
          </cell>
          <cell r="K152" t="str">
            <v>SEQ</v>
          </cell>
          <cell r="L152" t="str">
            <v>ESPERA</v>
          </cell>
        </row>
        <row r="153">
          <cell r="A153">
            <v>93356078</v>
          </cell>
          <cell r="B153" t="str">
            <v>G1</v>
          </cell>
          <cell r="D153" t="str">
            <v>CEVA</v>
          </cell>
          <cell r="E153" t="str">
            <v>MG-A-07</v>
          </cell>
          <cell r="F153" t="str">
            <v>GRADE DO CURVÃO</v>
          </cell>
          <cell r="G153" t="str">
            <v>PELZER</v>
          </cell>
          <cell r="H153">
            <v>40</v>
          </cell>
          <cell r="I153" t="str">
            <v>CESTO</v>
          </cell>
          <cell r="J153">
            <v>1</v>
          </cell>
          <cell r="K153">
            <v>2</v>
          </cell>
          <cell r="L153" t="str">
            <v>ESPERA</v>
          </cell>
        </row>
        <row r="154">
          <cell r="A154">
            <v>93357404</v>
          </cell>
          <cell r="B154" t="str">
            <v>G1</v>
          </cell>
          <cell r="D154" t="str">
            <v>CEVA</v>
          </cell>
          <cell r="E154" t="str">
            <v>PT-USO</v>
          </cell>
          <cell r="F154" t="str">
            <v>VIGIA PR JOY</v>
          </cell>
          <cell r="G154" t="str">
            <v>SEKURIT</v>
          </cell>
          <cell r="H154" t="str">
            <v>SEQ</v>
          </cell>
          <cell r="I154" t="str">
            <v>DOLLY</v>
          </cell>
          <cell r="J154">
            <v>0</v>
          </cell>
          <cell r="K154" t="str">
            <v>SEQ</v>
          </cell>
          <cell r="L154" t="str">
            <v>ESPERA</v>
          </cell>
        </row>
        <row r="155">
          <cell r="A155">
            <v>93357405</v>
          </cell>
          <cell r="B155" t="str">
            <v>G1</v>
          </cell>
          <cell r="D155" t="str">
            <v>CEVA</v>
          </cell>
          <cell r="E155" t="str">
            <v>PT-USO</v>
          </cell>
          <cell r="F155" t="str">
            <v>VIGIA PR MAXX</v>
          </cell>
          <cell r="G155" t="str">
            <v>SEKURIT</v>
          </cell>
          <cell r="H155" t="str">
            <v>SEQ</v>
          </cell>
          <cell r="I155" t="str">
            <v>DOLLY</v>
          </cell>
          <cell r="J155">
            <v>0</v>
          </cell>
          <cell r="K155" t="str">
            <v>SEQ</v>
          </cell>
          <cell r="L155" t="str">
            <v>ESPERA</v>
          </cell>
        </row>
        <row r="156">
          <cell r="A156" t="str">
            <v>dash</v>
          </cell>
          <cell r="B156" t="str">
            <v>G1</v>
          </cell>
          <cell r="D156" t="str">
            <v>CEVA</v>
          </cell>
          <cell r="E156" t="str">
            <v>MG-A-14</v>
          </cell>
          <cell r="F156" t="str">
            <v>COL C SUP 3P</v>
          </cell>
          <cell r="G156" t="str">
            <v>PELZER</v>
          </cell>
          <cell r="H156">
            <v>15</v>
          </cell>
          <cell r="I156" t="str">
            <v>RACK</v>
          </cell>
          <cell r="J156">
            <v>1</v>
          </cell>
          <cell r="K156">
            <v>3</v>
          </cell>
          <cell r="L156" t="str">
            <v>ESPERA</v>
          </cell>
        </row>
        <row r="157">
          <cell r="A157">
            <v>93363567</v>
          </cell>
          <cell r="B157" t="str">
            <v>G1</v>
          </cell>
          <cell r="D157" t="str">
            <v>CEVA</v>
          </cell>
          <cell r="E157" t="str">
            <v>MG-A-03</v>
          </cell>
          <cell r="F157" t="str">
            <v>DEFLETOR ÁGUA</v>
          </cell>
          <cell r="G157" t="str">
            <v>PELZER</v>
          </cell>
          <cell r="H157">
            <v>145</v>
          </cell>
          <cell r="I157" t="str">
            <v>CESTO</v>
          </cell>
          <cell r="J157">
            <v>0</v>
          </cell>
          <cell r="K157">
            <v>1</v>
          </cell>
          <cell r="L157" t="str">
            <v>ESPERA</v>
          </cell>
        </row>
        <row r="158">
          <cell r="A158">
            <v>93376206</v>
          </cell>
          <cell r="B158" t="str">
            <v>G1</v>
          </cell>
          <cell r="D158" t="str">
            <v>PEL</v>
          </cell>
          <cell r="E158" t="str">
            <v>MG-B-05</v>
          </cell>
          <cell r="F158" t="str">
            <v>ACAB TPA TRAS</v>
          </cell>
          <cell r="G158" t="str">
            <v>PELZER</v>
          </cell>
          <cell r="H158">
            <v>60</v>
          </cell>
          <cell r="I158" t="str">
            <v>RACK</v>
          </cell>
          <cell r="J158">
            <v>0</v>
          </cell>
          <cell r="K158">
            <v>1</v>
          </cell>
          <cell r="L158" t="str">
            <v>ESPERA</v>
          </cell>
        </row>
        <row r="159">
          <cell r="A159">
            <v>93377954</v>
          </cell>
          <cell r="B159" t="str">
            <v>G1</v>
          </cell>
          <cell r="D159" t="str">
            <v>CEVA</v>
          </cell>
          <cell r="E159" t="str">
            <v>PT-USO</v>
          </cell>
          <cell r="F159" t="str">
            <v>VIGIA FULL</v>
          </cell>
          <cell r="G159" t="str">
            <v>SEKURIT</v>
          </cell>
          <cell r="H159" t="str">
            <v>SEQ</v>
          </cell>
          <cell r="I159" t="str">
            <v>DOLLY</v>
          </cell>
          <cell r="J159">
            <v>0</v>
          </cell>
          <cell r="K159" t="str">
            <v>SEQ</v>
          </cell>
          <cell r="L159" t="str">
            <v>ESPERA</v>
          </cell>
        </row>
        <row r="160">
          <cell r="A160">
            <v>93379440</v>
          </cell>
          <cell r="B160" t="str">
            <v>G1</v>
          </cell>
          <cell r="D160" t="str">
            <v>CEVA</v>
          </cell>
          <cell r="E160" t="str">
            <v>ÁREA TRANSF.</v>
          </cell>
          <cell r="F160" t="str">
            <v>TUB FRE DI/LE</v>
          </cell>
          <cell r="G160" t="str">
            <v>TI BUNDY</v>
          </cell>
          <cell r="H160">
            <v>400</v>
          </cell>
          <cell r="I160" t="str">
            <v>DOLLY</v>
          </cell>
          <cell r="J160">
            <v>0</v>
          </cell>
          <cell r="K160">
            <v>1</v>
          </cell>
          <cell r="L160" t="str">
            <v>Espera</v>
          </cell>
        </row>
        <row r="161">
          <cell r="A161">
            <v>93379441</v>
          </cell>
          <cell r="B161" t="str">
            <v>G1</v>
          </cell>
          <cell r="D161" t="str">
            <v>CEVA</v>
          </cell>
          <cell r="E161" t="str">
            <v>ÁREA TRANSF.</v>
          </cell>
          <cell r="F161" t="str">
            <v>TUB FRE TR/LE</v>
          </cell>
          <cell r="G161" t="str">
            <v>TI BUNDY</v>
          </cell>
          <cell r="H161">
            <v>400</v>
          </cell>
          <cell r="I161" t="str">
            <v>DOLLY</v>
          </cell>
          <cell r="J161">
            <v>0</v>
          </cell>
          <cell r="K161">
            <v>1</v>
          </cell>
          <cell r="L161" t="str">
            <v>ESPERA</v>
          </cell>
        </row>
        <row r="162">
          <cell r="A162">
            <v>93379442</v>
          </cell>
          <cell r="B162" t="str">
            <v>G1</v>
          </cell>
          <cell r="D162" t="str">
            <v>CEVA</v>
          </cell>
          <cell r="E162" t="str">
            <v>ÁREA TRANSF.</v>
          </cell>
          <cell r="F162" t="str">
            <v>TUB FRE TR/LD</v>
          </cell>
          <cell r="G162" t="str">
            <v>TI BUNDY</v>
          </cell>
          <cell r="H162">
            <v>400</v>
          </cell>
          <cell r="I162" t="str">
            <v>DOLLY</v>
          </cell>
          <cell r="J162">
            <v>0</v>
          </cell>
          <cell r="K162">
            <v>1</v>
          </cell>
          <cell r="L162" t="str">
            <v>ESPERA</v>
          </cell>
        </row>
        <row r="163">
          <cell r="A163">
            <v>93381828</v>
          </cell>
          <cell r="B163" t="str">
            <v>G1</v>
          </cell>
          <cell r="D163" t="str">
            <v>CEVA</v>
          </cell>
          <cell r="E163" t="str">
            <v>PT-USO</v>
          </cell>
          <cell r="F163" t="str">
            <v>ESCAP PRISMA</v>
          </cell>
          <cell r="G163" t="str">
            <v>EMCON</v>
          </cell>
          <cell r="H163">
            <v>0</v>
          </cell>
          <cell r="I163" t="str">
            <v>DOLLY</v>
          </cell>
          <cell r="J163">
            <v>0</v>
          </cell>
          <cell r="K163" t="str">
            <v>SEQ</v>
          </cell>
          <cell r="L163" t="str">
            <v>ESPERA</v>
          </cell>
        </row>
        <row r="164">
          <cell r="A164">
            <v>93382467</v>
          </cell>
          <cell r="B164" t="str">
            <v>G1</v>
          </cell>
          <cell r="D164" t="str">
            <v>CEVA</v>
          </cell>
          <cell r="E164" t="str">
            <v>PT-USO</v>
          </cell>
          <cell r="F164" t="str">
            <v>RADIADOR S/AC</v>
          </cell>
          <cell r="G164" t="str">
            <v>VALEO-ONSITE</v>
          </cell>
          <cell r="H164" t="str">
            <v>SEQ</v>
          </cell>
          <cell r="I164" t="str">
            <v>DOLLY</v>
          </cell>
          <cell r="J164">
            <v>0</v>
          </cell>
          <cell r="K164" t="str">
            <v>PEND</v>
          </cell>
          <cell r="L164" t="str">
            <v>ESPERA</v>
          </cell>
        </row>
        <row r="165">
          <cell r="A165">
            <v>93382469</v>
          </cell>
          <cell r="B165" t="str">
            <v>G1</v>
          </cell>
          <cell r="D165" t="str">
            <v>CEVA</v>
          </cell>
          <cell r="E165" t="str">
            <v>PT-USO</v>
          </cell>
          <cell r="F165" t="str">
            <v xml:space="preserve">RADIADOR A/C </v>
          </cell>
          <cell r="G165" t="str">
            <v>VALEO-ONSITE</v>
          </cell>
          <cell r="H165" t="str">
            <v>SEQ</v>
          </cell>
          <cell r="I165" t="str">
            <v>DOLLY</v>
          </cell>
          <cell r="J165">
            <v>0</v>
          </cell>
          <cell r="K165" t="str">
            <v>PEND</v>
          </cell>
          <cell r="L165" t="str">
            <v>ESPERA</v>
          </cell>
        </row>
        <row r="166">
          <cell r="A166">
            <v>93383177</v>
          </cell>
          <cell r="B166" t="str">
            <v>G1</v>
          </cell>
          <cell r="D166" t="str">
            <v>CEVA</v>
          </cell>
          <cell r="E166" t="str">
            <v>MG-D-09</v>
          </cell>
          <cell r="F166" t="str">
            <v>RESSOADOR</v>
          </cell>
          <cell r="G166" t="str">
            <v>SOGEFI</v>
          </cell>
          <cell r="H166">
            <v>30</v>
          </cell>
          <cell r="I166" t="str">
            <v>DOLLY</v>
          </cell>
          <cell r="J166">
            <v>0</v>
          </cell>
          <cell r="K166" t="str">
            <v>PEND</v>
          </cell>
          <cell r="L166" t="str">
            <v>ESPERA</v>
          </cell>
        </row>
        <row r="167">
          <cell r="A167">
            <v>93384507</v>
          </cell>
          <cell r="B167" t="str">
            <v>G1</v>
          </cell>
          <cell r="D167" t="str">
            <v>CEVA</v>
          </cell>
          <cell r="E167" t="str">
            <v>ÁREA TRANSF.</v>
          </cell>
          <cell r="F167" t="str">
            <v>TUBULAÇÃO A/C</v>
          </cell>
          <cell r="G167" t="str">
            <v>TI BUNDY</v>
          </cell>
          <cell r="H167">
            <v>120</v>
          </cell>
          <cell r="I167" t="str">
            <v>DOLLY</v>
          </cell>
          <cell r="J167">
            <v>1</v>
          </cell>
          <cell r="K167">
            <v>2</v>
          </cell>
          <cell r="L167" t="str">
            <v>ESPERA</v>
          </cell>
        </row>
        <row r="168">
          <cell r="A168">
            <v>93386225</v>
          </cell>
          <cell r="B168" t="str">
            <v>G1</v>
          </cell>
          <cell r="D168" t="str">
            <v>CEVA</v>
          </cell>
          <cell r="E168" t="str">
            <v>PT-USO</v>
          </cell>
          <cell r="F168" t="str">
            <v>ESCAP FLEX</v>
          </cell>
          <cell r="G168" t="str">
            <v>EMCON</v>
          </cell>
          <cell r="H168">
            <v>0</v>
          </cell>
          <cell r="I168" t="str">
            <v>DOLLY</v>
          </cell>
          <cell r="J168">
            <v>0</v>
          </cell>
          <cell r="K168" t="str">
            <v>SEQ</v>
          </cell>
          <cell r="L168" t="str">
            <v>ESPERA</v>
          </cell>
        </row>
        <row r="169">
          <cell r="A169">
            <v>93394207</v>
          </cell>
          <cell r="B169" t="str">
            <v>G1</v>
          </cell>
          <cell r="D169" t="str">
            <v>CEVA</v>
          </cell>
          <cell r="E169" t="str">
            <v>MG-C1-11</v>
          </cell>
          <cell r="F169" t="str">
            <v>coxim central do motor</v>
          </cell>
          <cell r="G169" t="str">
            <v>getoflex</v>
          </cell>
          <cell r="H169">
            <v>400</v>
          </cell>
          <cell r="I169" t="str">
            <v>H20</v>
          </cell>
          <cell r="J169">
            <v>0</v>
          </cell>
          <cell r="K169">
            <v>1</v>
          </cell>
          <cell r="L169" t="str">
            <v>espera</v>
          </cell>
        </row>
        <row r="170">
          <cell r="A170">
            <v>93396086</v>
          </cell>
          <cell r="B170" t="str">
            <v>G1</v>
          </cell>
          <cell r="D170" t="str">
            <v>CEVA</v>
          </cell>
          <cell r="E170" t="str">
            <v>MG-D-08</v>
          </cell>
          <cell r="F170" t="str">
            <v>FILTRO CJ-</v>
          </cell>
          <cell r="G170" t="str">
            <v>SOGEFI FILTRATION DO</v>
          </cell>
          <cell r="H170">
            <v>30</v>
          </cell>
          <cell r="I170" t="str">
            <v>00DOLLIE</v>
          </cell>
          <cell r="J170">
            <v>0</v>
          </cell>
          <cell r="K170" t="str">
            <v>PEND</v>
          </cell>
          <cell r="L170" t="str">
            <v>ESPERA</v>
          </cell>
        </row>
        <row r="171">
          <cell r="A171">
            <v>93397359</v>
          </cell>
          <cell r="B171" t="str">
            <v>G1</v>
          </cell>
          <cell r="D171" t="str">
            <v>CEVA</v>
          </cell>
          <cell r="E171" t="str">
            <v>MG-G-07</v>
          </cell>
          <cell r="F171" t="str">
            <v>GRADE CURVAO</v>
          </cell>
          <cell r="G171" t="str">
            <v>PELZER</v>
          </cell>
          <cell r="H171">
            <v>40</v>
          </cell>
          <cell r="I171" t="str">
            <v>00DOLLIE</v>
          </cell>
          <cell r="J171">
            <v>0</v>
          </cell>
          <cell r="K171" t="str">
            <v>PEND</v>
          </cell>
          <cell r="L171" t="str">
            <v>Espera</v>
          </cell>
        </row>
        <row r="172">
          <cell r="A172">
            <v>94712655</v>
          </cell>
          <cell r="B172" t="str">
            <v>KK</v>
          </cell>
          <cell r="D172" t="str">
            <v>CEVA</v>
          </cell>
          <cell r="E172" t="str">
            <v>PT-USO</v>
          </cell>
          <cell r="F172" t="str">
            <v>TANQUE FLEX</v>
          </cell>
          <cell r="G172" t="str">
            <v>EMCON</v>
          </cell>
          <cell r="H172">
            <v>0</v>
          </cell>
          <cell r="I172" t="str">
            <v>DOLLY</v>
          </cell>
          <cell r="J172">
            <v>0</v>
          </cell>
          <cell r="K172" t="str">
            <v>SEQ</v>
          </cell>
          <cell r="L172" t="str">
            <v>ESPERA</v>
          </cell>
        </row>
        <row r="173">
          <cell r="A173" t="str">
            <v>93381696/7</v>
          </cell>
          <cell r="B173" t="str">
            <v>G1</v>
          </cell>
          <cell r="D173" t="str">
            <v>CEVA</v>
          </cell>
          <cell r="E173" t="str">
            <v>MG-B-09</v>
          </cell>
          <cell r="F173" t="str">
            <v>COL C LD/LE PR</v>
          </cell>
          <cell r="G173" t="str">
            <v>PELZER</v>
          </cell>
          <cell r="H173">
            <v>30</v>
          </cell>
          <cell r="I173" t="str">
            <v>RACK</v>
          </cell>
          <cell r="J173">
            <v>0</v>
          </cell>
          <cell r="K173">
            <v>1</v>
          </cell>
          <cell r="L173" t="str">
            <v>ESPERA</v>
          </cell>
        </row>
        <row r="174">
          <cell r="A174" t="str">
            <v>BATERIAS</v>
          </cell>
          <cell r="B174" t="str">
            <v>G1</v>
          </cell>
          <cell r="C174" t="str">
            <v>GS</v>
          </cell>
          <cell r="D174" t="str">
            <v>CEVA</v>
          </cell>
          <cell r="E174" t="str">
            <v>DOCA</v>
          </cell>
          <cell r="F174" t="str">
            <v>BATERIAS DE REBOCADORES</v>
          </cell>
          <cell r="G174" t="str">
            <v>CEVA</v>
          </cell>
          <cell r="I174" t="str">
            <v>BSR</v>
          </cell>
          <cell r="J174" t="str">
            <v>NA</v>
          </cell>
          <cell r="K174" t="str">
            <v>NA</v>
          </cell>
          <cell r="L174" t="str">
            <v>ESPERA</v>
          </cell>
          <cell r="M174" t="str">
            <v>F23</v>
          </cell>
          <cell r="N174">
            <v>1</v>
          </cell>
        </row>
        <row r="175">
          <cell r="A175" t="str">
            <v>PAPELÃO</v>
          </cell>
          <cell r="B175" t="str">
            <v>G1</v>
          </cell>
          <cell r="C175" t="str">
            <v>GS</v>
          </cell>
          <cell r="D175" t="str">
            <v>CEVA</v>
          </cell>
          <cell r="E175" t="str">
            <v>DOCA</v>
          </cell>
          <cell r="F175" t="str">
            <v>RESÍDUOS</v>
          </cell>
          <cell r="G175" t="str">
            <v>GRI</v>
          </cell>
          <cell r="H175">
            <v>0</v>
          </cell>
          <cell r="I175" t="str">
            <v>GAIOLA</v>
          </cell>
          <cell r="J175">
            <v>1</v>
          </cell>
          <cell r="K175">
            <v>2</v>
          </cell>
          <cell r="L175" t="str">
            <v>ESPERA</v>
          </cell>
          <cell r="M175" t="str">
            <v>M01</v>
          </cell>
          <cell r="N175">
            <v>1</v>
          </cell>
        </row>
        <row r="176">
          <cell r="A176" t="str">
            <v>PLÁSTICO</v>
          </cell>
          <cell r="B176" t="str">
            <v>G1</v>
          </cell>
          <cell r="D176" t="str">
            <v>CEVA</v>
          </cell>
          <cell r="E176" t="str">
            <v>DOCA</v>
          </cell>
          <cell r="F176" t="str">
            <v>RESÍDUOS</v>
          </cell>
          <cell r="G176" t="str">
            <v>GRI</v>
          </cell>
          <cell r="H176">
            <v>0</v>
          </cell>
          <cell r="I176" t="str">
            <v>GAIOLA</v>
          </cell>
          <cell r="J176">
            <v>1</v>
          </cell>
          <cell r="K176">
            <v>1</v>
          </cell>
          <cell r="L176" t="str">
            <v>ESPERA</v>
          </cell>
        </row>
        <row r="177">
          <cell r="A177">
            <v>93268632</v>
          </cell>
          <cell r="B177" t="str">
            <v>G1</v>
          </cell>
          <cell r="C177" t="str">
            <v>PN</v>
          </cell>
          <cell r="D177" t="str">
            <v>CEVA</v>
          </cell>
          <cell r="E177" t="str">
            <v>MG-A-05C</v>
          </cell>
          <cell r="F177" t="str">
            <v>PORCA MOLA</v>
          </cell>
          <cell r="G177" t="str">
            <v>GRAMPOS ACO</v>
          </cell>
          <cell r="H177">
            <v>1200</v>
          </cell>
          <cell r="I177">
            <v>2001</v>
          </cell>
          <cell r="J177">
            <v>0</v>
          </cell>
          <cell r="K177">
            <v>1</v>
          </cell>
          <cell r="L177" t="str">
            <v>FUBL.1.A</v>
          </cell>
          <cell r="N177">
            <v>1</v>
          </cell>
          <cell r="O177">
            <v>1</v>
          </cell>
          <cell r="P177">
            <v>5</v>
          </cell>
        </row>
        <row r="178">
          <cell r="A178">
            <v>93349272</v>
          </cell>
          <cell r="B178" t="str">
            <v>G1</v>
          </cell>
          <cell r="D178" t="str">
            <v>CEVA</v>
          </cell>
          <cell r="E178" t="str">
            <v>MG-A-13A</v>
          </cell>
          <cell r="F178" t="str">
            <v>ETIQUETA-R</v>
          </cell>
          <cell r="G178" t="str">
            <v>JL</v>
          </cell>
          <cell r="H178">
            <v>1000</v>
          </cell>
          <cell r="I178">
            <v>2001</v>
          </cell>
          <cell r="J178">
            <v>0</v>
          </cell>
          <cell r="K178">
            <v>1</v>
          </cell>
          <cell r="L178" t="str">
            <v>FUBL.1.D</v>
          </cell>
        </row>
        <row r="179">
          <cell r="A179">
            <v>90130328</v>
          </cell>
          <cell r="B179" t="str">
            <v>G1</v>
          </cell>
          <cell r="C179" t="str">
            <v>SJ</v>
          </cell>
          <cell r="D179" t="str">
            <v>CEVA</v>
          </cell>
          <cell r="E179" t="str">
            <v>MG-A-10C</v>
          </cell>
          <cell r="F179" t="str">
            <v>PLUG</v>
          </cell>
          <cell r="G179" t="str">
            <v>A RAYMOND</v>
          </cell>
          <cell r="H179">
            <v>1200</v>
          </cell>
          <cell r="I179">
            <v>2001</v>
          </cell>
          <cell r="J179">
            <v>0</v>
          </cell>
          <cell r="K179">
            <v>1</v>
          </cell>
          <cell r="L179" t="str">
            <v>FUBL.2.F</v>
          </cell>
          <cell r="M179" t="str">
            <v>F24</v>
          </cell>
          <cell r="N179">
            <v>1</v>
          </cell>
          <cell r="O179">
            <v>1</v>
          </cell>
          <cell r="P179">
            <v>2</v>
          </cell>
        </row>
        <row r="180">
          <cell r="A180">
            <v>93225609</v>
          </cell>
          <cell r="B180" t="str">
            <v>G1</v>
          </cell>
          <cell r="C180" t="str">
            <v>GS</v>
          </cell>
          <cell r="D180" t="str">
            <v>CEVA</v>
          </cell>
          <cell r="E180" t="str">
            <v>MG-A-07C</v>
          </cell>
          <cell r="F180" t="str">
            <v>BOTAO</v>
          </cell>
          <cell r="G180" t="str">
            <v>A RAYMOND</v>
          </cell>
          <cell r="H180">
            <v>1000</v>
          </cell>
          <cell r="I180">
            <v>2001</v>
          </cell>
          <cell r="J180">
            <v>0</v>
          </cell>
          <cell r="K180">
            <v>1</v>
          </cell>
          <cell r="L180" t="str">
            <v>FUBL.2.G</v>
          </cell>
          <cell r="M180" t="str">
            <v>F23</v>
          </cell>
        </row>
        <row r="181">
          <cell r="A181">
            <v>93225609</v>
          </cell>
          <cell r="B181" t="str">
            <v>G1</v>
          </cell>
          <cell r="C181" t="str">
            <v>GS</v>
          </cell>
          <cell r="D181" t="str">
            <v>CEVA</v>
          </cell>
          <cell r="E181" t="str">
            <v>MG-A-07C</v>
          </cell>
          <cell r="F181" t="str">
            <v>BOTAO</v>
          </cell>
          <cell r="G181" t="str">
            <v>A RAYMOND</v>
          </cell>
          <cell r="H181">
            <v>1000</v>
          </cell>
          <cell r="I181">
            <v>2001</v>
          </cell>
          <cell r="J181">
            <v>0</v>
          </cell>
          <cell r="K181">
            <v>1</v>
          </cell>
          <cell r="L181" t="str">
            <v>FUBL.2.G</v>
          </cell>
          <cell r="M181" t="str">
            <v>F23</v>
          </cell>
          <cell r="N181" t="str">
            <v>LL</v>
          </cell>
        </row>
        <row r="182">
          <cell r="A182">
            <v>93251927</v>
          </cell>
          <cell r="B182" t="str">
            <v>G1</v>
          </cell>
          <cell r="C182" t="str">
            <v>GS</v>
          </cell>
          <cell r="D182" t="str">
            <v>CEVA</v>
          </cell>
          <cell r="E182" t="str">
            <v>MG-A-11B</v>
          </cell>
          <cell r="F182" t="str">
            <v xml:space="preserve">PORCA </v>
          </cell>
          <cell r="G182" t="str">
            <v>NEUMAYER TEK</v>
          </cell>
          <cell r="H182">
            <v>1500</v>
          </cell>
          <cell r="I182">
            <v>2001</v>
          </cell>
          <cell r="J182">
            <v>0</v>
          </cell>
          <cell r="K182">
            <v>2</v>
          </cell>
          <cell r="L182" t="str">
            <v>FUBL.2.G</v>
          </cell>
          <cell r="M182" t="str">
            <v>F23</v>
          </cell>
        </row>
        <row r="183">
          <cell r="A183">
            <v>93251927</v>
          </cell>
          <cell r="B183" t="str">
            <v>G1</v>
          </cell>
          <cell r="C183" t="str">
            <v>GS</v>
          </cell>
          <cell r="D183" t="str">
            <v>CEVA</v>
          </cell>
          <cell r="E183" t="str">
            <v>MG-A-11B</v>
          </cell>
          <cell r="F183" t="str">
            <v>PORCA CX DIR</v>
          </cell>
          <cell r="G183" t="str">
            <v>NEUMAYER TEK</v>
          </cell>
          <cell r="H183">
            <v>1500</v>
          </cell>
          <cell r="I183">
            <v>2001</v>
          </cell>
          <cell r="J183">
            <v>0</v>
          </cell>
          <cell r="K183">
            <v>2</v>
          </cell>
          <cell r="L183" t="str">
            <v>FUBL.2.G</v>
          </cell>
          <cell r="M183" t="str">
            <v>F23</v>
          </cell>
        </row>
        <row r="184">
          <cell r="A184">
            <v>93251927</v>
          </cell>
          <cell r="B184" t="str">
            <v>G1</v>
          </cell>
          <cell r="C184" t="str">
            <v>GS</v>
          </cell>
          <cell r="D184" t="str">
            <v>CEVA</v>
          </cell>
          <cell r="E184" t="str">
            <v>MG-A-11B</v>
          </cell>
          <cell r="F184" t="str">
            <v>PORCA CX DIR</v>
          </cell>
          <cell r="G184" t="str">
            <v>NEUMAYER TEK</v>
          </cell>
          <cell r="H184">
            <v>1500</v>
          </cell>
          <cell r="I184">
            <v>2001</v>
          </cell>
          <cell r="J184">
            <v>0</v>
          </cell>
          <cell r="K184">
            <v>2</v>
          </cell>
          <cell r="L184" t="str">
            <v>FUBL.2.G</v>
          </cell>
          <cell r="M184" t="str">
            <v>F23</v>
          </cell>
        </row>
        <row r="185">
          <cell r="A185">
            <v>93251927</v>
          </cell>
          <cell r="B185" t="str">
            <v>G1</v>
          </cell>
          <cell r="C185" t="str">
            <v>GS</v>
          </cell>
          <cell r="D185" t="str">
            <v>CEVA</v>
          </cell>
          <cell r="E185" t="str">
            <v>MG-A-11B</v>
          </cell>
          <cell r="F185" t="str">
            <v>PORCA CX DIR</v>
          </cell>
          <cell r="G185" t="str">
            <v>NEUMAYER TEK</v>
          </cell>
          <cell r="H185">
            <v>1500</v>
          </cell>
          <cell r="I185">
            <v>2001</v>
          </cell>
          <cell r="J185">
            <v>0</v>
          </cell>
          <cell r="K185">
            <v>2</v>
          </cell>
          <cell r="L185" t="str">
            <v>FUBL.2.G</v>
          </cell>
          <cell r="M185" t="str">
            <v>F23</v>
          </cell>
        </row>
        <row r="186">
          <cell r="A186">
            <v>93251927</v>
          </cell>
          <cell r="B186" t="str">
            <v>G1</v>
          </cell>
          <cell r="C186" t="str">
            <v>GS</v>
          </cell>
          <cell r="D186" t="str">
            <v>CEVA</v>
          </cell>
          <cell r="E186" t="str">
            <v>MG-A-11B</v>
          </cell>
          <cell r="F186" t="str">
            <v>PORCA CX DIR</v>
          </cell>
          <cell r="G186" t="str">
            <v>NEUMAYER TEK</v>
          </cell>
          <cell r="H186">
            <v>1500</v>
          </cell>
          <cell r="I186">
            <v>2001</v>
          </cell>
          <cell r="J186">
            <v>0</v>
          </cell>
          <cell r="K186">
            <v>2</v>
          </cell>
          <cell r="L186" t="str">
            <v>FUBL.2.G</v>
          </cell>
          <cell r="M186" t="str">
            <v>F23</v>
          </cell>
        </row>
        <row r="187">
          <cell r="A187">
            <v>93251927</v>
          </cell>
          <cell r="B187" t="str">
            <v>G1</v>
          </cell>
          <cell r="C187" t="str">
            <v>GS</v>
          </cell>
          <cell r="D187" t="str">
            <v>CEVA</v>
          </cell>
          <cell r="E187" t="str">
            <v>MG-A-11B</v>
          </cell>
          <cell r="F187" t="str">
            <v>PORCA CX DIR</v>
          </cell>
          <cell r="G187" t="str">
            <v>NEUMAYER TEK</v>
          </cell>
          <cell r="H187">
            <v>1500</v>
          </cell>
          <cell r="I187">
            <v>2001</v>
          </cell>
          <cell r="J187">
            <v>0</v>
          </cell>
          <cell r="K187">
            <v>2</v>
          </cell>
          <cell r="L187" t="str">
            <v>FUBL.2.G</v>
          </cell>
          <cell r="M187" t="str">
            <v>F23</v>
          </cell>
        </row>
        <row r="188">
          <cell r="A188">
            <v>93377298</v>
          </cell>
          <cell r="B188" t="str">
            <v>G1</v>
          </cell>
          <cell r="D188" t="str">
            <v>CEVA</v>
          </cell>
          <cell r="E188" t="str">
            <v>MG-A-19C</v>
          </cell>
          <cell r="F188" t="str">
            <v>INFOCARD NAC</v>
          </cell>
          <cell r="G188" t="str">
            <v>SAGEM ORGA</v>
          </cell>
          <cell r="H188" t="str">
            <v>650</v>
          </cell>
          <cell r="I188" t="str">
            <v>0CXPAPEL</v>
          </cell>
          <cell r="J188">
            <v>1</v>
          </cell>
          <cell r="K188">
            <v>3</v>
          </cell>
          <cell r="L188" t="str">
            <v>FUBL.2.G</v>
          </cell>
        </row>
        <row r="189">
          <cell r="A189">
            <v>93226361</v>
          </cell>
          <cell r="B189" t="str">
            <v>G1</v>
          </cell>
          <cell r="C189" t="str">
            <v>GS</v>
          </cell>
          <cell r="D189" t="str">
            <v>CEVA</v>
          </cell>
          <cell r="E189" t="str">
            <v>MG-A-01A</v>
          </cell>
          <cell r="F189" t="str">
            <v>FITA ANTI RUI</v>
          </cell>
          <cell r="G189" t="str">
            <v>JL</v>
          </cell>
          <cell r="H189">
            <v>2500</v>
          </cell>
          <cell r="I189">
            <v>2002</v>
          </cell>
          <cell r="J189">
            <v>0</v>
          </cell>
          <cell r="K189">
            <v>1</v>
          </cell>
          <cell r="L189" t="str">
            <v xml:space="preserve">FURL.3.G </v>
          </cell>
          <cell r="M189" t="str">
            <v>F23</v>
          </cell>
        </row>
        <row r="190">
          <cell r="A190">
            <v>90193258</v>
          </cell>
          <cell r="B190" t="str">
            <v>G1</v>
          </cell>
          <cell r="C190" t="str">
            <v>PF</v>
          </cell>
          <cell r="D190" t="str">
            <v>CEVA</v>
          </cell>
          <cell r="E190" t="str">
            <v>MG-A-14A</v>
          </cell>
          <cell r="F190" t="str">
            <v xml:space="preserve"> ANEL VEDADOR</v>
          </cell>
          <cell r="G190" t="str">
            <v>FISCHER &amp; PL</v>
          </cell>
          <cell r="H190">
            <v>5000</v>
          </cell>
          <cell r="I190">
            <v>2001</v>
          </cell>
          <cell r="J190">
            <v>0</v>
          </cell>
          <cell r="K190">
            <v>1</v>
          </cell>
          <cell r="L190" t="str">
            <v>FURL.3.H</v>
          </cell>
          <cell r="M190" t="str">
            <v>F23</v>
          </cell>
          <cell r="N190">
            <v>1</v>
          </cell>
          <cell r="O190">
            <v>1</v>
          </cell>
          <cell r="P190">
            <v>2</v>
          </cell>
        </row>
        <row r="191">
          <cell r="A191">
            <v>90193258</v>
          </cell>
          <cell r="B191" t="str">
            <v>G1</v>
          </cell>
          <cell r="C191" t="str">
            <v>RO</v>
          </cell>
          <cell r="D191" t="str">
            <v>CEVA</v>
          </cell>
          <cell r="E191" t="str">
            <v>MG-A-14A</v>
          </cell>
          <cell r="F191" t="str">
            <v xml:space="preserve"> ANEL VEDADOR</v>
          </cell>
          <cell r="G191" t="str">
            <v>FISCHER &amp; PL</v>
          </cell>
          <cell r="H191">
            <v>5000</v>
          </cell>
          <cell r="I191">
            <v>2001</v>
          </cell>
          <cell r="J191">
            <v>0</v>
          </cell>
          <cell r="K191">
            <v>1</v>
          </cell>
          <cell r="L191" t="str">
            <v>FURL.3.H</v>
          </cell>
          <cell r="M191" t="str">
            <v>F23</v>
          </cell>
          <cell r="N191">
            <v>1</v>
          </cell>
          <cell r="O191">
            <v>1</v>
          </cell>
          <cell r="P191">
            <v>2</v>
          </cell>
        </row>
        <row r="192">
          <cell r="A192">
            <v>90274345</v>
          </cell>
          <cell r="B192" t="str">
            <v>G1</v>
          </cell>
          <cell r="C192" t="str">
            <v>PF</v>
          </cell>
          <cell r="D192" t="str">
            <v>CEVA</v>
          </cell>
          <cell r="E192" t="str">
            <v>MG-A-13C</v>
          </cell>
          <cell r="F192" t="str">
            <v>ARRUELA</v>
          </cell>
          <cell r="G192" t="str">
            <v>RUDOLF</v>
          </cell>
          <cell r="H192">
            <v>4000</v>
          </cell>
          <cell r="I192">
            <v>2001</v>
          </cell>
          <cell r="J192">
            <v>0</v>
          </cell>
          <cell r="K192">
            <v>2</v>
          </cell>
          <cell r="L192" t="str">
            <v>FURL.3.H</v>
          </cell>
          <cell r="M192" t="str">
            <v>F23</v>
          </cell>
          <cell r="N192">
            <v>1</v>
          </cell>
          <cell r="O192">
            <v>1</v>
          </cell>
          <cell r="P192">
            <v>2</v>
          </cell>
        </row>
        <row r="193">
          <cell r="A193">
            <v>90274345</v>
          </cell>
          <cell r="B193" t="str">
            <v>G1</v>
          </cell>
          <cell r="C193" t="str">
            <v>TC</v>
          </cell>
          <cell r="D193" t="str">
            <v>CEVA</v>
          </cell>
          <cell r="E193" t="str">
            <v>MG-A-13C</v>
          </cell>
          <cell r="F193" t="str">
            <v>ARRUELA</v>
          </cell>
          <cell r="G193" t="str">
            <v>RUDOLF</v>
          </cell>
          <cell r="H193">
            <v>4000</v>
          </cell>
          <cell r="I193">
            <v>2001</v>
          </cell>
          <cell r="J193">
            <v>0</v>
          </cell>
          <cell r="K193">
            <v>2</v>
          </cell>
          <cell r="L193" t="str">
            <v>FURL.3.H</v>
          </cell>
          <cell r="M193" t="str">
            <v>F23</v>
          </cell>
          <cell r="N193">
            <v>2</v>
          </cell>
          <cell r="O193">
            <v>1</v>
          </cell>
          <cell r="P193">
            <v>2</v>
          </cell>
        </row>
        <row r="194">
          <cell r="A194">
            <v>90274345</v>
          </cell>
          <cell r="B194" t="str">
            <v>G1</v>
          </cell>
          <cell r="C194" t="str">
            <v>TC</v>
          </cell>
          <cell r="D194" t="str">
            <v>CEVA</v>
          </cell>
          <cell r="E194" t="str">
            <v>MG-A-13C</v>
          </cell>
          <cell r="F194" t="str">
            <v>ARRUELA DE</v>
          </cell>
          <cell r="G194" t="str">
            <v>RUDOLF</v>
          </cell>
          <cell r="H194">
            <v>4000</v>
          </cell>
          <cell r="I194">
            <v>2001</v>
          </cell>
          <cell r="J194">
            <v>0</v>
          </cell>
          <cell r="K194">
            <v>2</v>
          </cell>
          <cell r="L194" t="str">
            <v>FURL.3.H</v>
          </cell>
          <cell r="M194" t="str">
            <v>F23</v>
          </cell>
          <cell r="N194">
            <v>2</v>
          </cell>
          <cell r="O194">
            <v>1</v>
          </cell>
          <cell r="P194">
            <v>2</v>
          </cell>
        </row>
        <row r="195">
          <cell r="A195">
            <v>90373148</v>
          </cell>
          <cell r="B195" t="str">
            <v>G1</v>
          </cell>
          <cell r="C195" t="str">
            <v>PF</v>
          </cell>
          <cell r="D195" t="str">
            <v>CEVA</v>
          </cell>
          <cell r="E195" t="str">
            <v>FURL.3.H</v>
          </cell>
          <cell r="F195" t="str">
            <v>GRAMPO</v>
          </cell>
          <cell r="G195" t="str">
            <v>A RAYMOND</v>
          </cell>
          <cell r="H195">
            <v>500</v>
          </cell>
          <cell r="I195">
            <v>2002</v>
          </cell>
          <cell r="J195">
            <v>0</v>
          </cell>
          <cell r="K195">
            <v>2</v>
          </cell>
          <cell r="L195" t="str">
            <v>FURL.3.H</v>
          </cell>
          <cell r="M195" t="str">
            <v>F23</v>
          </cell>
          <cell r="N195">
            <v>1</v>
          </cell>
          <cell r="O195">
            <v>1</v>
          </cell>
          <cell r="P195">
            <v>2</v>
          </cell>
        </row>
        <row r="196">
          <cell r="A196">
            <v>90373148</v>
          </cell>
          <cell r="B196" t="str">
            <v>G1</v>
          </cell>
          <cell r="C196" t="str">
            <v>PF</v>
          </cell>
          <cell r="D196" t="str">
            <v>CEVA</v>
          </cell>
          <cell r="E196" t="str">
            <v>FURL.3.H</v>
          </cell>
          <cell r="F196" t="str">
            <v>GRAMPO</v>
          </cell>
          <cell r="G196" t="str">
            <v>A RAYMOND</v>
          </cell>
          <cell r="H196">
            <v>500</v>
          </cell>
          <cell r="I196">
            <v>2002</v>
          </cell>
          <cell r="J196">
            <v>0</v>
          </cell>
          <cell r="K196">
            <v>2</v>
          </cell>
          <cell r="L196" t="str">
            <v>FURL.3.H</v>
          </cell>
          <cell r="M196" t="str">
            <v>F23</v>
          </cell>
          <cell r="N196">
            <v>1</v>
          </cell>
          <cell r="O196">
            <v>1</v>
          </cell>
          <cell r="P196">
            <v>2</v>
          </cell>
        </row>
        <row r="197">
          <cell r="A197">
            <v>93261123</v>
          </cell>
          <cell r="B197" t="str">
            <v>G1</v>
          </cell>
          <cell r="C197" t="str">
            <v>GS</v>
          </cell>
          <cell r="D197" t="str">
            <v>CEVA</v>
          </cell>
          <cell r="E197" t="str">
            <v>MG-A-07</v>
          </cell>
          <cell r="F197" t="str">
            <v>GUARNICAO 3 PT</v>
          </cell>
          <cell r="G197" t="str">
            <v>SAARGUMMI DO BRASIL</v>
          </cell>
          <cell r="H197">
            <v>112</v>
          </cell>
          <cell r="I197" t="str">
            <v>ARTOK</v>
          </cell>
          <cell r="J197">
            <v>0</v>
          </cell>
          <cell r="K197">
            <v>1</v>
          </cell>
          <cell r="L197" t="str">
            <v>GABL.3.C</v>
          </cell>
          <cell r="M197" t="str">
            <v>F23</v>
          </cell>
          <cell r="N197">
            <v>1</v>
          </cell>
        </row>
        <row r="198">
          <cell r="A198">
            <v>93314357</v>
          </cell>
          <cell r="B198" t="str">
            <v>G1</v>
          </cell>
          <cell r="C198" t="str">
            <v>GS</v>
          </cell>
          <cell r="D198" t="str">
            <v>CEVA</v>
          </cell>
          <cell r="E198" t="str">
            <v>MG-F-15</v>
          </cell>
          <cell r="F198" t="str">
            <v>SEMIEIXO 1.4</v>
          </cell>
          <cell r="G198" t="str">
            <v xml:space="preserve">GKN </v>
          </cell>
          <cell r="H198">
            <v>61</v>
          </cell>
          <cell r="I198" t="str">
            <v>E723</v>
          </cell>
          <cell r="J198">
            <v>0</v>
          </cell>
          <cell r="K198">
            <v>1</v>
          </cell>
          <cell r="L198" t="str">
            <v>GABL.3.C</v>
          </cell>
        </row>
        <row r="199">
          <cell r="A199">
            <v>93387242</v>
          </cell>
          <cell r="B199" t="str">
            <v>G1</v>
          </cell>
          <cell r="D199" t="str">
            <v>CEVA</v>
          </cell>
          <cell r="E199" t="str">
            <v>MG-A-08</v>
          </cell>
          <cell r="F199" t="str">
            <v>GUARNICAO</v>
          </cell>
          <cell r="G199" t="str">
            <v>SAARGUMMI</v>
          </cell>
          <cell r="H199">
            <v>128</v>
          </cell>
          <cell r="I199" t="str">
            <v>ARTOK</v>
          </cell>
          <cell r="J199">
            <v>0</v>
          </cell>
          <cell r="K199">
            <v>1</v>
          </cell>
          <cell r="L199" t="str">
            <v>GABL.3.C</v>
          </cell>
        </row>
        <row r="200">
          <cell r="A200">
            <v>93363778</v>
          </cell>
          <cell r="B200" t="str">
            <v>G1</v>
          </cell>
          <cell r="D200" t="str">
            <v>CEVA</v>
          </cell>
          <cell r="E200" t="str">
            <v>MG-C1-08</v>
          </cell>
          <cell r="F200" t="str">
            <v>SEMIEIXO LE</v>
          </cell>
          <cell r="G200" t="str">
            <v xml:space="preserve">GKN </v>
          </cell>
          <cell r="H200">
            <v>61</v>
          </cell>
          <cell r="I200" t="str">
            <v>E723</v>
          </cell>
          <cell r="J200">
            <v>0</v>
          </cell>
          <cell r="K200">
            <v>1</v>
          </cell>
          <cell r="L200" t="str">
            <v xml:space="preserve">GABL.3.C </v>
          </cell>
        </row>
        <row r="201">
          <cell r="A201">
            <v>93261238</v>
          </cell>
          <cell r="B201" t="str">
            <v>G1</v>
          </cell>
          <cell r="C201" t="str">
            <v>GS</v>
          </cell>
          <cell r="D201" t="str">
            <v>CEVA</v>
          </cell>
          <cell r="E201" t="str">
            <v>MG-A-10</v>
          </cell>
          <cell r="F201" t="str">
            <v>GUARNICAO</v>
          </cell>
          <cell r="G201" t="str">
            <v xml:space="preserve">SAARGUMMI </v>
          </cell>
          <cell r="H201">
            <v>400</v>
          </cell>
          <cell r="I201" t="str">
            <v>ARTOK</v>
          </cell>
          <cell r="J201">
            <v>0</v>
          </cell>
          <cell r="K201">
            <v>1</v>
          </cell>
          <cell r="L201" t="str">
            <v>GABL.3.D</v>
          </cell>
          <cell r="M201" t="str">
            <v>F23</v>
          </cell>
          <cell r="N201">
            <v>1</v>
          </cell>
        </row>
        <row r="202">
          <cell r="A202">
            <v>93363779</v>
          </cell>
          <cell r="B202" t="str">
            <v>G1</v>
          </cell>
          <cell r="D202" t="str">
            <v>CEVA</v>
          </cell>
          <cell r="E202" t="str">
            <v>MG-G-03</v>
          </cell>
          <cell r="F202" t="str">
            <v>SEMIEIXO LD</v>
          </cell>
          <cell r="G202" t="str">
            <v>GKN</v>
          </cell>
          <cell r="H202">
            <v>61</v>
          </cell>
          <cell r="I202" t="str">
            <v>E723</v>
          </cell>
          <cell r="J202">
            <v>0</v>
          </cell>
          <cell r="K202">
            <v>1</v>
          </cell>
          <cell r="L202" t="str">
            <v>GABL.3.D</v>
          </cell>
        </row>
        <row r="203">
          <cell r="A203">
            <v>93325010</v>
          </cell>
          <cell r="B203" t="str">
            <v>G1</v>
          </cell>
          <cell r="D203" t="str">
            <v>CEVA</v>
          </cell>
          <cell r="E203" t="str">
            <v>MG-I-04</v>
          </cell>
          <cell r="F203" t="str">
            <v>CX. DE AR C/ AR</v>
          </cell>
          <cell r="G203" t="str">
            <v>AUTOMETAL S/A</v>
          </cell>
          <cell r="H203">
            <v>28</v>
          </cell>
          <cell r="I203">
            <v>404830</v>
          </cell>
          <cell r="J203">
            <v>1</v>
          </cell>
          <cell r="K203">
            <v>2</v>
          </cell>
          <cell r="L203" t="str">
            <v>GABL.3.E</v>
          </cell>
        </row>
        <row r="204">
          <cell r="A204">
            <v>93384403</v>
          </cell>
          <cell r="B204" t="str">
            <v>G1</v>
          </cell>
          <cell r="D204" t="str">
            <v>CEVA</v>
          </cell>
          <cell r="E204" t="str">
            <v>MG-A-14</v>
          </cell>
          <cell r="F204" t="str">
            <v>CABO TPA TRAS</v>
          </cell>
          <cell r="G204" t="str">
            <v>EFRARI</v>
          </cell>
          <cell r="H204">
            <v>100</v>
          </cell>
          <cell r="I204" t="str">
            <v>H10</v>
          </cell>
          <cell r="J204">
            <v>0</v>
          </cell>
          <cell r="K204">
            <v>1</v>
          </cell>
          <cell r="L204" t="str">
            <v>GABL.3.E</v>
          </cell>
        </row>
        <row r="205">
          <cell r="A205">
            <v>93384470</v>
          </cell>
          <cell r="B205" t="str">
            <v>G1</v>
          </cell>
          <cell r="D205" t="str">
            <v>CEVA</v>
          </cell>
          <cell r="E205" t="str">
            <v>MG-A-17A</v>
          </cell>
          <cell r="F205" t="str">
            <v>SLIDER DIANT LD</v>
          </cell>
          <cell r="G205" t="str">
            <v>G1</v>
          </cell>
          <cell r="H205">
            <v>150</v>
          </cell>
          <cell r="I205">
            <v>2004</v>
          </cell>
          <cell r="J205">
            <v>0</v>
          </cell>
          <cell r="K205">
            <v>1</v>
          </cell>
          <cell r="L205" t="str">
            <v>GABL.3.E</v>
          </cell>
        </row>
        <row r="206">
          <cell r="A206">
            <v>94737446</v>
          </cell>
          <cell r="B206" t="str">
            <v>G1</v>
          </cell>
          <cell r="D206" t="str">
            <v>CEVA</v>
          </cell>
          <cell r="E206" t="str">
            <v>MG-A-04</v>
          </cell>
          <cell r="F206" t="str">
            <v xml:space="preserve"> BRAÇO DE CONTROLE LD</v>
          </cell>
          <cell r="G206" t="str">
            <v>MB METALBAGE</v>
          </cell>
          <cell r="H206">
            <v>100</v>
          </cell>
          <cell r="I206" t="str">
            <v>C53</v>
          </cell>
          <cell r="J206">
            <v>0</v>
          </cell>
          <cell r="K206">
            <v>1</v>
          </cell>
          <cell r="L206" t="str">
            <v>GABL.3.E</v>
          </cell>
          <cell r="N206">
            <v>1</v>
          </cell>
          <cell r="O206">
            <v>1</v>
          </cell>
          <cell r="P206">
            <v>2</v>
          </cell>
        </row>
        <row r="207">
          <cell r="A207">
            <v>94737447</v>
          </cell>
          <cell r="B207" t="str">
            <v>G1</v>
          </cell>
          <cell r="C207" t="str">
            <v>GS</v>
          </cell>
          <cell r="D207" t="str">
            <v>CEVA</v>
          </cell>
          <cell r="E207" t="str">
            <v>MG-A-03</v>
          </cell>
          <cell r="F207" t="str">
            <v xml:space="preserve"> BRAÇO DE CONTROLE LE</v>
          </cell>
          <cell r="G207" t="str">
            <v>MB METALBAGE</v>
          </cell>
          <cell r="H207">
            <v>100</v>
          </cell>
          <cell r="I207" t="str">
            <v>C53</v>
          </cell>
          <cell r="J207">
            <v>0</v>
          </cell>
          <cell r="K207">
            <v>1</v>
          </cell>
          <cell r="L207" t="str">
            <v>GABL.3.E</v>
          </cell>
          <cell r="M207" t="str">
            <v>F23</v>
          </cell>
        </row>
        <row r="208">
          <cell r="A208">
            <v>90142008</v>
          </cell>
          <cell r="B208" t="str">
            <v>G1</v>
          </cell>
          <cell r="C208" t="str">
            <v>RO</v>
          </cell>
          <cell r="D208" t="str">
            <v>CEVA</v>
          </cell>
          <cell r="E208" t="str">
            <v>MG-A-03A</v>
          </cell>
          <cell r="F208" t="str">
            <v>ISOL MOLA TRA</v>
          </cell>
          <cell r="G208" t="str">
            <v>NEOBOR</v>
          </cell>
          <cell r="H208">
            <v>150</v>
          </cell>
          <cell r="I208">
            <v>2004</v>
          </cell>
          <cell r="J208">
            <v>0</v>
          </cell>
          <cell r="K208">
            <v>2</v>
          </cell>
          <cell r="L208" t="str">
            <v>GABL.3.F</v>
          </cell>
          <cell r="M208" t="str">
            <v>F23</v>
          </cell>
          <cell r="N208">
            <v>1</v>
          </cell>
          <cell r="O208">
            <v>1</v>
          </cell>
          <cell r="P208">
            <v>2</v>
          </cell>
        </row>
        <row r="209">
          <cell r="A209">
            <v>93261122</v>
          </cell>
          <cell r="B209" t="str">
            <v>G1</v>
          </cell>
          <cell r="C209" t="str">
            <v>GS</v>
          </cell>
          <cell r="D209" t="str">
            <v>CEVA</v>
          </cell>
          <cell r="E209" t="str">
            <v>MG-A-11</v>
          </cell>
          <cell r="F209" t="str">
            <v>GUARN MALA</v>
          </cell>
          <cell r="G209" t="str">
            <v>COOPER MG</v>
          </cell>
          <cell r="H209">
            <v>110</v>
          </cell>
          <cell r="I209" t="str">
            <v>ARTOK</v>
          </cell>
          <cell r="J209">
            <v>0</v>
          </cell>
          <cell r="K209">
            <v>1</v>
          </cell>
          <cell r="L209" t="str">
            <v>GABL.3.F</v>
          </cell>
          <cell r="M209" t="str">
            <v>F23</v>
          </cell>
        </row>
        <row r="210">
          <cell r="A210">
            <v>93303051</v>
          </cell>
          <cell r="B210" t="str">
            <v>G1</v>
          </cell>
          <cell r="C210" t="str">
            <v>PF</v>
          </cell>
          <cell r="D210" t="str">
            <v>CEVA</v>
          </cell>
          <cell r="E210" t="str">
            <v>MG-B-05A</v>
          </cell>
          <cell r="F210" t="str">
            <v>BARRA DESL LE</v>
          </cell>
          <cell r="G210" t="str">
            <v>GALUTTI</v>
          </cell>
          <cell r="H210">
            <v>50</v>
          </cell>
          <cell r="I210">
            <v>2003</v>
          </cell>
          <cell r="J210">
            <v>0</v>
          </cell>
          <cell r="K210">
            <v>2</v>
          </cell>
          <cell r="L210" t="str">
            <v>GABL.3.F</v>
          </cell>
          <cell r="M210" t="str">
            <v>F23</v>
          </cell>
          <cell r="N210">
            <v>2</v>
          </cell>
          <cell r="O210">
            <v>1</v>
          </cell>
          <cell r="P210">
            <v>2</v>
          </cell>
        </row>
        <row r="211">
          <cell r="A211">
            <v>93334671</v>
          </cell>
          <cell r="B211" t="str">
            <v>G1</v>
          </cell>
          <cell r="D211" t="str">
            <v>CEVA</v>
          </cell>
          <cell r="E211" t="str">
            <v>MG-A-05B</v>
          </cell>
          <cell r="F211" t="str">
            <v>PARAFUSO F</v>
          </cell>
          <cell r="G211" t="str">
            <v>METALAC</v>
          </cell>
          <cell r="H211">
            <v>1000</v>
          </cell>
          <cell r="I211">
            <v>2001</v>
          </cell>
          <cell r="J211">
            <v>0</v>
          </cell>
          <cell r="K211">
            <v>1</v>
          </cell>
          <cell r="L211" t="str">
            <v>GABL.3.F</v>
          </cell>
        </row>
        <row r="212">
          <cell r="A212">
            <v>93342605</v>
          </cell>
          <cell r="B212" t="str">
            <v>G1</v>
          </cell>
          <cell r="D212" t="str">
            <v>CEVA</v>
          </cell>
          <cell r="E212" t="str">
            <v>GA</v>
          </cell>
          <cell r="F212" t="str">
            <v>COXIM-LAT</v>
          </cell>
          <cell r="G212" t="str">
            <v>HBA HUTCHINSON</v>
          </cell>
          <cell r="H212">
            <v>200</v>
          </cell>
          <cell r="I212">
            <v>2002</v>
          </cell>
          <cell r="J212">
            <v>0</v>
          </cell>
          <cell r="K212">
            <v>1</v>
          </cell>
          <cell r="L212" t="str">
            <v>19120E</v>
          </cell>
        </row>
        <row r="213">
          <cell r="A213">
            <v>93387244</v>
          </cell>
          <cell r="B213" t="str">
            <v>G1</v>
          </cell>
          <cell r="D213" t="str">
            <v>CEVA</v>
          </cell>
          <cell r="E213" t="str">
            <v>MG-A-09</v>
          </cell>
          <cell r="F213" t="str">
            <v>GUARN TRAS 5P</v>
          </cell>
          <cell r="G213" t="str">
            <v>SAARGUMMI</v>
          </cell>
          <cell r="H213">
            <v>128</v>
          </cell>
          <cell r="I213" t="str">
            <v>ARTOK</v>
          </cell>
          <cell r="J213">
            <v>0</v>
          </cell>
          <cell r="K213">
            <v>1</v>
          </cell>
          <cell r="L213" t="str">
            <v>GABL.4.C</v>
          </cell>
        </row>
        <row r="214">
          <cell r="A214">
            <v>94730220</v>
          </cell>
          <cell r="B214" t="str">
            <v>G1</v>
          </cell>
          <cell r="D214" t="str">
            <v>CEVA</v>
          </cell>
          <cell r="E214" t="str">
            <v>MG-G-04</v>
          </cell>
          <cell r="F214" t="str">
            <v>CX DIR HIDRÁULICA</v>
          </cell>
          <cell r="G214" t="str">
            <v xml:space="preserve"> DHB</v>
          </cell>
          <cell r="H214">
            <v>9</v>
          </cell>
          <cell r="I214" t="str">
            <v>RACK</v>
          </cell>
          <cell r="J214">
            <v>1</v>
          </cell>
          <cell r="K214">
            <v>3</v>
          </cell>
          <cell r="L214" t="str">
            <v>GABL.4.C</v>
          </cell>
        </row>
        <row r="215">
          <cell r="A215">
            <v>94731844</v>
          </cell>
          <cell r="B215" t="str">
            <v>G1</v>
          </cell>
          <cell r="D215" t="str">
            <v>CEVA</v>
          </cell>
          <cell r="E215" t="str">
            <v>MG-I-05</v>
          </cell>
          <cell r="F215" t="str">
            <v xml:space="preserve"> CX DIR MECÂNICA</v>
          </cell>
          <cell r="G215" t="str">
            <v xml:space="preserve"> DHB</v>
          </cell>
          <cell r="H215">
            <v>56</v>
          </cell>
          <cell r="I215" t="str">
            <v>RACK</v>
          </cell>
          <cell r="J215">
            <v>0</v>
          </cell>
          <cell r="K215">
            <v>1</v>
          </cell>
          <cell r="L215" t="str">
            <v>GABL.4.C</v>
          </cell>
        </row>
        <row r="216">
          <cell r="A216">
            <v>93280665</v>
          </cell>
          <cell r="B216" t="str">
            <v>G1</v>
          </cell>
          <cell r="C216" t="str">
            <v>PN</v>
          </cell>
          <cell r="D216" t="str">
            <v>CEVA</v>
          </cell>
          <cell r="E216" t="str">
            <v>MG-C-01</v>
          </cell>
          <cell r="F216" t="str">
            <v>CABO FLEXIVEL</v>
          </cell>
          <cell r="G216" t="str">
            <v>FICOSA</v>
          </cell>
          <cell r="H216">
            <v>300</v>
          </cell>
          <cell r="I216" t="str">
            <v>1/2 H20</v>
          </cell>
          <cell r="J216">
            <v>0</v>
          </cell>
          <cell r="K216">
            <v>1</v>
          </cell>
          <cell r="L216" t="str">
            <v>GABL.4.D</v>
          </cell>
          <cell r="N216">
            <v>1</v>
          </cell>
          <cell r="O216">
            <v>1</v>
          </cell>
          <cell r="P216">
            <v>2</v>
          </cell>
        </row>
        <row r="217">
          <cell r="A217">
            <v>93305641</v>
          </cell>
          <cell r="B217" t="str">
            <v>G1</v>
          </cell>
          <cell r="C217" t="str">
            <v>PF</v>
          </cell>
          <cell r="D217" t="str">
            <v>CEVA</v>
          </cell>
          <cell r="E217" t="str">
            <v>MG-A-12</v>
          </cell>
          <cell r="F217" t="str">
            <v>COXIM MOTOR</v>
          </cell>
          <cell r="G217" t="str">
            <v>VIBRASIL</v>
          </cell>
          <cell r="H217">
            <v>240</v>
          </cell>
          <cell r="I217" t="str">
            <v>H10</v>
          </cell>
          <cell r="J217">
            <v>0</v>
          </cell>
          <cell r="K217">
            <v>1</v>
          </cell>
          <cell r="L217" t="str">
            <v>GABL.4.D</v>
          </cell>
          <cell r="M217" t="str">
            <v>F23</v>
          </cell>
          <cell r="N217">
            <v>2</v>
          </cell>
          <cell r="O217">
            <v>2</v>
          </cell>
          <cell r="P217">
            <v>2</v>
          </cell>
        </row>
        <row r="218">
          <cell r="A218">
            <v>93327153</v>
          </cell>
          <cell r="B218" t="str">
            <v>G1</v>
          </cell>
          <cell r="D218" t="str">
            <v>CEVA</v>
          </cell>
          <cell r="E218" t="str">
            <v>MG-B-01</v>
          </cell>
          <cell r="F218" t="str">
            <v>RECIP LIFE</v>
          </cell>
          <cell r="G218" t="str">
            <v>CEBI</v>
          </cell>
          <cell r="H218">
            <v>35</v>
          </cell>
          <cell r="I218" t="str">
            <v>H20</v>
          </cell>
          <cell r="J218">
            <v>1</v>
          </cell>
          <cell r="K218">
            <v>2</v>
          </cell>
          <cell r="L218" t="str">
            <v>GABL.4.D</v>
          </cell>
        </row>
        <row r="219">
          <cell r="A219">
            <v>93327154</v>
          </cell>
          <cell r="B219" t="str">
            <v>G1</v>
          </cell>
          <cell r="D219" t="str">
            <v>CEVA</v>
          </cell>
          <cell r="E219" t="str">
            <v>MG-B-02</v>
          </cell>
          <cell r="F219" t="str">
            <v>RECIP SUPER</v>
          </cell>
          <cell r="G219" t="str">
            <v>CEBI</v>
          </cell>
          <cell r="H219">
            <v>35</v>
          </cell>
          <cell r="I219" t="str">
            <v>H20</v>
          </cell>
          <cell r="J219">
            <v>0</v>
          </cell>
          <cell r="K219">
            <v>1</v>
          </cell>
          <cell r="L219" t="str">
            <v>GABL.4.D</v>
          </cell>
        </row>
        <row r="220">
          <cell r="A220">
            <v>93382096</v>
          </cell>
          <cell r="B220" t="str">
            <v>G1</v>
          </cell>
          <cell r="D220" t="str">
            <v>CEVA</v>
          </cell>
          <cell r="E220" t="str">
            <v>MG-F-17</v>
          </cell>
          <cell r="F220" t="str">
            <v>AMORTEC TRAS</v>
          </cell>
          <cell r="G220" t="str">
            <v>COFAP</v>
          </cell>
          <cell r="H220">
            <v>120</v>
          </cell>
          <cell r="I220" t="str">
            <v>1/2 H20</v>
          </cell>
          <cell r="J220">
            <v>1</v>
          </cell>
          <cell r="K220">
            <v>2</v>
          </cell>
          <cell r="L220" t="str">
            <v>GABL.4.D</v>
          </cell>
        </row>
        <row r="221">
          <cell r="A221">
            <v>93383086</v>
          </cell>
          <cell r="B221" t="str">
            <v>G1</v>
          </cell>
          <cell r="D221" t="str">
            <v>CEVA</v>
          </cell>
          <cell r="E221" t="str">
            <v>MG-C1-02</v>
          </cell>
          <cell r="F221" t="str">
            <v>MANGUEIRA DHI</v>
          </cell>
          <cell r="G221" t="str">
            <v>PARANOÁ</v>
          </cell>
          <cell r="H221">
            <v>144</v>
          </cell>
          <cell r="I221" t="str">
            <v>H20</v>
          </cell>
          <cell r="J221">
            <v>0</v>
          </cell>
          <cell r="K221">
            <v>1</v>
          </cell>
          <cell r="L221" t="str">
            <v>GABL.4.D</v>
          </cell>
        </row>
        <row r="222">
          <cell r="A222">
            <v>93384183</v>
          </cell>
          <cell r="B222" t="str">
            <v>G1</v>
          </cell>
          <cell r="C222" t="str">
            <v>PF</v>
          </cell>
          <cell r="D222" t="str">
            <v>CEVA</v>
          </cell>
          <cell r="E222" t="str">
            <v>MG-C1-10</v>
          </cell>
          <cell r="F222" t="str">
            <v>TRIÂNGULO</v>
          </cell>
          <cell r="G222" t="str">
            <v>ELDORADO</v>
          </cell>
          <cell r="H222">
            <v>150</v>
          </cell>
          <cell r="I222" t="str">
            <v>H20</v>
          </cell>
          <cell r="J222">
            <v>0</v>
          </cell>
          <cell r="K222">
            <v>1</v>
          </cell>
          <cell r="L222" t="str">
            <v>GABL.4.D</v>
          </cell>
          <cell r="M222" t="str">
            <v>F23</v>
          </cell>
          <cell r="N222">
            <v>1</v>
          </cell>
          <cell r="O222">
            <v>1</v>
          </cell>
          <cell r="P222">
            <v>2</v>
          </cell>
        </row>
        <row r="223">
          <cell r="A223">
            <v>94724292</v>
          </cell>
          <cell r="B223" t="str">
            <v>G1</v>
          </cell>
          <cell r="D223" t="str">
            <v>CEVA</v>
          </cell>
          <cell r="E223" t="str">
            <v>MG-I-06</v>
          </cell>
          <cell r="F223" t="str">
            <v>ALAV FRE ESTA</v>
          </cell>
          <cell r="G223" t="str">
            <v>MAXION SISTE</v>
          </cell>
          <cell r="H223">
            <v>240</v>
          </cell>
          <cell r="I223" t="str">
            <v>H20</v>
          </cell>
          <cell r="J223">
            <v>0</v>
          </cell>
          <cell r="K223">
            <v>1</v>
          </cell>
          <cell r="L223" t="str">
            <v>GABL.4.D</v>
          </cell>
        </row>
        <row r="224">
          <cell r="A224">
            <v>94753411</v>
          </cell>
          <cell r="B224" t="str">
            <v>G1</v>
          </cell>
          <cell r="D224" t="str">
            <v>CEVA</v>
          </cell>
          <cell r="E224" t="str">
            <v>MG-F-20</v>
          </cell>
          <cell r="F224" t="str">
            <v>MANGUEIRA DHI</v>
          </cell>
          <cell r="G224" t="str">
            <v>PARANOÁ</v>
          </cell>
          <cell r="H224">
            <v>144</v>
          </cell>
          <cell r="I224" t="str">
            <v>H20</v>
          </cell>
          <cell r="J224">
            <v>0</v>
          </cell>
          <cell r="K224">
            <v>1</v>
          </cell>
          <cell r="L224" t="str">
            <v>GABL.4.D</v>
          </cell>
        </row>
        <row r="225">
          <cell r="A225">
            <v>93268364</v>
          </cell>
          <cell r="B225" t="str">
            <v>G1</v>
          </cell>
          <cell r="C225" t="str">
            <v>GS</v>
          </cell>
          <cell r="D225" t="str">
            <v>CEVA</v>
          </cell>
          <cell r="E225" t="str">
            <v>MG-I-01</v>
          </cell>
          <cell r="F225" t="str">
            <v>DEFLETOR D´ÁGUA</v>
          </cell>
          <cell r="G225" t="str">
            <v>DYNAPLAST</v>
          </cell>
          <cell r="H225">
            <v>90</v>
          </cell>
          <cell r="I225" t="str">
            <v>H20</v>
          </cell>
          <cell r="J225">
            <v>0</v>
          </cell>
          <cell r="K225">
            <v>1</v>
          </cell>
          <cell r="L225" t="str">
            <v>GABL.4.E</v>
          </cell>
        </row>
        <row r="226">
          <cell r="A226">
            <v>93338388</v>
          </cell>
          <cell r="B226" t="str">
            <v>G1</v>
          </cell>
          <cell r="D226" t="str">
            <v>CEVA</v>
          </cell>
          <cell r="E226" t="str">
            <v>MG-C1-09</v>
          </cell>
          <cell r="F226" t="str">
            <v>EXTINTOR</v>
          </cell>
          <cell r="G226" t="str">
            <v xml:space="preserve">RESIL COMERCIAL </v>
          </cell>
          <cell r="H226">
            <v>108</v>
          </cell>
          <cell r="I226">
            <v>423535</v>
          </cell>
          <cell r="J226">
            <v>0</v>
          </cell>
          <cell r="K226">
            <v>1</v>
          </cell>
          <cell r="L226" t="str">
            <v>GABL.4.E</v>
          </cell>
        </row>
        <row r="227">
          <cell r="A227">
            <v>94700431</v>
          </cell>
          <cell r="B227" t="str">
            <v>G1</v>
          </cell>
          <cell r="D227" t="str">
            <v>CEVA</v>
          </cell>
          <cell r="E227" t="str">
            <v>MG-G-13</v>
          </cell>
          <cell r="F227" t="str">
            <v>RESERV PART FRIO</v>
          </cell>
          <cell r="G227" t="str">
            <v>CEBI BRASIL</v>
          </cell>
          <cell r="H227">
            <v>120</v>
          </cell>
          <cell r="I227" t="str">
            <v>H20</v>
          </cell>
          <cell r="J227">
            <v>0</v>
          </cell>
          <cell r="K227">
            <v>1</v>
          </cell>
          <cell r="L227" t="str">
            <v>GABL.4.E</v>
          </cell>
        </row>
        <row r="228">
          <cell r="A228">
            <v>9202367</v>
          </cell>
          <cell r="B228" t="str">
            <v>G1</v>
          </cell>
          <cell r="C228" t="str">
            <v>PF</v>
          </cell>
          <cell r="D228" t="str">
            <v>CEVA</v>
          </cell>
          <cell r="E228" t="str">
            <v>MG-B-05B</v>
          </cell>
          <cell r="F228" t="str">
            <v>JUNTA ESCAPAM</v>
          </cell>
          <cell r="G228" t="str">
            <v>ELRING KLING</v>
          </cell>
          <cell r="H228">
            <v>130</v>
          </cell>
          <cell r="I228" t="str">
            <v>0CXPAPEL</v>
          </cell>
          <cell r="J228">
            <v>0</v>
          </cell>
          <cell r="K228">
            <v>2</v>
          </cell>
          <cell r="L228" t="str">
            <v>GABL.4.F</v>
          </cell>
          <cell r="M228" t="str">
            <v>F23</v>
          </cell>
          <cell r="N228">
            <v>4</v>
          </cell>
          <cell r="O228">
            <v>1</v>
          </cell>
          <cell r="P228">
            <v>2</v>
          </cell>
        </row>
        <row r="229">
          <cell r="A229">
            <v>90375312</v>
          </cell>
          <cell r="B229" t="str">
            <v>G1</v>
          </cell>
          <cell r="C229" t="str">
            <v>PF</v>
          </cell>
          <cell r="D229" t="str">
            <v>CEVA</v>
          </cell>
          <cell r="E229" t="str">
            <v>MG-A-17A</v>
          </cell>
          <cell r="F229" t="str">
            <v xml:space="preserve">MANG. BOOSTER </v>
          </cell>
          <cell r="G229" t="str">
            <v>DAYTEC</v>
          </cell>
          <cell r="H229">
            <v>50</v>
          </cell>
          <cell r="I229">
            <v>2004</v>
          </cell>
          <cell r="J229">
            <v>0</v>
          </cell>
          <cell r="K229">
            <v>2</v>
          </cell>
          <cell r="L229" t="str">
            <v>GABL.4.F</v>
          </cell>
          <cell r="M229" t="str">
            <v>F24</v>
          </cell>
          <cell r="N229">
            <v>2</v>
          </cell>
          <cell r="O229">
            <v>1</v>
          </cell>
          <cell r="P229">
            <v>5</v>
          </cell>
        </row>
        <row r="230">
          <cell r="A230">
            <v>90473457</v>
          </cell>
          <cell r="B230" t="str">
            <v>G1</v>
          </cell>
          <cell r="C230" t="str">
            <v>PF</v>
          </cell>
          <cell r="D230" t="str">
            <v>CEVA</v>
          </cell>
          <cell r="E230" t="str">
            <v>MG-B-11B</v>
          </cell>
          <cell r="F230" t="str">
            <v>PARAFUSO RODA</v>
          </cell>
          <cell r="G230" t="str">
            <v>FIBAM</v>
          </cell>
          <cell r="H230">
            <v>200</v>
          </cell>
          <cell r="I230">
            <v>2001</v>
          </cell>
          <cell r="J230">
            <v>0</v>
          </cell>
          <cell r="K230">
            <v>10</v>
          </cell>
          <cell r="L230" t="str">
            <v>GABL.4.F</v>
          </cell>
          <cell r="M230" t="str">
            <v>F23</v>
          </cell>
          <cell r="N230">
            <v>1</v>
          </cell>
          <cell r="O230">
            <v>1</v>
          </cell>
          <cell r="P230">
            <v>2</v>
          </cell>
        </row>
        <row r="231">
          <cell r="A231">
            <v>90473457</v>
          </cell>
          <cell r="B231" t="str">
            <v>G1</v>
          </cell>
          <cell r="C231" t="str">
            <v>PF</v>
          </cell>
          <cell r="D231" t="str">
            <v>CEVA</v>
          </cell>
          <cell r="E231" t="str">
            <v>MG-B-13B</v>
          </cell>
          <cell r="F231" t="str">
            <v>PARAFUSO RODA</v>
          </cell>
          <cell r="G231" t="str">
            <v>FIBAM</v>
          </cell>
          <cell r="H231">
            <v>200</v>
          </cell>
          <cell r="I231">
            <v>2001</v>
          </cell>
          <cell r="J231">
            <v>0</v>
          </cell>
          <cell r="K231">
            <v>10</v>
          </cell>
          <cell r="L231" t="str">
            <v>GABL.4.F</v>
          </cell>
          <cell r="M231" t="str">
            <v>F24</v>
          </cell>
          <cell r="N231">
            <v>1</v>
          </cell>
          <cell r="O231">
            <v>2</v>
          </cell>
          <cell r="P231">
            <v>5</v>
          </cell>
        </row>
        <row r="232">
          <cell r="A232">
            <v>90484219</v>
          </cell>
          <cell r="B232" t="str">
            <v>G1</v>
          </cell>
          <cell r="C232" t="str">
            <v>PF</v>
          </cell>
          <cell r="D232" t="str">
            <v>CEVA</v>
          </cell>
          <cell r="E232" t="str">
            <v>MG-B-10A</v>
          </cell>
          <cell r="F232" t="str">
            <v>BUZINA-CJ</v>
          </cell>
          <cell r="G232" t="str">
            <v>IMPORTADA</v>
          </cell>
          <cell r="H232">
            <v>36</v>
          </cell>
          <cell r="I232">
            <v>2004</v>
          </cell>
          <cell r="J232">
            <v>0</v>
          </cell>
          <cell r="K232">
            <v>3</v>
          </cell>
          <cell r="L232" t="str">
            <v>GABL.4.F</v>
          </cell>
          <cell r="M232" t="str">
            <v>F23</v>
          </cell>
          <cell r="N232">
            <v>1</v>
          </cell>
          <cell r="O232">
            <v>1</v>
          </cell>
          <cell r="P232">
            <v>2</v>
          </cell>
        </row>
        <row r="233">
          <cell r="A233">
            <v>93310386</v>
          </cell>
          <cell r="B233" t="str">
            <v>G1</v>
          </cell>
          <cell r="C233" t="str">
            <v>GS</v>
          </cell>
          <cell r="D233" t="str">
            <v>CEVA</v>
          </cell>
          <cell r="E233" t="str">
            <v>MG-D-05</v>
          </cell>
          <cell r="F233" t="str">
            <v>SUP MÓDULO</v>
          </cell>
          <cell r="G233" t="str">
            <v>NIKEN</v>
          </cell>
          <cell r="H233">
            <v>42</v>
          </cell>
          <cell r="I233">
            <v>2004</v>
          </cell>
          <cell r="J233" t="str">
            <v>5CXs</v>
          </cell>
          <cell r="K233" t="str">
            <v>25CXs</v>
          </cell>
          <cell r="L233" t="str">
            <v>GABL.4.F</v>
          </cell>
          <cell r="M233" t="str">
            <v>F23</v>
          </cell>
        </row>
        <row r="234">
          <cell r="A234">
            <v>93380086</v>
          </cell>
          <cell r="B234" t="str">
            <v>G1</v>
          </cell>
          <cell r="C234" t="str">
            <v>PF</v>
          </cell>
          <cell r="D234" t="str">
            <v>GES</v>
          </cell>
          <cell r="E234" t="str">
            <v>ÁREA TRANSF.</v>
          </cell>
          <cell r="F234" t="str">
            <v xml:space="preserve"> GANCHO REB SU</v>
          </cell>
          <cell r="G234" t="str">
            <v>GESTAMP</v>
          </cell>
          <cell r="H234">
            <v>60</v>
          </cell>
          <cell r="I234" t="str">
            <v>DOLLY</v>
          </cell>
          <cell r="J234">
            <v>0</v>
          </cell>
          <cell r="K234">
            <v>1</v>
          </cell>
          <cell r="L234" t="str">
            <v>GABL.4.F</v>
          </cell>
          <cell r="M234" t="str">
            <v>F23</v>
          </cell>
          <cell r="N234">
            <v>2</v>
          </cell>
          <cell r="O234">
            <v>1</v>
          </cell>
          <cell r="P234">
            <v>2</v>
          </cell>
        </row>
        <row r="235">
          <cell r="A235">
            <v>93381407</v>
          </cell>
          <cell r="B235" t="str">
            <v>G1</v>
          </cell>
          <cell r="C235" t="str">
            <v>PF</v>
          </cell>
          <cell r="D235" t="str">
            <v>GES</v>
          </cell>
          <cell r="E235" t="str">
            <v>ÁREA TRANSF.</v>
          </cell>
          <cell r="F235" t="str">
            <v xml:space="preserve"> GANCHO REB PR</v>
          </cell>
          <cell r="G235" t="str">
            <v>GESTAMP</v>
          </cell>
          <cell r="H235">
            <v>60</v>
          </cell>
          <cell r="I235" t="str">
            <v>DOLLY</v>
          </cell>
          <cell r="J235">
            <v>0</v>
          </cell>
          <cell r="K235">
            <v>1</v>
          </cell>
          <cell r="L235" t="str">
            <v>GABL.4.F</v>
          </cell>
          <cell r="M235" t="str">
            <v>F23</v>
          </cell>
          <cell r="N235">
            <v>2</v>
          </cell>
          <cell r="O235">
            <v>1</v>
          </cell>
          <cell r="P235">
            <v>2</v>
          </cell>
        </row>
        <row r="236">
          <cell r="A236">
            <v>93384286</v>
          </cell>
          <cell r="B236" t="str">
            <v>G1</v>
          </cell>
          <cell r="D236" t="str">
            <v>CEVA</v>
          </cell>
          <cell r="E236" t="str">
            <v>MG-D-16</v>
          </cell>
          <cell r="F236" t="str">
            <v>CALOTA SUPER</v>
          </cell>
          <cell r="G236" t="str">
            <v>ZANINI</v>
          </cell>
          <cell r="H236">
            <v>80</v>
          </cell>
          <cell r="I236" t="str">
            <v>CD061466</v>
          </cell>
          <cell r="J236">
            <v>0</v>
          </cell>
          <cell r="K236">
            <v>1</v>
          </cell>
          <cell r="L236" t="str">
            <v>GABL.4.F</v>
          </cell>
        </row>
        <row r="237">
          <cell r="A237">
            <v>94703193</v>
          </cell>
          <cell r="B237" t="str">
            <v>G1</v>
          </cell>
          <cell r="D237" t="str">
            <v>CEVA</v>
          </cell>
          <cell r="E237" t="str">
            <v>MG-D-15</v>
          </cell>
          <cell r="F237" t="str">
            <v>CALOTA PRISMA 1.4</v>
          </cell>
          <cell r="G237" t="str">
            <v>ZANINI</v>
          </cell>
          <cell r="H237">
            <v>80</v>
          </cell>
          <cell r="I237" t="str">
            <v>CD061466</v>
          </cell>
          <cell r="J237">
            <v>0</v>
          </cell>
          <cell r="K237">
            <v>1</v>
          </cell>
          <cell r="L237" t="str">
            <v>GABL.4.F</v>
          </cell>
        </row>
        <row r="238">
          <cell r="A238">
            <v>94704689</v>
          </cell>
          <cell r="B238" t="str">
            <v>G1</v>
          </cell>
          <cell r="C238" t="str">
            <v>PF</v>
          </cell>
          <cell r="D238" t="str">
            <v>CEVA</v>
          </cell>
          <cell r="E238" t="str">
            <v>MG-C-10</v>
          </cell>
          <cell r="F238" t="str">
            <v>MANGUEIRA DO AR</v>
          </cell>
          <cell r="G238" t="str">
            <v>PARANOÁ</v>
          </cell>
          <cell r="H238">
            <v>120</v>
          </cell>
          <cell r="I238" t="str">
            <v>H20</v>
          </cell>
          <cell r="J238">
            <v>0</v>
          </cell>
          <cell r="K238">
            <v>1</v>
          </cell>
          <cell r="L238" t="str">
            <v>GABL.4.F</v>
          </cell>
          <cell r="M238" t="str">
            <v>F23</v>
          </cell>
          <cell r="N238">
            <v>2</v>
          </cell>
          <cell r="O238">
            <v>1</v>
          </cell>
          <cell r="P238">
            <v>2</v>
          </cell>
        </row>
        <row r="239">
          <cell r="A239">
            <v>94706692</v>
          </cell>
          <cell r="B239" t="str">
            <v>G1</v>
          </cell>
          <cell r="C239" t="str">
            <v>PF</v>
          </cell>
          <cell r="D239" t="str">
            <v>CEVA</v>
          </cell>
          <cell r="E239" t="str">
            <v>MG-C-11</v>
          </cell>
          <cell r="F239" t="str">
            <v>TUBO DE BORRACHA</v>
          </cell>
          <cell r="G239" t="str">
            <v>MANGOTEX</v>
          </cell>
          <cell r="H239">
            <v>150</v>
          </cell>
          <cell r="I239" t="str">
            <v>H20</v>
          </cell>
          <cell r="J239">
            <v>0</v>
          </cell>
          <cell r="K239">
            <v>1</v>
          </cell>
          <cell r="L239" t="str">
            <v>GABL.4.F</v>
          </cell>
          <cell r="M239" t="str">
            <v>F23</v>
          </cell>
          <cell r="N239">
            <v>2</v>
          </cell>
          <cell r="O239">
            <v>1</v>
          </cell>
          <cell r="P239">
            <v>2</v>
          </cell>
        </row>
        <row r="240">
          <cell r="A240">
            <v>94708084</v>
          </cell>
          <cell r="B240" t="str">
            <v>G1</v>
          </cell>
          <cell r="D240" t="str">
            <v>CEVA</v>
          </cell>
          <cell r="E240" t="str">
            <v>PALET</v>
          </cell>
          <cell r="F240" t="str">
            <v>ESPELHO EXTERNO LE</v>
          </cell>
          <cell r="G240" t="str">
            <v>FICOSA</v>
          </cell>
          <cell r="H240">
            <v>120</v>
          </cell>
          <cell r="I240" t="str">
            <v>CD061466</v>
          </cell>
          <cell r="J240">
            <v>0</v>
          </cell>
          <cell r="K240">
            <v>1</v>
          </cell>
          <cell r="L240" t="str">
            <v>GABL.4.F</v>
          </cell>
        </row>
        <row r="241">
          <cell r="A241">
            <v>94708085</v>
          </cell>
          <cell r="B241" t="str">
            <v>G1</v>
          </cell>
          <cell r="D241" t="str">
            <v>CEVA</v>
          </cell>
          <cell r="E241" t="str">
            <v>PALET</v>
          </cell>
          <cell r="F241" t="str">
            <v>ESPELHO EXTERNO LD</v>
          </cell>
          <cell r="G241" t="str">
            <v>FICOSA</v>
          </cell>
          <cell r="H241">
            <v>120</v>
          </cell>
          <cell r="I241" t="str">
            <v>CD061466</v>
          </cell>
          <cell r="J241">
            <v>0</v>
          </cell>
          <cell r="K241">
            <v>1</v>
          </cell>
          <cell r="L241" t="str">
            <v>GABL.4.F</v>
          </cell>
        </row>
        <row r="242">
          <cell r="A242">
            <v>94735014</v>
          </cell>
          <cell r="B242" t="str">
            <v>G1</v>
          </cell>
          <cell r="D242" t="str">
            <v>CEVA</v>
          </cell>
          <cell r="E242" t="str">
            <v>MG-D-17</v>
          </cell>
          <cell r="F242" t="str">
            <v>CALOTA CELTA</v>
          </cell>
          <cell r="G242" t="str">
            <v>ZANINI</v>
          </cell>
          <cell r="H242">
            <v>80</v>
          </cell>
          <cell r="I242" t="str">
            <v>CD061466</v>
          </cell>
          <cell r="J242">
            <v>0</v>
          </cell>
          <cell r="K242">
            <v>1</v>
          </cell>
          <cell r="L242" t="str">
            <v>GABL.4.F</v>
          </cell>
        </row>
        <row r="243">
          <cell r="A243">
            <v>94735015</v>
          </cell>
          <cell r="B243" t="str">
            <v>G1</v>
          </cell>
          <cell r="D243" t="str">
            <v>CEVA</v>
          </cell>
          <cell r="E243" t="str">
            <v>MG-D-16</v>
          </cell>
          <cell r="F243" t="str">
            <v>CALOTA 14 LS</v>
          </cell>
          <cell r="G243" t="str">
            <v>ZANINI</v>
          </cell>
          <cell r="H243">
            <v>80</v>
          </cell>
          <cell r="I243" t="str">
            <v>CD061466</v>
          </cell>
          <cell r="J243">
            <v>0</v>
          </cell>
          <cell r="K243">
            <v>1</v>
          </cell>
          <cell r="L243" t="str">
            <v>GABL.4.F</v>
          </cell>
        </row>
        <row r="244">
          <cell r="A244">
            <v>94735688</v>
          </cell>
          <cell r="B244" t="str">
            <v>G1</v>
          </cell>
          <cell r="D244" t="str">
            <v>CEVA</v>
          </cell>
          <cell r="E244" t="str">
            <v>PALET</v>
          </cell>
          <cell r="F244" t="str">
            <v>ESPELHO TEXTURIZADO LE</v>
          </cell>
          <cell r="G244" t="str">
            <v>FICOSA</v>
          </cell>
          <cell r="H244">
            <v>120</v>
          </cell>
          <cell r="I244" t="str">
            <v>CD061466</v>
          </cell>
          <cell r="J244">
            <v>0</v>
          </cell>
          <cell r="K244">
            <v>1</v>
          </cell>
          <cell r="L244" t="str">
            <v>GABL.4.F</v>
          </cell>
        </row>
        <row r="245">
          <cell r="A245">
            <v>94735690</v>
          </cell>
          <cell r="B245" t="str">
            <v>G1</v>
          </cell>
          <cell r="D245" t="str">
            <v>CEVA</v>
          </cell>
          <cell r="E245" t="str">
            <v>PALET</v>
          </cell>
          <cell r="F245" t="str">
            <v>ESPELHO TEXTURIZADO LD</v>
          </cell>
          <cell r="G245" t="str">
            <v>FICOSA</v>
          </cell>
          <cell r="H245">
            <v>120</v>
          </cell>
          <cell r="I245" t="str">
            <v>CD061466</v>
          </cell>
          <cell r="J245">
            <v>0</v>
          </cell>
          <cell r="K245">
            <v>1</v>
          </cell>
          <cell r="L245" t="str">
            <v>GABL.4.F</v>
          </cell>
        </row>
        <row r="246">
          <cell r="A246">
            <v>94735693</v>
          </cell>
          <cell r="B246" t="str">
            <v>G1</v>
          </cell>
          <cell r="D246" t="str">
            <v>CEVA</v>
          </cell>
          <cell r="E246" t="str">
            <v>PALET</v>
          </cell>
          <cell r="F246" t="str">
            <v>ESPELHO BRANCO LD</v>
          </cell>
          <cell r="G246" t="str">
            <v>FICOSA</v>
          </cell>
          <cell r="H246">
            <v>120</v>
          </cell>
          <cell r="I246" t="str">
            <v>CD061466</v>
          </cell>
          <cell r="J246">
            <v>0</v>
          </cell>
          <cell r="K246">
            <v>1</v>
          </cell>
          <cell r="L246" t="str">
            <v>GABL.4.F</v>
          </cell>
        </row>
        <row r="247">
          <cell r="A247">
            <v>94735695</v>
          </cell>
          <cell r="B247" t="str">
            <v>G1</v>
          </cell>
          <cell r="D247" t="str">
            <v>CEVA</v>
          </cell>
          <cell r="E247" t="str">
            <v>PALET</v>
          </cell>
          <cell r="F247" t="str">
            <v>ESPELHO BRANCO LE</v>
          </cell>
          <cell r="G247" t="str">
            <v>FICOSA</v>
          </cell>
          <cell r="H247">
            <v>120</v>
          </cell>
          <cell r="I247" t="str">
            <v>CD061466</v>
          </cell>
          <cell r="J247">
            <v>0</v>
          </cell>
          <cell r="K247">
            <v>1</v>
          </cell>
          <cell r="L247" t="str">
            <v>GABL.4.F</v>
          </cell>
        </row>
        <row r="248">
          <cell r="A248">
            <v>94742402</v>
          </cell>
          <cell r="B248" t="str">
            <v>G1</v>
          </cell>
          <cell r="C248" t="str">
            <v>PF</v>
          </cell>
          <cell r="D248" t="str">
            <v>CEVA</v>
          </cell>
          <cell r="E248" t="str">
            <v>MG-C-12</v>
          </cell>
          <cell r="F248" t="str">
            <v>MANGUEIRA C46</v>
          </cell>
          <cell r="G248" t="str">
            <v>MANGOTEX</v>
          </cell>
          <cell r="H248">
            <v>300</v>
          </cell>
          <cell r="I248" t="str">
            <v>H20</v>
          </cell>
          <cell r="J248">
            <v>0</v>
          </cell>
          <cell r="K248">
            <v>1</v>
          </cell>
          <cell r="L248" t="str">
            <v>GABL.4.F</v>
          </cell>
          <cell r="M248" t="str">
            <v>F23</v>
          </cell>
          <cell r="N248">
            <v>2</v>
          </cell>
          <cell r="O248">
            <v>1</v>
          </cell>
          <cell r="P248">
            <v>2</v>
          </cell>
        </row>
        <row r="249">
          <cell r="A249">
            <v>94753162</v>
          </cell>
          <cell r="B249" t="str">
            <v>G1</v>
          </cell>
          <cell r="D249" t="str">
            <v>CEVA</v>
          </cell>
          <cell r="E249" t="str">
            <v>PALET</v>
          </cell>
          <cell r="F249" t="str">
            <v>ESPELHO PRETO LD</v>
          </cell>
          <cell r="G249" t="str">
            <v>FICOSA</v>
          </cell>
          <cell r="H249">
            <v>120</v>
          </cell>
          <cell r="I249" t="str">
            <v>CD061466</v>
          </cell>
          <cell r="J249">
            <v>0</v>
          </cell>
          <cell r="K249">
            <v>1</v>
          </cell>
          <cell r="L249" t="str">
            <v>GABL.4.F</v>
          </cell>
        </row>
        <row r="250">
          <cell r="A250">
            <v>94753163</v>
          </cell>
          <cell r="B250" t="str">
            <v>G1</v>
          </cell>
          <cell r="D250" t="str">
            <v>CEVA</v>
          </cell>
          <cell r="E250" t="str">
            <v>PALET</v>
          </cell>
          <cell r="F250" t="str">
            <v>ESPELHO PRETO LE</v>
          </cell>
          <cell r="G250" t="str">
            <v>FICOSA</v>
          </cell>
          <cell r="H250">
            <v>120</v>
          </cell>
          <cell r="I250" t="str">
            <v>CD061466</v>
          </cell>
          <cell r="J250">
            <v>0</v>
          </cell>
          <cell r="K250">
            <v>1</v>
          </cell>
          <cell r="L250" t="str">
            <v>GABL.4.F</v>
          </cell>
        </row>
        <row r="251">
          <cell r="A251">
            <v>94753166</v>
          </cell>
          <cell r="B251" t="str">
            <v>G1</v>
          </cell>
          <cell r="D251" t="str">
            <v>CEVA</v>
          </cell>
          <cell r="E251" t="str">
            <v>PALET</v>
          </cell>
          <cell r="F251" t="str">
            <v>ESPELHO PRATA LD</v>
          </cell>
          <cell r="G251" t="str">
            <v>FICOSA</v>
          </cell>
          <cell r="H251">
            <v>120</v>
          </cell>
          <cell r="I251" t="str">
            <v>CD061466</v>
          </cell>
          <cell r="J251">
            <v>0</v>
          </cell>
          <cell r="K251">
            <v>1</v>
          </cell>
          <cell r="L251" t="str">
            <v>GABL.4.F</v>
          </cell>
        </row>
        <row r="252">
          <cell r="A252">
            <v>94753167</v>
          </cell>
          <cell r="B252" t="str">
            <v>G1</v>
          </cell>
          <cell r="D252" t="str">
            <v>CEVA</v>
          </cell>
          <cell r="E252" t="str">
            <v>PALET</v>
          </cell>
          <cell r="F252" t="str">
            <v>ESPELHO PRATA LE</v>
          </cell>
          <cell r="G252" t="str">
            <v>FICOSA</v>
          </cell>
          <cell r="H252">
            <v>120</v>
          </cell>
          <cell r="I252" t="str">
            <v>CD061466</v>
          </cell>
          <cell r="J252">
            <v>0</v>
          </cell>
          <cell r="K252">
            <v>1</v>
          </cell>
          <cell r="L252" t="str">
            <v>GABL.4.F</v>
          </cell>
        </row>
        <row r="253">
          <cell r="A253">
            <v>94755449</v>
          </cell>
          <cell r="B253" t="str">
            <v>G1</v>
          </cell>
          <cell r="D253" t="str">
            <v>CEVA</v>
          </cell>
          <cell r="E253" t="str">
            <v>PALET</v>
          </cell>
          <cell r="F253" t="str">
            <v>ESPELHO CINZA LE</v>
          </cell>
          <cell r="G253" t="str">
            <v>FICOSA</v>
          </cell>
          <cell r="H253">
            <v>120</v>
          </cell>
          <cell r="I253" t="str">
            <v>CD061466</v>
          </cell>
          <cell r="J253">
            <v>0</v>
          </cell>
          <cell r="K253">
            <v>1</v>
          </cell>
          <cell r="L253" t="str">
            <v>GABL.4.F</v>
          </cell>
        </row>
        <row r="254">
          <cell r="A254">
            <v>94755450</v>
          </cell>
          <cell r="B254" t="str">
            <v>G1</v>
          </cell>
          <cell r="D254" t="str">
            <v>CEVA</v>
          </cell>
          <cell r="E254" t="str">
            <v>PALET</v>
          </cell>
          <cell r="F254" t="str">
            <v>ESPELHO CINZA LD</v>
          </cell>
          <cell r="G254" t="str">
            <v>FICOSA</v>
          </cell>
          <cell r="H254">
            <v>120</v>
          </cell>
          <cell r="I254" t="str">
            <v>CD061466</v>
          </cell>
          <cell r="J254">
            <v>0</v>
          </cell>
          <cell r="K254">
            <v>1</v>
          </cell>
          <cell r="L254" t="str">
            <v>GABL.4.F</v>
          </cell>
        </row>
        <row r="255">
          <cell r="A255">
            <v>94759165</v>
          </cell>
          <cell r="B255" t="str">
            <v>G1</v>
          </cell>
          <cell r="D255" t="str">
            <v>CEVA</v>
          </cell>
          <cell r="E255" t="str">
            <v>PALET</v>
          </cell>
          <cell r="F255" t="str">
            <v>ESPELHO VERMELHO LD</v>
          </cell>
          <cell r="G255" t="str">
            <v>FICOSA</v>
          </cell>
          <cell r="H255">
            <v>120</v>
          </cell>
          <cell r="I255" t="str">
            <v>CD061466</v>
          </cell>
          <cell r="J255">
            <v>0</v>
          </cell>
          <cell r="K255">
            <v>1</v>
          </cell>
          <cell r="L255" t="str">
            <v>GABL.4.F</v>
          </cell>
        </row>
        <row r="256">
          <cell r="A256">
            <v>94759166</v>
          </cell>
          <cell r="B256" t="str">
            <v>G1</v>
          </cell>
          <cell r="D256" t="str">
            <v>CEVA</v>
          </cell>
          <cell r="E256" t="str">
            <v>PALET</v>
          </cell>
          <cell r="F256" t="str">
            <v>ESPELHO VERMELHO LE</v>
          </cell>
          <cell r="G256" t="str">
            <v>FICOSA</v>
          </cell>
          <cell r="H256">
            <v>120</v>
          </cell>
          <cell r="I256" t="str">
            <v>CD061466</v>
          </cell>
          <cell r="J256">
            <v>0</v>
          </cell>
          <cell r="K256">
            <v>1</v>
          </cell>
          <cell r="L256" t="str">
            <v>GABL.4.F</v>
          </cell>
        </row>
        <row r="257">
          <cell r="A257">
            <v>3439407</v>
          </cell>
          <cell r="B257" t="str">
            <v>G1</v>
          </cell>
          <cell r="C257" t="str">
            <v>PF</v>
          </cell>
          <cell r="D257" t="str">
            <v>CEVA</v>
          </cell>
          <cell r="E257" t="str">
            <v>MG-A-09C</v>
          </cell>
          <cell r="F257" t="str">
            <v>COXIM SUP PLA</v>
          </cell>
          <cell r="G257" t="str">
            <v>SILIBOR</v>
          </cell>
          <cell r="H257">
            <v>700</v>
          </cell>
          <cell r="I257">
            <v>2001</v>
          </cell>
          <cell r="J257">
            <v>0</v>
          </cell>
          <cell r="K257">
            <v>1</v>
          </cell>
          <cell r="L257" t="str">
            <v>GARL.4.G</v>
          </cell>
          <cell r="M257" t="str">
            <v>F23</v>
          </cell>
          <cell r="N257">
            <v>3</v>
          </cell>
          <cell r="O257">
            <v>1</v>
          </cell>
          <cell r="P257">
            <v>2</v>
          </cell>
        </row>
        <row r="258">
          <cell r="A258">
            <v>9157116</v>
          </cell>
          <cell r="B258" t="str">
            <v>G1</v>
          </cell>
          <cell r="C258" t="str">
            <v>PF</v>
          </cell>
          <cell r="D258" t="str">
            <v>CEVA</v>
          </cell>
          <cell r="E258" t="str">
            <v>MG-A-04B</v>
          </cell>
          <cell r="F258" t="str">
            <v>PORCA ESCAPAM</v>
          </cell>
          <cell r="G258" t="str">
            <v>WILHELM BOEL</v>
          </cell>
          <cell r="H258">
            <v>1600</v>
          </cell>
          <cell r="I258">
            <v>2001</v>
          </cell>
          <cell r="J258">
            <v>0</v>
          </cell>
          <cell r="K258">
            <v>1</v>
          </cell>
          <cell r="L258" t="str">
            <v>GARL.4.G</v>
          </cell>
          <cell r="M258" t="str">
            <v>F23</v>
          </cell>
          <cell r="N258">
            <v>15</v>
          </cell>
          <cell r="O258">
            <v>1</v>
          </cell>
          <cell r="P258">
            <v>2</v>
          </cell>
        </row>
        <row r="259">
          <cell r="A259">
            <v>9202468</v>
          </cell>
          <cell r="B259" t="str">
            <v>G1</v>
          </cell>
          <cell r="C259" t="str">
            <v>PF</v>
          </cell>
          <cell r="D259" t="str">
            <v>CEVA</v>
          </cell>
          <cell r="E259" t="str">
            <v>MG-A-16C</v>
          </cell>
          <cell r="F259" t="str">
            <v>PRESILHA</v>
          </cell>
          <cell r="G259" t="str">
            <v>PROGERAL</v>
          </cell>
          <cell r="H259">
            <v>300</v>
          </cell>
          <cell r="I259">
            <v>2002</v>
          </cell>
          <cell r="J259">
            <v>0</v>
          </cell>
          <cell r="K259">
            <v>1</v>
          </cell>
          <cell r="L259" t="str">
            <v>GARL.4.G</v>
          </cell>
          <cell r="M259" t="str">
            <v>F23</v>
          </cell>
          <cell r="N259">
            <v>2</v>
          </cell>
          <cell r="O259">
            <v>1</v>
          </cell>
          <cell r="P259">
            <v>2</v>
          </cell>
        </row>
        <row r="260">
          <cell r="A260">
            <v>9202468</v>
          </cell>
          <cell r="B260" t="str">
            <v>G1</v>
          </cell>
          <cell r="C260" t="str">
            <v>pf</v>
          </cell>
          <cell r="D260" t="str">
            <v>CEVA</v>
          </cell>
          <cell r="E260" t="str">
            <v>MG-A-16C</v>
          </cell>
          <cell r="F260" t="str">
            <v>PRESILHA</v>
          </cell>
          <cell r="G260" t="str">
            <v>PROGERAL</v>
          </cell>
          <cell r="H260">
            <v>300</v>
          </cell>
          <cell r="I260">
            <v>2002</v>
          </cell>
          <cell r="J260">
            <v>0</v>
          </cell>
          <cell r="K260">
            <v>1</v>
          </cell>
          <cell r="L260" t="str">
            <v>GARL.4.G</v>
          </cell>
          <cell r="M260" t="str">
            <v>F23</v>
          </cell>
        </row>
        <row r="261">
          <cell r="A261">
            <v>9285915</v>
          </cell>
          <cell r="B261" t="str">
            <v>G1</v>
          </cell>
          <cell r="C261" t="str">
            <v>PF</v>
          </cell>
          <cell r="D261" t="str">
            <v>CEVA</v>
          </cell>
          <cell r="E261" t="str">
            <v>MG-A-09C</v>
          </cell>
          <cell r="F261" t="str">
            <v>CAPA PARAF</v>
          </cell>
          <cell r="G261" t="str">
            <v>DYNAPLAST</v>
          </cell>
          <cell r="H261">
            <v>350</v>
          </cell>
          <cell r="I261">
            <v>2001</v>
          </cell>
          <cell r="J261">
            <v>0</v>
          </cell>
          <cell r="K261">
            <v>2</v>
          </cell>
          <cell r="L261" t="str">
            <v>GARL.4.G</v>
          </cell>
          <cell r="M261" t="str">
            <v>F23</v>
          </cell>
        </row>
        <row r="262">
          <cell r="A262">
            <v>9285915</v>
          </cell>
          <cell r="B262" t="str">
            <v>G1</v>
          </cell>
          <cell r="C262" t="str">
            <v>PF</v>
          </cell>
          <cell r="D262" t="str">
            <v>CEVA</v>
          </cell>
          <cell r="E262" t="str">
            <v>MG-A-09C</v>
          </cell>
          <cell r="F262" t="str">
            <v>CAPA PARAF</v>
          </cell>
          <cell r="G262" t="str">
            <v>DYNAPLAST</v>
          </cell>
          <cell r="H262">
            <v>350</v>
          </cell>
          <cell r="I262">
            <v>2001</v>
          </cell>
          <cell r="J262">
            <v>0</v>
          </cell>
          <cell r="K262">
            <v>2</v>
          </cell>
          <cell r="L262" t="str">
            <v>GARL.4.G</v>
          </cell>
          <cell r="M262" t="str">
            <v>F23</v>
          </cell>
          <cell r="N262">
            <v>13</v>
          </cell>
          <cell r="O262">
            <v>1</v>
          </cell>
          <cell r="P262">
            <v>2</v>
          </cell>
        </row>
        <row r="263">
          <cell r="A263">
            <v>9287008</v>
          </cell>
          <cell r="B263" t="str">
            <v>G1</v>
          </cell>
          <cell r="C263" t="str">
            <v>PF</v>
          </cell>
          <cell r="D263" t="str">
            <v>CEVA</v>
          </cell>
          <cell r="E263" t="str">
            <v>MG-A-03C</v>
          </cell>
          <cell r="F263" t="str">
            <v>ANEL VEDADOR</v>
          </cell>
          <cell r="G263" t="str">
            <v>PRODUFLEX</v>
          </cell>
          <cell r="H263">
            <v>800</v>
          </cell>
          <cell r="I263">
            <v>2001</v>
          </cell>
          <cell r="J263">
            <v>0</v>
          </cell>
          <cell r="K263">
            <v>1</v>
          </cell>
          <cell r="L263" t="str">
            <v>GARL.4.G</v>
          </cell>
          <cell r="M263" t="str">
            <v>F23</v>
          </cell>
          <cell r="N263">
            <v>25</v>
          </cell>
          <cell r="O263">
            <v>1</v>
          </cell>
          <cell r="P263">
            <v>2</v>
          </cell>
        </row>
        <row r="264">
          <cell r="A264">
            <v>9287008</v>
          </cell>
          <cell r="B264" t="str">
            <v>G1</v>
          </cell>
          <cell r="C264" t="str">
            <v>TC</v>
          </cell>
          <cell r="D264" t="str">
            <v>CEVA</v>
          </cell>
          <cell r="E264" t="str">
            <v>MG-A-03C</v>
          </cell>
          <cell r="F264" t="str">
            <v>ANEL VEDADOR</v>
          </cell>
          <cell r="G264" t="str">
            <v>PRODUFLEX</v>
          </cell>
          <cell r="H264">
            <v>800</v>
          </cell>
          <cell r="I264">
            <v>2001</v>
          </cell>
          <cell r="J264">
            <v>0</v>
          </cell>
          <cell r="K264">
            <v>1</v>
          </cell>
          <cell r="L264" t="str">
            <v>GARL.4.G</v>
          </cell>
          <cell r="M264" t="str">
            <v>F23</v>
          </cell>
          <cell r="N264">
            <v>2</v>
          </cell>
          <cell r="O264">
            <v>1</v>
          </cell>
          <cell r="P264">
            <v>2</v>
          </cell>
        </row>
        <row r="265">
          <cell r="A265">
            <v>9287008</v>
          </cell>
          <cell r="B265" t="str">
            <v>G1</v>
          </cell>
          <cell r="C265" t="str">
            <v>PF</v>
          </cell>
          <cell r="D265" t="str">
            <v>CEVA</v>
          </cell>
          <cell r="E265" t="str">
            <v>MG-A-03C</v>
          </cell>
          <cell r="F265" t="str">
            <v>ANEL VEDADOR</v>
          </cell>
          <cell r="G265" t="str">
            <v>PRODUFLEX</v>
          </cell>
          <cell r="H265">
            <v>800</v>
          </cell>
          <cell r="I265">
            <v>2001</v>
          </cell>
          <cell r="J265">
            <v>0</v>
          </cell>
          <cell r="K265">
            <v>1</v>
          </cell>
          <cell r="L265" t="str">
            <v>GARL.4.G</v>
          </cell>
          <cell r="M265" t="str">
            <v>F23</v>
          </cell>
          <cell r="N265">
            <v>2</v>
          </cell>
          <cell r="O265">
            <v>1</v>
          </cell>
          <cell r="P265">
            <v>2</v>
          </cell>
        </row>
        <row r="266">
          <cell r="A266">
            <v>11044063</v>
          </cell>
          <cell r="B266" t="str">
            <v>G1</v>
          </cell>
          <cell r="C266" t="str">
            <v>PF</v>
          </cell>
          <cell r="D266" t="str">
            <v>CEVA</v>
          </cell>
          <cell r="E266" t="str">
            <v>MG-A-06B</v>
          </cell>
          <cell r="F266" t="str">
            <v>PF SUP EMBREA</v>
          </cell>
          <cell r="G266" t="str">
            <v>CONTINENTAL</v>
          </cell>
          <cell r="H266">
            <v>4000</v>
          </cell>
          <cell r="I266">
            <v>2001</v>
          </cell>
          <cell r="J266">
            <v>0</v>
          </cell>
          <cell r="K266">
            <v>1</v>
          </cell>
          <cell r="L266" t="str">
            <v>GARL.4.G</v>
          </cell>
          <cell r="M266" t="str">
            <v>F23</v>
          </cell>
          <cell r="N266">
            <v>1</v>
          </cell>
          <cell r="O266">
            <v>1</v>
          </cell>
          <cell r="P266">
            <v>2</v>
          </cell>
        </row>
        <row r="267">
          <cell r="A267">
            <v>11046153</v>
          </cell>
          <cell r="B267" t="str">
            <v>G1</v>
          </cell>
          <cell r="C267" t="str">
            <v>PF</v>
          </cell>
          <cell r="D267" t="str">
            <v>CEVA</v>
          </cell>
          <cell r="E267" t="str">
            <v>MG-A-03B</v>
          </cell>
          <cell r="F267" t="str">
            <v>ARRUELA</v>
          </cell>
          <cell r="G267" t="str">
            <v>JOTAEME</v>
          </cell>
          <cell r="H267">
            <v>1500</v>
          </cell>
          <cell r="I267">
            <v>2001</v>
          </cell>
          <cell r="J267">
            <v>0</v>
          </cell>
          <cell r="K267">
            <v>1</v>
          </cell>
          <cell r="L267" t="str">
            <v>GARL.4.G</v>
          </cell>
          <cell r="M267" t="str">
            <v>F23</v>
          </cell>
          <cell r="N267">
            <v>1</v>
          </cell>
          <cell r="O267">
            <v>1</v>
          </cell>
          <cell r="P267">
            <v>2</v>
          </cell>
        </row>
        <row r="268">
          <cell r="A268">
            <v>11046461</v>
          </cell>
          <cell r="B268" t="str">
            <v>G1</v>
          </cell>
          <cell r="C268" t="str">
            <v>IM</v>
          </cell>
          <cell r="D268" t="str">
            <v>CEVA</v>
          </cell>
          <cell r="E268" t="str">
            <v>MG-A-12B</v>
          </cell>
          <cell r="F268" t="str">
            <v>BUCHA ISOLANTE</v>
          </cell>
          <cell r="G268" t="str">
            <v>PRODUFLEX</v>
          </cell>
          <cell r="H268">
            <v>1000</v>
          </cell>
          <cell r="I268">
            <v>2001</v>
          </cell>
          <cell r="J268">
            <v>0</v>
          </cell>
          <cell r="K268">
            <v>1</v>
          </cell>
          <cell r="L268" t="str">
            <v>GARL.4.G</v>
          </cell>
          <cell r="M268" t="str">
            <v>F23</v>
          </cell>
          <cell r="N268">
            <v>2</v>
          </cell>
          <cell r="O268">
            <v>1</v>
          </cell>
          <cell r="P268">
            <v>2</v>
          </cell>
        </row>
        <row r="269">
          <cell r="A269">
            <v>11059554</v>
          </cell>
          <cell r="B269" t="str">
            <v>G1</v>
          </cell>
          <cell r="C269" t="str">
            <v>IM</v>
          </cell>
          <cell r="D269" t="str">
            <v>CEVA</v>
          </cell>
          <cell r="E269" t="str">
            <v>MG-A-12B</v>
          </cell>
          <cell r="F269" t="str">
            <v>PF CB BAT NEG</v>
          </cell>
          <cell r="G269" t="str">
            <v>CONTINENTAL</v>
          </cell>
          <cell r="H269">
            <v>2000</v>
          </cell>
          <cell r="I269">
            <v>2001</v>
          </cell>
          <cell r="J269">
            <v>0</v>
          </cell>
          <cell r="K269">
            <v>1</v>
          </cell>
          <cell r="L269" t="str">
            <v>GARL.4.G</v>
          </cell>
          <cell r="M269" t="str">
            <v>F23</v>
          </cell>
          <cell r="N269">
            <v>1</v>
          </cell>
          <cell r="O269">
            <v>1</v>
          </cell>
          <cell r="P269">
            <v>2</v>
          </cell>
        </row>
        <row r="270">
          <cell r="A270">
            <v>11070691</v>
          </cell>
          <cell r="B270" t="str">
            <v>G1</v>
          </cell>
          <cell r="C270" t="str">
            <v>PF</v>
          </cell>
          <cell r="D270" t="str">
            <v>CEVA</v>
          </cell>
          <cell r="E270" t="str">
            <v>MG-A-03C</v>
          </cell>
          <cell r="F270" t="str">
            <v>PORCA-MOLA</v>
          </cell>
          <cell r="G270" t="str">
            <v>FABRICA DE GRAMPOS A</v>
          </cell>
          <cell r="H270">
            <v>3500</v>
          </cell>
          <cell r="I270">
            <v>2001</v>
          </cell>
          <cell r="J270">
            <v>0</v>
          </cell>
          <cell r="K270">
            <v>2</v>
          </cell>
          <cell r="L270" t="str">
            <v>GARL.4.G</v>
          </cell>
          <cell r="M270" t="str">
            <v>F23</v>
          </cell>
          <cell r="N270">
            <v>1</v>
          </cell>
          <cell r="O270">
            <v>1</v>
          </cell>
          <cell r="P270">
            <v>2</v>
          </cell>
        </row>
        <row r="271">
          <cell r="A271">
            <v>11070691</v>
          </cell>
          <cell r="B271" t="str">
            <v>G1</v>
          </cell>
          <cell r="C271" t="str">
            <v>PF</v>
          </cell>
          <cell r="D271" t="str">
            <v>CEVA</v>
          </cell>
          <cell r="E271" t="str">
            <v>MG-A-03C</v>
          </cell>
          <cell r="F271" t="str">
            <v>PORCA-MOLA</v>
          </cell>
          <cell r="G271" t="str">
            <v>FABRICA DE GRAMPOS A</v>
          </cell>
          <cell r="H271">
            <v>3500</v>
          </cell>
          <cell r="I271">
            <v>2001</v>
          </cell>
          <cell r="J271">
            <v>0</v>
          </cell>
          <cell r="K271">
            <v>1</v>
          </cell>
          <cell r="L271" t="str">
            <v>GARL.4.G</v>
          </cell>
          <cell r="M271" t="str">
            <v>F23</v>
          </cell>
          <cell r="N271">
            <v>1</v>
          </cell>
          <cell r="O271">
            <v>1</v>
          </cell>
          <cell r="P271">
            <v>2</v>
          </cell>
        </row>
        <row r="272">
          <cell r="A272">
            <v>11070691</v>
          </cell>
          <cell r="B272" t="str">
            <v>G1</v>
          </cell>
          <cell r="C272" t="str">
            <v>PF</v>
          </cell>
          <cell r="D272" t="str">
            <v>CEVA</v>
          </cell>
          <cell r="E272" t="str">
            <v>GARL.4.G</v>
          </cell>
          <cell r="F272" t="str">
            <v>PORCA-MOLA</v>
          </cell>
          <cell r="G272" t="str">
            <v>FABRICA DE GRAMPOS A</v>
          </cell>
          <cell r="H272">
            <v>3500</v>
          </cell>
          <cell r="I272">
            <v>2001</v>
          </cell>
          <cell r="J272">
            <v>0</v>
          </cell>
          <cell r="K272">
            <v>2</v>
          </cell>
          <cell r="L272" t="str">
            <v>GARL.4.G</v>
          </cell>
          <cell r="M272" t="str">
            <v>F23</v>
          </cell>
          <cell r="N272">
            <v>1</v>
          </cell>
          <cell r="O272">
            <v>1</v>
          </cell>
          <cell r="P272">
            <v>2</v>
          </cell>
        </row>
        <row r="273">
          <cell r="A273">
            <v>11070691</v>
          </cell>
          <cell r="B273" t="str">
            <v>G1</v>
          </cell>
          <cell r="C273" t="str">
            <v>PF</v>
          </cell>
          <cell r="D273" t="str">
            <v>CEVA</v>
          </cell>
          <cell r="E273" t="str">
            <v>GARL.4.G</v>
          </cell>
          <cell r="F273" t="str">
            <v>PORCA-MOLA</v>
          </cell>
          <cell r="G273" t="str">
            <v>FABRICA DE GRAMPOS A</v>
          </cell>
          <cell r="H273">
            <v>3500</v>
          </cell>
          <cell r="I273">
            <v>2001</v>
          </cell>
          <cell r="J273">
            <v>0</v>
          </cell>
          <cell r="K273">
            <v>2</v>
          </cell>
          <cell r="L273" t="str">
            <v>GARL.4.G</v>
          </cell>
          <cell r="M273" t="str">
            <v>F23</v>
          </cell>
          <cell r="N273">
            <v>2</v>
          </cell>
          <cell r="O273">
            <v>1</v>
          </cell>
          <cell r="P273">
            <v>2</v>
          </cell>
        </row>
        <row r="274">
          <cell r="A274">
            <v>11070691</v>
          </cell>
          <cell r="B274" t="str">
            <v>G1</v>
          </cell>
          <cell r="C274" t="str">
            <v>PF</v>
          </cell>
          <cell r="D274" t="str">
            <v>CEVA</v>
          </cell>
          <cell r="E274" t="str">
            <v>GARL.4.G</v>
          </cell>
          <cell r="F274" t="str">
            <v>PORCA-MOLA</v>
          </cell>
          <cell r="G274" t="str">
            <v>FABRICA DE GRAMPOS A</v>
          </cell>
          <cell r="H274">
            <v>3500</v>
          </cell>
          <cell r="I274">
            <v>2001</v>
          </cell>
          <cell r="J274">
            <v>0</v>
          </cell>
          <cell r="K274">
            <v>2</v>
          </cell>
          <cell r="L274" t="str">
            <v>GARL.4.G</v>
          </cell>
          <cell r="M274" t="str">
            <v>F23</v>
          </cell>
          <cell r="N274">
            <v>1</v>
          </cell>
          <cell r="O274">
            <v>1</v>
          </cell>
          <cell r="P274">
            <v>2</v>
          </cell>
        </row>
        <row r="275">
          <cell r="A275">
            <v>11070691</v>
          </cell>
          <cell r="B275" t="str">
            <v>G1</v>
          </cell>
          <cell r="C275" t="str">
            <v>PF</v>
          </cell>
          <cell r="D275" t="str">
            <v>CEVA</v>
          </cell>
          <cell r="E275" t="str">
            <v>MG-A-03C</v>
          </cell>
          <cell r="F275" t="str">
            <v>PORCA-MOLA</v>
          </cell>
          <cell r="G275" t="str">
            <v>FABRICA DE GRAMPOS A</v>
          </cell>
          <cell r="H275">
            <v>3500</v>
          </cell>
          <cell r="I275">
            <v>2001</v>
          </cell>
          <cell r="J275">
            <v>0</v>
          </cell>
          <cell r="K275">
            <v>1</v>
          </cell>
          <cell r="L275" t="str">
            <v>GARL.4.G</v>
          </cell>
          <cell r="M275" t="str">
            <v>F23</v>
          </cell>
          <cell r="N275">
            <v>1</v>
          </cell>
          <cell r="O275">
            <v>1</v>
          </cell>
          <cell r="P275">
            <v>2</v>
          </cell>
        </row>
        <row r="276">
          <cell r="A276">
            <v>11073431</v>
          </cell>
          <cell r="B276" t="str">
            <v>G1</v>
          </cell>
          <cell r="C276" t="str">
            <v>PF</v>
          </cell>
          <cell r="D276" t="str">
            <v>CEVA</v>
          </cell>
          <cell r="E276" t="str">
            <v>MG-A-07B</v>
          </cell>
          <cell r="F276" t="str">
            <v>PF ATARR 4</v>
          </cell>
          <cell r="G276" t="str">
            <v>LIPOS</v>
          </cell>
          <cell r="H276">
            <v>8000</v>
          </cell>
          <cell r="I276">
            <v>2001</v>
          </cell>
          <cell r="J276">
            <v>0</v>
          </cell>
          <cell r="K276">
            <v>1</v>
          </cell>
          <cell r="L276" t="str">
            <v>GARL.4.G</v>
          </cell>
          <cell r="M276" t="str">
            <v>F24</v>
          </cell>
          <cell r="N276">
            <v>3</v>
          </cell>
          <cell r="O276">
            <v>1</v>
          </cell>
          <cell r="P276">
            <v>2</v>
          </cell>
        </row>
        <row r="277">
          <cell r="A277">
            <v>11076821</v>
          </cell>
          <cell r="B277" t="str">
            <v>G1</v>
          </cell>
          <cell r="C277" t="str">
            <v>PF</v>
          </cell>
          <cell r="D277" t="str">
            <v>CEVA</v>
          </cell>
          <cell r="E277" t="str">
            <v>MG-A-05B</v>
          </cell>
          <cell r="F277" t="str">
            <v>PARAFUSO A</v>
          </cell>
          <cell r="G277" t="str">
            <v>LIPOS</v>
          </cell>
          <cell r="H277">
            <v>2000</v>
          </cell>
          <cell r="I277">
            <v>2001</v>
          </cell>
          <cell r="J277">
            <v>0</v>
          </cell>
          <cell r="K277">
            <v>1</v>
          </cell>
          <cell r="L277" t="str">
            <v>GARL.4.G</v>
          </cell>
          <cell r="M277" t="str">
            <v>F24</v>
          </cell>
          <cell r="N277">
            <v>8</v>
          </cell>
          <cell r="O277">
            <v>2</v>
          </cell>
          <cell r="P277">
            <v>2</v>
          </cell>
        </row>
        <row r="278">
          <cell r="A278">
            <v>11079311</v>
          </cell>
          <cell r="B278" t="str">
            <v>G1</v>
          </cell>
          <cell r="C278" t="str">
            <v>PF</v>
          </cell>
          <cell r="D278" t="str">
            <v>CEVA</v>
          </cell>
          <cell r="E278" t="str">
            <v>MG-A-06B</v>
          </cell>
          <cell r="F278" t="str">
            <v>REBITE TUB</v>
          </cell>
          <cell r="G278" t="str">
            <v>CONTINENTAL</v>
          </cell>
          <cell r="H278">
            <v>2000</v>
          </cell>
          <cell r="I278">
            <v>2001</v>
          </cell>
          <cell r="J278">
            <v>0</v>
          </cell>
          <cell r="K278">
            <v>1</v>
          </cell>
          <cell r="L278" t="str">
            <v>GARL.4.G</v>
          </cell>
          <cell r="M278" t="str">
            <v>F23</v>
          </cell>
          <cell r="N278">
            <v>2</v>
          </cell>
          <cell r="O278">
            <v>1</v>
          </cell>
          <cell r="P278">
            <v>2</v>
          </cell>
        </row>
        <row r="279">
          <cell r="A279">
            <v>11083901</v>
          </cell>
          <cell r="B279" t="str">
            <v>G1</v>
          </cell>
          <cell r="D279" t="str">
            <v>CEVA</v>
          </cell>
          <cell r="E279" t="str">
            <v>MG-A-14C</v>
          </cell>
          <cell r="F279" t="str">
            <v>BRAÇADEIRA DO RADIADOR</v>
          </cell>
          <cell r="G279" t="str">
            <v>PROGERAL</v>
          </cell>
          <cell r="H279">
            <v>150</v>
          </cell>
          <cell r="I279">
            <v>2002</v>
          </cell>
          <cell r="J279">
            <v>0</v>
          </cell>
          <cell r="K279">
            <v>2</v>
          </cell>
          <cell r="L279" t="str">
            <v>GARL.4.G</v>
          </cell>
        </row>
        <row r="280">
          <cell r="A280">
            <v>11084471</v>
          </cell>
          <cell r="B280" t="str">
            <v>G1</v>
          </cell>
          <cell r="C280" t="str">
            <v>PF</v>
          </cell>
          <cell r="D280" t="str">
            <v>CEVA</v>
          </cell>
          <cell r="E280" t="str">
            <v>MG-A-13C</v>
          </cell>
          <cell r="F280" t="str">
            <v>BRACADEIRA</v>
          </cell>
          <cell r="G280" t="str">
            <v>PROGERAL</v>
          </cell>
          <cell r="H280">
            <v>100</v>
          </cell>
          <cell r="I280">
            <v>2002</v>
          </cell>
          <cell r="J280">
            <v>0</v>
          </cell>
          <cell r="K280">
            <v>2</v>
          </cell>
          <cell r="L280" t="str">
            <v>GARL.4.G</v>
          </cell>
          <cell r="M280" t="str">
            <v>F23</v>
          </cell>
          <cell r="N280">
            <v>1</v>
          </cell>
          <cell r="O280">
            <v>1</v>
          </cell>
          <cell r="P280">
            <v>2</v>
          </cell>
        </row>
        <row r="281">
          <cell r="A281">
            <v>11085081</v>
          </cell>
          <cell r="B281" t="str">
            <v>G1</v>
          </cell>
          <cell r="C281" t="str">
            <v>PF</v>
          </cell>
          <cell r="D281" t="str">
            <v>CEVA</v>
          </cell>
          <cell r="E281" t="str">
            <v>MG-A-06B</v>
          </cell>
          <cell r="F281" t="str">
            <v>PORCA SEXT</v>
          </cell>
          <cell r="G281" t="str">
            <v>NEUMAYER TEK</v>
          </cell>
          <cell r="H281">
            <v>2000</v>
          </cell>
          <cell r="I281">
            <v>2001</v>
          </cell>
          <cell r="J281">
            <v>0</v>
          </cell>
          <cell r="K281">
            <v>1</v>
          </cell>
          <cell r="L281" t="str">
            <v>GARL.4.G</v>
          </cell>
          <cell r="M281" t="str">
            <v>F23</v>
          </cell>
          <cell r="N281">
            <v>1</v>
          </cell>
          <cell r="O281">
            <v>1</v>
          </cell>
          <cell r="P281">
            <v>2</v>
          </cell>
        </row>
        <row r="282">
          <cell r="A282">
            <v>11085081</v>
          </cell>
          <cell r="B282" t="str">
            <v>G1</v>
          </cell>
          <cell r="C282" t="str">
            <v>PF</v>
          </cell>
          <cell r="D282" t="str">
            <v>CEVA</v>
          </cell>
          <cell r="E282" t="str">
            <v>MG-A-06B</v>
          </cell>
          <cell r="F282" t="str">
            <v>PORCA SEXT</v>
          </cell>
          <cell r="G282" t="str">
            <v>NEUMAYER TEK</v>
          </cell>
          <cell r="H282">
            <v>2000</v>
          </cell>
          <cell r="I282">
            <v>2001</v>
          </cell>
          <cell r="J282">
            <v>0</v>
          </cell>
          <cell r="K282">
            <v>1</v>
          </cell>
          <cell r="L282" t="str">
            <v>GARL.4.G</v>
          </cell>
          <cell r="M282" t="str">
            <v>F23</v>
          </cell>
          <cell r="N282">
            <v>1</v>
          </cell>
          <cell r="O282">
            <v>1</v>
          </cell>
          <cell r="P282">
            <v>2</v>
          </cell>
        </row>
        <row r="283">
          <cell r="A283">
            <v>11088692</v>
          </cell>
          <cell r="B283" t="str">
            <v>G1</v>
          </cell>
          <cell r="C283" t="str">
            <v>PF</v>
          </cell>
          <cell r="D283" t="str">
            <v>CEVA</v>
          </cell>
          <cell r="E283" t="str">
            <v>MG-A-07B</v>
          </cell>
          <cell r="F283" t="str">
            <v>PARAFUSO A</v>
          </cell>
          <cell r="G283" t="str">
            <v>LIPOS</v>
          </cell>
          <cell r="H283">
            <v>2000</v>
          </cell>
          <cell r="I283">
            <v>2001</v>
          </cell>
          <cell r="J283">
            <v>0</v>
          </cell>
          <cell r="K283">
            <v>1</v>
          </cell>
          <cell r="L283" t="str">
            <v>GARL.4.G</v>
          </cell>
          <cell r="M283" t="str">
            <v>F23</v>
          </cell>
          <cell r="N283">
            <v>1</v>
          </cell>
          <cell r="O283">
            <v>1</v>
          </cell>
          <cell r="P283">
            <v>2</v>
          </cell>
        </row>
        <row r="284">
          <cell r="A284">
            <v>11092631</v>
          </cell>
          <cell r="B284" t="str">
            <v>G1</v>
          </cell>
          <cell r="C284" t="str">
            <v>PF</v>
          </cell>
          <cell r="D284" t="str">
            <v>CEVA</v>
          </cell>
          <cell r="E284" t="str">
            <v>MG-A-02B</v>
          </cell>
          <cell r="F284" t="str">
            <v>PARAF SLIDER</v>
          </cell>
          <cell r="G284" t="str">
            <v>NEDSCHROEF A</v>
          </cell>
          <cell r="H284">
            <v>2000</v>
          </cell>
          <cell r="I284">
            <v>2001</v>
          </cell>
          <cell r="J284">
            <v>0</v>
          </cell>
          <cell r="K284">
            <v>1</v>
          </cell>
          <cell r="L284" t="str">
            <v>GARL.4.G</v>
          </cell>
          <cell r="M284" t="str">
            <v>F23</v>
          </cell>
          <cell r="N284">
            <v>1</v>
          </cell>
          <cell r="O284">
            <v>1</v>
          </cell>
          <cell r="P284">
            <v>2</v>
          </cell>
        </row>
        <row r="285">
          <cell r="A285">
            <v>11092631</v>
          </cell>
          <cell r="B285" t="str">
            <v>G1</v>
          </cell>
          <cell r="C285" t="str">
            <v>PF</v>
          </cell>
          <cell r="D285" t="str">
            <v>CEVA</v>
          </cell>
          <cell r="E285" t="str">
            <v>MG-A-02B</v>
          </cell>
          <cell r="F285" t="str">
            <v>PARAF SLIDER</v>
          </cell>
          <cell r="G285" t="str">
            <v>NEDSCHROEF A</v>
          </cell>
          <cell r="H285">
            <v>2000</v>
          </cell>
          <cell r="I285">
            <v>2001</v>
          </cell>
          <cell r="J285">
            <v>0</v>
          </cell>
          <cell r="K285">
            <v>1</v>
          </cell>
          <cell r="L285" t="str">
            <v>GARL.4.G</v>
          </cell>
          <cell r="M285" t="str">
            <v>F23</v>
          </cell>
          <cell r="N285">
            <v>1</v>
          </cell>
          <cell r="O285">
            <v>1</v>
          </cell>
          <cell r="P285">
            <v>2</v>
          </cell>
        </row>
        <row r="286">
          <cell r="A286">
            <v>11092631</v>
          </cell>
          <cell r="B286" t="str">
            <v>G1</v>
          </cell>
          <cell r="C286" t="str">
            <v>PF</v>
          </cell>
          <cell r="D286" t="str">
            <v>CEVA</v>
          </cell>
          <cell r="E286" t="str">
            <v>MG-A-02B</v>
          </cell>
          <cell r="F286" t="str">
            <v>PARAF SLIDER</v>
          </cell>
          <cell r="G286" t="str">
            <v>NEDSCHROEF A</v>
          </cell>
          <cell r="H286">
            <v>2000</v>
          </cell>
          <cell r="I286">
            <v>2001</v>
          </cell>
          <cell r="J286">
            <v>0</v>
          </cell>
          <cell r="K286">
            <v>1</v>
          </cell>
          <cell r="L286" t="str">
            <v>GARL.4.G</v>
          </cell>
          <cell r="M286" t="str">
            <v>F23</v>
          </cell>
          <cell r="N286">
            <v>1</v>
          </cell>
          <cell r="O286">
            <v>1</v>
          </cell>
          <cell r="P286">
            <v>2</v>
          </cell>
        </row>
        <row r="287">
          <cell r="A287">
            <v>11093321</v>
          </cell>
          <cell r="B287" t="str">
            <v>G1</v>
          </cell>
          <cell r="C287" t="str">
            <v>PF</v>
          </cell>
          <cell r="D287" t="str">
            <v>CEVA</v>
          </cell>
          <cell r="E287" t="str">
            <v>MG-A-12B</v>
          </cell>
          <cell r="F287" t="str">
            <v>PARAFUSO 4</v>
          </cell>
          <cell r="G287" t="str">
            <v>CONTINENTAL</v>
          </cell>
          <cell r="H287">
            <v>2500</v>
          </cell>
          <cell r="I287">
            <v>2001</v>
          </cell>
          <cell r="J287">
            <v>0</v>
          </cell>
          <cell r="K287">
            <v>1</v>
          </cell>
          <cell r="L287" t="str">
            <v>GARL.4.G</v>
          </cell>
          <cell r="M287" t="str">
            <v>F23</v>
          </cell>
          <cell r="N287">
            <v>1</v>
          </cell>
          <cell r="O287">
            <v>1</v>
          </cell>
          <cell r="P287">
            <v>2</v>
          </cell>
        </row>
        <row r="288">
          <cell r="A288">
            <v>11099381</v>
          </cell>
          <cell r="B288" t="str">
            <v>G1</v>
          </cell>
          <cell r="C288" t="str">
            <v>PF</v>
          </cell>
          <cell r="D288" t="str">
            <v>CEVA</v>
          </cell>
          <cell r="E288" t="str">
            <v>MG-A-05B</v>
          </cell>
          <cell r="F288" t="str">
            <v>PARAFUSO A</v>
          </cell>
          <cell r="G288" t="str">
            <v>LIPOS</v>
          </cell>
          <cell r="H288">
            <v>5000</v>
          </cell>
          <cell r="I288">
            <v>2001</v>
          </cell>
          <cell r="J288">
            <v>0</v>
          </cell>
          <cell r="K288">
            <v>1</v>
          </cell>
          <cell r="L288" t="str">
            <v>GARL.4.G</v>
          </cell>
          <cell r="M288" t="str">
            <v>F23</v>
          </cell>
          <cell r="N288">
            <v>1</v>
          </cell>
          <cell r="O288">
            <v>1</v>
          </cell>
          <cell r="P288">
            <v>2</v>
          </cell>
        </row>
        <row r="289">
          <cell r="A289">
            <v>24578326</v>
          </cell>
          <cell r="B289" t="str">
            <v>G1</v>
          </cell>
          <cell r="D289" t="str">
            <v>CEVA</v>
          </cell>
          <cell r="E289" t="str">
            <v>MG-C-01</v>
          </cell>
          <cell r="F289" t="str">
            <v>ALAVANCA LS</v>
          </cell>
          <cell r="G289" t="str">
            <v>PROEMA</v>
          </cell>
          <cell r="H289">
            <v>30</v>
          </cell>
          <cell r="I289" t="str">
            <v>RACK</v>
          </cell>
          <cell r="J289">
            <v>0</v>
          </cell>
          <cell r="K289">
            <v>1</v>
          </cell>
          <cell r="L289" t="str">
            <v>GARL.4.G</v>
          </cell>
        </row>
        <row r="290">
          <cell r="A290">
            <v>24578327</v>
          </cell>
          <cell r="B290" t="str">
            <v>G1</v>
          </cell>
          <cell r="D290" t="str">
            <v>CEVA</v>
          </cell>
          <cell r="E290" t="str">
            <v>MG-C-02</v>
          </cell>
          <cell r="F290" t="str">
            <v>ALAVANCA LT</v>
          </cell>
          <cell r="G290" t="str">
            <v>PROEMA</v>
          </cell>
          <cell r="H290">
            <v>30</v>
          </cell>
          <cell r="I290" t="str">
            <v>RACK</v>
          </cell>
          <cell r="J290">
            <v>0</v>
          </cell>
          <cell r="K290">
            <v>1</v>
          </cell>
          <cell r="L290" t="str">
            <v>GARL.4.G</v>
          </cell>
        </row>
        <row r="291">
          <cell r="A291">
            <v>52251275</v>
          </cell>
          <cell r="B291" t="str">
            <v>G1</v>
          </cell>
          <cell r="C291" t="str">
            <v>PF</v>
          </cell>
          <cell r="D291" t="str">
            <v>CEVA</v>
          </cell>
          <cell r="E291" t="str">
            <v>MG-A-05C</v>
          </cell>
          <cell r="F291" t="str">
            <v>ETQ POLUIÇÃO</v>
          </cell>
          <cell r="G291" t="str">
            <v>JL</v>
          </cell>
          <cell r="H291">
            <v>1000</v>
          </cell>
          <cell r="I291">
            <v>2001</v>
          </cell>
          <cell r="J291">
            <v>0</v>
          </cell>
          <cell r="K291">
            <v>1</v>
          </cell>
          <cell r="L291" t="str">
            <v>GARL.4.G</v>
          </cell>
          <cell r="M291" t="str">
            <v>F24</v>
          </cell>
          <cell r="N291">
            <v>1</v>
          </cell>
          <cell r="O291">
            <v>1</v>
          </cell>
          <cell r="P291">
            <v>2</v>
          </cell>
        </row>
        <row r="292">
          <cell r="A292">
            <v>52269769</v>
          </cell>
          <cell r="B292" t="str">
            <v>G1</v>
          </cell>
          <cell r="C292" t="str">
            <v>SJ</v>
          </cell>
          <cell r="D292" t="str">
            <v>CEVA</v>
          </cell>
          <cell r="E292" t="str">
            <v>MG-A-06C</v>
          </cell>
          <cell r="F292" t="str">
            <v>ETQ IGNICAO</v>
          </cell>
          <cell r="G292" t="str">
            <v>JL</v>
          </cell>
          <cell r="H292">
            <v>1000</v>
          </cell>
          <cell r="I292">
            <v>2001</v>
          </cell>
          <cell r="J292">
            <v>0</v>
          </cell>
          <cell r="K292">
            <v>1</v>
          </cell>
          <cell r="L292" t="str">
            <v>GARL.4.G</v>
          </cell>
          <cell r="M292" t="str">
            <v>F24</v>
          </cell>
          <cell r="N292">
            <v>1</v>
          </cell>
          <cell r="O292">
            <v>1</v>
          </cell>
          <cell r="P292">
            <v>2</v>
          </cell>
        </row>
        <row r="293">
          <cell r="A293">
            <v>90045638</v>
          </cell>
          <cell r="B293" t="str">
            <v>G1</v>
          </cell>
          <cell r="C293" t="str">
            <v>RO</v>
          </cell>
          <cell r="D293" t="str">
            <v>CEVA</v>
          </cell>
          <cell r="E293" t="str">
            <v>MG-A-04C</v>
          </cell>
          <cell r="F293" t="str">
            <v>DRENO SOLEIRA</v>
          </cell>
          <cell r="G293" t="str">
            <v>SILIBOR</v>
          </cell>
          <cell r="H293">
            <v>1500</v>
          </cell>
          <cell r="I293">
            <v>2001</v>
          </cell>
          <cell r="J293">
            <v>0</v>
          </cell>
          <cell r="K293">
            <v>1</v>
          </cell>
          <cell r="L293" t="str">
            <v>GARL.4.G</v>
          </cell>
          <cell r="M293" t="str">
            <v>F23</v>
          </cell>
          <cell r="N293">
            <v>1</v>
          </cell>
          <cell r="O293">
            <v>1</v>
          </cell>
          <cell r="P293">
            <v>2</v>
          </cell>
        </row>
        <row r="294">
          <cell r="A294">
            <v>90052801</v>
          </cell>
          <cell r="B294" t="str">
            <v>G1</v>
          </cell>
          <cell r="C294" t="str">
            <v>PF</v>
          </cell>
          <cell r="D294" t="str">
            <v>CEVA</v>
          </cell>
          <cell r="E294" t="str">
            <v>Minomi</v>
          </cell>
          <cell r="F294" t="str">
            <v>MOLA-GANCH</v>
          </cell>
          <cell r="G294" t="str">
            <v>LOOPSMOL</v>
          </cell>
          <cell r="H294">
            <v>300</v>
          </cell>
          <cell r="I294">
            <v>2001</v>
          </cell>
          <cell r="J294">
            <v>0</v>
          </cell>
          <cell r="K294">
            <v>1</v>
          </cell>
          <cell r="L294" t="str">
            <v>GARL.4.G</v>
          </cell>
          <cell r="M294" t="str">
            <v>F23</v>
          </cell>
          <cell r="N294">
            <v>1</v>
          </cell>
          <cell r="O294">
            <v>2</v>
          </cell>
          <cell r="P294">
            <v>2</v>
          </cell>
        </row>
        <row r="295">
          <cell r="A295">
            <v>90052801</v>
          </cell>
          <cell r="B295" t="str">
            <v>G1</v>
          </cell>
          <cell r="C295" t="str">
            <v>SJ</v>
          </cell>
          <cell r="D295" t="str">
            <v>CEVA</v>
          </cell>
          <cell r="E295" t="str">
            <v>MG-A-03C</v>
          </cell>
          <cell r="F295" t="str">
            <v>MOLA-GANCH</v>
          </cell>
          <cell r="G295" t="str">
            <v>LOOPSMOL</v>
          </cell>
          <cell r="H295">
            <v>300</v>
          </cell>
          <cell r="I295">
            <v>2001</v>
          </cell>
          <cell r="J295">
            <v>0</v>
          </cell>
          <cell r="K295">
            <v>1</v>
          </cell>
          <cell r="L295" t="str">
            <v>GARL.4.G</v>
          </cell>
          <cell r="M295" t="str">
            <v>F23</v>
          </cell>
          <cell r="N295">
            <v>1</v>
          </cell>
          <cell r="O295">
            <v>1</v>
          </cell>
          <cell r="P295">
            <v>2</v>
          </cell>
        </row>
        <row r="296">
          <cell r="A296">
            <v>90086885</v>
          </cell>
          <cell r="B296" t="str">
            <v>G1</v>
          </cell>
          <cell r="C296" t="str">
            <v>PF</v>
          </cell>
          <cell r="D296" t="str">
            <v>CEVA</v>
          </cell>
          <cell r="E296" t="str">
            <v>MG-A-03B</v>
          </cell>
          <cell r="F296" t="str">
            <v>RESPIRO TRANS</v>
          </cell>
          <cell r="G296" t="str">
            <v>COFAZ</v>
          </cell>
          <cell r="H296">
            <v>200</v>
          </cell>
          <cell r="I296">
            <v>2001</v>
          </cell>
          <cell r="J296">
            <v>0</v>
          </cell>
          <cell r="K296">
            <v>1</v>
          </cell>
          <cell r="L296" t="str">
            <v>GARL.4.G</v>
          </cell>
          <cell r="M296" t="str">
            <v>F23</v>
          </cell>
          <cell r="N296">
            <v>1</v>
          </cell>
          <cell r="O296">
            <v>1</v>
          </cell>
          <cell r="P296">
            <v>2</v>
          </cell>
        </row>
        <row r="297">
          <cell r="A297">
            <v>90120638</v>
          </cell>
          <cell r="B297" t="str">
            <v>G1</v>
          </cell>
          <cell r="C297" t="str">
            <v>SJ</v>
          </cell>
          <cell r="D297" t="str">
            <v>CEVA</v>
          </cell>
          <cell r="E297" t="str">
            <v>MG-A-06B</v>
          </cell>
          <cell r="F297" t="str">
            <v>TRAVA BCOTRAS</v>
          </cell>
          <cell r="G297" t="str">
            <v>ISRINGHAUSEN</v>
          </cell>
          <cell r="H297">
            <v>10000</v>
          </cell>
          <cell r="I297">
            <v>2001</v>
          </cell>
          <cell r="J297">
            <v>0</v>
          </cell>
          <cell r="K297">
            <v>1</v>
          </cell>
          <cell r="L297" t="str">
            <v>GARL.4.G</v>
          </cell>
          <cell r="M297" t="str">
            <v>F24</v>
          </cell>
          <cell r="N297">
            <v>1</v>
          </cell>
          <cell r="O297">
            <v>1</v>
          </cell>
          <cell r="P297">
            <v>2</v>
          </cell>
        </row>
        <row r="298">
          <cell r="A298">
            <v>90135334</v>
          </cell>
          <cell r="B298" t="str">
            <v>G1</v>
          </cell>
          <cell r="C298" t="str">
            <v>SJ</v>
          </cell>
          <cell r="D298" t="str">
            <v>CEVA</v>
          </cell>
          <cell r="E298" t="str">
            <v>MG-A-15C</v>
          </cell>
          <cell r="F298" t="str">
            <v>ARRUELA 10</v>
          </cell>
          <cell r="G298" t="str">
            <v>BARILE</v>
          </cell>
          <cell r="H298">
            <v>1000</v>
          </cell>
          <cell r="I298">
            <v>2001</v>
          </cell>
          <cell r="J298">
            <v>0</v>
          </cell>
          <cell r="K298">
            <v>1</v>
          </cell>
          <cell r="L298" t="str">
            <v>GARL.4.G</v>
          </cell>
          <cell r="M298" t="str">
            <v>F24</v>
          </cell>
          <cell r="N298">
            <v>1</v>
          </cell>
          <cell r="O298">
            <v>1</v>
          </cell>
          <cell r="P298">
            <v>2</v>
          </cell>
        </row>
        <row r="299">
          <cell r="A299">
            <v>90138810</v>
          </cell>
          <cell r="B299" t="str">
            <v>G1</v>
          </cell>
          <cell r="C299" t="str">
            <v>PN</v>
          </cell>
          <cell r="D299" t="str">
            <v>CEVA</v>
          </cell>
          <cell r="E299" t="str">
            <v>MG-A-06C</v>
          </cell>
          <cell r="F299" t="str">
            <v>REBITE EXP</v>
          </cell>
          <cell r="G299" t="str">
            <v>A RAYMOND</v>
          </cell>
          <cell r="H299">
            <v>1500</v>
          </cell>
          <cell r="I299">
            <v>2001</v>
          </cell>
          <cell r="J299">
            <v>0</v>
          </cell>
          <cell r="K299">
            <v>2</v>
          </cell>
          <cell r="L299" t="str">
            <v>GARL.4.G</v>
          </cell>
          <cell r="M299" t="str">
            <v>F24</v>
          </cell>
          <cell r="N299">
            <v>1</v>
          </cell>
          <cell r="O299">
            <v>1</v>
          </cell>
          <cell r="P299">
            <v>2</v>
          </cell>
        </row>
        <row r="300">
          <cell r="A300">
            <v>90138810</v>
          </cell>
          <cell r="B300" t="str">
            <v>G1</v>
          </cell>
          <cell r="C300" t="str">
            <v>SJ</v>
          </cell>
          <cell r="D300" t="str">
            <v>CEVA</v>
          </cell>
          <cell r="E300" t="str">
            <v>MG-A-6C</v>
          </cell>
          <cell r="F300" t="str">
            <v>REBITE EXPANS</v>
          </cell>
          <cell r="G300" t="str">
            <v>A RAYMON</v>
          </cell>
          <cell r="H300">
            <v>1500</v>
          </cell>
          <cell r="I300">
            <v>2001</v>
          </cell>
          <cell r="J300">
            <v>0</v>
          </cell>
          <cell r="K300">
            <v>2</v>
          </cell>
          <cell r="L300" t="str">
            <v>GARL.4.G</v>
          </cell>
          <cell r="M300" t="str">
            <v>F24</v>
          </cell>
          <cell r="N300">
            <v>1</v>
          </cell>
          <cell r="O300">
            <v>1</v>
          </cell>
          <cell r="P300">
            <v>2</v>
          </cell>
        </row>
        <row r="301">
          <cell r="A301">
            <v>90138810</v>
          </cell>
          <cell r="B301" t="str">
            <v>G1</v>
          </cell>
          <cell r="D301" t="str">
            <v>CEVA</v>
          </cell>
          <cell r="E301" t="str">
            <v>MG-A-6C</v>
          </cell>
          <cell r="F301" t="str">
            <v>REBITE EXPANS</v>
          </cell>
          <cell r="G301" t="str">
            <v>A RAYMON</v>
          </cell>
          <cell r="H301">
            <v>1500</v>
          </cell>
          <cell r="I301">
            <v>2001</v>
          </cell>
          <cell r="J301">
            <v>0</v>
          </cell>
          <cell r="K301">
            <v>2</v>
          </cell>
          <cell r="L301" t="str">
            <v>GARL.4.G</v>
          </cell>
        </row>
        <row r="302">
          <cell r="A302">
            <v>90196234</v>
          </cell>
          <cell r="B302" t="str">
            <v>G1</v>
          </cell>
          <cell r="C302" t="str">
            <v>SJ</v>
          </cell>
          <cell r="D302" t="str">
            <v>CEVA</v>
          </cell>
          <cell r="E302" t="str">
            <v>MG-A-08C</v>
          </cell>
          <cell r="F302" t="str">
            <v>EXCENT PARABR</v>
          </cell>
          <cell r="G302" t="str">
            <v>ITW DELFAST</v>
          </cell>
          <cell r="H302">
            <v>144</v>
          </cell>
          <cell r="I302">
            <v>2001</v>
          </cell>
          <cell r="J302">
            <v>0</v>
          </cell>
          <cell r="K302">
            <v>2</v>
          </cell>
          <cell r="L302" t="str">
            <v>GARL.4.G</v>
          </cell>
          <cell r="M302" t="str">
            <v>F24</v>
          </cell>
          <cell r="N302">
            <v>1</v>
          </cell>
          <cell r="O302">
            <v>1</v>
          </cell>
          <cell r="P302">
            <v>2</v>
          </cell>
        </row>
        <row r="303">
          <cell r="A303">
            <v>90224215</v>
          </cell>
          <cell r="B303" t="str">
            <v>G1</v>
          </cell>
          <cell r="C303" t="str">
            <v>PF</v>
          </cell>
          <cell r="D303" t="str">
            <v>CEVA</v>
          </cell>
          <cell r="E303" t="str">
            <v>MG-A-13B</v>
          </cell>
          <cell r="F303" t="str">
            <v>COXIM DIAN CA</v>
          </cell>
          <cell r="G303" t="str">
            <v>NEOBOR</v>
          </cell>
          <cell r="H303">
            <v>400</v>
          </cell>
          <cell r="I303">
            <v>2002</v>
          </cell>
          <cell r="J303">
            <v>0</v>
          </cell>
          <cell r="K303">
            <v>2</v>
          </cell>
          <cell r="L303" t="str">
            <v>GARL.4.G</v>
          </cell>
          <cell r="M303" t="str">
            <v>F23</v>
          </cell>
          <cell r="N303">
            <v>1</v>
          </cell>
          <cell r="O303">
            <v>1</v>
          </cell>
          <cell r="P303">
            <v>2</v>
          </cell>
        </row>
        <row r="304">
          <cell r="A304">
            <v>90224215</v>
          </cell>
          <cell r="B304" t="str">
            <v>G1</v>
          </cell>
          <cell r="D304" t="str">
            <v>CEVA</v>
          </cell>
          <cell r="E304" t="str">
            <v>MG-B-12B</v>
          </cell>
          <cell r="F304" t="str">
            <v>COXIM DIAN CA</v>
          </cell>
          <cell r="G304" t="str">
            <v>NEOBOR</v>
          </cell>
          <cell r="H304">
            <v>400</v>
          </cell>
          <cell r="I304">
            <v>2002</v>
          </cell>
          <cell r="J304">
            <v>0</v>
          </cell>
          <cell r="K304">
            <v>3</v>
          </cell>
          <cell r="L304" t="str">
            <v>GARL.4.G</v>
          </cell>
        </row>
        <row r="305">
          <cell r="A305">
            <v>90225737</v>
          </cell>
          <cell r="B305" t="str">
            <v>G1</v>
          </cell>
          <cell r="C305" t="str">
            <v>PF</v>
          </cell>
          <cell r="D305" t="str">
            <v>CEVA</v>
          </cell>
          <cell r="E305" t="str">
            <v>MG-A-05C</v>
          </cell>
          <cell r="F305" t="str">
            <v>SUPORTE</v>
          </cell>
          <cell r="G305" t="str">
            <v>FANANDRI</v>
          </cell>
          <cell r="H305">
            <v>1500</v>
          </cell>
          <cell r="I305">
            <v>2001</v>
          </cell>
          <cell r="J305">
            <v>0</v>
          </cell>
          <cell r="K305">
            <v>1</v>
          </cell>
          <cell r="L305" t="str">
            <v>GARL.4.G</v>
          </cell>
          <cell r="M305" t="str">
            <v>F23</v>
          </cell>
          <cell r="N305">
            <v>1</v>
          </cell>
          <cell r="O305">
            <v>1</v>
          </cell>
          <cell r="P305">
            <v>2</v>
          </cell>
        </row>
        <row r="306">
          <cell r="A306">
            <v>90227753</v>
          </cell>
          <cell r="B306" t="str">
            <v>G1</v>
          </cell>
          <cell r="C306" t="str">
            <v>PF</v>
          </cell>
          <cell r="D306" t="str">
            <v>CEVA</v>
          </cell>
          <cell r="E306" t="str">
            <v>GARL.4.G</v>
          </cell>
          <cell r="F306" t="str">
            <v>PORCA ESPE</v>
          </cell>
          <cell r="G306" t="str">
            <v>A RAYMON</v>
          </cell>
          <cell r="H306">
            <v>1500</v>
          </cell>
          <cell r="I306">
            <v>2001</v>
          </cell>
          <cell r="J306">
            <v>0</v>
          </cell>
          <cell r="K306">
            <v>1</v>
          </cell>
          <cell r="L306" t="str">
            <v>GARL.4.G</v>
          </cell>
          <cell r="M306" t="str">
            <v>F24</v>
          </cell>
          <cell r="N306">
            <v>1</v>
          </cell>
          <cell r="O306">
            <v>1</v>
          </cell>
          <cell r="P306">
            <v>2</v>
          </cell>
        </row>
        <row r="307">
          <cell r="A307">
            <v>90228223</v>
          </cell>
          <cell r="B307" t="str">
            <v>G1</v>
          </cell>
          <cell r="C307" t="str">
            <v>PN</v>
          </cell>
          <cell r="D307" t="str">
            <v>CEVA</v>
          </cell>
          <cell r="E307" t="str">
            <v>MG-A-03B</v>
          </cell>
          <cell r="F307" t="str">
            <v>RETENTOR DA BATERIA</v>
          </cell>
          <cell r="G307" t="str">
            <v>BAPTISTUCCI</v>
          </cell>
          <cell r="H307">
            <v>200</v>
          </cell>
          <cell r="I307">
            <v>2001</v>
          </cell>
          <cell r="J307">
            <v>0</v>
          </cell>
          <cell r="K307">
            <v>1</v>
          </cell>
          <cell r="L307" t="str">
            <v>GARL.4.G</v>
          </cell>
          <cell r="M307" t="str">
            <v>F23</v>
          </cell>
          <cell r="N307">
            <v>1</v>
          </cell>
          <cell r="O307">
            <v>1</v>
          </cell>
          <cell r="P307">
            <v>5</v>
          </cell>
        </row>
        <row r="308">
          <cell r="A308">
            <v>90230960</v>
          </cell>
          <cell r="B308" t="str">
            <v>G1</v>
          </cell>
          <cell r="C308" t="str">
            <v>PN</v>
          </cell>
          <cell r="D308" t="str">
            <v>CEVA</v>
          </cell>
          <cell r="E308" t="str">
            <v>GARL.4.G</v>
          </cell>
          <cell r="F308" t="str">
            <v>PORCA EXPANS</v>
          </cell>
          <cell r="G308" t="str">
            <v>A RAYMON</v>
          </cell>
          <cell r="H308">
            <v>2500</v>
          </cell>
          <cell r="I308">
            <v>2001</v>
          </cell>
          <cell r="J308">
            <v>0</v>
          </cell>
          <cell r="K308">
            <v>1</v>
          </cell>
          <cell r="L308" t="str">
            <v>GARL.4.G</v>
          </cell>
          <cell r="M308" t="str">
            <v>F23</v>
          </cell>
          <cell r="N308">
            <v>1</v>
          </cell>
          <cell r="O308">
            <v>1</v>
          </cell>
          <cell r="P308">
            <v>5</v>
          </cell>
        </row>
        <row r="309">
          <cell r="A309">
            <v>90242902</v>
          </cell>
          <cell r="B309" t="str">
            <v>G1</v>
          </cell>
          <cell r="C309" t="str">
            <v>PF</v>
          </cell>
          <cell r="D309" t="str">
            <v>CEVA</v>
          </cell>
          <cell r="E309" t="str">
            <v>MG-A-02B</v>
          </cell>
          <cell r="F309" t="str">
            <v>CABO MASSA</v>
          </cell>
          <cell r="G309" t="str">
            <v>CIAFUNDI</v>
          </cell>
          <cell r="H309">
            <v>400</v>
          </cell>
          <cell r="I309">
            <v>2002</v>
          </cell>
          <cell r="J309">
            <v>0</v>
          </cell>
          <cell r="K309">
            <v>1</v>
          </cell>
          <cell r="L309" t="str">
            <v>GARL.4.G</v>
          </cell>
          <cell r="M309" t="str">
            <v>F23</v>
          </cell>
          <cell r="N309">
            <v>1</v>
          </cell>
          <cell r="O309">
            <v>1</v>
          </cell>
          <cell r="P309">
            <v>2</v>
          </cell>
        </row>
        <row r="310">
          <cell r="A310">
            <v>90243382</v>
          </cell>
          <cell r="B310" t="str">
            <v>G1</v>
          </cell>
          <cell r="C310" t="str">
            <v>PF</v>
          </cell>
          <cell r="D310" t="str">
            <v>CEVA</v>
          </cell>
          <cell r="E310" t="str">
            <v>GARL.4.G</v>
          </cell>
          <cell r="F310" t="str">
            <v xml:space="preserve"> PRESILHA</v>
          </cell>
          <cell r="G310" t="str">
            <v xml:space="preserve"> A RAYMON </v>
          </cell>
          <cell r="H310">
            <v>2000</v>
          </cell>
          <cell r="I310">
            <v>2001</v>
          </cell>
          <cell r="J310">
            <v>0</v>
          </cell>
          <cell r="K310">
            <v>1</v>
          </cell>
          <cell r="L310" t="str">
            <v>GARL.4.G</v>
          </cell>
          <cell r="M310" t="str">
            <v>F23</v>
          </cell>
          <cell r="N310">
            <v>1</v>
          </cell>
          <cell r="O310">
            <v>1</v>
          </cell>
          <cell r="P310">
            <v>5</v>
          </cell>
        </row>
        <row r="311">
          <cell r="A311">
            <v>90244334</v>
          </cell>
          <cell r="B311" t="str">
            <v>G1</v>
          </cell>
          <cell r="C311" t="str">
            <v>PF</v>
          </cell>
          <cell r="D311" t="str">
            <v>CEVA</v>
          </cell>
          <cell r="E311" t="str">
            <v>MG-A-12C</v>
          </cell>
          <cell r="F311" t="str">
            <v>COX BOOST PR</v>
          </cell>
          <cell r="G311" t="str">
            <v>SILIBOR</v>
          </cell>
          <cell r="H311">
            <v>3000</v>
          </cell>
          <cell r="I311">
            <v>2001</v>
          </cell>
          <cell r="J311">
            <v>0</v>
          </cell>
          <cell r="K311">
            <v>1</v>
          </cell>
          <cell r="L311" t="str">
            <v>GARL.4.G</v>
          </cell>
          <cell r="M311" t="str">
            <v>F23</v>
          </cell>
          <cell r="N311">
            <v>1</v>
          </cell>
          <cell r="O311">
            <v>1</v>
          </cell>
          <cell r="P311">
            <v>5</v>
          </cell>
        </row>
        <row r="312">
          <cell r="A312">
            <v>90246867</v>
          </cell>
          <cell r="B312" t="str">
            <v>G1</v>
          </cell>
          <cell r="C312" t="str">
            <v>PF</v>
          </cell>
          <cell r="D312" t="str">
            <v>CEVA</v>
          </cell>
          <cell r="E312" t="str">
            <v>MG-A-03C</v>
          </cell>
          <cell r="F312" t="str">
            <v>SUPORTE HASTE COFRE</v>
          </cell>
          <cell r="G312" t="str">
            <v>A RAYMON</v>
          </cell>
          <cell r="H312">
            <v>700</v>
          </cell>
          <cell r="I312">
            <v>2001</v>
          </cell>
          <cell r="J312">
            <v>0</v>
          </cell>
          <cell r="K312">
            <v>1</v>
          </cell>
          <cell r="L312" t="str">
            <v>GARL.4.G</v>
          </cell>
          <cell r="M312" t="str">
            <v>F23</v>
          </cell>
          <cell r="N312">
            <v>2</v>
          </cell>
          <cell r="O312">
            <v>1</v>
          </cell>
          <cell r="P312">
            <v>2</v>
          </cell>
        </row>
        <row r="313">
          <cell r="A313">
            <v>90278906</v>
          </cell>
          <cell r="B313" t="str">
            <v>G1</v>
          </cell>
          <cell r="C313" t="str">
            <v>PF</v>
          </cell>
          <cell r="D313" t="str">
            <v>CEVA</v>
          </cell>
          <cell r="E313" t="str">
            <v>MG-A-11C</v>
          </cell>
          <cell r="F313" t="str">
            <v>PRESILHA</v>
          </cell>
          <cell r="G313" t="str">
            <v>A RAYMOND</v>
          </cell>
          <cell r="H313">
            <v>1500</v>
          </cell>
          <cell r="I313">
            <v>2001</v>
          </cell>
          <cell r="J313">
            <v>0</v>
          </cell>
          <cell r="K313">
            <v>1</v>
          </cell>
          <cell r="L313" t="str">
            <v>GARL.4.G</v>
          </cell>
          <cell r="M313" t="str">
            <v>F23</v>
          </cell>
          <cell r="N313">
            <v>4</v>
          </cell>
          <cell r="O313">
            <v>1</v>
          </cell>
          <cell r="P313">
            <v>2</v>
          </cell>
        </row>
        <row r="314">
          <cell r="A314">
            <v>90286371</v>
          </cell>
          <cell r="B314" t="str">
            <v>G1</v>
          </cell>
          <cell r="C314" t="str">
            <v>PF</v>
          </cell>
          <cell r="D314" t="str">
            <v>CEVA</v>
          </cell>
          <cell r="E314" t="str">
            <v>MG-A-16C</v>
          </cell>
          <cell r="F314" t="str">
            <v>ACAB MOLA TT</v>
          </cell>
          <cell r="G314" t="str">
            <v>UNITUBE</v>
          </cell>
          <cell r="H314">
            <v>60</v>
          </cell>
          <cell r="I314">
            <v>2002</v>
          </cell>
          <cell r="J314">
            <v>0</v>
          </cell>
          <cell r="K314">
            <v>2</v>
          </cell>
          <cell r="L314" t="str">
            <v>GARL.4.G</v>
          </cell>
          <cell r="M314" t="str">
            <v>F23</v>
          </cell>
          <cell r="N314">
            <v>2</v>
          </cell>
          <cell r="O314">
            <v>1</v>
          </cell>
          <cell r="P314">
            <v>2</v>
          </cell>
        </row>
        <row r="315">
          <cell r="A315">
            <v>90287467</v>
          </cell>
          <cell r="B315" t="str">
            <v>G1</v>
          </cell>
          <cell r="D315" t="str">
            <v>CEVA</v>
          </cell>
          <cell r="E315" t="str">
            <v>MG-A-09C</v>
          </cell>
          <cell r="F315" t="str">
            <v>PORCA</v>
          </cell>
          <cell r="G315" t="str">
            <v>A RAYMOND</v>
          </cell>
          <cell r="H315">
            <v>3000</v>
          </cell>
          <cell r="I315">
            <v>2001</v>
          </cell>
          <cell r="J315">
            <v>0</v>
          </cell>
          <cell r="K315">
            <v>1</v>
          </cell>
          <cell r="L315" t="str">
            <v>GARL.4.G</v>
          </cell>
        </row>
        <row r="316">
          <cell r="A316">
            <v>90289265</v>
          </cell>
          <cell r="B316" t="str">
            <v>G1</v>
          </cell>
          <cell r="C316" t="str">
            <v>PF</v>
          </cell>
          <cell r="D316" t="str">
            <v>CEVA</v>
          </cell>
          <cell r="E316" t="str">
            <v>MG-A-08C</v>
          </cell>
          <cell r="F316" t="str">
            <v>PRESILHA</v>
          </cell>
          <cell r="G316" t="str">
            <v>A RAYMOND</v>
          </cell>
          <cell r="H316">
            <v>700</v>
          </cell>
          <cell r="I316">
            <v>2001</v>
          </cell>
          <cell r="J316">
            <v>0</v>
          </cell>
          <cell r="K316">
            <v>1</v>
          </cell>
          <cell r="L316" t="str">
            <v>GARL.4.G</v>
          </cell>
          <cell r="M316" t="str">
            <v>F24</v>
          </cell>
          <cell r="N316">
            <v>3</v>
          </cell>
          <cell r="O316">
            <v>1</v>
          </cell>
          <cell r="P316">
            <v>2</v>
          </cell>
        </row>
        <row r="317">
          <cell r="A317">
            <v>90289265</v>
          </cell>
          <cell r="B317" t="str">
            <v>G1</v>
          </cell>
          <cell r="C317" t="str">
            <v>PF</v>
          </cell>
          <cell r="D317" t="str">
            <v>CEVA</v>
          </cell>
          <cell r="E317" t="str">
            <v>GARL.4.G</v>
          </cell>
          <cell r="F317" t="str">
            <v>PRESILHA</v>
          </cell>
          <cell r="G317" t="str">
            <v>A RAYMOND</v>
          </cell>
          <cell r="H317">
            <v>700</v>
          </cell>
          <cell r="I317">
            <v>2001</v>
          </cell>
          <cell r="J317">
            <v>0</v>
          </cell>
          <cell r="K317">
            <v>1</v>
          </cell>
          <cell r="L317" t="str">
            <v>GARL.4.G</v>
          </cell>
          <cell r="M317" t="str">
            <v>F24</v>
          </cell>
          <cell r="N317">
            <v>3</v>
          </cell>
          <cell r="O317">
            <v>1</v>
          </cell>
          <cell r="P317">
            <v>2</v>
          </cell>
        </row>
        <row r="318">
          <cell r="A318">
            <v>90299232</v>
          </cell>
          <cell r="B318" t="str">
            <v>G1</v>
          </cell>
          <cell r="C318" t="str">
            <v>TC</v>
          </cell>
          <cell r="D318" t="str">
            <v>CEVA</v>
          </cell>
          <cell r="E318" t="str">
            <v>MG-A-14C</v>
          </cell>
          <cell r="F318" t="str">
            <v>PRESILHA-C</v>
          </cell>
          <cell r="G318" t="str">
            <v>A RAYMOND</v>
          </cell>
          <cell r="H318">
            <v>600</v>
          </cell>
          <cell r="I318">
            <v>2002</v>
          </cell>
          <cell r="J318">
            <v>0</v>
          </cell>
          <cell r="K318">
            <v>1</v>
          </cell>
          <cell r="L318" t="str">
            <v>GARL.4.G</v>
          </cell>
          <cell r="M318" t="str">
            <v>F23</v>
          </cell>
        </row>
        <row r="319">
          <cell r="A319">
            <v>90305189</v>
          </cell>
          <cell r="B319" t="str">
            <v>G1</v>
          </cell>
          <cell r="C319" t="str">
            <v>PF</v>
          </cell>
          <cell r="D319" t="str">
            <v>CEVA</v>
          </cell>
          <cell r="E319" t="str">
            <v>MG-A-05C</v>
          </cell>
          <cell r="F319" t="str">
            <v>TAMPAO</v>
          </cell>
          <cell r="G319" t="str">
            <v>SILIBOR</v>
          </cell>
          <cell r="H319">
            <v>400</v>
          </cell>
          <cell r="I319">
            <v>2001</v>
          </cell>
          <cell r="J319">
            <v>0</v>
          </cell>
          <cell r="K319">
            <v>2</v>
          </cell>
          <cell r="L319" t="str">
            <v>GARL.4.G</v>
          </cell>
          <cell r="M319" t="str">
            <v>F24</v>
          </cell>
          <cell r="N319">
            <v>8</v>
          </cell>
          <cell r="O319">
            <v>2</v>
          </cell>
          <cell r="P319">
            <v>2</v>
          </cell>
        </row>
        <row r="320">
          <cell r="A320">
            <v>90323550</v>
          </cell>
          <cell r="B320" t="str">
            <v>G1</v>
          </cell>
          <cell r="C320" t="str">
            <v>PF</v>
          </cell>
          <cell r="D320" t="str">
            <v>CEVA</v>
          </cell>
          <cell r="E320" t="str">
            <v>MG-A-10C</v>
          </cell>
          <cell r="F320" t="str">
            <v>PO MOLA ESCAP</v>
          </cell>
          <cell r="G320" t="str">
            <v>SPRINGFIX</v>
          </cell>
          <cell r="H320">
            <v>750</v>
          </cell>
          <cell r="I320">
            <v>2001</v>
          </cell>
          <cell r="J320">
            <v>0</v>
          </cell>
          <cell r="K320">
            <v>2</v>
          </cell>
          <cell r="L320" t="str">
            <v>GARL.4.G</v>
          </cell>
          <cell r="M320" t="str">
            <v>F23</v>
          </cell>
          <cell r="N320">
            <v>1</v>
          </cell>
          <cell r="O320">
            <v>1</v>
          </cell>
          <cell r="P320">
            <v>3</v>
          </cell>
        </row>
        <row r="321">
          <cell r="A321">
            <v>90323550</v>
          </cell>
          <cell r="B321" t="str">
            <v>G1</v>
          </cell>
          <cell r="C321" t="str">
            <v>PF</v>
          </cell>
          <cell r="D321" t="str">
            <v>CEVA</v>
          </cell>
          <cell r="E321" t="str">
            <v>MG-A-10C</v>
          </cell>
          <cell r="F321" t="str">
            <v>PO MOLA ESCAP</v>
          </cell>
          <cell r="G321" t="str">
            <v>SPRINGFIX</v>
          </cell>
          <cell r="H321">
            <v>750</v>
          </cell>
          <cell r="I321">
            <v>2001</v>
          </cell>
          <cell r="J321">
            <v>0</v>
          </cell>
          <cell r="K321">
            <v>2</v>
          </cell>
          <cell r="L321" t="str">
            <v>GARL.4.G</v>
          </cell>
          <cell r="M321" t="str">
            <v>F23</v>
          </cell>
          <cell r="N321">
            <v>1</v>
          </cell>
          <cell r="O321">
            <v>1</v>
          </cell>
          <cell r="P321">
            <v>3</v>
          </cell>
        </row>
        <row r="322">
          <cell r="A322">
            <v>90334079</v>
          </cell>
          <cell r="B322" t="str">
            <v>G1</v>
          </cell>
          <cell r="C322" t="str">
            <v>SJ</v>
          </cell>
          <cell r="D322" t="str">
            <v>CEVA</v>
          </cell>
          <cell r="E322" t="str">
            <v>MG-A-06C</v>
          </cell>
          <cell r="F322" t="str">
            <v xml:space="preserve"> PRES FRE DIAN</v>
          </cell>
          <cell r="G322" t="str">
            <v>ITW DELFAST</v>
          </cell>
          <cell r="H322">
            <v>750</v>
          </cell>
          <cell r="I322">
            <v>2001</v>
          </cell>
          <cell r="J322">
            <v>0</v>
          </cell>
          <cell r="K322">
            <v>2</v>
          </cell>
          <cell r="L322" t="str">
            <v>GARL.4.G</v>
          </cell>
          <cell r="M322" t="str">
            <v>F24</v>
          </cell>
          <cell r="N322">
            <v>1</v>
          </cell>
          <cell r="O322">
            <v>1</v>
          </cell>
          <cell r="P322">
            <v>2</v>
          </cell>
        </row>
        <row r="323">
          <cell r="A323">
            <v>90335159</v>
          </cell>
          <cell r="B323" t="str">
            <v>G1</v>
          </cell>
          <cell r="C323" t="str">
            <v>PF</v>
          </cell>
          <cell r="D323" t="str">
            <v>CEVA</v>
          </cell>
          <cell r="E323" t="str">
            <v>MG-A-12C</v>
          </cell>
          <cell r="F323" t="str">
            <v>GRAMPO DHI</v>
          </cell>
          <cell r="G323" t="str">
            <v>GRAMPOS ACO</v>
          </cell>
          <cell r="H323">
            <v>600</v>
          </cell>
          <cell r="I323">
            <v>2001</v>
          </cell>
          <cell r="J323">
            <v>0</v>
          </cell>
          <cell r="K323">
            <v>1</v>
          </cell>
          <cell r="L323" t="str">
            <v>GARL.4.G</v>
          </cell>
          <cell r="M323" t="str">
            <v>F23</v>
          </cell>
          <cell r="N323">
            <v>1</v>
          </cell>
          <cell r="O323">
            <v>1</v>
          </cell>
          <cell r="P323">
            <v>2</v>
          </cell>
        </row>
        <row r="324">
          <cell r="A324">
            <v>90355463</v>
          </cell>
          <cell r="B324" t="str">
            <v>G1</v>
          </cell>
          <cell r="C324" t="str">
            <v>RO</v>
          </cell>
          <cell r="D324" t="str">
            <v>CEVA</v>
          </cell>
          <cell r="E324" t="str">
            <v>MG-A-02B</v>
          </cell>
          <cell r="F324" t="str">
            <v>INTERRUPTO</v>
          </cell>
          <cell r="G324" t="str">
            <v>IKRO COMPONE</v>
          </cell>
          <cell r="H324">
            <v>50</v>
          </cell>
          <cell r="I324">
            <v>2001</v>
          </cell>
          <cell r="J324">
            <v>0</v>
          </cell>
          <cell r="L324" t="str">
            <v>GARL.4.G</v>
          </cell>
          <cell r="M324" t="str">
            <v>F23</v>
          </cell>
          <cell r="N324">
            <v>1</v>
          </cell>
          <cell r="O324">
            <v>1</v>
          </cell>
          <cell r="P324">
            <v>2</v>
          </cell>
        </row>
        <row r="325">
          <cell r="A325">
            <v>90377951</v>
          </cell>
          <cell r="B325" t="str">
            <v>G1</v>
          </cell>
          <cell r="C325" t="str">
            <v>RO</v>
          </cell>
          <cell r="D325" t="str">
            <v>CEVA</v>
          </cell>
          <cell r="E325" t="str">
            <v>MG-A-04C</v>
          </cell>
          <cell r="F325" t="str">
            <v>PORCA ENCH</v>
          </cell>
          <cell r="G325" t="str">
            <v>A RAYMOND</v>
          </cell>
          <cell r="H325">
            <v>3000</v>
          </cell>
          <cell r="I325">
            <v>2001</v>
          </cell>
          <cell r="J325">
            <v>0</v>
          </cell>
          <cell r="K325">
            <v>1</v>
          </cell>
          <cell r="L325" t="str">
            <v>GARL.4.G</v>
          </cell>
          <cell r="M325" t="str">
            <v>F24</v>
          </cell>
          <cell r="N325">
            <v>1</v>
          </cell>
          <cell r="O325">
            <v>1</v>
          </cell>
          <cell r="P325">
            <v>2</v>
          </cell>
        </row>
        <row r="326">
          <cell r="A326">
            <v>90377951</v>
          </cell>
          <cell r="B326" t="str">
            <v>G1</v>
          </cell>
          <cell r="C326" t="str">
            <v>RO</v>
          </cell>
          <cell r="D326" t="str">
            <v>CEVA</v>
          </cell>
          <cell r="E326" t="str">
            <v>MG-A-04C</v>
          </cell>
          <cell r="F326" t="str">
            <v>PORCA ENCH</v>
          </cell>
          <cell r="G326" t="str">
            <v>A RAYMOND</v>
          </cell>
          <cell r="H326">
            <v>3000</v>
          </cell>
          <cell r="I326">
            <v>2001</v>
          </cell>
          <cell r="J326">
            <v>0</v>
          </cell>
          <cell r="K326">
            <v>1</v>
          </cell>
          <cell r="L326" t="str">
            <v>GARL.4.G</v>
          </cell>
          <cell r="M326" t="str">
            <v>F23</v>
          </cell>
          <cell r="N326">
            <v>1</v>
          </cell>
          <cell r="O326">
            <v>1</v>
          </cell>
          <cell r="P326">
            <v>2</v>
          </cell>
        </row>
        <row r="327">
          <cell r="A327">
            <v>90426612</v>
          </cell>
          <cell r="B327" t="str">
            <v>G1</v>
          </cell>
          <cell r="C327" t="str">
            <v>SJ</v>
          </cell>
          <cell r="D327" t="str">
            <v>CEVA</v>
          </cell>
          <cell r="E327" t="str">
            <v>MG-A-14B</v>
          </cell>
          <cell r="F327" t="str">
            <v>PORCA-MANC</v>
          </cell>
          <cell r="G327" t="str">
            <v>A RAYMON</v>
          </cell>
          <cell r="H327">
            <v>600</v>
          </cell>
          <cell r="I327">
            <v>2002</v>
          </cell>
          <cell r="J327">
            <v>0</v>
          </cell>
          <cell r="K327">
            <v>1</v>
          </cell>
          <cell r="L327" t="str">
            <v>GARL.4.G</v>
          </cell>
          <cell r="M327" t="str">
            <v>F23</v>
          </cell>
          <cell r="N327">
            <v>1</v>
          </cell>
          <cell r="O327">
            <v>1</v>
          </cell>
          <cell r="P327">
            <v>2</v>
          </cell>
        </row>
        <row r="328">
          <cell r="A328">
            <v>90434998</v>
          </cell>
          <cell r="B328" t="str">
            <v>G1</v>
          </cell>
          <cell r="C328" t="str">
            <v>SJ</v>
          </cell>
          <cell r="D328" t="str">
            <v>CEVA</v>
          </cell>
          <cell r="E328" t="str">
            <v>MG-A-10C</v>
          </cell>
          <cell r="F328" t="str">
            <v>COBERTURA-</v>
          </cell>
          <cell r="G328" t="str">
            <v>A RAYMOND</v>
          </cell>
          <cell r="H328">
            <v>600</v>
          </cell>
          <cell r="I328">
            <v>2002</v>
          </cell>
          <cell r="J328">
            <v>0</v>
          </cell>
          <cell r="K328">
            <v>1</v>
          </cell>
          <cell r="L328" t="str">
            <v>GARL.4.G</v>
          </cell>
          <cell r="M328" t="str">
            <v>F24</v>
          </cell>
          <cell r="N328">
            <v>1</v>
          </cell>
          <cell r="O328">
            <v>1</v>
          </cell>
          <cell r="P328">
            <v>2</v>
          </cell>
        </row>
        <row r="329">
          <cell r="A329">
            <v>90445490</v>
          </cell>
          <cell r="B329" t="str">
            <v>G1</v>
          </cell>
          <cell r="C329" t="str">
            <v>PN</v>
          </cell>
          <cell r="D329" t="str">
            <v>CEVA</v>
          </cell>
          <cell r="E329" t="str">
            <v>MG-A-06C</v>
          </cell>
          <cell r="F329" t="str">
            <v>BRAÇ TUB CÂNI</v>
          </cell>
          <cell r="G329" t="str">
            <v>ETABLISSEMEN</v>
          </cell>
          <cell r="H329">
            <v>1000</v>
          </cell>
          <cell r="I329">
            <v>2001</v>
          </cell>
          <cell r="J329">
            <v>0</v>
          </cell>
          <cell r="K329">
            <v>1</v>
          </cell>
          <cell r="L329" t="str">
            <v>GARL.4.G</v>
          </cell>
          <cell r="N329">
            <v>1</v>
          </cell>
          <cell r="O329">
            <v>1</v>
          </cell>
          <cell r="P329">
            <v>2</v>
          </cell>
        </row>
        <row r="330">
          <cell r="A330">
            <v>90463698</v>
          </cell>
          <cell r="B330" t="str">
            <v>G1</v>
          </cell>
          <cell r="C330" t="str">
            <v>RO</v>
          </cell>
          <cell r="D330" t="str">
            <v>CEVA</v>
          </cell>
          <cell r="E330" t="str">
            <v>GARL.4.G</v>
          </cell>
          <cell r="F330" t="str">
            <v>BATENTE</v>
          </cell>
          <cell r="G330" t="str">
            <v>NEOBOR</v>
          </cell>
          <cell r="H330">
            <v>200</v>
          </cell>
          <cell r="I330">
            <v>2002</v>
          </cell>
          <cell r="J330">
            <v>0</v>
          </cell>
          <cell r="K330">
            <v>3</v>
          </cell>
          <cell r="L330" t="str">
            <v>GARL.4.G</v>
          </cell>
          <cell r="M330" t="str">
            <v>F23</v>
          </cell>
          <cell r="N330">
            <v>1</v>
          </cell>
          <cell r="O330">
            <v>1</v>
          </cell>
          <cell r="P330">
            <v>5</v>
          </cell>
        </row>
        <row r="331">
          <cell r="A331">
            <v>90466465</v>
          </cell>
          <cell r="B331" t="str">
            <v>G1</v>
          </cell>
          <cell r="C331" t="str">
            <v>SJ</v>
          </cell>
          <cell r="D331" t="str">
            <v>CEVA</v>
          </cell>
          <cell r="E331" t="str">
            <v>MG-A-05C</v>
          </cell>
          <cell r="F331" t="str">
            <v>ANEL TUB CÂNI</v>
          </cell>
          <cell r="G331" t="str">
            <v>SILIBOR</v>
          </cell>
          <cell r="H331">
            <v>200</v>
          </cell>
          <cell r="I331">
            <v>2001</v>
          </cell>
          <cell r="J331">
            <v>0</v>
          </cell>
          <cell r="K331">
            <v>1</v>
          </cell>
          <cell r="L331" t="str">
            <v>GARL.4.G</v>
          </cell>
          <cell r="M331" t="str">
            <v>F24</v>
          </cell>
          <cell r="N331">
            <v>1</v>
          </cell>
          <cell r="O331">
            <v>1</v>
          </cell>
          <cell r="P331">
            <v>2</v>
          </cell>
        </row>
        <row r="332">
          <cell r="A332">
            <v>90466466</v>
          </cell>
          <cell r="B332" t="str">
            <v>G1</v>
          </cell>
          <cell r="C332" t="str">
            <v>SJ</v>
          </cell>
          <cell r="D332" t="str">
            <v>CEVA</v>
          </cell>
          <cell r="E332" t="str">
            <v>MG-A-05C</v>
          </cell>
          <cell r="F332" t="str">
            <v>ANEL BORRA</v>
          </cell>
          <cell r="G332" t="str">
            <v>SILIBOR</v>
          </cell>
          <cell r="H332">
            <v>300</v>
          </cell>
          <cell r="I332">
            <v>2001</v>
          </cell>
          <cell r="J332">
            <v>0</v>
          </cell>
          <cell r="K332">
            <v>1</v>
          </cell>
          <cell r="L332" t="str">
            <v>GARL.4.G</v>
          </cell>
          <cell r="M332" t="str">
            <v>F24</v>
          </cell>
          <cell r="N332">
            <v>1</v>
          </cell>
          <cell r="O332">
            <v>1</v>
          </cell>
          <cell r="P332">
            <v>2</v>
          </cell>
        </row>
        <row r="333">
          <cell r="A333">
            <v>90473976</v>
          </cell>
          <cell r="B333" t="str">
            <v>G1</v>
          </cell>
          <cell r="C333" t="str">
            <v>SJ</v>
          </cell>
          <cell r="D333" t="str">
            <v>CEVA</v>
          </cell>
          <cell r="E333" t="str">
            <v>MG-A-16B</v>
          </cell>
          <cell r="F333" t="str">
            <v>PF COL DIREÇÃ</v>
          </cell>
          <cell r="G333" t="str">
            <v>MAFISA</v>
          </cell>
          <cell r="H333">
            <v>800</v>
          </cell>
          <cell r="I333">
            <v>2002</v>
          </cell>
          <cell r="J333">
            <v>0</v>
          </cell>
          <cell r="K333">
            <v>1</v>
          </cell>
          <cell r="L333" t="str">
            <v>GARL.4.G</v>
          </cell>
          <cell r="M333" t="str">
            <v>F24</v>
          </cell>
          <cell r="N333">
            <v>1</v>
          </cell>
          <cell r="O333">
            <v>1</v>
          </cell>
          <cell r="P333">
            <v>2</v>
          </cell>
        </row>
        <row r="334">
          <cell r="A334">
            <v>90559606</v>
          </cell>
          <cell r="B334" t="str">
            <v>G1</v>
          </cell>
          <cell r="C334" t="str">
            <v>GS</v>
          </cell>
          <cell r="D334" t="str">
            <v>CEVA</v>
          </cell>
          <cell r="E334" t="str">
            <v>MG-A-11C</v>
          </cell>
          <cell r="F334" t="str">
            <v>PASSAMURO</v>
          </cell>
          <cell r="G334" t="str">
            <v>PRODUFLEX</v>
          </cell>
          <cell r="H334">
            <v>200</v>
          </cell>
          <cell r="I334">
            <v>2001</v>
          </cell>
          <cell r="J334">
            <v>0</v>
          </cell>
          <cell r="K334">
            <v>1</v>
          </cell>
          <cell r="L334" t="str">
            <v>GARL.4.G</v>
          </cell>
          <cell r="M334" t="str">
            <v>F23</v>
          </cell>
        </row>
        <row r="335">
          <cell r="A335">
            <v>90560015</v>
          </cell>
          <cell r="B335" t="str">
            <v>G1</v>
          </cell>
          <cell r="C335" t="str">
            <v>GS</v>
          </cell>
          <cell r="D335" t="str">
            <v>CEVA</v>
          </cell>
          <cell r="E335" t="str">
            <v>MG-A-04C</v>
          </cell>
          <cell r="F335" t="str">
            <v>BUJAO</v>
          </cell>
          <cell r="G335" t="str">
            <v>A RAYMOND</v>
          </cell>
          <cell r="H335">
            <v>500</v>
          </cell>
          <cell r="I335">
            <v>2001</v>
          </cell>
          <cell r="J335">
            <v>0</v>
          </cell>
          <cell r="K335">
            <v>1</v>
          </cell>
          <cell r="L335" t="str">
            <v>GARL.4.G</v>
          </cell>
          <cell r="M335" t="str">
            <v>F23</v>
          </cell>
        </row>
        <row r="336">
          <cell r="A336">
            <v>90568522</v>
          </cell>
          <cell r="B336" t="str">
            <v>G1</v>
          </cell>
          <cell r="C336" t="str">
            <v>GS</v>
          </cell>
          <cell r="D336" t="str">
            <v>CEVA</v>
          </cell>
          <cell r="E336" t="str">
            <v>GARL.4.G</v>
          </cell>
          <cell r="F336" t="str">
            <v>CINTA DO CHICOTE</v>
          </cell>
          <cell r="G336" t="str">
            <v>A RAYMON</v>
          </cell>
          <cell r="H336">
            <v>300</v>
          </cell>
          <cell r="I336">
            <v>2001</v>
          </cell>
          <cell r="J336">
            <v>0</v>
          </cell>
          <cell r="K336">
            <v>1</v>
          </cell>
          <cell r="L336" t="str">
            <v>GARL.4.G</v>
          </cell>
          <cell r="M336" t="str">
            <v>F23</v>
          </cell>
        </row>
        <row r="337">
          <cell r="A337">
            <v>90572967</v>
          </cell>
          <cell r="B337" t="str">
            <v>G1</v>
          </cell>
          <cell r="C337" t="str">
            <v>GS</v>
          </cell>
          <cell r="D337" t="str">
            <v>CEVA</v>
          </cell>
          <cell r="E337" t="str">
            <v>MG-A-15C</v>
          </cell>
          <cell r="F337" t="str">
            <v>BRAÇ RES DHI</v>
          </cell>
          <cell r="G337" t="str">
            <v>PROGERAL</v>
          </cell>
          <cell r="H337">
            <v>300</v>
          </cell>
          <cell r="I337">
            <v>2002</v>
          </cell>
          <cell r="J337">
            <v>0</v>
          </cell>
          <cell r="K337">
            <v>1</v>
          </cell>
          <cell r="L337" t="str">
            <v>GARL.4.G</v>
          </cell>
          <cell r="M337" t="str">
            <v>F23</v>
          </cell>
        </row>
        <row r="338">
          <cell r="A338">
            <v>90584804</v>
          </cell>
          <cell r="B338" t="str">
            <v>G1</v>
          </cell>
          <cell r="C338" t="str">
            <v>GS</v>
          </cell>
          <cell r="D338" t="str">
            <v>CEVA</v>
          </cell>
          <cell r="E338" t="str">
            <v>GARL.4.G</v>
          </cell>
          <cell r="F338" t="str">
            <v>COXIM PRISMA</v>
          </cell>
          <cell r="G338" t="str">
            <v>PRODUFLEX</v>
          </cell>
          <cell r="H338">
            <v>80</v>
          </cell>
          <cell r="I338">
            <v>2001</v>
          </cell>
          <cell r="J338">
            <v>0</v>
          </cell>
          <cell r="K338">
            <v>4</v>
          </cell>
          <cell r="L338" t="str">
            <v>GARL.4.G</v>
          </cell>
          <cell r="M338" t="str">
            <v>F23</v>
          </cell>
        </row>
        <row r="339">
          <cell r="A339">
            <v>93208166</v>
          </cell>
          <cell r="B339" t="str">
            <v>G1</v>
          </cell>
          <cell r="C339" t="str">
            <v>GS</v>
          </cell>
          <cell r="D339" t="str">
            <v>CEVA</v>
          </cell>
          <cell r="E339" t="str">
            <v>MG-A-09C</v>
          </cell>
          <cell r="F339" t="str">
            <v>BOTAO</v>
          </cell>
          <cell r="G339" t="str">
            <v>A RAYMOND</v>
          </cell>
          <cell r="H339">
            <v>1000</v>
          </cell>
          <cell r="I339">
            <v>2001</v>
          </cell>
          <cell r="J339">
            <v>0</v>
          </cell>
          <cell r="K339">
            <v>1</v>
          </cell>
          <cell r="L339" t="str">
            <v>GARL.4.G</v>
          </cell>
        </row>
        <row r="340">
          <cell r="A340">
            <v>93211173</v>
          </cell>
          <cell r="B340" t="str">
            <v>G1</v>
          </cell>
          <cell r="C340" t="str">
            <v>GS</v>
          </cell>
          <cell r="D340" t="str">
            <v>CEVA</v>
          </cell>
          <cell r="E340" t="str">
            <v>Minomi</v>
          </cell>
          <cell r="F340" t="str">
            <v>LENTE TRANSPARENTE</v>
          </cell>
          <cell r="G340" t="str">
            <v>3M DO BRASIL</v>
          </cell>
          <cell r="H340">
            <v>10000</v>
          </cell>
          <cell r="I340">
            <v>2002</v>
          </cell>
          <cell r="J340">
            <v>0</v>
          </cell>
          <cell r="K340">
            <v>1</v>
          </cell>
          <cell r="L340" t="str">
            <v>GARL.4.G</v>
          </cell>
          <cell r="M340" t="str">
            <v>F23</v>
          </cell>
        </row>
        <row r="341">
          <cell r="A341">
            <v>93215519</v>
          </cell>
          <cell r="B341" t="str">
            <v>G1</v>
          </cell>
          <cell r="C341" t="str">
            <v>GS</v>
          </cell>
          <cell r="D341" t="str">
            <v>CEVA</v>
          </cell>
          <cell r="E341" t="str">
            <v>MG-A-06A</v>
          </cell>
          <cell r="F341" t="str">
            <v>ETQ PRESSÃO PNEUS</v>
          </cell>
          <cell r="G341" t="str">
            <v>JL</v>
          </cell>
          <cell r="H341">
            <v>1000</v>
          </cell>
          <cell r="I341">
            <v>2001</v>
          </cell>
          <cell r="J341">
            <v>0</v>
          </cell>
          <cell r="L341" t="str">
            <v>GARL.4.G</v>
          </cell>
          <cell r="M341" t="str">
            <v>F23</v>
          </cell>
        </row>
        <row r="342">
          <cell r="A342">
            <v>93218125</v>
          </cell>
          <cell r="B342" t="str">
            <v>G1</v>
          </cell>
          <cell r="C342" t="str">
            <v>GS</v>
          </cell>
          <cell r="D342" t="str">
            <v>CEVA</v>
          </cell>
          <cell r="E342" t="str">
            <v>MG-A-12C</v>
          </cell>
          <cell r="F342" t="str">
            <v>ESPAÇADOR</v>
          </cell>
          <cell r="G342" t="str">
            <v>TECNOPLAST</v>
          </cell>
          <cell r="H342">
            <v>700</v>
          </cell>
          <cell r="I342">
            <v>2001</v>
          </cell>
          <cell r="J342">
            <v>0</v>
          </cell>
          <cell r="K342">
            <v>1</v>
          </cell>
          <cell r="L342" t="str">
            <v>GARL.4.G</v>
          </cell>
          <cell r="M342" t="str">
            <v>F23</v>
          </cell>
        </row>
        <row r="343">
          <cell r="A343">
            <v>93218731</v>
          </cell>
          <cell r="B343" t="str">
            <v>G1</v>
          </cell>
          <cell r="C343" t="str">
            <v>GS</v>
          </cell>
          <cell r="D343" t="str">
            <v>CEVA</v>
          </cell>
          <cell r="E343" t="str">
            <v>MG-A-09C</v>
          </cell>
          <cell r="F343" t="str">
            <v>ARRUELA DE</v>
          </cell>
          <cell r="G343" t="str">
            <v>ARRUELA DE</v>
          </cell>
          <cell r="H343">
            <v>3000</v>
          </cell>
          <cell r="I343">
            <v>2001</v>
          </cell>
          <cell r="J343">
            <v>0</v>
          </cell>
          <cell r="K343">
            <v>1</v>
          </cell>
          <cell r="L343" t="str">
            <v>GARL.4.G</v>
          </cell>
          <cell r="M343" t="str">
            <v>F23</v>
          </cell>
        </row>
        <row r="344">
          <cell r="A344">
            <v>93218731</v>
          </cell>
          <cell r="B344" t="str">
            <v>G1</v>
          </cell>
          <cell r="C344" t="str">
            <v>GS</v>
          </cell>
          <cell r="D344" t="str">
            <v>CEVA</v>
          </cell>
          <cell r="E344" t="str">
            <v>MG-A-09C</v>
          </cell>
          <cell r="F344" t="str">
            <v>ARRUELA DE</v>
          </cell>
          <cell r="G344" t="str">
            <v>ARRUELA DE</v>
          </cell>
          <cell r="H344">
            <v>3000</v>
          </cell>
          <cell r="I344">
            <v>2001</v>
          </cell>
          <cell r="J344">
            <v>0</v>
          </cell>
          <cell r="K344">
            <v>1</v>
          </cell>
          <cell r="L344" t="str">
            <v>GARL.4.G</v>
          </cell>
          <cell r="M344" t="str">
            <v>F23</v>
          </cell>
        </row>
        <row r="345">
          <cell r="A345">
            <v>93218731</v>
          </cell>
          <cell r="B345" t="str">
            <v>G1</v>
          </cell>
          <cell r="C345" t="str">
            <v>GS</v>
          </cell>
          <cell r="D345" t="str">
            <v>CEVA</v>
          </cell>
          <cell r="E345" t="str">
            <v>MG-A-09C</v>
          </cell>
          <cell r="F345" t="str">
            <v>ARRUELA DE</v>
          </cell>
          <cell r="G345" t="str">
            <v>ARRUELA DE</v>
          </cell>
          <cell r="H345">
            <v>3000</v>
          </cell>
          <cell r="I345">
            <v>2001</v>
          </cell>
          <cell r="J345">
            <v>0</v>
          </cell>
          <cell r="K345">
            <v>1</v>
          </cell>
          <cell r="L345" t="str">
            <v>GARL.4.G</v>
          </cell>
          <cell r="M345" t="str">
            <v>F23</v>
          </cell>
        </row>
        <row r="346">
          <cell r="A346">
            <v>93218743</v>
          </cell>
          <cell r="B346" t="str">
            <v>G1</v>
          </cell>
          <cell r="C346" t="str">
            <v>GS</v>
          </cell>
          <cell r="D346" t="str">
            <v>CEVA</v>
          </cell>
          <cell r="E346" t="str">
            <v>MG-A-12B</v>
          </cell>
          <cell r="F346" t="str">
            <v>PORCA BAR EST</v>
          </cell>
          <cell r="G346" t="str">
            <v>PARASMO</v>
          </cell>
          <cell r="H346">
            <v>1800</v>
          </cell>
          <cell r="I346">
            <v>2001</v>
          </cell>
          <cell r="J346">
            <v>0</v>
          </cell>
          <cell r="K346">
            <v>1</v>
          </cell>
          <cell r="L346" t="str">
            <v>GARL.4.G</v>
          </cell>
          <cell r="M346" t="str">
            <v>F23</v>
          </cell>
        </row>
        <row r="347">
          <cell r="A347">
            <v>93228991</v>
          </cell>
          <cell r="B347" t="str">
            <v>G1</v>
          </cell>
          <cell r="C347" t="str">
            <v>GS</v>
          </cell>
          <cell r="D347" t="str">
            <v>CEVA</v>
          </cell>
          <cell r="E347" t="str">
            <v>MG-A-09A</v>
          </cell>
          <cell r="F347" t="str">
            <v>ETQ PRESS PR</v>
          </cell>
          <cell r="G347" t="str">
            <v>JL</v>
          </cell>
          <cell r="H347">
            <v>1000</v>
          </cell>
          <cell r="I347">
            <v>2001</v>
          </cell>
          <cell r="J347">
            <v>0</v>
          </cell>
          <cell r="K347">
            <v>1</v>
          </cell>
          <cell r="L347" t="str">
            <v>GARL.4.G</v>
          </cell>
          <cell r="M347" t="str">
            <v>F23</v>
          </cell>
        </row>
        <row r="348">
          <cell r="A348">
            <v>93230916</v>
          </cell>
          <cell r="B348" t="str">
            <v>G1</v>
          </cell>
          <cell r="C348" t="str">
            <v>GS</v>
          </cell>
          <cell r="D348" t="str">
            <v>CEVA</v>
          </cell>
          <cell r="E348" t="str">
            <v>MG-A-09A</v>
          </cell>
          <cell r="F348" t="str">
            <v>ETQ RESERV. GASOLINA</v>
          </cell>
          <cell r="G348" t="str">
            <v>JL INDUSTRIA DE PECA</v>
          </cell>
          <cell r="H348">
            <v>800</v>
          </cell>
          <cell r="I348">
            <v>2001</v>
          </cell>
          <cell r="J348">
            <v>0</v>
          </cell>
          <cell r="K348">
            <v>1</v>
          </cell>
          <cell r="L348" t="str">
            <v>GARL.4.G</v>
          </cell>
          <cell r="M348" t="str">
            <v>F23</v>
          </cell>
        </row>
        <row r="349">
          <cell r="A349">
            <v>93231802</v>
          </cell>
          <cell r="B349" t="str">
            <v>G1</v>
          </cell>
          <cell r="C349" t="str">
            <v>GS</v>
          </cell>
          <cell r="D349" t="str">
            <v>CEVA</v>
          </cell>
          <cell r="E349" t="str">
            <v>MG-A-07C</v>
          </cell>
          <cell r="F349" t="str">
            <v>GUARNICAO</v>
          </cell>
          <cell r="G349" t="str">
            <v>NEOBOR</v>
          </cell>
          <cell r="H349">
            <v>1500</v>
          </cell>
          <cell r="I349">
            <v>2001</v>
          </cell>
          <cell r="J349">
            <v>0</v>
          </cell>
          <cell r="K349">
            <v>1</v>
          </cell>
          <cell r="L349" t="str">
            <v>GARL.4.G</v>
          </cell>
          <cell r="M349" t="str">
            <v>F23</v>
          </cell>
        </row>
        <row r="350">
          <cell r="A350">
            <v>93251956</v>
          </cell>
          <cell r="B350" t="str">
            <v>G1</v>
          </cell>
          <cell r="C350" t="str">
            <v>GS</v>
          </cell>
          <cell r="D350" t="str">
            <v>CEVA</v>
          </cell>
          <cell r="E350" t="str">
            <v>MG-A-08B</v>
          </cell>
          <cell r="F350" t="str">
            <v>PORCA SEXT</v>
          </cell>
          <cell r="G350" t="str">
            <v>PARASMO</v>
          </cell>
          <cell r="H350">
            <v>1500</v>
          </cell>
          <cell r="I350">
            <v>2001</v>
          </cell>
          <cell r="J350">
            <v>0</v>
          </cell>
          <cell r="K350">
            <v>1</v>
          </cell>
          <cell r="L350" t="str">
            <v>GARL.4.G</v>
          </cell>
          <cell r="M350" t="str">
            <v>F23</v>
          </cell>
        </row>
        <row r="351">
          <cell r="A351">
            <v>93251962</v>
          </cell>
          <cell r="B351" t="str">
            <v>G1</v>
          </cell>
          <cell r="C351" t="str">
            <v>GS</v>
          </cell>
          <cell r="D351" t="str">
            <v>CEVA</v>
          </cell>
          <cell r="E351" t="str">
            <v>MG-A-09B</v>
          </cell>
          <cell r="F351" t="str">
            <v>PORCA COCKPIT</v>
          </cell>
          <cell r="G351" t="str">
            <v>PARASMO</v>
          </cell>
          <cell r="H351">
            <v>720</v>
          </cell>
          <cell r="I351">
            <v>2001</v>
          </cell>
          <cell r="J351">
            <v>0</v>
          </cell>
          <cell r="K351">
            <v>4</v>
          </cell>
          <cell r="L351" t="str">
            <v>GARL.4.G</v>
          </cell>
          <cell r="M351" t="str">
            <v>F23</v>
          </cell>
        </row>
        <row r="352">
          <cell r="A352">
            <v>93251990</v>
          </cell>
          <cell r="B352" t="str">
            <v>G1</v>
          </cell>
          <cell r="C352" t="str">
            <v>GS</v>
          </cell>
          <cell r="D352" t="str">
            <v>CEVA</v>
          </cell>
          <cell r="E352" t="str">
            <v>MG-A-03B</v>
          </cell>
          <cell r="F352" t="str">
            <v>ARRUELA</v>
          </cell>
          <cell r="G352" t="str">
            <v>FANANDRI</v>
          </cell>
          <cell r="H352">
            <v>2000</v>
          </cell>
          <cell r="I352">
            <v>2001</v>
          </cell>
          <cell r="J352">
            <v>0</v>
          </cell>
          <cell r="K352">
            <v>2</v>
          </cell>
          <cell r="L352" t="str">
            <v>GARL.4.G</v>
          </cell>
          <cell r="M352" t="str">
            <v>F23</v>
          </cell>
        </row>
        <row r="353">
          <cell r="A353">
            <v>93251990</v>
          </cell>
          <cell r="B353" t="str">
            <v>G1</v>
          </cell>
          <cell r="C353" t="str">
            <v>GS</v>
          </cell>
          <cell r="D353" t="str">
            <v>CEVA</v>
          </cell>
          <cell r="E353" t="str">
            <v>MG-A-03B</v>
          </cell>
          <cell r="F353" t="str">
            <v>ARRUELA</v>
          </cell>
          <cell r="G353" t="str">
            <v>FANANDRI</v>
          </cell>
          <cell r="H353">
            <v>2000</v>
          </cell>
          <cell r="I353">
            <v>2001</v>
          </cell>
          <cell r="J353">
            <v>0</v>
          </cell>
          <cell r="K353">
            <v>2</v>
          </cell>
          <cell r="L353" t="str">
            <v>GARL.4.G</v>
          </cell>
          <cell r="M353" t="str">
            <v>F23</v>
          </cell>
        </row>
        <row r="354">
          <cell r="A354">
            <v>93252009</v>
          </cell>
          <cell r="B354" t="str">
            <v>G1</v>
          </cell>
          <cell r="C354" t="str">
            <v>GS</v>
          </cell>
          <cell r="D354" t="str">
            <v>CEVA</v>
          </cell>
          <cell r="E354" t="str">
            <v>MG-A-03B</v>
          </cell>
          <cell r="F354" t="str">
            <v>PORCA FX CABO MASSA</v>
          </cell>
          <cell r="G354" t="str">
            <v>NEUMAYER TEK</v>
          </cell>
          <cell r="H354">
            <v>2500</v>
          </cell>
          <cell r="I354">
            <v>2001</v>
          </cell>
          <cell r="J354">
            <v>0</v>
          </cell>
          <cell r="K354">
            <v>2</v>
          </cell>
          <cell r="L354" t="str">
            <v>GARL.4.G</v>
          </cell>
          <cell r="M354" t="str">
            <v>F23</v>
          </cell>
        </row>
        <row r="355">
          <cell r="A355">
            <v>93252009</v>
          </cell>
          <cell r="B355" t="str">
            <v>G1</v>
          </cell>
          <cell r="C355" t="str">
            <v>GS</v>
          </cell>
          <cell r="D355" t="str">
            <v>CEVA</v>
          </cell>
          <cell r="E355" t="str">
            <v>MG-A-02A</v>
          </cell>
          <cell r="F355" t="str">
            <v>PORCA FX CABO MASSA</v>
          </cell>
          <cell r="G355" t="str">
            <v>NEUMAYER TEK</v>
          </cell>
          <cell r="H355">
            <v>2500</v>
          </cell>
          <cell r="I355">
            <v>2001</v>
          </cell>
          <cell r="J355">
            <v>0</v>
          </cell>
          <cell r="K355">
            <v>2</v>
          </cell>
          <cell r="L355" t="str">
            <v>GARL.4.G</v>
          </cell>
          <cell r="M355" t="str">
            <v>F23</v>
          </cell>
        </row>
        <row r="356">
          <cell r="A356">
            <v>93252009</v>
          </cell>
          <cell r="B356" t="str">
            <v>G1</v>
          </cell>
          <cell r="C356" t="str">
            <v>GS</v>
          </cell>
          <cell r="D356" t="str">
            <v>CEVA</v>
          </cell>
          <cell r="E356" t="str">
            <v>MG-A-03B</v>
          </cell>
          <cell r="F356" t="str">
            <v>PORCA FX CABO MASSA</v>
          </cell>
          <cell r="G356" t="str">
            <v>NEUMAYER TEK</v>
          </cell>
          <cell r="H356">
            <v>2500</v>
          </cell>
          <cell r="I356">
            <v>2001</v>
          </cell>
          <cell r="J356">
            <v>0</v>
          </cell>
          <cell r="K356">
            <v>2</v>
          </cell>
          <cell r="L356" t="str">
            <v>GARL.4.G</v>
          </cell>
          <cell r="M356" t="str">
            <v>F23</v>
          </cell>
        </row>
        <row r="357">
          <cell r="A357">
            <v>93252009</v>
          </cell>
          <cell r="B357" t="str">
            <v>G1</v>
          </cell>
          <cell r="C357" t="str">
            <v>GS</v>
          </cell>
          <cell r="D357" t="str">
            <v>CEVA</v>
          </cell>
          <cell r="E357" t="str">
            <v>MG-A-03B</v>
          </cell>
          <cell r="F357" t="str">
            <v>PORCA SEXT</v>
          </cell>
          <cell r="G357" t="str">
            <v>NEUMAYER TEK</v>
          </cell>
          <cell r="H357">
            <v>2500</v>
          </cell>
          <cell r="I357">
            <v>2001</v>
          </cell>
          <cell r="J357">
            <v>0</v>
          </cell>
          <cell r="K357">
            <v>2</v>
          </cell>
          <cell r="L357" t="str">
            <v>GARL.4.G</v>
          </cell>
          <cell r="M357" t="str">
            <v>F23</v>
          </cell>
        </row>
        <row r="358">
          <cell r="A358">
            <v>93252072</v>
          </cell>
          <cell r="B358" t="str">
            <v>G1</v>
          </cell>
          <cell r="C358" t="str">
            <v>GS</v>
          </cell>
          <cell r="D358" t="str">
            <v>CEVA</v>
          </cell>
          <cell r="E358" t="str">
            <v>MG-A-07C</v>
          </cell>
          <cell r="F358" t="str">
            <v>JUNTA-PARA</v>
          </cell>
          <cell r="G358" t="str">
            <v>HBA</v>
          </cell>
          <cell r="H358">
            <v>4000</v>
          </cell>
          <cell r="I358">
            <v>2001</v>
          </cell>
          <cell r="J358">
            <v>0</v>
          </cell>
          <cell r="K358">
            <v>1</v>
          </cell>
          <cell r="L358" t="str">
            <v>GARL.4.G</v>
          </cell>
          <cell r="M358" t="str">
            <v>F23</v>
          </cell>
        </row>
        <row r="359">
          <cell r="A359">
            <v>93253847</v>
          </cell>
          <cell r="B359" t="str">
            <v>G1</v>
          </cell>
          <cell r="C359" t="str">
            <v>GS</v>
          </cell>
          <cell r="D359" t="str">
            <v>CEVA</v>
          </cell>
          <cell r="E359" t="str">
            <v>MG-A-03C</v>
          </cell>
          <cell r="F359" t="str">
            <v>ARRUELA MO</v>
          </cell>
          <cell r="G359" t="str">
            <v>TRANSTECHNOL</v>
          </cell>
          <cell r="H359">
            <v>5000</v>
          </cell>
          <cell r="I359">
            <v>2001</v>
          </cell>
          <cell r="J359">
            <v>0</v>
          </cell>
          <cell r="K359">
            <v>1</v>
          </cell>
          <cell r="L359" t="str">
            <v>GARL.4.G</v>
          </cell>
          <cell r="M359" t="str">
            <v>F23</v>
          </cell>
          <cell r="N359">
            <v>1</v>
          </cell>
        </row>
        <row r="360">
          <cell r="A360">
            <v>93253847</v>
          </cell>
          <cell r="B360" t="str">
            <v>G1</v>
          </cell>
          <cell r="C360" t="str">
            <v>GS</v>
          </cell>
          <cell r="D360" t="str">
            <v>CEVA</v>
          </cell>
          <cell r="E360" t="str">
            <v>MG-A-03C</v>
          </cell>
          <cell r="F360" t="str">
            <v>ARRUELA MO</v>
          </cell>
          <cell r="G360" t="str">
            <v>TRANSTECHNOL</v>
          </cell>
          <cell r="H360">
            <v>5000</v>
          </cell>
          <cell r="I360">
            <v>2001</v>
          </cell>
          <cell r="J360">
            <v>0</v>
          </cell>
          <cell r="K360">
            <v>1</v>
          </cell>
          <cell r="L360" t="str">
            <v>GARL.4.G</v>
          </cell>
          <cell r="M360" t="str">
            <v>F23</v>
          </cell>
          <cell r="N360">
            <v>1</v>
          </cell>
        </row>
        <row r="361">
          <cell r="A361">
            <v>93253847</v>
          </cell>
          <cell r="B361" t="str">
            <v>G1</v>
          </cell>
          <cell r="C361" t="str">
            <v>GS</v>
          </cell>
          <cell r="D361" t="str">
            <v>CEVA</v>
          </cell>
          <cell r="E361" t="str">
            <v>MG-A-03C</v>
          </cell>
          <cell r="F361" t="str">
            <v>ARRUELA MO</v>
          </cell>
          <cell r="G361" t="str">
            <v>TRANSTECHNOL</v>
          </cell>
          <cell r="H361">
            <v>5000</v>
          </cell>
          <cell r="I361">
            <v>2001</v>
          </cell>
          <cell r="J361">
            <v>0</v>
          </cell>
          <cell r="K361">
            <v>1</v>
          </cell>
          <cell r="L361" t="str">
            <v>GARL.4.G</v>
          </cell>
          <cell r="M361" t="str">
            <v>F23</v>
          </cell>
        </row>
        <row r="362">
          <cell r="A362">
            <v>93260995</v>
          </cell>
          <cell r="B362" t="str">
            <v>G1</v>
          </cell>
          <cell r="C362" t="str">
            <v>GS</v>
          </cell>
          <cell r="D362" t="str">
            <v>CEVA</v>
          </cell>
          <cell r="E362" t="str">
            <v>MG-A-17A</v>
          </cell>
          <cell r="F362" t="str">
            <v>VEDADOR COFRE</v>
          </cell>
          <cell r="G362" t="str">
            <v>SILIBOR</v>
          </cell>
          <cell r="H362">
            <v>420</v>
          </cell>
          <cell r="I362">
            <v>2004</v>
          </cell>
          <cell r="J362">
            <v>0</v>
          </cell>
          <cell r="K362">
            <v>1</v>
          </cell>
          <cell r="L362" t="str">
            <v>GARL.4.G</v>
          </cell>
          <cell r="M362" t="str">
            <v>F23</v>
          </cell>
          <cell r="N362">
            <v>1</v>
          </cell>
        </row>
        <row r="363">
          <cell r="A363">
            <v>93264205</v>
          </cell>
          <cell r="B363" t="str">
            <v>G1</v>
          </cell>
          <cell r="C363" t="str">
            <v>GS</v>
          </cell>
          <cell r="D363" t="str">
            <v>CEVA</v>
          </cell>
          <cell r="E363" t="str">
            <v>MG-A-16B</v>
          </cell>
          <cell r="F363" t="str">
            <v>STRIKE PRISMA</v>
          </cell>
          <cell r="G363" t="str">
            <v>MAXION SISTEM</v>
          </cell>
          <cell r="H363">
            <v>42</v>
          </cell>
          <cell r="I363">
            <v>2002</v>
          </cell>
          <cell r="J363">
            <v>0</v>
          </cell>
          <cell r="K363">
            <v>2</v>
          </cell>
          <cell r="L363" t="str">
            <v>GARL.4.G</v>
          </cell>
        </row>
        <row r="364">
          <cell r="A364">
            <v>93266958</v>
          </cell>
          <cell r="B364" t="str">
            <v>G1</v>
          </cell>
          <cell r="C364" t="str">
            <v>GS</v>
          </cell>
          <cell r="D364" t="str">
            <v>CEVA</v>
          </cell>
          <cell r="E364" t="str">
            <v>MG-A-08C</v>
          </cell>
          <cell r="F364" t="str">
            <v>TAMPÃO DOBRAD</v>
          </cell>
          <cell r="G364" t="str">
            <v>A RAYMOND</v>
          </cell>
          <cell r="H364">
            <v>3000</v>
          </cell>
          <cell r="I364">
            <v>2001</v>
          </cell>
          <cell r="J364">
            <v>0</v>
          </cell>
          <cell r="K364">
            <v>2</v>
          </cell>
          <cell r="L364" t="str">
            <v>GARL.4.G</v>
          </cell>
          <cell r="M364" t="str">
            <v>F23</v>
          </cell>
          <cell r="N364">
            <v>1</v>
          </cell>
        </row>
        <row r="365">
          <cell r="A365">
            <v>93266958</v>
          </cell>
          <cell r="B365" t="str">
            <v>G1</v>
          </cell>
          <cell r="C365" t="str">
            <v>GS</v>
          </cell>
          <cell r="D365" t="str">
            <v>CEVA</v>
          </cell>
          <cell r="E365" t="str">
            <v>MG-A-08C</v>
          </cell>
          <cell r="F365" t="str">
            <v>TAMPÃO DOBRAD</v>
          </cell>
          <cell r="G365" t="str">
            <v>A RAYMOND</v>
          </cell>
          <cell r="H365">
            <v>3000</v>
          </cell>
          <cell r="I365">
            <v>2001</v>
          </cell>
          <cell r="J365">
            <v>0</v>
          </cell>
          <cell r="K365">
            <v>2</v>
          </cell>
          <cell r="L365" t="str">
            <v>GARL.4.G</v>
          </cell>
          <cell r="M365" t="str">
            <v>F23</v>
          </cell>
          <cell r="N365">
            <v>1</v>
          </cell>
        </row>
        <row r="366">
          <cell r="A366">
            <v>93266958</v>
          </cell>
          <cell r="B366" t="str">
            <v>G1</v>
          </cell>
          <cell r="C366" t="str">
            <v>GS</v>
          </cell>
          <cell r="D366" t="str">
            <v>CEVA</v>
          </cell>
          <cell r="E366" t="str">
            <v>MG-A-08C</v>
          </cell>
          <cell r="F366" t="str">
            <v>TAMPÃO DOBRAD</v>
          </cell>
          <cell r="G366" t="str">
            <v>A RAYMOND</v>
          </cell>
          <cell r="H366">
            <v>3000</v>
          </cell>
          <cell r="I366">
            <v>2001</v>
          </cell>
          <cell r="J366">
            <v>0</v>
          </cell>
          <cell r="K366">
            <v>2</v>
          </cell>
          <cell r="L366" t="str">
            <v>GARL.4.G</v>
          </cell>
          <cell r="M366" t="str">
            <v>F23</v>
          </cell>
          <cell r="N366">
            <v>1</v>
          </cell>
        </row>
        <row r="367">
          <cell r="A367">
            <v>93268854</v>
          </cell>
          <cell r="B367" t="str">
            <v>G1</v>
          </cell>
          <cell r="C367" t="str">
            <v>PN</v>
          </cell>
          <cell r="D367" t="str">
            <v>CEVA</v>
          </cell>
          <cell r="E367" t="str">
            <v>MG-A-12C</v>
          </cell>
          <cell r="F367" t="str">
            <v>PRESILHA-F</v>
          </cell>
          <cell r="G367" t="str">
            <v>A RAYMOND</v>
          </cell>
          <cell r="H367">
            <v>600</v>
          </cell>
          <cell r="I367">
            <v>2001</v>
          </cell>
          <cell r="J367">
            <v>0</v>
          </cell>
          <cell r="K367">
            <v>1</v>
          </cell>
          <cell r="L367" t="str">
            <v>GARL.4.G</v>
          </cell>
          <cell r="N367">
            <v>1</v>
          </cell>
        </row>
        <row r="368">
          <cell r="A368">
            <v>93268864</v>
          </cell>
          <cell r="B368" t="str">
            <v>G1</v>
          </cell>
          <cell r="C368" t="str">
            <v>PN</v>
          </cell>
          <cell r="D368" t="str">
            <v>CEVA</v>
          </cell>
          <cell r="E368" t="str">
            <v>MG-A-08C</v>
          </cell>
          <cell r="F368" t="str">
            <v>TAMPAO</v>
          </cell>
          <cell r="G368" t="str">
            <v>SILIBOR INDUSTRIA E</v>
          </cell>
          <cell r="H368">
            <v>800</v>
          </cell>
          <cell r="I368">
            <v>2001</v>
          </cell>
          <cell r="J368">
            <v>1</v>
          </cell>
          <cell r="K368">
            <v>2</v>
          </cell>
          <cell r="L368" t="str">
            <v>C.CERA</v>
          </cell>
          <cell r="N368">
            <v>1</v>
          </cell>
          <cell r="O368">
            <v>1</v>
          </cell>
          <cell r="P368">
            <v>5</v>
          </cell>
        </row>
        <row r="369">
          <cell r="A369">
            <v>93276250</v>
          </cell>
          <cell r="B369" t="str">
            <v>G1</v>
          </cell>
          <cell r="C369" t="str">
            <v>PN</v>
          </cell>
          <cell r="D369" t="str">
            <v>CEVA</v>
          </cell>
          <cell r="E369" t="str">
            <v>MG-A-16C</v>
          </cell>
          <cell r="F369" t="str">
            <v>INTERRUPTO</v>
          </cell>
          <cell r="G369" t="str">
            <v>IKRO COMPONE</v>
          </cell>
          <cell r="H369">
            <v>200</v>
          </cell>
          <cell r="I369">
            <v>2001</v>
          </cell>
          <cell r="J369">
            <v>0</v>
          </cell>
          <cell r="L369" t="str">
            <v>GARL.4.G</v>
          </cell>
          <cell r="N369">
            <v>1</v>
          </cell>
          <cell r="O369">
            <v>1</v>
          </cell>
          <cell r="P369">
            <v>2</v>
          </cell>
        </row>
        <row r="370">
          <cell r="A370">
            <v>93285509</v>
          </cell>
          <cell r="B370" t="str">
            <v>G1</v>
          </cell>
          <cell r="C370" t="str">
            <v>PN</v>
          </cell>
          <cell r="D370" t="str">
            <v>CEVA</v>
          </cell>
          <cell r="E370" t="str">
            <v>MG-A-16B</v>
          </cell>
          <cell r="F370" t="str">
            <v>SUP. BARRA ESTABIL.</v>
          </cell>
          <cell r="G370" t="str">
            <v>ULIANA</v>
          </cell>
          <cell r="H370">
            <v>100</v>
          </cell>
          <cell r="I370">
            <v>2002</v>
          </cell>
          <cell r="J370">
            <v>0</v>
          </cell>
          <cell r="K370">
            <v>2</v>
          </cell>
          <cell r="L370" t="str">
            <v>GARL.4.G</v>
          </cell>
          <cell r="N370">
            <v>1</v>
          </cell>
          <cell r="O370">
            <v>1</v>
          </cell>
          <cell r="P370">
            <v>3</v>
          </cell>
        </row>
        <row r="371">
          <cell r="A371">
            <v>93288399</v>
          </cell>
          <cell r="B371" t="str">
            <v>G1</v>
          </cell>
          <cell r="C371" t="str">
            <v>PN</v>
          </cell>
          <cell r="D371" t="str">
            <v>CEVA</v>
          </cell>
          <cell r="E371" t="str">
            <v>MG-A-11A</v>
          </cell>
          <cell r="F371" t="str">
            <v>ETIQUETA RADIADOR</v>
          </cell>
          <cell r="G371" t="str">
            <v>JL</v>
          </cell>
          <cell r="H371">
            <v>600</v>
          </cell>
          <cell r="I371">
            <v>2001</v>
          </cell>
          <cell r="J371">
            <v>0</v>
          </cell>
          <cell r="K371">
            <v>1</v>
          </cell>
          <cell r="L371" t="str">
            <v>GARL.4.G</v>
          </cell>
          <cell r="N371">
            <v>1</v>
          </cell>
          <cell r="O371">
            <v>1</v>
          </cell>
          <cell r="P371">
            <v>3</v>
          </cell>
        </row>
        <row r="372">
          <cell r="A372">
            <v>93288740</v>
          </cell>
          <cell r="B372" t="str">
            <v>G1</v>
          </cell>
          <cell r="C372" t="str">
            <v>PN</v>
          </cell>
          <cell r="D372" t="str">
            <v>CEVA</v>
          </cell>
          <cell r="E372" t="str">
            <v>MG-A-09B</v>
          </cell>
          <cell r="F372" t="str">
            <v>PARAFUSO</v>
          </cell>
          <cell r="G372" t="str">
            <v>INGEPAL</v>
          </cell>
          <cell r="H372">
            <v>600</v>
          </cell>
          <cell r="I372">
            <v>2001</v>
          </cell>
          <cell r="J372">
            <v>0</v>
          </cell>
          <cell r="K372">
            <v>1</v>
          </cell>
          <cell r="L372" t="str">
            <v>GARL.4.G</v>
          </cell>
          <cell r="N372">
            <v>1</v>
          </cell>
          <cell r="O372">
            <v>1</v>
          </cell>
        </row>
        <row r="373">
          <cell r="A373">
            <v>93288741</v>
          </cell>
          <cell r="B373" t="str">
            <v>G1</v>
          </cell>
          <cell r="C373" t="str">
            <v>PN</v>
          </cell>
          <cell r="D373" t="str">
            <v>CEVA</v>
          </cell>
          <cell r="E373" t="str">
            <v>MG-A-05B</v>
          </cell>
          <cell r="F373" t="str">
            <v>BOLT/SCREW</v>
          </cell>
          <cell r="G373" t="str">
            <v>CONTINENTAL</v>
          </cell>
          <cell r="H373">
            <v>1000</v>
          </cell>
          <cell r="I373">
            <v>2001</v>
          </cell>
          <cell r="J373">
            <v>0</v>
          </cell>
          <cell r="K373">
            <v>1</v>
          </cell>
          <cell r="L373" t="str">
            <v>GARL.4.G</v>
          </cell>
          <cell r="N373">
            <v>1</v>
          </cell>
          <cell r="O373">
            <v>1</v>
          </cell>
          <cell r="P373">
            <v>4</v>
          </cell>
        </row>
        <row r="374">
          <cell r="A374">
            <v>93289222</v>
          </cell>
          <cell r="B374" t="str">
            <v>G1</v>
          </cell>
          <cell r="C374" t="str">
            <v>PN</v>
          </cell>
          <cell r="D374" t="str">
            <v>CEVA</v>
          </cell>
          <cell r="E374" t="str">
            <v>MG-A-10B</v>
          </cell>
          <cell r="F374" t="str">
            <v>PF EIXO TRAS</v>
          </cell>
          <cell r="G374" t="str">
            <v>METALAC</v>
          </cell>
          <cell r="H374">
            <v>150</v>
          </cell>
          <cell r="I374">
            <v>2001</v>
          </cell>
          <cell r="J374">
            <v>0</v>
          </cell>
          <cell r="K374">
            <v>2</v>
          </cell>
          <cell r="L374" t="str">
            <v>GARL.4.G</v>
          </cell>
          <cell r="N374">
            <v>1</v>
          </cell>
          <cell r="O374">
            <v>1</v>
          </cell>
          <cell r="P374">
            <v>4</v>
          </cell>
        </row>
        <row r="375">
          <cell r="A375">
            <v>93289357</v>
          </cell>
          <cell r="B375" t="str">
            <v>G1</v>
          </cell>
          <cell r="C375" t="str">
            <v>PN</v>
          </cell>
          <cell r="D375" t="str">
            <v>CEVA</v>
          </cell>
          <cell r="E375" t="str">
            <v>MG-A-08B</v>
          </cell>
          <cell r="F375" t="str">
            <v>NUT</v>
          </cell>
          <cell r="G375" t="str">
            <v>MAPRI</v>
          </cell>
          <cell r="H375">
            <v>4000</v>
          </cell>
          <cell r="I375">
            <v>2001</v>
          </cell>
          <cell r="J375">
            <v>0</v>
          </cell>
          <cell r="K375">
            <v>1</v>
          </cell>
          <cell r="L375" t="str">
            <v>GARL.4.G</v>
          </cell>
          <cell r="N375">
            <v>1</v>
          </cell>
          <cell r="O375">
            <v>1</v>
          </cell>
          <cell r="P375">
            <v>4</v>
          </cell>
        </row>
        <row r="376">
          <cell r="A376">
            <v>93289377</v>
          </cell>
          <cell r="B376" t="str">
            <v>G1</v>
          </cell>
          <cell r="C376" t="str">
            <v>PN</v>
          </cell>
          <cell r="D376" t="str">
            <v>CEVA</v>
          </cell>
          <cell r="E376" t="str">
            <v>MG-A-08B</v>
          </cell>
          <cell r="F376" t="str">
            <v>PARAF-CABE</v>
          </cell>
          <cell r="G376" t="str">
            <v>CONTINENTAL</v>
          </cell>
          <cell r="H376">
            <v>5000</v>
          </cell>
          <cell r="I376">
            <v>2001</v>
          </cell>
          <cell r="J376">
            <v>0</v>
          </cell>
          <cell r="K376">
            <v>2</v>
          </cell>
          <cell r="L376" t="str">
            <v>GARL.4.G</v>
          </cell>
          <cell r="N376">
            <v>1</v>
          </cell>
          <cell r="O376">
            <v>1</v>
          </cell>
          <cell r="P376">
            <v>4</v>
          </cell>
        </row>
        <row r="377">
          <cell r="A377">
            <v>93289377</v>
          </cell>
          <cell r="B377" t="str">
            <v>G1</v>
          </cell>
          <cell r="C377" t="str">
            <v>PN</v>
          </cell>
          <cell r="D377" t="str">
            <v>CEVA</v>
          </cell>
          <cell r="E377" t="str">
            <v>MG-A-08B</v>
          </cell>
          <cell r="F377" t="str">
            <v>PARAF-CABE</v>
          </cell>
          <cell r="G377" t="str">
            <v>CONTINENTAL</v>
          </cell>
          <cell r="H377">
            <v>5000</v>
          </cell>
          <cell r="I377">
            <v>2001</v>
          </cell>
          <cell r="J377">
            <v>0</v>
          </cell>
          <cell r="K377">
            <v>1</v>
          </cell>
          <cell r="L377" t="str">
            <v>GARL.4.G</v>
          </cell>
          <cell r="N377">
            <v>1</v>
          </cell>
          <cell r="O377">
            <v>1</v>
          </cell>
          <cell r="P377">
            <v>4</v>
          </cell>
        </row>
        <row r="378">
          <cell r="A378">
            <v>93289377</v>
          </cell>
          <cell r="B378" t="str">
            <v>G1</v>
          </cell>
          <cell r="C378" t="str">
            <v>PN</v>
          </cell>
          <cell r="D378" t="str">
            <v>CEVA</v>
          </cell>
          <cell r="E378" t="str">
            <v>MG-A-08B</v>
          </cell>
          <cell r="F378" t="str">
            <v>PARAF-CABE</v>
          </cell>
          <cell r="G378" t="str">
            <v>CONTINENTAL</v>
          </cell>
          <cell r="H378">
            <v>5000</v>
          </cell>
          <cell r="I378">
            <v>2001</v>
          </cell>
          <cell r="J378">
            <v>0</v>
          </cell>
          <cell r="K378">
            <v>2</v>
          </cell>
          <cell r="L378" t="str">
            <v>GARL.4.G</v>
          </cell>
          <cell r="N378">
            <v>1</v>
          </cell>
          <cell r="O378">
            <v>1</v>
          </cell>
          <cell r="P378">
            <v>2</v>
          </cell>
        </row>
        <row r="379">
          <cell r="A379">
            <v>93290251</v>
          </cell>
          <cell r="B379" t="str">
            <v>G1</v>
          </cell>
          <cell r="C379" t="str">
            <v>PN</v>
          </cell>
          <cell r="D379" t="str">
            <v>CEVA</v>
          </cell>
          <cell r="E379" t="str">
            <v>MG-A-05B</v>
          </cell>
          <cell r="F379" t="str">
            <v>BOLT/SCREW</v>
          </cell>
          <cell r="G379" t="str">
            <v>CONTINENTAL</v>
          </cell>
          <cell r="H379">
            <v>2000</v>
          </cell>
          <cell r="I379">
            <v>2001</v>
          </cell>
          <cell r="J379">
            <v>0</v>
          </cell>
          <cell r="K379">
            <v>1</v>
          </cell>
          <cell r="L379" t="str">
            <v>GARL.4.G</v>
          </cell>
          <cell r="M379" t="str">
            <v>E-25</v>
          </cell>
          <cell r="N379">
            <v>1</v>
          </cell>
          <cell r="O379">
            <v>1</v>
          </cell>
          <cell r="P379">
            <v>2</v>
          </cell>
        </row>
        <row r="380">
          <cell r="A380">
            <v>93290251</v>
          </cell>
          <cell r="B380" t="str">
            <v>G1</v>
          </cell>
          <cell r="C380" t="str">
            <v>PN</v>
          </cell>
          <cell r="D380" t="str">
            <v>CEVA</v>
          </cell>
          <cell r="E380" t="str">
            <v>MG-A-05B</v>
          </cell>
          <cell r="F380" t="str">
            <v>BOLT/SCREW</v>
          </cell>
          <cell r="G380" t="str">
            <v>CONTINENTAL</v>
          </cell>
          <cell r="H380">
            <v>2000</v>
          </cell>
          <cell r="I380">
            <v>2001</v>
          </cell>
          <cell r="J380">
            <v>0</v>
          </cell>
          <cell r="K380">
            <v>1</v>
          </cell>
          <cell r="L380" t="str">
            <v>GARL.4.G</v>
          </cell>
          <cell r="M380" t="str">
            <v>E-25</v>
          </cell>
          <cell r="N380">
            <v>1</v>
          </cell>
          <cell r="O380">
            <v>1</v>
          </cell>
          <cell r="P380">
            <v>5</v>
          </cell>
        </row>
        <row r="381">
          <cell r="A381">
            <v>93290251</v>
          </cell>
          <cell r="B381" t="str">
            <v>G1</v>
          </cell>
          <cell r="D381" t="str">
            <v>CEVA</v>
          </cell>
          <cell r="E381" t="str">
            <v>MG-A-05B</v>
          </cell>
          <cell r="F381" t="str">
            <v>BOLT/SCREW</v>
          </cell>
          <cell r="G381" t="str">
            <v>CONTINENTAL</v>
          </cell>
          <cell r="H381">
            <v>2000</v>
          </cell>
          <cell r="I381">
            <v>2001</v>
          </cell>
          <cell r="J381">
            <v>0</v>
          </cell>
          <cell r="K381">
            <v>1</v>
          </cell>
          <cell r="L381" t="str">
            <v>GARL.4.G</v>
          </cell>
        </row>
        <row r="382">
          <cell r="A382">
            <v>93290287</v>
          </cell>
          <cell r="B382" t="str">
            <v>G1</v>
          </cell>
          <cell r="C382" t="str">
            <v>PN</v>
          </cell>
          <cell r="D382" t="str">
            <v>CEVA</v>
          </cell>
          <cell r="E382" t="str">
            <v>MG-A-02B</v>
          </cell>
          <cell r="F382" t="str">
            <v xml:space="preserve"> PF RETRATOR</v>
          </cell>
          <cell r="G382" t="str">
            <v>CONTINENTAL</v>
          </cell>
          <cell r="H382">
            <v>500</v>
          </cell>
          <cell r="I382">
            <v>2001</v>
          </cell>
          <cell r="J382">
            <v>0</v>
          </cell>
          <cell r="K382">
            <v>2</v>
          </cell>
          <cell r="L382" t="str">
            <v>GARL.4.G</v>
          </cell>
          <cell r="M382">
            <v>0</v>
          </cell>
          <cell r="N382">
            <v>1</v>
          </cell>
          <cell r="O382">
            <v>1</v>
          </cell>
          <cell r="P382">
            <v>5</v>
          </cell>
        </row>
        <row r="383">
          <cell r="A383">
            <v>93290305</v>
          </cell>
          <cell r="B383" t="str">
            <v>G1</v>
          </cell>
          <cell r="C383" t="str">
            <v>PN</v>
          </cell>
          <cell r="D383" t="str">
            <v>CEVA</v>
          </cell>
          <cell r="E383" t="str">
            <v>MG-A-05A</v>
          </cell>
          <cell r="F383" t="str">
            <v>PARAF. FX CINTO</v>
          </cell>
          <cell r="G383" t="str">
            <v>MAPRI</v>
          </cell>
          <cell r="H383">
            <v>300</v>
          </cell>
          <cell r="I383">
            <v>2001</v>
          </cell>
          <cell r="J383">
            <v>0</v>
          </cell>
          <cell r="K383">
            <v>3</v>
          </cell>
          <cell r="L383" t="str">
            <v>GARL.4.G</v>
          </cell>
          <cell r="M383">
            <v>0</v>
          </cell>
          <cell r="N383">
            <v>1</v>
          </cell>
          <cell r="O383">
            <v>1</v>
          </cell>
          <cell r="P383">
            <v>2</v>
          </cell>
        </row>
        <row r="384">
          <cell r="A384">
            <v>93290305</v>
          </cell>
          <cell r="B384" t="str">
            <v>G1</v>
          </cell>
          <cell r="D384" t="str">
            <v>CEVA</v>
          </cell>
          <cell r="E384" t="str">
            <v>MG-A-05A</v>
          </cell>
          <cell r="F384" t="str">
            <v>PARAF. FX CINTO</v>
          </cell>
          <cell r="G384" t="str">
            <v>MAPRI</v>
          </cell>
          <cell r="H384">
            <v>300</v>
          </cell>
          <cell r="I384">
            <v>2001</v>
          </cell>
          <cell r="J384">
            <v>0</v>
          </cell>
          <cell r="K384">
            <v>3</v>
          </cell>
          <cell r="L384" t="str">
            <v>GARL.4.G</v>
          </cell>
        </row>
        <row r="385">
          <cell r="A385">
            <v>93290305</v>
          </cell>
          <cell r="B385" t="str">
            <v>G1</v>
          </cell>
          <cell r="C385" t="str">
            <v>PN</v>
          </cell>
          <cell r="D385" t="str">
            <v>CEVA</v>
          </cell>
          <cell r="E385" t="str">
            <v>MG-B-15B</v>
          </cell>
          <cell r="F385" t="str">
            <v>PF FIX CINTO</v>
          </cell>
          <cell r="G385" t="str">
            <v>MAPRI</v>
          </cell>
          <cell r="H385">
            <v>300</v>
          </cell>
          <cell r="I385">
            <v>2001</v>
          </cell>
          <cell r="J385">
            <v>0</v>
          </cell>
          <cell r="K385">
            <v>3</v>
          </cell>
          <cell r="L385" t="str">
            <v>GARL.4.G</v>
          </cell>
          <cell r="M385">
            <v>0</v>
          </cell>
          <cell r="N385">
            <v>1</v>
          </cell>
          <cell r="O385">
            <v>1</v>
          </cell>
          <cell r="P385">
            <v>2</v>
          </cell>
        </row>
        <row r="386">
          <cell r="A386">
            <v>93290305</v>
          </cell>
          <cell r="B386" t="str">
            <v>G1</v>
          </cell>
          <cell r="C386" t="str">
            <v>PN</v>
          </cell>
          <cell r="D386" t="str">
            <v>CEVA</v>
          </cell>
          <cell r="E386" t="str">
            <v>MG-B-15B</v>
          </cell>
          <cell r="F386" t="str">
            <v>PF FIX CINTO</v>
          </cell>
          <cell r="G386" t="str">
            <v>MAPRI</v>
          </cell>
          <cell r="H386">
            <v>300</v>
          </cell>
          <cell r="I386">
            <v>2001</v>
          </cell>
          <cell r="J386">
            <v>0</v>
          </cell>
          <cell r="K386">
            <v>3</v>
          </cell>
          <cell r="L386" t="str">
            <v>GARL.4.G</v>
          </cell>
          <cell r="M386">
            <v>0</v>
          </cell>
          <cell r="N386">
            <v>1</v>
          </cell>
          <cell r="O386">
            <v>1</v>
          </cell>
          <cell r="P386">
            <v>2</v>
          </cell>
        </row>
        <row r="387">
          <cell r="A387">
            <v>93290305</v>
          </cell>
          <cell r="B387" t="str">
            <v>G1</v>
          </cell>
          <cell r="C387" t="str">
            <v>PN</v>
          </cell>
          <cell r="D387" t="str">
            <v>CEVA</v>
          </cell>
          <cell r="E387" t="str">
            <v>MG-B-15B</v>
          </cell>
          <cell r="F387" t="str">
            <v>PF FIX CINTO</v>
          </cell>
          <cell r="G387" t="str">
            <v>MAPRI</v>
          </cell>
          <cell r="H387" t="str">
            <v>300</v>
          </cell>
          <cell r="I387">
            <v>2001</v>
          </cell>
          <cell r="J387">
            <v>0</v>
          </cell>
          <cell r="K387">
            <v>3</v>
          </cell>
          <cell r="L387" t="str">
            <v>GARL.4.G</v>
          </cell>
          <cell r="M387">
            <v>0</v>
          </cell>
          <cell r="N387">
            <v>1</v>
          </cell>
          <cell r="O387">
            <v>1</v>
          </cell>
          <cell r="P387">
            <v>2</v>
          </cell>
        </row>
        <row r="388">
          <cell r="A388">
            <v>93290305</v>
          </cell>
          <cell r="B388" t="str">
            <v>G1</v>
          </cell>
          <cell r="C388" t="str">
            <v>PN</v>
          </cell>
          <cell r="D388" t="str">
            <v>CEVA</v>
          </cell>
          <cell r="E388" t="str">
            <v>MG-B-15B</v>
          </cell>
          <cell r="F388" t="str">
            <v>PF FIX CINTO</v>
          </cell>
          <cell r="G388" t="str">
            <v>MAPRI</v>
          </cell>
          <cell r="H388" t="str">
            <v>300</v>
          </cell>
          <cell r="I388">
            <v>2001</v>
          </cell>
          <cell r="J388">
            <v>0</v>
          </cell>
          <cell r="K388">
            <v>3</v>
          </cell>
          <cell r="L388" t="str">
            <v>GARL.4.G</v>
          </cell>
          <cell r="M388">
            <v>0</v>
          </cell>
          <cell r="N388">
            <v>1</v>
          </cell>
          <cell r="O388">
            <v>1</v>
          </cell>
          <cell r="P388">
            <v>2</v>
          </cell>
        </row>
        <row r="389">
          <cell r="A389">
            <v>93290363</v>
          </cell>
          <cell r="B389" t="str">
            <v>G1</v>
          </cell>
          <cell r="C389" t="str">
            <v>PN</v>
          </cell>
          <cell r="D389" t="str">
            <v>CEVA</v>
          </cell>
          <cell r="E389" t="str">
            <v>MG-A-15B</v>
          </cell>
          <cell r="F389" t="str">
            <v>PF BRAÇO CTLE</v>
          </cell>
          <cell r="G389" t="str">
            <v>METALAC</v>
          </cell>
          <cell r="H389">
            <v>300</v>
          </cell>
          <cell r="I389">
            <v>2002</v>
          </cell>
          <cell r="J389">
            <v>0</v>
          </cell>
          <cell r="K389">
            <v>2</v>
          </cell>
          <cell r="L389" t="str">
            <v>GARL.4.G</v>
          </cell>
          <cell r="M389" t="e">
            <v>#REF!</v>
          </cell>
          <cell r="N389">
            <v>1</v>
          </cell>
          <cell r="O389">
            <v>1</v>
          </cell>
          <cell r="P389">
            <v>4</v>
          </cell>
        </row>
        <row r="390">
          <cell r="A390">
            <v>93290363</v>
          </cell>
          <cell r="B390" t="str">
            <v>G1</v>
          </cell>
          <cell r="C390" t="str">
            <v>PN</v>
          </cell>
          <cell r="D390" t="str">
            <v>CEVA</v>
          </cell>
          <cell r="E390" t="str">
            <v>MG-A-15B</v>
          </cell>
          <cell r="F390" t="str">
            <v>PF BRAÇO CTLE</v>
          </cell>
          <cell r="G390" t="str">
            <v>METALAC</v>
          </cell>
          <cell r="H390">
            <v>300</v>
          </cell>
          <cell r="I390">
            <v>2002</v>
          </cell>
          <cell r="J390">
            <v>0</v>
          </cell>
          <cell r="K390">
            <v>2</v>
          </cell>
          <cell r="L390" t="str">
            <v>GARL.4.G</v>
          </cell>
          <cell r="M390" t="e">
            <v>#REF!</v>
          </cell>
          <cell r="N390">
            <v>1</v>
          </cell>
          <cell r="O390">
            <v>1</v>
          </cell>
          <cell r="P390">
            <v>4</v>
          </cell>
        </row>
        <row r="391">
          <cell r="A391">
            <v>93290371</v>
          </cell>
          <cell r="B391" t="str">
            <v>G1</v>
          </cell>
          <cell r="C391" t="str">
            <v>PN</v>
          </cell>
          <cell r="D391" t="str">
            <v>CEVA</v>
          </cell>
          <cell r="E391" t="str">
            <v>MG-A-03B</v>
          </cell>
          <cell r="F391" t="str">
            <v xml:space="preserve"> PF PINÇA FREI</v>
          </cell>
          <cell r="G391" t="str">
            <v>METALAC</v>
          </cell>
          <cell r="H391">
            <v>504</v>
          </cell>
          <cell r="I391">
            <v>2001</v>
          </cell>
          <cell r="J391">
            <v>0</v>
          </cell>
          <cell r="K391">
            <v>2</v>
          </cell>
          <cell r="L391" t="str">
            <v>GARL.4.G</v>
          </cell>
          <cell r="M391" t="str">
            <v>E-25</v>
          </cell>
          <cell r="N391">
            <v>1</v>
          </cell>
          <cell r="O391">
            <v>1</v>
          </cell>
          <cell r="P391">
            <v>4</v>
          </cell>
        </row>
        <row r="392">
          <cell r="A392">
            <v>93290371</v>
          </cell>
          <cell r="B392" t="str">
            <v>G1</v>
          </cell>
          <cell r="C392" t="str">
            <v>PN</v>
          </cell>
          <cell r="D392" t="str">
            <v>CEVA</v>
          </cell>
          <cell r="E392" t="str">
            <v>MG-A-03B</v>
          </cell>
          <cell r="F392" t="str">
            <v>PF PINÇA FREI</v>
          </cell>
          <cell r="G392" t="str">
            <v>METALAC</v>
          </cell>
          <cell r="H392">
            <v>504</v>
          </cell>
          <cell r="I392">
            <v>2001</v>
          </cell>
          <cell r="J392">
            <v>0</v>
          </cell>
          <cell r="K392">
            <v>2</v>
          </cell>
          <cell r="L392" t="str">
            <v>GARL.4.G</v>
          </cell>
          <cell r="M392" t="str">
            <v>E-25</v>
          </cell>
          <cell r="N392">
            <v>1</v>
          </cell>
          <cell r="O392">
            <v>1</v>
          </cell>
          <cell r="P392">
            <v>4</v>
          </cell>
        </row>
        <row r="393">
          <cell r="A393">
            <v>93290373</v>
          </cell>
          <cell r="B393" t="str">
            <v>G1</v>
          </cell>
          <cell r="D393" t="str">
            <v>CEVA</v>
          </cell>
          <cell r="E393" t="str">
            <v>MG-A-09B</v>
          </cell>
          <cell r="F393" t="str">
            <v>PF FIX SUPERIOR DO GARGALO</v>
          </cell>
          <cell r="G393" t="str">
            <v>CONTINENTAL</v>
          </cell>
          <cell r="H393">
            <v>3000</v>
          </cell>
          <cell r="I393">
            <v>2001</v>
          </cell>
          <cell r="J393">
            <v>0</v>
          </cell>
          <cell r="K393">
            <v>1</v>
          </cell>
          <cell r="L393" t="str">
            <v>GARL.4.G</v>
          </cell>
        </row>
        <row r="394">
          <cell r="A394">
            <v>93290404</v>
          </cell>
          <cell r="B394" t="str">
            <v>G1</v>
          </cell>
          <cell r="C394" t="str">
            <v>PN</v>
          </cell>
          <cell r="D394" t="str">
            <v>CEVA</v>
          </cell>
          <cell r="E394" t="str">
            <v>MG-A-11A</v>
          </cell>
          <cell r="F394" t="str">
            <v>ETQ IDENT PLANTA (CNPJ)</v>
          </cell>
          <cell r="G394" t="str">
            <v>JL</v>
          </cell>
          <cell r="H394">
            <v>1000</v>
          </cell>
          <cell r="I394">
            <v>2001</v>
          </cell>
          <cell r="J394">
            <v>0</v>
          </cell>
          <cell r="K394">
            <v>1</v>
          </cell>
          <cell r="L394" t="str">
            <v>GARL.4.G</v>
          </cell>
          <cell r="M394" t="str">
            <v>E-25</v>
          </cell>
          <cell r="N394">
            <v>1</v>
          </cell>
          <cell r="O394">
            <v>1</v>
          </cell>
          <cell r="P394">
            <v>4</v>
          </cell>
        </row>
        <row r="395">
          <cell r="A395">
            <v>93290627</v>
          </cell>
          <cell r="B395" t="str">
            <v>G1</v>
          </cell>
          <cell r="C395" t="str">
            <v>PN</v>
          </cell>
          <cell r="D395" t="str">
            <v>CEVA</v>
          </cell>
          <cell r="E395" t="str">
            <v>MG-A-09B</v>
          </cell>
          <cell r="F395" t="str">
            <v>PARAF. CAB</v>
          </cell>
          <cell r="G395" t="str">
            <v>LIPOS</v>
          </cell>
          <cell r="H395">
            <v>700</v>
          </cell>
          <cell r="I395">
            <v>2001</v>
          </cell>
          <cell r="J395">
            <v>0</v>
          </cell>
          <cell r="K395">
            <v>2</v>
          </cell>
          <cell r="L395" t="str">
            <v>GARL.4.G</v>
          </cell>
          <cell r="M395" t="str">
            <v>E-25</v>
          </cell>
          <cell r="N395">
            <v>1</v>
          </cell>
          <cell r="O395">
            <v>1</v>
          </cell>
          <cell r="P395">
            <v>4</v>
          </cell>
        </row>
        <row r="396">
          <cell r="A396">
            <v>93293390</v>
          </cell>
          <cell r="B396" t="str">
            <v>G1</v>
          </cell>
          <cell r="C396" t="str">
            <v>PN</v>
          </cell>
          <cell r="D396" t="str">
            <v>CEVA</v>
          </cell>
          <cell r="E396" t="str">
            <v>GARL.4.G</v>
          </cell>
          <cell r="F396" t="str">
            <v>PRES TUB DASH</v>
          </cell>
          <cell r="G396" t="str">
            <v>PRIMO</v>
          </cell>
          <cell r="H396">
            <v>500</v>
          </cell>
          <cell r="I396">
            <v>2001</v>
          </cell>
          <cell r="J396">
            <v>0</v>
          </cell>
          <cell r="K396">
            <v>1</v>
          </cell>
          <cell r="L396" t="str">
            <v>GARL.4.G</v>
          </cell>
          <cell r="M396" t="str">
            <v>F23</v>
          </cell>
        </row>
        <row r="397">
          <cell r="A397">
            <v>93294353</v>
          </cell>
          <cell r="B397" t="str">
            <v>G1</v>
          </cell>
          <cell r="C397" t="str">
            <v>PN</v>
          </cell>
          <cell r="D397" t="str">
            <v>CEVA</v>
          </cell>
          <cell r="E397" t="str">
            <v>MG-A-12B</v>
          </cell>
          <cell r="F397" t="str">
            <v>PF FIX STRIKE</v>
          </cell>
          <cell r="G397" t="str">
            <v>CONTINENTAL</v>
          </cell>
          <cell r="H397">
            <v>1000</v>
          </cell>
          <cell r="I397">
            <v>2001</v>
          </cell>
          <cell r="J397">
            <v>0</v>
          </cell>
          <cell r="K397">
            <v>1</v>
          </cell>
          <cell r="L397" t="str">
            <v>GARL.4.G</v>
          </cell>
          <cell r="M397" t="e">
            <v>#REF!</v>
          </cell>
          <cell r="N397">
            <v>1</v>
          </cell>
          <cell r="O397">
            <v>1</v>
          </cell>
          <cell r="P397">
            <v>2</v>
          </cell>
        </row>
        <row r="398">
          <cell r="A398">
            <v>93294353</v>
          </cell>
          <cell r="B398" t="str">
            <v>G1</v>
          </cell>
          <cell r="C398" t="str">
            <v>PN</v>
          </cell>
          <cell r="D398" t="str">
            <v>CEVA</v>
          </cell>
          <cell r="E398" t="str">
            <v>MG-A-12B</v>
          </cell>
          <cell r="F398" t="str">
            <v>PF FIX STRIKE</v>
          </cell>
          <cell r="G398" t="str">
            <v>CONTINENTAL</v>
          </cell>
          <cell r="H398">
            <v>1000</v>
          </cell>
          <cell r="I398">
            <v>2001</v>
          </cell>
          <cell r="J398">
            <v>0</v>
          </cell>
          <cell r="K398">
            <v>1</v>
          </cell>
          <cell r="L398" t="str">
            <v>GARL.4.G</v>
          </cell>
          <cell r="M398" t="e">
            <v>#REF!</v>
          </cell>
          <cell r="N398">
            <v>1</v>
          </cell>
          <cell r="O398">
            <v>1</v>
          </cell>
          <cell r="P398">
            <v>2</v>
          </cell>
        </row>
        <row r="399">
          <cell r="A399">
            <v>93294500</v>
          </cell>
          <cell r="B399" t="str">
            <v>G1</v>
          </cell>
          <cell r="C399" t="str">
            <v>PN</v>
          </cell>
          <cell r="D399" t="str">
            <v>CEVA</v>
          </cell>
          <cell r="E399" t="str">
            <v>MG-A-08B</v>
          </cell>
          <cell r="F399" t="str">
            <v>PF BCO DIANT</v>
          </cell>
          <cell r="G399" t="str">
            <v>CONTINENTAL</v>
          </cell>
          <cell r="H399">
            <v>1000</v>
          </cell>
          <cell r="I399">
            <v>2001</v>
          </cell>
          <cell r="J399">
            <v>0</v>
          </cell>
          <cell r="K399">
            <v>2</v>
          </cell>
          <cell r="L399" t="str">
            <v>GARL.4.G</v>
          </cell>
          <cell r="M399" t="e">
            <v>#REF!</v>
          </cell>
          <cell r="N399">
            <v>1</v>
          </cell>
          <cell r="O399">
            <v>1</v>
          </cell>
          <cell r="P399">
            <v>2</v>
          </cell>
        </row>
        <row r="400">
          <cell r="A400">
            <v>93294500</v>
          </cell>
          <cell r="B400" t="str">
            <v>G1</v>
          </cell>
          <cell r="C400" t="str">
            <v>PN</v>
          </cell>
          <cell r="D400" t="str">
            <v>CEVA</v>
          </cell>
          <cell r="E400" t="str">
            <v>MG-A-08B</v>
          </cell>
          <cell r="F400" t="str">
            <v>PF BCO DIANT</v>
          </cell>
          <cell r="G400" t="str">
            <v>CONTINENTAL</v>
          </cell>
          <cell r="H400">
            <v>1000</v>
          </cell>
          <cell r="I400">
            <v>2001</v>
          </cell>
          <cell r="J400">
            <v>0</v>
          </cell>
          <cell r="K400">
            <v>2</v>
          </cell>
          <cell r="L400" t="str">
            <v>GARL.4.G</v>
          </cell>
          <cell r="M400" t="e">
            <v>#REF!</v>
          </cell>
          <cell r="N400">
            <v>1</v>
          </cell>
          <cell r="O400">
            <v>1</v>
          </cell>
          <cell r="P400">
            <v>2</v>
          </cell>
        </row>
        <row r="401">
          <cell r="A401">
            <v>93294652</v>
          </cell>
          <cell r="B401" t="str">
            <v>G1</v>
          </cell>
          <cell r="C401" t="str">
            <v>PN</v>
          </cell>
          <cell r="D401" t="str">
            <v>CEVA</v>
          </cell>
          <cell r="E401" t="str">
            <v>MG-A-06B</v>
          </cell>
          <cell r="F401" t="str">
            <v>PORCA</v>
          </cell>
          <cell r="G401" t="str">
            <v>NEUMAYER TEK</v>
          </cell>
          <cell r="H401">
            <v>5000</v>
          </cell>
          <cell r="I401">
            <v>2001</v>
          </cell>
          <cell r="J401">
            <v>0</v>
          </cell>
          <cell r="K401">
            <v>1</v>
          </cell>
          <cell r="L401" t="str">
            <v>GARL.4.G</v>
          </cell>
          <cell r="M401" t="e">
            <v>#REF!</v>
          </cell>
          <cell r="N401">
            <v>1</v>
          </cell>
          <cell r="O401">
            <v>1</v>
          </cell>
          <cell r="P401">
            <v>4</v>
          </cell>
        </row>
        <row r="402">
          <cell r="A402">
            <v>93294715</v>
          </cell>
          <cell r="B402" t="str">
            <v>G1</v>
          </cell>
          <cell r="C402" t="str">
            <v>PN</v>
          </cell>
          <cell r="D402" t="str">
            <v>CEVA</v>
          </cell>
          <cell r="E402" t="str">
            <v>MG-A-05B</v>
          </cell>
          <cell r="F402" t="str">
            <v>PARAFUSO C</v>
          </cell>
          <cell r="G402" t="str">
            <v>LIPOS</v>
          </cell>
          <cell r="H402">
            <v>1200</v>
          </cell>
          <cell r="I402">
            <v>2001</v>
          </cell>
          <cell r="J402">
            <v>0</v>
          </cell>
          <cell r="K402">
            <v>1</v>
          </cell>
          <cell r="L402" t="str">
            <v>GARL.4.G</v>
          </cell>
          <cell r="M402" t="e">
            <v>#REF!</v>
          </cell>
          <cell r="N402">
            <v>1</v>
          </cell>
          <cell r="O402">
            <v>1</v>
          </cell>
          <cell r="P402">
            <v>4</v>
          </cell>
        </row>
        <row r="403">
          <cell r="A403">
            <v>93295402</v>
          </cell>
          <cell r="B403" t="str">
            <v>G1</v>
          </cell>
          <cell r="C403" t="str">
            <v>PN</v>
          </cell>
          <cell r="D403" t="str">
            <v>CEVA</v>
          </cell>
          <cell r="E403" t="str">
            <v>MG-A-06C</v>
          </cell>
          <cell r="F403" t="str">
            <v>ARRUELA</v>
          </cell>
          <cell r="G403" t="str">
            <v>FANANDRI</v>
          </cell>
          <cell r="H403">
            <v>4000</v>
          </cell>
          <cell r="I403">
            <v>2001</v>
          </cell>
          <cell r="J403">
            <v>0</v>
          </cell>
          <cell r="K403">
            <v>2</v>
          </cell>
          <cell r="L403" t="str">
            <v>GARL.4.G</v>
          </cell>
          <cell r="M403" t="e">
            <v>#REF!</v>
          </cell>
          <cell r="N403">
            <v>1</v>
          </cell>
          <cell r="O403">
            <v>1</v>
          </cell>
          <cell r="P403">
            <v>4</v>
          </cell>
        </row>
        <row r="404">
          <cell r="A404">
            <v>93295402</v>
          </cell>
          <cell r="B404" t="str">
            <v>G1</v>
          </cell>
          <cell r="C404" t="str">
            <v>PN</v>
          </cell>
          <cell r="D404" t="str">
            <v>CEVA</v>
          </cell>
          <cell r="E404" t="str">
            <v>MG-A-06C</v>
          </cell>
          <cell r="F404" t="str">
            <v>ARRUELA</v>
          </cell>
          <cell r="G404" t="str">
            <v>FANANDRI</v>
          </cell>
          <cell r="H404">
            <v>4000</v>
          </cell>
          <cell r="I404">
            <v>2001</v>
          </cell>
          <cell r="J404">
            <v>0</v>
          </cell>
          <cell r="K404">
            <v>2</v>
          </cell>
          <cell r="L404" t="str">
            <v>GARL.4.G</v>
          </cell>
          <cell r="M404" t="e">
            <v>#REF!</v>
          </cell>
          <cell r="N404">
            <v>1</v>
          </cell>
          <cell r="O404">
            <v>1</v>
          </cell>
          <cell r="P404">
            <v>4</v>
          </cell>
        </row>
        <row r="405">
          <cell r="A405">
            <v>93296480</v>
          </cell>
          <cell r="B405" t="str">
            <v>G1</v>
          </cell>
          <cell r="C405" t="str">
            <v>PN</v>
          </cell>
          <cell r="D405" t="str">
            <v>CEVA</v>
          </cell>
          <cell r="E405" t="str">
            <v>MG-A-03B</v>
          </cell>
          <cell r="F405" t="str">
            <v>PF RESERV DHI</v>
          </cell>
          <cell r="G405" t="str">
            <v>CONTINENTAL</v>
          </cell>
          <cell r="H405">
            <v>1000</v>
          </cell>
          <cell r="I405">
            <v>2001</v>
          </cell>
          <cell r="J405">
            <v>0</v>
          </cell>
          <cell r="L405" t="str">
            <v>GARL.4.G</v>
          </cell>
          <cell r="M405" t="e">
            <v>#REF!</v>
          </cell>
          <cell r="N405">
            <v>1</v>
          </cell>
          <cell r="O405">
            <v>1</v>
          </cell>
          <cell r="P405">
            <v>5</v>
          </cell>
        </row>
        <row r="406">
          <cell r="A406">
            <v>93296480</v>
          </cell>
          <cell r="B406" t="str">
            <v>G1</v>
          </cell>
          <cell r="C406" t="str">
            <v>PN</v>
          </cell>
          <cell r="D406" t="str">
            <v>CEVA</v>
          </cell>
          <cell r="E406" t="str">
            <v>MG-A-03B</v>
          </cell>
          <cell r="F406" t="str">
            <v>PF RESERV DHI</v>
          </cell>
          <cell r="G406" t="str">
            <v>CONTINENTAL</v>
          </cell>
          <cell r="H406">
            <v>1000</v>
          </cell>
          <cell r="I406">
            <v>2001</v>
          </cell>
          <cell r="J406">
            <v>0</v>
          </cell>
          <cell r="K406">
            <v>1</v>
          </cell>
          <cell r="L406" t="str">
            <v>GARL.4.G</v>
          </cell>
          <cell r="M406" t="e">
            <v>#REF!</v>
          </cell>
          <cell r="N406">
            <v>1</v>
          </cell>
          <cell r="O406">
            <v>1</v>
          </cell>
          <cell r="P406">
            <v>5</v>
          </cell>
        </row>
        <row r="407">
          <cell r="A407">
            <v>93296480</v>
          </cell>
          <cell r="B407" t="str">
            <v>G1</v>
          </cell>
          <cell r="C407" t="str">
            <v>PN</v>
          </cell>
          <cell r="D407" t="str">
            <v>CEVA</v>
          </cell>
          <cell r="E407" t="str">
            <v>MG-A-03B</v>
          </cell>
          <cell r="F407" t="str">
            <v>PF RESERV DHI</v>
          </cell>
          <cell r="G407" t="str">
            <v>CONTINENTAL</v>
          </cell>
          <cell r="H407">
            <v>1000</v>
          </cell>
          <cell r="I407">
            <v>2001</v>
          </cell>
          <cell r="J407">
            <v>0</v>
          </cell>
          <cell r="K407">
            <v>1</v>
          </cell>
          <cell r="L407" t="str">
            <v>GARL.4.G</v>
          </cell>
          <cell r="M407" t="e">
            <v>#REF!</v>
          </cell>
          <cell r="N407">
            <v>1</v>
          </cell>
          <cell r="O407">
            <v>1</v>
          </cell>
          <cell r="P407">
            <v>5</v>
          </cell>
        </row>
        <row r="408">
          <cell r="A408">
            <v>93298873</v>
          </cell>
          <cell r="B408" t="str">
            <v>G1</v>
          </cell>
          <cell r="C408" t="str">
            <v>SJ</v>
          </cell>
          <cell r="D408" t="str">
            <v>CEVA</v>
          </cell>
          <cell r="E408" t="str">
            <v>MG-A-04B</v>
          </cell>
          <cell r="F408" t="str">
            <v>ARRUELA PR</v>
          </cell>
          <cell r="G408" t="str">
            <v>ETAR</v>
          </cell>
          <cell r="H408">
            <v>2500</v>
          </cell>
          <cell r="I408">
            <v>2001</v>
          </cell>
          <cell r="J408">
            <v>0</v>
          </cell>
          <cell r="K408">
            <v>1</v>
          </cell>
          <cell r="L408" t="str">
            <v>GARL.4.G</v>
          </cell>
          <cell r="M408" t="str">
            <v>F23</v>
          </cell>
          <cell r="N408">
            <v>1</v>
          </cell>
          <cell r="O408">
            <v>1</v>
          </cell>
          <cell r="P408">
            <v>2</v>
          </cell>
        </row>
        <row r="409">
          <cell r="A409">
            <v>93298881</v>
          </cell>
          <cell r="B409" t="str">
            <v>G1</v>
          </cell>
          <cell r="C409" t="str">
            <v>SJ</v>
          </cell>
          <cell r="D409" t="str">
            <v>CEVA</v>
          </cell>
          <cell r="E409" t="str">
            <v>MG-A-06B</v>
          </cell>
          <cell r="F409" t="str">
            <v>PARAFUSO</v>
          </cell>
          <cell r="G409" t="str">
            <v>CONTINENTAL</v>
          </cell>
          <cell r="H409">
            <v>2000</v>
          </cell>
          <cell r="I409">
            <v>2001</v>
          </cell>
          <cell r="J409">
            <v>0</v>
          </cell>
          <cell r="K409">
            <v>1</v>
          </cell>
          <cell r="L409" t="str">
            <v>GARL.4.G</v>
          </cell>
          <cell r="M409" t="str">
            <v>F24</v>
          </cell>
          <cell r="N409">
            <v>1</v>
          </cell>
          <cell r="O409">
            <v>1</v>
          </cell>
          <cell r="P409">
            <v>2</v>
          </cell>
        </row>
        <row r="410">
          <cell r="A410">
            <v>93298886</v>
          </cell>
          <cell r="B410" t="str">
            <v>G1</v>
          </cell>
          <cell r="C410" t="str">
            <v>SJ</v>
          </cell>
          <cell r="D410" t="str">
            <v>CEVA</v>
          </cell>
          <cell r="E410" t="str">
            <v>MG-A-11B</v>
          </cell>
          <cell r="F410" t="str">
            <v>PARAF.CAB</v>
          </cell>
          <cell r="G410" t="str">
            <v>LIPOS</v>
          </cell>
          <cell r="H410">
            <v>3000</v>
          </cell>
          <cell r="I410">
            <v>2001</v>
          </cell>
          <cell r="J410">
            <v>0</v>
          </cell>
          <cell r="K410">
            <v>1</v>
          </cell>
          <cell r="L410" t="str">
            <v>GARL.4.G</v>
          </cell>
          <cell r="M410" t="str">
            <v>F24</v>
          </cell>
          <cell r="N410">
            <v>1</v>
          </cell>
          <cell r="O410">
            <v>1</v>
          </cell>
          <cell r="P410">
            <v>2</v>
          </cell>
        </row>
        <row r="411">
          <cell r="A411">
            <v>93298892</v>
          </cell>
          <cell r="B411" t="str">
            <v>G1</v>
          </cell>
          <cell r="C411" t="str">
            <v>PF</v>
          </cell>
          <cell r="D411" t="str">
            <v>CEVA</v>
          </cell>
          <cell r="E411" t="str">
            <v>MG-A-05B</v>
          </cell>
          <cell r="F411" t="str">
            <v>PARAF. CAB</v>
          </cell>
          <cell r="G411" t="str">
            <v>CONTINENTAL</v>
          </cell>
          <cell r="H411">
            <v>1500</v>
          </cell>
          <cell r="I411">
            <v>2001</v>
          </cell>
          <cell r="J411">
            <v>0</v>
          </cell>
          <cell r="K411">
            <v>1</v>
          </cell>
          <cell r="L411" t="str">
            <v>GARL.4.G</v>
          </cell>
          <cell r="M411" t="str">
            <v>F24</v>
          </cell>
          <cell r="N411">
            <v>16</v>
          </cell>
          <cell r="O411">
            <v>1</v>
          </cell>
          <cell r="P411">
            <v>2</v>
          </cell>
        </row>
        <row r="412">
          <cell r="A412">
            <v>93299086</v>
          </cell>
          <cell r="B412" t="str">
            <v>G1</v>
          </cell>
          <cell r="C412" t="str">
            <v>TC</v>
          </cell>
          <cell r="D412" t="str">
            <v>CEVA</v>
          </cell>
          <cell r="E412" t="str">
            <v>MG-A-14A</v>
          </cell>
          <cell r="F412" t="str">
            <v>PF GANCHO REB</v>
          </cell>
          <cell r="G412" t="str">
            <v>FIBAM</v>
          </cell>
          <cell r="H412">
            <v>700</v>
          </cell>
          <cell r="I412">
            <v>2001</v>
          </cell>
          <cell r="J412">
            <v>0</v>
          </cell>
          <cell r="K412">
            <v>1</v>
          </cell>
          <cell r="L412" t="str">
            <v>GARL.4.G</v>
          </cell>
          <cell r="M412" t="str">
            <v>F23</v>
          </cell>
        </row>
        <row r="413">
          <cell r="A413">
            <v>93299101</v>
          </cell>
          <cell r="B413" t="str">
            <v>G1</v>
          </cell>
          <cell r="C413" t="str">
            <v>TC</v>
          </cell>
          <cell r="D413" t="str">
            <v>CEVA</v>
          </cell>
          <cell r="E413" t="str">
            <v>MG-A-07B</v>
          </cell>
          <cell r="F413" t="str">
            <v>PARAF CAB</v>
          </cell>
          <cell r="G413" t="str">
            <v>INGEPAL</v>
          </cell>
          <cell r="H413">
            <v>800</v>
          </cell>
          <cell r="I413">
            <v>2001</v>
          </cell>
          <cell r="J413">
            <v>0</v>
          </cell>
          <cell r="K413">
            <v>1</v>
          </cell>
          <cell r="L413" t="str">
            <v>GARL.4.G</v>
          </cell>
          <cell r="M413" t="str">
            <v>F23</v>
          </cell>
        </row>
        <row r="414">
          <cell r="A414">
            <v>93299182</v>
          </cell>
          <cell r="B414" t="str">
            <v>G1</v>
          </cell>
          <cell r="C414" t="str">
            <v>PF</v>
          </cell>
          <cell r="D414" t="str">
            <v>CEVA</v>
          </cell>
          <cell r="E414" t="str">
            <v>MG-A-04B</v>
          </cell>
          <cell r="F414" t="str">
            <v xml:space="preserve"> PORC EIXO TRA</v>
          </cell>
          <cell r="G414" t="str">
            <v>PARASMO</v>
          </cell>
          <cell r="H414">
            <v>700</v>
          </cell>
          <cell r="I414">
            <v>2001</v>
          </cell>
          <cell r="J414">
            <v>0</v>
          </cell>
          <cell r="K414">
            <v>2</v>
          </cell>
          <cell r="L414" t="str">
            <v>GARL.4.G</v>
          </cell>
          <cell r="M414" t="str">
            <v>F23</v>
          </cell>
        </row>
        <row r="415">
          <cell r="A415">
            <v>93299182</v>
          </cell>
          <cell r="B415" t="str">
            <v>G1</v>
          </cell>
          <cell r="C415" t="str">
            <v>TC</v>
          </cell>
          <cell r="D415" t="str">
            <v>CEVA</v>
          </cell>
          <cell r="E415" t="str">
            <v>MG-A-04B</v>
          </cell>
          <cell r="F415" t="str">
            <v>PORC EIXO TRA</v>
          </cell>
          <cell r="G415" t="str">
            <v>PARASMO</v>
          </cell>
          <cell r="H415">
            <v>700</v>
          </cell>
          <cell r="I415">
            <v>2001</v>
          </cell>
          <cell r="J415">
            <v>0</v>
          </cell>
          <cell r="K415">
            <v>2</v>
          </cell>
          <cell r="L415" t="str">
            <v>GARL.4.G</v>
          </cell>
          <cell r="M415" t="str">
            <v>F23</v>
          </cell>
          <cell r="N415">
            <v>14</v>
          </cell>
          <cell r="O415">
            <v>2</v>
          </cell>
          <cell r="P415">
            <v>2</v>
          </cell>
        </row>
        <row r="416">
          <cell r="A416">
            <v>93299182</v>
          </cell>
          <cell r="B416" t="str">
            <v>G1</v>
          </cell>
          <cell r="C416" t="str">
            <v>PF</v>
          </cell>
          <cell r="D416" t="str">
            <v>CEVA</v>
          </cell>
          <cell r="E416" t="str">
            <v>MG-A-04B</v>
          </cell>
          <cell r="F416" t="str">
            <v>PORC EIXO TRA</v>
          </cell>
          <cell r="G416" t="str">
            <v>PARASMO</v>
          </cell>
          <cell r="H416">
            <v>700</v>
          </cell>
          <cell r="I416">
            <v>2001</v>
          </cell>
          <cell r="J416">
            <v>0</v>
          </cell>
          <cell r="K416">
            <v>2</v>
          </cell>
          <cell r="L416" t="str">
            <v>GARL.4.G</v>
          </cell>
          <cell r="M416" t="str">
            <v>F23</v>
          </cell>
          <cell r="N416">
            <v>2</v>
          </cell>
          <cell r="O416">
            <v>2</v>
          </cell>
          <cell r="P416">
            <v>2</v>
          </cell>
        </row>
        <row r="417">
          <cell r="A417">
            <v>93299187</v>
          </cell>
          <cell r="B417" t="str">
            <v>G1</v>
          </cell>
          <cell r="C417" t="str">
            <v>PF</v>
          </cell>
          <cell r="D417" t="str">
            <v>CEVA</v>
          </cell>
          <cell r="E417" t="str">
            <v>MG-A-09B</v>
          </cell>
          <cell r="F417" t="str">
            <v>PORCA SEXT</v>
          </cell>
          <cell r="G417" t="str">
            <v xml:space="preserve">PARASMO </v>
          </cell>
          <cell r="H417">
            <v>1000</v>
          </cell>
          <cell r="I417">
            <v>2001</v>
          </cell>
          <cell r="J417">
            <v>0</v>
          </cell>
          <cell r="K417">
            <v>1</v>
          </cell>
          <cell r="L417" t="str">
            <v>GARL.4.G</v>
          </cell>
          <cell r="M417" t="str">
            <v>F23</v>
          </cell>
          <cell r="N417">
            <v>4</v>
          </cell>
          <cell r="O417">
            <v>2</v>
          </cell>
          <cell r="P417">
            <v>2</v>
          </cell>
        </row>
        <row r="418">
          <cell r="A418">
            <v>93299187</v>
          </cell>
          <cell r="B418" t="str">
            <v>G1</v>
          </cell>
          <cell r="C418" t="str">
            <v>PF</v>
          </cell>
          <cell r="D418" t="str">
            <v>CEVA</v>
          </cell>
          <cell r="E418" t="str">
            <v>MG-A-09B</v>
          </cell>
          <cell r="F418" t="str">
            <v>PORCA SEXT</v>
          </cell>
          <cell r="G418" t="str">
            <v xml:space="preserve">PARASMO </v>
          </cell>
          <cell r="H418">
            <v>1000</v>
          </cell>
          <cell r="I418">
            <v>2001</v>
          </cell>
          <cell r="J418">
            <v>0</v>
          </cell>
          <cell r="K418">
            <v>1</v>
          </cell>
          <cell r="L418" t="str">
            <v>GARL.4.G</v>
          </cell>
          <cell r="M418" t="str">
            <v>F23</v>
          </cell>
          <cell r="N418">
            <v>1</v>
          </cell>
          <cell r="O418">
            <v>1</v>
          </cell>
          <cell r="P418">
            <v>2</v>
          </cell>
        </row>
        <row r="419">
          <cell r="A419">
            <v>93308872</v>
          </cell>
          <cell r="B419" t="str">
            <v>G1</v>
          </cell>
          <cell r="D419" t="str">
            <v>CEVA</v>
          </cell>
          <cell r="E419" t="str">
            <v>MG-A-11A</v>
          </cell>
          <cell r="F419" t="str">
            <v>ETQ DESEMBAÇAMENTO</v>
          </cell>
          <cell r="G419" t="str">
            <v>JL</v>
          </cell>
          <cell r="H419">
            <v>500</v>
          </cell>
          <cell r="I419">
            <v>2001</v>
          </cell>
          <cell r="J419">
            <v>0</v>
          </cell>
          <cell r="K419">
            <v>1</v>
          </cell>
          <cell r="L419" t="str">
            <v>GARL.4.G</v>
          </cell>
          <cell r="N419">
            <v>1</v>
          </cell>
        </row>
        <row r="420">
          <cell r="A420">
            <v>93308873</v>
          </cell>
          <cell r="B420" t="str">
            <v>G1</v>
          </cell>
          <cell r="C420" t="str">
            <v>GS</v>
          </cell>
          <cell r="D420" t="str">
            <v>CEVA</v>
          </cell>
          <cell r="E420" t="str">
            <v>MG-A-14A</v>
          </cell>
          <cell r="F420" t="str">
            <v>ETQ DESEMB ESP</v>
          </cell>
          <cell r="G420" t="str">
            <v>JL</v>
          </cell>
          <cell r="H420">
            <v>500</v>
          </cell>
          <cell r="I420">
            <v>2001</v>
          </cell>
          <cell r="J420">
            <v>0</v>
          </cell>
          <cell r="K420">
            <v>1</v>
          </cell>
          <cell r="L420" t="str">
            <v>GARL.4.G</v>
          </cell>
          <cell r="M420" t="str">
            <v>F23</v>
          </cell>
        </row>
        <row r="421">
          <cell r="A421">
            <v>93310848</v>
          </cell>
          <cell r="B421" t="str">
            <v>G1</v>
          </cell>
          <cell r="C421" t="str">
            <v>GS</v>
          </cell>
          <cell r="D421" t="str">
            <v>CEVA</v>
          </cell>
          <cell r="E421" t="str">
            <v>MG-A-03C</v>
          </cell>
          <cell r="F421" t="str">
            <v>PRES. DA EMBREAGEM</v>
          </cell>
          <cell r="G421" t="str">
            <v>GRAMPOS AÇO</v>
          </cell>
          <cell r="H421">
            <v>4000</v>
          </cell>
          <cell r="I421">
            <v>2001</v>
          </cell>
          <cell r="J421">
            <v>0</v>
          </cell>
          <cell r="K421">
            <v>1</v>
          </cell>
          <cell r="L421" t="str">
            <v>GARL.4.G</v>
          </cell>
          <cell r="M421" t="str">
            <v>F23</v>
          </cell>
        </row>
        <row r="422">
          <cell r="A422">
            <v>93313399</v>
          </cell>
          <cell r="B422" t="str">
            <v>G1</v>
          </cell>
          <cell r="C422" t="str">
            <v>PF</v>
          </cell>
          <cell r="D422" t="str">
            <v>CEVA</v>
          </cell>
          <cell r="E422" t="str">
            <v>MG-A-05B</v>
          </cell>
          <cell r="F422" t="str">
            <v>PARAFUSO M</v>
          </cell>
          <cell r="G422" t="str">
            <v>A FRIEDBERG</v>
          </cell>
          <cell r="H422">
            <v>600</v>
          </cell>
          <cell r="I422">
            <v>2001</v>
          </cell>
          <cell r="J422">
            <v>0</v>
          </cell>
          <cell r="K422">
            <v>1</v>
          </cell>
          <cell r="L422" t="str">
            <v>GARL.4.G</v>
          </cell>
        </row>
        <row r="423">
          <cell r="A423">
            <v>93316291</v>
          </cell>
          <cell r="B423" t="str">
            <v>G1</v>
          </cell>
          <cell r="C423" t="str">
            <v>PF</v>
          </cell>
          <cell r="D423" t="str">
            <v>CEVA</v>
          </cell>
          <cell r="E423" t="str">
            <v>MG-A-06C</v>
          </cell>
          <cell r="F423" t="str">
            <v>PRESILHA-P</v>
          </cell>
          <cell r="G423" t="str">
            <v>PRIMO</v>
          </cell>
          <cell r="H423">
            <v>2000</v>
          </cell>
          <cell r="I423">
            <v>2001</v>
          </cell>
          <cell r="J423">
            <v>0</v>
          </cell>
          <cell r="K423">
            <v>1</v>
          </cell>
          <cell r="L423" t="str">
            <v>GARL.4.G</v>
          </cell>
        </row>
        <row r="424">
          <cell r="A424">
            <v>93324940</v>
          </cell>
          <cell r="B424" t="str">
            <v>G1</v>
          </cell>
          <cell r="D424" t="str">
            <v>CEVA</v>
          </cell>
          <cell r="E424" t="str">
            <v>MG-A-10B</v>
          </cell>
          <cell r="F424" t="str">
            <v>PARAFUSO-B</v>
          </cell>
          <cell r="G424" t="str">
            <v>LIPOS</v>
          </cell>
          <cell r="H424">
            <v>3000</v>
          </cell>
          <cell r="I424">
            <v>2001</v>
          </cell>
          <cell r="J424">
            <v>0</v>
          </cell>
          <cell r="K424">
            <v>2</v>
          </cell>
          <cell r="L424" t="str">
            <v>GARL.4.G</v>
          </cell>
        </row>
        <row r="425">
          <cell r="A425">
            <v>93324940</v>
          </cell>
          <cell r="B425" t="str">
            <v>G1</v>
          </cell>
          <cell r="D425" t="str">
            <v>CEVA</v>
          </cell>
          <cell r="E425" t="str">
            <v>MG-A-10B</v>
          </cell>
          <cell r="F425" t="str">
            <v>PARAFUSO-B</v>
          </cell>
          <cell r="G425" t="str">
            <v>LIPOS</v>
          </cell>
          <cell r="H425">
            <v>3000</v>
          </cell>
          <cell r="I425">
            <v>2001</v>
          </cell>
          <cell r="J425">
            <v>0</v>
          </cell>
          <cell r="K425">
            <v>2</v>
          </cell>
          <cell r="L425" t="str">
            <v>GARL.4.G</v>
          </cell>
        </row>
        <row r="426">
          <cell r="A426">
            <v>93328343</v>
          </cell>
          <cell r="B426" t="str">
            <v>G1</v>
          </cell>
          <cell r="D426" t="str">
            <v>CEVA</v>
          </cell>
          <cell r="E426" t="str">
            <v>MG-A-07B</v>
          </cell>
          <cell r="F426" t="str">
            <v>PF TQ COMBUST</v>
          </cell>
          <cell r="G426" t="str">
            <v>FIBAM</v>
          </cell>
          <cell r="H426">
            <v>350</v>
          </cell>
          <cell r="I426">
            <v>2001</v>
          </cell>
          <cell r="J426">
            <v>0</v>
          </cell>
          <cell r="K426">
            <v>2</v>
          </cell>
          <cell r="L426" t="str">
            <v>GARL.4.G</v>
          </cell>
        </row>
        <row r="427">
          <cell r="A427">
            <v>93329726</v>
          </cell>
          <cell r="B427" t="str">
            <v>G1</v>
          </cell>
          <cell r="D427" t="str">
            <v>CEVA</v>
          </cell>
          <cell r="E427" t="str">
            <v>MG-A-09B</v>
          </cell>
          <cell r="F427" t="str">
            <v>PF TR PORT</v>
          </cell>
          <cell r="G427" t="str">
            <v>CONTINENTAL</v>
          </cell>
          <cell r="H427">
            <v>4000</v>
          </cell>
          <cell r="I427">
            <v>2001</v>
          </cell>
          <cell r="J427">
            <v>0</v>
          </cell>
          <cell r="K427">
            <v>1</v>
          </cell>
          <cell r="L427" t="str">
            <v>GARL.4.G</v>
          </cell>
        </row>
        <row r="428">
          <cell r="A428">
            <v>93329726</v>
          </cell>
          <cell r="B428" t="str">
            <v>G1</v>
          </cell>
          <cell r="D428" t="str">
            <v>CEVA</v>
          </cell>
          <cell r="E428" t="str">
            <v>MG-A-09B</v>
          </cell>
          <cell r="F428" t="str">
            <v>PF TR PORT</v>
          </cell>
          <cell r="G428" t="str">
            <v>CONTINENTAL</v>
          </cell>
          <cell r="H428">
            <v>4000</v>
          </cell>
          <cell r="I428">
            <v>2001</v>
          </cell>
          <cell r="J428">
            <v>0</v>
          </cell>
          <cell r="K428">
            <v>1</v>
          </cell>
          <cell r="L428" t="str">
            <v>GARL.4.G</v>
          </cell>
        </row>
        <row r="429">
          <cell r="A429">
            <v>93329726</v>
          </cell>
          <cell r="B429" t="str">
            <v>G1</v>
          </cell>
          <cell r="D429" t="str">
            <v>CEVA</v>
          </cell>
          <cell r="E429" t="str">
            <v>MG-A-09B</v>
          </cell>
          <cell r="F429" t="str">
            <v>PF TR PORT</v>
          </cell>
          <cell r="G429" t="str">
            <v>CONTINENTAL</v>
          </cell>
          <cell r="H429">
            <v>4000</v>
          </cell>
          <cell r="I429">
            <v>2001</v>
          </cell>
          <cell r="J429">
            <v>0</v>
          </cell>
          <cell r="K429">
            <v>1</v>
          </cell>
          <cell r="L429" t="str">
            <v>GARL.4.G</v>
          </cell>
        </row>
        <row r="430">
          <cell r="A430">
            <v>93340112</v>
          </cell>
          <cell r="B430" t="str">
            <v>G1</v>
          </cell>
          <cell r="D430" t="str">
            <v>CEVA</v>
          </cell>
          <cell r="E430" t="str">
            <v>MG-A-12C</v>
          </cell>
          <cell r="F430" t="str">
            <v>ACAB EXT CONS</v>
          </cell>
          <cell r="G430" t="str">
            <v>A RAYMOND</v>
          </cell>
          <cell r="H430">
            <v>2000</v>
          </cell>
          <cell r="I430">
            <v>2001</v>
          </cell>
          <cell r="J430">
            <v>0</v>
          </cell>
          <cell r="K430">
            <v>1</v>
          </cell>
          <cell r="L430" t="str">
            <v>GARL.4.G</v>
          </cell>
        </row>
        <row r="431">
          <cell r="A431">
            <v>93351512</v>
          </cell>
          <cell r="B431" t="str">
            <v>G1</v>
          </cell>
          <cell r="D431" t="str">
            <v>CEVA</v>
          </cell>
          <cell r="E431" t="str">
            <v>MG-A-15B</v>
          </cell>
          <cell r="F431" t="str">
            <v>COX ANTI RUID</v>
          </cell>
          <cell r="G431" t="str">
            <v>SILIBOR</v>
          </cell>
          <cell r="H431">
            <v>200</v>
          </cell>
          <cell r="I431">
            <v>2002</v>
          </cell>
          <cell r="J431">
            <v>0</v>
          </cell>
          <cell r="K431">
            <v>2</v>
          </cell>
          <cell r="L431" t="str">
            <v>GARL.4.G</v>
          </cell>
        </row>
        <row r="432">
          <cell r="A432">
            <v>93353992</v>
          </cell>
          <cell r="B432" t="str">
            <v>G1</v>
          </cell>
          <cell r="D432" t="str">
            <v>CEVA</v>
          </cell>
          <cell r="E432" t="str">
            <v>PTO USO</v>
          </cell>
          <cell r="F432" t="str">
            <v>CONSOLE CJ</v>
          </cell>
          <cell r="G432" t="str">
            <v>KK - MGOC</v>
          </cell>
          <cell r="H432" t="str">
            <v>SEQ</v>
          </cell>
          <cell r="I432" t="str">
            <v>DOLLY</v>
          </cell>
          <cell r="J432">
            <v>0</v>
          </cell>
          <cell r="K432" t="str">
            <v>PEND</v>
          </cell>
          <cell r="L432" t="str">
            <v>GARL.4.G</v>
          </cell>
        </row>
        <row r="433">
          <cell r="A433">
            <v>93355455</v>
          </cell>
          <cell r="B433" t="str">
            <v>G1</v>
          </cell>
          <cell r="D433" t="str">
            <v>CEVA</v>
          </cell>
          <cell r="E433" t="str">
            <v>PT - USO</v>
          </cell>
          <cell r="F433" t="str">
            <v>SUSP LE NG RI</v>
          </cell>
          <cell r="G433" t="str">
            <v>DELPHI</v>
          </cell>
          <cell r="H433">
            <v>1</v>
          </cell>
          <cell r="I433" t="str">
            <v>DOLLY</v>
          </cell>
          <cell r="J433">
            <v>0</v>
          </cell>
          <cell r="L433" t="str">
            <v>GARL.4.G</v>
          </cell>
        </row>
        <row r="434">
          <cell r="A434">
            <v>93357628</v>
          </cell>
          <cell r="B434" t="str">
            <v>G1</v>
          </cell>
          <cell r="D434" t="str">
            <v>CEVA</v>
          </cell>
          <cell r="E434" t="str">
            <v>MG-A-08C</v>
          </cell>
          <cell r="F434" t="str">
            <v>RIVET</v>
          </cell>
          <cell r="G434" t="str">
            <v>GESIPA</v>
          </cell>
          <cell r="H434">
            <v>960</v>
          </cell>
          <cell r="I434">
            <v>2001</v>
          </cell>
          <cell r="J434">
            <v>0</v>
          </cell>
          <cell r="K434">
            <v>1</v>
          </cell>
          <cell r="L434" t="str">
            <v>GARL.4.G</v>
          </cell>
        </row>
        <row r="435">
          <cell r="A435">
            <v>93357628</v>
          </cell>
          <cell r="B435" t="str">
            <v>G1</v>
          </cell>
          <cell r="D435" t="str">
            <v>CEVA</v>
          </cell>
          <cell r="E435" t="str">
            <v>MG-A-08C</v>
          </cell>
          <cell r="F435" t="str">
            <v>RIVET</v>
          </cell>
          <cell r="G435" t="str">
            <v>GESIPA</v>
          </cell>
          <cell r="H435">
            <v>960</v>
          </cell>
          <cell r="I435">
            <v>2001</v>
          </cell>
          <cell r="J435">
            <v>0</v>
          </cell>
          <cell r="K435">
            <v>2</v>
          </cell>
          <cell r="L435" t="str">
            <v>GARL.4.G</v>
          </cell>
        </row>
        <row r="436">
          <cell r="A436">
            <v>93357628</v>
          </cell>
          <cell r="B436" t="str">
            <v>G1</v>
          </cell>
          <cell r="D436" t="str">
            <v>CEVA</v>
          </cell>
          <cell r="E436" t="str">
            <v>MG-A-08C</v>
          </cell>
          <cell r="F436" t="str">
            <v>RIVET</v>
          </cell>
          <cell r="G436" t="str">
            <v>GESIPA</v>
          </cell>
          <cell r="H436">
            <v>960</v>
          </cell>
          <cell r="I436">
            <v>2001</v>
          </cell>
          <cell r="J436">
            <v>0</v>
          </cell>
          <cell r="K436">
            <v>2</v>
          </cell>
          <cell r="L436" t="str">
            <v>GARL.4.G</v>
          </cell>
        </row>
        <row r="437">
          <cell r="A437">
            <v>93365575</v>
          </cell>
          <cell r="B437" t="str">
            <v>G1</v>
          </cell>
          <cell r="D437" t="str">
            <v>CEVA</v>
          </cell>
          <cell r="E437" t="str">
            <v>MG-A-11B</v>
          </cell>
          <cell r="F437" t="str">
            <v>BOLT/SCREW</v>
          </cell>
          <cell r="G437" t="str">
            <v>CONTINENTAL</v>
          </cell>
          <cell r="J437">
            <v>0</v>
          </cell>
          <cell r="K437" t="str">
            <v>-</v>
          </cell>
          <cell r="L437" t="str">
            <v>GARL.4.G</v>
          </cell>
        </row>
        <row r="438">
          <cell r="A438">
            <v>93368979</v>
          </cell>
          <cell r="B438" t="str">
            <v>G1</v>
          </cell>
          <cell r="D438" t="str">
            <v>CEVA</v>
          </cell>
          <cell r="E438" t="str">
            <v>MG-A-07B</v>
          </cell>
          <cell r="F438" t="str">
            <v>PF CB BAT POS</v>
          </cell>
          <cell r="G438" t="str">
            <v>CONTINENTAL</v>
          </cell>
          <cell r="H438">
            <v>1500</v>
          </cell>
          <cell r="I438">
            <v>2001</v>
          </cell>
          <cell r="J438">
            <v>0</v>
          </cell>
          <cell r="K438">
            <v>1</v>
          </cell>
          <cell r="L438" t="str">
            <v>GARL.4.G</v>
          </cell>
        </row>
        <row r="439">
          <cell r="A439">
            <v>93376775</v>
          </cell>
          <cell r="B439" t="str">
            <v>G1</v>
          </cell>
          <cell r="D439" t="str">
            <v>CEVA</v>
          </cell>
          <cell r="E439" t="str">
            <v>MG-A-07B</v>
          </cell>
          <cell r="F439" t="str">
            <v>PARAFUSO</v>
          </cell>
          <cell r="G439" t="str">
            <v>LIPOS</v>
          </cell>
          <cell r="H439">
            <v>1500</v>
          </cell>
          <cell r="I439">
            <v>2001</v>
          </cell>
          <cell r="J439">
            <v>0</v>
          </cell>
          <cell r="K439">
            <v>1</v>
          </cell>
          <cell r="L439" t="str">
            <v>GARL.4.G</v>
          </cell>
        </row>
        <row r="440">
          <cell r="A440">
            <v>93378459</v>
          </cell>
          <cell r="B440" t="str">
            <v>G1</v>
          </cell>
          <cell r="D440" t="str">
            <v>CEVA</v>
          </cell>
          <cell r="E440" t="str">
            <v>MG-A-05C</v>
          </cell>
          <cell r="F440" t="str">
            <v>BRACADEIRA</v>
          </cell>
          <cell r="G440" t="str">
            <v>PROGERAL</v>
          </cell>
          <cell r="H440">
            <v>2000</v>
          </cell>
          <cell r="I440">
            <v>2001</v>
          </cell>
          <cell r="J440">
            <v>0</v>
          </cell>
          <cell r="K440">
            <v>2</v>
          </cell>
          <cell r="L440" t="str">
            <v>GARL.4.G</v>
          </cell>
        </row>
        <row r="441">
          <cell r="A441">
            <v>93381082</v>
          </cell>
          <cell r="B441" t="str">
            <v>G1</v>
          </cell>
          <cell r="D441" t="str">
            <v>CEVA</v>
          </cell>
          <cell r="E441" t="str">
            <v>MG-A-17</v>
          </cell>
          <cell r="F441" t="str">
            <v>COXIM CJ-L</v>
          </cell>
          <cell r="G441" t="str">
            <v>HBA HUTCHINS</v>
          </cell>
          <cell r="H441">
            <v>100</v>
          </cell>
          <cell r="I441">
            <v>2002</v>
          </cell>
          <cell r="J441">
            <v>4</v>
          </cell>
          <cell r="K441">
            <v>40</v>
          </cell>
          <cell r="L441" t="str">
            <v>GARL.4.G</v>
          </cell>
        </row>
        <row r="442">
          <cell r="A442">
            <v>93381940</v>
          </cell>
          <cell r="B442" t="str">
            <v>G1</v>
          </cell>
          <cell r="C442" t="str">
            <v>PN</v>
          </cell>
          <cell r="D442" t="str">
            <v>CEVA</v>
          </cell>
          <cell r="E442" t="str">
            <v>MG-G-14</v>
          </cell>
          <cell r="F442" t="str">
            <v>MOLA TRAS. PRISMA</v>
          </cell>
          <cell r="G442" t="str">
            <v>RASSINI</v>
          </cell>
          <cell r="H442">
            <v>120</v>
          </cell>
          <cell r="I442" t="str">
            <v>H20</v>
          </cell>
          <cell r="J442">
            <v>0</v>
          </cell>
          <cell r="K442">
            <v>1</v>
          </cell>
          <cell r="L442" t="str">
            <v>GARL.4.G</v>
          </cell>
          <cell r="M442" t="str">
            <v>E-25</v>
          </cell>
          <cell r="N442">
            <v>1</v>
          </cell>
          <cell r="O442">
            <v>1</v>
          </cell>
          <cell r="P442">
            <v>4</v>
          </cell>
        </row>
        <row r="443">
          <cell r="A443">
            <v>93384680</v>
          </cell>
          <cell r="B443" t="str">
            <v>G1</v>
          </cell>
          <cell r="D443" t="str">
            <v>CEVA</v>
          </cell>
          <cell r="E443" t="str">
            <v>MG-A-08C</v>
          </cell>
          <cell r="F443" t="str">
            <v>TAMPA COCKPIT</v>
          </cell>
          <cell r="G443" t="str">
            <v>A RAYMOND</v>
          </cell>
          <cell r="H443">
            <v>2500</v>
          </cell>
          <cell r="I443">
            <v>2001</v>
          </cell>
          <cell r="J443">
            <v>0</v>
          </cell>
          <cell r="K443">
            <v>1</v>
          </cell>
          <cell r="L443" t="str">
            <v>GARL.4.G</v>
          </cell>
        </row>
        <row r="444">
          <cell r="A444">
            <v>93386036</v>
          </cell>
          <cell r="B444" t="str">
            <v>G1</v>
          </cell>
          <cell r="D444" t="str">
            <v>CEVA</v>
          </cell>
          <cell r="E444" t="str">
            <v>MG-A-04B</v>
          </cell>
          <cell r="F444" t="str">
            <v>PARAFUSO M5X1</v>
          </cell>
          <cell r="G444" t="str">
            <v>CONTINENTAL</v>
          </cell>
          <cell r="H444">
            <v>3000</v>
          </cell>
          <cell r="I444">
            <v>2001</v>
          </cell>
          <cell r="J444">
            <v>0</v>
          </cell>
          <cell r="K444">
            <v>1</v>
          </cell>
          <cell r="L444" t="str">
            <v>GARL.4.G</v>
          </cell>
        </row>
        <row r="445">
          <cell r="A445">
            <v>93386048</v>
          </cell>
          <cell r="B445" t="str">
            <v>G1</v>
          </cell>
          <cell r="D445" t="str">
            <v>CEVA</v>
          </cell>
          <cell r="E445" t="str">
            <v>MG-A-10B</v>
          </cell>
          <cell r="F445" t="str">
            <v xml:space="preserve"> POPNUT AL MAL</v>
          </cell>
          <cell r="G445" t="str">
            <v>BOLLHOFF SER</v>
          </cell>
          <cell r="H445">
            <v>1200</v>
          </cell>
          <cell r="I445">
            <v>2001</v>
          </cell>
          <cell r="J445">
            <v>0</v>
          </cell>
          <cell r="K445">
            <v>1</v>
          </cell>
          <cell r="L445" t="str">
            <v>GARL.4.G</v>
          </cell>
        </row>
        <row r="446">
          <cell r="A446">
            <v>93388662</v>
          </cell>
          <cell r="B446" t="str">
            <v>G1</v>
          </cell>
          <cell r="D446" t="str">
            <v>CEVA</v>
          </cell>
          <cell r="E446" t="str">
            <v>MG-A-11B</v>
          </cell>
          <cell r="F446" t="str">
            <v>PARAFUSO</v>
          </cell>
          <cell r="G446" t="str">
            <v>CONTINENTAL</v>
          </cell>
          <cell r="H446">
            <v>1500</v>
          </cell>
          <cell r="I446">
            <v>2001</v>
          </cell>
          <cell r="J446">
            <v>0</v>
          </cell>
          <cell r="K446">
            <v>2</v>
          </cell>
          <cell r="L446" t="str">
            <v>GARL.4.G</v>
          </cell>
        </row>
        <row r="447">
          <cell r="A447">
            <v>93389416</v>
          </cell>
          <cell r="B447" t="str">
            <v>G1</v>
          </cell>
          <cell r="D447" t="str">
            <v>CEVA</v>
          </cell>
          <cell r="E447" t="str">
            <v>MG-A-10B</v>
          </cell>
          <cell r="F447" t="str">
            <v>PF FIX ALAVANCA MALA</v>
          </cell>
          <cell r="G447" t="str">
            <v>LIPOS</v>
          </cell>
          <cell r="H447">
            <v>2500</v>
          </cell>
          <cell r="I447">
            <v>2001</v>
          </cell>
          <cell r="J447">
            <v>0</v>
          </cell>
          <cell r="K447">
            <v>1</v>
          </cell>
          <cell r="L447" t="str">
            <v>GARL.4.G</v>
          </cell>
        </row>
        <row r="448">
          <cell r="A448">
            <v>93390955</v>
          </cell>
          <cell r="B448" t="str">
            <v>G1</v>
          </cell>
          <cell r="D448" t="str">
            <v>CEVA</v>
          </cell>
          <cell r="E448" t="str">
            <v>MG-A-04C</v>
          </cell>
          <cell r="F448" t="str">
            <v>NUT</v>
          </cell>
          <cell r="G448" t="str">
            <v>FANANDRI</v>
          </cell>
          <cell r="H448">
            <v>1500</v>
          </cell>
          <cell r="I448">
            <v>2001</v>
          </cell>
          <cell r="J448">
            <v>0</v>
          </cell>
          <cell r="K448">
            <v>1</v>
          </cell>
          <cell r="L448" t="str">
            <v>GARL.4.G</v>
          </cell>
        </row>
        <row r="449">
          <cell r="A449">
            <v>93391148</v>
          </cell>
          <cell r="B449" t="str">
            <v>G1</v>
          </cell>
          <cell r="D449" t="str">
            <v>CEVA</v>
          </cell>
          <cell r="E449" t="str">
            <v>MG-A-13A</v>
          </cell>
          <cell r="F449" t="str">
            <v>ETQ TROCA DO ÓLEO</v>
          </cell>
          <cell r="G449" t="str">
            <v xml:space="preserve">JL </v>
          </cell>
          <cell r="H449">
            <v>1000</v>
          </cell>
          <cell r="I449">
            <v>2001</v>
          </cell>
          <cell r="J449">
            <v>0</v>
          </cell>
          <cell r="K449">
            <v>1</v>
          </cell>
          <cell r="L449" t="str">
            <v>GARL.4.G</v>
          </cell>
        </row>
        <row r="450">
          <cell r="A450">
            <v>93394976</v>
          </cell>
          <cell r="B450" t="str">
            <v>G1</v>
          </cell>
          <cell r="D450" t="str">
            <v>CEVA</v>
          </cell>
          <cell r="E450" t="str">
            <v>MG-A-13B</v>
          </cell>
          <cell r="F450" t="str">
            <v>PARAFUSO</v>
          </cell>
          <cell r="G450" t="str">
            <v>CONTINENTAL PARAFUSO</v>
          </cell>
          <cell r="H450">
            <v>3000</v>
          </cell>
          <cell r="I450">
            <v>2001</v>
          </cell>
          <cell r="J450">
            <v>0</v>
          </cell>
          <cell r="K450">
            <v>2</v>
          </cell>
          <cell r="L450" t="str">
            <v>GARL.4.G</v>
          </cell>
        </row>
        <row r="451">
          <cell r="A451">
            <v>93394976</v>
          </cell>
          <cell r="B451" t="str">
            <v>G1</v>
          </cell>
          <cell r="D451" t="str">
            <v>CEVA</v>
          </cell>
          <cell r="E451" t="str">
            <v>MG-A-13B</v>
          </cell>
          <cell r="F451" t="str">
            <v>PARAFUSO</v>
          </cell>
          <cell r="G451" t="str">
            <v>CONTINENTAL PARAFUSO</v>
          </cell>
          <cell r="H451">
            <v>3000</v>
          </cell>
          <cell r="I451">
            <v>2001</v>
          </cell>
          <cell r="J451">
            <v>0</v>
          </cell>
          <cell r="K451">
            <v>2</v>
          </cell>
          <cell r="L451" t="str">
            <v>GARL.4.G</v>
          </cell>
        </row>
        <row r="452">
          <cell r="A452">
            <v>93394976</v>
          </cell>
          <cell r="B452" t="str">
            <v>G1</v>
          </cell>
          <cell r="D452" t="str">
            <v>CEVA</v>
          </cell>
          <cell r="E452" t="str">
            <v>MG-A-13B</v>
          </cell>
          <cell r="F452" t="str">
            <v>PARAFUSO</v>
          </cell>
          <cell r="G452" t="str">
            <v>CONTINENTAL PARAFUSO</v>
          </cell>
          <cell r="H452">
            <v>3000</v>
          </cell>
          <cell r="I452">
            <v>2001</v>
          </cell>
          <cell r="J452">
            <v>0</v>
          </cell>
          <cell r="K452">
            <v>2</v>
          </cell>
          <cell r="L452" t="str">
            <v>GARL.4.G</v>
          </cell>
        </row>
        <row r="453">
          <cell r="A453">
            <v>93394976</v>
          </cell>
          <cell r="B453" t="str">
            <v>G1</v>
          </cell>
          <cell r="D453" t="str">
            <v>CEVA</v>
          </cell>
          <cell r="E453" t="str">
            <v>MG-A-13B</v>
          </cell>
          <cell r="F453" t="str">
            <v>PARAFUSO</v>
          </cell>
          <cell r="G453" t="str">
            <v>CONTINENTAL PARAFUSO</v>
          </cell>
          <cell r="H453">
            <v>3000</v>
          </cell>
          <cell r="I453">
            <v>2001</v>
          </cell>
          <cell r="J453">
            <v>0</v>
          </cell>
          <cell r="K453">
            <v>1</v>
          </cell>
          <cell r="L453" t="str">
            <v>GARL.4.G</v>
          </cell>
        </row>
        <row r="454">
          <cell r="A454">
            <v>93394976</v>
          </cell>
          <cell r="B454" t="str">
            <v>G1</v>
          </cell>
          <cell r="D454" t="str">
            <v>CEVA</v>
          </cell>
          <cell r="E454" t="str">
            <v>MG-A-13B</v>
          </cell>
          <cell r="F454" t="str">
            <v>PARAFUSO</v>
          </cell>
          <cell r="G454" t="str">
            <v xml:space="preserve">CONTINENTAL </v>
          </cell>
          <cell r="H454">
            <v>3000</v>
          </cell>
          <cell r="I454">
            <v>2001</v>
          </cell>
          <cell r="J454">
            <v>0</v>
          </cell>
          <cell r="K454">
            <v>2</v>
          </cell>
          <cell r="L454" t="str">
            <v>GARL.4.G</v>
          </cell>
        </row>
        <row r="455">
          <cell r="A455">
            <v>93394976</v>
          </cell>
          <cell r="B455" t="str">
            <v>G1</v>
          </cell>
          <cell r="D455" t="str">
            <v>CEVA</v>
          </cell>
          <cell r="E455" t="str">
            <v>MG-A-13B</v>
          </cell>
          <cell r="F455" t="str">
            <v>PARAFUSO</v>
          </cell>
          <cell r="G455" t="str">
            <v xml:space="preserve">CONTINENTAL </v>
          </cell>
          <cell r="H455">
            <v>3000</v>
          </cell>
          <cell r="I455">
            <v>2001</v>
          </cell>
          <cell r="J455">
            <v>0</v>
          </cell>
          <cell r="K455">
            <v>2</v>
          </cell>
          <cell r="L455" t="str">
            <v>GARL.4.G</v>
          </cell>
        </row>
        <row r="456">
          <cell r="A456">
            <v>93394976</v>
          </cell>
          <cell r="B456" t="str">
            <v>G1</v>
          </cell>
          <cell r="D456" t="str">
            <v>CEVA</v>
          </cell>
          <cell r="E456" t="str">
            <v>MG-A-13B</v>
          </cell>
          <cell r="F456" t="str">
            <v>PARAFUSO</v>
          </cell>
          <cell r="G456" t="str">
            <v xml:space="preserve">CONTINENTAL </v>
          </cell>
          <cell r="H456">
            <v>3000</v>
          </cell>
          <cell r="I456">
            <v>2001</v>
          </cell>
          <cell r="J456">
            <v>0</v>
          </cell>
          <cell r="K456">
            <v>2</v>
          </cell>
          <cell r="L456" t="str">
            <v>GARL.4.G</v>
          </cell>
        </row>
        <row r="457">
          <cell r="A457">
            <v>93394976</v>
          </cell>
          <cell r="B457" t="str">
            <v>G1</v>
          </cell>
          <cell r="D457" t="str">
            <v>CEVA</v>
          </cell>
          <cell r="E457" t="str">
            <v>MG-A-13B</v>
          </cell>
          <cell r="F457" t="str">
            <v>PARAFUSO</v>
          </cell>
          <cell r="G457" t="str">
            <v xml:space="preserve">CONTINENTAL </v>
          </cell>
          <cell r="H457">
            <v>3000</v>
          </cell>
          <cell r="I457">
            <v>2001</v>
          </cell>
          <cell r="J457">
            <v>0</v>
          </cell>
          <cell r="K457">
            <v>2</v>
          </cell>
          <cell r="L457" t="str">
            <v>GARL.4.G</v>
          </cell>
        </row>
        <row r="458">
          <cell r="A458">
            <v>93394976</v>
          </cell>
          <cell r="B458" t="str">
            <v>G1</v>
          </cell>
          <cell r="D458" t="str">
            <v>CEVA</v>
          </cell>
          <cell r="E458" t="str">
            <v>MG-A-13B</v>
          </cell>
          <cell r="F458" t="str">
            <v>PARAFUSO</v>
          </cell>
          <cell r="G458" t="str">
            <v xml:space="preserve">CONTINENTAL </v>
          </cell>
          <cell r="H458">
            <v>3000</v>
          </cell>
          <cell r="I458">
            <v>2001</v>
          </cell>
          <cell r="J458">
            <v>0</v>
          </cell>
          <cell r="K458">
            <v>2</v>
          </cell>
          <cell r="L458" t="str">
            <v>GARL.4.G</v>
          </cell>
        </row>
        <row r="459">
          <cell r="A459">
            <v>93394976</v>
          </cell>
          <cell r="B459" t="str">
            <v>G1</v>
          </cell>
          <cell r="D459" t="str">
            <v>CEVA</v>
          </cell>
          <cell r="E459" t="str">
            <v>MG-A-13B</v>
          </cell>
          <cell r="F459" t="str">
            <v>PARAFUSO</v>
          </cell>
          <cell r="G459" t="str">
            <v xml:space="preserve">CONTINENTAL </v>
          </cell>
          <cell r="H459">
            <v>3000</v>
          </cell>
          <cell r="I459">
            <v>2001</v>
          </cell>
          <cell r="J459">
            <v>0</v>
          </cell>
          <cell r="K459">
            <v>2</v>
          </cell>
          <cell r="L459" t="str">
            <v>GARL.4.G</v>
          </cell>
        </row>
        <row r="460">
          <cell r="A460">
            <v>93394976</v>
          </cell>
          <cell r="B460" t="str">
            <v>G1</v>
          </cell>
          <cell r="D460" t="str">
            <v>CEVA</v>
          </cell>
          <cell r="E460" t="str">
            <v>MG-A-13B</v>
          </cell>
          <cell r="F460" t="str">
            <v>PARAFUSO</v>
          </cell>
          <cell r="G460" t="str">
            <v xml:space="preserve">CONTINENTAL </v>
          </cell>
          <cell r="H460">
            <v>3000</v>
          </cell>
          <cell r="I460">
            <v>2001</v>
          </cell>
          <cell r="J460">
            <v>0</v>
          </cell>
          <cell r="K460">
            <v>2</v>
          </cell>
          <cell r="L460" t="str">
            <v>GARL.4.G</v>
          </cell>
        </row>
        <row r="461">
          <cell r="A461">
            <v>93394976</v>
          </cell>
          <cell r="B461" t="str">
            <v>G1</v>
          </cell>
          <cell r="D461" t="str">
            <v>CEVA</v>
          </cell>
          <cell r="E461" t="str">
            <v>MG-A-13B</v>
          </cell>
          <cell r="F461" t="str">
            <v>PARAFUSO</v>
          </cell>
          <cell r="G461" t="str">
            <v>CONTINENTAL</v>
          </cell>
          <cell r="H461">
            <v>3000</v>
          </cell>
          <cell r="I461">
            <v>2001</v>
          </cell>
          <cell r="J461">
            <v>0</v>
          </cell>
          <cell r="K461">
            <v>2</v>
          </cell>
          <cell r="L461" t="str">
            <v>GARL.4.G</v>
          </cell>
        </row>
        <row r="462">
          <cell r="A462">
            <v>93394976</v>
          </cell>
          <cell r="B462" t="str">
            <v>G1</v>
          </cell>
          <cell r="D462" t="str">
            <v>CEVA</v>
          </cell>
          <cell r="E462" t="str">
            <v>MG-A-13B</v>
          </cell>
          <cell r="F462" t="str">
            <v>PARAFUSO</v>
          </cell>
          <cell r="G462" t="str">
            <v xml:space="preserve">CONTINENTAL </v>
          </cell>
          <cell r="H462">
            <v>3000</v>
          </cell>
          <cell r="I462">
            <v>2001</v>
          </cell>
          <cell r="J462">
            <v>0</v>
          </cell>
          <cell r="K462">
            <v>2</v>
          </cell>
          <cell r="L462" t="str">
            <v>GARL.4.G</v>
          </cell>
        </row>
        <row r="463">
          <cell r="A463">
            <v>93395069</v>
          </cell>
          <cell r="B463" t="str">
            <v>G1</v>
          </cell>
          <cell r="D463" t="str">
            <v>CEVA</v>
          </cell>
          <cell r="E463" t="str">
            <v>MG-A-07B</v>
          </cell>
          <cell r="F463" t="str">
            <v>CLIP ESCAP TR</v>
          </cell>
          <cell r="G463" t="str">
            <v>GRAMPOS ACO</v>
          </cell>
          <cell r="H463">
            <v>1500</v>
          </cell>
          <cell r="I463">
            <v>2001</v>
          </cell>
          <cell r="J463">
            <v>0</v>
          </cell>
          <cell r="K463">
            <v>1</v>
          </cell>
          <cell r="L463" t="str">
            <v>GARL.4.G</v>
          </cell>
        </row>
        <row r="464">
          <cell r="A464">
            <v>93396098</v>
          </cell>
          <cell r="B464" t="str">
            <v>G1</v>
          </cell>
          <cell r="D464" t="str">
            <v>CEVA</v>
          </cell>
          <cell r="E464" t="str">
            <v>MG-A-09C</v>
          </cell>
          <cell r="F464" t="str">
            <v>CABO ATERRAM</v>
          </cell>
          <cell r="G464" t="str">
            <v>YAZAKI BR</v>
          </cell>
          <cell r="H464">
            <v>400</v>
          </cell>
          <cell r="I464">
            <v>2001</v>
          </cell>
          <cell r="J464">
            <v>0</v>
          </cell>
          <cell r="K464">
            <v>1</v>
          </cell>
          <cell r="L464" t="str">
            <v>GARL.4.G</v>
          </cell>
        </row>
        <row r="465">
          <cell r="A465">
            <v>94631089</v>
          </cell>
          <cell r="B465" t="str">
            <v>G1</v>
          </cell>
          <cell r="D465" t="str">
            <v>CEVA</v>
          </cell>
          <cell r="E465" t="str">
            <v>MG-A-05C</v>
          </cell>
          <cell r="F465" t="str">
            <v>PRESILHA</v>
          </cell>
          <cell r="G465" t="str">
            <v>A RAYMOND BRASIL LTD</v>
          </cell>
          <cell r="H465">
            <v>2000</v>
          </cell>
          <cell r="I465">
            <v>2001</v>
          </cell>
          <cell r="J465">
            <v>0</v>
          </cell>
          <cell r="K465">
            <v>1</v>
          </cell>
          <cell r="L465" t="str">
            <v>GARL.4.G</v>
          </cell>
        </row>
        <row r="466">
          <cell r="A466">
            <v>94631089</v>
          </cell>
          <cell r="B466" t="str">
            <v>G1</v>
          </cell>
          <cell r="D466" t="str">
            <v>CEVA</v>
          </cell>
          <cell r="E466" t="str">
            <v>MG-A-05C</v>
          </cell>
          <cell r="F466" t="str">
            <v>PRESILHA</v>
          </cell>
          <cell r="G466" t="str">
            <v>A RAYMOND BRASIL LTD</v>
          </cell>
          <cell r="H466">
            <v>2000</v>
          </cell>
          <cell r="I466">
            <v>2001</v>
          </cell>
          <cell r="J466">
            <v>0</v>
          </cell>
          <cell r="K466">
            <v>1</v>
          </cell>
          <cell r="L466" t="str">
            <v>GARL.4.G</v>
          </cell>
        </row>
        <row r="467">
          <cell r="A467">
            <v>94701922</v>
          </cell>
          <cell r="B467" t="str">
            <v>G1</v>
          </cell>
          <cell r="D467" t="str">
            <v>CEVA</v>
          </cell>
          <cell r="E467" t="str">
            <v>MG-B-03</v>
          </cell>
          <cell r="F467" t="str">
            <v>FILTRO 1.4</v>
          </cell>
          <cell r="G467" t="str">
            <v>MANN</v>
          </cell>
          <cell r="H467">
            <v>130</v>
          </cell>
          <cell r="I467" t="str">
            <v>H20</v>
          </cell>
          <cell r="J467">
            <v>0</v>
          </cell>
          <cell r="K467">
            <v>1</v>
          </cell>
          <cell r="L467" t="str">
            <v>GARL.4.G</v>
          </cell>
        </row>
        <row r="468">
          <cell r="A468">
            <v>94703381</v>
          </cell>
          <cell r="B468" t="str">
            <v>G1</v>
          </cell>
          <cell r="D468" t="str">
            <v>CEVA</v>
          </cell>
          <cell r="E468" t="str">
            <v>MG-A-02B</v>
          </cell>
          <cell r="F468" t="str">
            <v>PORCA MOLA</v>
          </cell>
          <cell r="G468" t="str">
            <v>FANANDRI</v>
          </cell>
          <cell r="H468">
            <v>1000</v>
          </cell>
          <cell r="I468">
            <v>2001</v>
          </cell>
          <cell r="J468">
            <v>0</v>
          </cell>
          <cell r="K468">
            <v>1</v>
          </cell>
          <cell r="L468" t="str">
            <v>GARL.4.G</v>
          </cell>
        </row>
        <row r="469">
          <cell r="A469">
            <v>94703795</v>
          </cell>
          <cell r="B469" t="str">
            <v>G1</v>
          </cell>
          <cell r="D469" t="str">
            <v>CEVA</v>
          </cell>
          <cell r="E469" t="str">
            <v>MG-C1-12</v>
          </cell>
          <cell r="F469" t="str">
            <v>PROTETOR DO CÁRTER</v>
          </cell>
          <cell r="G469" t="str">
            <v>FILOAUTO</v>
          </cell>
          <cell r="H469">
            <v>80</v>
          </cell>
          <cell r="I469" t="str">
            <v>H20</v>
          </cell>
          <cell r="J469">
            <v>0</v>
          </cell>
          <cell r="K469">
            <v>1</v>
          </cell>
          <cell r="L469" t="str">
            <v>GARL.4.G</v>
          </cell>
        </row>
        <row r="470">
          <cell r="A470">
            <v>94706650</v>
          </cell>
          <cell r="B470" t="str">
            <v>G1</v>
          </cell>
          <cell r="D470" t="str">
            <v>CEVA</v>
          </cell>
          <cell r="E470" t="str">
            <v>MG-A-11C</v>
          </cell>
          <cell r="F470" t="str">
            <v>ANEL BORRACHA</v>
          </cell>
          <cell r="G470" t="str">
            <v>SILIBOR</v>
          </cell>
          <cell r="H470">
            <v>100</v>
          </cell>
          <cell r="I470">
            <v>2001</v>
          </cell>
          <cell r="J470">
            <v>0</v>
          </cell>
          <cell r="K470">
            <v>1</v>
          </cell>
          <cell r="L470" t="str">
            <v>GARL.4.G</v>
          </cell>
        </row>
        <row r="471">
          <cell r="A471">
            <v>94706650</v>
          </cell>
          <cell r="B471" t="str">
            <v>G1</v>
          </cell>
          <cell r="D471" t="str">
            <v>CEVA</v>
          </cell>
          <cell r="E471" t="str">
            <v>MG-A-11C</v>
          </cell>
          <cell r="F471" t="str">
            <v>ANEL BORRACHA</v>
          </cell>
          <cell r="G471" t="str">
            <v>SILIBOR</v>
          </cell>
          <cell r="H471">
            <v>100</v>
          </cell>
          <cell r="I471">
            <v>2001</v>
          </cell>
          <cell r="J471">
            <v>0</v>
          </cell>
          <cell r="K471">
            <v>2</v>
          </cell>
          <cell r="L471" t="str">
            <v>GARL.4.G</v>
          </cell>
        </row>
        <row r="472">
          <cell r="A472">
            <v>94710441</v>
          </cell>
          <cell r="B472" t="str">
            <v>G1</v>
          </cell>
          <cell r="D472" t="str">
            <v>CEVA</v>
          </cell>
          <cell r="E472" t="str">
            <v>Minomi</v>
          </cell>
          <cell r="F472" t="str">
            <v>BATENTE-TR</v>
          </cell>
          <cell r="G472" t="str">
            <v>CONTINENTAL</v>
          </cell>
          <cell r="H472">
            <v>150</v>
          </cell>
          <cell r="I472">
            <v>2001</v>
          </cell>
          <cell r="J472">
            <v>1</v>
          </cell>
          <cell r="K472">
            <v>2</v>
          </cell>
          <cell r="L472" t="str">
            <v>SPS</v>
          </cell>
        </row>
        <row r="473">
          <cell r="A473">
            <v>94710441</v>
          </cell>
          <cell r="B473" t="str">
            <v>G1</v>
          </cell>
          <cell r="D473" t="str">
            <v>CEVA</v>
          </cell>
          <cell r="E473" t="str">
            <v>MG-A-06B</v>
          </cell>
          <cell r="F473" t="str">
            <v>BATENTE-TR</v>
          </cell>
          <cell r="G473" t="str">
            <v>CONTINENTAL</v>
          </cell>
          <cell r="H473">
            <v>150</v>
          </cell>
          <cell r="I473">
            <v>2001</v>
          </cell>
          <cell r="J473">
            <v>0</v>
          </cell>
          <cell r="K473">
            <v>1</v>
          </cell>
          <cell r="L473" t="str">
            <v>GARL.4.G</v>
          </cell>
        </row>
        <row r="474">
          <cell r="A474" t="str">
            <v>93338216/7/8</v>
          </cell>
          <cell r="B474" t="str">
            <v>G1</v>
          </cell>
          <cell r="D474" t="str">
            <v>CEVA</v>
          </cell>
          <cell r="E474" t="str">
            <v>ÁREA TRANSF.</v>
          </cell>
          <cell r="F474" t="str">
            <v>ANTI-RUÍDO LE/LD/BANCO</v>
          </cell>
          <cell r="G474" t="str">
            <v>RIETER</v>
          </cell>
          <cell r="H474">
            <v>100</v>
          </cell>
          <cell r="I474" t="str">
            <v>DOLLY</v>
          </cell>
          <cell r="J474">
            <v>0</v>
          </cell>
          <cell r="K474">
            <v>1</v>
          </cell>
          <cell r="L474" t="str">
            <v>GARL.4.G</v>
          </cell>
        </row>
        <row r="475">
          <cell r="A475">
            <v>90339993</v>
          </cell>
          <cell r="B475" t="str">
            <v>G1</v>
          </cell>
          <cell r="C475" t="str">
            <v>PF</v>
          </cell>
          <cell r="D475" t="str">
            <v>CEVA</v>
          </cell>
          <cell r="E475" t="str">
            <v>MG-A-04C</v>
          </cell>
          <cell r="F475" t="str">
            <v>PORC TAMP ANT</v>
          </cell>
          <cell r="G475" t="str">
            <v xml:space="preserve">TECNOPLAST </v>
          </cell>
          <cell r="H475">
            <v>300</v>
          </cell>
          <cell r="I475">
            <v>2001</v>
          </cell>
          <cell r="J475">
            <v>0</v>
          </cell>
          <cell r="K475">
            <v>2</v>
          </cell>
          <cell r="L475" t="str">
            <v xml:space="preserve">GARL.4.G </v>
          </cell>
          <cell r="M475" t="str">
            <v>F23</v>
          </cell>
          <cell r="N475">
            <v>1</v>
          </cell>
          <cell r="O475">
            <v>1</v>
          </cell>
          <cell r="P475">
            <v>2</v>
          </cell>
        </row>
        <row r="476">
          <cell r="A476">
            <v>90375780</v>
          </cell>
          <cell r="B476" t="str">
            <v>G1</v>
          </cell>
          <cell r="C476" t="str">
            <v>RO</v>
          </cell>
          <cell r="D476" t="str">
            <v>CEVA</v>
          </cell>
          <cell r="E476" t="str">
            <v>MG-A-06B</v>
          </cell>
          <cell r="F476" t="str">
            <v>POPNUT PROT C</v>
          </cell>
          <cell r="G476" t="str">
            <v>BOLLHOFF SER</v>
          </cell>
          <cell r="H476">
            <v>1000</v>
          </cell>
          <cell r="I476">
            <v>2001</v>
          </cell>
          <cell r="J476">
            <v>0</v>
          </cell>
          <cell r="K476">
            <v>1</v>
          </cell>
          <cell r="L476" t="str">
            <v xml:space="preserve">GARL.4.G </v>
          </cell>
          <cell r="M476" t="str">
            <v>F24</v>
          </cell>
          <cell r="N476">
            <v>1</v>
          </cell>
          <cell r="O476">
            <v>1</v>
          </cell>
          <cell r="P476">
            <v>2</v>
          </cell>
        </row>
        <row r="477">
          <cell r="A477">
            <v>93290890</v>
          </cell>
          <cell r="B477" t="str">
            <v>G1</v>
          </cell>
          <cell r="C477" t="str">
            <v>PN</v>
          </cell>
          <cell r="D477" t="str">
            <v>CEVA</v>
          </cell>
          <cell r="E477" t="str">
            <v>MG-A-14A</v>
          </cell>
          <cell r="F477" t="str">
            <v>BUCHA BAR EST</v>
          </cell>
          <cell r="G477" t="str">
            <v>NEOBOR</v>
          </cell>
          <cell r="H477">
            <v>90</v>
          </cell>
          <cell r="I477">
            <v>2002</v>
          </cell>
          <cell r="J477">
            <v>0</v>
          </cell>
          <cell r="K477">
            <v>2</v>
          </cell>
          <cell r="L477" t="str">
            <v xml:space="preserve">GARL.4.G </v>
          </cell>
          <cell r="M477">
            <v>0</v>
          </cell>
          <cell r="N477">
            <v>1</v>
          </cell>
          <cell r="O477">
            <v>1</v>
          </cell>
          <cell r="P477">
            <v>4</v>
          </cell>
        </row>
        <row r="478">
          <cell r="A478">
            <v>93290890</v>
          </cell>
          <cell r="B478" t="str">
            <v>G1</v>
          </cell>
          <cell r="C478" t="str">
            <v>PN</v>
          </cell>
          <cell r="D478" t="str">
            <v>CEVA</v>
          </cell>
          <cell r="E478" t="str">
            <v>MG-A-14A</v>
          </cell>
          <cell r="F478" t="str">
            <v>BUCHA BAR EST</v>
          </cell>
          <cell r="G478" t="str">
            <v>NEOBOR</v>
          </cell>
          <cell r="H478">
            <v>90</v>
          </cell>
          <cell r="I478">
            <v>2002</v>
          </cell>
          <cell r="J478">
            <v>0</v>
          </cell>
          <cell r="K478">
            <v>2</v>
          </cell>
          <cell r="L478" t="str">
            <v xml:space="preserve">GARL.4.G 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</row>
        <row r="479">
          <cell r="A479">
            <v>93294412</v>
          </cell>
          <cell r="B479" t="str">
            <v>G1</v>
          </cell>
          <cell r="C479" t="str">
            <v>PN</v>
          </cell>
          <cell r="D479" t="str">
            <v>CEVA</v>
          </cell>
          <cell r="E479" t="str">
            <v>MG-D-10</v>
          </cell>
          <cell r="F479" t="str">
            <v>PF HASTE TENS</v>
          </cell>
          <cell r="G479" t="str">
            <v>FIBAM</v>
          </cell>
          <cell r="H479">
            <v>200</v>
          </cell>
          <cell r="I479">
            <v>2002</v>
          </cell>
          <cell r="J479" t="str">
            <v>5CXs</v>
          </cell>
          <cell r="K479" t="str">
            <v>50CXs</v>
          </cell>
          <cell r="L479" t="str">
            <v xml:space="preserve">GARL.4.G 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</row>
        <row r="480">
          <cell r="A480">
            <v>93316291</v>
          </cell>
          <cell r="B480" t="str">
            <v>G1</v>
          </cell>
          <cell r="C480" t="str">
            <v>GS</v>
          </cell>
          <cell r="D480" t="str">
            <v>CEVA</v>
          </cell>
          <cell r="E480" t="str">
            <v>MG-A-15B</v>
          </cell>
          <cell r="F480" t="str">
            <v>RETENTOR-P</v>
          </cell>
          <cell r="G480" t="str">
            <v>A RAYMOND</v>
          </cell>
          <cell r="H480">
            <v>800</v>
          </cell>
          <cell r="I480">
            <v>2002</v>
          </cell>
          <cell r="J480">
            <v>0</v>
          </cell>
          <cell r="K480">
            <v>1</v>
          </cell>
          <cell r="L480" t="str">
            <v xml:space="preserve">GARL.4.G </v>
          </cell>
          <cell r="M480" t="str">
            <v>F23</v>
          </cell>
        </row>
        <row r="481">
          <cell r="A481">
            <v>93363000</v>
          </cell>
          <cell r="B481" t="str">
            <v>G1</v>
          </cell>
          <cell r="D481" t="str">
            <v>CEVA</v>
          </cell>
          <cell r="E481" t="str">
            <v>MG-A-09B</v>
          </cell>
          <cell r="F481" t="str">
            <v>PORCA AUTOTRA</v>
          </cell>
          <cell r="G481" t="str">
            <v>NEUMAYER TEK</v>
          </cell>
          <cell r="H481">
            <v>100</v>
          </cell>
          <cell r="I481">
            <v>2001</v>
          </cell>
          <cell r="J481">
            <v>0</v>
          </cell>
          <cell r="K481">
            <v>1</v>
          </cell>
          <cell r="L481" t="str">
            <v xml:space="preserve">GARL.4.G </v>
          </cell>
        </row>
        <row r="482">
          <cell r="A482">
            <v>93384681</v>
          </cell>
          <cell r="B482" t="str">
            <v>G1</v>
          </cell>
          <cell r="D482" t="str">
            <v>CEVA</v>
          </cell>
          <cell r="E482" t="str">
            <v>MG-A-12B</v>
          </cell>
          <cell r="F482" t="str">
            <v xml:space="preserve"> TAMPÃO COL A </v>
          </cell>
          <cell r="G482" t="str">
            <v xml:space="preserve"> A RAYMON</v>
          </cell>
          <cell r="H482">
            <v>2500</v>
          </cell>
          <cell r="I482">
            <v>2001</v>
          </cell>
          <cell r="J482">
            <v>0</v>
          </cell>
          <cell r="K482">
            <v>2</v>
          </cell>
          <cell r="L482" t="str">
            <v xml:space="preserve">GARL.4.G </v>
          </cell>
        </row>
        <row r="483">
          <cell r="A483">
            <v>93384681</v>
          </cell>
          <cell r="B483" t="str">
            <v>G1</v>
          </cell>
          <cell r="D483" t="str">
            <v>CEVA</v>
          </cell>
          <cell r="E483" t="str">
            <v>MG-A-12B</v>
          </cell>
          <cell r="F483" t="str">
            <v xml:space="preserve"> TAMPÃO COL A </v>
          </cell>
          <cell r="G483" t="str">
            <v xml:space="preserve"> A RAYMON</v>
          </cell>
          <cell r="H483">
            <v>2500</v>
          </cell>
          <cell r="I483">
            <v>2001</v>
          </cell>
          <cell r="J483">
            <v>0</v>
          </cell>
          <cell r="K483">
            <v>2</v>
          </cell>
          <cell r="L483" t="str">
            <v xml:space="preserve">GARL.4.G </v>
          </cell>
        </row>
        <row r="484">
          <cell r="A484">
            <v>93388662</v>
          </cell>
          <cell r="B484" t="str">
            <v>G1</v>
          </cell>
          <cell r="D484" t="str">
            <v>CEVA</v>
          </cell>
          <cell r="E484" t="str">
            <v>MG-A-11B</v>
          </cell>
          <cell r="F484" t="str">
            <v>PARAFUSO</v>
          </cell>
          <cell r="G484" t="str">
            <v xml:space="preserve"> CONTINENTAL</v>
          </cell>
          <cell r="H484">
            <v>1500</v>
          </cell>
          <cell r="I484">
            <v>2001</v>
          </cell>
          <cell r="J484">
            <v>0</v>
          </cell>
          <cell r="K484">
            <v>2</v>
          </cell>
          <cell r="L484" t="str">
            <v xml:space="preserve">GARL.4.G </v>
          </cell>
        </row>
        <row r="485">
          <cell r="A485">
            <v>12065931</v>
          </cell>
          <cell r="B485" t="str">
            <v>G1</v>
          </cell>
          <cell r="C485" t="str">
            <v>TC</v>
          </cell>
          <cell r="D485" t="str">
            <v>CEVA</v>
          </cell>
          <cell r="E485" t="str">
            <v>MG-A-10C</v>
          </cell>
          <cell r="F485" t="str">
            <v>FUSIVEL AMARELO</v>
          </cell>
          <cell r="G485" t="str">
            <v>LITTELFUSE INC</v>
          </cell>
          <cell r="H485">
            <v>350</v>
          </cell>
          <cell r="I485">
            <v>2001</v>
          </cell>
          <cell r="J485">
            <v>0</v>
          </cell>
          <cell r="K485">
            <v>1</v>
          </cell>
          <cell r="L485" t="str">
            <v>GARL.4.H</v>
          </cell>
          <cell r="M485" t="str">
            <v>F23</v>
          </cell>
          <cell r="N485">
            <v>1</v>
          </cell>
          <cell r="O485">
            <v>1</v>
          </cell>
          <cell r="P485">
            <v>2</v>
          </cell>
        </row>
        <row r="486">
          <cell r="A486">
            <v>24417218</v>
          </cell>
          <cell r="B486" t="str">
            <v>G1</v>
          </cell>
          <cell r="C486" t="str">
            <v>TC</v>
          </cell>
          <cell r="D486" t="str">
            <v>CEVA</v>
          </cell>
          <cell r="E486" t="str">
            <v>MG-A-14C</v>
          </cell>
          <cell r="F486" t="str">
            <v>SUP SENS OXI</v>
          </cell>
          <cell r="G486" t="str">
            <v>A RAYMOND GM</v>
          </cell>
          <cell r="H486">
            <v>1300</v>
          </cell>
          <cell r="I486">
            <v>2002</v>
          </cell>
          <cell r="J486">
            <v>0</v>
          </cell>
          <cell r="K486">
            <v>1</v>
          </cell>
          <cell r="L486" t="str">
            <v>GARL.4.H</v>
          </cell>
          <cell r="M486" t="str">
            <v>F23</v>
          </cell>
          <cell r="N486">
            <v>1</v>
          </cell>
          <cell r="O486">
            <v>1</v>
          </cell>
          <cell r="P486">
            <v>2</v>
          </cell>
        </row>
        <row r="487">
          <cell r="A487">
            <v>52251392</v>
          </cell>
          <cell r="B487" t="str">
            <v>G1</v>
          </cell>
          <cell r="C487" t="str">
            <v>SJ</v>
          </cell>
          <cell r="D487" t="str">
            <v>CEVA</v>
          </cell>
          <cell r="E487" t="str">
            <v>MG-A-16C</v>
          </cell>
          <cell r="F487" t="str">
            <v>PRESILHA</v>
          </cell>
          <cell r="G487" t="str">
            <v>A RAYMOND</v>
          </cell>
          <cell r="H487">
            <v>400</v>
          </cell>
          <cell r="I487">
            <v>2002</v>
          </cell>
          <cell r="J487">
            <v>0</v>
          </cell>
          <cell r="K487">
            <v>2</v>
          </cell>
          <cell r="L487" t="str">
            <v>GARL.4.H</v>
          </cell>
          <cell r="M487" t="str">
            <v>F24</v>
          </cell>
          <cell r="N487">
            <v>1</v>
          </cell>
          <cell r="O487">
            <v>1</v>
          </cell>
          <cell r="P487">
            <v>2</v>
          </cell>
        </row>
        <row r="488">
          <cell r="A488">
            <v>52251392</v>
          </cell>
          <cell r="B488" t="str">
            <v>G1</v>
          </cell>
          <cell r="C488" t="str">
            <v>SJ</v>
          </cell>
          <cell r="D488" t="str">
            <v>CEVA</v>
          </cell>
          <cell r="E488" t="str">
            <v>MG-A-16C</v>
          </cell>
          <cell r="F488" t="str">
            <v>PRESILHA</v>
          </cell>
          <cell r="G488" t="str">
            <v>A RAYMON</v>
          </cell>
          <cell r="H488">
            <v>400</v>
          </cell>
          <cell r="I488">
            <v>2002</v>
          </cell>
          <cell r="J488">
            <v>0</v>
          </cell>
          <cell r="K488">
            <v>2</v>
          </cell>
          <cell r="L488" t="str">
            <v>GARL.4.H</v>
          </cell>
          <cell r="M488" t="str">
            <v>F24</v>
          </cell>
          <cell r="N488">
            <v>1</v>
          </cell>
          <cell r="O488">
            <v>1</v>
          </cell>
          <cell r="P488">
            <v>2</v>
          </cell>
        </row>
        <row r="489">
          <cell r="A489">
            <v>52251392</v>
          </cell>
          <cell r="B489" t="str">
            <v>G1</v>
          </cell>
          <cell r="C489" t="str">
            <v>SJ</v>
          </cell>
          <cell r="D489" t="str">
            <v>CEVA</v>
          </cell>
          <cell r="E489" t="str">
            <v>MG-A-16C</v>
          </cell>
          <cell r="F489" t="str">
            <v>PRESILHA</v>
          </cell>
          <cell r="G489" t="str">
            <v>A RAYMOND</v>
          </cell>
          <cell r="H489">
            <v>400</v>
          </cell>
          <cell r="I489">
            <v>2002</v>
          </cell>
          <cell r="J489">
            <v>0</v>
          </cell>
          <cell r="K489">
            <v>2</v>
          </cell>
          <cell r="L489" t="str">
            <v>GARL.4.H</v>
          </cell>
          <cell r="M489" t="str">
            <v>F24</v>
          </cell>
          <cell r="N489">
            <v>1</v>
          </cell>
          <cell r="O489">
            <v>1</v>
          </cell>
          <cell r="P489">
            <v>2</v>
          </cell>
        </row>
        <row r="490">
          <cell r="A490">
            <v>90182801</v>
          </cell>
          <cell r="B490" t="str">
            <v>G1</v>
          </cell>
          <cell r="C490" t="str">
            <v>RO</v>
          </cell>
          <cell r="D490" t="str">
            <v>CEVA</v>
          </cell>
          <cell r="E490" t="str">
            <v>MG-A-11C</v>
          </cell>
          <cell r="F490" t="str">
            <v xml:space="preserve"> PRES TUB DHI</v>
          </cell>
          <cell r="G490" t="str">
            <v>A RAYMOND</v>
          </cell>
          <cell r="H490">
            <v>500</v>
          </cell>
          <cell r="I490">
            <v>2001</v>
          </cell>
          <cell r="J490">
            <v>0</v>
          </cell>
          <cell r="K490">
            <v>2</v>
          </cell>
          <cell r="L490" t="str">
            <v>GARL.4.H</v>
          </cell>
          <cell r="M490" t="str">
            <v>F23</v>
          </cell>
          <cell r="N490">
            <v>1</v>
          </cell>
          <cell r="O490">
            <v>1</v>
          </cell>
          <cell r="P490">
            <v>2</v>
          </cell>
        </row>
        <row r="491">
          <cell r="A491">
            <v>90182801</v>
          </cell>
          <cell r="B491" t="str">
            <v>G1</v>
          </cell>
          <cell r="C491" t="str">
            <v>RO</v>
          </cell>
          <cell r="D491" t="str">
            <v>CEVA</v>
          </cell>
          <cell r="E491" t="str">
            <v>MG-A-11C</v>
          </cell>
          <cell r="F491" t="str">
            <v>PRES TUB DHI</v>
          </cell>
          <cell r="G491" t="str">
            <v>A RAYMOND</v>
          </cell>
          <cell r="H491">
            <v>500</v>
          </cell>
          <cell r="I491">
            <v>2001</v>
          </cell>
          <cell r="J491">
            <v>0</v>
          </cell>
          <cell r="K491">
            <v>2</v>
          </cell>
          <cell r="L491" t="str">
            <v>GARL.4.H</v>
          </cell>
          <cell r="M491" t="str">
            <v>F23</v>
          </cell>
          <cell r="N491">
            <v>1</v>
          </cell>
          <cell r="O491">
            <v>1</v>
          </cell>
          <cell r="P491">
            <v>2</v>
          </cell>
        </row>
        <row r="492">
          <cell r="A492">
            <v>90189698</v>
          </cell>
          <cell r="B492" t="str">
            <v>G1</v>
          </cell>
          <cell r="C492" t="str">
            <v>RO</v>
          </cell>
          <cell r="D492" t="str">
            <v>CEVA</v>
          </cell>
          <cell r="E492" t="str">
            <v>MG-A-11C</v>
          </cell>
          <cell r="F492" t="str">
            <v>GUARN DHI FRO</v>
          </cell>
          <cell r="G492" t="str">
            <v>COOPER MG</v>
          </cell>
          <cell r="H492">
            <v>400</v>
          </cell>
          <cell r="I492" t="str">
            <v>1002 BIN PEQ.</v>
          </cell>
          <cell r="J492">
            <v>0</v>
          </cell>
          <cell r="K492">
            <v>1</v>
          </cell>
          <cell r="L492" t="str">
            <v>GARL.4.H</v>
          </cell>
          <cell r="M492" t="str">
            <v>F23</v>
          </cell>
          <cell r="N492">
            <v>1</v>
          </cell>
          <cell r="O492">
            <v>1</v>
          </cell>
          <cell r="P492">
            <v>2</v>
          </cell>
        </row>
        <row r="493">
          <cell r="A493">
            <v>90197842</v>
          </cell>
          <cell r="B493" t="str">
            <v>G1</v>
          </cell>
          <cell r="C493" t="str">
            <v>SJ</v>
          </cell>
          <cell r="D493" t="str">
            <v>CEVA</v>
          </cell>
          <cell r="E493" t="str">
            <v>MG-A-04B</v>
          </cell>
          <cell r="F493" t="str">
            <v>PINO BOLEADO</v>
          </cell>
          <cell r="G493" t="str">
            <v>CROLI</v>
          </cell>
          <cell r="H493">
            <v>700</v>
          </cell>
          <cell r="I493">
            <v>2001</v>
          </cell>
          <cell r="J493">
            <v>0</v>
          </cell>
          <cell r="K493">
            <v>2</v>
          </cell>
          <cell r="L493" t="str">
            <v>GARL.4.H</v>
          </cell>
          <cell r="M493" t="str">
            <v>F24</v>
          </cell>
          <cell r="N493">
            <v>1</v>
          </cell>
          <cell r="O493">
            <v>1</v>
          </cell>
          <cell r="P493">
            <v>2</v>
          </cell>
        </row>
        <row r="494">
          <cell r="A494">
            <v>90197842</v>
          </cell>
          <cell r="B494" t="str">
            <v>G1</v>
          </cell>
          <cell r="C494" t="str">
            <v>PF</v>
          </cell>
          <cell r="D494" t="str">
            <v>CEVA</v>
          </cell>
          <cell r="E494" t="str">
            <v>GARL.4.H</v>
          </cell>
          <cell r="F494" t="str">
            <v>PINO BOLEADO</v>
          </cell>
          <cell r="G494" t="str">
            <v>CROLI</v>
          </cell>
          <cell r="H494">
            <v>700</v>
          </cell>
          <cell r="I494">
            <v>2001</v>
          </cell>
          <cell r="J494">
            <v>0</v>
          </cell>
          <cell r="K494">
            <v>1</v>
          </cell>
          <cell r="L494" t="str">
            <v>GARL.4.H</v>
          </cell>
          <cell r="M494" t="str">
            <v>F23</v>
          </cell>
          <cell r="N494">
            <v>1</v>
          </cell>
          <cell r="O494">
            <v>1</v>
          </cell>
          <cell r="P494">
            <v>2</v>
          </cell>
        </row>
        <row r="495">
          <cell r="A495">
            <v>90386021</v>
          </cell>
          <cell r="B495" t="str">
            <v>G1</v>
          </cell>
          <cell r="C495" t="str">
            <v>SJ</v>
          </cell>
          <cell r="D495" t="str">
            <v>CEVA</v>
          </cell>
          <cell r="E495" t="str">
            <v>MG-A-06C</v>
          </cell>
          <cell r="F495" t="str">
            <v>FUSIVEL VERDE</v>
          </cell>
          <cell r="G495" t="str">
            <v>LITTELFUSE INC</v>
          </cell>
          <cell r="H495">
            <v>350</v>
          </cell>
          <cell r="I495">
            <v>2001</v>
          </cell>
          <cell r="J495">
            <v>0</v>
          </cell>
          <cell r="K495">
            <v>2</v>
          </cell>
          <cell r="L495" t="str">
            <v>GARL.4.H</v>
          </cell>
          <cell r="M495" t="str">
            <v>F24</v>
          </cell>
          <cell r="N495">
            <v>1</v>
          </cell>
          <cell r="O495">
            <v>1</v>
          </cell>
          <cell r="P495">
            <v>2</v>
          </cell>
        </row>
        <row r="496">
          <cell r="A496">
            <v>90386022</v>
          </cell>
          <cell r="B496" t="str">
            <v>G1</v>
          </cell>
          <cell r="C496" t="str">
            <v>PN</v>
          </cell>
          <cell r="D496" t="str">
            <v>CEVA</v>
          </cell>
          <cell r="E496" t="str">
            <v>MG-A-08C</v>
          </cell>
          <cell r="F496" t="str">
            <v>FUSIVEL LARANJA</v>
          </cell>
          <cell r="G496" t="str">
            <v>LITTELFUSE INC</v>
          </cell>
          <cell r="H496">
            <v>350</v>
          </cell>
          <cell r="I496">
            <v>2001</v>
          </cell>
          <cell r="J496">
            <v>0</v>
          </cell>
          <cell r="K496">
            <v>1</v>
          </cell>
          <cell r="L496" t="str">
            <v>GARL.4.H</v>
          </cell>
          <cell r="M496">
            <v>0</v>
          </cell>
          <cell r="N496">
            <v>1</v>
          </cell>
          <cell r="O496">
            <v>1</v>
          </cell>
          <cell r="P496">
            <v>2</v>
          </cell>
        </row>
        <row r="497">
          <cell r="A497">
            <v>90386024</v>
          </cell>
          <cell r="B497" t="str">
            <v>G1</v>
          </cell>
          <cell r="C497" t="str">
            <v>SJ</v>
          </cell>
          <cell r="D497" t="str">
            <v>CEVA</v>
          </cell>
          <cell r="E497" t="str">
            <v>MG-A-09C</v>
          </cell>
          <cell r="F497" t="str">
            <v>FUSIVEL AZUL</v>
          </cell>
          <cell r="G497" t="str">
            <v>LITTELFUSE INC</v>
          </cell>
          <cell r="H497">
            <v>350</v>
          </cell>
          <cell r="I497">
            <v>2001</v>
          </cell>
          <cell r="J497">
            <v>0</v>
          </cell>
          <cell r="K497">
            <v>1</v>
          </cell>
          <cell r="L497" t="str">
            <v>GARL.4.H</v>
          </cell>
          <cell r="M497" t="str">
            <v>F23</v>
          </cell>
          <cell r="N497">
            <v>1</v>
          </cell>
          <cell r="O497">
            <v>1</v>
          </cell>
          <cell r="P497">
            <v>2</v>
          </cell>
        </row>
        <row r="498">
          <cell r="A498">
            <v>90481617</v>
          </cell>
          <cell r="B498" t="str">
            <v>G1</v>
          </cell>
          <cell r="C498" t="str">
            <v>SJ</v>
          </cell>
          <cell r="D498" t="str">
            <v>CEVA</v>
          </cell>
          <cell r="E498" t="str">
            <v>MG-A-10C</v>
          </cell>
          <cell r="F498" t="str">
            <v>PORCA EXPA</v>
          </cell>
          <cell r="G498" t="str">
            <v>A RAYMON</v>
          </cell>
          <cell r="H498">
            <v>1000</v>
          </cell>
          <cell r="I498">
            <v>2001</v>
          </cell>
          <cell r="J498">
            <v>0</v>
          </cell>
          <cell r="K498">
            <v>1</v>
          </cell>
          <cell r="L498" t="str">
            <v>GARL.4.H</v>
          </cell>
          <cell r="M498" t="str">
            <v>F24</v>
          </cell>
          <cell r="N498">
            <v>1</v>
          </cell>
          <cell r="O498">
            <v>1</v>
          </cell>
          <cell r="P498">
            <v>2</v>
          </cell>
        </row>
        <row r="499">
          <cell r="A499">
            <v>90483756</v>
          </cell>
          <cell r="B499" t="str">
            <v>G1</v>
          </cell>
          <cell r="C499" t="str">
            <v>PF</v>
          </cell>
          <cell r="D499" t="str">
            <v>CEVA</v>
          </cell>
          <cell r="E499" t="str">
            <v>MG-A-05C</v>
          </cell>
          <cell r="F499" t="str">
            <v>INTERRUPTOR</v>
          </cell>
          <cell r="G499" t="str">
            <v>METHODE MALT</v>
          </cell>
          <cell r="H499">
            <v>300</v>
          </cell>
          <cell r="I499">
            <v>2001</v>
          </cell>
          <cell r="J499">
            <v>0</v>
          </cell>
          <cell r="K499">
            <v>1</v>
          </cell>
          <cell r="L499" t="str">
            <v>GARL.4.H</v>
          </cell>
          <cell r="M499" t="str">
            <v>F23</v>
          </cell>
          <cell r="N499">
            <v>1</v>
          </cell>
          <cell r="O499">
            <v>1</v>
          </cell>
          <cell r="P499">
            <v>2</v>
          </cell>
        </row>
        <row r="500">
          <cell r="A500">
            <v>90498479</v>
          </cell>
          <cell r="B500" t="str">
            <v>G1</v>
          </cell>
          <cell r="C500" t="str">
            <v>PF</v>
          </cell>
          <cell r="D500" t="str">
            <v>CEVA</v>
          </cell>
          <cell r="E500" t="str">
            <v>MG-A-13B</v>
          </cell>
          <cell r="F500" t="str">
            <v>AR BCO T PRIS</v>
          </cell>
          <cell r="G500" t="str">
            <v>BARILE</v>
          </cell>
          <cell r="H500">
            <v>1000</v>
          </cell>
          <cell r="I500">
            <v>2001</v>
          </cell>
          <cell r="J500">
            <v>0</v>
          </cell>
          <cell r="K500">
            <v>1</v>
          </cell>
          <cell r="L500" t="str">
            <v>GARL.4.H</v>
          </cell>
          <cell r="M500" t="str">
            <v>F23</v>
          </cell>
          <cell r="N500">
            <v>1</v>
          </cell>
          <cell r="O500">
            <v>1</v>
          </cell>
          <cell r="P500">
            <v>2</v>
          </cell>
        </row>
        <row r="501">
          <cell r="A501">
            <v>90498479</v>
          </cell>
          <cell r="B501" t="str">
            <v>G1</v>
          </cell>
          <cell r="C501" t="str">
            <v>GS</v>
          </cell>
          <cell r="D501" t="str">
            <v>CEVA</v>
          </cell>
          <cell r="E501" t="str">
            <v>MG-A-13B</v>
          </cell>
          <cell r="F501" t="str">
            <v>AR BCO T PRIS</v>
          </cell>
          <cell r="G501" t="str">
            <v>BARILE</v>
          </cell>
          <cell r="H501">
            <v>1000</v>
          </cell>
          <cell r="I501">
            <v>2001</v>
          </cell>
          <cell r="J501">
            <v>0</v>
          </cell>
          <cell r="K501">
            <v>1</v>
          </cell>
          <cell r="L501" t="str">
            <v>GARL.4.H</v>
          </cell>
          <cell r="M501" t="str">
            <v>F23</v>
          </cell>
          <cell r="P501" t="e">
            <v>#REF!</v>
          </cell>
        </row>
        <row r="502">
          <cell r="A502">
            <v>93234568</v>
          </cell>
          <cell r="B502" t="str">
            <v>G1</v>
          </cell>
          <cell r="C502" t="str">
            <v>GS</v>
          </cell>
          <cell r="D502" t="str">
            <v>CEVA</v>
          </cell>
          <cell r="E502" t="str">
            <v>MG-A-09A</v>
          </cell>
          <cell r="F502" t="str">
            <v>ETIQUETA ESPANHOL</v>
          </cell>
          <cell r="G502" t="str">
            <v>JL</v>
          </cell>
          <cell r="H502">
            <v>1000</v>
          </cell>
          <cell r="I502">
            <v>2001</v>
          </cell>
          <cell r="J502">
            <v>0</v>
          </cell>
          <cell r="K502">
            <v>1</v>
          </cell>
          <cell r="L502" t="str">
            <v>GARL.4.H</v>
          </cell>
          <cell r="M502" t="str">
            <v>F23</v>
          </cell>
        </row>
        <row r="503">
          <cell r="A503">
            <v>93252001</v>
          </cell>
          <cell r="B503" t="str">
            <v>G1</v>
          </cell>
          <cell r="C503" t="str">
            <v>GS</v>
          </cell>
          <cell r="D503" t="str">
            <v>CEVA</v>
          </cell>
          <cell r="E503" t="str">
            <v>MG-A-12B</v>
          </cell>
          <cell r="F503" t="str">
            <v>PF ATARR C</v>
          </cell>
          <cell r="G503" t="str">
            <v>CONTINENTAL</v>
          </cell>
          <cell r="H503">
            <v>7000</v>
          </cell>
          <cell r="I503">
            <v>2001</v>
          </cell>
          <cell r="J503">
            <v>0</v>
          </cell>
          <cell r="K503">
            <v>1</v>
          </cell>
          <cell r="L503" t="str">
            <v>GARL.4.H</v>
          </cell>
          <cell r="M503" t="str">
            <v>F23</v>
          </cell>
        </row>
        <row r="504">
          <cell r="A504">
            <v>93252037</v>
          </cell>
          <cell r="B504" t="str">
            <v>G1</v>
          </cell>
          <cell r="C504" t="str">
            <v>GS</v>
          </cell>
          <cell r="D504" t="str">
            <v>CEVA</v>
          </cell>
          <cell r="E504" t="str">
            <v>MG-A-04B</v>
          </cell>
          <cell r="F504" t="str">
            <v>PORCA-SEXT</v>
          </cell>
          <cell r="G504" t="str">
            <v>NEDSCHROEF</v>
          </cell>
          <cell r="H504">
            <v>5000</v>
          </cell>
          <cell r="I504">
            <v>2001</v>
          </cell>
          <cell r="J504">
            <v>0</v>
          </cell>
          <cell r="K504">
            <v>2</v>
          </cell>
          <cell r="L504" t="str">
            <v>GARL.4.H</v>
          </cell>
          <cell r="M504" t="str">
            <v>F23</v>
          </cell>
        </row>
        <row r="505">
          <cell r="A505">
            <v>93252037</v>
          </cell>
          <cell r="B505" t="str">
            <v>G1</v>
          </cell>
          <cell r="C505" t="str">
            <v>GS</v>
          </cell>
          <cell r="D505" t="str">
            <v>CEVA</v>
          </cell>
          <cell r="E505" t="str">
            <v>MG-A-04B</v>
          </cell>
          <cell r="F505" t="str">
            <v>PORCA-SEXT</v>
          </cell>
          <cell r="G505" t="str">
            <v>BOLLHOFF NEU</v>
          </cell>
          <cell r="H505">
            <v>5000</v>
          </cell>
          <cell r="I505">
            <v>2001</v>
          </cell>
          <cell r="J505">
            <v>0</v>
          </cell>
          <cell r="K505">
            <v>2</v>
          </cell>
          <cell r="L505" t="str">
            <v>GARL.4.H</v>
          </cell>
          <cell r="M505" t="str">
            <v>F23</v>
          </cell>
        </row>
        <row r="506">
          <cell r="A506">
            <v>93252037</v>
          </cell>
          <cell r="B506" t="str">
            <v>G1</v>
          </cell>
          <cell r="C506" t="str">
            <v>GS</v>
          </cell>
          <cell r="D506" t="str">
            <v>CEVA</v>
          </cell>
          <cell r="E506" t="str">
            <v>MG-A-04B</v>
          </cell>
          <cell r="F506" t="str">
            <v>PORCA-SEXT</v>
          </cell>
          <cell r="G506" t="str">
            <v xml:space="preserve"> NEDSCHROEF</v>
          </cell>
          <cell r="H506">
            <v>5000</v>
          </cell>
          <cell r="I506">
            <v>2001</v>
          </cell>
          <cell r="J506">
            <v>0</v>
          </cell>
          <cell r="K506">
            <v>2</v>
          </cell>
          <cell r="L506" t="str">
            <v>GARL.4.H</v>
          </cell>
          <cell r="M506" t="str">
            <v>F23</v>
          </cell>
        </row>
        <row r="507">
          <cell r="A507">
            <v>93252037</v>
          </cell>
          <cell r="B507" t="str">
            <v>G1</v>
          </cell>
          <cell r="C507" t="str">
            <v>GS</v>
          </cell>
          <cell r="D507" t="str">
            <v>CEVA</v>
          </cell>
          <cell r="E507" t="str">
            <v>MG-A-04B</v>
          </cell>
          <cell r="F507" t="str">
            <v>PORCA-SEXT</v>
          </cell>
          <cell r="G507" t="str">
            <v>BOLLHOFF</v>
          </cell>
          <cell r="H507">
            <v>5000</v>
          </cell>
          <cell r="I507">
            <v>2001</v>
          </cell>
          <cell r="J507">
            <v>0</v>
          </cell>
          <cell r="K507">
            <v>1</v>
          </cell>
          <cell r="L507" t="str">
            <v>GARL.4.H</v>
          </cell>
          <cell r="M507" t="str">
            <v>F23</v>
          </cell>
        </row>
        <row r="508">
          <cell r="A508">
            <v>93252037</v>
          </cell>
          <cell r="B508" t="str">
            <v>G1</v>
          </cell>
          <cell r="C508" t="str">
            <v>GS</v>
          </cell>
          <cell r="D508" t="str">
            <v>CEVA</v>
          </cell>
          <cell r="E508" t="str">
            <v>MG-A-04B</v>
          </cell>
          <cell r="F508" t="str">
            <v>PORCA-SEXT</v>
          </cell>
          <cell r="G508" t="str">
            <v>BOLLHOFF</v>
          </cell>
          <cell r="H508">
            <v>5000</v>
          </cell>
          <cell r="I508">
            <v>2001</v>
          </cell>
          <cell r="J508">
            <v>0</v>
          </cell>
          <cell r="K508">
            <v>1</v>
          </cell>
          <cell r="L508" t="str">
            <v>GARL.4.H</v>
          </cell>
          <cell r="M508" t="str">
            <v>F23</v>
          </cell>
        </row>
        <row r="509">
          <cell r="A509">
            <v>93274602</v>
          </cell>
          <cell r="B509" t="str">
            <v>G1</v>
          </cell>
          <cell r="C509" t="str">
            <v>PN</v>
          </cell>
          <cell r="D509" t="str">
            <v>CEVA</v>
          </cell>
          <cell r="E509" t="str">
            <v>MG-A-06B</v>
          </cell>
          <cell r="F509" t="str">
            <v>PF FX ALÇA TETO</v>
          </cell>
          <cell r="G509" t="str">
            <v>CONTINENTAL PARAFUSO</v>
          </cell>
          <cell r="H509">
            <v>2000</v>
          </cell>
          <cell r="I509">
            <v>2001</v>
          </cell>
          <cell r="J509">
            <v>0</v>
          </cell>
          <cell r="K509">
            <v>1</v>
          </cell>
          <cell r="L509" t="str">
            <v>GARL.4.H</v>
          </cell>
          <cell r="N509">
            <v>1</v>
          </cell>
          <cell r="O509">
            <v>1</v>
          </cell>
          <cell r="P509">
            <v>2</v>
          </cell>
        </row>
        <row r="510">
          <cell r="A510">
            <v>93281068</v>
          </cell>
          <cell r="B510" t="str">
            <v>G1</v>
          </cell>
          <cell r="C510" t="str">
            <v>PN</v>
          </cell>
          <cell r="D510" t="str">
            <v>CEVA</v>
          </cell>
          <cell r="E510" t="str">
            <v>MG-B-08C</v>
          </cell>
          <cell r="F510" t="str">
            <v>COB CX FUSI</v>
          </cell>
          <cell r="G510" t="str">
            <v>DELPHI JAMBE</v>
          </cell>
          <cell r="H510">
            <v>100</v>
          </cell>
          <cell r="I510">
            <v>2004</v>
          </cell>
          <cell r="J510">
            <v>0</v>
          </cell>
          <cell r="K510">
            <v>2</v>
          </cell>
          <cell r="L510" t="str">
            <v>GARL.4.H</v>
          </cell>
          <cell r="N510">
            <v>1</v>
          </cell>
          <cell r="O510">
            <v>1</v>
          </cell>
          <cell r="P510">
            <v>3</v>
          </cell>
        </row>
        <row r="511">
          <cell r="A511">
            <v>93282057</v>
          </cell>
          <cell r="B511" t="str">
            <v>G1</v>
          </cell>
          <cell r="C511" t="str">
            <v>PN</v>
          </cell>
          <cell r="D511" t="str">
            <v>CEVA</v>
          </cell>
          <cell r="E511" t="str">
            <v>MG-A-04A</v>
          </cell>
          <cell r="F511" t="str">
            <v>COIFA FRE EST</v>
          </cell>
          <cell r="G511" t="str">
            <v>SILIBOR</v>
          </cell>
          <cell r="H511">
            <v>250</v>
          </cell>
          <cell r="I511">
            <v>2004</v>
          </cell>
          <cell r="J511">
            <v>0</v>
          </cell>
          <cell r="K511">
            <v>1</v>
          </cell>
          <cell r="L511" t="str">
            <v>GARL.4.H</v>
          </cell>
          <cell r="N511">
            <v>1</v>
          </cell>
          <cell r="O511">
            <v>1</v>
          </cell>
          <cell r="P511">
            <v>5</v>
          </cell>
        </row>
        <row r="512">
          <cell r="A512">
            <v>93289277</v>
          </cell>
          <cell r="B512" t="str">
            <v>G1</v>
          </cell>
          <cell r="C512" t="str">
            <v>PN</v>
          </cell>
          <cell r="D512" t="str">
            <v>CEVA</v>
          </cell>
          <cell r="E512" t="str">
            <v>MG-A-12B</v>
          </cell>
          <cell r="F512" t="str">
            <v>PARAFUSO-A</v>
          </cell>
          <cell r="G512" t="str">
            <v>CONTINENTAL</v>
          </cell>
          <cell r="H512">
            <v>3000</v>
          </cell>
          <cell r="I512">
            <v>2001</v>
          </cell>
          <cell r="J512">
            <v>0</v>
          </cell>
          <cell r="K512">
            <v>1</v>
          </cell>
          <cell r="L512" t="str">
            <v>GARL.4.H</v>
          </cell>
          <cell r="N512">
            <v>1</v>
          </cell>
          <cell r="O512">
            <v>1</v>
          </cell>
          <cell r="P512">
            <v>4</v>
          </cell>
        </row>
        <row r="513">
          <cell r="A513">
            <v>93289325</v>
          </cell>
          <cell r="B513" t="str">
            <v>G1</v>
          </cell>
          <cell r="C513" t="str">
            <v>PN</v>
          </cell>
          <cell r="D513" t="str">
            <v>CEVA</v>
          </cell>
          <cell r="E513" t="str">
            <v>MG-A-09B</v>
          </cell>
          <cell r="F513" t="str">
            <v>PF JUNTA ESFÉ</v>
          </cell>
          <cell r="G513" t="str">
            <v>METALAC</v>
          </cell>
          <cell r="H513">
            <v>500</v>
          </cell>
          <cell r="I513">
            <v>2001</v>
          </cell>
          <cell r="J513">
            <v>0</v>
          </cell>
          <cell r="K513">
            <v>2</v>
          </cell>
          <cell r="L513" t="str">
            <v>GARL.4.H</v>
          </cell>
          <cell r="N513">
            <v>1</v>
          </cell>
          <cell r="O513">
            <v>1</v>
          </cell>
          <cell r="P513">
            <v>4</v>
          </cell>
        </row>
        <row r="514">
          <cell r="A514">
            <v>93289325</v>
          </cell>
          <cell r="B514" t="str">
            <v>G1</v>
          </cell>
          <cell r="C514" t="str">
            <v>PN</v>
          </cell>
          <cell r="D514" t="str">
            <v>CEVA</v>
          </cell>
          <cell r="E514" t="str">
            <v>MG-A-09B</v>
          </cell>
          <cell r="F514" t="str">
            <v>PF JUNTA ESFÉ</v>
          </cell>
          <cell r="G514" t="str">
            <v>METALAC</v>
          </cell>
          <cell r="H514">
            <v>500</v>
          </cell>
          <cell r="I514">
            <v>2001</v>
          </cell>
          <cell r="J514">
            <v>0</v>
          </cell>
          <cell r="K514">
            <v>2</v>
          </cell>
          <cell r="L514" t="str">
            <v>GARL.4.H</v>
          </cell>
          <cell r="N514">
            <v>1</v>
          </cell>
          <cell r="O514">
            <v>1</v>
          </cell>
          <cell r="P514">
            <v>4</v>
          </cell>
        </row>
        <row r="515">
          <cell r="A515">
            <v>93298933</v>
          </cell>
          <cell r="B515" t="str">
            <v>G1</v>
          </cell>
          <cell r="C515" t="str">
            <v>IM</v>
          </cell>
          <cell r="D515" t="str">
            <v>CEVA</v>
          </cell>
          <cell r="E515" t="str">
            <v>MG-A-14A</v>
          </cell>
          <cell r="F515" t="str">
            <v>PARAF CAB</v>
          </cell>
          <cell r="G515" t="str">
            <v>LIPOS</v>
          </cell>
          <cell r="H515">
            <v>2500</v>
          </cell>
          <cell r="I515">
            <v>2001</v>
          </cell>
          <cell r="J515">
            <v>0</v>
          </cell>
          <cell r="K515">
            <v>2</v>
          </cell>
          <cell r="L515" t="str">
            <v>GARL.4.H</v>
          </cell>
          <cell r="M515" t="str">
            <v>F24</v>
          </cell>
          <cell r="N515">
            <v>2</v>
          </cell>
          <cell r="O515">
            <v>2</v>
          </cell>
          <cell r="P515">
            <v>2</v>
          </cell>
        </row>
        <row r="516">
          <cell r="A516">
            <v>93298933</v>
          </cell>
          <cell r="B516" t="str">
            <v>G1</v>
          </cell>
          <cell r="C516" t="str">
            <v>PF</v>
          </cell>
          <cell r="D516" t="str">
            <v>CEVA</v>
          </cell>
          <cell r="E516" t="str">
            <v>MG-A-14A</v>
          </cell>
          <cell r="F516" t="str">
            <v>PARAF CAB</v>
          </cell>
          <cell r="G516" t="str">
            <v>LIPOS</v>
          </cell>
          <cell r="H516">
            <v>2500</v>
          </cell>
          <cell r="I516">
            <v>2001</v>
          </cell>
          <cell r="J516">
            <v>0</v>
          </cell>
          <cell r="K516">
            <v>2</v>
          </cell>
          <cell r="L516" t="str">
            <v>GARL.4.H</v>
          </cell>
          <cell r="M516" t="str">
            <v>F23</v>
          </cell>
          <cell r="N516">
            <v>4</v>
          </cell>
          <cell r="O516">
            <v>2</v>
          </cell>
          <cell r="P516">
            <v>2</v>
          </cell>
        </row>
        <row r="517">
          <cell r="A517">
            <v>93298933</v>
          </cell>
          <cell r="B517" t="str">
            <v>G1</v>
          </cell>
          <cell r="C517" t="str">
            <v>PF</v>
          </cell>
          <cell r="D517" t="str">
            <v>CEVA</v>
          </cell>
          <cell r="E517" t="str">
            <v>MG-A-14A</v>
          </cell>
          <cell r="F517" t="str">
            <v>PARAF CAB</v>
          </cell>
          <cell r="G517" t="str">
            <v>LIPOS</v>
          </cell>
          <cell r="H517">
            <v>2500</v>
          </cell>
          <cell r="I517">
            <v>2001</v>
          </cell>
          <cell r="J517">
            <v>0</v>
          </cell>
          <cell r="K517">
            <v>2</v>
          </cell>
          <cell r="L517" t="str">
            <v>GARL.4.H</v>
          </cell>
          <cell r="M517" t="str">
            <v>F24</v>
          </cell>
          <cell r="N517">
            <v>6</v>
          </cell>
          <cell r="O517">
            <v>2</v>
          </cell>
          <cell r="P517">
            <v>2</v>
          </cell>
        </row>
        <row r="518">
          <cell r="A518">
            <v>93337126</v>
          </cell>
          <cell r="B518" t="str">
            <v>G1</v>
          </cell>
          <cell r="D518" t="str">
            <v>CEVA</v>
          </cell>
          <cell r="E518" t="str">
            <v>MG-A-05A</v>
          </cell>
          <cell r="F518" t="str">
            <v>MANGUEIRA DRENO A/C</v>
          </cell>
          <cell r="G518" t="str">
            <v>PRODUFLEX INDUSTRIA</v>
          </cell>
          <cell r="H518">
            <v>100</v>
          </cell>
          <cell r="I518">
            <v>2004</v>
          </cell>
          <cell r="J518">
            <v>0</v>
          </cell>
          <cell r="K518">
            <v>1</v>
          </cell>
          <cell r="L518" t="str">
            <v>GARL.4.H</v>
          </cell>
        </row>
        <row r="519">
          <cell r="A519">
            <v>93341250</v>
          </cell>
          <cell r="B519" t="str">
            <v>G1</v>
          </cell>
          <cell r="D519" t="str">
            <v>CEVA</v>
          </cell>
          <cell r="E519" t="str">
            <v>MG-G-16</v>
          </cell>
          <cell r="F519" t="str">
            <v>TAP ACAB MALA</v>
          </cell>
          <cell r="G519" t="str">
            <v>INYLBRA</v>
          </cell>
          <cell r="H519">
            <v>25</v>
          </cell>
          <cell r="I519" t="str">
            <v>DOLLIE</v>
          </cell>
          <cell r="J519">
            <v>0</v>
          </cell>
          <cell r="K519">
            <v>25</v>
          </cell>
          <cell r="L519" t="str">
            <v>GARL.4.H</v>
          </cell>
        </row>
        <row r="520">
          <cell r="A520">
            <v>93353566</v>
          </cell>
          <cell r="B520" t="str">
            <v>G1</v>
          </cell>
          <cell r="D520" t="str">
            <v>CEVA</v>
          </cell>
          <cell r="E520" t="str">
            <v>MG-A-11C</v>
          </cell>
          <cell r="F520" t="str">
            <v>SPACER</v>
          </cell>
          <cell r="G520" t="str">
            <v>SILIBOR</v>
          </cell>
          <cell r="H520">
            <v>1932</v>
          </cell>
          <cell r="I520">
            <v>2001</v>
          </cell>
          <cell r="J520">
            <v>0</v>
          </cell>
          <cell r="K520">
            <v>1</v>
          </cell>
          <cell r="L520" t="str">
            <v>GARL.4.H</v>
          </cell>
        </row>
        <row r="521">
          <cell r="A521">
            <v>93385872</v>
          </cell>
          <cell r="B521" t="str">
            <v>G1</v>
          </cell>
          <cell r="D521" t="str">
            <v>CEVA</v>
          </cell>
          <cell r="E521" t="str">
            <v>Minomi</v>
          </cell>
          <cell r="F521" t="str">
            <v>VED COFRE LD</v>
          </cell>
          <cell r="G521" t="str">
            <v>SAARGUMMI</v>
          </cell>
          <cell r="H521">
            <v>130</v>
          </cell>
          <cell r="I521" t="str">
            <v>BINESPE</v>
          </cell>
          <cell r="J521">
            <v>1</v>
          </cell>
          <cell r="K521">
            <v>2</v>
          </cell>
          <cell r="L521" t="str">
            <v>GARL.4.H</v>
          </cell>
        </row>
        <row r="522">
          <cell r="A522">
            <v>93391150</v>
          </cell>
          <cell r="B522" t="str">
            <v>G1</v>
          </cell>
          <cell r="D522" t="str">
            <v>CEVA</v>
          </cell>
          <cell r="E522" t="str">
            <v>MG-A-12A</v>
          </cell>
          <cell r="F522" t="str">
            <v>ETIQ ESPANHOL</v>
          </cell>
          <cell r="G522" t="str">
            <v xml:space="preserve">JL </v>
          </cell>
          <cell r="H522">
            <v>1000</v>
          </cell>
          <cell r="I522">
            <v>2001</v>
          </cell>
          <cell r="J522">
            <v>0</v>
          </cell>
          <cell r="K522">
            <v>1</v>
          </cell>
          <cell r="L522" t="str">
            <v>GARL.4.H</v>
          </cell>
        </row>
        <row r="523">
          <cell r="A523">
            <v>90389241</v>
          </cell>
          <cell r="B523" t="str">
            <v>G1</v>
          </cell>
          <cell r="C523" t="str">
            <v>SJ</v>
          </cell>
          <cell r="D523" t="str">
            <v>CEVA</v>
          </cell>
          <cell r="E523" t="str">
            <v>MG-A-08A</v>
          </cell>
          <cell r="F523" t="str">
            <v>GRAMPO</v>
          </cell>
          <cell r="G523" t="str">
            <v>DYNAPLAST</v>
          </cell>
          <cell r="H523">
            <v>400</v>
          </cell>
          <cell r="I523">
            <v>2004</v>
          </cell>
          <cell r="J523">
            <v>0</v>
          </cell>
          <cell r="K523">
            <v>1</v>
          </cell>
          <cell r="L523" t="str">
            <v xml:space="preserve">GARL.4.H </v>
          </cell>
          <cell r="M523" t="str">
            <v>F23</v>
          </cell>
          <cell r="N523">
            <v>1</v>
          </cell>
          <cell r="O523">
            <v>1</v>
          </cell>
          <cell r="P523">
            <v>2</v>
          </cell>
        </row>
        <row r="524">
          <cell r="A524">
            <v>94704782</v>
          </cell>
          <cell r="B524" t="str">
            <v>G1</v>
          </cell>
          <cell r="D524" t="str">
            <v>CEVA</v>
          </cell>
          <cell r="E524" t="str">
            <v>MG-A-18</v>
          </cell>
          <cell r="F524" t="str">
            <v>TUBO-PURGA</v>
          </cell>
          <cell r="G524" t="str">
            <v>DAYCO</v>
          </cell>
          <cell r="H524">
            <v>50</v>
          </cell>
          <cell r="I524">
            <v>2004</v>
          </cell>
          <cell r="J524">
            <v>3</v>
          </cell>
          <cell r="K524">
            <v>20</v>
          </cell>
          <cell r="L524" t="str">
            <v xml:space="preserve">GARL.4.H </v>
          </cell>
        </row>
        <row r="525">
          <cell r="A525">
            <v>9309973</v>
          </cell>
          <cell r="B525" t="str">
            <v>KK</v>
          </cell>
          <cell r="D525" t="str">
            <v>HASS</v>
          </cell>
          <cell r="E525" t="str">
            <v>INFLAM</v>
          </cell>
          <cell r="F525" t="str">
            <v>GRAXA PRETA</v>
          </cell>
          <cell r="G525" t="str">
            <v>HASS</v>
          </cell>
          <cell r="H525" t="str">
            <v>3,7 KG</v>
          </cell>
          <cell r="I525" t="str">
            <v>BIN PEQ.</v>
          </cell>
          <cell r="L525" t="str">
            <v>L.FINAL</v>
          </cell>
        </row>
        <row r="526">
          <cell r="A526" t="str">
            <v>TRILHO DO TETO</v>
          </cell>
          <cell r="B526" t="str">
            <v>G1</v>
          </cell>
          <cell r="C526" t="str">
            <v>PF</v>
          </cell>
          <cell r="D526" t="str">
            <v>CEVA</v>
          </cell>
          <cell r="E526" t="str">
            <v>MG-C-10</v>
          </cell>
          <cell r="F526" t="str">
            <v>94725151/2/5/6</v>
          </cell>
          <cell r="G526" t="str">
            <v>ZANINI</v>
          </cell>
          <cell r="H526">
            <v>75</v>
          </cell>
          <cell r="I526" t="str">
            <v>CXPAPEL</v>
          </cell>
          <cell r="J526">
            <v>0</v>
          </cell>
          <cell r="K526">
            <v>1</v>
          </cell>
          <cell r="L526" t="str">
            <v>L.FINAL</v>
          </cell>
        </row>
        <row r="527">
          <cell r="A527" t="str">
            <v>Conj 1</v>
          </cell>
          <cell r="B527" t="str">
            <v>G1</v>
          </cell>
          <cell r="D527" t="str">
            <v>CEVA</v>
          </cell>
          <cell r="E527" t="str">
            <v>MINOMI</v>
          </cell>
          <cell r="F527" t="str">
            <v>CONJUNTO VEDADOR DO COFRE LE</v>
          </cell>
          <cell r="G527" t="str">
            <v>SAARGUMI</v>
          </cell>
          <cell r="H527">
            <v>100</v>
          </cell>
          <cell r="I527">
            <v>2004</v>
          </cell>
          <cell r="J527">
            <v>1</v>
          </cell>
          <cell r="K527">
            <v>3</v>
          </cell>
          <cell r="L527" t="str">
            <v>LINHA FINAL</v>
          </cell>
        </row>
        <row r="528">
          <cell r="A528" t="str">
            <v>Conj 2</v>
          </cell>
          <cell r="B528" t="str">
            <v>G1</v>
          </cell>
          <cell r="D528" t="str">
            <v>CEVA</v>
          </cell>
          <cell r="E528" t="str">
            <v>MINOMI</v>
          </cell>
          <cell r="F528" t="str">
            <v>CONJUNTO VEDADOR DO COFRE LD</v>
          </cell>
          <cell r="G528" t="str">
            <v>SAARGUMI</v>
          </cell>
          <cell r="H528">
            <v>130</v>
          </cell>
          <cell r="I528">
            <v>2004</v>
          </cell>
          <cell r="J528">
            <v>1</v>
          </cell>
          <cell r="K528">
            <v>3</v>
          </cell>
          <cell r="L528" t="str">
            <v>LINHA FINAL</v>
          </cell>
        </row>
        <row r="529">
          <cell r="A529" t="str">
            <v>Conj 3</v>
          </cell>
          <cell r="B529" t="str">
            <v>G1</v>
          </cell>
          <cell r="D529" t="str">
            <v>CEVA</v>
          </cell>
          <cell r="E529" t="str">
            <v>MINOMI</v>
          </cell>
          <cell r="F529" t="str">
            <v>CONJUNTO GANCHO DO COFRE</v>
          </cell>
          <cell r="G529" t="str">
            <v>GESTAMP</v>
          </cell>
          <cell r="H529">
            <v>100</v>
          </cell>
          <cell r="I529">
            <v>2002</v>
          </cell>
          <cell r="J529">
            <v>1</v>
          </cell>
          <cell r="K529">
            <v>4</v>
          </cell>
          <cell r="L529" t="str">
            <v>LINHA FINAL</v>
          </cell>
        </row>
        <row r="530">
          <cell r="A530">
            <v>93349868</v>
          </cell>
          <cell r="C530" t="str">
            <v>PF</v>
          </cell>
          <cell r="D530" t="str">
            <v>CEVA</v>
          </cell>
          <cell r="E530" t="str">
            <v>ÁREA TRANSF.</v>
          </cell>
          <cell r="F530" t="str">
            <v xml:space="preserve"> MANGUEIRA A/C</v>
          </cell>
          <cell r="G530" t="str">
            <v xml:space="preserve"> TI BUNDY</v>
          </cell>
          <cell r="H530">
            <v>150</v>
          </cell>
          <cell r="I530" t="str">
            <v>DOLLY</v>
          </cell>
          <cell r="J530">
            <v>0</v>
          </cell>
          <cell r="K530">
            <v>1</v>
          </cell>
          <cell r="L530" t="str">
            <v>MG-G-10</v>
          </cell>
          <cell r="M530" t="str">
            <v>F23</v>
          </cell>
          <cell r="N530">
            <v>2</v>
          </cell>
          <cell r="O530">
            <v>1</v>
          </cell>
          <cell r="P530">
            <v>2</v>
          </cell>
        </row>
        <row r="531">
          <cell r="A531">
            <v>93355493</v>
          </cell>
          <cell r="D531" t="str">
            <v>CEVA</v>
          </cell>
          <cell r="E531" t="str">
            <v>MG-G-12</v>
          </cell>
          <cell r="F531" t="str">
            <v>MOLA TRAS. NG</v>
          </cell>
          <cell r="G531" t="str">
            <v xml:space="preserve"> RASSINI</v>
          </cell>
          <cell r="H531">
            <v>120</v>
          </cell>
          <cell r="I531" t="str">
            <v>H20</v>
          </cell>
          <cell r="J531">
            <v>0</v>
          </cell>
          <cell r="K531">
            <v>1</v>
          </cell>
          <cell r="L531" t="str">
            <v>MG-H-21</v>
          </cell>
        </row>
        <row r="532">
          <cell r="A532">
            <v>90306519</v>
          </cell>
          <cell r="B532" t="str">
            <v>G1</v>
          </cell>
          <cell r="C532" t="str">
            <v>GS</v>
          </cell>
          <cell r="D532" t="str">
            <v>CEVA</v>
          </cell>
          <cell r="E532" t="str">
            <v>GA</v>
          </cell>
          <cell r="F532" t="str">
            <v>ESPACADOR DO</v>
          </cell>
          <cell r="G532" t="str">
            <v>CROLI</v>
          </cell>
          <cell r="H532">
            <v>1000</v>
          </cell>
          <cell r="I532">
            <v>2001</v>
          </cell>
          <cell r="J532">
            <v>0</v>
          </cell>
          <cell r="K532">
            <v>2</v>
          </cell>
          <cell r="L532" t="str">
            <v>MINOMI</v>
          </cell>
          <cell r="M532" t="str">
            <v>F23</v>
          </cell>
        </row>
        <row r="533">
          <cell r="A533">
            <v>93252605</v>
          </cell>
          <cell r="B533" t="str">
            <v>G1</v>
          </cell>
          <cell r="C533" t="str">
            <v>GS</v>
          </cell>
          <cell r="D533" t="str">
            <v>CEVA</v>
          </cell>
          <cell r="E533" t="str">
            <v>GA</v>
          </cell>
          <cell r="F533" t="str">
            <v>ESPACADOR 5P</v>
          </cell>
          <cell r="G533" t="str">
            <v>SCORPIOS</v>
          </cell>
          <cell r="H533">
            <v>500</v>
          </cell>
          <cell r="I533">
            <v>2001</v>
          </cell>
          <cell r="J533">
            <v>0</v>
          </cell>
          <cell r="K533">
            <v>3</v>
          </cell>
          <cell r="L533" t="str">
            <v>MINOMI</v>
          </cell>
          <cell r="M533" t="str">
            <v>F23</v>
          </cell>
        </row>
        <row r="534">
          <cell r="A534">
            <v>93261052</v>
          </cell>
          <cell r="B534" t="str">
            <v>G1</v>
          </cell>
          <cell r="C534" t="str">
            <v>PF</v>
          </cell>
          <cell r="D534" t="str">
            <v>GES</v>
          </cell>
          <cell r="E534" t="str">
            <v>GA</v>
          </cell>
          <cell r="F534" t="str">
            <v>GANCHO DO COFRE</v>
          </cell>
          <cell r="G534" t="str">
            <v>GESTAMP</v>
          </cell>
          <cell r="H534">
            <v>70</v>
          </cell>
          <cell r="I534">
            <v>2002</v>
          </cell>
          <cell r="J534">
            <v>0</v>
          </cell>
          <cell r="K534">
            <v>2</v>
          </cell>
          <cell r="L534" t="str">
            <v>MINOMI</v>
          </cell>
          <cell r="M534" t="str">
            <v>F23</v>
          </cell>
        </row>
        <row r="535">
          <cell r="A535">
            <v>93267831</v>
          </cell>
          <cell r="B535" t="str">
            <v>G1</v>
          </cell>
          <cell r="C535" t="str">
            <v>GS</v>
          </cell>
          <cell r="D535" t="str">
            <v>CEVA</v>
          </cell>
          <cell r="E535" t="str">
            <v>GA</v>
          </cell>
          <cell r="F535" t="str">
            <v>ESPACADOR 3P</v>
          </cell>
          <cell r="G535" t="str">
            <v>SCORPIOS</v>
          </cell>
          <cell r="H535">
            <v>300</v>
          </cell>
          <cell r="I535">
            <v>2001</v>
          </cell>
          <cell r="J535">
            <v>0</v>
          </cell>
          <cell r="K535">
            <v>4</v>
          </cell>
          <cell r="L535" t="str">
            <v>MINOMI</v>
          </cell>
          <cell r="M535" t="str">
            <v>F23</v>
          </cell>
          <cell r="N535">
            <v>1</v>
          </cell>
        </row>
        <row r="536">
          <cell r="A536">
            <v>93290310</v>
          </cell>
          <cell r="B536" t="str">
            <v>G1</v>
          </cell>
          <cell r="C536" t="str">
            <v>PN</v>
          </cell>
          <cell r="D536" t="str">
            <v>CEVA</v>
          </cell>
          <cell r="E536" t="str">
            <v>GA</v>
          </cell>
          <cell r="F536" t="str">
            <v>PF CINTO SEG</v>
          </cell>
          <cell r="G536" t="str">
            <v>CONTINENTAL</v>
          </cell>
          <cell r="H536">
            <v>250</v>
          </cell>
          <cell r="I536">
            <v>2001</v>
          </cell>
          <cell r="J536">
            <v>0</v>
          </cell>
          <cell r="K536">
            <v>6</v>
          </cell>
          <cell r="L536" t="str">
            <v>MINOMI</v>
          </cell>
          <cell r="M536" t="str">
            <v>F23</v>
          </cell>
          <cell r="N536">
            <v>1</v>
          </cell>
          <cell r="O536">
            <v>1</v>
          </cell>
          <cell r="P536">
            <v>2</v>
          </cell>
        </row>
        <row r="537">
          <cell r="A537">
            <v>93299976</v>
          </cell>
          <cell r="B537" t="str">
            <v>G1</v>
          </cell>
          <cell r="C537" t="str">
            <v>SJ</v>
          </cell>
          <cell r="D537" t="str">
            <v>CEVA</v>
          </cell>
          <cell r="E537" t="str">
            <v>GA</v>
          </cell>
          <cell r="F537" t="str">
            <v>PINHEIRINHO</v>
          </cell>
          <cell r="G537" t="str">
            <v>ITW DELFAST</v>
          </cell>
          <cell r="H537">
            <v>1000</v>
          </cell>
          <cell r="I537">
            <v>2001</v>
          </cell>
          <cell r="J537">
            <v>0</v>
          </cell>
          <cell r="K537">
            <v>3</v>
          </cell>
          <cell r="L537" t="str">
            <v>MINOMI</v>
          </cell>
          <cell r="M537" t="str">
            <v>F23</v>
          </cell>
          <cell r="N537">
            <v>1</v>
          </cell>
          <cell r="O537">
            <v>1</v>
          </cell>
          <cell r="P537">
            <v>2</v>
          </cell>
        </row>
        <row r="538">
          <cell r="A538">
            <v>93300404</v>
          </cell>
          <cell r="B538" t="str">
            <v>G1</v>
          </cell>
          <cell r="C538" t="str">
            <v>PF</v>
          </cell>
          <cell r="D538" t="str">
            <v>GES</v>
          </cell>
          <cell r="E538" t="str">
            <v>GA</v>
          </cell>
          <cell r="F538" t="str">
            <v>SUPORTE DO CONSOLE</v>
          </cell>
          <cell r="G538" t="str">
            <v>GESTAMP</v>
          </cell>
          <cell r="H538">
            <v>60</v>
          </cell>
          <cell r="I538">
            <v>2002</v>
          </cell>
          <cell r="J538">
            <v>0</v>
          </cell>
          <cell r="K538">
            <v>2</v>
          </cell>
          <cell r="L538" t="str">
            <v>MINOMI</v>
          </cell>
          <cell r="M538" t="str">
            <v>F24</v>
          </cell>
          <cell r="N538">
            <v>4</v>
          </cell>
          <cell r="O538">
            <v>2</v>
          </cell>
          <cell r="P538">
            <v>2</v>
          </cell>
        </row>
        <row r="539">
          <cell r="A539">
            <v>93339624</v>
          </cell>
          <cell r="B539" t="str">
            <v>G1</v>
          </cell>
          <cell r="D539" t="str">
            <v>GES</v>
          </cell>
          <cell r="E539" t="str">
            <v>GA</v>
          </cell>
          <cell r="F539" t="str">
            <v>PRESILHA-C</v>
          </cell>
          <cell r="G539" t="str">
            <v>GESTAMP</v>
          </cell>
          <cell r="H539">
            <v>1500</v>
          </cell>
          <cell r="I539">
            <v>2001</v>
          </cell>
          <cell r="J539">
            <v>0</v>
          </cell>
          <cell r="K539">
            <v>2</v>
          </cell>
          <cell r="L539" t="str">
            <v>MINOMI</v>
          </cell>
        </row>
        <row r="540">
          <cell r="A540">
            <v>90386432</v>
          </cell>
          <cell r="B540" t="str">
            <v>G1</v>
          </cell>
          <cell r="C540" t="str">
            <v>SJ</v>
          </cell>
          <cell r="D540" t="str">
            <v>CEVA</v>
          </cell>
          <cell r="E540" t="str">
            <v>GA</v>
          </cell>
          <cell r="F540" t="str">
            <v>ESGUICHO TRAS</v>
          </cell>
          <cell r="G540" t="str">
            <v>ITW ESP</v>
          </cell>
          <cell r="H540">
            <v>500</v>
          </cell>
          <cell r="I540">
            <v>2001</v>
          </cell>
          <cell r="J540">
            <v>0</v>
          </cell>
          <cell r="K540">
            <v>2</v>
          </cell>
          <cell r="L540" t="str">
            <v>MINOMI SPS</v>
          </cell>
          <cell r="M540" t="str">
            <v>F23</v>
          </cell>
          <cell r="N540">
            <v>1</v>
          </cell>
          <cell r="O540">
            <v>1</v>
          </cell>
          <cell r="P540">
            <v>2</v>
          </cell>
        </row>
        <row r="541">
          <cell r="A541">
            <v>93260350</v>
          </cell>
          <cell r="B541" t="str">
            <v>G1</v>
          </cell>
          <cell r="C541" t="str">
            <v>GS</v>
          </cell>
          <cell r="D541" t="str">
            <v>CEVA</v>
          </cell>
          <cell r="E541" t="str">
            <v>GA</v>
          </cell>
          <cell r="F541" t="str">
            <v>ESGUICHO DIANTEIRO</v>
          </cell>
          <cell r="G541" t="str">
            <v>TRW DIADEMA</v>
          </cell>
          <cell r="H541">
            <v>500</v>
          </cell>
          <cell r="I541" t="str">
            <v>0CXPAPEL</v>
          </cell>
          <cell r="J541">
            <v>0</v>
          </cell>
          <cell r="K541">
            <v>2</v>
          </cell>
          <cell r="L541" t="str">
            <v>MINOMI SPS</v>
          </cell>
          <cell r="M541" t="str">
            <v>F23</v>
          </cell>
          <cell r="N541">
            <v>1</v>
          </cell>
        </row>
        <row r="542">
          <cell r="A542">
            <v>93260354</v>
          </cell>
          <cell r="B542" t="str">
            <v>G1</v>
          </cell>
          <cell r="C542" t="str">
            <v>GS</v>
          </cell>
          <cell r="D542" t="str">
            <v>CEVA</v>
          </cell>
          <cell r="E542" t="str">
            <v>GA</v>
          </cell>
          <cell r="F542" t="str">
            <v>MANGUEIRA ESGUICHO DIANT.</v>
          </cell>
          <cell r="G542" t="str">
            <v>AFA</v>
          </cell>
          <cell r="H542">
            <v>400</v>
          </cell>
          <cell r="I542">
            <v>2004</v>
          </cell>
          <cell r="J542">
            <v>0</v>
          </cell>
          <cell r="K542">
            <v>2</v>
          </cell>
          <cell r="L542" t="str">
            <v>MINOMI SPS</v>
          </cell>
          <cell r="M542" t="str">
            <v>F23</v>
          </cell>
          <cell r="N542">
            <v>1</v>
          </cell>
        </row>
        <row r="543">
          <cell r="A543">
            <v>93290584</v>
          </cell>
          <cell r="B543" t="str">
            <v>G1</v>
          </cell>
          <cell r="C543" t="str">
            <v>PN</v>
          </cell>
          <cell r="D543" t="str">
            <v>CEVA</v>
          </cell>
          <cell r="E543" t="str">
            <v>GA</v>
          </cell>
          <cell r="F543" t="str">
            <v>SUP EMBREAGEM</v>
          </cell>
          <cell r="G543" t="str">
            <v>FANANDRI</v>
          </cell>
          <cell r="H543">
            <v>150</v>
          </cell>
          <cell r="I543">
            <v>2001</v>
          </cell>
          <cell r="J543">
            <v>1</v>
          </cell>
          <cell r="K543">
            <v>3</v>
          </cell>
          <cell r="L543" t="str">
            <v>MINOMI SPS</v>
          </cell>
          <cell r="M543" t="str">
            <v>E-25</v>
          </cell>
          <cell r="N543">
            <v>1</v>
          </cell>
          <cell r="O543">
            <v>1</v>
          </cell>
          <cell r="P543">
            <v>4</v>
          </cell>
        </row>
        <row r="544">
          <cell r="A544">
            <v>93377946</v>
          </cell>
          <cell r="B544" t="str">
            <v>G1</v>
          </cell>
          <cell r="D544" t="str">
            <v>CEVA</v>
          </cell>
          <cell r="E544" t="str">
            <v>MINOMI</v>
          </cell>
          <cell r="F544" t="str">
            <v>JG CHAVES CELTA</v>
          </cell>
          <cell r="G544" t="str">
            <v>VALEOBR</v>
          </cell>
          <cell r="H544">
            <v>15</v>
          </cell>
          <cell r="I544">
            <v>2004</v>
          </cell>
          <cell r="J544">
            <v>1</v>
          </cell>
          <cell r="K544">
            <v>4</v>
          </cell>
          <cell r="L544" t="str">
            <v>MINOMI SPS</v>
          </cell>
        </row>
        <row r="545">
          <cell r="A545">
            <v>93387348</v>
          </cell>
          <cell r="B545" t="str">
            <v>G1</v>
          </cell>
          <cell r="D545" t="str">
            <v>CEVA</v>
          </cell>
          <cell r="E545" t="str">
            <v>GA</v>
          </cell>
          <cell r="F545" t="str">
            <v>MANGUEIRA</v>
          </cell>
          <cell r="G545" t="str">
            <v xml:space="preserve">AFA </v>
          </cell>
          <cell r="H545">
            <v>60</v>
          </cell>
          <cell r="I545">
            <v>2004</v>
          </cell>
          <cell r="J545">
            <v>0</v>
          </cell>
          <cell r="K545">
            <v>2</v>
          </cell>
          <cell r="L545" t="str">
            <v>MINOMI SPS</v>
          </cell>
        </row>
        <row r="546">
          <cell r="A546">
            <v>94702485</v>
          </cell>
          <cell r="B546" t="str">
            <v>G1</v>
          </cell>
          <cell r="D546" t="str">
            <v>CEVA</v>
          </cell>
          <cell r="E546" t="str">
            <v>MG-D-07</v>
          </cell>
          <cell r="F546" t="str">
            <v>VÁLVULA SOLENÓIDE</v>
          </cell>
          <cell r="G546" t="str">
            <v>INDEBRAS</v>
          </cell>
          <cell r="H546">
            <v>32</v>
          </cell>
          <cell r="I546">
            <v>2004</v>
          </cell>
          <cell r="J546" t="str">
            <v>5CXs</v>
          </cell>
          <cell r="K546" t="str">
            <v>25CXs</v>
          </cell>
          <cell r="L546" t="str">
            <v>MINOMI SPS</v>
          </cell>
        </row>
        <row r="547">
          <cell r="A547">
            <v>94714898</v>
          </cell>
          <cell r="B547" t="str">
            <v>G1</v>
          </cell>
          <cell r="D547" t="str">
            <v>CEVA</v>
          </cell>
          <cell r="E547" t="str">
            <v>MINOMI</v>
          </cell>
          <cell r="F547" t="str">
            <v>CILINDRO K</v>
          </cell>
          <cell r="G547" t="str">
            <v>VALEOBR</v>
          </cell>
          <cell r="H547">
            <v>15</v>
          </cell>
          <cell r="I547">
            <v>2004</v>
          </cell>
          <cell r="J547">
            <v>1</v>
          </cell>
          <cell r="K547">
            <v>5</v>
          </cell>
          <cell r="L547" t="str">
            <v>MINOMI SPS</v>
          </cell>
        </row>
        <row r="548">
          <cell r="A548">
            <v>94732252</v>
          </cell>
          <cell r="B548" t="str">
            <v>G1</v>
          </cell>
          <cell r="D548" t="str">
            <v>CEVA</v>
          </cell>
          <cell r="E548" t="str">
            <v>MG-E-15</v>
          </cell>
          <cell r="F548" t="str">
            <v>CJ CHAVES SUZUKI</v>
          </cell>
          <cell r="G548" t="str">
            <v>VALEOBR</v>
          </cell>
          <cell r="H548">
            <v>15</v>
          </cell>
          <cell r="I548">
            <v>2004</v>
          </cell>
          <cell r="J548" t="str">
            <v>5CXs</v>
          </cell>
          <cell r="K548" t="str">
            <v>25CXs</v>
          </cell>
          <cell r="L548" t="str">
            <v>MINOMI SPS</v>
          </cell>
        </row>
        <row r="549">
          <cell r="A549">
            <v>93260901</v>
          </cell>
          <cell r="B549" t="str">
            <v>G1</v>
          </cell>
          <cell r="C549" t="str">
            <v>GS</v>
          </cell>
          <cell r="D549" t="str">
            <v>CEVA</v>
          </cell>
          <cell r="E549" t="str">
            <v>MG-B-12B</v>
          </cell>
          <cell r="F549" t="str">
            <v>BRACO TELESCÓPICO</v>
          </cell>
          <cell r="G549" t="str">
            <v>STABILUSLTDA</v>
          </cell>
          <cell r="H549">
            <v>54</v>
          </cell>
          <cell r="I549" t="str">
            <v>0CXPAPEL</v>
          </cell>
          <cell r="J549">
            <v>0</v>
          </cell>
          <cell r="K549">
            <v>4</v>
          </cell>
          <cell r="L549" t="str">
            <v>P.P.3.A</v>
          </cell>
          <cell r="M549" t="str">
            <v>M01</v>
          </cell>
          <cell r="N549">
            <v>1</v>
          </cell>
        </row>
        <row r="550">
          <cell r="A550">
            <v>93346209</v>
          </cell>
          <cell r="B550" t="str">
            <v>G1</v>
          </cell>
          <cell r="D550" t="str">
            <v>CEVA</v>
          </cell>
          <cell r="E550" t="str">
            <v>GA</v>
          </cell>
          <cell r="F550" t="str">
            <v>TRIL TET PR E</v>
          </cell>
          <cell r="G550" t="str">
            <v>AUTOMETAL</v>
          </cell>
          <cell r="H550">
            <v>75</v>
          </cell>
          <cell r="I550" t="str">
            <v>0CXPAPEL</v>
          </cell>
          <cell r="J550">
            <v>0</v>
          </cell>
          <cell r="K550">
            <v>2</v>
          </cell>
          <cell r="L550" t="str">
            <v>P.P.3.A</v>
          </cell>
        </row>
        <row r="551">
          <cell r="A551">
            <v>93346210</v>
          </cell>
          <cell r="B551" t="str">
            <v>G1</v>
          </cell>
          <cell r="D551" t="str">
            <v>CEVA</v>
          </cell>
          <cell r="E551" t="str">
            <v>GA</v>
          </cell>
          <cell r="F551" t="str">
            <v>TRIL TET PR D</v>
          </cell>
          <cell r="G551" t="str">
            <v>AUTOMETAL</v>
          </cell>
          <cell r="H551">
            <v>75</v>
          </cell>
          <cell r="I551" t="str">
            <v>00CXPAPEL</v>
          </cell>
          <cell r="J551">
            <v>0</v>
          </cell>
          <cell r="K551">
            <v>2</v>
          </cell>
          <cell r="L551" t="str">
            <v>P.P.3.A</v>
          </cell>
        </row>
        <row r="552">
          <cell r="A552">
            <v>94707839</v>
          </cell>
          <cell r="B552" t="str">
            <v>G1</v>
          </cell>
          <cell r="D552" t="str">
            <v>CEVA</v>
          </cell>
          <cell r="E552" t="str">
            <v>CRIB</v>
          </cell>
          <cell r="F552" t="str">
            <v>MÓDULO PR</v>
          </cell>
          <cell r="G552" t="str">
            <v>GM ROSÁRIO</v>
          </cell>
          <cell r="H552">
            <v>24</v>
          </cell>
          <cell r="I552" t="str">
            <v>0CXPAPEL</v>
          </cell>
          <cell r="J552">
            <v>0</v>
          </cell>
          <cell r="K552">
            <v>3</v>
          </cell>
          <cell r="L552" t="str">
            <v>P.P.3.A</v>
          </cell>
        </row>
        <row r="553">
          <cell r="A553">
            <v>94741960</v>
          </cell>
          <cell r="B553" t="str">
            <v>G1</v>
          </cell>
          <cell r="D553" t="str">
            <v>CEVA</v>
          </cell>
          <cell r="E553" t="str">
            <v>MG-A-08</v>
          </cell>
          <cell r="F553" t="str">
            <v>PALHETA LIMP DIANT</v>
          </cell>
          <cell r="G553" t="str">
            <v>VALEO SISTEMAS AUTOM</v>
          </cell>
          <cell r="H553">
            <v>160</v>
          </cell>
          <cell r="I553" t="str">
            <v>0C404837</v>
          </cell>
          <cell r="J553">
            <v>0</v>
          </cell>
          <cell r="K553">
            <v>1</v>
          </cell>
          <cell r="L553" t="str">
            <v>P.P.3.A</v>
          </cell>
        </row>
        <row r="554">
          <cell r="A554">
            <v>93397178</v>
          </cell>
          <cell r="B554" t="str">
            <v>G1</v>
          </cell>
          <cell r="D554" t="str">
            <v>CEVA</v>
          </cell>
          <cell r="E554" t="str">
            <v>GA</v>
          </cell>
          <cell r="F554" t="str">
            <v>TRIL TET NG D</v>
          </cell>
          <cell r="G554" t="str">
            <v>AUTOMETAL</v>
          </cell>
          <cell r="H554">
            <v>75</v>
          </cell>
          <cell r="I554" t="str">
            <v>0CXPAPEL</v>
          </cell>
          <cell r="J554">
            <v>0</v>
          </cell>
          <cell r="K554">
            <v>3</v>
          </cell>
          <cell r="L554" t="str">
            <v>P.P.4.A</v>
          </cell>
        </row>
        <row r="555">
          <cell r="A555">
            <v>93397179</v>
          </cell>
          <cell r="B555" t="str">
            <v>G1</v>
          </cell>
          <cell r="D555" t="str">
            <v>CEVA</v>
          </cell>
          <cell r="E555" t="str">
            <v>GA</v>
          </cell>
          <cell r="F555" t="str">
            <v>TRIL TET NG E</v>
          </cell>
          <cell r="G555" t="str">
            <v>AUTOMETAL</v>
          </cell>
          <cell r="H555">
            <v>75</v>
          </cell>
          <cell r="I555" t="str">
            <v>CP541611</v>
          </cell>
          <cell r="J555">
            <v>0</v>
          </cell>
          <cell r="K555">
            <v>3</v>
          </cell>
          <cell r="L555" t="str">
            <v>P.P.4.A</v>
          </cell>
        </row>
        <row r="556">
          <cell r="A556">
            <v>94764795</v>
          </cell>
          <cell r="B556" t="str">
            <v>G1</v>
          </cell>
          <cell r="D556" t="str">
            <v>CEVA</v>
          </cell>
          <cell r="E556" t="str">
            <v>MG-A-01</v>
          </cell>
          <cell r="F556" t="str">
            <v>BATERIA 55AH</v>
          </cell>
          <cell r="G556" t="str">
            <v>JOHNSON CONT</v>
          </cell>
          <cell r="H556">
            <v>80</v>
          </cell>
          <cell r="I556" t="str">
            <v>PALLET</v>
          </cell>
          <cell r="J556">
            <v>0</v>
          </cell>
          <cell r="K556">
            <v>1</v>
          </cell>
          <cell r="L556" t="str">
            <v>P.P.4.A</v>
          </cell>
        </row>
        <row r="557">
          <cell r="A557">
            <v>93345011</v>
          </cell>
          <cell r="B557" t="str">
            <v>G1</v>
          </cell>
          <cell r="D557" t="str">
            <v>CEVA</v>
          </cell>
          <cell r="E557" t="str">
            <v>MG-C-06</v>
          </cell>
          <cell r="F557" t="str">
            <v>LIMPADOR DIANT</v>
          </cell>
          <cell r="G557" t="str">
            <v>TRICO</v>
          </cell>
          <cell r="H557">
            <v>108</v>
          </cell>
          <cell r="I557" t="str">
            <v>CXPAPEL</v>
          </cell>
          <cell r="J557">
            <v>0</v>
          </cell>
          <cell r="K557">
            <v>1</v>
          </cell>
          <cell r="L557" t="str">
            <v>P.P.4.D</v>
          </cell>
        </row>
        <row r="558">
          <cell r="A558">
            <v>93343847</v>
          </cell>
          <cell r="B558" t="str">
            <v>G1</v>
          </cell>
          <cell r="D558" t="str">
            <v>CEVA</v>
          </cell>
          <cell r="E558" t="str">
            <v>GA</v>
          </cell>
          <cell r="F558" t="str">
            <v>EMBLEMA DIANT. NG</v>
          </cell>
          <cell r="G558" t="str">
            <v>AUTOMETAL IN</v>
          </cell>
          <cell r="H558">
            <v>120</v>
          </cell>
          <cell r="I558">
            <v>2004</v>
          </cell>
          <cell r="J558">
            <v>0</v>
          </cell>
          <cell r="K558">
            <v>2</v>
          </cell>
          <cell r="L558" t="str">
            <v>P-CHOQUE</v>
          </cell>
        </row>
        <row r="559">
          <cell r="A559">
            <v>2879379</v>
          </cell>
          <cell r="B559" t="str">
            <v>G1</v>
          </cell>
          <cell r="D559" t="str">
            <v>CEVA</v>
          </cell>
          <cell r="E559" t="str">
            <v>MG-E-12</v>
          </cell>
          <cell r="F559" t="str">
            <v>TAMPAO</v>
          </cell>
          <cell r="G559" t="str">
            <v>SILIBOR</v>
          </cell>
          <cell r="H559">
            <v>1000</v>
          </cell>
          <cell r="I559">
            <v>2004</v>
          </cell>
          <cell r="J559">
            <v>1</v>
          </cell>
          <cell r="K559">
            <v>6</v>
          </cell>
          <cell r="L559" t="str">
            <v>PINT</v>
          </cell>
        </row>
        <row r="560">
          <cell r="A560">
            <v>90120284</v>
          </cell>
          <cell r="B560" t="str">
            <v>G1</v>
          </cell>
          <cell r="D560" t="str">
            <v>CEVA</v>
          </cell>
          <cell r="E560" t="str">
            <v>ROLETADA</v>
          </cell>
          <cell r="F560" t="str">
            <v>BUJAO DE P</v>
          </cell>
          <cell r="G560" t="str">
            <v>TRW AUTOMOTIVE</v>
          </cell>
          <cell r="H560">
            <v>1100</v>
          </cell>
          <cell r="I560" t="str">
            <v>0CX2001</v>
          </cell>
          <cell r="J560">
            <v>1</v>
          </cell>
          <cell r="K560">
            <v>2</v>
          </cell>
          <cell r="L560" t="str">
            <v>PINT</v>
          </cell>
        </row>
        <row r="561">
          <cell r="A561">
            <v>90378639</v>
          </cell>
          <cell r="B561" t="str">
            <v>G1</v>
          </cell>
          <cell r="D561" t="str">
            <v>CEVA</v>
          </cell>
          <cell r="E561" t="str">
            <v>CCSM</v>
          </cell>
          <cell r="F561" t="str">
            <v>TAMPAO DE</v>
          </cell>
          <cell r="G561" t="str">
            <v>TRW AUTOMOTIVE</v>
          </cell>
          <cell r="H561">
            <v>800</v>
          </cell>
          <cell r="I561" t="str">
            <v>CXP2002</v>
          </cell>
          <cell r="J561">
            <v>1</v>
          </cell>
          <cell r="K561">
            <v>2</v>
          </cell>
          <cell r="L561" t="str">
            <v>PINT</v>
          </cell>
        </row>
        <row r="562">
          <cell r="A562">
            <v>90389383</v>
          </cell>
          <cell r="B562" t="str">
            <v>G1</v>
          </cell>
          <cell r="D562" t="str">
            <v>CEVA</v>
          </cell>
          <cell r="E562" t="str">
            <v>CCSM</v>
          </cell>
          <cell r="F562" t="str">
            <v>TAMPAO</v>
          </cell>
          <cell r="G562" t="str">
            <v>NEOBOR</v>
          </cell>
          <cell r="H562">
            <v>500</v>
          </cell>
          <cell r="I562">
            <v>2002</v>
          </cell>
          <cell r="J562">
            <v>1</v>
          </cell>
          <cell r="K562">
            <v>3</v>
          </cell>
          <cell r="L562" t="str">
            <v>PINT</v>
          </cell>
        </row>
        <row r="563">
          <cell r="A563">
            <v>93256969</v>
          </cell>
          <cell r="B563" t="str">
            <v>G1</v>
          </cell>
          <cell r="D563" t="str">
            <v>CEVA</v>
          </cell>
          <cell r="E563" t="str">
            <v>CCSM</v>
          </cell>
          <cell r="F563" t="str">
            <v>VEDADOR</v>
          </cell>
          <cell r="G563" t="str">
            <v>SILIBOR</v>
          </cell>
          <cell r="H563">
            <v>1000</v>
          </cell>
          <cell r="I563">
            <v>2002</v>
          </cell>
          <cell r="J563">
            <v>1</v>
          </cell>
          <cell r="K563">
            <v>6</v>
          </cell>
          <cell r="L563" t="str">
            <v>PINT</v>
          </cell>
        </row>
        <row r="564">
          <cell r="A564">
            <v>93341927</v>
          </cell>
          <cell r="B564" t="str">
            <v>G1</v>
          </cell>
          <cell r="D564" t="str">
            <v>CEVA</v>
          </cell>
          <cell r="E564" t="str">
            <v>PTO USO</v>
          </cell>
          <cell r="F564" t="str">
            <v>CONSOLE CJ</v>
          </cell>
          <cell r="G564" t="str">
            <v>KK - MGOC</v>
          </cell>
          <cell r="H564" t="str">
            <v>SEQ</v>
          </cell>
          <cell r="I564" t="str">
            <v>DOLLY</v>
          </cell>
          <cell r="J564">
            <v>0</v>
          </cell>
          <cell r="K564" t="str">
            <v>PEND</v>
          </cell>
          <cell r="L564" t="str">
            <v>PTO USO</v>
          </cell>
        </row>
        <row r="565">
          <cell r="A565">
            <v>93354206</v>
          </cell>
          <cell r="B565" t="str">
            <v>G1</v>
          </cell>
          <cell r="D565" t="str">
            <v>CEVA</v>
          </cell>
          <cell r="E565" t="str">
            <v>PTO USO</v>
          </cell>
          <cell r="F565" t="str">
            <v>CONSOLE CJ</v>
          </cell>
          <cell r="G565" t="str">
            <v>KK - MGOC</v>
          </cell>
          <cell r="H565" t="str">
            <v>SEQ</v>
          </cell>
          <cell r="I565" t="str">
            <v>DOLLY</v>
          </cell>
          <cell r="J565">
            <v>0</v>
          </cell>
          <cell r="K565" t="str">
            <v>PEND</v>
          </cell>
          <cell r="L565" t="str">
            <v>PTO USO</v>
          </cell>
        </row>
        <row r="566">
          <cell r="A566">
            <v>93354566</v>
          </cell>
          <cell r="B566" t="str">
            <v>G1</v>
          </cell>
          <cell r="D566" t="str">
            <v>CEVA</v>
          </cell>
          <cell r="E566" t="str">
            <v>DOCA</v>
          </cell>
          <cell r="F566" t="str">
            <v>BUNDLE NG</v>
          </cell>
          <cell r="G566" t="str">
            <v>TI BUNDY</v>
          </cell>
          <cell r="H566">
            <v>80</v>
          </cell>
          <cell r="I566" t="str">
            <v>DOLLY</v>
          </cell>
          <cell r="J566">
            <v>0</v>
          </cell>
          <cell r="K566" t="str">
            <v>PEND</v>
          </cell>
          <cell r="L566" t="str">
            <v>PTO USO</v>
          </cell>
        </row>
        <row r="567">
          <cell r="A567">
            <v>93358037</v>
          </cell>
          <cell r="B567" t="str">
            <v>G1</v>
          </cell>
          <cell r="D567" t="str">
            <v>CEVA</v>
          </cell>
          <cell r="E567" t="str">
            <v>PTO USO</v>
          </cell>
          <cell r="F567" t="str">
            <v>CONSOLE CJ</v>
          </cell>
          <cell r="G567" t="str">
            <v>KK - MGOC</v>
          </cell>
          <cell r="H567" t="str">
            <v>SEQ</v>
          </cell>
          <cell r="I567" t="str">
            <v>DOLLY</v>
          </cell>
          <cell r="J567">
            <v>0</v>
          </cell>
          <cell r="K567" t="str">
            <v>PEND</v>
          </cell>
          <cell r="L567" t="str">
            <v>PTO USO</v>
          </cell>
        </row>
        <row r="568">
          <cell r="A568">
            <v>93380808</v>
          </cell>
          <cell r="B568" t="str">
            <v>G1</v>
          </cell>
          <cell r="D568" t="str">
            <v>PEL</v>
          </cell>
          <cell r="E568" t="str">
            <v>MG-B-12</v>
          </cell>
          <cell r="F568" t="str">
            <v>EXTEN CONSOLE</v>
          </cell>
          <cell r="G568" t="str">
            <v>PELZER</v>
          </cell>
          <cell r="H568">
            <v>24</v>
          </cell>
          <cell r="I568" t="str">
            <v>CESTO</v>
          </cell>
          <cell r="J568">
            <v>1</v>
          </cell>
          <cell r="K568">
            <v>2</v>
          </cell>
          <cell r="L568" t="str">
            <v>PTO USO</v>
          </cell>
        </row>
        <row r="569">
          <cell r="A569">
            <v>93381496</v>
          </cell>
          <cell r="B569" t="str">
            <v>G1</v>
          </cell>
          <cell r="D569" t="str">
            <v>CEVA</v>
          </cell>
          <cell r="E569" t="str">
            <v>MG-C-08</v>
          </cell>
          <cell r="F569" t="str">
            <v>TAP MALA PR</v>
          </cell>
          <cell r="G569" t="str">
            <v>INYLBRA</v>
          </cell>
          <cell r="H569">
            <v>60</v>
          </cell>
          <cell r="I569" t="str">
            <v>DOLLY</v>
          </cell>
          <cell r="J569">
            <v>0</v>
          </cell>
          <cell r="K569">
            <v>1</v>
          </cell>
          <cell r="L569" t="str">
            <v>PTO USO</v>
          </cell>
        </row>
        <row r="570">
          <cell r="A570">
            <v>93386557</v>
          </cell>
          <cell r="B570" t="str">
            <v>G1</v>
          </cell>
          <cell r="D570" t="str">
            <v>CEVA</v>
          </cell>
          <cell r="E570" t="str">
            <v>MG-C-07</v>
          </cell>
          <cell r="F570" t="str">
            <v>TAPET MALA NG</v>
          </cell>
          <cell r="G570" t="str">
            <v>INYLBRA</v>
          </cell>
          <cell r="H570">
            <v>120</v>
          </cell>
          <cell r="I570" t="str">
            <v>DOLLY</v>
          </cell>
          <cell r="J570">
            <v>0</v>
          </cell>
          <cell r="K570">
            <v>1</v>
          </cell>
          <cell r="L570" t="str">
            <v>PTO USO</v>
          </cell>
        </row>
        <row r="571">
          <cell r="A571">
            <v>94765432</v>
          </cell>
          <cell r="B571" t="str">
            <v>G1</v>
          </cell>
          <cell r="D571" t="str">
            <v>CEVA</v>
          </cell>
          <cell r="E571" t="str">
            <v>MG-C-</v>
          </cell>
          <cell r="F571" t="str">
            <v>KIT FERRAMENTA</v>
          </cell>
          <cell r="G571" t="str">
            <v>BOSAL</v>
          </cell>
          <cell r="H571">
            <v>54</v>
          </cell>
          <cell r="I571" t="str">
            <v>H10</v>
          </cell>
          <cell r="J571">
            <v>0</v>
          </cell>
          <cell r="K571" t="str">
            <v>PEND</v>
          </cell>
          <cell r="L571" t="str">
            <v>PTO USO</v>
          </cell>
        </row>
        <row r="572">
          <cell r="A572">
            <v>93349448</v>
          </cell>
          <cell r="B572" t="str">
            <v>G1</v>
          </cell>
          <cell r="D572" t="str">
            <v>CEVA</v>
          </cell>
          <cell r="E572" t="str">
            <v>MG-A-04C</v>
          </cell>
          <cell r="F572" t="str">
            <v>BRAÇ TUB DHI</v>
          </cell>
          <cell r="G572" t="str">
            <v>A RAYMON</v>
          </cell>
          <cell r="H572">
            <v>250</v>
          </cell>
          <cell r="I572">
            <v>2002</v>
          </cell>
          <cell r="J572">
            <v>0</v>
          </cell>
          <cell r="K572">
            <v>2</v>
          </cell>
          <cell r="L572" t="str">
            <v>RL4G01A</v>
          </cell>
        </row>
        <row r="573">
          <cell r="A573">
            <v>24427131</v>
          </cell>
          <cell r="B573" t="str">
            <v>G1</v>
          </cell>
          <cell r="C573" t="str">
            <v>PF</v>
          </cell>
          <cell r="D573" t="str">
            <v>CEVA</v>
          </cell>
          <cell r="E573" t="str">
            <v>MG-A-13C</v>
          </cell>
          <cell r="F573" t="str">
            <v>MOLD. DAR. DESL</v>
          </cell>
          <cell r="G573" t="str">
            <v>ITW ESPANA SA</v>
          </cell>
          <cell r="H573">
            <v>200</v>
          </cell>
          <cell r="I573">
            <v>2002</v>
          </cell>
          <cell r="J573">
            <v>0</v>
          </cell>
          <cell r="K573">
            <v>2</v>
          </cell>
          <cell r="L573" t="str">
            <v>RL4G05B</v>
          </cell>
          <cell r="M573" t="str">
            <v>F23</v>
          </cell>
          <cell r="N573">
            <v>1</v>
          </cell>
          <cell r="O573">
            <v>1</v>
          </cell>
          <cell r="P573">
            <v>2</v>
          </cell>
        </row>
        <row r="574">
          <cell r="A574">
            <v>93268896</v>
          </cell>
          <cell r="B574" t="str">
            <v>G1</v>
          </cell>
          <cell r="C574" t="str">
            <v>PN</v>
          </cell>
          <cell r="D574" t="str">
            <v>CEVA</v>
          </cell>
          <cell r="E574" t="str">
            <v>MG-A-12C</v>
          </cell>
          <cell r="F574" t="str">
            <v>CINTA PLASTICA</v>
          </cell>
          <cell r="G574" t="str">
            <v>A RAYMOND</v>
          </cell>
          <cell r="H574">
            <v>1000</v>
          </cell>
          <cell r="I574">
            <v>2001</v>
          </cell>
          <cell r="J574">
            <v>0</v>
          </cell>
          <cell r="K574">
            <v>2</v>
          </cell>
          <cell r="L574" t="str">
            <v>RL4G104D</v>
          </cell>
          <cell r="N574">
            <v>1</v>
          </cell>
          <cell r="O574">
            <v>1</v>
          </cell>
          <cell r="P574">
            <v>5</v>
          </cell>
        </row>
        <row r="575">
          <cell r="A575">
            <v>93268896</v>
          </cell>
          <cell r="B575" t="str">
            <v>G1</v>
          </cell>
          <cell r="C575" t="str">
            <v>PN</v>
          </cell>
          <cell r="D575" t="str">
            <v>CEVA</v>
          </cell>
          <cell r="E575" t="str">
            <v>MG-A-12C</v>
          </cell>
          <cell r="F575" t="str">
            <v>CINTA PLASTICA</v>
          </cell>
          <cell r="G575" t="str">
            <v>A RAYMON</v>
          </cell>
          <cell r="H575">
            <v>1000</v>
          </cell>
          <cell r="I575">
            <v>2001</v>
          </cell>
          <cell r="J575">
            <v>0</v>
          </cell>
          <cell r="K575">
            <v>2</v>
          </cell>
          <cell r="L575" t="str">
            <v>RL4G104D</v>
          </cell>
          <cell r="N575">
            <v>1</v>
          </cell>
          <cell r="O575">
            <v>1</v>
          </cell>
          <cell r="P575">
            <v>5</v>
          </cell>
        </row>
        <row r="576">
          <cell r="A576">
            <v>93260208</v>
          </cell>
          <cell r="B576" t="str">
            <v>G1</v>
          </cell>
          <cell r="C576" t="str">
            <v>GS</v>
          </cell>
          <cell r="D576" t="str">
            <v>CEVA</v>
          </cell>
          <cell r="E576" t="str">
            <v>MG-A-07C</v>
          </cell>
          <cell r="F576" t="str">
            <v>MOLA</v>
          </cell>
          <cell r="G576" t="str">
            <v>LOOPSMOL</v>
          </cell>
          <cell r="H576">
            <v>100</v>
          </cell>
          <cell r="I576">
            <v>2001</v>
          </cell>
          <cell r="J576">
            <v>0</v>
          </cell>
          <cell r="K576">
            <v>2</v>
          </cell>
          <cell r="L576" t="str">
            <v>RL4G113D</v>
          </cell>
          <cell r="M576" t="str">
            <v>F23</v>
          </cell>
          <cell r="N576">
            <v>1</v>
          </cell>
        </row>
        <row r="577">
          <cell r="A577">
            <v>93299073</v>
          </cell>
          <cell r="B577" t="str">
            <v>G1</v>
          </cell>
          <cell r="C577" t="str">
            <v>PF</v>
          </cell>
          <cell r="D577" t="str">
            <v>CEVA</v>
          </cell>
          <cell r="E577" t="str">
            <v>MG-A-10B</v>
          </cell>
          <cell r="F577" t="str">
            <v>PARAFUSO-A</v>
          </cell>
          <cell r="G577" t="str">
            <v>FIBAM</v>
          </cell>
          <cell r="H577">
            <v>650</v>
          </cell>
          <cell r="I577">
            <v>2001</v>
          </cell>
          <cell r="J577">
            <v>0</v>
          </cell>
          <cell r="K577">
            <v>1</v>
          </cell>
          <cell r="L577" t="str">
            <v>RL4G114C</v>
          </cell>
        </row>
        <row r="578">
          <cell r="A578">
            <v>93390102</v>
          </cell>
          <cell r="B578" t="str">
            <v>G1</v>
          </cell>
          <cell r="D578" t="str">
            <v>CEVA</v>
          </cell>
          <cell r="E578" t="str">
            <v>MG-A-14B</v>
          </cell>
          <cell r="F578" t="str">
            <v>BATENTE 5P</v>
          </cell>
          <cell r="G578" t="str">
            <v>MAGNA CLOSUR</v>
          </cell>
          <cell r="H578">
            <v>120</v>
          </cell>
          <cell r="I578">
            <v>2002</v>
          </cell>
          <cell r="J578">
            <v>0</v>
          </cell>
          <cell r="K578">
            <v>3</v>
          </cell>
          <cell r="L578" t="str">
            <v>RL4G13B</v>
          </cell>
        </row>
        <row r="579">
          <cell r="A579">
            <v>93390102</v>
          </cell>
          <cell r="B579" t="str">
            <v>G1</v>
          </cell>
          <cell r="D579" t="str">
            <v>CEVA</v>
          </cell>
          <cell r="E579" t="str">
            <v>MG-A-14B</v>
          </cell>
          <cell r="F579" t="str">
            <v>BATENTE 5P</v>
          </cell>
          <cell r="G579" t="str">
            <v>MAGNA CLOSUR</v>
          </cell>
          <cell r="H579">
            <v>120</v>
          </cell>
          <cell r="I579">
            <v>2002</v>
          </cell>
          <cell r="J579">
            <v>0</v>
          </cell>
          <cell r="K579">
            <v>3</v>
          </cell>
          <cell r="L579" t="str">
            <v>RL4G13B</v>
          </cell>
        </row>
        <row r="580">
          <cell r="A580">
            <v>90054143</v>
          </cell>
          <cell r="B580" t="str">
            <v>G1</v>
          </cell>
          <cell r="C580" t="str">
            <v>SJ</v>
          </cell>
          <cell r="D580" t="str">
            <v>CEVA</v>
          </cell>
          <cell r="E580" t="str">
            <v>MG-A-12C</v>
          </cell>
          <cell r="F580" t="str">
            <v>COXIM-DIAN</v>
          </cell>
          <cell r="G580" t="str">
            <v>SILIBOR</v>
          </cell>
          <cell r="H580">
            <v>200</v>
          </cell>
          <cell r="I580">
            <v>2001</v>
          </cell>
          <cell r="J580">
            <v>0</v>
          </cell>
          <cell r="K580">
            <v>2</v>
          </cell>
          <cell r="L580" t="str">
            <v>RL4G38C</v>
          </cell>
          <cell r="M580" t="str">
            <v>F23</v>
          </cell>
          <cell r="N580">
            <v>1</v>
          </cell>
          <cell r="O580">
            <v>1</v>
          </cell>
          <cell r="P580">
            <v>2</v>
          </cell>
        </row>
        <row r="581">
          <cell r="A581">
            <v>93228028</v>
          </cell>
          <cell r="B581" t="str">
            <v>G1</v>
          </cell>
          <cell r="C581" t="str">
            <v>GS</v>
          </cell>
          <cell r="D581" t="str">
            <v>CEVA</v>
          </cell>
          <cell r="E581" t="str">
            <v>MG-A-07C</v>
          </cell>
          <cell r="F581" t="str">
            <v>TAMPAO ANTENA TETO</v>
          </cell>
          <cell r="G581" t="str">
            <v>TECNOPLAST</v>
          </cell>
          <cell r="H581">
            <v>300</v>
          </cell>
          <cell r="I581">
            <v>2001</v>
          </cell>
          <cell r="J581">
            <v>0</v>
          </cell>
          <cell r="K581">
            <v>2</v>
          </cell>
          <cell r="L581" t="str">
            <v>RL4G43B</v>
          </cell>
          <cell r="M581" t="str">
            <v>F23</v>
          </cell>
        </row>
        <row r="582">
          <cell r="A582">
            <v>93350468</v>
          </cell>
          <cell r="B582" t="str">
            <v>G1</v>
          </cell>
          <cell r="D582" t="str">
            <v>CEVA</v>
          </cell>
          <cell r="E582" t="str">
            <v>MG-A-11C</v>
          </cell>
          <cell r="F582" t="str">
            <v xml:space="preserve">COX LIMPADOR </v>
          </cell>
          <cell r="G582" t="str">
            <v xml:space="preserve">PRODUFLEX </v>
          </cell>
          <cell r="H582">
            <v>230</v>
          </cell>
          <cell r="I582">
            <v>2001</v>
          </cell>
          <cell r="J582">
            <v>0</v>
          </cell>
          <cell r="K582">
            <v>2</v>
          </cell>
          <cell r="L582" t="str">
            <v>RL4G46D</v>
          </cell>
        </row>
        <row r="583">
          <cell r="A583">
            <v>93324940</v>
          </cell>
          <cell r="B583" t="str">
            <v>G1</v>
          </cell>
          <cell r="D583" t="str">
            <v>CEVA</v>
          </cell>
          <cell r="E583" t="str">
            <v>MG-A-10B</v>
          </cell>
          <cell r="F583" t="str">
            <v>PARAFUSO-B</v>
          </cell>
          <cell r="G583" t="str">
            <v>LIPOS</v>
          </cell>
          <cell r="H583">
            <v>3000</v>
          </cell>
          <cell r="I583">
            <v>2001</v>
          </cell>
          <cell r="J583">
            <v>0</v>
          </cell>
          <cell r="K583">
            <v>2</v>
          </cell>
          <cell r="L583" t="str">
            <v>RL4G63C</v>
          </cell>
        </row>
        <row r="584">
          <cell r="A584">
            <v>93324940</v>
          </cell>
          <cell r="B584" t="str">
            <v>G1</v>
          </cell>
          <cell r="D584" t="str">
            <v>CEVA</v>
          </cell>
          <cell r="E584" t="str">
            <v>MG-A-10B</v>
          </cell>
          <cell r="F584" t="str">
            <v>PARAFUSO-B</v>
          </cell>
          <cell r="G584" t="str">
            <v>LIPOS</v>
          </cell>
          <cell r="H584">
            <v>3000</v>
          </cell>
          <cell r="I584">
            <v>2001</v>
          </cell>
          <cell r="J584">
            <v>0</v>
          </cell>
          <cell r="K584">
            <v>2</v>
          </cell>
          <cell r="L584" t="str">
            <v>RL4G63C</v>
          </cell>
        </row>
        <row r="585">
          <cell r="A585">
            <v>93378459</v>
          </cell>
          <cell r="B585" t="str">
            <v>G1</v>
          </cell>
          <cell r="D585" t="str">
            <v>CEVA</v>
          </cell>
          <cell r="E585" t="str">
            <v>MG-A-05C</v>
          </cell>
          <cell r="F585" t="str">
            <v>BRACADEIRA</v>
          </cell>
          <cell r="G585" t="str">
            <v>PROGERAL</v>
          </cell>
          <cell r="H585">
            <v>2000</v>
          </cell>
          <cell r="I585">
            <v>2001</v>
          </cell>
          <cell r="J585">
            <v>0</v>
          </cell>
          <cell r="K585">
            <v>2</v>
          </cell>
          <cell r="L585" t="str">
            <v>RL4G69A</v>
          </cell>
        </row>
        <row r="586">
          <cell r="A586">
            <v>93335329</v>
          </cell>
          <cell r="B586" t="str">
            <v>G1</v>
          </cell>
          <cell r="D586" t="str">
            <v>CEVA</v>
          </cell>
          <cell r="E586" t="str">
            <v>MG-A-10B</v>
          </cell>
          <cell r="F586" t="str">
            <v>PF BATENTE</v>
          </cell>
          <cell r="G586" t="str">
            <v>METALAC</v>
          </cell>
          <cell r="H586">
            <v>1500</v>
          </cell>
          <cell r="I586">
            <v>2001</v>
          </cell>
          <cell r="J586">
            <v>0</v>
          </cell>
          <cell r="K586">
            <v>3</v>
          </cell>
          <cell r="L586" t="str">
            <v>RL4G79B</v>
          </cell>
        </row>
        <row r="587">
          <cell r="A587">
            <v>93335329</v>
          </cell>
          <cell r="B587" t="str">
            <v>G1</v>
          </cell>
          <cell r="D587" t="str">
            <v>CEVA</v>
          </cell>
          <cell r="E587" t="str">
            <v>MG-A-10B</v>
          </cell>
          <cell r="F587" t="str">
            <v>PF BATENTE</v>
          </cell>
          <cell r="G587" t="str">
            <v>METALAC</v>
          </cell>
          <cell r="H587">
            <v>1500</v>
          </cell>
          <cell r="I587">
            <v>2001</v>
          </cell>
          <cell r="J587">
            <v>0</v>
          </cell>
          <cell r="K587">
            <v>3</v>
          </cell>
          <cell r="L587" t="str">
            <v>RL4G79B</v>
          </cell>
        </row>
        <row r="588">
          <cell r="A588">
            <v>90374269</v>
          </cell>
          <cell r="B588" t="str">
            <v>G1</v>
          </cell>
          <cell r="C588" t="str">
            <v>PF</v>
          </cell>
          <cell r="D588" t="str">
            <v>CEVA</v>
          </cell>
          <cell r="E588" t="str">
            <v>MG-A-04C</v>
          </cell>
          <cell r="F588" t="str">
            <v>PRESILHA</v>
          </cell>
          <cell r="G588" t="str">
            <v>A RAYMOND</v>
          </cell>
          <cell r="H588">
            <v>130</v>
          </cell>
          <cell r="I588">
            <v>2001</v>
          </cell>
          <cell r="J588">
            <v>0</v>
          </cell>
          <cell r="K588">
            <v>2</v>
          </cell>
          <cell r="L588" t="str">
            <v>RL4G81B</v>
          </cell>
          <cell r="M588" t="str">
            <v>F23</v>
          </cell>
          <cell r="N588">
            <v>1</v>
          </cell>
          <cell r="O588">
            <v>1</v>
          </cell>
          <cell r="P588">
            <v>2</v>
          </cell>
        </row>
        <row r="589">
          <cell r="A589">
            <v>93289229</v>
          </cell>
          <cell r="B589" t="str">
            <v>G1</v>
          </cell>
          <cell r="C589" t="str">
            <v>PN</v>
          </cell>
          <cell r="D589" t="str">
            <v>CEVA</v>
          </cell>
          <cell r="E589" t="str">
            <v>MG-A11-B</v>
          </cell>
          <cell r="F589" t="str">
            <v>PF AMORT TRAS</v>
          </cell>
          <cell r="G589" t="str">
            <v>METALAC</v>
          </cell>
          <cell r="H589">
            <v>250</v>
          </cell>
          <cell r="I589">
            <v>2001</v>
          </cell>
          <cell r="J589">
            <v>0</v>
          </cell>
          <cell r="K589">
            <v>2</v>
          </cell>
          <cell r="L589" t="str">
            <v>RL4G85C</v>
          </cell>
          <cell r="N589">
            <v>1</v>
          </cell>
          <cell r="O589">
            <v>1</v>
          </cell>
          <cell r="P589">
            <v>4</v>
          </cell>
        </row>
        <row r="590">
          <cell r="A590">
            <v>90274345</v>
          </cell>
          <cell r="B590" t="str">
            <v>G1</v>
          </cell>
          <cell r="C590" t="str">
            <v>PF</v>
          </cell>
          <cell r="D590" t="str">
            <v>CEVA</v>
          </cell>
          <cell r="E590" t="str">
            <v>MG-A-13C</v>
          </cell>
          <cell r="F590" t="str">
            <v>ARRUELA</v>
          </cell>
          <cell r="G590" t="str">
            <v>RUDOLF</v>
          </cell>
          <cell r="H590">
            <v>4000</v>
          </cell>
          <cell r="I590">
            <v>2001</v>
          </cell>
          <cell r="J590">
            <v>0</v>
          </cell>
          <cell r="K590">
            <v>2</v>
          </cell>
          <cell r="L590" t="str">
            <v>RL4G86D</v>
          </cell>
          <cell r="M590" t="str">
            <v>F23</v>
          </cell>
          <cell r="N590">
            <v>1</v>
          </cell>
          <cell r="O590">
            <v>1</v>
          </cell>
          <cell r="P590">
            <v>2</v>
          </cell>
        </row>
        <row r="591">
          <cell r="A591">
            <v>93298879</v>
          </cell>
          <cell r="B591" t="str">
            <v>G1</v>
          </cell>
          <cell r="C591" t="str">
            <v>RO</v>
          </cell>
          <cell r="D591" t="str">
            <v>CEVA</v>
          </cell>
          <cell r="E591" t="str">
            <v>MG-A-11B</v>
          </cell>
          <cell r="F591" t="str">
            <v>PARAF AT CAB</v>
          </cell>
          <cell r="G591" t="str">
            <v>LIPOS</v>
          </cell>
          <cell r="H591">
            <v>3000</v>
          </cell>
          <cell r="I591">
            <v>2001</v>
          </cell>
          <cell r="J591">
            <v>0</v>
          </cell>
          <cell r="K591">
            <v>1</v>
          </cell>
          <cell r="L591" t="str">
            <v>RL4G88D</v>
          </cell>
          <cell r="M591" t="str">
            <v>F23</v>
          </cell>
          <cell r="N591">
            <v>1</v>
          </cell>
          <cell r="O591">
            <v>1</v>
          </cell>
          <cell r="P591">
            <v>2</v>
          </cell>
        </row>
        <row r="592">
          <cell r="A592">
            <v>93251966</v>
          </cell>
          <cell r="B592" t="str">
            <v>G1</v>
          </cell>
          <cell r="C592" t="str">
            <v>GS</v>
          </cell>
          <cell r="D592" t="str">
            <v>CEVA</v>
          </cell>
          <cell r="E592" t="str">
            <v>MG-A-08B</v>
          </cell>
          <cell r="F592" t="str">
            <v xml:space="preserve"> PARAFUSO T</v>
          </cell>
          <cell r="G592" t="str">
            <v>METALAC</v>
          </cell>
          <cell r="H592">
            <v>800</v>
          </cell>
          <cell r="I592">
            <v>2001</v>
          </cell>
          <cell r="J592">
            <v>0</v>
          </cell>
          <cell r="K592">
            <v>2</v>
          </cell>
          <cell r="L592" t="str">
            <v>RL4H040C</v>
          </cell>
          <cell r="M592" t="str">
            <v>F23</v>
          </cell>
        </row>
        <row r="593">
          <cell r="A593">
            <v>93251966</v>
          </cell>
          <cell r="B593" t="str">
            <v>G1</v>
          </cell>
          <cell r="C593" t="str">
            <v>GS</v>
          </cell>
          <cell r="D593" t="str">
            <v>CEVA</v>
          </cell>
          <cell r="E593" t="str">
            <v>MG-A-08B</v>
          </cell>
          <cell r="F593" t="str">
            <v>PARAFUSO T</v>
          </cell>
          <cell r="G593" t="str">
            <v>METALAC</v>
          </cell>
          <cell r="H593">
            <v>800</v>
          </cell>
          <cell r="I593">
            <v>2001</v>
          </cell>
          <cell r="J593">
            <v>0</v>
          </cell>
          <cell r="K593">
            <v>2</v>
          </cell>
          <cell r="L593" t="str">
            <v>RL4H040C</v>
          </cell>
          <cell r="M593" t="str">
            <v>F23</v>
          </cell>
        </row>
        <row r="594">
          <cell r="A594">
            <v>93385568</v>
          </cell>
          <cell r="B594" t="str">
            <v>G1</v>
          </cell>
          <cell r="D594" t="str">
            <v>CEVA</v>
          </cell>
          <cell r="E594" t="str">
            <v>MG-A-14B</v>
          </cell>
          <cell r="F594" t="str">
            <v>BATENTE 3P</v>
          </cell>
          <cell r="G594" t="str">
            <v>MAGNA CLOSUR</v>
          </cell>
          <cell r="H594">
            <v>95</v>
          </cell>
          <cell r="I594">
            <v>2002</v>
          </cell>
          <cell r="J594">
            <v>0</v>
          </cell>
          <cell r="K594">
            <v>2</v>
          </cell>
          <cell r="L594" t="str">
            <v>RL4H52C</v>
          </cell>
        </row>
        <row r="595">
          <cell r="A595" t="str">
            <v>ALAVANCA</v>
          </cell>
          <cell r="B595" t="str">
            <v>G1</v>
          </cell>
          <cell r="D595" t="str">
            <v>CEVA</v>
          </cell>
          <cell r="E595" t="str">
            <v>MG-G-07</v>
          </cell>
          <cell r="F595" t="str">
            <v>93357438/93357439</v>
          </cell>
          <cell r="G595" t="str">
            <v>PROEMA</v>
          </cell>
          <cell r="H595">
            <v>30</v>
          </cell>
          <cell r="I595" t="str">
            <v>RACK</v>
          </cell>
          <cell r="J595">
            <v>1</v>
          </cell>
          <cell r="K595">
            <v>3</v>
          </cell>
          <cell r="L595" t="str">
            <v>RL4H52C</v>
          </cell>
        </row>
        <row r="596">
          <cell r="A596">
            <v>93271724</v>
          </cell>
          <cell r="B596" t="str">
            <v>G1</v>
          </cell>
          <cell r="C596" t="str">
            <v>PN</v>
          </cell>
          <cell r="D596" t="str">
            <v>CEVA</v>
          </cell>
          <cell r="E596" t="str">
            <v>MG-A-13C</v>
          </cell>
          <cell r="F596" t="str">
            <v>PRES TUB CÂNI</v>
          </cell>
          <cell r="G596" t="str">
            <v>A RAYMOND</v>
          </cell>
          <cell r="H596">
            <v>600</v>
          </cell>
          <cell r="I596">
            <v>2002</v>
          </cell>
          <cell r="J596">
            <v>0</v>
          </cell>
          <cell r="K596">
            <v>2</v>
          </cell>
          <cell r="L596" t="str">
            <v>RL4H55C</v>
          </cell>
          <cell r="N596">
            <v>1</v>
          </cell>
          <cell r="O596">
            <v>1</v>
          </cell>
          <cell r="P596">
            <v>2</v>
          </cell>
        </row>
        <row r="597">
          <cell r="A597">
            <v>93386518</v>
          </cell>
          <cell r="B597" t="str">
            <v>G1</v>
          </cell>
          <cell r="C597" t="str">
            <v>PF</v>
          </cell>
          <cell r="D597" t="str">
            <v>CEVA</v>
          </cell>
          <cell r="E597" t="str">
            <v>MG-C-09</v>
          </cell>
          <cell r="F597" t="str">
            <v>MANG. DHI. GD</v>
          </cell>
          <cell r="G597" t="str">
            <v>PARANOÁ</v>
          </cell>
          <cell r="H597" t="str">
            <v>400</v>
          </cell>
          <cell r="I597" t="str">
            <v>H20</v>
          </cell>
          <cell r="J597">
            <v>0</v>
          </cell>
          <cell r="K597">
            <v>1</v>
          </cell>
          <cell r="L597" t="str">
            <v>SEQ. DHI</v>
          </cell>
          <cell r="M597" t="str">
            <v>L.AEREA</v>
          </cell>
          <cell r="N597">
            <v>1</v>
          </cell>
          <cell r="O597">
            <v>1</v>
          </cell>
        </row>
        <row r="598">
          <cell r="A598">
            <v>93386519</v>
          </cell>
          <cell r="B598" t="str">
            <v>G1</v>
          </cell>
          <cell r="C598" t="str">
            <v>PF</v>
          </cell>
          <cell r="D598" t="str">
            <v>CEVA</v>
          </cell>
          <cell r="E598" t="str">
            <v>MG-A-13</v>
          </cell>
          <cell r="F598" t="str">
            <v>MANG. DHI. PQ</v>
          </cell>
          <cell r="G598" t="str">
            <v>PARANOÁ</v>
          </cell>
          <cell r="H598" t="str">
            <v>400</v>
          </cell>
          <cell r="I598" t="str">
            <v>H20</v>
          </cell>
          <cell r="J598">
            <v>0</v>
          </cell>
          <cell r="K598">
            <v>1</v>
          </cell>
          <cell r="L598" t="str">
            <v>SEQ. DHI</v>
          </cell>
          <cell r="M598" t="str">
            <v>L.AEREA</v>
          </cell>
          <cell r="N598">
            <v>1</v>
          </cell>
          <cell r="O598">
            <v>1</v>
          </cell>
        </row>
        <row r="599">
          <cell r="A599">
            <v>94730221</v>
          </cell>
          <cell r="B599" t="str">
            <v>G1</v>
          </cell>
          <cell r="D599" t="str">
            <v>CEVA</v>
          </cell>
          <cell r="E599" t="str">
            <v>MG-D-12</v>
          </cell>
          <cell r="F599" t="str">
            <v>CX DIR HIDRÁULICA</v>
          </cell>
          <cell r="G599" t="str">
            <v xml:space="preserve"> DHB</v>
          </cell>
          <cell r="H599">
            <v>32</v>
          </cell>
          <cell r="I599" t="str">
            <v>RACK</v>
          </cell>
          <cell r="J599">
            <v>0</v>
          </cell>
          <cell r="K599">
            <v>2</v>
          </cell>
          <cell r="L599" t="str">
            <v>SEQ. DHI</v>
          </cell>
        </row>
        <row r="600">
          <cell r="A600">
            <v>90447607</v>
          </cell>
          <cell r="B600" t="str">
            <v>G1</v>
          </cell>
          <cell r="C600" t="str">
            <v>PN</v>
          </cell>
          <cell r="D600" t="str">
            <v>CEVA</v>
          </cell>
          <cell r="E600" t="str">
            <v>MG-E-17</v>
          </cell>
          <cell r="F600" t="str">
            <v>VEDAD CX DIREÇÃO</v>
          </cell>
          <cell r="G600" t="str">
            <v>SILIBOR</v>
          </cell>
          <cell r="H600">
            <v>50</v>
          </cell>
          <cell r="I600">
            <v>2004</v>
          </cell>
          <cell r="J600" t="str">
            <v>5CXS</v>
          </cell>
          <cell r="K600" t="str">
            <v>25CXs</v>
          </cell>
          <cell r="L600" t="str">
            <v>SEQUEN</v>
          </cell>
          <cell r="M600" t="str">
            <v>L.FINAL</v>
          </cell>
          <cell r="N600">
            <v>1</v>
          </cell>
          <cell r="O600">
            <v>1</v>
          </cell>
          <cell r="P600">
            <v>0</v>
          </cell>
        </row>
        <row r="601">
          <cell r="A601">
            <v>90447613</v>
          </cell>
          <cell r="B601" t="str">
            <v>G1</v>
          </cell>
          <cell r="C601" t="str">
            <v>PN</v>
          </cell>
          <cell r="D601" t="str">
            <v>CEVA</v>
          </cell>
          <cell r="E601" t="str">
            <v>MG-E-18</v>
          </cell>
          <cell r="F601" t="str">
            <v>VEDAD CX DIR HID</v>
          </cell>
          <cell r="G601" t="str">
            <v>DHB</v>
          </cell>
          <cell r="H601">
            <v>90</v>
          </cell>
          <cell r="I601">
            <v>2004</v>
          </cell>
          <cell r="J601" t="str">
            <v>5CXS</v>
          </cell>
          <cell r="K601" t="str">
            <v>25CXs</v>
          </cell>
          <cell r="L601" t="str">
            <v>SEQUEN</v>
          </cell>
          <cell r="M601" t="str">
            <v>L.AEREA</v>
          </cell>
          <cell r="N601">
            <v>1</v>
          </cell>
          <cell r="O601">
            <v>1</v>
          </cell>
          <cell r="P601">
            <v>0</v>
          </cell>
        </row>
        <row r="602">
          <cell r="A602">
            <v>24430219</v>
          </cell>
          <cell r="B602" t="str">
            <v>G1</v>
          </cell>
          <cell r="C602" t="str">
            <v>PF</v>
          </cell>
          <cell r="D602" t="str">
            <v>CEVA</v>
          </cell>
          <cell r="E602" t="str">
            <v>PT-USO</v>
          </cell>
          <cell r="F602" t="str">
            <v>VÁLVULA ALIVIO</v>
          </cell>
          <cell r="G602" t="str">
            <v>TRELLEBORG</v>
          </cell>
          <cell r="H602">
            <v>35</v>
          </cell>
          <cell r="I602" t="str">
            <v>0CXPAPEL</v>
          </cell>
          <cell r="J602">
            <v>1</v>
          </cell>
          <cell r="K602">
            <v>2</v>
          </cell>
          <cell r="L602" t="str">
            <v>SPS Tras</v>
          </cell>
          <cell r="N602">
            <v>1</v>
          </cell>
          <cell r="O602">
            <v>1</v>
          </cell>
          <cell r="P602">
            <v>2</v>
          </cell>
        </row>
        <row r="603">
          <cell r="A603">
            <v>90481743</v>
          </cell>
          <cell r="B603" t="str">
            <v>G1</v>
          </cell>
          <cell r="C603" t="str">
            <v>PF</v>
          </cell>
          <cell r="D603" t="str">
            <v>PEL</v>
          </cell>
          <cell r="E603" t="str">
            <v>PT-USO</v>
          </cell>
          <cell r="F603" t="str">
            <v>TRAVA DA PORTINHOLA</v>
          </cell>
          <cell r="G603" t="str">
            <v>PELZER</v>
          </cell>
          <cell r="H603">
            <v>200</v>
          </cell>
          <cell r="I603">
            <v>2002</v>
          </cell>
          <cell r="J603">
            <v>1</v>
          </cell>
          <cell r="K603">
            <v>2</v>
          </cell>
          <cell r="L603" t="str">
            <v>SPS Tras</v>
          </cell>
          <cell r="N603">
            <v>1</v>
          </cell>
          <cell r="O603">
            <v>1</v>
          </cell>
          <cell r="P603">
            <v>2</v>
          </cell>
        </row>
        <row r="604">
          <cell r="A604">
            <v>93260902</v>
          </cell>
          <cell r="B604" t="str">
            <v>G1</v>
          </cell>
          <cell r="C604" t="str">
            <v>GS</v>
          </cell>
          <cell r="D604" t="str">
            <v>CEVA</v>
          </cell>
          <cell r="E604" t="str">
            <v>PT-USO</v>
          </cell>
          <cell r="F604" t="str">
            <v>STRIKE NG</v>
          </cell>
          <cell r="G604" t="str">
            <v>VALEOBR</v>
          </cell>
          <cell r="H604">
            <v>70</v>
          </cell>
          <cell r="I604">
            <v>2004</v>
          </cell>
          <cell r="J604">
            <v>1</v>
          </cell>
          <cell r="K604">
            <v>2</v>
          </cell>
          <cell r="L604" t="str">
            <v>SPS Tras</v>
          </cell>
          <cell r="N604">
            <v>1</v>
          </cell>
        </row>
        <row r="605">
          <cell r="A605">
            <v>93332478</v>
          </cell>
          <cell r="B605" t="str">
            <v>G1</v>
          </cell>
          <cell r="D605" t="str">
            <v>CEVA</v>
          </cell>
          <cell r="E605" t="str">
            <v>PT-USO</v>
          </cell>
          <cell r="F605" t="str">
            <v>MOTOR LIMP TRAS</v>
          </cell>
          <cell r="G605" t="str">
            <v>VALEO</v>
          </cell>
          <cell r="H605">
            <v>10</v>
          </cell>
          <cell r="I605">
            <v>2004</v>
          </cell>
          <cell r="J605">
            <v>1</v>
          </cell>
          <cell r="K605">
            <v>2</v>
          </cell>
          <cell r="L605" t="str">
            <v>SPS Tras</v>
          </cell>
        </row>
        <row r="606">
          <cell r="A606">
            <v>93349926</v>
          </cell>
          <cell r="B606" t="str">
            <v>G1</v>
          </cell>
          <cell r="D606" t="str">
            <v>CEVA</v>
          </cell>
          <cell r="E606" t="str">
            <v>GA</v>
          </cell>
          <cell r="F606" t="str">
            <v xml:space="preserve"> BRAKE LIGHT PR</v>
          </cell>
          <cell r="G606" t="str">
            <v>ARTEB</v>
          </cell>
          <cell r="H606">
            <v>20</v>
          </cell>
          <cell r="I606">
            <v>2004</v>
          </cell>
          <cell r="J606">
            <v>1</v>
          </cell>
          <cell r="K606">
            <v>4</v>
          </cell>
          <cell r="L606" t="str">
            <v>SPS Tras</v>
          </cell>
        </row>
        <row r="607">
          <cell r="A607">
            <v>94778412</v>
          </cell>
          <cell r="B607" t="str">
            <v>G1</v>
          </cell>
          <cell r="D607" t="str">
            <v>CEVA</v>
          </cell>
          <cell r="E607" t="str">
            <v>PTO USO</v>
          </cell>
          <cell r="F607" t="str">
            <v>PORTIN SILVER PR</v>
          </cell>
          <cell r="G607" t="str">
            <v>PEGUFORM</v>
          </cell>
          <cell r="H607">
            <v>20</v>
          </cell>
          <cell r="I607">
            <v>2004</v>
          </cell>
          <cell r="J607">
            <v>1</v>
          </cell>
          <cell r="K607">
            <v>2</v>
          </cell>
          <cell r="L607" t="str">
            <v>SPS Tras</v>
          </cell>
        </row>
        <row r="608">
          <cell r="A608">
            <v>93355369</v>
          </cell>
          <cell r="B608" t="str">
            <v>G1</v>
          </cell>
          <cell r="D608" t="str">
            <v>CEVA</v>
          </cell>
          <cell r="E608" t="str">
            <v>PTO USO</v>
          </cell>
          <cell r="F608" t="str">
            <v>FECHAD TT PR</v>
          </cell>
          <cell r="G608" t="str">
            <v xml:space="preserve"> MAXION SISTE</v>
          </cell>
          <cell r="H608">
            <v>16</v>
          </cell>
          <cell r="I608">
            <v>2002</v>
          </cell>
          <cell r="J608">
            <v>1</v>
          </cell>
          <cell r="K608">
            <v>8</v>
          </cell>
          <cell r="L608" t="str">
            <v>SPS Tras</v>
          </cell>
        </row>
        <row r="609">
          <cell r="A609">
            <v>93377950</v>
          </cell>
          <cell r="B609" t="str">
            <v>G1</v>
          </cell>
          <cell r="D609" t="str">
            <v>CEVA</v>
          </cell>
          <cell r="E609" t="str">
            <v>PT-USO</v>
          </cell>
          <cell r="F609" t="str">
            <v>FECHAD TT NG</v>
          </cell>
          <cell r="G609" t="str">
            <v>VALEOBR</v>
          </cell>
          <cell r="H609">
            <v>36</v>
          </cell>
          <cell r="I609">
            <v>2004</v>
          </cell>
          <cell r="J609">
            <v>1</v>
          </cell>
          <cell r="K609">
            <v>2</v>
          </cell>
          <cell r="L609" t="str">
            <v>SPS Tras</v>
          </cell>
        </row>
        <row r="610">
          <cell r="A610">
            <v>94778411</v>
          </cell>
          <cell r="B610" t="str">
            <v>G1</v>
          </cell>
          <cell r="D610" t="str">
            <v>CEVA</v>
          </cell>
          <cell r="E610" t="str">
            <v>PT-USO</v>
          </cell>
          <cell r="F610" t="str">
            <v>PORTIN SILVER NG</v>
          </cell>
          <cell r="G610" t="str">
            <v>AUTOMETAL</v>
          </cell>
          <cell r="H610">
            <v>20</v>
          </cell>
          <cell r="I610" t="str">
            <v>BIN</v>
          </cell>
          <cell r="J610">
            <v>1</v>
          </cell>
          <cell r="K610">
            <v>4</v>
          </cell>
          <cell r="L610" t="str">
            <v>SPS Tras</v>
          </cell>
        </row>
        <row r="611">
          <cell r="A611">
            <v>93388456</v>
          </cell>
          <cell r="B611" t="str">
            <v>G1</v>
          </cell>
          <cell r="D611" t="str">
            <v>CEVA</v>
          </cell>
          <cell r="E611" t="str">
            <v>PT-USO</v>
          </cell>
          <cell r="F611" t="str">
            <v>SLIDER TRAS LD</v>
          </cell>
          <cell r="G611" t="str">
            <v>TECNOPLAST</v>
          </cell>
          <cell r="H611">
            <v>180</v>
          </cell>
          <cell r="I611" t="str">
            <v>0CXPAPEL</v>
          </cell>
          <cell r="J611">
            <v>1</v>
          </cell>
          <cell r="K611">
            <v>2</v>
          </cell>
          <cell r="L611" t="str">
            <v>SPS Tras</v>
          </cell>
        </row>
        <row r="612">
          <cell r="A612">
            <v>93388457</v>
          </cell>
          <cell r="B612" t="str">
            <v>G1</v>
          </cell>
          <cell r="D612" t="str">
            <v>CEVA</v>
          </cell>
          <cell r="E612" t="str">
            <v>PT-USO</v>
          </cell>
          <cell r="F612" t="str">
            <v>SLIDER TRAS LE</v>
          </cell>
          <cell r="G612" t="str">
            <v>TECNOPLAST</v>
          </cell>
          <cell r="H612">
            <v>180</v>
          </cell>
          <cell r="I612" t="str">
            <v>0CXPAPEL</v>
          </cell>
          <cell r="J612">
            <v>1</v>
          </cell>
          <cell r="K612">
            <v>2</v>
          </cell>
          <cell r="L612" t="str">
            <v>SPS Tras</v>
          </cell>
        </row>
        <row r="613">
          <cell r="A613">
            <v>94740713</v>
          </cell>
          <cell r="B613" t="str">
            <v>G1</v>
          </cell>
          <cell r="C613" t="str">
            <v>PN</v>
          </cell>
          <cell r="D613" t="str">
            <v>CEVA</v>
          </cell>
          <cell r="E613" t="str">
            <v>PT-USO</v>
          </cell>
          <cell r="F613" t="str">
            <v>PORTIN PRE NG</v>
          </cell>
          <cell r="G613" t="str">
            <v>AUTOMETAL S/A</v>
          </cell>
          <cell r="H613">
            <v>20</v>
          </cell>
          <cell r="I613" t="str">
            <v>BIN</v>
          </cell>
          <cell r="J613">
            <v>1</v>
          </cell>
          <cell r="K613">
            <v>4</v>
          </cell>
          <cell r="L613" t="str">
            <v>SPS Tras</v>
          </cell>
          <cell r="N613">
            <v>1</v>
          </cell>
          <cell r="O613">
            <v>1</v>
          </cell>
          <cell r="P613">
            <v>3</v>
          </cell>
        </row>
        <row r="614">
          <cell r="A614">
            <v>94740714</v>
          </cell>
          <cell r="B614" t="str">
            <v>G1</v>
          </cell>
          <cell r="D614" t="str">
            <v>CEVA</v>
          </cell>
          <cell r="E614" t="str">
            <v>PT-USO</v>
          </cell>
          <cell r="F614" t="str">
            <v>PORTIN PRE PR</v>
          </cell>
          <cell r="G614" t="str">
            <v>PEGUFORM</v>
          </cell>
          <cell r="H614">
            <v>20</v>
          </cell>
          <cell r="I614">
            <v>2004</v>
          </cell>
          <cell r="J614">
            <v>1</v>
          </cell>
          <cell r="K614">
            <v>2</v>
          </cell>
          <cell r="L614" t="str">
            <v>SPS Tras</v>
          </cell>
        </row>
        <row r="615">
          <cell r="A615">
            <v>94758872</v>
          </cell>
          <cell r="B615" t="str">
            <v>G1</v>
          </cell>
          <cell r="C615" t="str">
            <v>TC</v>
          </cell>
          <cell r="D615" t="str">
            <v>PEL</v>
          </cell>
          <cell r="E615" t="str">
            <v>PT-USO</v>
          </cell>
          <cell r="F615" t="str">
            <v>PORT. CINZA CELTA</v>
          </cell>
          <cell r="G615" t="str">
            <v>PEGUFORM</v>
          </cell>
          <cell r="H615">
            <v>20</v>
          </cell>
          <cell r="I615">
            <v>2004</v>
          </cell>
          <cell r="J615">
            <v>1</v>
          </cell>
          <cell r="K615">
            <v>4</v>
          </cell>
          <cell r="L615" t="str">
            <v>SPS Tras</v>
          </cell>
        </row>
        <row r="616">
          <cell r="A616">
            <v>94759187</v>
          </cell>
          <cell r="B616" t="str">
            <v>G1</v>
          </cell>
          <cell r="D616" t="str">
            <v>CEVA</v>
          </cell>
          <cell r="E616" t="str">
            <v>PT-USO</v>
          </cell>
          <cell r="F616" t="str">
            <v>PORTIN VERMELHA NG</v>
          </cell>
          <cell r="G616" t="str">
            <v>AUTOMETAL S/A</v>
          </cell>
          <cell r="H616">
            <v>20</v>
          </cell>
          <cell r="I616" t="str">
            <v>BIN</v>
          </cell>
          <cell r="J616">
            <v>1</v>
          </cell>
          <cell r="K616">
            <v>4</v>
          </cell>
          <cell r="L616" t="str">
            <v>SPS Tras</v>
          </cell>
        </row>
        <row r="617">
          <cell r="A617">
            <v>94759188</v>
          </cell>
          <cell r="B617" t="str">
            <v>G1</v>
          </cell>
          <cell r="D617" t="str">
            <v>CEVA</v>
          </cell>
          <cell r="E617" t="str">
            <v>PT-USO</v>
          </cell>
          <cell r="F617" t="str">
            <v xml:space="preserve"> PORTIN VERMELHA PR</v>
          </cell>
          <cell r="G617" t="str">
            <v>PEGUFORM</v>
          </cell>
          <cell r="H617">
            <v>20</v>
          </cell>
          <cell r="I617">
            <v>2004</v>
          </cell>
          <cell r="J617">
            <v>1</v>
          </cell>
          <cell r="K617">
            <v>2</v>
          </cell>
          <cell r="L617" t="str">
            <v>SPS Tras</v>
          </cell>
        </row>
        <row r="618">
          <cell r="A618">
            <v>94778409</v>
          </cell>
          <cell r="B618" t="str">
            <v>G1</v>
          </cell>
          <cell r="C618" t="str">
            <v>PN</v>
          </cell>
          <cell r="D618" t="str">
            <v>CEVA</v>
          </cell>
          <cell r="E618" t="str">
            <v>PT-USO</v>
          </cell>
          <cell r="F618" t="str">
            <v>PORT BRANCA NG</v>
          </cell>
          <cell r="G618" t="str">
            <v>METAGAL</v>
          </cell>
          <cell r="H618">
            <v>20</v>
          </cell>
          <cell r="I618" t="str">
            <v>BIN</v>
          </cell>
          <cell r="J618">
            <v>1</v>
          </cell>
          <cell r="K618">
            <v>2</v>
          </cell>
          <cell r="L618" t="str">
            <v>SPS Tras</v>
          </cell>
          <cell r="N618">
            <v>1</v>
          </cell>
          <cell r="O618">
            <v>1</v>
          </cell>
          <cell r="P618">
            <v>3</v>
          </cell>
        </row>
        <row r="619">
          <cell r="A619">
            <v>94778410</v>
          </cell>
          <cell r="B619" t="str">
            <v>G1</v>
          </cell>
          <cell r="D619" t="str">
            <v>CEVA</v>
          </cell>
          <cell r="E619" t="str">
            <v>PT-USO</v>
          </cell>
          <cell r="F619" t="str">
            <v>PORTIN BRA PRISMA</v>
          </cell>
          <cell r="G619" t="str">
            <v>METAGAL</v>
          </cell>
          <cell r="H619">
            <v>20</v>
          </cell>
          <cell r="I619">
            <v>2004</v>
          </cell>
          <cell r="J619">
            <v>1</v>
          </cell>
          <cell r="K619">
            <v>2</v>
          </cell>
          <cell r="L619" t="str">
            <v>SPS Tras</v>
          </cell>
        </row>
        <row r="620">
          <cell r="A620">
            <v>94707615</v>
          </cell>
          <cell r="B620" t="str">
            <v>G1</v>
          </cell>
          <cell r="D620" t="str">
            <v>CEVA</v>
          </cell>
          <cell r="E620" t="str">
            <v>PTO USO</v>
          </cell>
          <cell r="F620" t="str">
            <v>STRIKE PRISMA</v>
          </cell>
          <cell r="G620" t="str">
            <v xml:space="preserve"> MAXION SISTE</v>
          </cell>
          <cell r="H620">
            <v>42</v>
          </cell>
          <cell r="I620">
            <v>2002</v>
          </cell>
          <cell r="J620">
            <v>1</v>
          </cell>
          <cell r="K620">
            <v>3</v>
          </cell>
          <cell r="L620" t="str">
            <v>SPS Tras</v>
          </cell>
        </row>
        <row r="621">
          <cell r="A621">
            <v>93227728</v>
          </cell>
          <cell r="B621" t="str">
            <v>G1</v>
          </cell>
          <cell r="D621" t="str">
            <v>CEVA</v>
          </cell>
          <cell r="E621" t="str">
            <v>PTO USO</v>
          </cell>
          <cell r="F621" t="str">
            <v>LUZ PORTA MAL</v>
          </cell>
          <cell r="G621" t="str">
            <v>TRW DIADEMA</v>
          </cell>
          <cell r="H621" t="str">
            <v>360</v>
          </cell>
          <cell r="I621" t="str">
            <v>CXPAPEL</v>
          </cell>
          <cell r="J621">
            <v>1</v>
          </cell>
          <cell r="K621">
            <v>2</v>
          </cell>
          <cell r="L621" t="str">
            <v>SPS Tras</v>
          </cell>
        </row>
        <row r="622">
          <cell r="A622">
            <v>11095001</v>
          </cell>
          <cell r="B622" t="str">
            <v>G1</v>
          </cell>
          <cell r="C622" t="str">
            <v>PF</v>
          </cell>
          <cell r="D622" t="str">
            <v>CEVA</v>
          </cell>
          <cell r="E622" t="str">
            <v>MG-A-12B</v>
          </cell>
          <cell r="F622" t="str">
            <v>PARAFUSO D</v>
          </cell>
          <cell r="G622" t="str">
            <v>LIPOS</v>
          </cell>
          <cell r="H622">
            <v>1500</v>
          </cell>
          <cell r="I622">
            <v>2001</v>
          </cell>
          <cell r="J622">
            <v>0</v>
          </cell>
          <cell r="K622">
            <v>1</v>
          </cell>
          <cell r="L622" t="str">
            <v>TIME 23</v>
          </cell>
          <cell r="M622" t="str">
            <v>L/Aérea</v>
          </cell>
          <cell r="N622">
            <v>1</v>
          </cell>
          <cell r="O622">
            <v>1</v>
          </cell>
          <cell r="P622">
            <v>2</v>
          </cell>
        </row>
        <row r="623">
          <cell r="A623">
            <v>90289944</v>
          </cell>
          <cell r="B623" t="str">
            <v>G1</v>
          </cell>
          <cell r="C623" t="str">
            <v>PF</v>
          </cell>
          <cell r="D623" t="str">
            <v>CEVA</v>
          </cell>
          <cell r="E623" t="str">
            <v>MG-B-09C</v>
          </cell>
          <cell r="F623" t="str">
            <v xml:space="preserve"> PROTET TRANSM</v>
          </cell>
          <cell r="G623" t="str">
            <v>USIPARTS</v>
          </cell>
          <cell r="H623">
            <v>45</v>
          </cell>
          <cell r="I623">
            <v>2002</v>
          </cell>
          <cell r="J623">
            <v>0</v>
          </cell>
          <cell r="K623">
            <v>4</v>
          </cell>
          <cell r="L623" t="str">
            <v>TIME 23</v>
          </cell>
          <cell r="M623" t="str">
            <v>L.FINAL</v>
          </cell>
          <cell r="N623">
            <v>2</v>
          </cell>
          <cell r="O623">
            <v>1</v>
          </cell>
          <cell r="P623">
            <v>0</v>
          </cell>
        </row>
        <row r="624">
          <cell r="A624">
            <v>90458936</v>
          </cell>
          <cell r="B624" t="str">
            <v>G1</v>
          </cell>
          <cell r="C624" t="str">
            <v>PN</v>
          </cell>
          <cell r="D624" t="str">
            <v>CEVA</v>
          </cell>
          <cell r="E624" t="str">
            <v>MG-A-10C</v>
          </cell>
          <cell r="F624" t="str">
            <v>PORCA EXP PCH</v>
          </cell>
          <cell r="G624" t="str">
            <v>KKP KONSTRUK</v>
          </cell>
          <cell r="H624">
            <v>1000</v>
          </cell>
          <cell r="I624">
            <v>2001</v>
          </cell>
          <cell r="J624">
            <v>0</v>
          </cell>
          <cell r="K624">
            <v>1</v>
          </cell>
          <cell r="L624" t="str">
            <v>TIME 23</v>
          </cell>
          <cell r="M624" t="str">
            <v>L/Aérea</v>
          </cell>
          <cell r="N624">
            <v>1</v>
          </cell>
          <cell r="O624">
            <v>1</v>
          </cell>
          <cell r="P624">
            <v>2</v>
          </cell>
        </row>
        <row r="625">
          <cell r="A625">
            <v>90539036</v>
          </cell>
          <cell r="B625" t="str">
            <v>G1</v>
          </cell>
          <cell r="C625" t="str">
            <v>GS</v>
          </cell>
          <cell r="D625" t="str">
            <v>CEVA</v>
          </cell>
          <cell r="E625" t="str">
            <v>MG-A-03C</v>
          </cell>
          <cell r="F625" t="str">
            <v>TRAVA FLEX FR</v>
          </cell>
          <cell r="G625" t="str">
            <v>HUGO BAUER</v>
          </cell>
          <cell r="H625">
            <v>800</v>
          </cell>
          <cell r="I625">
            <v>2001</v>
          </cell>
          <cell r="J625">
            <v>0</v>
          </cell>
          <cell r="K625">
            <v>2</v>
          </cell>
          <cell r="L625" t="str">
            <v>TIME 23</v>
          </cell>
          <cell r="M625" t="str">
            <v>L.AEREA</v>
          </cell>
        </row>
        <row r="626">
          <cell r="A626">
            <v>93294370</v>
          </cell>
          <cell r="B626" t="str">
            <v>G1</v>
          </cell>
          <cell r="C626" t="str">
            <v>PN</v>
          </cell>
          <cell r="D626" t="str">
            <v>CEVA</v>
          </cell>
          <cell r="E626" t="str">
            <v>MG-A-08B</v>
          </cell>
          <cell r="F626" t="str">
            <v>PF MOTOR</v>
          </cell>
          <cell r="G626" t="str">
            <v>METALAC</v>
          </cell>
          <cell r="H626">
            <v>350</v>
          </cell>
          <cell r="I626">
            <v>2001</v>
          </cell>
          <cell r="J626">
            <v>0</v>
          </cell>
          <cell r="K626">
            <v>2</v>
          </cell>
          <cell r="L626" t="str">
            <v>TIME 23</v>
          </cell>
          <cell r="M626" t="str">
            <v>L/Aérea</v>
          </cell>
          <cell r="N626">
            <v>1</v>
          </cell>
          <cell r="O626">
            <v>1</v>
          </cell>
          <cell r="P626">
            <v>2</v>
          </cell>
        </row>
        <row r="627">
          <cell r="A627">
            <v>93298951</v>
          </cell>
          <cell r="B627" t="str">
            <v>G1</v>
          </cell>
          <cell r="C627" t="str">
            <v>PF</v>
          </cell>
          <cell r="D627" t="str">
            <v>CEVA</v>
          </cell>
          <cell r="E627" t="str">
            <v>MG-A-08B</v>
          </cell>
          <cell r="F627" t="str">
            <v>PARAF CAB</v>
          </cell>
          <cell r="G627" t="str">
            <v>CONTINENTAL</v>
          </cell>
          <cell r="H627">
            <v>1500</v>
          </cell>
          <cell r="I627">
            <v>2001</v>
          </cell>
          <cell r="J627">
            <v>0</v>
          </cell>
          <cell r="K627">
            <v>1</v>
          </cell>
          <cell r="L627" t="str">
            <v>TIME 23</v>
          </cell>
          <cell r="M627" t="str">
            <v>L/Aérea</v>
          </cell>
          <cell r="N627">
            <v>2</v>
          </cell>
          <cell r="O627">
            <v>2</v>
          </cell>
          <cell r="P627">
            <v>0</v>
          </cell>
        </row>
        <row r="628">
          <cell r="A628">
            <v>93299197</v>
          </cell>
          <cell r="B628" t="str">
            <v>G1</v>
          </cell>
          <cell r="C628" t="str">
            <v>SJ</v>
          </cell>
          <cell r="D628" t="str">
            <v>CEVA</v>
          </cell>
          <cell r="E628" t="str">
            <v>MG-A-11B</v>
          </cell>
          <cell r="F628" t="str">
            <v>POPNUT SUP RE</v>
          </cell>
          <cell r="G628" t="str">
            <v>BOLLHOFF SER</v>
          </cell>
          <cell r="H628">
            <v>1000</v>
          </cell>
          <cell r="I628">
            <v>2001</v>
          </cell>
          <cell r="J628">
            <v>0</v>
          </cell>
          <cell r="K628">
            <v>1</v>
          </cell>
          <cell r="L628" t="str">
            <v>TIME 23</v>
          </cell>
          <cell r="M628" t="str">
            <v>L/Aérea</v>
          </cell>
          <cell r="N628">
            <v>1</v>
          </cell>
          <cell r="O628">
            <v>1</v>
          </cell>
          <cell r="P628">
            <v>2</v>
          </cell>
        </row>
        <row r="629">
          <cell r="A629">
            <v>93308972</v>
          </cell>
          <cell r="B629" t="str">
            <v>G1</v>
          </cell>
          <cell r="C629" t="str">
            <v>GS</v>
          </cell>
          <cell r="D629" t="str">
            <v>CEVA</v>
          </cell>
          <cell r="E629" t="str">
            <v>MG-A-08B</v>
          </cell>
          <cell r="F629" t="str">
            <v>PORCA MOTOR</v>
          </cell>
          <cell r="G629" t="str">
            <v>PARASMO</v>
          </cell>
          <cell r="H629">
            <v>800</v>
          </cell>
          <cell r="I629">
            <v>2001</v>
          </cell>
          <cell r="J629">
            <v>0</v>
          </cell>
          <cell r="K629">
            <v>1</v>
          </cell>
          <cell r="L629" t="str">
            <v>TIME 23</v>
          </cell>
          <cell r="M629" t="str">
            <v>L/Aérea</v>
          </cell>
        </row>
        <row r="630">
          <cell r="A630">
            <v>93310435</v>
          </cell>
          <cell r="B630" t="str">
            <v>G1 / M01</v>
          </cell>
          <cell r="C630" t="str">
            <v>TC</v>
          </cell>
          <cell r="D630" t="str">
            <v>CEVA</v>
          </cell>
          <cell r="E630" t="str">
            <v>CRIB</v>
          </cell>
          <cell r="F630" t="str">
            <v>SENSOR DE OXIGÊNIO</v>
          </cell>
          <cell r="G630" t="str">
            <v>DELPHI PIRAC</v>
          </cell>
          <cell r="H630">
            <v>120</v>
          </cell>
          <cell r="I630">
            <v>2004</v>
          </cell>
          <cell r="J630">
            <v>40</v>
          </cell>
          <cell r="K630">
            <v>87</v>
          </cell>
          <cell r="L630" t="str">
            <v>TIME 23</v>
          </cell>
          <cell r="M630" t="str">
            <v>L/Aérea</v>
          </cell>
          <cell r="N630">
            <v>2</v>
          </cell>
          <cell r="O630">
            <v>1</v>
          </cell>
          <cell r="P630">
            <v>0</v>
          </cell>
        </row>
        <row r="631">
          <cell r="A631">
            <v>93328159</v>
          </cell>
          <cell r="B631" t="str">
            <v>G1</v>
          </cell>
          <cell r="D631" t="str">
            <v>CEVA</v>
          </cell>
          <cell r="E631" t="str">
            <v>MG-A-12A</v>
          </cell>
          <cell r="F631" t="str">
            <v>BOLT/SCREW</v>
          </cell>
          <cell r="G631" t="str">
            <v>FIBAM</v>
          </cell>
          <cell r="H631">
            <v>200</v>
          </cell>
          <cell r="I631">
            <v>2001</v>
          </cell>
          <cell r="J631">
            <v>0</v>
          </cell>
          <cell r="K631">
            <v>1</v>
          </cell>
          <cell r="L631" t="str">
            <v>TIME 23</v>
          </cell>
          <cell r="M631" t="str">
            <v>L/Aérea</v>
          </cell>
        </row>
        <row r="632">
          <cell r="A632">
            <v>93389522</v>
          </cell>
          <cell r="B632" t="str">
            <v>G1</v>
          </cell>
          <cell r="D632" t="str">
            <v>CEVA</v>
          </cell>
          <cell r="E632" t="str">
            <v>MG-A-11B</v>
          </cell>
          <cell r="F632" t="str">
            <v>PORCA</v>
          </cell>
          <cell r="G632" t="str">
            <v>GRAMPOS AÇO</v>
          </cell>
          <cell r="H632">
            <v>2000</v>
          </cell>
          <cell r="I632">
            <v>2001</v>
          </cell>
          <cell r="J632">
            <v>0</v>
          </cell>
          <cell r="K632">
            <v>1</v>
          </cell>
          <cell r="L632" t="str">
            <v>TIME 23</v>
          </cell>
          <cell r="M632" t="str">
            <v>L.AEREA</v>
          </cell>
        </row>
        <row r="633">
          <cell r="A633">
            <v>94717100</v>
          </cell>
          <cell r="B633" t="str">
            <v>G1</v>
          </cell>
          <cell r="D633" t="str">
            <v>CEVA</v>
          </cell>
          <cell r="E633" t="str">
            <v>MG-A-05B</v>
          </cell>
          <cell r="F633" t="str">
            <v>PARAFUSO-C</v>
          </cell>
          <cell r="G633" t="str">
            <v>FIBAM</v>
          </cell>
          <cell r="H633">
            <v>350</v>
          </cell>
          <cell r="I633">
            <v>2001</v>
          </cell>
          <cell r="J633">
            <v>0</v>
          </cell>
          <cell r="K633" t="str">
            <v>PEND</v>
          </cell>
          <cell r="L633" t="str">
            <v>TIME 23</v>
          </cell>
          <cell r="M633" t="str">
            <v>L.AEREA</v>
          </cell>
        </row>
        <row r="634">
          <cell r="A634" t="str">
            <v>Conj</v>
          </cell>
          <cell r="B634" t="str">
            <v>G1</v>
          </cell>
          <cell r="D634" t="str">
            <v>CEVA</v>
          </cell>
          <cell r="E634" t="str">
            <v>MINOMI</v>
          </cell>
          <cell r="F634" t="str">
            <v xml:space="preserve">CONJUNTO </v>
          </cell>
          <cell r="I634">
            <v>2004</v>
          </cell>
          <cell r="J634">
            <v>0</v>
          </cell>
          <cell r="L634" t="str">
            <v>TRIM 2</v>
          </cell>
        </row>
        <row r="635">
          <cell r="A635" t="str">
            <v>Conj 11</v>
          </cell>
          <cell r="B635" t="str">
            <v>G1</v>
          </cell>
          <cell r="D635" t="str">
            <v>CEVA</v>
          </cell>
          <cell r="E635" t="str">
            <v>MINOMI</v>
          </cell>
          <cell r="F635" t="str">
            <v>CONJUNTO CHAVES SUZUKI</v>
          </cell>
          <cell r="G635" t="str">
            <v>VALEOBR</v>
          </cell>
          <cell r="H635">
            <v>15</v>
          </cell>
          <cell r="I635">
            <v>2004</v>
          </cell>
          <cell r="J635">
            <v>1</v>
          </cell>
          <cell r="K635">
            <v>3</v>
          </cell>
          <cell r="L635" t="str">
            <v>TRIM 2</v>
          </cell>
        </row>
        <row r="636">
          <cell r="A636" t="str">
            <v>Conj 12</v>
          </cell>
          <cell r="B636" t="str">
            <v>G1</v>
          </cell>
          <cell r="D636" t="str">
            <v>CEVA</v>
          </cell>
          <cell r="E636" t="str">
            <v>MINOMI</v>
          </cell>
          <cell r="F636" t="str">
            <v>CONJ. PRES. CABO FLEX.</v>
          </cell>
          <cell r="G636" t="str">
            <v>GESTAMP</v>
          </cell>
          <cell r="H636">
            <v>1500</v>
          </cell>
          <cell r="I636">
            <v>2001</v>
          </cell>
          <cell r="J636">
            <v>1</v>
          </cell>
          <cell r="K636">
            <v>2</v>
          </cell>
          <cell r="L636" t="str">
            <v>TRIM 2</v>
          </cell>
        </row>
        <row r="637">
          <cell r="A637" t="str">
            <v>Conj 13</v>
          </cell>
          <cell r="B637" t="str">
            <v>G1</v>
          </cell>
          <cell r="D637" t="str">
            <v>CEVA</v>
          </cell>
          <cell r="E637" t="str">
            <v>MINOMI</v>
          </cell>
          <cell r="F637" t="str">
            <v>CONJUNTO FUSÍVEIS</v>
          </cell>
          <cell r="G637" t="str">
            <v>DELPHI</v>
          </cell>
          <cell r="H637">
            <v>112</v>
          </cell>
          <cell r="I637">
            <v>2004</v>
          </cell>
          <cell r="J637">
            <v>1</v>
          </cell>
          <cell r="K637">
            <v>3</v>
          </cell>
          <cell r="L637" t="str">
            <v>TRIM 2</v>
          </cell>
        </row>
        <row r="638">
          <cell r="A638" t="str">
            <v>Conj 4</v>
          </cell>
          <cell r="B638" t="str">
            <v>G1</v>
          </cell>
          <cell r="D638" t="str">
            <v>CEVA</v>
          </cell>
          <cell r="E638" t="str">
            <v>MINOMI</v>
          </cell>
          <cell r="F638" t="str">
            <v>CONJUNTO SUP. DO CONSOLE</v>
          </cell>
          <cell r="G638" t="str">
            <v>GESTAMP</v>
          </cell>
          <cell r="H638">
            <v>60</v>
          </cell>
          <cell r="I638">
            <v>2002</v>
          </cell>
          <cell r="J638">
            <v>1</v>
          </cell>
          <cell r="K638">
            <v>4</v>
          </cell>
          <cell r="L638" t="str">
            <v>TRIM 2</v>
          </cell>
          <cell r="M638" t="str">
            <v>MINOMI</v>
          </cell>
        </row>
        <row r="639">
          <cell r="A639" t="str">
            <v>Conj 8</v>
          </cell>
          <cell r="B639" t="str">
            <v>G1</v>
          </cell>
          <cell r="D639" t="str">
            <v>CEVA</v>
          </cell>
          <cell r="E639" t="str">
            <v>MINOMI</v>
          </cell>
          <cell r="F639" t="str">
            <v>CONJUNTO ESGUICHO DIANTEIRO</v>
          </cell>
          <cell r="G639" t="str">
            <v xml:space="preserve">AFA </v>
          </cell>
          <cell r="H639">
            <v>400</v>
          </cell>
          <cell r="I639">
            <v>2004</v>
          </cell>
          <cell r="J639">
            <v>1</v>
          </cell>
          <cell r="K639">
            <v>2</v>
          </cell>
          <cell r="L639" t="str">
            <v>TRIM 2</v>
          </cell>
        </row>
        <row r="640">
          <cell r="A640">
            <v>93384747</v>
          </cell>
          <cell r="B640" t="str">
            <v>G1</v>
          </cell>
          <cell r="D640" t="str">
            <v>CEVA</v>
          </cell>
          <cell r="E640" t="str">
            <v>MG-F-03</v>
          </cell>
          <cell r="F640" t="str">
            <v>PTA PCT 5P NG</v>
          </cell>
          <cell r="G640" t="str">
            <v>PELZER</v>
          </cell>
          <cell r="H640">
            <v>60</v>
          </cell>
          <cell r="I640" t="str">
            <v>DOLLY</v>
          </cell>
          <cell r="J640">
            <v>0</v>
          </cell>
          <cell r="K640" t="str">
            <v>PEND</v>
          </cell>
          <cell r="L640" t="str">
            <v>X</v>
          </cell>
        </row>
        <row r="641">
          <cell r="A641">
            <v>93384755</v>
          </cell>
          <cell r="B641" t="str">
            <v>G1</v>
          </cell>
          <cell r="D641" t="str">
            <v>CEVA</v>
          </cell>
          <cell r="E641" t="str">
            <v>MG-F-04</v>
          </cell>
          <cell r="F641" t="str">
            <v>PTA PCT 3P NG</v>
          </cell>
          <cell r="G641" t="str">
            <v>PELZER</v>
          </cell>
          <cell r="H641">
            <v>60</v>
          </cell>
          <cell r="I641" t="str">
            <v>DOLLY</v>
          </cell>
          <cell r="J641">
            <v>0</v>
          </cell>
          <cell r="K641" t="str">
            <v>PEND</v>
          </cell>
          <cell r="L641" t="str">
            <v>X</v>
          </cell>
        </row>
        <row r="642">
          <cell r="A642">
            <v>93283970</v>
          </cell>
          <cell r="B642" t="str">
            <v>G1</v>
          </cell>
          <cell r="C642" t="str">
            <v>PN</v>
          </cell>
          <cell r="D642" t="str">
            <v>CEVA</v>
          </cell>
          <cell r="E642" t="str">
            <v>MG-A-06</v>
          </cell>
          <cell r="F642" t="str">
            <v>KIT CÂNISTER</v>
          </cell>
          <cell r="G642" t="str">
            <v>SINTEX</v>
          </cell>
          <cell r="H642">
            <v>106</v>
          </cell>
          <cell r="I642" t="str">
            <v>1/2 H20</v>
          </cell>
          <cell r="J642">
            <v>0</v>
          </cell>
          <cell r="K642">
            <v>1</v>
          </cell>
          <cell r="L642" t="str">
            <v>ZF-13-17</v>
          </cell>
          <cell r="N642">
            <v>1</v>
          </cell>
          <cell r="O642">
            <v>1</v>
          </cell>
          <cell r="P642">
            <v>3</v>
          </cell>
        </row>
        <row r="643">
          <cell r="A643">
            <v>93355909</v>
          </cell>
          <cell r="B643" t="str">
            <v>G1</v>
          </cell>
          <cell r="C643" t="str">
            <v>PN</v>
          </cell>
          <cell r="D643" t="str">
            <v>GES</v>
          </cell>
          <cell r="E643" t="str">
            <v>ÁREA TRANSF.</v>
          </cell>
          <cell r="F643" t="str">
            <v>BARRA ESTABILIZADORA</v>
          </cell>
          <cell r="G643" t="str">
            <v>GESTAMP</v>
          </cell>
          <cell r="H643">
            <v>46</v>
          </cell>
          <cell r="I643" t="str">
            <v>RACK</v>
          </cell>
          <cell r="J643">
            <v>0</v>
          </cell>
          <cell r="K643">
            <v>1</v>
          </cell>
          <cell r="L643" t="str">
            <v>ZF-13-17</v>
          </cell>
          <cell r="N643">
            <v>1</v>
          </cell>
          <cell r="O643">
            <v>1</v>
          </cell>
          <cell r="P643">
            <v>3</v>
          </cell>
        </row>
        <row r="644">
          <cell r="A644">
            <v>94731343</v>
          </cell>
          <cell r="B644" t="str">
            <v>G1</v>
          </cell>
          <cell r="C644" t="str">
            <v>PN</v>
          </cell>
          <cell r="D644" t="str">
            <v>CEVA</v>
          </cell>
          <cell r="E644" t="str">
            <v>MG-A-05</v>
          </cell>
          <cell r="F644" t="str">
            <v>KIT CÂNISTER EXP.</v>
          </cell>
          <cell r="G644" t="str">
            <v>SINTEX</v>
          </cell>
          <cell r="H644">
            <v>106</v>
          </cell>
          <cell r="I644" t="str">
            <v>1/2 H20</v>
          </cell>
          <cell r="J644">
            <v>0</v>
          </cell>
          <cell r="K644">
            <v>1</v>
          </cell>
          <cell r="L644" t="str">
            <v>ZF-13-17</v>
          </cell>
          <cell r="N644">
            <v>1</v>
          </cell>
          <cell r="O644">
            <v>1</v>
          </cell>
          <cell r="P644">
            <v>3</v>
          </cell>
        </row>
        <row r="645">
          <cell r="A645">
            <v>9309508</v>
          </cell>
          <cell r="B645" t="str">
            <v>G1</v>
          </cell>
          <cell r="C645" t="str">
            <v>PF</v>
          </cell>
          <cell r="D645" t="str">
            <v>CEVA</v>
          </cell>
          <cell r="E645" t="str">
            <v>PTO USO</v>
          </cell>
          <cell r="F645" t="str">
            <v>MASSA VEDACAO</v>
          </cell>
          <cell r="G645" t="str">
            <v>KK - MGOC</v>
          </cell>
          <cell r="H645">
            <v>0</v>
          </cell>
          <cell r="I645" t="str">
            <v>0CXPAPEL</v>
          </cell>
          <cell r="J645">
            <v>0</v>
          </cell>
          <cell r="M645" t="str">
            <v>F23</v>
          </cell>
        </row>
        <row r="646">
          <cell r="A646">
            <v>9309508</v>
          </cell>
          <cell r="B646" t="str">
            <v>G1</v>
          </cell>
          <cell r="C646" t="str">
            <v>PF</v>
          </cell>
          <cell r="D646" t="str">
            <v>CEVA</v>
          </cell>
          <cell r="E646" t="str">
            <v>PTO USO</v>
          </cell>
          <cell r="F646" t="str">
            <v>MASSA VEDACAO</v>
          </cell>
          <cell r="G646" t="str">
            <v>KK - MGOC</v>
          </cell>
          <cell r="H646">
            <v>0</v>
          </cell>
          <cell r="I646" t="str">
            <v>0CXPAPEL</v>
          </cell>
          <cell r="J646">
            <v>0</v>
          </cell>
          <cell r="M646" t="str">
            <v>F23</v>
          </cell>
          <cell r="N646">
            <v>1</v>
          </cell>
          <cell r="O646">
            <v>1</v>
          </cell>
          <cell r="P646">
            <v>2</v>
          </cell>
        </row>
        <row r="647">
          <cell r="A647">
            <v>9309508</v>
          </cell>
          <cell r="B647" t="str">
            <v>G1</v>
          </cell>
          <cell r="D647" t="str">
            <v>CEVA</v>
          </cell>
          <cell r="E647" t="str">
            <v>PTO USO</v>
          </cell>
          <cell r="F647" t="str">
            <v>MASSA VEDACAO</v>
          </cell>
          <cell r="G647" t="str">
            <v>KK - MGOC</v>
          </cell>
          <cell r="H647">
            <v>0</v>
          </cell>
          <cell r="I647" t="str">
            <v>0CXPAPEL</v>
          </cell>
          <cell r="J647">
            <v>0</v>
          </cell>
        </row>
        <row r="648">
          <cell r="A648">
            <v>10000000</v>
          </cell>
          <cell r="B648" t="str">
            <v>G1</v>
          </cell>
          <cell r="C648" t="str">
            <v>PF</v>
          </cell>
          <cell r="D648" t="str">
            <v>CEVA</v>
          </cell>
          <cell r="F648" t="str">
            <v>GANCHEIRA</v>
          </cell>
          <cell r="J648">
            <v>0</v>
          </cell>
          <cell r="M648" t="str">
            <v>F23</v>
          </cell>
          <cell r="N648">
            <v>1</v>
          </cell>
          <cell r="O648">
            <v>1</v>
          </cell>
          <cell r="P648">
            <v>2</v>
          </cell>
        </row>
        <row r="649">
          <cell r="A649">
            <v>90355366</v>
          </cell>
          <cell r="B649" t="str">
            <v>G1</v>
          </cell>
          <cell r="C649" t="str">
            <v>PF</v>
          </cell>
          <cell r="D649" t="str">
            <v>CEVA</v>
          </cell>
          <cell r="E649" t="str">
            <v>MG-A-12C</v>
          </cell>
          <cell r="F649" t="str">
            <v>COXIM</v>
          </cell>
          <cell r="G649" t="str">
            <v>PRODUFLEX</v>
          </cell>
          <cell r="H649">
            <v>700</v>
          </cell>
          <cell r="I649">
            <v>2001</v>
          </cell>
          <cell r="J649">
            <v>0</v>
          </cell>
          <cell r="K649">
            <v>1</v>
          </cell>
          <cell r="M649" t="str">
            <v>F23</v>
          </cell>
          <cell r="N649">
            <v>1</v>
          </cell>
          <cell r="O649">
            <v>1</v>
          </cell>
          <cell r="P649">
            <v>2</v>
          </cell>
        </row>
        <row r="650">
          <cell r="A650">
            <v>90386531</v>
          </cell>
          <cell r="B650" t="str">
            <v>G1</v>
          </cell>
          <cell r="C650" t="str">
            <v>RO</v>
          </cell>
          <cell r="D650" t="str">
            <v>CEVA</v>
          </cell>
          <cell r="E650" t="str">
            <v>Crib BP PTR</v>
          </cell>
          <cell r="F650" t="str">
            <v>SUPORTE CJ</v>
          </cell>
          <cell r="G650" t="str">
            <v>NIKEN</v>
          </cell>
          <cell r="H650">
            <v>120</v>
          </cell>
          <cell r="I650">
            <v>2001</v>
          </cell>
          <cell r="J650">
            <v>0</v>
          </cell>
          <cell r="K650" t="str">
            <v>BP / PTR</v>
          </cell>
          <cell r="M650" t="str">
            <v>F23</v>
          </cell>
          <cell r="N650">
            <v>1</v>
          </cell>
          <cell r="O650">
            <v>1</v>
          </cell>
          <cell r="P650">
            <v>2</v>
          </cell>
        </row>
        <row r="651">
          <cell r="A651">
            <v>90387493</v>
          </cell>
          <cell r="B651" t="str">
            <v>G1</v>
          </cell>
          <cell r="C651" t="str">
            <v>RO</v>
          </cell>
          <cell r="D651" t="str">
            <v>CEVA</v>
          </cell>
          <cell r="E651" t="str">
            <v>MG-D-07</v>
          </cell>
          <cell r="F651" t="str">
            <v>REG ALTURA CINTO</v>
          </cell>
          <cell r="G651" t="str">
            <v>KEY AUTOMOTI</v>
          </cell>
          <cell r="H651">
            <v>80</v>
          </cell>
          <cell r="I651" t="str">
            <v>0CXPAPEL</v>
          </cell>
          <cell r="J651" t="str">
            <v>5CXS</v>
          </cell>
          <cell r="K651" t="str">
            <v>30CXs</v>
          </cell>
          <cell r="M651" t="str">
            <v>F23</v>
          </cell>
          <cell r="N651">
            <v>1</v>
          </cell>
          <cell r="O651">
            <v>1</v>
          </cell>
          <cell r="P651">
            <v>2</v>
          </cell>
        </row>
        <row r="652">
          <cell r="A652">
            <v>90468250</v>
          </cell>
          <cell r="B652" t="str">
            <v>G1</v>
          </cell>
          <cell r="C652" t="str">
            <v>PF</v>
          </cell>
          <cell r="D652" t="str">
            <v>GES</v>
          </cell>
          <cell r="E652" t="str">
            <v>ÁREA TRANSF.</v>
          </cell>
          <cell r="F652" t="str">
            <v>SUP MEC DIR</v>
          </cell>
          <cell r="G652" t="str">
            <v>GESTAMP</v>
          </cell>
          <cell r="H652">
            <v>252</v>
          </cell>
          <cell r="I652" t="str">
            <v>DOLLY</v>
          </cell>
          <cell r="J652">
            <v>0</v>
          </cell>
          <cell r="K652">
            <v>1</v>
          </cell>
          <cell r="M652" t="str">
            <v>F23</v>
          </cell>
          <cell r="N652">
            <v>1</v>
          </cell>
          <cell r="O652">
            <v>1</v>
          </cell>
          <cell r="P652">
            <v>2</v>
          </cell>
        </row>
        <row r="653">
          <cell r="A653">
            <v>90468653</v>
          </cell>
          <cell r="B653" t="str">
            <v>G1</v>
          </cell>
          <cell r="C653" t="str">
            <v>PF</v>
          </cell>
          <cell r="D653" t="str">
            <v>CEVA</v>
          </cell>
          <cell r="E653" t="str">
            <v>ÁREA TRANSF.</v>
          </cell>
          <cell r="F653" t="str">
            <v xml:space="preserve"> RET COMBUST</v>
          </cell>
          <cell r="G653" t="str">
            <v>TI BUNDY</v>
          </cell>
          <cell r="H653">
            <v>300</v>
          </cell>
          <cell r="I653" t="str">
            <v>DOLLY</v>
          </cell>
          <cell r="J653">
            <v>0</v>
          </cell>
          <cell r="K653">
            <v>1</v>
          </cell>
          <cell r="M653" t="str">
            <v>F23</v>
          </cell>
          <cell r="N653">
            <v>1</v>
          </cell>
          <cell r="O653">
            <v>1</v>
          </cell>
          <cell r="P653">
            <v>2</v>
          </cell>
        </row>
        <row r="654">
          <cell r="A654">
            <v>90497771</v>
          </cell>
          <cell r="B654" t="str">
            <v>G1</v>
          </cell>
          <cell r="C654" t="str">
            <v>PF</v>
          </cell>
          <cell r="D654" t="str">
            <v>CEVA</v>
          </cell>
          <cell r="E654" t="str">
            <v>MG-A-06C</v>
          </cell>
          <cell r="F654" t="str">
            <v>GRAMPO CON</v>
          </cell>
          <cell r="G654" t="str">
            <v>A RAYMOND</v>
          </cell>
          <cell r="H654">
            <v>250</v>
          </cell>
          <cell r="I654">
            <v>2001</v>
          </cell>
          <cell r="J654">
            <v>0</v>
          </cell>
          <cell r="K654">
            <v>1</v>
          </cell>
          <cell r="M654" t="str">
            <v>F23</v>
          </cell>
          <cell r="N654">
            <v>1</v>
          </cell>
          <cell r="O654">
            <v>1</v>
          </cell>
          <cell r="P654">
            <v>2</v>
          </cell>
        </row>
        <row r="655">
          <cell r="A655">
            <v>90565629</v>
          </cell>
          <cell r="B655" t="str">
            <v>G1</v>
          </cell>
          <cell r="C655" t="str">
            <v>GS</v>
          </cell>
          <cell r="D655" t="str">
            <v>CEVA</v>
          </cell>
          <cell r="E655" t="str">
            <v>MG-A-13C</v>
          </cell>
          <cell r="F655" t="str">
            <v>BUJAO DOBRAD</v>
          </cell>
          <cell r="G655" t="str">
            <v>A RAYMOND</v>
          </cell>
          <cell r="H655">
            <v>500</v>
          </cell>
          <cell r="I655">
            <v>2001</v>
          </cell>
          <cell r="J655">
            <v>0</v>
          </cell>
          <cell r="K655">
            <v>2</v>
          </cell>
        </row>
        <row r="656">
          <cell r="A656">
            <v>93244988</v>
          </cell>
          <cell r="C656" t="str">
            <v>PF</v>
          </cell>
          <cell r="D656" t="str">
            <v>CEVA</v>
          </cell>
          <cell r="E656" t="str">
            <v>MG-I-04</v>
          </cell>
          <cell r="F656" t="str">
            <v>PROT CARTER</v>
          </cell>
          <cell r="G656" t="str">
            <v xml:space="preserve"> FILOAUTO</v>
          </cell>
          <cell r="H656">
            <v>80</v>
          </cell>
          <cell r="I656" t="str">
            <v>DOLLY</v>
          </cell>
          <cell r="J656">
            <v>0</v>
          </cell>
          <cell r="M656" t="str">
            <v>F23</v>
          </cell>
          <cell r="N656">
            <v>4</v>
          </cell>
          <cell r="O656">
            <v>2</v>
          </cell>
          <cell r="P656">
            <v>5</v>
          </cell>
        </row>
        <row r="657">
          <cell r="A657">
            <v>93254997</v>
          </cell>
          <cell r="B657" t="str">
            <v>G1</v>
          </cell>
          <cell r="C657" t="str">
            <v>GS</v>
          </cell>
          <cell r="D657" t="str">
            <v>CEVA</v>
          </cell>
          <cell r="E657" t="str">
            <v>MG-E-04</v>
          </cell>
          <cell r="F657" t="str">
            <v>ISOLAN.C L</v>
          </cell>
          <cell r="G657" t="str">
            <v>INYLBRA</v>
          </cell>
          <cell r="H657">
            <v>150</v>
          </cell>
          <cell r="I657" t="str">
            <v>0C354016</v>
          </cell>
          <cell r="J657">
            <v>0</v>
          </cell>
          <cell r="K657" t="str">
            <v>PEND</v>
          </cell>
          <cell r="M657" t="str">
            <v>F23</v>
          </cell>
          <cell r="N657">
            <v>1</v>
          </cell>
        </row>
        <row r="658">
          <cell r="A658">
            <v>93254998</v>
          </cell>
          <cell r="B658" t="str">
            <v>G1</v>
          </cell>
          <cell r="C658" t="str">
            <v>GS</v>
          </cell>
          <cell r="D658" t="str">
            <v>CEVA</v>
          </cell>
          <cell r="E658" t="str">
            <v>MG-E-04</v>
          </cell>
          <cell r="F658" t="str">
            <v>ISOLA C LD</v>
          </cell>
          <cell r="G658" t="str">
            <v>INYLBRA</v>
          </cell>
          <cell r="H658">
            <v>150</v>
          </cell>
          <cell r="I658" t="str">
            <v>0C354016</v>
          </cell>
          <cell r="J658">
            <v>0</v>
          </cell>
          <cell r="K658" t="str">
            <v>PEND</v>
          </cell>
          <cell r="M658" t="str">
            <v>F23</v>
          </cell>
          <cell r="N658">
            <v>1</v>
          </cell>
        </row>
        <row r="659">
          <cell r="A659">
            <v>93278591</v>
          </cell>
          <cell r="B659" t="str">
            <v>G1</v>
          </cell>
          <cell r="C659" t="str">
            <v>PN</v>
          </cell>
          <cell r="D659" t="str">
            <v>CEVA</v>
          </cell>
          <cell r="E659" t="str">
            <v>ÁREA TRANSF.</v>
          </cell>
          <cell r="F659" t="str">
            <v>ISOL B LE 5P</v>
          </cell>
          <cell r="G659" t="str">
            <v>RIETER AUT B</v>
          </cell>
          <cell r="H659">
            <v>120</v>
          </cell>
          <cell r="I659" t="str">
            <v>1/2 H20</v>
          </cell>
          <cell r="J659">
            <v>0</v>
          </cell>
          <cell r="K659">
            <v>1</v>
          </cell>
          <cell r="N659">
            <v>1</v>
          </cell>
          <cell r="O659">
            <v>1</v>
          </cell>
          <cell r="P659">
            <v>2</v>
          </cell>
        </row>
        <row r="660">
          <cell r="A660">
            <v>93278592</v>
          </cell>
          <cell r="B660" t="str">
            <v>G1</v>
          </cell>
          <cell r="C660" t="str">
            <v>PN</v>
          </cell>
          <cell r="D660" t="str">
            <v>CEVA</v>
          </cell>
          <cell r="E660" t="str">
            <v>ÁREA TRANSF.</v>
          </cell>
          <cell r="F660" t="str">
            <v>ISOL B LD 5P</v>
          </cell>
          <cell r="G660" t="str">
            <v>RIETER AUT B</v>
          </cell>
          <cell r="H660">
            <v>120</v>
          </cell>
          <cell r="I660" t="str">
            <v>1/2 H20</v>
          </cell>
          <cell r="J660">
            <v>0</v>
          </cell>
          <cell r="K660">
            <v>1</v>
          </cell>
          <cell r="N660">
            <v>1</v>
          </cell>
          <cell r="O660">
            <v>1</v>
          </cell>
          <cell r="P660">
            <v>2</v>
          </cell>
        </row>
        <row r="661">
          <cell r="A661">
            <v>93305482</v>
          </cell>
          <cell r="B661" t="str">
            <v>G1</v>
          </cell>
          <cell r="C661" t="str">
            <v>PF</v>
          </cell>
          <cell r="D661" t="str">
            <v>PEL</v>
          </cell>
          <cell r="E661" t="str">
            <v>MG-B-08</v>
          </cell>
          <cell r="F661" t="str">
            <v>CX DE AR</v>
          </cell>
          <cell r="G661" t="str">
            <v>PELZER</v>
          </cell>
          <cell r="H661">
            <v>60</v>
          </cell>
          <cell r="I661" t="str">
            <v>CESTO</v>
          </cell>
          <cell r="J661">
            <v>0</v>
          </cell>
          <cell r="K661">
            <v>1</v>
          </cell>
          <cell r="M661" t="str">
            <v>F23</v>
          </cell>
          <cell r="N661">
            <v>4</v>
          </cell>
          <cell r="O661">
            <v>2</v>
          </cell>
          <cell r="P661">
            <v>5</v>
          </cell>
        </row>
        <row r="662">
          <cell r="A662">
            <v>93337194</v>
          </cell>
          <cell r="B662" t="str">
            <v>G1</v>
          </cell>
          <cell r="D662" t="str">
            <v>CEVA</v>
          </cell>
          <cell r="E662" t="str">
            <v>ÁREA TRANSF.</v>
          </cell>
          <cell r="F662" t="str">
            <v>ISOL PLANO</v>
          </cell>
          <cell r="G662" t="str">
            <v>RIETER AUT B</v>
          </cell>
          <cell r="H662">
            <v>20</v>
          </cell>
          <cell r="I662" t="str">
            <v>DOLLY</v>
          </cell>
          <cell r="J662">
            <v>0</v>
          </cell>
          <cell r="K662" t="str">
            <v>PEND</v>
          </cell>
        </row>
        <row r="663">
          <cell r="A663">
            <v>93340054</v>
          </cell>
          <cell r="B663" t="str">
            <v>G1</v>
          </cell>
          <cell r="D663" t="str">
            <v>CEVA</v>
          </cell>
          <cell r="E663" t="str">
            <v>ÁREA TRANSF.</v>
          </cell>
          <cell r="F663" t="str">
            <v>MANGUEIRA A/C</v>
          </cell>
          <cell r="G663" t="str">
            <v xml:space="preserve"> TI BUNDY</v>
          </cell>
          <cell r="H663">
            <v>150</v>
          </cell>
          <cell r="I663" t="str">
            <v>DOLLY</v>
          </cell>
          <cell r="J663">
            <v>0</v>
          </cell>
          <cell r="K663">
            <v>1</v>
          </cell>
        </row>
        <row r="664">
          <cell r="A664">
            <v>93341266</v>
          </cell>
          <cell r="B664" t="str">
            <v>G1</v>
          </cell>
          <cell r="D664" t="str">
            <v>CEVA</v>
          </cell>
          <cell r="E664" t="str">
            <v>MG-F-14</v>
          </cell>
          <cell r="F664" t="str">
            <v>TP CXRD LD PR</v>
          </cell>
          <cell r="G664" t="str">
            <v>INYLBRA</v>
          </cell>
          <cell r="H664">
            <v>60</v>
          </cell>
          <cell r="I664" t="str">
            <v>DOLLIE</v>
          </cell>
          <cell r="J664">
            <v>0</v>
          </cell>
          <cell r="K664" t="str">
            <v>PEND</v>
          </cell>
        </row>
        <row r="665">
          <cell r="A665">
            <v>93341662</v>
          </cell>
          <cell r="B665" t="str">
            <v>G1</v>
          </cell>
          <cell r="D665" t="str">
            <v>CEVA</v>
          </cell>
          <cell r="E665" t="str">
            <v>RIETER</v>
          </cell>
          <cell r="F665" t="str">
            <v>ANTI RUIDO CELTA 5P</v>
          </cell>
          <cell r="G665" t="str">
            <v>RIETER GRAVATAÍ</v>
          </cell>
          <cell r="H665">
            <v>16</v>
          </cell>
          <cell r="I665" t="str">
            <v>00DOLLIE</v>
          </cell>
          <cell r="J665">
            <v>0</v>
          </cell>
        </row>
        <row r="666">
          <cell r="A666">
            <v>93341663</v>
          </cell>
          <cell r="B666" t="str">
            <v>G1</v>
          </cell>
          <cell r="D666" t="str">
            <v>CEVA</v>
          </cell>
          <cell r="E666" t="str">
            <v>RIETER</v>
          </cell>
          <cell r="F666" t="str">
            <v>ANTI RUIDO CELTA 3P</v>
          </cell>
          <cell r="G666" t="str">
            <v>RIETER GRAVATAÍ</v>
          </cell>
          <cell r="H666">
            <v>16</v>
          </cell>
          <cell r="I666" t="str">
            <v>00DOLLIE</v>
          </cell>
          <cell r="J666">
            <v>0</v>
          </cell>
        </row>
        <row r="667">
          <cell r="A667">
            <v>93344903</v>
          </cell>
          <cell r="B667" t="str">
            <v>G1</v>
          </cell>
          <cell r="D667" t="str">
            <v>CEVA</v>
          </cell>
          <cell r="E667" t="str">
            <v>MG-A-11C</v>
          </cell>
          <cell r="F667" t="str">
            <v>SUPORTE-IN</v>
          </cell>
          <cell r="G667" t="str">
            <v>PST INDUSTRI</v>
          </cell>
          <cell r="H667">
            <v>60</v>
          </cell>
          <cell r="I667">
            <v>2001</v>
          </cell>
          <cell r="J667">
            <v>0</v>
          </cell>
          <cell r="K667">
            <v>3</v>
          </cell>
        </row>
        <row r="668">
          <cell r="A668" t="str">
            <v>93344918</v>
          </cell>
          <cell r="B668" t="str">
            <v>G1</v>
          </cell>
          <cell r="D668" t="str">
            <v>CEVA</v>
          </cell>
          <cell r="E668" t="str">
            <v>MG-A-14A</v>
          </cell>
          <cell r="F668" t="str">
            <v>ETQ AC DELCO</v>
          </cell>
          <cell r="G668" t="str">
            <v>JL</v>
          </cell>
          <cell r="H668">
            <v>2000</v>
          </cell>
          <cell r="I668">
            <v>2002</v>
          </cell>
          <cell r="J668">
            <v>0</v>
          </cell>
          <cell r="K668">
            <v>1</v>
          </cell>
        </row>
        <row r="669">
          <cell r="A669">
            <v>93346427</v>
          </cell>
          <cell r="B669" t="str">
            <v>G1</v>
          </cell>
          <cell r="D669" t="str">
            <v>CEVA</v>
          </cell>
          <cell r="E669" t="str">
            <v>MG-A-10</v>
          </cell>
          <cell r="F669" t="str">
            <v>COL B SUPERIOR</v>
          </cell>
          <cell r="G669" t="str">
            <v>PELZER</v>
          </cell>
          <cell r="H669">
            <v>60</v>
          </cell>
          <cell r="I669" t="str">
            <v>CESTO</v>
          </cell>
          <cell r="J669">
            <v>0</v>
          </cell>
          <cell r="K669">
            <v>1</v>
          </cell>
        </row>
        <row r="670">
          <cell r="A670">
            <v>93346435</v>
          </cell>
          <cell r="B670" t="str">
            <v>G1</v>
          </cell>
          <cell r="D670" t="str">
            <v>PEL</v>
          </cell>
          <cell r="E670" t="str">
            <v>MG-B-06</v>
          </cell>
          <cell r="F670" t="str">
            <v>COL C SUP 5P</v>
          </cell>
          <cell r="G670" t="str">
            <v>PELZER</v>
          </cell>
          <cell r="H670">
            <v>15</v>
          </cell>
          <cell r="I670" t="str">
            <v>RACK</v>
          </cell>
          <cell r="J670">
            <v>1</v>
          </cell>
          <cell r="K670">
            <v>2</v>
          </cell>
        </row>
        <row r="671">
          <cell r="A671">
            <v>93347008</v>
          </cell>
          <cell r="F671" t="str">
            <v>TAPETE MAXX</v>
          </cell>
        </row>
        <row r="672">
          <cell r="A672">
            <v>93347505</v>
          </cell>
          <cell r="B672" t="str">
            <v>G1</v>
          </cell>
          <cell r="D672" t="str">
            <v>CEVA</v>
          </cell>
          <cell r="E672" t="str">
            <v>ÁREA TRANSF.</v>
          </cell>
          <cell r="F672" t="str">
            <v>DASH LIFE</v>
          </cell>
          <cell r="G672" t="str">
            <v xml:space="preserve"> RIETER AUT B</v>
          </cell>
          <cell r="H672">
            <v>30</v>
          </cell>
          <cell r="I672" t="str">
            <v>DOLLY</v>
          </cell>
          <cell r="J672">
            <v>0</v>
          </cell>
          <cell r="K672">
            <v>2</v>
          </cell>
        </row>
        <row r="673">
          <cell r="A673">
            <v>93347505</v>
          </cell>
          <cell r="B673" t="str">
            <v>G1</v>
          </cell>
          <cell r="D673" t="str">
            <v>CEVA</v>
          </cell>
          <cell r="E673" t="str">
            <v>ÁREA TRANSF.</v>
          </cell>
          <cell r="F673" t="str">
            <v>DASH LIFE</v>
          </cell>
          <cell r="G673" t="str">
            <v xml:space="preserve"> RIETER AUT B</v>
          </cell>
          <cell r="H673">
            <v>30</v>
          </cell>
          <cell r="I673" t="str">
            <v>DOLLY</v>
          </cell>
          <cell r="J673">
            <v>0</v>
          </cell>
          <cell r="K673">
            <v>2</v>
          </cell>
        </row>
        <row r="674">
          <cell r="A674">
            <v>93347505</v>
          </cell>
          <cell r="B674" t="str">
            <v>G1</v>
          </cell>
          <cell r="D674" t="str">
            <v>CEVA</v>
          </cell>
          <cell r="E674" t="str">
            <v>ÁREA TRANSF.</v>
          </cell>
          <cell r="F674" t="str">
            <v>DASH LIFE</v>
          </cell>
          <cell r="G674" t="str">
            <v xml:space="preserve"> RIETER AUT B</v>
          </cell>
          <cell r="H674">
            <v>30</v>
          </cell>
          <cell r="I674" t="str">
            <v>DOLLY</v>
          </cell>
          <cell r="J674">
            <v>0</v>
          </cell>
          <cell r="K674">
            <v>2</v>
          </cell>
        </row>
        <row r="675">
          <cell r="A675">
            <v>94741950</v>
          </cell>
          <cell r="B675" t="str">
            <v>G1</v>
          </cell>
          <cell r="D675" t="str">
            <v>CEVA</v>
          </cell>
          <cell r="E675" t="str">
            <v>MG-C1-06</v>
          </cell>
          <cell r="F675" t="str">
            <v>CINTO 3PTA</v>
          </cell>
          <cell r="G675" t="str">
            <v>CHRIS</v>
          </cell>
          <cell r="H675" t="str">
            <v>114</v>
          </cell>
          <cell r="I675" t="str">
            <v>H20</v>
          </cell>
          <cell r="J675">
            <v>0</v>
          </cell>
          <cell r="K675">
            <v>1</v>
          </cell>
        </row>
        <row r="676">
          <cell r="A676">
            <v>93354954</v>
          </cell>
          <cell r="B676" t="str">
            <v>G1</v>
          </cell>
          <cell r="D676" t="str">
            <v>CEVA</v>
          </cell>
          <cell r="E676" t="str">
            <v>MG-A-14A</v>
          </cell>
          <cell r="F676" t="str">
            <v>ETQ AR COND</v>
          </cell>
          <cell r="G676" t="str">
            <v>JL</v>
          </cell>
          <cell r="H676">
            <v>1000</v>
          </cell>
          <cell r="I676">
            <v>2001</v>
          </cell>
          <cell r="J676">
            <v>0</v>
          </cell>
          <cell r="K676">
            <v>1</v>
          </cell>
        </row>
        <row r="677">
          <cell r="A677">
            <v>93355456</v>
          </cell>
          <cell r="B677" t="str">
            <v>G1</v>
          </cell>
          <cell r="D677" t="str">
            <v>CEVA</v>
          </cell>
          <cell r="E677" t="str">
            <v>PT - USO</v>
          </cell>
          <cell r="F677" t="str">
            <v>SUSP LD NG RI</v>
          </cell>
          <cell r="G677" t="str">
            <v>DELPHI</v>
          </cell>
          <cell r="H677">
            <v>1</v>
          </cell>
          <cell r="I677" t="str">
            <v>DOLLY</v>
          </cell>
          <cell r="J677">
            <v>0</v>
          </cell>
        </row>
        <row r="678">
          <cell r="A678">
            <v>93355457</v>
          </cell>
          <cell r="B678" t="str">
            <v>G1</v>
          </cell>
          <cell r="D678" t="str">
            <v>CEVA</v>
          </cell>
          <cell r="E678" t="str">
            <v>PT - USO</v>
          </cell>
          <cell r="F678" t="str">
            <v>SUSP LE NG RJ</v>
          </cell>
          <cell r="G678" t="str">
            <v>DELPHI</v>
          </cell>
          <cell r="H678">
            <v>1</v>
          </cell>
          <cell r="I678" t="str">
            <v>DOLLY</v>
          </cell>
          <cell r="J678">
            <v>0</v>
          </cell>
        </row>
        <row r="679">
          <cell r="A679">
            <v>93355458</v>
          </cell>
          <cell r="B679" t="str">
            <v>G1</v>
          </cell>
          <cell r="D679" t="str">
            <v>CEVA</v>
          </cell>
          <cell r="E679" t="str">
            <v>PT - USO</v>
          </cell>
          <cell r="F679" t="str">
            <v>SUSP LD NG RJ</v>
          </cell>
          <cell r="G679" t="str">
            <v>DELPHI</v>
          </cell>
          <cell r="H679">
            <v>1</v>
          </cell>
          <cell r="I679" t="str">
            <v>DOLLY</v>
          </cell>
          <cell r="J679">
            <v>0</v>
          </cell>
        </row>
        <row r="680">
          <cell r="A680">
            <v>93355461</v>
          </cell>
          <cell r="B680" t="str">
            <v>G1</v>
          </cell>
          <cell r="D680" t="str">
            <v>CEVA</v>
          </cell>
          <cell r="E680" t="str">
            <v>PT - USO</v>
          </cell>
          <cell r="F680" t="str">
            <v>SUSP LE NG RL</v>
          </cell>
          <cell r="G680" t="str">
            <v>DELPHI</v>
          </cell>
          <cell r="H680">
            <v>1</v>
          </cell>
          <cell r="I680" t="str">
            <v>DOLLY</v>
          </cell>
          <cell r="J680">
            <v>0</v>
          </cell>
        </row>
        <row r="681">
          <cell r="A681">
            <v>93355462</v>
          </cell>
          <cell r="B681" t="str">
            <v>G1</v>
          </cell>
          <cell r="D681" t="str">
            <v>CEVA</v>
          </cell>
          <cell r="E681" t="str">
            <v>PT - USO</v>
          </cell>
          <cell r="F681" t="str">
            <v>SUSP LD NG RL</v>
          </cell>
          <cell r="G681" t="str">
            <v>DELPHI</v>
          </cell>
          <cell r="H681">
            <v>1</v>
          </cell>
          <cell r="I681" t="str">
            <v>DOLLY</v>
          </cell>
          <cell r="J681">
            <v>0</v>
          </cell>
        </row>
        <row r="682">
          <cell r="A682">
            <v>93357487</v>
          </cell>
          <cell r="B682" t="str">
            <v>G1</v>
          </cell>
          <cell r="D682" t="str">
            <v>CEVA</v>
          </cell>
          <cell r="E682" t="str">
            <v>MG-A-11</v>
          </cell>
          <cell r="F682" t="str">
            <v>COL B 3P</v>
          </cell>
          <cell r="G682" t="str">
            <v xml:space="preserve"> PELZER </v>
          </cell>
          <cell r="H682">
            <v>45</v>
          </cell>
          <cell r="I682" t="str">
            <v>DOLLY</v>
          </cell>
          <cell r="J682">
            <v>0</v>
          </cell>
          <cell r="K682">
            <v>1</v>
          </cell>
        </row>
        <row r="683">
          <cell r="A683">
            <v>93365303</v>
          </cell>
          <cell r="B683" t="str">
            <v>G1</v>
          </cell>
          <cell r="D683" t="str">
            <v>GES</v>
          </cell>
          <cell r="E683" t="str">
            <v>MG-C-03</v>
          </cell>
          <cell r="F683" t="str">
            <v>DEF CALOR FR</v>
          </cell>
          <cell r="G683" t="str">
            <v>GESTAMP</v>
          </cell>
          <cell r="H683">
            <v>130</v>
          </cell>
          <cell r="I683" t="str">
            <v>DOLLY</v>
          </cell>
          <cell r="J683">
            <v>0</v>
          </cell>
          <cell r="K683">
            <v>1</v>
          </cell>
        </row>
        <row r="684">
          <cell r="A684">
            <v>93377903</v>
          </cell>
          <cell r="B684" t="str">
            <v>G1</v>
          </cell>
          <cell r="D684" t="str">
            <v>CEVA</v>
          </cell>
          <cell r="E684" t="str">
            <v>MG-D-10</v>
          </cell>
          <cell r="F684" t="str">
            <v xml:space="preserve"> LANTERNA NG </v>
          </cell>
          <cell r="G684" t="str">
            <v xml:space="preserve">ARTEB </v>
          </cell>
          <cell r="H684">
            <v>30</v>
          </cell>
          <cell r="I684" t="str">
            <v>DOLLIE</v>
          </cell>
          <cell r="J684">
            <v>0</v>
          </cell>
          <cell r="K684" t="str">
            <v>PEND</v>
          </cell>
        </row>
        <row r="685">
          <cell r="A685">
            <v>93378435</v>
          </cell>
          <cell r="B685" t="str">
            <v>G1</v>
          </cell>
          <cell r="D685" t="str">
            <v>CEVA</v>
          </cell>
          <cell r="E685" t="str">
            <v>MG-A-05</v>
          </cell>
          <cell r="F685" t="str">
            <v>FENDER LE</v>
          </cell>
          <cell r="G685" t="str">
            <v>PELZER</v>
          </cell>
          <cell r="H685">
            <v>60</v>
          </cell>
          <cell r="I685" t="str">
            <v>CESTO</v>
          </cell>
          <cell r="J685">
            <v>1</v>
          </cell>
          <cell r="K685">
            <v>2</v>
          </cell>
        </row>
        <row r="686">
          <cell r="A686">
            <v>93378436</v>
          </cell>
          <cell r="B686" t="str">
            <v>G1</v>
          </cell>
          <cell r="D686" t="str">
            <v>PEL</v>
          </cell>
          <cell r="E686" t="str">
            <v>MG-A-02</v>
          </cell>
          <cell r="F686" t="str">
            <v>FENDER LD</v>
          </cell>
          <cell r="G686" t="str">
            <v>PELZER</v>
          </cell>
          <cell r="H686">
            <v>60</v>
          </cell>
          <cell r="I686" t="str">
            <v>CESTO</v>
          </cell>
          <cell r="J686">
            <v>1</v>
          </cell>
          <cell r="K686">
            <v>2</v>
          </cell>
        </row>
        <row r="687">
          <cell r="A687">
            <v>93381498</v>
          </cell>
          <cell r="B687" t="str">
            <v>G1</v>
          </cell>
          <cell r="D687" t="str">
            <v>CEVA</v>
          </cell>
          <cell r="E687" t="str">
            <v>MG-F-14</v>
          </cell>
          <cell r="F687" t="str">
            <v>TP CXRD LD PR</v>
          </cell>
          <cell r="G687" t="str">
            <v>INYLBRA</v>
          </cell>
          <cell r="H687">
            <v>60</v>
          </cell>
          <cell r="I687" t="str">
            <v>DOLLY</v>
          </cell>
          <cell r="J687">
            <v>0</v>
          </cell>
          <cell r="K687">
            <v>1</v>
          </cell>
        </row>
        <row r="688">
          <cell r="A688">
            <v>93381512</v>
          </cell>
          <cell r="B688" t="str">
            <v>G1</v>
          </cell>
          <cell r="D688" t="str">
            <v>CEVA</v>
          </cell>
          <cell r="E688" t="str">
            <v>MG-F-05</v>
          </cell>
          <cell r="F688" t="str">
            <v>GUARN PRISMA</v>
          </cell>
          <cell r="G688" t="str">
            <v>SAARGUMMI</v>
          </cell>
          <cell r="H688">
            <v>100</v>
          </cell>
          <cell r="I688" t="str">
            <v>ARTOK</v>
          </cell>
          <cell r="J688">
            <v>0</v>
          </cell>
          <cell r="K688">
            <v>1</v>
          </cell>
        </row>
        <row r="689">
          <cell r="A689">
            <v>93381532</v>
          </cell>
          <cell r="B689" t="str">
            <v>G1</v>
          </cell>
          <cell r="D689" t="str">
            <v>PEL</v>
          </cell>
          <cell r="E689" t="str">
            <v>MG-B-11</v>
          </cell>
          <cell r="F689" t="str">
            <v>SLIDER T/D PR</v>
          </cell>
          <cell r="G689" t="str">
            <v>PELZER</v>
          </cell>
          <cell r="H689">
            <v>150</v>
          </cell>
          <cell r="I689" t="str">
            <v>CESTO</v>
          </cell>
          <cell r="J689">
            <v>0</v>
          </cell>
          <cell r="K689">
            <v>1</v>
          </cell>
        </row>
        <row r="690">
          <cell r="A690">
            <v>93381533</v>
          </cell>
          <cell r="B690" t="str">
            <v>G1</v>
          </cell>
          <cell r="D690" t="str">
            <v>PEL</v>
          </cell>
          <cell r="E690" t="str">
            <v>MG-A-09</v>
          </cell>
          <cell r="F690" t="str">
            <v>SLIDER T/E PR</v>
          </cell>
          <cell r="G690" t="str">
            <v>PELZER</v>
          </cell>
          <cell r="H690">
            <v>150</v>
          </cell>
          <cell r="I690" t="str">
            <v>CESTO</v>
          </cell>
          <cell r="J690">
            <v>0</v>
          </cell>
          <cell r="K690">
            <v>1</v>
          </cell>
        </row>
        <row r="691">
          <cell r="A691">
            <v>93381899</v>
          </cell>
          <cell r="B691" t="str">
            <v>G1</v>
          </cell>
          <cell r="D691" t="str">
            <v>CEVA</v>
          </cell>
          <cell r="E691" t="str">
            <v>MG-E-11</v>
          </cell>
          <cell r="F691" t="str">
            <v xml:space="preserve"> LANTERNA PR</v>
          </cell>
          <cell r="G691" t="str">
            <v>ARTEB</v>
          </cell>
          <cell r="H691">
            <v>30</v>
          </cell>
          <cell r="I691" t="str">
            <v>DOLLY</v>
          </cell>
          <cell r="J691">
            <v>0</v>
          </cell>
          <cell r="K691" t="str">
            <v>PEND</v>
          </cell>
        </row>
        <row r="692">
          <cell r="A692">
            <v>93381899</v>
          </cell>
          <cell r="B692" t="str">
            <v>G1</v>
          </cell>
          <cell r="D692" t="str">
            <v>CEVA</v>
          </cell>
          <cell r="E692" t="str">
            <v>MG-E-11</v>
          </cell>
          <cell r="F692" t="str">
            <v xml:space="preserve"> LANTERNA PR</v>
          </cell>
          <cell r="G692" t="str">
            <v>ARTEB</v>
          </cell>
          <cell r="H692">
            <v>30</v>
          </cell>
          <cell r="I692" t="str">
            <v>DOLLY</v>
          </cell>
          <cell r="J692">
            <v>0</v>
          </cell>
          <cell r="K692" t="str">
            <v>PEND</v>
          </cell>
        </row>
        <row r="693">
          <cell r="A693">
            <v>94741951</v>
          </cell>
          <cell r="B693" t="str">
            <v>G1</v>
          </cell>
          <cell r="D693" t="str">
            <v>CEVA</v>
          </cell>
          <cell r="E693" t="str">
            <v>MG-C1-07</v>
          </cell>
          <cell r="F693" t="str">
            <v>CINTO 5PTA</v>
          </cell>
          <cell r="G693" t="str">
            <v>CHRIS</v>
          </cell>
          <cell r="H693" t="str">
            <v>114</v>
          </cell>
          <cell r="I693" t="str">
            <v>H20</v>
          </cell>
          <cell r="J693">
            <v>0</v>
          </cell>
          <cell r="K693">
            <v>1</v>
          </cell>
        </row>
        <row r="694">
          <cell r="A694">
            <v>93384682</v>
          </cell>
          <cell r="B694" t="str">
            <v>G1</v>
          </cell>
          <cell r="D694" t="str">
            <v>PEL</v>
          </cell>
          <cell r="E694" t="str">
            <v>MG-A-08</v>
          </cell>
          <cell r="F694" t="str">
            <v>PNL CURVÃO</v>
          </cell>
          <cell r="G694" t="str">
            <v>PELZER</v>
          </cell>
          <cell r="H694">
            <v>90</v>
          </cell>
          <cell r="I694" t="str">
            <v>CESTO</v>
          </cell>
          <cell r="J694">
            <v>0</v>
          </cell>
          <cell r="K694">
            <v>1</v>
          </cell>
        </row>
        <row r="695">
          <cell r="A695">
            <v>93384693</v>
          </cell>
          <cell r="B695" t="str">
            <v>G1</v>
          </cell>
          <cell r="D695" t="str">
            <v>PEL</v>
          </cell>
          <cell r="E695" t="str">
            <v>MG-C-03</v>
          </cell>
          <cell r="F695" t="str">
            <v>COL B INFERIOR</v>
          </cell>
          <cell r="G695" t="str">
            <v>PELZER</v>
          </cell>
          <cell r="H695">
            <v>60</v>
          </cell>
          <cell r="I695" t="str">
            <v>CESTO</v>
          </cell>
          <cell r="J695">
            <v>0</v>
          </cell>
          <cell r="K695">
            <v>1</v>
          </cell>
        </row>
        <row r="696">
          <cell r="A696">
            <v>93384716</v>
          </cell>
          <cell r="B696" t="str">
            <v>G1</v>
          </cell>
          <cell r="D696" t="str">
            <v>PEL</v>
          </cell>
          <cell r="E696" t="str">
            <v>MG-C-04</v>
          </cell>
          <cell r="F696" t="str">
            <v>COLUNA A</v>
          </cell>
          <cell r="G696" t="str">
            <v>PELZER</v>
          </cell>
          <cell r="H696">
            <v>60</v>
          </cell>
          <cell r="I696" t="str">
            <v>CESTO</v>
          </cell>
          <cell r="J696">
            <v>0</v>
          </cell>
          <cell r="K696">
            <v>1</v>
          </cell>
        </row>
        <row r="697">
          <cell r="A697">
            <v>93384737</v>
          </cell>
          <cell r="B697" t="str">
            <v>G1</v>
          </cell>
          <cell r="D697" t="str">
            <v>CEVA</v>
          </cell>
          <cell r="E697" t="str">
            <v>MG-C-05</v>
          </cell>
          <cell r="F697" t="str">
            <v>COL C INF 5P</v>
          </cell>
          <cell r="G697" t="str">
            <v>PELZER</v>
          </cell>
          <cell r="H697">
            <v>32</v>
          </cell>
          <cell r="I697" t="str">
            <v>DOLLY</v>
          </cell>
          <cell r="J697">
            <v>0</v>
          </cell>
          <cell r="K697">
            <v>1</v>
          </cell>
        </row>
        <row r="698">
          <cell r="A698">
            <v>93386110</v>
          </cell>
          <cell r="F698" t="str">
            <v>TAPETE 5P</v>
          </cell>
        </row>
        <row r="699">
          <cell r="A699">
            <v>93386141</v>
          </cell>
          <cell r="B699" t="str">
            <v>G1</v>
          </cell>
          <cell r="D699" t="str">
            <v>CEVA</v>
          </cell>
          <cell r="E699" t="str">
            <v>MG-A-13A</v>
          </cell>
          <cell r="F699" t="str">
            <v>ETIQUETA ADITIVO</v>
          </cell>
          <cell r="G699" t="str">
            <v>JL</v>
          </cell>
          <cell r="H699">
            <v>100</v>
          </cell>
          <cell r="I699">
            <v>2001</v>
          </cell>
          <cell r="J699">
            <v>0</v>
          </cell>
          <cell r="K699">
            <v>1</v>
          </cell>
        </row>
        <row r="700">
          <cell r="A700">
            <v>93386558</v>
          </cell>
          <cell r="B700" t="str">
            <v>G1</v>
          </cell>
          <cell r="D700" t="str">
            <v>CEVA</v>
          </cell>
          <cell r="E700" t="str">
            <v>MG-C-06</v>
          </cell>
          <cell r="F700" t="str">
            <v>TAP CXRDLD</v>
          </cell>
          <cell r="G700" t="str">
            <v>INYLBRA</v>
          </cell>
          <cell r="H700">
            <v>60</v>
          </cell>
          <cell r="I700" t="str">
            <v>0C354016</v>
          </cell>
          <cell r="J700">
            <v>0</v>
          </cell>
          <cell r="K700">
            <v>1</v>
          </cell>
        </row>
        <row r="701">
          <cell r="A701">
            <v>93386561</v>
          </cell>
          <cell r="B701" t="str">
            <v>G1</v>
          </cell>
          <cell r="D701" t="str">
            <v>CEVA</v>
          </cell>
          <cell r="E701" t="str">
            <v>MG-C-06</v>
          </cell>
          <cell r="F701" t="str">
            <v>TAP CXRDLE</v>
          </cell>
          <cell r="G701" t="str">
            <v>INYLBRA</v>
          </cell>
          <cell r="H701">
            <v>60</v>
          </cell>
          <cell r="I701" t="str">
            <v>0C354016</v>
          </cell>
          <cell r="J701">
            <v>0</v>
          </cell>
          <cell r="K701">
            <v>1</v>
          </cell>
        </row>
        <row r="702">
          <cell r="A702">
            <v>93399887</v>
          </cell>
          <cell r="C702" t="str">
            <v>PF</v>
          </cell>
          <cell r="D702" t="str">
            <v>CEVA</v>
          </cell>
          <cell r="E702" t="str">
            <v>PTO USO</v>
          </cell>
          <cell r="F702" t="str">
            <v>EIXO TRASEIRO</v>
          </cell>
          <cell r="G702" t="str">
            <v xml:space="preserve"> DELPHI</v>
          </cell>
          <cell r="H702">
            <v>10</v>
          </cell>
          <cell r="I702" t="str">
            <v>DOLLIE</v>
          </cell>
          <cell r="J702">
            <v>0</v>
          </cell>
          <cell r="K702" t="str">
            <v>ON SITE</v>
          </cell>
          <cell r="M702" t="str">
            <v>F23</v>
          </cell>
          <cell r="N702">
            <v>2</v>
          </cell>
          <cell r="O702">
            <v>1</v>
          </cell>
          <cell r="P702">
            <v>2</v>
          </cell>
        </row>
        <row r="703">
          <cell r="A703">
            <v>94701047</v>
          </cell>
          <cell r="B703" t="str">
            <v>G1</v>
          </cell>
          <cell r="D703" t="str">
            <v>CEVA</v>
          </cell>
          <cell r="E703" t="str">
            <v>ÁREA TRANSF.</v>
          </cell>
          <cell r="F703" t="str">
            <v>P. PCTE PRISMA</v>
          </cell>
          <cell r="G703" t="str">
            <v>RIETER AUT B</v>
          </cell>
          <cell r="H703">
            <v>40</v>
          </cell>
          <cell r="I703" t="str">
            <v>DOLLY</v>
          </cell>
          <cell r="J703">
            <v>1</v>
          </cell>
          <cell r="K703">
            <v>2</v>
          </cell>
        </row>
        <row r="704">
          <cell r="A704">
            <v>94765288</v>
          </cell>
          <cell r="B704" t="str">
            <v>G1</v>
          </cell>
          <cell r="D704" t="str">
            <v>CEVA</v>
          </cell>
          <cell r="E704" t="str">
            <v>MG-A-02</v>
          </cell>
          <cell r="F704" t="str">
            <v>BATERIA 42AH</v>
          </cell>
          <cell r="G704" t="str">
            <v>JOHNSON CONT</v>
          </cell>
          <cell r="H704">
            <v>75</v>
          </cell>
          <cell r="I704" t="str">
            <v>PALLET</v>
          </cell>
          <cell r="J704">
            <v>0</v>
          </cell>
          <cell r="K704">
            <v>1</v>
          </cell>
        </row>
        <row r="705">
          <cell r="A705">
            <v>94701921</v>
          </cell>
          <cell r="B705" t="str">
            <v>G1</v>
          </cell>
          <cell r="D705" t="str">
            <v>CEVA</v>
          </cell>
          <cell r="E705" t="str">
            <v>MG-B-02</v>
          </cell>
          <cell r="F705" t="str">
            <v>FILTRO 1.0</v>
          </cell>
          <cell r="G705" t="str">
            <v>MANN</v>
          </cell>
          <cell r="H705">
            <v>130</v>
          </cell>
          <cell r="I705" t="str">
            <v>H20</v>
          </cell>
          <cell r="J705">
            <v>0</v>
          </cell>
          <cell r="K705">
            <v>1</v>
          </cell>
        </row>
        <row r="706">
          <cell r="A706">
            <v>94702086</v>
          </cell>
          <cell r="B706" t="str">
            <v>G1</v>
          </cell>
          <cell r="D706" t="str">
            <v>CEVA</v>
          </cell>
          <cell r="E706" t="str">
            <v>PT - USO</v>
          </cell>
          <cell r="F706" t="str">
            <v>SUSP LE PR RG</v>
          </cell>
          <cell r="G706" t="str">
            <v>DELPHI</v>
          </cell>
          <cell r="H706">
            <v>1</v>
          </cell>
          <cell r="I706" t="str">
            <v>DOLLY</v>
          </cell>
          <cell r="J706">
            <v>0</v>
          </cell>
        </row>
        <row r="707">
          <cell r="A707">
            <v>94702087</v>
          </cell>
          <cell r="B707" t="str">
            <v>G1</v>
          </cell>
          <cell r="D707" t="str">
            <v>CEVA</v>
          </cell>
          <cell r="E707" t="str">
            <v>PT - USO</v>
          </cell>
          <cell r="F707" t="str">
            <v>SUSP LD PR RG</v>
          </cell>
          <cell r="G707" t="str">
            <v>DELPHI</v>
          </cell>
          <cell r="H707">
            <v>1</v>
          </cell>
          <cell r="I707" t="str">
            <v>DOLLY</v>
          </cell>
          <cell r="J707">
            <v>0</v>
          </cell>
        </row>
        <row r="708">
          <cell r="A708">
            <v>94702088</v>
          </cell>
          <cell r="B708" t="str">
            <v>G1</v>
          </cell>
          <cell r="D708" t="str">
            <v>CEVA</v>
          </cell>
          <cell r="E708" t="str">
            <v>PT - USO</v>
          </cell>
          <cell r="F708" t="str">
            <v>SUSP LE PR RH</v>
          </cell>
          <cell r="G708" t="str">
            <v>DELPHI</v>
          </cell>
          <cell r="H708">
            <v>1</v>
          </cell>
          <cell r="I708" t="str">
            <v>DOLLY</v>
          </cell>
          <cell r="J708">
            <v>0</v>
          </cell>
        </row>
        <row r="709">
          <cell r="A709">
            <v>94702089</v>
          </cell>
          <cell r="B709" t="str">
            <v>G1</v>
          </cell>
          <cell r="D709" t="str">
            <v>CEVA</v>
          </cell>
          <cell r="E709" t="str">
            <v>PT - USO</v>
          </cell>
          <cell r="F709" t="str">
            <v>SUSP LD PR RH</v>
          </cell>
          <cell r="G709" t="str">
            <v>DELPHI</v>
          </cell>
          <cell r="H709">
            <v>1</v>
          </cell>
          <cell r="I709" t="str">
            <v>DOLLY</v>
          </cell>
          <cell r="J709">
            <v>0</v>
          </cell>
        </row>
        <row r="710">
          <cell r="A710">
            <v>94705475</v>
          </cell>
          <cell r="B710" t="str">
            <v>G1</v>
          </cell>
          <cell r="D710" t="str">
            <v>CEVA</v>
          </cell>
          <cell r="E710" t="str">
            <v>ÁREA TRANSF.</v>
          </cell>
          <cell r="F710" t="str">
            <v>ISOL CURVÃO</v>
          </cell>
          <cell r="G710" t="str">
            <v>RIETER</v>
          </cell>
          <cell r="H710">
            <v>280</v>
          </cell>
          <cell r="I710" t="str">
            <v>DOLLY</v>
          </cell>
          <cell r="J710">
            <v>0</v>
          </cell>
          <cell r="K710">
            <v>1</v>
          </cell>
        </row>
        <row r="711">
          <cell r="A711">
            <v>94706430</v>
          </cell>
          <cell r="B711" t="str">
            <v>G1</v>
          </cell>
          <cell r="D711" t="str">
            <v>CEVA</v>
          </cell>
          <cell r="F711" t="str">
            <v>MANUAL EXPORT</v>
          </cell>
          <cell r="G711" t="str">
            <v>25217D</v>
          </cell>
          <cell r="I711">
            <v>2004</v>
          </cell>
          <cell r="J711">
            <v>0</v>
          </cell>
        </row>
        <row r="712">
          <cell r="A712">
            <v>94706433</v>
          </cell>
          <cell r="B712" t="str">
            <v>G1</v>
          </cell>
          <cell r="D712" t="str">
            <v>CEVA</v>
          </cell>
          <cell r="F712" t="str">
            <v>SUPLEMENTO NG</v>
          </cell>
          <cell r="G712" t="str">
            <v>PANCROM INDU</v>
          </cell>
          <cell r="I712">
            <v>2004</v>
          </cell>
          <cell r="J712">
            <v>0</v>
          </cell>
        </row>
        <row r="713">
          <cell r="A713">
            <v>94708681</v>
          </cell>
          <cell r="B713" t="str">
            <v>G1</v>
          </cell>
          <cell r="D713" t="str">
            <v>CEVA</v>
          </cell>
          <cell r="F713" t="str">
            <v>SELADOR-SU</v>
          </cell>
          <cell r="G713" t="str">
            <v>KK - MGOC</v>
          </cell>
          <cell r="J713">
            <v>0</v>
          </cell>
        </row>
        <row r="714">
          <cell r="A714">
            <v>94710007</v>
          </cell>
          <cell r="B714" t="str">
            <v>G1</v>
          </cell>
          <cell r="D714" t="str">
            <v>CEVA</v>
          </cell>
          <cell r="F714" t="str">
            <v>SUPLEMENTO PRISMA</v>
          </cell>
          <cell r="G714" t="str">
            <v>PANCROM INDU</v>
          </cell>
          <cell r="I714">
            <v>2004</v>
          </cell>
          <cell r="J714">
            <v>0</v>
          </cell>
        </row>
        <row r="715">
          <cell r="A715">
            <v>94710082</v>
          </cell>
          <cell r="B715" t="str">
            <v>G1</v>
          </cell>
          <cell r="D715" t="str">
            <v>CEVA</v>
          </cell>
          <cell r="E715" t="str">
            <v>MG-B-04</v>
          </cell>
          <cell r="F715" t="str">
            <v>COL C C/ AUTO FALANTE</v>
          </cell>
          <cell r="G715" t="str">
            <v>PELZER</v>
          </cell>
          <cell r="H715">
            <v>15</v>
          </cell>
          <cell r="I715" t="str">
            <v>RACK</v>
          </cell>
          <cell r="J715">
            <v>0</v>
          </cell>
          <cell r="K715">
            <v>1</v>
          </cell>
        </row>
        <row r="716">
          <cell r="A716">
            <v>94711449</v>
          </cell>
          <cell r="B716" t="str">
            <v>KK</v>
          </cell>
          <cell r="D716" t="str">
            <v>CEVA</v>
          </cell>
          <cell r="F716" t="str">
            <v>TANQUE CJ-</v>
          </cell>
          <cell r="G716" t="str">
            <v>IPA-SOPLAST</v>
          </cell>
          <cell r="H716">
            <v>10</v>
          </cell>
          <cell r="I716" t="str">
            <v>DOLLY</v>
          </cell>
          <cell r="J716">
            <v>0</v>
          </cell>
          <cell r="K716" t="str">
            <v>PEND</v>
          </cell>
        </row>
        <row r="717">
          <cell r="A717" t="str">
            <v xml:space="preserve"> 94715539</v>
          </cell>
          <cell r="B717" t="str">
            <v>G1</v>
          </cell>
          <cell r="C717" t="str">
            <v>PF</v>
          </cell>
          <cell r="D717" t="str">
            <v>CEVA</v>
          </cell>
          <cell r="E717" t="str">
            <v>MG-B-17C</v>
          </cell>
          <cell r="F717" t="str">
            <v>TRAV CAB ACEL</v>
          </cell>
          <cell r="G717" t="str">
            <v xml:space="preserve"> TRANSTECHNOL</v>
          </cell>
          <cell r="H717">
            <v>700</v>
          </cell>
          <cell r="I717">
            <v>2001</v>
          </cell>
          <cell r="J717">
            <v>0</v>
          </cell>
          <cell r="K717">
            <v>1</v>
          </cell>
          <cell r="M717" t="str">
            <v>F23</v>
          </cell>
          <cell r="N717">
            <v>1</v>
          </cell>
          <cell r="O717">
            <v>1</v>
          </cell>
          <cell r="P717">
            <v>2</v>
          </cell>
        </row>
        <row r="718">
          <cell r="A718">
            <v>94719581</v>
          </cell>
          <cell r="B718" t="str">
            <v>G1</v>
          </cell>
          <cell r="D718" t="str">
            <v>CEVA</v>
          </cell>
          <cell r="E718" t="str">
            <v>MG-A-14C</v>
          </cell>
          <cell r="F718" t="str">
            <v>PARAFUSO-S</v>
          </cell>
          <cell r="G718" t="str">
            <v>CONTINENTAL</v>
          </cell>
          <cell r="H718">
            <v>4000</v>
          </cell>
          <cell r="I718">
            <v>2001</v>
          </cell>
          <cell r="J718">
            <v>0</v>
          </cell>
          <cell r="K718">
            <v>1</v>
          </cell>
        </row>
        <row r="719">
          <cell r="A719">
            <v>94735186</v>
          </cell>
          <cell r="B719" t="str">
            <v>G1</v>
          </cell>
          <cell r="D719" t="str">
            <v>CEVA</v>
          </cell>
          <cell r="E719" t="str">
            <v>MG-B-10</v>
          </cell>
          <cell r="F719" t="str">
            <v xml:space="preserve"> PNL LAT SUPER</v>
          </cell>
          <cell r="G719" t="str">
            <v>PELZER</v>
          </cell>
          <cell r="H719">
            <v>15</v>
          </cell>
          <cell r="I719" t="str">
            <v>RACK</v>
          </cell>
          <cell r="J719">
            <v>0</v>
          </cell>
          <cell r="K719">
            <v>1</v>
          </cell>
        </row>
        <row r="720">
          <cell r="A720">
            <v>94735550</v>
          </cell>
          <cell r="B720" t="str">
            <v>G1</v>
          </cell>
          <cell r="D720" t="str">
            <v>PEL</v>
          </cell>
          <cell r="E720" t="str">
            <v>MG</v>
          </cell>
          <cell r="F720" t="str">
            <v>LATERAL CURVÃO DARK</v>
          </cell>
          <cell r="G720" t="str">
            <v>PELZER</v>
          </cell>
          <cell r="H720">
            <v>90</v>
          </cell>
          <cell r="I720" t="str">
            <v>CESTO</v>
          </cell>
          <cell r="J720">
            <v>0</v>
          </cell>
          <cell r="K720">
            <v>1</v>
          </cell>
        </row>
        <row r="721">
          <cell r="A721">
            <v>94736683</v>
          </cell>
          <cell r="F721" t="str">
            <v xml:space="preserve">TAPETE 5 PORTAS </v>
          </cell>
        </row>
        <row r="722">
          <cell r="A722">
            <v>94738898</v>
          </cell>
          <cell r="B722" t="str">
            <v>G1</v>
          </cell>
          <cell r="D722" t="str">
            <v>CEVA</v>
          </cell>
          <cell r="E722" t="str">
            <v>MG-A-</v>
          </cell>
          <cell r="F722" t="str">
            <v>MANUAL PRISMA</v>
          </cell>
          <cell r="G722" t="str">
            <v>PANCROM INDU</v>
          </cell>
          <cell r="H722">
            <v>40</v>
          </cell>
          <cell r="I722">
            <v>2004</v>
          </cell>
          <cell r="J722">
            <v>80</v>
          </cell>
          <cell r="K722">
            <v>800</v>
          </cell>
        </row>
        <row r="723">
          <cell r="A723">
            <v>94760370</v>
          </cell>
          <cell r="B723" t="str">
            <v>G1</v>
          </cell>
          <cell r="D723" t="str">
            <v>CEVA</v>
          </cell>
          <cell r="E723" t="str">
            <v>MG-A-17</v>
          </cell>
          <cell r="F723" t="str">
            <v>PNL LAT LIFE</v>
          </cell>
          <cell r="G723" t="str">
            <v>PELZER</v>
          </cell>
          <cell r="H723">
            <v>15</v>
          </cell>
          <cell r="I723" t="str">
            <v>RACK</v>
          </cell>
          <cell r="J723">
            <v>1</v>
          </cell>
          <cell r="K723">
            <v>3</v>
          </cell>
        </row>
        <row r="724">
          <cell r="A724">
            <v>94761651</v>
          </cell>
          <cell r="B724" t="str">
            <v>G1</v>
          </cell>
          <cell r="D724" t="str">
            <v>CEVA</v>
          </cell>
          <cell r="E724" t="str">
            <v>MG-D-03</v>
          </cell>
          <cell r="F724" t="str">
            <v>MANUAL NG</v>
          </cell>
          <cell r="G724" t="str">
            <v>PANCROM INDU</v>
          </cell>
          <cell r="H724">
            <v>40</v>
          </cell>
          <cell r="I724">
            <v>2004</v>
          </cell>
          <cell r="J724" t="str">
            <v>5CXs</v>
          </cell>
          <cell r="K724" t="str">
            <v>25CXs</v>
          </cell>
        </row>
        <row r="725">
          <cell r="A725" t="str">
            <v>93254997/8</v>
          </cell>
          <cell r="B725" t="str">
            <v>G1</v>
          </cell>
          <cell r="D725" t="str">
            <v>CEVA</v>
          </cell>
          <cell r="E725" t="str">
            <v>ÁREA TRANSF.</v>
          </cell>
          <cell r="F725" t="str">
            <v>ISOL. COL B 3P</v>
          </cell>
          <cell r="G725" t="str">
            <v>RIETER AUT B</v>
          </cell>
          <cell r="H725">
            <v>100</v>
          </cell>
          <cell r="I725" t="str">
            <v>DOLLY</v>
          </cell>
          <cell r="J725">
            <v>0</v>
          </cell>
          <cell r="K725">
            <v>1</v>
          </cell>
        </row>
        <row r="726">
          <cell r="A726" t="str">
            <v>93337193/4</v>
          </cell>
          <cell r="B726" t="str">
            <v>G1</v>
          </cell>
          <cell r="D726" t="str">
            <v>CEVA</v>
          </cell>
          <cell r="E726" t="str">
            <v>ÁREA TRANSF.</v>
          </cell>
          <cell r="F726" t="str">
            <v>DASH SUPER</v>
          </cell>
          <cell r="G726" t="str">
            <v>RIETER AUT B</v>
          </cell>
          <cell r="H726">
            <v>20</v>
          </cell>
          <cell r="I726" t="str">
            <v>DOLLY</v>
          </cell>
          <cell r="J726">
            <v>1</v>
          </cell>
          <cell r="K726">
            <v>2</v>
          </cell>
        </row>
        <row r="727">
          <cell r="A727" t="str">
            <v>93365302/3</v>
          </cell>
          <cell r="B727" t="str">
            <v>G1</v>
          </cell>
          <cell r="D727" t="str">
            <v>GES</v>
          </cell>
          <cell r="E727" t="str">
            <v>ÁREA TRANSF.</v>
          </cell>
          <cell r="F727" t="str">
            <v xml:space="preserve">DEFLETOR CALOR </v>
          </cell>
          <cell r="G727" t="str">
            <v>GESTAMP</v>
          </cell>
          <cell r="H727">
            <v>130</v>
          </cell>
          <cell r="I727" t="str">
            <v>DOLLY</v>
          </cell>
          <cell r="J727">
            <v>0</v>
          </cell>
          <cell r="K727">
            <v>1</v>
          </cell>
        </row>
        <row r="728">
          <cell r="A728" t="str">
            <v>SEQUENCIADO</v>
          </cell>
          <cell r="B728" t="str">
            <v>G1</v>
          </cell>
          <cell r="D728" t="str">
            <v>CEVA</v>
          </cell>
          <cell r="F728" t="str">
            <v>CHICOTES</v>
          </cell>
          <cell r="G728" t="str">
            <v>YAZAKI</v>
          </cell>
          <cell r="J728">
            <v>0</v>
          </cell>
          <cell r="K728" t="str">
            <v>PEND</v>
          </cell>
        </row>
        <row r="729">
          <cell r="A729" t="str">
            <v>SEQUENCIADO</v>
          </cell>
          <cell r="B729" t="str">
            <v>G1</v>
          </cell>
          <cell r="D729" t="str">
            <v>CEVA</v>
          </cell>
          <cell r="E729" t="str">
            <v>LEAR</v>
          </cell>
          <cell r="F729" t="str">
            <v>FORRO DE TETO</v>
          </cell>
          <cell r="G729" t="str">
            <v>LEAR</v>
          </cell>
          <cell r="H729">
            <v>10</v>
          </cell>
          <cell r="I729" t="str">
            <v>DOLLY</v>
          </cell>
          <cell r="J729">
            <v>0</v>
          </cell>
        </row>
        <row r="730">
          <cell r="A730">
            <v>94734482</v>
          </cell>
          <cell r="F730" t="str">
            <v>MOLD TPA TRAS</v>
          </cell>
        </row>
        <row r="731">
          <cell r="A731">
            <v>94775789</v>
          </cell>
          <cell r="F731" t="str">
            <v>BARRA CROMADA PR (EMB. VAZIA)</v>
          </cell>
        </row>
        <row r="732">
          <cell r="A732" t="str">
            <v>BUFFER</v>
          </cell>
          <cell r="F732" t="str">
            <v>BUFFER DE PORTINHOLAS</v>
          </cell>
        </row>
        <row r="733">
          <cell r="A733" t="str">
            <v>93377946*</v>
          </cell>
          <cell r="B733" t="str">
            <v>G1</v>
          </cell>
          <cell r="D733" t="str">
            <v>CEVA</v>
          </cell>
          <cell r="E733" t="str">
            <v>MG-E-14</v>
          </cell>
          <cell r="F733" t="str">
            <v>JG CHAVES CELTA</v>
          </cell>
          <cell r="G733" t="str">
            <v>VALEOBR</v>
          </cell>
          <cell r="H733">
            <v>15</v>
          </cell>
          <cell r="I733">
            <v>2004</v>
          </cell>
          <cell r="J733">
            <v>1</v>
          </cell>
          <cell r="K733">
            <v>4</v>
          </cell>
          <cell r="L733" t="str">
            <v>19103E-M2</v>
          </cell>
        </row>
        <row r="734">
          <cell r="A734" t="str">
            <v>94714898*</v>
          </cell>
          <cell r="B734" t="str">
            <v>G1</v>
          </cell>
          <cell r="D734" t="str">
            <v>CEVA</v>
          </cell>
          <cell r="E734" t="str">
            <v>MG-E-16</v>
          </cell>
          <cell r="F734" t="str">
            <v>CILINDRO K</v>
          </cell>
          <cell r="G734" t="str">
            <v>VALEOBR</v>
          </cell>
          <cell r="H734">
            <v>15</v>
          </cell>
          <cell r="I734">
            <v>2004</v>
          </cell>
          <cell r="J734">
            <v>1</v>
          </cell>
          <cell r="K734">
            <v>4</v>
          </cell>
          <cell r="L734" t="str">
            <v>19103E-M2</v>
          </cell>
        </row>
        <row r="735">
          <cell r="A735" t="str">
            <v>90225953*</v>
          </cell>
          <cell r="B735" t="str">
            <v>G1</v>
          </cell>
          <cell r="C735" t="str">
            <v>SJ</v>
          </cell>
          <cell r="D735" t="str">
            <v>CEVA</v>
          </cell>
          <cell r="E735" t="str">
            <v>ÁREA TRANSF.</v>
          </cell>
          <cell r="F735" t="str">
            <v>FITA ISOLANTE</v>
          </cell>
          <cell r="G735" t="str">
            <v>RIETER</v>
          </cell>
          <cell r="H735">
            <v>100</v>
          </cell>
          <cell r="I735">
            <v>2001</v>
          </cell>
          <cell r="J735">
            <v>1</v>
          </cell>
          <cell r="K735">
            <v>4</v>
          </cell>
          <cell r="L735" t="str">
            <v>CAB.CERA</v>
          </cell>
          <cell r="M735" t="str">
            <v>F24</v>
          </cell>
          <cell r="N735">
            <v>1</v>
          </cell>
          <cell r="O735">
            <v>1</v>
          </cell>
          <cell r="P735">
            <v>2</v>
          </cell>
        </row>
        <row r="736">
          <cell r="A736">
            <v>9148419</v>
          </cell>
          <cell r="B736" t="str">
            <v>G1</v>
          </cell>
          <cell r="D736" t="str">
            <v>CEVA</v>
          </cell>
          <cell r="F736" t="str">
            <v>ET. TAMPÃO DASH</v>
          </cell>
          <cell r="G736" t="str">
            <v>TESA CONVERT</v>
          </cell>
          <cell r="H736">
            <v>18000</v>
          </cell>
          <cell r="I736" t="str">
            <v>CXPAPEL</v>
          </cell>
          <cell r="J736">
            <v>1</v>
          </cell>
          <cell r="K736">
            <v>2</v>
          </cell>
          <cell r="L736" t="str">
            <v>CAB.CERA</v>
          </cell>
        </row>
        <row r="737">
          <cell r="A737" t="str">
            <v>93252605.</v>
          </cell>
          <cell r="B737" t="str">
            <v>G1</v>
          </cell>
          <cell r="C737" t="str">
            <v>CEVA</v>
          </cell>
          <cell r="D737" t="str">
            <v>CEVA</v>
          </cell>
          <cell r="E737" t="str">
            <v>GA</v>
          </cell>
          <cell r="F737" t="str">
            <v>ESPACADOR 5P</v>
          </cell>
          <cell r="G737" t="str">
            <v>SCORPIOS</v>
          </cell>
          <cell r="H737">
            <v>500</v>
          </cell>
          <cell r="I737">
            <v>2001</v>
          </cell>
          <cell r="J737">
            <v>0</v>
          </cell>
          <cell r="K737">
            <v>3</v>
          </cell>
          <cell r="L737" t="str">
            <v>19120E</v>
          </cell>
        </row>
        <row r="738">
          <cell r="A738" t="str">
            <v>93267831.</v>
          </cell>
          <cell r="B738" t="str">
            <v>G1</v>
          </cell>
          <cell r="C738" t="str">
            <v>CEVA</v>
          </cell>
          <cell r="D738" t="str">
            <v>CEVA</v>
          </cell>
          <cell r="E738" t="str">
            <v>GA</v>
          </cell>
          <cell r="F738" t="str">
            <v>ESPACADOR 3P</v>
          </cell>
          <cell r="G738" t="str">
            <v>SCORPIOS</v>
          </cell>
          <cell r="H738">
            <v>300</v>
          </cell>
          <cell r="I738">
            <v>2001</v>
          </cell>
          <cell r="J738">
            <v>0</v>
          </cell>
          <cell r="K738">
            <v>4</v>
          </cell>
          <cell r="L738" t="str">
            <v>19120E</v>
          </cell>
          <cell r="N738">
            <v>1</v>
          </cell>
        </row>
        <row r="739">
          <cell r="A739">
            <v>52046112</v>
          </cell>
          <cell r="F739" t="str">
            <v>MOD. CJ CONTR CARROC</v>
          </cell>
        </row>
        <row r="740">
          <cell r="A740">
            <v>52046113</v>
          </cell>
          <cell r="F740" t="str">
            <v>MOD. CJ CONTR CARROC</v>
          </cell>
        </row>
        <row r="741">
          <cell r="A741">
            <v>96943591</v>
          </cell>
          <cell r="E741" t="str">
            <v>GA</v>
          </cell>
          <cell r="F741" t="str">
            <v>SUPORTE-MCC</v>
          </cell>
          <cell r="G741" t="str">
            <v>CHUNIL</v>
          </cell>
          <cell r="H741">
            <v>150</v>
          </cell>
          <cell r="J741">
            <v>0</v>
          </cell>
          <cell r="K741">
            <v>2</v>
          </cell>
          <cell r="L741" t="str">
            <v>SPS-IN</v>
          </cell>
        </row>
        <row r="742">
          <cell r="A742">
            <v>13585757</v>
          </cell>
          <cell r="F742" t="str">
            <v>AJUSTADOR CJ-GUIA CINTO OMBRO</v>
          </cell>
        </row>
        <row r="743">
          <cell r="A743">
            <v>94760031</v>
          </cell>
          <cell r="F743" t="str">
            <v>CINTO CJ-OMBRO/MOTR</v>
          </cell>
        </row>
        <row r="744">
          <cell r="A744">
            <v>96861440</v>
          </cell>
          <cell r="F744" t="str">
            <v>ENTRADA CJ-AR</v>
          </cell>
        </row>
        <row r="745">
          <cell r="A745">
            <v>96954604</v>
          </cell>
          <cell r="F745" t="str">
            <v>GUIA-LOC PNL/INST</v>
          </cell>
        </row>
        <row r="746">
          <cell r="A746">
            <v>13583413</v>
          </cell>
          <cell r="F746" t="str">
            <v>MOD. CJ DIAGN E SEN LIM INFL</v>
          </cell>
        </row>
        <row r="747">
          <cell r="A747">
            <v>94760048</v>
          </cell>
          <cell r="F747" t="str">
            <v>CINTO CJ-CTR BCO/TRAS</v>
          </cell>
        </row>
        <row r="748">
          <cell r="A748">
            <v>13408251</v>
          </cell>
          <cell r="F748" t="str">
            <v>MODULE ASM PA (SENSOR EST.)</v>
          </cell>
        </row>
        <row r="749">
          <cell r="A749">
            <v>94760033</v>
          </cell>
          <cell r="F749" t="str">
            <v>FIVELA CJ-CINTO BCO/TRAS</v>
          </cell>
        </row>
        <row r="750">
          <cell r="A750">
            <v>24579142</v>
          </cell>
          <cell r="F750" t="str">
            <v>RESERV. CJ COMB.INICIO FRIO</v>
          </cell>
        </row>
        <row r="751">
          <cell r="A751">
            <v>94750347</v>
          </cell>
          <cell r="F751" t="str">
            <v>CABO CJ NEG BAT</v>
          </cell>
        </row>
        <row r="752">
          <cell r="A752">
            <v>95164487</v>
          </cell>
          <cell r="F752" t="str">
            <v>COXIM CJ-MOTOR</v>
          </cell>
        </row>
        <row r="753">
          <cell r="A753">
            <v>95032352</v>
          </cell>
          <cell r="F753" t="str">
            <v>COXIM CJ-TRAS</v>
          </cell>
        </row>
        <row r="754">
          <cell r="A754">
            <v>94746965</v>
          </cell>
          <cell r="F754" t="str">
            <v>GUIA CJ-COB P/ CHQ DIANT</v>
          </cell>
        </row>
        <row r="755">
          <cell r="A755">
            <v>94746964</v>
          </cell>
          <cell r="F755" t="str">
            <v>GUIA CJ-COB P/ CHQ DIANT</v>
          </cell>
        </row>
        <row r="756">
          <cell r="A756">
            <v>96887805</v>
          </cell>
          <cell r="F756" t="str">
            <v>MANG. CJ RESERV. CIL/MEST EMB</v>
          </cell>
        </row>
        <row r="757">
          <cell r="A757">
            <v>94748089</v>
          </cell>
          <cell r="F757" t="str">
            <v>MANGUEIRA BOOSTER</v>
          </cell>
        </row>
        <row r="758">
          <cell r="A758">
            <v>94748917</v>
          </cell>
          <cell r="F758" t="str">
            <v>TRANSMISSÃO CJ- LIMP P/B</v>
          </cell>
        </row>
        <row r="759">
          <cell r="A759">
            <v>52038401</v>
          </cell>
          <cell r="F759" t="str">
            <v>ACIONADOR CJ FECH T/ELEVTR</v>
          </cell>
        </row>
        <row r="760">
          <cell r="A760">
            <v>94760050</v>
          </cell>
          <cell r="F760" t="str">
            <v>CINTO CJ OMBRO BCO/TRAS</v>
          </cell>
        </row>
        <row r="761">
          <cell r="A761">
            <v>94760049</v>
          </cell>
          <cell r="F761" t="str">
            <v>CINTO CJ OMBRO BCO/TRAS</v>
          </cell>
        </row>
        <row r="762">
          <cell r="A762">
            <v>13500199</v>
          </cell>
          <cell r="F762" t="str">
            <v>COBERTURA TRVA T/ELEVTR</v>
          </cell>
        </row>
        <row r="763">
          <cell r="A763">
            <v>13290272</v>
          </cell>
          <cell r="F763" t="str">
            <v>DOBRADIÇA CJ ENC. BCO/TRAS</v>
          </cell>
        </row>
        <row r="764">
          <cell r="A764">
            <v>52047681</v>
          </cell>
          <cell r="F764" t="str">
            <v>LANT. CJ-FR MANT ALTA (BRAKE LIGHT)</v>
          </cell>
        </row>
        <row r="765">
          <cell r="A765">
            <v>52048214</v>
          </cell>
          <cell r="F765" t="str">
            <v>MAÇANETA-PUXE INT T/ELEVTR</v>
          </cell>
        </row>
        <row r="766">
          <cell r="A766">
            <v>52035976</v>
          </cell>
          <cell r="F766" t="str">
            <v>MOTOR CJ.-LIMP JAN/TR</v>
          </cell>
        </row>
        <row r="767">
          <cell r="A767">
            <v>13579113</v>
          </cell>
          <cell r="F767" t="str">
            <v>TRAVA CJ.-T/ELEVTR</v>
          </cell>
        </row>
        <row r="768">
          <cell r="A768">
            <v>13502348</v>
          </cell>
          <cell r="F768" t="str">
            <v>VALV. CJ-ALIV PRESS. PNL EXT.TRAS.</v>
          </cell>
        </row>
        <row r="769">
          <cell r="A769">
            <v>94765469</v>
          </cell>
          <cell r="F769" t="str">
            <v>CINTO CJ-OMBRO BCO/TRAS</v>
          </cell>
          <cell r="J769">
            <v>1</v>
          </cell>
          <cell r="K769">
            <v>2</v>
          </cell>
          <cell r="L769" t="str">
            <v>SPS-PM</v>
          </cell>
        </row>
        <row r="770">
          <cell r="A770">
            <v>94765470</v>
          </cell>
          <cell r="F770" t="str">
            <v>CINTO CJ-OMBRO BCO/TRAS</v>
          </cell>
          <cell r="J770">
            <v>1</v>
          </cell>
          <cell r="K770">
            <v>2</v>
          </cell>
          <cell r="L770" t="str">
            <v>SPS-PM</v>
          </cell>
        </row>
        <row r="771">
          <cell r="A771">
            <v>13501991</v>
          </cell>
          <cell r="F771" t="str">
            <v>COBERT.-TRVA TAMPA CMPT/TR</v>
          </cell>
        </row>
        <row r="772">
          <cell r="A772">
            <v>20940115</v>
          </cell>
          <cell r="F772" t="str">
            <v>CUNHA CJ. T/ELEVTR(T/ELEVTR LAT)</v>
          </cell>
        </row>
        <row r="773">
          <cell r="A773">
            <v>20914393</v>
          </cell>
          <cell r="F773" t="str">
            <v>CUNHA CJ. TAMPA CMPT/TR</v>
          </cell>
        </row>
        <row r="774">
          <cell r="A774">
            <v>94744003</v>
          </cell>
          <cell r="E774" t="str">
            <v>GA</v>
          </cell>
          <cell r="F774" t="str">
            <v>(BRAKE LIGHT)</v>
          </cell>
          <cell r="G774" t="str">
            <v xml:space="preserve">ARTEB 
</v>
          </cell>
          <cell r="H774">
            <v>60</v>
          </cell>
          <cell r="J774">
            <v>0</v>
          </cell>
          <cell r="K774">
            <v>2</v>
          </cell>
          <cell r="L774" t="str">
            <v>SPS-PM</v>
          </cell>
        </row>
        <row r="775">
          <cell r="A775">
            <v>13501988</v>
          </cell>
          <cell r="F775" t="str">
            <v>TRAVA CJ-TAMPA CMPT/TR</v>
          </cell>
        </row>
        <row r="776">
          <cell r="A776">
            <v>25185838</v>
          </cell>
          <cell r="E776" t="str">
            <v>GA</v>
          </cell>
          <cell r="F776" t="str">
            <v>PIPE ASM-CLU</v>
          </cell>
          <cell r="G776" t="str">
            <v>FTE INDUSTRI</v>
          </cell>
          <cell r="H776">
            <v>150</v>
          </cell>
          <cell r="J776">
            <v>0</v>
          </cell>
          <cell r="K776">
            <v>2</v>
          </cell>
          <cell r="L776" t="str">
            <v>SPS-CD</v>
          </cell>
        </row>
        <row r="777">
          <cell r="A777" t="str">
            <v>90225953-</v>
          </cell>
          <cell r="B777" t="str">
            <v>G1</v>
          </cell>
          <cell r="C777" t="str">
            <v>CEVA</v>
          </cell>
          <cell r="D777" t="str">
            <v>CEVA</v>
          </cell>
          <cell r="E777" t="str">
            <v>AREA DE TRANS</v>
          </cell>
          <cell r="F777" t="str">
            <v>FITA ISOLANTE</v>
          </cell>
          <cell r="G777" t="str">
            <v>RIETER</v>
          </cell>
          <cell r="H777">
            <v>100</v>
          </cell>
          <cell r="I777">
            <v>2001</v>
          </cell>
          <cell r="J777">
            <v>1</v>
          </cell>
          <cell r="K777">
            <v>4</v>
          </cell>
          <cell r="L777" t="str">
            <v>SPS-CD-M3</v>
          </cell>
          <cell r="N777">
            <v>1</v>
          </cell>
          <cell r="O777">
            <v>2</v>
          </cell>
        </row>
        <row r="778">
          <cell r="A778">
            <v>12639692</v>
          </cell>
          <cell r="B778" t="str">
            <v>G1</v>
          </cell>
          <cell r="D778" t="str">
            <v>CEVA</v>
          </cell>
          <cell r="E778" t="str">
            <v>CRIB</v>
          </cell>
          <cell r="F778" t="str">
            <v>SENSOR DE OXIGÊNIO(ONIX)</v>
          </cell>
          <cell r="G778" t="str">
            <v xml:space="preserve">NGK
</v>
          </cell>
          <cell r="H778">
            <v>120</v>
          </cell>
          <cell r="I778" t="str">
            <v>CXPAPEL</v>
          </cell>
          <cell r="J778">
            <v>0</v>
          </cell>
          <cell r="K778">
            <v>4</v>
          </cell>
          <cell r="L778" t="str">
            <v>25211E</v>
          </cell>
        </row>
        <row r="779">
          <cell r="A779">
            <v>13575339</v>
          </cell>
          <cell r="B779" t="str">
            <v>KK</v>
          </cell>
          <cell r="D779" t="str">
            <v>CEVA</v>
          </cell>
          <cell r="E779" t="str">
            <v>CCM</v>
          </cell>
          <cell r="F779" t="str">
            <v>LUZ DE PLACA</v>
          </cell>
          <cell r="G779" t="str">
            <v>OLBA BRAS</v>
          </cell>
          <cell r="H779">
            <v>128</v>
          </cell>
          <cell r="I779" t="str">
            <v>CXPAPEL</v>
          </cell>
          <cell r="J779">
            <v>1</v>
          </cell>
          <cell r="K779">
            <v>4</v>
          </cell>
          <cell r="L779" t="str">
            <v>BUMPER</v>
          </cell>
        </row>
        <row r="780">
          <cell r="A780">
            <v>52019140</v>
          </cell>
          <cell r="B780" t="str">
            <v>KK</v>
          </cell>
          <cell r="D780" t="str">
            <v>CEVA</v>
          </cell>
          <cell r="E780" t="str">
            <v>CCM</v>
          </cell>
          <cell r="F780" t="str">
            <v>CHICOTES</v>
          </cell>
          <cell r="G780" t="str">
            <v>LEAR DO BRAS</v>
          </cell>
          <cell r="H780">
            <v>20</v>
          </cell>
          <cell r="I780" t="str">
            <v>CXPAPEL</v>
          </cell>
          <cell r="J780">
            <v>1</v>
          </cell>
          <cell r="K780">
            <v>4</v>
          </cell>
          <cell r="L780" t="str">
            <v>BUMPER</v>
          </cell>
        </row>
        <row r="781">
          <cell r="A781">
            <v>52019544</v>
          </cell>
          <cell r="B781" t="str">
            <v>KK</v>
          </cell>
          <cell r="D781" t="str">
            <v>CEVA</v>
          </cell>
          <cell r="E781" t="str">
            <v>CCM</v>
          </cell>
          <cell r="F781" t="str">
            <v>SENSOR DE ESTACIONAMENTO</v>
          </cell>
          <cell r="G781" t="str">
            <v>BOSCH</v>
          </cell>
          <cell r="H781">
            <v>30</v>
          </cell>
          <cell r="I781" t="str">
            <v>CXPAPEL</v>
          </cell>
          <cell r="J781">
            <v>1</v>
          </cell>
          <cell r="K781">
            <v>4</v>
          </cell>
          <cell r="L781" t="str">
            <v>BUMPER</v>
          </cell>
        </row>
        <row r="782">
          <cell r="A782">
            <v>52037793</v>
          </cell>
          <cell r="B782" t="str">
            <v>KK</v>
          </cell>
          <cell r="D782" t="str">
            <v>CEVA</v>
          </cell>
          <cell r="E782" t="str">
            <v>CCM</v>
          </cell>
          <cell r="F782" t="str">
            <v>SOBRANCELHA CROM.DIR</v>
          </cell>
          <cell r="G782" t="str">
            <v>JIAXING</v>
          </cell>
          <cell r="H782">
            <v>90</v>
          </cell>
          <cell r="I782" t="str">
            <v>CXPAPEL</v>
          </cell>
          <cell r="J782">
            <v>1</v>
          </cell>
          <cell r="K782">
            <v>4</v>
          </cell>
          <cell r="L782" t="str">
            <v>BUMPER</v>
          </cell>
        </row>
        <row r="783">
          <cell r="A783">
            <v>52037795</v>
          </cell>
          <cell r="B783" t="str">
            <v>KK</v>
          </cell>
          <cell r="D783" t="str">
            <v>CEVA</v>
          </cell>
          <cell r="E783" t="str">
            <v>CCM</v>
          </cell>
          <cell r="F783" t="str">
            <v>SOBRANCELHA CROM.ESQ</v>
          </cell>
          <cell r="G783" t="str">
            <v>JIAXING</v>
          </cell>
          <cell r="H783">
            <v>90</v>
          </cell>
          <cell r="I783" t="str">
            <v>CXPAPEL</v>
          </cell>
          <cell r="J783">
            <v>1</v>
          </cell>
          <cell r="K783">
            <v>4</v>
          </cell>
          <cell r="L783" t="str">
            <v>BUMPER</v>
          </cell>
        </row>
        <row r="784">
          <cell r="A784">
            <v>52047306</v>
          </cell>
          <cell r="B784" t="str">
            <v>KK</v>
          </cell>
          <cell r="D784" t="str">
            <v>CEVA</v>
          </cell>
          <cell r="E784" t="str">
            <v>CCM</v>
          </cell>
          <cell r="F784" t="str">
            <v>INSERTO CROMADO INF.</v>
          </cell>
          <cell r="G784" t="str">
            <v>JIAXING</v>
          </cell>
          <cell r="H784">
            <v>100</v>
          </cell>
          <cell r="I784" t="str">
            <v>CXPAPEL</v>
          </cell>
          <cell r="J784">
            <v>1</v>
          </cell>
          <cell r="K784">
            <v>3</v>
          </cell>
          <cell r="L784" t="str">
            <v>BUMPER</v>
          </cell>
        </row>
        <row r="785">
          <cell r="A785">
            <v>52037800</v>
          </cell>
          <cell r="B785" t="str">
            <v>KK</v>
          </cell>
          <cell r="D785" t="str">
            <v>CEVA</v>
          </cell>
          <cell r="E785" t="str">
            <v>CCM</v>
          </cell>
          <cell r="F785" t="str">
            <v>INSERTO CROMADO SUP.</v>
          </cell>
          <cell r="G785" t="str">
            <v>JIAXING</v>
          </cell>
          <cell r="H785">
            <v>100</v>
          </cell>
          <cell r="I785" t="str">
            <v>CXPAPEL</v>
          </cell>
          <cell r="J785">
            <v>1</v>
          </cell>
          <cell r="K785">
            <v>3</v>
          </cell>
          <cell r="L785" t="str">
            <v>BUMPER</v>
          </cell>
        </row>
        <row r="786">
          <cell r="A786">
            <v>94747945</v>
          </cell>
          <cell r="B786" t="str">
            <v>KK</v>
          </cell>
          <cell r="D786" t="str">
            <v>PELZER</v>
          </cell>
          <cell r="E786" t="str">
            <v>CCM</v>
          </cell>
          <cell r="F786" t="str">
            <v>TRASEIRO LT</v>
          </cell>
          <cell r="G786" t="str">
            <v>PELZER</v>
          </cell>
          <cell r="H786">
            <v>8</v>
          </cell>
          <cell r="I786" t="str">
            <v>RACK</v>
          </cell>
          <cell r="J786">
            <v>8</v>
          </cell>
          <cell r="K786">
            <v>20</v>
          </cell>
          <cell r="L786" t="str">
            <v>BUMPER</v>
          </cell>
        </row>
        <row r="787">
          <cell r="A787">
            <v>52047312</v>
          </cell>
          <cell r="B787" t="str">
            <v>KK</v>
          </cell>
          <cell r="D787" t="str">
            <v>PELZER</v>
          </cell>
          <cell r="E787" t="str">
            <v>CCM</v>
          </cell>
          <cell r="F787" t="str">
            <v>GRADE INF LT</v>
          </cell>
          <cell r="G787" t="str">
            <v>PELZER</v>
          </cell>
          <cell r="H787">
            <v>30</v>
          </cell>
          <cell r="I787" t="str">
            <v>RACK</v>
          </cell>
          <cell r="J787">
            <v>2</v>
          </cell>
          <cell r="K787">
            <v>4</v>
          </cell>
          <cell r="L787" t="str">
            <v>BUMPER</v>
          </cell>
        </row>
        <row r="788">
          <cell r="A788">
            <v>52047313</v>
          </cell>
          <cell r="B788" t="str">
            <v>KK</v>
          </cell>
          <cell r="D788" t="str">
            <v>PELZER</v>
          </cell>
          <cell r="E788" t="str">
            <v>CCM</v>
          </cell>
          <cell r="F788" t="str">
            <v>GRADE SUP LS</v>
          </cell>
          <cell r="G788" t="str">
            <v>PELZER</v>
          </cell>
          <cell r="H788">
            <v>30</v>
          </cell>
          <cell r="I788" t="str">
            <v>RACK</v>
          </cell>
          <cell r="J788">
            <v>2</v>
          </cell>
          <cell r="K788">
            <v>4</v>
          </cell>
          <cell r="L788" t="str">
            <v>BUMPER</v>
          </cell>
        </row>
        <row r="789">
          <cell r="A789">
            <v>52047315</v>
          </cell>
          <cell r="B789" t="str">
            <v>KK</v>
          </cell>
          <cell r="D789" t="str">
            <v>PELZER</v>
          </cell>
          <cell r="E789" t="str">
            <v>CCM</v>
          </cell>
          <cell r="F789" t="str">
            <v>GRADE SUP LT</v>
          </cell>
          <cell r="G789" t="str">
            <v>PELZER</v>
          </cell>
          <cell r="H789">
            <v>30</v>
          </cell>
          <cell r="I789" t="str">
            <v>RACK</v>
          </cell>
          <cell r="J789">
            <v>2</v>
          </cell>
          <cell r="K789">
            <v>4</v>
          </cell>
          <cell r="L789" t="str">
            <v>BUMPER</v>
          </cell>
        </row>
        <row r="790">
          <cell r="A790">
            <v>52047316</v>
          </cell>
          <cell r="B790" t="str">
            <v>KK</v>
          </cell>
          <cell r="D790" t="str">
            <v>PELZER</v>
          </cell>
          <cell r="E790" t="str">
            <v>CCM</v>
          </cell>
          <cell r="F790" t="str">
            <v>GRADE SUP LS</v>
          </cell>
          <cell r="G790" t="str">
            <v>PELZER</v>
          </cell>
          <cell r="H790">
            <v>30</v>
          </cell>
          <cell r="I790" t="str">
            <v>RACK</v>
          </cell>
          <cell r="J790">
            <v>2</v>
          </cell>
          <cell r="K790">
            <v>4</v>
          </cell>
          <cell r="L790" t="str">
            <v>BUMPER</v>
          </cell>
        </row>
        <row r="791">
          <cell r="A791">
            <v>52047309</v>
          </cell>
          <cell r="B791" t="str">
            <v>KK</v>
          </cell>
          <cell r="D791" t="str">
            <v>PELZER</v>
          </cell>
          <cell r="E791" t="str">
            <v>CCM</v>
          </cell>
          <cell r="F791" t="str">
            <v>GRADE S/ FOG</v>
          </cell>
          <cell r="G791" t="str">
            <v>PELZER</v>
          </cell>
          <cell r="H791">
            <v>16</v>
          </cell>
          <cell r="I791" t="str">
            <v>RACK</v>
          </cell>
          <cell r="J791">
            <v>2</v>
          </cell>
          <cell r="K791">
            <v>4</v>
          </cell>
          <cell r="L791" t="str">
            <v>BUMPER</v>
          </cell>
        </row>
        <row r="792">
          <cell r="A792">
            <v>52047308</v>
          </cell>
          <cell r="B792" t="str">
            <v>KK</v>
          </cell>
          <cell r="D792" t="str">
            <v>PELZER</v>
          </cell>
          <cell r="E792" t="str">
            <v>CCM</v>
          </cell>
          <cell r="F792" t="str">
            <v>GRADE C/ FOG</v>
          </cell>
          <cell r="G792" t="str">
            <v>PELZER</v>
          </cell>
          <cell r="H792">
            <v>16</v>
          </cell>
          <cell r="I792" t="str">
            <v>RACK</v>
          </cell>
          <cell r="J792">
            <v>2</v>
          </cell>
          <cell r="K792">
            <v>4</v>
          </cell>
          <cell r="L792" t="str">
            <v>BUMPER</v>
          </cell>
        </row>
        <row r="793">
          <cell r="A793">
            <v>94747898</v>
          </cell>
          <cell r="B793" t="str">
            <v>KK</v>
          </cell>
          <cell r="D793" t="str">
            <v>CEVA</v>
          </cell>
          <cell r="E793" t="str">
            <v>CCM</v>
          </cell>
          <cell r="F793" t="str">
            <v>BOW TIE</v>
          </cell>
          <cell r="G793" t="str">
            <v>POLYPLASTIC</v>
          </cell>
          <cell r="H793">
            <v>40</v>
          </cell>
          <cell r="I793" t="str">
            <v>CXPAPEL</v>
          </cell>
          <cell r="J793">
            <v>1</v>
          </cell>
          <cell r="K793">
            <v>6</v>
          </cell>
          <cell r="L793" t="str">
            <v>BUMPER</v>
          </cell>
        </row>
        <row r="794">
          <cell r="A794">
            <v>94769838</v>
          </cell>
          <cell r="B794" t="str">
            <v>KK</v>
          </cell>
          <cell r="D794" t="str">
            <v>CEVA</v>
          </cell>
          <cell r="E794" t="str">
            <v>CCM</v>
          </cell>
          <cell r="F794" t="str">
            <v>CHICOTES</v>
          </cell>
          <cell r="G794" t="str">
            <v>LEAR</v>
          </cell>
          <cell r="H794">
            <v>200</v>
          </cell>
          <cell r="I794">
            <v>2002</v>
          </cell>
          <cell r="J794">
            <v>1</v>
          </cell>
          <cell r="K794">
            <v>4</v>
          </cell>
          <cell r="L794" t="str">
            <v>BUMPER</v>
          </cell>
        </row>
        <row r="795">
          <cell r="A795">
            <v>96830991</v>
          </cell>
          <cell r="B795" t="str">
            <v>KK</v>
          </cell>
          <cell r="D795" t="str">
            <v>CEVA</v>
          </cell>
          <cell r="E795" t="str">
            <v>CCM</v>
          </cell>
          <cell r="F795" t="str">
            <v>FAROLETE</v>
          </cell>
          <cell r="G795" t="str">
            <v>VISTEON</v>
          </cell>
          <cell r="H795">
            <v>8</v>
          </cell>
          <cell r="I795" t="str">
            <v>CXPAPEL</v>
          </cell>
          <cell r="J795">
            <v>1</v>
          </cell>
          <cell r="K795">
            <v>4</v>
          </cell>
          <cell r="L795" t="str">
            <v>BUMPER</v>
          </cell>
        </row>
        <row r="796">
          <cell r="A796">
            <v>96830992</v>
          </cell>
          <cell r="B796" t="str">
            <v>KK</v>
          </cell>
          <cell r="D796" t="str">
            <v>CEVA</v>
          </cell>
          <cell r="E796" t="str">
            <v>CCM</v>
          </cell>
          <cell r="F796" t="str">
            <v>FAROLETE</v>
          </cell>
          <cell r="G796" t="str">
            <v>VISTEON</v>
          </cell>
          <cell r="H796">
            <v>8</v>
          </cell>
          <cell r="I796" t="str">
            <v>CXPAPEL</v>
          </cell>
          <cell r="J796">
            <v>1</v>
          </cell>
          <cell r="K796">
            <v>4</v>
          </cell>
          <cell r="L796" t="str">
            <v>BUMPER</v>
          </cell>
        </row>
        <row r="797">
          <cell r="A797">
            <v>12654172</v>
          </cell>
          <cell r="B797" t="str">
            <v>GA</v>
          </cell>
          <cell r="D797" t="str">
            <v>CEVA</v>
          </cell>
          <cell r="E797" t="str">
            <v>CCSM</v>
          </cell>
          <cell r="F797" t="str">
            <v>MODULE ASM-EN</v>
          </cell>
          <cell r="G797" t="str">
            <v>HITACHI AUTO</v>
          </cell>
          <cell r="H797" t="str">
            <v>30</v>
          </cell>
          <cell r="I797" t="str">
            <v>CXPAPEL</v>
          </cell>
          <cell r="J797">
            <v>1</v>
          </cell>
          <cell r="K797">
            <v>2</v>
          </cell>
          <cell r="L797" t="str">
            <v>25511D-M1</v>
          </cell>
        </row>
        <row r="798">
          <cell r="A798">
            <v>52049131</v>
          </cell>
          <cell r="B798" t="str">
            <v>GA</v>
          </cell>
          <cell r="D798" t="str">
            <v>CEVA</v>
          </cell>
          <cell r="E798" t="str">
            <v>PELZER</v>
          </cell>
          <cell r="F798" t="str">
            <v>PORTIN. HATCH ONIX</v>
          </cell>
          <cell r="G798" t="str">
            <v>PELZER</v>
          </cell>
          <cell r="H798">
            <v>30</v>
          </cell>
          <cell r="I798" t="str">
            <v>KLT2004</v>
          </cell>
          <cell r="J798">
            <v>1</v>
          </cell>
          <cell r="K798">
            <v>3</v>
          </cell>
          <cell r="L798" t="str">
            <v>15204-PIT</v>
          </cell>
        </row>
        <row r="799">
          <cell r="A799">
            <v>52049134</v>
          </cell>
          <cell r="B799" t="str">
            <v>GA</v>
          </cell>
          <cell r="D799" t="str">
            <v>CEVA</v>
          </cell>
          <cell r="E799" t="str">
            <v>PELZER</v>
          </cell>
          <cell r="F799" t="str">
            <v>PORTIN. SEDAN ONIX</v>
          </cell>
          <cell r="G799" t="str">
            <v>PELZER</v>
          </cell>
          <cell r="H799">
            <v>30</v>
          </cell>
          <cell r="I799" t="str">
            <v>KLT2004</v>
          </cell>
          <cell r="J799">
            <v>1</v>
          </cell>
          <cell r="K799">
            <v>3</v>
          </cell>
          <cell r="L799" t="str">
            <v>15204-PIT</v>
          </cell>
        </row>
        <row r="800">
          <cell r="A800">
            <v>52048089</v>
          </cell>
          <cell r="B800" t="str">
            <v>GA</v>
          </cell>
          <cell r="D800" t="str">
            <v>CEVA</v>
          </cell>
          <cell r="E800" t="str">
            <v>CCSM</v>
          </cell>
          <cell r="F800" t="str">
            <v>Trilho teto HB</v>
          </cell>
          <cell r="G800" t="str">
            <v>COOPER</v>
          </cell>
          <cell r="H800" t="str">
            <v>80</v>
          </cell>
          <cell r="I800" t="str">
            <v>CXPAPEL</v>
          </cell>
          <cell r="J800">
            <v>1</v>
          </cell>
          <cell r="K800">
            <v>2</v>
          </cell>
          <cell r="L800" t="str">
            <v>25523E</v>
          </cell>
        </row>
        <row r="801">
          <cell r="A801">
            <v>94763088</v>
          </cell>
          <cell r="B801" t="str">
            <v>GA</v>
          </cell>
          <cell r="C801" t="str">
            <v>CEVA</v>
          </cell>
          <cell r="D801" t="str">
            <v>CEVA</v>
          </cell>
          <cell r="E801" t="str">
            <v>CCSM</v>
          </cell>
          <cell r="F801" t="str">
            <v>Trilho teto Sedam LD</v>
          </cell>
          <cell r="G801" t="str">
            <v>COOPER</v>
          </cell>
          <cell r="H801" t="str">
            <v xml:space="preserve"> 80</v>
          </cell>
          <cell r="I801" t="str">
            <v>CXPAPEL</v>
          </cell>
          <cell r="J801">
            <v>1</v>
          </cell>
          <cell r="K801">
            <v>2</v>
          </cell>
          <cell r="L801" t="str">
            <v>25523E</v>
          </cell>
        </row>
        <row r="802">
          <cell r="A802">
            <v>94748978</v>
          </cell>
          <cell r="B802" t="str">
            <v>GA</v>
          </cell>
          <cell r="C802" t="str">
            <v>CEVA</v>
          </cell>
          <cell r="D802" t="str">
            <v>CEVA</v>
          </cell>
          <cell r="E802" t="str">
            <v>CCSM</v>
          </cell>
          <cell r="F802" t="str">
            <v>LIMP.DIANTEIRO LD</v>
          </cell>
          <cell r="G802" t="str">
            <v>DYNA</v>
          </cell>
          <cell r="H802">
            <v>100</v>
          </cell>
          <cell r="I802" t="str">
            <v>CXPAPEL</v>
          </cell>
          <cell r="J802">
            <v>1</v>
          </cell>
          <cell r="K802">
            <v>2</v>
          </cell>
          <cell r="L802" t="str">
            <v>25526E</v>
          </cell>
        </row>
        <row r="803">
          <cell r="A803">
            <v>94748977</v>
          </cell>
          <cell r="B803" t="str">
            <v>GA</v>
          </cell>
          <cell r="C803" t="str">
            <v>CEVA</v>
          </cell>
          <cell r="D803" t="str">
            <v>CEVA</v>
          </cell>
          <cell r="E803" t="str">
            <v>CCSM</v>
          </cell>
          <cell r="F803" t="str">
            <v>LIMP.DIANTEIRO LE</v>
          </cell>
          <cell r="G803" t="str">
            <v>DYNA</v>
          </cell>
          <cell r="H803">
            <v>100</v>
          </cell>
          <cell r="I803" t="str">
            <v>CXPAPEL</v>
          </cell>
          <cell r="J803">
            <v>1</v>
          </cell>
          <cell r="K803">
            <v>2</v>
          </cell>
          <cell r="L803" t="str">
            <v>25526E</v>
          </cell>
        </row>
        <row r="804">
          <cell r="A804">
            <v>24403251</v>
          </cell>
          <cell r="B804" t="str">
            <v>GA</v>
          </cell>
          <cell r="D804" t="str">
            <v>CEVA</v>
          </cell>
          <cell r="E804" t="str">
            <v>CCSM</v>
          </cell>
          <cell r="F804" t="str">
            <v>TAMPÃO TRASEIRO</v>
          </cell>
          <cell r="G804" t="str">
            <v>A RAYMON</v>
          </cell>
          <cell r="H804" t="str">
            <v>500</v>
          </cell>
          <cell r="I804">
            <v>2001</v>
          </cell>
          <cell r="J804">
            <v>1</v>
          </cell>
          <cell r="K804">
            <v>2</v>
          </cell>
          <cell r="L804" t="str">
            <v>CAB.CERA</v>
          </cell>
        </row>
        <row r="805">
          <cell r="A805">
            <v>94747902</v>
          </cell>
          <cell r="B805" t="str">
            <v>GA</v>
          </cell>
          <cell r="D805" t="str">
            <v>CEVA</v>
          </cell>
          <cell r="E805" t="str">
            <v xml:space="preserve">CCSM </v>
          </cell>
          <cell r="F805" t="str">
            <v>EMBLEMA CJ-TAMPA CMPT/TR</v>
          </cell>
          <cell r="G805" t="str">
            <v>POLYPLASTIC</v>
          </cell>
          <cell r="H805" t="str">
            <v>60</v>
          </cell>
          <cell r="I805">
            <v>2001</v>
          </cell>
          <cell r="J805">
            <v>1</v>
          </cell>
          <cell r="K805">
            <v>2</v>
          </cell>
          <cell r="L805" t="str">
            <v>CAB.CERA</v>
          </cell>
        </row>
        <row r="806">
          <cell r="A806">
            <v>94747906</v>
          </cell>
          <cell r="B806" t="str">
            <v>GA</v>
          </cell>
          <cell r="D806" t="str">
            <v>CEVA</v>
          </cell>
          <cell r="E806" t="str">
            <v>CCSM</v>
          </cell>
          <cell r="F806" t="str">
            <v>BOW TIE TPA TRAS</v>
          </cell>
          <cell r="G806" t="str">
            <v>POLYPLASTIC</v>
          </cell>
          <cell r="H806" t="str">
            <v>60</v>
          </cell>
          <cell r="I806">
            <v>2001</v>
          </cell>
          <cell r="J806">
            <v>1</v>
          </cell>
          <cell r="K806">
            <v>2</v>
          </cell>
          <cell r="L806" t="str">
            <v>CAB.CERA</v>
          </cell>
        </row>
        <row r="807">
          <cell r="A807">
            <v>52017147</v>
          </cell>
          <cell r="B807" t="str">
            <v>GA</v>
          </cell>
          <cell r="D807" t="str">
            <v>CEVA</v>
          </cell>
          <cell r="E807" t="str">
            <v>CCSM</v>
          </cell>
          <cell r="F807" t="str">
            <v>EMBLEMA LS ONIX</v>
          </cell>
          <cell r="G807" t="str">
            <v>ZANINI</v>
          </cell>
          <cell r="H807" t="str">
            <v>250</v>
          </cell>
          <cell r="I807">
            <v>2001</v>
          </cell>
          <cell r="J807">
            <v>1</v>
          </cell>
          <cell r="K807">
            <v>2</v>
          </cell>
          <cell r="L807" t="str">
            <v>CAB.CERA</v>
          </cell>
        </row>
        <row r="808">
          <cell r="A808">
            <v>94706854</v>
          </cell>
          <cell r="B808" t="str">
            <v>GA</v>
          </cell>
          <cell r="D808" t="str">
            <v>CEVA</v>
          </cell>
          <cell r="E808" t="str">
            <v>CCSM</v>
          </cell>
          <cell r="F808" t="str">
            <v xml:space="preserve">PLACA CJ-NOME T/ELEVTR     </v>
          </cell>
          <cell r="G808" t="str">
            <v>JIAXING</v>
          </cell>
          <cell r="H808" t="str">
            <v>1000</v>
          </cell>
          <cell r="I808">
            <v>2001</v>
          </cell>
          <cell r="J808">
            <v>1</v>
          </cell>
          <cell r="K808">
            <v>2</v>
          </cell>
          <cell r="L808" t="str">
            <v>CAB.CERA</v>
          </cell>
        </row>
        <row r="809">
          <cell r="A809">
            <v>52017146</v>
          </cell>
          <cell r="B809" t="str">
            <v>GA</v>
          </cell>
          <cell r="D809" t="str">
            <v>CEVA</v>
          </cell>
          <cell r="E809" t="str">
            <v>CCSM</v>
          </cell>
          <cell r="F809" t="str">
            <v>EMBLEMA ONIX LTZ</v>
          </cell>
          <cell r="G809" t="str">
            <v>ZANINI</v>
          </cell>
          <cell r="H809" t="str">
            <v>250</v>
          </cell>
          <cell r="I809">
            <v>2001</v>
          </cell>
          <cell r="J809">
            <v>1</v>
          </cell>
          <cell r="K809">
            <v>2</v>
          </cell>
          <cell r="L809" t="str">
            <v>CAB.CERA</v>
          </cell>
        </row>
        <row r="810">
          <cell r="A810">
            <v>94747905</v>
          </cell>
          <cell r="B810" t="str">
            <v>GA</v>
          </cell>
          <cell r="D810" t="str">
            <v>CEVA</v>
          </cell>
          <cell r="E810" t="str">
            <v>CCSM</v>
          </cell>
          <cell r="F810" t="str">
            <v xml:space="preserve">PLACA CJ-NOME T/ELEVTR            </v>
          </cell>
          <cell r="G810" t="str">
            <v>ZANINI</v>
          </cell>
          <cell r="H810" t="str">
            <v>120</v>
          </cell>
          <cell r="I810">
            <v>2001</v>
          </cell>
          <cell r="J810">
            <v>1</v>
          </cell>
          <cell r="K810">
            <v>2</v>
          </cell>
          <cell r="L810" t="str">
            <v>CAB.CERA</v>
          </cell>
        </row>
        <row r="811">
          <cell r="A811">
            <v>94749539</v>
          </cell>
          <cell r="B811" t="str">
            <v>GA</v>
          </cell>
          <cell r="D811" t="str">
            <v>CEVA</v>
          </cell>
          <cell r="E811" t="str">
            <v>CCSM</v>
          </cell>
          <cell r="F811" t="str">
            <v>MANG AR QUENTE</v>
          </cell>
          <cell r="G811" t="str">
            <v>HBA HUTCHINS</v>
          </cell>
          <cell r="H811" t="str">
            <v>99</v>
          </cell>
          <cell r="I811" t="str">
            <v>CXPAPEL</v>
          </cell>
          <cell r="J811">
            <v>1</v>
          </cell>
          <cell r="K811">
            <v>3</v>
          </cell>
          <cell r="L811" t="str">
            <v>25506D</v>
          </cell>
        </row>
        <row r="812">
          <cell r="A812">
            <v>94730872</v>
          </cell>
          <cell r="B812" t="str">
            <v>GA</v>
          </cell>
          <cell r="D812" t="str">
            <v>CEVA</v>
          </cell>
          <cell r="E812" t="str">
            <v>CCSM</v>
          </cell>
          <cell r="F812" t="str">
            <v>MANG RADIADOR</v>
          </cell>
          <cell r="G812" t="str">
            <v>HBA HUTCHINS</v>
          </cell>
          <cell r="H812" t="str">
            <v>60</v>
          </cell>
          <cell r="I812" t="str">
            <v>CXPAPEL</v>
          </cell>
          <cell r="J812">
            <v>1</v>
          </cell>
          <cell r="K812">
            <v>4</v>
          </cell>
          <cell r="L812" t="str">
            <v>25506D</v>
          </cell>
        </row>
        <row r="813">
          <cell r="A813">
            <v>24581305</v>
          </cell>
          <cell r="B813" t="str">
            <v>GA</v>
          </cell>
          <cell r="D813" t="str">
            <v>CEVA</v>
          </cell>
          <cell r="E813" t="str">
            <v>CCSM</v>
          </cell>
          <cell r="F813" t="str">
            <v>ALV DE CÂMBIO</v>
          </cell>
          <cell r="G813" t="str">
            <v>SILA DO BRAS</v>
          </cell>
          <cell r="H813" t="str">
            <v>21</v>
          </cell>
          <cell r="I813" t="str">
            <v>ROPACK</v>
          </cell>
        </row>
        <row r="814">
          <cell r="A814">
            <v>52046029</v>
          </cell>
          <cell r="B814" t="str">
            <v>GA</v>
          </cell>
          <cell r="D814" t="str">
            <v>CEVA</v>
          </cell>
          <cell r="E814" t="str">
            <v>CCSM</v>
          </cell>
          <cell r="F814" t="str">
            <v>CHICOTE</v>
          </cell>
          <cell r="L814" t="str">
            <v>SPS</v>
          </cell>
        </row>
        <row r="815">
          <cell r="A815">
            <v>24581304</v>
          </cell>
          <cell r="B815" t="str">
            <v>GA</v>
          </cell>
          <cell r="D815" t="str">
            <v>CEVA</v>
          </cell>
          <cell r="E815" t="str">
            <v>CCSM</v>
          </cell>
          <cell r="F815" t="str">
            <v>ALV DE CÂMBIO</v>
          </cell>
          <cell r="G815" t="str">
            <v>SILA DO BRAS</v>
          </cell>
          <cell r="L815" t="str">
            <v>SPS</v>
          </cell>
        </row>
        <row r="816">
          <cell r="A816">
            <v>94763087</v>
          </cell>
          <cell r="B816" t="str">
            <v>GA</v>
          </cell>
          <cell r="D816" t="str">
            <v>CEVA</v>
          </cell>
          <cell r="E816" t="str">
            <v>CCSM</v>
          </cell>
          <cell r="F816" t="str">
            <v>Trilho teto Sedam LE</v>
          </cell>
          <cell r="G816" t="str">
            <v>COOPER</v>
          </cell>
          <cell r="H816" t="str">
            <v>80</v>
          </cell>
          <cell r="I816" t="str">
            <v>CXPAPEL</v>
          </cell>
          <cell r="J816">
            <v>1</v>
          </cell>
          <cell r="K816">
            <v>2</v>
          </cell>
          <cell r="L816" t="str">
            <v>25523E-M2</v>
          </cell>
        </row>
        <row r="817">
          <cell r="A817">
            <v>52055274</v>
          </cell>
          <cell r="B817" t="str">
            <v>GA</v>
          </cell>
          <cell r="D817" t="str">
            <v>CEVA</v>
          </cell>
          <cell r="E817" t="str">
            <v>CCSM</v>
          </cell>
          <cell r="F817" t="str">
            <v>GUARNICAO MALA HATCH ONIX</v>
          </cell>
          <cell r="G817" t="str">
            <v>COOPER</v>
          </cell>
          <cell r="H817" t="str">
            <v>80</v>
          </cell>
          <cell r="I817" t="str">
            <v>ROPAK</v>
          </cell>
          <cell r="L817" t="str">
            <v>SPS Tras</v>
          </cell>
        </row>
        <row r="818">
          <cell r="A818">
            <v>52044593</v>
          </cell>
          <cell r="F818" t="str">
            <v>ALV FREIO ESTAC.</v>
          </cell>
        </row>
        <row r="819">
          <cell r="A819">
            <v>52056469</v>
          </cell>
          <cell r="F819" t="str">
            <v>GUARNICAO MALA SEDAN ONIX</v>
          </cell>
        </row>
        <row r="820">
          <cell r="A820">
            <v>94768282</v>
          </cell>
          <cell r="B820" t="str">
            <v>GA</v>
          </cell>
          <cell r="D820" t="str">
            <v>CEVA</v>
          </cell>
          <cell r="E820" t="str">
            <v>CCSM</v>
          </cell>
          <cell r="F820" t="str">
            <v>BOW TIE CELTA</v>
          </cell>
          <cell r="G820" t="str">
            <v>POLYPLASTIC</v>
          </cell>
          <cell r="H820" t="str">
            <v>40</v>
          </cell>
          <cell r="I820" t="str">
            <v>CXPAPEL</v>
          </cell>
          <cell r="J820">
            <v>1</v>
          </cell>
          <cell r="K820">
            <v>2</v>
          </cell>
          <cell r="L820" t="str">
            <v>BUMPER</v>
          </cell>
        </row>
        <row r="821">
          <cell r="A821">
            <v>52046607</v>
          </cell>
          <cell r="B821" t="str">
            <v>GA</v>
          </cell>
          <cell r="D821" t="str">
            <v>PELZER</v>
          </cell>
          <cell r="E821" t="str">
            <v>PELZER</v>
          </cell>
          <cell r="F821" t="str">
            <v>COL C INF LE HATCH</v>
          </cell>
        </row>
        <row r="822">
          <cell r="A822">
            <v>52056247</v>
          </cell>
          <cell r="B822" t="str">
            <v>GA</v>
          </cell>
          <cell r="D822" t="str">
            <v>CEVA</v>
          </cell>
          <cell r="E822" t="str">
            <v>CCSM</v>
          </cell>
          <cell r="F822" t="str">
            <v>CINTO LD</v>
          </cell>
        </row>
        <row r="823">
          <cell r="A823">
            <v>52043028</v>
          </cell>
          <cell r="B823" t="str">
            <v>GA</v>
          </cell>
          <cell r="D823" t="str">
            <v>PELZER</v>
          </cell>
          <cell r="E823" t="str">
            <v>PELZER</v>
          </cell>
          <cell r="F823" t="str">
            <v>ESCOR. DE CERVEJA</v>
          </cell>
        </row>
        <row r="824">
          <cell r="A824">
            <v>52057295</v>
          </cell>
          <cell r="B824" t="str">
            <v>GA</v>
          </cell>
          <cell r="C824" t="str">
            <v>PELZER</v>
          </cell>
          <cell r="D824" t="str">
            <v>PELZER</v>
          </cell>
          <cell r="F824" t="str">
            <v>COL C INF LD HATCH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Barras"/>
      <sheetName val="CDBarras (2)"/>
      <sheetName val="CDBarras (4)"/>
      <sheetName val="CDBarras (5)"/>
      <sheetName val="CDBarras aramado"/>
      <sheetName val="CDBarras PALLET"/>
      <sheetName val="aramado"/>
      <sheetName val="DADOS"/>
      <sheetName val="aramado teste "/>
      <sheetName val="NEW Kanban"/>
      <sheetName val="OLD Kanban"/>
      <sheetName val="Etq Aramado"/>
      <sheetName val="Etiqueta palete"/>
      <sheetName val="Kanban Excel - Odirlei - Revisã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2">
          <cell r="A2">
            <v>1</v>
          </cell>
          <cell r="B2" t="str">
            <v>90386432</v>
          </cell>
          <cell r="C2" t="str">
            <v>ESGUICHO C</v>
          </cell>
          <cell r="D2" t="str">
            <v>MINOMI-M3</v>
          </cell>
          <cell r="E2">
            <v>500</v>
          </cell>
          <cell r="F2" t="str">
            <v>CEV</v>
          </cell>
          <cell r="G2" t="str">
            <v>00002001</v>
          </cell>
          <cell r="H2" t="str">
            <v>MINOMI</v>
          </cell>
          <cell r="I2" t="str">
            <v>M03</v>
          </cell>
          <cell r="J2">
            <v>2</v>
          </cell>
          <cell r="K2" t="str">
            <v>ITW ESPANA SA</v>
          </cell>
          <cell r="L2" t="str">
            <v>G1</v>
          </cell>
        </row>
        <row r="3">
          <cell r="A3">
            <v>2</v>
          </cell>
          <cell r="B3" t="str">
            <v>90386432</v>
          </cell>
          <cell r="C3" t="str">
            <v>ESGUICHO C</v>
          </cell>
          <cell r="D3" t="str">
            <v>MINOMI-M1</v>
          </cell>
          <cell r="E3">
            <v>500</v>
          </cell>
          <cell r="F3" t="str">
            <v>CEV</v>
          </cell>
          <cell r="G3" t="str">
            <v>00002001</v>
          </cell>
          <cell r="H3" t="str">
            <v>MINOMI</v>
          </cell>
          <cell r="I3" t="str">
            <v>M01</v>
          </cell>
          <cell r="J3">
            <v>2</v>
          </cell>
          <cell r="K3" t="str">
            <v>ITW ESPANA SA</v>
          </cell>
          <cell r="L3" t="str">
            <v>G1</v>
          </cell>
        </row>
        <row r="4">
          <cell r="A4">
            <v>3</v>
          </cell>
          <cell r="B4" t="str">
            <v>94702485</v>
          </cell>
          <cell r="C4" t="str">
            <v>VALVULA SOLENOIDE</v>
          </cell>
          <cell r="D4" t="str">
            <v>19153D-M1</v>
          </cell>
          <cell r="E4">
            <v>32</v>
          </cell>
          <cell r="F4" t="str">
            <v>CEV</v>
          </cell>
          <cell r="G4" t="str">
            <v>00002004</v>
          </cell>
          <cell r="H4" t="str">
            <v>TRIM3</v>
          </cell>
          <cell r="I4" t="str">
            <v>M01</v>
          </cell>
          <cell r="J4">
            <v>4</v>
          </cell>
          <cell r="K4" t="str">
            <v>INDEBRÁS</v>
          </cell>
          <cell r="L4" t="str">
            <v>G1</v>
          </cell>
        </row>
        <row r="5">
          <cell r="A5">
            <v>4</v>
          </cell>
          <cell r="B5" t="str">
            <v>2591033</v>
          </cell>
          <cell r="C5" t="str">
            <v>VEDADOR BORRACHA</v>
          </cell>
          <cell r="D5" t="str">
            <v>19103E-M2</v>
          </cell>
          <cell r="E5">
            <v>3500</v>
          </cell>
          <cell r="F5" t="str">
            <v>CEV</v>
          </cell>
          <cell r="G5" t="str">
            <v>00002001</v>
          </cell>
          <cell r="H5" t="str">
            <v>TRIM 1</v>
          </cell>
          <cell r="I5" t="str">
            <v>M02</v>
          </cell>
          <cell r="J5">
            <v>2</v>
          </cell>
          <cell r="K5" t="str">
            <v>HBA HUTCHINS</v>
          </cell>
          <cell r="L5" t="str">
            <v>G1</v>
          </cell>
        </row>
        <row r="6">
          <cell r="A6">
            <v>5</v>
          </cell>
          <cell r="B6" t="str">
            <v>2866724</v>
          </cell>
          <cell r="C6" t="str">
            <v>VEDADOR</v>
          </cell>
          <cell r="D6" t="str">
            <v>19112E-M2</v>
          </cell>
          <cell r="E6">
            <v>2000</v>
          </cell>
          <cell r="F6" t="str">
            <v>CEV</v>
          </cell>
          <cell r="G6" t="str">
            <v>00002001</v>
          </cell>
          <cell r="H6" t="str">
            <v>TRIM 1</v>
          </cell>
          <cell r="I6" t="str">
            <v>M02</v>
          </cell>
          <cell r="J6">
            <v>2</v>
          </cell>
          <cell r="K6" t="str">
            <v>HBA</v>
          </cell>
          <cell r="L6" t="str">
            <v>G1</v>
          </cell>
        </row>
        <row r="7">
          <cell r="A7">
            <v>6</v>
          </cell>
          <cell r="B7" t="str">
            <v>2879379</v>
          </cell>
          <cell r="C7" t="str">
            <v>TAMPÃO</v>
          </cell>
          <cell r="D7" t="str">
            <v>25202E-M2</v>
          </cell>
          <cell r="E7">
            <v>500</v>
          </cell>
          <cell r="F7" t="str">
            <v>CEV</v>
          </cell>
          <cell r="G7" t="str">
            <v>00002004</v>
          </cell>
          <cell r="H7" t="str">
            <v>AÉREA</v>
          </cell>
          <cell r="I7" t="str">
            <v>M01</v>
          </cell>
          <cell r="J7">
            <v>2</v>
          </cell>
          <cell r="K7" t="str">
            <v>MAPRA MANGUE</v>
          </cell>
          <cell r="L7" t="str">
            <v>G1</v>
          </cell>
        </row>
        <row r="8">
          <cell r="A8">
            <v>7</v>
          </cell>
          <cell r="B8" t="str">
            <v>3439407</v>
          </cell>
          <cell r="C8" t="str">
            <v>COXIM SUP. PLACA</v>
          </cell>
          <cell r="D8" t="str">
            <v>19150D-M1</v>
          </cell>
          <cell r="E8">
            <v>700</v>
          </cell>
          <cell r="F8" t="str">
            <v>CEV</v>
          </cell>
          <cell r="G8" t="str">
            <v>00002001</v>
          </cell>
          <cell r="H8" t="str">
            <v>TRIM 3</v>
          </cell>
          <cell r="I8" t="str">
            <v>M01</v>
          </cell>
          <cell r="J8">
            <v>2</v>
          </cell>
          <cell r="K8" t="str">
            <v>SILIBOR</v>
          </cell>
          <cell r="L8" t="str">
            <v>G1</v>
          </cell>
        </row>
        <row r="9">
          <cell r="A9">
            <v>8</v>
          </cell>
          <cell r="B9" t="str">
            <v>4874119</v>
          </cell>
          <cell r="C9" t="str">
            <v>TAMPÃO DA LANTERNA</v>
          </cell>
          <cell r="D9" t="str">
            <v>19118E-M2</v>
          </cell>
          <cell r="E9">
            <v>500</v>
          </cell>
          <cell r="F9" t="str">
            <v>CEV</v>
          </cell>
          <cell r="G9" t="str">
            <v>CX120806</v>
          </cell>
          <cell r="H9" t="str">
            <v>TRIM 2</v>
          </cell>
          <cell r="I9" t="str">
            <v>M01</v>
          </cell>
          <cell r="J9">
            <v>2</v>
          </cell>
          <cell r="K9" t="str">
            <v>PROTECTIVE I</v>
          </cell>
          <cell r="L9" t="str">
            <v>G1</v>
          </cell>
        </row>
        <row r="10">
          <cell r="A10">
            <v>9</v>
          </cell>
          <cell r="B10" t="str">
            <v>09126551</v>
          </cell>
          <cell r="C10" t="str">
            <v>PRESILHA MANG RESERV CI MEST</v>
          </cell>
          <cell r="D10" t="str">
            <v>19106E-M2</v>
          </cell>
          <cell r="E10">
            <v>1000</v>
          </cell>
          <cell r="F10" t="str">
            <v>CEV</v>
          </cell>
          <cell r="G10" t="str">
            <v>0KLT3214</v>
          </cell>
          <cell r="H10" t="str">
            <v>TRIM 1</v>
          </cell>
          <cell r="I10" t="str">
            <v>M02</v>
          </cell>
          <cell r="J10">
            <v>2</v>
          </cell>
          <cell r="K10" t="str">
            <v>ITW DELFAST</v>
          </cell>
          <cell r="L10" t="str">
            <v>G1</v>
          </cell>
        </row>
        <row r="11">
          <cell r="A11">
            <v>10</v>
          </cell>
          <cell r="B11" t="str">
            <v>09129705</v>
          </cell>
          <cell r="C11" t="str">
            <v>ISOLADOR FILTRO</v>
          </cell>
          <cell r="D11" t="str">
            <v>25507D-M1</v>
          </cell>
          <cell r="E11">
            <v>120</v>
          </cell>
          <cell r="F11" t="str">
            <v>CEV</v>
          </cell>
          <cell r="G11" t="str">
            <v>00002001</v>
          </cell>
          <cell r="H11" t="str">
            <v>MEC BAIXA</v>
          </cell>
          <cell r="I11" t="str">
            <v>M01</v>
          </cell>
          <cell r="J11">
            <v>4</v>
          </cell>
          <cell r="K11" t="str">
            <v>PRODUFLEX</v>
          </cell>
          <cell r="L11" t="str">
            <v>G1</v>
          </cell>
        </row>
        <row r="12">
          <cell r="A12">
            <v>11</v>
          </cell>
          <cell r="B12" t="str">
            <v>9131263</v>
          </cell>
          <cell r="C12" t="str">
            <v>COBERT POLO POS.</v>
          </cell>
          <cell r="D12" t="str">
            <v>25531D-M1</v>
          </cell>
          <cell r="E12">
            <v>180</v>
          </cell>
          <cell r="F12" t="str">
            <v>PEL</v>
          </cell>
          <cell r="G12" t="str">
            <v>00002002</v>
          </cell>
          <cell r="H12" t="str">
            <v>L.FINAL</v>
          </cell>
          <cell r="I12" t="str">
            <v>M01</v>
          </cell>
          <cell r="J12">
            <v>2</v>
          </cell>
          <cell r="K12" t="str">
            <v>PELZER</v>
          </cell>
          <cell r="L12" t="str">
            <v>G1</v>
          </cell>
        </row>
        <row r="13">
          <cell r="A13">
            <v>12</v>
          </cell>
          <cell r="B13" t="str">
            <v>9132667</v>
          </cell>
          <cell r="C13" t="str">
            <v>POP RIVET</v>
          </cell>
          <cell r="D13" t="str">
            <v>19124E-M2</v>
          </cell>
          <cell r="E13">
            <v>1000</v>
          </cell>
          <cell r="F13" t="str">
            <v>CEV</v>
          </cell>
          <cell r="G13" t="str">
            <v>00002001</v>
          </cell>
          <cell r="H13" t="str">
            <v>TRIM 2</v>
          </cell>
          <cell r="I13" t="str">
            <v>M01</v>
          </cell>
          <cell r="J13">
            <v>2</v>
          </cell>
          <cell r="K13" t="str">
            <v>REFAL</v>
          </cell>
          <cell r="L13" t="str">
            <v>G1</v>
          </cell>
        </row>
        <row r="14">
          <cell r="A14">
            <v>13</v>
          </cell>
          <cell r="B14" t="str">
            <v>9132667</v>
          </cell>
          <cell r="C14" t="str">
            <v>POP RIVET</v>
          </cell>
          <cell r="D14" t="str">
            <v>19124E-M2</v>
          </cell>
          <cell r="E14">
            <v>1000</v>
          </cell>
          <cell r="F14" t="str">
            <v>CEV</v>
          </cell>
          <cell r="G14" t="str">
            <v>00002001</v>
          </cell>
          <cell r="H14" t="str">
            <v>TRIM 2</v>
          </cell>
          <cell r="I14" t="str">
            <v>M01</v>
          </cell>
          <cell r="J14">
            <v>2</v>
          </cell>
          <cell r="K14" t="str">
            <v>REFAL</v>
          </cell>
          <cell r="L14" t="str">
            <v>G1</v>
          </cell>
        </row>
        <row r="15">
          <cell r="A15">
            <v>14</v>
          </cell>
          <cell r="B15" t="str">
            <v>9148419</v>
          </cell>
          <cell r="C15" t="str">
            <v>ET. TAMPÃO DASH</v>
          </cell>
          <cell r="D15" t="str">
            <v>19103D-M2</v>
          </cell>
          <cell r="E15">
            <v>18000</v>
          </cell>
          <cell r="F15" t="str">
            <v>CEV</v>
          </cell>
          <cell r="G15" t="str">
            <v>OCXPAPEL</v>
          </cell>
          <cell r="H15" t="str">
            <v>TRIM 2</v>
          </cell>
          <cell r="I15" t="str">
            <v>M01</v>
          </cell>
          <cell r="J15">
            <v>1</v>
          </cell>
          <cell r="K15" t="str">
            <v>TESA CONVERT</v>
          </cell>
          <cell r="L15" t="str">
            <v>G1</v>
          </cell>
        </row>
        <row r="16">
          <cell r="A16">
            <v>15</v>
          </cell>
          <cell r="B16" t="str">
            <v>9148419</v>
          </cell>
          <cell r="C16" t="str">
            <v>ET. TAMPÃO DASH</v>
          </cell>
          <cell r="D16" t="str">
            <v>19123D-M2</v>
          </cell>
          <cell r="E16">
            <v>18000</v>
          </cell>
          <cell r="F16" t="str">
            <v>CEV</v>
          </cell>
          <cell r="G16" t="str">
            <v>OCXPAPEL</v>
          </cell>
          <cell r="H16" t="str">
            <v>TRIM 2</v>
          </cell>
          <cell r="I16" t="str">
            <v>M01</v>
          </cell>
          <cell r="J16">
            <v>1</v>
          </cell>
          <cell r="K16" t="str">
            <v>TESA CONVERT</v>
          </cell>
          <cell r="L16" t="str">
            <v>G1</v>
          </cell>
        </row>
        <row r="17">
          <cell r="A17">
            <v>16</v>
          </cell>
          <cell r="B17" t="str">
            <v>9148419</v>
          </cell>
          <cell r="C17" t="str">
            <v>ET. TAMPÃO DASH</v>
          </cell>
          <cell r="D17" t="str">
            <v>19125E-M2</v>
          </cell>
          <cell r="E17">
            <v>18000</v>
          </cell>
          <cell r="F17" t="str">
            <v>CEV</v>
          </cell>
          <cell r="G17" t="str">
            <v>OCXPAPEL</v>
          </cell>
          <cell r="H17" t="str">
            <v>TRIM 2</v>
          </cell>
          <cell r="I17" t="str">
            <v>M01</v>
          </cell>
          <cell r="J17">
            <v>1</v>
          </cell>
          <cell r="K17" t="str">
            <v>TESA CONVERT</v>
          </cell>
          <cell r="L17" t="str">
            <v>G1</v>
          </cell>
        </row>
        <row r="18">
          <cell r="A18">
            <v>17</v>
          </cell>
          <cell r="B18" t="str">
            <v>09202468</v>
          </cell>
          <cell r="C18" t="str">
            <v>PRESILHA</v>
          </cell>
          <cell r="D18" t="str">
            <v>25304D-M1</v>
          </cell>
          <cell r="E18">
            <v>300</v>
          </cell>
          <cell r="F18" t="str">
            <v>CEV</v>
          </cell>
          <cell r="G18" t="str">
            <v>00002002</v>
          </cell>
          <cell r="H18" t="str">
            <v>AÉREA</v>
          </cell>
          <cell r="I18" t="str">
            <v>M01</v>
          </cell>
          <cell r="J18">
            <v>2</v>
          </cell>
          <cell r="K18" t="str">
            <v>PROGERAL</v>
          </cell>
          <cell r="L18" t="str">
            <v>G1</v>
          </cell>
        </row>
        <row r="19">
          <cell r="A19">
            <v>18</v>
          </cell>
          <cell r="B19" t="str">
            <v>09202468</v>
          </cell>
          <cell r="C19" t="str">
            <v>PRESILHA</v>
          </cell>
          <cell r="D19" t="str">
            <v>25505E-M2</v>
          </cell>
          <cell r="E19">
            <v>300</v>
          </cell>
          <cell r="F19" t="str">
            <v>CEV</v>
          </cell>
          <cell r="G19" t="str">
            <v>00002002</v>
          </cell>
          <cell r="H19" t="str">
            <v>L.FINAL</v>
          </cell>
          <cell r="I19" t="str">
            <v>M01</v>
          </cell>
          <cell r="J19">
            <v>2</v>
          </cell>
          <cell r="K19" t="str">
            <v>PROGERAL</v>
          </cell>
          <cell r="L19" t="str">
            <v>G1</v>
          </cell>
        </row>
        <row r="20">
          <cell r="A20">
            <v>19</v>
          </cell>
          <cell r="B20" t="str">
            <v>09285915</v>
          </cell>
          <cell r="C20" t="str">
            <v>CAPA PARAF</v>
          </cell>
          <cell r="D20" t="str">
            <v>19148D-M1</v>
          </cell>
          <cell r="E20">
            <v>1000</v>
          </cell>
          <cell r="F20" t="str">
            <v>CEV</v>
          </cell>
          <cell r="G20" t="str">
            <v>00002002</v>
          </cell>
          <cell r="H20" t="str">
            <v>TRIM 3</v>
          </cell>
          <cell r="I20" t="str">
            <v>M01</v>
          </cell>
          <cell r="J20">
            <v>2</v>
          </cell>
          <cell r="K20" t="str">
            <v>DYNAPLAST</v>
          </cell>
          <cell r="L20" t="str">
            <v>G1</v>
          </cell>
        </row>
        <row r="21">
          <cell r="A21">
            <v>20</v>
          </cell>
          <cell r="B21" t="str">
            <v>09285915</v>
          </cell>
          <cell r="C21" t="str">
            <v>CAPA PARAF</v>
          </cell>
          <cell r="D21" t="str">
            <v>25505D-M1</v>
          </cell>
          <cell r="E21">
            <v>350</v>
          </cell>
          <cell r="F21" t="str">
            <v>CEV</v>
          </cell>
          <cell r="G21" t="str">
            <v>00002001</v>
          </cell>
          <cell r="H21" t="str">
            <v>MEC BAIXA</v>
          </cell>
          <cell r="I21" t="str">
            <v>M01</v>
          </cell>
          <cell r="J21">
            <v>2</v>
          </cell>
          <cell r="K21" t="str">
            <v>DYNAPLAST</v>
          </cell>
          <cell r="L21" t="str">
            <v>G1</v>
          </cell>
        </row>
        <row r="22">
          <cell r="A22">
            <v>21</v>
          </cell>
          <cell r="B22" t="str">
            <v>9287008</v>
          </cell>
          <cell r="C22" t="str">
            <v>ANEL VEDADOR</v>
          </cell>
          <cell r="D22" t="str">
            <v>19112E-M2</v>
          </cell>
          <cell r="E22">
            <v>1300</v>
          </cell>
          <cell r="F22" t="str">
            <v>CEV</v>
          </cell>
          <cell r="G22" t="str">
            <v>00002001</v>
          </cell>
          <cell r="H22" t="str">
            <v>TRIM 1</v>
          </cell>
          <cell r="I22" t="str">
            <v>M01</v>
          </cell>
          <cell r="J22">
            <v>2</v>
          </cell>
          <cell r="K22" t="str">
            <v>PRODUFLEX</v>
          </cell>
          <cell r="L22" t="str">
            <v>G1</v>
          </cell>
        </row>
        <row r="23">
          <cell r="A23">
            <v>22</v>
          </cell>
          <cell r="B23" t="str">
            <v>09598708</v>
          </cell>
          <cell r="C23" t="str">
            <v xml:space="preserve">PORCA-RODA                                                  </v>
          </cell>
          <cell r="D23" t="str">
            <v>25521E-M1</v>
          </cell>
          <cell r="E23">
            <v>400</v>
          </cell>
          <cell r="F23" t="str">
            <v>CEV</v>
          </cell>
          <cell r="G23" t="str">
            <v>00002001</v>
          </cell>
          <cell r="H23" t="str">
            <v>MEC BAIXA</v>
          </cell>
          <cell r="I23" t="str">
            <v>M01</v>
          </cell>
          <cell r="J23">
            <v>4</v>
          </cell>
          <cell r="K23" t="str">
            <v>JACOBSON</v>
          </cell>
          <cell r="L23" t="str">
            <v>G1</v>
          </cell>
        </row>
        <row r="24">
          <cell r="A24">
            <v>23</v>
          </cell>
          <cell r="B24" t="str">
            <v>10131313</v>
          </cell>
          <cell r="C24" t="str">
            <v>ESPACADOR</v>
          </cell>
          <cell r="D24" t="str">
            <v>19106E-M2</v>
          </cell>
          <cell r="E24">
            <v>2600</v>
          </cell>
          <cell r="F24" t="str">
            <v>CEV</v>
          </cell>
          <cell r="G24" t="str">
            <v>0CXPAPEL</v>
          </cell>
          <cell r="H24" t="str">
            <v>TRIM 1</v>
          </cell>
          <cell r="I24" t="str">
            <v>M02</v>
          </cell>
          <cell r="J24">
            <v>2</v>
          </cell>
          <cell r="K24" t="str">
            <v>US FARATHANE</v>
          </cell>
          <cell r="L24" t="str">
            <v>G1</v>
          </cell>
        </row>
        <row r="25">
          <cell r="A25">
            <v>24</v>
          </cell>
          <cell r="B25" t="str">
            <v>10131313</v>
          </cell>
          <cell r="C25" t="str">
            <v>ESPACADOR</v>
          </cell>
          <cell r="D25" t="str">
            <v>19121E-M2</v>
          </cell>
          <cell r="E25">
            <v>2600</v>
          </cell>
          <cell r="F25" t="str">
            <v>CEV</v>
          </cell>
          <cell r="G25" t="str">
            <v>0CXPAPEL</v>
          </cell>
          <cell r="H25" t="str">
            <v>TRIM 2</v>
          </cell>
          <cell r="I25" t="str">
            <v>M01</v>
          </cell>
          <cell r="J25">
            <v>2</v>
          </cell>
          <cell r="K25" t="str">
            <v>US FARATHANE</v>
          </cell>
          <cell r="L25" t="str">
            <v>G1</v>
          </cell>
        </row>
        <row r="26">
          <cell r="A26">
            <v>25</v>
          </cell>
          <cell r="B26" t="str">
            <v>10131313</v>
          </cell>
          <cell r="C26" t="str">
            <v>ESPACADOR</v>
          </cell>
          <cell r="D26" t="str">
            <v>19125D-M2</v>
          </cell>
          <cell r="E26">
            <v>2600</v>
          </cell>
          <cell r="F26" t="str">
            <v>CEV</v>
          </cell>
          <cell r="G26" t="str">
            <v>0CXPAPEL</v>
          </cell>
          <cell r="H26" t="str">
            <v>TRIM 2</v>
          </cell>
          <cell r="I26" t="str">
            <v>M01</v>
          </cell>
          <cell r="J26">
            <v>2</v>
          </cell>
          <cell r="K26" t="str">
            <v>US FARATHANE</v>
          </cell>
          <cell r="L26" t="str">
            <v>G1</v>
          </cell>
        </row>
        <row r="27">
          <cell r="A27">
            <v>25</v>
          </cell>
          <cell r="B27" t="str">
            <v>10131313</v>
          </cell>
          <cell r="C27" t="str">
            <v>ESPACADOR</v>
          </cell>
          <cell r="D27" t="str">
            <v>19141D-M1</v>
          </cell>
          <cell r="E27">
            <v>2600</v>
          </cell>
          <cell r="F27" t="str">
            <v>CEV</v>
          </cell>
          <cell r="G27" t="str">
            <v>0CXPAPEL</v>
          </cell>
          <cell r="H27" t="str">
            <v>TRIM 3</v>
          </cell>
          <cell r="I27" t="str">
            <v>M01</v>
          </cell>
          <cell r="J27">
            <v>2</v>
          </cell>
          <cell r="K27" t="str">
            <v>US FARATHANE</v>
          </cell>
          <cell r="L27" t="str">
            <v>G1</v>
          </cell>
        </row>
        <row r="28">
          <cell r="A28">
            <v>27</v>
          </cell>
          <cell r="B28" t="str">
            <v>10131313</v>
          </cell>
          <cell r="C28" t="str">
            <v>ESPACADOR</v>
          </cell>
          <cell r="D28" t="str">
            <v>25524E-M1</v>
          </cell>
          <cell r="E28">
            <v>2600</v>
          </cell>
          <cell r="F28" t="str">
            <v>CEV</v>
          </cell>
          <cell r="G28" t="str">
            <v>0CXPAPEL</v>
          </cell>
          <cell r="H28" t="str">
            <v>L.FINAL</v>
          </cell>
          <cell r="I28" t="str">
            <v>M01</v>
          </cell>
          <cell r="J28">
            <v>2</v>
          </cell>
          <cell r="K28" t="str">
            <v>US FARATHANE</v>
          </cell>
          <cell r="L28" t="str">
            <v>G1</v>
          </cell>
        </row>
        <row r="29">
          <cell r="A29">
            <v>28</v>
          </cell>
          <cell r="B29" t="str">
            <v>10131313</v>
          </cell>
          <cell r="C29" t="str">
            <v>ESPACADOR</v>
          </cell>
          <cell r="D29" t="str">
            <v>25533D-M1</v>
          </cell>
          <cell r="E29">
            <v>2600</v>
          </cell>
          <cell r="F29" t="str">
            <v>CEV</v>
          </cell>
          <cell r="G29" t="str">
            <v>0CXPAPEL</v>
          </cell>
          <cell r="H29" t="str">
            <v>L.FINAL</v>
          </cell>
          <cell r="I29" t="str">
            <v>M01</v>
          </cell>
          <cell r="J29">
            <v>2</v>
          </cell>
          <cell r="K29" t="str">
            <v>US FARATHANE</v>
          </cell>
          <cell r="L29" t="str">
            <v>G1</v>
          </cell>
        </row>
        <row r="30">
          <cell r="A30">
            <v>29</v>
          </cell>
          <cell r="B30" t="str">
            <v>11044063</v>
          </cell>
          <cell r="C30" t="str">
            <v>PF SUP EMBREA</v>
          </cell>
          <cell r="D30" t="str">
            <v>19157D-M1</v>
          </cell>
          <cell r="E30">
            <v>4000</v>
          </cell>
          <cell r="F30" t="str">
            <v>CEV</v>
          </cell>
          <cell r="G30" t="str">
            <v>00002001</v>
          </cell>
          <cell r="H30" t="str">
            <v>TRIM 3</v>
          </cell>
          <cell r="I30" t="str">
            <v>M01</v>
          </cell>
          <cell r="J30">
            <v>2</v>
          </cell>
          <cell r="K30" t="str">
            <v>CONTINENTAL</v>
          </cell>
          <cell r="L30" t="str">
            <v>G1</v>
          </cell>
        </row>
        <row r="31">
          <cell r="A31">
            <v>30</v>
          </cell>
          <cell r="B31" t="str">
            <v>11046461</v>
          </cell>
          <cell r="C31" t="str">
            <v>BUCHA ISOLANTE</v>
          </cell>
          <cell r="D31" t="str">
            <v>19148D-M1</v>
          </cell>
          <cell r="E31">
            <v>1500</v>
          </cell>
          <cell r="F31" t="str">
            <v>CEV</v>
          </cell>
          <cell r="G31" t="str">
            <v>00002001</v>
          </cell>
          <cell r="H31" t="str">
            <v>TRIM 3</v>
          </cell>
          <cell r="I31" t="str">
            <v>M01</v>
          </cell>
          <cell r="J31">
            <v>2</v>
          </cell>
          <cell r="K31" t="str">
            <v>PRODUFLEX</v>
          </cell>
          <cell r="L31" t="str">
            <v>G1</v>
          </cell>
        </row>
        <row r="32">
          <cell r="A32">
            <v>31</v>
          </cell>
          <cell r="B32" t="str">
            <v>11046461</v>
          </cell>
          <cell r="C32" t="str">
            <v>BUCHA ISOLANTE</v>
          </cell>
          <cell r="D32" t="str">
            <v>25524E-M1</v>
          </cell>
          <cell r="E32">
            <v>1500</v>
          </cell>
          <cell r="F32" t="str">
            <v>CEV</v>
          </cell>
          <cell r="G32" t="str">
            <v>00002001</v>
          </cell>
          <cell r="H32" t="str">
            <v>L.FINAL</v>
          </cell>
          <cell r="I32" t="str">
            <v>M01</v>
          </cell>
          <cell r="J32">
            <v>2</v>
          </cell>
          <cell r="K32" t="str">
            <v>PRODUFLEX</v>
          </cell>
          <cell r="L32" t="str">
            <v>G1</v>
          </cell>
        </row>
        <row r="33">
          <cell r="A33">
            <v>32</v>
          </cell>
          <cell r="B33" t="str">
            <v>11070691</v>
          </cell>
          <cell r="C33" t="str">
            <v>PORCA-MOLA</v>
          </cell>
          <cell r="D33" t="str">
            <v>19116E-M2</v>
          </cell>
          <cell r="E33">
            <v>3500</v>
          </cell>
          <cell r="F33" t="str">
            <v>CEV</v>
          </cell>
          <cell r="G33" t="str">
            <v>00002001</v>
          </cell>
          <cell r="H33" t="str">
            <v>TRIM 1</v>
          </cell>
          <cell r="I33" t="str">
            <v>M02</v>
          </cell>
          <cell r="J33">
            <v>3</v>
          </cell>
          <cell r="K33" t="str">
            <v>FABRICA DE GRAMPOS A</v>
          </cell>
          <cell r="L33" t="str">
            <v>G1</v>
          </cell>
        </row>
        <row r="34">
          <cell r="A34">
            <v>33</v>
          </cell>
          <cell r="B34" t="str">
            <v>11070691</v>
          </cell>
          <cell r="C34" t="str">
            <v>PORCA-MOLA</v>
          </cell>
          <cell r="D34" t="str">
            <v>19123D-M2</v>
          </cell>
          <cell r="E34">
            <v>3500</v>
          </cell>
          <cell r="F34" t="str">
            <v>CEV</v>
          </cell>
          <cell r="G34" t="str">
            <v>00002001</v>
          </cell>
          <cell r="H34" t="str">
            <v>TRIM 1</v>
          </cell>
          <cell r="I34" t="str">
            <v>M01</v>
          </cell>
          <cell r="J34">
            <v>2</v>
          </cell>
          <cell r="K34" t="str">
            <v>FABRICA DE GRAMPOS A</v>
          </cell>
          <cell r="L34" t="str">
            <v>G1</v>
          </cell>
        </row>
        <row r="35">
          <cell r="A35">
            <v>34</v>
          </cell>
          <cell r="B35" t="str">
            <v>11070691</v>
          </cell>
          <cell r="C35" t="str">
            <v>PORCA-MOLA</v>
          </cell>
          <cell r="D35" t="str">
            <v>19125E-M2</v>
          </cell>
          <cell r="E35">
            <v>3500</v>
          </cell>
          <cell r="F35" t="str">
            <v>CEV</v>
          </cell>
          <cell r="G35" t="str">
            <v>00002001</v>
          </cell>
          <cell r="H35" t="str">
            <v>TRIM 2</v>
          </cell>
          <cell r="I35" t="str">
            <v>M01</v>
          </cell>
          <cell r="J35">
            <v>3</v>
          </cell>
          <cell r="K35" t="str">
            <v>FABRICA DE GRAMPOS A</v>
          </cell>
          <cell r="L35" t="str">
            <v>G1</v>
          </cell>
        </row>
        <row r="36">
          <cell r="A36">
            <v>35</v>
          </cell>
          <cell r="B36" t="str">
            <v>11070691</v>
          </cell>
          <cell r="C36" t="str">
            <v>PORCA-MOLA</v>
          </cell>
          <cell r="D36" t="str">
            <v>MINOMI-M3</v>
          </cell>
          <cell r="E36">
            <v>3500</v>
          </cell>
          <cell r="F36" t="str">
            <v>CEV</v>
          </cell>
          <cell r="G36" t="str">
            <v>00002001</v>
          </cell>
          <cell r="H36" t="str">
            <v>MINOMI</v>
          </cell>
          <cell r="I36" t="str">
            <v>M03</v>
          </cell>
          <cell r="J36">
            <v>2</v>
          </cell>
          <cell r="K36" t="str">
            <v>FABRICA DE GRAMPOS A</v>
          </cell>
          <cell r="L36" t="str">
            <v>G1</v>
          </cell>
        </row>
        <row r="37">
          <cell r="A37">
            <v>36</v>
          </cell>
          <cell r="B37" t="str">
            <v>11085081</v>
          </cell>
          <cell r="C37" t="str">
            <v>PORCA SEXT</v>
          </cell>
          <cell r="D37" t="str">
            <v>19135D-M1</v>
          </cell>
          <cell r="E37">
            <v>2000</v>
          </cell>
          <cell r="F37" t="str">
            <v>CEV</v>
          </cell>
          <cell r="G37" t="str">
            <v>00002001</v>
          </cell>
          <cell r="H37" t="str">
            <v>TRIM 3</v>
          </cell>
          <cell r="I37" t="str">
            <v>M01</v>
          </cell>
          <cell r="J37">
            <v>2</v>
          </cell>
          <cell r="K37" t="str">
            <v>NEUMAYER TEK</v>
          </cell>
          <cell r="L37" t="str">
            <v>G1</v>
          </cell>
        </row>
        <row r="38">
          <cell r="A38">
            <v>37</v>
          </cell>
          <cell r="B38" t="str">
            <v>11088692</v>
          </cell>
          <cell r="C38" t="str">
            <v>PARAFUSO</v>
          </cell>
          <cell r="D38" t="str">
            <v>25505E-M1</v>
          </cell>
          <cell r="E38">
            <v>2000</v>
          </cell>
          <cell r="F38" t="str">
            <v>CEV</v>
          </cell>
          <cell r="G38" t="str">
            <v>00002001</v>
          </cell>
          <cell r="H38" t="str">
            <v>AÉREA</v>
          </cell>
          <cell r="I38" t="str">
            <v>M01</v>
          </cell>
          <cell r="J38">
            <v>2</v>
          </cell>
          <cell r="K38" t="str">
            <v>LIPOS</v>
          </cell>
          <cell r="L38" t="str">
            <v>G1</v>
          </cell>
        </row>
        <row r="39">
          <cell r="A39">
            <v>38</v>
          </cell>
          <cell r="B39" t="str">
            <v>11092631</v>
          </cell>
          <cell r="C39" t="str">
            <v>PARAF SLIDER</v>
          </cell>
          <cell r="D39" t="str">
            <v>19150D-M1</v>
          </cell>
          <cell r="E39">
            <v>2000</v>
          </cell>
          <cell r="F39" t="str">
            <v>CEV</v>
          </cell>
          <cell r="G39" t="str">
            <v>0CXPAPEL</v>
          </cell>
          <cell r="H39" t="str">
            <v>TRIM 3</v>
          </cell>
          <cell r="I39" t="str">
            <v>M01</v>
          </cell>
          <cell r="J39">
            <v>2</v>
          </cell>
          <cell r="K39" t="str">
            <v>NEDSCRHROEF</v>
          </cell>
          <cell r="L39" t="str">
            <v>G1</v>
          </cell>
        </row>
        <row r="40">
          <cell r="A40">
            <v>39</v>
          </cell>
          <cell r="B40" t="str">
            <v>11092631</v>
          </cell>
          <cell r="C40" t="str">
            <v>PARAF SLIDER</v>
          </cell>
          <cell r="D40" t="str">
            <v>25218D-M1</v>
          </cell>
          <cell r="E40">
            <v>2000</v>
          </cell>
          <cell r="F40" t="str">
            <v>CEV</v>
          </cell>
          <cell r="G40" t="str">
            <v>0CXPAPEL</v>
          </cell>
          <cell r="H40" t="str">
            <v>AÉREA</v>
          </cell>
          <cell r="I40" t="str">
            <v>M01</v>
          </cell>
          <cell r="J40">
            <v>2</v>
          </cell>
          <cell r="K40" t="str">
            <v>NEDSCRHROEF</v>
          </cell>
          <cell r="L40" t="str">
            <v>G1</v>
          </cell>
        </row>
        <row r="41">
          <cell r="A41">
            <v>40</v>
          </cell>
          <cell r="B41" t="str">
            <v>11092631</v>
          </cell>
          <cell r="C41" t="str">
            <v>PARAF SLIDER</v>
          </cell>
          <cell r="D41" t="str">
            <v>25223E-M1</v>
          </cell>
          <cell r="E41">
            <v>2000</v>
          </cell>
          <cell r="F41" t="str">
            <v>CEV</v>
          </cell>
          <cell r="G41" t="str">
            <v>0CXPAPEL</v>
          </cell>
          <cell r="H41" t="str">
            <v>AÉREA</v>
          </cell>
          <cell r="I41" t="str">
            <v>M01</v>
          </cell>
          <cell r="J41">
            <v>2</v>
          </cell>
          <cell r="K41" t="str">
            <v>NEDSCRHROEF</v>
          </cell>
          <cell r="L41" t="str">
            <v>G1</v>
          </cell>
        </row>
        <row r="42">
          <cell r="A42">
            <v>41</v>
          </cell>
          <cell r="B42" t="str">
            <v>11093321</v>
          </cell>
          <cell r="C42" t="str">
            <v>PARAFUSO 4</v>
          </cell>
          <cell r="D42" t="str">
            <v>19123E-M2</v>
          </cell>
          <cell r="E42">
            <v>2500</v>
          </cell>
          <cell r="F42" t="str">
            <v>CEV</v>
          </cell>
          <cell r="G42" t="str">
            <v>00002001</v>
          </cell>
          <cell r="H42" t="str">
            <v>TRIM 2</v>
          </cell>
          <cell r="I42" t="str">
            <v>M01</v>
          </cell>
          <cell r="J42">
            <v>2</v>
          </cell>
          <cell r="K42" t="str">
            <v>CONTINENTAL</v>
          </cell>
          <cell r="L42" t="str">
            <v>G1</v>
          </cell>
        </row>
        <row r="43">
          <cell r="A43">
            <v>42</v>
          </cell>
          <cell r="B43" t="str">
            <v>11095001</v>
          </cell>
          <cell r="C43" t="str">
            <v>PARAFUSO D</v>
          </cell>
          <cell r="D43" t="str">
            <v>19145D-M1</v>
          </cell>
          <cell r="E43">
            <v>1500</v>
          </cell>
          <cell r="F43" t="str">
            <v>CEV</v>
          </cell>
          <cell r="G43" t="str">
            <v>00002001</v>
          </cell>
          <cell r="H43" t="str">
            <v>TRIM 3</v>
          </cell>
          <cell r="I43" t="str">
            <v>M02</v>
          </cell>
          <cell r="J43">
            <v>2</v>
          </cell>
          <cell r="K43" t="str">
            <v>LIPOS</v>
          </cell>
          <cell r="L43" t="str">
            <v>G1</v>
          </cell>
        </row>
        <row r="44">
          <cell r="A44">
            <v>43</v>
          </cell>
          <cell r="B44" t="str">
            <v>11097232</v>
          </cell>
          <cell r="C44" t="str">
            <v>PF GUIA DO CINTO</v>
          </cell>
          <cell r="D44" t="str">
            <v>19118E-M2</v>
          </cell>
          <cell r="E44">
            <v>2000</v>
          </cell>
          <cell r="F44" t="str">
            <v>CEV</v>
          </cell>
          <cell r="G44" t="str">
            <v>0KLT3214</v>
          </cell>
          <cell r="H44" t="str">
            <v>TRIM 2</v>
          </cell>
          <cell r="I44" t="str">
            <v>M01</v>
          </cell>
          <cell r="J44">
            <v>2</v>
          </cell>
          <cell r="K44" t="str">
            <v>LIPOS</v>
          </cell>
          <cell r="L44" t="str">
            <v>G1</v>
          </cell>
        </row>
        <row r="45">
          <cell r="A45">
            <v>44</v>
          </cell>
          <cell r="B45" t="str">
            <v>11099381</v>
          </cell>
          <cell r="C45" t="str">
            <v>PARAFUSO A</v>
          </cell>
          <cell r="D45" t="str">
            <v>25524D-M2</v>
          </cell>
          <cell r="E45">
            <v>5000</v>
          </cell>
          <cell r="F45" t="str">
            <v>CEV</v>
          </cell>
          <cell r="G45" t="str">
            <v>00002001</v>
          </cell>
          <cell r="H45" t="str">
            <v>L.FINAL</v>
          </cell>
          <cell r="I45" t="str">
            <v>M01</v>
          </cell>
          <cell r="J45">
            <v>2</v>
          </cell>
          <cell r="K45" t="str">
            <v>LIPOS</v>
          </cell>
          <cell r="L45" t="str">
            <v>G1</v>
          </cell>
        </row>
        <row r="46">
          <cell r="A46">
            <v>45</v>
          </cell>
          <cell r="B46" t="str">
            <v>11099381</v>
          </cell>
          <cell r="C46" t="str">
            <v>PARAFUSO A</v>
          </cell>
          <cell r="D46" t="str">
            <v>25526D-M1</v>
          </cell>
          <cell r="E46">
            <v>5000</v>
          </cell>
          <cell r="F46" t="str">
            <v>CEV</v>
          </cell>
          <cell r="G46" t="str">
            <v>00002001</v>
          </cell>
          <cell r="H46" t="str">
            <v>L.FINAL</v>
          </cell>
          <cell r="I46" t="str">
            <v>M01</v>
          </cell>
          <cell r="J46">
            <v>2</v>
          </cell>
          <cell r="K46" t="str">
            <v>LIPOS</v>
          </cell>
          <cell r="L46" t="str">
            <v>G1</v>
          </cell>
        </row>
        <row r="47">
          <cell r="A47">
            <v>46</v>
          </cell>
          <cell r="B47" t="str">
            <v>11514516</v>
          </cell>
          <cell r="C47" t="str">
            <v xml:space="preserve">PORCA FIX ALAVANCA </v>
          </cell>
          <cell r="D47" t="str">
            <v>19125E-M2</v>
          </cell>
          <cell r="E47">
            <v>2500</v>
          </cell>
          <cell r="F47" t="str">
            <v>CEV</v>
          </cell>
          <cell r="G47" t="str">
            <v>0KLT3214</v>
          </cell>
          <cell r="H47" t="str">
            <v>TRIM 2</v>
          </cell>
          <cell r="I47" t="str">
            <v>M01</v>
          </cell>
          <cell r="J47">
            <v>2</v>
          </cell>
          <cell r="K47" t="str">
            <v>NEUMAYER TEK</v>
          </cell>
          <cell r="L47" t="str">
            <v>G1</v>
          </cell>
        </row>
        <row r="48">
          <cell r="A48">
            <v>47</v>
          </cell>
          <cell r="B48" t="str">
            <v>11514517</v>
          </cell>
          <cell r="C48" t="str">
            <v>PORCA FIX CAIXA UEC</v>
          </cell>
          <cell r="D48" t="str">
            <v>19153D-M1</v>
          </cell>
          <cell r="E48">
            <v>1450</v>
          </cell>
          <cell r="F48" t="str">
            <v>CEV</v>
          </cell>
          <cell r="G48" t="str">
            <v>00002001</v>
          </cell>
          <cell r="H48" t="str">
            <v>TRIM 3</v>
          </cell>
          <cell r="I48" t="str">
            <v>M01</v>
          </cell>
          <cell r="J48">
            <v>2</v>
          </cell>
          <cell r="K48" t="str">
            <v>PARASMO</v>
          </cell>
          <cell r="L48" t="str">
            <v>G1</v>
          </cell>
        </row>
        <row r="49">
          <cell r="A49">
            <v>48</v>
          </cell>
          <cell r="B49" t="str">
            <v>11514517</v>
          </cell>
          <cell r="C49" t="str">
            <v>PORCA FIX CAIXA UEC</v>
          </cell>
          <cell r="D49" t="str">
            <v>25505E-M1</v>
          </cell>
          <cell r="E49">
            <v>1450</v>
          </cell>
          <cell r="F49" t="str">
            <v>CEV</v>
          </cell>
          <cell r="G49" t="str">
            <v>00002001</v>
          </cell>
          <cell r="H49" t="str">
            <v>MEC BAIXA</v>
          </cell>
          <cell r="I49" t="str">
            <v>M01</v>
          </cell>
          <cell r="J49">
            <v>2</v>
          </cell>
          <cell r="K49" t="str">
            <v>PARASMO</v>
          </cell>
          <cell r="L49" t="str">
            <v>G1</v>
          </cell>
        </row>
        <row r="50">
          <cell r="A50">
            <v>49</v>
          </cell>
          <cell r="B50" t="str">
            <v>11514517</v>
          </cell>
          <cell r="C50" t="str">
            <v>PORCA FIX CAIXA UEC</v>
          </cell>
          <cell r="D50" t="str">
            <v>25507D-M1</v>
          </cell>
          <cell r="E50">
            <v>1450</v>
          </cell>
          <cell r="F50" t="str">
            <v>CEV</v>
          </cell>
          <cell r="G50" t="str">
            <v>00002001</v>
          </cell>
          <cell r="H50" t="str">
            <v>MEC BAIXA</v>
          </cell>
          <cell r="I50" t="str">
            <v>M01</v>
          </cell>
          <cell r="J50">
            <v>2</v>
          </cell>
          <cell r="K50" t="str">
            <v>PARASMO</v>
          </cell>
          <cell r="L50" t="str">
            <v>G1</v>
          </cell>
        </row>
        <row r="51">
          <cell r="A51">
            <v>50</v>
          </cell>
          <cell r="B51" t="str">
            <v>11514519</v>
          </cell>
          <cell r="C51" t="str">
            <v xml:space="preserve">PORCA-BAR AMARRC PNL/INST                                   </v>
          </cell>
          <cell r="D51" t="str">
            <v>19125E-M2</v>
          </cell>
          <cell r="E51">
            <v>600</v>
          </cell>
          <cell r="F51" t="str">
            <v>CEV</v>
          </cell>
          <cell r="G51" t="str">
            <v>00002001</v>
          </cell>
          <cell r="H51" t="str">
            <v>TRIM 2</v>
          </cell>
          <cell r="I51" t="str">
            <v>M01</v>
          </cell>
          <cell r="J51">
            <v>2</v>
          </cell>
          <cell r="K51" t="str">
            <v>PARASMO</v>
          </cell>
          <cell r="L51" t="str">
            <v>G1</v>
          </cell>
        </row>
        <row r="52">
          <cell r="A52">
            <v>51</v>
          </cell>
          <cell r="B52" t="str">
            <v>11514596</v>
          </cell>
          <cell r="C52" t="str">
            <v>PORCA DO AC</v>
          </cell>
          <cell r="D52" t="str">
            <v>19133E-M2</v>
          </cell>
          <cell r="E52">
            <v>900</v>
          </cell>
          <cell r="F52" t="str">
            <v>CEV</v>
          </cell>
          <cell r="G52" t="str">
            <v>CX484034</v>
          </cell>
          <cell r="H52" t="str">
            <v>TRIM 2</v>
          </cell>
          <cell r="I52" t="str">
            <v>M01</v>
          </cell>
          <cell r="J52">
            <v>3</v>
          </cell>
          <cell r="K52" t="str">
            <v>NEUMAYER TEK</v>
          </cell>
          <cell r="L52" t="str">
            <v>G1</v>
          </cell>
        </row>
        <row r="53">
          <cell r="A53">
            <v>52</v>
          </cell>
          <cell r="B53" t="str">
            <v>11514596</v>
          </cell>
          <cell r="C53" t="str">
            <v>PORCA ALAVANCA</v>
          </cell>
          <cell r="D53" t="str">
            <v>19142D-M1</v>
          </cell>
          <cell r="E53">
            <v>900</v>
          </cell>
          <cell r="F53" t="str">
            <v>CEV</v>
          </cell>
          <cell r="G53" t="str">
            <v>00002001</v>
          </cell>
          <cell r="H53" t="str">
            <v>TRIM 3</v>
          </cell>
          <cell r="I53" t="str">
            <v>M01</v>
          </cell>
          <cell r="J53">
            <v>3</v>
          </cell>
          <cell r="K53" t="str">
            <v>NEUMAYER TEK</v>
          </cell>
          <cell r="L53" t="str">
            <v>G1</v>
          </cell>
        </row>
        <row r="54">
          <cell r="A54">
            <v>53</v>
          </cell>
          <cell r="B54" t="str">
            <v>11514596</v>
          </cell>
          <cell r="C54" t="str">
            <v>PORCA FIX ABS</v>
          </cell>
          <cell r="D54" t="str">
            <v>25201E-M1</v>
          </cell>
          <cell r="E54">
            <v>900</v>
          </cell>
          <cell r="F54" t="str">
            <v>CEV</v>
          </cell>
          <cell r="G54" t="str">
            <v>0CXPAPEL</v>
          </cell>
          <cell r="H54" t="str">
            <v>AÉREA</v>
          </cell>
          <cell r="I54" t="str">
            <v>M01</v>
          </cell>
          <cell r="J54">
            <v>2</v>
          </cell>
          <cell r="K54" t="str">
            <v>NEUMAYER TEK</v>
          </cell>
          <cell r="L54" t="str">
            <v>G1</v>
          </cell>
        </row>
        <row r="55">
          <cell r="A55">
            <v>54</v>
          </cell>
          <cell r="B55" t="str">
            <v>11514596</v>
          </cell>
          <cell r="C55" t="str">
            <v>PORCA FIX ABS</v>
          </cell>
          <cell r="D55" t="str">
            <v>25301D-M1</v>
          </cell>
          <cell r="E55">
            <v>900</v>
          </cell>
          <cell r="F55" t="str">
            <v>CEV</v>
          </cell>
          <cell r="G55" t="str">
            <v>CX484034</v>
          </cell>
          <cell r="H55" t="str">
            <v>AÉREA</v>
          </cell>
          <cell r="I55" t="str">
            <v>M01</v>
          </cell>
          <cell r="J55">
            <v>3</v>
          </cell>
          <cell r="K55" t="str">
            <v>NEUMAYER TEK</v>
          </cell>
          <cell r="L55" t="str">
            <v>G1</v>
          </cell>
        </row>
        <row r="56">
          <cell r="A56">
            <v>55</v>
          </cell>
          <cell r="B56" t="str">
            <v>11514597</v>
          </cell>
          <cell r="C56" t="str">
            <v xml:space="preserve">PORCA DOBRADIÇA BANCO                                             </v>
          </cell>
          <cell r="D56" t="str">
            <v>19150D-M1</v>
          </cell>
          <cell r="E56">
            <v>400</v>
          </cell>
          <cell r="F56" t="str">
            <v>CEV</v>
          </cell>
          <cell r="G56" t="str">
            <v>00002001</v>
          </cell>
          <cell r="H56" t="str">
            <v>TRIM 3</v>
          </cell>
          <cell r="I56" t="str">
            <v>M01</v>
          </cell>
          <cell r="J56" t="str">
            <v>3</v>
          </cell>
          <cell r="K56" t="str">
            <v>NEUMAYER TEK</v>
          </cell>
          <cell r="L56" t="str">
            <v>G1</v>
          </cell>
        </row>
        <row r="57">
          <cell r="A57">
            <v>56</v>
          </cell>
          <cell r="B57" t="str">
            <v>11515842</v>
          </cell>
          <cell r="C57" t="str">
            <v>PORCA MOLA</v>
          </cell>
          <cell r="D57" t="str">
            <v>SEQ.OX-M1</v>
          </cell>
          <cell r="E57">
            <v>500</v>
          </cell>
          <cell r="F57" t="str">
            <v>CEV</v>
          </cell>
          <cell r="G57" t="str">
            <v>00002001</v>
          </cell>
          <cell r="H57" t="str">
            <v>BUMPER</v>
          </cell>
          <cell r="I57" t="str">
            <v>M01</v>
          </cell>
          <cell r="J57">
            <v>2</v>
          </cell>
          <cell r="K57" t="str">
            <v>ILLINOIS TOL</v>
          </cell>
          <cell r="L57" t="str">
            <v>KK</v>
          </cell>
        </row>
        <row r="58">
          <cell r="A58">
            <v>57</v>
          </cell>
          <cell r="B58" t="str">
            <v>11516076</v>
          </cell>
          <cell r="C58" t="str">
            <v>PORCA ESCAPAMENTO TRAS</v>
          </cell>
          <cell r="D58" t="str">
            <v>25218E-M1</v>
          </cell>
          <cell r="E58">
            <v>1000</v>
          </cell>
          <cell r="F58" t="str">
            <v>CEV</v>
          </cell>
          <cell r="G58" t="str">
            <v>00002001</v>
          </cell>
          <cell r="H58" t="str">
            <v>AÉREA</v>
          </cell>
          <cell r="I58" t="str">
            <v>M01</v>
          </cell>
          <cell r="J58">
            <v>2</v>
          </cell>
          <cell r="K58" t="str">
            <v>NEUMAYER TEK</v>
          </cell>
          <cell r="L58" t="str">
            <v>G1</v>
          </cell>
        </row>
        <row r="59">
          <cell r="A59">
            <v>58</v>
          </cell>
          <cell r="B59" t="str">
            <v>11516077</v>
          </cell>
          <cell r="C59" t="str">
            <v>PORCA JUNTA ESFÉRICA</v>
          </cell>
          <cell r="D59" t="str">
            <v>25301E-M1</v>
          </cell>
          <cell r="E59">
            <v>600</v>
          </cell>
          <cell r="F59" t="str">
            <v>CEV</v>
          </cell>
          <cell r="G59" t="str">
            <v>00002001</v>
          </cell>
          <cell r="H59" t="str">
            <v>AÉREA</v>
          </cell>
          <cell r="I59" t="str">
            <v>M01</v>
          </cell>
          <cell r="J59">
            <v>2</v>
          </cell>
          <cell r="K59" t="str">
            <v>INFASCO NUT</v>
          </cell>
          <cell r="L59" t="str">
            <v>G1</v>
          </cell>
        </row>
        <row r="60">
          <cell r="A60">
            <v>59</v>
          </cell>
          <cell r="B60" t="str">
            <v>11516836</v>
          </cell>
          <cell r="C60" t="str">
            <v>PORCA DA ENTRADA DE AR</v>
          </cell>
          <cell r="D60" t="str">
            <v>19112E-M2</v>
          </cell>
          <cell r="E60">
            <v>500</v>
          </cell>
          <cell r="F60" t="str">
            <v>CEV</v>
          </cell>
          <cell r="G60" t="str">
            <v>00002001</v>
          </cell>
          <cell r="H60" t="str">
            <v>TRIM 1</v>
          </cell>
          <cell r="I60" t="str">
            <v>M02</v>
          </cell>
          <cell r="J60">
            <v>2</v>
          </cell>
          <cell r="K60" t="str">
            <v>P&amp;R FASTENER</v>
          </cell>
          <cell r="L60" t="str">
            <v>G1</v>
          </cell>
        </row>
        <row r="61">
          <cell r="A61">
            <v>60</v>
          </cell>
          <cell r="B61" t="str">
            <v>11516836</v>
          </cell>
          <cell r="C61" t="str">
            <v xml:space="preserve">PORCA-SUPT MCC                                              </v>
          </cell>
          <cell r="D61" t="str">
            <v>19121E-M2</v>
          </cell>
          <cell r="E61">
            <v>500</v>
          </cell>
          <cell r="F61" t="str">
            <v>CEV</v>
          </cell>
          <cell r="G61" t="str">
            <v>00002001</v>
          </cell>
          <cell r="H61" t="str">
            <v>TRIM 2</v>
          </cell>
          <cell r="I61" t="str">
            <v>M01</v>
          </cell>
          <cell r="J61">
            <v>2</v>
          </cell>
          <cell r="K61" t="str">
            <v>P&amp;R FASTENER</v>
          </cell>
          <cell r="L61" t="str">
            <v>G1</v>
          </cell>
        </row>
        <row r="62">
          <cell r="A62">
            <v>61</v>
          </cell>
          <cell r="B62" t="str">
            <v>11517233</v>
          </cell>
          <cell r="C62" t="str">
            <v>PORCA VALVULA TXV</v>
          </cell>
          <cell r="D62" t="str">
            <v>19133E-M2</v>
          </cell>
          <cell r="E62">
            <v>900</v>
          </cell>
          <cell r="F62" t="str">
            <v>CEV</v>
          </cell>
          <cell r="G62" t="str">
            <v>00002001</v>
          </cell>
          <cell r="H62" t="str">
            <v>TRIM2</v>
          </cell>
          <cell r="I62" t="str">
            <v>M01</v>
          </cell>
          <cell r="J62">
            <v>2</v>
          </cell>
          <cell r="K62" t="str">
            <v>ILLINOIS TOO</v>
          </cell>
          <cell r="L62" t="str">
            <v>G1</v>
          </cell>
        </row>
        <row r="63">
          <cell r="A63">
            <v>62</v>
          </cell>
          <cell r="B63" t="str">
            <v>11518445</v>
          </cell>
          <cell r="C63" t="str">
            <v xml:space="preserve">PF PRCSR FECH PTA/LAT DIANT                           </v>
          </cell>
          <cell r="D63" t="str">
            <v>19138D-M1</v>
          </cell>
          <cell r="E63">
            <v>1050</v>
          </cell>
          <cell r="F63" t="str">
            <v>CEV</v>
          </cell>
          <cell r="G63" t="str">
            <v>00002001</v>
          </cell>
          <cell r="H63" t="str">
            <v>TRIM 3</v>
          </cell>
          <cell r="I63" t="str">
            <v>M01</v>
          </cell>
          <cell r="J63">
            <v>2</v>
          </cell>
          <cell r="K63" t="str">
            <v>MNP CORP</v>
          </cell>
          <cell r="L63" t="str">
            <v>G1</v>
          </cell>
        </row>
        <row r="64">
          <cell r="A64">
            <v>63</v>
          </cell>
          <cell r="B64" t="str">
            <v>11519376</v>
          </cell>
          <cell r="C64" t="str">
            <v>PF FIX RESERV ARREFEC</v>
          </cell>
          <cell r="D64" t="str">
            <v>25505E-M1</v>
          </cell>
          <cell r="E64">
            <v>1000</v>
          </cell>
          <cell r="F64" t="str">
            <v>CEV</v>
          </cell>
          <cell r="G64" t="str">
            <v>00002001</v>
          </cell>
          <cell r="H64" t="str">
            <v>MEC BAIXA</v>
          </cell>
          <cell r="I64" t="str">
            <v>M01</v>
          </cell>
          <cell r="J64">
            <v>2</v>
          </cell>
          <cell r="K64" t="str">
            <v>CONTINENTAL</v>
          </cell>
          <cell r="L64" t="str">
            <v>G1</v>
          </cell>
        </row>
        <row r="65">
          <cell r="A65">
            <v>64</v>
          </cell>
          <cell r="B65" t="str">
            <v>11519382</v>
          </cell>
          <cell r="C65" t="str">
            <v>PF SUPT COB P/PCH DIANT</v>
          </cell>
          <cell r="D65" t="str">
            <v>19155D-M1</v>
          </cell>
          <cell r="E65">
            <v>1500</v>
          </cell>
          <cell r="F65" t="str">
            <v>CEV</v>
          </cell>
          <cell r="G65" t="str">
            <v>00002001</v>
          </cell>
          <cell r="H65" t="str">
            <v>TRIM 3</v>
          </cell>
          <cell r="I65" t="str">
            <v>M01</v>
          </cell>
          <cell r="J65">
            <v>2</v>
          </cell>
          <cell r="K65" t="str">
            <v>CONTINENTAL</v>
          </cell>
          <cell r="L65" t="str">
            <v>G1</v>
          </cell>
        </row>
        <row r="66">
          <cell r="A66">
            <v>65</v>
          </cell>
          <cell r="B66" t="str">
            <v>11519383</v>
          </cell>
          <cell r="C66" t="str">
            <v>PF PNL SERVIÇOS</v>
          </cell>
          <cell r="D66" t="str">
            <v>19135D-M1</v>
          </cell>
          <cell r="E66">
            <v>900</v>
          </cell>
          <cell r="F66" t="str">
            <v>CEV</v>
          </cell>
          <cell r="G66" t="str">
            <v>00002001</v>
          </cell>
          <cell r="H66" t="str">
            <v>TRIM 3</v>
          </cell>
          <cell r="I66" t="str">
            <v>M01</v>
          </cell>
          <cell r="J66">
            <v>2</v>
          </cell>
          <cell r="K66" t="str">
            <v>CISER NEDSCH</v>
          </cell>
          <cell r="L66" t="str">
            <v>G1</v>
          </cell>
        </row>
        <row r="67">
          <cell r="A67">
            <v>66</v>
          </cell>
          <cell r="B67" t="str">
            <v>11519387</v>
          </cell>
          <cell r="C67" t="str">
            <v>PF SUPORTE DA BATERIA</v>
          </cell>
          <cell r="D67" t="str">
            <v>19135D-M1</v>
          </cell>
          <cell r="E67">
            <v>500</v>
          </cell>
          <cell r="F67" t="str">
            <v>CEV</v>
          </cell>
          <cell r="G67" t="str">
            <v>00002001</v>
          </cell>
          <cell r="H67" t="str">
            <v>TRIM 2</v>
          </cell>
          <cell r="I67" t="str">
            <v>M01</v>
          </cell>
          <cell r="J67" t="str">
            <v>4</v>
          </cell>
          <cell r="K67" t="str">
            <v>CONTINENTAL</v>
          </cell>
          <cell r="L67" t="str">
            <v>G1</v>
          </cell>
        </row>
        <row r="68">
          <cell r="A68">
            <v>67</v>
          </cell>
          <cell r="B68" t="str">
            <v>11519387</v>
          </cell>
          <cell r="C68" t="str">
            <v>PF DO SACI</v>
          </cell>
          <cell r="D68" t="str">
            <v>19137D-M1</v>
          </cell>
          <cell r="E68">
            <v>500</v>
          </cell>
          <cell r="F68" t="str">
            <v>CEV</v>
          </cell>
          <cell r="G68" t="str">
            <v>0CXPAPEL</v>
          </cell>
          <cell r="H68" t="str">
            <v>TRIM 3</v>
          </cell>
          <cell r="I68" t="str">
            <v>M01</v>
          </cell>
          <cell r="J68" t="str">
            <v>4</v>
          </cell>
          <cell r="K68" t="str">
            <v>CONTINELTAL</v>
          </cell>
          <cell r="L68" t="str">
            <v>G1</v>
          </cell>
        </row>
        <row r="69">
          <cell r="A69">
            <v>68</v>
          </cell>
          <cell r="B69" t="str">
            <v>11519387</v>
          </cell>
          <cell r="C69" t="str">
            <v>PF CINTA DO TANQUE</v>
          </cell>
          <cell r="D69" t="str">
            <v>25206D-M1</v>
          </cell>
          <cell r="E69">
            <v>500</v>
          </cell>
          <cell r="F69" t="str">
            <v>CEV</v>
          </cell>
          <cell r="G69" t="str">
            <v>00002001</v>
          </cell>
          <cell r="H69" t="str">
            <v>AÉREA</v>
          </cell>
          <cell r="I69" t="str">
            <v>M01</v>
          </cell>
          <cell r="J69">
            <v>3</v>
          </cell>
          <cell r="K69" t="str">
            <v>CONTINENTAL</v>
          </cell>
          <cell r="L69" t="str">
            <v>G1</v>
          </cell>
        </row>
        <row r="70">
          <cell r="A70">
            <v>69</v>
          </cell>
          <cell r="B70" t="str">
            <v>11519387</v>
          </cell>
          <cell r="C70" t="str">
            <v>PF CINTA DO TANQUE</v>
          </cell>
          <cell r="D70" t="str">
            <v>25206E-M2</v>
          </cell>
          <cell r="E70">
            <v>500</v>
          </cell>
          <cell r="F70" t="str">
            <v>CEV</v>
          </cell>
          <cell r="G70" t="str">
            <v>00002001</v>
          </cell>
          <cell r="H70" t="str">
            <v>AÉREA</v>
          </cell>
          <cell r="I70" t="str">
            <v>M01</v>
          </cell>
          <cell r="J70">
            <v>3</v>
          </cell>
          <cell r="K70" t="str">
            <v>CONTINENTAL</v>
          </cell>
          <cell r="L70" t="str">
            <v>G1</v>
          </cell>
        </row>
        <row r="71">
          <cell r="A71">
            <v>70</v>
          </cell>
          <cell r="B71" t="str">
            <v>11519387</v>
          </cell>
          <cell r="C71" t="str">
            <v>PF DO SACI</v>
          </cell>
          <cell r="D71" t="str">
            <v>25505E-M2</v>
          </cell>
          <cell r="E71">
            <v>500</v>
          </cell>
          <cell r="F71" t="str">
            <v>CEV</v>
          </cell>
          <cell r="G71" t="str">
            <v>00GRANEL</v>
          </cell>
          <cell r="H71" t="str">
            <v>MEC BAIXA</v>
          </cell>
          <cell r="I71" t="str">
            <v>M01</v>
          </cell>
          <cell r="J71">
            <v>2</v>
          </cell>
          <cell r="K71" t="str">
            <v>CONTINENTAL</v>
          </cell>
          <cell r="L71" t="str">
            <v>G1</v>
          </cell>
        </row>
        <row r="72">
          <cell r="A72">
            <v>71</v>
          </cell>
          <cell r="B72" t="str">
            <v>11519388</v>
          </cell>
          <cell r="C72" t="str">
            <v>PF CINTA DO TANQUE</v>
          </cell>
          <cell r="D72" t="str">
            <v>19133E-M2</v>
          </cell>
          <cell r="E72">
            <v>350</v>
          </cell>
          <cell r="F72" t="str">
            <v>CEV</v>
          </cell>
          <cell r="G72" t="str">
            <v>00002001</v>
          </cell>
          <cell r="H72" t="str">
            <v>TRIM2</v>
          </cell>
          <cell r="I72" t="str">
            <v>M01</v>
          </cell>
          <cell r="J72">
            <v>3</v>
          </cell>
          <cell r="K72" t="str">
            <v>CONTINENTAL</v>
          </cell>
          <cell r="L72" t="str">
            <v>G1</v>
          </cell>
        </row>
        <row r="73">
          <cell r="A73">
            <v>72</v>
          </cell>
          <cell r="B73" t="str">
            <v>11519388</v>
          </cell>
          <cell r="C73" t="str">
            <v>PF FIX COCKPIT</v>
          </cell>
          <cell r="D73" t="str">
            <v>19135D-M1</v>
          </cell>
          <cell r="E73">
            <v>350</v>
          </cell>
          <cell r="F73" t="str">
            <v>CEV</v>
          </cell>
          <cell r="G73" t="str">
            <v>00002001</v>
          </cell>
          <cell r="H73" t="str">
            <v>TRIM 3</v>
          </cell>
          <cell r="I73" t="str">
            <v>M01</v>
          </cell>
          <cell r="J73">
            <v>2</v>
          </cell>
          <cell r="K73" t="str">
            <v>CONTINENTAL</v>
          </cell>
          <cell r="L73" t="str">
            <v>G1</v>
          </cell>
        </row>
        <row r="74">
          <cell r="A74">
            <v>73</v>
          </cell>
          <cell r="B74" t="str">
            <v>11519507</v>
          </cell>
          <cell r="C74" t="str">
            <v>PF ALAVANCA MARCHAS</v>
          </cell>
          <cell r="D74" t="str">
            <v>19136D-M1</v>
          </cell>
          <cell r="E74">
            <v>1500</v>
          </cell>
          <cell r="F74" t="str">
            <v>CEV</v>
          </cell>
          <cell r="G74" t="str">
            <v>00002001</v>
          </cell>
          <cell r="H74" t="str">
            <v>TRIM 3</v>
          </cell>
          <cell r="I74" t="str">
            <v>M01</v>
          </cell>
          <cell r="J74">
            <v>2</v>
          </cell>
          <cell r="K74" t="str">
            <v>ILLINOIS TOO</v>
          </cell>
          <cell r="L74" t="str">
            <v>G1</v>
          </cell>
        </row>
        <row r="75">
          <cell r="A75">
            <v>74</v>
          </cell>
          <cell r="B75" t="str">
            <v>11561025</v>
          </cell>
          <cell r="C75" t="str">
            <v>PF CABO MASSA NEGATIVO</v>
          </cell>
          <cell r="D75" t="str">
            <v>25504E-M2</v>
          </cell>
          <cell r="E75">
            <v>400</v>
          </cell>
          <cell r="F75" t="str">
            <v>CEV</v>
          </cell>
          <cell r="G75" t="str">
            <v>00002001</v>
          </cell>
          <cell r="H75" t="str">
            <v>MEC BAIXA</v>
          </cell>
          <cell r="I75" t="str">
            <v>M01</v>
          </cell>
          <cell r="J75">
            <v>2</v>
          </cell>
          <cell r="K75" t="str">
            <v>TEXTRON INC</v>
          </cell>
          <cell r="L75" t="str">
            <v>G1</v>
          </cell>
        </row>
        <row r="76">
          <cell r="A76">
            <v>75</v>
          </cell>
          <cell r="B76" t="str">
            <v>11561576</v>
          </cell>
          <cell r="C76" t="str">
            <v xml:space="preserve">PARAFUSO-CUNHA </v>
          </cell>
          <cell r="D76" t="str">
            <v>19148D-M1</v>
          </cell>
          <cell r="E76">
            <v>1500</v>
          </cell>
          <cell r="F76" t="str">
            <v>CEV</v>
          </cell>
          <cell r="G76" t="str">
            <v>00002001</v>
          </cell>
          <cell r="H76" t="str">
            <v>TRIM 3</v>
          </cell>
          <cell r="I76" t="str">
            <v>M01</v>
          </cell>
          <cell r="J76">
            <v>2</v>
          </cell>
          <cell r="K76" t="str">
            <v>ILLINOIS TOO</v>
          </cell>
          <cell r="L76" t="str">
            <v>G1</v>
          </cell>
        </row>
        <row r="77">
          <cell r="A77">
            <v>76</v>
          </cell>
          <cell r="B77" t="str">
            <v>11561629</v>
          </cell>
          <cell r="C77" t="str">
            <v xml:space="preserve">PORCA-SUPT CONSL ASS/D                                      </v>
          </cell>
          <cell r="D77" t="str">
            <v>19103E-M2</v>
          </cell>
          <cell r="E77">
            <v>1400</v>
          </cell>
          <cell r="F77" t="str">
            <v>CEV</v>
          </cell>
          <cell r="G77" t="str">
            <v>CX120806</v>
          </cell>
          <cell r="H77" t="str">
            <v>TRIM 1</v>
          </cell>
          <cell r="I77" t="str">
            <v>M02</v>
          </cell>
          <cell r="J77">
            <v>2</v>
          </cell>
          <cell r="K77" t="str">
            <v>ILLINOIS TOO</v>
          </cell>
          <cell r="L77" t="str">
            <v>G1</v>
          </cell>
        </row>
        <row r="78">
          <cell r="A78">
            <v>77</v>
          </cell>
          <cell r="B78" t="str">
            <v>11561645</v>
          </cell>
          <cell r="C78" t="str">
            <v>PORCA MODULO SDM</v>
          </cell>
          <cell r="D78" t="str">
            <v>19112E-M2</v>
          </cell>
          <cell r="E78">
            <v>2000</v>
          </cell>
          <cell r="F78" t="str">
            <v>CEV</v>
          </cell>
          <cell r="G78" t="str">
            <v>CX120806</v>
          </cell>
          <cell r="H78" t="str">
            <v>TRIM 2</v>
          </cell>
          <cell r="I78" t="str">
            <v>M02</v>
          </cell>
          <cell r="J78">
            <v>2</v>
          </cell>
          <cell r="K78" t="str">
            <v>NIFAST CANAD</v>
          </cell>
          <cell r="L78" t="str">
            <v>G1</v>
          </cell>
        </row>
        <row r="79">
          <cell r="A79">
            <v>78</v>
          </cell>
          <cell r="B79" t="str">
            <v>11561969</v>
          </cell>
          <cell r="C79" t="str">
            <v xml:space="preserve">PARAFUSO-TRVA PRIM CAPO                                     </v>
          </cell>
          <cell r="D79" t="str">
            <v>19129E-M2</v>
          </cell>
          <cell r="E79">
            <v>500</v>
          </cell>
          <cell r="F79" t="str">
            <v>CEV</v>
          </cell>
          <cell r="G79" t="str">
            <v>00002001</v>
          </cell>
          <cell r="H79" t="str">
            <v>TRIM 2</v>
          </cell>
          <cell r="I79" t="str">
            <v>M02</v>
          </cell>
          <cell r="J79">
            <v>2</v>
          </cell>
          <cell r="K79" t="str">
            <v>CONTINENTAL</v>
          </cell>
          <cell r="L79" t="str">
            <v>G1</v>
          </cell>
        </row>
        <row r="80">
          <cell r="A80">
            <v>79</v>
          </cell>
          <cell r="B80" t="str">
            <v>11562507</v>
          </cell>
          <cell r="C80" t="str">
            <v>PARAFUSO-DOBR TPA/LAT TRAS</v>
          </cell>
          <cell r="D80" t="str">
            <v>19161D-M1</v>
          </cell>
          <cell r="E80">
            <v>500</v>
          </cell>
          <cell r="F80" t="str">
            <v>CEV</v>
          </cell>
          <cell r="G80" t="str">
            <v>00002001</v>
          </cell>
          <cell r="H80" t="str">
            <v>TRIM 3</v>
          </cell>
          <cell r="I80" t="str">
            <v>M01</v>
          </cell>
          <cell r="J80">
            <v>5</v>
          </cell>
          <cell r="K80" t="str">
            <v>METALAC</v>
          </cell>
          <cell r="L80" t="str">
            <v>G1</v>
          </cell>
        </row>
        <row r="81">
          <cell r="A81">
            <v>80</v>
          </cell>
          <cell r="B81" t="str">
            <v>11569638</v>
          </cell>
          <cell r="C81" t="str">
            <v>PORCA SUSPENSÃO</v>
          </cell>
          <cell r="D81" t="str">
            <v>25209E-M1</v>
          </cell>
          <cell r="E81">
            <v>500</v>
          </cell>
          <cell r="F81" t="str">
            <v>CEV</v>
          </cell>
          <cell r="G81" t="str">
            <v>0CXPAPEL</v>
          </cell>
          <cell r="H81" t="str">
            <v>AÉREA</v>
          </cell>
          <cell r="I81" t="str">
            <v>M01</v>
          </cell>
          <cell r="J81">
            <v>2</v>
          </cell>
          <cell r="K81" t="str">
            <v>NEUMAYER TEK</v>
          </cell>
          <cell r="L81" t="str">
            <v>G1</v>
          </cell>
        </row>
        <row r="82">
          <cell r="A82">
            <v>81</v>
          </cell>
          <cell r="B82" t="str">
            <v>11569695</v>
          </cell>
          <cell r="C82" t="str">
            <v>PARAFUSO CINTO</v>
          </cell>
          <cell r="D82" t="str">
            <v>19157D-M1</v>
          </cell>
          <cell r="E82">
            <v>1500</v>
          </cell>
          <cell r="F82" t="str">
            <v>CEV</v>
          </cell>
          <cell r="G82" t="str">
            <v>00002001</v>
          </cell>
          <cell r="H82" t="str">
            <v>TRIM 3</v>
          </cell>
          <cell r="I82" t="str">
            <v>M01</v>
          </cell>
          <cell r="J82">
            <v>2</v>
          </cell>
          <cell r="K82" t="str">
            <v>CONTINENTAL</v>
          </cell>
          <cell r="L82" t="str">
            <v>G1</v>
          </cell>
        </row>
        <row r="83">
          <cell r="A83">
            <v>82</v>
          </cell>
          <cell r="B83" t="str">
            <v>11569711</v>
          </cell>
          <cell r="C83" t="str">
            <v>PORCA MOLA DA LANTERNA</v>
          </cell>
          <cell r="D83" t="str">
            <v>19118E-M2</v>
          </cell>
          <cell r="E83">
            <v>3000</v>
          </cell>
          <cell r="F83" t="str">
            <v>CEV</v>
          </cell>
          <cell r="G83" t="str">
            <v>00002001</v>
          </cell>
          <cell r="H83" t="str">
            <v>TRIM 2</v>
          </cell>
          <cell r="I83" t="str">
            <v>M01</v>
          </cell>
          <cell r="J83">
            <v>2</v>
          </cell>
          <cell r="K83" t="str">
            <v>ILLINOIS TOO</v>
          </cell>
          <cell r="L83" t="str">
            <v>G1</v>
          </cell>
        </row>
        <row r="84">
          <cell r="A84">
            <v>83</v>
          </cell>
          <cell r="B84" t="str">
            <v>11569711</v>
          </cell>
          <cell r="C84" t="str">
            <v>PORCA MOLA DA LANTERNA</v>
          </cell>
          <cell r="D84" t="str">
            <v>19121E-M2</v>
          </cell>
          <cell r="E84">
            <v>3000</v>
          </cell>
          <cell r="F84" t="str">
            <v>CEV</v>
          </cell>
          <cell r="G84" t="str">
            <v>0CXPAPEL</v>
          </cell>
          <cell r="H84" t="str">
            <v>TRIM 2</v>
          </cell>
          <cell r="I84" t="str">
            <v>M01</v>
          </cell>
          <cell r="J84">
            <v>2</v>
          </cell>
          <cell r="K84" t="str">
            <v>ILLINOIS TOO</v>
          </cell>
          <cell r="L84" t="str">
            <v>G1</v>
          </cell>
        </row>
        <row r="85">
          <cell r="A85">
            <v>84</v>
          </cell>
          <cell r="B85" t="str">
            <v>11569885</v>
          </cell>
          <cell r="C85" t="str">
            <v>CLIP L/ GATE</v>
          </cell>
          <cell r="D85" t="str">
            <v>19142D-M1</v>
          </cell>
          <cell r="E85">
            <v>600</v>
          </cell>
          <cell r="F85" t="str">
            <v>CEV</v>
          </cell>
          <cell r="G85" t="str">
            <v>00002001</v>
          </cell>
          <cell r="H85" t="str">
            <v>TRIM 3</v>
          </cell>
          <cell r="I85" t="str">
            <v>M01</v>
          </cell>
          <cell r="J85">
            <v>2</v>
          </cell>
          <cell r="K85" t="str">
            <v>TINNERMAN A</v>
          </cell>
          <cell r="L85" t="str">
            <v>G1</v>
          </cell>
        </row>
        <row r="86">
          <cell r="A86">
            <v>85</v>
          </cell>
          <cell r="B86" t="str">
            <v>11570218</v>
          </cell>
          <cell r="C86" t="str">
            <v>PARAFUSO TRAVA TPA</v>
          </cell>
          <cell r="D86" t="str">
            <v>19114E-M2</v>
          </cell>
          <cell r="E86">
            <v>1500</v>
          </cell>
          <cell r="F86" t="str">
            <v>CEV</v>
          </cell>
          <cell r="G86" t="str">
            <v>00002001</v>
          </cell>
          <cell r="H86" t="str">
            <v>TRIM 1</v>
          </cell>
          <cell r="I86" t="str">
            <v>M02</v>
          </cell>
          <cell r="J86" t="str">
            <v>5</v>
          </cell>
          <cell r="K86" t="str">
            <v>ILLINOIS TOO</v>
          </cell>
          <cell r="L86" t="str">
            <v>G1</v>
          </cell>
        </row>
        <row r="87">
          <cell r="A87">
            <v>86</v>
          </cell>
          <cell r="B87" t="str">
            <v>11570273</v>
          </cell>
          <cell r="C87" t="str">
            <v>PORCA FIV CINTO</v>
          </cell>
          <cell r="D87" t="str">
            <v>19149D-M1</v>
          </cell>
          <cell r="E87">
            <v>400</v>
          </cell>
          <cell r="F87" t="str">
            <v>CEV</v>
          </cell>
          <cell r="G87" t="str">
            <v>00002001</v>
          </cell>
          <cell r="H87" t="str">
            <v>TRIM 3</v>
          </cell>
          <cell r="I87" t="str">
            <v>M01</v>
          </cell>
          <cell r="J87">
            <v>3</v>
          </cell>
          <cell r="K87" t="str">
            <v>NEUMAYER TEK</v>
          </cell>
          <cell r="L87" t="str">
            <v>G1</v>
          </cell>
        </row>
        <row r="88">
          <cell r="A88">
            <v>87</v>
          </cell>
          <cell r="B88" t="str">
            <v>11570499</v>
          </cell>
          <cell r="C88" t="str">
            <v>PF FIX PCH TRAS</v>
          </cell>
          <cell r="D88" t="str">
            <v>19150D-M1</v>
          </cell>
          <cell r="E88">
            <v>1000</v>
          </cell>
          <cell r="F88" t="str">
            <v>CEV</v>
          </cell>
          <cell r="G88" t="str">
            <v>00002001</v>
          </cell>
          <cell r="H88" t="str">
            <v>TRIM 3</v>
          </cell>
          <cell r="I88" t="str">
            <v>M01</v>
          </cell>
          <cell r="J88">
            <v>2</v>
          </cell>
          <cell r="K88" t="str">
            <v>ILLINOIS TOO</v>
          </cell>
          <cell r="L88" t="str">
            <v>G1</v>
          </cell>
        </row>
        <row r="89">
          <cell r="A89">
            <v>88</v>
          </cell>
          <cell r="B89" t="str">
            <v>11570499</v>
          </cell>
          <cell r="C89" t="str">
            <v>PF FIX PCH TRAS</v>
          </cell>
          <cell r="D89" t="str">
            <v>25222D-M1</v>
          </cell>
          <cell r="E89">
            <v>1000</v>
          </cell>
          <cell r="F89" t="str">
            <v>CEV</v>
          </cell>
          <cell r="G89" t="str">
            <v>CX120806</v>
          </cell>
          <cell r="H89" t="str">
            <v>AÉREA</v>
          </cell>
          <cell r="I89" t="str">
            <v>M01</v>
          </cell>
          <cell r="J89">
            <v>2</v>
          </cell>
          <cell r="K89" t="str">
            <v>ILLINOIS TOO</v>
          </cell>
          <cell r="L89" t="str">
            <v>G1</v>
          </cell>
        </row>
        <row r="90">
          <cell r="A90">
            <v>89</v>
          </cell>
          <cell r="B90" t="str">
            <v>11570514</v>
          </cell>
          <cell r="C90" t="str">
            <v xml:space="preserve">PF COXIM MOTOR                                          </v>
          </cell>
          <cell r="D90" t="str">
            <v>25209E-M1</v>
          </cell>
          <cell r="E90">
            <v>180</v>
          </cell>
          <cell r="F90" t="str">
            <v>CEV</v>
          </cell>
          <cell r="G90" t="str">
            <v>CX120806</v>
          </cell>
          <cell r="H90" t="str">
            <v>AÉREA</v>
          </cell>
          <cell r="I90" t="str">
            <v>M01</v>
          </cell>
          <cell r="J90">
            <v>4</v>
          </cell>
          <cell r="K90" t="str">
            <v>METALAC</v>
          </cell>
          <cell r="L90" t="str">
            <v>G1</v>
          </cell>
        </row>
        <row r="91">
          <cell r="A91">
            <v>90</v>
          </cell>
          <cell r="B91" t="str">
            <v>11570637</v>
          </cell>
          <cell r="C91" t="str">
            <v>PF ENCHIMENTO TRAS</v>
          </cell>
          <cell r="D91" t="str">
            <v>25512D-M1</v>
          </cell>
          <cell r="E91">
            <v>1500</v>
          </cell>
          <cell r="F91" t="str">
            <v>CEV</v>
          </cell>
          <cell r="G91" t="str">
            <v>00002001</v>
          </cell>
          <cell r="H91" t="str">
            <v>AÉREA</v>
          </cell>
          <cell r="I91" t="str">
            <v>M01</v>
          </cell>
          <cell r="J91">
            <v>2</v>
          </cell>
          <cell r="K91" t="str">
            <v>ILLINOIS TOO</v>
          </cell>
          <cell r="L91" t="str">
            <v>KK</v>
          </cell>
        </row>
        <row r="92">
          <cell r="A92">
            <v>91</v>
          </cell>
          <cell r="B92" t="str">
            <v>11570637</v>
          </cell>
          <cell r="C92" t="str">
            <v>PF ENCHIMENTO TRAS</v>
          </cell>
          <cell r="D92" t="str">
            <v>25225D-M1</v>
          </cell>
          <cell r="E92">
            <v>1500</v>
          </cell>
          <cell r="F92" t="str">
            <v>CEV</v>
          </cell>
          <cell r="G92" t="str">
            <v>CX120806</v>
          </cell>
          <cell r="H92" t="str">
            <v>AÉREA</v>
          </cell>
          <cell r="I92" t="str">
            <v>M01</v>
          </cell>
          <cell r="J92">
            <v>2</v>
          </cell>
          <cell r="K92" t="str">
            <v>ILLINOIS TOO</v>
          </cell>
          <cell r="L92" t="str">
            <v>G1</v>
          </cell>
        </row>
        <row r="93">
          <cell r="A93">
            <v>92</v>
          </cell>
          <cell r="B93" t="str">
            <v>11570637</v>
          </cell>
          <cell r="C93" t="str">
            <v>PF PCH FRONTAL</v>
          </cell>
          <cell r="D93" t="str">
            <v>25221E-M1</v>
          </cell>
          <cell r="E93">
            <v>1500</v>
          </cell>
          <cell r="F93" t="str">
            <v>CEV</v>
          </cell>
          <cell r="G93" t="str">
            <v>CX120806</v>
          </cell>
          <cell r="H93" t="str">
            <v>AÉREA</v>
          </cell>
          <cell r="I93" t="str">
            <v>M01</v>
          </cell>
          <cell r="J93">
            <v>2</v>
          </cell>
          <cell r="K93" t="str">
            <v>ILLINOIS TOO</v>
          </cell>
          <cell r="L93" t="str">
            <v>G1</v>
          </cell>
        </row>
        <row r="94">
          <cell r="A94">
            <v>93</v>
          </cell>
          <cell r="B94" t="str">
            <v>11570637</v>
          </cell>
          <cell r="C94" t="str">
            <v>PF PCH FRONTAL</v>
          </cell>
          <cell r="D94" t="str">
            <v>25221D-M1</v>
          </cell>
          <cell r="E94">
            <v>1500</v>
          </cell>
          <cell r="F94" t="str">
            <v>CEV</v>
          </cell>
          <cell r="G94" t="str">
            <v>CX120806</v>
          </cell>
          <cell r="H94" t="str">
            <v>MEC BAIXA</v>
          </cell>
          <cell r="I94" t="str">
            <v>M01</v>
          </cell>
          <cell r="J94">
            <v>2</v>
          </cell>
          <cell r="K94" t="str">
            <v>ILLINOIS TOO</v>
          </cell>
          <cell r="L94" t="str">
            <v>G1</v>
          </cell>
        </row>
        <row r="95">
          <cell r="A95">
            <v>94</v>
          </cell>
          <cell r="B95" t="str">
            <v>11570654</v>
          </cell>
          <cell r="C95" t="str">
            <v>NUT-TYPE U PU</v>
          </cell>
          <cell r="D95" t="str">
            <v>19118E-M2</v>
          </cell>
          <cell r="E95">
            <v>2000</v>
          </cell>
          <cell r="F95" t="str">
            <v>CEV</v>
          </cell>
          <cell r="G95" t="str">
            <v>CX120806</v>
          </cell>
          <cell r="H95" t="str">
            <v>TRIM 2</v>
          </cell>
          <cell r="I95" t="str">
            <v>M01</v>
          </cell>
          <cell r="J95">
            <v>2</v>
          </cell>
          <cell r="K95" t="str">
            <v>ILLINOIS TOO</v>
          </cell>
          <cell r="L95" t="str">
            <v>G1</v>
          </cell>
        </row>
        <row r="96">
          <cell r="A96">
            <v>95</v>
          </cell>
          <cell r="B96" t="str">
            <v>11571162</v>
          </cell>
          <cell r="C96" t="str">
            <v>PF STRIKE</v>
          </cell>
          <cell r="D96" t="str">
            <v>19121E-M2</v>
          </cell>
          <cell r="E96">
            <v>1000</v>
          </cell>
          <cell r="F96" t="str">
            <v>CEV</v>
          </cell>
          <cell r="G96" t="str">
            <v>00002001</v>
          </cell>
          <cell r="H96" t="str">
            <v>TRIM 2</v>
          </cell>
          <cell r="I96" t="str">
            <v>M01</v>
          </cell>
          <cell r="J96">
            <v>2</v>
          </cell>
          <cell r="K96" t="str">
            <v>WHITESELL CO</v>
          </cell>
          <cell r="L96" t="str">
            <v>G1</v>
          </cell>
        </row>
        <row r="97">
          <cell r="A97">
            <v>96</v>
          </cell>
          <cell r="B97" t="str">
            <v>11571225</v>
          </cell>
          <cell r="C97" t="str">
            <v>BUCHAS DA LANTERNA</v>
          </cell>
          <cell r="D97" t="str">
            <v>19124E-M2</v>
          </cell>
          <cell r="E97">
            <v>500</v>
          </cell>
          <cell r="F97" t="str">
            <v>CEV</v>
          </cell>
          <cell r="G97" t="str">
            <v>CX120806</v>
          </cell>
          <cell r="H97" t="str">
            <v>TRIM 2</v>
          </cell>
          <cell r="I97" t="str">
            <v>M01</v>
          </cell>
          <cell r="J97">
            <v>2</v>
          </cell>
          <cell r="K97" t="str">
            <v>ILLINOIS TOO</v>
          </cell>
          <cell r="L97" t="str">
            <v>G1</v>
          </cell>
        </row>
        <row r="98">
          <cell r="A98">
            <v>97</v>
          </cell>
          <cell r="B98" t="str">
            <v>11571246</v>
          </cell>
          <cell r="C98" t="str">
            <v>PF SUBFRAME</v>
          </cell>
          <cell r="D98" t="str">
            <v>25304D-M1</v>
          </cell>
          <cell r="E98">
            <v>80</v>
          </cell>
          <cell r="F98" t="str">
            <v>CEV</v>
          </cell>
          <cell r="G98" t="str">
            <v>CX120806</v>
          </cell>
          <cell r="H98" t="str">
            <v>AÉREA</v>
          </cell>
          <cell r="I98" t="str">
            <v>M01</v>
          </cell>
          <cell r="J98" t="str">
            <v>10</v>
          </cell>
          <cell r="K98" t="str">
            <v>YOUNG SIN ME</v>
          </cell>
          <cell r="L98" t="str">
            <v>G1</v>
          </cell>
        </row>
        <row r="99">
          <cell r="A99">
            <v>98</v>
          </cell>
          <cell r="B99" t="str">
            <v>11571248</v>
          </cell>
          <cell r="C99" t="str">
            <v>PARAFUSO-CUNHA</v>
          </cell>
          <cell r="D99" t="str">
            <v>19123E-M2</v>
          </cell>
          <cell r="E99">
            <v>1500</v>
          </cell>
          <cell r="F99" t="str">
            <v>CEV</v>
          </cell>
          <cell r="G99" t="str">
            <v>00002001</v>
          </cell>
          <cell r="H99" t="str">
            <v>TRIM 2</v>
          </cell>
          <cell r="I99" t="str">
            <v>M01</v>
          </cell>
          <cell r="J99">
            <v>2</v>
          </cell>
          <cell r="K99" t="str">
            <v>CONTINENTAL</v>
          </cell>
          <cell r="L99" t="str">
            <v>G1</v>
          </cell>
        </row>
        <row r="100">
          <cell r="A100">
            <v>99</v>
          </cell>
          <cell r="B100" t="str">
            <v>11588712</v>
          </cell>
          <cell r="C100" t="str">
            <v>PF FIX TUBO DHI</v>
          </cell>
          <cell r="D100" t="str">
            <v>25301D-M1</v>
          </cell>
          <cell r="E100">
            <v>400</v>
          </cell>
          <cell r="F100" t="str">
            <v>CEV</v>
          </cell>
          <cell r="G100" t="str">
            <v>00002001</v>
          </cell>
          <cell r="H100" t="str">
            <v>AÉREA</v>
          </cell>
          <cell r="I100" t="str">
            <v>M01</v>
          </cell>
          <cell r="J100">
            <v>2</v>
          </cell>
          <cell r="K100" t="str">
            <v>ILLINOIS TOO</v>
          </cell>
          <cell r="L100" t="str">
            <v>G1</v>
          </cell>
        </row>
        <row r="101">
          <cell r="A101">
            <v>100</v>
          </cell>
          <cell r="B101" t="str">
            <v>11588713</v>
          </cell>
          <cell r="C101" t="str">
            <v>PF MOTOR</v>
          </cell>
          <cell r="D101" t="str">
            <v>19123E-M2</v>
          </cell>
          <cell r="E101">
            <v>1200</v>
          </cell>
          <cell r="F101" t="str">
            <v>CEV</v>
          </cell>
          <cell r="G101" t="str">
            <v>00002001</v>
          </cell>
          <cell r="H101" t="str">
            <v>TRIM 2</v>
          </cell>
          <cell r="I101" t="str">
            <v>M01</v>
          </cell>
          <cell r="J101">
            <v>2</v>
          </cell>
          <cell r="K101" t="str">
            <v>METALAC</v>
          </cell>
          <cell r="L101" t="str">
            <v>G1</v>
          </cell>
        </row>
        <row r="102">
          <cell r="A102">
            <v>101</v>
          </cell>
          <cell r="B102" t="str">
            <v>11588724</v>
          </cell>
          <cell r="C102" t="str">
            <v>PARAFUSO</v>
          </cell>
          <cell r="D102" t="str">
            <v>19138D-M1</v>
          </cell>
          <cell r="E102">
            <v>500</v>
          </cell>
          <cell r="F102" t="str">
            <v>CEV</v>
          </cell>
          <cell r="G102" t="str">
            <v>00002001</v>
          </cell>
          <cell r="H102" t="str">
            <v>TRIM 3</v>
          </cell>
          <cell r="I102" t="str">
            <v>M01</v>
          </cell>
          <cell r="J102">
            <v>3</v>
          </cell>
          <cell r="K102" t="str">
            <v>CONTINENTAL</v>
          </cell>
          <cell r="L102" t="str">
            <v>G1</v>
          </cell>
        </row>
        <row r="103">
          <cell r="A103">
            <v>102</v>
          </cell>
          <cell r="B103" t="str">
            <v>11588724</v>
          </cell>
          <cell r="C103" t="str">
            <v xml:space="preserve">PARAFUSO-SUPT MONT SUP RAD                                  </v>
          </cell>
          <cell r="D103" t="str">
            <v>19157D-M1</v>
          </cell>
          <cell r="E103">
            <v>0</v>
          </cell>
          <cell r="F103" t="str">
            <v>CEV</v>
          </cell>
          <cell r="G103" t="str">
            <v>________</v>
          </cell>
          <cell r="H103" t="str">
            <v>27.B.1</v>
          </cell>
          <cell r="I103" t="str">
            <v>M01</v>
          </cell>
          <cell r="J103">
            <v>2</v>
          </cell>
          <cell r="K103" t="str">
            <v>CONTINENTAL</v>
          </cell>
          <cell r="L103" t="str">
            <v>G1</v>
          </cell>
        </row>
        <row r="104">
          <cell r="A104">
            <v>104</v>
          </cell>
          <cell r="B104" t="str">
            <v>93281068</v>
          </cell>
          <cell r="C104" t="str">
            <v>CAPA DA CX DE FUSÍVEL</v>
          </cell>
          <cell r="D104" t="str">
            <v>MINOMI-M3</v>
          </cell>
          <cell r="E104">
            <v>130</v>
          </cell>
          <cell r="F104" t="str">
            <v>CEV</v>
          </cell>
          <cell r="G104" t="str">
            <v>00002004</v>
          </cell>
          <cell r="H104" t="str">
            <v>MINOMI</v>
          </cell>
          <cell r="I104" t="str">
            <v>M3</v>
          </cell>
          <cell r="J104" t="str">
            <v>2</v>
          </cell>
          <cell r="K104" t="str">
            <v>DELPHI JAMBE</v>
          </cell>
          <cell r="L104" t="str">
            <v>G1</v>
          </cell>
        </row>
        <row r="105">
          <cell r="A105">
            <v>105</v>
          </cell>
          <cell r="B105" t="str">
            <v>11588738</v>
          </cell>
          <cell r="C105" t="str">
            <v>PARAFUSO COXIM MOTOR</v>
          </cell>
          <cell r="D105" t="str">
            <v>19122E-M2</v>
          </cell>
          <cell r="E105">
            <v>300</v>
          </cell>
          <cell r="F105" t="str">
            <v>CEV</v>
          </cell>
          <cell r="G105" t="str">
            <v>00002001</v>
          </cell>
          <cell r="H105" t="str">
            <v>TRIM 2</v>
          </cell>
          <cell r="I105" t="str">
            <v>M01</v>
          </cell>
          <cell r="J105">
            <v>2</v>
          </cell>
          <cell r="K105" t="str">
            <v>METALAC</v>
          </cell>
          <cell r="L105" t="str">
            <v>G1</v>
          </cell>
        </row>
        <row r="106">
          <cell r="A106">
            <v>106</v>
          </cell>
          <cell r="B106" t="str">
            <v>11588740</v>
          </cell>
          <cell r="C106" t="str">
            <v>PARAFUSO AMORTECEDOR TRAS</v>
          </cell>
          <cell r="D106" t="str">
            <v>25202D-M1</v>
          </cell>
          <cell r="E106">
            <v>270</v>
          </cell>
          <cell r="F106" t="str">
            <v>CEV</v>
          </cell>
          <cell r="G106" t="str">
            <v>0CXPAPEL</v>
          </cell>
          <cell r="H106" t="str">
            <v>AÉREA</v>
          </cell>
          <cell r="I106" t="str">
            <v>M01</v>
          </cell>
          <cell r="J106">
            <v>3</v>
          </cell>
          <cell r="K106" t="str">
            <v>METALAC</v>
          </cell>
          <cell r="L106" t="str">
            <v>G1</v>
          </cell>
        </row>
        <row r="107">
          <cell r="A107">
            <v>107</v>
          </cell>
          <cell r="B107" t="str">
            <v>11588740</v>
          </cell>
          <cell r="C107" t="str">
            <v>PARAFUSO AMORTECEDOR TRAS</v>
          </cell>
          <cell r="D107" t="str">
            <v>25202E-M1</v>
          </cell>
          <cell r="E107">
            <v>270</v>
          </cell>
          <cell r="F107" t="str">
            <v>CEV</v>
          </cell>
          <cell r="G107" t="str">
            <v>00002001</v>
          </cell>
          <cell r="H107" t="str">
            <v>AÉREA</v>
          </cell>
          <cell r="I107" t="str">
            <v>M01</v>
          </cell>
          <cell r="J107">
            <v>3</v>
          </cell>
          <cell r="K107" t="str">
            <v>METALAC</v>
          </cell>
          <cell r="L107" t="str">
            <v>G1</v>
          </cell>
        </row>
        <row r="108">
          <cell r="A108">
            <v>108</v>
          </cell>
          <cell r="B108" t="str">
            <v>11588744</v>
          </cell>
          <cell r="C108" t="str">
            <v>PARAFUSO TIRANTE</v>
          </cell>
          <cell r="D108" t="str">
            <v>25301E-M1</v>
          </cell>
          <cell r="E108">
            <v>200</v>
          </cell>
          <cell r="F108" t="str">
            <v>CEV</v>
          </cell>
          <cell r="G108" t="str">
            <v>00002001</v>
          </cell>
          <cell r="H108" t="str">
            <v>AÉREA</v>
          </cell>
          <cell r="I108" t="str">
            <v>M01</v>
          </cell>
          <cell r="J108">
            <v>3</v>
          </cell>
          <cell r="K108" t="str">
            <v>METALAC</v>
          </cell>
          <cell r="L108" t="str">
            <v>G1</v>
          </cell>
        </row>
        <row r="109">
          <cell r="A109">
            <v>109</v>
          </cell>
          <cell r="B109" t="str">
            <v>11589015</v>
          </cell>
          <cell r="C109" t="str">
            <v xml:space="preserve">PARAFUSO-CONSL ASS/D                                        </v>
          </cell>
          <cell r="D109" t="str">
            <v>19135E-M1</v>
          </cell>
          <cell r="E109">
            <v>1000</v>
          </cell>
          <cell r="F109" t="str">
            <v>CEV</v>
          </cell>
          <cell r="G109" t="str">
            <v>CX120806</v>
          </cell>
          <cell r="H109" t="str">
            <v>TRIM 3</v>
          </cell>
          <cell r="I109" t="str">
            <v>M01</v>
          </cell>
          <cell r="J109">
            <v>2</v>
          </cell>
          <cell r="K109" t="str">
            <v>ILLINOIS TOO</v>
          </cell>
          <cell r="L109" t="str">
            <v>G1</v>
          </cell>
        </row>
        <row r="110">
          <cell r="A110">
            <v>110</v>
          </cell>
          <cell r="B110" t="str">
            <v>11589015</v>
          </cell>
          <cell r="C110" t="str">
            <v xml:space="preserve">PARAFUSO-CONSL ASS/D                                        </v>
          </cell>
          <cell r="D110" t="str">
            <v>19150D-M1</v>
          </cell>
          <cell r="E110">
            <v>0</v>
          </cell>
          <cell r="F110" t="str">
            <v>CEV</v>
          </cell>
          <cell r="G110" t="str">
            <v>CX120806</v>
          </cell>
          <cell r="H110" t="str">
            <v>25.B.2</v>
          </cell>
          <cell r="I110" t="str">
            <v>M01</v>
          </cell>
          <cell r="J110">
            <v>2</v>
          </cell>
          <cell r="K110" t="str">
            <v>ILLINOIS TOO</v>
          </cell>
          <cell r="L110" t="str">
            <v>G1</v>
          </cell>
        </row>
        <row r="111">
          <cell r="A111">
            <v>111</v>
          </cell>
          <cell r="B111" t="str">
            <v>11589015</v>
          </cell>
          <cell r="C111" t="str">
            <v>PF - FIX GRADE DO CURVÃO</v>
          </cell>
          <cell r="D111" t="str">
            <v>25525D-M1</v>
          </cell>
          <cell r="E111">
            <v>1000</v>
          </cell>
          <cell r="F111" t="str">
            <v>CEV</v>
          </cell>
          <cell r="G111" t="str">
            <v>00002002</v>
          </cell>
          <cell r="H111" t="str">
            <v>L.FINAL</v>
          </cell>
          <cell r="I111" t="str">
            <v>M01</v>
          </cell>
          <cell r="J111">
            <v>2</v>
          </cell>
          <cell r="K111" t="str">
            <v>ILLINOIS TOO</v>
          </cell>
          <cell r="L111" t="str">
            <v>G1</v>
          </cell>
        </row>
        <row r="112">
          <cell r="A112">
            <v>112</v>
          </cell>
          <cell r="B112" t="str">
            <v>11589164</v>
          </cell>
          <cell r="C112" t="str">
            <v>PF FIX CENTER</v>
          </cell>
          <cell r="D112" t="str">
            <v>19150D-M1</v>
          </cell>
          <cell r="E112">
            <v>270</v>
          </cell>
          <cell r="F112" t="str">
            <v>CEV</v>
          </cell>
          <cell r="G112" t="str">
            <v>00002001</v>
          </cell>
          <cell r="H112" t="str">
            <v>TRIM 3</v>
          </cell>
          <cell r="I112" t="str">
            <v>M01</v>
          </cell>
          <cell r="J112">
            <v>3</v>
          </cell>
          <cell r="K112" t="str">
            <v>METALAC</v>
          </cell>
          <cell r="L112" t="str">
            <v>G1</v>
          </cell>
        </row>
        <row r="113">
          <cell r="A113">
            <v>113</v>
          </cell>
          <cell r="B113" t="str">
            <v>11589272</v>
          </cell>
          <cell r="C113" t="str">
            <v>PARAFUSO</v>
          </cell>
          <cell r="D113" t="str">
            <v xml:space="preserve"> 19112E-M2</v>
          </cell>
          <cell r="E113">
            <v>0</v>
          </cell>
          <cell r="F113" t="str">
            <v>CEV</v>
          </cell>
          <cell r="G113" t="str">
            <v>________</v>
          </cell>
          <cell r="H113" t="str">
            <v>12.A.1</v>
          </cell>
          <cell r="I113" t="str">
            <v>M01</v>
          </cell>
          <cell r="J113">
            <v>2</v>
          </cell>
          <cell r="K113" t="str">
            <v>#N/D</v>
          </cell>
          <cell r="L113" t="str">
            <v>KK</v>
          </cell>
        </row>
        <row r="114">
          <cell r="A114">
            <v>114</v>
          </cell>
          <cell r="B114" t="str">
            <v>11589272</v>
          </cell>
          <cell r="C114" t="str">
            <v>PARAFUSO</v>
          </cell>
          <cell r="D114" t="str">
            <v>19112E-M2</v>
          </cell>
          <cell r="E114">
            <v>0</v>
          </cell>
          <cell r="F114" t="str">
            <v>CEV</v>
          </cell>
          <cell r="G114" t="str">
            <v>________</v>
          </cell>
          <cell r="H114" t="str">
            <v>12.A.1</v>
          </cell>
          <cell r="I114" t="str">
            <v>M01</v>
          </cell>
          <cell r="J114">
            <v>2</v>
          </cell>
          <cell r="K114"/>
          <cell r="L114" t="str">
            <v>G1</v>
          </cell>
        </row>
        <row r="115">
          <cell r="A115">
            <v>115</v>
          </cell>
          <cell r="B115" t="str">
            <v>11589277</v>
          </cell>
          <cell r="C115" t="str">
            <v>PF COXIM DO MOTOR</v>
          </cell>
          <cell r="D115" t="str">
            <v>25301D-M1</v>
          </cell>
          <cell r="E115">
            <v>200</v>
          </cell>
          <cell r="F115" t="str">
            <v>CEV</v>
          </cell>
          <cell r="G115" t="str">
            <v>CX120806</v>
          </cell>
          <cell r="H115" t="str">
            <v>AÉREA</v>
          </cell>
          <cell r="I115" t="str">
            <v>M01</v>
          </cell>
          <cell r="J115">
            <v>3</v>
          </cell>
          <cell r="K115" t="str">
            <v>YOUNG SIN ME</v>
          </cell>
          <cell r="L115" t="str">
            <v>G1</v>
          </cell>
        </row>
        <row r="116">
          <cell r="A116">
            <v>116</v>
          </cell>
          <cell r="B116" t="str">
            <v>11589289</v>
          </cell>
          <cell r="C116" t="str">
            <v>PUSH PIN DEFLETOR INF</v>
          </cell>
          <cell r="D116" t="str">
            <v>19118E-M2</v>
          </cell>
          <cell r="E116">
            <v>2400</v>
          </cell>
          <cell r="F116" t="str">
            <v>CEV</v>
          </cell>
          <cell r="G116" t="str">
            <v>0KLT3214</v>
          </cell>
          <cell r="H116" t="str">
            <v>TRIM 2</v>
          </cell>
          <cell r="I116" t="str">
            <v>M01</v>
          </cell>
          <cell r="J116">
            <v>3</v>
          </cell>
          <cell r="K116" t="str">
            <v>TECNOPLAST</v>
          </cell>
          <cell r="L116" t="str">
            <v>G1</v>
          </cell>
        </row>
        <row r="117">
          <cell r="A117">
            <v>117</v>
          </cell>
          <cell r="B117" t="str">
            <v>11589289</v>
          </cell>
          <cell r="C117" t="str">
            <v>PUSH PIN DEFLETOR INFERIOR</v>
          </cell>
          <cell r="D117" t="str">
            <v>19148D-M1</v>
          </cell>
          <cell r="E117">
            <v>2400</v>
          </cell>
          <cell r="F117" t="str">
            <v>CEV</v>
          </cell>
          <cell r="G117" t="str">
            <v>00002001</v>
          </cell>
          <cell r="H117" t="str">
            <v>TRIM 3</v>
          </cell>
          <cell r="I117" t="str">
            <v>M01</v>
          </cell>
          <cell r="J117">
            <v>2</v>
          </cell>
          <cell r="K117" t="str">
            <v>ILLINOIS TOO</v>
          </cell>
          <cell r="L117" t="str">
            <v>G1</v>
          </cell>
        </row>
        <row r="118">
          <cell r="A118">
            <v>118</v>
          </cell>
          <cell r="B118" t="str">
            <v>11589289</v>
          </cell>
          <cell r="C118" t="str">
            <v>CLIP ACAB PARALAMA</v>
          </cell>
          <cell r="D118" t="str">
            <v>25219E-M2</v>
          </cell>
          <cell r="E118">
            <v>2400</v>
          </cell>
          <cell r="F118" t="str">
            <v>CEV</v>
          </cell>
          <cell r="G118" t="str">
            <v>00002001</v>
          </cell>
          <cell r="H118" t="str">
            <v>AÉREA</v>
          </cell>
          <cell r="I118" t="str">
            <v>M01</v>
          </cell>
          <cell r="J118">
            <v>2</v>
          </cell>
          <cell r="K118" t="str">
            <v>ILLINOIS</v>
          </cell>
          <cell r="L118" t="str">
            <v>G1</v>
          </cell>
        </row>
        <row r="119">
          <cell r="A119">
            <v>119</v>
          </cell>
          <cell r="B119" t="str">
            <v>11589289</v>
          </cell>
          <cell r="C119" t="str">
            <v>CLIP ACAB PARALAMA</v>
          </cell>
          <cell r="D119" t="str">
            <v>25523E-M1</v>
          </cell>
          <cell r="E119">
            <v>2400</v>
          </cell>
          <cell r="F119" t="str">
            <v>CEV</v>
          </cell>
          <cell r="G119" t="str">
            <v>00002001</v>
          </cell>
          <cell r="H119" t="str">
            <v>L.FINAL</v>
          </cell>
          <cell r="I119" t="str">
            <v>M01</v>
          </cell>
          <cell r="J119">
            <v>2</v>
          </cell>
          <cell r="K119" t="str">
            <v>TECNOPLAST</v>
          </cell>
          <cell r="L119" t="str">
            <v>G1</v>
          </cell>
        </row>
        <row r="120">
          <cell r="A120">
            <v>120</v>
          </cell>
          <cell r="B120" t="str">
            <v>11589289</v>
          </cell>
          <cell r="C120" t="str">
            <v>PUSH PIN DEFLETOR INFERIOR</v>
          </cell>
          <cell r="D120" t="str">
            <v>25524D-M1</v>
          </cell>
          <cell r="E120">
            <v>2400</v>
          </cell>
          <cell r="F120" t="str">
            <v>CEV</v>
          </cell>
          <cell r="G120" t="str">
            <v>00GRANEL</v>
          </cell>
          <cell r="H120" t="str">
            <v>L.FINAL</v>
          </cell>
          <cell r="I120" t="str">
            <v>M01</v>
          </cell>
          <cell r="J120">
            <v>2</v>
          </cell>
          <cell r="K120" t="str">
            <v>TECNOPLAST</v>
          </cell>
          <cell r="L120" t="str">
            <v>G1</v>
          </cell>
        </row>
        <row r="121">
          <cell r="A121">
            <v>121</v>
          </cell>
          <cell r="B121" t="str">
            <v>11589292</v>
          </cell>
          <cell r="C121" t="str">
            <v>PUSH PIN CX RODA DIANT</v>
          </cell>
          <cell r="D121" t="str">
            <v>19112E-M2</v>
          </cell>
          <cell r="E121">
            <v>2000</v>
          </cell>
          <cell r="F121" t="str">
            <v>CEV</v>
          </cell>
          <cell r="G121" t="str">
            <v>00002001</v>
          </cell>
          <cell r="H121" t="str">
            <v>TRIM 1</v>
          </cell>
          <cell r="I121" t="str">
            <v>M01</v>
          </cell>
          <cell r="J121">
            <v>2</v>
          </cell>
          <cell r="K121" t="str">
            <v>TECNOPLAST</v>
          </cell>
          <cell r="L121" t="str">
            <v>G1</v>
          </cell>
        </row>
        <row r="122">
          <cell r="A122">
            <v>122</v>
          </cell>
          <cell r="B122" t="str">
            <v>11589292</v>
          </cell>
          <cell r="C122" t="str">
            <v>PUSH PIN CX RODA DIANT</v>
          </cell>
          <cell r="D122" t="str">
            <v>25225D-M1</v>
          </cell>
          <cell r="E122">
            <v>2000</v>
          </cell>
          <cell r="F122" t="str">
            <v>CEV</v>
          </cell>
          <cell r="G122" t="str">
            <v>00002001</v>
          </cell>
          <cell r="H122" t="str">
            <v>AÉREA</v>
          </cell>
          <cell r="I122" t="str">
            <v>M01</v>
          </cell>
          <cell r="J122">
            <v>2</v>
          </cell>
          <cell r="K122" t="str">
            <v>TECNOPLAST</v>
          </cell>
          <cell r="L122" t="str">
            <v>G1</v>
          </cell>
        </row>
        <row r="123">
          <cell r="A123">
            <v>123</v>
          </cell>
          <cell r="B123" t="str">
            <v>11589295</v>
          </cell>
          <cell r="C123" t="str">
            <v xml:space="preserve">PUSH PIN </v>
          </cell>
          <cell r="D123" t="str">
            <v>25215E-M1</v>
          </cell>
          <cell r="E123">
            <v>1000</v>
          </cell>
          <cell r="F123" t="str">
            <v>CEV</v>
          </cell>
          <cell r="G123" t="str">
            <v>CX120806</v>
          </cell>
          <cell r="H123" t="str">
            <v>AÉREA</v>
          </cell>
          <cell r="I123" t="str">
            <v>M01</v>
          </cell>
          <cell r="J123">
            <v>2</v>
          </cell>
          <cell r="K123" t="str">
            <v>ILLINOIS
 TOO</v>
          </cell>
          <cell r="L123" t="str">
            <v>G1</v>
          </cell>
        </row>
        <row r="124">
          <cell r="A124">
            <v>124</v>
          </cell>
          <cell r="B124" t="str">
            <v>11589295</v>
          </cell>
          <cell r="C124" t="str">
            <v xml:space="preserve">PUSH PIN </v>
          </cell>
          <cell r="D124" t="str">
            <v>25219E-M1</v>
          </cell>
          <cell r="E124">
            <v>1000</v>
          </cell>
          <cell r="F124" t="str">
            <v>CEV</v>
          </cell>
          <cell r="G124" t="str">
            <v>CX120806</v>
          </cell>
          <cell r="H124" t="str">
            <v>AÉREA</v>
          </cell>
          <cell r="I124" t="str">
            <v>M01</v>
          </cell>
          <cell r="J124">
            <v>2</v>
          </cell>
          <cell r="K124" t="str">
            <v>TECNOPLAST</v>
          </cell>
          <cell r="L124" t="str">
            <v>G1</v>
          </cell>
        </row>
        <row r="125">
          <cell r="A125">
            <v>125</v>
          </cell>
          <cell r="B125" t="str">
            <v>11589295</v>
          </cell>
          <cell r="C125" t="str">
            <v xml:space="preserve">PUSH PIN </v>
          </cell>
          <cell r="D125" t="str">
            <v>25221D-M1</v>
          </cell>
          <cell r="E125">
            <v>1000</v>
          </cell>
          <cell r="F125" t="str">
            <v>CEV</v>
          </cell>
          <cell r="G125" t="str">
            <v>CX120806</v>
          </cell>
          <cell r="H125" t="str">
            <v>AÉREA</v>
          </cell>
          <cell r="I125" t="str">
            <v>M01</v>
          </cell>
          <cell r="J125">
            <v>2</v>
          </cell>
          <cell r="K125" t="str">
            <v>ILLINOIS TOO</v>
          </cell>
          <cell r="L125" t="str">
            <v>G1</v>
          </cell>
        </row>
        <row r="126">
          <cell r="A126">
            <v>126</v>
          </cell>
          <cell r="B126" t="str">
            <v>11589295</v>
          </cell>
          <cell r="C126" t="str">
            <v xml:space="preserve">PUSH PIN </v>
          </cell>
          <cell r="D126" t="str">
            <v>25222D-M1</v>
          </cell>
          <cell r="E126">
            <v>1000</v>
          </cell>
          <cell r="F126" t="str">
            <v>CEV</v>
          </cell>
          <cell r="G126" t="str">
            <v>CX120806</v>
          </cell>
          <cell r="H126" t="str">
            <v>AÉREA</v>
          </cell>
          <cell r="I126" t="str">
            <v>M01</v>
          </cell>
          <cell r="J126">
            <v>2</v>
          </cell>
          <cell r="K126" t="str">
            <v>ILLINOIS TOO</v>
          </cell>
          <cell r="L126" t="str">
            <v>G1</v>
          </cell>
        </row>
        <row r="127">
          <cell r="A127">
            <v>127</v>
          </cell>
          <cell r="B127" t="str">
            <v>11589295</v>
          </cell>
          <cell r="C127" t="str">
            <v xml:space="preserve">PUSH PIN </v>
          </cell>
          <cell r="D127" t="str">
            <v>25523E-M2</v>
          </cell>
          <cell r="E127">
            <v>1000</v>
          </cell>
          <cell r="F127" t="str">
            <v>CEV</v>
          </cell>
          <cell r="G127" t="str">
            <v>CX120806</v>
          </cell>
          <cell r="H127" t="str">
            <v>L.FINAL</v>
          </cell>
          <cell r="I127" t="str">
            <v>M01</v>
          </cell>
          <cell r="J127">
            <v>2</v>
          </cell>
          <cell r="K127" t="str">
            <v>ILLINOIS TOO</v>
          </cell>
          <cell r="L127" t="str">
            <v>G1</v>
          </cell>
        </row>
        <row r="128">
          <cell r="A128">
            <v>128</v>
          </cell>
          <cell r="B128" t="str">
            <v>11589351</v>
          </cell>
          <cell r="C128" t="str">
            <v>PF EIXO TRAS</v>
          </cell>
          <cell r="D128" t="str">
            <v>25213E-M1</v>
          </cell>
          <cell r="E128">
            <v>150</v>
          </cell>
          <cell r="F128" t="str">
            <v>CEV</v>
          </cell>
          <cell r="G128" t="str">
            <v>00002001</v>
          </cell>
          <cell r="H128" t="str">
            <v>AÉREA</v>
          </cell>
          <cell r="I128" t="str">
            <v>M01</v>
          </cell>
          <cell r="J128">
            <v>5</v>
          </cell>
          <cell r="K128" t="str">
            <v>METALAC</v>
          </cell>
          <cell r="L128" t="str">
            <v>G1</v>
          </cell>
        </row>
        <row r="129">
          <cell r="A129">
            <v>129</v>
          </cell>
          <cell r="B129" t="str">
            <v>11609280</v>
          </cell>
          <cell r="C129" t="str">
            <v>PORCA BOOSTER</v>
          </cell>
          <cell r="D129" t="str">
            <v>19125E-M2</v>
          </cell>
          <cell r="E129">
            <v>1000</v>
          </cell>
          <cell r="F129" t="str">
            <v>CEV</v>
          </cell>
          <cell r="G129" t="str">
            <v>CX120806</v>
          </cell>
          <cell r="H129" t="str">
            <v>TRIM 1</v>
          </cell>
          <cell r="I129" t="str">
            <v>M01</v>
          </cell>
          <cell r="J129">
            <v>2</v>
          </cell>
          <cell r="K129" t="str">
            <v>INFASCO NUT</v>
          </cell>
          <cell r="L129" t="str">
            <v>G1</v>
          </cell>
        </row>
        <row r="130">
          <cell r="A130">
            <v>130</v>
          </cell>
          <cell r="B130" t="str">
            <v>11609341</v>
          </cell>
          <cell r="C130" t="str">
            <v>PF SUPT AMT/GAS T/ELEVTR</v>
          </cell>
          <cell r="D130" t="str">
            <v>19103E-M2</v>
          </cell>
          <cell r="E130">
            <v>1500</v>
          </cell>
          <cell r="F130" t="str">
            <v>CEV</v>
          </cell>
          <cell r="G130" t="str">
            <v>CX120806</v>
          </cell>
          <cell r="H130" t="str">
            <v>TRIM1</v>
          </cell>
          <cell r="I130" t="str">
            <v>M02</v>
          </cell>
          <cell r="J130">
            <v>2</v>
          </cell>
          <cell r="K130" t="str">
            <v>ILLINOIS TOO</v>
          </cell>
          <cell r="L130" t="str">
            <v>G1</v>
          </cell>
        </row>
        <row r="131">
          <cell r="A131">
            <v>131</v>
          </cell>
          <cell r="B131" t="str">
            <v>11609457</v>
          </cell>
          <cell r="C131" t="str">
            <v>PARAFUSO -LNT/TRAS</v>
          </cell>
          <cell r="D131" t="str">
            <v>19123D-M2</v>
          </cell>
          <cell r="E131">
            <v>1000</v>
          </cell>
          <cell r="F131" t="str">
            <v>CEV</v>
          </cell>
          <cell r="G131" t="str">
            <v>0CXPAPEL</v>
          </cell>
          <cell r="H131" t="str">
            <v>TRIM 2</v>
          </cell>
          <cell r="I131" t="str">
            <v>M01</v>
          </cell>
          <cell r="J131">
            <v>2</v>
          </cell>
          <cell r="K131" t="str">
            <v>ILLINOIS TOO</v>
          </cell>
          <cell r="L131" t="str">
            <v>G1</v>
          </cell>
        </row>
        <row r="132">
          <cell r="A132">
            <v>132</v>
          </cell>
          <cell r="B132" t="str">
            <v>11609457</v>
          </cell>
          <cell r="C132" t="str">
            <v xml:space="preserve">PARAFUSO-LNT/TRAS                                           </v>
          </cell>
          <cell r="D132" t="str">
            <v>25505D-M1</v>
          </cell>
          <cell r="E132">
            <v>1000</v>
          </cell>
          <cell r="F132" t="str">
            <v>CEV</v>
          </cell>
          <cell r="G132" t="str">
            <v>CX120806</v>
          </cell>
          <cell r="H132" t="str">
            <v>MEC BAIXA</v>
          </cell>
          <cell r="I132" t="str">
            <v>M01</v>
          </cell>
          <cell r="J132">
            <v>2</v>
          </cell>
          <cell r="K132" t="str">
            <v>ILLINOIS TOO</v>
          </cell>
          <cell r="L132" t="str">
            <v>G1</v>
          </cell>
        </row>
        <row r="133">
          <cell r="A133">
            <v>133</v>
          </cell>
          <cell r="B133" t="str">
            <v>11609532</v>
          </cell>
          <cell r="C133" t="str">
            <v>PF PRCSR TRAVA TPA CMPT</v>
          </cell>
          <cell r="D133" t="str">
            <v>19123E-M2</v>
          </cell>
          <cell r="E133">
            <v>1000</v>
          </cell>
          <cell r="F133" t="str">
            <v>CEV</v>
          </cell>
          <cell r="G133" t="str">
            <v>00002001</v>
          </cell>
          <cell r="H133" t="str">
            <v>TRIM 2</v>
          </cell>
          <cell r="I133" t="str">
            <v>M01</v>
          </cell>
          <cell r="J133">
            <v>2</v>
          </cell>
          <cell r="K133" t="str">
            <v>WHITESELL CO</v>
          </cell>
          <cell r="L133" t="str">
            <v>G1</v>
          </cell>
        </row>
        <row r="134">
          <cell r="A134">
            <v>134</v>
          </cell>
          <cell r="B134" t="str">
            <v>11609608</v>
          </cell>
          <cell r="C134" t="str">
            <v>PF AMORTECEDOR TRAS</v>
          </cell>
          <cell r="D134" t="str">
            <v>25211D-M1</v>
          </cell>
          <cell r="E134">
            <v>150</v>
          </cell>
          <cell r="F134" t="str">
            <v>CEV</v>
          </cell>
          <cell r="G134" t="str">
            <v>00002002</v>
          </cell>
          <cell r="H134" t="str">
            <v>AÉREA</v>
          </cell>
          <cell r="I134" t="str">
            <v>M01</v>
          </cell>
          <cell r="J134" t="str">
            <v>4</v>
          </cell>
          <cell r="K134" t="str">
            <v>METALAC</v>
          </cell>
          <cell r="L134" t="str">
            <v>G1</v>
          </cell>
        </row>
        <row r="135">
          <cell r="A135">
            <v>135</v>
          </cell>
          <cell r="B135" t="str">
            <v>11609608</v>
          </cell>
          <cell r="C135" t="str">
            <v>PF AMORTECEDOR TRAS</v>
          </cell>
          <cell r="D135" t="str">
            <v>25213E-M2</v>
          </cell>
          <cell r="E135">
            <v>150</v>
          </cell>
          <cell r="F135" t="str">
            <v>CEV</v>
          </cell>
          <cell r="G135" t="str">
            <v>0CXPAPEL</v>
          </cell>
          <cell r="H135" t="str">
            <v>AÉREA</v>
          </cell>
          <cell r="I135" t="str">
            <v>M01</v>
          </cell>
          <cell r="J135">
            <v>3</v>
          </cell>
          <cell r="K135" t="str">
            <v>METALAC</v>
          </cell>
          <cell r="L135" t="str">
            <v>G1</v>
          </cell>
        </row>
        <row r="136">
          <cell r="A136">
            <v>136</v>
          </cell>
          <cell r="B136" t="str">
            <v>11609634</v>
          </cell>
          <cell r="C136" t="str">
            <v>PORCA MOTOR DO LIMPADOR</v>
          </cell>
          <cell r="D136" t="str">
            <v>25526E-M1</v>
          </cell>
          <cell r="E136">
            <v>1000</v>
          </cell>
          <cell r="F136" t="str">
            <v>CEV</v>
          </cell>
          <cell r="G136" t="str">
            <v>00002001</v>
          </cell>
          <cell r="H136" t="str">
            <v>L.FINAL</v>
          </cell>
          <cell r="I136" t="str">
            <v>M02</v>
          </cell>
          <cell r="J136">
            <v>2</v>
          </cell>
          <cell r="K136" t="str">
            <v>DECKER MANUF</v>
          </cell>
          <cell r="L136" t="str">
            <v>G1</v>
          </cell>
        </row>
        <row r="137">
          <cell r="A137">
            <v>137</v>
          </cell>
          <cell r="B137" t="str">
            <v>11609656</v>
          </cell>
          <cell r="C137" t="str">
            <v>PORCA DEFLETOR DE AR</v>
          </cell>
          <cell r="D137" t="str">
            <v>25213E-M1</v>
          </cell>
          <cell r="E137">
            <v>3000</v>
          </cell>
          <cell r="F137" t="str">
            <v>CEV</v>
          </cell>
          <cell r="G137" t="str">
            <v>CX120806</v>
          </cell>
          <cell r="H137" t="str">
            <v>AÉREA</v>
          </cell>
          <cell r="I137" t="str">
            <v>M01</v>
          </cell>
          <cell r="J137">
            <v>2</v>
          </cell>
          <cell r="K137" t="str">
            <v>A RAYMOND TI</v>
          </cell>
          <cell r="L137" t="str">
            <v>G1</v>
          </cell>
        </row>
        <row r="138">
          <cell r="A138">
            <v>138</v>
          </cell>
          <cell r="B138" t="str">
            <v>11609716</v>
          </cell>
          <cell r="C138" t="str">
            <v>PORCA DO CABO DA UEC</v>
          </cell>
          <cell r="D138" t="str">
            <v>25504E-M2</v>
          </cell>
          <cell r="E138">
            <v>4500</v>
          </cell>
          <cell r="F138" t="str">
            <v>CEV</v>
          </cell>
          <cell r="G138" t="str">
            <v>CX120806</v>
          </cell>
          <cell r="H138" t="str">
            <v>MEC BAIXA</v>
          </cell>
          <cell r="I138" t="str">
            <v>M01</v>
          </cell>
          <cell r="J138">
            <v>2</v>
          </cell>
          <cell r="K138" t="str">
            <v>SAMJIN JEONG</v>
          </cell>
          <cell r="L138" t="str">
            <v>G1</v>
          </cell>
        </row>
        <row r="139">
          <cell r="A139">
            <v>139</v>
          </cell>
          <cell r="B139" t="str">
            <v>11609752</v>
          </cell>
          <cell r="C139" t="str">
            <v>PARAFUSO BARRA DA DIREÇÃO</v>
          </cell>
          <cell r="D139" t="str">
            <v>25501E-M1</v>
          </cell>
          <cell r="E139">
            <v>250</v>
          </cell>
          <cell r="F139" t="str">
            <v>CEV</v>
          </cell>
          <cell r="G139" t="str">
            <v>00002001</v>
          </cell>
          <cell r="H139" t="str">
            <v>AÉREA</v>
          </cell>
          <cell r="I139" t="str">
            <v>M01</v>
          </cell>
          <cell r="J139">
            <v>3</v>
          </cell>
          <cell r="K139" t="str">
            <v>METALAC</v>
          </cell>
          <cell r="L139" t="str">
            <v>G1</v>
          </cell>
        </row>
        <row r="140">
          <cell r="A140">
            <v>140</v>
          </cell>
          <cell r="B140" t="str">
            <v>11609939</v>
          </cell>
          <cell r="C140" t="str">
            <v>PF INFERIOR GARGALO</v>
          </cell>
          <cell r="D140" t="str">
            <v>25206D-M1</v>
          </cell>
          <cell r="E140">
            <v>4000</v>
          </cell>
          <cell r="F140" t="str">
            <v>CEV</v>
          </cell>
          <cell r="G140" t="str">
            <v>00002001</v>
          </cell>
          <cell r="H140" t="str">
            <v>AÉREA</v>
          </cell>
          <cell r="I140" t="str">
            <v>M01</v>
          </cell>
          <cell r="J140">
            <v>2</v>
          </cell>
          <cell r="K140" t="str">
            <v>ILLINOIS TOO</v>
          </cell>
          <cell r="L140" t="str">
            <v>G1</v>
          </cell>
        </row>
        <row r="141">
          <cell r="A141">
            <v>141</v>
          </cell>
          <cell r="B141" t="str">
            <v>11609952</v>
          </cell>
          <cell r="C141" t="str">
            <v xml:space="preserve">PORCA-FAROL                                                 </v>
          </cell>
          <cell r="D141" t="str">
            <v>25201D-M1</v>
          </cell>
          <cell r="E141">
            <v>3000</v>
          </cell>
          <cell r="F141" t="str">
            <v>CEV</v>
          </cell>
          <cell r="G141" t="str">
            <v>0KLT3214</v>
          </cell>
          <cell r="H141" t="str">
            <v>AÉREA</v>
          </cell>
          <cell r="I141" t="str">
            <v>M01</v>
          </cell>
          <cell r="J141">
            <v>2</v>
          </cell>
          <cell r="K141" t="str">
            <v>ILLINOIS TOO</v>
          </cell>
          <cell r="L141" t="str">
            <v>G1</v>
          </cell>
        </row>
        <row r="142">
          <cell r="A142">
            <v>142</v>
          </cell>
          <cell r="B142" t="str">
            <v>11609952</v>
          </cell>
          <cell r="C142" t="str">
            <v>PORCA DO FAROL</v>
          </cell>
          <cell r="D142" t="str">
            <v>25202E-M1</v>
          </cell>
          <cell r="E142">
            <v>3000</v>
          </cell>
          <cell r="F142" t="str">
            <v>CEV</v>
          </cell>
          <cell r="G142" t="str">
            <v>0KLT3214</v>
          </cell>
          <cell r="H142" t="str">
            <v>AÉREA</v>
          </cell>
          <cell r="I142" t="str">
            <v>M01</v>
          </cell>
          <cell r="J142">
            <v>2</v>
          </cell>
          <cell r="K142" t="str">
            <v>ILLINOIS TOO</v>
          </cell>
          <cell r="L142" t="str">
            <v>G1</v>
          </cell>
        </row>
        <row r="143">
          <cell r="A143">
            <v>143</v>
          </cell>
          <cell r="B143" t="str">
            <v>11609952</v>
          </cell>
          <cell r="C143" t="str">
            <v>PORCA MOLA DO ENCHIMENTO</v>
          </cell>
          <cell r="D143" t="str">
            <v>25523D-M1</v>
          </cell>
          <cell r="E143">
            <v>3000</v>
          </cell>
          <cell r="F143" t="str">
            <v>CEV</v>
          </cell>
          <cell r="G143" t="str">
            <v>0KLT3214</v>
          </cell>
          <cell r="H143" t="str">
            <v>L.FINAL</v>
          </cell>
          <cell r="I143" t="str">
            <v>M01</v>
          </cell>
          <cell r="J143">
            <v>2</v>
          </cell>
          <cell r="K143" t="str">
            <v>ILLINOIS TOO</v>
          </cell>
          <cell r="L143" t="str">
            <v>G1</v>
          </cell>
        </row>
        <row r="144">
          <cell r="A144">
            <v>144</v>
          </cell>
          <cell r="B144" t="str">
            <v>11610474</v>
          </cell>
          <cell r="C144" t="str">
            <v>PF TRAVESSA DO RADIADOR</v>
          </cell>
          <cell r="D144" t="str">
            <v>25304E-M1</v>
          </cell>
          <cell r="E144">
            <v>200</v>
          </cell>
          <cell r="F144" t="str">
            <v>CEV</v>
          </cell>
          <cell r="G144" t="str">
            <v>00002001</v>
          </cell>
          <cell r="H144" t="str">
            <v>AÉREA</v>
          </cell>
          <cell r="I144" t="str">
            <v>M01</v>
          </cell>
          <cell r="J144" t="str">
            <v>4</v>
          </cell>
          <cell r="K144" t="str">
            <v>METALAC</v>
          </cell>
          <cell r="L144" t="str">
            <v>G1</v>
          </cell>
        </row>
        <row r="145">
          <cell r="A145">
            <v>145</v>
          </cell>
          <cell r="B145" t="str">
            <v>11610966</v>
          </cell>
          <cell r="C145" t="str">
            <v>PF FECHADURA TPA TRAS</v>
          </cell>
          <cell r="D145" t="str">
            <v>19114E-M2</v>
          </cell>
          <cell r="E145">
            <v>500</v>
          </cell>
          <cell r="F145" t="str">
            <v>CEV</v>
          </cell>
          <cell r="G145" t="str">
            <v>0KLT3214</v>
          </cell>
          <cell r="H145" t="str">
            <v>TRIM 1</v>
          </cell>
          <cell r="I145" t="str">
            <v>M02</v>
          </cell>
          <cell r="J145">
            <v>2</v>
          </cell>
          <cell r="K145" t="str">
            <v>CONTINENTAL</v>
          </cell>
          <cell r="L145" t="str">
            <v>G1</v>
          </cell>
        </row>
        <row r="146">
          <cell r="A146">
            <v>146</v>
          </cell>
          <cell r="B146" t="str">
            <v>11611334</v>
          </cell>
          <cell r="C146" t="str">
            <v>PF PROTETOR CÁRTER</v>
          </cell>
          <cell r="D146" t="str">
            <v>25226D-M1</v>
          </cell>
          <cell r="E146">
            <v>500</v>
          </cell>
          <cell r="F146" t="str">
            <v>CEV</v>
          </cell>
          <cell r="G146" t="str">
            <v>CX120806</v>
          </cell>
          <cell r="H146" t="str">
            <v>AÉREA</v>
          </cell>
          <cell r="I146" t="str">
            <v>M01</v>
          </cell>
          <cell r="J146">
            <v>3</v>
          </cell>
          <cell r="K146" t="str">
            <v>CHUNGWOO CO</v>
          </cell>
          <cell r="L146" t="str">
            <v>G1</v>
          </cell>
        </row>
        <row r="147">
          <cell r="A147">
            <v>147</v>
          </cell>
          <cell r="B147" t="str">
            <v>11611493</v>
          </cell>
          <cell r="C147" t="str">
            <v xml:space="preserve">ARRUELA-EIXO RODA DIANT                              </v>
          </cell>
          <cell r="D147" t="str">
            <v>25305D-M1</v>
          </cell>
          <cell r="E147">
            <v>1000</v>
          </cell>
          <cell r="F147" t="str">
            <v>CEV</v>
          </cell>
          <cell r="G147" t="str">
            <v>00002001</v>
          </cell>
          <cell r="H147" t="str">
            <v>AÉREA</v>
          </cell>
          <cell r="I147" t="str">
            <v>M01</v>
          </cell>
          <cell r="J147">
            <v>2</v>
          </cell>
          <cell r="K147" t="str">
            <v>A RAYMOND TI</v>
          </cell>
          <cell r="L147" t="str">
            <v>G1</v>
          </cell>
        </row>
        <row r="148">
          <cell r="A148">
            <v>148</v>
          </cell>
          <cell r="B148" t="str">
            <v>11611776</v>
          </cell>
          <cell r="C148" t="str">
            <v>PF SUP CINTO OMBRO BCO/TRAS</v>
          </cell>
          <cell r="D148" t="str">
            <v>19114E-M2</v>
          </cell>
          <cell r="E148">
            <v>350</v>
          </cell>
          <cell r="F148" t="str">
            <v>CEV</v>
          </cell>
          <cell r="G148" t="str">
            <v>00002001</v>
          </cell>
          <cell r="H148" t="str">
            <v>TRIM 1</v>
          </cell>
          <cell r="I148" t="str">
            <v>M02</v>
          </cell>
          <cell r="J148">
            <v>3</v>
          </cell>
          <cell r="K148" t="str">
            <v>CONTINENTAL</v>
          </cell>
          <cell r="L148" t="str">
            <v>G1</v>
          </cell>
        </row>
        <row r="149">
          <cell r="A149">
            <v>149</v>
          </cell>
          <cell r="B149" t="str">
            <v>11611776</v>
          </cell>
          <cell r="C149" t="str">
            <v>PF SUP CINTO OMBRO BCO/TRAS</v>
          </cell>
          <cell r="D149" t="str">
            <v>19149D-M1</v>
          </cell>
          <cell r="E149">
            <v>350</v>
          </cell>
          <cell r="F149" t="str">
            <v>CEV</v>
          </cell>
          <cell r="G149" t="str">
            <v>00002001</v>
          </cell>
          <cell r="H149" t="str">
            <v>TRIM 3</v>
          </cell>
          <cell r="I149" t="str">
            <v>M01</v>
          </cell>
          <cell r="J149">
            <v>3</v>
          </cell>
          <cell r="K149" t="str">
            <v>CONTINENTAL</v>
          </cell>
          <cell r="L149" t="str">
            <v>G1</v>
          </cell>
        </row>
        <row r="150">
          <cell r="A150">
            <v>150</v>
          </cell>
          <cell r="B150" t="str">
            <v>11900425</v>
          </cell>
          <cell r="C150" t="str">
            <v>PORCA LIMPADOR</v>
          </cell>
          <cell r="D150" t="str">
            <v>19153D-M1</v>
          </cell>
          <cell r="E150">
            <v>2000</v>
          </cell>
          <cell r="F150" t="str">
            <v>CEV</v>
          </cell>
          <cell r="G150" t="str">
            <v>00002001</v>
          </cell>
          <cell r="H150" t="str">
            <v>TRIM 3</v>
          </cell>
          <cell r="I150" t="str">
            <v>M01</v>
          </cell>
          <cell r="J150">
            <v>2</v>
          </cell>
          <cell r="K150" t="str">
            <v>NEDSCHROEF</v>
          </cell>
          <cell r="L150" t="str">
            <v>G1</v>
          </cell>
        </row>
        <row r="151">
          <cell r="A151">
            <v>152</v>
          </cell>
          <cell r="B151" t="str">
            <v>12563914</v>
          </cell>
          <cell r="C151" t="str">
            <v>ISOLADOR-DUTO</v>
          </cell>
          <cell r="D151" t="str">
            <v>19137D-M1</v>
          </cell>
          <cell r="E151">
            <v>400</v>
          </cell>
          <cell r="F151" t="str">
            <v>CEV</v>
          </cell>
          <cell r="G151" t="str">
            <v>0CXPAPEL</v>
          </cell>
          <cell r="H151" t="str">
            <v>TRIM 3</v>
          </cell>
          <cell r="I151" t="str">
            <v>M01</v>
          </cell>
          <cell r="J151">
            <v>2</v>
          </cell>
          <cell r="K151" t="str">
            <v>PRODUFLEX</v>
          </cell>
          <cell r="L151" t="str">
            <v>G1</v>
          </cell>
        </row>
        <row r="152">
          <cell r="A152">
            <v>153</v>
          </cell>
          <cell r="B152" t="str">
            <v>13107446</v>
          </cell>
          <cell r="C152" t="str">
            <v xml:space="preserve">PRESILHA TUB CIL EMBR                              </v>
          </cell>
          <cell r="D152" t="str">
            <v>19106E-M2</v>
          </cell>
          <cell r="E152">
            <v>3000</v>
          </cell>
          <cell r="F152" t="str">
            <v>CEV</v>
          </cell>
          <cell r="G152" t="str">
            <v>00002001</v>
          </cell>
          <cell r="H152" t="str">
            <v>TRIM 1</v>
          </cell>
          <cell r="I152" t="str">
            <v>M01</v>
          </cell>
          <cell r="J152">
            <v>2</v>
          </cell>
          <cell r="K152" t="str">
            <v>A RAYMOND GM</v>
          </cell>
          <cell r="L152" t="str">
            <v>G1</v>
          </cell>
        </row>
        <row r="153">
          <cell r="A153">
            <v>154</v>
          </cell>
          <cell r="B153" t="str">
            <v>13191439</v>
          </cell>
          <cell r="C153" t="str">
            <v>PINO BOLEADO</v>
          </cell>
          <cell r="D153" t="str">
            <v>19103E-M2</v>
          </cell>
          <cell r="E153">
            <v>1000</v>
          </cell>
          <cell r="F153" t="str">
            <v>CEV</v>
          </cell>
          <cell r="G153" t="str">
            <v>00002001</v>
          </cell>
          <cell r="H153" t="str">
            <v>TRIM 1</v>
          </cell>
          <cell r="I153" t="str">
            <v>M02</v>
          </cell>
          <cell r="J153">
            <v>2</v>
          </cell>
          <cell r="K153" t="str">
            <v>ACUMENT</v>
          </cell>
          <cell r="L153" t="str">
            <v>G1</v>
          </cell>
        </row>
        <row r="154">
          <cell r="A154">
            <v>155</v>
          </cell>
          <cell r="B154" t="str">
            <v>13208672</v>
          </cell>
          <cell r="C154" t="str">
            <v>PORCA DO SEMI-EIXO</v>
          </cell>
          <cell r="D154" t="str">
            <v>25301E-M1</v>
          </cell>
          <cell r="E154">
            <v>130</v>
          </cell>
          <cell r="F154" t="str">
            <v>CEV</v>
          </cell>
          <cell r="G154" t="str">
            <v>00002001</v>
          </cell>
          <cell r="H154" t="str">
            <v>AÉREA</v>
          </cell>
          <cell r="I154" t="str">
            <v>M01</v>
          </cell>
          <cell r="J154" t="str">
            <v>5</v>
          </cell>
          <cell r="K154" t="str">
            <v>A AGRATI SPA</v>
          </cell>
          <cell r="L154" t="str">
            <v>G1</v>
          </cell>
        </row>
        <row r="155">
          <cell r="A155">
            <v>156</v>
          </cell>
          <cell r="B155" t="str">
            <v>13235986</v>
          </cell>
          <cell r="C155" t="str">
            <v>PRESILHA CX RODA TRAS</v>
          </cell>
          <cell r="D155" t="str">
            <v>25201E-M2</v>
          </cell>
          <cell r="E155">
            <v>2000</v>
          </cell>
          <cell r="F155" t="str">
            <v>CEV</v>
          </cell>
          <cell r="G155" t="str">
            <v>0CXPAPEL</v>
          </cell>
          <cell r="H155" t="str">
            <v>AÉREA</v>
          </cell>
          <cell r="I155" t="str">
            <v>M01</v>
          </cell>
          <cell r="J155">
            <v>2</v>
          </cell>
          <cell r="K155" t="str">
            <v>TUCKER GMBH</v>
          </cell>
          <cell r="L155" t="str">
            <v>G1</v>
          </cell>
        </row>
        <row r="156">
          <cell r="A156">
            <v>157</v>
          </cell>
          <cell r="B156" t="str">
            <v>13235986</v>
          </cell>
          <cell r="C156" t="str">
            <v>PRESILHA CX RODA TRAS</v>
          </cell>
          <cell r="D156" t="str">
            <v>25202E-M1</v>
          </cell>
          <cell r="E156">
            <v>2000</v>
          </cell>
          <cell r="F156" t="str">
            <v>CEV</v>
          </cell>
          <cell r="G156" t="str">
            <v>00002001</v>
          </cell>
          <cell r="H156" t="str">
            <v>AÉREA</v>
          </cell>
          <cell r="I156" t="str">
            <v>M01</v>
          </cell>
          <cell r="J156">
            <v>2</v>
          </cell>
          <cell r="K156" t="str">
            <v>TUCKER GMBH</v>
          </cell>
          <cell r="L156" t="str">
            <v>G1</v>
          </cell>
        </row>
        <row r="157">
          <cell r="A157">
            <v>158</v>
          </cell>
          <cell r="B157" t="str">
            <v>13260575</v>
          </cell>
          <cell r="C157" t="str">
            <v>ESGUICHO TRAS</v>
          </cell>
          <cell r="D157" t="str">
            <v>19111E-M2</v>
          </cell>
          <cell r="E157">
            <v>500</v>
          </cell>
          <cell r="F157" t="str">
            <v>CEV</v>
          </cell>
          <cell r="G157" t="str">
            <v>CX120806</v>
          </cell>
          <cell r="H157" t="str">
            <v>TRIM 1</v>
          </cell>
          <cell r="I157" t="str">
            <v>M02</v>
          </cell>
          <cell r="J157">
            <v>2</v>
          </cell>
          <cell r="K157" t="str">
            <v>INTERPLUS KF</v>
          </cell>
          <cell r="L157" t="str">
            <v>G1</v>
          </cell>
        </row>
        <row r="158">
          <cell r="A158">
            <v>159</v>
          </cell>
          <cell r="B158" t="str">
            <v>13263724</v>
          </cell>
          <cell r="C158" t="str">
            <v xml:space="preserve">PF RODA RESERVA                                 </v>
          </cell>
          <cell r="D158" t="str">
            <v>25501D-M1</v>
          </cell>
          <cell r="E158">
            <v>100</v>
          </cell>
          <cell r="F158" t="str">
            <v>CEV</v>
          </cell>
          <cell r="G158" t="str">
            <v>0CXPAPEL</v>
          </cell>
          <cell r="H158" t="str">
            <v>AÉREA</v>
          </cell>
          <cell r="I158" t="str">
            <v>M01</v>
          </cell>
          <cell r="J158">
            <v>3</v>
          </cell>
          <cell r="K158" t="str">
            <v>RUIA GLOBAL</v>
          </cell>
          <cell r="L158" t="str">
            <v>G1</v>
          </cell>
        </row>
        <row r="159">
          <cell r="A159">
            <v>160</v>
          </cell>
          <cell r="B159" t="str">
            <v>13282835</v>
          </cell>
          <cell r="C159" t="str">
            <v>TAMPA DA SUSPENSÃO</v>
          </cell>
          <cell r="D159" t="str">
            <v>25523D-M1</v>
          </cell>
          <cell r="E159">
            <v>200</v>
          </cell>
          <cell r="F159" t="str">
            <v>CEV</v>
          </cell>
          <cell r="G159" t="str">
            <v>CX120807</v>
          </cell>
          <cell r="H159" t="str">
            <v>L.FINAL</v>
          </cell>
          <cell r="I159" t="str">
            <v>M01</v>
          </cell>
          <cell r="J159">
            <v>2</v>
          </cell>
          <cell r="K159" t="str">
            <v>HEYCO WERK H</v>
          </cell>
          <cell r="L159" t="str">
            <v>G1</v>
          </cell>
        </row>
        <row r="160">
          <cell r="A160">
            <v>161</v>
          </cell>
          <cell r="B160" t="str">
            <v>13282835</v>
          </cell>
          <cell r="C160" t="str">
            <v>TAMPA DA SUSPENSÃO</v>
          </cell>
          <cell r="D160" t="str">
            <v>25523E-M1</v>
          </cell>
          <cell r="E160">
            <v>200</v>
          </cell>
          <cell r="F160" t="str">
            <v>CEV</v>
          </cell>
          <cell r="G160" t="str">
            <v>CX120807</v>
          </cell>
          <cell r="H160" t="str">
            <v>L.FINAL</v>
          </cell>
          <cell r="I160" t="str">
            <v>M01</v>
          </cell>
          <cell r="J160">
            <v>2</v>
          </cell>
          <cell r="K160" t="str">
            <v>HEYCO WERK H</v>
          </cell>
          <cell r="L160" t="str">
            <v>G1</v>
          </cell>
        </row>
        <row r="161">
          <cell r="A161">
            <v>162</v>
          </cell>
          <cell r="B161" t="str">
            <v>13288181</v>
          </cell>
          <cell r="C161" t="str">
            <v xml:space="preserve">ANTENA CJ-RADIO                                             </v>
          </cell>
          <cell r="D161" t="str">
            <v>25526D-M1</v>
          </cell>
          <cell r="E161">
            <v>220</v>
          </cell>
          <cell r="F161" t="str">
            <v>CEV</v>
          </cell>
          <cell r="G161" t="str">
            <v>CX161206</v>
          </cell>
          <cell r="H161" t="str">
            <v>L.FINAL</v>
          </cell>
          <cell r="I161" t="str">
            <v>M01</v>
          </cell>
          <cell r="J161">
            <v>2</v>
          </cell>
          <cell r="K161" t="str">
            <v>RECEPTEC COR</v>
          </cell>
          <cell r="L161" t="str">
            <v>G1</v>
          </cell>
        </row>
        <row r="162">
          <cell r="A162">
            <v>163</v>
          </cell>
          <cell r="B162" t="str">
            <v>13289828</v>
          </cell>
          <cell r="C162" t="str">
            <v>PRESILHA LONGARINA DIANT</v>
          </cell>
          <cell r="D162" t="str">
            <v>25204E-M2</v>
          </cell>
          <cell r="E162">
            <v>5000</v>
          </cell>
          <cell r="F162" t="str">
            <v>CEV</v>
          </cell>
          <cell r="G162" t="str">
            <v>0CXPAPEL</v>
          </cell>
          <cell r="H162" t="str">
            <v>AÉREA</v>
          </cell>
          <cell r="I162" t="str">
            <v>M01</v>
          </cell>
          <cell r="J162">
            <v>2</v>
          </cell>
          <cell r="K162" t="str">
            <v>TRELLEBORG POLYSPACE</v>
          </cell>
          <cell r="L162" t="str">
            <v>G1</v>
          </cell>
        </row>
        <row r="163">
          <cell r="A163">
            <v>165</v>
          </cell>
          <cell r="B163" t="str">
            <v>13315654</v>
          </cell>
          <cell r="C163" t="str">
            <v>BUZINA-CJ</v>
          </cell>
          <cell r="D163" t="str">
            <v>19155D-M1</v>
          </cell>
          <cell r="E163">
            <v>40</v>
          </cell>
          <cell r="F163" t="str">
            <v>CEV</v>
          </cell>
          <cell r="G163" t="str">
            <v>00002004</v>
          </cell>
          <cell r="H163" t="str">
            <v>TRIM 3</v>
          </cell>
          <cell r="I163" t="str">
            <v>M01</v>
          </cell>
          <cell r="J163">
            <v>2</v>
          </cell>
          <cell r="K163" t="str">
            <v>FIAMM SPA</v>
          </cell>
          <cell r="L163" t="str">
            <v>G1</v>
          </cell>
        </row>
        <row r="164">
          <cell r="A164">
            <v>166</v>
          </cell>
          <cell r="B164" t="str">
            <v>13321093</v>
          </cell>
          <cell r="C164" t="str">
            <v xml:space="preserve">PERCUSSOR TRAVA TPA CMPT  </v>
          </cell>
          <cell r="D164" t="str">
            <v>19121E-M2</v>
          </cell>
          <cell r="E164">
            <v>100</v>
          </cell>
          <cell r="F164" t="str">
            <v>CEV</v>
          </cell>
          <cell r="G164" t="str">
            <v>CX161206</v>
          </cell>
          <cell r="H164" t="str">
            <v>TRIM 2</v>
          </cell>
          <cell r="I164" t="str">
            <v>M01</v>
          </cell>
          <cell r="J164">
            <v>3</v>
          </cell>
          <cell r="K164" t="str">
            <v>THUN AUTOMOT</v>
          </cell>
          <cell r="L164" t="str">
            <v>G1</v>
          </cell>
        </row>
        <row r="165">
          <cell r="A165">
            <v>167</v>
          </cell>
          <cell r="B165" t="str">
            <v>13365734</v>
          </cell>
          <cell r="C165" t="str">
            <v>PINO DOBRADIÇA</v>
          </cell>
          <cell r="D165" t="str">
            <v>19106E-M2</v>
          </cell>
          <cell r="E165">
            <v>500</v>
          </cell>
          <cell r="F165" t="str">
            <v>CEV</v>
          </cell>
          <cell r="G165" t="str">
            <v>00002001</v>
          </cell>
          <cell r="H165" t="str">
            <v>TRIM 1</v>
          </cell>
          <cell r="I165" t="str">
            <v>M02</v>
          </cell>
          <cell r="J165">
            <v>2</v>
          </cell>
          <cell r="K165" t="str">
            <v>LISI AUTOMOT</v>
          </cell>
          <cell r="L165" t="str">
            <v>G1</v>
          </cell>
        </row>
        <row r="166">
          <cell r="A166">
            <v>169</v>
          </cell>
          <cell r="B166" t="str">
            <v>13500199</v>
          </cell>
          <cell r="C166" t="str">
            <v xml:space="preserve">COBERTURA FECH TPA TRAS                                    </v>
          </cell>
          <cell r="D166" t="str">
            <v>SPS-PM-M3</v>
          </cell>
          <cell r="E166">
            <v>45</v>
          </cell>
          <cell r="F166" t="str">
            <v>CEV</v>
          </cell>
          <cell r="G166" t="str">
            <v>0CXPAPEL</v>
          </cell>
          <cell r="H166" t="str">
            <v>SPS</v>
          </cell>
          <cell r="I166" t="str">
            <v>M3</v>
          </cell>
          <cell r="J166" t="str">
            <v>4</v>
          </cell>
          <cell r="K166" t="str">
            <v>KIEKERT AUTO</v>
          </cell>
          <cell r="L166" t="str">
            <v>G1</v>
          </cell>
        </row>
        <row r="167">
          <cell r="A167">
            <v>170</v>
          </cell>
          <cell r="B167" t="str">
            <v>13501991</v>
          </cell>
          <cell r="C167" t="str">
            <v xml:space="preserve">COBERTURA-TRVA TAMPA                                </v>
          </cell>
          <cell r="D167" t="str">
            <v>SPS-D-30114</v>
          </cell>
          <cell r="E167">
            <v>132</v>
          </cell>
          <cell r="F167" t="str">
            <v>CEV</v>
          </cell>
          <cell r="G167" t="str">
            <v>0CXPAPEL</v>
          </cell>
          <cell r="H167" t="str">
            <v>SPS</v>
          </cell>
          <cell r="I167" t="str">
            <v>M03</v>
          </cell>
          <cell r="J167">
            <v>2</v>
          </cell>
          <cell r="K167" t="str">
            <v>PYEONG HWA</v>
          </cell>
          <cell r="L167" t="str">
            <v>G1</v>
          </cell>
        </row>
        <row r="168">
          <cell r="A168">
            <v>171</v>
          </cell>
          <cell r="B168" t="str">
            <v>13502348</v>
          </cell>
          <cell r="C168" t="str">
            <v>VALVULA ALIVIO</v>
          </cell>
          <cell r="D168" t="str">
            <v>SPS-D-30114</v>
          </cell>
          <cell r="E168">
            <v>56</v>
          </cell>
          <cell r="F168" t="str">
            <v>CEV</v>
          </cell>
          <cell r="G168" t="str">
            <v>0CXPAPEL</v>
          </cell>
          <cell r="H168" t="str">
            <v>SPS</v>
          </cell>
          <cell r="I168" t="str">
            <v>M03</v>
          </cell>
          <cell r="J168">
            <v>4</v>
          </cell>
          <cell r="K168" t="str">
            <v>TRW AUTOMOTI</v>
          </cell>
          <cell r="L168" t="str">
            <v>G1</v>
          </cell>
        </row>
        <row r="169">
          <cell r="A169">
            <v>172</v>
          </cell>
          <cell r="B169" t="str">
            <v>13502353</v>
          </cell>
          <cell r="C169" t="str">
            <v>TAMPA RESERV ARREFEC</v>
          </cell>
          <cell r="D169" t="str">
            <v>MINOMI-M3</v>
          </cell>
          <cell r="E169">
            <v>55</v>
          </cell>
          <cell r="F169" t="str">
            <v>CEV</v>
          </cell>
          <cell r="G169" t="str">
            <v>CX161206</v>
          </cell>
          <cell r="H169" t="str">
            <v>TRIM 2</v>
          </cell>
          <cell r="I169" t="str">
            <v>M01</v>
          </cell>
          <cell r="J169">
            <v>4</v>
          </cell>
          <cell r="K169" t="str">
            <v>INNOVATIVE V</v>
          </cell>
          <cell r="L169" t="str">
            <v>G1</v>
          </cell>
        </row>
        <row r="170">
          <cell r="A170">
            <v>173</v>
          </cell>
          <cell r="B170" t="str">
            <v>13503059</v>
          </cell>
          <cell r="C170" t="str">
            <v>LANTERNA CJ-CORT</v>
          </cell>
          <cell r="D170" t="str">
            <v>19157D-M1</v>
          </cell>
          <cell r="E170">
            <v>360</v>
          </cell>
          <cell r="F170" t="str">
            <v>CEV</v>
          </cell>
          <cell r="G170" t="str">
            <v>00002001</v>
          </cell>
          <cell r="H170" t="str">
            <v>TRIM 3</v>
          </cell>
          <cell r="I170" t="str">
            <v>M01</v>
          </cell>
          <cell r="J170">
            <v>2</v>
          </cell>
          <cell r="K170" t="str">
            <v>CML INNOVATI</v>
          </cell>
          <cell r="L170" t="str">
            <v>G1</v>
          </cell>
        </row>
        <row r="171">
          <cell r="A171">
            <v>174</v>
          </cell>
          <cell r="B171" t="str">
            <v>13503251</v>
          </cell>
          <cell r="C171" t="str">
            <v>BATENTE PORTA</v>
          </cell>
          <cell r="D171" t="str">
            <v>19140D-M1</v>
          </cell>
          <cell r="E171">
            <v>100</v>
          </cell>
          <cell r="F171" t="str">
            <v>CEV</v>
          </cell>
          <cell r="G171" t="str">
            <v>00002002</v>
          </cell>
          <cell r="H171" t="str">
            <v>PORTA PALET</v>
          </cell>
          <cell r="I171" t="str">
            <v>M01</v>
          </cell>
          <cell r="J171">
            <v>3</v>
          </cell>
          <cell r="K171" t="str">
            <v>KDS CO LTDA</v>
          </cell>
          <cell r="L171" t="str">
            <v>G1</v>
          </cell>
        </row>
        <row r="172">
          <cell r="A172">
            <v>175</v>
          </cell>
          <cell r="B172" t="str">
            <v>13581431</v>
          </cell>
          <cell r="C172" t="str">
            <v>STRIKE</v>
          </cell>
          <cell r="D172" t="str">
            <v>19121E-M2</v>
          </cell>
          <cell r="E172">
            <v>120</v>
          </cell>
          <cell r="F172" t="str">
            <v>CEV</v>
          </cell>
          <cell r="G172" t="str">
            <v>CX161206</v>
          </cell>
          <cell r="H172" t="str">
            <v>TRIM 2</v>
          </cell>
          <cell r="I172" t="str">
            <v>M01</v>
          </cell>
          <cell r="J172" t="str">
            <v>3</v>
          </cell>
          <cell r="K172" t="str">
            <v>KDS CO LTD</v>
          </cell>
          <cell r="L172" t="str">
            <v>G1</v>
          </cell>
        </row>
        <row r="173">
          <cell r="A173">
            <v>176</v>
          </cell>
          <cell r="B173" t="str">
            <v>13583413</v>
          </cell>
          <cell r="C173" t="str">
            <v>MODULE ASM</v>
          </cell>
          <cell r="D173" t="str">
            <v>SPS-D-30114</v>
          </cell>
          <cell r="E173">
            <v>24</v>
          </cell>
          <cell r="F173" t="str">
            <v>CEV</v>
          </cell>
          <cell r="G173" t="str">
            <v>0CXPAPEL</v>
          </cell>
          <cell r="H173" t="str">
            <v>3.B.1</v>
          </cell>
          <cell r="I173" t="str">
            <v>M03</v>
          </cell>
          <cell r="J173">
            <v>3</v>
          </cell>
          <cell r="K173" t="str">
            <v xml:space="preserve"> AUTOLIV</v>
          </cell>
          <cell r="L173" t="str">
            <v>G1</v>
          </cell>
        </row>
        <row r="174">
          <cell r="A174">
            <v>177</v>
          </cell>
          <cell r="B174" t="str">
            <v>13585757</v>
          </cell>
          <cell r="C174" t="str">
            <v>REGULADOR CINTO</v>
          </cell>
          <cell r="D174" t="str">
            <v>SPS-D-30114</v>
          </cell>
          <cell r="E174">
            <v>30</v>
          </cell>
          <cell r="F174" t="str">
            <v>CEV</v>
          </cell>
          <cell r="G174" t="str">
            <v>0CXPAPEL</v>
          </cell>
          <cell r="H174" t="str">
            <v>SPS</v>
          </cell>
          <cell r="I174" t="str">
            <v>M03</v>
          </cell>
          <cell r="J174">
            <v>4</v>
          </cell>
          <cell r="K174" t="str">
            <v>SAMSONG INDU</v>
          </cell>
          <cell r="L174" t="str">
            <v>G1</v>
          </cell>
        </row>
        <row r="175">
          <cell r="A175">
            <v>178</v>
          </cell>
          <cell r="B175" t="str">
            <v>13585947</v>
          </cell>
          <cell r="C175" t="str">
            <v>RETROV INT</v>
          </cell>
          <cell r="D175" t="str">
            <v>19145D-M1</v>
          </cell>
          <cell r="E175">
            <v>30</v>
          </cell>
          <cell r="F175" t="str">
            <v>CEV</v>
          </cell>
          <cell r="G175" t="str">
            <v>00002004</v>
          </cell>
          <cell r="H175" t="str">
            <v>TRIM 3</v>
          </cell>
          <cell r="I175" t="str">
            <v>M01</v>
          </cell>
          <cell r="J175">
            <v>5</v>
          </cell>
          <cell r="K175" t="str">
            <v>MAGNA MIRROR</v>
          </cell>
          <cell r="L175" t="str">
            <v>G1</v>
          </cell>
        </row>
        <row r="176">
          <cell r="A176">
            <v>179</v>
          </cell>
          <cell r="B176" t="str">
            <v>15161630</v>
          </cell>
          <cell r="C176" t="str">
            <v>ANEL DE VEDAÇÃO</v>
          </cell>
          <cell r="D176" t="str">
            <v>SEQ.OX-M1</v>
          </cell>
          <cell r="E176">
            <v>3000</v>
          </cell>
          <cell r="F176" t="str">
            <v>CEV</v>
          </cell>
          <cell r="G176" t="str">
            <v>OCXPAPEL</v>
          </cell>
          <cell r="H176" t="str">
            <v>BUMPER</v>
          </cell>
          <cell r="I176" t="str">
            <v>M01</v>
          </cell>
          <cell r="J176">
            <v>2</v>
          </cell>
          <cell r="K176" t="str">
            <v>BOSCH</v>
          </cell>
          <cell r="L176" t="str">
            <v>KK</v>
          </cell>
        </row>
        <row r="177">
          <cell r="A177">
            <v>180</v>
          </cell>
          <cell r="B177" t="str">
            <v>15678965</v>
          </cell>
          <cell r="C177" t="str">
            <v>PORCA MOLA</v>
          </cell>
          <cell r="D177" t="str">
            <v>SEQ.DT-M1</v>
          </cell>
          <cell r="E177">
            <v>1100</v>
          </cell>
          <cell r="F177" t="str">
            <v>CEV</v>
          </cell>
          <cell r="G177" t="str">
            <v>00002001</v>
          </cell>
          <cell r="H177" t="str">
            <v>BUMPER</v>
          </cell>
          <cell r="I177" t="str">
            <v>BP1</v>
          </cell>
          <cell r="J177" t="str">
            <v>3</v>
          </cell>
          <cell r="K177" t="str">
            <v>ILLINOIS TOL</v>
          </cell>
          <cell r="L177" t="str">
            <v>KK</v>
          </cell>
        </row>
        <row r="178">
          <cell r="A178">
            <v>181</v>
          </cell>
          <cell r="B178" t="str">
            <v>15788727</v>
          </cell>
          <cell r="C178" t="str">
            <v>CAPA DO LIMPADOR</v>
          </cell>
          <cell r="D178" t="str">
            <v>25526E-M2</v>
          </cell>
          <cell r="E178">
            <v>2000</v>
          </cell>
          <cell r="F178" t="str">
            <v>CEV</v>
          </cell>
          <cell r="G178" t="str">
            <v>CX120806</v>
          </cell>
          <cell r="H178" t="str">
            <v>L.FINAL</v>
          </cell>
          <cell r="I178" t="str">
            <v>M01</v>
          </cell>
          <cell r="J178">
            <v>2</v>
          </cell>
          <cell r="K178" t="str">
            <v>VALEO ELECTR</v>
          </cell>
          <cell r="L178" t="str">
            <v>G1</v>
          </cell>
        </row>
        <row r="179">
          <cell r="A179">
            <v>182</v>
          </cell>
          <cell r="B179" t="str">
            <v>15792287</v>
          </cell>
          <cell r="C179" t="str">
            <v>EMBLEMA L.S</v>
          </cell>
          <cell r="D179" t="str">
            <v>19101D-CB</v>
          </cell>
          <cell r="E179">
            <v>1200</v>
          </cell>
          <cell r="F179" t="str">
            <v>CEV</v>
          </cell>
          <cell r="G179" t="str">
            <v>00002001</v>
          </cell>
          <cell r="H179" t="str">
            <v>CAB.CERA</v>
          </cell>
          <cell r="I179" t="str">
            <v>M01</v>
          </cell>
          <cell r="J179">
            <v>0</v>
          </cell>
          <cell r="K179" t="str">
            <v>ZANINI</v>
          </cell>
          <cell r="L179" t="str">
            <v>G1</v>
          </cell>
        </row>
        <row r="180">
          <cell r="A180">
            <v>183</v>
          </cell>
          <cell r="B180" t="str">
            <v>15792288</v>
          </cell>
          <cell r="C180" t="str">
            <v>EMBLEMA L.T</v>
          </cell>
          <cell r="D180" t="str">
            <v>19101D-CB</v>
          </cell>
          <cell r="E180">
            <v>1200</v>
          </cell>
          <cell r="F180" t="str">
            <v>CEV</v>
          </cell>
          <cell r="G180" t="str">
            <v>00002001</v>
          </cell>
          <cell r="H180" t="str">
            <v>CAB.CERA</v>
          </cell>
          <cell r="I180" t="str">
            <v>M01</v>
          </cell>
          <cell r="J180">
            <v>0</v>
          </cell>
          <cell r="K180" t="str">
            <v>ZANINI</v>
          </cell>
          <cell r="L180" t="str">
            <v>G1</v>
          </cell>
        </row>
        <row r="181">
          <cell r="A181">
            <v>184</v>
          </cell>
          <cell r="B181" t="str">
            <v>20914393</v>
          </cell>
          <cell r="C181" t="str">
            <v>CUNHA TPA TRAS INFERIOR</v>
          </cell>
          <cell r="D181" t="str">
            <v>19120E-M2</v>
          </cell>
          <cell r="E181">
            <v>150</v>
          </cell>
          <cell r="F181" t="str">
            <v>CEV</v>
          </cell>
          <cell r="G181" t="str">
            <v>0CXPAPEL</v>
          </cell>
          <cell r="H181" t="str">
            <v>SPS</v>
          </cell>
          <cell r="I181" t="str">
            <v>M03</v>
          </cell>
          <cell r="J181" t="str">
            <v>3</v>
          </cell>
          <cell r="K181" t="str">
            <v>MID-STATES R</v>
          </cell>
          <cell r="L181" t="str">
            <v>G1</v>
          </cell>
        </row>
        <row r="182">
          <cell r="A182">
            <v>185</v>
          </cell>
          <cell r="B182" t="str">
            <v>20940115</v>
          </cell>
          <cell r="C182" t="str">
            <v>CUNHA TPA TRAS SUPERIOR</v>
          </cell>
          <cell r="D182" t="str">
            <v>19121E-M2</v>
          </cell>
          <cell r="E182">
            <v>200</v>
          </cell>
          <cell r="F182" t="str">
            <v>CEV</v>
          </cell>
          <cell r="G182" t="str">
            <v>0CXPAPEL</v>
          </cell>
          <cell r="H182" t="str">
            <v>SPS</v>
          </cell>
          <cell r="I182" t="str">
            <v>M03</v>
          </cell>
          <cell r="J182">
            <v>2</v>
          </cell>
          <cell r="K182" t="str">
            <v>ILLINOIS TOO</v>
          </cell>
          <cell r="L182" t="str">
            <v>G1</v>
          </cell>
        </row>
        <row r="183">
          <cell r="A183">
            <v>186</v>
          </cell>
          <cell r="B183" t="str">
            <v>24403251</v>
          </cell>
          <cell r="C183" t="str">
            <v>TAMPÃO TRASEIRO</v>
          </cell>
          <cell r="D183" t="str">
            <v>19157D-M1</v>
          </cell>
          <cell r="E183">
            <v>2000</v>
          </cell>
          <cell r="F183" t="str">
            <v>CEV</v>
          </cell>
          <cell r="G183" t="str">
            <v>00002001</v>
          </cell>
          <cell r="H183" t="str">
            <v>TRIM 3</v>
          </cell>
          <cell r="I183" t="str">
            <v>M01</v>
          </cell>
          <cell r="J183">
            <v>2</v>
          </cell>
          <cell r="K183" t="str">
            <v>A RAYMON</v>
          </cell>
          <cell r="L183" t="str">
            <v>G1</v>
          </cell>
        </row>
        <row r="184">
          <cell r="A184">
            <v>187</v>
          </cell>
          <cell r="B184" t="str">
            <v>24403251</v>
          </cell>
          <cell r="C184" t="str">
            <v>TAMPÃO TRASEIRO</v>
          </cell>
          <cell r="D184" t="str">
            <v>19103E-M2</v>
          </cell>
          <cell r="E184">
            <v>2000</v>
          </cell>
          <cell r="F184" t="str">
            <v>CEV</v>
          </cell>
          <cell r="G184" t="str">
            <v>00002002</v>
          </cell>
          <cell r="H184" t="str">
            <v>TRIM 1</v>
          </cell>
          <cell r="I184" t="str">
            <v>M01</v>
          </cell>
          <cell r="J184">
            <v>2</v>
          </cell>
          <cell r="K184" t="str">
            <v>A RAYMON</v>
          </cell>
          <cell r="L184" t="str">
            <v>G1</v>
          </cell>
        </row>
        <row r="185">
          <cell r="A185">
            <v>188</v>
          </cell>
          <cell r="B185" t="str">
            <v>24403251</v>
          </cell>
          <cell r="C185" t="str">
            <v>TAMPÃO TRASEIRO</v>
          </cell>
          <cell r="D185" t="str">
            <v>19106E-M2</v>
          </cell>
          <cell r="E185">
            <v>2000</v>
          </cell>
          <cell r="F185" t="str">
            <v>CEV</v>
          </cell>
          <cell r="G185" t="str">
            <v>00002002</v>
          </cell>
          <cell r="H185" t="str">
            <v>TRIM 1</v>
          </cell>
          <cell r="I185" t="str">
            <v>M02</v>
          </cell>
          <cell r="J185">
            <v>2</v>
          </cell>
          <cell r="K185" t="str">
            <v>A RAYMON</v>
          </cell>
          <cell r="L185" t="str">
            <v>G1</v>
          </cell>
        </row>
        <row r="186">
          <cell r="A186">
            <v>189</v>
          </cell>
          <cell r="B186" t="str">
            <v>24403251</v>
          </cell>
          <cell r="C186" t="str">
            <v>TAMPÃO TRASEIRO</v>
          </cell>
          <cell r="D186" t="str">
            <v>25202E-M1</v>
          </cell>
          <cell r="E186">
            <v>2000</v>
          </cell>
          <cell r="F186" t="str">
            <v>CEV</v>
          </cell>
          <cell r="G186" t="str">
            <v>00002002</v>
          </cell>
          <cell r="H186" t="str">
            <v>AEREA</v>
          </cell>
          <cell r="I186" t="str">
            <v>M01</v>
          </cell>
          <cell r="J186">
            <v>2</v>
          </cell>
          <cell r="K186" t="str">
            <v>A RAYMON</v>
          </cell>
          <cell r="L186" t="str">
            <v>G1</v>
          </cell>
        </row>
        <row r="187">
          <cell r="A187">
            <v>190</v>
          </cell>
          <cell r="B187" t="str">
            <v>24410001</v>
          </cell>
          <cell r="C187" t="str">
            <v>PLUG-FLR PNL</v>
          </cell>
          <cell r="D187" t="str">
            <v>25217E-M2</v>
          </cell>
          <cell r="E187">
            <v>1000</v>
          </cell>
          <cell r="F187" t="str">
            <v>CEV</v>
          </cell>
          <cell r="G187" t="str">
            <v>00002001</v>
          </cell>
          <cell r="H187" t="str">
            <v>AÉREA</v>
          </cell>
          <cell r="I187" t="str">
            <v>M01</v>
          </cell>
          <cell r="J187" t="str">
            <v>2</v>
          </cell>
          <cell r="K187" t="str">
            <v>TRW ENKENBAC</v>
          </cell>
          <cell r="L187" t="str">
            <v>G1</v>
          </cell>
        </row>
        <row r="188">
          <cell r="A188">
            <v>191</v>
          </cell>
          <cell r="B188" t="str">
            <v>24417149</v>
          </cell>
          <cell r="C188" t="str">
            <v>PRESILHA VALV SOLEN</v>
          </cell>
          <cell r="D188" t="str">
            <v>25201E-M1</v>
          </cell>
          <cell r="E188">
            <v>300</v>
          </cell>
          <cell r="F188" t="str">
            <v>CEV</v>
          </cell>
          <cell r="G188" t="str">
            <v>00002001</v>
          </cell>
          <cell r="H188" t="str">
            <v>AÉREA</v>
          </cell>
          <cell r="I188" t="str">
            <v>M01</v>
          </cell>
          <cell r="J188">
            <v>3</v>
          </cell>
          <cell r="K188" t="str">
            <v>A RAYMOND GM</v>
          </cell>
          <cell r="L188" t="str">
            <v>G1</v>
          </cell>
        </row>
        <row r="189">
          <cell r="A189">
            <v>192</v>
          </cell>
          <cell r="B189" t="str">
            <v>24417218</v>
          </cell>
          <cell r="C189" t="str">
            <v>SUP SENS OXI</v>
          </cell>
          <cell r="D189" t="str">
            <v>25304D-M1</v>
          </cell>
          <cell r="E189">
            <v>1300</v>
          </cell>
          <cell r="F189" t="str">
            <v>CEV</v>
          </cell>
          <cell r="G189" t="str">
            <v>00002002</v>
          </cell>
          <cell r="H189" t="str">
            <v>AÉREA</v>
          </cell>
          <cell r="I189" t="str">
            <v>M01</v>
          </cell>
          <cell r="J189">
            <v>2</v>
          </cell>
          <cell r="K189" t="str">
            <v>A RAYMOND</v>
          </cell>
          <cell r="L189" t="str">
            <v>G1</v>
          </cell>
        </row>
        <row r="190">
          <cell r="A190">
            <v>193</v>
          </cell>
          <cell r="B190" t="str">
            <v>24427131</v>
          </cell>
          <cell r="C190" t="str">
            <v>MOLD. DAR. DESL</v>
          </cell>
          <cell r="D190" t="str">
            <v>19122E-M2</v>
          </cell>
          <cell r="E190">
            <v>200</v>
          </cell>
          <cell r="F190" t="str">
            <v>CEV</v>
          </cell>
          <cell r="G190" t="str">
            <v>00002002</v>
          </cell>
          <cell r="H190" t="str">
            <v>TRIM 2</v>
          </cell>
          <cell r="I190" t="str">
            <v>M01</v>
          </cell>
          <cell r="J190">
            <v>2</v>
          </cell>
          <cell r="K190" t="str">
            <v>ITW ESPANA SA</v>
          </cell>
          <cell r="L190" t="str">
            <v>G1</v>
          </cell>
        </row>
        <row r="191">
          <cell r="A191">
            <v>195</v>
          </cell>
          <cell r="B191" t="str">
            <v>24430219</v>
          </cell>
          <cell r="C191" t="str">
            <v>VALVULA ALÍVIO</v>
          </cell>
          <cell r="D191" t="str">
            <v>SPS-C-30110</v>
          </cell>
          <cell r="E191">
            <v>35</v>
          </cell>
          <cell r="F191" t="str">
            <v>CEV</v>
          </cell>
          <cell r="G191" t="str">
            <v>0CXPAPEL</v>
          </cell>
          <cell r="H191" t="str">
            <v>5.A.2</v>
          </cell>
          <cell r="I191" t="str">
            <v>M03</v>
          </cell>
          <cell r="J191">
            <v>4</v>
          </cell>
          <cell r="K191" t="str">
            <v>NIFCO KOR</v>
          </cell>
          <cell r="L191" t="str">
            <v>G1</v>
          </cell>
        </row>
        <row r="192">
          <cell r="A192">
            <v>196</v>
          </cell>
          <cell r="B192" t="str">
            <v>24445743</v>
          </cell>
          <cell r="C192" t="str">
            <v>PRESILHA MANG VALV SOLEN</v>
          </cell>
          <cell r="D192" t="str">
            <v>19106E-M2</v>
          </cell>
          <cell r="E192">
            <v>300</v>
          </cell>
          <cell r="F192" t="str">
            <v>CEV</v>
          </cell>
          <cell r="G192" t="str">
            <v>CX120806</v>
          </cell>
          <cell r="H192" t="str">
            <v>TRIM 1</v>
          </cell>
          <cell r="I192" t="str">
            <v>M02</v>
          </cell>
          <cell r="J192">
            <v>2</v>
          </cell>
          <cell r="K192" t="str">
            <v>A RAYMOND GM</v>
          </cell>
          <cell r="L192" t="str">
            <v>G1</v>
          </cell>
        </row>
        <row r="193">
          <cell r="A193">
            <v>197</v>
          </cell>
          <cell r="B193" t="str">
            <v>24578331</v>
          </cell>
          <cell r="C193" t="str">
            <v>MÓDULO 1.0</v>
          </cell>
          <cell r="D193" t="str">
            <v>25511D-M1</v>
          </cell>
          <cell r="E193">
            <v>24</v>
          </cell>
          <cell r="F193" t="str">
            <v>CEV</v>
          </cell>
          <cell r="G193" t="str">
            <v>0CXPAPEL</v>
          </cell>
          <cell r="H193" t="str">
            <v>L.FINAL</v>
          </cell>
          <cell r="I193" t="str">
            <v>M01</v>
          </cell>
          <cell r="J193">
            <v>8</v>
          </cell>
          <cell r="K193" t="str">
            <v>GM ROSÁRIO</v>
          </cell>
          <cell r="L193" t="str">
            <v>G1</v>
          </cell>
        </row>
        <row r="194">
          <cell r="A194">
            <v>198</v>
          </cell>
          <cell r="B194" t="str">
            <v>24578332</v>
          </cell>
          <cell r="C194" t="str">
            <v>MÓDULO 1.4 PR</v>
          </cell>
          <cell r="D194" t="str">
            <v>25511D-M1</v>
          </cell>
          <cell r="E194">
            <v>24</v>
          </cell>
          <cell r="F194" t="str">
            <v>CEV</v>
          </cell>
          <cell r="G194" t="str">
            <v>0CXPAPEL</v>
          </cell>
          <cell r="H194" t="str">
            <v>L.FINAL</v>
          </cell>
          <cell r="I194" t="str">
            <v>M01</v>
          </cell>
          <cell r="J194">
            <v>3</v>
          </cell>
          <cell r="K194" t="str">
            <v>GM ROSÁRIO</v>
          </cell>
          <cell r="L194" t="str">
            <v>G1</v>
          </cell>
        </row>
        <row r="195">
          <cell r="A195">
            <v>199</v>
          </cell>
          <cell r="B195" t="str">
            <v>24578505</v>
          </cell>
          <cell r="C195" t="str">
            <v>MÓDULO EXP</v>
          </cell>
          <cell r="D195" t="str">
            <v>25511D-M1</v>
          </cell>
          <cell r="E195">
            <v>24</v>
          </cell>
          <cell r="F195" t="str">
            <v>CEV</v>
          </cell>
          <cell r="G195" t="str">
            <v>0CXPAPEL</v>
          </cell>
          <cell r="H195" t="str">
            <v>L.FINAL</v>
          </cell>
          <cell r="I195" t="str">
            <v>M01</v>
          </cell>
          <cell r="J195">
            <v>2</v>
          </cell>
          <cell r="K195" t="str">
            <v>GM ROSÁRIO</v>
          </cell>
          <cell r="L195" t="str">
            <v>G1</v>
          </cell>
        </row>
        <row r="196">
          <cell r="A196">
            <v>200</v>
          </cell>
          <cell r="B196" t="str">
            <v>24578992</v>
          </cell>
          <cell r="C196" t="str">
            <v>SUP EMBREAGEM</v>
          </cell>
          <cell r="D196" t="str">
            <v>19157D-M1</v>
          </cell>
          <cell r="E196">
            <v>150</v>
          </cell>
          <cell r="F196" t="str">
            <v>CEV</v>
          </cell>
          <cell r="G196" t="str">
            <v>00002001</v>
          </cell>
          <cell r="H196" t="str">
            <v>TRIM 3</v>
          </cell>
          <cell r="I196" t="str">
            <v>M01</v>
          </cell>
          <cell r="J196">
            <v>3</v>
          </cell>
          <cell r="K196" t="str">
            <v>FANANDRI</v>
          </cell>
          <cell r="L196" t="str">
            <v>G1</v>
          </cell>
        </row>
        <row r="197">
          <cell r="A197">
            <v>201</v>
          </cell>
          <cell r="B197" t="str">
            <v>25775833</v>
          </cell>
          <cell r="C197" t="str">
            <v>SENSOR CJ</v>
          </cell>
          <cell r="D197" t="str">
            <v>SEQ.OX-M1</v>
          </cell>
          <cell r="E197">
            <v>480</v>
          </cell>
          <cell r="F197" t="str">
            <v>CEV</v>
          </cell>
          <cell r="G197" t="str">
            <v>0CXPAPEL</v>
          </cell>
          <cell r="H197" t="str">
            <v>BUMPER</v>
          </cell>
          <cell r="I197" t="str">
            <v>M01</v>
          </cell>
          <cell r="J197">
            <v>2</v>
          </cell>
          <cell r="K197" t="str">
            <v>EMERSON ELEC</v>
          </cell>
          <cell r="L197" t="str">
            <v>KK</v>
          </cell>
        </row>
        <row r="198">
          <cell r="A198">
            <v>202</v>
          </cell>
          <cell r="B198" t="str">
            <v>2879379</v>
          </cell>
          <cell r="C198" t="str">
            <v>TAMPAO</v>
          </cell>
          <cell r="D198" t="str">
            <v>25202E-M2</v>
          </cell>
          <cell r="E198">
            <v>1000</v>
          </cell>
          <cell r="F198" t="str">
            <v>CEV</v>
          </cell>
          <cell r="G198" t="str">
            <v>00002004</v>
          </cell>
          <cell r="H198" t="str">
            <v>AÉREA</v>
          </cell>
          <cell r="I198" t="str">
            <v>M01</v>
          </cell>
          <cell r="J198">
            <v>2</v>
          </cell>
          <cell r="K198" t="str">
            <v>SILIBOR</v>
          </cell>
          <cell r="L198" t="str">
            <v>G1</v>
          </cell>
        </row>
        <row r="199">
          <cell r="A199">
            <v>203</v>
          </cell>
          <cell r="B199" t="str">
            <v>52015210</v>
          </cell>
          <cell r="C199" t="str">
            <v>EMBLEMA TPA TRAS CELTA</v>
          </cell>
          <cell r="D199" t="str">
            <v>25505D-M1</v>
          </cell>
          <cell r="E199">
            <v>80</v>
          </cell>
          <cell r="F199" t="str">
            <v>CEV</v>
          </cell>
          <cell r="G199" t="str">
            <v>0CXPAPEL</v>
          </cell>
          <cell r="H199" t="str">
            <v>AÉREA</v>
          </cell>
          <cell r="I199" t="str">
            <v>M01</v>
          </cell>
          <cell r="J199">
            <v>3</v>
          </cell>
          <cell r="K199" t="str">
            <v>POLYPLASTICS</v>
          </cell>
          <cell r="L199" t="str">
            <v>G1</v>
          </cell>
        </row>
        <row r="200">
          <cell r="A200">
            <v>204</v>
          </cell>
          <cell r="B200" t="str">
            <v>52015350</v>
          </cell>
          <cell r="C200" t="str">
            <v>MANUAL PRISMA ARGENTINA</v>
          </cell>
          <cell r="D200" t="str">
            <v>25502D-M1</v>
          </cell>
          <cell r="E200">
            <v>80</v>
          </cell>
          <cell r="F200" t="str">
            <v>CEV</v>
          </cell>
          <cell r="G200" t="str">
            <v>00002004</v>
          </cell>
          <cell r="H200" t="str">
            <v>L.FINAL</v>
          </cell>
          <cell r="I200" t="str">
            <v>M01</v>
          </cell>
          <cell r="J200">
            <v>2</v>
          </cell>
          <cell r="K200" t="str">
            <v>PANCROM INDU</v>
          </cell>
          <cell r="L200" t="str">
            <v>G1</v>
          </cell>
        </row>
        <row r="201">
          <cell r="A201">
            <v>205</v>
          </cell>
          <cell r="B201" t="str">
            <v>52018113</v>
          </cell>
          <cell r="C201" t="str">
            <v>CJ CHAV BÁS.</v>
          </cell>
          <cell r="D201" t="str">
            <v>MINOMI-M3</v>
          </cell>
          <cell r="E201">
            <v>18</v>
          </cell>
          <cell r="F201" t="str">
            <v>CEV</v>
          </cell>
          <cell r="G201" t="str">
            <v>00002001</v>
          </cell>
          <cell r="H201" t="str">
            <v>TRIM 2</v>
          </cell>
          <cell r="I201" t="str">
            <v>M03</v>
          </cell>
          <cell r="J201">
            <v>4</v>
          </cell>
          <cell r="K201" t="str">
            <v>HUFF DO BRAS</v>
          </cell>
          <cell r="L201" t="str">
            <v>G1</v>
          </cell>
        </row>
        <row r="202">
          <cell r="A202">
            <v>206</v>
          </cell>
          <cell r="B202" t="str">
            <v>52028392</v>
          </cell>
          <cell r="C202" t="str">
            <v>BUZINA 500HZ</v>
          </cell>
          <cell r="D202" t="str">
            <v>25204E-M2</v>
          </cell>
          <cell r="E202">
            <v>32</v>
          </cell>
          <cell r="F202" t="str">
            <v>CEV</v>
          </cell>
          <cell r="G202" t="str">
            <v>0CXPAPEL</v>
          </cell>
          <cell r="H202" t="str">
            <v>AEREA</v>
          </cell>
          <cell r="I202" t="str">
            <v>M01</v>
          </cell>
          <cell r="J202" t="str">
            <v>5</v>
          </cell>
          <cell r="K202" t="str">
            <v>SHANGAI</v>
          </cell>
          <cell r="L202" t="str">
            <v>G1</v>
          </cell>
        </row>
        <row r="203">
          <cell r="A203">
            <v>207</v>
          </cell>
          <cell r="B203" t="str">
            <v>52028392</v>
          </cell>
          <cell r="C203" t="str">
            <v>BUZINA 500HZ</v>
          </cell>
          <cell r="D203" t="str">
            <v>25204E-M2</v>
          </cell>
          <cell r="E203">
            <v>32</v>
          </cell>
          <cell r="F203" t="str">
            <v>CEV</v>
          </cell>
          <cell r="G203" t="str">
            <v>0CXPAPEL</v>
          </cell>
          <cell r="H203" t="str">
            <v>ESPERA</v>
          </cell>
          <cell r="I203" t="str">
            <v>M01</v>
          </cell>
          <cell r="J203" t="str">
            <v>5</v>
          </cell>
          <cell r="K203" t="str">
            <v>SHANGAI</v>
          </cell>
          <cell r="L203" t="str">
            <v>G1</v>
          </cell>
        </row>
        <row r="204">
          <cell r="A204">
            <v>208</v>
          </cell>
          <cell r="B204" t="str">
            <v>52032228</v>
          </cell>
          <cell r="C204" t="str">
            <v>DRENO DO ASSOALHO</v>
          </cell>
          <cell r="D204" t="str">
            <v>19108E-M2</v>
          </cell>
          <cell r="E204">
            <v>400</v>
          </cell>
          <cell r="F204" t="str">
            <v>DEN</v>
          </cell>
          <cell r="G204" t="str">
            <v>00002004</v>
          </cell>
          <cell r="H204" t="str">
            <v>Est.TRIM 1</v>
          </cell>
          <cell r="I204" t="str">
            <v>M02</v>
          </cell>
          <cell r="J204">
            <v>2</v>
          </cell>
          <cell r="K204" t="str">
            <v>DENSO DO BRA</v>
          </cell>
          <cell r="L204" t="str">
            <v>G1</v>
          </cell>
        </row>
        <row r="205">
          <cell r="A205">
            <v>209</v>
          </cell>
          <cell r="B205" t="str">
            <v>52033366</v>
          </cell>
          <cell r="C205" t="str">
            <v>SHIELD-FRT S</v>
          </cell>
          <cell r="D205" t="str">
            <v>19114E-M2</v>
          </cell>
          <cell r="E205">
            <v>350</v>
          </cell>
          <cell r="F205" t="str">
            <v>CEV</v>
          </cell>
          <cell r="G205" t="str">
            <v>00002001</v>
          </cell>
          <cell r="H205" t="str">
            <v>TRIM 1</v>
          </cell>
          <cell r="I205" t="str">
            <v>M02</v>
          </cell>
          <cell r="J205">
            <v>3</v>
          </cell>
          <cell r="K205" t="str">
            <v>HUFF DO BRAS</v>
          </cell>
          <cell r="L205" t="str">
            <v>G1</v>
          </cell>
        </row>
        <row r="206">
          <cell r="A206">
            <v>210</v>
          </cell>
          <cell r="B206" t="str">
            <v>52033485</v>
          </cell>
          <cell r="C206" t="str">
            <v>MANUAL NG</v>
          </cell>
          <cell r="D206" t="str">
            <v>25515D-M1</v>
          </cell>
          <cell r="E206">
            <v>40</v>
          </cell>
          <cell r="F206" t="str">
            <v>CEV</v>
          </cell>
          <cell r="G206" t="str">
            <v>00002004</v>
          </cell>
          <cell r="H206" t="str">
            <v>L.FINAL</v>
          </cell>
          <cell r="I206" t="str">
            <v>M01</v>
          </cell>
          <cell r="J206">
            <v>2</v>
          </cell>
          <cell r="K206" t="str">
            <v>PANCROM INDU</v>
          </cell>
          <cell r="L206" t="str">
            <v>G1</v>
          </cell>
        </row>
        <row r="207">
          <cell r="A207">
            <v>211</v>
          </cell>
          <cell r="B207" t="str">
            <v>52057900</v>
          </cell>
          <cell r="C207" t="str">
            <v>MANUAL NG EXPORT</v>
          </cell>
          <cell r="D207" t="str">
            <v>25515D-M1</v>
          </cell>
          <cell r="E207">
            <v>40</v>
          </cell>
          <cell r="F207" t="str">
            <v>CEV</v>
          </cell>
          <cell r="G207" t="str">
            <v>00002004</v>
          </cell>
          <cell r="H207" t="str">
            <v>MEC BAIXA</v>
          </cell>
          <cell r="I207" t="str">
            <v>M01</v>
          </cell>
          <cell r="J207">
            <v>2</v>
          </cell>
          <cell r="K207" t="str">
            <v>PANCROM INDU</v>
          </cell>
          <cell r="L207" t="str">
            <v>G1</v>
          </cell>
        </row>
        <row r="208">
          <cell r="A208">
            <v>213</v>
          </cell>
          <cell r="B208" t="str">
            <v>52034351</v>
          </cell>
          <cell r="C208" t="str">
            <v>MODULO CONF</v>
          </cell>
          <cell r="D208" t="str">
            <v>SPS-PM-M3</v>
          </cell>
          <cell r="E208">
            <v>40</v>
          </cell>
          <cell r="F208" t="str">
            <v>CEV</v>
          </cell>
          <cell r="G208" t="str">
            <v>0CXPAPEL</v>
          </cell>
          <cell r="H208" t="str">
            <v>SPS</v>
          </cell>
          <cell r="I208" t="str">
            <v>M03</v>
          </cell>
          <cell r="J208">
            <v>3</v>
          </cell>
          <cell r="K208" t="str">
            <v>CONTINENTAL</v>
          </cell>
          <cell r="L208" t="str">
            <v>G1</v>
          </cell>
        </row>
        <row r="209">
          <cell r="A209">
            <v>214</v>
          </cell>
          <cell r="B209" t="str">
            <v>52034575</v>
          </cell>
          <cell r="C209" t="str">
            <v>COBERTURA DO EXTINTOR</v>
          </cell>
          <cell r="D209" t="str">
            <v>19157D-M1</v>
          </cell>
          <cell r="E209">
            <v>50</v>
          </cell>
          <cell r="F209" t="str">
            <v>CEV</v>
          </cell>
          <cell r="G209" t="str">
            <v>00002004</v>
          </cell>
          <cell r="H209" t="str">
            <v>TRIM3</v>
          </cell>
          <cell r="I209" t="str">
            <v>M01</v>
          </cell>
          <cell r="J209">
            <v>4</v>
          </cell>
          <cell r="K209" t="str">
            <v>REVEST</v>
          </cell>
          <cell r="L209" t="str">
            <v>G1</v>
          </cell>
        </row>
        <row r="210">
          <cell r="A210">
            <v>215</v>
          </cell>
          <cell r="B210" t="str">
            <v>52034711</v>
          </cell>
          <cell r="C210" t="str">
            <v>ARRUELA SUSPENSÃO DIANT</v>
          </cell>
          <cell r="D210" t="str">
            <v>25209E-M1</v>
          </cell>
          <cell r="E210">
            <v>140</v>
          </cell>
          <cell r="F210" t="str">
            <v>CEV</v>
          </cell>
          <cell r="G210" t="str">
            <v>00002001</v>
          </cell>
          <cell r="H210" t="str">
            <v>AÉREA</v>
          </cell>
          <cell r="I210" t="str">
            <v>M01</v>
          </cell>
          <cell r="J210">
            <v>2</v>
          </cell>
          <cell r="K210" t="str">
            <v>QINDAO DT</v>
          </cell>
          <cell r="L210" t="str">
            <v>G1</v>
          </cell>
        </row>
        <row r="211">
          <cell r="A211">
            <v>216</v>
          </cell>
          <cell r="B211" t="str">
            <v>52036416</v>
          </cell>
          <cell r="C211" t="str">
            <v>BASE ASM-RDO</v>
          </cell>
          <cell r="D211" t="str">
            <v>19106E-M2</v>
          </cell>
          <cell r="E211">
            <v>70</v>
          </cell>
          <cell r="F211" t="str">
            <v>CEV</v>
          </cell>
          <cell r="G211" t="str">
            <v>0CXPAPEL</v>
          </cell>
          <cell r="H211" t="str">
            <v>TRIM 1</v>
          </cell>
          <cell r="I211" t="str">
            <v>M02</v>
          </cell>
          <cell r="J211">
            <v>2</v>
          </cell>
          <cell r="K211" t="str">
            <v>RECEPTEC COR</v>
          </cell>
          <cell r="L211" t="str">
            <v>G1</v>
          </cell>
        </row>
        <row r="212">
          <cell r="A212">
            <v>218</v>
          </cell>
          <cell r="B212" t="str">
            <v>52036806</v>
          </cell>
          <cell r="C212" t="str">
            <v>BUZINA ONIX</v>
          </cell>
          <cell r="D212" t="str">
            <v>19154D-M1</v>
          </cell>
          <cell r="E212">
            <v>40</v>
          </cell>
          <cell r="F212" t="str">
            <v>CEV</v>
          </cell>
          <cell r="G212" t="str">
            <v>0CXPAPEL</v>
          </cell>
          <cell r="H212" t="str">
            <v>TRIM 3</v>
          </cell>
          <cell r="I212" t="str">
            <v>M01</v>
          </cell>
          <cell r="J212">
            <v>3</v>
          </cell>
          <cell r="K212" t="str">
            <v>SHANGHAI</v>
          </cell>
          <cell r="L212" t="str">
            <v>G1</v>
          </cell>
        </row>
        <row r="213">
          <cell r="A213">
            <v>219</v>
          </cell>
          <cell r="B213" t="str">
            <v>52036806</v>
          </cell>
          <cell r="C213" t="str">
            <v>BUZINA ONIX</v>
          </cell>
          <cell r="D213" t="str">
            <v>25218E-M2</v>
          </cell>
          <cell r="E213">
            <v>48</v>
          </cell>
          <cell r="F213" t="str">
            <v>CEV</v>
          </cell>
          <cell r="G213" t="str">
            <v>0CXPAPEL</v>
          </cell>
          <cell r="H213" t="str">
            <v>AÉREA</v>
          </cell>
          <cell r="I213" t="str">
            <v>M01</v>
          </cell>
          <cell r="J213">
            <v>4</v>
          </cell>
          <cell r="K213" t="str">
            <v>SHANGHAI</v>
          </cell>
          <cell r="L213" t="str">
            <v>G1</v>
          </cell>
        </row>
        <row r="214">
          <cell r="A214">
            <v>220</v>
          </cell>
          <cell r="B214" t="str">
            <v>52037592</v>
          </cell>
          <cell r="C214" t="str">
            <v>INSERTO CONSOLE - OCULOS</v>
          </cell>
          <cell r="D214" t="str">
            <v>25526D-M1</v>
          </cell>
          <cell r="E214">
            <v>150</v>
          </cell>
          <cell r="F214" t="str">
            <v>PEL</v>
          </cell>
          <cell r="G214" t="str">
            <v>00002002</v>
          </cell>
          <cell r="H214" t="str">
            <v>L.FINAL</v>
          </cell>
          <cell r="I214" t="str">
            <v>M01</v>
          </cell>
          <cell r="J214">
            <v>2</v>
          </cell>
          <cell r="K214" t="str">
            <v>PELZER</v>
          </cell>
          <cell r="L214" t="str">
            <v>G1</v>
          </cell>
        </row>
        <row r="215">
          <cell r="A215">
            <v>221</v>
          </cell>
          <cell r="B215" t="str">
            <v>52038401</v>
          </cell>
          <cell r="C215" t="str">
            <v>ATUADOR FECH TPA TRAS</v>
          </cell>
          <cell r="D215" t="str">
            <v>SPS-PM-M3</v>
          </cell>
          <cell r="E215">
            <v>54</v>
          </cell>
          <cell r="F215" t="str">
            <v>CEV</v>
          </cell>
          <cell r="G215" t="str">
            <v>00002002</v>
          </cell>
          <cell r="H215" t="str">
            <v>SPS</v>
          </cell>
          <cell r="I215" t="str">
            <v>M03</v>
          </cell>
          <cell r="J215">
            <v>4</v>
          </cell>
          <cell r="K215" t="str">
            <v>CEBI</v>
          </cell>
          <cell r="L215" t="str">
            <v>G1</v>
          </cell>
        </row>
        <row r="216">
          <cell r="A216">
            <v>222</v>
          </cell>
          <cell r="B216" t="str">
            <v>52038406</v>
          </cell>
          <cell r="C216" t="str">
            <v>BUCHA DO ATUADOR</v>
          </cell>
          <cell r="D216" t="str">
            <v>19123E-M2</v>
          </cell>
          <cell r="E216">
            <v>1000</v>
          </cell>
          <cell r="F216" t="str">
            <v>CEV</v>
          </cell>
          <cell r="G216" t="str">
            <v>0CXPAPEL</v>
          </cell>
          <cell r="H216" t="str">
            <v>TRIM 2</v>
          </cell>
          <cell r="I216" t="str">
            <v>M02</v>
          </cell>
          <cell r="J216">
            <v>2</v>
          </cell>
          <cell r="K216" t="str">
            <v>CEBI</v>
          </cell>
          <cell r="L216" t="str">
            <v>G1</v>
          </cell>
        </row>
        <row r="217">
          <cell r="A217">
            <v>223</v>
          </cell>
          <cell r="B217" t="str">
            <v>52039163</v>
          </cell>
          <cell r="C217" t="str">
            <v>BUMPER-R/CMPT</v>
          </cell>
          <cell r="D217" t="str">
            <v>19106E-M2</v>
          </cell>
          <cell r="E217">
            <v>300</v>
          </cell>
          <cell r="F217" t="str">
            <v>CEV</v>
          </cell>
          <cell r="G217" t="str">
            <v>00002001</v>
          </cell>
          <cell r="H217" t="str">
            <v>TRIM 2</v>
          </cell>
          <cell r="I217" t="str">
            <v>M01</v>
          </cell>
          <cell r="J217">
            <v>2</v>
          </cell>
          <cell r="K217" t="str">
            <v>PRODUFLEX</v>
          </cell>
          <cell r="L217" t="str">
            <v>G1</v>
          </cell>
        </row>
        <row r="218">
          <cell r="A218">
            <v>224</v>
          </cell>
          <cell r="B218" t="str">
            <v>52042573</v>
          </cell>
          <cell r="C218" t="str">
            <v>SUPORTE CJ-AMT/GAS T/ELEVTR</v>
          </cell>
          <cell r="D218" t="str">
            <v>19103E-M2</v>
          </cell>
          <cell r="E218">
            <v>100</v>
          </cell>
          <cell r="F218" t="str">
            <v>CEV</v>
          </cell>
          <cell r="G218" t="str">
            <v>00002001</v>
          </cell>
          <cell r="H218" t="str">
            <v>TRIM 1</v>
          </cell>
          <cell r="I218" t="str">
            <v>M02</v>
          </cell>
          <cell r="J218">
            <v>2</v>
          </cell>
          <cell r="K218" t="str">
            <v>PRODUFLEX</v>
          </cell>
          <cell r="L218" t="str">
            <v>G1</v>
          </cell>
        </row>
        <row r="219">
          <cell r="A219">
            <v>225</v>
          </cell>
          <cell r="B219" t="str">
            <v>52042574</v>
          </cell>
          <cell r="C219" t="str">
            <v>SUPORTE CJ-AMT/GAS T/ELEVTR</v>
          </cell>
          <cell r="D219" t="str">
            <v>19103E-M2</v>
          </cell>
          <cell r="E219">
            <v>100</v>
          </cell>
          <cell r="F219" t="str">
            <v>CEV</v>
          </cell>
          <cell r="G219" t="str">
            <v>00002001</v>
          </cell>
          <cell r="H219" t="str">
            <v>TRIM 1</v>
          </cell>
          <cell r="I219" t="str">
            <v>M02</v>
          </cell>
          <cell r="J219">
            <v>2</v>
          </cell>
          <cell r="K219" t="str">
            <v>PRODUFLEX</v>
          </cell>
          <cell r="L219" t="str">
            <v>G1</v>
          </cell>
        </row>
        <row r="220">
          <cell r="A220">
            <v>226</v>
          </cell>
          <cell r="B220" t="str">
            <v>52046112</v>
          </cell>
          <cell r="C220" t="str">
            <v>MODULE ASM</v>
          </cell>
          <cell r="D220" t="str">
            <v>SPS-D-30114</v>
          </cell>
          <cell r="E220">
            <v>36</v>
          </cell>
          <cell r="F220" t="str">
            <v>CEV</v>
          </cell>
          <cell r="G220" t="str">
            <v>00002004</v>
          </cell>
          <cell r="H220" t="str">
            <v>25.A.1</v>
          </cell>
          <cell r="I220" t="str">
            <v>M03</v>
          </cell>
          <cell r="J220">
            <v>3</v>
          </cell>
          <cell r="K220" t="str">
            <v>CONTINENTAL</v>
          </cell>
          <cell r="L220" t="str">
            <v>G1</v>
          </cell>
        </row>
        <row r="221">
          <cell r="A221">
            <v>227</v>
          </cell>
          <cell r="B221" t="str">
            <v>52046113</v>
          </cell>
          <cell r="C221" t="str">
            <v>MODULE ASM</v>
          </cell>
          <cell r="D221" t="str">
            <v>SPS-D-30114</v>
          </cell>
          <cell r="E221">
            <v>36</v>
          </cell>
          <cell r="F221" t="str">
            <v>CEV</v>
          </cell>
          <cell r="G221" t="str">
            <v>00002004</v>
          </cell>
          <cell r="H221" t="str">
            <v>27.A.1</v>
          </cell>
          <cell r="I221" t="str">
            <v>M03</v>
          </cell>
          <cell r="J221">
            <v>2</v>
          </cell>
          <cell r="K221" t="str">
            <v>CONTINENTAL</v>
          </cell>
          <cell r="L221" t="str">
            <v>G1</v>
          </cell>
        </row>
        <row r="222">
          <cell r="A222">
            <v>228</v>
          </cell>
          <cell r="B222" t="str">
            <v>52046228</v>
          </cell>
          <cell r="C222" t="str">
            <v>BRACKET-BODY</v>
          </cell>
          <cell r="D222" t="str">
            <v>25204E-M2</v>
          </cell>
          <cell r="E222">
            <v>144</v>
          </cell>
          <cell r="F222" t="str">
            <v>GES</v>
          </cell>
          <cell r="G222" t="str">
            <v>00002002</v>
          </cell>
          <cell r="H222" t="str">
            <v>AÉREA</v>
          </cell>
          <cell r="I222" t="str">
            <v>M01</v>
          </cell>
          <cell r="J222" t="str">
            <v>3</v>
          </cell>
          <cell r="K222" t="str">
            <v>GESTAMP</v>
          </cell>
          <cell r="L222" t="str">
            <v>G1</v>
          </cell>
        </row>
        <row r="223">
          <cell r="A223">
            <v>229</v>
          </cell>
          <cell r="B223" t="str">
            <v>52046343</v>
          </cell>
          <cell r="C223" t="str">
            <v>LABEL-A/C REF</v>
          </cell>
          <cell r="D223" t="str">
            <v>19154D-M1</v>
          </cell>
          <cell r="E223">
            <v>2000</v>
          </cell>
          <cell r="F223" t="str">
            <v>CEV</v>
          </cell>
          <cell r="G223" t="str">
            <v>00002001</v>
          </cell>
          <cell r="H223" t="str">
            <v>TRIM 3</v>
          </cell>
          <cell r="I223" t="str">
            <v>M01</v>
          </cell>
          <cell r="J223">
            <v>2</v>
          </cell>
          <cell r="K223" t="str">
            <v>AVERY DENNIS</v>
          </cell>
          <cell r="L223" t="str">
            <v>G1</v>
          </cell>
        </row>
        <row r="224">
          <cell r="A224">
            <v>230</v>
          </cell>
          <cell r="B224" t="str">
            <v>52053752</v>
          </cell>
          <cell r="C224" t="str">
            <v xml:space="preserve">FECHO CAPO   </v>
          </cell>
          <cell r="D224" t="str">
            <v>19129E-M2</v>
          </cell>
          <cell r="E224">
            <v>40</v>
          </cell>
          <cell r="F224" t="str">
            <v>CEV</v>
          </cell>
          <cell r="G224" t="str">
            <v>CX402426</v>
          </cell>
          <cell r="H224" t="str">
            <v>PORTA PALET</v>
          </cell>
          <cell r="I224" t="str">
            <v>M02</v>
          </cell>
          <cell r="J224">
            <v>3</v>
          </cell>
          <cell r="K224" t="str">
            <v>PYEONG HWA A</v>
          </cell>
          <cell r="L224" t="str">
            <v>G1</v>
          </cell>
        </row>
        <row r="225">
          <cell r="A225">
            <v>231</v>
          </cell>
          <cell r="B225" t="str">
            <v>52053753</v>
          </cell>
          <cell r="C225" t="str">
            <v>FECHADURA DO COFRE</v>
          </cell>
          <cell r="D225" t="str">
            <v>19129E-M2</v>
          </cell>
          <cell r="E225">
            <v>40</v>
          </cell>
          <cell r="F225" t="str">
            <v>CEV</v>
          </cell>
          <cell r="G225" t="str">
            <v>0CXPAPEL</v>
          </cell>
          <cell r="H225" t="str">
            <v>4.A.1</v>
          </cell>
          <cell r="I225" t="str">
            <v>M02</v>
          </cell>
          <cell r="J225">
            <v>3</v>
          </cell>
          <cell r="K225" t="str">
            <v>PYEONG HWA A</v>
          </cell>
          <cell r="L225" t="str">
            <v>G1</v>
          </cell>
        </row>
        <row r="226">
          <cell r="A226">
            <v>232</v>
          </cell>
          <cell r="B226" t="str">
            <v>52047303</v>
          </cell>
          <cell r="C226" t="str">
            <v>MOLDURA - SOBRANCELHA</v>
          </cell>
          <cell r="D226" t="str">
            <v>BUMPER-M1</v>
          </cell>
          <cell r="E226">
            <v>240</v>
          </cell>
          <cell r="F226" t="str">
            <v>PEL</v>
          </cell>
          <cell r="G226" t="str">
            <v>00002004</v>
          </cell>
          <cell r="H226" t="str">
            <v>BUMPER</v>
          </cell>
          <cell r="I226" t="str">
            <v>M01</v>
          </cell>
          <cell r="J226">
            <v>2</v>
          </cell>
          <cell r="K226" t="str">
            <v>PELZER</v>
          </cell>
          <cell r="L226" t="str">
            <v>G1</v>
          </cell>
        </row>
        <row r="227">
          <cell r="A227">
            <v>233</v>
          </cell>
          <cell r="B227" t="str">
            <v>52047304</v>
          </cell>
          <cell r="C227" t="str">
            <v>MOLDURA - SOBRANCELHA</v>
          </cell>
          <cell r="D227" t="str">
            <v>BUMPER-M1</v>
          </cell>
          <cell r="E227">
            <v>240</v>
          </cell>
          <cell r="F227" t="str">
            <v>PEL</v>
          </cell>
          <cell r="G227" t="str">
            <v>00002004</v>
          </cell>
          <cell r="H227" t="str">
            <v>BUMPER</v>
          </cell>
          <cell r="I227" t="str">
            <v>M01</v>
          </cell>
          <cell r="J227">
            <v>2</v>
          </cell>
          <cell r="K227" t="str">
            <v>PELZER</v>
          </cell>
          <cell r="L227" t="str">
            <v>G1</v>
          </cell>
        </row>
        <row r="228">
          <cell r="A228">
            <v>234</v>
          </cell>
          <cell r="B228" t="str">
            <v>52047681</v>
          </cell>
          <cell r="C228" t="str">
            <v>BRAKE LIGHT ONIX HATCH</v>
          </cell>
          <cell r="D228" t="str">
            <v>SPS-C-30112</v>
          </cell>
          <cell r="E228">
            <v>50</v>
          </cell>
          <cell r="F228" t="str">
            <v>CEV</v>
          </cell>
          <cell r="G228" t="str">
            <v>00002004</v>
          </cell>
          <cell r="H228" t="str">
            <v>SPS</v>
          </cell>
          <cell r="I228" t="str">
            <v>M03</v>
          </cell>
          <cell r="J228">
            <v>2</v>
          </cell>
          <cell r="K228" t="str">
            <v>ARTEB</v>
          </cell>
          <cell r="L228" t="str">
            <v>G1</v>
          </cell>
        </row>
        <row r="229">
          <cell r="A229">
            <v>235</v>
          </cell>
          <cell r="B229" t="str">
            <v>52048214</v>
          </cell>
          <cell r="C229" t="str">
            <v>PUXADOR TPA TRAS HATCH</v>
          </cell>
          <cell r="D229" t="str">
            <v>SPS-PM-M3</v>
          </cell>
          <cell r="E229">
            <v>120</v>
          </cell>
          <cell r="F229" t="str">
            <v>CEV</v>
          </cell>
          <cell r="G229" t="str">
            <v>00002004</v>
          </cell>
          <cell r="H229" t="str">
            <v>SPS</v>
          </cell>
          <cell r="I229" t="str">
            <v>M03</v>
          </cell>
          <cell r="J229">
            <v>2</v>
          </cell>
          <cell r="K229" t="str">
            <v>MEGATECH BRA</v>
          </cell>
          <cell r="L229" t="str">
            <v>G1</v>
          </cell>
        </row>
        <row r="230">
          <cell r="A230">
            <v>236</v>
          </cell>
          <cell r="B230" t="str">
            <v>52048247</v>
          </cell>
          <cell r="C230" t="str">
            <v>ACABAMENTO PARALAMA LD</v>
          </cell>
          <cell r="D230" t="str">
            <v>25532D-M1</v>
          </cell>
          <cell r="E230">
            <v>30</v>
          </cell>
          <cell r="F230" t="str">
            <v>PEL</v>
          </cell>
          <cell r="G230" t="str">
            <v>00002004</v>
          </cell>
          <cell r="H230" t="str">
            <v>L.FINAL</v>
          </cell>
          <cell r="I230" t="str">
            <v>M01</v>
          </cell>
          <cell r="J230">
            <v>4</v>
          </cell>
          <cell r="K230" t="str">
            <v>PELZER</v>
          </cell>
          <cell r="L230" t="str">
            <v>G1</v>
          </cell>
        </row>
        <row r="231">
          <cell r="A231">
            <v>237</v>
          </cell>
          <cell r="B231" t="str">
            <v>52048248</v>
          </cell>
          <cell r="C231" t="str">
            <v>ACABAMENTO PARALAMA LE</v>
          </cell>
          <cell r="D231" t="str">
            <v>25531D-M1</v>
          </cell>
          <cell r="E231">
            <v>30</v>
          </cell>
          <cell r="F231" t="str">
            <v>PEL</v>
          </cell>
          <cell r="G231" t="str">
            <v>00002004</v>
          </cell>
          <cell r="H231" t="str">
            <v>L.FINAL</v>
          </cell>
          <cell r="I231" t="str">
            <v>M01</v>
          </cell>
          <cell r="J231">
            <v>4</v>
          </cell>
          <cell r="K231" t="str">
            <v>PELZER</v>
          </cell>
          <cell r="L231" t="str">
            <v>G1</v>
          </cell>
        </row>
        <row r="232">
          <cell r="A232">
            <v>238</v>
          </cell>
          <cell r="B232" t="str">
            <v>52051062</v>
          </cell>
          <cell r="C232" t="str">
            <v>CAP ASM-COLD</v>
          </cell>
          <cell r="D232" t="str">
            <v>MINOMI-M3</v>
          </cell>
          <cell r="E232">
            <v>32</v>
          </cell>
          <cell r="F232" t="str">
            <v>CEV</v>
          </cell>
          <cell r="G232" t="str">
            <v>00002004</v>
          </cell>
          <cell r="H232" t="str">
            <v>PORTA PALET</v>
          </cell>
          <cell r="I232" t="str">
            <v>M01</v>
          </cell>
          <cell r="J232" t="str">
            <v>6</v>
          </cell>
          <cell r="K232" t="str">
            <v>MAPRA MANGUE</v>
          </cell>
          <cell r="L232" t="str">
            <v>G1</v>
          </cell>
        </row>
        <row r="233">
          <cell r="A233">
            <v>239</v>
          </cell>
          <cell r="B233" t="str">
            <v>52251275</v>
          </cell>
          <cell r="C233" t="str">
            <v>ETQ POLUIÇÃO</v>
          </cell>
          <cell r="D233" t="str">
            <v>19145D-M1</v>
          </cell>
          <cell r="E233">
            <v>1000</v>
          </cell>
          <cell r="F233" t="str">
            <v>CEV</v>
          </cell>
          <cell r="G233" t="str">
            <v>00002001</v>
          </cell>
          <cell r="H233" t="str">
            <v>TRIM 3</v>
          </cell>
          <cell r="I233" t="str">
            <v>M02</v>
          </cell>
          <cell r="J233">
            <v>2</v>
          </cell>
          <cell r="K233" t="str">
            <v>JL</v>
          </cell>
          <cell r="L233" t="str">
            <v>G1</v>
          </cell>
        </row>
        <row r="234">
          <cell r="A234">
            <v>240</v>
          </cell>
          <cell r="B234" t="str">
            <v>52269769</v>
          </cell>
          <cell r="C234" t="str">
            <v>ETQ IGNICAO NACIONAL</v>
          </cell>
          <cell r="D234" t="str">
            <v>25510D-M1</v>
          </cell>
          <cell r="E234">
            <v>1000</v>
          </cell>
          <cell r="F234" t="str">
            <v>CEV</v>
          </cell>
          <cell r="G234" t="str">
            <v>00002001</v>
          </cell>
          <cell r="H234" t="str">
            <v>MINOMI</v>
          </cell>
          <cell r="I234" t="str">
            <v>M01</v>
          </cell>
          <cell r="J234">
            <v>2</v>
          </cell>
          <cell r="K234" t="str">
            <v>JL</v>
          </cell>
          <cell r="L234" t="str">
            <v>G1</v>
          </cell>
        </row>
        <row r="235">
          <cell r="A235">
            <v>241</v>
          </cell>
          <cell r="B235" t="str">
            <v>52269769</v>
          </cell>
          <cell r="C235" t="str">
            <v>ETQ IGNICAO NACIONAL</v>
          </cell>
          <cell r="D235" t="str">
            <v>MINOMI-M3</v>
          </cell>
          <cell r="E235">
            <v>1000</v>
          </cell>
          <cell r="F235" t="str">
            <v>CEV</v>
          </cell>
          <cell r="G235" t="str">
            <v>00002001</v>
          </cell>
          <cell r="H235" t="str">
            <v>MINOMI</v>
          </cell>
          <cell r="I235" t="str">
            <v>M03</v>
          </cell>
          <cell r="J235">
            <v>2</v>
          </cell>
          <cell r="K235" t="str">
            <v>JL</v>
          </cell>
          <cell r="L235" t="str">
            <v>G1</v>
          </cell>
        </row>
        <row r="236">
          <cell r="A236">
            <v>242</v>
          </cell>
          <cell r="B236" t="str">
            <v>52283055</v>
          </cell>
          <cell r="C236" t="str">
            <v>PRESILHA</v>
          </cell>
          <cell r="D236" t="str">
            <v>25213E-M2</v>
          </cell>
          <cell r="E236">
            <v>800</v>
          </cell>
          <cell r="F236" t="str">
            <v>CEV</v>
          </cell>
          <cell r="G236" t="str">
            <v>00002001</v>
          </cell>
          <cell r="H236" t="str">
            <v>AÉREA</v>
          </cell>
          <cell r="I236" t="str">
            <v>M01</v>
          </cell>
          <cell r="J236">
            <v>2</v>
          </cell>
          <cell r="K236" t="str">
            <v>A RAYMOND</v>
          </cell>
          <cell r="L236" t="str">
            <v>G1</v>
          </cell>
        </row>
        <row r="237">
          <cell r="A237">
            <v>243</v>
          </cell>
          <cell r="B237" t="str">
            <v>52283055</v>
          </cell>
          <cell r="C237" t="str">
            <v>PRESILHA</v>
          </cell>
          <cell r="D237" t="str">
            <v>25526E-M2</v>
          </cell>
          <cell r="E237">
            <v>800</v>
          </cell>
          <cell r="F237" t="str">
            <v>CEV</v>
          </cell>
          <cell r="G237" t="str">
            <v>00002002</v>
          </cell>
          <cell r="H237" t="str">
            <v>L.FINAL</v>
          </cell>
          <cell r="I237" t="str">
            <v>M01</v>
          </cell>
          <cell r="J237">
            <v>2</v>
          </cell>
          <cell r="K237" t="str">
            <v>A RAYMOND</v>
          </cell>
          <cell r="L237" t="str">
            <v>G1</v>
          </cell>
        </row>
        <row r="238">
          <cell r="A238">
            <v>244</v>
          </cell>
          <cell r="B238" t="str">
            <v>55557507</v>
          </cell>
          <cell r="C238" t="str">
            <v>ANEL - JUNTA</v>
          </cell>
          <cell r="D238" t="str">
            <v>25304D-M1</v>
          </cell>
          <cell r="E238">
            <v>150</v>
          </cell>
          <cell r="F238" t="str">
            <v>CEV</v>
          </cell>
          <cell r="G238" t="str">
            <v>0CXPAPEL</v>
          </cell>
          <cell r="H238" t="str">
            <v>L.AEREA</v>
          </cell>
          <cell r="I238" t="str">
            <v>M01</v>
          </cell>
          <cell r="J238" t="str">
            <v>3</v>
          </cell>
          <cell r="K238" t="str">
            <v>ELRING KLING</v>
          </cell>
          <cell r="L238" t="str">
            <v>G1</v>
          </cell>
        </row>
        <row r="239">
          <cell r="A239">
            <v>245</v>
          </cell>
          <cell r="B239" t="str">
            <v>90045638</v>
          </cell>
          <cell r="C239" t="str">
            <v>DRENO SOLEIRA</v>
          </cell>
          <cell r="D239" t="str">
            <v>25226D-M1</v>
          </cell>
          <cell r="E239">
            <v>1500</v>
          </cell>
          <cell r="F239" t="str">
            <v>CEV</v>
          </cell>
          <cell r="G239" t="str">
            <v>00002001</v>
          </cell>
          <cell r="H239" t="str">
            <v>AÉREA</v>
          </cell>
          <cell r="I239" t="str">
            <v>M01</v>
          </cell>
          <cell r="J239">
            <v>2</v>
          </cell>
          <cell r="K239" t="str">
            <v>SILIBOR</v>
          </cell>
          <cell r="L239" t="str">
            <v>G1</v>
          </cell>
        </row>
        <row r="240">
          <cell r="A240">
            <v>246</v>
          </cell>
          <cell r="B240" t="str">
            <v>90052801</v>
          </cell>
          <cell r="C240" t="str">
            <v>MOLA-GANCH</v>
          </cell>
          <cell r="D240" t="str">
            <v>25524E-M1</v>
          </cell>
          <cell r="E240">
            <v>300</v>
          </cell>
          <cell r="F240" t="str">
            <v>CEV</v>
          </cell>
          <cell r="G240" t="str">
            <v>00002001</v>
          </cell>
          <cell r="H240" t="str">
            <v>MINOMI</v>
          </cell>
          <cell r="I240" t="str">
            <v>M01</v>
          </cell>
          <cell r="J240">
            <v>2</v>
          </cell>
          <cell r="K240" t="str">
            <v>LOOPSMOL</v>
          </cell>
          <cell r="L240" t="str">
            <v>G1</v>
          </cell>
        </row>
        <row r="241">
          <cell r="A241">
            <v>247</v>
          </cell>
          <cell r="B241" t="str">
            <v>90052801</v>
          </cell>
          <cell r="C241" t="str">
            <v>MOLA-GANCH</v>
          </cell>
          <cell r="D241" t="str">
            <v>MINOMI-M3</v>
          </cell>
          <cell r="E241">
            <v>300</v>
          </cell>
          <cell r="F241" t="str">
            <v>CEV</v>
          </cell>
          <cell r="G241" t="str">
            <v>00002001</v>
          </cell>
          <cell r="H241" t="str">
            <v>MINOMI</v>
          </cell>
          <cell r="I241" t="str">
            <v>M03</v>
          </cell>
          <cell r="J241">
            <v>2</v>
          </cell>
          <cell r="K241" t="str">
            <v>LOOPSMOL</v>
          </cell>
          <cell r="L241" t="str">
            <v>G1</v>
          </cell>
        </row>
        <row r="242">
          <cell r="A242">
            <v>248</v>
          </cell>
          <cell r="B242" t="str">
            <v>90054143</v>
          </cell>
          <cell r="C242" t="str">
            <v>COXIM TRASEIRO PRISMA</v>
          </cell>
          <cell r="D242" t="str">
            <v>19123E-M2</v>
          </cell>
          <cell r="E242">
            <v>200</v>
          </cell>
          <cell r="F242" t="str">
            <v>CEV</v>
          </cell>
          <cell r="G242" t="str">
            <v>00002001</v>
          </cell>
          <cell r="H242" t="str">
            <v>TRIM 2</v>
          </cell>
          <cell r="I242" t="str">
            <v>M01</v>
          </cell>
          <cell r="J242">
            <v>2</v>
          </cell>
          <cell r="K242" t="str">
            <v>SILIBOR</v>
          </cell>
          <cell r="L242" t="str">
            <v>G1</v>
          </cell>
        </row>
        <row r="243">
          <cell r="A243">
            <v>249</v>
          </cell>
          <cell r="B243" t="str">
            <v>90058826</v>
          </cell>
          <cell r="C243" t="str">
            <v>REBITE EXP</v>
          </cell>
          <cell r="D243" t="str">
            <v>25223D-M1</v>
          </cell>
          <cell r="E243">
            <v>2500</v>
          </cell>
          <cell r="F243" t="str">
            <v>PEL</v>
          </cell>
          <cell r="G243" t="str">
            <v>00002001</v>
          </cell>
          <cell r="H243" t="str">
            <v>AÉREA</v>
          </cell>
          <cell r="I243" t="str">
            <v>M01</v>
          </cell>
          <cell r="J243">
            <v>2</v>
          </cell>
          <cell r="K243" t="str">
            <v>PELZER</v>
          </cell>
          <cell r="L243" t="str">
            <v>G1</v>
          </cell>
        </row>
        <row r="244">
          <cell r="A244">
            <v>250</v>
          </cell>
          <cell r="B244" t="str">
            <v>90058826</v>
          </cell>
          <cell r="C244" t="str">
            <v>REBITE EXP</v>
          </cell>
          <cell r="D244" t="str">
            <v>25223E-M1</v>
          </cell>
          <cell r="E244">
            <v>2500</v>
          </cell>
          <cell r="F244" t="str">
            <v>PEL</v>
          </cell>
          <cell r="G244" t="str">
            <v>00002001</v>
          </cell>
          <cell r="H244" t="str">
            <v>AÉREA</v>
          </cell>
          <cell r="I244" t="str">
            <v>M01</v>
          </cell>
          <cell r="J244">
            <v>2</v>
          </cell>
          <cell r="K244" t="str">
            <v>PELZER</v>
          </cell>
          <cell r="L244" t="str">
            <v>G1</v>
          </cell>
        </row>
        <row r="245">
          <cell r="A245">
            <v>251</v>
          </cell>
          <cell r="B245" t="str">
            <v>90086885</v>
          </cell>
          <cell r="C245" t="str">
            <v>RESPIRO TRANS</v>
          </cell>
          <cell r="D245" t="str">
            <v>25301E-M1</v>
          </cell>
          <cell r="E245">
            <v>450</v>
          </cell>
          <cell r="F245" t="str">
            <v>CEV</v>
          </cell>
          <cell r="G245" t="str">
            <v>00002002</v>
          </cell>
          <cell r="H245" t="str">
            <v>AÉREA</v>
          </cell>
          <cell r="I245" t="str">
            <v>M01</v>
          </cell>
          <cell r="J245">
            <v>2</v>
          </cell>
          <cell r="K245" t="str">
            <v>AUTOCOM</v>
          </cell>
          <cell r="L245" t="str">
            <v>G1</v>
          </cell>
        </row>
        <row r="246">
          <cell r="A246">
            <v>252</v>
          </cell>
          <cell r="B246" t="str">
            <v>90120284</v>
          </cell>
          <cell r="C246" t="str">
            <v>BUJAO</v>
          </cell>
          <cell r="D246" t="str">
            <v>15203-PIT</v>
          </cell>
          <cell r="E246">
            <v>11000</v>
          </cell>
          <cell r="F246" t="str">
            <v>CEV</v>
          </cell>
          <cell r="G246" t="str">
            <v>00002001</v>
          </cell>
          <cell r="H246" t="str">
            <v>PINTURA</v>
          </cell>
          <cell r="I246" t="str">
            <v>M01</v>
          </cell>
          <cell r="J246">
            <v>1</v>
          </cell>
          <cell r="K246" t="str">
            <v>A RAYMOND</v>
          </cell>
          <cell r="L246" t="str">
            <v>G1</v>
          </cell>
        </row>
        <row r="247">
          <cell r="A247">
            <v>253</v>
          </cell>
          <cell r="B247" t="str">
            <v>90120284</v>
          </cell>
          <cell r="C247" t="str">
            <v>BUJAO</v>
          </cell>
          <cell r="D247" t="str">
            <v>19103E-M2</v>
          </cell>
          <cell r="E247">
            <v>11000</v>
          </cell>
          <cell r="F247" t="str">
            <v>CEV</v>
          </cell>
          <cell r="G247" t="str">
            <v>00002001</v>
          </cell>
          <cell r="H247" t="str">
            <v>TRIM1</v>
          </cell>
          <cell r="I247" t="str">
            <v>M02</v>
          </cell>
          <cell r="J247">
            <v>1</v>
          </cell>
          <cell r="K247" t="str">
            <v>A RAYMOND BRASIL LTD</v>
          </cell>
          <cell r="L247" t="str">
            <v>G1</v>
          </cell>
        </row>
        <row r="248">
          <cell r="A248">
            <v>254</v>
          </cell>
          <cell r="B248" t="str">
            <v>90120638</v>
          </cell>
          <cell r="C248" t="str">
            <v>MOLATRAVA BCOTRAS</v>
          </cell>
          <cell r="D248" t="str">
            <v>19150D-M1</v>
          </cell>
          <cell r="E248">
            <v>10000</v>
          </cell>
          <cell r="F248" t="str">
            <v>CEV</v>
          </cell>
          <cell r="G248" t="str">
            <v>00002001</v>
          </cell>
          <cell r="H248" t="str">
            <v>TRIM 3</v>
          </cell>
          <cell r="I248" t="str">
            <v>M01</v>
          </cell>
          <cell r="J248">
            <v>2</v>
          </cell>
          <cell r="K248" t="str">
            <v>ISRINGHAUSEN</v>
          </cell>
          <cell r="L248" t="str">
            <v>G1</v>
          </cell>
        </row>
        <row r="249">
          <cell r="A249">
            <v>255</v>
          </cell>
          <cell r="B249" t="str">
            <v>90121233</v>
          </cell>
          <cell r="C249" t="str">
            <v>CONEXAO</v>
          </cell>
          <cell r="D249" t="str">
            <v>25226D-M1</v>
          </cell>
          <cell r="E249">
            <v>200</v>
          </cell>
          <cell r="F249" t="str">
            <v>GES</v>
          </cell>
          <cell r="G249" t="str">
            <v>00002002</v>
          </cell>
          <cell r="H249" t="str">
            <v>AÉREA</v>
          </cell>
          <cell r="I249" t="str">
            <v>M01</v>
          </cell>
          <cell r="J249">
            <v>2</v>
          </cell>
          <cell r="K249" t="str">
            <v>GESTAMP</v>
          </cell>
          <cell r="L249" t="str">
            <v>G1</v>
          </cell>
        </row>
        <row r="250">
          <cell r="A250">
            <v>256</v>
          </cell>
          <cell r="B250" t="str">
            <v>90138810</v>
          </cell>
          <cell r="C250" t="str">
            <v>REBITE EXP</v>
          </cell>
          <cell r="D250" t="str">
            <v>25219E-M1</v>
          </cell>
          <cell r="E250">
            <v>1300</v>
          </cell>
          <cell r="F250" t="str">
            <v>CEV</v>
          </cell>
          <cell r="G250" t="str">
            <v>00002001</v>
          </cell>
          <cell r="H250" t="str">
            <v>AÉREA</v>
          </cell>
          <cell r="I250" t="str">
            <v>M01</v>
          </cell>
          <cell r="J250">
            <v>2</v>
          </cell>
          <cell r="K250" t="str">
            <v>A RAYMOND</v>
          </cell>
          <cell r="L250" t="str">
            <v>G1</v>
          </cell>
        </row>
        <row r="251">
          <cell r="A251">
            <v>257</v>
          </cell>
          <cell r="B251" t="str">
            <v>90138810</v>
          </cell>
          <cell r="C251" t="str">
            <v>REBITE EXP</v>
          </cell>
          <cell r="D251" t="str">
            <v>25223D-M1</v>
          </cell>
          <cell r="E251">
            <v>1300</v>
          </cell>
          <cell r="F251" t="str">
            <v>CEV</v>
          </cell>
          <cell r="G251" t="str">
            <v>00002001</v>
          </cell>
          <cell r="H251" t="str">
            <v>AÉREA</v>
          </cell>
          <cell r="I251" t="str">
            <v>M01</v>
          </cell>
          <cell r="J251">
            <v>2</v>
          </cell>
          <cell r="K251" t="str">
            <v>A RAYMOND</v>
          </cell>
          <cell r="L251" t="str">
            <v>G1</v>
          </cell>
        </row>
        <row r="252">
          <cell r="A252">
            <v>258</v>
          </cell>
          <cell r="B252" t="str">
            <v>90138810</v>
          </cell>
          <cell r="C252" t="str">
            <v>REBITE EXP</v>
          </cell>
          <cell r="D252" t="str">
            <v>25223E-M1</v>
          </cell>
          <cell r="E252">
            <v>1300</v>
          </cell>
          <cell r="F252" t="str">
            <v>CEV</v>
          </cell>
          <cell r="G252" t="str">
            <v>00002001</v>
          </cell>
          <cell r="H252" t="str">
            <v>AÉREA</v>
          </cell>
          <cell r="I252" t="str">
            <v>M01</v>
          </cell>
          <cell r="J252">
            <v>2</v>
          </cell>
          <cell r="K252" t="str">
            <v>A RAYMOND</v>
          </cell>
          <cell r="L252" t="str">
            <v>G1</v>
          </cell>
        </row>
        <row r="253">
          <cell r="A253">
            <v>259</v>
          </cell>
          <cell r="B253" t="str">
            <v>90142008</v>
          </cell>
          <cell r="C253" t="str">
            <v>ISOL MOLA TRA</v>
          </cell>
          <cell r="D253" t="str">
            <v>25214D-M1</v>
          </cell>
          <cell r="E253">
            <v>120</v>
          </cell>
          <cell r="F253" t="str">
            <v>CEV</v>
          </cell>
          <cell r="G253" t="str">
            <v>00002004</v>
          </cell>
          <cell r="H253" t="str">
            <v>AÉREA</v>
          </cell>
          <cell r="I253" t="str">
            <v>M01</v>
          </cell>
          <cell r="J253" t="str">
            <v>5</v>
          </cell>
          <cell r="K253" t="str">
            <v>NEOBOR</v>
          </cell>
          <cell r="L253" t="str">
            <v>G1</v>
          </cell>
        </row>
        <row r="254">
          <cell r="A254">
            <v>260</v>
          </cell>
          <cell r="B254" t="str">
            <v>90182801</v>
          </cell>
          <cell r="C254" t="str">
            <v>PRES TUB DHI</v>
          </cell>
          <cell r="D254" t="str">
            <v>19149D-M1</v>
          </cell>
          <cell r="E254">
            <v>600</v>
          </cell>
          <cell r="F254" t="str">
            <v>CEV</v>
          </cell>
          <cell r="G254" t="str">
            <v>00002001</v>
          </cell>
          <cell r="H254" t="str">
            <v>TRIM 3</v>
          </cell>
          <cell r="I254" t="str">
            <v>M01</v>
          </cell>
          <cell r="J254">
            <v>2</v>
          </cell>
          <cell r="K254" t="str">
            <v>A RAYMOND</v>
          </cell>
          <cell r="L254" t="str">
            <v>G1</v>
          </cell>
        </row>
        <row r="255">
          <cell r="A255">
            <v>261</v>
          </cell>
          <cell r="B255" t="str">
            <v>90185659</v>
          </cell>
          <cell r="C255" t="str">
            <v>PLACA REFORÇO BCO TRAS</v>
          </cell>
          <cell r="D255" t="str">
            <v>MINOMI-M3</v>
          </cell>
          <cell r="E255">
            <v>500</v>
          </cell>
          <cell r="F255" t="str">
            <v>GES</v>
          </cell>
          <cell r="G255" t="str">
            <v>00002001</v>
          </cell>
          <cell r="H255" t="str">
            <v>MINOMI</v>
          </cell>
          <cell r="I255" t="str">
            <v>M03</v>
          </cell>
          <cell r="J255">
            <v>2</v>
          </cell>
          <cell r="K255" t="str">
            <v>GESTAMP</v>
          </cell>
          <cell r="L255" t="str">
            <v>G1</v>
          </cell>
        </row>
        <row r="256">
          <cell r="A256">
            <v>262</v>
          </cell>
          <cell r="B256" t="str">
            <v>90193258</v>
          </cell>
          <cell r="C256" t="str">
            <v>ANEL VEDADOR</v>
          </cell>
          <cell r="D256" t="str">
            <v>25204D-M1</v>
          </cell>
          <cell r="E256">
            <v>2000</v>
          </cell>
          <cell r="F256" t="str">
            <v>CEV</v>
          </cell>
          <cell r="G256" t="str">
            <v>OCXPAPEL</v>
          </cell>
          <cell r="H256" t="str">
            <v>AÉREA</v>
          </cell>
          <cell r="I256" t="str">
            <v>M01</v>
          </cell>
          <cell r="J256">
            <v>2</v>
          </cell>
          <cell r="K256" t="str">
            <v>FISCHER &amp; PL</v>
          </cell>
          <cell r="L256" t="str">
            <v>G1</v>
          </cell>
        </row>
        <row r="257">
          <cell r="A257">
            <v>263</v>
          </cell>
          <cell r="B257" t="str">
            <v>90193258</v>
          </cell>
          <cell r="C257" t="str">
            <v>ANEL VEDADOR</v>
          </cell>
          <cell r="D257" t="str">
            <v>25204E-M1</v>
          </cell>
          <cell r="E257">
            <v>2000</v>
          </cell>
          <cell r="F257" t="str">
            <v>CEV</v>
          </cell>
          <cell r="G257" t="str">
            <v>0CXPAPEL</v>
          </cell>
          <cell r="H257" t="str">
            <v>AÉREA</v>
          </cell>
          <cell r="I257" t="str">
            <v>M01</v>
          </cell>
          <cell r="J257">
            <v>2</v>
          </cell>
          <cell r="K257" t="str">
            <v>FISCHER &amp; PL</v>
          </cell>
          <cell r="L257" t="str">
            <v>G1</v>
          </cell>
        </row>
        <row r="258">
          <cell r="A258">
            <v>264</v>
          </cell>
          <cell r="B258" t="str">
            <v>90196234</v>
          </cell>
          <cell r="C258" t="str">
            <v>EXCENT PARABR</v>
          </cell>
          <cell r="D258" t="str">
            <v>19150D-M1</v>
          </cell>
          <cell r="E258">
            <v>144</v>
          </cell>
          <cell r="F258" t="str">
            <v>CEV</v>
          </cell>
          <cell r="G258" t="str">
            <v>00002001</v>
          </cell>
          <cell r="H258" t="str">
            <v>TRIM 3</v>
          </cell>
          <cell r="I258" t="str">
            <v>M01</v>
          </cell>
          <cell r="J258">
            <v>4</v>
          </cell>
          <cell r="K258" t="str">
            <v>ITW DELFAST</v>
          </cell>
          <cell r="L258" t="str">
            <v>G1</v>
          </cell>
        </row>
        <row r="259">
          <cell r="A259">
            <v>265</v>
          </cell>
          <cell r="B259" t="str">
            <v>90224215</v>
          </cell>
          <cell r="C259" t="str">
            <v>COXIM COFRE</v>
          </cell>
          <cell r="D259" t="str">
            <v>19125E-M2</v>
          </cell>
          <cell r="E259">
            <v>400</v>
          </cell>
          <cell r="F259" t="str">
            <v>CEV</v>
          </cell>
          <cell r="G259" t="str">
            <v>00002002</v>
          </cell>
          <cell r="H259" t="str">
            <v>TRIM 2</v>
          </cell>
          <cell r="I259" t="str">
            <v>M01</v>
          </cell>
          <cell r="J259">
            <v>5</v>
          </cell>
          <cell r="K259" t="str">
            <v>NEOBOR</v>
          </cell>
          <cell r="L259" t="str">
            <v>G1</v>
          </cell>
        </row>
        <row r="260">
          <cell r="A260">
            <v>266</v>
          </cell>
          <cell r="B260" t="str">
            <v>90224215</v>
          </cell>
          <cell r="C260" t="str">
            <v>COXIM COFRE</v>
          </cell>
          <cell r="D260" t="str">
            <v>19129D-M1</v>
          </cell>
          <cell r="E260">
            <v>400</v>
          </cell>
          <cell r="F260" t="str">
            <v>CEV</v>
          </cell>
          <cell r="G260" t="str">
            <v>00002002</v>
          </cell>
          <cell r="H260" t="str">
            <v>TRIM 2</v>
          </cell>
          <cell r="I260" t="str">
            <v>M01</v>
          </cell>
          <cell r="J260">
            <v>2</v>
          </cell>
          <cell r="K260" t="str">
            <v>NEOBOR</v>
          </cell>
          <cell r="L260" t="str">
            <v>G1</v>
          </cell>
        </row>
        <row r="261">
          <cell r="A261">
            <v>267</v>
          </cell>
          <cell r="B261" t="str">
            <v>90224215</v>
          </cell>
          <cell r="C261" t="str">
            <v>COXIM COFRE</v>
          </cell>
          <cell r="D261" t="str">
            <v>25209D-M1</v>
          </cell>
          <cell r="E261">
            <v>400</v>
          </cell>
          <cell r="F261" t="str">
            <v>CEV</v>
          </cell>
          <cell r="G261" t="str">
            <v>00002002</v>
          </cell>
          <cell r="H261" t="str">
            <v>L.AEREA</v>
          </cell>
          <cell r="I261" t="str">
            <v>M01</v>
          </cell>
          <cell r="J261">
            <v>2</v>
          </cell>
          <cell r="K261" t="str">
            <v>NEOBOR</v>
          </cell>
          <cell r="L261" t="str">
            <v>G1</v>
          </cell>
        </row>
        <row r="262">
          <cell r="A262">
            <v>268</v>
          </cell>
          <cell r="B262" t="str">
            <v>90224215</v>
          </cell>
          <cell r="C262" t="str">
            <v>COXIM COFRE</v>
          </cell>
          <cell r="D262" t="str">
            <v>25209E-M1</v>
          </cell>
          <cell r="E262">
            <v>400</v>
          </cell>
          <cell r="F262" t="str">
            <v>CEV</v>
          </cell>
          <cell r="G262" t="str">
            <v>00002002</v>
          </cell>
          <cell r="H262" t="str">
            <v>L.AEREA</v>
          </cell>
          <cell r="I262" t="str">
            <v>M01</v>
          </cell>
          <cell r="J262">
            <v>2</v>
          </cell>
          <cell r="K262" t="str">
            <v>NEOBOR</v>
          </cell>
          <cell r="L262" t="str">
            <v>G1</v>
          </cell>
        </row>
        <row r="263">
          <cell r="A263">
            <v>269</v>
          </cell>
          <cell r="B263" t="str">
            <v>90225953</v>
          </cell>
          <cell r="C263" t="str">
            <v>ESPUMA ISOLANTE</v>
          </cell>
          <cell r="D263" t="str">
            <v>19112E-M2</v>
          </cell>
          <cell r="E263">
            <v>100</v>
          </cell>
          <cell r="F263" t="str">
            <v>CEV</v>
          </cell>
          <cell r="G263" t="str">
            <v>00002001</v>
          </cell>
          <cell r="H263" t="str">
            <v>TRIM 1</v>
          </cell>
          <cell r="I263" t="str">
            <v>M02</v>
          </cell>
          <cell r="J263">
            <v>3</v>
          </cell>
          <cell r="K263" t="str">
            <v>RIETER</v>
          </cell>
          <cell r="L263" t="str">
            <v>G1</v>
          </cell>
        </row>
        <row r="264">
          <cell r="A264">
            <v>270</v>
          </cell>
          <cell r="B264" t="str">
            <v>90225953</v>
          </cell>
          <cell r="C264" t="str">
            <v>ESPUMA ISOLANTE</v>
          </cell>
          <cell r="D264" t="str">
            <v>19138D-M1</v>
          </cell>
          <cell r="E264">
            <v>100</v>
          </cell>
          <cell r="F264" t="str">
            <v>CEV</v>
          </cell>
          <cell r="G264" t="str">
            <v>00002001</v>
          </cell>
          <cell r="H264" t="str">
            <v>TRIM 3</v>
          </cell>
          <cell r="I264" t="str">
            <v>M01</v>
          </cell>
          <cell r="J264">
            <v>3</v>
          </cell>
          <cell r="K264" t="str">
            <v>RIETER</v>
          </cell>
          <cell r="L264" t="str">
            <v>G1</v>
          </cell>
        </row>
        <row r="265">
          <cell r="A265">
            <v>271</v>
          </cell>
          <cell r="B265" t="str">
            <v>90227753</v>
          </cell>
          <cell r="C265" t="str">
            <v>PORCA ESPE</v>
          </cell>
          <cell r="D265" t="str">
            <v>19149D-M1</v>
          </cell>
          <cell r="E265">
            <v>1500</v>
          </cell>
          <cell r="F265" t="str">
            <v>CEV</v>
          </cell>
          <cell r="G265" t="str">
            <v>00002001</v>
          </cell>
          <cell r="H265" t="str">
            <v>TRIM 3</v>
          </cell>
          <cell r="I265" t="str">
            <v>M01</v>
          </cell>
          <cell r="J265">
            <v>2</v>
          </cell>
          <cell r="K265" t="str">
            <v>A RAYMOND</v>
          </cell>
          <cell r="L265" t="str">
            <v>G1</v>
          </cell>
        </row>
        <row r="266">
          <cell r="A266">
            <v>272</v>
          </cell>
          <cell r="B266" t="str">
            <v>90228223</v>
          </cell>
          <cell r="C266" t="str">
            <v>RETENTOR DA BATERIA</v>
          </cell>
          <cell r="D266" t="str">
            <v>19157D-M1</v>
          </cell>
          <cell r="E266">
            <v>200</v>
          </cell>
          <cell r="F266" t="str">
            <v>CEV</v>
          </cell>
          <cell r="G266" t="str">
            <v>00002001</v>
          </cell>
          <cell r="H266" t="str">
            <v>TRIM 3</v>
          </cell>
          <cell r="I266" t="str">
            <v>M01</v>
          </cell>
          <cell r="J266">
            <v>2</v>
          </cell>
          <cell r="K266" t="str">
            <v>BAPTISTUCCI</v>
          </cell>
          <cell r="L266" t="str">
            <v>G1</v>
          </cell>
        </row>
        <row r="267">
          <cell r="A267">
            <v>273</v>
          </cell>
          <cell r="B267" t="str">
            <v>90242902</v>
          </cell>
          <cell r="C267" t="str">
            <v>CABO MASSA</v>
          </cell>
          <cell r="D267" t="str">
            <v>19125E-M2</v>
          </cell>
          <cell r="E267">
            <v>400</v>
          </cell>
          <cell r="F267" t="str">
            <v>CEV</v>
          </cell>
          <cell r="G267" t="str">
            <v>00002002</v>
          </cell>
          <cell r="H267" t="str">
            <v>TRIM 2</v>
          </cell>
          <cell r="I267" t="str">
            <v>M01</v>
          </cell>
          <cell r="J267">
            <v>2</v>
          </cell>
          <cell r="K267" t="str">
            <v>CIAFUNDI</v>
          </cell>
          <cell r="L267" t="str">
            <v>G1</v>
          </cell>
        </row>
        <row r="268">
          <cell r="A268">
            <v>274</v>
          </cell>
          <cell r="B268" t="str">
            <v>90246867</v>
          </cell>
          <cell r="C268" t="str">
            <v>SUPORTE HASTE COFRE</v>
          </cell>
          <cell r="D268" t="str">
            <v>25209E-M1</v>
          </cell>
          <cell r="E268">
            <v>600</v>
          </cell>
          <cell r="F268" t="str">
            <v>CEV</v>
          </cell>
          <cell r="G268" t="str">
            <v>00002001</v>
          </cell>
          <cell r="H268" t="str">
            <v>AÉREA</v>
          </cell>
          <cell r="I268" t="str">
            <v>M01</v>
          </cell>
          <cell r="J268">
            <v>2</v>
          </cell>
          <cell r="K268" t="str">
            <v>A RAYMOND</v>
          </cell>
          <cell r="L268" t="str">
            <v>G1</v>
          </cell>
        </row>
        <row r="269">
          <cell r="A269">
            <v>275</v>
          </cell>
          <cell r="B269" t="str">
            <v>90247253</v>
          </cell>
          <cell r="C269" t="str">
            <v>ASSENTO-HASTE COFRE</v>
          </cell>
          <cell r="D269" t="str">
            <v>19103E-M2</v>
          </cell>
          <cell r="E269">
            <v>400</v>
          </cell>
          <cell r="F269" t="str">
            <v>CEV</v>
          </cell>
          <cell r="G269" t="str">
            <v>00002001</v>
          </cell>
          <cell r="H269" t="str">
            <v>TRIM 1</v>
          </cell>
          <cell r="I269" t="str">
            <v>M02</v>
          </cell>
          <cell r="J269">
            <v>2</v>
          </cell>
          <cell r="K269" t="str">
            <v>A RAYMOND</v>
          </cell>
          <cell r="L269" t="str">
            <v>G1</v>
          </cell>
        </row>
        <row r="270">
          <cell r="A270">
            <v>276</v>
          </cell>
          <cell r="B270" t="str">
            <v>90274345</v>
          </cell>
          <cell r="C270" t="str">
            <v>ARRUELA DE</v>
          </cell>
          <cell r="D270" t="str">
            <v>19123D-M2</v>
          </cell>
          <cell r="E270">
            <v>12000</v>
          </cell>
          <cell r="F270" t="str">
            <v>CEV</v>
          </cell>
          <cell r="G270" t="str">
            <v>0CXPAPEL</v>
          </cell>
          <cell r="H270" t="str">
            <v>TRIM 2</v>
          </cell>
          <cell r="I270" t="str">
            <v>M01</v>
          </cell>
          <cell r="J270">
            <v>1</v>
          </cell>
          <cell r="K270" t="str">
            <v>RUDOLF</v>
          </cell>
          <cell r="L270" t="str">
            <v>G1</v>
          </cell>
        </row>
        <row r="271">
          <cell r="A271">
            <v>277</v>
          </cell>
          <cell r="B271" t="str">
            <v>90274345</v>
          </cell>
          <cell r="C271" t="str">
            <v>ARRUELA DE</v>
          </cell>
          <cell r="D271" t="str">
            <v>19125E-M2</v>
          </cell>
          <cell r="E271">
            <v>12000</v>
          </cell>
          <cell r="F271" t="str">
            <v>CEV</v>
          </cell>
          <cell r="G271" t="str">
            <v>0CXPAPEL</v>
          </cell>
          <cell r="H271" t="str">
            <v>TRIM 2</v>
          </cell>
          <cell r="I271" t="str">
            <v>M01</v>
          </cell>
          <cell r="J271">
            <v>1</v>
          </cell>
          <cell r="K271" t="str">
            <v>RUDOLF</v>
          </cell>
          <cell r="L271" t="str">
            <v>G1</v>
          </cell>
        </row>
        <row r="272">
          <cell r="A272">
            <v>278</v>
          </cell>
          <cell r="B272" t="str">
            <v>90274345</v>
          </cell>
          <cell r="C272" t="str">
            <v>ARRUELA DE</v>
          </cell>
          <cell r="D272" t="str">
            <v>19150D-M1</v>
          </cell>
          <cell r="E272">
            <v>12000</v>
          </cell>
          <cell r="F272" t="str">
            <v>CEV</v>
          </cell>
          <cell r="G272" t="str">
            <v>0CXPAPEL</v>
          </cell>
          <cell r="H272" t="str">
            <v>TRIM 3</v>
          </cell>
          <cell r="I272" t="str">
            <v>M01</v>
          </cell>
          <cell r="J272">
            <v>1</v>
          </cell>
          <cell r="K272" t="str">
            <v>RUDOLF</v>
          </cell>
          <cell r="L272" t="str">
            <v>G1</v>
          </cell>
        </row>
        <row r="273">
          <cell r="A273">
            <v>279</v>
          </cell>
          <cell r="B273" t="str">
            <v>90274345</v>
          </cell>
          <cell r="C273" t="str">
            <v>ARRUELA DE</v>
          </cell>
          <cell r="D273" t="str">
            <v>19157D-M1</v>
          </cell>
          <cell r="E273">
            <v>1000</v>
          </cell>
          <cell r="F273" t="str">
            <v>CEV</v>
          </cell>
          <cell r="G273" t="str">
            <v>0CXPAPEL</v>
          </cell>
          <cell r="H273" t="str">
            <v>TRIM 3</v>
          </cell>
          <cell r="I273" t="str">
            <v>M01</v>
          </cell>
          <cell r="J273">
            <v>1</v>
          </cell>
          <cell r="K273" t="str">
            <v>RUDOLF</v>
          </cell>
          <cell r="L273" t="str">
            <v>G1</v>
          </cell>
        </row>
        <row r="274">
          <cell r="A274">
            <v>280</v>
          </cell>
          <cell r="B274" t="str">
            <v>90274345</v>
          </cell>
          <cell r="C274" t="str">
            <v>ARRUELA DE</v>
          </cell>
          <cell r="D274" t="str">
            <v>25525E-M2</v>
          </cell>
          <cell r="E274">
            <v>12000</v>
          </cell>
          <cell r="F274" t="str">
            <v>CEV</v>
          </cell>
          <cell r="G274" t="str">
            <v>0CXPAPEL</v>
          </cell>
          <cell r="H274" t="str">
            <v>L.FINAL</v>
          </cell>
          <cell r="I274" t="str">
            <v>M01</v>
          </cell>
          <cell r="J274">
            <v>1</v>
          </cell>
          <cell r="K274" t="str">
            <v>RUDOLF</v>
          </cell>
          <cell r="L274" t="str">
            <v>G1</v>
          </cell>
        </row>
        <row r="275">
          <cell r="A275">
            <v>281</v>
          </cell>
          <cell r="B275" t="str">
            <v>90286371</v>
          </cell>
          <cell r="C275" t="str">
            <v>ACAB MOLA TT</v>
          </cell>
          <cell r="D275" t="str">
            <v>25526D-M1</v>
          </cell>
          <cell r="E275">
            <v>90</v>
          </cell>
          <cell r="F275" t="str">
            <v>CEV</v>
          </cell>
          <cell r="G275" t="str">
            <v>00002002</v>
          </cell>
          <cell r="H275" t="str">
            <v>L.FINAL</v>
          </cell>
          <cell r="I275" t="str">
            <v>M01</v>
          </cell>
          <cell r="J275">
            <v>3</v>
          </cell>
          <cell r="K275" t="str">
            <v>UNITUBE</v>
          </cell>
          <cell r="L275" t="str">
            <v>G1</v>
          </cell>
        </row>
        <row r="276">
          <cell r="A276">
            <v>282</v>
          </cell>
          <cell r="B276" t="str">
            <v>90287467</v>
          </cell>
          <cell r="C276" t="str">
            <v>PORCA PLAST</v>
          </cell>
          <cell r="D276" t="str">
            <v>19153D-M1</v>
          </cell>
          <cell r="E276">
            <v>3000</v>
          </cell>
          <cell r="F276" t="str">
            <v>CEV</v>
          </cell>
          <cell r="G276" t="str">
            <v>00002001</v>
          </cell>
          <cell r="H276" t="str">
            <v>TRIM 3</v>
          </cell>
          <cell r="I276" t="str">
            <v>M01</v>
          </cell>
          <cell r="J276">
            <v>2</v>
          </cell>
          <cell r="K276" t="str">
            <v>A RAYMOND</v>
          </cell>
          <cell r="L276" t="str">
            <v>G1</v>
          </cell>
        </row>
        <row r="277">
          <cell r="A277">
            <v>283</v>
          </cell>
          <cell r="B277" t="str">
            <v>90289265</v>
          </cell>
          <cell r="C277" t="str">
            <v>PRESILHA</v>
          </cell>
          <cell r="D277" t="str">
            <v>19106E-M2</v>
          </cell>
          <cell r="E277">
            <v>700</v>
          </cell>
          <cell r="F277" t="str">
            <v>CEV</v>
          </cell>
          <cell r="G277" t="str">
            <v>00002001</v>
          </cell>
          <cell r="H277" t="str">
            <v>TRIM 1</v>
          </cell>
          <cell r="I277" t="str">
            <v>M02</v>
          </cell>
          <cell r="J277">
            <v>2</v>
          </cell>
          <cell r="K277" t="str">
            <v>A RAYMOND</v>
          </cell>
          <cell r="L277" t="str">
            <v>G1</v>
          </cell>
        </row>
        <row r="278">
          <cell r="A278">
            <v>284</v>
          </cell>
          <cell r="B278" t="str">
            <v>90289265</v>
          </cell>
          <cell r="C278" t="str">
            <v>PRESILHA</v>
          </cell>
          <cell r="D278" t="str">
            <v>25202E-M1</v>
          </cell>
          <cell r="E278">
            <v>700</v>
          </cell>
          <cell r="F278" t="str">
            <v>CEV</v>
          </cell>
          <cell r="G278" t="str">
            <v>00002001</v>
          </cell>
          <cell r="H278" t="str">
            <v>AÉREA</v>
          </cell>
          <cell r="I278" t="str">
            <v>M01</v>
          </cell>
          <cell r="J278">
            <v>2</v>
          </cell>
          <cell r="K278" t="str">
            <v>A RAYMOND</v>
          </cell>
          <cell r="L278" t="str">
            <v>G1</v>
          </cell>
        </row>
        <row r="279">
          <cell r="A279">
            <v>285</v>
          </cell>
          <cell r="B279" t="str">
            <v>90289265</v>
          </cell>
          <cell r="C279" t="str">
            <v>PRESILHA</v>
          </cell>
          <cell r="D279" t="str">
            <v>25204D-M1</v>
          </cell>
          <cell r="E279">
            <v>700</v>
          </cell>
          <cell r="F279" t="str">
            <v>CEV</v>
          </cell>
          <cell r="G279" t="str">
            <v>00002001</v>
          </cell>
          <cell r="H279" t="str">
            <v>AÉREA</v>
          </cell>
          <cell r="I279" t="str">
            <v>M01</v>
          </cell>
          <cell r="J279">
            <v>2</v>
          </cell>
          <cell r="K279" t="str">
            <v>A RAYMOND</v>
          </cell>
          <cell r="L279" t="str">
            <v>G1</v>
          </cell>
        </row>
        <row r="280">
          <cell r="A280">
            <v>286</v>
          </cell>
          <cell r="B280" t="str">
            <v>90289944</v>
          </cell>
          <cell r="C280" t="str">
            <v xml:space="preserve"> PROTET TRANSM</v>
          </cell>
          <cell r="D280" t="str">
            <v>25219E-M1</v>
          </cell>
          <cell r="E280">
            <v>45</v>
          </cell>
          <cell r="F280" t="str">
            <v>CEV</v>
          </cell>
          <cell r="G280" t="str">
            <v>00002002</v>
          </cell>
          <cell r="H280" t="str">
            <v>AÉREA</v>
          </cell>
          <cell r="I280" t="str">
            <v>M01</v>
          </cell>
          <cell r="J280">
            <v>6</v>
          </cell>
          <cell r="K280" t="str">
            <v>USIPARTS</v>
          </cell>
          <cell r="L280" t="str">
            <v>G1</v>
          </cell>
        </row>
        <row r="281">
          <cell r="A281">
            <v>287</v>
          </cell>
          <cell r="B281" t="str">
            <v>90306519</v>
          </cell>
          <cell r="C281" t="str">
            <v>ESPAÇADOR COL C PR</v>
          </cell>
          <cell r="D281" t="str">
            <v>MINOMI-M1</v>
          </cell>
          <cell r="E281">
            <v>1000</v>
          </cell>
          <cell r="F281" t="str">
            <v>CEV</v>
          </cell>
          <cell r="G281" t="str">
            <v>00002001</v>
          </cell>
          <cell r="H281" t="str">
            <v>MINOMI</v>
          </cell>
          <cell r="I281" t="str">
            <v>M01</v>
          </cell>
          <cell r="J281">
            <v>1</v>
          </cell>
          <cell r="K281" t="str">
            <v>CROLI</v>
          </cell>
          <cell r="L281" t="str">
            <v>G1</v>
          </cell>
        </row>
        <row r="282">
          <cell r="A282">
            <v>288</v>
          </cell>
          <cell r="B282" t="str">
            <v>90307205</v>
          </cell>
          <cell r="C282" t="str">
            <v>VEDADOR</v>
          </cell>
          <cell r="D282" t="str">
            <v>19110E-M2</v>
          </cell>
          <cell r="E282">
            <v>350</v>
          </cell>
          <cell r="F282" t="str">
            <v>CEV</v>
          </cell>
          <cell r="G282" t="str">
            <v>00002001</v>
          </cell>
          <cell r="H282" t="str">
            <v>TRIM 1</v>
          </cell>
          <cell r="I282" t="str">
            <v>MG1</v>
          </cell>
          <cell r="J282">
            <v>2</v>
          </cell>
          <cell r="K282" t="str">
            <v>PRODUFLEX</v>
          </cell>
          <cell r="L282" t="str">
            <v>G1</v>
          </cell>
        </row>
        <row r="283">
          <cell r="A283">
            <v>289</v>
          </cell>
          <cell r="B283" t="str">
            <v>90307205</v>
          </cell>
          <cell r="C283" t="str">
            <v>VEDADOR</v>
          </cell>
          <cell r="D283" t="str">
            <v>19114E-M2</v>
          </cell>
          <cell r="E283">
            <v>350</v>
          </cell>
          <cell r="F283" t="str">
            <v>CEV</v>
          </cell>
          <cell r="G283" t="str">
            <v>00002001</v>
          </cell>
          <cell r="H283" t="str">
            <v>TRIM 1</v>
          </cell>
          <cell r="I283" t="str">
            <v>M02</v>
          </cell>
          <cell r="J283">
            <v>2</v>
          </cell>
          <cell r="K283" t="str">
            <v>PRODUFLEX</v>
          </cell>
          <cell r="L283" t="str">
            <v>G1</v>
          </cell>
        </row>
        <row r="284">
          <cell r="A284">
            <v>290</v>
          </cell>
          <cell r="B284" t="str">
            <v>90321820</v>
          </cell>
          <cell r="C284" t="str">
            <v>GUIA DO ENCOSTO BCO TRAS LD</v>
          </cell>
          <cell r="D284" t="str">
            <v>19150D-M1</v>
          </cell>
          <cell r="E284">
            <v>200</v>
          </cell>
          <cell r="F284" t="str">
            <v>PEL</v>
          </cell>
          <cell r="G284" t="str">
            <v>00002002</v>
          </cell>
          <cell r="H284" t="str">
            <v>TRIM 3</v>
          </cell>
          <cell r="I284" t="str">
            <v>M01</v>
          </cell>
          <cell r="J284">
            <v>3</v>
          </cell>
          <cell r="K284" t="str">
            <v>PELZER</v>
          </cell>
          <cell r="L284" t="str">
            <v>G1</v>
          </cell>
        </row>
        <row r="285">
          <cell r="A285">
            <v>291</v>
          </cell>
          <cell r="B285" t="str">
            <v>90321821</v>
          </cell>
          <cell r="C285" t="str">
            <v>GUIA DO ENCOSTO BCO TRAS LE</v>
          </cell>
          <cell r="D285" t="str">
            <v>19150D-M1</v>
          </cell>
          <cell r="E285">
            <v>200</v>
          </cell>
          <cell r="F285" t="str">
            <v>PEL</v>
          </cell>
          <cell r="G285" t="str">
            <v>00002002</v>
          </cell>
          <cell r="H285" t="str">
            <v>TRIM3</v>
          </cell>
          <cell r="I285" t="str">
            <v>M01</v>
          </cell>
          <cell r="J285">
            <v>3</v>
          </cell>
          <cell r="K285" t="str">
            <v>PELZER</v>
          </cell>
          <cell r="L285" t="str">
            <v>G1</v>
          </cell>
        </row>
        <row r="286">
          <cell r="A286">
            <v>292</v>
          </cell>
          <cell r="B286" t="str">
            <v>90323550</v>
          </cell>
          <cell r="C286" t="str">
            <v>PO MOLA ESCAP</v>
          </cell>
          <cell r="D286" t="str">
            <v>25223E-M1</v>
          </cell>
          <cell r="E286">
            <v>750</v>
          </cell>
          <cell r="F286" t="str">
            <v>CEV</v>
          </cell>
          <cell r="G286" t="str">
            <v>00002001</v>
          </cell>
          <cell r="H286" t="str">
            <v>AÉREA</v>
          </cell>
          <cell r="I286" t="str">
            <v>M01</v>
          </cell>
          <cell r="J286">
            <v>2</v>
          </cell>
          <cell r="K286" t="str">
            <v>SPRINGFIX</v>
          </cell>
          <cell r="L286" t="str">
            <v>G1</v>
          </cell>
        </row>
        <row r="287">
          <cell r="A287">
            <v>293</v>
          </cell>
          <cell r="B287" t="str">
            <v>90323550</v>
          </cell>
          <cell r="C287" t="str">
            <v>PO MOLA ESCAP</v>
          </cell>
          <cell r="D287" t="str">
            <v>25225D-M1</v>
          </cell>
          <cell r="E287">
            <v>750</v>
          </cell>
          <cell r="F287" t="str">
            <v>CEV</v>
          </cell>
          <cell r="G287" t="str">
            <v>00002001</v>
          </cell>
          <cell r="H287" t="str">
            <v>AÉREA</v>
          </cell>
          <cell r="I287" t="str">
            <v>M01</v>
          </cell>
          <cell r="J287">
            <v>2</v>
          </cell>
          <cell r="K287" t="str">
            <v>SPRINGFIX</v>
          </cell>
          <cell r="L287" t="str">
            <v>G1</v>
          </cell>
        </row>
        <row r="288">
          <cell r="A288">
            <v>294</v>
          </cell>
          <cell r="B288" t="str">
            <v>90334079</v>
          </cell>
          <cell r="C288" t="str">
            <v>PRES FRE DIAN</v>
          </cell>
          <cell r="D288" t="str">
            <v>25202D-M1</v>
          </cell>
          <cell r="E288">
            <v>750</v>
          </cell>
          <cell r="F288" t="str">
            <v>CEV</v>
          </cell>
          <cell r="G288" t="str">
            <v>00002001</v>
          </cell>
          <cell r="H288" t="str">
            <v>AÉREA</v>
          </cell>
          <cell r="I288" t="str">
            <v>M01</v>
          </cell>
          <cell r="J288" t="str">
            <v>4</v>
          </cell>
          <cell r="K288" t="str">
            <v>ITW DELFAST</v>
          </cell>
          <cell r="L288" t="str">
            <v>G1</v>
          </cell>
        </row>
        <row r="289">
          <cell r="A289">
            <v>295</v>
          </cell>
          <cell r="B289" t="str">
            <v>90334079</v>
          </cell>
          <cell r="C289" t="str">
            <v>PRES FRE DIAN</v>
          </cell>
          <cell r="D289" t="str">
            <v>25202E-M1</v>
          </cell>
          <cell r="E289">
            <v>750</v>
          </cell>
          <cell r="F289" t="str">
            <v>CEV</v>
          </cell>
          <cell r="G289" t="str">
            <v>00002001</v>
          </cell>
          <cell r="H289" t="str">
            <v>AÉREA</v>
          </cell>
          <cell r="I289" t="str">
            <v>M01</v>
          </cell>
          <cell r="J289">
            <v>2</v>
          </cell>
          <cell r="K289" t="str">
            <v>ITW DELFAST</v>
          </cell>
          <cell r="L289" t="str">
            <v>G1</v>
          </cell>
        </row>
        <row r="290">
          <cell r="A290">
            <v>296</v>
          </cell>
          <cell r="B290" t="str">
            <v>90339451</v>
          </cell>
          <cell r="C290" t="str">
            <v>PORCA ANTENA</v>
          </cell>
          <cell r="D290" t="str">
            <v>19106E-M2</v>
          </cell>
          <cell r="E290">
            <v>400</v>
          </cell>
          <cell r="F290" t="str">
            <v>CEV</v>
          </cell>
          <cell r="G290" t="str">
            <v>00002001</v>
          </cell>
          <cell r="H290" t="str">
            <v>TRIM 1</v>
          </cell>
          <cell r="I290" t="str">
            <v>M02</v>
          </cell>
          <cell r="J290">
            <v>2</v>
          </cell>
          <cell r="K290" t="str">
            <v>OLIMPUS</v>
          </cell>
          <cell r="L290" t="str">
            <v>G1</v>
          </cell>
        </row>
        <row r="291">
          <cell r="A291">
            <v>297</v>
          </cell>
          <cell r="B291" t="str">
            <v>90339503</v>
          </cell>
          <cell r="C291" t="str">
            <v>SUPORTE CH</v>
          </cell>
          <cell r="D291" t="str">
            <v>19128E-M2</v>
          </cell>
          <cell r="E291">
            <v>500</v>
          </cell>
          <cell r="F291" t="str">
            <v>CEV</v>
          </cell>
          <cell r="G291" t="str">
            <v>00002001</v>
          </cell>
          <cell r="H291" t="str">
            <v>TRIM 2</v>
          </cell>
          <cell r="I291" t="str">
            <v>M01</v>
          </cell>
          <cell r="J291">
            <v>2</v>
          </cell>
          <cell r="K291" t="str">
            <v>FANANDRI</v>
          </cell>
          <cell r="L291" t="str">
            <v>G1</v>
          </cell>
        </row>
        <row r="292">
          <cell r="A292">
            <v>298</v>
          </cell>
          <cell r="B292" t="str">
            <v>90339503</v>
          </cell>
          <cell r="C292" t="str">
            <v>SUPORTE CH</v>
          </cell>
          <cell r="D292" t="str">
            <v>19125E-M2</v>
          </cell>
          <cell r="E292">
            <v>500</v>
          </cell>
          <cell r="F292" t="str">
            <v>CEV</v>
          </cell>
          <cell r="G292" t="str">
            <v>00002001</v>
          </cell>
          <cell r="H292" t="str">
            <v>TRIM 2</v>
          </cell>
          <cell r="I292" t="str">
            <v>M01</v>
          </cell>
          <cell r="J292">
            <v>2</v>
          </cell>
          <cell r="K292" t="str">
            <v>FANANDRI</v>
          </cell>
          <cell r="L292" t="str">
            <v>G1</v>
          </cell>
        </row>
        <row r="293">
          <cell r="A293">
            <v>299</v>
          </cell>
          <cell r="B293" t="str">
            <v>90339993</v>
          </cell>
          <cell r="C293" t="str">
            <v>PORCA DO TAMPÃO DO TETO</v>
          </cell>
          <cell r="D293" t="str">
            <v>19106E-M2</v>
          </cell>
          <cell r="E293">
            <v>300</v>
          </cell>
          <cell r="F293" t="str">
            <v>CEV</v>
          </cell>
          <cell r="G293" t="str">
            <v>00002001</v>
          </cell>
          <cell r="H293" t="str">
            <v>TRIM 1</v>
          </cell>
          <cell r="I293" t="str">
            <v>M02</v>
          </cell>
          <cell r="J293">
            <v>2</v>
          </cell>
          <cell r="K293" t="str">
            <v>TECNOPLAST</v>
          </cell>
          <cell r="L293" t="str">
            <v>G1</v>
          </cell>
        </row>
        <row r="294">
          <cell r="A294">
            <v>300</v>
          </cell>
          <cell r="B294" t="str">
            <v>90346307</v>
          </cell>
          <cell r="C294" t="str">
            <v>PRESILHA</v>
          </cell>
          <cell r="D294" t="str">
            <v>19106E-M2</v>
          </cell>
          <cell r="E294">
            <v>200</v>
          </cell>
          <cell r="F294" t="str">
            <v>CEV</v>
          </cell>
          <cell r="G294" t="str">
            <v>00002001</v>
          </cell>
          <cell r="H294" t="str">
            <v>TRIM 1</v>
          </cell>
          <cell r="I294" t="str">
            <v>M02</v>
          </cell>
          <cell r="J294">
            <v>2</v>
          </cell>
          <cell r="K294" t="str">
            <v>DYNAPLAST</v>
          </cell>
          <cell r="L294" t="str">
            <v>G1</v>
          </cell>
        </row>
        <row r="295">
          <cell r="A295">
            <v>301</v>
          </cell>
          <cell r="B295" t="str">
            <v>90355366</v>
          </cell>
          <cell r="C295" t="str">
            <v>COXIM</v>
          </cell>
          <cell r="D295" t="str">
            <v>25505D-M1</v>
          </cell>
          <cell r="E295">
            <v>600</v>
          </cell>
          <cell r="F295" t="str">
            <v>CEV</v>
          </cell>
          <cell r="G295" t="str">
            <v>00002001</v>
          </cell>
          <cell r="H295" t="str">
            <v>L.FINAL</v>
          </cell>
          <cell r="I295" t="str">
            <v>M01</v>
          </cell>
          <cell r="J295">
            <v>2</v>
          </cell>
          <cell r="K295" t="str">
            <v>PRODUFLEX</v>
          </cell>
          <cell r="L295" t="str">
            <v>G1</v>
          </cell>
        </row>
        <row r="296">
          <cell r="A296">
            <v>302</v>
          </cell>
          <cell r="B296" t="str">
            <v>90355366</v>
          </cell>
          <cell r="C296" t="str">
            <v>COXIM</v>
          </cell>
          <cell r="D296" t="str">
            <v>25524E-M2</v>
          </cell>
          <cell r="E296">
            <v>600</v>
          </cell>
          <cell r="F296" t="str">
            <v>CEV</v>
          </cell>
          <cell r="G296" t="str">
            <v>00002001</v>
          </cell>
          <cell r="H296" t="str">
            <v>L.FINAL</v>
          </cell>
          <cell r="I296" t="str">
            <v>MO1</v>
          </cell>
          <cell r="J296">
            <v>2</v>
          </cell>
          <cell r="K296" t="str">
            <v>PRODUFLEX</v>
          </cell>
          <cell r="L296" t="str">
            <v>G1</v>
          </cell>
        </row>
        <row r="297">
          <cell r="A297">
            <v>303</v>
          </cell>
          <cell r="B297" t="str">
            <v>90355463</v>
          </cell>
          <cell r="C297" t="str">
            <v>INTERRUPTO</v>
          </cell>
          <cell r="D297" t="str">
            <v>25519E-M2</v>
          </cell>
          <cell r="E297">
            <v>50</v>
          </cell>
          <cell r="F297" t="str">
            <v>CEV</v>
          </cell>
          <cell r="G297" t="str">
            <v>00002001</v>
          </cell>
          <cell r="H297" t="str">
            <v>MEC BAIXA</v>
          </cell>
          <cell r="I297" t="str">
            <v>M01</v>
          </cell>
          <cell r="J297">
            <v>4</v>
          </cell>
          <cell r="K297" t="str">
            <v>IKRO COMPONENTES AUT</v>
          </cell>
          <cell r="L297" t="str">
            <v>G1</v>
          </cell>
        </row>
        <row r="298">
          <cell r="A298">
            <v>304</v>
          </cell>
          <cell r="B298" t="str">
            <v>90357474</v>
          </cell>
          <cell r="C298" t="str">
            <v>ESPIGÃO DO COFRE</v>
          </cell>
          <cell r="D298" t="str">
            <v>25526E-M2</v>
          </cell>
          <cell r="E298">
            <v>90</v>
          </cell>
          <cell r="F298" t="str">
            <v>GES</v>
          </cell>
          <cell r="G298" t="str">
            <v>00002002</v>
          </cell>
          <cell r="H298" t="str">
            <v>L.FINAL</v>
          </cell>
          <cell r="I298" t="str">
            <v>M01</v>
          </cell>
          <cell r="J298">
            <v>4</v>
          </cell>
          <cell r="K298" t="str">
            <v>GESTAMP</v>
          </cell>
          <cell r="L298" t="str">
            <v>G1</v>
          </cell>
        </row>
        <row r="299">
          <cell r="A299">
            <v>305</v>
          </cell>
          <cell r="B299" t="str">
            <v>90361504</v>
          </cell>
          <cell r="C299" t="str">
            <v>PROTETOR CABO BATERIA</v>
          </cell>
          <cell r="D299" t="str">
            <v>25531D-M1</v>
          </cell>
          <cell r="E299">
            <v>1000</v>
          </cell>
          <cell r="F299" t="str">
            <v>CEV</v>
          </cell>
          <cell r="G299" t="str">
            <v>00002002</v>
          </cell>
          <cell r="H299" t="str">
            <v>L.FINAL</v>
          </cell>
          <cell r="I299" t="str">
            <v>M01</v>
          </cell>
          <cell r="J299">
            <v>2</v>
          </cell>
          <cell r="K299" t="str">
            <v>COOPER MG</v>
          </cell>
          <cell r="L299" t="str">
            <v>G1</v>
          </cell>
        </row>
        <row r="300">
          <cell r="A300">
            <v>306</v>
          </cell>
          <cell r="B300" t="str">
            <v>90373148</v>
          </cell>
          <cell r="C300" t="str">
            <v>GRAMPO</v>
          </cell>
          <cell r="D300" t="str">
            <v>19103E-M2</v>
          </cell>
          <cell r="E300">
            <v>400</v>
          </cell>
          <cell r="F300" t="str">
            <v>CEV</v>
          </cell>
          <cell r="G300" t="str">
            <v>00002002</v>
          </cell>
          <cell r="H300" t="str">
            <v>TRIM 1</v>
          </cell>
          <cell r="I300" t="str">
            <v>M02</v>
          </cell>
          <cell r="J300">
            <v>2</v>
          </cell>
          <cell r="K300" t="str">
            <v>A RAYMOND</v>
          </cell>
          <cell r="L300" t="str">
            <v>G1</v>
          </cell>
        </row>
        <row r="301">
          <cell r="A301">
            <v>307</v>
          </cell>
          <cell r="B301" t="str">
            <v>90373148</v>
          </cell>
          <cell r="C301" t="str">
            <v>GRAMPO</v>
          </cell>
          <cell r="D301" t="str">
            <v>19106D-M2</v>
          </cell>
          <cell r="E301">
            <v>400</v>
          </cell>
          <cell r="F301" t="str">
            <v>CEV</v>
          </cell>
          <cell r="G301" t="str">
            <v>00002002</v>
          </cell>
          <cell r="H301" t="str">
            <v>TRIM 1</v>
          </cell>
          <cell r="I301" t="str">
            <v>M01</v>
          </cell>
          <cell r="J301">
            <v>2</v>
          </cell>
          <cell r="K301" t="str">
            <v>A RAYMOND</v>
          </cell>
          <cell r="L301" t="str">
            <v>G1</v>
          </cell>
        </row>
        <row r="302">
          <cell r="A302">
            <v>308</v>
          </cell>
          <cell r="B302" t="str">
            <v>90374269</v>
          </cell>
          <cell r="C302" t="str">
            <v>PRESILHA</v>
          </cell>
          <cell r="D302" t="str">
            <v>25519E-M1</v>
          </cell>
          <cell r="E302">
            <v>130</v>
          </cell>
          <cell r="F302" t="str">
            <v>CEV</v>
          </cell>
          <cell r="G302" t="str">
            <v>00002001</v>
          </cell>
          <cell r="H302" t="str">
            <v>L.FINAL</v>
          </cell>
          <cell r="I302" t="str">
            <v>M01</v>
          </cell>
          <cell r="J302">
            <v>4</v>
          </cell>
          <cell r="K302" t="str">
            <v>A RAYMOND</v>
          </cell>
          <cell r="L302" t="str">
            <v>G1</v>
          </cell>
        </row>
        <row r="303">
          <cell r="A303">
            <v>309</v>
          </cell>
          <cell r="B303" t="str">
            <v>90375375</v>
          </cell>
          <cell r="C303" t="str">
            <v>PRESILHA DE P</v>
          </cell>
          <cell r="D303" t="str">
            <v>25531D-M1</v>
          </cell>
          <cell r="E303">
            <v>250</v>
          </cell>
          <cell r="F303" t="str">
            <v>CEV</v>
          </cell>
          <cell r="G303" t="str">
            <v>00002002</v>
          </cell>
          <cell r="H303" t="str">
            <v>L.FINAL</v>
          </cell>
          <cell r="I303" t="str">
            <v>M01</v>
          </cell>
          <cell r="J303">
            <v>2</v>
          </cell>
          <cell r="K303" t="str">
            <v>A RAYMOND</v>
          </cell>
          <cell r="L303" t="str">
            <v>G1</v>
          </cell>
        </row>
        <row r="304">
          <cell r="A304">
            <v>310</v>
          </cell>
          <cell r="B304" t="str">
            <v>90375780</v>
          </cell>
          <cell r="C304" t="str">
            <v>POPNUT PROT C</v>
          </cell>
          <cell r="D304" t="str">
            <v>25226D-M1</v>
          </cell>
          <cell r="E304">
            <v>1000</v>
          </cell>
          <cell r="F304" t="str">
            <v>CEV</v>
          </cell>
          <cell r="G304" t="str">
            <v>00002001</v>
          </cell>
          <cell r="H304" t="str">
            <v>AÉREA</v>
          </cell>
          <cell r="I304" t="str">
            <v>M01</v>
          </cell>
          <cell r="J304">
            <v>2</v>
          </cell>
          <cell r="K304" t="str">
            <v>BOLLHOFF SER</v>
          </cell>
          <cell r="L304" t="str">
            <v>G1</v>
          </cell>
        </row>
        <row r="305">
          <cell r="A305">
            <v>311</v>
          </cell>
          <cell r="B305" t="str">
            <v>90377951</v>
          </cell>
          <cell r="C305" t="str">
            <v>PORCA ENCH</v>
          </cell>
          <cell r="D305" t="str">
            <v>25216D-M1</v>
          </cell>
          <cell r="E305">
            <v>2500</v>
          </cell>
          <cell r="F305" t="str">
            <v>CEV</v>
          </cell>
          <cell r="G305" t="str">
            <v>00002001</v>
          </cell>
          <cell r="H305" t="str">
            <v>AÉREA</v>
          </cell>
          <cell r="I305" t="str">
            <v>M01</v>
          </cell>
          <cell r="J305">
            <v>2</v>
          </cell>
          <cell r="K305" t="str">
            <v>A RAYMON</v>
          </cell>
          <cell r="L305" t="str">
            <v>G1</v>
          </cell>
        </row>
        <row r="306">
          <cell r="A306">
            <v>312</v>
          </cell>
          <cell r="B306" t="str">
            <v>90377951</v>
          </cell>
          <cell r="C306" t="str">
            <v>PORCA ENCH</v>
          </cell>
          <cell r="D306" t="str">
            <v>25217E-M1</v>
          </cell>
          <cell r="E306">
            <v>3000</v>
          </cell>
          <cell r="F306" t="str">
            <v>CEV</v>
          </cell>
          <cell r="G306" t="str">
            <v>00002001</v>
          </cell>
          <cell r="H306" t="str">
            <v>AÉREA</v>
          </cell>
          <cell r="I306" t="str">
            <v>M01</v>
          </cell>
          <cell r="J306">
            <v>2</v>
          </cell>
          <cell r="K306" t="str">
            <v>A RAYMOND BRASIL LTD</v>
          </cell>
          <cell r="L306" t="str">
            <v>G1</v>
          </cell>
        </row>
        <row r="307">
          <cell r="A307">
            <v>313</v>
          </cell>
          <cell r="B307" t="str">
            <v>90377951</v>
          </cell>
          <cell r="C307" t="str">
            <v>PORCA ENCH</v>
          </cell>
          <cell r="D307" t="str">
            <v>25223D-M1</v>
          </cell>
          <cell r="E307">
            <v>2500</v>
          </cell>
          <cell r="F307" t="str">
            <v>CEV</v>
          </cell>
          <cell r="G307" t="str">
            <v>00002001</v>
          </cell>
          <cell r="H307" t="str">
            <v>AÉREA</v>
          </cell>
          <cell r="I307" t="str">
            <v>M01</v>
          </cell>
          <cell r="J307" t="str">
            <v>3</v>
          </cell>
          <cell r="K307" t="str">
            <v>A RAYMOND</v>
          </cell>
          <cell r="L307" t="str">
            <v>G1</v>
          </cell>
        </row>
        <row r="308">
          <cell r="A308">
            <v>314</v>
          </cell>
          <cell r="B308" t="str">
            <v>90377951</v>
          </cell>
          <cell r="C308" t="str">
            <v>PORCA ENCH</v>
          </cell>
          <cell r="D308" t="str">
            <v>25223E-M1</v>
          </cell>
          <cell r="E308">
            <v>2500</v>
          </cell>
          <cell r="F308" t="str">
            <v>CEV</v>
          </cell>
          <cell r="G308" t="str">
            <v>00002001</v>
          </cell>
          <cell r="H308" t="str">
            <v>AÉREA</v>
          </cell>
          <cell r="I308" t="str">
            <v>M01</v>
          </cell>
          <cell r="J308">
            <v>2</v>
          </cell>
          <cell r="K308" t="str">
            <v>A RAYMOND</v>
          </cell>
          <cell r="L308" t="str">
            <v>G1</v>
          </cell>
        </row>
        <row r="309">
          <cell r="A309">
            <v>315</v>
          </cell>
          <cell r="B309" t="str">
            <v>90378639</v>
          </cell>
          <cell r="C309" t="str">
            <v>TAMPAO CJ</v>
          </cell>
          <cell r="D309" t="str">
            <v>15203-PIT</v>
          </cell>
          <cell r="E309">
            <v>800</v>
          </cell>
          <cell r="F309" t="str">
            <v>CEV</v>
          </cell>
          <cell r="G309" t="str">
            <v>CP141010</v>
          </cell>
          <cell r="H309" t="str">
            <v>PINTURA</v>
          </cell>
          <cell r="I309" t="str">
            <v>M01</v>
          </cell>
          <cell r="J309">
            <v>2</v>
          </cell>
          <cell r="K309" t="str">
            <v>TRW</v>
          </cell>
          <cell r="L309" t="str">
            <v>G1</v>
          </cell>
        </row>
        <row r="310">
          <cell r="A310">
            <v>316</v>
          </cell>
          <cell r="B310" t="str">
            <v>90386021</v>
          </cell>
          <cell r="C310" t="str">
            <v>MAXI FUSIV</v>
          </cell>
          <cell r="D310" t="str">
            <v>MINOMI-M3</v>
          </cell>
          <cell r="E310">
            <v>350</v>
          </cell>
          <cell r="F310" t="str">
            <v>CEV</v>
          </cell>
          <cell r="G310" t="str">
            <v>00002001</v>
          </cell>
          <cell r="H310" t="str">
            <v>MG-A-03C</v>
          </cell>
          <cell r="I310" t="str">
            <v>M03</v>
          </cell>
          <cell r="J310">
            <v>1</v>
          </cell>
          <cell r="K310" t="str">
            <v>LITTELFUSE INC</v>
          </cell>
          <cell r="L310" t="str">
            <v>G1</v>
          </cell>
        </row>
        <row r="311">
          <cell r="A311">
            <v>318</v>
          </cell>
          <cell r="B311" t="str">
            <v>90386022</v>
          </cell>
          <cell r="C311" t="str">
            <v>FUSIVEL LARANJA</v>
          </cell>
          <cell r="D311" t="str">
            <v>19154D-M1</v>
          </cell>
          <cell r="E311">
            <v>1200</v>
          </cell>
          <cell r="F311" t="str">
            <v>CEV</v>
          </cell>
          <cell r="G311" t="str">
            <v>0CXPAPEL</v>
          </cell>
          <cell r="H311" t="str">
            <v>TRIM 3</v>
          </cell>
          <cell r="I311" t="str">
            <v>M01</v>
          </cell>
          <cell r="J311">
            <v>1</v>
          </cell>
          <cell r="K311" t="str">
            <v>LITTELFUSE INC</v>
          </cell>
          <cell r="L311" t="str">
            <v>G1</v>
          </cell>
        </row>
        <row r="312">
          <cell r="A312">
            <v>320</v>
          </cell>
          <cell r="B312" t="str">
            <v>90386222</v>
          </cell>
          <cell r="C312" t="str">
            <v>LUZ PLACA NG</v>
          </cell>
          <cell r="D312" t="str">
            <v>BUMPER-M1</v>
          </cell>
          <cell r="E312">
            <v>106</v>
          </cell>
          <cell r="F312" t="str">
            <v>CEV</v>
          </cell>
          <cell r="G312" t="str">
            <v>00002004</v>
          </cell>
          <cell r="H312" t="str">
            <v>BUMPER</v>
          </cell>
          <cell r="I312" t="str">
            <v>BP1</v>
          </cell>
          <cell r="J312">
            <v>3</v>
          </cell>
          <cell r="K312" t="str">
            <v>TRW DIADEMA</v>
          </cell>
          <cell r="L312" t="str">
            <v>KK</v>
          </cell>
        </row>
        <row r="313">
          <cell r="A313">
            <v>321</v>
          </cell>
          <cell r="B313" t="str">
            <v>90386531</v>
          </cell>
          <cell r="C313" t="str">
            <v>SUPORTE CJ</v>
          </cell>
          <cell r="D313" t="str">
            <v>19142D-M1</v>
          </cell>
          <cell r="E313">
            <v>120</v>
          </cell>
          <cell r="F313" t="str">
            <v>CEV</v>
          </cell>
          <cell r="G313" t="str">
            <v>00002001</v>
          </cell>
          <cell r="H313" t="str">
            <v>TRIM 2</v>
          </cell>
          <cell r="I313" t="str">
            <v>M01</v>
          </cell>
          <cell r="J313">
            <v>2</v>
          </cell>
          <cell r="K313" t="str">
            <v>NIKEN INDUSTRIA COME</v>
          </cell>
          <cell r="L313" t="str">
            <v>G1</v>
          </cell>
        </row>
        <row r="314">
          <cell r="A314">
            <v>322</v>
          </cell>
          <cell r="B314" t="str">
            <v>90387493</v>
          </cell>
          <cell r="C314" t="str">
            <v>REG ALTURA CINTO</v>
          </cell>
          <cell r="D314" t="str">
            <v>SPS-B-30107</v>
          </cell>
          <cell r="E314">
            <v>80</v>
          </cell>
          <cell r="F314" t="str">
            <v>CEV</v>
          </cell>
          <cell r="G314" t="str">
            <v>0CXPAPEL</v>
          </cell>
          <cell r="H314" t="str">
            <v>SPS</v>
          </cell>
          <cell r="I314" t="str">
            <v>M03</v>
          </cell>
          <cell r="J314">
            <v>4</v>
          </cell>
          <cell r="K314" t="str">
            <v>KENDRION</v>
          </cell>
          <cell r="L314" t="str">
            <v>G1</v>
          </cell>
        </row>
        <row r="315">
          <cell r="A315">
            <v>323</v>
          </cell>
          <cell r="B315" t="str">
            <v>90389241</v>
          </cell>
          <cell r="C315" t="str">
            <v>GRAMPO</v>
          </cell>
          <cell r="D315" t="str">
            <v>19112E-M2</v>
          </cell>
          <cell r="E315">
            <v>100</v>
          </cell>
          <cell r="F315" t="str">
            <v>CEV</v>
          </cell>
          <cell r="G315" t="str">
            <v>00002004</v>
          </cell>
          <cell r="H315" t="str">
            <v>TRIM 1</v>
          </cell>
          <cell r="I315" t="str">
            <v>M02</v>
          </cell>
          <cell r="J315">
            <v>2</v>
          </cell>
          <cell r="K315" t="str">
            <v>DYNAPLAST</v>
          </cell>
          <cell r="L315" t="str">
            <v>G1</v>
          </cell>
        </row>
        <row r="316">
          <cell r="A316">
            <v>324</v>
          </cell>
          <cell r="B316" t="str">
            <v>90389383</v>
          </cell>
          <cell r="C316" t="str">
            <v>TAMPAO</v>
          </cell>
          <cell r="D316" t="str">
            <v>15203-PIT</v>
          </cell>
          <cell r="E316">
            <v>500</v>
          </cell>
          <cell r="F316" t="str">
            <v>CEV</v>
          </cell>
          <cell r="G316" t="str">
            <v>00002002</v>
          </cell>
          <cell r="H316" t="str">
            <v>PINTURA</v>
          </cell>
          <cell r="I316" t="str">
            <v>M01</v>
          </cell>
          <cell r="J316">
            <v>3</v>
          </cell>
          <cell r="K316" t="str">
            <v>NEOBOR</v>
          </cell>
          <cell r="L316" t="str">
            <v>G1</v>
          </cell>
        </row>
        <row r="317">
          <cell r="A317">
            <v>325</v>
          </cell>
          <cell r="B317" t="str">
            <v>90389383</v>
          </cell>
          <cell r="C317" t="str">
            <v>TAMPAO</v>
          </cell>
          <cell r="D317" t="str">
            <v>19110E-M2</v>
          </cell>
          <cell r="E317">
            <v>500</v>
          </cell>
          <cell r="F317" t="str">
            <v>CEV</v>
          </cell>
          <cell r="G317" t="str">
            <v>00002002</v>
          </cell>
          <cell r="H317" t="str">
            <v>TRIM 1</v>
          </cell>
          <cell r="I317" t="str">
            <v>M01</v>
          </cell>
          <cell r="J317">
            <v>2</v>
          </cell>
          <cell r="K317" t="str">
            <v>NEOBOR</v>
          </cell>
          <cell r="L317" t="str">
            <v>G1</v>
          </cell>
        </row>
        <row r="318">
          <cell r="A318">
            <v>326</v>
          </cell>
          <cell r="B318" t="str">
            <v>90389383</v>
          </cell>
          <cell r="C318" t="str">
            <v>TAMPAO</v>
          </cell>
          <cell r="D318" t="str">
            <v>19112E-M2</v>
          </cell>
          <cell r="E318">
            <v>500</v>
          </cell>
          <cell r="F318" t="str">
            <v>CEV</v>
          </cell>
          <cell r="G318" t="str">
            <v>00002002</v>
          </cell>
          <cell r="H318" t="str">
            <v>TRIM 2</v>
          </cell>
          <cell r="I318" t="str">
            <v>M01</v>
          </cell>
          <cell r="J318">
            <v>2</v>
          </cell>
          <cell r="K318" t="str">
            <v>NEOBOR</v>
          </cell>
          <cell r="L318" t="str">
            <v>G1</v>
          </cell>
        </row>
        <row r="319">
          <cell r="A319">
            <v>327</v>
          </cell>
          <cell r="B319" t="str">
            <v>90411904</v>
          </cell>
          <cell r="C319" t="str">
            <v>VEDADOR GARGALO</v>
          </cell>
          <cell r="D319" t="str">
            <v>25515D-M1</v>
          </cell>
          <cell r="E319">
            <v>100</v>
          </cell>
          <cell r="F319" t="str">
            <v>CEV</v>
          </cell>
          <cell r="G319" t="str">
            <v>00002004</v>
          </cell>
          <cell r="H319" t="str">
            <v>L.FINAL</v>
          </cell>
          <cell r="I319" t="str">
            <v>M01</v>
          </cell>
          <cell r="J319">
            <v>3</v>
          </cell>
          <cell r="K319" t="str">
            <v>SILIBOR</v>
          </cell>
          <cell r="L319" t="str">
            <v>G1</v>
          </cell>
        </row>
        <row r="320">
          <cell r="A320">
            <v>328</v>
          </cell>
          <cell r="B320" t="str">
            <v>90413589</v>
          </cell>
          <cell r="C320" t="str">
            <v>PORCA DO DEFLETOR DE CALOR</v>
          </cell>
          <cell r="D320" t="str">
            <v>25205E-M1</v>
          </cell>
          <cell r="E320">
            <v>3000</v>
          </cell>
          <cell r="F320" t="str">
            <v>CEV</v>
          </cell>
          <cell r="G320" t="str">
            <v>00002001</v>
          </cell>
          <cell r="H320" t="str">
            <v>AÉREA</v>
          </cell>
          <cell r="I320" t="str">
            <v>M01</v>
          </cell>
          <cell r="J320">
            <v>2</v>
          </cell>
          <cell r="K320" t="str">
            <v>DYNAPLAST</v>
          </cell>
          <cell r="L320" t="str">
            <v>G1</v>
          </cell>
        </row>
        <row r="321">
          <cell r="A321">
            <v>329</v>
          </cell>
          <cell r="B321" t="str">
            <v>90413589</v>
          </cell>
          <cell r="C321" t="str">
            <v>PORCA DO DEFLETOR DE CALOR</v>
          </cell>
          <cell r="D321" t="str">
            <v>25223D-M1</v>
          </cell>
          <cell r="E321">
            <v>3000</v>
          </cell>
          <cell r="F321" t="str">
            <v>CEV</v>
          </cell>
          <cell r="G321" t="str">
            <v>00002001</v>
          </cell>
          <cell r="H321" t="str">
            <v>AÉREA</v>
          </cell>
          <cell r="I321" t="str">
            <v>M01</v>
          </cell>
          <cell r="J321">
            <v>2</v>
          </cell>
          <cell r="K321" t="str">
            <v>DYNAPLAST</v>
          </cell>
          <cell r="L321" t="str">
            <v>G1</v>
          </cell>
        </row>
        <row r="322">
          <cell r="A322">
            <v>330</v>
          </cell>
          <cell r="B322" t="str">
            <v>90413589</v>
          </cell>
          <cell r="C322" t="str">
            <v>PORCA DO DEFLETOR DE CALOR</v>
          </cell>
          <cell r="D322" t="str">
            <v>25225D-M1</v>
          </cell>
          <cell r="E322">
            <v>3000</v>
          </cell>
          <cell r="F322" t="str">
            <v>CEV</v>
          </cell>
          <cell r="G322" t="str">
            <v>00002001</v>
          </cell>
          <cell r="H322" t="str">
            <v>AÉREA</v>
          </cell>
          <cell r="I322" t="str">
            <v>M01</v>
          </cell>
          <cell r="J322">
            <v>2</v>
          </cell>
          <cell r="K322" t="str">
            <v>DYNAPLAST</v>
          </cell>
          <cell r="L322" t="str">
            <v>G1</v>
          </cell>
        </row>
        <row r="323">
          <cell r="A323">
            <v>331</v>
          </cell>
          <cell r="B323" t="str">
            <v>90426612</v>
          </cell>
          <cell r="C323" t="str">
            <v>PORCA-MANC</v>
          </cell>
          <cell r="D323" t="str">
            <v>25506E-M2</v>
          </cell>
          <cell r="E323">
            <v>600</v>
          </cell>
          <cell r="F323" t="str">
            <v>CEV</v>
          </cell>
          <cell r="G323" t="str">
            <v>00002002</v>
          </cell>
          <cell r="H323" t="str">
            <v>MEC BAIXA</v>
          </cell>
          <cell r="I323" t="str">
            <v>M01</v>
          </cell>
          <cell r="J323">
            <v>2</v>
          </cell>
          <cell r="K323" t="str">
            <v>A RAYMOND</v>
          </cell>
          <cell r="L323" t="str">
            <v>G1</v>
          </cell>
        </row>
        <row r="324">
          <cell r="A324">
            <v>332</v>
          </cell>
          <cell r="B324" t="str">
            <v>90434998</v>
          </cell>
          <cell r="C324" t="str">
            <v>COBERTURA-</v>
          </cell>
          <cell r="D324" t="str">
            <v>25524E-M1</v>
          </cell>
          <cell r="E324">
            <v>1100</v>
          </cell>
          <cell r="F324" t="str">
            <v>CEV</v>
          </cell>
          <cell r="G324" t="str">
            <v>00002002</v>
          </cell>
          <cell r="H324" t="str">
            <v>L.FINAL</v>
          </cell>
          <cell r="I324" t="str">
            <v>M01</v>
          </cell>
          <cell r="J324">
            <v>2</v>
          </cell>
          <cell r="K324" t="str">
            <v>A RAYMOND</v>
          </cell>
          <cell r="L324" t="str">
            <v>G1</v>
          </cell>
        </row>
        <row r="325">
          <cell r="A325">
            <v>333</v>
          </cell>
          <cell r="B325" t="str">
            <v>90437556</v>
          </cell>
          <cell r="C325" t="str">
            <v>CINZEIRO</v>
          </cell>
          <cell r="D325" t="str">
            <v>19139D-M1</v>
          </cell>
          <cell r="E325">
            <v>25</v>
          </cell>
          <cell r="F325" t="str">
            <v>CEV</v>
          </cell>
          <cell r="G325" t="str">
            <v>00002002</v>
          </cell>
          <cell r="H325" t="str">
            <v>TRIM 3</v>
          </cell>
          <cell r="I325" t="str">
            <v>M01</v>
          </cell>
          <cell r="J325">
            <v>3</v>
          </cell>
          <cell r="K325" t="str">
            <v>CKD</v>
          </cell>
          <cell r="L325" t="str">
            <v>G1</v>
          </cell>
        </row>
        <row r="326">
          <cell r="A326">
            <v>335</v>
          </cell>
          <cell r="B326" t="str">
            <v>90438025</v>
          </cell>
          <cell r="C326" t="str">
            <v>TPA AMORTEC. TRASEIRO</v>
          </cell>
          <cell r="D326" t="str">
            <v>SPS-C-30110</v>
          </cell>
          <cell r="E326">
            <v>140</v>
          </cell>
          <cell r="F326" t="str">
            <v>PEL</v>
          </cell>
          <cell r="G326" t="str">
            <v>00002004</v>
          </cell>
          <cell r="H326" t="str">
            <v>SPS</v>
          </cell>
          <cell r="I326" t="str">
            <v>M03</v>
          </cell>
          <cell r="J326">
            <v>5</v>
          </cell>
          <cell r="K326" t="str">
            <v>PELZER</v>
          </cell>
          <cell r="L326" t="str">
            <v>G1</v>
          </cell>
        </row>
        <row r="327">
          <cell r="A327">
            <v>337</v>
          </cell>
          <cell r="B327" t="str">
            <v>90445490</v>
          </cell>
          <cell r="C327" t="str">
            <v>BRAÇ TUB CÂNI</v>
          </cell>
          <cell r="D327" t="str">
            <v>25201D-M1</v>
          </cell>
          <cell r="E327">
            <v>2500</v>
          </cell>
          <cell r="F327" t="str">
            <v>CEV</v>
          </cell>
          <cell r="G327" t="str">
            <v>0CXPAPEL</v>
          </cell>
          <cell r="H327" t="str">
            <v>AÉREA</v>
          </cell>
          <cell r="I327" t="str">
            <v>M01</v>
          </cell>
          <cell r="J327">
            <v>2</v>
          </cell>
          <cell r="K327" t="str">
            <v>ETABLISSEMEN</v>
          </cell>
          <cell r="L327" t="str">
            <v>G1</v>
          </cell>
        </row>
        <row r="328">
          <cell r="A328">
            <v>338</v>
          </cell>
          <cell r="B328" t="str">
            <v>90447607</v>
          </cell>
          <cell r="C328" t="str">
            <v>VEDADOR CX DIREÇÃO</v>
          </cell>
          <cell r="D328" t="str">
            <v>SEQUE-M1</v>
          </cell>
          <cell r="E328">
            <v>50</v>
          </cell>
          <cell r="F328" t="str">
            <v>CEV</v>
          </cell>
          <cell r="G328" t="str">
            <v>00002004</v>
          </cell>
          <cell r="H328" t="str">
            <v>L.FINAL</v>
          </cell>
          <cell r="I328" t="str">
            <v>M01</v>
          </cell>
          <cell r="J328">
            <v>2</v>
          </cell>
          <cell r="K328" t="str">
            <v>SILIBOR</v>
          </cell>
          <cell r="L328" t="str">
            <v>G1</v>
          </cell>
        </row>
        <row r="329">
          <cell r="A329">
            <v>339</v>
          </cell>
          <cell r="B329" t="str">
            <v>90447613</v>
          </cell>
          <cell r="C329" t="str">
            <v>VEDAD CX DIR HID</v>
          </cell>
          <cell r="D329" t="str">
            <v>SEQUE-M1</v>
          </cell>
          <cell r="E329">
            <v>70</v>
          </cell>
          <cell r="F329" t="str">
            <v>CEV</v>
          </cell>
          <cell r="G329" t="str">
            <v>00002004</v>
          </cell>
          <cell r="H329" t="str">
            <v>SEQUENC</v>
          </cell>
          <cell r="I329" t="str">
            <v>M01</v>
          </cell>
          <cell r="J329">
            <v>2</v>
          </cell>
          <cell r="K329" t="str">
            <v>DHB</v>
          </cell>
          <cell r="L329" t="str">
            <v>G1</v>
          </cell>
        </row>
        <row r="330">
          <cell r="A330">
            <v>340</v>
          </cell>
          <cell r="B330" t="str">
            <v>90458936</v>
          </cell>
          <cell r="C330" t="str">
            <v>PORCA EXPANS P-CH</v>
          </cell>
          <cell r="D330" t="str">
            <v>25208E-M2</v>
          </cell>
          <cell r="E330">
            <v>1000</v>
          </cell>
          <cell r="F330" t="str">
            <v>CEV</v>
          </cell>
          <cell r="G330" t="str">
            <v>00002001</v>
          </cell>
          <cell r="H330" t="str">
            <v>AÉREA</v>
          </cell>
          <cell r="I330" t="str">
            <v>M01</v>
          </cell>
          <cell r="J330">
            <v>2</v>
          </cell>
          <cell r="K330" t="str">
            <v xml:space="preserve"> KKP KONSTRUK</v>
          </cell>
          <cell r="L330" t="str">
            <v>G1</v>
          </cell>
        </row>
        <row r="331">
          <cell r="A331">
            <v>341</v>
          </cell>
          <cell r="B331" t="str">
            <v>90458936</v>
          </cell>
          <cell r="C331" t="str">
            <v>PORCA EXPANS P-CH</v>
          </cell>
          <cell r="D331" t="str">
            <v>25218E-M1</v>
          </cell>
          <cell r="E331">
            <v>1000</v>
          </cell>
          <cell r="F331" t="str">
            <v>CEV</v>
          </cell>
          <cell r="G331" t="str">
            <v>00002001</v>
          </cell>
          <cell r="H331" t="str">
            <v>AÉREA</v>
          </cell>
          <cell r="I331" t="str">
            <v>M01</v>
          </cell>
          <cell r="J331">
            <v>2</v>
          </cell>
          <cell r="K331" t="str">
            <v xml:space="preserve"> KKP KONSTRUK</v>
          </cell>
          <cell r="L331" t="str">
            <v>G1</v>
          </cell>
        </row>
        <row r="332">
          <cell r="A332">
            <v>342</v>
          </cell>
          <cell r="B332" t="str">
            <v>90462787</v>
          </cell>
          <cell r="C332" t="str">
            <v>GUIA DO CINTO</v>
          </cell>
          <cell r="D332" t="str">
            <v>19118E-M2</v>
          </cell>
          <cell r="E332">
            <v>150</v>
          </cell>
          <cell r="F332" t="str">
            <v>CEV</v>
          </cell>
          <cell r="G332" t="str">
            <v>0KLT4314</v>
          </cell>
          <cell r="H332" t="str">
            <v>TRIM 2</v>
          </cell>
          <cell r="I332" t="str">
            <v>M01</v>
          </cell>
          <cell r="J332">
            <v>3</v>
          </cell>
          <cell r="K332" t="str">
            <v>FANANDRI</v>
          </cell>
          <cell r="L332" t="str">
            <v>G1</v>
          </cell>
        </row>
        <row r="333">
          <cell r="A333">
            <v>343</v>
          </cell>
          <cell r="B333" t="str">
            <v>90463698</v>
          </cell>
          <cell r="C333" t="str">
            <v>BATENTE</v>
          </cell>
          <cell r="D333" t="str">
            <v>25515D-M1</v>
          </cell>
          <cell r="E333">
            <v>200</v>
          </cell>
          <cell r="F333" t="str">
            <v>CEV</v>
          </cell>
          <cell r="G333" t="str">
            <v>00002002</v>
          </cell>
          <cell r="H333" t="str">
            <v>MEC BAIXA</v>
          </cell>
          <cell r="I333" t="str">
            <v>M01</v>
          </cell>
          <cell r="J333">
            <v>3</v>
          </cell>
          <cell r="K333" t="str">
            <v>NEOBOR</v>
          </cell>
          <cell r="L333" t="str">
            <v>G1</v>
          </cell>
        </row>
        <row r="334">
          <cell r="A334">
            <v>344</v>
          </cell>
          <cell r="B334" t="str">
            <v>90466465</v>
          </cell>
          <cell r="C334" t="str">
            <v>ANEL TUB CÂNI</v>
          </cell>
          <cell r="D334" t="str">
            <v>25201D-M1</v>
          </cell>
          <cell r="E334">
            <v>200</v>
          </cell>
          <cell r="F334" t="str">
            <v>CEV</v>
          </cell>
          <cell r="G334" t="str">
            <v>00002001</v>
          </cell>
          <cell r="H334" t="str">
            <v>AÉREA</v>
          </cell>
          <cell r="I334" t="str">
            <v>M01</v>
          </cell>
          <cell r="J334">
            <v>2</v>
          </cell>
          <cell r="K334" t="str">
            <v>SILIBOR</v>
          </cell>
          <cell r="L334" t="str">
            <v>G1</v>
          </cell>
        </row>
        <row r="335">
          <cell r="A335">
            <v>345</v>
          </cell>
          <cell r="B335" t="str">
            <v>90466466</v>
          </cell>
          <cell r="C335" t="str">
            <v>ANEL BORRA</v>
          </cell>
          <cell r="D335" t="str">
            <v>19112E-M2</v>
          </cell>
          <cell r="E335">
            <v>400</v>
          </cell>
          <cell r="F335" t="str">
            <v>CEV</v>
          </cell>
          <cell r="G335" t="str">
            <v>00002002</v>
          </cell>
          <cell r="H335" t="str">
            <v>TRIM 2</v>
          </cell>
          <cell r="I335" t="str">
            <v>M02</v>
          </cell>
          <cell r="J335">
            <v>2</v>
          </cell>
          <cell r="K335" t="str">
            <v>SILIBOR</v>
          </cell>
          <cell r="L335" t="str">
            <v>G1</v>
          </cell>
        </row>
        <row r="336">
          <cell r="A336">
            <v>346</v>
          </cell>
          <cell r="B336" t="str">
            <v>90468014</v>
          </cell>
          <cell r="C336" t="str">
            <v>CLIP DHI</v>
          </cell>
          <cell r="D336" t="str">
            <v>SEQUEN-M1</v>
          </cell>
          <cell r="E336">
            <v>500</v>
          </cell>
          <cell r="F336" t="str">
            <v>CEV</v>
          </cell>
          <cell r="G336" t="str">
            <v>00002002</v>
          </cell>
          <cell r="H336" t="str">
            <v>AÉREA</v>
          </cell>
          <cell r="I336" t="str">
            <v>M01</v>
          </cell>
          <cell r="J336">
            <v>2</v>
          </cell>
          <cell r="K336" t="str">
            <v>A RAYMOND</v>
          </cell>
          <cell r="L336" t="str">
            <v>G1</v>
          </cell>
        </row>
        <row r="337">
          <cell r="A337">
            <v>347</v>
          </cell>
          <cell r="B337" t="str">
            <v>90473457</v>
          </cell>
          <cell r="C337" t="str">
            <v>PARAFUSO RODA</v>
          </cell>
          <cell r="D337" t="str">
            <v>25521D-M1</v>
          </cell>
          <cell r="E337">
            <v>200</v>
          </cell>
          <cell r="F337" t="str">
            <v>CEV</v>
          </cell>
          <cell r="G337" t="str">
            <v>00002001</v>
          </cell>
          <cell r="H337" t="str">
            <v>L.FINAL</v>
          </cell>
          <cell r="I337" t="str">
            <v>M01</v>
          </cell>
          <cell r="J337">
            <v>10</v>
          </cell>
          <cell r="K337" t="str">
            <v>FIBAM</v>
          </cell>
          <cell r="L337" t="str">
            <v>G1</v>
          </cell>
        </row>
        <row r="338">
          <cell r="A338">
            <v>348</v>
          </cell>
          <cell r="B338" t="str">
            <v>90473457</v>
          </cell>
          <cell r="C338" t="str">
            <v>PARAFUSO RODA</v>
          </cell>
          <cell r="D338" t="str">
            <v>25521E-M1</v>
          </cell>
          <cell r="E338">
            <v>200</v>
          </cell>
          <cell r="F338" t="str">
            <v>CEV</v>
          </cell>
          <cell r="G338" t="str">
            <v>00002001</v>
          </cell>
          <cell r="H338" t="str">
            <v>L.FINAL</v>
          </cell>
          <cell r="I338" t="str">
            <v>M01</v>
          </cell>
          <cell r="J338" t="str">
            <v>10</v>
          </cell>
          <cell r="K338" t="str">
            <v>FIBAM</v>
          </cell>
          <cell r="L338" t="str">
            <v>G1</v>
          </cell>
        </row>
        <row r="339">
          <cell r="A339">
            <v>350</v>
          </cell>
          <cell r="B339" t="str">
            <v>90473976</v>
          </cell>
          <cell r="C339" t="str">
            <v>PF COL DIREÇÃO</v>
          </cell>
          <cell r="D339" t="str">
            <v>25501E-M1</v>
          </cell>
          <cell r="E339">
            <v>550</v>
          </cell>
          <cell r="F339" t="str">
            <v>CEV</v>
          </cell>
          <cell r="G339" t="str">
            <v>00002001</v>
          </cell>
          <cell r="H339" t="str">
            <v>AÉREA</v>
          </cell>
          <cell r="I339" t="str">
            <v>M01</v>
          </cell>
          <cell r="J339">
            <v>2</v>
          </cell>
          <cell r="K339" t="str">
            <v>MAFISA</v>
          </cell>
          <cell r="L339" t="str">
            <v>G1</v>
          </cell>
        </row>
        <row r="340">
          <cell r="A340">
            <v>351</v>
          </cell>
          <cell r="B340" t="str">
            <v>90481617</v>
          </cell>
          <cell r="C340" t="str">
            <v>PORCA EXPANSIVA</v>
          </cell>
          <cell r="D340" t="str">
            <v>25209D-M1</v>
          </cell>
          <cell r="E340">
            <v>1000</v>
          </cell>
          <cell r="F340" t="str">
            <v>CEV</v>
          </cell>
          <cell r="G340" t="str">
            <v>00002001</v>
          </cell>
          <cell r="H340" t="str">
            <v>AÉREA</v>
          </cell>
          <cell r="I340" t="str">
            <v>M01</v>
          </cell>
          <cell r="J340">
            <v>2</v>
          </cell>
          <cell r="K340" t="str">
            <v>A RAYMOND</v>
          </cell>
          <cell r="L340" t="str">
            <v>G1</v>
          </cell>
        </row>
        <row r="341">
          <cell r="A341">
            <v>352</v>
          </cell>
          <cell r="B341" t="str">
            <v>90481617</v>
          </cell>
          <cell r="C341" t="str">
            <v>PORCA EXPANSIVA</v>
          </cell>
          <cell r="D341" t="str">
            <v>25209E-M1</v>
          </cell>
          <cell r="E341">
            <v>1000</v>
          </cell>
          <cell r="F341" t="str">
            <v>CEV</v>
          </cell>
          <cell r="G341" t="str">
            <v>00002001</v>
          </cell>
          <cell r="H341" t="str">
            <v>AÉREA</v>
          </cell>
          <cell r="I341" t="str">
            <v>M01</v>
          </cell>
          <cell r="J341">
            <v>2</v>
          </cell>
          <cell r="K341" t="str">
            <v>A RAYMOND</v>
          </cell>
          <cell r="L341" t="str">
            <v>G1</v>
          </cell>
        </row>
        <row r="342">
          <cell r="A342">
            <v>355</v>
          </cell>
          <cell r="B342" t="str">
            <v>90481743</v>
          </cell>
          <cell r="C342" t="str">
            <v>TRAVA-PORT</v>
          </cell>
          <cell r="D342" t="str">
            <v>SPS-PM-M3</v>
          </cell>
          <cell r="E342">
            <v>200</v>
          </cell>
          <cell r="F342" t="str">
            <v>PEL</v>
          </cell>
          <cell r="G342" t="str">
            <v>00002002</v>
          </cell>
          <cell r="H342" t="str">
            <v>SPS</v>
          </cell>
          <cell r="I342" t="str">
            <v>M03</v>
          </cell>
          <cell r="J342">
            <v>2</v>
          </cell>
          <cell r="K342" t="str">
            <v>PELZER SISTEMAS DO B</v>
          </cell>
          <cell r="L342" t="str">
            <v>G1</v>
          </cell>
        </row>
        <row r="343">
          <cell r="A343">
            <v>356</v>
          </cell>
          <cell r="B343" t="str">
            <v>90482706</v>
          </cell>
          <cell r="C343" t="str">
            <v>PORCA EXPANS P-CH</v>
          </cell>
          <cell r="D343" t="str">
            <v>19103E-M2</v>
          </cell>
          <cell r="E343">
            <v>800</v>
          </cell>
          <cell r="F343" t="str">
            <v>CEV</v>
          </cell>
          <cell r="G343" t="str">
            <v>00002001</v>
          </cell>
          <cell r="H343" t="str">
            <v>TRIM 1</v>
          </cell>
          <cell r="I343" t="str">
            <v>M01</v>
          </cell>
          <cell r="J343">
            <v>2</v>
          </cell>
          <cell r="K343" t="str">
            <v>KKP KONSTRUK</v>
          </cell>
          <cell r="L343" t="str">
            <v>G1</v>
          </cell>
        </row>
        <row r="344">
          <cell r="A344">
            <v>357</v>
          </cell>
          <cell r="B344" t="str">
            <v>90482706</v>
          </cell>
          <cell r="C344" t="str">
            <v>PORCA EXPANSIVA</v>
          </cell>
          <cell r="D344" t="str">
            <v>19103E-M2</v>
          </cell>
          <cell r="E344">
            <v>800</v>
          </cell>
          <cell r="F344" t="str">
            <v>CEV</v>
          </cell>
          <cell r="G344" t="str">
            <v>00002001</v>
          </cell>
          <cell r="H344" t="str">
            <v>TRIM1</v>
          </cell>
          <cell r="I344" t="str">
            <v>M01</v>
          </cell>
          <cell r="J344">
            <v>0</v>
          </cell>
          <cell r="K344" t="str">
            <v>KKP KONSTRUK</v>
          </cell>
          <cell r="L344" t="str">
            <v>G1</v>
          </cell>
        </row>
        <row r="345">
          <cell r="A345">
            <v>358</v>
          </cell>
          <cell r="B345" t="str">
            <v>90482706</v>
          </cell>
          <cell r="C345" t="str">
            <v>PORCA EXPANS P-CH</v>
          </cell>
          <cell r="D345" t="str">
            <v>19151D-M1</v>
          </cell>
          <cell r="E345">
            <v>800</v>
          </cell>
          <cell r="F345" t="str">
            <v>CEV</v>
          </cell>
          <cell r="G345" t="str">
            <v>00002001</v>
          </cell>
          <cell r="H345" t="str">
            <v>TRIM 3</v>
          </cell>
          <cell r="I345" t="str">
            <v>M01</v>
          </cell>
          <cell r="J345">
            <v>2</v>
          </cell>
          <cell r="K345" t="str">
            <v>KKP KONSTRUK</v>
          </cell>
          <cell r="L345" t="str">
            <v>G1</v>
          </cell>
        </row>
        <row r="346">
          <cell r="A346">
            <v>359</v>
          </cell>
          <cell r="B346" t="str">
            <v>90482706</v>
          </cell>
          <cell r="C346" t="str">
            <v>PORCA EXPANS P-CH</v>
          </cell>
          <cell r="D346" t="str">
            <v>25219E-M2</v>
          </cell>
          <cell r="E346">
            <v>800</v>
          </cell>
          <cell r="F346" t="str">
            <v>CEV</v>
          </cell>
          <cell r="G346" t="str">
            <v>00002001</v>
          </cell>
          <cell r="H346" t="str">
            <v>TRIM 2</v>
          </cell>
          <cell r="I346" t="str">
            <v>M01</v>
          </cell>
          <cell r="J346">
            <v>2</v>
          </cell>
          <cell r="K346" t="str">
            <v>KKP KONSTRUK</v>
          </cell>
          <cell r="L346" t="str">
            <v>G1</v>
          </cell>
        </row>
        <row r="347">
          <cell r="A347">
            <v>360</v>
          </cell>
          <cell r="B347" t="str">
            <v>90482706</v>
          </cell>
          <cell r="C347" t="str">
            <v>PORCA EXPANS P-CH</v>
          </cell>
          <cell r="D347" t="str">
            <v>MINOMI-M3</v>
          </cell>
          <cell r="E347">
            <v>800</v>
          </cell>
          <cell r="F347" t="str">
            <v>CEV</v>
          </cell>
          <cell r="G347" t="str">
            <v>00002001</v>
          </cell>
          <cell r="H347" t="str">
            <v>MINOMI</v>
          </cell>
          <cell r="I347" t="str">
            <v>M03</v>
          </cell>
          <cell r="J347">
            <v>3</v>
          </cell>
          <cell r="K347" t="str">
            <v>KKP KONSTRUK</v>
          </cell>
          <cell r="L347" t="str">
            <v>G1</v>
          </cell>
        </row>
        <row r="348">
          <cell r="A348">
            <v>361</v>
          </cell>
          <cell r="B348" t="str">
            <v>90482706</v>
          </cell>
          <cell r="C348" t="str">
            <v>PORCA EXPANSIVA</v>
          </cell>
          <cell r="D348" t="str">
            <v>MINOMI-M3</v>
          </cell>
          <cell r="E348">
            <v>800</v>
          </cell>
          <cell r="F348" t="str">
            <v>CEV</v>
          </cell>
          <cell r="G348" t="str">
            <v>00002001</v>
          </cell>
          <cell r="H348" t="str">
            <v>MINOMI</v>
          </cell>
          <cell r="I348" t="str">
            <v>M03</v>
          </cell>
          <cell r="J348">
            <v>3</v>
          </cell>
          <cell r="K348" t="str">
            <v>KKP KONSTRUK</v>
          </cell>
          <cell r="L348" t="str">
            <v>G1</v>
          </cell>
        </row>
        <row r="349">
          <cell r="A349">
            <v>362</v>
          </cell>
          <cell r="B349" t="str">
            <v>90483756</v>
          </cell>
          <cell r="C349" t="str">
            <v>INTERRUPTOR</v>
          </cell>
          <cell r="D349" t="str">
            <v>19118E-M2</v>
          </cell>
          <cell r="E349">
            <v>1600</v>
          </cell>
          <cell r="F349" t="str">
            <v>CEV</v>
          </cell>
          <cell r="G349" t="str">
            <v>0CXPAPEL</v>
          </cell>
          <cell r="H349" t="str">
            <v>TRIM 2</v>
          </cell>
          <cell r="I349" t="str">
            <v>M01</v>
          </cell>
          <cell r="J349">
            <v>2</v>
          </cell>
          <cell r="K349" t="str">
            <v>METHODE</v>
          </cell>
          <cell r="L349" t="str">
            <v>G1</v>
          </cell>
        </row>
        <row r="350">
          <cell r="A350">
            <v>363</v>
          </cell>
          <cell r="B350" t="str">
            <v>90491756</v>
          </cell>
          <cell r="C350" t="str">
            <v>TAMPÃO TRASEIRO</v>
          </cell>
          <cell r="D350" t="str">
            <v>19124E-M2</v>
          </cell>
          <cell r="E350">
            <v>500</v>
          </cell>
          <cell r="F350" t="str">
            <v>CEV</v>
          </cell>
          <cell r="G350" t="str">
            <v>CX120806</v>
          </cell>
          <cell r="H350" t="str">
            <v>TRIM 2</v>
          </cell>
          <cell r="I350" t="str">
            <v>M01</v>
          </cell>
          <cell r="J350">
            <v>2</v>
          </cell>
          <cell r="K350" t="str">
            <v>TRW ENKENBAC</v>
          </cell>
          <cell r="L350" t="str">
            <v>G1</v>
          </cell>
        </row>
        <row r="351">
          <cell r="A351">
            <v>364</v>
          </cell>
          <cell r="B351" t="str">
            <v>90497771</v>
          </cell>
          <cell r="C351" t="str">
            <v>GRAMPO</v>
          </cell>
          <cell r="D351" t="str">
            <v>25531D-M1</v>
          </cell>
          <cell r="E351">
            <v>180</v>
          </cell>
          <cell r="F351" t="str">
            <v>CEV</v>
          </cell>
          <cell r="G351" t="str">
            <v>00002001</v>
          </cell>
          <cell r="H351" t="str">
            <v>L.FINAL</v>
          </cell>
          <cell r="I351" t="str">
            <v>M01</v>
          </cell>
          <cell r="J351">
            <v>2</v>
          </cell>
          <cell r="K351" t="str">
            <v>A RAYMOND</v>
          </cell>
          <cell r="L351" t="str">
            <v>G1</v>
          </cell>
        </row>
        <row r="352">
          <cell r="A352">
            <v>365</v>
          </cell>
          <cell r="B352" t="str">
            <v>90498320</v>
          </cell>
          <cell r="C352" t="str">
            <v>ARRUELA TRAVA FLEX FREIO</v>
          </cell>
          <cell r="D352" t="str">
            <v>25218E-M1</v>
          </cell>
          <cell r="E352">
            <v>500</v>
          </cell>
          <cell r="F352" t="str">
            <v>CEV</v>
          </cell>
          <cell r="G352" t="str">
            <v>00002001</v>
          </cell>
          <cell r="H352" t="str">
            <v>AÉREA</v>
          </cell>
          <cell r="I352" t="str">
            <v>M01</v>
          </cell>
          <cell r="J352">
            <v>2</v>
          </cell>
          <cell r="K352" t="str">
            <v>LISI AUTO- M</v>
          </cell>
          <cell r="L352" t="str">
            <v>G1</v>
          </cell>
        </row>
        <row r="353">
          <cell r="A353">
            <v>366</v>
          </cell>
          <cell r="B353" t="str">
            <v>90498320</v>
          </cell>
          <cell r="C353" t="str">
            <v>ARRUELA TRAVA FLEX FREIO</v>
          </cell>
          <cell r="D353" t="str">
            <v>25225D-M1</v>
          </cell>
          <cell r="E353">
            <v>500</v>
          </cell>
          <cell r="F353" t="str">
            <v>CEV</v>
          </cell>
          <cell r="G353" t="str">
            <v>00002001</v>
          </cell>
          <cell r="H353" t="str">
            <v>AÉREA</v>
          </cell>
          <cell r="I353" t="str">
            <v>M01</v>
          </cell>
          <cell r="J353">
            <v>2</v>
          </cell>
          <cell r="K353" t="str">
            <v>LISI AUTO- M</v>
          </cell>
          <cell r="L353" t="str">
            <v>G1</v>
          </cell>
        </row>
        <row r="354">
          <cell r="A354">
            <v>367</v>
          </cell>
          <cell r="B354" t="str">
            <v>90498479</v>
          </cell>
          <cell r="C354" t="str">
            <v>AR BCO T PRIS</v>
          </cell>
          <cell r="D354" t="str">
            <v>MINOMI-M3</v>
          </cell>
          <cell r="E354">
            <v>1000</v>
          </cell>
          <cell r="F354" t="str">
            <v>CEV</v>
          </cell>
          <cell r="G354" t="str">
            <v>00002001</v>
          </cell>
          <cell r="H354" t="str">
            <v>MINOMI</v>
          </cell>
          <cell r="I354" t="str">
            <v>M03</v>
          </cell>
          <cell r="J354">
            <v>2</v>
          </cell>
          <cell r="K354" t="str">
            <v>BARILE</v>
          </cell>
          <cell r="L354" t="str">
            <v>G1</v>
          </cell>
        </row>
        <row r="355">
          <cell r="A355">
            <v>368</v>
          </cell>
          <cell r="B355" t="str">
            <v>90499504</v>
          </cell>
          <cell r="C355" t="str">
            <v>BRACADEIRA</v>
          </cell>
          <cell r="D355" t="str">
            <v>25519E-M1</v>
          </cell>
          <cell r="E355">
            <v>400</v>
          </cell>
          <cell r="F355" t="str">
            <v>CEV</v>
          </cell>
          <cell r="G355" t="str">
            <v>00002002</v>
          </cell>
          <cell r="H355" t="str">
            <v>L.FINAL</v>
          </cell>
          <cell r="I355" t="str">
            <v>M01</v>
          </cell>
          <cell r="J355">
            <v>2</v>
          </cell>
          <cell r="K355" t="str">
            <v>PROGERAL</v>
          </cell>
          <cell r="L355" t="str">
            <v>G1</v>
          </cell>
        </row>
        <row r="356">
          <cell r="A356">
            <v>369</v>
          </cell>
          <cell r="B356" t="str">
            <v>90532538</v>
          </cell>
          <cell r="C356" t="str">
            <v>PF RODA RESERVA</v>
          </cell>
          <cell r="D356" t="str">
            <v>19154D-M1</v>
          </cell>
          <cell r="E356">
            <v>200</v>
          </cell>
          <cell r="F356" t="str">
            <v>PEL</v>
          </cell>
          <cell r="G356" t="str">
            <v>00002001</v>
          </cell>
          <cell r="H356" t="str">
            <v>TRIM 3</v>
          </cell>
          <cell r="I356" t="str">
            <v>M01</v>
          </cell>
          <cell r="J356">
            <v>2</v>
          </cell>
          <cell r="K356" t="str">
            <v>PELZER</v>
          </cell>
          <cell r="L356" t="str">
            <v>G1</v>
          </cell>
        </row>
        <row r="357">
          <cell r="A357">
            <v>370</v>
          </cell>
          <cell r="B357" t="str">
            <v>90539036</v>
          </cell>
          <cell r="C357" t="str">
            <v>TRAVA FLEX FR</v>
          </cell>
          <cell r="D357" t="str">
            <v>25202E-M1</v>
          </cell>
          <cell r="E357">
            <v>1000</v>
          </cell>
          <cell r="F357" t="str">
            <v>CEV</v>
          </cell>
          <cell r="G357" t="str">
            <v>00002001</v>
          </cell>
          <cell r="H357" t="str">
            <v>AÉREA</v>
          </cell>
          <cell r="I357" t="str">
            <v>M01</v>
          </cell>
          <cell r="J357">
            <v>2</v>
          </cell>
          <cell r="K357" t="str">
            <v>HUGO BAUER</v>
          </cell>
          <cell r="L357" t="str">
            <v>G1</v>
          </cell>
        </row>
        <row r="358">
          <cell r="A358">
            <v>371</v>
          </cell>
          <cell r="B358" t="str">
            <v>90539036</v>
          </cell>
          <cell r="C358" t="str">
            <v>TRAVA FLEX FR</v>
          </cell>
          <cell r="D358" t="str">
            <v>25204D-M1</v>
          </cell>
          <cell r="E358">
            <v>1000</v>
          </cell>
          <cell r="F358" t="str">
            <v>CEV</v>
          </cell>
          <cell r="G358" t="str">
            <v>00002001</v>
          </cell>
          <cell r="H358" t="str">
            <v>AÉREA</v>
          </cell>
          <cell r="I358" t="str">
            <v>M01</v>
          </cell>
          <cell r="J358">
            <v>2</v>
          </cell>
          <cell r="K358" t="str">
            <v>HUGO BAUER</v>
          </cell>
          <cell r="L358" t="str">
            <v>G1</v>
          </cell>
        </row>
        <row r="359">
          <cell r="A359">
            <v>372</v>
          </cell>
          <cell r="B359" t="str">
            <v>90539036</v>
          </cell>
          <cell r="C359" t="str">
            <v>TRAVA FLEX FR</v>
          </cell>
          <cell r="D359" t="str">
            <v>25204E-M1</v>
          </cell>
          <cell r="E359">
            <v>1000</v>
          </cell>
          <cell r="F359" t="str">
            <v>CEV</v>
          </cell>
          <cell r="G359" t="str">
            <v>00002001</v>
          </cell>
          <cell r="H359" t="str">
            <v>AÉREA</v>
          </cell>
          <cell r="I359" t="str">
            <v>M01</v>
          </cell>
          <cell r="J359">
            <v>2</v>
          </cell>
          <cell r="K359" t="str">
            <v>HUGO BAUER</v>
          </cell>
          <cell r="L359" t="str">
            <v>G1</v>
          </cell>
        </row>
        <row r="360">
          <cell r="A360">
            <v>373</v>
          </cell>
          <cell r="B360" t="str">
            <v>90539036</v>
          </cell>
          <cell r="C360" t="str">
            <v>TRAVA FLEX FR</v>
          </cell>
          <cell r="D360" t="str">
            <v>25223E-M1</v>
          </cell>
          <cell r="E360">
            <v>1000</v>
          </cell>
          <cell r="F360" t="str">
            <v>CEV</v>
          </cell>
          <cell r="G360" t="str">
            <v>00002001</v>
          </cell>
          <cell r="H360" t="str">
            <v>AÉREA</v>
          </cell>
          <cell r="I360" t="str">
            <v>M01</v>
          </cell>
          <cell r="J360">
            <v>2</v>
          </cell>
          <cell r="K360" t="str">
            <v>HUGO BAUER</v>
          </cell>
          <cell r="L360" t="str">
            <v>G1</v>
          </cell>
        </row>
        <row r="361">
          <cell r="A361">
            <v>374</v>
          </cell>
          <cell r="B361" t="str">
            <v>90559606</v>
          </cell>
          <cell r="C361" t="str">
            <v>PASSAMURO</v>
          </cell>
          <cell r="D361" t="str">
            <v>19142D-M1</v>
          </cell>
          <cell r="E361">
            <v>200</v>
          </cell>
          <cell r="F361" t="str">
            <v>CEV</v>
          </cell>
          <cell r="G361" t="str">
            <v>00002001</v>
          </cell>
          <cell r="H361" t="str">
            <v>TRIM 3</v>
          </cell>
          <cell r="I361" t="str">
            <v>M01</v>
          </cell>
          <cell r="J361">
            <v>2</v>
          </cell>
          <cell r="K361" t="str">
            <v>PRODUFLEX</v>
          </cell>
          <cell r="L361" t="str">
            <v>G1</v>
          </cell>
        </row>
        <row r="362">
          <cell r="A362">
            <v>375</v>
          </cell>
          <cell r="B362" t="str">
            <v>90564968</v>
          </cell>
          <cell r="C362" t="str">
            <v>LUZ PLACA PRIS</v>
          </cell>
          <cell r="D362" t="str">
            <v>BUMPER-M1</v>
          </cell>
          <cell r="E362">
            <v>190</v>
          </cell>
          <cell r="F362" t="str">
            <v>CEV</v>
          </cell>
          <cell r="G362" t="str">
            <v>00002004</v>
          </cell>
          <cell r="H362" t="str">
            <v>BUMPER</v>
          </cell>
          <cell r="I362" t="str">
            <v>BP1</v>
          </cell>
          <cell r="J362">
            <v>3</v>
          </cell>
          <cell r="K362" t="str">
            <v>CML INNOVATI</v>
          </cell>
          <cell r="L362" t="str">
            <v>KK</v>
          </cell>
        </row>
        <row r="363">
          <cell r="A363">
            <v>376</v>
          </cell>
          <cell r="B363" t="str">
            <v>90565629</v>
          </cell>
          <cell r="C363" t="str">
            <v xml:space="preserve"> BUJAO DOBRAD</v>
          </cell>
          <cell r="D363" t="str">
            <v>25530E-M1</v>
          </cell>
          <cell r="E363">
            <v>1000</v>
          </cell>
          <cell r="F363" t="str">
            <v>CEV</v>
          </cell>
          <cell r="G363" t="str">
            <v>00002002</v>
          </cell>
          <cell r="H363" t="str">
            <v>L.FINAL</v>
          </cell>
          <cell r="I363" t="str">
            <v>M01</v>
          </cell>
          <cell r="J363">
            <v>2</v>
          </cell>
          <cell r="K363" t="str">
            <v>A RAYMOND</v>
          </cell>
          <cell r="L363" t="str">
            <v>G1</v>
          </cell>
        </row>
        <row r="364">
          <cell r="A364">
            <v>377</v>
          </cell>
          <cell r="B364" t="str">
            <v>90565629</v>
          </cell>
          <cell r="C364" t="str">
            <v xml:space="preserve"> BUJAO DOBRAD</v>
          </cell>
          <cell r="D364" t="str">
            <v>25532D-M1</v>
          </cell>
          <cell r="E364">
            <v>1000</v>
          </cell>
          <cell r="F364" t="str">
            <v>CEV</v>
          </cell>
          <cell r="G364" t="str">
            <v>00002002</v>
          </cell>
          <cell r="H364" t="str">
            <v>L.FINAL</v>
          </cell>
          <cell r="I364" t="str">
            <v>M01</v>
          </cell>
          <cell r="J364">
            <v>2</v>
          </cell>
          <cell r="K364" t="str">
            <v>A RAYMOND</v>
          </cell>
          <cell r="L364" t="str">
            <v>G1</v>
          </cell>
        </row>
        <row r="365">
          <cell r="A365">
            <v>378</v>
          </cell>
          <cell r="B365" t="str">
            <v>90568522</v>
          </cell>
          <cell r="C365" t="str">
            <v>CINTA DO CHICOTE</v>
          </cell>
          <cell r="D365" t="str">
            <v>19123E-M2</v>
          </cell>
          <cell r="E365">
            <v>300</v>
          </cell>
          <cell r="F365" t="str">
            <v>CEV</v>
          </cell>
          <cell r="G365" t="str">
            <v>00002001</v>
          </cell>
          <cell r="H365" t="str">
            <v>TRIM 2</v>
          </cell>
          <cell r="I365" t="str">
            <v>M01</v>
          </cell>
          <cell r="J365">
            <v>2</v>
          </cell>
          <cell r="K365" t="str">
            <v>RAYMOND</v>
          </cell>
          <cell r="L365" t="str">
            <v>G1</v>
          </cell>
        </row>
        <row r="366">
          <cell r="A366">
            <v>379</v>
          </cell>
          <cell r="B366" t="str">
            <v>90572967</v>
          </cell>
          <cell r="C366" t="str">
            <v>BRAÇ RES DHI</v>
          </cell>
          <cell r="D366" t="str">
            <v>25205E-M1</v>
          </cell>
          <cell r="E366">
            <v>300</v>
          </cell>
          <cell r="F366" t="str">
            <v>CEV</v>
          </cell>
          <cell r="G366" t="str">
            <v>00002002</v>
          </cell>
          <cell r="H366" t="str">
            <v>AÉREA</v>
          </cell>
          <cell r="I366" t="str">
            <v>M01</v>
          </cell>
          <cell r="J366">
            <v>2</v>
          </cell>
          <cell r="K366" t="str">
            <v>PROGERAL</v>
          </cell>
          <cell r="L366" t="str">
            <v>G1</v>
          </cell>
        </row>
        <row r="367">
          <cell r="A367">
            <v>380</v>
          </cell>
          <cell r="B367" t="str">
            <v>90584804</v>
          </cell>
          <cell r="C367" t="str">
            <v>COXIM PRISMA</v>
          </cell>
          <cell r="D367" t="str">
            <v>19123E-M2</v>
          </cell>
          <cell r="E367">
            <v>100</v>
          </cell>
          <cell r="F367" t="str">
            <v>CEV</v>
          </cell>
          <cell r="G367" t="str">
            <v>00002001</v>
          </cell>
          <cell r="H367" t="str">
            <v>TRIM 2</v>
          </cell>
          <cell r="I367" t="str">
            <v>M01</v>
          </cell>
          <cell r="J367">
            <v>4</v>
          </cell>
          <cell r="K367" t="str">
            <v>PRODUFLEX</v>
          </cell>
          <cell r="L367" t="str">
            <v>G1</v>
          </cell>
        </row>
        <row r="368">
          <cell r="A368">
            <v>383</v>
          </cell>
          <cell r="B368" t="str">
            <v>9285915</v>
          </cell>
          <cell r="C368" t="str">
            <v>CAPA PARAF</v>
          </cell>
          <cell r="D368" t="str">
            <v>19148D-M1</v>
          </cell>
          <cell r="E368">
            <v>350</v>
          </cell>
          <cell r="F368" t="str">
            <v>CEV</v>
          </cell>
          <cell r="G368" t="str">
            <v>00002001</v>
          </cell>
          <cell r="H368" t="str">
            <v>TRIM 3</v>
          </cell>
          <cell r="I368" t="str">
            <v>M01</v>
          </cell>
          <cell r="J368">
            <v>2</v>
          </cell>
          <cell r="K368" t="str">
            <v>DYNAPLAST</v>
          </cell>
          <cell r="L368" t="str">
            <v>G1</v>
          </cell>
        </row>
        <row r="369">
          <cell r="A369">
            <v>384</v>
          </cell>
          <cell r="B369" t="str">
            <v>9285915</v>
          </cell>
          <cell r="C369" t="str">
            <v>CAPA PARAF</v>
          </cell>
          <cell r="D369" t="str">
            <v>25233D-M1</v>
          </cell>
          <cell r="E369">
            <v>350</v>
          </cell>
          <cell r="F369" t="str">
            <v>CEV</v>
          </cell>
          <cell r="G369" t="str">
            <v>00002001</v>
          </cell>
          <cell r="H369" t="str">
            <v>L.FINAL</v>
          </cell>
          <cell r="I369" t="str">
            <v>M01</v>
          </cell>
          <cell r="J369">
            <v>2</v>
          </cell>
          <cell r="K369" t="str">
            <v>DYNAPLAST</v>
          </cell>
          <cell r="L369" t="str">
            <v>G1</v>
          </cell>
        </row>
        <row r="370">
          <cell r="A370">
            <v>385</v>
          </cell>
          <cell r="B370" t="str">
            <v>9309508</v>
          </cell>
          <cell r="C370" t="str">
            <v>MASSA DE VEDAÇÃO</v>
          </cell>
          <cell r="D370" t="str">
            <v>SPS-A-30103</v>
          </cell>
          <cell r="E370">
            <v>14</v>
          </cell>
          <cell r="F370" t="str">
            <v>CEV</v>
          </cell>
          <cell r="G370" t="str">
            <v>OCXPAPEL</v>
          </cell>
          <cell r="H370" t="str">
            <v>SPS</v>
          </cell>
          <cell r="I370" t="str">
            <v>M03</v>
          </cell>
          <cell r="J370">
            <v>0</v>
          </cell>
          <cell r="K370" t="str">
            <v>COLAUTO</v>
          </cell>
          <cell r="L370" t="str">
            <v>KK</v>
          </cell>
        </row>
        <row r="371">
          <cell r="A371">
            <v>386</v>
          </cell>
          <cell r="B371" t="str">
            <v>93208166</v>
          </cell>
          <cell r="C371" t="str">
            <v>BOTAO</v>
          </cell>
          <cell r="D371" t="str">
            <v>25226D-M1</v>
          </cell>
          <cell r="E371">
            <v>1000</v>
          </cell>
          <cell r="F371" t="str">
            <v>CEV</v>
          </cell>
          <cell r="G371" t="str">
            <v>00002001</v>
          </cell>
          <cell r="H371" t="str">
            <v>AÉREA</v>
          </cell>
          <cell r="I371" t="str">
            <v>M01</v>
          </cell>
          <cell r="J371">
            <v>2</v>
          </cell>
          <cell r="K371" t="str">
            <v>A RAYMOND</v>
          </cell>
          <cell r="L371" t="str">
            <v>G1</v>
          </cell>
        </row>
        <row r="372">
          <cell r="A372">
            <v>387</v>
          </cell>
          <cell r="B372" t="str">
            <v>93211173</v>
          </cell>
          <cell r="C372" t="str">
            <v>LENTE TRANSPARENTE</v>
          </cell>
          <cell r="D372" t="str">
            <v>19103E-M2</v>
          </cell>
          <cell r="E372">
            <v>10000</v>
          </cell>
          <cell r="F372" t="str">
            <v>CEV</v>
          </cell>
          <cell r="G372" t="str">
            <v>00002002</v>
          </cell>
          <cell r="H372" t="str">
            <v>TRIM 1</v>
          </cell>
          <cell r="I372" t="str">
            <v>M01</v>
          </cell>
          <cell r="J372">
            <v>2</v>
          </cell>
          <cell r="K372" t="str">
            <v>3M DO BRASIL</v>
          </cell>
          <cell r="L372" t="str">
            <v>G1</v>
          </cell>
        </row>
        <row r="373">
          <cell r="A373">
            <v>388</v>
          </cell>
          <cell r="B373" t="str">
            <v>93211173</v>
          </cell>
          <cell r="C373" t="str">
            <v xml:space="preserve">PROTETOR-BATNT AJT T/ELEVTR                                 </v>
          </cell>
          <cell r="D373" t="str">
            <v>19108E-M2</v>
          </cell>
          <cell r="E373">
            <v>2000</v>
          </cell>
          <cell r="F373" t="str">
            <v>CEV</v>
          </cell>
          <cell r="G373" t="str">
            <v>0KLT3214</v>
          </cell>
          <cell r="H373" t="str">
            <v>TRIM 1</v>
          </cell>
          <cell r="I373" t="str">
            <v>M01</v>
          </cell>
          <cell r="J373">
            <v>2</v>
          </cell>
          <cell r="K373" t="str">
            <v>3M</v>
          </cell>
          <cell r="L373" t="str">
            <v>G1</v>
          </cell>
        </row>
        <row r="374">
          <cell r="A374">
            <v>389</v>
          </cell>
          <cell r="B374" t="str">
            <v>93211173</v>
          </cell>
          <cell r="C374" t="str">
            <v>LENTE TRANSPARENTE</v>
          </cell>
          <cell r="D374" t="str">
            <v>19123E-M2</v>
          </cell>
          <cell r="E374">
            <v>10000</v>
          </cell>
          <cell r="F374" t="str">
            <v>CEV</v>
          </cell>
          <cell r="G374" t="str">
            <v>00002002</v>
          </cell>
          <cell r="H374" t="str">
            <v>TRIM 3</v>
          </cell>
          <cell r="I374" t="str">
            <v>M01</v>
          </cell>
          <cell r="J374">
            <v>2</v>
          </cell>
          <cell r="K374" t="str">
            <v>3M DO BRASIL</v>
          </cell>
          <cell r="L374" t="str">
            <v>G1</v>
          </cell>
        </row>
        <row r="375">
          <cell r="A375">
            <v>390</v>
          </cell>
          <cell r="B375" t="str">
            <v>93211173</v>
          </cell>
          <cell r="C375" t="str">
            <v>LENTE TRANSPARENTE</v>
          </cell>
          <cell r="D375" t="str">
            <v>25209D-M1</v>
          </cell>
          <cell r="E375">
            <v>10000</v>
          </cell>
          <cell r="F375" t="str">
            <v>CEV</v>
          </cell>
          <cell r="G375" t="str">
            <v>00002002</v>
          </cell>
          <cell r="H375" t="str">
            <v>AÉREA</v>
          </cell>
          <cell r="I375" t="str">
            <v>M01</v>
          </cell>
          <cell r="J375">
            <v>2</v>
          </cell>
          <cell r="K375" t="str">
            <v>3M DO BRASIL</v>
          </cell>
          <cell r="L375" t="str">
            <v>G1</v>
          </cell>
        </row>
        <row r="376">
          <cell r="A376">
            <v>391</v>
          </cell>
          <cell r="B376" t="str">
            <v>93211173</v>
          </cell>
          <cell r="C376" t="str">
            <v>LENTE TRANSPARENTE</v>
          </cell>
          <cell r="D376" t="str">
            <v>25209E-M2</v>
          </cell>
          <cell r="E376">
            <v>10000</v>
          </cell>
          <cell r="F376" t="str">
            <v>CEV</v>
          </cell>
          <cell r="G376" t="str">
            <v>00002002</v>
          </cell>
          <cell r="H376" t="str">
            <v>AÉREA</v>
          </cell>
          <cell r="I376" t="str">
            <v>M01</v>
          </cell>
          <cell r="J376">
            <v>2</v>
          </cell>
          <cell r="K376" t="str">
            <v>3M DO BRASIL</v>
          </cell>
          <cell r="L376" t="str">
            <v>G1</v>
          </cell>
        </row>
        <row r="377">
          <cell r="A377">
            <v>392</v>
          </cell>
          <cell r="B377" t="str">
            <v>93211173</v>
          </cell>
          <cell r="C377" t="str">
            <v>LENTE TRANSPARENTE</v>
          </cell>
          <cell r="D377" t="str">
            <v>MINOMI-M3</v>
          </cell>
          <cell r="E377">
            <v>10000</v>
          </cell>
          <cell r="F377" t="str">
            <v>CEV</v>
          </cell>
          <cell r="G377" t="str">
            <v>00002002</v>
          </cell>
          <cell r="H377" t="str">
            <v>MINOMI</v>
          </cell>
          <cell r="I377" t="str">
            <v>M03</v>
          </cell>
          <cell r="J377">
            <v>1</v>
          </cell>
          <cell r="K377" t="str">
            <v>3M DO BRASIL</v>
          </cell>
          <cell r="L377" t="str">
            <v>G1</v>
          </cell>
        </row>
        <row r="378">
          <cell r="A378">
            <v>393</v>
          </cell>
          <cell r="B378" t="str">
            <v>93218125</v>
          </cell>
          <cell r="C378" t="str">
            <v>ESPAÇADOR</v>
          </cell>
          <cell r="D378" t="str">
            <v>19150D-M1</v>
          </cell>
          <cell r="E378">
            <v>700</v>
          </cell>
          <cell r="F378" t="str">
            <v>CEV</v>
          </cell>
          <cell r="G378" t="str">
            <v>00002001</v>
          </cell>
          <cell r="H378" t="str">
            <v>TRIM 3</v>
          </cell>
          <cell r="I378" t="str">
            <v>M01</v>
          </cell>
          <cell r="J378">
            <v>2</v>
          </cell>
          <cell r="K378" t="str">
            <v>TECNOPLAST</v>
          </cell>
          <cell r="L378" t="str">
            <v>G1</v>
          </cell>
        </row>
        <row r="379">
          <cell r="A379">
            <v>394</v>
          </cell>
          <cell r="B379" t="str">
            <v>93218731</v>
          </cell>
          <cell r="C379" t="str">
            <v>ARRUELA</v>
          </cell>
          <cell r="D379" t="str">
            <v>MINOMI-M3</v>
          </cell>
          <cell r="E379">
            <v>3000</v>
          </cell>
          <cell r="F379" t="str">
            <v>CEV</v>
          </cell>
          <cell r="G379" t="str">
            <v>00002001</v>
          </cell>
          <cell r="H379" t="str">
            <v>MINOMI</v>
          </cell>
          <cell r="I379" t="str">
            <v>M03</v>
          </cell>
          <cell r="J379">
            <v>2</v>
          </cell>
          <cell r="K379" t="str">
            <v>INDUSTRIA METALURGIC</v>
          </cell>
          <cell r="L379" t="str">
            <v>G1</v>
          </cell>
        </row>
        <row r="380">
          <cell r="A380">
            <v>395</v>
          </cell>
          <cell r="B380" t="str">
            <v>93218743</v>
          </cell>
          <cell r="C380" t="str">
            <v>PORCA BAR EST</v>
          </cell>
          <cell r="D380" t="str">
            <v>25217E-M2</v>
          </cell>
          <cell r="E380">
            <v>1800</v>
          </cell>
          <cell r="F380" t="str">
            <v>CEV</v>
          </cell>
          <cell r="G380" t="str">
            <v>00002001</v>
          </cell>
          <cell r="H380" t="str">
            <v>AÉREA</v>
          </cell>
          <cell r="I380" t="str">
            <v>M01</v>
          </cell>
          <cell r="J380">
            <v>2</v>
          </cell>
          <cell r="K380" t="str">
            <v>PARASMO</v>
          </cell>
          <cell r="L380" t="str">
            <v>G1</v>
          </cell>
        </row>
        <row r="381">
          <cell r="A381">
            <v>396</v>
          </cell>
          <cell r="B381" t="str">
            <v>93226361</v>
          </cell>
          <cell r="C381" t="str">
            <v>FITA ANTI RUIDO</v>
          </cell>
          <cell r="D381" t="str">
            <v>MINOMI-M3</v>
          </cell>
          <cell r="E381">
            <v>2500</v>
          </cell>
          <cell r="F381" t="str">
            <v>CEV</v>
          </cell>
          <cell r="G381" t="str">
            <v>00002002</v>
          </cell>
          <cell r="H381" t="str">
            <v>TRIM 1</v>
          </cell>
          <cell r="I381" t="str">
            <v>M03</v>
          </cell>
          <cell r="J381">
            <v>2</v>
          </cell>
          <cell r="K381" t="str">
            <v>JL</v>
          </cell>
          <cell r="L381" t="str">
            <v>G1</v>
          </cell>
        </row>
        <row r="382">
          <cell r="A382">
            <v>397</v>
          </cell>
          <cell r="B382" t="str">
            <v>93227728</v>
          </cell>
          <cell r="C382" t="str">
            <v>LÂMPADA MALA PR</v>
          </cell>
          <cell r="D382" t="str">
            <v>19122E-M1</v>
          </cell>
          <cell r="E382">
            <v>360</v>
          </cell>
          <cell r="F382" t="str">
            <v>CEV</v>
          </cell>
          <cell r="G382" t="str">
            <v>0CXPAPEL</v>
          </cell>
          <cell r="H382" t="str">
            <v>TRIM 2</v>
          </cell>
          <cell r="I382" t="str">
            <v>M01</v>
          </cell>
          <cell r="J382">
            <v>2</v>
          </cell>
          <cell r="K382" t="str">
            <v>TRW</v>
          </cell>
          <cell r="L382" t="str">
            <v>G1</v>
          </cell>
        </row>
        <row r="383">
          <cell r="A383">
            <v>399</v>
          </cell>
          <cell r="B383" t="str">
            <v>93228028</v>
          </cell>
          <cell r="C383" t="str">
            <v>TAMPAO ANTENA TETO</v>
          </cell>
          <cell r="D383" t="str">
            <v>19106E-M2</v>
          </cell>
          <cell r="E383">
            <v>300</v>
          </cell>
          <cell r="F383" t="str">
            <v>CEV</v>
          </cell>
          <cell r="G383" t="str">
            <v>00002001</v>
          </cell>
          <cell r="H383" t="str">
            <v>TRIM 1</v>
          </cell>
          <cell r="I383" t="str">
            <v>M02</v>
          </cell>
          <cell r="J383">
            <v>2</v>
          </cell>
          <cell r="K383" t="str">
            <v>TECNOPLAST</v>
          </cell>
          <cell r="L383" t="str">
            <v>G1</v>
          </cell>
        </row>
        <row r="384">
          <cell r="A384">
            <v>400</v>
          </cell>
          <cell r="B384" t="str">
            <v>93228899</v>
          </cell>
          <cell r="C384" t="str">
            <v>BATENTE COB BÊBADO</v>
          </cell>
          <cell r="D384" t="str">
            <v>19106E-M2</v>
          </cell>
          <cell r="E384">
            <v>600</v>
          </cell>
          <cell r="F384" t="str">
            <v>CEV</v>
          </cell>
          <cell r="G384" t="str">
            <v>00002004</v>
          </cell>
          <cell r="H384" t="str">
            <v>TRIM 1</v>
          </cell>
          <cell r="I384" t="str">
            <v>M02</v>
          </cell>
          <cell r="J384">
            <v>2</v>
          </cell>
          <cell r="K384" t="str">
            <v>COPLAC DO BR</v>
          </cell>
          <cell r="L384" t="str">
            <v>G1</v>
          </cell>
        </row>
        <row r="385">
          <cell r="A385">
            <v>401</v>
          </cell>
          <cell r="B385" t="str">
            <v>93228991</v>
          </cell>
          <cell r="C385" t="str">
            <v>ETQ PRESS PNE</v>
          </cell>
          <cell r="D385" t="str">
            <v>19155D-M1</v>
          </cell>
          <cell r="E385">
            <v>1000</v>
          </cell>
          <cell r="F385" t="str">
            <v>CEV</v>
          </cell>
          <cell r="G385" t="str">
            <v>00002001</v>
          </cell>
          <cell r="H385" t="str">
            <v>TRIM 3</v>
          </cell>
          <cell r="I385" t="str">
            <v>M01</v>
          </cell>
          <cell r="J385">
            <v>2</v>
          </cell>
          <cell r="K385" t="str">
            <v>JL</v>
          </cell>
          <cell r="L385" t="str">
            <v>G1</v>
          </cell>
        </row>
        <row r="386">
          <cell r="A386">
            <v>402</v>
          </cell>
          <cell r="B386" t="str">
            <v>93228991</v>
          </cell>
          <cell r="C386" t="str">
            <v>ETQ PRESS PNE</v>
          </cell>
          <cell r="D386" t="str">
            <v>SPS-E-30115</v>
          </cell>
          <cell r="E386">
            <v>1000</v>
          </cell>
          <cell r="F386" t="str">
            <v>CEV</v>
          </cell>
          <cell r="G386" t="str">
            <v>00002001</v>
          </cell>
          <cell r="H386" t="str">
            <v>SPS</v>
          </cell>
          <cell r="I386" t="str">
            <v>M03</v>
          </cell>
          <cell r="J386">
            <v>2</v>
          </cell>
          <cell r="K386" t="str">
            <v>JL</v>
          </cell>
          <cell r="L386" t="str">
            <v>G1</v>
          </cell>
        </row>
        <row r="387">
          <cell r="A387">
            <v>403</v>
          </cell>
          <cell r="B387" t="str">
            <v>93230916</v>
          </cell>
          <cell r="C387" t="str">
            <v>ETQ RESERV. GASOLINA</v>
          </cell>
          <cell r="D387" t="str">
            <v>19161D-M1</v>
          </cell>
          <cell r="E387">
            <v>800</v>
          </cell>
          <cell r="F387" t="str">
            <v>CEV</v>
          </cell>
          <cell r="G387" t="str">
            <v>00002001</v>
          </cell>
          <cell r="H387" t="str">
            <v>TRIM 3</v>
          </cell>
          <cell r="I387" t="str">
            <v>M01</v>
          </cell>
          <cell r="J387">
            <v>2</v>
          </cell>
          <cell r="K387" t="str">
            <v>JL</v>
          </cell>
          <cell r="L387" t="str">
            <v>G1</v>
          </cell>
        </row>
        <row r="388">
          <cell r="A388">
            <v>404</v>
          </cell>
          <cell r="B388" t="str">
            <v>93231802</v>
          </cell>
          <cell r="C388" t="str">
            <v>GUARNICAO</v>
          </cell>
          <cell r="D388" t="str">
            <v>25524E-M1</v>
          </cell>
          <cell r="E388">
            <v>1500</v>
          </cell>
          <cell r="F388" t="str">
            <v>CEV</v>
          </cell>
          <cell r="G388" t="str">
            <v>00002001</v>
          </cell>
          <cell r="H388" t="str">
            <v>L.FINAL</v>
          </cell>
          <cell r="I388" t="str">
            <v>M01</v>
          </cell>
          <cell r="J388">
            <v>2</v>
          </cell>
          <cell r="K388" t="str">
            <v>NEOBOR</v>
          </cell>
          <cell r="L388" t="str">
            <v>G1</v>
          </cell>
        </row>
        <row r="389">
          <cell r="A389">
            <v>405</v>
          </cell>
          <cell r="B389" t="str">
            <v>93234568</v>
          </cell>
          <cell r="C389" t="str">
            <v>ETQ IGNIÇÃO ESPANHOL</v>
          </cell>
          <cell r="D389" t="str">
            <v>25531D-M1</v>
          </cell>
          <cell r="E389">
            <v>1000</v>
          </cell>
          <cell r="F389" t="str">
            <v>CEV</v>
          </cell>
          <cell r="G389" t="str">
            <v>00002001</v>
          </cell>
          <cell r="H389" t="str">
            <v>MINOMI</v>
          </cell>
          <cell r="I389" t="str">
            <v>M01</v>
          </cell>
          <cell r="J389">
            <v>2</v>
          </cell>
          <cell r="K389" t="str">
            <v>JL</v>
          </cell>
          <cell r="L389" t="str">
            <v>G1</v>
          </cell>
        </row>
        <row r="390">
          <cell r="A390">
            <v>406</v>
          </cell>
          <cell r="B390" t="str">
            <v>93234568</v>
          </cell>
          <cell r="C390" t="str">
            <v>ETQ IGNIÇÃO ESPANHOL</v>
          </cell>
          <cell r="D390" t="str">
            <v>MINOMI-M3</v>
          </cell>
          <cell r="E390">
            <v>1000</v>
          </cell>
          <cell r="F390" t="str">
            <v>CEV</v>
          </cell>
          <cell r="G390" t="str">
            <v>00002001</v>
          </cell>
          <cell r="H390" t="str">
            <v>MINOMI</v>
          </cell>
          <cell r="I390" t="str">
            <v>M03</v>
          </cell>
          <cell r="J390">
            <v>2</v>
          </cell>
          <cell r="K390" t="str">
            <v>JL</v>
          </cell>
          <cell r="L390" t="str">
            <v>G1</v>
          </cell>
        </row>
        <row r="391">
          <cell r="A391">
            <v>407</v>
          </cell>
          <cell r="B391" t="str">
            <v>93251314</v>
          </cell>
          <cell r="C391" t="str">
            <v>ETQ AIR BAG</v>
          </cell>
          <cell r="D391" t="str">
            <v>19135D-M1</v>
          </cell>
          <cell r="E391">
            <v>1000</v>
          </cell>
          <cell r="F391" t="str">
            <v>CEV</v>
          </cell>
          <cell r="G391" t="str">
            <v>0KLT3214</v>
          </cell>
          <cell r="H391" t="str">
            <v>TRIM 3</v>
          </cell>
          <cell r="I391" t="str">
            <v>M01</v>
          </cell>
          <cell r="J391">
            <v>2</v>
          </cell>
          <cell r="K391" t="str">
            <v>JL</v>
          </cell>
          <cell r="L391" t="str">
            <v>G1</v>
          </cell>
        </row>
        <row r="392">
          <cell r="A392">
            <v>408</v>
          </cell>
          <cell r="B392" t="str">
            <v>93251927</v>
          </cell>
          <cell r="C392" t="str">
            <v>PORCA CX DIR</v>
          </cell>
          <cell r="D392" t="str">
            <v>19157D-M1</v>
          </cell>
          <cell r="E392">
            <v>1500</v>
          </cell>
          <cell r="F392" t="str">
            <v>CEV</v>
          </cell>
          <cell r="G392" t="str">
            <v>00002001</v>
          </cell>
          <cell r="H392" t="str">
            <v>TRIM 3</v>
          </cell>
          <cell r="I392" t="str">
            <v>M01</v>
          </cell>
          <cell r="J392">
            <v>2</v>
          </cell>
          <cell r="K392" t="str">
            <v>NEUMAYER TEK</v>
          </cell>
          <cell r="L392" t="str">
            <v>G1</v>
          </cell>
        </row>
        <row r="393">
          <cell r="A393">
            <v>409</v>
          </cell>
          <cell r="B393" t="str">
            <v>93251927</v>
          </cell>
          <cell r="C393" t="str">
            <v>PORCA CX DIR</v>
          </cell>
          <cell r="D393" t="str">
            <v>25201D-M1</v>
          </cell>
          <cell r="E393">
            <v>1500</v>
          </cell>
          <cell r="F393" t="str">
            <v>CEV</v>
          </cell>
          <cell r="G393" t="str">
            <v>00002001</v>
          </cell>
          <cell r="H393" t="str">
            <v>AÉREA</v>
          </cell>
          <cell r="I393" t="str">
            <v>M01</v>
          </cell>
          <cell r="J393">
            <v>2</v>
          </cell>
          <cell r="K393" t="str">
            <v>NEUMAYER TEK</v>
          </cell>
          <cell r="L393" t="str">
            <v>G1</v>
          </cell>
        </row>
        <row r="394">
          <cell r="A394">
            <v>410</v>
          </cell>
          <cell r="B394" t="str">
            <v>93251927</v>
          </cell>
          <cell r="C394" t="str">
            <v>PORCA CX DIR</v>
          </cell>
          <cell r="D394" t="str">
            <v>25501E-M2</v>
          </cell>
          <cell r="E394">
            <v>1500</v>
          </cell>
          <cell r="F394" t="str">
            <v>CEV</v>
          </cell>
          <cell r="G394" t="str">
            <v>00002001</v>
          </cell>
          <cell r="H394" t="str">
            <v>AÉREA</v>
          </cell>
          <cell r="I394" t="str">
            <v>M01</v>
          </cell>
          <cell r="J394">
            <v>2</v>
          </cell>
          <cell r="K394" t="str">
            <v>NEUMAYER TEK</v>
          </cell>
          <cell r="L394" t="str">
            <v>G1</v>
          </cell>
        </row>
        <row r="395">
          <cell r="A395">
            <v>411</v>
          </cell>
          <cell r="B395" t="str">
            <v>93251927</v>
          </cell>
          <cell r="C395" t="str">
            <v>PORCA CX DIR</v>
          </cell>
          <cell r="D395" t="str">
            <v>MINOMI-M1</v>
          </cell>
          <cell r="E395">
            <v>1500</v>
          </cell>
          <cell r="F395" t="str">
            <v>CEV</v>
          </cell>
          <cell r="G395" t="str">
            <v>00002001</v>
          </cell>
          <cell r="H395" t="str">
            <v>MINOMI</v>
          </cell>
          <cell r="I395" t="str">
            <v>M01</v>
          </cell>
          <cell r="J395">
            <v>2</v>
          </cell>
          <cell r="K395" t="str">
            <v>NEUMAYER TEK</v>
          </cell>
          <cell r="L395" t="str">
            <v>G1</v>
          </cell>
        </row>
        <row r="396">
          <cell r="A396">
            <v>412</v>
          </cell>
          <cell r="B396" t="str">
            <v>93251931</v>
          </cell>
          <cell r="C396" t="str">
            <v>PORCA DO COXIM</v>
          </cell>
          <cell r="D396" t="str">
            <v>25209D-M1</v>
          </cell>
          <cell r="E396">
            <v>700</v>
          </cell>
          <cell r="F396" t="str">
            <v>CEV</v>
          </cell>
          <cell r="G396" t="str">
            <v>00002001</v>
          </cell>
          <cell r="H396" t="str">
            <v>AÉREA</v>
          </cell>
          <cell r="I396" t="str">
            <v>M01</v>
          </cell>
          <cell r="J396">
            <v>2</v>
          </cell>
          <cell r="K396" t="str">
            <v>NEUMAYER TEK</v>
          </cell>
          <cell r="L396" t="str">
            <v>G1</v>
          </cell>
        </row>
        <row r="397">
          <cell r="A397">
            <v>413</v>
          </cell>
          <cell r="B397" t="str">
            <v>93251956</v>
          </cell>
          <cell r="C397" t="str">
            <v>PORCA SUP TUBO TQ COMB</v>
          </cell>
          <cell r="D397" t="str">
            <v>19157D-M1</v>
          </cell>
          <cell r="E397">
            <v>1500</v>
          </cell>
          <cell r="F397" t="str">
            <v>CEV</v>
          </cell>
          <cell r="G397" t="str">
            <v>00002001</v>
          </cell>
          <cell r="H397" t="str">
            <v>TRIM 3</v>
          </cell>
          <cell r="I397" t="str">
            <v>M01</v>
          </cell>
          <cell r="J397">
            <v>2</v>
          </cell>
          <cell r="K397" t="str">
            <v>TEXTRON INC</v>
          </cell>
          <cell r="L397" t="str">
            <v>G1</v>
          </cell>
        </row>
        <row r="398">
          <cell r="A398">
            <v>414</v>
          </cell>
          <cell r="B398" t="str">
            <v>93251956</v>
          </cell>
          <cell r="C398" t="str">
            <v>PORCA SUP TUBO TQ COMB</v>
          </cell>
          <cell r="D398" t="str">
            <v>25210D-M1</v>
          </cell>
          <cell r="E398">
            <v>1500</v>
          </cell>
          <cell r="F398" t="str">
            <v>CEV</v>
          </cell>
          <cell r="G398" t="str">
            <v>00002001</v>
          </cell>
          <cell r="H398" t="str">
            <v>AÉREA</v>
          </cell>
          <cell r="I398" t="str">
            <v>M01</v>
          </cell>
          <cell r="J398">
            <v>2</v>
          </cell>
          <cell r="K398" t="str">
            <v>TEXTRON INC</v>
          </cell>
          <cell r="L398" t="str">
            <v>G1</v>
          </cell>
        </row>
        <row r="399">
          <cell r="A399">
            <v>415</v>
          </cell>
          <cell r="B399" t="str">
            <v>93251962</v>
          </cell>
          <cell r="C399" t="str">
            <v>PORCA COCKPIT</v>
          </cell>
          <cell r="D399" t="str">
            <v>19128E-M2</v>
          </cell>
          <cell r="E399">
            <v>720</v>
          </cell>
          <cell r="F399" t="str">
            <v>CEV</v>
          </cell>
          <cell r="G399" t="str">
            <v>00002001</v>
          </cell>
          <cell r="H399" t="str">
            <v>TRIM 2</v>
          </cell>
          <cell r="I399" t="str">
            <v>M01</v>
          </cell>
          <cell r="J399">
            <v>5</v>
          </cell>
          <cell r="K399" t="str">
            <v>PARASMO</v>
          </cell>
          <cell r="L399" t="str">
            <v>G1</v>
          </cell>
        </row>
        <row r="400">
          <cell r="A400">
            <v>416</v>
          </cell>
          <cell r="B400" t="str">
            <v>93251962</v>
          </cell>
          <cell r="C400" t="str">
            <v>PORCA COCKPIT</v>
          </cell>
          <cell r="D400" t="str">
            <v>19126D-M2</v>
          </cell>
          <cell r="E400">
            <v>720</v>
          </cell>
          <cell r="F400" t="str">
            <v>CEV</v>
          </cell>
          <cell r="G400" t="str">
            <v>00002001</v>
          </cell>
          <cell r="H400" t="str">
            <v>TRIM 2</v>
          </cell>
          <cell r="I400" t="str">
            <v>M01</v>
          </cell>
          <cell r="J400">
            <v>3</v>
          </cell>
          <cell r="K400" t="str">
            <v>PARASMO</v>
          </cell>
          <cell r="L400" t="str">
            <v>G1</v>
          </cell>
        </row>
        <row r="401">
          <cell r="A401">
            <v>417</v>
          </cell>
          <cell r="B401" t="str">
            <v>93251962</v>
          </cell>
          <cell r="C401" t="str">
            <v>PORCA COCKPIT</v>
          </cell>
          <cell r="D401" t="str">
            <v>19125E-M1</v>
          </cell>
          <cell r="E401">
            <v>720</v>
          </cell>
          <cell r="F401" t="str">
            <v>CEV</v>
          </cell>
          <cell r="G401" t="str">
            <v>00002001</v>
          </cell>
          <cell r="H401" t="str">
            <v>TRIM 2</v>
          </cell>
          <cell r="I401" t="str">
            <v>M01</v>
          </cell>
          <cell r="J401">
            <v>2</v>
          </cell>
          <cell r="K401" t="str">
            <v>PARASMO</v>
          </cell>
          <cell r="L401" t="str">
            <v>G1</v>
          </cell>
        </row>
        <row r="402">
          <cell r="A402">
            <v>419</v>
          </cell>
          <cell r="B402" t="str">
            <v>93251966</v>
          </cell>
          <cell r="C402" t="str">
            <v>PARAFUSO T</v>
          </cell>
          <cell r="D402" t="str">
            <v>19125E-M2</v>
          </cell>
          <cell r="E402">
            <v>900</v>
          </cell>
          <cell r="F402" t="str">
            <v>CEV</v>
          </cell>
          <cell r="G402" t="str">
            <v>00002001</v>
          </cell>
          <cell r="H402" t="str">
            <v>TRIM 2</v>
          </cell>
          <cell r="I402" t="str">
            <v>M02</v>
          </cell>
          <cell r="J402">
            <v>2</v>
          </cell>
          <cell r="K402" t="str">
            <v>METALAC</v>
          </cell>
          <cell r="L402" t="str">
            <v>G1</v>
          </cell>
        </row>
        <row r="403">
          <cell r="A403">
            <v>420</v>
          </cell>
          <cell r="B403" t="str">
            <v>93251966</v>
          </cell>
          <cell r="C403" t="str">
            <v>PARAFUSO T</v>
          </cell>
          <cell r="D403" t="str">
            <v>19155D-M1</v>
          </cell>
          <cell r="E403">
            <v>900</v>
          </cell>
          <cell r="F403" t="str">
            <v>CEV</v>
          </cell>
          <cell r="G403" t="str">
            <v>00002001</v>
          </cell>
          <cell r="H403" t="str">
            <v>TRIM 3</v>
          </cell>
          <cell r="I403" t="str">
            <v>M01</v>
          </cell>
          <cell r="J403">
            <v>2</v>
          </cell>
          <cell r="K403" t="str">
            <v>METALAC</v>
          </cell>
          <cell r="L403" t="str">
            <v>G1</v>
          </cell>
        </row>
        <row r="404">
          <cell r="A404">
            <v>421</v>
          </cell>
          <cell r="B404" t="str">
            <v>93251966</v>
          </cell>
          <cell r="C404" t="str">
            <v>PARAFUSO T</v>
          </cell>
          <cell r="D404" t="str">
            <v>25204E-M1</v>
          </cell>
          <cell r="E404">
            <v>900</v>
          </cell>
          <cell r="F404" t="str">
            <v>CEV</v>
          </cell>
          <cell r="G404" t="str">
            <v>00002001</v>
          </cell>
          <cell r="H404" t="str">
            <v>AÉREA</v>
          </cell>
          <cell r="I404" t="str">
            <v>M01</v>
          </cell>
          <cell r="J404">
            <v>2</v>
          </cell>
          <cell r="K404" t="str">
            <v>METALAC</v>
          </cell>
          <cell r="L404" t="str">
            <v>G1</v>
          </cell>
        </row>
        <row r="405">
          <cell r="A405">
            <v>422</v>
          </cell>
          <cell r="B405" t="str">
            <v>93251990</v>
          </cell>
          <cell r="C405" t="str">
            <v>ARRUELA</v>
          </cell>
          <cell r="D405" t="str">
            <v>19153D-M1</v>
          </cell>
          <cell r="E405">
            <v>2000</v>
          </cell>
          <cell r="F405" t="str">
            <v>CEV</v>
          </cell>
          <cell r="G405" t="str">
            <v>00002001</v>
          </cell>
          <cell r="H405" t="str">
            <v>TRIM 3</v>
          </cell>
          <cell r="I405" t="str">
            <v>M01</v>
          </cell>
          <cell r="J405">
            <v>2</v>
          </cell>
          <cell r="K405" t="str">
            <v>FANANDRI</v>
          </cell>
          <cell r="L405" t="str">
            <v>G1</v>
          </cell>
        </row>
        <row r="406">
          <cell r="A406">
            <v>423</v>
          </cell>
          <cell r="B406" t="str">
            <v>93251990</v>
          </cell>
          <cell r="C406" t="str">
            <v>ARRUELA</v>
          </cell>
          <cell r="D406" t="str">
            <v>19154D-M1</v>
          </cell>
          <cell r="E406">
            <v>2000</v>
          </cell>
          <cell r="F406" t="str">
            <v>CEV</v>
          </cell>
          <cell r="G406" t="str">
            <v>00002001</v>
          </cell>
          <cell r="H406" t="str">
            <v>TRIM 3</v>
          </cell>
          <cell r="I406" t="str">
            <v>M01</v>
          </cell>
          <cell r="J406">
            <v>2</v>
          </cell>
          <cell r="K406" t="str">
            <v>FANANDRI</v>
          </cell>
          <cell r="L406" t="str">
            <v>G1</v>
          </cell>
        </row>
        <row r="407">
          <cell r="A407">
            <v>424</v>
          </cell>
          <cell r="B407" t="str">
            <v>93252009</v>
          </cell>
          <cell r="C407" t="str">
            <v>PORCA SEXT</v>
          </cell>
          <cell r="D407" t="str">
            <v>19123E-M2</v>
          </cell>
          <cell r="E407">
            <v>2500</v>
          </cell>
          <cell r="F407" t="str">
            <v>CEV</v>
          </cell>
          <cell r="G407" t="str">
            <v>00002001</v>
          </cell>
          <cell r="H407" t="str">
            <v>TRIM 2</v>
          </cell>
          <cell r="I407" t="str">
            <v>M01</v>
          </cell>
          <cell r="J407">
            <v>2</v>
          </cell>
          <cell r="K407" t="str">
            <v>NEUMAYER TEK</v>
          </cell>
          <cell r="L407" t="str">
            <v>G1</v>
          </cell>
        </row>
        <row r="408">
          <cell r="A408">
            <v>425</v>
          </cell>
          <cell r="B408" t="str">
            <v>93252009</v>
          </cell>
          <cell r="C408" t="str">
            <v>PORCA SEXT</v>
          </cell>
          <cell r="D408" t="str">
            <v>19124D-M2</v>
          </cell>
          <cell r="E408">
            <v>2500</v>
          </cell>
          <cell r="F408" t="str">
            <v>CEV</v>
          </cell>
          <cell r="G408" t="str">
            <v>00002001</v>
          </cell>
          <cell r="H408" t="str">
            <v>TRIM 2</v>
          </cell>
          <cell r="I408" t="str">
            <v>M01</v>
          </cell>
          <cell r="J408">
            <v>2</v>
          </cell>
          <cell r="K408" t="str">
            <v>NEUMAYER TEK</v>
          </cell>
          <cell r="L408" t="str">
            <v>G1</v>
          </cell>
        </row>
        <row r="409">
          <cell r="A409">
            <v>426</v>
          </cell>
          <cell r="B409" t="str">
            <v>93252009</v>
          </cell>
          <cell r="C409" t="str">
            <v>PORCA SEXT</v>
          </cell>
          <cell r="D409" t="str">
            <v>19125E-M2</v>
          </cell>
          <cell r="E409">
            <v>2500</v>
          </cell>
          <cell r="F409" t="str">
            <v>CEV</v>
          </cell>
          <cell r="G409" t="str">
            <v>00002001</v>
          </cell>
          <cell r="H409" t="str">
            <v>TRIM 2</v>
          </cell>
          <cell r="I409" t="str">
            <v>M01</v>
          </cell>
          <cell r="J409">
            <v>4</v>
          </cell>
          <cell r="K409" t="str">
            <v>NEUMAYER TEK</v>
          </cell>
          <cell r="L409" t="str">
            <v>G1</v>
          </cell>
        </row>
        <row r="410">
          <cell r="A410">
            <v>427</v>
          </cell>
          <cell r="B410" t="str">
            <v>93252009</v>
          </cell>
          <cell r="C410" t="str">
            <v>PORCA SEXT</v>
          </cell>
          <cell r="D410" t="str">
            <v>19149D-M1</v>
          </cell>
          <cell r="E410">
            <v>2500</v>
          </cell>
          <cell r="F410" t="str">
            <v>CEV</v>
          </cell>
          <cell r="G410" t="str">
            <v>00002001</v>
          </cell>
          <cell r="H410" t="str">
            <v>TRIM 3</v>
          </cell>
          <cell r="I410" t="str">
            <v>M01</v>
          </cell>
          <cell r="J410">
            <v>2</v>
          </cell>
          <cell r="K410" t="str">
            <v>NEUMAYER TEK</v>
          </cell>
          <cell r="L410" t="str">
            <v>G1</v>
          </cell>
        </row>
        <row r="411">
          <cell r="A411">
            <v>428</v>
          </cell>
          <cell r="B411" t="str">
            <v>93252009</v>
          </cell>
          <cell r="C411" t="str">
            <v>PORCA SEXT</v>
          </cell>
          <cell r="D411" t="str">
            <v>19157D-M1</v>
          </cell>
          <cell r="E411">
            <v>2500</v>
          </cell>
          <cell r="F411" t="str">
            <v>CEV</v>
          </cell>
          <cell r="G411" t="str">
            <v>00002001</v>
          </cell>
          <cell r="H411" t="str">
            <v>TRIM 3</v>
          </cell>
          <cell r="I411" t="str">
            <v>M01</v>
          </cell>
          <cell r="J411">
            <v>2</v>
          </cell>
          <cell r="K411" t="str">
            <v>NEUMAYER TEK</v>
          </cell>
          <cell r="L411" t="str">
            <v>G1</v>
          </cell>
        </row>
        <row r="412">
          <cell r="A412">
            <v>429</v>
          </cell>
          <cell r="B412" t="str">
            <v>93252009</v>
          </cell>
          <cell r="C412" t="str">
            <v>PORCA SEXT</v>
          </cell>
          <cell r="D412" t="str">
            <v>25525E-M1</v>
          </cell>
          <cell r="E412">
            <v>2500</v>
          </cell>
          <cell r="F412" t="str">
            <v>CEV</v>
          </cell>
          <cell r="G412" t="str">
            <v>00002001</v>
          </cell>
          <cell r="H412" t="str">
            <v>L.FINAL</v>
          </cell>
          <cell r="I412" t="str">
            <v>M01</v>
          </cell>
          <cell r="J412">
            <v>2</v>
          </cell>
          <cell r="K412" t="str">
            <v>NEUMAYER TEK</v>
          </cell>
          <cell r="L412" t="str">
            <v>G1</v>
          </cell>
        </row>
        <row r="413">
          <cell r="A413">
            <v>430</v>
          </cell>
          <cell r="B413" t="str">
            <v>93252009</v>
          </cell>
          <cell r="C413" t="str">
            <v>PORCA SEXT</v>
          </cell>
          <cell r="D413" t="str">
            <v>MINOMI-M3</v>
          </cell>
          <cell r="E413">
            <v>2500</v>
          </cell>
          <cell r="F413" t="str">
            <v>CEV</v>
          </cell>
          <cell r="G413" t="str">
            <v>00002001</v>
          </cell>
          <cell r="H413" t="str">
            <v>MINOMI</v>
          </cell>
          <cell r="I413" t="str">
            <v>M03</v>
          </cell>
          <cell r="J413">
            <v>2</v>
          </cell>
          <cell r="K413" t="str">
            <v>NEUMAYER TEK</v>
          </cell>
          <cell r="L413" t="str">
            <v>G1</v>
          </cell>
        </row>
        <row r="414">
          <cell r="A414">
            <v>431</v>
          </cell>
          <cell r="B414" t="str">
            <v>93252037</v>
          </cell>
          <cell r="C414" t="str">
            <v>PORCA-SEXT</v>
          </cell>
          <cell r="D414" t="str">
            <v>19113E-M2</v>
          </cell>
          <cell r="E414">
            <v>5000</v>
          </cell>
          <cell r="F414" t="str">
            <v>CEV</v>
          </cell>
          <cell r="G414" t="str">
            <v>00002001</v>
          </cell>
          <cell r="H414" t="str">
            <v>TRIM 1</v>
          </cell>
          <cell r="I414" t="str">
            <v>M01</v>
          </cell>
          <cell r="J414">
            <v>2</v>
          </cell>
          <cell r="K414" t="str">
            <v>NEDSCHROEF</v>
          </cell>
          <cell r="L414" t="str">
            <v>G1</v>
          </cell>
        </row>
        <row r="415">
          <cell r="A415">
            <v>432</v>
          </cell>
          <cell r="B415" t="str">
            <v>93252037</v>
          </cell>
          <cell r="C415" t="str">
            <v>PORCA-SEXT</v>
          </cell>
          <cell r="D415" t="str">
            <v>19124E-M2</v>
          </cell>
          <cell r="E415">
            <v>5000</v>
          </cell>
          <cell r="F415" t="str">
            <v>CEV</v>
          </cell>
          <cell r="G415" t="str">
            <v>00002001</v>
          </cell>
          <cell r="H415" t="str">
            <v>TRIM 2</v>
          </cell>
          <cell r="I415" t="str">
            <v>M01</v>
          </cell>
          <cell r="J415">
            <v>2</v>
          </cell>
          <cell r="K415" t="str">
            <v>NEDSCHROEF</v>
          </cell>
          <cell r="L415" t="str">
            <v>G1</v>
          </cell>
        </row>
        <row r="416">
          <cell r="A416">
            <v>433</v>
          </cell>
          <cell r="B416" t="str">
            <v>93252037</v>
          </cell>
          <cell r="C416" t="str">
            <v>PORCA-SEXT</v>
          </cell>
          <cell r="D416" t="str">
            <v>19116E-M2</v>
          </cell>
          <cell r="E416">
            <v>5000</v>
          </cell>
          <cell r="F416" t="str">
            <v>CEV</v>
          </cell>
          <cell r="G416" t="str">
            <v>00002001</v>
          </cell>
          <cell r="H416" t="str">
            <v>TRIM 2</v>
          </cell>
          <cell r="I416" t="str">
            <v>M01</v>
          </cell>
          <cell r="J416">
            <v>2</v>
          </cell>
          <cell r="K416" t="str">
            <v>NEDSCHROEF</v>
          </cell>
          <cell r="L416" t="str">
            <v>G1</v>
          </cell>
        </row>
        <row r="417">
          <cell r="A417">
            <v>434</v>
          </cell>
          <cell r="B417" t="str">
            <v>93252037</v>
          </cell>
          <cell r="C417" t="str">
            <v>PORCA-SEXT</v>
          </cell>
          <cell r="D417" t="str">
            <v>19154D-M1</v>
          </cell>
          <cell r="E417">
            <v>5000</v>
          </cell>
          <cell r="F417" t="str">
            <v>CEV</v>
          </cell>
          <cell r="G417" t="str">
            <v>00002001</v>
          </cell>
          <cell r="H417" t="str">
            <v>TRIM 3</v>
          </cell>
          <cell r="I417" t="str">
            <v>M01</v>
          </cell>
          <cell r="J417">
            <v>2</v>
          </cell>
          <cell r="K417" t="str">
            <v>NEDSCHROEF</v>
          </cell>
          <cell r="L417" t="str">
            <v>G1</v>
          </cell>
        </row>
        <row r="418">
          <cell r="A418">
            <v>435</v>
          </cell>
          <cell r="B418" t="str">
            <v>93252037</v>
          </cell>
          <cell r="C418" t="str">
            <v>PORCA-SEXT</v>
          </cell>
          <cell r="D418" t="str">
            <v>25218E-M1</v>
          </cell>
          <cell r="E418">
            <v>5000</v>
          </cell>
          <cell r="F418" t="str">
            <v>CEV</v>
          </cell>
          <cell r="G418" t="str">
            <v>00002001</v>
          </cell>
          <cell r="H418" t="str">
            <v>AÉREA</v>
          </cell>
          <cell r="I418" t="str">
            <v>M01</v>
          </cell>
          <cell r="J418">
            <v>2</v>
          </cell>
          <cell r="K418" t="str">
            <v>NEDSCHROEF</v>
          </cell>
          <cell r="L418" t="str">
            <v>G1</v>
          </cell>
        </row>
        <row r="419">
          <cell r="A419">
            <v>436</v>
          </cell>
          <cell r="B419" t="str">
            <v>93252072</v>
          </cell>
          <cell r="C419" t="str">
            <v>JUNTA-PARA</v>
          </cell>
          <cell r="D419" t="str">
            <v>19113E-M2</v>
          </cell>
          <cell r="E419">
            <v>4400</v>
          </cell>
          <cell r="F419" t="str">
            <v>CEV</v>
          </cell>
          <cell r="G419" t="str">
            <v>00002001</v>
          </cell>
          <cell r="H419" t="str">
            <v>TRIM 1</v>
          </cell>
          <cell r="I419" t="str">
            <v>M01</v>
          </cell>
          <cell r="J419">
            <v>2</v>
          </cell>
          <cell r="K419" t="str">
            <v>HBA</v>
          </cell>
          <cell r="L419" t="str">
            <v>G1</v>
          </cell>
        </row>
        <row r="420">
          <cell r="A420">
            <v>437</v>
          </cell>
          <cell r="B420" t="str">
            <v>93252605</v>
          </cell>
          <cell r="C420" t="str">
            <v>ESPACADOR 5P</v>
          </cell>
          <cell r="D420" t="str">
            <v>MINOMI-M3</v>
          </cell>
          <cell r="E420">
            <v>500</v>
          </cell>
          <cell r="F420" t="str">
            <v>CEV</v>
          </cell>
          <cell r="G420" t="str">
            <v>00002001</v>
          </cell>
          <cell r="H420" t="str">
            <v>MINOMI</v>
          </cell>
          <cell r="I420" t="str">
            <v>M03</v>
          </cell>
          <cell r="J420">
            <v>2</v>
          </cell>
          <cell r="K420" t="str">
            <v>SCORPIOS</v>
          </cell>
          <cell r="L420" t="str">
            <v>G1</v>
          </cell>
        </row>
        <row r="421">
          <cell r="A421">
            <v>438</v>
          </cell>
          <cell r="B421" t="str">
            <v>93252742</v>
          </cell>
          <cell r="C421" t="str">
            <v>CLIP COFRE</v>
          </cell>
          <cell r="D421" t="str">
            <v>19103E-M2</v>
          </cell>
          <cell r="E421">
            <v>400</v>
          </cell>
          <cell r="F421" t="str">
            <v>CEV</v>
          </cell>
          <cell r="G421" t="str">
            <v>00002001</v>
          </cell>
          <cell r="H421" t="str">
            <v>TRIM 1</v>
          </cell>
          <cell r="I421" t="str">
            <v>M02</v>
          </cell>
          <cell r="J421">
            <v>2</v>
          </cell>
          <cell r="K421" t="str">
            <v>A RAYMOND</v>
          </cell>
          <cell r="L421" t="str">
            <v>G1</v>
          </cell>
        </row>
        <row r="422">
          <cell r="A422">
            <v>439</v>
          </cell>
          <cell r="B422" t="str">
            <v>93253070</v>
          </cell>
          <cell r="C422" t="str">
            <v>VEDADOR TAMPA TRAS</v>
          </cell>
          <cell r="D422" t="str">
            <v>19112E-M2</v>
          </cell>
          <cell r="E422">
            <v>2000</v>
          </cell>
          <cell r="F422" t="str">
            <v>PEL</v>
          </cell>
          <cell r="G422" t="str">
            <v>00002001</v>
          </cell>
          <cell r="H422" t="str">
            <v>TRIM 1</v>
          </cell>
          <cell r="I422" t="str">
            <v>M02</v>
          </cell>
          <cell r="J422">
            <v>2</v>
          </cell>
          <cell r="K422" t="str">
            <v>PELZER</v>
          </cell>
          <cell r="L422" t="str">
            <v>G1</v>
          </cell>
        </row>
        <row r="423">
          <cell r="A423">
            <v>440</v>
          </cell>
          <cell r="B423" t="str">
            <v>93253330</v>
          </cell>
          <cell r="C423" t="str">
            <v>PORCA EXP. LIMPADOR</v>
          </cell>
          <cell r="D423" t="str">
            <v>19110E-M2</v>
          </cell>
          <cell r="E423">
            <v>800</v>
          </cell>
          <cell r="F423" t="str">
            <v>CEV</v>
          </cell>
          <cell r="G423" t="str">
            <v>00002001</v>
          </cell>
          <cell r="H423" t="str">
            <v>TRIM 1</v>
          </cell>
          <cell r="I423" t="str">
            <v>M01</v>
          </cell>
          <cell r="J423">
            <v>2</v>
          </cell>
          <cell r="K423" t="str">
            <v>A RAYMON</v>
          </cell>
          <cell r="L423" t="str">
            <v>G1</v>
          </cell>
        </row>
        <row r="424">
          <cell r="A424">
            <v>441</v>
          </cell>
          <cell r="B424" t="str">
            <v>93253330</v>
          </cell>
          <cell r="C424" t="str">
            <v>PORCA EXP. LIMPADOR</v>
          </cell>
          <cell r="D424" t="str">
            <v>19106E-M2</v>
          </cell>
          <cell r="E424">
            <v>800</v>
          </cell>
          <cell r="F424" t="str">
            <v>CEV</v>
          </cell>
          <cell r="G424" t="str">
            <v>00002001</v>
          </cell>
          <cell r="H424" t="str">
            <v>TRIM 1</v>
          </cell>
          <cell r="I424" t="str">
            <v>M02</v>
          </cell>
          <cell r="J424">
            <v>2</v>
          </cell>
          <cell r="K424" t="str">
            <v>A RAYMON</v>
          </cell>
          <cell r="L424" t="str">
            <v>G1</v>
          </cell>
        </row>
        <row r="425">
          <cell r="A425">
            <v>442</v>
          </cell>
          <cell r="B425" t="str">
            <v>93253330</v>
          </cell>
          <cell r="C425" t="str">
            <v>PORCA EXP. LIMPADOR</v>
          </cell>
          <cell r="D425" t="str">
            <v>19124E-M2</v>
          </cell>
          <cell r="E425">
            <v>800</v>
          </cell>
          <cell r="F425" t="str">
            <v>CEV</v>
          </cell>
          <cell r="G425" t="str">
            <v>00002001</v>
          </cell>
          <cell r="H425" t="str">
            <v>TRIM 2</v>
          </cell>
          <cell r="I425" t="str">
            <v>M01</v>
          </cell>
          <cell r="J425">
            <v>2</v>
          </cell>
          <cell r="K425" t="str">
            <v>A RAYMON</v>
          </cell>
          <cell r="L425" t="str">
            <v>G1</v>
          </cell>
        </row>
        <row r="426">
          <cell r="A426">
            <v>442</v>
          </cell>
          <cell r="B426" t="str">
            <v>93253847</v>
          </cell>
          <cell r="C426" t="str">
            <v>ARRUELA ESPAÇADOR CINTO</v>
          </cell>
          <cell r="D426" t="str">
            <v>MINOMI-M3</v>
          </cell>
          <cell r="E426">
            <v>5000</v>
          </cell>
          <cell r="F426" t="str">
            <v>CEV</v>
          </cell>
          <cell r="G426" t="str">
            <v>00002001</v>
          </cell>
          <cell r="H426" t="str">
            <v>MINOMI</v>
          </cell>
          <cell r="I426" t="str">
            <v>M03</v>
          </cell>
          <cell r="J426">
            <v>2</v>
          </cell>
          <cell r="K426" t="str">
            <v>JOTAEME</v>
          </cell>
          <cell r="L426" t="str">
            <v>G1</v>
          </cell>
        </row>
        <row r="427">
          <cell r="A427">
            <v>444</v>
          </cell>
          <cell r="B427" t="str">
            <v>93255196</v>
          </cell>
          <cell r="C427" t="str">
            <v>PORCA CB BAT NEG</v>
          </cell>
          <cell r="D427" t="str">
            <v>25510D-M1</v>
          </cell>
          <cell r="E427">
            <v>4000</v>
          </cell>
          <cell r="F427" t="str">
            <v>CEV</v>
          </cell>
          <cell r="G427" t="str">
            <v>00002001</v>
          </cell>
          <cell r="H427" t="str">
            <v>L.FINAL</v>
          </cell>
          <cell r="I427" t="str">
            <v>M01</v>
          </cell>
          <cell r="J427">
            <v>2</v>
          </cell>
          <cell r="K427" t="str">
            <v>NEUMAYER TEK</v>
          </cell>
          <cell r="L427" t="str">
            <v>G1</v>
          </cell>
        </row>
        <row r="428">
          <cell r="A428">
            <v>445</v>
          </cell>
          <cell r="B428" t="str">
            <v>93256918</v>
          </cell>
          <cell r="C428" t="str">
            <v>GRAMPO</v>
          </cell>
          <cell r="D428" t="str">
            <v>19161D-M1</v>
          </cell>
          <cell r="E428">
            <v>1000</v>
          </cell>
          <cell r="F428" t="str">
            <v>GES</v>
          </cell>
          <cell r="G428" t="str">
            <v>00002001</v>
          </cell>
          <cell r="H428" t="str">
            <v>TRIM 3</v>
          </cell>
          <cell r="I428" t="str">
            <v>M01</v>
          </cell>
          <cell r="J428">
            <v>2</v>
          </cell>
          <cell r="K428" t="str">
            <v>GESTAMP</v>
          </cell>
          <cell r="L428" t="str">
            <v>G1</v>
          </cell>
        </row>
        <row r="429">
          <cell r="A429">
            <v>446</v>
          </cell>
          <cell r="B429" t="str">
            <v>93256969</v>
          </cell>
          <cell r="C429" t="str">
            <v>VEDADOR</v>
          </cell>
          <cell r="D429" t="str">
            <v>15203-PIT</v>
          </cell>
          <cell r="E429">
            <v>1000</v>
          </cell>
          <cell r="F429" t="str">
            <v>CEV</v>
          </cell>
          <cell r="G429" t="str">
            <v>00002002</v>
          </cell>
          <cell r="H429" t="str">
            <v>PINTURA</v>
          </cell>
          <cell r="I429" t="str">
            <v>M01</v>
          </cell>
          <cell r="J429">
            <v>6</v>
          </cell>
          <cell r="K429" t="str">
            <v>SILIBOR</v>
          </cell>
          <cell r="L429" t="str">
            <v>G1</v>
          </cell>
        </row>
        <row r="430">
          <cell r="A430">
            <v>447</v>
          </cell>
          <cell r="B430" t="str">
            <v>93256969</v>
          </cell>
          <cell r="C430" t="str">
            <v>VEDADOR</v>
          </cell>
          <cell r="D430" t="str">
            <v>25210D-M1</v>
          </cell>
          <cell r="E430">
            <v>1000</v>
          </cell>
          <cell r="F430" t="str">
            <v>CEV</v>
          </cell>
          <cell r="G430" t="str">
            <v>00002002</v>
          </cell>
          <cell r="H430" t="str">
            <v>AÉREA</v>
          </cell>
          <cell r="I430" t="str">
            <v>M01</v>
          </cell>
          <cell r="J430">
            <v>2</v>
          </cell>
          <cell r="K430" t="str">
            <v>SILIBOR</v>
          </cell>
          <cell r="L430" t="str">
            <v>G1</v>
          </cell>
        </row>
        <row r="431">
          <cell r="A431">
            <v>448</v>
          </cell>
          <cell r="B431" t="str">
            <v>93256969</v>
          </cell>
          <cell r="C431" t="str">
            <v>VEDADOR</v>
          </cell>
          <cell r="D431" t="str">
            <v>25218E-M1</v>
          </cell>
          <cell r="E431">
            <v>1000</v>
          </cell>
          <cell r="F431" t="str">
            <v>CEV</v>
          </cell>
          <cell r="G431" t="str">
            <v>00002002</v>
          </cell>
          <cell r="H431" t="str">
            <v>AÉREA</v>
          </cell>
          <cell r="I431" t="str">
            <v>M01</v>
          </cell>
          <cell r="J431">
            <v>2</v>
          </cell>
          <cell r="K431" t="str">
            <v>SILIBOR</v>
          </cell>
          <cell r="L431" t="str">
            <v>G1</v>
          </cell>
        </row>
        <row r="432">
          <cell r="A432">
            <v>449</v>
          </cell>
          <cell r="B432" t="str">
            <v>93256970</v>
          </cell>
          <cell r="C432" t="str">
            <v>ARRUELA LI</v>
          </cell>
          <cell r="D432" t="str">
            <v>25502D</v>
          </cell>
          <cell r="E432">
            <v>500</v>
          </cell>
          <cell r="F432" t="str">
            <v>CEV</v>
          </cell>
          <cell r="G432" t="str">
            <v>00002001</v>
          </cell>
          <cell r="H432" t="str">
            <v>POUPOL</v>
          </cell>
          <cell r="I432" t="str">
            <v>M01</v>
          </cell>
          <cell r="J432">
            <v>1</v>
          </cell>
          <cell r="K432" t="str">
            <v>POLYPROM SUL INDUSTR</v>
          </cell>
          <cell r="L432" t="str">
            <v>G1</v>
          </cell>
        </row>
        <row r="433">
          <cell r="A433">
            <v>450</v>
          </cell>
          <cell r="B433" t="str">
            <v>93256970</v>
          </cell>
          <cell r="C433" t="str">
            <v>ARRUELA DO ESPIGÃO</v>
          </cell>
          <cell r="D433" t="str">
            <v>25526E-M2</v>
          </cell>
          <cell r="E433">
            <v>500</v>
          </cell>
          <cell r="F433" t="str">
            <v>GES</v>
          </cell>
          <cell r="G433" t="str">
            <v>00002001</v>
          </cell>
          <cell r="H433" t="str">
            <v>L.FINAL</v>
          </cell>
          <cell r="I433" t="str">
            <v>M01</v>
          </cell>
          <cell r="J433">
            <v>2</v>
          </cell>
          <cell r="K433" t="str">
            <v>GESTAMP</v>
          </cell>
          <cell r="L433" t="str">
            <v>G1</v>
          </cell>
        </row>
        <row r="434">
          <cell r="A434">
            <v>451</v>
          </cell>
          <cell r="B434" t="str">
            <v>93260208</v>
          </cell>
          <cell r="C434" t="str">
            <v>MOLA</v>
          </cell>
          <cell r="D434" t="str">
            <v>19123D-M2</v>
          </cell>
          <cell r="E434">
            <v>100</v>
          </cell>
          <cell r="F434" t="str">
            <v>CEV</v>
          </cell>
          <cell r="G434" t="str">
            <v>00002001</v>
          </cell>
          <cell r="H434" t="str">
            <v>TRIM 2</v>
          </cell>
          <cell r="I434" t="str">
            <v>M01</v>
          </cell>
          <cell r="J434">
            <v>3</v>
          </cell>
          <cell r="K434" t="str">
            <v>LOOPSMOL</v>
          </cell>
          <cell r="L434" t="str">
            <v>G1</v>
          </cell>
        </row>
        <row r="435">
          <cell r="A435">
            <v>452</v>
          </cell>
          <cell r="B435" t="str">
            <v>93260208</v>
          </cell>
          <cell r="C435" t="str">
            <v>MOLA</v>
          </cell>
          <cell r="D435" t="str">
            <v>19125E-M2</v>
          </cell>
          <cell r="E435">
            <v>100</v>
          </cell>
          <cell r="F435" t="str">
            <v>CEV</v>
          </cell>
          <cell r="G435" t="str">
            <v>00002001</v>
          </cell>
          <cell r="H435" t="str">
            <v>TRIM 2</v>
          </cell>
          <cell r="I435" t="str">
            <v>M01</v>
          </cell>
          <cell r="J435">
            <v>3</v>
          </cell>
          <cell r="K435" t="str">
            <v>LOOPSMOL</v>
          </cell>
          <cell r="L435" t="str">
            <v>G1</v>
          </cell>
        </row>
        <row r="436">
          <cell r="A436">
            <v>453</v>
          </cell>
          <cell r="B436" t="str">
            <v>93260354</v>
          </cell>
          <cell r="C436" t="str">
            <v>MANGUEIRA ESGUICHO DIANT.</v>
          </cell>
          <cell r="D436" t="str">
            <v>MINOMI-M3</v>
          </cell>
          <cell r="E436">
            <v>500</v>
          </cell>
          <cell r="F436" t="str">
            <v>CEV</v>
          </cell>
          <cell r="G436" t="str">
            <v>00002004</v>
          </cell>
          <cell r="H436" t="str">
            <v>MINOMI</v>
          </cell>
          <cell r="I436" t="str">
            <v>M03</v>
          </cell>
          <cell r="J436">
            <v>2</v>
          </cell>
          <cell r="K436" t="str">
            <v>AFA</v>
          </cell>
          <cell r="L436" t="str">
            <v>G1</v>
          </cell>
        </row>
        <row r="437">
          <cell r="A437">
            <v>454</v>
          </cell>
          <cell r="B437" t="str">
            <v>93260901</v>
          </cell>
          <cell r="C437" t="str">
            <v>BRACO TELESCÓPICO</v>
          </cell>
          <cell r="D437" t="str">
            <v>19106E-M2</v>
          </cell>
          <cell r="E437">
            <v>54</v>
          </cell>
          <cell r="F437" t="str">
            <v>CEV</v>
          </cell>
          <cell r="G437" t="str">
            <v>0CXPAPEL</v>
          </cell>
          <cell r="H437" t="str">
            <v>TRIM 1</v>
          </cell>
          <cell r="I437" t="str">
            <v>M02</v>
          </cell>
          <cell r="J437">
            <v>4</v>
          </cell>
          <cell r="K437" t="str">
            <v>STABILUS LTDA</v>
          </cell>
          <cell r="L437" t="str">
            <v>G1</v>
          </cell>
        </row>
        <row r="438">
          <cell r="A438">
            <v>455</v>
          </cell>
          <cell r="B438" t="str">
            <v>93260901</v>
          </cell>
          <cell r="C438" t="str">
            <v>BRACO TELESCÓPICO</v>
          </cell>
          <cell r="D438" t="str">
            <v>MINOMI-M3</v>
          </cell>
          <cell r="E438">
            <v>54</v>
          </cell>
          <cell r="F438" t="str">
            <v>CEV</v>
          </cell>
          <cell r="G438" t="str">
            <v>0CXPAPEL</v>
          </cell>
          <cell r="H438" t="str">
            <v>MINOMI</v>
          </cell>
          <cell r="I438" t="str">
            <v>M03</v>
          </cell>
          <cell r="J438">
            <v>4</v>
          </cell>
          <cell r="K438" t="str">
            <v>STABILUS LTDA</v>
          </cell>
          <cell r="L438" t="str">
            <v>G1</v>
          </cell>
        </row>
        <row r="439">
          <cell r="A439">
            <v>456</v>
          </cell>
          <cell r="B439" t="str">
            <v>93260901</v>
          </cell>
          <cell r="C439" t="str">
            <v>BRACO TELESCÓPICO</v>
          </cell>
          <cell r="D439" t="str">
            <v>MINOMI-M3</v>
          </cell>
          <cell r="E439">
            <v>54</v>
          </cell>
          <cell r="F439" t="str">
            <v>CEV</v>
          </cell>
          <cell r="G439" t="str">
            <v>0CXPAPEL</v>
          </cell>
          <cell r="H439" t="str">
            <v>MINOMI</v>
          </cell>
          <cell r="I439" t="str">
            <v>M03</v>
          </cell>
          <cell r="J439">
            <v>4</v>
          </cell>
          <cell r="K439" t="str">
            <v>STABILUS LTDA</v>
          </cell>
          <cell r="L439" t="str">
            <v>G1</v>
          </cell>
        </row>
        <row r="440">
          <cell r="A440">
            <v>457</v>
          </cell>
          <cell r="B440" t="str">
            <v>93260902</v>
          </cell>
          <cell r="C440" t="str">
            <v>STRIKE NG</v>
          </cell>
          <cell r="D440" t="str">
            <v>19123E-M2</v>
          </cell>
          <cell r="E440">
            <v>70</v>
          </cell>
          <cell r="F440" t="str">
            <v>CEV</v>
          </cell>
          <cell r="G440" t="str">
            <v>00002004</v>
          </cell>
          <cell r="H440" t="str">
            <v>TRIM 2</v>
          </cell>
          <cell r="I440" t="str">
            <v>M01</v>
          </cell>
          <cell r="J440">
            <v>4</v>
          </cell>
          <cell r="K440" t="str">
            <v>VALEOBR</v>
          </cell>
          <cell r="L440" t="str">
            <v>G1</v>
          </cell>
        </row>
        <row r="441">
          <cell r="A441">
            <v>459</v>
          </cell>
          <cell r="B441" t="str">
            <v>93260995</v>
          </cell>
          <cell r="C441" t="str">
            <v>VEDADOR COFRE</v>
          </cell>
          <cell r="D441" t="str">
            <v>25526E-M1</v>
          </cell>
          <cell r="E441">
            <v>420</v>
          </cell>
          <cell r="F441" t="str">
            <v>CEV</v>
          </cell>
          <cell r="G441" t="str">
            <v>00002004</v>
          </cell>
          <cell r="H441" t="str">
            <v>L.FINAL</v>
          </cell>
          <cell r="I441" t="str">
            <v>M01</v>
          </cell>
          <cell r="J441">
            <v>2</v>
          </cell>
          <cell r="K441" t="str">
            <v>SILIBOR</v>
          </cell>
          <cell r="L441" t="str">
            <v>G1</v>
          </cell>
        </row>
        <row r="442">
          <cell r="A442">
            <v>460</v>
          </cell>
          <cell r="B442" t="str">
            <v>93260995</v>
          </cell>
          <cell r="C442" t="str">
            <v>VEDADOR COFRE</v>
          </cell>
          <cell r="D442" t="str">
            <v>25524D-M1</v>
          </cell>
          <cell r="E442">
            <v>420</v>
          </cell>
          <cell r="F442" t="str">
            <v>CEV</v>
          </cell>
          <cell r="G442" t="str">
            <v>00002004</v>
          </cell>
          <cell r="H442" t="str">
            <v>L.FINAL</v>
          </cell>
          <cell r="I442" t="str">
            <v>M01</v>
          </cell>
          <cell r="J442">
            <v>2</v>
          </cell>
          <cell r="K442" t="str">
            <v>SILIBOR</v>
          </cell>
          <cell r="L442" t="str">
            <v>G1</v>
          </cell>
        </row>
        <row r="443">
          <cell r="A443">
            <v>461</v>
          </cell>
          <cell r="B443" t="str">
            <v>93261052</v>
          </cell>
          <cell r="C443" t="str">
            <v>GANCHO DO COFRE</v>
          </cell>
          <cell r="D443" t="str">
            <v>25531D-M1</v>
          </cell>
          <cell r="E443">
            <v>100</v>
          </cell>
          <cell r="F443" t="str">
            <v>GES</v>
          </cell>
          <cell r="G443" t="str">
            <v>00002002</v>
          </cell>
          <cell r="H443" t="str">
            <v>MINOMI</v>
          </cell>
          <cell r="I443" t="str">
            <v>M01</v>
          </cell>
          <cell r="J443">
            <v>3</v>
          </cell>
          <cell r="K443" t="str">
            <v>GESTAMP</v>
          </cell>
          <cell r="L443" t="str">
            <v>G1</v>
          </cell>
        </row>
        <row r="444">
          <cell r="A444">
            <v>462</v>
          </cell>
          <cell r="B444" t="str">
            <v>93261052</v>
          </cell>
          <cell r="C444" t="str">
            <v>GANCHO DO COFRE</v>
          </cell>
          <cell r="D444" t="str">
            <v>MINOMI-M3</v>
          </cell>
          <cell r="E444">
            <v>100</v>
          </cell>
          <cell r="F444" t="str">
            <v>GES</v>
          </cell>
          <cell r="G444" t="str">
            <v>00002002</v>
          </cell>
          <cell r="H444" t="str">
            <v>MINOMI</v>
          </cell>
          <cell r="I444" t="str">
            <v>M03</v>
          </cell>
          <cell r="J444">
            <v>3</v>
          </cell>
          <cell r="K444" t="str">
            <v>GESTAMP</v>
          </cell>
          <cell r="L444" t="str">
            <v>G1</v>
          </cell>
        </row>
        <row r="445">
          <cell r="A445">
            <v>463</v>
          </cell>
          <cell r="B445" t="str">
            <v>93263581</v>
          </cell>
          <cell r="C445" t="str">
            <v xml:space="preserve">SUPORTE EXTINTOR INCENDIO                                </v>
          </cell>
          <cell r="D445" t="str">
            <v>19157D-M1</v>
          </cell>
          <cell r="E445">
            <v>30</v>
          </cell>
          <cell r="F445" t="str">
            <v>CEV</v>
          </cell>
          <cell r="G445" t="str">
            <v>00002004</v>
          </cell>
          <cell r="H445" t="str">
            <v>SPS</v>
          </cell>
          <cell r="I445" t="str">
            <v>M03</v>
          </cell>
          <cell r="J445">
            <v>2</v>
          </cell>
          <cell r="K445" t="str">
            <v>RESIL COMERC</v>
          </cell>
          <cell r="L445" t="str">
            <v>G1</v>
          </cell>
        </row>
        <row r="446">
          <cell r="A446">
            <v>464</v>
          </cell>
          <cell r="B446" t="str">
            <v>93266958</v>
          </cell>
          <cell r="C446" t="str">
            <v>TAMPÃO DOBRAD</v>
          </cell>
          <cell r="D446" t="str">
            <v>25531E-M2</v>
          </cell>
          <cell r="E446">
            <v>3000</v>
          </cell>
          <cell r="F446" t="str">
            <v>CEV</v>
          </cell>
          <cell r="G446" t="str">
            <v>00002001</v>
          </cell>
          <cell r="H446" t="str">
            <v>L.FINAL</v>
          </cell>
          <cell r="I446" t="str">
            <v>M01</v>
          </cell>
          <cell r="J446">
            <v>2</v>
          </cell>
          <cell r="K446" t="str">
            <v>A RAYMOND BRASIL LTD</v>
          </cell>
          <cell r="L446" t="str">
            <v>G1</v>
          </cell>
        </row>
        <row r="447">
          <cell r="A447">
            <v>465</v>
          </cell>
          <cell r="B447" t="str">
            <v>93266958</v>
          </cell>
          <cell r="C447" t="str">
            <v>TAMPÃO DOBRAD</v>
          </cell>
          <cell r="D447" t="str">
            <v>25531D-M1</v>
          </cell>
          <cell r="E447">
            <v>3000</v>
          </cell>
          <cell r="F447" t="str">
            <v>CEV</v>
          </cell>
          <cell r="G447" t="str">
            <v>00002001</v>
          </cell>
          <cell r="H447" t="str">
            <v>L.FINAL</v>
          </cell>
          <cell r="I447" t="str">
            <v>M01</v>
          </cell>
          <cell r="J447">
            <v>2</v>
          </cell>
          <cell r="K447" t="str">
            <v>A RAYMOND BRASIL LTD</v>
          </cell>
          <cell r="L447" t="str">
            <v>G1</v>
          </cell>
        </row>
        <row r="448">
          <cell r="A448">
            <v>466</v>
          </cell>
          <cell r="B448" t="str">
            <v>93267614</v>
          </cell>
          <cell r="C448" t="str">
            <v>GUIA CADARÇO</v>
          </cell>
          <cell r="D448" t="str">
            <v>19118E-M2</v>
          </cell>
          <cell r="E448">
            <v>600</v>
          </cell>
          <cell r="F448" t="str">
            <v>PEL</v>
          </cell>
          <cell r="G448" t="str">
            <v>00002001</v>
          </cell>
          <cell r="H448" t="str">
            <v>TRIM 2</v>
          </cell>
          <cell r="I448" t="str">
            <v>M01</v>
          </cell>
          <cell r="J448">
            <v>2</v>
          </cell>
          <cell r="K448" t="str">
            <v>PELZER</v>
          </cell>
          <cell r="L448" t="str">
            <v>G1</v>
          </cell>
        </row>
        <row r="449">
          <cell r="A449">
            <v>467</v>
          </cell>
          <cell r="B449" t="str">
            <v>93267614</v>
          </cell>
          <cell r="C449" t="str">
            <v>GUIA CADARÇO</v>
          </cell>
          <cell r="D449" t="str">
            <v>19120E-M2</v>
          </cell>
          <cell r="E449">
            <v>600</v>
          </cell>
          <cell r="F449" t="str">
            <v>PEL</v>
          </cell>
          <cell r="G449" t="str">
            <v>00002001</v>
          </cell>
          <cell r="H449" t="str">
            <v>TRIM 2</v>
          </cell>
          <cell r="I449" t="str">
            <v>M01</v>
          </cell>
          <cell r="J449">
            <v>2</v>
          </cell>
          <cell r="K449" t="str">
            <v>PELZER</v>
          </cell>
          <cell r="L449" t="str">
            <v>G1</v>
          </cell>
        </row>
        <row r="450">
          <cell r="A450">
            <v>468</v>
          </cell>
          <cell r="B450" t="str">
            <v>93267831</v>
          </cell>
          <cell r="C450" t="str">
            <v>ESPACADOR 3P</v>
          </cell>
          <cell r="D450" t="str">
            <v>MINOMI-M3</v>
          </cell>
          <cell r="E450">
            <v>300</v>
          </cell>
          <cell r="F450" t="str">
            <v>CEV</v>
          </cell>
          <cell r="G450" t="str">
            <v>00002001</v>
          </cell>
          <cell r="H450" t="str">
            <v>MINOMI</v>
          </cell>
          <cell r="I450" t="str">
            <v>M03</v>
          </cell>
          <cell r="J450">
            <v>4</v>
          </cell>
          <cell r="K450" t="str">
            <v>SCORPIOS</v>
          </cell>
          <cell r="L450" t="str">
            <v>G1</v>
          </cell>
        </row>
        <row r="451">
          <cell r="A451">
            <v>469</v>
          </cell>
          <cell r="B451" t="str">
            <v>93268632</v>
          </cell>
          <cell r="C451" t="str">
            <v>PORCA MOLA</v>
          </cell>
          <cell r="D451" t="str">
            <v>19138D-M1</v>
          </cell>
          <cell r="E451">
            <v>1200</v>
          </cell>
          <cell r="F451" t="str">
            <v>CEV</v>
          </cell>
          <cell r="G451" t="str">
            <v>00002001</v>
          </cell>
          <cell r="H451" t="str">
            <v>TRIM 3</v>
          </cell>
          <cell r="I451" t="str">
            <v>M01</v>
          </cell>
          <cell r="J451">
            <v>2</v>
          </cell>
          <cell r="K451" t="str">
            <v>GRAMPOS ACO</v>
          </cell>
          <cell r="L451" t="str">
            <v>G1</v>
          </cell>
        </row>
        <row r="452">
          <cell r="A452">
            <v>470</v>
          </cell>
          <cell r="B452" t="str">
            <v>93268854</v>
          </cell>
          <cell r="C452" t="str">
            <v>PRESILHA</v>
          </cell>
          <cell r="D452" t="str">
            <v>25506D-M1</v>
          </cell>
          <cell r="E452">
            <v>1000</v>
          </cell>
          <cell r="F452" t="str">
            <v>CEV</v>
          </cell>
          <cell r="G452" t="str">
            <v>00002001</v>
          </cell>
          <cell r="H452" t="str">
            <v>L.FINAL</v>
          </cell>
          <cell r="I452" t="str">
            <v>M01</v>
          </cell>
          <cell r="J452">
            <v>2</v>
          </cell>
          <cell r="K452" t="str">
            <v>A RAYMOND</v>
          </cell>
          <cell r="L452" t="str">
            <v>G1</v>
          </cell>
        </row>
        <row r="453">
          <cell r="A453">
            <v>471</v>
          </cell>
          <cell r="B453" t="str">
            <v>93268864</v>
          </cell>
          <cell r="C453" t="str">
            <v>TAMPÃO TRASEIRO</v>
          </cell>
          <cell r="D453" t="str">
            <v>19112E-M2</v>
          </cell>
          <cell r="E453">
            <v>800</v>
          </cell>
          <cell r="F453" t="str">
            <v>CEV</v>
          </cell>
          <cell r="G453" t="str">
            <v>0KLT4314</v>
          </cell>
          <cell r="H453" t="str">
            <v>TRIM 2</v>
          </cell>
          <cell r="I453" t="str">
            <v>M01</v>
          </cell>
          <cell r="J453" t="str">
            <v>5</v>
          </cell>
          <cell r="K453" t="str">
            <v>MAPRA MANGUE</v>
          </cell>
          <cell r="L453" t="str">
            <v>G1</v>
          </cell>
        </row>
        <row r="454">
          <cell r="A454">
            <v>472</v>
          </cell>
          <cell r="B454" t="str">
            <v>93268896</v>
          </cell>
          <cell r="C454" t="str">
            <v>CINTA PLASTICA</v>
          </cell>
          <cell r="D454" t="str">
            <v>19123D-M2</v>
          </cell>
          <cell r="E454">
            <v>1500</v>
          </cell>
          <cell r="F454" t="str">
            <v>CEV</v>
          </cell>
          <cell r="G454" t="str">
            <v>00002001</v>
          </cell>
          <cell r="H454" t="str">
            <v>TRIM 2</v>
          </cell>
          <cell r="I454" t="str">
            <v>M01</v>
          </cell>
          <cell r="J454">
            <v>2</v>
          </cell>
          <cell r="K454" t="str">
            <v>A RAYMON</v>
          </cell>
          <cell r="L454" t="str">
            <v>G1</v>
          </cell>
        </row>
        <row r="455">
          <cell r="A455">
            <v>473</v>
          </cell>
          <cell r="B455" t="str">
            <v>93268896</v>
          </cell>
          <cell r="C455" t="str">
            <v>CINTA PLASTICA</v>
          </cell>
          <cell r="D455" t="str">
            <v>19125E-M2</v>
          </cell>
          <cell r="E455">
            <v>1500</v>
          </cell>
          <cell r="F455" t="str">
            <v>CEV</v>
          </cell>
          <cell r="G455" t="str">
            <v>00002001</v>
          </cell>
          <cell r="H455" t="str">
            <v>TRIM 2</v>
          </cell>
          <cell r="I455" t="str">
            <v>M01</v>
          </cell>
          <cell r="J455">
            <v>2</v>
          </cell>
          <cell r="K455" t="str">
            <v>A RAYMON</v>
          </cell>
          <cell r="L455" t="str">
            <v>G1</v>
          </cell>
        </row>
        <row r="456">
          <cell r="A456">
            <v>474</v>
          </cell>
          <cell r="B456" t="str">
            <v>93271724</v>
          </cell>
          <cell r="C456" t="str">
            <v>PRES TUB CÂNI</v>
          </cell>
          <cell r="D456" t="str">
            <v>19103D-M2</v>
          </cell>
          <cell r="E456">
            <v>500</v>
          </cell>
          <cell r="F456" t="str">
            <v>CEV</v>
          </cell>
          <cell r="G456" t="str">
            <v>00002002</v>
          </cell>
          <cell r="H456" t="str">
            <v>TRIM 1</v>
          </cell>
          <cell r="I456" t="str">
            <v>M02</v>
          </cell>
          <cell r="J456">
            <v>2</v>
          </cell>
          <cell r="K456" t="str">
            <v>A RAYMOND</v>
          </cell>
          <cell r="L456" t="str">
            <v>G1</v>
          </cell>
        </row>
        <row r="457">
          <cell r="A457">
            <v>475</v>
          </cell>
          <cell r="B457" t="str">
            <v>93271724</v>
          </cell>
          <cell r="C457" t="str">
            <v>PRES TUB CÂNI</v>
          </cell>
          <cell r="D457" t="str">
            <v>19103E-M2</v>
          </cell>
          <cell r="E457">
            <v>500</v>
          </cell>
          <cell r="F457" t="str">
            <v>CEV</v>
          </cell>
          <cell r="G457" t="str">
            <v>00002002</v>
          </cell>
          <cell r="H457" t="str">
            <v>TRIM 1</v>
          </cell>
          <cell r="I457" t="str">
            <v>M01</v>
          </cell>
          <cell r="J457">
            <v>2</v>
          </cell>
          <cell r="K457" t="str">
            <v>A RAYMOND</v>
          </cell>
          <cell r="L457" t="str">
            <v>G1</v>
          </cell>
        </row>
        <row r="458">
          <cell r="A458">
            <v>476</v>
          </cell>
          <cell r="B458" t="str">
            <v>93271724</v>
          </cell>
          <cell r="C458" t="str">
            <v>PRES TUB CÂNI</v>
          </cell>
          <cell r="D458" t="str">
            <v>25201D-M1</v>
          </cell>
          <cell r="E458">
            <v>500</v>
          </cell>
          <cell r="F458" t="str">
            <v>CEV</v>
          </cell>
          <cell r="G458" t="str">
            <v>00002002</v>
          </cell>
          <cell r="H458" t="str">
            <v>AÉREA</v>
          </cell>
          <cell r="I458" t="str">
            <v>M01</v>
          </cell>
          <cell r="J458">
            <v>2</v>
          </cell>
          <cell r="K458" t="str">
            <v>A RAYMOND</v>
          </cell>
          <cell r="L458" t="str">
            <v>G1</v>
          </cell>
        </row>
        <row r="459">
          <cell r="A459">
            <v>477</v>
          </cell>
          <cell r="B459" t="str">
            <v>93274602</v>
          </cell>
          <cell r="C459" t="str">
            <v>PF ATAR CA</v>
          </cell>
          <cell r="D459" t="str">
            <v>19148D-M1</v>
          </cell>
          <cell r="E459">
            <v>4000</v>
          </cell>
          <cell r="F459" t="str">
            <v>CEV</v>
          </cell>
          <cell r="G459" t="str">
            <v>00002001</v>
          </cell>
          <cell r="H459" t="str">
            <v>TRIM3</v>
          </cell>
          <cell r="I459" t="str">
            <v>M01</v>
          </cell>
          <cell r="J459">
            <v>1</v>
          </cell>
          <cell r="K459" t="str">
            <v>CONTINENTAL PARAFUSO</v>
          </cell>
          <cell r="L459" t="str">
            <v>G1</v>
          </cell>
        </row>
        <row r="460">
          <cell r="A460">
            <v>478</v>
          </cell>
          <cell r="B460" t="str">
            <v>93274602</v>
          </cell>
          <cell r="C460" t="str">
            <v>PF FX QUEBRA SOL</v>
          </cell>
          <cell r="D460" t="str">
            <v>25526D-M1</v>
          </cell>
          <cell r="E460">
            <v>6000</v>
          </cell>
          <cell r="F460" t="str">
            <v>CEV</v>
          </cell>
          <cell r="G460" t="str">
            <v>00002001</v>
          </cell>
          <cell r="H460" t="str">
            <v>L.FINAL</v>
          </cell>
          <cell r="I460" t="str">
            <v>M01</v>
          </cell>
          <cell r="J460">
            <v>2</v>
          </cell>
          <cell r="K460" t="str">
            <v>CONTINENTAL PARAFUSO</v>
          </cell>
          <cell r="L460" t="str">
            <v>G1</v>
          </cell>
        </row>
        <row r="461">
          <cell r="A461">
            <v>479</v>
          </cell>
          <cell r="B461" t="str">
            <v>93276250</v>
          </cell>
          <cell r="C461" t="str">
            <v>INTERRUPTOR</v>
          </cell>
          <cell r="D461" t="str">
            <v>19148D-M1</v>
          </cell>
          <cell r="E461">
            <v>200</v>
          </cell>
          <cell r="F461" t="str">
            <v>CEV</v>
          </cell>
          <cell r="G461" t="str">
            <v>00002001</v>
          </cell>
          <cell r="H461" t="str">
            <v>TRIM 3</v>
          </cell>
          <cell r="I461" t="str">
            <v>M01</v>
          </cell>
          <cell r="J461">
            <v>2</v>
          </cell>
          <cell r="K461" t="str">
            <v>IKRO COMPONENTES AUT</v>
          </cell>
          <cell r="L461" t="str">
            <v>G1</v>
          </cell>
        </row>
        <row r="462">
          <cell r="A462">
            <v>480</v>
          </cell>
          <cell r="B462" t="str">
            <v>93280007</v>
          </cell>
          <cell r="C462" t="str">
            <v>BOTAO TAPETE</v>
          </cell>
          <cell r="D462" t="str">
            <v>19103E-M2</v>
          </cell>
          <cell r="E462">
            <v>1200</v>
          </cell>
          <cell r="F462" t="str">
            <v>CEV</v>
          </cell>
          <cell r="G462" t="str">
            <v>00002002</v>
          </cell>
          <cell r="H462" t="str">
            <v>TRIM 1</v>
          </cell>
          <cell r="I462" t="str">
            <v>M02</v>
          </cell>
          <cell r="J462">
            <v>2</v>
          </cell>
          <cell r="K462" t="str">
            <v>A RAYMOND</v>
          </cell>
          <cell r="L462" t="str">
            <v>G1</v>
          </cell>
        </row>
        <row r="463">
          <cell r="A463">
            <v>481</v>
          </cell>
          <cell r="B463" t="str">
            <v>93280007</v>
          </cell>
          <cell r="C463" t="str">
            <v>BOTAO TAPETE</v>
          </cell>
          <cell r="D463" t="str">
            <v>19106D-M2</v>
          </cell>
          <cell r="E463">
            <v>1200</v>
          </cell>
          <cell r="F463" t="str">
            <v>CEV</v>
          </cell>
          <cell r="G463" t="str">
            <v>00002002</v>
          </cell>
          <cell r="H463" t="str">
            <v>TRIM 1</v>
          </cell>
          <cell r="I463" t="str">
            <v>M01</v>
          </cell>
          <cell r="J463">
            <v>2</v>
          </cell>
          <cell r="K463" t="str">
            <v>A RAYMOND</v>
          </cell>
          <cell r="L463" t="str">
            <v>G1</v>
          </cell>
        </row>
        <row r="464">
          <cell r="A464">
            <v>482</v>
          </cell>
          <cell r="B464" t="str">
            <v>93280007</v>
          </cell>
          <cell r="C464" t="str">
            <v xml:space="preserve">RETENTOR-TAP ASS                                            </v>
          </cell>
          <cell r="D464" t="str">
            <v>19108E-M2</v>
          </cell>
          <cell r="E464">
            <v>800</v>
          </cell>
          <cell r="F464" t="str">
            <v>CEV</v>
          </cell>
          <cell r="G464" t="str">
            <v>0KLT3214</v>
          </cell>
          <cell r="H464" t="str">
            <v>TRIM 1</v>
          </cell>
          <cell r="I464" t="str">
            <v>M02</v>
          </cell>
          <cell r="J464">
            <v>2</v>
          </cell>
          <cell r="K464" t="str">
            <v>A RAYMON</v>
          </cell>
          <cell r="L464" t="str">
            <v>G1</v>
          </cell>
        </row>
        <row r="465">
          <cell r="A465">
            <v>483</v>
          </cell>
          <cell r="B465" t="str">
            <v>93280007</v>
          </cell>
          <cell r="C465" t="str">
            <v>BOTAO TAPE</v>
          </cell>
          <cell r="D465" t="str">
            <v>19110E-M2</v>
          </cell>
          <cell r="E465">
            <v>1000</v>
          </cell>
          <cell r="F465" t="str">
            <v>CEV</v>
          </cell>
          <cell r="G465" t="str">
            <v>00002002</v>
          </cell>
          <cell r="H465" t="str">
            <v>TRIM 1</v>
          </cell>
          <cell r="I465" t="str">
            <v>M01</v>
          </cell>
          <cell r="J465">
            <v>2</v>
          </cell>
          <cell r="K465" t="str">
            <v>A RAYMOND BRASIL LTD</v>
          </cell>
          <cell r="L465" t="str">
            <v>G1</v>
          </cell>
        </row>
        <row r="466">
          <cell r="A466">
            <v>484</v>
          </cell>
          <cell r="B466" t="str">
            <v>93280007</v>
          </cell>
          <cell r="C466" t="str">
            <v>BOTAO TAPETE</v>
          </cell>
          <cell r="D466" t="str">
            <v>19129E-M2</v>
          </cell>
          <cell r="E466">
            <v>1200</v>
          </cell>
          <cell r="F466" t="str">
            <v>CEV</v>
          </cell>
          <cell r="G466" t="str">
            <v>00002002</v>
          </cell>
          <cell r="H466" t="str">
            <v>TRIM 2</v>
          </cell>
          <cell r="I466" t="str">
            <v>M02</v>
          </cell>
          <cell r="J466">
            <v>2</v>
          </cell>
          <cell r="K466" t="str">
            <v>A RAYMOND</v>
          </cell>
          <cell r="L466" t="str">
            <v>G1</v>
          </cell>
        </row>
        <row r="467">
          <cell r="A467">
            <v>485</v>
          </cell>
          <cell r="B467" t="str">
            <v>93280007</v>
          </cell>
          <cell r="C467" t="str">
            <v>BOTAO TAPETE</v>
          </cell>
          <cell r="D467" t="str">
            <v>19116E-M2</v>
          </cell>
          <cell r="E467">
            <v>1200</v>
          </cell>
          <cell r="F467" t="str">
            <v>CEV</v>
          </cell>
          <cell r="G467" t="str">
            <v>00002002</v>
          </cell>
          <cell r="H467" t="str">
            <v>TRIM 1</v>
          </cell>
          <cell r="I467" t="str">
            <v>M02</v>
          </cell>
          <cell r="J467">
            <v>2</v>
          </cell>
          <cell r="K467" t="str">
            <v>A RAYMOND</v>
          </cell>
          <cell r="L467" t="str">
            <v>G1</v>
          </cell>
        </row>
        <row r="468">
          <cell r="A468">
            <v>486</v>
          </cell>
          <cell r="B468" t="str">
            <v>93280007</v>
          </cell>
          <cell r="C468" t="str">
            <v>BOTAO TAPETE</v>
          </cell>
          <cell r="D468" t="str">
            <v>19138D-M1</v>
          </cell>
          <cell r="E468">
            <v>1200</v>
          </cell>
          <cell r="F468" t="str">
            <v>CEV</v>
          </cell>
          <cell r="G468" t="str">
            <v>00002002</v>
          </cell>
          <cell r="H468" t="str">
            <v>TRIM 3</v>
          </cell>
          <cell r="I468" t="str">
            <v>M01</v>
          </cell>
          <cell r="J468">
            <v>2</v>
          </cell>
          <cell r="K468" t="str">
            <v>A RAYMOND</v>
          </cell>
          <cell r="L468" t="str">
            <v>G1</v>
          </cell>
        </row>
        <row r="469">
          <cell r="A469">
            <v>487</v>
          </cell>
          <cell r="B469" t="str">
            <v>94530387</v>
          </cell>
          <cell r="C469" t="str">
            <v>RETENTOR</v>
          </cell>
          <cell r="D469" t="str">
            <v>19148D-M1</v>
          </cell>
          <cell r="E469">
            <v>1200</v>
          </cell>
          <cell r="F469" t="str">
            <v>CEV</v>
          </cell>
          <cell r="G469" t="str">
            <v>00002002</v>
          </cell>
          <cell r="H469" t="str">
            <v>TRIM 3</v>
          </cell>
          <cell r="I469" t="str">
            <v>M01</v>
          </cell>
          <cell r="J469">
            <v>2</v>
          </cell>
          <cell r="K469" t="str">
            <v>NIFKO-KOREA</v>
          </cell>
          <cell r="L469" t="str">
            <v>G1</v>
          </cell>
        </row>
        <row r="470">
          <cell r="A470">
            <v>488</v>
          </cell>
          <cell r="B470" t="str">
            <v>93280007</v>
          </cell>
          <cell r="C470" t="str">
            <v>BOTAO TAPETE</v>
          </cell>
          <cell r="D470" t="str">
            <v>25205E-M1</v>
          </cell>
          <cell r="E470">
            <v>1200</v>
          </cell>
          <cell r="F470" t="str">
            <v>CEV</v>
          </cell>
          <cell r="G470" t="str">
            <v>00002002</v>
          </cell>
          <cell r="H470" t="str">
            <v>AÉREA</v>
          </cell>
          <cell r="I470" t="str">
            <v>M01</v>
          </cell>
          <cell r="J470">
            <v>2</v>
          </cell>
          <cell r="K470" t="str">
            <v>A RAYMOND</v>
          </cell>
          <cell r="L470" t="str">
            <v>G1</v>
          </cell>
        </row>
        <row r="471">
          <cell r="A471">
            <v>489</v>
          </cell>
          <cell r="B471" t="str">
            <v>93280007</v>
          </cell>
          <cell r="C471" t="str">
            <v>BOTAO TAPETE</v>
          </cell>
          <cell r="D471" t="str">
            <v>25519D-M1</v>
          </cell>
          <cell r="E471">
            <v>1200</v>
          </cell>
          <cell r="F471" t="str">
            <v>CEV</v>
          </cell>
          <cell r="G471" t="str">
            <v>00002002</v>
          </cell>
          <cell r="H471" t="str">
            <v>L.FINAL</v>
          </cell>
          <cell r="I471" t="str">
            <v>M01</v>
          </cell>
          <cell r="J471">
            <v>2</v>
          </cell>
          <cell r="K471" t="str">
            <v>A RAYMOND</v>
          </cell>
          <cell r="L471" t="str">
            <v>G1</v>
          </cell>
        </row>
        <row r="472">
          <cell r="A472">
            <v>491</v>
          </cell>
          <cell r="B472" t="str">
            <v>93281792</v>
          </cell>
          <cell r="C472" t="str">
            <v>SUPORTE DA ANTENA</v>
          </cell>
          <cell r="D472" t="str">
            <v>19106E-M2</v>
          </cell>
          <cell r="E472">
            <v>70</v>
          </cell>
          <cell r="F472" t="str">
            <v>CEV</v>
          </cell>
          <cell r="G472" t="str">
            <v>00002004</v>
          </cell>
          <cell r="H472" t="str">
            <v>TRIM 1</v>
          </cell>
          <cell r="I472" t="str">
            <v>M02</v>
          </cell>
          <cell r="J472">
            <v>2</v>
          </cell>
          <cell r="K472" t="str">
            <v>OLIMPUS</v>
          </cell>
          <cell r="L472" t="str">
            <v>G1</v>
          </cell>
        </row>
        <row r="473">
          <cell r="A473">
            <v>492</v>
          </cell>
          <cell r="B473" t="str">
            <v>93282057</v>
          </cell>
          <cell r="C473" t="str">
            <v>COIFA FRE EST</v>
          </cell>
          <cell r="D473" t="str">
            <v>25205E-M1</v>
          </cell>
          <cell r="E473">
            <v>250</v>
          </cell>
          <cell r="F473" t="str">
            <v>CEV</v>
          </cell>
          <cell r="G473" t="str">
            <v>00002004</v>
          </cell>
          <cell r="H473" t="str">
            <v>AÉREA</v>
          </cell>
          <cell r="I473" t="str">
            <v>M01</v>
          </cell>
          <cell r="J473">
            <v>2</v>
          </cell>
          <cell r="K473" t="str">
            <v>SILIBOR</v>
          </cell>
          <cell r="L473" t="str">
            <v>G1</v>
          </cell>
        </row>
        <row r="474">
          <cell r="A474">
            <v>493</v>
          </cell>
          <cell r="B474" t="str">
            <v>93285509</v>
          </cell>
          <cell r="C474" t="str">
            <v>SUP. BARRA ESTABIL.</v>
          </cell>
          <cell r="D474" t="str">
            <v>25216D-M1</v>
          </cell>
          <cell r="E474">
            <v>100</v>
          </cell>
          <cell r="F474" t="str">
            <v>CEV</v>
          </cell>
          <cell r="G474" t="str">
            <v>00002002</v>
          </cell>
          <cell r="H474" t="str">
            <v>AÉREA</v>
          </cell>
          <cell r="I474" t="str">
            <v>M01</v>
          </cell>
          <cell r="J474">
            <v>3</v>
          </cell>
          <cell r="K474" t="str">
            <v>ULIANA</v>
          </cell>
          <cell r="L474" t="str">
            <v>G1</v>
          </cell>
        </row>
        <row r="475">
          <cell r="A475">
            <v>494</v>
          </cell>
          <cell r="B475" t="str">
            <v>93288399</v>
          </cell>
          <cell r="C475" t="str">
            <v>ETIQUETA RADIADOR</v>
          </cell>
          <cell r="D475" t="str">
            <v>25511D-M1</v>
          </cell>
          <cell r="E475">
            <v>600</v>
          </cell>
          <cell r="F475" t="str">
            <v>CEV</v>
          </cell>
          <cell r="G475" t="str">
            <v>00002001</v>
          </cell>
          <cell r="H475" t="str">
            <v>MINOMI</v>
          </cell>
          <cell r="I475" t="str">
            <v>M01</v>
          </cell>
          <cell r="J475">
            <v>2</v>
          </cell>
          <cell r="K475" t="str">
            <v>JL INDUSTRIA DE PECA</v>
          </cell>
          <cell r="L475" t="str">
            <v>G1</v>
          </cell>
        </row>
        <row r="476">
          <cell r="A476">
            <v>495</v>
          </cell>
          <cell r="B476" t="str">
            <v>93288399</v>
          </cell>
          <cell r="C476" t="str">
            <v>ETIQUETA RADIADOR</v>
          </cell>
          <cell r="D476" t="str">
            <v>MINOMI-M3</v>
          </cell>
          <cell r="E476">
            <v>600</v>
          </cell>
          <cell r="F476" t="str">
            <v>CEV</v>
          </cell>
          <cell r="G476" t="str">
            <v>00002001</v>
          </cell>
          <cell r="H476" t="str">
            <v>MINOMI</v>
          </cell>
          <cell r="I476" t="str">
            <v>M03</v>
          </cell>
          <cell r="J476">
            <v>2</v>
          </cell>
          <cell r="K476" t="str">
            <v>JL INDUSTRIA DE PECA</v>
          </cell>
          <cell r="L476" t="str">
            <v>G1</v>
          </cell>
        </row>
        <row r="477">
          <cell r="A477">
            <v>496</v>
          </cell>
          <cell r="B477" t="str">
            <v>93288622</v>
          </cell>
          <cell r="C477" t="str">
            <v>PARAFUSO</v>
          </cell>
          <cell r="D477" t="str">
            <v>19139D-M1</v>
          </cell>
          <cell r="E477">
            <v>2000</v>
          </cell>
          <cell r="F477" t="str">
            <v>CEV</v>
          </cell>
          <cell r="G477" t="str">
            <v>00002001</v>
          </cell>
          <cell r="H477" t="str">
            <v>TRIM 3</v>
          </cell>
          <cell r="I477" t="str">
            <v>M01</v>
          </cell>
          <cell r="J477">
            <v>2</v>
          </cell>
          <cell r="K477" t="str">
            <v>CONTINENTAL</v>
          </cell>
          <cell r="L477" t="str">
            <v>G1</v>
          </cell>
        </row>
        <row r="478">
          <cell r="A478">
            <v>497</v>
          </cell>
          <cell r="B478" t="str">
            <v>93288740</v>
          </cell>
          <cell r="C478" t="str">
            <v>PARAFUSO</v>
          </cell>
          <cell r="D478" t="str">
            <v>19137D-M1</v>
          </cell>
          <cell r="E478">
            <v>600</v>
          </cell>
          <cell r="F478" t="str">
            <v>CEV</v>
          </cell>
          <cell r="G478" t="str">
            <v>00002001</v>
          </cell>
          <cell r="H478" t="str">
            <v>TRIM 3</v>
          </cell>
          <cell r="I478" t="str">
            <v>M01</v>
          </cell>
          <cell r="J478">
            <v>2</v>
          </cell>
          <cell r="K478" t="str">
            <v>INGEPAL</v>
          </cell>
          <cell r="L478" t="str">
            <v>G1</v>
          </cell>
        </row>
        <row r="479">
          <cell r="A479">
            <v>498</v>
          </cell>
          <cell r="B479" t="str">
            <v>93289222</v>
          </cell>
          <cell r="C479" t="str">
            <v>PF EIXO TRAS</v>
          </cell>
          <cell r="D479" t="str">
            <v>25211D-M1</v>
          </cell>
          <cell r="E479">
            <v>150</v>
          </cell>
          <cell r="F479" t="str">
            <v>CEV</v>
          </cell>
          <cell r="G479" t="str">
            <v>00002001</v>
          </cell>
          <cell r="H479" t="str">
            <v>AÉREA</v>
          </cell>
          <cell r="I479" t="str">
            <v>M02</v>
          </cell>
          <cell r="J479">
            <v>4</v>
          </cell>
          <cell r="K479" t="str">
            <v>METALAC</v>
          </cell>
          <cell r="L479" t="str">
            <v>G1</v>
          </cell>
        </row>
        <row r="480">
          <cell r="A480">
            <v>499</v>
          </cell>
          <cell r="B480" t="str">
            <v>93289229</v>
          </cell>
          <cell r="C480" t="str">
            <v>PF AMORT TRAS</v>
          </cell>
          <cell r="D480" t="str">
            <v>25211D-M1</v>
          </cell>
          <cell r="E480">
            <v>250</v>
          </cell>
          <cell r="F480" t="str">
            <v>CEV</v>
          </cell>
          <cell r="G480" t="str">
            <v>00002001</v>
          </cell>
          <cell r="H480" t="str">
            <v>AÉREA</v>
          </cell>
          <cell r="I480" t="str">
            <v>M01</v>
          </cell>
          <cell r="J480">
            <v>3</v>
          </cell>
          <cell r="K480" t="str">
            <v>METALAC</v>
          </cell>
          <cell r="L480" t="str">
            <v>G1</v>
          </cell>
        </row>
        <row r="481">
          <cell r="A481">
            <v>500</v>
          </cell>
          <cell r="B481" t="str">
            <v>93289277</v>
          </cell>
          <cell r="C481" t="str">
            <v>PARAFUSO</v>
          </cell>
          <cell r="D481" t="str">
            <v>19138D-M1</v>
          </cell>
          <cell r="E481">
            <v>3000</v>
          </cell>
          <cell r="F481" t="str">
            <v>CEV</v>
          </cell>
          <cell r="G481" t="str">
            <v>00002001</v>
          </cell>
          <cell r="H481" t="str">
            <v>TRIM 3</v>
          </cell>
          <cell r="I481" t="str">
            <v>M01</v>
          </cell>
          <cell r="J481">
            <v>2</v>
          </cell>
          <cell r="K481" t="str">
            <v>CONTINENTAL</v>
          </cell>
          <cell r="L481" t="str">
            <v>G1</v>
          </cell>
        </row>
        <row r="482">
          <cell r="A482">
            <v>501</v>
          </cell>
          <cell r="B482" t="str">
            <v>93289357</v>
          </cell>
          <cell r="C482" t="str">
            <v>PORCA PALHETA</v>
          </cell>
          <cell r="D482" t="str">
            <v>19150D-M1</v>
          </cell>
          <cell r="E482">
            <v>2400</v>
          </cell>
          <cell r="F482" t="str">
            <v>CEV</v>
          </cell>
          <cell r="G482" t="str">
            <v>00002001</v>
          </cell>
          <cell r="H482" t="str">
            <v>TRIM 3</v>
          </cell>
          <cell r="I482" t="str">
            <v>M01</v>
          </cell>
          <cell r="J482">
            <v>2</v>
          </cell>
          <cell r="K482" t="str">
            <v>TEXTRON FASTENING SY</v>
          </cell>
          <cell r="L482" t="str">
            <v>G1</v>
          </cell>
        </row>
        <row r="483">
          <cell r="A483">
            <v>502</v>
          </cell>
          <cell r="B483" t="str">
            <v>93289377</v>
          </cell>
          <cell r="C483" t="str">
            <v>PARAF-CABE</v>
          </cell>
          <cell r="D483" t="str">
            <v>19118E-M2</v>
          </cell>
          <cell r="E483">
            <v>5000</v>
          </cell>
          <cell r="F483" t="str">
            <v>CEV</v>
          </cell>
          <cell r="G483" t="str">
            <v>00002001</v>
          </cell>
          <cell r="H483" t="str">
            <v>TRIM 2</v>
          </cell>
          <cell r="I483" t="str">
            <v>M01</v>
          </cell>
          <cell r="J483">
            <v>2</v>
          </cell>
          <cell r="K483" t="str">
            <v>CONTINENTAL</v>
          </cell>
          <cell r="L483" t="str">
            <v>G1</v>
          </cell>
        </row>
        <row r="484">
          <cell r="A484">
            <v>503</v>
          </cell>
          <cell r="B484" t="str">
            <v>93289377</v>
          </cell>
          <cell r="C484" t="str">
            <v>PARAF-CABE</v>
          </cell>
          <cell r="D484" t="str">
            <v>19138D-M1</v>
          </cell>
          <cell r="E484">
            <v>5000</v>
          </cell>
          <cell r="F484" t="str">
            <v>CEV</v>
          </cell>
          <cell r="G484" t="str">
            <v>00002001</v>
          </cell>
          <cell r="H484" t="str">
            <v>TRIM 3</v>
          </cell>
          <cell r="I484" t="str">
            <v>M01</v>
          </cell>
          <cell r="J484">
            <v>2</v>
          </cell>
          <cell r="K484" t="str">
            <v>CONTINENTAL</v>
          </cell>
          <cell r="L484" t="str">
            <v>G1</v>
          </cell>
        </row>
        <row r="485">
          <cell r="A485">
            <v>504</v>
          </cell>
          <cell r="B485" t="str">
            <v>93289377</v>
          </cell>
          <cell r="C485" t="str">
            <v>PARAF-CABE</v>
          </cell>
          <cell r="D485" t="str">
            <v>19142D-M1</v>
          </cell>
          <cell r="E485">
            <v>5000</v>
          </cell>
          <cell r="F485" t="str">
            <v>CEV</v>
          </cell>
          <cell r="G485" t="str">
            <v>00002001</v>
          </cell>
          <cell r="H485" t="str">
            <v>TRIM 3</v>
          </cell>
          <cell r="I485" t="str">
            <v>M01</v>
          </cell>
          <cell r="J485">
            <v>2</v>
          </cell>
          <cell r="K485" t="str">
            <v>CONTINENTAL</v>
          </cell>
          <cell r="L485" t="str">
            <v>G1</v>
          </cell>
        </row>
        <row r="486">
          <cell r="A486">
            <v>505</v>
          </cell>
          <cell r="B486" t="str">
            <v>93289377</v>
          </cell>
          <cell r="C486" t="str">
            <v>PARAF-CABE</v>
          </cell>
          <cell r="D486" t="str">
            <v>19155D-M1</v>
          </cell>
          <cell r="E486">
            <v>5000</v>
          </cell>
          <cell r="F486" t="str">
            <v>CEV</v>
          </cell>
          <cell r="G486" t="str">
            <v>00002001</v>
          </cell>
          <cell r="H486" t="str">
            <v>TRIM 3</v>
          </cell>
          <cell r="I486" t="str">
            <v>M01</v>
          </cell>
          <cell r="J486">
            <v>2</v>
          </cell>
          <cell r="K486" t="str">
            <v>CONTINENTAL</v>
          </cell>
          <cell r="L486" t="str">
            <v>G1</v>
          </cell>
        </row>
        <row r="487">
          <cell r="A487">
            <v>506</v>
          </cell>
          <cell r="B487" t="str">
            <v>93289377</v>
          </cell>
          <cell r="C487" t="str">
            <v>PARAF-CABE</v>
          </cell>
          <cell r="D487" t="str">
            <v>25524E-M2</v>
          </cell>
          <cell r="E487">
            <v>5000</v>
          </cell>
          <cell r="F487" t="str">
            <v>CEV</v>
          </cell>
          <cell r="G487" t="str">
            <v>00002001</v>
          </cell>
          <cell r="H487" t="str">
            <v>L.FINAL</v>
          </cell>
          <cell r="I487" t="str">
            <v>M01</v>
          </cell>
          <cell r="J487">
            <v>2</v>
          </cell>
          <cell r="K487" t="str">
            <v>CONTINENTAL</v>
          </cell>
          <cell r="L487" t="str">
            <v>G1</v>
          </cell>
        </row>
        <row r="488">
          <cell r="A488">
            <v>507</v>
          </cell>
          <cell r="B488">
            <v>93290251</v>
          </cell>
          <cell r="C488" t="str">
            <v>PARAFUSO</v>
          </cell>
          <cell r="D488" t="str">
            <v>25524E-M1</v>
          </cell>
          <cell r="E488">
            <v>2000</v>
          </cell>
          <cell r="F488" t="str">
            <v>CEV</v>
          </cell>
          <cell r="G488" t="str">
            <v>00002001</v>
          </cell>
          <cell r="H488" t="str">
            <v>L.FINAL</v>
          </cell>
          <cell r="I488" t="str">
            <v>M01</v>
          </cell>
          <cell r="J488">
            <v>2</v>
          </cell>
          <cell r="K488" t="str">
            <v>CONTINENTAL</v>
          </cell>
          <cell r="L488" t="str">
            <v>G1</v>
          </cell>
        </row>
        <row r="489">
          <cell r="A489">
            <v>508</v>
          </cell>
          <cell r="B489" t="str">
            <v>93290251</v>
          </cell>
          <cell r="C489" t="str">
            <v>PARAFUSO</v>
          </cell>
          <cell r="D489" t="str">
            <v>25525D-M1</v>
          </cell>
          <cell r="E489">
            <v>2000</v>
          </cell>
          <cell r="F489" t="str">
            <v>CEV</v>
          </cell>
          <cell r="G489" t="str">
            <v>00002001</v>
          </cell>
          <cell r="H489" t="str">
            <v>L.FINAL</v>
          </cell>
          <cell r="I489" t="str">
            <v>M01</v>
          </cell>
          <cell r="J489">
            <v>2</v>
          </cell>
          <cell r="K489" t="str">
            <v>CONTINENTAL</v>
          </cell>
          <cell r="L489" t="str">
            <v>G1</v>
          </cell>
        </row>
        <row r="490">
          <cell r="A490">
            <v>509</v>
          </cell>
          <cell r="B490" t="str">
            <v>93290287</v>
          </cell>
          <cell r="C490" t="str">
            <v>PF RETRATOR</v>
          </cell>
          <cell r="D490" t="str">
            <v>19114E-M2</v>
          </cell>
          <cell r="E490">
            <v>500</v>
          </cell>
          <cell r="F490" t="str">
            <v>CEV</v>
          </cell>
          <cell r="G490" t="str">
            <v>00002001</v>
          </cell>
          <cell r="H490" t="str">
            <v>TRIM 1</v>
          </cell>
          <cell r="I490" t="str">
            <v>M02</v>
          </cell>
          <cell r="J490">
            <v>4</v>
          </cell>
          <cell r="K490" t="str">
            <v>CONTINENTAL</v>
          </cell>
          <cell r="L490" t="str">
            <v>G1</v>
          </cell>
        </row>
        <row r="491">
          <cell r="A491">
            <v>510</v>
          </cell>
          <cell r="B491" t="str">
            <v>93290305</v>
          </cell>
          <cell r="C491" t="str">
            <v>PARAF. FX CINTO</v>
          </cell>
          <cell r="D491" t="str">
            <v>19116D-M2</v>
          </cell>
          <cell r="E491">
            <v>300</v>
          </cell>
          <cell r="F491" t="str">
            <v>CEV</v>
          </cell>
          <cell r="G491" t="str">
            <v>00002001</v>
          </cell>
          <cell r="H491" t="str">
            <v>TRIM 2</v>
          </cell>
          <cell r="I491" t="str">
            <v>M01</v>
          </cell>
          <cell r="J491">
            <v>2</v>
          </cell>
          <cell r="K491" t="str">
            <v>MAPRI</v>
          </cell>
          <cell r="L491" t="str">
            <v>G1</v>
          </cell>
        </row>
        <row r="492">
          <cell r="A492">
            <v>511</v>
          </cell>
          <cell r="B492" t="str">
            <v>93290305</v>
          </cell>
          <cell r="C492" t="str">
            <v>PARAF. FX CINTO</v>
          </cell>
          <cell r="D492" t="str">
            <v>19118E-M2</v>
          </cell>
          <cell r="E492">
            <v>300</v>
          </cell>
          <cell r="F492" t="str">
            <v>CEV</v>
          </cell>
          <cell r="G492" t="str">
            <v>00002001</v>
          </cell>
          <cell r="H492" t="str">
            <v>TRIM 2</v>
          </cell>
          <cell r="I492" t="str">
            <v>M01</v>
          </cell>
          <cell r="J492">
            <v>3</v>
          </cell>
          <cell r="K492" t="str">
            <v>MAPRI</v>
          </cell>
          <cell r="L492" t="str">
            <v>G1</v>
          </cell>
        </row>
        <row r="493">
          <cell r="A493">
            <v>512</v>
          </cell>
          <cell r="B493" t="str">
            <v>93290305</v>
          </cell>
          <cell r="C493" t="str">
            <v>PARAF. FX CINTO</v>
          </cell>
          <cell r="D493" t="str">
            <v>19121E-M2</v>
          </cell>
          <cell r="E493">
            <v>300</v>
          </cell>
          <cell r="F493" t="str">
            <v>CEV</v>
          </cell>
          <cell r="G493" t="str">
            <v>00002001</v>
          </cell>
          <cell r="H493" t="str">
            <v>TRIM 2</v>
          </cell>
          <cell r="I493" t="str">
            <v>M01</v>
          </cell>
          <cell r="J493">
            <v>2</v>
          </cell>
          <cell r="K493" t="str">
            <v>MAPRI</v>
          </cell>
          <cell r="L493" t="str">
            <v>G1</v>
          </cell>
        </row>
        <row r="494">
          <cell r="A494">
            <v>513</v>
          </cell>
          <cell r="B494" t="str">
            <v>93290305</v>
          </cell>
          <cell r="C494" t="str">
            <v>PARAF. FX CINTO</v>
          </cell>
          <cell r="D494" t="str">
            <v>19122D-M2</v>
          </cell>
          <cell r="E494">
            <v>300</v>
          </cell>
          <cell r="F494" t="str">
            <v>CEV</v>
          </cell>
          <cell r="G494" t="str">
            <v>00002001</v>
          </cell>
          <cell r="H494" t="str">
            <v>TRIM 2</v>
          </cell>
          <cell r="I494" t="str">
            <v>M01</v>
          </cell>
          <cell r="J494">
            <v>2</v>
          </cell>
          <cell r="K494" t="str">
            <v>MAPRI</v>
          </cell>
          <cell r="L494" t="str">
            <v>G1</v>
          </cell>
        </row>
        <row r="495">
          <cell r="A495">
            <v>514</v>
          </cell>
          <cell r="B495" t="str">
            <v>93290305</v>
          </cell>
          <cell r="C495" t="str">
            <v>PARAF. FX CINTO</v>
          </cell>
          <cell r="D495" t="str">
            <v>19148D-M1</v>
          </cell>
          <cell r="E495">
            <v>300</v>
          </cell>
          <cell r="F495" t="str">
            <v>CEV</v>
          </cell>
          <cell r="G495" t="str">
            <v>00002001</v>
          </cell>
          <cell r="H495" t="str">
            <v>TRIM 3</v>
          </cell>
          <cell r="I495" t="str">
            <v>M01</v>
          </cell>
          <cell r="J495">
            <v>2</v>
          </cell>
          <cell r="K495" t="str">
            <v>MAPRI</v>
          </cell>
          <cell r="L495" t="str">
            <v>G1</v>
          </cell>
        </row>
        <row r="496">
          <cell r="A496">
            <v>515</v>
          </cell>
          <cell r="B496" t="str">
            <v>93290305</v>
          </cell>
          <cell r="C496" t="str">
            <v>PARAF. FX CINTO</v>
          </cell>
          <cell r="D496" t="str">
            <v>19149D-M1</v>
          </cell>
          <cell r="E496">
            <v>300</v>
          </cell>
          <cell r="F496" t="str">
            <v>CEV</v>
          </cell>
          <cell r="G496" t="str">
            <v>00002001</v>
          </cell>
          <cell r="H496" t="str">
            <v>TRIM 3</v>
          </cell>
          <cell r="I496" t="str">
            <v>M01</v>
          </cell>
          <cell r="J496">
            <v>3</v>
          </cell>
          <cell r="K496" t="str">
            <v>MAPRI</v>
          </cell>
          <cell r="L496" t="str">
            <v>G1</v>
          </cell>
        </row>
        <row r="497">
          <cell r="A497">
            <v>516</v>
          </cell>
          <cell r="B497" t="str">
            <v>93290305</v>
          </cell>
          <cell r="C497" t="str">
            <v>PARAF. FX CINTO</v>
          </cell>
          <cell r="D497" t="str">
            <v>MINOMI-M1</v>
          </cell>
          <cell r="E497">
            <v>300</v>
          </cell>
          <cell r="F497" t="str">
            <v>CEV</v>
          </cell>
          <cell r="G497" t="str">
            <v>00002001</v>
          </cell>
          <cell r="H497" t="str">
            <v>MINOMI</v>
          </cell>
          <cell r="I497" t="str">
            <v>M01</v>
          </cell>
          <cell r="J497">
            <v>2</v>
          </cell>
          <cell r="K497" t="str">
            <v>MAPRI</v>
          </cell>
          <cell r="L497" t="str">
            <v>G1</v>
          </cell>
        </row>
        <row r="498">
          <cell r="A498">
            <v>517</v>
          </cell>
          <cell r="B498" t="str">
            <v>93290310</v>
          </cell>
          <cell r="C498" t="str">
            <v>PF FIX CINTO</v>
          </cell>
          <cell r="D498" t="str">
            <v>MINOMI-M3</v>
          </cell>
          <cell r="E498">
            <v>250</v>
          </cell>
          <cell r="F498" t="str">
            <v>CEV</v>
          </cell>
          <cell r="G498" t="str">
            <v>00002001</v>
          </cell>
          <cell r="H498" t="str">
            <v>MINOMI</v>
          </cell>
          <cell r="I498" t="str">
            <v>M03</v>
          </cell>
          <cell r="J498">
            <v>6</v>
          </cell>
          <cell r="K498" t="str">
            <v>CONTINENTAL</v>
          </cell>
          <cell r="L498" t="str">
            <v>G1</v>
          </cell>
        </row>
        <row r="499">
          <cell r="A499">
            <v>518</v>
          </cell>
          <cell r="B499" t="str">
            <v>93290363</v>
          </cell>
          <cell r="C499" t="str">
            <v>PF BRAÇO CTLE</v>
          </cell>
          <cell r="D499" t="str">
            <v>25214D-M1</v>
          </cell>
          <cell r="E499">
            <v>300</v>
          </cell>
          <cell r="F499" t="str">
            <v>CEV</v>
          </cell>
          <cell r="G499" t="str">
            <v>00002002</v>
          </cell>
          <cell r="H499" t="str">
            <v>AÉREA</v>
          </cell>
          <cell r="I499" t="str">
            <v>M01</v>
          </cell>
          <cell r="J499">
            <v>2</v>
          </cell>
          <cell r="K499" t="str">
            <v>METALAC</v>
          </cell>
          <cell r="L499" t="str">
            <v>G1</v>
          </cell>
        </row>
        <row r="500">
          <cell r="A500">
            <v>519</v>
          </cell>
          <cell r="B500" t="str">
            <v>93290363</v>
          </cell>
          <cell r="C500" t="str">
            <v>PF BRAÇO CTLE</v>
          </cell>
          <cell r="D500" t="str">
            <v>25215E-M1</v>
          </cell>
          <cell r="E500">
            <v>300</v>
          </cell>
          <cell r="F500" t="str">
            <v>CEV</v>
          </cell>
          <cell r="G500" t="str">
            <v>00002002</v>
          </cell>
          <cell r="H500" t="str">
            <v>AÉREA</v>
          </cell>
          <cell r="I500" t="str">
            <v>M01</v>
          </cell>
          <cell r="J500">
            <v>2</v>
          </cell>
          <cell r="K500" t="str">
            <v>METALAC</v>
          </cell>
          <cell r="L500" t="str">
            <v>G1</v>
          </cell>
        </row>
        <row r="501">
          <cell r="A501">
            <v>520</v>
          </cell>
          <cell r="B501" t="str">
            <v>93290371</v>
          </cell>
          <cell r="C501" t="str">
            <v>PF PINÇA FREI</v>
          </cell>
          <cell r="D501" t="str">
            <v>25204D-M1</v>
          </cell>
          <cell r="E501">
            <v>504</v>
          </cell>
          <cell r="F501" t="str">
            <v>CEV</v>
          </cell>
          <cell r="G501" t="str">
            <v>00002001</v>
          </cell>
          <cell r="H501" t="str">
            <v>AÉREA</v>
          </cell>
          <cell r="I501" t="str">
            <v>M01</v>
          </cell>
          <cell r="J501">
            <v>2</v>
          </cell>
          <cell r="K501" t="str">
            <v>METALAC</v>
          </cell>
          <cell r="L501" t="str">
            <v>G1</v>
          </cell>
        </row>
        <row r="502">
          <cell r="A502">
            <v>521</v>
          </cell>
          <cell r="B502" t="str">
            <v>93290371</v>
          </cell>
          <cell r="C502" t="str">
            <v>PF PINÇA FREI</v>
          </cell>
          <cell r="D502" t="str">
            <v>25204E-M1</v>
          </cell>
          <cell r="E502">
            <v>504</v>
          </cell>
          <cell r="F502" t="str">
            <v>CEV</v>
          </cell>
          <cell r="G502" t="str">
            <v>00002001</v>
          </cell>
          <cell r="H502" t="str">
            <v>AÉREA</v>
          </cell>
          <cell r="I502" t="str">
            <v>M01</v>
          </cell>
          <cell r="J502">
            <v>2</v>
          </cell>
          <cell r="K502" t="str">
            <v>METALAC</v>
          </cell>
          <cell r="L502" t="str">
            <v>G1</v>
          </cell>
        </row>
        <row r="503">
          <cell r="A503">
            <v>522</v>
          </cell>
          <cell r="B503" t="str">
            <v>93290373</v>
          </cell>
          <cell r="C503" t="str">
            <v>PF SUPERIOR GARGALO</v>
          </cell>
          <cell r="D503" t="str">
            <v>19121E-M2</v>
          </cell>
          <cell r="E503">
            <v>1000</v>
          </cell>
          <cell r="F503" t="str">
            <v>CEV</v>
          </cell>
          <cell r="G503" t="str">
            <v>0KLT3214</v>
          </cell>
          <cell r="H503" t="str">
            <v>TRIM 2</v>
          </cell>
          <cell r="I503" t="str">
            <v>M01</v>
          </cell>
          <cell r="J503">
            <v>2</v>
          </cell>
          <cell r="K503" t="str">
            <v>CONTINENTAL</v>
          </cell>
          <cell r="L503" t="str">
            <v>G1</v>
          </cell>
        </row>
        <row r="504">
          <cell r="A504">
            <v>523</v>
          </cell>
          <cell r="B504" t="str">
            <v>93290373</v>
          </cell>
          <cell r="C504" t="str">
            <v>PF ATUADOR FECH TPA TRAS</v>
          </cell>
          <cell r="D504" t="str">
            <v>25208E-M2</v>
          </cell>
          <cell r="E504">
            <v>1000</v>
          </cell>
          <cell r="F504" t="str">
            <v>CEV</v>
          </cell>
          <cell r="G504" t="str">
            <v>0KLT3214</v>
          </cell>
          <cell r="H504" t="str">
            <v>AÉREA</v>
          </cell>
          <cell r="I504" t="str">
            <v>M01</v>
          </cell>
          <cell r="J504">
            <v>2</v>
          </cell>
          <cell r="K504" t="str">
            <v>CONTINENTAL</v>
          </cell>
          <cell r="L504" t="str">
            <v>G1</v>
          </cell>
        </row>
        <row r="505">
          <cell r="A505">
            <v>524</v>
          </cell>
          <cell r="B505" t="str">
            <v>93290373</v>
          </cell>
          <cell r="C505" t="str">
            <v>PF SUPERIOR GARGALO</v>
          </cell>
          <cell r="D505" t="str">
            <v>25502D-M1</v>
          </cell>
          <cell r="E505">
            <v>3000</v>
          </cell>
          <cell r="F505" t="str">
            <v>CEV</v>
          </cell>
          <cell r="G505" t="str">
            <v>00002001</v>
          </cell>
          <cell r="H505" t="str">
            <v>L.FINAL</v>
          </cell>
          <cell r="I505" t="str">
            <v>M01</v>
          </cell>
          <cell r="J505">
            <v>2</v>
          </cell>
          <cell r="K505" t="str">
            <v>CONTINENTAL</v>
          </cell>
          <cell r="L505" t="str">
            <v>G1</v>
          </cell>
        </row>
        <row r="506">
          <cell r="A506">
            <v>525</v>
          </cell>
          <cell r="B506" t="str">
            <v>93290377</v>
          </cell>
          <cell r="C506" t="str">
            <v>BOLT HEX ST4</v>
          </cell>
          <cell r="D506" t="str">
            <v>19153D-M1</v>
          </cell>
          <cell r="E506">
            <v>5000</v>
          </cell>
          <cell r="F506" t="str">
            <v>CEV</v>
          </cell>
          <cell r="G506" t="str">
            <v>00002001</v>
          </cell>
          <cell r="H506" t="str">
            <v>TRIM 3</v>
          </cell>
          <cell r="I506" t="str">
            <v>M01</v>
          </cell>
          <cell r="J506">
            <v>2</v>
          </cell>
          <cell r="K506" t="str">
            <v>CONTINENTAL</v>
          </cell>
          <cell r="L506" t="str">
            <v>G1</v>
          </cell>
        </row>
        <row r="507">
          <cell r="A507">
            <v>526</v>
          </cell>
          <cell r="B507" t="str">
            <v>93290377</v>
          </cell>
          <cell r="C507" t="str">
            <v>BOLT HEX ST4</v>
          </cell>
          <cell r="D507" t="str">
            <v>19157D-M1</v>
          </cell>
          <cell r="E507">
            <v>5000</v>
          </cell>
          <cell r="F507" t="str">
            <v>CEV</v>
          </cell>
          <cell r="G507" t="str">
            <v>00002001</v>
          </cell>
          <cell r="H507" t="str">
            <v>TRIM 3</v>
          </cell>
          <cell r="I507" t="str">
            <v>M01</v>
          </cell>
          <cell r="J507">
            <v>2</v>
          </cell>
          <cell r="K507" t="str">
            <v>CONTINENTAL</v>
          </cell>
          <cell r="L507" t="str">
            <v>G1</v>
          </cell>
        </row>
        <row r="508">
          <cell r="A508">
            <v>527</v>
          </cell>
          <cell r="B508" t="str">
            <v>93290404</v>
          </cell>
          <cell r="C508" t="str">
            <v>ETQ IDENT PLANTA - CNPJ</v>
          </cell>
          <cell r="D508" t="str">
            <v>19124E-M2</v>
          </cell>
          <cell r="E508">
            <v>1000</v>
          </cell>
          <cell r="F508" t="str">
            <v>CEV</v>
          </cell>
          <cell r="G508" t="str">
            <v>00002001</v>
          </cell>
          <cell r="H508" t="str">
            <v>TRIM 2</v>
          </cell>
          <cell r="I508" t="str">
            <v>M01</v>
          </cell>
          <cell r="J508">
            <v>2</v>
          </cell>
          <cell r="K508" t="str">
            <v>JL</v>
          </cell>
          <cell r="L508" t="str">
            <v>G1</v>
          </cell>
        </row>
        <row r="509">
          <cell r="A509">
            <v>528</v>
          </cell>
          <cell r="B509" t="str">
            <v>93290404</v>
          </cell>
          <cell r="C509" t="str">
            <v>ETQ IDENT PLANTA - CNPJ</v>
          </cell>
          <cell r="D509" t="str">
            <v>19138D-M1</v>
          </cell>
          <cell r="E509">
            <v>1000</v>
          </cell>
          <cell r="F509" t="str">
            <v>CEV</v>
          </cell>
          <cell r="G509" t="str">
            <v>00002001</v>
          </cell>
          <cell r="H509" t="str">
            <v>TRIM 3</v>
          </cell>
          <cell r="I509" t="str">
            <v>M01</v>
          </cell>
          <cell r="J509">
            <v>2</v>
          </cell>
          <cell r="K509" t="str">
            <v>JL</v>
          </cell>
          <cell r="L509" t="str">
            <v>G1</v>
          </cell>
        </row>
        <row r="510">
          <cell r="A510">
            <v>529</v>
          </cell>
          <cell r="B510" t="str">
            <v>93290404</v>
          </cell>
          <cell r="C510" t="str">
            <v>ETQ IDENT PLANTA - CNPJ</v>
          </cell>
          <cell r="D510" t="str">
            <v>25209E-M1</v>
          </cell>
          <cell r="E510">
            <v>1000</v>
          </cell>
          <cell r="F510" t="str">
            <v>CEV</v>
          </cell>
          <cell r="G510" t="str">
            <v>00002001</v>
          </cell>
          <cell r="H510" t="str">
            <v>AÉREA</v>
          </cell>
          <cell r="I510" t="str">
            <v>M01</v>
          </cell>
          <cell r="J510">
            <v>2</v>
          </cell>
          <cell r="K510" t="str">
            <v>JL</v>
          </cell>
          <cell r="L510" t="str">
            <v>G1</v>
          </cell>
        </row>
        <row r="511">
          <cell r="A511">
            <v>530</v>
          </cell>
          <cell r="B511" t="str">
            <v>93290404</v>
          </cell>
          <cell r="C511" t="str">
            <v>PARAF. CAB</v>
          </cell>
          <cell r="D511" t="str">
            <v>19124E-M2</v>
          </cell>
          <cell r="E511">
            <v>700</v>
          </cell>
          <cell r="F511" t="str">
            <v>CEV</v>
          </cell>
          <cell r="G511" t="str">
            <v>00002001</v>
          </cell>
          <cell r="H511" t="str">
            <v>TRIM 2</v>
          </cell>
          <cell r="I511" t="str">
            <v>M01</v>
          </cell>
          <cell r="J511">
            <v>3</v>
          </cell>
          <cell r="K511" t="str">
            <v>LIPOS</v>
          </cell>
          <cell r="L511" t="str">
            <v>G1</v>
          </cell>
        </row>
        <row r="512">
          <cell r="A512">
            <v>531</v>
          </cell>
          <cell r="B512" t="str">
            <v>93290627</v>
          </cell>
          <cell r="C512" t="str">
            <v>PARAF. CAB</v>
          </cell>
          <cell r="D512" t="str">
            <v>19135D-M1</v>
          </cell>
          <cell r="E512">
            <v>700</v>
          </cell>
          <cell r="F512" t="str">
            <v>CEV</v>
          </cell>
          <cell r="G512" t="str">
            <v>00002001</v>
          </cell>
          <cell r="H512" t="str">
            <v>TRIM 3</v>
          </cell>
          <cell r="I512" t="str">
            <v>M01</v>
          </cell>
          <cell r="J512">
            <v>3</v>
          </cell>
          <cell r="K512" t="str">
            <v>LIPOS</v>
          </cell>
          <cell r="L512" t="str">
            <v>G1</v>
          </cell>
        </row>
        <row r="513">
          <cell r="A513">
            <v>532</v>
          </cell>
          <cell r="B513" t="str">
            <v>93290890</v>
          </cell>
          <cell r="C513" t="str">
            <v>BUCHA BAR EST</v>
          </cell>
          <cell r="D513" t="str">
            <v>25214D-M1</v>
          </cell>
          <cell r="E513">
            <v>90</v>
          </cell>
          <cell r="F513" t="str">
            <v>CEV</v>
          </cell>
          <cell r="G513" t="str">
            <v>00002002</v>
          </cell>
          <cell r="H513" t="str">
            <v>AÉREA</v>
          </cell>
          <cell r="I513" t="str">
            <v>M01</v>
          </cell>
          <cell r="J513">
            <v>3</v>
          </cell>
          <cell r="K513" t="str">
            <v>NEOBOR</v>
          </cell>
          <cell r="L513" t="str">
            <v>G1</v>
          </cell>
        </row>
        <row r="514">
          <cell r="A514">
            <v>533</v>
          </cell>
          <cell r="B514" t="str">
            <v>93290890</v>
          </cell>
          <cell r="C514" t="str">
            <v>BUCHA BAR EST</v>
          </cell>
          <cell r="D514" t="str">
            <v>25215E-M2</v>
          </cell>
          <cell r="E514">
            <v>90</v>
          </cell>
          <cell r="F514" t="str">
            <v>CEV</v>
          </cell>
          <cell r="G514" t="str">
            <v>00002002</v>
          </cell>
          <cell r="H514" t="str">
            <v>AÉREA</v>
          </cell>
          <cell r="I514" t="str">
            <v>M01</v>
          </cell>
          <cell r="J514">
            <v>3</v>
          </cell>
          <cell r="K514" t="str">
            <v>NEOBOR</v>
          </cell>
          <cell r="L514" t="str">
            <v>G1</v>
          </cell>
        </row>
        <row r="515">
          <cell r="A515">
            <v>534</v>
          </cell>
          <cell r="B515" t="str">
            <v>93294353</v>
          </cell>
          <cell r="C515" t="str">
            <v>PF FIX STRIKE</v>
          </cell>
          <cell r="D515" t="str">
            <v>19123E-M2</v>
          </cell>
          <cell r="E515">
            <v>1500</v>
          </cell>
          <cell r="F515" t="str">
            <v>CEV</v>
          </cell>
          <cell r="G515" t="str">
            <v>00002001</v>
          </cell>
          <cell r="H515" t="str">
            <v>TRIM 2</v>
          </cell>
          <cell r="I515" t="str">
            <v>M01</v>
          </cell>
          <cell r="J515">
            <v>2</v>
          </cell>
          <cell r="K515" t="str">
            <v>CONTINENTAL</v>
          </cell>
          <cell r="L515" t="str">
            <v>G1</v>
          </cell>
        </row>
        <row r="516">
          <cell r="A516">
            <v>535</v>
          </cell>
          <cell r="B516" t="str">
            <v>93294353</v>
          </cell>
          <cell r="C516" t="str">
            <v>PF FIX STRIKE</v>
          </cell>
          <cell r="D516" t="str">
            <v>25223D-M1</v>
          </cell>
          <cell r="E516">
            <v>1500</v>
          </cell>
          <cell r="F516" t="str">
            <v>CEV</v>
          </cell>
          <cell r="G516" t="str">
            <v>00002001</v>
          </cell>
          <cell r="H516" t="str">
            <v>AÉREA</v>
          </cell>
          <cell r="I516" t="str">
            <v>M01</v>
          </cell>
          <cell r="J516" t="str">
            <v>2</v>
          </cell>
          <cell r="K516" t="str">
            <v>CONTINENTAL</v>
          </cell>
          <cell r="L516" t="str">
            <v>G1</v>
          </cell>
        </row>
        <row r="517">
          <cell r="A517">
            <v>536</v>
          </cell>
          <cell r="B517" t="str">
            <v>93294353</v>
          </cell>
          <cell r="C517" t="str">
            <v>PF FIX STRIKE</v>
          </cell>
          <cell r="D517" t="str">
            <v>25223E-M1</v>
          </cell>
          <cell r="E517">
            <v>1500</v>
          </cell>
          <cell r="F517" t="str">
            <v>CEV</v>
          </cell>
          <cell r="G517" t="str">
            <v>00002001</v>
          </cell>
          <cell r="H517" t="str">
            <v>AÉREA</v>
          </cell>
          <cell r="I517" t="str">
            <v>M01</v>
          </cell>
          <cell r="J517">
            <v>2</v>
          </cell>
          <cell r="K517" t="str">
            <v>CONTINENTAL</v>
          </cell>
          <cell r="L517" t="str">
            <v>G1</v>
          </cell>
        </row>
        <row r="518">
          <cell r="A518">
            <v>537</v>
          </cell>
          <cell r="B518" t="str">
            <v>93294370</v>
          </cell>
          <cell r="C518" t="str">
            <v>PF MOTOR</v>
          </cell>
          <cell r="D518" t="str">
            <v>25204E-M1</v>
          </cell>
          <cell r="E518">
            <v>350</v>
          </cell>
          <cell r="F518" t="str">
            <v>CEV</v>
          </cell>
          <cell r="G518" t="str">
            <v>00002001</v>
          </cell>
          <cell r="H518" t="str">
            <v>AÉREA</v>
          </cell>
          <cell r="I518" t="str">
            <v>M01</v>
          </cell>
          <cell r="J518">
            <v>3</v>
          </cell>
          <cell r="K518" t="str">
            <v>METALAC</v>
          </cell>
          <cell r="L518" t="str">
            <v>G1</v>
          </cell>
        </row>
        <row r="519">
          <cell r="A519">
            <v>538</v>
          </cell>
          <cell r="B519" t="str">
            <v>93294370</v>
          </cell>
          <cell r="C519" t="str">
            <v>PF MOTOR</v>
          </cell>
          <cell r="D519" t="str">
            <v>25304D-M1</v>
          </cell>
          <cell r="E519">
            <v>350</v>
          </cell>
          <cell r="F519" t="str">
            <v>CEV</v>
          </cell>
          <cell r="G519" t="str">
            <v>00002001</v>
          </cell>
          <cell r="H519" t="str">
            <v>AÉREA</v>
          </cell>
          <cell r="I519" t="str">
            <v>M01</v>
          </cell>
          <cell r="J519">
            <v>3</v>
          </cell>
          <cell r="K519" t="str">
            <v>METALAC</v>
          </cell>
          <cell r="L519" t="str">
            <v>G1</v>
          </cell>
        </row>
        <row r="520">
          <cell r="A520">
            <v>539</v>
          </cell>
          <cell r="B520" t="str">
            <v>93294412</v>
          </cell>
          <cell r="C520" t="str">
            <v>PF HASTE TENS</v>
          </cell>
          <cell r="D520" t="str">
            <v>25215E-M2</v>
          </cell>
          <cell r="E520">
            <v>200</v>
          </cell>
          <cell r="F520" t="str">
            <v>CEV</v>
          </cell>
          <cell r="G520" t="str">
            <v>00002002</v>
          </cell>
          <cell r="H520" t="str">
            <v>AÉREA</v>
          </cell>
          <cell r="I520" t="str">
            <v>M02</v>
          </cell>
          <cell r="J520">
            <v>5</v>
          </cell>
          <cell r="K520" t="str">
            <v>FIBAM</v>
          </cell>
          <cell r="L520" t="str">
            <v>G1</v>
          </cell>
        </row>
        <row r="521">
          <cell r="A521">
            <v>540</v>
          </cell>
          <cell r="B521" t="str">
            <v>93294500</v>
          </cell>
          <cell r="C521" t="str">
            <v>PF BCO DIANT</v>
          </cell>
          <cell r="D521" t="str">
            <v>19153D-M1</v>
          </cell>
          <cell r="E521">
            <v>1000</v>
          </cell>
          <cell r="F521" t="str">
            <v>CEV</v>
          </cell>
          <cell r="G521" t="str">
            <v>00002001</v>
          </cell>
          <cell r="H521" t="str">
            <v>TRIM 3</v>
          </cell>
          <cell r="I521" t="str">
            <v>M01</v>
          </cell>
          <cell r="J521">
            <v>2</v>
          </cell>
          <cell r="K521" t="str">
            <v>CONTINENTAL PARAFUSO</v>
          </cell>
          <cell r="L521" t="str">
            <v>G1</v>
          </cell>
        </row>
        <row r="522">
          <cell r="A522">
            <v>541</v>
          </cell>
          <cell r="B522" t="str">
            <v>93294500</v>
          </cell>
          <cell r="C522" t="str">
            <v>PF BCO DIANT</v>
          </cell>
          <cell r="D522" t="str">
            <v>19154D-M1</v>
          </cell>
          <cell r="E522">
            <v>1000</v>
          </cell>
          <cell r="F522" t="str">
            <v>CEV</v>
          </cell>
          <cell r="G522" t="str">
            <v>00002001</v>
          </cell>
          <cell r="H522" t="str">
            <v>TRIM 3</v>
          </cell>
          <cell r="I522" t="str">
            <v>M01</v>
          </cell>
          <cell r="J522">
            <v>2</v>
          </cell>
          <cell r="K522" t="str">
            <v>CONTINENTAL PARAFUSO</v>
          </cell>
          <cell r="L522" t="str">
            <v>G1</v>
          </cell>
        </row>
        <row r="523">
          <cell r="A523">
            <v>542</v>
          </cell>
          <cell r="B523" t="str">
            <v>93294652</v>
          </cell>
          <cell r="C523" t="str">
            <v>PORCA</v>
          </cell>
          <cell r="D523" t="str">
            <v>19118E-M2</v>
          </cell>
          <cell r="E523">
            <v>5000</v>
          </cell>
          <cell r="F523" t="str">
            <v>CEV</v>
          </cell>
          <cell r="G523" t="str">
            <v>00002001</v>
          </cell>
          <cell r="H523" t="str">
            <v>TRIM 2</v>
          </cell>
          <cell r="I523" t="str">
            <v>M01</v>
          </cell>
          <cell r="J523">
            <v>2</v>
          </cell>
          <cell r="K523" t="str">
            <v>NEUMAYER TEK</v>
          </cell>
          <cell r="L523" t="str">
            <v>G1</v>
          </cell>
        </row>
        <row r="524">
          <cell r="A524">
            <v>543</v>
          </cell>
          <cell r="B524" t="str">
            <v>93294715</v>
          </cell>
          <cell r="C524" t="str">
            <v>PARAFUSO C</v>
          </cell>
          <cell r="D524" t="str">
            <v>19135D-M1</v>
          </cell>
          <cell r="E524">
            <v>800</v>
          </cell>
          <cell r="F524" t="str">
            <v>CEV</v>
          </cell>
          <cell r="G524" t="str">
            <v>00002001</v>
          </cell>
          <cell r="H524" t="str">
            <v>TRIM 3</v>
          </cell>
          <cell r="I524" t="str">
            <v>M01</v>
          </cell>
          <cell r="J524">
            <v>2</v>
          </cell>
          <cell r="K524" t="str">
            <v>LIPOS</v>
          </cell>
          <cell r="L524" t="str">
            <v>G1</v>
          </cell>
        </row>
        <row r="525">
          <cell r="A525">
            <v>544</v>
          </cell>
          <cell r="B525" t="str">
            <v>93294715</v>
          </cell>
          <cell r="C525" t="str">
            <v>ARRUELA BCO</v>
          </cell>
          <cell r="D525" t="str">
            <v>19153D-M1</v>
          </cell>
          <cell r="E525">
            <v>4000</v>
          </cell>
          <cell r="F525" t="str">
            <v>CEV</v>
          </cell>
          <cell r="G525" t="str">
            <v>00002001</v>
          </cell>
          <cell r="H525" t="str">
            <v>TRIM 3</v>
          </cell>
          <cell r="I525" t="str">
            <v>M01</v>
          </cell>
          <cell r="J525">
            <v>2</v>
          </cell>
          <cell r="K525" t="str">
            <v>FANANDRI</v>
          </cell>
          <cell r="L525" t="str">
            <v>G1</v>
          </cell>
        </row>
        <row r="526">
          <cell r="A526">
            <v>545</v>
          </cell>
          <cell r="B526" t="str">
            <v>93295402</v>
          </cell>
          <cell r="C526" t="str">
            <v>ARRUELA BCO</v>
          </cell>
          <cell r="D526" t="str">
            <v>19154D-M1</v>
          </cell>
          <cell r="E526">
            <v>4000</v>
          </cell>
          <cell r="F526" t="str">
            <v>CEV</v>
          </cell>
          <cell r="G526" t="str">
            <v>00002001</v>
          </cell>
          <cell r="H526" t="str">
            <v>TRIM 3</v>
          </cell>
          <cell r="I526" t="str">
            <v>M01</v>
          </cell>
          <cell r="J526">
            <v>2</v>
          </cell>
          <cell r="K526" t="str">
            <v>FANANDRI</v>
          </cell>
          <cell r="L526" t="str">
            <v>G1</v>
          </cell>
        </row>
        <row r="527">
          <cell r="A527">
            <v>546</v>
          </cell>
          <cell r="B527" t="str">
            <v>93296480</v>
          </cell>
          <cell r="C527" t="str">
            <v>PF RESERV DHI</v>
          </cell>
          <cell r="D527" t="str">
            <v>19142D-M1</v>
          </cell>
          <cell r="E527">
            <v>1000</v>
          </cell>
          <cell r="F527" t="str">
            <v>CEV</v>
          </cell>
          <cell r="G527" t="str">
            <v>00002001</v>
          </cell>
          <cell r="H527" t="str">
            <v>TRIM 2</v>
          </cell>
          <cell r="I527" t="str">
            <v>M01</v>
          </cell>
          <cell r="J527">
            <v>2</v>
          </cell>
          <cell r="K527" t="str">
            <v>CONTINENTAL</v>
          </cell>
          <cell r="L527" t="str">
            <v>G1</v>
          </cell>
        </row>
        <row r="528">
          <cell r="A528">
            <v>547</v>
          </cell>
          <cell r="B528" t="str">
            <v>93296480</v>
          </cell>
          <cell r="C528" t="str">
            <v>PF RESERV DHI</v>
          </cell>
          <cell r="D528" t="str">
            <v>25201E-M1</v>
          </cell>
          <cell r="E528">
            <v>1000</v>
          </cell>
          <cell r="F528" t="str">
            <v>CEV</v>
          </cell>
          <cell r="G528" t="str">
            <v>00002001</v>
          </cell>
          <cell r="H528" t="str">
            <v>AÉREA</v>
          </cell>
          <cell r="I528" t="str">
            <v>M01</v>
          </cell>
          <cell r="J528">
            <v>2</v>
          </cell>
          <cell r="K528" t="str">
            <v>CONTINENTAL</v>
          </cell>
          <cell r="L528" t="str">
            <v>G1</v>
          </cell>
        </row>
        <row r="529">
          <cell r="A529">
            <v>548</v>
          </cell>
          <cell r="B529" t="str">
            <v>93296480</v>
          </cell>
          <cell r="C529" t="str">
            <v>PF RESERV DHI</v>
          </cell>
          <cell r="D529" t="str">
            <v>25519E-M2</v>
          </cell>
          <cell r="E529">
            <v>1000</v>
          </cell>
          <cell r="F529" t="str">
            <v>CEV</v>
          </cell>
          <cell r="G529" t="str">
            <v>00002001</v>
          </cell>
          <cell r="H529" t="str">
            <v>L.FINAL</v>
          </cell>
          <cell r="I529" t="str">
            <v>M01</v>
          </cell>
          <cell r="J529">
            <v>2</v>
          </cell>
          <cell r="K529" t="str">
            <v>CONTINENTAL</v>
          </cell>
          <cell r="L529" t="str">
            <v>G1</v>
          </cell>
        </row>
        <row r="530">
          <cell r="A530">
            <v>550</v>
          </cell>
          <cell r="B530" t="str">
            <v>93298873</v>
          </cell>
          <cell r="C530" t="str">
            <v>ARRUELA PR</v>
          </cell>
          <cell r="D530" t="str">
            <v>MINOMI-M3</v>
          </cell>
          <cell r="E530">
            <v>2500</v>
          </cell>
          <cell r="F530" t="str">
            <v>CEV</v>
          </cell>
          <cell r="G530" t="str">
            <v>00002001</v>
          </cell>
          <cell r="H530" t="str">
            <v>MINOMI</v>
          </cell>
          <cell r="I530" t="str">
            <v>M03</v>
          </cell>
          <cell r="J530">
            <v>1</v>
          </cell>
          <cell r="K530" t="str">
            <v>ETAR SRL</v>
          </cell>
          <cell r="L530" t="str">
            <v>G1</v>
          </cell>
        </row>
        <row r="531">
          <cell r="A531">
            <v>551</v>
          </cell>
          <cell r="B531" t="str">
            <v>93298879</v>
          </cell>
          <cell r="C531" t="str">
            <v>PARAFUSO PLACA</v>
          </cell>
          <cell r="D531" t="str">
            <v>SEQ.DT-BP</v>
          </cell>
          <cell r="E531">
            <v>3000</v>
          </cell>
          <cell r="F531" t="str">
            <v>CEV</v>
          </cell>
          <cell r="G531" t="str">
            <v>00002001</v>
          </cell>
          <cell r="H531" t="str">
            <v>BUMPER</v>
          </cell>
          <cell r="I531" t="str">
            <v>BP1</v>
          </cell>
          <cell r="J531">
            <v>2</v>
          </cell>
          <cell r="K531" t="str">
            <v>LIPOS</v>
          </cell>
          <cell r="L531" t="str">
            <v>KK</v>
          </cell>
        </row>
        <row r="532">
          <cell r="A532">
            <v>552</v>
          </cell>
          <cell r="B532" t="str">
            <v>93298879</v>
          </cell>
          <cell r="C532" t="str">
            <v>PARAFUSO PLACA</v>
          </cell>
          <cell r="D532" t="str">
            <v>SEQ.TR-BP</v>
          </cell>
          <cell r="E532">
            <v>3000</v>
          </cell>
          <cell r="F532" t="str">
            <v>CEV</v>
          </cell>
          <cell r="G532" t="str">
            <v>00002001</v>
          </cell>
          <cell r="H532" t="str">
            <v>BUMPER</v>
          </cell>
          <cell r="I532" t="str">
            <v>BP1</v>
          </cell>
          <cell r="J532">
            <v>2</v>
          </cell>
          <cell r="K532" t="str">
            <v>LIPOS</v>
          </cell>
          <cell r="L532" t="str">
            <v>KK</v>
          </cell>
        </row>
        <row r="533">
          <cell r="A533">
            <v>553</v>
          </cell>
          <cell r="B533" t="str">
            <v>93298886</v>
          </cell>
          <cell r="C533" t="str">
            <v>PARAF.CAB</v>
          </cell>
          <cell r="D533" t="str">
            <v>25223D-M1</v>
          </cell>
          <cell r="E533">
            <v>2500</v>
          </cell>
          <cell r="F533" t="str">
            <v>CEV</v>
          </cell>
          <cell r="G533" t="str">
            <v>00002001</v>
          </cell>
          <cell r="H533" t="str">
            <v>AÉREA</v>
          </cell>
          <cell r="I533" t="str">
            <v>M01</v>
          </cell>
          <cell r="J533">
            <v>1</v>
          </cell>
          <cell r="K533" t="str">
            <v>CONTINENTAL</v>
          </cell>
          <cell r="L533" t="str">
            <v>G1</v>
          </cell>
        </row>
        <row r="534">
          <cell r="A534">
            <v>554</v>
          </cell>
          <cell r="B534" t="str">
            <v>93298886</v>
          </cell>
          <cell r="C534" t="str">
            <v>PARAF.CAB</v>
          </cell>
          <cell r="D534" t="str">
            <v>25223E-M1</v>
          </cell>
          <cell r="E534">
            <v>2500</v>
          </cell>
          <cell r="F534" t="str">
            <v>CEV</v>
          </cell>
          <cell r="G534" t="str">
            <v>00002001</v>
          </cell>
          <cell r="H534" t="str">
            <v>AÉREA</v>
          </cell>
          <cell r="I534" t="str">
            <v>M01</v>
          </cell>
          <cell r="J534">
            <v>2</v>
          </cell>
          <cell r="K534" t="str">
            <v>CONTINENTAL</v>
          </cell>
          <cell r="L534" t="str">
            <v>G1</v>
          </cell>
        </row>
        <row r="535">
          <cell r="A535">
            <v>555</v>
          </cell>
          <cell r="B535" t="str">
            <v>93298892</v>
          </cell>
          <cell r="C535" t="str">
            <v>PARAF. CAB</v>
          </cell>
          <cell r="D535" t="str">
            <v>19133E-M2</v>
          </cell>
          <cell r="E535">
            <v>1500</v>
          </cell>
          <cell r="F535" t="str">
            <v>CEV</v>
          </cell>
          <cell r="G535" t="str">
            <v>00002001</v>
          </cell>
          <cell r="H535" t="str">
            <v>TRIM 2</v>
          </cell>
          <cell r="I535" t="str">
            <v>M01</v>
          </cell>
          <cell r="J535">
            <v>2</v>
          </cell>
          <cell r="K535" t="str">
            <v>CONTINENTAL</v>
          </cell>
          <cell r="L535" t="str">
            <v>G1</v>
          </cell>
        </row>
        <row r="536">
          <cell r="A536">
            <v>556</v>
          </cell>
          <cell r="B536" t="str">
            <v>93298892</v>
          </cell>
          <cell r="C536" t="str">
            <v>PARAF. CAB</v>
          </cell>
          <cell r="D536" t="str">
            <v>19135D-M1</v>
          </cell>
          <cell r="E536">
            <v>1500</v>
          </cell>
          <cell r="F536" t="str">
            <v>CEV</v>
          </cell>
          <cell r="G536" t="str">
            <v>00002001</v>
          </cell>
          <cell r="H536" t="str">
            <v>TRIM 3</v>
          </cell>
          <cell r="I536" t="str">
            <v>M01</v>
          </cell>
          <cell r="J536">
            <v>2</v>
          </cell>
          <cell r="K536" t="str">
            <v>CONTINENTAL</v>
          </cell>
          <cell r="L536" t="str">
            <v>G1</v>
          </cell>
        </row>
        <row r="537">
          <cell r="A537">
            <v>557</v>
          </cell>
          <cell r="B537" t="str">
            <v>93298899</v>
          </cell>
          <cell r="C537" t="str">
            <v>PF EXTINTOR INCENDIO</v>
          </cell>
          <cell r="D537" t="str">
            <v>19157D-M1</v>
          </cell>
          <cell r="E537">
            <v>2500</v>
          </cell>
          <cell r="F537" t="str">
            <v>CEV</v>
          </cell>
          <cell r="G537" t="str">
            <v>00002001</v>
          </cell>
          <cell r="H537" t="str">
            <v>TRIM 3</v>
          </cell>
          <cell r="I537" t="str">
            <v>M01</v>
          </cell>
          <cell r="J537">
            <v>2</v>
          </cell>
          <cell r="K537" t="str">
            <v>ACUMENT BRAS</v>
          </cell>
          <cell r="L537" t="str">
            <v>G1</v>
          </cell>
        </row>
        <row r="538">
          <cell r="A538">
            <v>558</v>
          </cell>
          <cell r="B538" t="str">
            <v>93298933</v>
          </cell>
          <cell r="C538" t="str">
            <v>PARAF CAB</v>
          </cell>
          <cell r="D538" t="str">
            <v>19114D-M2</v>
          </cell>
          <cell r="E538">
            <v>2500</v>
          </cell>
          <cell r="F538" t="str">
            <v>CEV</v>
          </cell>
          <cell r="G538" t="str">
            <v>00002001</v>
          </cell>
          <cell r="H538" t="str">
            <v>TRIM 1</v>
          </cell>
          <cell r="I538" t="str">
            <v>M01</v>
          </cell>
          <cell r="J538">
            <v>2</v>
          </cell>
          <cell r="K538" t="str">
            <v>LIPOS</v>
          </cell>
          <cell r="L538" t="str">
            <v>G1</v>
          </cell>
        </row>
        <row r="539">
          <cell r="A539">
            <v>559</v>
          </cell>
          <cell r="B539" t="str">
            <v>93298933</v>
          </cell>
          <cell r="C539" t="str">
            <v>PARAF CAB</v>
          </cell>
          <cell r="D539" t="str">
            <v>19114E-M2</v>
          </cell>
          <cell r="E539">
            <v>2500</v>
          </cell>
          <cell r="F539" t="str">
            <v>CEV</v>
          </cell>
          <cell r="G539" t="str">
            <v>00002001</v>
          </cell>
          <cell r="H539" t="str">
            <v>TRIM 1</v>
          </cell>
          <cell r="I539" t="str">
            <v>M02</v>
          </cell>
          <cell r="J539">
            <v>2</v>
          </cell>
          <cell r="K539" t="str">
            <v>LIPOS</v>
          </cell>
          <cell r="L539" t="str">
            <v>G1</v>
          </cell>
        </row>
        <row r="540">
          <cell r="A540">
            <v>560</v>
          </cell>
          <cell r="B540" t="str">
            <v>93298933</v>
          </cell>
          <cell r="C540" t="str">
            <v>PARAF CAB</v>
          </cell>
          <cell r="D540" t="str">
            <v>19147D-M1</v>
          </cell>
          <cell r="E540">
            <v>2500</v>
          </cell>
          <cell r="F540" t="str">
            <v>CEV</v>
          </cell>
          <cell r="G540" t="str">
            <v>00002001</v>
          </cell>
          <cell r="H540" t="str">
            <v>TRIM 3</v>
          </cell>
          <cell r="I540" t="str">
            <v>M01</v>
          </cell>
          <cell r="J540">
            <v>2</v>
          </cell>
          <cell r="K540" t="str">
            <v>LIPOS</v>
          </cell>
          <cell r="L540" t="str">
            <v>G1</v>
          </cell>
        </row>
        <row r="541">
          <cell r="A541">
            <v>561</v>
          </cell>
          <cell r="B541" t="str">
            <v>93298933</v>
          </cell>
          <cell r="C541" t="str">
            <v>PARAF CAB</v>
          </cell>
          <cell r="D541" t="str">
            <v>19161D-M1</v>
          </cell>
          <cell r="E541">
            <v>2500</v>
          </cell>
          <cell r="F541" t="str">
            <v>CEV</v>
          </cell>
          <cell r="G541" t="str">
            <v>00002001</v>
          </cell>
          <cell r="H541" t="str">
            <v>TRIM 3</v>
          </cell>
          <cell r="I541" t="str">
            <v>M01</v>
          </cell>
          <cell r="J541">
            <v>2</v>
          </cell>
          <cell r="K541" t="str">
            <v>LIPOS</v>
          </cell>
          <cell r="L541" t="str">
            <v>G1</v>
          </cell>
        </row>
        <row r="542">
          <cell r="A542">
            <v>562</v>
          </cell>
          <cell r="B542" t="str">
            <v>93298951</v>
          </cell>
          <cell r="C542" t="str">
            <v>PARAF CAB</v>
          </cell>
          <cell r="D542" t="str">
            <v>25218E-M1</v>
          </cell>
          <cell r="E542">
            <v>1500</v>
          </cell>
          <cell r="F542" t="str">
            <v>CEV</v>
          </cell>
          <cell r="G542" t="str">
            <v>00002001</v>
          </cell>
          <cell r="H542" t="str">
            <v>AÉREA</v>
          </cell>
          <cell r="I542" t="str">
            <v>B23</v>
          </cell>
          <cell r="J542">
            <v>2</v>
          </cell>
          <cell r="K542" t="str">
            <v>CONTINENTAL</v>
          </cell>
          <cell r="L542" t="str">
            <v>G1</v>
          </cell>
        </row>
        <row r="543">
          <cell r="A543">
            <v>563</v>
          </cell>
          <cell r="B543" t="str">
            <v>93299073</v>
          </cell>
          <cell r="C543" t="str">
            <v>PARAFUSO-A</v>
          </cell>
          <cell r="D543" t="str">
            <v>25504E-M2</v>
          </cell>
          <cell r="E543">
            <v>650</v>
          </cell>
          <cell r="F543" t="str">
            <v>CEV</v>
          </cell>
          <cell r="G543" t="str">
            <v>00002001</v>
          </cell>
          <cell r="H543" t="str">
            <v>L.FINAL</v>
          </cell>
          <cell r="I543" t="str">
            <v>M01</v>
          </cell>
          <cell r="J543">
            <v>2</v>
          </cell>
          <cell r="K543" t="str">
            <v>FIBAM</v>
          </cell>
          <cell r="L543" t="str">
            <v>G1</v>
          </cell>
        </row>
        <row r="544">
          <cell r="A544">
            <v>564</v>
          </cell>
          <cell r="B544" t="str">
            <v>93299086</v>
          </cell>
          <cell r="C544" t="str">
            <v>PF GANCHO REB</v>
          </cell>
          <cell r="D544" t="str">
            <v>25218E-M2</v>
          </cell>
          <cell r="E544">
            <v>700</v>
          </cell>
          <cell r="F544" t="str">
            <v>CEV</v>
          </cell>
          <cell r="G544" t="str">
            <v>00002001</v>
          </cell>
          <cell r="H544" t="str">
            <v>AÉREA</v>
          </cell>
          <cell r="I544" t="str">
            <v>M01</v>
          </cell>
          <cell r="J544">
            <v>2</v>
          </cell>
          <cell r="K544" t="str">
            <v>FIBAM</v>
          </cell>
          <cell r="L544" t="str">
            <v>G1</v>
          </cell>
        </row>
        <row r="545">
          <cell r="A545">
            <v>565</v>
          </cell>
          <cell r="B545" t="str">
            <v>93299100</v>
          </cell>
          <cell r="C545" t="str">
            <v>PARAFUSO D</v>
          </cell>
          <cell r="D545" t="str">
            <v>25219E-M1</v>
          </cell>
          <cell r="E545">
            <v>1000</v>
          </cell>
          <cell r="F545" t="str">
            <v>CEV</v>
          </cell>
          <cell r="G545" t="str">
            <v>00002001</v>
          </cell>
          <cell r="H545" t="str">
            <v>AÉREA</v>
          </cell>
          <cell r="I545" t="str">
            <v>M01</v>
          </cell>
          <cell r="J545">
            <v>2</v>
          </cell>
          <cell r="K545" t="str">
            <v>CONTINENTAL</v>
          </cell>
          <cell r="L545" t="str">
            <v>G1</v>
          </cell>
        </row>
        <row r="546">
          <cell r="A546">
            <v>566</v>
          </cell>
          <cell r="B546" t="str">
            <v>93299101</v>
          </cell>
          <cell r="C546" t="str">
            <v>PARAF FIX MANGUEIRA A/C</v>
          </cell>
          <cell r="D546" t="str">
            <v>25304D-M1</v>
          </cell>
          <cell r="E546">
            <v>1000</v>
          </cell>
          <cell r="F546" t="str">
            <v>CEV</v>
          </cell>
          <cell r="G546" t="str">
            <v>00002001</v>
          </cell>
          <cell r="H546" t="str">
            <v>AÉREA</v>
          </cell>
          <cell r="I546" t="str">
            <v>M01</v>
          </cell>
          <cell r="J546">
            <v>2</v>
          </cell>
          <cell r="K546" t="str">
            <v>INDUSTRIAS GERAIS DE</v>
          </cell>
          <cell r="L546" t="str">
            <v>G1</v>
          </cell>
        </row>
        <row r="547">
          <cell r="A547">
            <v>567</v>
          </cell>
          <cell r="B547" t="str">
            <v>93299171</v>
          </cell>
          <cell r="C547" t="str">
            <v>PORCA-RESERV PART</v>
          </cell>
          <cell r="D547" t="str">
            <v>19133E-M2</v>
          </cell>
          <cell r="E547">
            <v>2500</v>
          </cell>
          <cell r="F547" t="str">
            <v>CEV</v>
          </cell>
          <cell r="G547" t="str">
            <v>0KLT3214</v>
          </cell>
          <cell r="H547" t="str">
            <v>TRIM 2</v>
          </cell>
          <cell r="I547" t="str">
            <v>M01</v>
          </cell>
          <cell r="J547">
            <v>2</v>
          </cell>
          <cell r="K547" t="str">
            <v>NEUMAYER TEK</v>
          </cell>
          <cell r="L547" t="str">
            <v>G1</v>
          </cell>
        </row>
        <row r="548">
          <cell r="A548">
            <v>568</v>
          </cell>
          <cell r="B548" t="str">
            <v>11516077</v>
          </cell>
          <cell r="C548" t="str">
            <v>PORCA JUNTA ESFÉRICA</v>
          </cell>
          <cell r="D548" t="str">
            <v>25216D-M1</v>
          </cell>
          <cell r="E548">
            <v>600</v>
          </cell>
          <cell r="F548" t="str">
            <v>CEV</v>
          </cell>
          <cell r="G548" t="str">
            <v>00002001</v>
          </cell>
          <cell r="H548" t="str">
            <v>AÉREA</v>
          </cell>
          <cell r="I548" t="str">
            <v>M01</v>
          </cell>
          <cell r="J548">
            <v>2</v>
          </cell>
          <cell r="K548" t="str">
            <v>PARASMO</v>
          </cell>
          <cell r="L548" t="str">
            <v>G1</v>
          </cell>
        </row>
        <row r="549">
          <cell r="A549">
            <v>569</v>
          </cell>
          <cell r="B549" t="str">
            <v>11516077</v>
          </cell>
          <cell r="C549" t="str">
            <v>PORCA JUNTA ESFÉRICA</v>
          </cell>
          <cell r="D549" t="str">
            <v>25215E-M2</v>
          </cell>
          <cell r="E549">
            <v>600</v>
          </cell>
          <cell r="F549" t="str">
            <v>CEV</v>
          </cell>
          <cell r="G549" t="str">
            <v>00002001</v>
          </cell>
          <cell r="H549" t="str">
            <v>AÉREA</v>
          </cell>
          <cell r="I549" t="str">
            <v>M01</v>
          </cell>
          <cell r="J549">
            <v>2</v>
          </cell>
          <cell r="K549" t="str">
            <v>PARASMO</v>
          </cell>
          <cell r="L549" t="str">
            <v>G1</v>
          </cell>
        </row>
        <row r="550">
          <cell r="A550">
            <v>570</v>
          </cell>
          <cell r="B550" t="str">
            <v>93299182</v>
          </cell>
          <cell r="C550" t="str">
            <v>PORC EIXO TRA</v>
          </cell>
          <cell r="D550" t="str">
            <v>25211D-M1</v>
          </cell>
          <cell r="E550">
            <v>700</v>
          </cell>
          <cell r="F550" t="str">
            <v>CEV</v>
          </cell>
          <cell r="G550" t="str">
            <v>00002001</v>
          </cell>
          <cell r="H550" t="str">
            <v>AÉREA</v>
          </cell>
          <cell r="I550" t="str">
            <v>M01</v>
          </cell>
          <cell r="J550">
            <v>2</v>
          </cell>
          <cell r="K550" t="str">
            <v>PARASMO</v>
          </cell>
          <cell r="L550" t="str">
            <v>G1</v>
          </cell>
        </row>
        <row r="551">
          <cell r="A551">
            <v>571</v>
          </cell>
          <cell r="B551" t="str">
            <v>93299182</v>
          </cell>
          <cell r="C551" t="str">
            <v>PORCA B. DE CONTROLE</v>
          </cell>
          <cell r="D551" t="str">
            <v>25214D-M1</v>
          </cell>
          <cell r="E551">
            <v>700</v>
          </cell>
          <cell r="F551" t="str">
            <v>CEV</v>
          </cell>
          <cell r="G551" t="str">
            <v>00002001</v>
          </cell>
          <cell r="H551" t="str">
            <v>AÉREA</v>
          </cell>
          <cell r="I551" t="str">
            <v>M01</v>
          </cell>
          <cell r="J551">
            <v>2</v>
          </cell>
          <cell r="K551" t="str">
            <v>PARASMO</v>
          </cell>
          <cell r="L551" t="str">
            <v>G1</v>
          </cell>
        </row>
        <row r="552">
          <cell r="A552">
            <v>572</v>
          </cell>
          <cell r="B552" t="str">
            <v>93299182</v>
          </cell>
          <cell r="C552" t="str">
            <v>PORCA B. DE CONTROLE</v>
          </cell>
          <cell r="D552" t="str">
            <v>25215E-M1</v>
          </cell>
          <cell r="E552">
            <v>700</v>
          </cell>
          <cell r="F552" t="str">
            <v>CEV</v>
          </cell>
          <cell r="G552" t="str">
            <v>00002001</v>
          </cell>
          <cell r="H552" t="str">
            <v>AÉREA</v>
          </cell>
          <cell r="I552" t="str">
            <v>M01</v>
          </cell>
          <cell r="J552">
            <v>2</v>
          </cell>
          <cell r="K552" t="str">
            <v>PARASMO</v>
          </cell>
          <cell r="L552" t="str">
            <v>G1</v>
          </cell>
        </row>
        <row r="553">
          <cell r="A553">
            <v>573</v>
          </cell>
          <cell r="B553" t="str">
            <v>93299187</v>
          </cell>
          <cell r="C553" t="str">
            <v>PORCA SEXT</v>
          </cell>
          <cell r="D553" t="str">
            <v>25210D-M1</v>
          </cell>
          <cell r="E553">
            <v>1000</v>
          </cell>
          <cell r="F553" t="str">
            <v>CEV</v>
          </cell>
          <cell r="G553" t="str">
            <v>00002001</v>
          </cell>
          <cell r="H553" t="str">
            <v>AÉREA</v>
          </cell>
          <cell r="I553" t="str">
            <v>M01</v>
          </cell>
          <cell r="J553">
            <v>2</v>
          </cell>
          <cell r="K553" t="str">
            <v>PARASMO</v>
          </cell>
          <cell r="L553" t="str">
            <v>G1</v>
          </cell>
        </row>
        <row r="554">
          <cell r="A554">
            <v>574</v>
          </cell>
          <cell r="B554" t="str">
            <v>93299187</v>
          </cell>
          <cell r="C554" t="str">
            <v>PORCA SEXT</v>
          </cell>
          <cell r="D554" t="str">
            <v>25211E-M1</v>
          </cell>
          <cell r="E554">
            <v>1000</v>
          </cell>
          <cell r="F554" t="str">
            <v>CEV</v>
          </cell>
          <cell r="G554" t="str">
            <v>00002001</v>
          </cell>
          <cell r="H554" t="str">
            <v>AÉREA</v>
          </cell>
          <cell r="I554" t="str">
            <v>M01</v>
          </cell>
          <cell r="J554">
            <v>2</v>
          </cell>
          <cell r="K554" t="str">
            <v>PARASMO</v>
          </cell>
          <cell r="L554" t="str">
            <v>G1</v>
          </cell>
        </row>
        <row r="555">
          <cell r="A555">
            <v>575</v>
          </cell>
          <cell r="B555" t="str">
            <v>93299197</v>
          </cell>
          <cell r="C555" t="str">
            <v>POPNUT SUP RE</v>
          </cell>
          <cell r="D555" t="str">
            <v>25216D-M1</v>
          </cell>
          <cell r="E555">
            <v>1000</v>
          </cell>
          <cell r="F555" t="str">
            <v>CEV</v>
          </cell>
          <cell r="G555" t="str">
            <v>00002001</v>
          </cell>
          <cell r="H555" t="str">
            <v>AÉREA</v>
          </cell>
          <cell r="I555" t="str">
            <v>M01</v>
          </cell>
          <cell r="J555">
            <v>2</v>
          </cell>
          <cell r="K555" t="str">
            <v>BOLLHOFF SER</v>
          </cell>
          <cell r="L555" t="str">
            <v>G1</v>
          </cell>
        </row>
        <row r="556">
          <cell r="A556">
            <v>576</v>
          </cell>
          <cell r="B556" t="str">
            <v>93299976</v>
          </cell>
          <cell r="C556" t="str">
            <v>PINHEIRINHO</v>
          </cell>
          <cell r="D556" t="str">
            <v>19116E-M2</v>
          </cell>
          <cell r="E556">
            <v>1000</v>
          </cell>
          <cell r="F556" t="str">
            <v>CEV</v>
          </cell>
          <cell r="G556" t="str">
            <v>00002001</v>
          </cell>
          <cell r="H556" t="str">
            <v>TRIM 2</v>
          </cell>
          <cell r="I556" t="str">
            <v>M01</v>
          </cell>
          <cell r="J556">
            <v>2</v>
          </cell>
          <cell r="K556" t="str">
            <v>ITW DELFAST</v>
          </cell>
          <cell r="L556" t="str">
            <v>G1</v>
          </cell>
        </row>
        <row r="557">
          <cell r="A557">
            <v>577</v>
          </cell>
          <cell r="B557" t="str">
            <v>93299976</v>
          </cell>
          <cell r="C557" t="str">
            <v>PINHEIRINHO</v>
          </cell>
          <cell r="D557" t="str">
            <v>19140D-M2</v>
          </cell>
          <cell r="E557">
            <v>1000</v>
          </cell>
          <cell r="F557" t="str">
            <v>CEV</v>
          </cell>
          <cell r="G557" t="str">
            <v>00002001</v>
          </cell>
          <cell r="H557" t="str">
            <v>TRIM 2</v>
          </cell>
          <cell r="I557" t="str">
            <v>M01</v>
          </cell>
          <cell r="J557">
            <v>2</v>
          </cell>
          <cell r="K557" t="str">
            <v>ITW DELFAST</v>
          </cell>
          <cell r="L557" t="str">
            <v>G1</v>
          </cell>
        </row>
        <row r="558">
          <cell r="A558">
            <v>578</v>
          </cell>
          <cell r="B558" t="str">
            <v>93299976</v>
          </cell>
          <cell r="C558" t="str">
            <v>PINHEIRINHO</v>
          </cell>
          <cell r="D558" t="str">
            <v>19118E-M2</v>
          </cell>
          <cell r="E558">
            <v>1000</v>
          </cell>
          <cell r="F558" t="str">
            <v>CEV</v>
          </cell>
          <cell r="G558" t="str">
            <v>00002001</v>
          </cell>
          <cell r="H558" t="str">
            <v>TRIM 2</v>
          </cell>
          <cell r="I558" t="str">
            <v>M01</v>
          </cell>
          <cell r="J558">
            <v>2</v>
          </cell>
          <cell r="K558" t="str">
            <v>ITW DELFAST</v>
          </cell>
          <cell r="L558" t="str">
            <v>G1</v>
          </cell>
        </row>
        <row r="559">
          <cell r="A559">
            <v>579</v>
          </cell>
          <cell r="B559" t="str">
            <v>93299976</v>
          </cell>
          <cell r="C559" t="str">
            <v>PINHEIRINHO</v>
          </cell>
          <cell r="D559" t="str">
            <v>19148D-M1</v>
          </cell>
          <cell r="E559">
            <v>1000</v>
          </cell>
          <cell r="F559" t="str">
            <v>CEV</v>
          </cell>
          <cell r="G559" t="str">
            <v>00002001</v>
          </cell>
          <cell r="H559" t="str">
            <v>TRIM 3</v>
          </cell>
          <cell r="I559" t="str">
            <v>M01</v>
          </cell>
          <cell r="J559">
            <v>2</v>
          </cell>
          <cell r="K559" t="str">
            <v>ITW DELFAST</v>
          </cell>
          <cell r="L559" t="str">
            <v>G1</v>
          </cell>
        </row>
        <row r="560">
          <cell r="A560">
            <v>580</v>
          </cell>
          <cell r="B560" t="str">
            <v>93299976</v>
          </cell>
          <cell r="C560" t="str">
            <v>PINHEIRINHO</v>
          </cell>
          <cell r="D560" t="str">
            <v>19152D-M1</v>
          </cell>
          <cell r="E560">
            <v>1000</v>
          </cell>
          <cell r="F560" t="str">
            <v>CEV</v>
          </cell>
          <cell r="G560" t="str">
            <v>00002001</v>
          </cell>
          <cell r="H560" t="str">
            <v>TRIM 3</v>
          </cell>
          <cell r="I560" t="str">
            <v>M01</v>
          </cell>
          <cell r="J560">
            <v>2</v>
          </cell>
          <cell r="K560" t="str">
            <v>ITW DELFAST</v>
          </cell>
          <cell r="L560" t="str">
            <v>G1</v>
          </cell>
        </row>
        <row r="561">
          <cell r="A561">
            <v>581</v>
          </cell>
          <cell r="B561" t="str">
            <v>93299976</v>
          </cell>
          <cell r="C561" t="str">
            <v>PINHEIRINHO</v>
          </cell>
          <cell r="D561" t="str">
            <v>25524E-M1</v>
          </cell>
          <cell r="E561">
            <v>1000</v>
          </cell>
          <cell r="F561" t="str">
            <v>CEV</v>
          </cell>
          <cell r="G561" t="str">
            <v>00002001</v>
          </cell>
          <cell r="H561" t="str">
            <v>L.FINAL</v>
          </cell>
          <cell r="I561" t="str">
            <v>M01</v>
          </cell>
          <cell r="J561">
            <v>2</v>
          </cell>
          <cell r="K561" t="str">
            <v>ITW DELFAST</v>
          </cell>
          <cell r="L561" t="str">
            <v>G1</v>
          </cell>
        </row>
        <row r="562">
          <cell r="A562">
            <v>582</v>
          </cell>
          <cell r="B562" t="str">
            <v>93299976</v>
          </cell>
          <cell r="C562" t="str">
            <v>PINHEIRINHO</v>
          </cell>
          <cell r="D562" t="str">
            <v>MINOMI-M3</v>
          </cell>
          <cell r="E562">
            <v>1000</v>
          </cell>
          <cell r="F562" t="str">
            <v>CEV</v>
          </cell>
          <cell r="G562" t="str">
            <v>00002001</v>
          </cell>
          <cell r="H562" t="str">
            <v>MINOMI</v>
          </cell>
          <cell r="I562" t="str">
            <v>M03</v>
          </cell>
          <cell r="J562">
            <v>3</v>
          </cell>
          <cell r="K562" t="str">
            <v>ITW DELFAST</v>
          </cell>
          <cell r="L562" t="str">
            <v>G1</v>
          </cell>
        </row>
        <row r="563">
          <cell r="A563">
            <v>583</v>
          </cell>
          <cell r="B563" t="str">
            <v>93300058</v>
          </cell>
          <cell r="C563" t="str">
            <v>PARAFUSO COXIM</v>
          </cell>
          <cell r="D563" t="str">
            <v>25208E-M1</v>
          </cell>
          <cell r="E563">
            <v>150</v>
          </cell>
          <cell r="F563" t="str">
            <v>CEV</v>
          </cell>
          <cell r="G563" t="str">
            <v>00002001</v>
          </cell>
          <cell r="H563" t="str">
            <v>AÉREA</v>
          </cell>
          <cell r="I563" t="str">
            <v>M01</v>
          </cell>
          <cell r="J563">
            <v>3</v>
          </cell>
          <cell r="K563" t="str">
            <v>INGEPAL</v>
          </cell>
          <cell r="L563" t="str">
            <v>G1</v>
          </cell>
        </row>
        <row r="564">
          <cell r="A564">
            <v>584</v>
          </cell>
          <cell r="B564" t="str">
            <v>93300404</v>
          </cell>
          <cell r="C564" t="str">
            <v>SUPORTE DO CONSOLE</v>
          </cell>
          <cell r="D564" t="str">
            <v>MINOMI-M3</v>
          </cell>
          <cell r="E564">
            <v>90</v>
          </cell>
          <cell r="F564" t="str">
            <v>GES</v>
          </cell>
          <cell r="G564" t="str">
            <v>00002002</v>
          </cell>
          <cell r="H564" t="str">
            <v>MINOMI</v>
          </cell>
          <cell r="I564" t="str">
            <v>M03</v>
          </cell>
          <cell r="J564">
            <v>4</v>
          </cell>
          <cell r="K564" t="str">
            <v>GESTAMP</v>
          </cell>
          <cell r="L564" t="str">
            <v>G1</v>
          </cell>
        </row>
        <row r="565">
          <cell r="A565">
            <v>585</v>
          </cell>
          <cell r="B565" t="str">
            <v>93303050</v>
          </cell>
          <cell r="C565" t="str">
            <v>BARRA DESLIZANTE</v>
          </cell>
          <cell r="D565" t="str">
            <v>SPS-E-30115</v>
          </cell>
          <cell r="E565">
            <v>50</v>
          </cell>
          <cell r="F565" t="str">
            <v>CEV</v>
          </cell>
          <cell r="G565" t="str">
            <v>00002004</v>
          </cell>
          <cell r="H565" t="str">
            <v>SPS</v>
          </cell>
          <cell r="I565" t="str">
            <v>M03</v>
          </cell>
          <cell r="J565">
            <v>3</v>
          </cell>
          <cell r="K565" t="str">
            <v>GALUTTI</v>
          </cell>
          <cell r="L565" t="str">
            <v>G1</v>
          </cell>
        </row>
        <row r="566">
          <cell r="A566">
            <v>586</v>
          </cell>
          <cell r="B566" t="str">
            <v>93303051</v>
          </cell>
          <cell r="C566" t="str">
            <v>BARRA DESLIZANTE</v>
          </cell>
          <cell r="D566" t="str">
            <v>SPS-E-30115</v>
          </cell>
          <cell r="E566">
            <v>50</v>
          </cell>
          <cell r="F566" t="str">
            <v>CEV</v>
          </cell>
          <cell r="G566" t="str">
            <v>00002004</v>
          </cell>
          <cell r="H566" t="str">
            <v>SPS</v>
          </cell>
          <cell r="I566" t="str">
            <v>M03</v>
          </cell>
          <cell r="J566">
            <v>3</v>
          </cell>
          <cell r="K566" t="str">
            <v>GALUTTI</v>
          </cell>
          <cell r="L566" t="str">
            <v>G1</v>
          </cell>
        </row>
        <row r="567">
          <cell r="A567">
            <v>587</v>
          </cell>
          <cell r="B567" t="str">
            <v>93303052</v>
          </cell>
          <cell r="C567" t="str">
            <v>ARRUELA BARRA DESLIZ.</v>
          </cell>
          <cell r="D567" t="str">
            <v>19122D-M2</v>
          </cell>
          <cell r="E567">
            <v>350</v>
          </cell>
          <cell r="F567" t="str">
            <v>GES</v>
          </cell>
          <cell r="G567" t="str">
            <v>00002001</v>
          </cell>
          <cell r="H567" t="str">
            <v>TRIM 2</v>
          </cell>
          <cell r="I567" t="str">
            <v>M01</v>
          </cell>
          <cell r="J567">
            <v>2</v>
          </cell>
          <cell r="K567" t="str">
            <v>GESTAMP</v>
          </cell>
          <cell r="L567" t="str">
            <v>G1</v>
          </cell>
        </row>
        <row r="568">
          <cell r="A568">
            <v>588</v>
          </cell>
          <cell r="B568" t="str">
            <v>93303052</v>
          </cell>
          <cell r="C568" t="str">
            <v>ARRUELA BARRA DESLIZ.</v>
          </cell>
          <cell r="D568" t="str">
            <v>19122E-M2</v>
          </cell>
          <cell r="E568">
            <v>350</v>
          </cell>
          <cell r="F568" t="str">
            <v>GES</v>
          </cell>
          <cell r="G568" t="str">
            <v>00002001</v>
          </cell>
          <cell r="H568" t="str">
            <v>TRIM 2</v>
          </cell>
          <cell r="I568" t="str">
            <v>M01</v>
          </cell>
          <cell r="J568">
            <v>2</v>
          </cell>
          <cell r="K568" t="str">
            <v>GESTAMP</v>
          </cell>
          <cell r="L568" t="str">
            <v>G1</v>
          </cell>
        </row>
        <row r="569">
          <cell r="A569">
            <v>589</v>
          </cell>
          <cell r="B569" t="str">
            <v>93306986</v>
          </cell>
          <cell r="C569" t="str">
            <v>MOLD CILINDRO</v>
          </cell>
          <cell r="D569" t="str">
            <v>19138D-M1</v>
          </cell>
          <cell r="E569">
            <v>300</v>
          </cell>
          <cell r="F569" t="str">
            <v>PEL</v>
          </cell>
          <cell r="G569" t="str">
            <v>00002002</v>
          </cell>
          <cell r="H569" t="str">
            <v>TRIM 3</v>
          </cell>
          <cell r="I569" t="str">
            <v>M01</v>
          </cell>
          <cell r="J569">
            <v>2</v>
          </cell>
          <cell r="K569" t="str">
            <v>PELZER</v>
          </cell>
          <cell r="L569" t="str">
            <v>G1</v>
          </cell>
        </row>
        <row r="570">
          <cell r="A570">
            <v>590</v>
          </cell>
          <cell r="B570" t="str">
            <v>93306986</v>
          </cell>
          <cell r="C570" t="str">
            <v>MOLDURA-CI</v>
          </cell>
          <cell r="D570" t="str">
            <v>19138D-M1</v>
          </cell>
          <cell r="E570">
            <v>300</v>
          </cell>
          <cell r="F570" t="str">
            <v>PEL</v>
          </cell>
          <cell r="G570" t="str">
            <v>00002002</v>
          </cell>
          <cell r="H570" t="str">
            <v>POUPEL</v>
          </cell>
          <cell r="I570" t="str">
            <v>M01</v>
          </cell>
          <cell r="J570" t="str">
            <v>2</v>
          </cell>
          <cell r="K570" t="str">
            <v>PELZER SISTEMAS DO B</v>
          </cell>
          <cell r="L570" t="str">
            <v>G1</v>
          </cell>
        </row>
        <row r="571">
          <cell r="A571">
            <v>591</v>
          </cell>
          <cell r="B571" t="str">
            <v>93308972</v>
          </cell>
          <cell r="C571" t="str">
            <v>PORCA MOTOR</v>
          </cell>
          <cell r="D571" t="str">
            <v>25304D-M1</v>
          </cell>
          <cell r="E571">
            <v>800</v>
          </cell>
          <cell r="F571" t="str">
            <v>CEV</v>
          </cell>
          <cell r="G571" t="str">
            <v>00002001</v>
          </cell>
          <cell r="H571" t="str">
            <v>AÉREA</v>
          </cell>
          <cell r="I571" t="str">
            <v>M01</v>
          </cell>
          <cell r="J571">
            <v>2</v>
          </cell>
          <cell r="K571" t="str">
            <v>PARASMO</v>
          </cell>
          <cell r="L571" t="str">
            <v>G1</v>
          </cell>
        </row>
        <row r="572">
          <cell r="A572">
            <v>592</v>
          </cell>
          <cell r="B572" t="str">
            <v>93310386</v>
          </cell>
          <cell r="C572" t="str">
            <v>SUP MÓDULO</v>
          </cell>
          <cell r="D572" t="str">
            <v>19154D-M1</v>
          </cell>
          <cell r="E572">
            <v>42</v>
          </cell>
          <cell r="F572" t="str">
            <v>CEV</v>
          </cell>
          <cell r="G572" t="str">
            <v>00002004</v>
          </cell>
          <cell r="H572" t="str">
            <v>TRIM 3</v>
          </cell>
          <cell r="I572" t="str">
            <v>M01</v>
          </cell>
          <cell r="J572">
            <v>4</v>
          </cell>
          <cell r="K572" t="str">
            <v>NIKEN</v>
          </cell>
          <cell r="L572" t="str">
            <v>G1</v>
          </cell>
        </row>
        <row r="573">
          <cell r="A573">
            <v>593</v>
          </cell>
          <cell r="B573" t="str">
            <v>93310435</v>
          </cell>
          <cell r="C573" t="str">
            <v>SENSOR OXIGENIO</v>
          </cell>
          <cell r="D573" t="str">
            <v>25214D-M1</v>
          </cell>
          <cell r="E573">
            <v>120</v>
          </cell>
          <cell r="F573" t="str">
            <v>CEV</v>
          </cell>
          <cell r="G573" t="str">
            <v>00002004</v>
          </cell>
          <cell r="H573" t="str">
            <v>AÉREA</v>
          </cell>
          <cell r="I573" t="str">
            <v>M01</v>
          </cell>
          <cell r="J573">
            <v>0</v>
          </cell>
          <cell r="K573" t="str">
            <v>DELPHI PIRAC</v>
          </cell>
          <cell r="L573" t="str">
            <v>G1</v>
          </cell>
        </row>
        <row r="574">
          <cell r="A574">
            <v>594</v>
          </cell>
          <cell r="B574" t="str">
            <v>93310435</v>
          </cell>
          <cell r="C574" t="str">
            <v>SENSOR OXIGENIO</v>
          </cell>
          <cell r="D574" t="str">
            <v>25304D-M1</v>
          </cell>
          <cell r="E574">
            <v>120</v>
          </cell>
          <cell r="F574" t="str">
            <v>CEV</v>
          </cell>
          <cell r="G574" t="str">
            <v>00002004</v>
          </cell>
          <cell r="H574" t="str">
            <v>AÉREA</v>
          </cell>
          <cell r="I574" t="str">
            <v>M01</v>
          </cell>
          <cell r="J574">
            <v>0</v>
          </cell>
          <cell r="K574" t="str">
            <v>DELPHI PIRAC</v>
          </cell>
          <cell r="L574" t="str">
            <v>G1</v>
          </cell>
        </row>
        <row r="575">
          <cell r="A575">
            <v>595</v>
          </cell>
          <cell r="B575" t="str">
            <v>93310848</v>
          </cell>
          <cell r="C575" t="str">
            <v>PRES. DA EMBREAGEM</v>
          </cell>
          <cell r="D575" t="str">
            <v>25524E-M1</v>
          </cell>
          <cell r="E575">
            <v>6000</v>
          </cell>
          <cell r="F575" t="str">
            <v>CEV</v>
          </cell>
          <cell r="G575" t="str">
            <v>00002001</v>
          </cell>
          <cell r="H575" t="str">
            <v>L.FINAL</v>
          </cell>
          <cell r="I575" t="str">
            <v>M01</v>
          </cell>
          <cell r="J575">
            <v>2</v>
          </cell>
          <cell r="K575" t="str">
            <v>GRAMPOS AÇO</v>
          </cell>
          <cell r="L575" t="str">
            <v>G1</v>
          </cell>
        </row>
        <row r="576">
          <cell r="A576">
            <v>596</v>
          </cell>
          <cell r="B576" t="str">
            <v>93313399</v>
          </cell>
          <cell r="C576" t="str">
            <v>PARAFUSO M</v>
          </cell>
          <cell r="D576" t="str">
            <v>25226D-M1</v>
          </cell>
          <cell r="E576">
            <v>600</v>
          </cell>
          <cell r="F576" t="str">
            <v>CEV</v>
          </cell>
          <cell r="G576" t="str">
            <v>00002001</v>
          </cell>
          <cell r="H576" t="str">
            <v>AÉREA</v>
          </cell>
          <cell r="I576" t="str">
            <v>M01</v>
          </cell>
          <cell r="J576">
            <v>2</v>
          </cell>
          <cell r="K576" t="str">
            <v>A FRIEDBERG</v>
          </cell>
          <cell r="L576" t="str">
            <v>G1</v>
          </cell>
        </row>
        <row r="577">
          <cell r="A577">
            <v>597</v>
          </cell>
          <cell r="B577" t="str">
            <v>93315922</v>
          </cell>
          <cell r="C577" t="str">
            <v>BASE ANTENA PRISMA</v>
          </cell>
          <cell r="D577" t="str">
            <v>19106E-M2</v>
          </cell>
          <cell r="E577">
            <v>72</v>
          </cell>
          <cell r="F577" t="str">
            <v>CEV</v>
          </cell>
          <cell r="G577" t="str">
            <v>00002004</v>
          </cell>
          <cell r="H577" t="str">
            <v>TRIM 1</v>
          </cell>
          <cell r="I577" t="str">
            <v>M01</v>
          </cell>
          <cell r="J577">
            <v>2</v>
          </cell>
          <cell r="K577" t="str">
            <v>OLIMPUS</v>
          </cell>
          <cell r="L577" t="str">
            <v>G1</v>
          </cell>
        </row>
        <row r="578">
          <cell r="A578">
            <v>598</v>
          </cell>
          <cell r="B578" t="str">
            <v>93316291</v>
          </cell>
          <cell r="C578" t="str">
            <v>PRESILHA-P</v>
          </cell>
          <cell r="D578" t="str">
            <v>19148D-M1</v>
          </cell>
          <cell r="E578">
            <v>2000</v>
          </cell>
          <cell r="F578" t="str">
            <v>CEV</v>
          </cell>
          <cell r="G578" t="str">
            <v>00002001</v>
          </cell>
          <cell r="H578" t="str">
            <v>TRIM 3</v>
          </cell>
          <cell r="I578" t="str">
            <v>M01</v>
          </cell>
          <cell r="J578">
            <v>2</v>
          </cell>
          <cell r="K578" t="str">
            <v>PRIMO INDUSTRIAL DE</v>
          </cell>
          <cell r="L578" t="str">
            <v>G1</v>
          </cell>
        </row>
        <row r="579">
          <cell r="A579">
            <v>599</v>
          </cell>
          <cell r="B579" t="str">
            <v>93316291</v>
          </cell>
          <cell r="C579" t="str">
            <v>PRESILHA-P</v>
          </cell>
          <cell r="D579" t="str">
            <v>25524E-M1</v>
          </cell>
          <cell r="E579">
            <v>2000</v>
          </cell>
          <cell r="F579" t="str">
            <v>CEV</v>
          </cell>
          <cell r="G579" t="str">
            <v>00002001</v>
          </cell>
          <cell r="H579" t="str">
            <v>FINAL</v>
          </cell>
          <cell r="I579" t="str">
            <v>M01</v>
          </cell>
          <cell r="J579">
            <v>2</v>
          </cell>
          <cell r="K579" t="str">
            <v>PRIMO INDUSTRIAL DE</v>
          </cell>
          <cell r="L579" t="str">
            <v>G1</v>
          </cell>
        </row>
        <row r="580">
          <cell r="A580">
            <v>600</v>
          </cell>
          <cell r="B580" t="str">
            <v>93316292</v>
          </cell>
          <cell r="C580" t="str">
            <v>RETENTOR</v>
          </cell>
          <cell r="D580" t="str">
            <v>19152D-M1</v>
          </cell>
          <cell r="E580">
            <v>800</v>
          </cell>
          <cell r="F580" t="str">
            <v>CEV</v>
          </cell>
          <cell r="G580" t="str">
            <v>00002002</v>
          </cell>
          <cell r="H580" t="str">
            <v>TRIM 3</v>
          </cell>
          <cell r="I580" t="str">
            <v>M01</v>
          </cell>
          <cell r="J580">
            <v>2</v>
          </cell>
          <cell r="K580" t="str">
            <v>A RAYMOND</v>
          </cell>
          <cell r="L580" t="str">
            <v>G1</v>
          </cell>
        </row>
        <row r="581">
          <cell r="A581">
            <v>601</v>
          </cell>
          <cell r="B581" t="str">
            <v>93316292</v>
          </cell>
          <cell r="C581" t="str">
            <v>RETENTOR</v>
          </cell>
          <cell r="D581" t="str">
            <v>25526D-M1</v>
          </cell>
          <cell r="E581">
            <v>800</v>
          </cell>
          <cell r="F581" t="str">
            <v>CEV</v>
          </cell>
          <cell r="G581" t="str">
            <v>00002002</v>
          </cell>
          <cell r="H581" t="str">
            <v>L. FINAL</v>
          </cell>
          <cell r="I581" t="str">
            <v>M01</v>
          </cell>
          <cell r="J581">
            <v>2</v>
          </cell>
          <cell r="K581" t="str">
            <v>A RAYMOND</v>
          </cell>
          <cell r="L581" t="str">
            <v>G1</v>
          </cell>
        </row>
        <row r="582">
          <cell r="A582">
            <v>602</v>
          </cell>
          <cell r="B582" t="str">
            <v>93319163</v>
          </cell>
          <cell r="C582" t="str">
            <v>PORCA DA RODA RESERVA</v>
          </cell>
          <cell r="D582" t="str">
            <v>25519D-M1</v>
          </cell>
          <cell r="E582">
            <v>55</v>
          </cell>
          <cell r="F582" t="str">
            <v>CEV</v>
          </cell>
          <cell r="G582" t="str">
            <v>0KLT6428</v>
          </cell>
          <cell r="H582" t="str">
            <v>MEC BAIXA</v>
          </cell>
          <cell r="I582" t="str">
            <v>M01</v>
          </cell>
          <cell r="J582">
            <v>4</v>
          </cell>
          <cell r="K582" t="str">
            <v>TECNOPLAST</v>
          </cell>
          <cell r="L582" t="str">
            <v>G1</v>
          </cell>
        </row>
        <row r="583">
          <cell r="A583">
            <v>603</v>
          </cell>
          <cell r="B583" t="str">
            <v>93324940</v>
          </cell>
          <cell r="C583" t="str">
            <v>PARAFUSO</v>
          </cell>
          <cell r="D583" t="str">
            <v>19150D-M1</v>
          </cell>
          <cell r="E583">
            <v>3000</v>
          </cell>
          <cell r="F583" t="str">
            <v>CEV</v>
          </cell>
          <cell r="G583" t="str">
            <v>00002001</v>
          </cell>
          <cell r="H583" t="str">
            <v>TRIM 3</v>
          </cell>
          <cell r="I583" t="str">
            <v>M01</v>
          </cell>
          <cell r="J583">
            <v>2</v>
          </cell>
          <cell r="K583" t="str">
            <v>INDUSTRIA METALURGIC</v>
          </cell>
          <cell r="L583" t="str">
            <v>G1</v>
          </cell>
        </row>
        <row r="584">
          <cell r="A584">
            <v>604</v>
          </cell>
          <cell r="B584" t="str">
            <v>93324940</v>
          </cell>
          <cell r="C584" t="str">
            <v>PARAFUSO-B</v>
          </cell>
          <cell r="D584" t="str">
            <v>25219E-M1</v>
          </cell>
          <cell r="E584">
            <v>3000</v>
          </cell>
          <cell r="F584" t="str">
            <v>CEV</v>
          </cell>
          <cell r="G584" t="str">
            <v>00002001</v>
          </cell>
          <cell r="H584" t="str">
            <v>AEREA</v>
          </cell>
          <cell r="I584" t="str">
            <v>M01</v>
          </cell>
          <cell r="J584">
            <v>2</v>
          </cell>
          <cell r="K584" t="str">
            <v>LIPOS</v>
          </cell>
          <cell r="L584" t="str">
            <v>G1</v>
          </cell>
        </row>
        <row r="585">
          <cell r="A585">
            <v>605</v>
          </cell>
          <cell r="B585" t="str">
            <v>93324940</v>
          </cell>
          <cell r="C585" t="str">
            <v>PARAFUSO</v>
          </cell>
          <cell r="D585" t="str">
            <v>25507D-M1</v>
          </cell>
          <cell r="E585">
            <v>3000</v>
          </cell>
          <cell r="F585" t="str">
            <v>CEV</v>
          </cell>
          <cell r="G585" t="str">
            <v>00002001</v>
          </cell>
          <cell r="H585" t="str">
            <v>L.FINAL</v>
          </cell>
          <cell r="I585" t="str">
            <v>M01</v>
          </cell>
          <cell r="J585">
            <v>3</v>
          </cell>
          <cell r="K585" t="str">
            <v>INDUSTRIA METALURGIC</v>
          </cell>
          <cell r="L585" t="str">
            <v>G1</v>
          </cell>
        </row>
        <row r="586">
          <cell r="A586">
            <v>606</v>
          </cell>
          <cell r="B586" t="str">
            <v>93324940</v>
          </cell>
          <cell r="C586" t="str">
            <v>PARAFUSO</v>
          </cell>
          <cell r="D586" t="str">
            <v>19151-M1</v>
          </cell>
          <cell r="E586">
            <v>1000</v>
          </cell>
          <cell r="F586" t="str">
            <v>CEV</v>
          </cell>
          <cell r="G586" t="str">
            <v>00002001</v>
          </cell>
          <cell r="H586" t="str">
            <v>BUMPER</v>
          </cell>
          <cell r="I586" t="str">
            <v>M01</v>
          </cell>
          <cell r="J586">
            <v>2</v>
          </cell>
          <cell r="K586" t="str">
            <v xml:space="preserve">
METAL.LIPOS</v>
          </cell>
          <cell r="L586" t="str">
            <v>KK</v>
          </cell>
        </row>
        <row r="587">
          <cell r="A587">
            <v>607</v>
          </cell>
          <cell r="B587" t="str">
            <v>93328138</v>
          </cell>
          <cell r="C587" t="str">
            <v>RETENTOR PINO DOBR TPA TRAS</v>
          </cell>
          <cell r="D587" t="str">
            <v>19106E-M2</v>
          </cell>
          <cell r="E587">
            <v>3000</v>
          </cell>
          <cell r="F587" t="str">
            <v>CEV</v>
          </cell>
          <cell r="G587" t="str">
            <v>00002001</v>
          </cell>
          <cell r="H587" t="str">
            <v>TRIM 1</v>
          </cell>
          <cell r="I587" t="str">
            <v>M02</v>
          </cell>
          <cell r="J587">
            <v>2</v>
          </cell>
          <cell r="K587" t="str">
            <v>FANANDRI</v>
          </cell>
          <cell r="L587" t="str">
            <v>G1</v>
          </cell>
        </row>
        <row r="588">
          <cell r="A588">
            <v>608</v>
          </cell>
          <cell r="B588" t="str">
            <v>93328159</v>
          </cell>
          <cell r="C588" t="str">
            <v>PF FIX MOTOR</v>
          </cell>
          <cell r="D588" t="str">
            <v>25301E-M1</v>
          </cell>
          <cell r="E588">
            <v>200</v>
          </cell>
          <cell r="F588" t="str">
            <v>CEV</v>
          </cell>
          <cell r="G588" t="str">
            <v>00002001</v>
          </cell>
          <cell r="H588" t="str">
            <v>AÉREA</v>
          </cell>
          <cell r="I588" t="str">
            <v>M01</v>
          </cell>
          <cell r="J588">
            <v>2</v>
          </cell>
          <cell r="K588" t="str">
            <v>FIBAM</v>
          </cell>
          <cell r="L588" t="str">
            <v>G1</v>
          </cell>
        </row>
        <row r="589">
          <cell r="A589">
            <v>609</v>
          </cell>
          <cell r="B589" t="str">
            <v>93329726</v>
          </cell>
          <cell r="C589" t="str">
            <v>PARAFUSO</v>
          </cell>
          <cell r="D589" t="str">
            <v>19118E-M2</v>
          </cell>
          <cell r="E589">
            <v>4000</v>
          </cell>
          <cell r="F589" t="str">
            <v>CEV</v>
          </cell>
          <cell r="G589" t="str">
            <v>00002001</v>
          </cell>
          <cell r="H589" t="str">
            <v>TRIM 2</v>
          </cell>
          <cell r="I589" t="str">
            <v>M01</v>
          </cell>
          <cell r="J589">
            <v>2</v>
          </cell>
          <cell r="K589" t="str">
            <v>CONTINENTAL</v>
          </cell>
          <cell r="L589" t="str">
            <v>G1</v>
          </cell>
        </row>
        <row r="590">
          <cell r="A590">
            <v>610</v>
          </cell>
          <cell r="B590" t="str">
            <v>93329726</v>
          </cell>
          <cell r="C590" t="str">
            <v>PARAFUSO</v>
          </cell>
          <cell r="D590" t="str">
            <v>19148D-M1</v>
          </cell>
          <cell r="E590">
            <v>4000</v>
          </cell>
          <cell r="F590" t="str">
            <v>CEV</v>
          </cell>
          <cell r="G590" t="str">
            <v>00002001</v>
          </cell>
          <cell r="H590" t="str">
            <v>TRIM 3</v>
          </cell>
          <cell r="I590" t="str">
            <v>M01</v>
          </cell>
          <cell r="J590">
            <v>1</v>
          </cell>
          <cell r="K590" t="str">
            <v>CONTINENTAL</v>
          </cell>
          <cell r="L590" t="str">
            <v>G1</v>
          </cell>
        </row>
        <row r="591">
          <cell r="A591">
            <v>611</v>
          </cell>
          <cell r="B591" t="str">
            <v>93329726</v>
          </cell>
          <cell r="C591" t="str">
            <v>PARAFUSO</v>
          </cell>
          <cell r="D591" t="str">
            <v>19155D-M1</v>
          </cell>
          <cell r="E591">
            <v>4000</v>
          </cell>
          <cell r="F591" t="str">
            <v>CEV</v>
          </cell>
          <cell r="G591" t="str">
            <v>00002001</v>
          </cell>
          <cell r="H591" t="str">
            <v>TRIM 3</v>
          </cell>
          <cell r="I591" t="str">
            <v>M01</v>
          </cell>
          <cell r="J591">
            <v>2</v>
          </cell>
          <cell r="K591" t="str">
            <v>CONTINENTAL</v>
          </cell>
          <cell r="L591" t="str">
            <v>G1</v>
          </cell>
        </row>
        <row r="592">
          <cell r="A592">
            <v>612</v>
          </cell>
          <cell r="B592" t="str">
            <v>93335329</v>
          </cell>
          <cell r="C592" t="str">
            <v>PF BATENTE</v>
          </cell>
          <cell r="D592" t="str">
            <v>19123E-M2</v>
          </cell>
          <cell r="E592">
            <v>1500</v>
          </cell>
          <cell r="F592" t="str">
            <v>CEV</v>
          </cell>
          <cell r="G592" t="str">
            <v>00002001</v>
          </cell>
          <cell r="H592" t="str">
            <v>TRIM 2</v>
          </cell>
          <cell r="I592" t="str">
            <v>M01</v>
          </cell>
          <cell r="J592">
            <v>2</v>
          </cell>
          <cell r="K592" t="str">
            <v>METALAC</v>
          </cell>
          <cell r="L592" t="str">
            <v>G1</v>
          </cell>
        </row>
        <row r="593">
          <cell r="A593">
            <v>613</v>
          </cell>
          <cell r="B593" t="str">
            <v>93335329</v>
          </cell>
          <cell r="C593" t="str">
            <v>PF BATENTE</v>
          </cell>
          <cell r="D593" t="str">
            <v>19139D-M1</v>
          </cell>
          <cell r="E593">
            <v>1500</v>
          </cell>
          <cell r="F593" t="str">
            <v>CEV</v>
          </cell>
          <cell r="G593" t="str">
            <v>00002001</v>
          </cell>
          <cell r="H593" t="str">
            <v>TRIM 3</v>
          </cell>
          <cell r="I593" t="str">
            <v>M01</v>
          </cell>
          <cell r="J593">
            <v>2</v>
          </cell>
          <cell r="K593" t="str">
            <v>METALAC</v>
          </cell>
          <cell r="L593" t="str">
            <v>G1</v>
          </cell>
        </row>
        <row r="594">
          <cell r="A594">
            <v>614</v>
          </cell>
          <cell r="B594" t="str">
            <v>93335329</v>
          </cell>
          <cell r="C594" t="str">
            <v>PF BATENTE</v>
          </cell>
          <cell r="D594" t="str">
            <v>19141D-M1</v>
          </cell>
          <cell r="E594">
            <v>1500</v>
          </cell>
          <cell r="F594" t="str">
            <v>CEV</v>
          </cell>
          <cell r="G594" t="str">
            <v>00002001</v>
          </cell>
          <cell r="H594" t="str">
            <v>TRIM 3</v>
          </cell>
          <cell r="I594" t="str">
            <v>M01</v>
          </cell>
          <cell r="J594">
            <v>2</v>
          </cell>
          <cell r="K594" t="str">
            <v>METALAC</v>
          </cell>
          <cell r="L594" t="str">
            <v>G1</v>
          </cell>
        </row>
        <row r="595">
          <cell r="A595">
            <v>615</v>
          </cell>
          <cell r="B595" t="str">
            <v>93335329</v>
          </cell>
          <cell r="C595" t="str">
            <v>PF BATENTE</v>
          </cell>
          <cell r="D595" t="str">
            <v>19143D-M1</v>
          </cell>
          <cell r="E595">
            <v>1500</v>
          </cell>
          <cell r="F595" t="str">
            <v>CEV</v>
          </cell>
          <cell r="G595" t="str">
            <v>00002001</v>
          </cell>
          <cell r="H595" t="str">
            <v>TRIM 3</v>
          </cell>
          <cell r="I595" t="str">
            <v>M01</v>
          </cell>
          <cell r="J595">
            <v>2</v>
          </cell>
          <cell r="K595" t="str">
            <v>METALAC</v>
          </cell>
          <cell r="L595" t="str">
            <v>G1</v>
          </cell>
        </row>
        <row r="596">
          <cell r="A596">
            <v>616</v>
          </cell>
          <cell r="B596" t="str">
            <v>93335329</v>
          </cell>
          <cell r="C596" t="str">
            <v>PF BATENTE</v>
          </cell>
          <cell r="D596" t="str">
            <v>19161D-M1</v>
          </cell>
          <cell r="E596">
            <v>1500</v>
          </cell>
          <cell r="F596" t="str">
            <v>CEV</v>
          </cell>
          <cell r="G596" t="str">
            <v>00002001</v>
          </cell>
          <cell r="H596" t="str">
            <v>TRIM 3</v>
          </cell>
          <cell r="I596" t="str">
            <v>M01</v>
          </cell>
          <cell r="J596">
            <v>2</v>
          </cell>
          <cell r="K596" t="str">
            <v>METALAC</v>
          </cell>
          <cell r="L596" t="str">
            <v>G1</v>
          </cell>
        </row>
        <row r="597">
          <cell r="A597">
            <v>617</v>
          </cell>
          <cell r="B597" t="str">
            <v>93335329</v>
          </cell>
          <cell r="C597" t="str">
            <v>PF BATENTE</v>
          </cell>
          <cell r="D597" t="str">
            <v>25525E-M2</v>
          </cell>
          <cell r="E597">
            <v>1500</v>
          </cell>
          <cell r="F597" t="str">
            <v>CEV</v>
          </cell>
          <cell r="G597" t="str">
            <v>00002001</v>
          </cell>
          <cell r="H597" t="str">
            <v>L.FINAL</v>
          </cell>
          <cell r="I597" t="str">
            <v>M01</v>
          </cell>
          <cell r="J597">
            <v>2</v>
          </cell>
          <cell r="K597" t="str">
            <v>METALAC</v>
          </cell>
          <cell r="L597" t="str">
            <v>G1</v>
          </cell>
        </row>
        <row r="598">
          <cell r="A598">
            <v>618</v>
          </cell>
          <cell r="B598" t="str">
            <v>93335329</v>
          </cell>
          <cell r="C598" t="str">
            <v>PF BATENTE</v>
          </cell>
          <cell r="D598" t="str">
            <v>25531D-M1</v>
          </cell>
          <cell r="E598">
            <v>1500</v>
          </cell>
          <cell r="F598" t="str">
            <v>CEV</v>
          </cell>
          <cell r="G598" t="str">
            <v>00002001</v>
          </cell>
          <cell r="H598" t="str">
            <v>L.FINAL</v>
          </cell>
          <cell r="I598" t="str">
            <v>M01</v>
          </cell>
          <cell r="J598">
            <v>2</v>
          </cell>
          <cell r="K598" t="str">
            <v>METALAC</v>
          </cell>
          <cell r="L598" t="str">
            <v>G1</v>
          </cell>
        </row>
        <row r="599">
          <cell r="A599">
            <v>619</v>
          </cell>
          <cell r="B599" t="str">
            <v>93335831</v>
          </cell>
          <cell r="C599" t="str">
            <v>PRES BUNDLE</v>
          </cell>
          <cell r="D599" t="str">
            <v>25202E-M2</v>
          </cell>
          <cell r="E599">
            <v>200</v>
          </cell>
          <cell r="F599" t="str">
            <v>PEL</v>
          </cell>
          <cell r="G599" t="str">
            <v>00002002</v>
          </cell>
          <cell r="H599" t="str">
            <v>AÉREA</v>
          </cell>
          <cell r="I599" t="str">
            <v>M01</v>
          </cell>
          <cell r="J599">
            <v>3</v>
          </cell>
          <cell r="K599" t="str">
            <v>PELZER</v>
          </cell>
          <cell r="L599" t="str">
            <v>G1</v>
          </cell>
        </row>
        <row r="600">
          <cell r="A600">
            <v>620</v>
          </cell>
          <cell r="B600" t="str">
            <v>93336337</v>
          </cell>
          <cell r="C600" t="str">
            <v>PARAFUSO</v>
          </cell>
          <cell r="D600" t="str">
            <v>19148D-M1</v>
          </cell>
          <cell r="E600">
            <v>1200</v>
          </cell>
          <cell r="F600" t="str">
            <v>CEV</v>
          </cell>
          <cell r="G600" t="str">
            <v>00002001</v>
          </cell>
          <cell r="H600" t="str">
            <v>TRIM 3</v>
          </cell>
          <cell r="I600" t="str">
            <v>M01</v>
          </cell>
          <cell r="J600">
            <v>2</v>
          </cell>
          <cell r="K600" t="str">
            <v>CONTINENTAL</v>
          </cell>
          <cell r="L600" t="str">
            <v>G1</v>
          </cell>
        </row>
        <row r="601">
          <cell r="A601">
            <v>621</v>
          </cell>
          <cell r="B601" t="str">
            <v>93336337</v>
          </cell>
          <cell r="C601" t="str">
            <v>PARAFUSO</v>
          </cell>
          <cell r="D601" t="str">
            <v>19136D-M1</v>
          </cell>
          <cell r="E601">
            <v>1200</v>
          </cell>
          <cell r="F601" t="str">
            <v>CEV</v>
          </cell>
          <cell r="G601" t="str">
            <v>00002001</v>
          </cell>
          <cell r="H601" t="str">
            <v>TRIM 3</v>
          </cell>
          <cell r="I601" t="str">
            <v>M01</v>
          </cell>
          <cell r="J601">
            <v>2</v>
          </cell>
          <cell r="K601" t="str">
            <v>CONTINENTAL</v>
          </cell>
          <cell r="L601" t="str">
            <v>G1</v>
          </cell>
        </row>
        <row r="602">
          <cell r="A602">
            <v>622</v>
          </cell>
          <cell r="B602" t="str">
            <v>93336337</v>
          </cell>
          <cell r="C602" t="str">
            <v>PARAFUSO</v>
          </cell>
          <cell r="D602" t="str">
            <v>25226D-M1</v>
          </cell>
          <cell r="E602">
            <v>1200</v>
          </cell>
          <cell r="F602" t="str">
            <v>CEV</v>
          </cell>
          <cell r="G602" t="str">
            <v>00002001</v>
          </cell>
          <cell r="H602" t="str">
            <v>AÉREA</v>
          </cell>
          <cell r="I602" t="str">
            <v>M01</v>
          </cell>
          <cell r="J602">
            <v>2</v>
          </cell>
          <cell r="K602" t="str">
            <v>CONTINENTAL</v>
          </cell>
          <cell r="L602" t="str">
            <v>G1</v>
          </cell>
        </row>
        <row r="603">
          <cell r="A603">
            <v>623</v>
          </cell>
          <cell r="B603" t="str">
            <v>93336754</v>
          </cell>
          <cell r="C603" t="str">
            <v>RÉGUA</v>
          </cell>
          <cell r="D603" t="str">
            <v>19106E-M2</v>
          </cell>
          <cell r="E603">
            <v>100</v>
          </cell>
          <cell r="F603" t="str">
            <v>CEV</v>
          </cell>
          <cell r="G603" t="str">
            <v>00002001</v>
          </cell>
          <cell r="H603" t="str">
            <v>TRIM 1</v>
          </cell>
          <cell r="I603" t="str">
            <v>M02</v>
          </cell>
          <cell r="J603">
            <v>3</v>
          </cell>
          <cell r="K603" t="str">
            <v>DELPHI</v>
          </cell>
          <cell r="L603" t="str">
            <v>G1</v>
          </cell>
        </row>
        <row r="604">
          <cell r="A604">
            <v>624</v>
          </cell>
          <cell r="B604" t="str">
            <v>93337214</v>
          </cell>
          <cell r="C604" t="str">
            <v>ANTI RUIDO CELTA 5P</v>
          </cell>
          <cell r="D604" t="str">
            <v>15204-PIT</v>
          </cell>
          <cell r="E604">
            <v>16</v>
          </cell>
          <cell r="F604" t="str">
            <v>AMR</v>
          </cell>
          <cell r="G604" t="str">
            <v>00DOLLIE</v>
          </cell>
          <cell r="H604" t="str">
            <v>PINTURA</v>
          </cell>
          <cell r="I604" t="str">
            <v>M04</v>
          </cell>
          <cell r="J604">
            <v>15</v>
          </cell>
          <cell r="K604" t="str">
            <v>RIETER GRAVATAÍ</v>
          </cell>
          <cell r="L604" t="str">
            <v>G1</v>
          </cell>
        </row>
        <row r="605">
          <cell r="A605">
            <v>625</v>
          </cell>
          <cell r="B605" t="str">
            <v>93339100</v>
          </cell>
          <cell r="C605" t="str">
            <v>PORCA RODA RESERVA</v>
          </cell>
          <cell r="D605" t="str">
            <v>25519D-M1</v>
          </cell>
          <cell r="E605">
            <v>60</v>
          </cell>
          <cell r="F605" t="str">
            <v>PEL</v>
          </cell>
          <cell r="G605" t="str">
            <v>00002002</v>
          </cell>
          <cell r="H605" t="str">
            <v>L.FINAL</v>
          </cell>
          <cell r="I605" t="str">
            <v>M01</v>
          </cell>
          <cell r="J605">
            <v>5</v>
          </cell>
          <cell r="K605" t="str">
            <v>PELZER</v>
          </cell>
          <cell r="L605" t="str">
            <v>G1</v>
          </cell>
        </row>
        <row r="606">
          <cell r="A606">
            <v>626</v>
          </cell>
          <cell r="B606" t="str">
            <v>93339624</v>
          </cell>
          <cell r="C606" t="str">
            <v>PRESILHA CABO FLEXIVEL</v>
          </cell>
          <cell r="D606" t="str">
            <v>19142D-M1</v>
          </cell>
          <cell r="E606">
            <v>1500</v>
          </cell>
          <cell r="F606" t="str">
            <v>GES</v>
          </cell>
          <cell r="G606" t="str">
            <v>00002001</v>
          </cell>
          <cell r="H606" t="str">
            <v>TRIM 3</v>
          </cell>
          <cell r="I606" t="str">
            <v>M012</v>
          </cell>
          <cell r="J606">
            <v>2</v>
          </cell>
          <cell r="K606" t="str">
            <v>GESTAMP</v>
          </cell>
          <cell r="L606" t="str">
            <v>G1</v>
          </cell>
        </row>
        <row r="607">
          <cell r="A607">
            <v>627</v>
          </cell>
          <cell r="B607" t="str">
            <v>93339624</v>
          </cell>
          <cell r="C607" t="str">
            <v>PRESILHA CABO FLEXIVEL</v>
          </cell>
          <cell r="D607" t="str">
            <v>19143D-M1</v>
          </cell>
          <cell r="E607">
            <v>1500</v>
          </cell>
          <cell r="F607" t="str">
            <v>GES</v>
          </cell>
          <cell r="G607" t="str">
            <v>00002001</v>
          </cell>
          <cell r="H607" t="str">
            <v>TRIM 3</v>
          </cell>
          <cell r="I607" t="str">
            <v>M012</v>
          </cell>
          <cell r="J607">
            <v>2</v>
          </cell>
          <cell r="K607" t="str">
            <v>GESTAMP</v>
          </cell>
          <cell r="L607" t="str">
            <v>G1</v>
          </cell>
        </row>
        <row r="608">
          <cell r="A608">
            <v>628</v>
          </cell>
          <cell r="B608" t="str">
            <v>93339624</v>
          </cell>
          <cell r="C608" t="str">
            <v>PRESILHA CABO FLEXIVEL</v>
          </cell>
          <cell r="D608" t="str">
            <v>MINOMI-M1</v>
          </cell>
          <cell r="E608">
            <v>1500</v>
          </cell>
          <cell r="F608" t="str">
            <v>GES</v>
          </cell>
          <cell r="G608" t="str">
            <v>00002001</v>
          </cell>
          <cell r="H608" t="str">
            <v>MINOMI</v>
          </cell>
          <cell r="I608" t="str">
            <v>M01</v>
          </cell>
          <cell r="J608">
            <v>1</v>
          </cell>
          <cell r="K608" t="str">
            <v>GESTAMP</v>
          </cell>
          <cell r="L608" t="str">
            <v>G1</v>
          </cell>
        </row>
        <row r="609">
          <cell r="A609">
            <v>629</v>
          </cell>
          <cell r="B609" t="str">
            <v>93340112</v>
          </cell>
          <cell r="C609" t="str">
            <v>ACAB EXT CONS</v>
          </cell>
          <cell r="D609" t="str">
            <v>19139D-M1</v>
          </cell>
          <cell r="E609">
            <v>2000</v>
          </cell>
          <cell r="F609" t="str">
            <v>CEV</v>
          </cell>
          <cell r="G609" t="str">
            <v>00002001</v>
          </cell>
          <cell r="H609" t="str">
            <v>TRIM 3</v>
          </cell>
          <cell r="I609" t="str">
            <v>M01</v>
          </cell>
          <cell r="J609">
            <v>2</v>
          </cell>
          <cell r="K609" t="str">
            <v>A RAYMOND</v>
          </cell>
          <cell r="L609" t="str">
            <v>G1</v>
          </cell>
        </row>
        <row r="610">
          <cell r="A610">
            <v>630</v>
          </cell>
          <cell r="B610" t="str">
            <v>93341052</v>
          </cell>
          <cell r="C610" t="str">
            <v>FLEX FR TR PR</v>
          </cell>
          <cell r="D610" t="str">
            <v>25202D-M2</v>
          </cell>
          <cell r="E610">
            <v>90</v>
          </cell>
          <cell r="F610" t="str">
            <v>GST</v>
          </cell>
          <cell r="G610" t="str">
            <v>00002002</v>
          </cell>
          <cell r="H610" t="str">
            <v>AÉREA</v>
          </cell>
          <cell r="I610" t="str">
            <v>M01</v>
          </cell>
          <cell r="J610">
            <v>0</v>
          </cell>
          <cell r="K610" t="str">
            <v>GETOFLEX</v>
          </cell>
          <cell r="L610" t="str">
            <v>G1</v>
          </cell>
        </row>
        <row r="611">
          <cell r="A611">
            <v>631</v>
          </cell>
          <cell r="B611" t="str">
            <v>93341052</v>
          </cell>
          <cell r="C611" t="str">
            <v>FLEX FR TR PR</v>
          </cell>
          <cell r="D611" t="str">
            <v>SEQUEN-M1</v>
          </cell>
          <cell r="E611">
            <v>90</v>
          </cell>
          <cell r="F611" t="str">
            <v>CEV</v>
          </cell>
          <cell r="G611" t="str">
            <v>00002002</v>
          </cell>
          <cell r="H611" t="str">
            <v>SEQUENC</v>
          </cell>
          <cell r="I611" t="str">
            <v>M01</v>
          </cell>
          <cell r="J611">
            <v>3</v>
          </cell>
          <cell r="K611" t="str">
            <v>GETOFLEX</v>
          </cell>
          <cell r="L611" t="str">
            <v>G1</v>
          </cell>
        </row>
        <row r="612">
          <cell r="A612">
            <v>632</v>
          </cell>
          <cell r="B612" t="str">
            <v>93342605</v>
          </cell>
          <cell r="C612" t="str">
            <v>COXIM MALA PR</v>
          </cell>
          <cell r="D612" t="str">
            <v>19120E-M2</v>
          </cell>
          <cell r="E612">
            <v>200</v>
          </cell>
          <cell r="F612" t="str">
            <v>CEV</v>
          </cell>
          <cell r="G612" t="str">
            <v>00002002</v>
          </cell>
          <cell r="H612" t="str">
            <v>TRIM 2</v>
          </cell>
          <cell r="I612" t="str">
            <v>M01</v>
          </cell>
          <cell r="J612">
            <v>2</v>
          </cell>
          <cell r="K612" t="str">
            <v>HBA HUTCHINSON</v>
          </cell>
          <cell r="L612" t="str">
            <v>G1</v>
          </cell>
        </row>
        <row r="613">
          <cell r="A613">
            <v>633</v>
          </cell>
          <cell r="B613" t="str">
            <v>93342605</v>
          </cell>
          <cell r="C613" t="str">
            <v>COXIM MALA PR</v>
          </cell>
          <cell r="D613" t="str">
            <v>19121D-M2</v>
          </cell>
          <cell r="E613">
            <v>200</v>
          </cell>
          <cell r="F613" t="str">
            <v>CEV</v>
          </cell>
          <cell r="G613" t="str">
            <v>00002002</v>
          </cell>
          <cell r="H613" t="str">
            <v>TRIM 2</v>
          </cell>
          <cell r="I613" t="str">
            <v>M01</v>
          </cell>
          <cell r="J613">
            <v>2</v>
          </cell>
          <cell r="K613" t="str">
            <v>HBA HUTCHINSON</v>
          </cell>
          <cell r="L613" t="str">
            <v>G1</v>
          </cell>
        </row>
        <row r="614">
          <cell r="A614">
            <v>634</v>
          </cell>
          <cell r="B614" t="str">
            <v>93343847</v>
          </cell>
          <cell r="C614" t="str">
            <v>EMBLEMA DIANTEIRO</v>
          </cell>
          <cell r="D614" t="str">
            <v>SEQ.DT-BP</v>
          </cell>
          <cell r="E614">
            <v>120</v>
          </cell>
          <cell r="F614" t="str">
            <v>CEV</v>
          </cell>
          <cell r="G614" t="str">
            <v>00002004</v>
          </cell>
          <cell r="H614" t="str">
            <v>BUMPER</v>
          </cell>
          <cell r="I614" t="str">
            <v>BP1</v>
          </cell>
          <cell r="J614">
            <v>3</v>
          </cell>
          <cell r="K614" t="str">
            <v>ZANINI</v>
          </cell>
          <cell r="L614" t="str">
            <v>KK</v>
          </cell>
        </row>
        <row r="615">
          <cell r="A615">
            <v>637</v>
          </cell>
          <cell r="B615" t="str">
            <v>93344588</v>
          </cell>
          <cell r="C615" t="str">
            <v>FILTRO CJ.</v>
          </cell>
          <cell r="D615" t="str">
            <v>19155D-M1</v>
          </cell>
          <cell r="E615">
            <v>35</v>
          </cell>
          <cell r="F615" t="str">
            <v>CEV</v>
          </cell>
          <cell r="G615" t="str">
            <v>0CXPAPEL</v>
          </cell>
          <cell r="H615" t="str">
            <v>TRIM 3</v>
          </cell>
          <cell r="I615" t="str">
            <v>M01</v>
          </cell>
          <cell r="J615">
            <v>3</v>
          </cell>
          <cell r="K615" t="str">
            <v>FREUDENBERGT</v>
          </cell>
          <cell r="L615" t="str">
            <v>G1</v>
          </cell>
        </row>
        <row r="616">
          <cell r="A616">
            <v>638</v>
          </cell>
          <cell r="B616" t="str">
            <v>93344903</v>
          </cell>
          <cell r="C616" t="str">
            <v>SUPORTE-IN</v>
          </cell>
          <cell r="D616" t="str">
            <v>25519E-M2</v>
          </cell>
          <cell r="E616">
            <v>60</v>
          </cell>
          <cell r="F616" t="str">
            <v>CEV</v>
          </cell>
          <cell r="G616" t="str">
            <v>00002001</v>
          </cell>
          <cell r="H616" t="str">
            <v>L.FINAL</v>
          </cell>
          <cell r="I616" t="str">
            <v>M01</v>
          </cell>
          <cell r="J616">
            <v>2</v>
          </cell>
          <cell r="K616" t="str">
            <v>PST INDUSTRIA ELECTR</v>
          </cell>
          <cell r="L616" t="str">
            <v>G1</v>
          </cell>
        </row>
        <row r="617">
          <cell r="A617">
            <v>639</v>
          </cell>
          <cell r="B617" t="str">
            <v>93344922</v>
          </cell>
          <cell r="C617" t="str">
            <v xml:space="preserve"> ACAB CONS PR</v>
          </cell>
          <cell r="D617" t="str">
            <v>19145D-M1</v>
          </cell>
          <cell r="E617">
            <v>250</v>
          </cell>
          <cell r="F617" t="str">
            <v>PEL</v>
          </cell>
          <cell r="G617" t="str">
            <v>00002001</v>
          </cell>
          <cell r="H617" t="str">
            <v>TRIM 3</v>
          </cell>
          <cell r="I617" t="str">
            <v>M01</v>
          </cell>
          <cell r="J617">
            <v>2</v>
          </cell>
          <cell r="K617" t="str">
            <v>PELZER</v>
          </cell>
          <cell r="L617" t="str">
            <v>G1</v>
          </cell>
        </row>
        <row r="618">
          <cell r="A618">
            <v>640</v>
          </cell>
          <cell r="B618" t="str">
            <v>93346429</v>
          </cell>
          <cell r="C618" t="str">
            <v>GUIA CINTO 5P LE</v>
          </cell>
          <cell r="D618" t="str">
            <v>19119D-M2</v>
          </cell>
          <cell r="E618">
            <v>250</v>
          </cell>
          <cell r="F618" t="str">
            <v>PEL</v>
          </cell>
          <cell r="G618" t="str">
            <v>00002002</v>
          </cell>
          <cell r="H618" t="str">
            <v>TRIM 2</v>
          </cell>
          <cell r="I618" t="str">
            <v>M01</v>
          </cell>
          <cell r="J618">
            <v>2</v>
          </cell>
          <cell r="K618" t="str">
            <v>PELZER</v>
          </cell>
          <cell r="L618" t="str">
            <v>G1</v>
          </cell>
        </row>
        <row r="619">
          <cell r="A619">
            <v>641</v>
          </cell>
          <cell r="B619" t="str">
            <v>93346429</v>
          </cell>
          <cell r="C619" t="str">
            <v>GUIA CINTO 5P LE</v>
          </cell>
          <cell r="D619" t="str">
            <v>SPS-C-30110</v>
          </cell>
          <cell r="E619">
            <v>250</v>
          </cell>
          <cell r="F619" t="str">
            <v>PEL</v>
          </cell>
          <cell r="G619" t="str">
            <v>00002002</v>
          </cell>
          <cell r="H619" t="str">
            <v>SPS</v>
          </cell>
          <cell r="I619" t="str">
            <v>M03</v>
          </cell>
          <cell r="J619">
            <v>2</v>
          </cell>
          <cell r="K619" t="str">
            <v>PELZER</v>
          </cell>
          <cell r="L619" t="str">
            <v>G1</v>
          </cell>
        </row>
        <row r="620">
          <cell r="A620">
            <v>642</v>
          </cell>
          <cell r="B620" t="str">
            <v>93346430</v>
          </cell>
          <cell r="C620" t="str">
            <v>GUIA-CINTO 5P LD</v>
          </cell>
          <cell r="D620" t="str">
            <v>SPS-C-30110</v>
          </cell>
          <cell r="E620">
            <v>250</v>
          </cell>
          <cell r="F620" t="str">
            <v>PEL</v>
          </cell>
          <cell r="G620" t="str">
            <v>00002002</v>
          </cell>
          <cell r="H620" t="str">
            <v>SPS</v>
          </cell>
          <cell r="I620" t="str">
            <v>M03</v>
          </cell>
          <cell r="J620">
            <v>2</v>
          </cell>
          <cell r="K620" t="str">
            <v>PELZER SISTEMAS DO B</v>
          </cell>
          <cell r="L620" t="str">
            <v>G1</v>
          </cell>
        </row>
        <row r="621">
          <cell r="A621">
            <v>643</v>
          </cell>
          <cell r="B621" t="str">
            <v>93347806</v>
          </cell>
          <cell r="C621" t="str">
            <v>RESERV FLU DH</v>
          </cell>
          <cell r="D621" t="str">
            <v>25201E-M2</v>
          </cell>
          <cell r="E621">
            <v>15</v>
          </cell>
          <cell r="F621" t="str">
            <v>CEV</v>
          </cell>
          <cell r="G621" t="str">
            <v>00002004</v>
          </cell>
          <cell r="H621" t="str">
            <v>AÉREA</v>
          </cell>
          <cell r="I621" t="str">
            <v>M01</v>
          </cell>
          <cell r="J621">
            <v>0</v>
          </cell>
          <cell r="K621" t="str">
            <v>ULIANA</v>
          </cell>
          <cell r="L621" t="str">
            <v>G1</v>
          </cell>
        </row>
        <row r="622">
          <cell r="A622">
            <v>645</v>
          </cell>
          <cell r="B622" t="str">
            <v>93349272</v>
          </cell>
          <cell r="C622" t="str">
            <v>ETQ GAS/ALCOOL</v>
          </cell>
          <cell r="D622" t="str">
            <v>19155D-M1</v>
          </cell>
          <cell r="E622">
            <v>1000</v>
          </cell>
          <cell r="F622" t="str">
            <v>CEV</v>
          </cell>
          <cell r="G622" t="str">
            <v>00002001</v>
          </cell>
          <cell r="H622" t="str">
            <v>TRIM 3</v>
          </cell>
          <cell r="I622" t="str">
            <v>M01</v>
          </cell>
          <cell r="J622">
            <v>2</v>
          </cell>
          <cell r="K622" t="str">
            <v>JL</v>
          </cell>
          <cell r="L622" t="str">
            <v>G1</v>
          </cell>
        </row>
        <row r="623">
          <cell r="A623">
            <v>646</v>
          </cell>
          <cell r="B623" t="str">
            <v>93349272</v>
          </cell>
          <cell r="C623" t="str">
            <v>ETQ GAS/ALCOOL</v>
          </cell>
          <cell r="D623" t="str">
            <v>SPS-E-30115</v>
          </cell>
          <cell r="E623">
            <v>1000</v>
          </cell>
          <cell r="F623" t="str">
            <v>CEV</v>
          </cell>
          <cell r="G623" t="str">
            <v>00002001</v>
          </cell>
          <cell r="H623" t="str">
            <v>SPS</v>
          </cell>
          <cell r="I623" t="str">
            <v>M03</v>
          </cell>
          <cell r="J623">
            <v>2</v>
          </cell>
          <cell r="K623" t="str">
            <v>JL</v>
          </cell>
          <cell r="L623" t="str">
            <v>G1</v>
          </cell>
        </row>
        <row r="624">
          <cell r="A624">
            <v>647</v>
          </cell>
          <cell r="B624" t="str">
            <v>93349448</v>
          </cell>
          <cell r="C624" t="str">
            <v>BRAÇ TUB DHI</v>
          </cell>
          <cell r="D624" t="str">
            <v>25204E-M1</v>
          </cell>
          <cell r="E624">
            <v>200</v>
          </cell>
          <cell r="F624" t="str">
            <v>CEV</v>
          </cell>
          <cell r="G624" t="str">
            <v>00002002</v>
          </cell>
          <cell r="H624" t="str">
            <v>AÉREA</v>
          </cell>
          <cell r="I624" t="str">
            <v>M01</v>
          </cell>
          <cell r="J624">
            <v>2</v>
          </cell>
          <cell r="K624" t="str">
            <v>A RAYMOND</v>
          </cell>
          <cell r="L624" t="str">
            <v>G1</v>
          </cell>
        </row>
        <row r="625">
          <cell r="A625">
            <v>648</v>
          </cell>
          <cell r="B625" t="str">
            <v>93349448</v>
          </cell>
          <cell r="C625" t="str">
            <v>BRAÇ TUB DHI</v>
          </cell>
          <cell r="D625" t="str">
            <v>25301E-M1</v>
          </cell>
          <cell r="E625">
            <v>200</v>
          </cell>
          <cell r="F625" t="str">
            <v>CEV</v>
          </cell>
          <cell r="G625" t="str">
            <v>00002002</v>
          </cell>
          <cell r="H625" t="str">
            <v>AÉREA</v>
          </cell>
          <cell r="I625" t="str">
            <v>M01</v>
          </cell>
          <cell r="J625">
            <v>2</v>
          </cell>
          <cell r="K625" t="str">
            <v>A RAYMOND</v>
          </cell>
          <cell r="L625" t="str">
            <v>G1</v>
          </cell>
        </row>
        <row r="626">
          <cell r="A626">
            <v>649</v>
          </cell>
          <cell r="B626" t="str">
            <v>93349926</v>
          </cell>
          <cell r="C626" t="str">
            <v>BRAKE LIGHT PRISMA</v>
          </cell>
          <cell r="D626" t="str">
            <v>19116D-M2</v>
          </cell>
          <cell r="E626">
            <v>20</v>
          </cell>
          <cell r="F626" t="str">
            <v>CEV</v>
          </cell>
          <cell r="G626" t="str">
            <v>00002004</v>
          </cell>
          <cell r="H626" t="str">
            <v>TRIM 2</v>
          </cell>
          <cell r="I626" t="str">
            <v>M01</v>
          </cell>
          <cell r="J626">
            <v>3</v>
          </cell>
          <cell r="K626" t="str">
            <v>ARTEB</v>
          </cell>
          <cell r="L626" t="str">
            <v>G1</v>
          </cell>
        </row>
        <row r="627">
          <cell r="A627">
            <v>651</v>
          </cell>
          <cell r="B627" t="str">
            <v>93350468</v>
          </cell>
          <cell r="C627" t="str">
            <v>COXIM LIMPADOR</v>
          </cell>
          <cell r="D627" t="str">
            <v>19154D-M1</v>
          </cell>
          <cell r="E627">
            <v>1300</v>
          </cell>
          <cell r="F627" t="str">
            <v>CEV</v>
          </cell>
          <cell r="G627" t="str">
            <v>00002001</v>
          </cell>
          <cell r="H627" t="str">
            <v>TRIM 3</v>
          </cell>
          <cell r="I627" t="str">
            <v>M01</v>
          </cell>
          <cell r="J627">
            <v>2</v>
          </cell>
          <cell r="K627" t="str">
            <v>PRODUFLEX</v>
          </cell>
          <cell r="L627" t="str">
            <v>G1</v>
          </cell>
        </row>
        <row r="628">
          <cell r="A628">
            <v>652</v>
          </cell>
          <cell r="B628" t="str">
            <v>93350468</v>
          </cell>
          <cell r="C628" t="str">
            <v>COXIM LIMPADOR</v>
          </cell>
          <cell r="D628" t="str">
            <v>19157D-M1</v>
          </cell>
          <cell r="E628">
            <v>1300</v>
          </cell>
          <cell r="F628" t="str">
            <v>CEV</v>
          </cell>
          <cell r="G628" t="str">
            <v>00002001</v>
          </cell>
          <cell r="H628" t="str">
            <v>TRIM 3</v>
          </cell>
          <cell r="I628" t="str">
            <v>M01</v>
          </cell>
          <cell r="J628">
            <v>2</v>
          </cell>
          <cell r="K628" t="str">
            <v>PRODUFLEX</v>
          </cell>
          <cell r="L628" t="str">
            <v>G1</v>
          </cell>
        </row>
        <row r="629">
          <cell r="A629">
            <v>653</v>
          </cell>
          <cell r="B629" t="str">
            <v>93350468</v>
          </cell>
          <cell r="C629" t="str">
            <v>COXIM LIMPADOR</v>
          </cell>
          <cell r="D629" t="str">
            <v>25525D-M1</v>
          </cell>
          <cell r="E629">
            <v>1300</v>
          </cell>
          <cell r="F629" t="str">
            <v>CEV</v>
          </cell>
          <cell r="G629" t="str">
            <v>00002001</v>
          </cell>
          <cell r="H629" t="str">
            <v>L.FINAL</v>
          </cell>
          <cell r="I629" t="str">
            <v>M02</v>
          </cell>
          <cell r="J629">
            <v>2</v>
          </cell>
          <cell r="K629" t="str">
            <v>PRODUFLEX</v>
          </cell>
          <cell r="L629" t="str">
            <v>G1</v>
          </cell>
        </row>
        <row r="630">
          <cell r="A630">
            <v>654</v>
          </cell>
          <cell r="B630" t="str">
            <v>93350468</v>
          </cell>
          <cell r="C630" t="str">
            <v>COXIM LIMPADOR</v>
          </cell>
          <cell r="D630" t="str">
            <v>25526E-M2</v>
          </cell>
          <cell r="E630">
            <v>1300</v>
          </cell>
          <cell r="F630" t="str">
            <v>CEV</v>
          </cell>
          <cell r="G630" t="str">
            <v>00002001</v>
          </cell>
          <cell r="H630" t="str">
            <v>L.FINAL</v>
          </cell>
          <cell r="I630" t="str">
            <v>M02</v>
          </cell>
          <cell r="J630">
            <v>2</v>
          </cell>
          <cell r="K630" t="str">
            <v>PRODUFLEX</v>
          </cell>
          <cell r="L630" t="str">
            <v>G1</v>
          </cell>
        </row>
        <row r="631">
          <cell r="A631">
            <v>655</v>
          </cell>
          <cell r="B631" t="str">
            <v>93351512</v>
          </cell>
          <cell r="C631" t="str">
            <v>COX ANT RUID</v>
          </cell>
          <cell r="D631" t="str">
            <v>MINOMI-M3</v>
          </cell>
          <cell r="E631">
            <v>200</v>
          </cell>
          <cell r="F631" t="str">
            <v>CEV</v>
          </cell>
          <cell r="G631" t="str">
            <v>00002002</v>
          </cell>
          <cell r="H631" t="str">
            <v>MINOMI</v>
          </cell>
          <cell r="I631" t="str">
            <v>M03</v>
          </cell>
          <cell r="J631">
            <v>3</v>
          </cell>
          <cell r="K631" t="str">
            <v>SILIBOR</v>
          </cell>
          <cell r="L631" t="str">
            <v>G1</v>
          </cell>
        </row>
        <row r="632">
          <cell r="A632">
            <v>656</v>
          </cell>
          <cell r="B632" t="str">
            <v>93353566</v>
          </cell>
          <cell r="C632" t="str">
            <v>SPACER</v>
          </cell>
          <cell r="D632" t="str">
            <v>19142D-M1</v>
          </cell>
          <cell r="E632">
            <v>1932</v>
          </cell>
          <cell r="F632" t="str">
            <v>CEV</v>
          </cell>
          <cell r="G632" t="str">
            <v>00002001</v>
          </cell>
          <cell r="H632" t="str">
            <v>TRIM 3</v>
          </cell>
          <cell r="I632" t="str">
            <v>M02</v>
          </cell>
          <cell r="J632">
            <v>2</v>
          </cell>
          <cell r="K632" t="str">
            <v>SILIBOR</v>
          </cell>
          <cell r="L632" t="str">
            <v>G1</v>
          </cell>
        </row>
        <row r="633">
          <cell r="A633">
            <v>657</v>
          </cell>
          <cell r="B633" t="str">
            <v>93354129</v>
          </cell>
          <cell r="C633" t="str">
            <v>PRES FR CX RD</v>
          </cell>
          <cell r="D633" t="str">
            <v>19106E-M2</v>
          </cell>
          <cell r="E633">
            <v>1080</v>
          </cell>
          <cell r="F633" t="str">
            <v>CEV</v>
          </cell>
          <cell r="G633" t="str">
            <v>00002001</v>
          </cell>
          <cell r="H633" t="str">
            <v>TRIM 1</v>
          </cell>
          <cell r="I633" t="str">
            <v>M01</v>
          </cell>
          <cell r="J633">
            <v>2</v>
          </cell>
          <cell r="K633" t="str">
            <v>ITW</v>
          </cell>
          <cell r="L633" t="str">
            <v>G1</v>
          </cell>
        </row>
        <row r="634">
          <cell r="A634">
            <v>658</v>
          </cell>
          <cell r="B634" t="str">
            <v>93354129</v>
          </cell>
          <cell r="C634" t="str">
            <v>PRES FR CX RD</v>
          </cell>
          <cell r="D634" t="str">
            <v>25201D-M1</v>
          </cell>
          <cell r="E634">
            <v>1080</v>
          </cell>
          <cell r="F634" t="str">
            <v>CEV</v>
          </cell>
          <cell r="G634" t="str">
            <v>00002001</v>
          </cell>
          <cell r="H634" t="str">
            <v>AÉREA</v>
          </cell>
          <cell r="I634" t="str">
            <v>M01</v>
          </cell>
          <cell r="J634">
            <v>2</v>
          </cell>
          <cell r="K634" t="str">
            <v>ITW</v>
          </cell>
          <cell r="L634" t="str">
            <v>G1</v>
          </cell>
        </row>
        <row r="635">
          <cell r="A635">
            <v>659</v>
          </cell>
          <cell r="B635" t="str">
            <v>93354129</v>
          </cell>
          <cell r="C635" t="str">
            <v>PRES FR CX RD</v>
          </cell>
          <cell r="D635" t="str">
            <v>25204E-M1</v>
          </cell>
          <cell r="E635">
            <v>1080</v>
          </cell>
          <cell r="F635" t="str">
            <v>CEV</v>
          </cell>
          <cell r="G635" t="str">
            <v>00002001</v>
          </cell>
          <cell r="H635" t="str">
            <v>AÉREA</v>
          </cell>
          <cell r="I635" t="str">
            <v>M01</v>
          </cell>
          <cell r="J635">
            <v>2</v>
          </cell>
          <cell r="K635" t="str">
            <v>ITW</v>
          </cell>
          <cell r="L635" t="str">
            <v>G1</v>
          </cell>
        </row>
        <row r="636">
          <cell r="A636">
            <v>660</v>
          </cell>
          <cell r="B636" t="str">
            <v>93354954</v>
          </cell>
          <cell r="C636" t="str">
            <v>ETQ. AR COND.</v>
          </cell>
          <cell r="D636" t="str">
            <v>19124E-M2</v>
          </cell>
          <cell r="E636">
            <v>1000</v>
          </cell>
          <cell r="F636" t="str">
            <v>CEV</v>
          </cell>
          <cell r="G636" t="str">
            <v>00002001</v>
          </cell>
          <cell r="H636" t="str">
            <v>TRIM 2</v>
          </cell>
          <cell r="I636" t="str">
            <v>M01</v>
          </cell>
          <cell r="J636">
            <v>2</v>
          </cell>
          <cell r="K636" t="str">
            <v>JL INDUSTRIA DE PECA</v>
          </cell>
          <cell r="L636" t="str">
            <v>G1</v>
          </cell>
        </row>
        <row r="637">
          <cell r="A637">
            <v>661</v>
          </cell>
          <cell r="B637" t="str">
            <v>93354954</v>
          </cell>
          <cell r="C637" t="str">
            <v>ETQ. AR COND.</v>
          </cell>
          <cell r="D637" t="str">
            <v>19135D-M1</v>
          </cell>
          <cell r="E637">
            <v>1000</v>
          </cell>
          <cell r="F637" t="str">
            <v>CEV</v>
          </cell>
          <cell r="G637" t="str">
            <v>00002001</v>
          </cell>
          <cell r="H637" t="str">
            <v>TRIM 3</v>
          </cell>
          <cell r="I637" t="str">
            <v>M01</v>
          </cell>
          <cell r="J637">
            <v>2</v>
          </cell>
          <cell r="K637" t="str">
            <v>JL INDUSTRIA DE PECA</v>
          </cell>
          <cell r="L637" t="str">
            <v>G1</v>
          </cell>
        </row>
        <row r="638">
          <cell r="A638">
            <v>662</v>
          </cell>
          <cell r="B638" t="str">
            <v>93355369</v>
          </cell>
          <cell r="C638" t="str">
            <v>FECHAD TPA TRAS PRISMA</v>
          </cell>
          <cell r="D638" t="str">
            <v>19114D-M2</v>
          </cell>
          <cell r="E638">
            <v>16</v>
          </cell>
          <cell r="F638" t="str">
            <v>CEV</v>
          </cell>
          <cell r="G638" t="str">
            <v>00002002</v>
          </cell>
          <cell r="H638" t="str">
            <v>TRIM 1</v>
          </cell>
          <cell r="I638" t="str">
            <v>M01</v>
          </cell>
          <cell r="J638">
            <v>8</v>
          </cell>
          <cell r="K638" t="str">
            <v>MAXION</v>
          </cell>
          <cell r="L638" t="str">
            <v>G1</v>
          </cell>
        </row>
        <row r="639">
          <cell r="A639">
            <v>664</v>
          </cell>
          <cell r="B639" t="str">
            <v>93356380</v>
          </cell>
          <cell r="C639" t="str">
            <v>LENTE RETANGULAR</v>
          </cell>
          <cell r="D639" t="str">
            <v>19112E-M2</v>
          </cell>
          <cell r="E639">
            <v>2000</v>
          </cell>
          <cell r="F639" t="str">
            <v>CEV</v>
          </cell>
          <cell r="G639" t="str">
            <v>00002001</v>
          </cell>
          <cell r="H639" t="str">
            <v>TRIM 1</v>
          </cell>
          <cell r="I639" t="str">
            <v>M02</v>
          </cell>
          <cell r="J639">
            <v>2</v>
          </cell>
          <cell r="K639" t="str">
            <v>3M</v>
          </cell>
          <cell r="L639" t="str">
            <v>G1</v>
          </cell>
        </row>
        <row r="640">
          <cell r="A640">
            <v>665</v>
          </cell>
          <cell r="B640" t="str">
            <v>93356380</v>
          </cell>
          <cell r="C640" t="str">
            <v>LENTE RETANGULAR</v>
          </cell>
          <cell r="D640" t="str">
            <v>19126D-M2</v>
          </cell>
          <cell r="E640">
            <v>2000</v>
          </cell>
          <cell r="F640" t="str">
            <v>CEV</v>
          </cell>
          <cell r="G640" t="str">
            <v>00002001</v>
          </cell>
          <cell r="H640" t="str">
            <v>TRIM 2</v>
          </cell>
          <cell r="I640" t="str">
            <v>M01</v>
          </cell>
          <cell r="J640">
            <v>2</v>
          </cell>
          <cell r="K640" t="str">
            <v>3M</v>
          </cell>
          <cell r="L640" t="str">
            <v>G1</v>
          </cell>
        </row>
        <row r="641">
          <cell r="A641">
            <v>666</v>
          </cell>
          <cell r="B641" t="str">
            <v>93356380</v>
          </cell>
          <cell r="C641" t="str">
            <v>LENTE RETANGULAR</v>
          </cell>
          <cell r="D641" t="str">
            <v>19135D-M1</v>
          </cell>
          <cell r="E641">
            <v>2000</v>
          </cell>
          <cell r="F641" t="str">
            <v>CEV</v>
          </cell>
          <cell r="G641" t="str">
            <v>00002001</v>
          </cell>
          <cell r="H641" t="str">
            <v>TRIM 3</v>
          </cell>
          <cell r="I641" t="str">
            <v>M01</v>
          </cell>
          <cell r="J641">
            <v>2</v>
          </cell>
          <cell r="K641" t="str">
            <v>3M</v>
          </cell>
          <cell r="L641" t="str">
            <v>G1</v>
          </cell>
        </row>
        <row r="642">
          <cell r="A642">
            <v>667</v>
          </cell>
          <cell r="B642" t="str">
            <v>93357497</v>
          </cell>
          <cell r="C642" t="str">
            <v>GUIA-CINTO 3P LE</v>
          </cell>
          <cell r="D642" t="str">
            <v>19119D-M2</v>
          </cell>
          <cell r="E642">
            <v>250</v>
          </cell>
          <cell r="F642" t="str">
            <v>PEL</v>
          </cell>
          <cell r="G642" t="str">
            <v>00002002</v>
          </cell>
          <cell r="H642" t="str">
            <v>TRIM 2</v>
          </cell>
          <cell r="I642" t="str">
            <v>M01</v>
          </cell>
          <cell r="J642">
            <v>2</v>
          </cell>
          <cell r="K642" t="str">
            <v>PELZER</v>
          </cell>
          <cell r="L642" t="str">
            <v>G1</v>
          </cell>
        </row>
        <row r="643">
          <cell r="A643">
            <v>668</v>
          </cell>
          <cell r="B643" t="str">
            <v>93357497</v>
          </cell>
          <cell r="C643" t="str">
            <v>GUIA-CINTO 3P LE</v>
          </cell>
          <cell r="D643" t="str">
            <v>SPS-C-30110</v>
          </cell>
          <cell r="E643">
            <v>250</v>
          </cell>
          <cell r="F643" t="str">
            <v>PEL</v>
          </cell>
          <cell r="G643" t="str">
            <v>00002002</v>
          </cell>
          <cell r="H643" t="str">
            <v>SPS</v>
          </cell>
          <cell r="I643" t="str">
            <v>M03</v>
          </cell>
          <cell r="J643">
            <v>2</v>
          </cell>
          <cell r="K643" t="str">
            <v>PELZER</v>
          </cell>
          <cell r="L643" t="str">
            <v>G1</v>
          </cell>
        </row>
        <row r="644">
          <cell r="A644">
            <v>669</v>
          </cell>
          <cell r="B644" t="str">
            <v>93357498</v>
          </cell>
          <cell r="C644" t="str">
            <v>GUIA-CINTO 3P LD</v>
          </cell>
          <cell r="D644" t="str">
            <v>SPS-C-30110</v>
          </cell>
          <cell r="E644">
            <v>250</v>
          </cell>
          <cell r="F644" t="str">
            <v>PEL</v>
          </cell>
          <cell r="G644" t="str">
            <v>00002002</v>
          </cell>
          <cell r="H644" t="str">
            <v>SPS</v>
          </cell>
          <cell r="I644" t="str">
            <v>M03</v>
          </cell>
          <cell r="J644">
            <v>2</v>
          </cell>
          <cell r="K644" t="str">
            <v>PELZER</v>
          </cell>
          <cell r="L644" t="str">
            <v>G1</v>
          </cell>
        </row>
        <row r="645">
          <cell r="A645">
            <v>670</v>
          </cell>
          <cell r="B645" t="str">
            <v>93357628</v>
          </cell>
          <cell r="C645" t="str">
            <v>RIVET</v>
          </cell>
          <cell r="D645" t="str">
            <v>19124E-M2</v>
          </cell>
          <cell r="E645">
            <v>1500</v>
          </cell>
          <cell r="F645" t="str">
            <v>CEV</v>
          </cell>
          <cell r="G645" t="str">
            <v>00002001</v>
          </cell>
          <cell r="H645" t="str">
            <v>TRIM 2</v>
          </cell>
          <cell r="I645" t="str">
            <v>M01</v>
          </cell>
          <cell r="J645">
            <v>2</v>
          </cell>
          <cell r="K645" t="str">
            <v>GESIPA</v>
          </cell>
          <cell r="L645" t="str">
            <v>G1</v>
          </cell>
        </row>
        <row r="646">
          <cell r="A646">
            <v>671</v>
          </cell>
          <cell r="B646" t="str">
            <v>93357628</v>
          </cell>
          <cell r="C646" t="str">
            <v>RIVET</v>
          </cell>
          <cell r="D646" t="str">
            <v>19139D-M1</v>
          </cell>
          <cell r="E646">
            <v>1500</v>
          </cell>
          <cell r="F646" t="str">
            <v>CEV</v>
          </cell>
          <cell r="G646" t="str">
            <v>00002001</v>
          </cell>
          <cell r="H646" t="str">
            <v>TRIM 3</v>
          </cell>
          <cell r="I646" t="str">
            <v>M01</v>
          </cell>
          <cell r="J646">
            <v>2</v>
          </cell>
          <cell r="K646" t="str">
            <v>GESIPA</v>
          </cell>
          <cell r="L646" t="str">
            <v>G1</v>
          </cell>
        </row>
        <row r="647">
          <cell r="A647">
            <v>672</v>
          </cell>
          <cell r="B647" t="str">
            <v>93357628</v>
          </cell>
          <cell r="C647" t="str">
            <v>RIVET</v>
          </cell>
          <cell r="D647" t="str">
            <v>19139D-M1</v>
          </cell>
          <cell r="E647">
            <v>1500</v>
          </cell>
          <cell r="F647" t="str">
            <v>CEV</v>
          </cell>
          <cell r="G647" t="str">
            <v>00002001</v>
          </cell>
          <cell r="H647" t="str">
            <v>TRIM 3</v>
          </cell>
          <cell r="I647" t="str">
            <v>M01</v>
          </cell>
          <cell r="J647">
            <v>2</v>
          </cell>
          <cell r="K647" t="str">
            <v>GESIPA</v>
          </cell>
          <cell r="L647" t="str">
            <v>G1</v>
          </cell>
        </row>
        <row r="648">
          <cell r="A648">
            <v>673</v>
          </cell>
          <cell r="B648" t="str">
            <v>93360341</v>
          </cell>
          <cell r="C648" t="str">
            <v>ANTENA</v>
          </cell>
          <cell r="D648" t="str">
            <v>25530E-M1</v>
          </cell>
          <cell r="E648">
            <v>300</v>
          </cell>
          <cell r="F648" t="str">
            <v>CEV</v>
          </cell>
          <cell r="G648" t="str">
            <v>00002004</v>
          </cell>
          <cell r="H648" t="str">
            <v>L.FINAL</v>
          </cell>
          <cell r="I648" t="str">
            <v>M01</v>
          </cell>
          <cell r="J648">
            <v>2</v>
          </cell>
          <cell r="K648" t="str">
            <v>OLIMPUS</v>
          </cell>
          <cell r="L648" t="str">
            <v>G1</v>
          </cell>
        </row>
        <row r="649">
          <cell r="A649">
            <v>674</v>
          </cell>
          <cell r="B649" t="str">
            <v>93361427</v>
          </cell>
          <cell r="C649" t="str">
            <v>ENCHIMENTO SANKO</v>
          </cell>
          <cell r="D649" t="str">
            <v>19106D-M2</v>
          </cell>
          <cell r="E649">
            <v>576</v>
          </cell>
          <cell r="F649" t="str">
            <v>CEV</v>
          </cell>
          <cell r="G649" t="str">
            <v>00002002</v>
          </cell>
          <cell r="H649" t="str">
            <v>TRIM 1</v>
          </cell>
          <cell r="I649" t="str">
            <v>M02</v>
          </cell>
          <cell r="J649">
            <v>2</v>
          </cell>
          <cell r="K649" t="str">
            <v>SANKO ESPUMAS</v>
          </cell>
          <cell r="L649" t="str">
            <v>G1</v>
          </cell>
        </row>
        <row r="650">
          <cell r="A650">
            <v>675</v>
          </cell>
          <cell r="B650" t="str">
            <v>93361427</v>
          </cell>
          <cell r="C650" t="str">
            <v>ENCHIMENTO SANKO</v>
          </cell>
          <cell r="D650" t="str">
            <v>19106E-M2</v>
          </cell>
          <cell r="E650">
            <v>576</v>
          </cell>
          <cell r="F650" t="str">
            <v>CEV</v>
          </cell>
          <cell r="G650" t="str">
            <v>00002002</v>
          </cell>
          <cell r="H650" t="str">
            <v>TRIM 1</v>
          </cell>
          <cell r="I650" t="str">
            <v>M02</v>
          </cell>
          <cell r="J650">
            <v>2</v>
          </cell>
          <cell r="K650" t="str">
            <v>SANKO ESPUMAS</v>
          </cell>
          <cell r="L650" t="str">
            <v>G1</v>
          </cell>
        </row>
        <row r="651">
          <cell r="A651">
            <v>676</v>
          </cell>
          <cell r="B651" t="str">
            <v>93361427</v>
          </cell>
          <cell r="C651" t="str">
            <v>ENCHIMENTO SANKO</v>
          </cell>
          <cell r="D651" t="str">
            <v>19116D-M2</v>
          </cell>
          <cell r="E651">
            <v>576</v>
          </cell>
          <cell r="F651" t="str">
            <v>CEV</v>
          </cell>
          <cell r="G651" t="str">
            <v>00002002</v>
          </cell>
          <cell r="H651" t="str">
            <v>TRIM 2</v>
          </cell>
          <cell r="I651" t="str">
            <v>M01</v>
          </cell>
          <cell r="J651">
            <v>2</v>
          </cell>
          <cell r="K651" t="str">
            <v>SANKO ESPUMAS</v>
          </cell>
          <cell r="L651" t="str">
            <v>G1</v>
          </cell>
        </row>
        <row r="652">
          <cell r="A652">
            <v>677</v>
          </cell>
          <cell r="B652" t="str">
            <v>93361427</v>
          </cell>
          <cell r="C652" t="str">
            <v>ENCHIMENTO SANKO</v>
          </cell>
          <cell r="D652" t="str">
            <v>19116E-M2</v>
          </cell>
          <cell r="E652">
            <v>576</v>
          </cell>
          <cell r="F652" t="str">
            <v>CEV</v>
          </cell>
          <cell r="G652" t="str">
            <v>00002002</v>
          </cell>
          <cell r="H652" t="str">
            <v>TRIM 2</v>
          </cell>
          <cell r="I652" t="str">
            <v>M01</v>
          </cell>
          <cell r="J652">
            <v>2</v>
          </cell>
          <cell r="K652" t="str">
            <v>SANKO ESPUMAS</v>
          </cell>
          <cell r="L652" t="str">
            <v>G1</v>
          </cell>
        </row>
        <row r="653">
          <cell r="A653">
            <v>678</v>
          </cell>
          <cell r="B653" t="str">
            <v>93361427</v>
          </cell>
          <cell r="C653" t="str">
            <v>ENCHIMENTO SANKO</v>
          </cell>
          <cell r="D653" t="str">
            <v>19118E-M2</v>
          </cell>
          <cell r="E653">
            <v>576</v>
          </cell>
          <cell r="F653" t="str">
            <v>CEV</v>
          </cell>
          <cell r="G653" t="str">
            <v>00002002</v>
          </cell>
          <cell r="H653" t="str">
            <v>TRIM 2</v>
          </cell>
          <cell r="I653" t="str">
            <v>M01</v>
          </cell>
          <cell r="J653">
            <v>2</v>
          </cell>
          <cell r="K653" t="str">
            <v>SANKO ESPUMAS</v>
          </cell>
          <cell r="L653" t="str">
            <v>G1</v>
          </cell>
        </row>
        <row r="654">
          <cell r="A654">
            <v>679</v>
          </cell>
          <cell r="B654" t="str">
            <v>93361427</v>
          </cell>
          <cell r="C654" t="str">
            <v>ENCHIMENTO SANKO</v>
          </cell>
          <cell r="D654" t="str">
            <v>SPS-A-30103</v>
          </cell>
          <cell r="E654">
            <v>576</v>
          </cell>
          <cell r="F654" t="str">
            <v>CEV</v>
          </cell>
          <cell r="G654" t="str">
            <v>00002002</v>
          </cell>
          <cell r="H654" t="str">
            <v>SPS</v>
          </cell>
          <cell r="I654" t="str">
            <v>M03</v>
          </cell>
          <cell r="J654">
            <v>1</v>
          </cell>
          <cell r="K654" t="str">
            <v>SANKO ESPUMAS</v>
          </cell>
          <cell r="L654" t="str">
            <v>G1</v>
          </cell>
        </row>
        <row r="655">
          <cell r="A655">
            <v>680</v>
          </cell>
          <cell r="B655" t="str">
            <v>93363000</v>
          </cell>
          <cell r="C655" t="str">
            <v>PORCA AUTOTRA</v>
          </cell>
          <cell r="D655" t="str">
            <v>25210D-M1</v>
          </cell>
          <cell r="E655">
            <v>100</v>
          </cell>
          <cell r="F655" t="str">
            <v>CEV</v>
          </cell>
          <cell r="G655" t="str">
            <v>00002001</v>
          </cell>
          <cell r="H655" t="str">
            <v>AÉREA</v>
          </cell>
          <cell r="I655" t="str">
            <v>M01</v>
          </cell>
          <cell r="J655">
            <v>3</v>
          </cell>
          <cell r="K655" t="str">
            <v>NEUMAYER TEK</v>
          </cell>
          <cell r="L655" t="str">
            <v>G1</v>
          </cell>
        </row>
        <row r="656">
          <cell r="A656">
            <v>681</v>
          </cell>
          <cell r="B656" t="str">
            <v>93363000</v>
          </cell>
          <cell r="C656" t="str">
            <v>PORCA AUTOTRA</v>
          </cell>
          <cell r="D656" t="str">
            <v>25211E-M1</v>
          </cell>
          <cell r="E656">
            <v>100</v>
          </cell>
          <cell r="F656" t="str">
            <v>CEV</v>
          </cell>
          <cell r="G656" t="str">
            <v>00002001</v>
          </cell>
          <cell r="H656" t="str">
            <v>AÉREA</v>
          </cell>
          <cell r="I656" t="str">
            <v>M01</v>
          </cell>
          <cell r="J656">
            <v>3</v>
          </cell>
          <cell r="K656" t="str">
            <v>NEUMAYER TEK</v>
          </cell>
          <cell r="L656" t="str">
            <v>G1</v>
          </cell>
        </row>
        <row r="657">
          <cell r="A657">
            <v>682</v>
          </cell>
          <cell r="B657" t="str">
            <v>93364969</v>
          </cell>
          <cell r="C657" t="str">
            <v>FLEX FR TR NG</v>
          </cell>
          <cell r="D657" t="str">
            <v>SEQUEN-M1</v>
          </cell>
          <cell r="E657">
            <v>90</v>
          </cell>
          <cell r="F657" t="str">
            <v>CEV</v>
          </cell>
          <cell r="G657" t="str">
            <v>00002002</v>
          </cell>
          <cell r="H657" t="str">
            <v>SEQUENC</v>
          </cell>
          <cell r="I657" t="str">
            <v>M01</v>
          </cell>
          <cell r="J657">
            <v>4</v>
          </cell>
          <cell r="K657" t="str">
            <v>GETOFLEX</v>
          </cell>
          <cell r="L657" t="str">
            <v>G1</v>
          </cell>
        </row>
        <row r="658">
          <cell r="A658">
            <v>683</v>
          </cell>
          <cell r="B658" t="str">
            <v>93364971</v>
          </cell>
          <cell r="C658" t="str">
            <v>FLEX FRE DIAN</v>
          </cell>
          <cell r="D658" t="str">
            <v>SEQUEN-M1</v>
          </cell>
          <cell r="E658">
            <v>80</v>
          </cell>
          <cell r="F658" t="str">
            <v>CEV</v>
          </cell>
          <cell r="G658" t="str">
            <v>00002004</v>
          </cell>
          <cell r="H658" t="str">
            <v>SEQUENC</v>
          </cell>
          <cell r="I658" t="str">
            <v>M01</v>
          </cell>
          <cell r="J658">
            <v>6</v>
          </cell>
          <cell r="K658" t="str">
            <v>GETOFLEX</v>
          </cell>
          <cell r="L658" t="str">
            <v>G1</v>
          </cell>
        </row>
        <row r="659">
          <cell r="A659">
            <v>684</v>
          </cell>
          <cell r="B659" t="str">
            <v>93364971</v>
          </cell>
          <cell r="C659" t="str">
            <v>FLEX FRE DIAN</v>
          </cell>
          <cell r="D659" t="str">
            <v>SEQUEN-M1</v>
          </cell>
          <cell r="E659">
            <v>80</v>
          </cell>
          <cell r="F659" t="str">
            <v>CEV</v>
          </cell>
          <cell r="G659" t="str">
            <v>00002004</v>
          </cell>
          <cell r="H659" t="str">
            <v>SEQUENC</v>
          </cell>
          <cell r="I659" t="str">
            <v>M01</v>
          </cell>
          <cell r="J659">
            <v>6</v>
          </cell>
          <cell r="K659" t="str">
            <v>GETOFLEX</v>
          </cell>
          <cell r="L659" t="str">
            <v>G1</v>
          </cell>
        </row>
        <row r="660">
          <cell r="A660">
            <v>685</v>
          </cell>
          <cell r="B660" t="str">
            <v>93368896</v>
          </cell>
          <cell r="C660" t="str">
            <v>BUJÃO COLUNA A</v>
          </cell>
          <cell r="D660" t="str">
            <v>19117D-M2</v>
          </cell>
          <cell r="E660">
            <v>100</v>
          </cell>
          <cell r="F660" t="str">
            <v>PEL</v>
          </cell>
          <cell r="G660" t="str">
            <v>00002002</v>
          </cell>
          <cell r="H660" t="str">
            <v>AÉREA</v>
          </cell>
          <cell r="I660" t="str">
            <v>M02</v>
          </cell>
          <cell r="J660">
            <v>2</v>
          </cell>
          <cell r="K660" t="str">
            <v>PELZER</v>
          </cell>
          <cell r="L660" t="str">
            <v>G1</v>
          </cell>
        </row>
        <row r="661">
          <cell r="A661">
            <v>686</v>
          </cell>
          <cell r="B661" t="str">
            <v>93368896</v>
          </cell>
          <cell r="C661" t="str">
            <v>BUJÃO COLUNA A</v>
          </cell>
          <cell r="D661" t="str">
            <v>19116E-M2</v>
          </cell>
          <cell r="E661">
            <v>100</v>
          </cell>
          <cell r="F661" t="str">
            <v>PEL</v>
          </cell>
          <cell r="G661" t="str">
            <v>00002002</v>
          </cell>
          <cell r="H661" t="str">
            <v>TRIM 2</v>
          </cell>
          <cell r="I661" t="str">
            <v>M02</v>
          </cell>
          <cell r="J661">
            <v>4</v>
          </cell>
          <cell r="K661" t="str">
            <v>PELZER</v>
          </cell>
          <cell r="L661" t="str">
            <v>G1</v>
          </cell>
        </row>
        <row r="662">
          <cell r="A662">
            <v>687</v>
          </cell>
          <cell r="B662" t="str">
            <v>93368896</v>
          </cell>
          <cell r="C662" t="str">
            <v>BUJÃO COLUNA A</v>
          </cell>
          <cell r="D662" t="str">
            <v>19118E-M2</v>
          </cell>
          <cell r="E662">
            <v>100</v>
          </cell>
          <cell r="F662" t="str">
            <v>PEL</v>
          </cell>
          <cell r="G662" t="str">
            <v>00002002</v>
          </cell>
          <cell r="H662" t="str">
            <v>TRIM 2</v>
          </cell>
          <cell r="I662" t="str">
            <v>M02</v>
          </cell>
          <cell r="J662">
            <v>4</v>
          </cell>
          <cell r="K662" t="str">
            <v>PELZER</v>
          </cell>
          <cell r="L662" t="str">
            <v>G1</v>
          </cell>
        </row>
        <row r="663">
          <cell r="A663">
            <v>688</v>
          </cell>
          <cell r="B663" t="str">
            <v>93372700</v>
          </cell>
          <cell r="C663" t="str">
            <v>CAPA DA BARRA DESLIZANTE</v>
          </cell>
          <cell r="D663" t="str">
            <v>19145D-M1</v>
          </cell>
          <cell r="E663">
            <v>150</v>
          </cell>
          <cell r="F663" t="str">
            <v>PEL</v>
          </cell>
          <cell r="G663" t="str">
            <v>00002002</v>
          </cell>
          <cell r="H663" t="str">
            <v>TRIM 3</v>
          </cell>
          <cell r="I663" t="str">
            <v>M01</v>
          </cell>
          <cell r="J663">
            <v>2</v>
          </cell>
          <cell r="K663" t="str">
            <v>PELZER</v>
          </cell>
          <cell r="L663" t="str">
            <v>G1</v>
          </cell>
        </row>
        <row r="664">
          <cell r="A664">
            <v>689</v>
          </cell>
          <cell r="B664" t="str">
            <v>93372700</v>
          </cell>
          <cell r="C664" t="str">
            <v>CAPA DA BARRA DESLIZANTE</v>
          </cell>
          <cell r="D664" t="str">
            <v>19149D-M1</v>
          </cell>
          <cell r="E664">
            <v>150</v>
          </cell>
          <cell r="F664" t="str">
            <v>PEL</v>
          </cell>
          <cell r="G664" t="str">
            <v>00002002</v>
          </cell>
          <cell r="H664" t="str">
            <v>TRIM 3</v>
          </cell>
          <cell r="I664" t="str">
            <v>M01</v>
          </cell>
          <cell r="J664">
            <v>2</v>
          </cell>
          <cell r="K664" t="str">
            <v>PELZER</v>
          </cell>
          <cell r="L664" t="str">
            <v>G1</v>
          </cell>
        </row>
        <row r="665">
          <cell r="A665">
            <v>691</v>
          </cell>
          <cell r="B665" t="str">
            <v>93374389</v>
          </cell>
          <cell r="C665" t="str">
            <v>PF JUNTA ESFÉ</v>
          </cell>
          <cell r="D665" t="str">
            <v>25214D-M1</v>
          </cell>
          <cell r="E665">
            <v>250</v>
          </cell>
          <cell r="F665" t="str">
            <v>CEV</v>
          </cell>
          <cell r="G665" t="str">
            <v>00002001</v>
          </cell>
          <cell r="H665" t="str">
            <v>AÉREA</v>
          </cell>
          <cell r="I665" t="str">
            <v>M01</v>
          </cell>
          <cell r="J665">
            <v>2</v>
          </cell>
          <cell r="K665" t="str">
            <v>INGEPAL</v>
          </cell>
          <cell r="L665" t="str">
            <v>G1</v>
          </cell>
        </row>
        <row r="666">
          <cell r="A666">
            <v>692</v>
          </cell>
          <cell r="B666" t="str">
            <v>93374389</v>
          </cell>
          <cell r="C666" t="str">
            <v>PF JUNTA ESFÉ</v>
          </cell>
          <cell r="D666" t="str">
            <v>25215E-M1</v>
          </cell>
          <cell r="E666">
            <v>250</v>
          </cell>
          <cell r="F666" t="str">
            <v>CEV</v>
          </cell>
          <cell r="G666" t="str">
            <v>00002001</v>
          </cell>
          <cell r="H666" t="str">
            <v>AÉREA</v>
          </cell>
          <cell r="I666" t="str">
            <v>M01</v>
          </cell>
          <cell r="J666">
            <v>2</v>
          </cell>
          <cell r="K666" t="str">
            <v>INGEPAL</v>
          </cell>
          <cell r="L666" t="str">
            <v>G1</v>
          </cell>
        </row>
        <row r="667">
          <cell r="A667">
            <v>693</v>
          </cell>
          <cell r="B667" t="str">
            <v>93375068</v>
          </cell>
          <cell r="C667" t="str">
            <v>LIMPADOR C</v>
          </cell>
          <cell r="D667" t="str">
            <v>19150D-M1</v>
          </cell>
          <cell r="E667">
            <v>35</v>
          </cell>
          <cell r="F667" t="str">
            <v>CEV</v>
          </cell>
          <cell r="G667" t="str">
            <v>00002004</v>
          </cell>
          <cell r="H667" t="str">
            <v>TRIM 2</v>
          </cell>
          <cell r="I667" t="str">
            <v>M01</v>
          </cell>
          <cell r="J667">
            <v>4</v>
          </cell>
          <cell r="K667" t="str">
            <v>ELETROMECANICA DYNA</v>
          </cell>
          <cell r="L667" t="str">
            <v>G1</v>
          </cell>
        </row>
        <row r="668">
          <cell r="A668">
            <v>694</v>
          </cell>
          <cell r="B668" t="str">
            <v>93376775</v>
          </cell>
          <cell r="C668" t="str">
            <v>PARAFUSO</v>
          </cell>
          <cell r="D668" t="str">
            <v>25519E-M1</v>
          </cell>
          <cell r="E668">
            <v>1500</v>
          </cell>
          <cell r="F668" t="str">
            <v>CEV</v>
          </cell>
          <cell r="G668" t="str">
            <v>00002001</v>
          </cell>
          <cell r="H668" t="str">
            <v>L.FINAL</v>
          </cell>
          <cell r="I668" t="str">
            <v>M01</v>
          </cell>
          <cell r="J668">
            <v>2</v>
          </cell>
          <cell r="K668" t="str">
            <v>LIPOS</v>
          </cell>
          <cell r="L668" t="str">
            <v>G1</v>
          </cell>
        </row>
        <row r="669">
          <cell r="A669">
            <v>695</v>
          </cell>
          <cell r="B669" t="str">
            <v>93377298</v>
          </cell>
          <cell r="C669" t="str">
            <v>INFOCARD</v>
          </cell>
          <cell r="D669" t="str">
            <v>25511D-M1</v>
          </cell>
          <cell r="E669">
            <v>650</v>
          </cell>
          <cell r="F669" t="str">
            <v>CEV</v>
          </cell>
          <cell r="G669" t="str">
            <v>0CXPAPEL</v>
          </cell>
          <cell r="H669" t="str">
            <v>L.FINAL</v>
          </cell>
          <cell r="I669" t="str">
            <v>M01</v>
          </cell>
          <cell r="J669">
            <v>2</v>
          </cell>
          <cell r="K669" t="str">
            <v>DARUMA</v>
          </cell>
          <cell r="L669" t="str">
            <v>G1</v>
          </cell>
        </row>
        <row r="670">
          <cell r="A670">
            <v>696</v>
          </cell>
          <cell r="B670" t="str">
            <v>93377672</v>
          </cell>
          <cell r="C670" t="str">
            <v>ACAB CONSOLE CELTA</v>
          </cell>
          <cell r="D670" t="str">
            <v>19139D-M1</v>
          </cell>
          <cell r="E670">
            <v>250</v>
          </cell>
          <cell r="F670" t="str">
            <v>PEL</v>
          </cell>
          <cell r="G670" t="str">
            <v>00002001</v>
          </cell>
          <cell r="H670" t="str">
            <v>TRIM 3</v>
          </cell>
          <cell r="I670" t="str">
            <v>M01</v>
          </cell>
          <cell r="J670">
            <v>2</v>
          </cell>
          <cell r="K670" t="str">
            <v>PELZER</v>
          </cell>
          <cell r="L670" t="str">
            <v>G1</v>
          </cell>
        </row>
        <row r="671">
          <cell r="A671">
            <v>697</v>
          </cell>
          <cell r="B671" t="str">
            <v>93377950</v>
          </cell>
          <cell r="C671" t="str">
            <v>FECHAD TPA TRAS CELTA</v>
          </cell>
          <cell r="D671" t="str">
            <v>19114D-M2</v>
          </cell>
          <cell r="E671">
            <v>36</v>
          </cell>
          <cell r="F671" t="str">
            <v>CEV</v>
          </cell>
          <cell r="G671" t="str">
            <v>00002004</v>
          </cell>
          <cell r="H671" t="str">
            <v>TRIM 1</v>
          </cell>
          <cell r="I671" t="str">
            <v>M01</v>
          </cell>
          <cell r="J671">
            <v>4</v>
          </cell>
          <cell r="K671" t="str">
            <v>VALEO</v>
          </cell>
          <cell r="L671" t="str">
            <v>G1</v>
          </cell>
        </row>
        <row r="672">
          <cell r="A672">
            <v>698</v>
          </cell>
          <cell r="B672" t="str">
            <v>93377950</v>
          </cell>
          <cell r="C672" t="str">
            <v>FECHAD TPA TRAS CELTA</v>
          </cell>
          <cell r="D672" t="str">
            <v>SPS-C-30110</v>
          </cell>
          <cell r="E672">
            <v>36</v>
          </cell>
          <cell r="F672" t="str">
            <v>CEV</v>
          </cell>
          <cell r="G672" t="str">
            <v>00002004</v>
          </cell>
          <cell r="H672" t="str">
            <v>9.A.2</v>
          </cell>
          <cell r="I672" t="str">
            <v>M03</v>
          </cell>
          <cell r="J672">
            <v>3</v>
          </cell>
          <cell r="K672" t="str">
            <v>VALEO</v>
          </cell>
          <cell r="L672" t="str">
            <v>G1</v>
          </cell>
        </row>
        <row r="673">
          <cell r="A673">
            <v>699</v>
          </cell>
          <cell r="B673" t="str">
            <v>93378051</v>
          </cell>
          <cell r="C673" t="str">
            <v>HASTE COFRE</v>
          </cell>
          <cell r="D673" t="str">
            <v>19103E-M2</v>
          </cell>
          <cell r="E673">
            <v>85</v>
          </cell>
          <cell r="F673" t="str">
            <v>CEV</v>
          </cell>
          <cell r="G673" t="str">
            <v>00002004</v>
          </cell>
          <cell r="H673" t="str">
            <v>TRIM 1</v>
          </cell>
          <cell r="I673" t="str">
            <v>M02</v>
          </cell>
          <cell r="J673">
            <v>4</v>
          </cell>
          <cell r="K673" t="str">
            <v>GALUTTI</v>
          </cell>
          <cell r="L673" t="str">
            <v>G1</v>
          </cell>
        </row>
        <row r="674">
          <cell r="A674">
            <v>700</v>
          </cell>
          <cell r="B674" t="str">
            <v>93378459</v>
          </cell>
          <cell r="C674" t="str">
            <v>BRACADEIRA</v>
          </cell>
          <cell r="D674" t="str">
            <v>25511D-M1</v>
          </cell>
          <cell r="E674">
            <v>3500</v>
          </cell>
          <cell r="F674" t="str">
            <v>CEV</v>
          </cell>
          <cell r="G674" t="str">
            <v>00002002</v>
          </cell>
          <cell r="H674" t="str">
            <v>L.FINAL</v>
          </cell>
          <cell r="I674" t="str">
            <v>M01</v>
          </cell>
          <cell r="J674">
            <v>2</v>
          </cell>
          <cell r="K674" t="str">
            <v>PROGERAL</v>
          </cell>
          <cell r="L674" t="str">
            <v>G1</v>
          </cell>
        </row>
        <row r="675">
          <cell r="A675">
            <v>701</v>
          </cell>
          <cell r="B675" t="str">
            <v>93378459</v>
          </cell>
          <cell r="C675" t="str">
            <v>BRACADEIRA</v>
          </cell>
          <cell r="D675" t="str">
            <v>25502D-M1</v>
          </cell>
          <cell r="E675">
            <v>3500</v>
          </cell>
          <cell r="F675" t="str">
            <v>CEV</v>
          </cell>
          <cell r="G675" t="str">
            <v>00002002</v>
          </cell>
          <cell r="H675" t="str">
            <v>L.FINAL</v>
          </cell>
          <cell r="I675" t="str">
            <v>M01</v>
          </cell>
          <cell r="J675">
            <v>2</v>
          </cell>
          <cell r="K675" t="str">
            <v>PROGERAL</v>
          </cell>
          <cell r="L675" t="str">
            <v>G1</v>
          </cell>
        </row>
        <row r="676">
          <cell r="A676">
            <v>702</v>
          </cell>
          <cell r="B676" t="str">
            <v>93381082</v>
          </cell>
          <cell r="C676" t="str">
            <v>COXIM CJ-L</v>
          </cell>
          <cell r="D676" t="str">
            <v>25524E-M1</v>
          </cell>
          <cell r="E676">
            <v>150</v>
          </cell>
          <cell r="F676" t="str">
            <v>CEV</v>
          </cell>
          <cell r="G676" t="str">
            <v>00002002</v>
          </cell>
          <cell r="H676" t="str">
            <v>L.FINAL</v>
          </cell>
          <cell r="I676" t="str">
            <v>M01</v>
          </cell>
          <cell r="J676">
            <v>3</v>
          </cell>
          <cell r="K676" t="str">
            <v>HBA HUTCHINSON</v>
          </cell>
          <cell r="L676" t="str">
            <v>G1</v>
          </cell>
        </row>
        <row r="677">
          <cell r="A677">
            <v>703</v>
          </cell>
          <cell r="B677" t="str">
            <v>93383153</v>
          </cell>
          <cell r="C677" t="str">
            <v>EMBLEMA CELTA</v>
          </cell>
          <cell r="D677" t="str">
            <v>19102D-CB</v>
          </cell>
          <cell r="E677">
            <v>232</v>
          </cell>
          <cell r="F677" t="str">
            <v>CEV</v>
          </cell>
          <cell r="G677" t="str">
            <v>00002001</v>
          </cell>
          <cell r="H677" t="str">
            <v>CAB.CERA</v>
          </cell>
          <cell r="I677" t="str">
            <v>M01</v>
          </cell>
          <cell r="J677">
            <v>2</v>
          </cell>
          <cell r="K677" t="str">
            <v>ZANINI</v>
          </cell>
          <cell r="L677" t="str">
            <v>G1</v>
          </cell>
        </row>
        <row r="678">
          <cell r="A678">
            <v>704</v>
          </cell>
          <cell r="B678" t="str">
            <v>93383154</v>
          </cell>
          <cell r="C678" t="str">
            <v>EMBLEMA PRISMA</v>
          </cell>
          <cell r="D678" t="str">
            <v>19102D-CB</v>
          </cell>
          <cell r="E678">
            <v>320</v>
          </cell>
          <cell r="F678" t="str">
            <v>CEV</v>
          </cell>
          <cell r="G678" t="str">
            <v>00002002</v>
          </cell>
          <cell r="H678" t="str">
            <v>CAB.CERA</v>
          </cell>
          <cell r="I678" t="str">
            <v>M01</v>
          </cell>
          <cell r="J678">
            <v>2</v>
          </cell>
          <cell r="K678" t="str">
            <v>ZANINI</v>
          </cell>
          <cell r="L678" t="str">
            <v>G1</v>
          </cell>
        </row>
        <row r="679">
          <cell r="A679">
            <v>706</v>
          </cell>
          <cell r="B679">
            <v>93384469</v>
          </cell>
          <cell r="C679" t="str">
            <v>SLID DIANT LE</v>
          </cell>
          <cell r="D679" t="str">
            <v>19140E</v>
          </cell>
          <cell r="E679">
            <v>150</v>
          </cell>
          <cell r="F679" t="str">
            <v>PEL</v>
          </cell>
          <cell r="G679" t="str">
            <v>00002004</v>
          </cell>
          <cell r="H679" t="str">
            <v>TRIM 3</v>
          </cell>
          <cell r="J679">
            <v>3</v>
          </cell>
          <cell r="K679" t="str">
            <v>PELZER</v>
          </cell>
          <cell r="L679" t="str">
            <v>G1</v>
          </cell>
        </row>
        <row r="680">
          <cell r="A680">
            <v>707</v>
          </cell>
          <cell r="B680" t="str">
            <v>93384470</v>
          </cell>
          <cell r="C680" t="str">
            <v>SLID DIANT LD</v>
          </cell>
          <cell r="D680" t="str">
            <v>19139D-M1</v>
          </cell>
          <cell r="E680">
            <v>150</v>
          </cell>
          <cell r="F680" t="str">
            <v>PEL</v>
          </cell>
          <cell r="G680" t="str">
            <v>00002004</v>
          </cell>
          <cell r="H680" t="str">
            <v>TRIM 3</v>
          </cell>
          <cell r="I680" t="str">
            <v>M01</v>
          </cell>
          <cell r="J680">
            <v>3</v>
          </cell>
          <cell r="K680" t="str">
            <v>PELZER</v>
          </cell>
          <cell r="L680" t="str">
            <v>G1</v>
          </cell>
        </row>
        <row r="681">
          <cell r="A681">
            <v>708</v>
          </cell>
          <cell r="B681" t="str">
            <v>93384680</v>
          </cell>
          <cell r="C681" t="str">
            <v>TAMPA COCKPIT</v>
          </cell>
          <cell r="D681" t="str">
            <v>19139D-M1</v>
          </cell>
          <cell r="E681">
            <v>2500</v>
          </cell>
          <cell r="F681" t="str">
            <v>CEV</v>
          </cell>
          <cell r="G681" t="str">
            <v>00002001</v>
          </cell>
          <cell r="H681" t="str">
            <v>TRIM 3</v>
          </cell>
          <cell r="I681" t="str">
            <v>M01</v>
          </cell>
          <cell r="J681">
            <v>2</v>
          </cell>
          <cell r="K681" t="str">
            <v>A RAYMOND</v>
          </cell>
          <cell r="L681" t="str">
            <v>G1</v>
          </cell>
        </row>
        <row r="682">
          <cell r="A682">
            <v>709</v>
          </cell>
          <cell r="B682" t="str">
            <v>93384680</v>
          </cell>
          <cell r="C682" t="str">
            <v>TAMPA COCKPIT</v>
          </cell>
          <cell r="D682" t="str">
            <v>19154D-M1</v>
          </cell>
          <cell r="E682">
            <v>2500</v>
          </cell>
          <cell r="F682" t="str">
            <v>CEV</v>
          </cell>
          <cell r="G682" t="str">
            <v>00002001</v>
          </cell>
          <cell r="H682" t="str">
            <v>TRIM 3</v>
          </cell>
          <cell r="I682" t="str">
            <v>M01</v>
          </cell>
          <cell r="J682">
            <v>2</v>
          </cell>
          <cell r="K682" t="str">
            <v>A RAYMOND</v>
          </cell>
          <cell r="L682" t="str">
            <v>G1</v>
          </cell>
        </row>
        <row r="683">
          <cell r="A683">
            <v>710</v>
          </cell>
          <cell r="B683" t="str">
            <v>93384681</v>
          </cell>
          <cell r="C683" t="str">
            <v>TAMPA COLUNA</v>
          </cell>
          <cell r="D683" t="str">
            <v>19121E-M2</v>
          </cell>
          <cell r="E683">
            <v>2500</v>
          </cell>
          <cell r="F683" t="str">
            <v>CEV</v>
          </cell>
          <cell r="G683" t="str">
            <v>00002001</v>
          </cell>
          <cell r="H683" t="str">
            <v>TRIM 2</v>
          </cell>
          <cell r="I683" t="str">
            <v>M01</v>
          </cell>
          <cell r="J683">
            <v>2</v>
          </cell>
          <cell r="K683" t="str">
            <v>A RAYMOND</v>
          </cell>
          <cell r="L683" t="str">
            <v>G1</v>
          </cell>
        </row>
        <row r="684">
          <cell r="A684">
            <v>711</v>
          </cell>
          <cell r="B684" t="str">
            <v>93384681</v>
          </cell>
          <cell r="C684" t="str">
            <v>TAMPA COLUNA</v>
          </cell>
          <cell r="D684" t="str">
            <v>25523E-M1</v>
          </cell>
          <cell r="E684">
            <v>2500</v>
          </cell>
          <cell r="F684" t="str">
            <v>CEV</v>
          </cell>
          <cell r="G684" t="str">
            <v>00002001</v>
          </cell>
          <cell r="H684" t="str">
            <v>L.FINAL</v>
          </cell>
          <cell r="I684" t="str">
            <v>M01</v>
          </cell>
          <cell r="J684">
            <v>2</v>
          </cell>
          <cell r="K684" t="str">
            <v>A RAYMOND</v>
          </cell>
          <cell r="L684" t="str">
            <v>G1</v>
          </cell>
        </row>
        <row r="685">
          <cell r="A685">
            <v>712</v>
          </cell>
          <cell r="B685" t="str">
            <v>93384681</v>
          </cell>
          <cell r="C685" t="str">
            <v>TAMPA COLUNA</v>
          </cell>
          <cell r="D685" t="str">
            <v>25524D-M1</v>
          </cell>
          <cell r="E685">
            <v>2500</v>
          </cell>
          <cell r="F685" t="str">
            <v>CEV</v>
          </cell>
          <cell r="G685" t="str">
            <v>00002001</v>
          </cell>
          <cell r="H685" t="str">
            <v>L.FINAL</v>
          </cell>
          <cell r="I685" t="str">
            <v>M01</v>
          </cell>
          <cell r="J685">
            <v>2</v>
          </cell>
          <cell r="K685" t="str">
            <v>A RAYMOND</v>
          </cell>
          <cell r="L685" t="str">
            <v>G1</v>
          </cell>
        </row>
        <row r="686">
          <cell r="A686">
            <v>713</v>
          </cell>
          <cell r="B686" t="str">
            <v>93385568</v>
          </cell>
          <cell r="C686" t="str">
            <v>BATENTE 3P</v>
          </cell>
          <cell r="D686" t="str">
            <v>19139D-M1</v>
          </cell>
          <cell r="E686">
            <v>95</v>
          </cell>
          <cell r="F686" t="str">
            <v>CEV</v>
          </cell>
          <cell r="G686" t="str">
            <v>00002002</v>
          </cell>
          <cell r="H686" t="str">
            <v>TRIM 3</v>
          </cell>
          <cell r="I686" t="str">
            <v>M01</v>
          </cell>
          <cell r="J686">
            <v>2</v>
          </cell>
          <cell r="K686" t="str">
            <v>MAGNA CLOSUR</v>
          </cell>
          <cell r="L686" t="str">
            <v>G1</v>
          </cell>
        </row>
        <row r="687">
          <cell r="A687">
            <v>714</v>
          </cell>
          <cell r="B687" t="str">
            <v>93385568</v>
          </cell>
          <cell r="C687" t="str">
            <v>BATENTE 3P</v>
          </cell>
          <cell r="D687" t="str">
            <v>19140D-M1</v>
          </cell>
          <cell r="E687">
            <v>95</v>
          </cell>
          <cell r="F687" t="str">
            <v>CEV</v>
          </cell>
          <cell r="G687" t="str">
            <v>00002002</v>
          </cell>
          <cell r="H687" t="str">
            <v>TRIM 3</v>
          </cell>
          <cell r="I687" t="str">
            <v>M01</v>
          </cell>
          <cell r="J687">
            <v>2</v>
          </cell>
          <cell r="K687" t="str">
            <v>MAGNA CLOSUR</v>
          </cell>
          <cell r="L687" t="str">
            <v>G1</v>
          </cell>
        </row>
        <row r="688">
          <cell r="A688">
            <v>715</v>
          </cell>
          <cell r="B688" t="str">
            <v>93385568</v>
          </cell>
          <cell r="C688" t="str">
            <v>BATENTE 3P</v>
          </cell>
          <cell r="D688" t="str">
            <v>19143D-M1</v>
          </cell>
          <cell r="E688">
            <v>95</v>
          </cell>
          <cell r="F688" t="str">
            <v>CEV</v>
          </cell>
          <cell r="G688" t="str">
            <v>00002002</v>
          </cell>
          <cell r="H688" t="str">
            <v>TRIM 3</v>
          </cell>
          <cell r="I688" t="str">
            <v>M01</v>
          </cell>
          <cell r="J688">
            <v>2</v>
          </cell>
          <cell r="K688" t="str">
            <v>MAGNA CLOSUR</v>
          </cell>
          <cell r="L688" t="str">
            <v>G1</v>
          </cell>
        </row>
        <row r="689">
          <cell r="A689">
            <v>716</v>
          </cell>
          <cell r="B689" t="str">
            <v>93385568</v>
          </cell>
          <cell r="C689" t="str">
            <v>BATENTE 3P</v>
          </cell>
          <cell r="D689" t="str">
            <v>19140E</v>
          </cell>
          <cell r="E689">
            <v>95</v>
          </cell>
          <cell r="F689" t="str">
            <v>CEV</v>
          </cell>
          <cell r="G689" t="str">
            <v>00002002</v>
          </cell>
          <cell r="H689" t="str">
            <v>TRIM 3</v>
          </cell>
          <cell r="J689" t="str">
            <v>2</v>
          </cell>
          <cell r="K689" t="str">
            <v>MAGNA CLOSUR</v>
          </cell>
          <cell r="L689" t="str">
            <v>G1</v>
          </cell>
        </row>
        <row r="690">
          <cell r="A690">
            <v>717</v>
          </cell>
          <cell r="B690" t="str">
            <v>93385871</v>
          </cell>
          <cell r="C690" t="str">
            <v>VED COFRE LE</v>
          </cell>
          <cell r="D690" t="str">
            <v>25523E-M2</v>
          </cell>
          <cell r="E690">
            <v>80</v>
          </cell>
          <cell r="F690" t="str">
            <v>CEV</v>
          </cell>
          <cell r="G690" t="str">
            <v>00002004</v>
          </cell>
          <cell r="H690" t="str">
            <v>MINOMI</v>
          </cell>
          <cell r="I690" t="str">
            <v>M01</v>
          </cell>
          <cell r="J690">
            <v>3</v>
          </cell>
          <cell r="K690" t="str">
            <v>SAARGUMMI</v>
          </cell>
          <cell r="L690" t="str">
            <v>G1</v>
          </cell>
        </row>
        <row r="691">
          <cell r="A691">
            <v>718</v>
          </cell>
          <cell r="B691" t="str">
            <v>93385871</v>
          </cell>
          <cell r="C691" t="str">
            <v>VED COFRE LE</v>
          </cell>
          <cell r="D691" t="str">
            <v>MINOMI-M3</v>
          </cell>
          <cell r="E691">
            <v>80</v>
          </cell>
          <cell r="F691" t="str">
            <v>CEV</v>
          </cell>
          <cell r="G691" t="str">
            <v>00002004</v>
          </cell>
          <cell r="H691" t="str">
            <v>MINOMI</v>
          </cell>
          <cell r="I691" t="str">
            <v>M03</v>
          </cell>
          <cell r="J691">
            <v>3</v>
          </cell>
          <cell r="K691" t="str">
            <v>SAARGUMMI</v>
          </cell>
          <cell r="L691" t="str">
            <v>G1</v>
          </cell>
        </row>
        <row r="692">
          <cell r="A692">
            <v>719</v>
          </cell>
          <cell r="B692" t="str">
            <v>93385872</v>
          </cell>
          <cell r="C692" t="str">
            <v>VED COFRE LD</v>
          </cell>
          <cell r="D692" t="str">
            <v>25531D-M1</v>
          </cell>
          <cell r="E692">
            <v>100</v>
          </cell>
          <cell r="F692" t="str">
            <v>CEV</v>
          </cell>
          <cell r="G692" t="str">
            <v>00002004</v>
          </cell>
          <cell r="H692" t="str">
            <v>MINOMI</v>
          </cell>
          <cell r="I692" t="str">
            <v>M01</v>
          </cell>
          <cell r="J692">
            <v>2</v>
          </cell>
          <cell r="K692" t="str">
            <v>SAARGUMMI</v>
          </cell>
          <cell r="L692" t="str">
            <v>G1</v>
          </cell>
        </row>
        <row r="693">
          <cell r="A693">
            <v>720</v>
          </cell>
          <cell r="B693" t="str">
            <v>93385872</v>
          </cell>
          <cell r="C693" t="str">
            <v>VED COFRE LD</v>
          </cell>
          <cell r="D693" t="str">
            <v>MINOMI-M3</v>
          </cell>
          <cell r="E693">
            <v>100</v>
          </cell>
          <cell r="F693" t="str">
            <v>CEV</v>
          </cell>
          <cell r="G693" t="str">
            <v>00002004</v>
          </cell>
          <cell r="H693" t="str">
            <v>MINOMI</v>
          </cell>
          <cell r="I693" t="str">
            <v>M03</v>
          </cell>
          <cell r="J693">
            <v>2</v>
          </cell>
          <cell r="K693" t="str">
            <v>SAARGUMMI</v>
          </cell>
          <cell r="L693" t="str">
            <v>G1</v>
          </cell>
        </row>
        <row r="694">
          <cell r="A694">
            <v>721</v>
          </cell>
          <cell r="B694" t="str">
            <v>93386036</v>
          </cell>
          <cell r="C694" t="str">
            <v>PARAFUSO</v>
          </cell>
          <cell r="D694" t="str">
            <v>25524E-M1</v>
          </cell>
          <cell r="E694">
            <v>3000</v>
          </cell>
          <cell r="F694" t="str">
            <v>CEV</v>
          </cell>
          <cell r="G694" t="str">
            <v>00002001</v>
          </cell>
          <cell r="H694" t="str">
            <v>L.FINAL</v>
          </cell>
          <cell r="I694" t="str">
            <v>M01</v>
          </cell>
          <cell r="J694">
            <v>2</v>
          </cell>
          <cell r="K694" t="str">
            <v>CONTINENTAL</v>
          </cell>
          <cell r="L694" t="str">
            <v>G1</v>
          </cell>
        </row>
        <row r="695">
          <cell r="A695">
            <v>722</v>
          </cell>
          <cell r="B695" t="str">
            <v>93386048</v>
          </cell>
          <cell r="C695" t="str">
            <v>POPNUT ALAV MALA</v>
          </cell>
          <cell r="D695" t="str">
            <v>19112E-M2</v>
          </cell>
          <cell r="E695">
            <v>1200</v>
          </cell>
          <cell r="F695" t="str">
            <v>CEV</v>
          </cell>
          <cell r="G695" t="str">
            <v>00002001</v>
          </cell>
          <cell r="H695" t="str">
            <v>TRIM 1</v>
          </cell>
          <cell r="I695" t="str">
            <v>M01</v>
          </cell>
          <cell r="J695">
            <v>2</v>
          </cell>
          <cell r="K695" t="str">
            <v>BOLLHOFF SER</v>
          </cell>
          <cell r="L695" t="str">
            <v>G1</v>
          </cell>
        </row>
        <row r="696">
          <cell r="A696">
            <v>723</v>
          </cell>
          <cell r="B696" t="str">
            <v>93386141</v>
          </cell>
          <cell r="C696" t="str">
            <v>ETIQUETA ADITIVO</v>
          </cell>
          <cell r="D696" t="str">
            <v>19118E-M2</v>
          </cell>
          <cell r="E696">
            <v>1000</v>
          </cell>
          <cell r="F696" t="str">
            <v>CEV</v>
          </cell>
          <cell r="G696" t="str">
            <v>00002001</v>
          </cell>
          <cell r="H696" t="str">
            <v>TRIM 2</v>
          </cell>
          <cell r="I696" t="str">
            <v>M01</v>
          </cell>
          <cell r="J696">
            <v>2</v>
          </cell>
          <cell r="K696" t="str">
            <v>JL</v>
          </cell>
          <cell r="L696" t="str">
            <v>G1</v>
          </cell>
        </row>
        <row r="697">
          <cell r="A697">
            <v>724</v>
          </cell>
          <cell r="B697" t="str">
            <v>93387348</v>
          </cell>
          <cell r="C697" t="str">
            <v>MANGUEIRA ESGUICHO TRAS.</v>
          </cell>
          <cell r="D697" t="str">
            <v>MINOMI-M1</v>
          </cell>
          <cell r="E697">
            <v>100</v>
          </cell>
          <cell r="F697" t="str">
            <v>CEV</v>
          </cell>
          <cell r="G697" t="str">
            <v>00002004</v>
          </cell>
          <cell r="H697" t="str">
            <v>MINOMI</v>
          </cell>
          <cell r="I697" t="str">
            <v>M01</v>
          </cell>
          <cell r="J697">
            <v>3</v>
          </cell>
          <cell r="K697" t="str">
            <v>AFA PLASTICOS</v>
          </cell>
          <cell r="L697" t="str">
            <v>G1</v>
          </cell>
        </row>
        <row r="698">
          <cell r="A698">
            <v>726</v>
          </cell>
          <cell r="B698" t="str">
            <v>93388456</v>
          </cell>
          <cell r="C698" t="str">
            <v>SLIDER TRAS LD</v>
          </cell>
          <cell r="D698" t="str">
            <v>SPS-PM-M3</v>
          </cell>
          <cell r="E698">
            <v>200</v>
          </cell>
          <cell r="F698" t="str">
            <v>CEV</v>
          </cell>
          <cell r="G698" t="str">
            <v>00002004</v>
          </cell>
          <cell r="H698" t="str">
            <v>SPS</v>
          </cell>
          <cell r="I698" t="str">
            <v>M01</v>
          </cell>
          <cell r="J698">
            <v>2</v>
          </cell>
          <cell r="K698" t="str">
            <v>TECNOPLAST</v>
          </cell>
          <cell r="L698" t="str">
            <v>G1</v>
          </cell>
        </row>
        <row r="699">
          <cell r="A699">
            <v>727</v>
          </cell>
          <cell r="B699" t="str">
            <v>93388456</v>
          </cell>
          <cell r="C699" t="str">
            <v>SLIDER TRAS LD</v>
          </cell>
          <cell r="D699" t="str">
            <v>SPS-C-30110</v>
          </cell>
          <cell r="E699">
            <v>200</v>
          </cell>
          <cell r="F699" t="str">
            <v>CEV</v>
          </cell>
          <cell r="G699" t="str">
            <v>00002004</v>
          </cell>
          <cell r="H699" t="str">
            <v>SPS</v>
          </cell>
          <cell r="I699" t="str">
            <v>M03</v>
          </cell>
          <cell r="J699">
            <v>2</v>
          </cell>
          <cell r="K699" t="str">
            <v>TECNOPLAST</v>
          </cell>
          <cell r="L699" t="str">
            <v>G1</v>
          </cell>
        </row>
        <row r="700">
          <cell r="A700">
            <v>728</v>
          </cell>
          <cell r="B700" t="str">
            <v>93388457</v>
          </cell>
          <cell r="C700" t="str">
            <v>SLIDER TRAS LE</v>
          </cell>
          <cell r="D700" t="str">
            <v>19112E-M1</v>
          </cell>
          <cell r="E700">
            <v>200</v>
          </cell>
          <cell r="F700" t="str">
            <v>CEV</v>
          </cell>
          <cell r="G700" t="str">
            <v>00002004</v>
          </cell>
          <cell r="H700" t="str">
            <v>TRIM 1</v>
          </cell>
          <cell r="I700" t="str">
            <v>M01</v>
          </cell>
          <cell r="J700">
            <v>2</v>
          </cell>
          <cell r="K700" t="str">
            <v>TECNOPLAST</v>
          </cell>
          <cell r="L700" t="str">
            <v>G1</v>
          </cell>
        </row>
        <row r="701">
          <cell r="A701">
            <v>729</v>
          </cell>
          <cell r="B701" t="str">
            <v>93388457</v>
          </cell>
          <cell r="C701" t="str">
            <v>SLIDER TRAS LE</v>
          </cell>
          <cell r="D701" t="str">
            <v>SPS-C-30110</v>
          </cell>
          <cell r="E701">
            <v>200</v>
          </cell>
          <cell r="F701" t="str">
            <v>CEV</v>
          </cell>
          <cell r="G701" t="str">
            <v>00002004</v>
          </cell>
          <cell r="H701" t="str">
            <v>SPS</v>
          </cell>
          <cell r="I701" t="str">
            <v>M03</v>
          </cell>
          <cell r="J701">
            <v>2</v>
          </cell>
          <cell r="K701" t="str">
            <v>TECNOPLAST</v>
          </cell>
          <cell r="L701" t="str">
            <v>G1</v>
          </cell>
        </row>
        <row r="702">
          <cell r="A702">
            <v>730</v>
          </cell>
          <cell r="B702" t="str">
            <v>93388633</v>
          </cell>
          <cell r="C702" t="str">
            <v>BRAÇADEIRA 1.4</v>
          </cell>
          <cell r="D702" t="str">
            <v>MINOMI-M3</v>
          </cell>
          <cell r="E702">
            <v>100</v>
          </cell>
          <cell r="F702" t="str">
            <v>CEV</v>
          </cell>
          <cell r="G702" t="str">
            <v>00002002</v>
          </cell>
          <cell r="H702" t="str">
            <v>MINOMI</v>
          </cell>
          <cell r="I702" t="str">
            <v>M03</v>
          </cell>
          <cell r="J702">
            <v>2</v>
          </cell>
          <cell r="K702" t="str">
            <v>PROGERAL</v>
          </cell>
          <cell r="L702" t="str">
            <v>G1</v>
          </cell>
        </row>
        <row r="703">
          <cell r="A703">
            <v>731</v>
          </cell>
          <cell r="B703" t="str">
            <v>93388662</v>
          </cell>
          <cell r="C703" t="str">
            <v>PARAFUSO</v>
          </cell>
          <cell r="D703" t="str">
            <v>19150D-M1</v>
          </cell>
          <cell r="E703">
            <v>1500</v>
          </cell>
          <cell r="F703" t="str">
            <v>CEV</v>
          </cell>
          <cell r="G703" t="str">
            <v>00002001</v>
          </cell>
          <cell r="H703" t="str">
            <v>TRIM 3</v>
          </cell>
          <cell r="I703" t="str">
            <v>M01</v>
          </cell>
          <cell r="J703">
            <v>2</v>
          </cell>
          <cell r="K703" t="str">
            <v>CONTINENTAL</v>
          </cell>
          <cell r="L703" t="str">
            <v>G1</v>
          </cell>
        </row>
        <row r="704">
          <cell r="A704">
            <v>732</v>
          </cell>
          <cell r="B704" t="str">
            <v>93388662</v>
          </cell>
          <cell r="C704" t="str">
            <v>PARAFUSO</v>
          </cell>
          <cell r="D704" t="str">
            <v>25221D-M1</v>
          </cell>
          <cell r="E704">
            <v>1500</v>
          </cell>
          <cell r="F704" t="str">
            <v>CEV</v>
          </cell>
          <cell r="G704" t="str">
            <v>00002001</v>
          </cell>
          <cell r="H704" t="str">
            <v>AÉREA</v>
          </cell>
          <cell r="I704" t="str">
            <v>M01</v>
          </cell>
          <cell r="J704">
            <v>1</v>
          </cell>
          <cell r="K704" t="str">
            <v>CONTINENTAL</v>
          </cell>
          <cell r="L704" t="str">
            <v>G1</v>
          </cell>
        </row>
        <row r="705">
          <cell r="A705">
            <v>733</v>
          </cell>
          <cell r="B705" t="str">
            <v>93388662</v>
          </cell>
          <cell r="C705" t="str">
            <v>PARAFUSO</v>
          </cell>
          <cell r="D705" t="str">
            <v>25223E-M1</v>
          </cell>
          <cell r="E705">
            <v>1500</v>
          </cell>
          <cell r="F705" t="str">
            <v>CEV</v>
          </cell>
          <cell r="G705" t="str">
            <v>00002001</v>
          </cell>
          <cell r="H705" t="str">
            <v>AÉREA</v>
          </cell>
          <cell r="I705" t="str">
            <v>M01</v>
          </cell>
          <cell r="J705">
            <v>2</v>
          </cell>
          <cell r="K705" t="str">
            <v>CONTINENTAL</v>
          </cell>
          <cell r="L705" t="str">
            <v>G1</v>
          </cell>
        </row>
        <row r="706">
          <cell r="A706">
            <v>734</v>
          </cell>
          <cell r="B706" t="str">
            <v>93389416</v>
          </cell>
          <cell r="C706" t="str">
            <v>PF FIX ALAVANCA MALA</v>
          </cell>
          <cell r="D706" t="str">
            <v>19116E-M2</v>
          </cell>
          <cell r="E706">
            <v>2500</v>
          </cell>
          <cell r="F706" t="str">
            <v>CEV</v>
          </cell>
          <cell r="G706" t="str">
            <v>00002001</v>
          </cell>
          <cell r="H706" t="str">
            <v>TRIM 2</v>
          </cell>
          <cell r="I706" t="str">
            <v>M01</v>
          </cell>
          <cell r="J706">
            <v>2</v>
          </cell>
          <cell r="K706" t="str">
            <v>LIPOS</v>
          </cell>
          <cell r="L706" t="str">
            <v>G1</v>
          </cell>
        </row>
        <row r="707">
          <cell r="A707">
            <v>735</v>
          </cell>
          <cell r="B707" t="str">
            <v>93389522</v>
          </cell>
          <cell r="C707" t="str">
            <v>PORCA</v>
          </cell>
          <cell r="D707" t="str">
            <v>25208D-M1</v>
          </cell>
          <cell r="E707">
            <v>3000</v>
          </cell>
          <cell r="F707" t="str">
            <v>CEV</v>
          </cell>
          <cell r="G707" t="str">
            <v>00002001</v>
          </cell>
          <cell r="H707" t="str">
            <v>AÉREA</v>
          </cell>
          <cell r="I707" t="str">
            <v>M01</v>
          </cell>
          <cell r="J707">
            <v>2</v>
          </cell>
          <cell r="K707" t="str">
            <v>GRAMPOS AÇO</v>
          </cell>
          <cell r="L707" t="str">
            <v>G1</v>
          </cell>
        </row>
        <row r="708">
          <cell r="A708">
            <v>736</v>
          </cell>
          <cell r="B708" t="str">
            <v>93389522</v>
          </cell>
          <cell r="C708" t="str">
            <v>PORCA</v>
          </cell>
          <cell r="D708" t="str">
            <v>25212E-M1</v>
          </cell>
          <cell r="E708">
            <v>3000</v>
          </cell>
          <cell r="F708" t="str">
            <v>CEV</v>
          </cell>
          <cell r="G708" t="str">
            <v>00002001</v>
          </cell>
          <cell r="H708" t="str">
            <v>AÉREA</v>
          </cell>
          <cell r="I708" t="str">
            <v>M01</v>
          </cell>
          <cell r="J708">
            <v>2</v>
          </cell>
          <cell r="K708" t="str">
            <v>GRAMPOS AÇO</v>
          </cell>
          <cell r="L708" t="str">
            <v>G1</v>
          </cell>
        </row>
        <row r="709">
          <cell r="A709">
            <v>737</v>
          </cell>
          <cell r="B709" t="str">
            <v>93390102</v>
          </cell>
          <cell r="C709" t="str">
            <v>BATENTE 5P</v>
          </cell>
          <cell r="D709" t="str">
            <v>19139D-M1</v>
          </cell>
          <cell r="E709">
            <v>150</v>
          </cell>
          <cell r="F709" t="str">
            <v>CEV</v>
          </cell>
          <cell r="G709" t="str">
            <v>00002002</v>
          </cell>
          <cell r="H709" t="str">
            <v>TRIM 3</v>
          </cell>
          <cell r="I709" t="str">
            <v>M01</v>
          </cell>
          <cell r="J709">
            <v>2</v>
          </cell>
          <cell r="K709" t="str">
            <v>ITAESBRA</v>
          </cell>
          <cell r="L709" t="str">
            <v>G1</v>
          </cell>
        </row>
        <row r="710">
          <cell r="A710">
            <v>738</v>
          </cell>
          <cell r="B710" t="str">
            <v>93390102</v>
          </cell>
          <cell r="C710" t="str">
            <v>BATENTE 5P</v>
          </cell>
          <cell r="D710" t="str">
            <v>19140E</v>
          </cell>
          <cell r="E710">
            <v>150</v>
          </cell>
          <cell r="F710" t="str">
            <v>CEV</v>
          </cell>
          <cell r="G710" t="str">
            <v>00002002</v>
          </cell>
          <cell r="H710" t="str">
            <v>TRIM 3</v>
          </cell>
          <cell r="I710" t="str">
            <v>M03</v>
          </cell>
          <cell r="J710">
            <v>3</v>
          </cell>
          <cell r="K710" t="str">
            <v>ITAESBRA</v>
          </cell>
          <cell r="L710" t="str">
            <v>G1</v>
          </cell>
        </row>
        <row r="711">
          <cell r="A711">
            <v>739</v>
          </cell>
          <cell r="B711" t="str">
            <v>93390955</v>
          </cell>
          <cell r="C711" t="str">
            <v>NUT</v>
          </cell>
          <cell r="D711" t="str">
            <v>25523D-M1</v>
          </cell>
          <cell r="E711">
            <v>1500</v>
          </cell>
          <cell r="F711" t="str">
            <v>CEV</v>
          </cell>
          <cell r="G711" t="str">
            <v>00002001</v>
          </cell>
          <cell r="H711" t="str">
            <v>L.FINAL</v>
          </cell>
          <cell r="I711" t="str">
            <v>M01</v>
          </cell>
          <cell r="J711">
            <v>2</v>
          </cell>
          <cell r="K711" t="str">
            <v>FANANDRI</v>
          </cell>
          <cell r="L711" t="str">
            <v>G1</v>
          </cell>
        </row>
        <row r="712">
          <cell r="A712">
            <v>740</v>
          </cell>
          <cell r="B712" t="str">
            <v>93394976</v>
          </cell>
          <cell r="C712" t="str">
            <v>PARAFUSO</v>
          </cell>
          <cell r="D712" t="str">
            <v>19118E-M2</v>
          </cell>
          <cell r="E712">
            <v>3000</v>
          </cell>
          <cell r="F712" t="str">
            <v>CEV</v>
          </cell>
          <cell r="G712" t="str">
            <v>00002001</v>
          </cell>
          <cell r="H712" t="str">
            <v>TRIM 2</v>
          </cell>
          <cell r="I712" t="str">
            <v>M01</v>
          </cell>
          <cell r="J712">
            <v>2</v>
          </cell>
          <cell r="K712" t="str">
            <v>CONTINENTAL PARAFUSO</v>
          </cell>
          <cell r="L712" t="str">
            <v>G1</v>
          </cell>
        </row>
        <row r="713">
          <cell r="A713">
            <v>741</v>
          </cell>
          <cell r="B713" t="str">
            <v>93394976</v>
          </cell>
          <cell r="C713" t="str">
            <v>PARAFUSO</v>
          </cell>
          <cell r="D713" t="str">
            <v>19119E-M2</v>
          </cell>
          <cell r="E713">
            <v>3000</v>
          </cell>
          <cell r="F713" t="str">
            <v>CEV</v>
          </cell>
          <cell r="G713" t="str">
            <v>00002001</v>
          </cell>
          <cell r="H713" t="str">
            <v>TRIM 2</v>
          </cell>
          <cell r="I713" t="str">
            <v>M01</v>
          </cell>
          <cell r="J713">
            <v>1</v>
          </cell>
          <cell r="K713" t="str">
            <v>CONTINENTAL PARAFUSO</v>
          </cell>
          <cell r="L713" t="str">
            <v>G1</v>
          </cell>
        </row>
        <row r="714">
          <cell r="A714">
            <v>742</v>
          </cell>
          <cell r="B714" t="str">
            <v>93394976</v>
          </cell>
          <cell r="C714" t="str">
            <v>PARAFUSO</v>
          </cell>
          <cell r="D714" t="str">
            <v>19121E-M2</v>
          </cell>
          <cell r="E714">
            <v>3000</v>
          </cell>
          <cell r="F714" t="str">
            <v>CEV</v>
          </cell>
          <cell r="G714" t="str">
            <v>00002001</v>
          </cell>
          <cell r="H714" t="str">
            <v>TRIM 2</v>
          </cell>
          <cell r="I714" t="str">
            <v>M01</v>
          </cell>
          <cell r="J714">
            <v>2</v>
          </cell>
          <cell r="K714" t="str">
            <v>CONTINENTAL PARAFUSO</v>
          </cell>
          <cell r="L714" t="str">
            <v>G1</v>
          </cell>
        </row>
        <row r="715">
          <cell r="A715">
            <v>743</v>
          </cell>
          <cell r="B715" t="str">
            <v>93394976</v>
          </cell>
          <cell r="C715" t="str">
            <v>PARAFUSO</v>
          </cell>
          <cell r="D715" t="str">
            <v>19122D-M2</v>
          </cell>
          <cell r="E715">
            <v>3000</v>
          </cell>
          <cell r="F715" t="str">
            <v>CEV</v>
          </cell>
          <cell r="G715" t="str">
            <v>00002001</v>
          </cell>
          <cell r="H715" t="str">
            <v>TRIM 2</v>
          </cell>
          <cell r="I715" t="str">
            <v>M01</v>
          </cell>
          <cell r="J715">
            <v>2</v>
          </cell>
          <cell r="K715" t="str">
            <v>CONTINENTAL PARAFUSO</v>
          </cell>
          <cell r="L715" t="str">
            <v>G1</v>
          </cell>
        </row>
        <row r="716">
          <cell r="A716">
            <v>744</v>
          </cell>
          <cell r="B716">
            <v>93394976</v>
          </cell>
          <cell r="C716" t="str">
            <v>PARAFUSO</v>
          </cell>
          <cell r="D716" t="str">
            <v>19123E-M2</v>
          </cell>
          <cell r="E716">
            <v>3000</v>
          </cell>
          <cell r="F716" t="str">
            <v>CEV</v>
          </cell>
          <cell r="G716" t="str">
            <v>00002001</v>
          </cell>
          <cell r="H716" t="str">
            <v>TRIM 2</v>
          </cell>
          <cell r="I716" t="str">
            <v>M01</v>
          </cell>
          <cell r="J716" t="str">
            <v>2</v>
          </cell>
          <cell r="K716" t="str">
            <v>CONTINENTAL PARAFUSO</v>
          </cell>
          <cell r="L716" t="str">
            <v>G1</v>
          </cell>
        </row>
        <row r="717">
          <cell r="A717">
            <v>745</v>
          </cell>
          <cell r="B717" t="str">
            <v>93394976</v>
          </cell>
          <cell r="C717" t="str">
            <v>PARAFUSO</v>
          </cell>
          <cell r="D717" t="str">
            <v>19152D-M1</v>
          </cell>
          <cell r="E717">
            <v>3000</v>
          </cell>
          <cell r="F717" t="str">
            <v>CEV</v>
          </cell>
          <cell r="G717" t="str">
            <v>00002001</v>
          </cell>
          <cell r="H717" t="str">
            <v>TRIM 3</v>
          </cell>
          <cell r="I717" t="str">
            <v>M01</v>
          </cell>
          <cell r="J717">
            <v>2</v>
          </cell>
          <cell r="K717" t="str">
            <v>CONTINENTAL PARAFUSO</v>
          </cell>
          <cell r="L717" t="str">
            <v>G1</v>
          </cell>
        </row>
        <row r="718">
          <cell r="A718">
            <v>746</v>
          </cell>
          <cell r="B718" t="str">
            <v>93394976</v>
          </cell>
          <cell r="C718" t="str">
            <v>PARAFUSO</v>
          </cell>
          <cell r="D718" t="str">
            <v>25523E-M2</v>
          </cell>
          <cell r="E718">
            <v>3000</v>
          </cell>
          <cell r="F718" t="str">
            <v>CEV</v>
          </cell>
          <cell r="G718" t="str">
            <v>00002001</v>
          </cell>
          <cell r="H718" t="str">
            <v>L.FINAL</v>
          </cell>
          <cell r="I718" t="str">
            <v>M01</v>
          </cell>
          <cell r="J718">
            <v>2</v>
          </cell>
          <cell r="K718" t="str">
            <v>CONTINENTAL PARAFUSO</v>
          </cell>
          <cell r="L718" t="str">
            <v>G1</v>
          </cell>
        </row>
        <row r="719">
          <cell r="A719">
            <v>747</v>
          </cell>
          <cell r="B719" t="str">
            <v>93394976</v>
          </cell>
          <cell r="C719" t="str">
            <v>PARAFUSO</v>
          </cell>
          <cell r="D719" t="str">
            <v>25524D-M1</v>
          </cell>
          <cell r="E719">
            <v>3000</v>
          </cell>
          <cell r="F719" t="str">
            <v>CEV</v>
          </cell>
          <cell r="G719" t="str">
            <v>00002001</v>
          </cell>
          <cell r="H719" t="str">
            <v>L.FINAL</v>
          </cell>
          <cell r="I719" t="str">
            <v>M01</v>
          </cell>
          <cell r="J719">
            <v>2</v>
          </cell>
          <cell r="K719" t="str">
            <v>CONTINENTAL PARAFUSO</v>
          </cell>
          <cell r="L719" t="str">
            <v>G1</v>
          </cell>
        </row>
        <row r="720">
          <cell r="A720">
            <v>748</v>
          </cell>
          <cell r="B720" t="str">
            <v>93394976</v>
          </cell>
          <cell r="C720" t="str">
            <v>PARAFUSO</v>
          </cell>
          <cell r="D720" t="str">
            <v>25526D-M1</v>
          </cell>
          <cell r="E720">
            <v>3000</v>
          </cell>
          <cell r="F720" t="str">
            <v>CEV</v>
          </cell>
          <cell r="G720" t="str">
            <v>00002001</v>
          </cell>
          <cell r="H720" t="str">
            <v>L.FINAL</v>
          </cell>
          <cell r="I720" t="str">
            <v>M01</v>
          </cell>
          <cell r="J720">
            <v>2</v>
          </cell>
          <cell r="K720" t="str">
            <v>CONTINENTAL PARAFUSO</v>
          </cell>
          <cell r="L720" t="str">
            <v>G1</v>
          </cell>
        </row>
        <row r="721">
          <cell r="A721">
            <v>749</v>
          </cell>
          <cell r="B721" t="str">
            <v>93395069</v>
          </cell>
          <cell r="C721" t="str">
            <v>CLIP ESCAP TR</v>
          </cell>
          <cell r="D721" t="str">
            <v>25223E-M1</v>
          </cell>
          <cell r="E721">
            <v>1500</v>
          </cell>
          <cell r="F721" t="str">
            <v>CEV</v>
          </cell>
          <cell r="G721" t="str">
            <v>00002001</v>
          </cell>
          <cell r="H721" t="str">
            <v>AÉREA</v>
          </cell>
          <cell r="I721" t="str">
            <v>M01</v>
          </cell>
          <cell r="J721">
            <v>2</v>
          </cell>
          <cell r="K721" t="str">
            <v>GRAMPOS ACO</v>
          </cell>
          <cell r="L721" t="str">
            <v>G1</v>
          </cell>
        </row>
        <row r="722">
          <cell r="A722">
            <v>750</v>
          </cell>
          <cell r="B722" t="str">
            <v>93395069</v>
          </cell>
          <cell r="C722" t="str">
            <v>CLIP ESCAP TR</v>
          </cell>
          <cell r="D722" t="str">
            <v>25216E-M2</v>
          </cell>
          <cell r="E722">
            <v>1500</v>
          </cell>
          <cell r="F722" t="str">
            <v>CEV</v>
          </cell>
          <cell r="G722" t="str">
            <v>00002001</v>
          </cell>
          <cell r="H722" t="str">
            <v>AÉREA</v>
          </cell>
          <cell r="I722" t="str">
            <v>M01</v>
          </cell>
          <cell r="J722">
            <v>2</v>
          </cell>
          <cell r="K722" t="str">
            <v>GRAMPOS ACO</v>
          </cell>
          <cell r="L722" t="str">
            <v>G1</v>
          </cell>
        </row>
        <row r="723">
          <cell r="A723">
            <v>751</v>
          </cell>
          <cell r="B723" t="str">
            <v>93396098</v>
          </cell>
          <cell r="C723" t="str">
            <v>CABO ATERRAM</v>
          </cell>
          <cell r="D723" t="str">
            <v>19157D-M1</v>
          </cell>
          <cell r="E723">
            <v>400</v>
          </cell>
          <cell r="F723" t="str">
            <v>CEV</v>
          </cell>
          <cell r="G723" t="str">
            <v>00002001</v>
          </cell>
          <cell r="H723" t="str">
            <v>TRIM 3</v>
          </cell>
          <cell r="I723" t="str">
            <v>M01</v>
          </cell>
          <cell r="J723">
            <v>2</v>
          </cell>
          <cell r="K723" t="str">
            <v>YAZAKI BR</v>
          </cell>
          <cell r="L723" t="str">
            <v>G1</v>
          </cell>
        </row>
        <row r="724">
          <cell r="A724">
            <v>752</v>
          </cell>
          <cell r="B724" t="str">
            <v>93399401</v>
          </cell>
          <cell r="C724" t="str">
            <v>BUZINA</v>
          </cell>
          <cell r="D724" t="str">
            <v>25204E-M2</v>
          </cell>
          <cell r="E724">
            <v>30</v>
          </cell>
          <cell r="F724" t="str">
            <v>CEV</v>
          </cell>
          <cell r="G724" t="str">
            <v>00002004</v>
          </cell>
          <cell r="H724" t="str">
            <v>AÉREA</v>
          </cell>
          <cell r="I724" t="str">
            <v>M02</v>
          </cell>
          <cell r="J724">
            <v>5</v>
          </cell>
          <cell r="K724" t="str">
            <v>FIAMM SOGEFI</v>
          </cell>
          <cell r="L724" t="str">
            <v>G1</v>
          </cell>
        </row>
        <row r="725">
          <cell r="A725">
            <v>753</v>
          </cell>
          <cell r="B725" t="str">
            <v>95073074</v>
          </cell>
          <cell r="C725" t="str">
            <v xml:space="preserve">RETENTOR-VARETA ABERT CAPO                       </v>
          </cell>
          <cell r="D725" t="str">
            <v>19103E-M2</v>
          </cell>
          <cell r="E725">
            <v>6000</v>
          </cell>
          <cell r="F725" t="str">
            <v>CEV</v>
          </cell>
          <cell r="G725" t="str">
            <v>CX120806</v>
          </cell>
          <cell r="H725" t="str">
            <v>TRIM1</v>
          </cell>
          <cell r="I725" t="str">
            <v>M02</v>
          </cell>
          <cell r="J725" t="str">
            <v>5</v>
          </cell>
          <cell r="K725" t="str">
            <v>NIFCO KOREA</v>
          </cell>
          <cell r="L725" t="str">
            <v>G1</v>
          </cell>
        </row>
        <row r="726">
          <cell r="A726">
            <v>754</v>
          </cell>
          <cell r="B726" t="str">
            <v>94530268</v>
          </cell>
          <cell r="C726" t="str">
            <v>PRESILHA-CABO DO COFRE</v>
          </cell>
          <cell r="D726" t="str">
            <v>19106E-M2</v>
          </cell>
          <cell r="E726">
            <v>2000</v>
          </cell>
          <cell r="F726" t="str">
            <v>CEV</v>
          </cell>
          <cell r="G726" t="str">
            <v>00002001</v>
          </cell>
          <cell r="H726" t="str">
            <v>TRIM 1</v>
          </cell>
          <cell r="I726" t="str">
            <v>M02</v>
          </cell>
          <cell r="J726">
            <v>2</v>
          </cell>
          <cell r="K726" t="str">
            <v>TRW AUTOMOTI</v>
          </cell>
          <cell r="L726" t="str">
            <v>G1</v>
          </cell>
        </row>
        <row r="727">
          <cell r="A727">
            <v>755</v>
          </cell>
          <cell r="B727" t="str">
            <v>94530387</v>
          </cell>
          <cell r="C727" t="str">
            <v xml:space="preserve">PRESILHA-P/ACAB SUP L/TRAS                                  </v>
          </cell>
          <cell r="D727" t="str">
            <v>19111E-M2</v>
          </cell>
          <cell r="E727">
            <v>2000</v>
          </cell>
          <cell r="F727" t="str">
            <v>CEV</v>
          </cell>
          <cell r="G727" t="str">
            <v>00002001</v>
          </cell>
          <cell r="H727" t="str">
            <v>TRIM 1</v>
          </cell>
          <cell r="I727" t="str">
            <v>M02</v>
          </cell>
          <cell r="J727">
            <v>2</v>
          </cell>
          <cell r="K727" t="str">
            <v>NIFCO KOREA</v>
          </cell>
          <cell r="L727" t="str">
            <v>G1</v>
          </cell>
        </row>
        <row r="728">
          <cell r="A728">
            <v>756</v>
          </cell>
          <cell r="B728" t="str">
            <v>94530387</v>
          </cell>
          <cell r="C728" t="str">
            <v xml:space="preserve">PRESILHA-P/ACAB SUP L/TRAS                                  </v>
          </cell>
          <cell r="D728" t="str">
            <v>25519D-M1</v>
          </cell>
          <cell r="E728">
            <v>2000</v>
          </cell>
          <cell r="F728" t="str">
            <v>CEV</v>
          </cell>
          <cell r="G728" t="str">
            <v>00002001</v>
          </cell>
          <cell r="H728" t="str">
            <v>MEC BAIXA</v>
          </cell>
          <cell r="I728" t="str">
            <v>M01</v>
          </cell>
          <cell r="J728">
            <v>2</v>
          </cell>
          <cell r="K728" t="str">
            <v>NIFCO KOREA</v>
          </cell>
          <cell r="L728" t="str">
            <v>G1</v>
          </cell>
        </row>
        <row r="729">
          <cell r="A729">
            <v>757</v>
          </cell>
          <cell r="B729" t="str">
            <v>94535987</v>
          </cell>
          <cell r="C729" t="str">
            <v>TAMPÃO DO DASH</v>
          </cell>
          <cell r="D729" t="str">
            <v>19106E-M2</v>
          </cell>
          <cell r="E729">
            <v>150</v>
          </cell>
          <cell r="F729" t="str">
            <v>CEV</v>
          </cell>
          <cell r="G729" t="str">
            <v>CX120806</v>
          </cell>
          <cell r="H729" t="str">
            <v>TRIM 1</v>
          </cell>
          <cell r="I729" t="str">
            <v>M02</v>
          </cell>
          <cell r="J729">
            <v>3</v>
          </cell>
          <cell r="K729" t="str">
            <v>DONG MYEONG</v>
          </cell>
          <cell r="L729" t="str">
            <v>G1</v>
          </cell>
        </row>
        <row r="730">
          <cell r="A730">
            <v>758</v>
          </cell>
          <cell r="B730" t="str">
            <v>20848733</v>
          </cell>
          <cell r="C730" t="str">
            <v>TAMPÃO COLUNA B</v>
          </cell>
          <cell r="D730" t="str">
            <v>19112E-M2</v>
          </cell>
          <cell r="E730">
            <v>1000</v>
          </cell>
          <cell r="F730" t="str">
            <v>CEV</v>
          </cell>
          <cell r="G730" t="str">
            <v>CX231510</v>
          </cell>
          <cell r="H730" t="str">
            <v>TRIM 2</v>
          </cell>
          <cell r="I730" t="str">
            <v>M02</v>
          </cell>
          <cell r="J730">
            <v>2</v>
          </cell>
          <cell r="K730" t="str">
            <v>NIFCO KOREA</v>
          </cell>
          <cell r="L730" t="str">
            <v>G1</v>
          </cell>
        </row>
        <row r="731">
          <cell r="A731">
            <v>759</v>
          </cell>
          <cell r="B731" t="str">
            <v>20848733</v>
          </cell>
          <cell r="C731" t="str">
            <v>TAMPÃO COLUNA B</v>
          </cell>
          <cell r="D731" t="str">
            <v>19133E-M2</v>
          </cell>
          <cell r="E731">
            <v>1000</v>
          </cell>
          <cell r="F731" t="str">
            <v>CEV</v>
          </cell>
          <cell r="G731" t="str">
            <v>CX231510</v>
          </cell>
          <cell r="H731" t="str">
            <v>TRIM 2</v>
          </cell>
          <cell r="I731" t="str">
            <v>M01</v>
          </cell>
          <cell r="J731">
            <v>2</v>
          </cell>
          <cell r="K731" t="str">
            <v>NIFCO KOREA</v>
          </cell>
          <cell r="L731" t="str">
            <v>G1</v>
          </cell>
        </row>
        <row r="732">
          <cell r="A732">
            <v>761</v>
          </cell>
          <cell r="B732" t="str">
            <v>94568902</v>
          </cell>
          <cell r="C732" t="str">
            <v>ETIQUETA ADVERTENCIA</v>
          </cell>
          <cell r="D732" t="str">
            <v>19138D-M1</v>
          </cell>
          <cell r="E732">
            <v>800</v>
          </cell>
          <cell r="F732" t="str">
            <v>CEV</v>
          </cell>
          <cell r="G732" t="str">
            <v>00002001</v>
          </cell>
          <cell r="H732" t="str">
            <v>TRIM 3</v>
          </cell>
          <cell r="I732" t="str">
            <v>M01</v>
          </cell>
          <cell r="J732">
            <v>2</v>
          </cell>
          <cell r="K732" t="str">
            <v>JL</v>
          </cell>
          <cell r="L732" t="str">
            <v>G1</v>
          </cell>
        </row>
        <row r="733">
          <cell r="A733">
            <v>762</v>
          </cell>
          <cell r="B733" t="str">
            <v>94580457</v>
          </cell>
          <cell r="C733" t="str">
            <v>COXIM TPA COFRE</v>
          </cell>
          <cell r="D733" t="str">
            <v>19125E-M2</v>
          </cell>
          <cell r="E733">
            <v>150</v>
          </cell>
          <cell r="F733" t="str">
            <v>CEV</v>
          </cell>
          <cell r="G733" t="str">
            <v>CX161206</v>
          </cell>
          <cell r="H733" t="str">
            <v>TRIM 2</v>
          </cell>
          <cell r="I733" t="str">
            <v>M01</v>
          </cell>
          <cell r="J733">
            <v>3</v>
          </cell>
          <cell r="K733" t="str">
            <v>DONG MYEONG</v>
          </cell>
          <cell r="L733" t="str">
            <v>G1</v>
          </cell>
        </row>
        <row r="734">
          <cell r="A734">
            <v>763</v>
          </cell>
          <cell r="B734" t="str">
            <v>94580457</v>
          </cell>
          <cell r="C734" t="str">
            <v>COXIM TPA COFRE</v>
          </cell>
          <cell r="D734" t="str">
            <v>25515D-M1</v>
          </cell>
          <cell r="E734">
            <v>150</v>
          </cell>
          <cell r="F734" t="str">
            <v>CEV</v>
          </cell>
          <cell r="G734" t="str">
            <v>0CXPAPEL</v>
          </cell>
          <cell r="H734" t="str">
            <v>TRIM 3</v>
          </cell>
          <cell r="I734" t="str">
            <v>M01</v>
          </cell>
          <cell r="J734">
            <v>3</v>
          </cell>
          <cell r="K734" t="str">
            <v>DONG MYEONG</v>
          </cell>
          <cell r="L734" t="str">
            <v>G1</v>
          </cell>
        </row>
        <row r="735">
          <cell r="A735">
            <v>764</v>
          </cell>
          <cell r="B735" t="str">
            <v>94631089</v>
          </cell>
          <cell r="C735" t="str">
            <v>PRESILHA</v>
          </cell>
          <cell r="D735" t="str">
            <v>19148D-M1</v>
          </cell>
          <cell r="E735">
            <v>4000</v>
          </cell>
          <cell r="F735" t="str">
            <v>CEV</v>
          </cell>
          <cell r="G735" t="str">
            <v>00002001</v>
          </cell>
          <cell r="H735" t="str">
            <v>TRIM 3</v>
          </cell>
          <cell r="I735" t="str">
            <v>M01</v>
          </cell>
          <cell r="J735">
            <v>2</v>
          </cell>
          <cell r="K735" t="str">
            <v>A RAYMOND BRASIL LTD</v>
          </cell>
          <cell r="L735" t="str">
            <v>G1</v>
          </cell>
        </row>
        <row r="736">
          <cell r="A736">
            <v>765</v>
          </cell>
          <cell r="B736" t="str">
            <v>94631089</v>
          </cell>
          <cell r="C736" t="str">
            <v>PRESILHA</v>
          </cell>
          <cell r="D736" t="str">
            <v>19150D-M1</v>
          </cell>
          <cell r="E736">
            <v>4000</v>
          </cell>
          <cell r="F736" t="str">
            <v>CEV</v>
          </cell>
          <cell r="G736" t="str">
            <v>00002001</v>
          </cell>
          <cell r="H736" t="str">
            <v>TRIM 3</v>
          </cell>
          <cell r="I736" t="str">
            <v>M01</v>
          </cell>
          <cell r="J736">
            <v>1</v>
          </cell>
          <cell r="K736" t="str">
            <v>A RAYMOND BRASIL LTD</v>
          </cell>
          <cell r="L736" t="str">
            <v>G1</v>
          </cell>
        </row>
        <row r="737">
          <cell r="A737">
            <v>767</v>
          </cell>
          <cell r="B737" t="str">
            <v>94703021</v>
          </cell>
          <cell r="C737" t="str">
            <v>MANG. BOOSTER</v>
          </cell>
          <cell r="D737" t="str">
            <v>25526E-M2</v>
          </cell>
          <cell r="E737">
            <v>100</v>
          </cell>
          <cell r="F737" t="str">
            <v>CEV</v>
          </cell>
          <cell r="G737" t="str">
            <v>00002004</v>
          </cell>
          <cell r="H737" t="str">
            <v>L.FINAL</v>
          </cell>
          <cell r="I737" t="str">
            <v>M01</v>
          </cell>
          <cell r="J737">
            <v>4</v>
          </cell>
          <cell r="K737" t="str">
            <v>DAYTEC</v>
          </cell>
          <cell r="L737" t="str">
            <v>G1</v>
          </cell>
        </row>
        <row r="738">
          <cell r="A738">
            <v>768</v>
          </cell>
          <cell r="B738">
            <v>94703691</v>
          </cell>
          <cell r="C738" t="str">
            <v xml:space="preserve">BRACO CJ-LIMP TR  (C/ PALHT)                            </v>
          </cell>
          <cell r="D738" t="str">
            <v>SPS-C-30112</v>
          </cell>
          <cell r="E738">
            <v>40</v>
          </cell>
          <cell r="F738" t="str">
            <v>CEV</v>
          </cell>
          <cell r="G738" t="str">
            <v>00002004</v>
          </cell>
          <cell r="H738" t="str">
            <v>4.A.2</v>
          </cell>
          <cell r="I738" t="str">
            <v>M03</v>
          </cell>
          <cell r="J738">
            <v>2</v>
          </cell>
          <cell r="K738" t="str">
            <v>DYNA</v>
          </cell>
          <cell r="L738" t="str">
            <v>G1</v>
          </cell>
        </row>
        <row r="739">
          <cell r="A739">
            <v>769</v>
          </cell>
          <cell r="B739" t="str">
            <v>94704782</v>
          </cell>
          <cell r="C739" t="str">
            <v>TUBO-PURGA</v>
          </cell>
          <cell r="D739" t="str">
            <v>SPS-CT-M3</v>
          </cell>
          <cell r="E739">
            <v>100</v>
          </cell>
          <cell r="F739" t="str">
            <v>CEV</v>
          </cell>
          <cell r="G739" t="str">
            <v>00002004</v>
          </cell>
          <cell r="H739" t="str">
            <v>TRIM 3</v>
          </cell>
          <cell r="I739" t="str">
            <v>M03</v>
          </cell>
          <cell r="J739">
            <v>3</v>
          </cell>
          <cell r="K739" t="str">
            <v>DAYCO</v>
          </cell>
          <cell r="L739" t="str">
            <v>G1</v>
          </cell>
        </row>
        <row r="740">
          <cell r="A740">
            <v>770</v>
          </cell>
          <cell r="B740" t="str">
            <v>94706650</v>
          </cell>
          <cell r="C740" t="str">
            <v>ANEL BORRACHA</v>
          </cell>
          <cell r="D740" t="str">
            <v>MINOMI-M1</v>
          </cell>
          <cell r="E740">
            <v>200</v>
          </cell>
          <cell r="F740" t="str">
            <v>CEV</v>
          </cell>
          <cell r="G740" t="str">
            <v>00002001</v>
          </cell>
          <cell r="H740" t="str">
            <v>MINOMI</v>
          </cell>
          <cell r="I740" t="str">
            <v>M01</v>
          </cell>
          <cell r="J740">
            <v>2</v>
          </cell>
          <cell r="K740" t="str">
            <v>SILIBOR</v>
          </cell>
          <cell r="L740" t="str">
            <v>G1</v>
          </cell>
        </row>
        <row r="741">
          <cell r="A741">
            <v>771</v>
          </cell>
          <cell r="B741" t="str">
            <v>94707615</v>
          </cell>
          <cell r="C741" t="str">
            <v>STRIKE PRISMA</v>
          </cell>
          <cell r="D741" t="str">
            <v>19123E-M2</v>
          </cell>
          <cell r="E741">
            <v>42</v>
          </cell>
          <cell r="F741" t="str">
            <v>CEV</v>
          </cell>
          <cell r="G741" t="str">
            <v>00002002</v>
          </cell>
          <cell r="H741" t="str">
            <v>TRIM 2</v>
          </cell>
          <cell r="I741" t="str">
            <v>M01</v>
          </cell>
          <cell r="J741">
            <v>3</v>
          </cell>
          <cell r="K741" t="str">
            <v>MAXION SISTEM</v>
          </cell>
          <cell r="L741" t="str">
            <v>G1</v>
          </cell>
        </row>
        <row r="742">
          <cell r="A742">
            <v>773</v>
          </cell>
          <cell r="B742" t="str">
            <v>94708697</v>
          </cell>
          <cell r="C742" t="str">
            <v>SUPORTE</v>
          </cell>
          <cell r="D742" t="str">
            <v>25519E-M1</v>
          </cell>
          <cell r="E742">
            <v>150</v>
          </cell>
          <cell r="F742" t="str">
            <v>CEV</v>
          </cell>
          <cell r="G742" t="str">
            <v>00002001</v>
          </cell>
          <cell r="H742" t="str">
            <v>L.FINAL</v>
          </cell>
          <cell r="I742" t="str">
            <v>M01</v>
          </cell>
          <cell r="J742">
            <v>2</v>
          </cell>
          <cell r="K742" t="str">
            <v>FANANDRI</v>
          </cell>
          <cell r="L742" t="str">
            <v>G1</v>
          </cell>
        </row>
        <row r="743">
          <cell r="A743">
            <v>774</v>
          </cell>
          <cell r="B743" t="str">
            <v>94710109</v>
          </cell>
          <cell r="C743" t="str">
            <v>PRESILHA TUB. DASH</v>
          </cell>
          <cell r="D743" t="str">
            <v>19103E-M2</v>
          </cell>
          <cell r="E743">
            <v>750</v>
          </cell>
          <cell r="F743" t="str">
            <v>CEV</v>
          </cell>
          <cell r="G743" t="str">
            <v>00002002</v>
          </cell>
          <cell r="H743" t="str">
            <v>TRIM 1</v>
          </cell>
          <cell r="I743" t="str">
            <v>M02</v>
          </cell>
          <cell r="J743">
            <v>2</v>
          </cell>
          <cell r="K743" t="str">
            <v>TECNOPLAST</v>
          </cell>
          <cell r="L743" t="str">
            <v>G1</v>
          </cell>
        </row>
        <row r="744">
          <cell r="A744">
            <v>775</v>
          </cell>
          <cell r="B744" t="str">
            <v>94710441</v>
          </cell>
          <cell r="C744" t="str">
            <v>BATENTE-TR</v>
          </cell>
          <cell r="D744" t="str">
            <v>MINOMI-M1</v>
          </cell>
          <cell r="E744">
            <v>150</v>
          </cell>
          <cell r="F744" t="str">
            <v>CEV</v>
          </cell>
          <cell r="G744" t="str">
            <v>00002001</v>
          </cell>
          <cell r="H744" t="str">
            <v>MINOMI</v>
          </cell>
          <cell r="I744" t="str">
            <v>M01</v>
          </cell>
          <cell r="J744">
            <v>5</v>
          </cell>
          <cell r="K744" t="str">
            <v>CONTINENTAL</v>
          </cell>
          <cell r="L744" t="str">
            <v>G1</v>
          </cell>
        </row>
        <row r="745">
          <cell r="A745">
            <v>776</v>
          </cell>
          <cell r="B745" t="str">
            <v>94710442</v>
          </cell>
          <cell r="C745" t="str">
            <v>PF BANCO NG</v>
          </cell>
          <cell r="D745" t="str">
            <v>MINOMI-M3</v>
          </cell>
          <cell r="E745">
            <v>150</v>
          </cell>
          <cell r="F745" t="str">
            <v>CEV</v>
          </cell>
          <cell r="G745" t="str">
            <v>00002001</v>
          </cell>
          <cell r="H745" t="str">
            <v>MINOMI</v>
          </cell>
          <cell r="I745" t="str">
            <v>M03</v>
          </cell>
          <cell r="J745">
            <v>3</v>
          </cell>
          <cell r="K745" t="str">
            <v>POLIMEC INDUSTRIA E</v>
          </cell>
          <cell r="L745" t="str">
            <v>G1</v>
          </cell>
        </row>
        <row r="746">
          <cell r="A746">
            <v>777</v>
          </cell>
          <cell r="B746" t="str">
            <v>94711841</v>
          </cell>
          <cell r="C746" t="str">
            <v>MODULO CJ-</v>
          </cell>
          <cell r="D746" t="str">
            <v>MINOMI-M1</v>
          </cell>
          <cell r="E746">
            <v>40</v>
          </cell>
          <cell r="F746" t="str">
            <v>CEV</v>
          </cell>
          <cell r="G746" t="str">
            <v>00002003</v>
          </cell>
          <cell r="H746" t="str">
            <v>MINOMI</v>
          </cell>
          <cell r="I746" t="str">
            <v>M01</v>
          </cell>
          <cell r="J746">
            <v>3</v>
          </cell>
          <cell r="K746" t="str">
            <v>SIEMENS VDO AUTOMOTI</v>
          </cell>
          <cell r="L746" t="str">
            <v>G1</v>
          </cell>
        </row>
        <row r="747">
          <cell r="A747">
            <v>778</v>
          </cell>
          <cell r="B747" t="str">
            <v>94712220</v>
          </cell>
          <cell r="C747" t="str">
            <v>BRACADEIRA</v>
          </cell>
          <cell r="D747" t="str">
            <v>MINOMI-M3</v>
          </cell>
          <cell r="E747">
            <v>100</v>
          </cell>
          <cell r="F747" t="str">
            <v>CEV</v>
          </cell>
          <cell r="G747" t="str">
            <v>00002002</v>
          </cell>
          <cell r="H747" t="str">
            <v>MINOMI</v>
          </cell>
          <cell r="I747" t="str">
            <v>M03</v>
          </cell>
          <cell r="J747">
            <v>3</v>
          </cell>
          <cell r="K747" t="str">
            <v>PROGERAL</v>
          </cell>
          <cell r="L747" t="str">
            <v>G1</v>
          </cell>
        </row>
        <row r="748">
          <cell r="A748">
            <v>779</v>
          </cell>
          <cell r="B748" t="str">
            <v>94712221</v>
          </cell>
          <cell r="C748" t="str">
            <v>BRAÇADEIRA DO RADIADOR</v>
          </cell>
          <cell r="D748" t="str">
            <v>25502D-M1</v>
          </cell>
          <cell r="E748">
            <v>150</v>
          </cell>
          <cell r="F748" t="str">
            <v>CEV</v>
          </cell>
          <cell r="G748" t="str">
            <v>00002002</v>
          </cell>
          <cell r="H748" t="str">
            <v>L.FINAL</v>
          </cell>
          <cell r="I748" t="str">
            <v>M01</v>
          </cell>
          <cell r="J748">
            <v>3</v>
          </cell>
          <cell r="K748" t="str">
            <v>PROGERAL</v>
          </cell>
          <cell r="L748" t="str">
            <v>G1</v>
          </cell>
        </row>
        <row r="749">
          <cell r="A749">
            <v>780</v>
          </cell>
          <cell r="B749" t="str">
            <v>94712221</v>
          </cell>
          <cell r="C749" t="str">
            <v>BRAÇADEIRA 1.0</v>
          </cell>
          <cell r="D749" t="str">
            <v>MINOMI-M3</v>
          </cell>
          <cell r="E749">
            <v>150</v>
          </cell>
          <cell r="F749" t="str">
            <v>CEV</v>
          </cell>
          <cell r="G749" t="str">
            <v>00002002</v>
          </cell>
          <cell r="H749" t="str">
            <v>MINOMI</v>
          </cell>
          <cell r="I749" t="str">
            <v>M03</v>
          </cell>
          <cell r="J749">
            <v>2</v>
          </cell>
          <cell r="K749" t="str">
            <v>PROGERAL</v>
          </cell>
          <cell r="L749" t="str">
            <v>G1</v>
          </cell>
        </row>
        <row r="750">
          <cell r="A750">
            <v>781</v>
          </cell>
          <cell r="B750" t="str">
            <v>94716502</v>
          </cell>
          <cell r="C750" t="str">
            <v>EMBLEMA 1.4</v>
          </cell>
          <cell r="D750" t="str">
            <v>19102D-CB</v>
          </cell>
          <cell r="E750">
            <v>512</v>
          </cell>
          <cell r="F750" t="str">
            <v>CEV</v>
          </cell>
          <cell r="G750" t="str">
            <v>00002001</v>
          </cell>
          <cell r="H750" t="str">
            <v>CAB.CERA</v>
          </cell>
          <cell r="I750" t="str">
            <v>M01</v>
          </cell>
          <cell r="J750">
            <v>2</v>
          </cell>
          <cell r="K750" t="str">
            <v>ZANINI</v>
          </cell>
          <cell r="L750" t="str">
            <v>G1</v>
          </cell>
        </row>
        <row r="751">
          <cell r="A751">
            <v>782</v>
          </cell>
          <cell r="B751" t="str">
            <v>94717100</v>
          </cell>
          <cell r="C751" t="str">
            <v>PF TQ COMBUST</v>
          </cell>
          <cell r="D751" t="str">
            <v>25205E-M1</v>
          </cell>
          <cell r="E751">
            <v>350</v>
          </cell>
          <cell r="F751" t="str">
            <v>CEV</v>
          </cell>
          <cell r="G751" t="str">
            <v>00002001</v>
          </cell>
          <cell r="H751" t="str">
            <v>AÉREA</v>
          </cell>
          <cell r="I751" t="str">
            <v>M01</v>
          </cell>
          <cell r="J751">
            <v>3</v>
          </cell>
          <cell r="K751" t="str">
            <v>FIBAM</v>
          </cell>
          <cell r="L751" t="str">
            <v>G1</v>
          </cell>
        </row>
        <row r="752">
          <cell r="A752">
            <v>783</v>
          </cell>
          <cell r="B752" t="str">
            <v>94717100</v>
          </cell>
          <cell r="C752" t="str">
            <v>PF TQ COMBUST</v>
          </cell>
          <cell r="D752" t="str">
            <v>25225D-M1</v>
          </cell>
          <cell r="E752">
            <v>350</v>
          </cell>
          <cell r="F752" t="str">
            <v>CEV</v>
          </cell>
          <cell r="G752" t="str">
            <v>00002001</v>
          </cell>
          <cell r="H752" t="str">
            <v>AÉREA</v>
          </cell>
          <cell r="I752" t="str">
            <v>M01</v>
          </cell>
          <cell r="J752">
            <v>2</v>
          </cell>
          <cell r="K752" t="str">
            <v>FIBAM</v>
          </cell>
          <cell r="L752" t="str">
            <v>G1</v>
          </cell>
        </row>
        <row r="753">
          <cell r="A753">
            <v>784</v>
          </cell>
          <cell r="B753" t="str">
            <v>94717307</v>
          </cell>
          <cell r="C753" t="str">
            <v>ARRUELA</v>
          </cell>
          <cell r="D753" t="str">
            <v>19128E-M2</v>
          </cell>
          <cell r="E753">
            <v>2000</v>
          </cell>
          <cell r="F753" t="str">
            <v>CEV</v>
          </cell>
          <cell r="G753" t="str">
            <v>00002001</v>
          </cell>
          <cell r="H753" t="str">
            <v>TRIM 2</v>
          </cell>
          <cell r="I753" t="str">
            <v>M01</v>
          </cell>
          <cell r="J753">
            <v>2</v>
          </cell>
          <cell r="K753" t="str">
            <v>JOTAEME</v>
          </cell>
          <cell r="L753" t="str">
            <v>G1</v>
          </cell>
        </row>
        <row r="754">
          <cell r="A754">
            <v>785</v>
          </cell>
          <cell r="B754" t="str">
            <v>94717307</v>
          </cell>
          <cell r="C754" t="str">
            <v>ARRUELA</v>
          </cell>
          <cell r="D754" t="str">
            <v>19125E-M2</v>
          </cell>
          <cell r="E754">
            <v>2000</v>
          </cell>
          <cell r="F754" t="str">
            <v>CEV</v>
          </cell>
          <cell r="G754" t="str">
            <v>00002001</v>
          </cell>
          <cell r="H754" t="str">
            <v>TRIM 2</v>
          </cell>
          <cell r="I754" t="str">
            <v>M01</v>
          </cell>
          <cell r="J754">
            <v>2</v>
          </cell>
          <cell r="K754" t="str">
            <v>JOTAEME</v>
          </cell>
          <cell r="L754" t="str">
            <v>G1</v>
          </cell>
        </row>
        <row r="755">
          <cell r="A755">
            <v>786</v>
          </cell>
          <cell r="B755" t="str">
            <v>94718620</v>
          </cell>
          <cell r="C755" t="str">
            <v>COB. EXT. CONSOLE</v>
          </cell>
          <cell r="D755" t="str">
            <v>19139D-M1</v>
          </cell>
          <cell r="E755">
            <v>2000</v>
          </cell>
          <cell r="F755" t="str">
            <v>CEV</v>
          </cell>
          <cell r="G755" t="str">
            <v>00002001</v>
          </cell>
          <cell r="H755" t="str">
            <v>TRIM 3</v>
          </cell>
          <cell r="I755" t="str">
            <v>M01</v>
          </cell>
          <cell r="J755">
            <v>2</v>
          </cell>
          <cell r="K755" t="str">
            <v>A RAYMOND</v>
          </cell>
          <cell r="L755" t="str">
            <v>G1</v>
          </cell>
        </row>
        <row r="756">
          <cell r="A756">
            <v>787</v>
          </cell>
          <cell r="B756" t="str">
            <v>94718828</v>
          </cell>
          <cell r="C756" t="str">
            <v>PARAFUSO LIMP. DIANT</v>
          </cell>
          <cell r="D756" t="str">
            <v>25505E-M1</v>
          </cell>
          <cell r="E756">
            <v>1600</v>
          </cell>
          <cell r="F756" t="str">
            <v>CEV</v>
          </cell>
          <cell r="G756" t="str">
            <v>00002001</v>
          </cell>
          <cell r="H756" t="str">
            <v>AEREA</v>
          </cell>
          <cell r="I756" t="str">
            <v>M01</v>
          </cell>
          <cell r="J756">
            <v>2</v>
          </cell>
          <cell r="K756" t="str">
            <v>CONTINENTAL</v>
          </cell>
          <cell r="L756" t="str">
            <v>G1</v>
          </cell>
        </row>
        <row r="757">
          <cell r="A757">
            <v>788</v>
          </cell>
          <cell r="B757" t="str">
            <v>94719581</v>
          </cell>
          <cell r="C757" t="str">
            <v>PARAFUSO-S</v>
          </cell>
          <cell r="D757" t="str">
            <v>19137D-M1</v>
          </cell>
          <cell r="E757">
            <v>4000</v>
          </cell>
          <cell r="F757" t="str">
            <v>CEV</v>
          </cell>
          <cell r="G757" t="str">
            <v>00002001</v>
          </cell>
          <cell r="H757" t="str">
            <v>TRIM 3</v>
          </cell>
          <cell r="I757" t="str">
            <v>M01</v>
          </cell>
          <cell r="J757">
            <v>2</v>
          </cell>
          <cell r="K757" t="str">
            <v>CONTINENTAL</v>
          </cell>
          <cell r="L757" t="str">
            <v>G1</v>
          </cell>
        </row>
        <row r="758">
          <cell r="A758">
            <v>789</v>
          </cell>
          <cell r="B758" t="str">
            <v>94722035</v>
          </cell>
          <cell r="C758" t="str">
            <v>REBITE TUB</v>
          </cell>
          <cell r="D758" t="str">
            <v>25530D-M1</v>
          </cell>
          <cell r="E758">
            <v>2000</v>
          </cell>
          <cell r="F758" t="str">
            <v>CEV</v>
          </cell>
          <cell r="G758" t="str">
            <v>00002001</v>
          </cell>
          <cell r="H758" t="str">
            <v>L.FINAL</v>
          </cell>
          <cell r="I758" t="str">
            <v>M01</v>
          </cell>
          <cell r="J758">
            <v>2</v>
          </cell>
          <cell r="K758" t="str">
            <v>CONTINENTAL</v>
          </cell>
          <cell r="L758" t="str">
            <v>G1</v>
          </cell>
        </row>
        <row r="759">
          <cell r="A759">
            <v>790</v>
          </cell>
          <cell r="B759" t="str">
            <v>94725152</v>
          </cell>
          <cell r="C759" t="str">
            <v>TRILHO TETO LD PRISMA</v>
          </cell>
          <cell r="D759" t="str">
            <v>25519D-Z6</v>
          </cell>
          <cell r="E759">
            <v>75</v>
          </cell>
          <cell r="F759" t="str">
            <v>CEV</v>
          </cell>
          <cell r="G759" t="str">
            <v>0CXPAPEL</v>
          </cell>
          <cell r="H759" t="str">
            <v>L.FINAL</v>
          </cell>
          <cell r="I759" t="str">
            <v>M01</v>
          </cell>
          <cell r="J759">
            <v>0</v>
          </cell>
          <cell r="K759" t="str">
            <v>AUTOMETAL</v>
          </cell>
          <cell r="L759" t="str">
            <v>G1</v>
          </cell>
        </row>
        <row r="760">
          <cell r="A760">
            <v>791</v>
          </cell>
          <cell r="B760" t="str">
            <v>94725155</v>
          </cell>
          <cell r="C760" t="str">
            <v>TRILHO TETO LD CELTA</v>
          </cell>
          <cell r="D760" t="str">
            <v>25519D-Z6</v>
          </cell>
          <cell r="E760">
            <v>75</v>
          </cell>
          <cell r="F760" t="str">
            <v>CEV</v>
          </cell>
          <cell r="G760" t="str">
            <v>0CXPAPEL</v>
          </cell>
          <cell r="H760" t="str">
            <v>L.FINAL</v>
          </cell>
          <cell r="I760" t="str">
            <v>M01</v>
          </cell>
          <cell r="J760">
            <v>0</v>
          </cell>
          <cell r="K760" t="str">
            <v>AUTOMETAL</v>
          </cell>
          <cell r="L760" t="str">
            <v>G1</v>
          </cell>
        </row>
        <row r="761">
          <cell r="A761">
            <v>792</v>
          </cell>
          <cell r="B761" t="str">
            <v>94725648</v>
          </cell>
          <cell r="C761" t="str">
            <v>TP COCK. PR</v>
          </cell>
          <cell r="D761" t="str">
            <v>19138D-M1</v>
          </cell>
          <cell r="E761">
            <v>2500</v>
          </cell>
          <cell r="F761" t="str">
            <v>CEV</v>
          </cell>
          <cell r="G761" t="str">
            <v>00002001</v>
          </cell>
          <cell r="H761" t="str">
            <v>TRIM 3</v>
          </cell>
          <cell r="I761" t="str">
            <v>M01</v>
          </cell>
          <cell r="J761">
            <v>2</v>
          </cell>
          <cell r="K761" t="str">
            <v>A RAYMOND</v>
          </cell>
          <cell r="L761" t="str">
            <v>G1</v>
          </cell>
        </row>
        <row r="762">
          <cell r="A762">
            <v>793</v>
          </cell>
          <cell r="B762" t="str">
            <v>94725648</v>
          </cell>
          <cell r="C762" t="str">
            <v>TP COCK. PR</v>
          </cell>
          <cell r="D762" t="str">
            <v>19154D-M1</v>
          </cell>
          <cell r="E762">
            <v>2500</v>
          </cell>
          <cell r="F762" t="str">
            <v>CEV</v>
          </cell>
          <cell r="G762" t="str">
            <v>00002001</v>
          </cell>
          <cell r="H762" t="str">
            <v>TRIM 3</v>
          </cell>
          <cell r="I762" t="str">
            <v>M01</v>
          </cell>
          <cell r="J762">
            <v>2</v>
          </cell>
          <cell r="K762" t="str">
            <v>A RAYMOND</v>
          </cell>
          <cell r="L762" t="str">
            <v>G1</v>
          </cell>
        </row>
        <row r="763">
          <cell r="A763">
            <v>794</v>
          </cell>
          <cell r="B763" t="str">
            <v>94725667</v>
          </cell>
          <cell r="C763" t="str">
            <v>CHIC PEQ KIT</v>
          </cell>
          <cell r="D763" t="str">
            <v>19136D-M1</v>
          </cell>
          <cell r="E763">
            <v>100</v>
          </cell>
          <cell r="F763" t="str">
            <v>CEV</v>
          </cell>
          <cell r="G763" t="str">
            <v>0CXPAPEL</v>
          </cell>
          <cell r="H763" t="str">
            <v>TRIM 3</v>
          </cell>
          <cell r="I763" t="str">
            <v>M03</v>
          </cell>
          <cell r="J763">
            <v>2</v>
          </cell>
          <cell r="K763" t="str">
            <v>DELPHI PARAI</v>
          </cell>
          <cell r="L763" t="str">
            <v>G1</v>
          </cell>
        </row>
        <row r="764">
          <cell r="A764">
            <v>796</v>
          </cell>
          <cell r="B764" t="str">
            <v>94725822</v>
          </cell>
          <cell r="C764" t="str">
            <v>PORCA EXPANS FAROL</v>
          </cell>
          <cell r="D764" t="str">
            <v>19123E-M2</v>
          </cell>
          <cell r="E764">
            <v>2500</v>
          </cell>
          <cell r="F764" t="str">
            <v>CEV</v>
          </cell>
          <cell r="G764" t="str">
            <v>00002001</v>
          </cell>
          <cell r="H764" t="str">
            <v>TRIM 2</v>
          </cell>
          <cell r="I764" t="str">
            <v>M01</v>
          </cell>
          <cell r="J764">
            <v>2</v>
          </cell>
          <cell r="K764" t="str">
            <v>A RAYMOND</v>
          </cell>
          <cell r="L764" t="str">
            <v>G1</v>
          </cell>
        </row>
        <row r="765">
          <cell r="A765">
            <v>797</v>
          </cell>
          <cell r="B765" t="str">
            <v>94725822</v>
          </cell>
          <cell r="C765" t="str">
            <v>PORCA EXPANS FAROL</v>
          </cell>
          <cell r="D765" t="str">
            <v>19125E-M2</v>
          </cell>
          <cell r="E765">
            <v>2500</v>
          </cell>
          <cell r="F765" t="str">
            <v>CEV</v>
          </cell>
          <cell r="G765" t="str">
            <v>00002001</v>
          </cell>
          <cell r="H765" t="str">
            <v>TRIM 2</v>
          </cell>
          <cell r="I765" t="str">
            <v>M01</v>
          </cell>
          <cell r="J765">
            <v>2</v>
          </cell>
          <cell r="K765" t="str">
            <v>A RAYMOND</v>
          </cell>
          <cell r="L765" t="str">
            <v>G1</v>
          </cell>
        </row>
        <row r="766">
          <cell r="A766">
            <v>798</v>
          </cell>
          <cell r="B766" t="str">
            <v>94726591</v>
          </cell>
          <cell r="C766" t="str">
            <v xml:space="preserve">ETIQUETA-RECOMEND COMBUST                               </v>
          </cell>
          <cell r="D766" t="str">
            <v>25502D-M1</v>
          </cell>
          <cell r="E766">
            <v>1000</v>
          </cell>
          <cell r="F766" t="str">
            <v>CEV</v>
          </cell>
          <cell r="G766" t="str">
            <v>00002001</v>
          </cell>
          <cell r="H766" t="str">
            <v>MEC BAIXA</v>
          </cell>
          <cell r="I766" t="str">
            <v>M01</v>
          </cell>
          <cell r="J766">
            <v>2</v>
          </cell>
          <cell r="K766" t="str">
            <v>JL</v>
          </cell>
          <cell r="L766" t="str">
            <v>G1</v>
          </cell>
        </row>
        <row r="767">
          <cell r="A767">
            <v>799</v>
          </cell>
          <cell r="B767" t="str">
            <v>94730872</v>
          </cell>
          <cell r="C767" t="str">
            <v>MANGUEIRA DO RADIADOR</v>
          </cell>
          <cell r="D767" t="str">
            <v>MINOMO-M3</v>
          </cell>
          <cell r="E767">
            <v>60</v>
          </cell>
          <cell r="F767" t="str">
            <v>GMGA</v>
          </cell>
          <cell r="G767" t="str">
            <v>0KLT6428</v>
          </cell>
          <cell r="H767" t="str">
            <v>TRIM 2</v>
          </cell>
          <cell r="I767" t="str">
            <v>M01</v>
          </cell>
          <cell r="J767">
            <v>2</v>
          </cell>
          <cell r="K767" t="str">
            <v>HBA HUTCHINS</v>
          </cell>
          <cell r="L767" t="str">
            <v>G1</v>
          </cell>
        </row>
        <row r="768">
          <cell r="A768">
            <v>800</v>
          </cell>
          <cell r="B768" t="str">
            <v>94731669</v>
          </cell>
          <cell r="C768" t="str">
            <v>COBERTURA DA BOMBA</v>
          </cell>
          <cell r="D768" t="str">
            <v>SPS-B-30107</v>
          </cell>
          <cell r="E768">
            <v>60</v>
          </cell>
          <cell r="F768" t="str">
            <v>PEL</v>
          </cell>
          <cell r="G768" t="str">
            <v>00002004</v>
          </cell>
          <cell r="H768" t="str">
            <v>SPS</v>
          </cell>
          <cell r="I768" t="str">
            <v>M03</v>
          </cell>
          <cell r="J768">
            <v>5</v>
          </cell>
          <cell r="K768" t="str">
            <v>PELZER</v>
          </cell>
          <cell r="L768" t="str">
            <v>G1</v>
          </cell>
        </row>
        <row r="769">
          <cell r="A769">
            <v>801</v>
          </cell>
          <cell r="B769" t="str">
            <v>94732251</v>
          </cell>
          <cell r="C769" t="str">
            <v>JG CHAVES URU/PAR</v>
          </cell>
          <cell r="D769" t="str">
            <v>MINOMI-M1</v>
          </cell>
          <cell r="E769">
            <v>15</v>
          </cell>
          <cell r="F769" t="str">
            <v>CEV</v>
          </cell>
          <cell r="G769" t="str">
            <v>00002004</v>
          </cell>
          <cell r="H769" t="str">
            <v>MINOMI</v>
          </cell>
          <cell r="I769" t="str">
            <v>M01</v>
          </cell>
          <cell r="J769">
            <v>2</v>
          </cell>
          <cell r="K769" t="str">
            <v>VALEO</v>
          </cell>
          <cell r="L769" t="str">
            <v>G1</v>
          </cell>
        </row>
        <row r="770">
          <cell r="A770">
            <v>802</v>
          </cell>
          <cell r="B770" t="str">
            <v>94732252</v>
          </cell>
          <cell r="C770" t="str">
            <v>JG CHAVES SUZUKI</v>
          </cell>
          <cell r="D770" t="str">
            <v>MINOMI-M1</v>
          </cell>
          <cell r="E770">
            <v>15</v>
          </cell>
          <cell r="F770" t="str">
            <v>CEV</v>
          </cell>
          <cell r="G770" t="str">
            <v>00002004</v>
          </cell>
          <cell r="H770" t="str">
            <v>ESTOQ.</v>
          </cell>
          <cell r="I770" t="str">
            <v>M01</v>
          </cell>
          <cell r="J770">
            <v>2</v>
          </cell>
          <cell r="K770" t="str">
            <v>VALEO</v>
          </cell>
          <cell r="L770" t="str">
            <v>G1</v>
          </cell>
        </row>
        <row r="771">
          <cell r="A771">
            <v>803</v>
          </cell>
          <cell r="B771" t="str">
            <v>94734283</v>
          </cell>
          <cell r="C771" t="str">
            <v>EMBLEMA VHC E</v>
          </cell>
          <cell r="D771" t="str">
            <v>19102D-CB</v>
          </cell>
          <cell r="E771">
            <v>300</v>
          </cell>
          <cell r="F771" t="str">
            <v>CEV</v>
          </cell>
          <cell r="G771" t="str">
            <v>00002001</v>
          </cell>
          <cell r="H771" t="str">
            <v>CAB.CERA</v>
          </cell>
          <cell r="I771" t="str">
            <v>M01</v>
          </cell>
          <cell r="J771">
            <v>2</v>
          </cell>
          <cell r="K771" t="str">
            <v>ZANINI</v>
          </cell>
          <cell r="L771" t="str">
            <v>G1</v>
          </cell>
        </row>
        <row r="772">
          <cell r="A772">
            <v>804</v>
          </cell>
          <cell r="B772" t="str">
            <v>94734410</v>
          </cell>
          <cell r="C772" t="str">
            <v>EMBLEMA TPA TRAS PRISMA</v>
          </cell>
          <cell r="D772" t="str">
            <v>19101D-CB</v>
          </cell>
          <cell r="E772">
            <v>228</v>
          </cell>
          <cell r="F772" t="str">
            <v>CEV</v>
          </cell>
          <cell r="G772" t="str">
            <v>00002004</v>
          </cell>
          <cell r="H772" t="str">
            <v>CAB.CERA</v>
          </cell>
          <cell r="I772" t="str">
            <v>M01</v>
          </cell>
          <cell r="J772">
            <v>0</v>
          </cell>
          <cell r="K772" t="str">
            <v>ZANINI/AUTOMETAL</v>
          </cell>
          <cell r="L772" t="str">
            <v>G1</v>
          </cell>
        </row>
        <row r="773">
          <cell r="A773">
            <v>805</v>
          </cell>
          <cell r="B773" t="str">
            <v>94734413</v>
          </cell>
          <cell r="C773" t="str">
            <v>EMBLEMA DIANTEIRO</v>
          </cell>
          <cell r="D773" t="str">
            <v>MINOMI-BP</v>
          </cell>
          <cell r="E773">
            <v>40</v>
          </cell>
          <cell r="F773" t="str">
            <v>CEV</v>
          </cell>
          <cell r="G773" t="str">
            <v>0CXPAPEL</v>
          </cell>
          <cell r="H773" t="str">
            <v>BUMPER</v>
          </cell>
          <cell r="I773" t="str">
            <v>BP1</v>
          </cell>
          <cell r="J773">
            <v>4</v>
          </cell>
          <cell r="K773" t="str">
            <v>POLYPLASTICS</v>
          </cell>
          <cell r="L773" t="str">
            <v>KK</v>
          </cell>
        </row>
        <row r="774">
          <cell r="A774">
            <v>806</v>
          </cell>
          <cell r="B774" t="str">
            <v>94734432</v>
          </cell>
          <cell r="C774" t="str">
            <v>MOLDURA SUPERIOR PTO</v>
          </cell>
          <cell r="D774" t="str">
            <v>MOLDUR-BP</v>
          </cell>
          <cell r="E774">
            <v>20</v>
          </cell>
          <cell r="F774" t="str">
            <v>CEV</v>
          </cell>
          <cell r="G774" t="str">
            <v>0CXPAPEL</v>
          </cell>
          <cell r="H774" t="str">
            <v>BUMPER</v>
          </cell>
          <cell r="I774" t="str">
            <v>BP1</v>
          </cell>
          <cell r="J774">
            <v>8</v>
          </cell>
          <cell r="K774" t="str">
            <v>POLYPLASTICS</v>
          </cell>
          <cell r="L774" t="str">
            <v>KK</v>
          </cell>
        </row>
        <row r="775">
          <cell r="A775">
            <v>807</v>
          </cell>
          <cell r="B775" t="str">
            <v>94734433</v>
          </cell>
          <cell r="C775" t="str">
            <v>MOLDURA SUPERIOR CROM</v>
          </cell>
          <cell r="D775" t="str">
            <v>MINOMI-BP</v>
          </cell>
          <cell r="E775">
            <v>10</v>
          </cell>
          <cell r="F775" t="str">
            <v>CEV</v>
          </cell>
          <cell r="G775" t="str">
            <v>0CXPAPEL</v>
          </cell>
          <cell r="H775" t="str">
            <v>BUMPER</v>
          </cell>
          <cell r="I775" t="str">
            <v>BP1</v>
          </cell>
          <cell r="J775">
            <v>5</v>
          </cell>
          <cell r="K775" t="str">
            <v>POLYPLASTICS</v>
          </cell>
          <cell r="L775" t="str">
            <v>KK</v>
          </cell>
        </row>
        <row r="776">
          <cell r="A776">
            <v>808</v>
          </cell>
          <cell r="B776" t="str">
            <v>94734435</v>
          </cell>
          <cell r="C776" t="str">
            <v>MOLDURA INFERIOR PTO</v>
          </cell>
          <cell r="D776" t="str">
            <v>MOLDUR-BP</v>
          </cell>
          <cell r="E776">
            <v>20</v>
          </cell>
          <cell r="F776" t="str">
            <v>CEV</v>
          </cell>
          <cell r="G776" t="str">
            <v>0CXPAPEL</v>
          </cell>
          <cell r="H776" t="str">
            <v>BUMPER</v>
          </cell>
          <cell r="I776" t="str">
            <v>BP1</v>
          </cell>
          <cell r="J776">
            <v>8</v>
          </cell>
          <cell r="K776" t="str">
            <v>POLYPLASTICS</v>
          </cell>
          <cell r="L776" t="str">
            <v>KK</v>
          </cell>
        </row>
        <row r="777">
          <cell r="A777">
            <v>809</v>
          </cell>
          <cell r="B777" t="str">
            <v>94734436</v>
          </cell>
          <cell r="C777" t="str">
            <v>MOLDURA INFERIOR CROM</v>
          </cell>
          <cell r="D777" t="str">
            <v>MINOMI-BP</v>
          </cell>
          <cell r="E777">
            <v>10</v>
          </cell>
          <cell r="F777" t="str">
            <v>CEV</v>
          </cell>
          <cell r="G777" t="str">
            <v>0CXPAPEL</v>
          </cell>
          <cell r="H777" t="str">
            <v>BUMPER</v>
          </cell>
          <cell r="I777" t="str">
            <v>BP1</v>
          </cell>
          <cell r="J777">
            <v>5</v>
          </cell>
          <cell r="K777" t="str">
            <v>POLYPLASTICS</v>
          </cell>
          <cell r="L777" t="str">
            <v>KK</v>
          </cell>
        </row>
        <row r="778">
          <cell r="A778">
            <v>810</v>
          </cell>
          <cell r="B778" t="str">
            <v>94737316</v>
          </cell>
          <cell r="C778" t="str">
            <v>ETIQUETA DO RESERVATÓRIO</v>
          </cell>
          <cell r="D778" t="str">
            <v>19126D-M2</v>
          </cell>
          <cell r="E778">
            <v>200</v>
          </cell>
          <cell r="F778" t="str">
            <v>CEV</v>
          </cell>
          <cell r="G778" t="str">
            <v>00002001</v>
          </cell>
          <cell r="H778" t="str">
            <v>TRIM 2</v>
          </cell>
          <cell r="I778" t="str">
            <v>M01</v>
          </cell>
          <cell r="J778">
            <v>2</v>
          </cell>
          <cell r="K778" t="str">
            <v>JL INDUSTRIA DE PECA</v>
          </cell>
          <cell r="L778" t="str">
            <v>G1</v>
          </cell>
        </row>
        <row r="779">
          <cell r="A779">
            <v>811</v>
          </cell>
          <cell r="B779" t="str">
            <v>94737317</v>
          </cell>
          <cell r="C779" t="str">
            <v>ETIQ. URU/PAR FLEX</v>
          </cell>
          <cell r="D779" t="str">
            <v>19155D-M1</v>
          </cell>
          <cell r="E779">
            <v>200</v>
          </cell>
          <cell r="F779" t="str">
            <v>CEV</v>
          </cell>
          <cell r="G779" t="str">
            <v>00002001</v>
          </cell>
          <cell r="H779" t="str">
            <v>TRIM 3</v>
          </cell>
          <cell r="I779" t="str">
            <v>M01</v>
          </cell>
          <cell r="J779">
            <v>2</v>
          </cell>
          <cell r="K779" t="str">
            <v>JL</v>
          </cell>
          <cell r="L779" t="str">
            <v>G1</v>
          </cell>
        </row>
        <row r="780">
          <cell r="A780">
            <v>813</v>
          </cell>
          <cell r="B780" t="str">
            <v>94737318</v>
          </cell>
          <cell r="C780" t="str">
            <v>ETIQ ADIT URUGUAI/PARAGUAI</v>
          </cell>
          <cell r="D780" t="str">
            <v>19118E-M2</v>
          </cell>
          <cell r="E780">
            <v>200</v>
          </cell>
          <cell r="F780" t="str">
            <v>CEV</v>
          </cell>
          <cell r="G780" t="str">
            <v>00002001</v>
          </cell>
          <cell r="H780" t="str">
            <v>TRIM 2</v>
          </cell>
          <cell r="I780" t="str">
            <v>M01</v>
          </cell>
          <cell r="J780">
            <v>1</v>
          </cell>
          <cell r="K780" t="str">
            <v>JL</v>
          </cell>
          <cell r="L780" t="str">
            <v>G1</v>
          </cell>
        </row>
        <row r="781">
          <cell r="A781">
            <v>814</v>
          </cell>
          <cell r="B781" t="str">
            <v>94742361</v>
          </cell>
          <cell r="C781" t="str">
            <v>CAPA PF CONS PR</v>
          </cell>
          <cell r="D781" t="str">
            <v>19139D-M1</v>
          </cell>
          <cell r="E781">
            <v>250</v>
          </cell>
          <cell r="F781" t="str">
            <v>PEL</v>
          </cell>
          <cell r="G781" t="str">
            <v>00002001</v>
          </cell>
          <cell r="H781" t="str">
            <v>TRIM 3</v>
          </cell>
          <cell r="I781" t="str">
            <v>M01</v>
          </cell>
          <cell r="J781">
            <v>2</v>
          </cell>
          <cell r="K781" t="str">
            <v>PELZER</v>
          </cell>
          <cell r="L781" t="str">
            <v>G1</v>
          </cell>
        </row>
        <row r="782">
          <cell r="A782">
            <v>816</v>
          </cell>
          <cell r="B782" t="str">
            <v>94745411</v>
          </cell>
          <cell r="C782" t="str">
            <v>ANTI-RUÍDO DA MOLA</v>
          </cell>
          <cell r="D782" t="str">
            <v>25213E-M1</v>
          </cell>
          <cell r="E782">
            <v>280</v>
          </cell>
          <cell r="F782" t="str">
            <v>CEV</v>
          </cell>
          <cell r="G782" t="str">
            <v>00002004</v>
          </cell>
          <cell r="H782" t="str">
            <v>AÉREA</v>
          </cell>
          <cell r="I782" t="str">
            <v>M01</v>
          </cell>
          <cell r="J782">
            <v>3</v>
          </cell>
          <cell r="K782" t="str">
            <v>NEOBOR</v>
          </cell>
          <cell r="L782" t="str">
            <v>G1</v>
          </cell>
        </row>
        <row r="783">
          <cell r="A783">
            <v>817</v>
          </cell>
          <cell r="B783" t="str">
            <v>94745475</v>
          </cell>
          <cell r="C783" t="str">
            <v xml:space="preserve">SUPORTE-PNL GRADE ENT AR                                    </v>
          </cell>
          <cell r="D783" t="str">
            <v xml:space="preserve"> 19135D-M1</v>
          </cell>
          <cell r="E783">
            <v>0</v>
          </cell>
          <cell r="F783" t="str">
            <v>CEV</v>
          </cell>
          <cell r="G783" t="str">
            <v>________</v>
          </cell>
          <cell r="H783" t="str">
            <v>25.B.2</v>
          </cell>
          <cell r="I783" t="str">
            <v>M01</v>
          </cell>
          <cell r="J783">
            <v>2</v>
          </cell>
          <cell r="K783" t="str">
            <v>GM KOREA</v>
          </cell>
          <cell r="L783" t="str">
            <v>G1</v>
          </cell>
        </row>
        <row r="784">
          <cell r="A784">
            <v>818</v>
          </cell>
          <cell r="B784" t="str">
            <v>94745475</v>
          </cell>
          <cell r="C784" t="str">
            <v>SUPORTE-PNL GRADE</v>
          </cell>
          <cell r="D784" t="str">
            <v>19136D-M1</v>
          </cell>
          <cell r="E784">
            <v>260</v>
          </cell>
          <cell r="F784" t="str">
            <v>CEV</v>
          </cell>
          <cell r="G784" t="str">
            <v>0CXPAPEL</v>
          </cell>
          <cell r="H784" t="str">
            <v>TRIM 3</v>
          </cell>
          <cell r="I784" t="str">
            <v>M01</v>
          </cell>
          <cell r="J784">
            <v>3</v>
          </cell>
          <cell r="K784" t="str">
            <v>COFADE</v>
          </cell>
          <cell r="L784" t="str">
            <v>G1</v>
          </cell>
        </row>
        <row r="785">
          <cell r="A785">
            <v>819</v>
          </cell>
          <cell r="B785" t="str">
            <v>94746805</v>
          </cell>
          <cell r="C785" t="str">
            <v>GROMMET</v>
          </cell>
          <cell r="D785" t="str">
            <v>19129E-M2</v>
          </cell>
          <cell r="E785">
            <v>800</v>
          </cell>
          <cell r="F785" t="str">
            <v>CEV</v>
          </cell>
          <cell r="G785" t="str">
            <v>00002001</v>
          </cell>
          <cell r="H785" t="str">
            <v>TRIM 2</v>
          </cell>
          <cell r="I785" t="str">
            <v>M02</v>
          </cell>
          <cell r="J785">
            <v>2</v>
          </cell>
          <cell r="K785" t="str">
            <v>PRODUFLEX</v>
          </cell>
          <cell r="L785" t="str">
            <v>G1</v>
          </cell>
        </row>
        <row r="786">
          <cell r="A786">
            <v>820</v>
          </cell>
          <cell r="B786" t="str">
            <v>52055896</v>
          </cell>
          <cell r="C786" t="str">
            <v>SLIDER DIANT LE</v>
          </cell>
          <cell r="D786" t="str">
            <v>SPS-A-30101</v>
          </cell>
          <cell r="E786">
            <v>90</v>
          </cell>
          <cell r="F786" t="str">
            <v>PEL</v>
          </cell>
          <cell r="G786" t="str">
            <v>00002004</v>
          </cell>
          <cell r="H786" t="str">
            <v>SPS</v>
          </cell>
          <cell r="I786" t="str">
            <v>M03</v>
          </cell>
          <cell r="J786">
            <v>2</v>
          </cell>
          <cell r="K786" t="str">
            <v>PELZER</v>
          </cell>
          <cell r="L786" t="str">
            <v>G1</v>
          </cell>
        </row>
        <row r="787">
          <cell r="A787">
            <v>821</v>
          </cell>
          <cell r="B787" t="str">
            <v>52055897</v>
          </cell>
          <cell r="C787" t="str">
            <v>SLIDER DIANT LD</v>
          </cell>
          <cell r="D787" t="str">
            <v>SPS-A-30101</v>
          </cell>
          <cell r="E787">
            <v>90</v>
          </cell>
          <cell r="F787" t="str">
            <v>PEL</v>
          </cell>
          <cell r="G787" t="str">
            <v>00002004</v>
          </cell>
          <cell r="H787" t="str">
            <v>SPS</v>
          </cell>
          <cell r="I787" t="str">
            <v>M03</v>
          </cell>
          <cell r="J787">
            <v>2</v>
          </cell>
          <cell r="K787" t="str">
            <v>PELZER</v>
          </cell>
          <cell r="L787" t="str">
            <v>G1</v>
          </cell>
        </row>
        <row r="788">
          <cell r="A788">
            <v>822</v>
          </cell>
          <cell r="B788" t="str">
            <v>94747636</v>
          </cell>
          <cell r="C788" t="str">
            <v xml:space="preserve">VARETA ABERT CAPO                                        </v>
          </cell>
          <cell r="D788" t="str">
            <v>19103E-M2</v>
          </cell>
          <cell r="E788">
            <v>70</v>
          </cell>
          <cell r="F788" t="str">
            <v>CEV</v>
          </cell>
          <cell r="G788" t="str">
            <v>CX241612</v>
          </cell>
          <cell r="H788" t="str">
            <v>3.B.1</v>
          </cell>
          <cell r="I788" t="str">
            <v>M02</v>
          </cell>
          <cell r="J788">
            <v>3</v>
          </cell>
          <cell r="K788" t="str">
            <v>DAEDONG SPRI</v>
          </cell>
          <cell r="L788" t="str">
            <v>G1</v>
          </cell>
        </row>
        <row r="789">
          <cell r="A789">
            <v>823</v>
          </cell>
          <cell r="B789" t="str">
            <v>94747667</v>
          </cell>
          <cell r="C789" t="str">
            <v>MOLA CJ- DOBRA TAMPA</v>
          </cell>
          <cell r="D789" t="str">
            <v>19103E-M2</v>
          </cell>
          <cell r="E789">
            <v>35</v>
          </cell>
          <cell r="F789" t="str">
            <v>CEV</v>
          </cell>
          <cell r="G789" t="str">
            <v>00002001</v>
          </cell>
          <cell r="H789" t="str">
            <v>TRIM 1</v>
          </cell>
          <cell r="I789" t="str">
            <v>M02</v>
          </cell>
          <cell r="J789">
            <v>3</v>
          </cell>
          <cell r="K789" t="str">
            <v>WAPMOLAS</v>
          </cell>
          <cell r="L789" t="str">
            <v>G1</v>
          </cell>
        </row>
        <row r="790">
          <cell r="A790">
            <v>824</v>
          </cell>
          <cell r="B790" t="str">
            <v>52049665</v>
          </cell>
          <cell r="C790" t="str">
            <v xml:space="preserve">HASTE FECH TPA TRAS                           </v>
          </cell>
          <cell r="D790" t="str">
            <v>19114E-M2</v>
          </cell>
          <cell r="E790">
            <v>1000</v>
          </cell>
          <cell r="F790" t="str">
            <v>CEV</v>
          </cell>
          <cell r="G790" t="str">
            <v>00002001</v>
          </cell>
          <cell r="H790" t="str">
            <v>TRIM 1</v>
          </cell>
          <cell r="I790" t="str">
            <v>M02</v>
          </cell>
          <cell r="J790" t="str">
            <v>5</v>
          </cell>
          <cell r="K790" t="str">
            <v>MEVIS SPA</v>
          </cell>
          <cell r="L790" t="str">
            <v>G1</v>
          </cell>
        </row>
        <row r="791">
          <cell r="A791">
            <v>825</v>
          </cell>
          <cell r="B791" t="str">
            <v>94747675</v>
          </cell>
          <cell r="C791" t="str">
            <v xml:space="preserve">AMORTECEDOR GAS CJ-T/ELEVTR                                 </v>
          </cell>
          <cell r="D791" t="str">
            <v>19106E-M2</v>
          </cell>
          <cell r="E791">
            <v>40</v>
          </cell>
          <cell r="F791" t="str">
            <v>CEV</v>
          </cell>
          <cell r="G791" t="str">
            <v>0CXPAPEL</v>
          </cell>
          <cell r="H791" t="str">
            <v>TRIM 1</v>
          </cell>
          <cell r="I791" t="str">
            <v>M02</v>
          </cell>
          <cell r="J791">
            <v>8</v>
          </cell>
          <cell r="K791" t="str">
            <v>STABILUSLTDA</v>
          </cell>
          <cell r="L791" t="str">
            <v>G1</v>
          </cell>
        </row>
        <row r="792">
          <cell r="A792">
            <v>826</v>
          </cell>
          <cell r="B792" t="str">
            <v>94747682</v>
          </cell>
          <cell r="C792" t="str">
            <v>LIAME FECHADURA TPA TRAS</v>
          </cell>
          <cell r="D792" t="str">
            <v>19114E-M2</v>
          </cell>
          <cell r="E792">
            <v>350</v>
          </cell>
          <cell r="F792" t="str">
            <v>CEV</v>
          </cell>
          <cell r="G792" t="str">
            <v>CX120806</v>
          </cell>
          <cell r="H792" t="str">
            <v>TRIM 1</v>
          </cell>
          <cell r="I792" t="str">
            <v>M02</v>
          </cell>
          <cell r="J792">
            <v>2</v>
          </cell>
          <cell r="K792" t="str">
            <v>MEVIS SPA</v>
          </cell>
          <cell r="L792" t="str">
            <v>G1</v>
          </cell>
        </row>
        <row r="793">
          <cell r="A793">
            <v>827</v>
          </cell>
          <cell r="B793" t="str">
            <v>94748089</v>
          </cell>
          <cell r="C793" t="str">
            <v xml:space="preserve">MANGUEIRA VAC S/MECS S/FR                                </v>
          </cell>
          <cell r="D793" t="str">
            <v>MINOMI-M3</v>
          </cell>
          <cell r="E793">
            <v>84</v>
          </cell>
          <cell r="F793" t="str">
            <v>TI</v>
          </cell>
          <cell r="G793" t="str">
            <v>00002004</v>
          </cell>
          <cell r="H793" t="str">
            <v>MINOMI</v>
          </cell>
          <cell r="I793" t="str">
            <v>M03</v>
          </cell>
          <cell r="J793">
            <v>4</v>
          </cell>
          <cell r="K793" t="str">
            <v>TI BUNDY</v>
          </cell>
          <cell r="L793" t="str">
            <v>G1</v>
          </cell>
        </row>
        <row r="794">
          <cell r="A794">
            <v>828</v>
          </cell>
          <cell r="B794" t="str">
            <v>94749539</v>
          </cell>
          <cell r="C794" t="str">
            <v xml:space="preserve">MANGUEIRA DO AR QUENTE </v>
          </cell>
          <cell r="D794" t="str">
            <v>MINOMI-M3</v>
          </cell>
          <cell r="E794">
            <v>99</v>
          </cell>
          <cell r="F794" t="str">
            <v>GMGA</v>
          </cell>
          <cell r="G794" t="str">
            <v>________</v>
          </cell>
          <cell r="H794" t="str">
            <v>TRIM 2</v>
          </cell>
          <cell r="I794" t="str">
            <v>M01</v>
          </cell>
          <cell r="J794">
            <v>2</v>
          </cell>
          <cell r="K794" t="str">
            <v>HBA HUTCHINS</v>
          </cell>
          <cell r="L794" t="str">
            <v>G1</v>
          </cell>
        </row>
        <row r="795">
          <cell r="A795">
            <v>829</v>
          </cell>
          <cell r="B795" t="str">
            <v>94749708</v>
          </cell>
          <cell r="C795" t="str">
            <v>MANG ALIM COMB INICIO FRIO</v>
          </cell>
          <cell r="D795" t="str">
            <v>19149E-M3</v>
          </cell>
          <cell r="E795">
            <v>100</v>
          </cell>
          <cell r="F795" t="str">
            <v>CEV</v>
          </cell>
          <cell r="G795" t="str">
            <v>00002004</v>
          </cell>
          <cell r="H795" t="str">
            <v>TRIM 3</v>
          </cell>
          <cell r="I795" t="str">
            <v>M03</v>
          </cell>
          <cell r="J795">
            <v>2</v>
          </cell>
          <cell r="K795" t="str">
            <v>HBA HUTCHINS</v>
          </cell>
          <cell r="L795" t="str">
            <v>G1</v>
          </cell>
        </row>
        <row r="796">
          <cell r="A796">
            <v>830</v>
          </cell>
          <cell r="B796" t="str">
            <v>94750347</v>
          </cell>
          <cell r="C796" t="str">
            <v xml:space="preserve">CABO CJ-NEG BAT                                             </v>
          </cell>
          <cell r="D796" t="str">
            <v>19135E</v>
          </cell>
          <cell r="E796">
            <v>60</v>
          </cell>
          <cell r="F796" t="str">
            <v>CEV</v>
          </cell>
          <cell r="G796" t="str">
            <v>0CXPAPEL</v>
          </cell>
          <cell r="H796" t="str">
            <v>TRIM 3</v>
          </cell>
          <cell r="J796" t="str">
            <v>4</v>
          </cell>
          <cell r="K796" t="str">
            <v>HEBI THB INT</v>
          </cell>
          <cell r="L796" t="str">
            <v>G1</v>
          </cell>
        </row>
        <row r="797">
          <cell r="A797">
            <v>831</v>
          </cell>
          <cell r="B797" t="str">
            <v>94764274</v>
          </cell>
          <cell r="C797" t="str">
            <v>ETQ ANO FAB</v>
          </cell>
          <cell r="D797" t="str">
            <v>19157E-M2</v>
          </cell>
          <cell r="E797">
            <v>3000</v>
          </cell>
          <cell r="F797" t="str">
            <v>CEV</v>
          </cell>
          <cell r="G797" t="str">
            <v>00002001</v>
          </cell>
          <cell r="H797" t="str">
            <v>TRIM 3</v>
          </cell>
          <cell r="I797" t="str">
            <v>M02</v>
          </cell>
          <cell r="J797">
            <v>2</v>
          </cell>
          <cell r="K797" t="str">
            <v>COBRA METAIS</v>
          </cell>
          <cell r="L797" t="str">
            <v>G1</v>
          </cell>
        </row>
        <row r="798">
          <cell r="A798">
            <v>832</v>
          </cell>
          <cell r="B798" t="str">
            <v>94751620</v>
          </cell>
          <cell r="C798" t="str">
            <v>MODULO CJ-</v>
          </cell>
          <cell r="D798" t="str">
            <v>19103E-M2</v>
          </cell>
          <cell r="E798">
            <v>40</v>
          </cell>
          <cell r="F798" t="str">
            <v>CEV</v>
          </cell>
          <cell r="G798" t="str">
            <v>00002003</v>
          </cell>
          <cell r="H798" t="str">
            <v>TRIM 1</v>
          </cell>
          <cell r="I798" t="str">
            <v>M01</v>
          </cell>
          <cell r="J798">
            <v>3</v>
          </cell>
          <cell r="K798" t="str">
            <v>CONTINENTAL</v>
          </cell>
          <cell r="L798" t="str">
            <v>G1</v>
          </cell>
        </row>
        <row r="799">
          <cell r="A799">
            <v>833</v>
          </cell>
          <cell r="B799" t="str">
            <v>94751620</v>
          </cell>
          <cell r="C799" t="str">
            <v>MODULO CJ-</v>
          </cell>
          <cell r="D799" t="str">
            <v>MINOMI-M1</v>
          </cell>
          <cell r="E799">
            <v>40</v>
          </cell>
          <cell r="F799" t="str">
            <v>CEV</v>
          </cell>
          <cell r="G799" t="str">
            <v>00002003</v>
          </cell>
          <cell r="H799" t="str">
            <v>MINOMI</v>
          </cell>
          <cell r="I799" t="str">
            <v>M01</v>
          </cell>
          <cell r="J799">
            <v>5</v>
          </cell>
          <cell r="K799" t="str">
            <v>CONTINENTAL</v>
          </cell>
          <cell r="L799" t="str">
            <v>G1</v>
          </cell>
        </row>
        <row r="800">
          <cell r="A800">
            <v>834</v>
          </cell>
          <cell r="B800" t="str">
            <v>94751838</v>
          </cell>
          <cell r="C800" t="str">
            <v>ANTI RUIDO CELTA 3P</v>
          </cell>
          <cell r="D800" t="str">
            <v>15204-PIT</v>
          </cell>
          <cell r="E800">
            <v>16</v>
          </cell>
          <cell r="F800" t="str">
            <v>ROS</v>
          </cell>
          <cell r="G800" t="str">
            <v>00DOLLIE</v>
          </cell>
          <cell r="H800" t="str">
            <v>PINTURA</v>
          </cell>
          <cell r="I800" t="str">
            <v>M04</v>
          </cell>
          <cell r="J800">
            <v>15</v>
          </cell>
          <cell r="K800" t="str">
            <v>RIETER GRAVATAÍ</v>
          </cell>
          <cell r="L800" t="str">
            <v>G1</v>
          </cell>
        </row>
        <row r="801">
          <cell r="A801">
            <v>835</v>
          </cell>
          <cell r="B801" t="str">
            <v>94752391</v>
          </cell>
          <cell r="C801" t="str">
            <v>CABO BAT S/AC</v>
          </cell>
          <cell r="D801" t="str">
            <v>SPS-A-30102</v>
          </cell>
          <cell r="E801">
            <v>45</v>
          </cell>
          <cell r="F801" t="str">
            <v>CEV</v>
          </cell>
          <cell r="G801" t="str">
            <v>00002004</v>
          </cell>
          <cell r="H801" t="str">
            <v>SPS</v>
          </cell>
          <cell r="I801" t="str">
            <v>M03</v>
          </cell>
          <cell r="J801">
            <v>3</v>
          </cell>
          <cell r="K801" t="str">
            <v>DELPHI JAMBE</v>
          </cell>
          <cell r="L801" t="str">
            <v>G1</v>
          </cell>
        </row>
        <row r="802">
          <cell r="A802">
            <v>836</v>
          </cell>
          <cell r="B802" t="str">
            <v>94752392</v>
          </cell>
          <cell r="C802" t="str">
            <v>CABO BATERIA AC</v>
          </cell>
          <cell r="D802" t="str">
            <v>19149D-M1</v>
          </cell>
          <cell r="E802">
            <v>45</v>
          </cell>
          <cell r="F802" t="str">
            <v>CEV</v>
          </cell>
          <cell r="G802" t="str">
            <v>00002004</v>
          </cell>
          <cell r="H802" t="str">
            <v>TRIM 3</v>
          </cell>
          <cell r="I802" t="str">
            <v>M01</v>
          </cell>
          <cell r="J802">
            <v>3</v>
          </cell>
          <cell r="K802" t="str">
            <v>DELPHI JAMBE</v>
          </cell>
          <cell r="L802" t="str">
            <v>G1</v>
          </cell>
        </row>
        <row r="803">
          <cell r="A803">
            <v>837</v>
          </cell>
          <cell r="B803" t="str">
            <v>94752588</v>
          </cell>
          <cell r="C803" t="str">
            <v>ESGUICHO DIANTEIRO</v>
          </cell>
          <cell r="D803" t="str">
            <v>MINOMI-M3</v>
          </cell>
          <cell r="E803">
            <v>500</v>
          </cell>
          <cell r="F803" t="str">
            <v>CEV</v>
          </cell>
          <cell r="G803" t="str">
            <v>00002002</v>
          </cell>
          <cell r="H803" t="str">
            <v>MINOMI</v>
          </cell>
          <cell r="I803" t="str">
            <v>M03</v>
          </cell>
          <cell r="J803">
            <v>2</v>
          </cell>
          <cell r="K803" t="str">
            <v>BOWLES</v>
          </cell>
          <cell r="L803" t="str">
            <v>G1</v>
          </cell>
        </row>
        <row r="804">
          <cell r="A804">
            <v>838</v>
          </cell>
          <cell r="B804" t="str">
            <v>94753366</v>
          </cell>
          <cell r="C804" t="str">
            <v>CINTA TANQUE LD</v>
          </cell>
          <cell r="D804" t="str">
            <v>25206D-M1</v>
          </cell>
          <cell r="E804">
            <v>40</v>
          </cell>
          <cell r="F804" t="str">
            <v>CEV</v>
          </cell>
          <cell r="G804" t="str">
            <v>0CXPAPEL</v>
          </cell>
          <cell r="H804" t="str">
            <v>AÉREA</v>
          </cell>
          <cell r="I804" t="str">
            <v>M01</v>
          </cell>
          <cell r="J804">
            <v>6</v>
          </cell>
          <cell r="K804" t="str">
            <v>HWASUNG CO L</v>
          </cell>
          <cell r="L804" t="str">
            <v>G1</v>
          </cell>
        </row>
        <row r="805">
          <cell r="A805">
            <v>839</v>
          </cell>
          <cell r="B805" t="str">
            <v>94757618</v>
          </cell>
          <cell r="C805" t="str">
            <v>ETQ. GASOLINA EURO</v>
          </cell>
          <cell r="D805" t="str">
            <v>19155D-M1</v>
          </cell>
          <cell r="E805">
            <v>1000</v>
          </cell>
          <cell r="F805" t="str">
            <v>CEV</v>
          </cell>
          <cell r="G805" t="str">
            <v>00002001</v>
          </cell>
          <cell r="H805" t="str">
            <v>TRIM 3</v>
          </cell>
          <cell r="I805" t="str">
            <v>M01</v>
          </cell>
          <cell r="J805">
            <v>2</v>
          </cell>
          <cell r="K805" t="str">
            <v>JL</v>
          </cell>
          <cell r="L805" t="str">
            <v>G1</v>
          </cell>
        </row>
        <row r="806">
          <cell r="A806">
            <v>840</v>
          </cell>
          <cell r="B806" t="str">
            <v>94757618</v>
          </cell>
          <cell r="C806" t="str">
            <v>ETQ. GASOLINA</v>
          </cell>
          <cell r="D806" t="str">
            <v>SPS-E-30115</v>
          </cell>
          <cell r="E806">
            <v>1000</v>
          </cell>
          <cell r="F806" t="str">
            <v>CEV</v>
          </cell>
          <cell r="G806" t="str">
            <v>00002001</v>
          </cell>
          <cell r="H806" t="str">
            <v>SPS</v>
          </cell>
          <cell r="I806" t="str">
            <v>M03</v>
          </cell>
          <cell r="J806">
            <v>2</v>
          </cell>
          <cell r="K806" t="str">
            <v>JL</v>
          </cell>
          <cell r="L806" t="str">
            <v>G1</v>
          </cell>
        </row>
        <row r="807">
          <cell r="A807">
            <v>841</v>
          </cell>
          <cell r="B807" t="str">
            <v>94758427</v>
          </cell>
          <cell r="C807" t="str">
            <v xml:space="preserve">COBERTURA-ABERT ANT RADIO                                   </v>
          </cell>
          <cell r="D807" t="str">
            <v>19106E-M2</v>
          </cell>
          <cell r="E807">
            <v>100</v>
          </cell>
          <cell r="F807" t="str">
            <v>CEV</v>
          </cell>
          <cell r="G807" t="str">
            <v>0KLT3214</v>
          </cell>
          <cell r="H807" t="str">
            <v>TRIM 1</v>
          </cell>
          <cell r="I807" t="str">
            <v>M02</v>
          </cell>
          <cell r="J807">
            <v>2</v>
          </cell>
          <cell r="K807" t="str">
            <v>COFADE</v>
          </cell>
          <cell r="L807" t="str">
            <v>G1</v>
          </cell>
        </row>
        <row r="808">
          <cell r="A808">
            <v>842</v>
          </cell>
          <cell r="B808" t="str">
            <v>94758428</v>
          </cell>
          <cell r="C808" t="str">
            <v xml:space="preserve">PORCA-COB ABERT ANT RADIO                                   </v>
          </cell>
          <cell r="D808" t="str">
            <v>19106E-M2</v>
          </cell>
          <cell r="E808">
            <v>100</v>
          </cell>
          <cell r="F808" t="str">
            <v>CEV</v>
          </cell>
          <cell r="G808" t="str">
            <v>0KLT3214</v>
          </cell>
          <cell r="H808" t="str">
            <v>TRIM 1</v>
          </cell>
          <cell r="I808" t="str">
            <v>M02</v>
          </cell>
          <cell r="J808" t="str">
            <v>5</v>
          </cell>
          <cell r="K808" t="str">
            <v>COFADE</v>
          </cell>
          <cell r="L808" t="str">
            <v>G1</v>
          </cell>
        </row>
        <row r="809">
          <cell r="A809">
            <v>843</v>
          </cell>
          <cell r="B809" t="str">
            <v>94759962</v>
          </cell>
          <cell r="C809" t="str">
            <v xml:space="preserve">COBERT FURO PF CONS DIANT            </v>
          </cell>
          <cell r="D809" t="str">
            <v>19139D-M1</v>
          </cell>
          <cell r="E809">
            <v>300</v>
          </cell>
          <cell r="F809" t="str">
            <v>PEL</v>
          </cell>
          <cell r="G809" t="str">
            <v>00002001</v>
          </cell>
          <cell r="H809" t="str">
            <v>TRIM 3</v>
          </cell>
          <cell r="I809" t="str">
            <v>M01</v>
          </cell>
          <cell r="J809">
            <v>2</v>
          </cell>
          <cell r="K809" t="str">
            <v>PELZER</v>
          </cell>
          <cell r="L809" t="str">
            <v>G1</v>
          </cell>
        </row>
        <row r="810">
          <cell r="A810">
            <v>844</v>
          </cell>
          <cell r="B810" t="str">
            <v>94760024</v>
          </cell>
          <cell r="C810" t="str">
            <v>MOLDURA CJ-DIANT SUP LAT CAR</v>
          </cell>
          <cell r="D810" t="str">
            <v>19155E-M3</v>
          </cell>
          <cell r="E810">
            <v>84</v>
          </cell>
          <cell r="F810" t="str">
            <v>CEV</v>
          </cell>
          <cell r="G810" t="str">
            <v>00002004</v>
          </cell>
          <cell r="H810" t="str">
            <v>TRIM 3</v>
          </cell>
          <cell r="I810" t="str">
            <v>M03</v>
          </cell>
          <cell r="J810">
            <v>2</v>
          </cell>
          <cell r="K810" t="str">
            <v>COMPONENT IN</v>
          </cell>
          <cell r="L810" t="str">
            <v>G1</v>
          </cell>
        </row>
        <row r="811">
          <cell r="A811">
            <v>845</v>
          </cell>
          <cell r="B811" t="str">
            <v>94760025</v>
          </cell>
          <cell r="C811" t="str">
            <v>MOLDURA CJ-DIANT SUP LAT CAR</v>
          </cell>
          <cell r="D811" t="str">
            <v>19155E-M3</v>
          </cell>
          <cell r="E811">
            <v>84</v>
          </cell>
          <cell r="F811" t="str">
            <v>CEV</v>
          </cell>
          <cell r="G811" t="str">
            <v>00002004</v>
          </cell>
          <cell r="H811" t="str">
            <v>TRIM 3</v>
          </cell>
          <cell r="I811" t="str">
            <v>M03</v>
          </cell>
          <cell r="J811">
            <v>2</v>
          </cell>
          <cell r="K811" t="str">
            <v>COMPONENT IN</v>
          </cell>
          <cell r="L811" t="str">
            <v>G1</v>
          </cell>
        </row>
        <row r="812">
          <cell r="A812">
            <v>847</v>
          </cell>
          <cell r="B812" t="str">
            <v>94760239</v>
          </cell>
          <cell r="C812" t="str">
            <v>LIAME DO ATUADOR FECH TRAS</v>
          </cell>
          <cell r="D812" t="str">
            <v>19123E-M2</v>
          </cell>
          <cell r="E812">
            <v>350</v>
          </cell>
          <cell r="F812" t="str">
            <v>CEV</v>
          </cell>
          <cell r="G812" t="str">
            <v>CX120806</v>
          </cell>
          <cell r="H812" t="str">
            <v>TRIM 2</v>
          </cell>
          <cell r="I812" t="str">
            <v>M01</v>
          </cell>
          <cell r="J812">
            <v>2</v>
          </cell>
          <cell r="K812" t="str">
            <v>MEVIS SPA</v>
          </cell>
          <cell r="L812" t="str">
            <v>G1</v>
          </cell>
        </row>
        <row r="813">
          <cell r="A813">
            <v>848</v>
          </cell>
          <cell r="B813" t="str">
            <v>94761651</v>
          </cell>
          <cell r="C813" t="str">
            <v>MANUAL NG</v>
          </cell>
          <cell r="D813" t="str">
            <v>25519D-M1</v>
          </cell>
          <cell r="E813">
            <v>40</v>
          </cell>
          <cell r="F813" t="str">
            <v>CEV</v>
          </cell>
          <cell r="G813" t="str">
            <v>00002004</v>
          </cell>
          <cell r="H813" t="str">
            <v>L.FINAL</v>
          </cell>
          <cell r="I813" t="str">
            <v>M01</v>
          </cell>
          <cell r="J813">
            <v>3</v>
          </cell>
          <cell r="K813" t="str">
            <v>PANCROM INDU</v>
          </cell>
          <cell r="L813" t="str">
            <v>G1</v>
          </cell>
        </row>
        <row r="814">
          <cell r="A814">
            <v>849</v>
          </cell>
          <cell r="B814" t="str">
            <v>94761652</v>
          </cell>
          <cell r="C814" t="str">
            <v>MANUAL NG EXPORT</v>
          </cell>
          <cell r="D814" t="str">
            <v>25515D-M1</v>
          </cell>
          <cell r="E814">
            <v>40</v>
          </cell>
          <cell r="F814" t="str">
            <v>CEV</v>
          </cell>
          <cell r="G814" t="str">
            <v>00002004</v>
          </cell>
          <cell r="H814" t="str">
            <v>L.FINAL</v>
          </cell>
          <cell r="I814" t="str">
            <v>M01</v>
          </cell>
          <cell r="J814">
            <v>2</v>
          </cell>
          <cell r="K814" t="str">
            <v>PANCROM INDU</v>
          </cell>
          <cell r="L814" t="str">
            <v>G1</v>
          </cell>
        </row>
        <row r="815">
          <cell r="A815">
            <v>850</v>
          </cell>
          <cell r="B815" t="str">
            <v>94751515</v>
          </cell>
          <cell r="C815" t="str">
            <v>SUPLEMENTO ONIX</v>
          </cell>
          <cell r="D815" t="str">
            <v>25515D-M1</v>
          </cell>
          <cell r="E815">
            <v>40</v>
          </cell>
          <cell r="F815" t="str">
            <v>CEV</v>
          </cell>
          <cell r="G815" t="str">
            <v>00002004</v>
          </cell>
          <cell r="H815" t="str">
            <v>MEC BAIXA</v>
          </cell>
          <cell r="I815" t="str">
            <v>M01</v>
          </cell>
          <cell r="J815">
            <v>3</v>
          </cell>
          <cell r="K815" t="str">
            <v>PANCROM INDU</v>
          </cell>
          <cell r="L815" t="str">
            <v>G1</v>
          </cell>
        </row>
        <row r="816">
          <cell r="A816">
            <v>851</v>
          </cell>
          <cell r="B816" t="str">
            <v>94761658</v>
          </cell>
          <cell r="C816" t="str">
            <v>SUPLEMENTO ONIX</v>
          </cell>
          <cell r="D816" t="str">
            <v>25502D-M1</v>
          </cell>
          <cell r="E816">
            <v>150</v>
          </cell>
          <cell r="F816" t="str">
            <v>CEV</v>
          </cell>
          <cell r="G816" t="str">
            <v>00002002</v>
          </cell>
          <cell r="H816" t="str">
            <v>L.FINAL</v>
          </cell>
          <cell r="I816" t="str">
            <v>M01</v>
          </cell>
          <cell r="J816">
            <v>2</v>
          </cell>
          <cell r="K816" t="str">
            <v>PANCROM INDU</v>
          </cell>
          <cell r="L816" t="str">
            <v>G1</v>
          </cell>
        </row>
        <row r="817">
          <cell r="A817">
            <v>852</v>
          </cell>
          <cell r="B817" t="str">
            <v>94761659</v>
          </cell>
          <cell r="C817" t="str">
            <v>SUPLEMENTO NG</v>
          </cell>
          <cell r="D817" t="str">
            <v>25519D-M1</v>
          </cell>
          <cell r="E817">
            <v>150</v>
          </cell>
          <cell r="F817" t="str">
            <v>CEV</v>
          </cell>
          <cell r="G817" t="str">
            <v>00002002</v>
          </cell>
          <cell r="H817" t="str">
            <v>L.FINAL</v>
          </cell>
          <cell r="I817" t="str">
            <v>M01</v>
          </cell>
          <cell r="J817">
            <v>2</v>
          </cell>
          <cell r="K817" t="str">
            <v>PANCROM INDU</v>
          </cell>
          <cell r="L817" t="str">
            <v>G1</v>
          </cell>
        </row>
        <row r="818">
          <cell r="A818">
            <v>853</v>
          </cell>
          <cell r="B818" t="str">
            <v>94761860</v>
          </cell>
          <cell r="C818" t="str">
            <v>MANGUEIRA DRENO A/C</v>
          </cell>
          <cell r="D818" t="str">
            <v>SPS-E-30115</v>
          </cell>
          <cell r="E818">
            <v>100</v>
          </cell>
          <cell r="F818" t="str">
            <v>CEV</v>
          </cell>
          <cell r="G818" t="str">
            <v>00002004</v>
          </cell>
          <cell r="H818" t="str">
            <v>SPS</v>
          </cell>
          <cell r="I818" t="str">
            <v>M03</v>
          </cell>
          <cell r="J818">
            <v>3</v>
          </cell>
          <cell r="K818" t="str">
            <v>PRODUFLEX INDUSTRIA</v>
          </cell>
          <cell r="L818" t="str">
            <v>G1</v>
          </cell>
        </row>
        <row r="819">
          <cell r="A819">
            <v>854</v>
          </cell>
          <cell r="B819" t="str">
            <v>94761907</v>
          </cell>
          <cell r="C819" t="str">
            <v>ANEL ISOLANTE</v>
          </cell>
          <cell r="D819" t="str">
            <v>19157D-M1</v>
          </cell>
          <cell r="E819">
            <v>3000</v>
          </cell>
          <cell r="F819" t="str">
            <v>CEV</v>
          </cell>
          <cell r="G819" t="str">
            <v>00002001</v>
          </cell>
          <cell r="H819" t="str">
            <v>TRIM 3</v>
          </cell>
          <cell r="I819" t="str">
            <v>M01</v>
          </cell>
          <cell r="J819">
            <v>2</v>
          </cell>
          <cell r="K819" t="str">
            <v>PRODUFLEX</v>
          </cell>
          <cell r="L819" t="str">
            <v>G1</v>
          </cell>
        </row>
        <row r="820">
          <cell r="A820">
            <v>855</v>
          </cell>
          <cell r="B820" t="str">
            <v>94762459</v>
          </cell>
          <cell r="C820" t="str">
            <v>CAPA PF</v>
          </cell>
          <cell r="D820" t="str">
            <v>25526E-M2</v>
          </cell>
          <cell r="E820">
            <v>2000</v>
          </cell>
          <cell r="F820" t="str">
            <v>PEL</v>
          </cell>
          <cell r="G820" t="str">
            <v>00002002</v>
          </cell>
          <cell r="H820" t="str">
            <v>L.FINAL</v>
          </cell>
          <cell r="I820" t="str">
            <v>M01</v>
          </cell>
          <cell r="J820">
            <v>2</v>
          </cell>
          <cell r="K820" t="str">
            <v>PELZER</v>
          </cell>
          <cell r="L820" t="str">
            <v>G1</v>
          </cell>
        </row>
        <row r="821">
          <cell r="A821">
            <v>856</v>
          </cell>
          <cell r="B821" t="str">
            <v>94762460</v>
          </cell>
          <cell r="C821" t="str">
            <v>PNL ACAB INTERNO P/LAMA</v>
          </cell>
          <cell r="D821" t="str">
            <v>25523E-M2</v>
          </cell>
          <cell r="E821">
            <v>50</v>
          </cell>
          <cell r="F821" t="str">
            <v>CEV</v>
          </cell>
          <cell r="G821" t="str">
            <v>00002004</v>
          </cell>
          <cell r="H821" t="str">
            <v>L.FINAL</v>
          </cell>
          <cell r="I821" t="str">
            <v>M01</v>
          </cell>
          <cell r="J821">
            <v>3</v>
          </cell>
          <cell r="K821" t="str">
            <v>ELDORADO</v>
          </cell>
          <cell r="L821" t="str">
            <v>G1</v>
          </cell>
        </row>
        <row r="822">
          <cell r="A822">
            <v>857</v>
          </cell>
          <cell r="B822" t="str">
            <v>94762462</v>
          </cell>
          <cell r="C822" t="str">
            <v>ALMOFADA LE</v>
          </cell>
          <cell r="D822" t="str">
            <v>25523E-M2</v>
          </cell>
          <cell r="E822">
            <v>42</v>
          </cell>
          <cell r="F822" t="str">
            <v>CEV</v>
          </cell>
          <cell r="G822" t="str">
            <v>00002002</v>
          </cell>
          <cell r="H822" t="str">
            <v>L.FINAL</v>
          </cell>
          <cell r="I822" t="str">
            <v>M01</v>
          </cell>
          <cell r="J822">
            <v>5</v>
          </cell>
          <cell r="K822" t="str">
            <v>ELDORADO</v>
          </cell>
          <cell r="L822" t="str">
            <v>G1</v>
          </cell>
        </row>
        <row r="823">
          <cell r="A823">
            <v>858</v>
          </cell>
          <cell r="B823" t="str">
            <v>94762520</v>
          </cell>
          <cell r="C823" t="str">
            <v>PLUG-RKR RR I</v>
          </cell>
          <cell r="D823" t="str">
            <v>15203D-PIT</v>
          </cell>
          <cell r="E823">
            <v>300</v>
          </cell>
          <cell r="F823" t="str">
            <v>CEV</v>
          </cell>
          <cell r="G823" t="str">
            <v>CXPAPEL</v>
          </cell>
          <cell r="H823" t="str">
            <v>PINTURA</v>
          </cell>
          <cell r="I823" t="str">
            <v>M01</v>
          </cell>
          <cell r="J823">
            <v>2</v>
          </cell>
          <cell r="K823" t="str">
            <v>HENKEL CORP</v>
          </cell>
          <cell r="L823" t="str">
            <v>G1</v>
          </cell>
        </row>
        <row r="824">
          <cell r="A824">
            <v>859</v>
          </cell>
          <cell r="B824" t="str">
            <v>94763469</v>
          </cell>
          <cell r="C824" t="str">
            <v>DEFLETOR AR CX RODA LE</v>
          </cell>
          <cell r="D824" t="str">
            <v>25217E-M2</v>
          </cell>
          <cell r="E824">
            <v>0</v>
          </cell>
          <cell r="F824" t="str">
            <v>PEL</v>
          </cell>
          <cell r="G824" t="str">
            <v>________</v>
          </cell>
          <cell r="H824" t="str">
            <v>ON S-10D-</v>
          </cell>
          <cell r="I824" t="str">
            <v>M01</v>
          </cell>
          <cell r="J824">
            <v>2</v>
          </cell>
          <cell r="K824" t="str">
            <v>PELZER</v>
          </cell>
          <cell r="L824" t="str">
            <v>G1</v>
          </cell>
        </row>
        <row r="825">
          <cell r="A825">
            <v>860</v>
          </cell>
          <cell r="B825" t="str">
            <v>94763470</v>
          </cell>
          <cell r="C825" t="str">
            <v>DEFLETOR AR CX RODA LD</v>
          </cell>
          <cell r="D825" t="str">
            <v>25216D-M1</v>
          </cell>
          <cell r="E825">
            <v>0</v>
          </cell>
          <cell r="F825" t="str">
            <v>PEL</v>
          </cell>
          <cell r="G825" t="str">
            <v>________</v>
          </cell>
          <cell r="H825" t="str">
            <v>ON S-10D-</v>
          </cell>
          <cell r="I825" t="str">
            <v>M01</v>
          </cell>
          <cell r="J825">
            <v>2</v>
          </cell>
          <cell r="K825" t="str">
            <v>PELZER</v>
          </cell>
          <cell r="L825" t="str">
            <v>G1</v>
          </cell>
        </row>
        <row r="826">
          <cell r="A826">
            <v>861</v>
          </cell>
          <cell r="B826" t="str">
            <v>94763992</v>
          </cell>
          <cell r="C826" t="str">
            <v>SPACER ESPUMA</v>
          </cell>
          <cell r="D826" t="str">
            <v>19116D-M2</v>
          </cell>
          <cell r="E826">
            <v>120</v>
          </cell>
          <cell r="F826" t="str">
            <v>CEV</v>
          </cell>
          <cell r="G826" t="str">
            <v>00002002</v>
          </cell>
          <cell r="H826" t="str">
            <v>TRIM 2</v>
          </cell>
          <cell r="I826" t="str">
            <v>M01</v>
          </cell>
          <cell r="J826">
            <v>2</v>
          </cell>
          <cell r="K826" t="str">
            <v>B1</v>
          </cell>
          <cell r="L826" t="str">
            <v>G1</v>
          </cell>
        </row>
        <row r="827">
          <cell r="A827">
            <v>862</v>
          </cell>
          <cell r="B827" t="str">
            <v>94763992</v>
          </cell>
          <cell r="C827" t="str">
            <v>SPACER ESPUMA</v>
          </cell>
          <cell r="D827" t="str">
            <v>MINOMI-M1</v>
          </cell>
          <cell r="E827">
            <v>1050</v>
          </cell>
          <cell r="F827" t="str">
            <v>CEV</v>
          </cell>
          <cell r="G827" t="str">
            <v>0CXPAPEL</v>
          </cell>
          <cell r="H827" t="str">
            <v>MINOMI</v>
          </cell>
          <cell r="I827" t="str">
            <v>M01</v>
          </cell>
          <cell r="J827">
            <v>2</v>
          </cell>
          <cell r="K827" t="str">
            <v>B1</v>
          </cell>
          <cell r="L827" t="str">
            <v>G1</v>
          </cell>
        </row>
        <row r="828">
          <cell r="A828">
            <v>863</v>
          </cell>
          <cell r="B828" t="str">
            <v>94765421</v>
          </cell>
          <cell r="C828" t="str">
            <v>CHAVE ELETRICA HB</v>
          </cell>
          <cell r="D828" t="str">
            <v>MINOMI-M3</v>
          </cell>
          <cell r="E828">
            <v>10</v>
          </cell>
          <cell r="F828" t="str">
            <v>CEV</v>
          </cell>
          <cell r="G828" t="str">
            <v>00002002</v>
          </cell>
          <cell r="H828" t="str">
            <v>TRIM 2</v>
          </cell>
          <cell r="I828" t="str">
            <v>M03</v>
          </cell>
          <cell r="J828">
            <v>10</v>
          </cell>
          <cell r="K828" t="str">
            <v>HUFF DO BRAS</v>
          </cell>
          <cell r="L828" t="str">
            <v>G1</v>
          </cell>
        </row>
        <row r="829">
          <cell r="A829">
            <v>864</v>
          </cell>
          <cell r="B829" t="str">
            <v>94767232</v>
          </cell>
          <cell r="C829" t="str">
            <v>BUZINA ALARME</v>
          </cell>
          <cell r="D829" t="str">
            <v>19155D-M1</v>
          </cell>
          <cell r="E829">
            <v>40</v>
          </cell>
          <cell r="F829" t="str">
            <v>CEV</v>
          </cell>
          <cell r="G829" t="str">
            <v>OCXPAPEL</v>
          </cell>
          <cell r="H829" t="str">
            <v>TRIM 3</v>
          </cell>
          <cell r="I829" t="str">
            <v>M01</v>
          </cell>
          <cell r="J829">
            <v>2</v>
          </cell>
          <cell r="K829" t="str">
            <v>FIAMM SPA</v>
          </cell>
          <cell r="L829" t="str">
            <v>G1</v>
          </cell>
        </row>
        <row r="830">
          <cell r="A830">
            <v>866</v>
          </cell>
          <cell r="B830" t="str">
            <v>94770401</v>
          </cell>
          <cell r="C830" t="str">
            <v>TAMPÃO DO DRENO</v>
          </cell>
          <cell r="D830" t="str">
            <v>19108E-M2</v>
          </cell>
          <cell r="E830">
            <v>300</v>
          </cell>
          <cell r="F830" t="str">
            <v>DEN</v>
          </cell>
          <cell r="G830" t="str">
            <v>00002002</v>
          </cell>
          <cell r="H830" t="str">
            <v>TRIM 1</v>
          </cell>
          <cell r="I830" t="str">
            <v>M02</v>
          </cell>
          <cell r="J830">
            <v>2</v>
          </cell>
          <cell r="K830" t="str">
            <v>DENSO DO BRA</v>
          </cell>
          <cell r="L830" t="str">
            <v>G1</v>
          </cell>
        </row>
        <row r="831">
          <cell r="A831">
            <v>867</v>
          </cell>
          <cell r="B831" t="str">
            <v>94770509</v>
          </cell>
          <cell r="C831" t="str">
            <v xml:space="preserve">ETIQ ADVT PALH A/C                       </v>
          </cell>
          <cell r="D831" t="str">
            <v>19138D-M1</v>
          </cell>
          <cell r="E831">
            <v>0</v>
          </cell>
          <cell r="F831" t="str">
            <v>CEV</v>
          </cell>
          <cell r="G831" t="str">
            <v>CX120806</v>
          </cell>
          <cell r="H831" t="str">
            <v>25.B.2</v>
          </cell>
          <cell r="I831" t="str">
            <v>M01</v>
          </cell>
          <cell r="J831">
            <v>2</v>
          </cell>
          <cell r="K831" t="str">
            <v>AVERY DENNIS</v>
          </cell>
          <cell r="L831" t="str">
            <v>G1</v>
          </cell>
        </row>
        <row r="832">
          <cell r="A832">
            <v>868</v>
          </cell>
          <cell r="B832" t="str">
            <v>94771516</v>
          </cell>
          <cell r="C832" t="str">
            <v>ETIQUETA LOCALZ</v>
          </cell>
          <cell r="D832" t="str">
            <v>19157D-M1</v>
          </cell>
          <cell r="E832">
            <v>500</v>
          </cell>
          <cell r="F832" t="str">
            <v>CEV</v>
          </cell>
          <cell r="G832" t="str">
            <v>00002001</v>
          </cell>
          <cell r="H832" t="str">
            <v>TRIM 3</v>
          </cell>
          <cell r="I832" t="str">
            <v>M01</v>
          </cell>
          <cell r="J832">
            <v>2</v>
          </cell>
          <cell r="K832" t="str">
            <v>AVERY DENNIS</v>
          </cell>
          <cell r="L832" t="str">
            <v>G1</v>
          </cell>
        </row>
        <row r="833">
          <cell r="A833">
            <v>869</v>
          </cell>
          <cell r="B833" t="str">
            <v>94773065</v>
          </cell>
          <cell r="C833" t="str">
            <v>DEFLETOR-DUTO</v>
          </cell>
          <cell r="D833" t="str">
            <v>19137D-M1</v>
          </cell>
          <cell r="E833">
            <v>60</v>
          </cell>
          <cell r="F833" t="str">
            <v>CEV</v>
          </cell>
          <cell r="G833" t="str">
            <v>0CXPAPEL</v>
          </cell>
          <cell r="H833" t="str">
            <v>TRIM 3</v>
          </cell>
          <cell r="I833" t="str">
            <v>M01</v>
          </cell>
          <cell r="J833" t="str">
            <v>4</v>
          </cell>
          <cell r="K833" t="str">
            <v>LUGUEZ</v>
          </cell>
          <cell r="L833" t="str">
            <v>G1</v>
          </cell>
        </row>
        <row r="834">
          <cell r="A834">
            <v>870</v>
          </cell>
          <cell r="B834" t="str">
            <v>95016649</v>
          </cell>
          <cell r="C834" t="str">
            <v>BRACKET</v>
          </cell>
          <cell r="D834" t="str">
            <v>19129E-M2</v>
          </cell>
          <cell r="E834">
            <v>150</v>
          </cell>
          <cell r="F834" t="str">
            <v>CEV</v>
          </cell>
          <cell r="G834" t="str">
            <v>00002002</v>
          </cell>
          <cell r="H834" t="str">
            <v>TRIM 2</v>
          </cell>
          <cell r="I834" t="str">
            <v>M02</v>
          </cell>
          <cell r="J834">
            <v>3</v>
          </cell>
          <cell r="K834" t="str">
            <v>JUNGWON PREC</v>
          </cell>
          <cell r="L834" t="str">
            <v>G1</v>
          </cell>
        </row>
        <row r="835">
          <cell r="A835">
            <v>871</v>
          </cell>
          <cell r="B835" t="str">
            <v>95459393</v>
          </cell>
          <cell r="C835" t="str">
            <v>TAMPÃO DO SLIDER</v>
          </cell>
          <cell r="D835" t="str">
            <v>19118E-M2</v>
          </cell>
          <cell r="E835">
            <v>2000</v>
          </cell>
          <cell r="F835" t="str">
            <v>CEV</v>
          </cell>
          <cell r="G835" t="str">
            <v>CX120806</v>
          </cell>
          <cell r="H835" t="str">
            <v>TRIM 2</v>
          </cell>
          <cell r="I835" t="str">
            <v>M01</v>
          </cell>
          <cell r="J835">
            <v>2</v>
          </cell>
          <cell r="K835" t="str">
            <v>ENA INDUSTRY</v>
          </cell>
          <cell r="L835" t="str">
            <v>G1</v>
          </cell>
        </row>
        <row r="836">
          <cell r="A836">
            <v>872</v>
          </cell>
          <cell r="B836" t="str">
            <v>95459514</v>
          </cell>
          <cell r="C836" t="str">
            <v xml:space="preserve">PRESILHA-TUBO CRUZ FR DIANT                                 </v>
          </cell>
          <cell r="D836" t="str">
            <v>25201E-M1</v>
          </cell>
          <cell r="E836">
            <v>1600</v>
          </cell>
          <cell r="F836" t="str">
            <v>CEV</v>
          </cell>
          <cell r="G836" t="str">
            <v>00002001</v>
          </cell>
          <cell r="H836" t="str">
            <v>AÉREA</v>
          </cell>
          <cell r="I836" t="str">
            <v>M01</v>
          </cell>
          <cell r="J836">
            <v>2</v>
          </cell>
          <cell r="K836" t="str">
            <v>NIFCO KOREA</v>
          </cell>
          <cell r="L836" t="str">
            <v>G1</v>
          </cell>
        </row>
        <row r="837">
          <cell r="A837">
            <v>873</v>
          </cell>
          <cell r="B837" t="str">
            <v>95460408</v>
          </cell>
          <cell r="C837" t="str">
            <v>COBERTURA ABS LE</v>
          </cell>
          <cell r="D837" t="str">
            <v>25223E-M1</v>
          </cell>
          <cell r="E837">
            <v>112</v>
          </cell>
          <cell r="F837" t="str">
            <v>CEV</v>
          </cell>
          <cell r="G837" t="str">
            <v>CX241612</v>
          </cell>
          <cell r="H837" t="str">
            <v>AÉREA</v>
          </cell>
          <cell r="I837" t="str">
            <v>M01</v>
          </cell>
          <cell r="J837">
            <v>3</v>
          </cell>
          <cell r="K837" t="str">
            <v>CHUNIL ENGIN</v>
          </cell>
          <cell r="L837" t="str">
            <v>G1</v>
          </cell>
        </row>
        <row r="838">
          <cell r="A838">
            <v>874</v>
          </cell>
          <cell r="B838" t="str">
            <v>95460408</v>
          </cell>
          <cell r="C838" t="str">
            <v>COBERTURA ABS LE</v>
          </cell>
          <cell r="D838" t="str">
            <v>25223E-M1</v>
          </cell>
          <cell r="E838">
            <v>112</v>
          </cell>
          <cell r="F838" t="str">
            <v>CEV</v>
          </cell>
          <cell r="G838" t="str">
            <v>CX241612</v>
          </cell>
          <cell r="H838" t="str">
            <v>AÉREA</v>
          </cell>
          <cell r="I838" t="str">
            <v>M01</v>
          </cell>
          <cell r="J838" t="str">
            <v>4</v>
          </cell>
          <cell r="K838" t="str">
            <v>CHUNIL ENGIN</v>
          </cell>
          <cell r="L838" t="str">
            <v>G1</v>
          </cell>
        </row>
        <row r="839">
          <cell r="A839">
            <v>875</v>
          </cell>
          <cell r="B839" t="str">
            <v>95460409</v>
          </cell>
          <cell r="C839" t="str">
            <v xml:space="preserve">COBERTURA ABS LD                   </v>
          </cell>
          <cell r="D839" t="str">
            <v>25222D-M1</v>
          </cell>
          <cell r="E839">
            <v>112</v>
          </cell>
          <cell r="F839" t="str">
            <v>CEV</v>
          </cell>
          <cell r="G839" t="str">
            <v>CX241612</v>
          </cell>
          <cell r="H839" t="str">
            <v>AÉREA</v>
          </cell>
          <cell r="I839" t="str">
            <v>M01</v>
          </cell>
          <cell r="J839" t="str">
            <v>4</v>
          </cell>
          <cell r="K839" t="str">
            <v>CHUNIL ENGIN</v>
          </cell>
          <cell r="L839" t="str">
            <v>G1</v>
          </cell>
        </row>
        <row r="840">
          <cell r="A840">
            <v>876</v>
          </cell>
          <cell r="B840" t="str">
            <v>95483684</v>
          </cell>
          <cell r="C840" t="str">
            <v>DEFLETOR DE CALOR FRONTRAL</v>
          </cell>
          <cell r="D840" t="str">
            <v>25206E-M2</v>
          </cell>
          <cell r="E840">
            <v>0</v>
          </cell>
          <cell r="F840" t="str">
            <v>CEV</v>
          </cell>
          <cell r="G840" t="str">
            <v>________</v>
          </cell>
          <cell r="H840" t="str">
            <v>N02-19A-</v>
          </cell>
          <cell r="I840" t="str">
            <v>M01</v>
          </cell>
          <cell r="J840">
            <v>2</v>
          </cell>
          <cell r="K840" t="str">
            <v>NS AUTO TECH</v>
          </cell>
          <cell r="L840" t="str">
            <v>G1</v>
          </cell>
        </row>
        <row r="841">
          <cell r="A841">
            <v>877</v>
          </cell>
          <cell r="B841" t="str">
            <v>95920465</v>
          </cell>
          <cell r="C841" t="str">
            <v xml:space="preserve">ISOLADOR-F/AR                                               </v>
          </cell>
          <cell r="D841" t="str">
            <v>19111E-M2</v>
          </cell>
          <cell r="E841">
            <v>80</v>
          </cell>
          <cell r="F841" t="str">
            <v>CEV</v>
          </cell>
          <cell r="G841" t="str">
            <v>00002001</v>
          </cell>
          <cell r="H841" t="str">
            <v>TRIM 1</v>
          </cell>
          <cell r="I841" t="str">
            <v>M01</v>
          </cell>
          <cell r="J841">
            <v>3</v>
          </cell>
          <cell r="K841" t="str">
            <v>PRODUFLEX</v>
          </cell>
          <cell r="L841" t="str">
            <v>G1</v>
          </cell>
        </row>
        <row r="842">
          <cell r="A842">
            <v>878</v>
          </cell>
          <cell r="B842" t="str">
            <v>95936797</v>
          </cell>
          <cell r="C842" t="str">
            <v xml:space="preserve">ASSENTO-MOLA LIB CAPO                                       </v>
          </cell>
          <cell r="D842" t="str">
            <v>19103E-M2</v>
          </cell>
          <cell r="E842">
            <v>120</v>
          </cell>
          <cell r="F842" t="str">
            <v>CEV</v>
          </cell>
          <cell r="G842" t="str">
            <v>00002001</v>
          </cell>
          <cell r="H842" t="str">
            <v>TRIM1</v>
          </cell>
          <cell r="I842" t="str">
            <v>M02</v>
          </cell>
          <cell r="J842">
            <v>2</v>
          </cell>
          <cell r="K842" t="str">
            <v>ALL STATE FA</v>
          </cell>
          <cell r="L842" t="str">
            <v>G1</v>
          </cell>
        </row>
        <row r="843">
          <cell r="A843">
            <v>879</v>
          </cell>
          <cell r="B843" t="str">
            <v>95941608</v>
          </cell>
          <cell r="C843" t="str">
            <v>CAIXA UEC</v>
          </cell>
          <cell r="D843" t="str">
            <v>19150D-M1</v>
          </cell>
          <cell r="E843">
            <v>0</v>
          </cell>
          <cell r="F843" t="str">
            <v>CEV</v>
          </cell>
          <cell r="G843" t="str">
            <v>________</v>
          </cell>
          <cell r="H843" t="str">
            <v>33.D.1</v>
          </cell>
          <cell r="I843" t="str">
            <v>M01</v>
          </cell>
          <cell r="J843">
            <v>2</v>
          </cell>
          <cell r="K843" t="str">
            <v>LEAR AUTOMOT</v>
          </cell>
          <cell r="L843" t="str">
            <v>G1</v>
          </cell>
        </row>
        <row r="844">
          <cell r="A844">
            <v>880</v>
          </cell>
          <cell r="B844" t="str">
            <v>95941627</v>
          </cell>
          <cell r="C844" t="str">
            <v>CAIXA INTERMEDIÁRIA</v>
          </cell>
          <cell r="D844" t="str">
            <v>25505E-M2</v>
          </cell>
          <cell r="E844">
            <v>8</v>
          </cell>
          <cell r="F844" t="str">
            <v>CEV</v>
          </cell>
          <cell r="G844" t="str">
            <v>CX241612</v>
          </cell>
          <cell r="H844" t="str">
            <v>MEC BAIXA</v>
          </cell>
          <cell r="I844" t="str">
            <v>M01</v>
          </cell>
          <cell r="J844">
            <v>5</v>
          </cell>
          <cell r="K844" t="str">
            <v>LEAR AUTOMOT</v>
          </cell>
          <cell r="L844" t="str">
            <v>G1</v>
          </cell>
        </row>
        <row r="845">
          <cell r="A845">
            <v>881</v>
          </cell>
          <cell r="B845" t="str">
            <v>95972790</v>
          </cell>
          <cell r="C845" t="str">
            <v>PRESILHA LONGARINA DIANT</v>
          </cell>
          <cell r="D845" t="str">
            <v>25201E-M2</v>
          </cell>
          <cell r="E845">
            <v>5000</v>
          </cell>
          <cell r="F845" t="str">
            <v>CEV</v>
          </cell>
          <cell r="G845" t="str">
            <v>CX120806</v>
          </cell>
          <cell r="H845" t="str">
            <v>AÉREA</v>
          </cell>
          <cell r="I845" t="str">
            <v>M01</v>
          </cell>
          <cell r="J845">
            <v>2</v>
          </cell>
          <cell r="K845" t="str">
            <v>NIFCO KOREA</v>
          </cell>
          <cell r="L845" t="str">
            <v>G1</v>
          </cell>
        </row>
        <row r="846">
          <cell r="A846">
            <v>882</v>
          </cell>
          <cell r="B846" t="str">
            <v>95972790</v>
          </cell>
          <cell r="C846" t="str">
            <v>PRESILHA LONGARINA DIANT</v>
          </cell>
          <cell r="D846" t="str">
            <v>25204E-M1</v>
          </cell>
          <cell r="E846">
            <v>5000</v>
          </cell>
          <cell r="F846" t="str">
            <v>CEV</v>
          </cell>
          <cell r="G846" t="str">
            <v>0CXPAPEL</v>
          </cell>
          <cell r="H846" t="str">
            <v>AÉREA</v>
          </cell>
          <cell r="I846" t="str">
            <v>M01</v>
          </cell>
          <cell r="J846">
            <v>2</v>
          </cell>
          <cell r="K846" t="str">
            <v>TRELLEBORG POLYSPACE</v>
          </cell>
          <cell r="L846" t="str">
            <v>G1</v>
          </cell>
        </row>
        <row r="847">
          <cell r="A847">
            <v>883</v>
          </cell>
          <cell r="B847" t="str">
            <v>95984307</v>
          </cell>
          <cell r="C847" t="str">
            <v>TAMPÃO CX RODA</v>
          </cell>
          <cell r="D847" t="str">
            <v>25201E-M1</v>
          </cell>
          <cell r="E847">
            <v>1000</v>
          </cell>
          <cell r="F847" t="str">
            <v>CEV</v>
          </cell>
          <cell r="G847" t="str">
            <v>00002002</v>
          </cell>
          <cell r="H847" t="str">
            <v>AÉREA</v>
          </cell>
          <cell r="I847" t="str">
            <v>M01</v>
          </cell>
          <cell r="J847">
            <v>2</v>
          </cell>
          <cell r="K847" t="str">
            <v>NIFCO KOREA</v>
          </cell>
          <cell r="L847" t="str">
            <v>G1</v>
          </cell>
        </row>
        <row r="848">
          <cell r="A848">
            <v>884</v>
          </cell>
          <cell r="B848" t="str">
            <v>95984307</v>
          </cell>
          <cell r="C848" t="str">
            <v>TAMPÃO CX RODA</v>
          </cell>
          <cell r="D848" t="str">
            <v>25202E-M1</v>
          </cell>
          <cell r="E848">
            <v>1000</v>
          </cell>
          <cell r="F848" t="str">
            <v>CEV</v>
          </cell>
          <cell r="G848" t="str">
            <v>CX231510</v>
          </cell>
          <cell r="H848" t="str">
            <v>AÉREA</v>
          </cell>
          <cell r="I848" t="str">
            <v>M01</v>
          </cell>
          <cell r="J848">
            <v>2</v>
          </cell>
          <cell r="K848" t="str">
            <v>NIFCO KOREA</v>
          </cell>
          <cell r="L848" t="str">
            <v>G1</v>
          </cell>
        </row>
        <row r="849">
          <cell r="A849">
            <v>885</v>
          </cell>
          <cell r="B849" t="str">
            <v>95984307</v>
          </cell>
          <cell r="C849" t="str">
            <v>TAMPÃO CX RODA</v>
          </cell>
          <cell r="D849" t="str">
            <v>25218E-M2</v>
          </cell>
          <cell r="E849">
            <v>1000</v>
          </cell>
          <cell r="F849" t="str">
            <v>CEV</v>
          </cell>
          <cell r="G849" t="str">
            <v>CX231510</v>
          </cell>
          <cell r="H849" t="str">
            <v>AÉREA</v>
          </cell>
          <cell r="I849" t="str">
            <v>M01</v>
          </cell>
          <cell r="J849">
            <v>2</v>
          </cell>
          <cell r="K849" t="str">
            <v>NIFCO KOREA</v>
          </cell>
          <cell r="L849" t="str">
            <v>G1</v>
          </cell>
        </row>
        <row r="850">
          <cell r="A850">
            <v>886</v>
          </cell>
          <cell r="B850" t="str">
            <v>95984307</v>
          </cell>
          <cell r="C850" t="str">
            <v>TAMPÃO CX RODA</v>
          </cell>
          <cell r="D850" t="str">
            <v>25521E-M1</v>
          </cell>
          <cell r="E850">
            <v>1000</v>
          </cell>
          <cell r="F850" t="str">
            <v>CEV</v>
          </cell>
          <cell r="G850" t="str">
            <v>CX231510</v>
          </cell>
          <cell r="H850" t="str">
            <v>AÉREA</v>
          </cell>
          <cell r="I850" t="str">
            <v>M01</v>
          </cell>
          <cell r="J850">
            <v>2</v>
          </cell>
          <cell r="K850" t="str">
            <v>NIFCO KOREA</v>
          </cell>
          <cell r="L850" t="str">
            <v>G1</v>
          </cell>
        </row>
        <row r="851">
          <cell r="A851">
            <v>887</v>
          </cell>
          <cell r="B851" t="str">
            <v>96169594</v>
          </cell>
          <cell r="C851" t="str">
            <v>COXIM TPA TRAS</v>
          </cell>
          <cell r="D851" t="str">
            <v>19125E-M2</v>
          </cell>
          <cell r="E851">
            <v>400</v>
          </cell>
          <cell r="F851" t="str">
            <v>CEV</v>
          </cell>
          <cell r="G851" t="str">
            <v>CX120806</v>
          </cell>
          <cell r="H851" t="str">
            <v>TRIM 2</v>
          </cell>
          <cell r="I851" t="str">
            <v>M01</v>
          </cell>
          <cell r="J851">
            <v>2</v>
          </cell>
          <cell r="K851" t="str">
            <v>DONG MYEONG</v>
          </cell>
          <cell r="L851" t="str">
            <v>G1</v>
          </cell>
        </row>
        <row r="852">
          <cell r="A852">
            <v>888</v>
          </cell>
          <cell r="B852" t="str">
            <v>96448162</v>
          </cell>
          <cell r="C852" t="str">
            <v>EMBLEMA CHEVROLET</v>
          </cell>
          <cell r="D852" t="str">
            <v>19101D-CB</v>
          </cell>
          <cell r="E852">
            <v>100</v>
          </cell>
          <cell r="F852" t="str">
            <v>CEV</v>
          </cell>
          <cell r="G852" t="str">
            <v>00002001</v>
          </cell>
          <cell r="H852" t="str">
            <v>CAB.CERA</v>
          </cell>
          <cell r="I852" t="str">
            <v>M01</v>
          </cell>
          <cell r="J852">
            <v>0</v>
          </cell>
          <cell r="K852" t="str">
            <v>ZANINI</v>
          </cell>
          <cell r="L852" t="str">
            <v>G1</v>
          </cell>
        </row>
        <row r="853">
          <cell r="A853">
            <v>889</v>
          </cell>
          <cell r="B853" t="str">
            <v>96497159</v>
          </cell>
          <cell r="C853" t="str">
            <v>COXIM TPA COFRE</v>
          </cell>
          <cell r="D853" t="str">
            <v>25525D-M1</v>
          </cell>
          <cell r="E853">
            <v>2000</v>
          </cell>
          <cell r="F853" t="str">
            <v>CEV</v>
          </cell>
          <cell r="G853" t="str">
            <v>CX120806</v>
          </cell>
          <cell r="H853" t="str">
            <v>L. FINAL</v>
          </cell>
          <cell r="I853" t="str">
            <v>M01</v>
          </cell>
          <cell r="J853">
            <v>2</v>
          </cell>
          <cell r="K853" t="str">
            <v>DONG MYEONG</v>
          </cell>
          <cell r="L853" t="str">
            <v>G1</v>
          </cell>
        </row>
        <row r="854">
          <cell r="A854">
            <v>890</v>
          </cell>
          <cell r="B854" t="str">
            <v>96497159</v>
          </cell>
          <cell r="C854" t="str">
            <v>COXIM TPA COFRE</v>
          </cell>
          <cell r="D854" t="str">
            <v>25515D-M1</v>
          </cell>
          <cell r="E854">
            <v>500</v>
          </cell>
          <cell r="F854" t="str">
            <v>CEV</v>
          </cell>
          <cell r="G854" t="str">
            <v>0CXPAPEL</v>
          </cell>
          <cell r="H854" t="str">
            <v>AEREA</v>
          </cell>
          <cell r="I854" t="str">
            <v>M01</v>
          </cell>
          <cell r="J854">
            <v>2</v>
          </cell>
          <cell r="K854" t="str">
            <v>DONG MYEONG</v>
          </cell>
          <cell r="L854" t="str">
            <v>G1</v>
          </cell>
        </row>
        <row r="855">
          <cell r="A855">
            <v>891</v>
          </cell>
          <cell r="B855" t="str">
            <v>96610580</v>
          </cell>
          <cell r="C855" t="str">
            <v>TAPE-BODY H/P</v>
          </cell>
          <cell r="D855" t="str">
            <v>15203D-PIT</v>
          </cell>
          <cell r="E855">
            <v>700</v>
          </cell>
          <cell r="F855" t="str">
            <v>CEV</v>
          </cell>
          <cell r="G855" t="str">
            <v>CXPAPEL</v>
          </cell>
          <cell r="H855" t="str">
            <v>Pintura</v>
          </cell>
          <cell r="I855" t="str">
            <v>M01</v>
          </cell>
          <cell r="J855">
            <v>2</v>
          </cell>
          <cell r="K855" t="str">
            <v>HENKEL CORP</v>
          </cell>
          <cell r="L855" t="str">
            <v>G1</v>
          </cell>
        </row>
        <row r="856">
          <cell r="A856">
            <v>892</v>
          </cell>
          <cell r="B856" t="str">
            <v>96610580</v>
          </cell>
          <cell r="C856" t="str">
            <v>TAPE-BODY</v>
          </cell>
          <cell r="D856" t="str">
            <v>19150D-M1</v>
          </cell>
          <cell r="E856">
            <v>700</v>
          </cell>
          <cell r="F856" t="str">
            <v>CEV</v>
          </cell>
          <cell r="G856" t="str">
            <v>00002002</v>
          </cell>
          <cell r="H856" t="str">
            <v>TRIM 3</v>
          </cell>
          <cell r="I856" t="str">
            <v>M01</v>
          </cell>
          <cell r="J856" t="str">
            <v>1</v>
          </cell>
          <cell r="K856" t="str">
            <v>HENKEL CORP</v>
          </cell>
          <cell r="L856" t="str">
            <v>G1</v>
          </cell>
        </row>
        <row r="857">
          <cell r="A857">
            <v>893</v>
          </cell>
          <cell r="B857" t="str">
            <v>96886613</v>
          </cell>
          <cell r="C857" t="str">
            <v>BASE IP TIE BAR (SACI)</v>
          </cell>
          <cell r="D857" t="str">
            <v>19135D-M1</v>
          </cell>
          <cell r="E857">
            <v>30</v>
          </cell>
          <cell r="F857" t="str">
            <v>CEV</v>
          </cell>
          <cell r="G857" t="str">
            <v>00002002</v>
          </cell>
          <cell r="H857" t="str">
            <v>PORTA PALET</v>
          </cell>
          <cell r="I857" t="str">
            <v>M01</v>
          </cell>
          <cell r="J857">
            <v>4</v>
          </cell>
          <cell r="K857" t="str">
            <v>ULIANA</v>
          </cell>
          <cell r="L857" t="str">
            <v>G1</v>
          </cell>
        </row>
        <row r="858">
          <cell r="A858">
            <v>894</v>
          </cell>
          <cell r="B858" t="str">
            <v>96886613</v>
          </cell>
          <cell r="C858" t="str">
            <v>BASE IP TIE BAR (SACI)</v>
          </cell>
          <cell r="D858" t="str">
            <v>19137D-M1</v>
          </cell>
          <cell r="E858">
            <v>30</v>
          </cell>
          <cell r="F858" t="str">
            <v>CEV</v>
          </cell>
          <cell r="G858" t="str">
            <v>00002002</v>
          </cell>
          <cell r="H858" t="str">
            <v>PORTA PALET</v>
          </cell>
          <cell r="I858" t="str">
            <v>M01</v>
          </cell>
          <cell r="J858">
            <v>4</v>
          </cell>
          <cell r="K858" t="str">
            <v>ULIANA</v>
          </cell>
          <cell r="L858" t="str">
            <v>G1</v>
          </cell>
        </row>
        <row r="859">
          <cell r="A859">
            <v>896</v>
          </cell>
          <cell r="B859" t="str">
            <v>96895448</v>
          </cell>
          <cell r="C859" t="str">
            <v xml:space="preserve">PIVO-VARETA ABERT CAPO                                      </v>
          </cell>
          <cell r="D859" t="str">
            <v>19103E-M2</v>
          </cell>
          <cell r="E859">
            <v>4500</v>
          </cell>
          <cell r="F859" t="str">
            <v>CEV</v>
          </cell>
          <cell r="G859" t="str">
            <v>CX120806</v>
          </cell>
          <cell r="H859" t="str">
            <v>TRIM1</v>
          </cell>
          <cell r="I859" t="str">
            <v>M02</v>
          </cell>
          <cell r="J859">
            <v>2</v>
          </cell>
          <cell r="K859" t="str">
            <v>NIFCO KOREA</v>
          </cell>
          <cell r="L859" t="str">
            <v>G1</v>
          </cell>
        </row>
        <row r="860">
          <cell r="A860">
            <v>897</v>
          </cell>
          <cell r="B860" t="str">
            <v>96954604</v>
          </cell>
          <cell r="C860" t="str">
            <v>SUPORTE DO COCKPIT</v>
          </cell>
          <cell r="D860" t="str">
            <v>19118E-M2</v>
          </cell>
          <cell r="E860">
            <v>250</v>
          </cell>
          <cell r="F860" t="str">
            <v>CEV</v>
          </cell>
          <cell r="G860" t="str">
            <v>OCXPAPEL</v>
          </cell>
          <cell r="H860" t="str">
            <v>SPS</v>
          </cell>
          <cell r="I860" t="str">
            <v>M02</v>
          </cell>
          <cell r="J860">
            <v>2</v>
          </cell>
          <cell r="K860" t="str">
            <v>MOLD MASTERS</v>
          </cell>
          <cell r="L860" t="str">
            <v>G1</v>
          </cell>
        </row>
        <row r="861">
          <cell r="A861">
            <v>898</v>
          </cell>
          <cell r="B861" t="str">
            <v>11099381</v>
          </cell>
          <cell r="C861" t="str">
            <v>PARAFUSO A</v>
          </cell>
          <cell r="D861" t="str">
            <v>25510D-M1</v>
          </cell>
          <cell r="E861">
            <v>5000</v>
          </cell>
          <cell r="F861" t="str">
            <v>CEV</v>
          </cell>
          <cell r="G861" t="str">
            <v>00002001</v>
          </cell>
          <cell r="H861" t="str">
            <v>AÉREA</v>
          </cell>
          <cell r="I861">
            <v>2</v>
          </cell>
          <cell r="J861">
            <v>2</v>
          </cell>
        </row>
        <row r="862">
          <cell r="A862">
            <v>899</v>
          </cell>
          <cell r="B862" t="str">
            <v>95492641</v>
          </cell>
          <cell r="C862" t="str">
            <v>TRAVA DA BATERIA 50A</v>
          </cell>
          <cell r="D862" t="str">
            <v>25524E-M1</v>
          </cell>
          <cell r="E862">
            <v>52</v>
          </cell>
          <cell r="F862" t="str">
            <v>CEV</v>
          </cell>
          <cell r="G862" t="str">
            <v>00002002</v>
          </cell>
          <cell r="H862" t="str">
            <v>L.FINAL</v>
          </cell>
          <cell r="I862" t="str">
            <v>M01</v>
          </cell>
          <cell r="J862" t="str">
            <v>4</v>
          </cell>
          <cell r="K862" t="str">
            <v>DASUNG CO LT</v>
          </cell>
          <cell r="L862" t="str">
            <v>G1</v>
          </cell>
        </row>
        <row r="863">
          <cell r="A863">
            <v>900</v>
          </cell>
          <cell r="B863" t="str">
            <v>11900425</v>
          </cell>
          <cell r="C863" t="str">
            <v>PORCA LIMPADOR</v>
          </cell>
          <cell r="D863" t="str">
            <v>25510D-M1</v>
          </cell>
          <cell r="E863">
            <v>2000</v>
          </cell>
          <cell r="F863" t="str">
            <v>CEV</v>
          </cell>
          <cell r="G863" t="str">
            <v>00002001</v>
          </cell>
          <cell r="H863" t="str">
            <v>AÉREA</v>
          </cell>
          <cell r="I863" t="str">
            <v>M01</v>
          </cell>
          <cell r="J863">
            <v>2</v>
          </cell>
        </row>
        <row r="864">
          <cell r="A864">
            <v>901</v>
          </cell>
          <cell r="B864" t="str">
            <v>11611963</v>
          </cell>
          <cell r="C864" t="str">
            <v xml:space="preserve">ARRUELA-EIXO RODA DIANT                              </v>
          </cell>
          <cell r="D864" t="str">
            <v>25301E-M1</v>
          </cell>
          <cell r="E864">
            <v>1000</v>
          </cell>
          <cell r="F864" t="str">
            <v>CEV</v>
          </cell>
          <cell r="G864" t="str">
            <v>00002001</v>
          </cell>
          <cell r="H864" t="str">
            <v>AÉREA</v>
          </cell>
          <cell r="J864">
            <v>2</v>
          </cell>
          <cell r="K864" t="str">
            <v>A RAYMOND TI</v>
          </cell>
          <cell r="L864" t="str">
            <v>G1</v>
          </cell>
        </row>
        <row r="865">
          <cell r="A865">
            <v>902</v>
          </cell>
          <cell r="B865" t="str">
            <v>24578331</v>
          </cell>
          <cell r="C865" t="str">
            <v xml:space="preserve">MÓDULO </v>
          </cell>
          <cell r="D865" t="str">
            <v>25511D-M1</v>
          </cell>
          <cell r="E865">
            <v>24</v>
          </cell>
          <cell r="F865" t="str">
            <v>CEV</v>
          </cell>
          <cell r="G865" t="str">
            <v>0CXPAPEL</v>
          </cell>
          <cell r="H865" t="str">
            <v>L.FINAL</v>
          </cell>
          <cell r="I865">
            <v>8</v>
          </cell>
          <cell r="J865">
            <v>2</v>
          </cell>
        </row>
        <row r="866">
          <cell r="A866">
            <v>903</v>
          </cell>
          <cell r="B866" t="str">
            <v>11588723</v>
          </cell>
          <cell r="C866" t="str">
            <v>PF FREIO DE ESTACIONAMENTO</v>
          </cell>
          <cell r="D866" t="str">
            <v>25216D-M1</v>
          </cell>
          <cell r="E866">
            <v>500</v>
          </cell>
          <cell r="F866" t="str">
            <v>CEV</v>
          </cell>
          <cell r="G866" t="str">
            <v>OCXPAPEL</v>
          </cell>
          <cell r="H866" t="str">
            <v>AÉREA</v>
          </cell>
          <cell r="J866">
            <v>3</v>
          </cell>
          <cell r="K866" t="str">
            <v>ILLINOIS TOO</v>
          </cell>
          <cell r="L866" t="str">
            <v>G1</v>
          </cell>
        </row>
        <row r="867">
          <cell r="A867">
            <v>904</v>
          </cell>
          <cell r="B867" t="str">
            <v>93260995</v>
          </cell>
          <cell r="C867" t="str">
            <v>VEDADOR COFRE</v>
          </cell>
          <cell r="D867" t="str">
            <v>25511D-M1</v>
          </cell>
          <cell r="E867">
            <v>420</v>
          </cell>
          <cell r="F867" t="str">
            <v>CEV</v>
          </cell>
          <cell r="G867" t="str">
            <v>00002004</v>
          </cell>
          <cell r="H867" t="str">
            <v>L.FINAL</v>
          </cell>
          <cell r="I867">
            <v>2</v>
          </cell>
          <cell r="J867">
            <v>2</v>
          </cell>
        </row>
        <row r="868">
          <cell r="A868">
            <v>905</v>
          </cell>
          <cell r="B868" t="str">
            <v>09598708</v>
          </cell>
          <cell r="C868" t="str">
            <v xml:space="preserve">PORCA-RODA                                                  </v>
          </cell>
          <cell r="D868" t="str">
            <v>25521D-M1</v>
          </cell>
          <cell r="E868">
            <v>400</v>
          </cell>
          <cell r="F868" t="str">
            <v>CEV</v>
          </cell>
          <cell r="G868" t="str">
            <v>00002001</v>
          </cell>
          <cell r="H868" t="str">
            <v>MEC BAIXA</v>
          </cell>
          <cell r="I868" t="str">
            <v>M01</v>
          </cell>
          <cell r="J868">
            <v>4</v>
          </cell>
          <cell r="K868" t="str">
            <v>JACOBSON</v>
          </cell>
          <cell r="L868" t="str">
            <v>G1</v>
          </cell>
        </row>
        <row r="869">
          <cell r="A869">
            <v>906</v>
          </cell>
          <cell r="B869" t="str">
            <v>95984307</v>
          </cell>
          <cell r="C869" t="str">
            <v>TAMPÃO CX RODA</v>
          </cell>
          <cell r="D869" t="str">
            <v>25521D-M1</v>
          </cell>
          <cell r="E869">
            <v>4500</v>
          </cell>
          <cell r="F869" t="str">
            <v>CEV</v>
          </cell>
          <cell r="G869" t="str">
            <v>CX231510</v>
          </cell>
          <cell r="H869" t="str">
            <v>AÉREA</v>
          </cell>
          <cell r="I869" t="str">
            <v>M01</v>
          </cell>
          <cell r="J869">
            <v>2</v>
          </cell>
          <cell r="K869" t="str">
            <v>NIFCO KOREA</v>
          </cell>
          <cell r="L869" t="str">
            <v>G1</v>
          </cell>
        </row>
        <row r="870">
          <cell r="A870">
            <v>907</v>
          </cell>
          <cell r="B870" t="str">
            <v>52032629</v>
          </cell>
          <cell r="C870" t="str">
            <v>PARAFUSO DO BANCO</v>
          </cell>
          <cell r="D870" t="str">
            <v>19153D-M1</v>
          </cell>
          <cell r="E870">
            <v>300</v>
          </cell>
          <cell r="F870" t="str">
            <v>CEV</v>
          </cell>
          <cell r="G870" t="str">
            <v>00002001</v>
          </cell>
          <cell r="H870" t="str">
            <v>TRIM 3</v>
          </cell>
          <cell r="J870">
            <v>4</v>
          </cell>
          <cell r="K870" t="str">
            <v>METALAC</v>
          </cell>
          <cell r="L870" t="str">
            <v>G1</v>
          </cell>
        </row>
        <row r="871">
          <cell r="A871">
            <v>908</v>
          </cell>
          <cell r="B871" t="str">
            <v>95049579</v>
          </cell>
          <cell r="C871" t="str">
            <v>TAMPA DO COMB</v>
          </cell>
          <cell r="D871" t="str">
            <v>MINOMI-M3</v>
          </cell>
          <cell r="E871">
            <v>120</v>
          </cell>
          <cell r="F871" t="str">
            <v>CEV</v>
          </cell>
          <cell r="G871" t="str">
            <v>CXPAPEL</v>
          </cell>
          <cell r="H871" t="str">
            <v>MINOMI</v>
          </cell>
          <cell r="J871">
            <v>2</v>
          </cell>
          <cell r="K871" t="str">
            <v>STANT</v>
          </cell>
          <cell r="L871" t="str">
            <v>G1</v>
          </cell>
        </row>
        <row r="872">
          <cell r="A872">
            <v>909</v>
          </cell>
          <cell r="B872" t="str">
            <v>24403251</v>
          </cell>
          <cell r="C872" t="str">
            <v>TAMPÃO TRASEIRO</v>
          </cell>
          <cell r="D872" t="str">
            <v>19138D-M1</v>
          </cell>
          <cell r="E872">
            <v>500</v>
          </cell>
          <cell r="F872" t="str">
            <v>CEV</v>
          </cell>
          <cell r="G872" t="str">
            <v>CXPAPEL</v>
          </cell>
          <cell r="H872" t="str">
            <v>TRIM 3</v>
          </cell>
          <cell r="J872">
            <v>2</v>
          </cell>
          <cell r="K872" t="str">
            <v>A RAMON</v>
          </cell>
          <cell r="L872" t="str">
            <v>G1</v>
          </cell>
        </row>
        <row r="873">
          <cell r="A873">
            <v>910</v>
          </cell>
          <cell r="B873" t="str">
            <v>52061203</v>
          </cell>
          <cell r="C873" t="str">
            <v>ISOLADOR DA GRADE LD RET.</v>
          </cell>
          <cell r="D873" t="str">
            <v>25531D-M1</v>
          </cell>
          <cell r="E873">
            <v>50</v>
          </cell>
          <cell r="F873" t="str">
            <v>CEV</v>
          </cell>
          <cell r="G873" t="str">
            <v>0CXPAPEL</v>
          </cell>
          <cell r="H873" t="str">
            <v>L.FINAL</v>
          </cell>
          <cell r="J873">
            <v>3</v>
          </cell>
          <cell r="K873" t="str">
            <v>MAPRA MANGUE</v>
          </cell>
          <cell r="L873" t="str">
            <v>G1</v>
          </cell>
        </row>
        <row r="874">
          <cell r="A874">
            <v>911</v>
          </cell>
          <cell r="B874" t="str">
            <v>94746326</v>
          </cell>
          <cell r="C874" t="str">
            <v>ISOLADOR DA GRADE LE</v>
          </cell>
          <cell r="D874" t="str">
            <v>25531D-M1</v>
          </cell>
          <cell r="E874">
            <v>70</v>
          </cell>
          <cell r="F874" t="str">
            <v>CEV</v>
          </cell>
          <cell r="G874" t="str">
            <v>0CXPAPEL</v>
          </cell>
          <cell r="H874" t="str">
            <v>L.FINAL</v>
          </cell>
          <cell r="J874">
            <v>3</v>
          </cell>
          <cell r="K874" t="str">
            <v>MAPRA MANGUE</v>
          </cell>
          <cell r="L874" t="str">
            <v>G1</v>
          </cell>
        </row>
        <row r="875">
          <cell r="A875">
            <v>912</v>
          </cell>
          <cell r="B875" t="str">
            <v>95492640</v>
          </cell>
          <cell r="C875" t="str">
            <v>TRAVA DA BATERIA 40A</v>
          </cell>
          <cell r="D875" t="str">
            <v>25524E-M1</v>
          </cell>
          <cell r="E875">
            <v>52</v>
          </cell>
          <cell r="F875" t="str">
            <v>CEV</v>
          </cell>
          <cell r="G875" t="str">
            <v>CXPAPEL</v>
          </cell>
          <cell r="H875" t="str">
            <v>L.FINAL</v>
          </cell>
          <cell r="J875">
            <v>2</v>
          </cell>
          <cell r="K875" t="str">
            <v>DASUNG CO LT</v>
          </cell>
          <cell r="L875" t="str">
            <v>G1</v>
          </cell>
        </row>
        <row r="876">
          <cell r="A876">
            <v>913</v>
          </cell>
          <cell r="B876" t="str">
            <v>52046024</v>
          </cell>
          <cell r="C876" t="str">
            <v>CHICOTE DIANTEIRO ONIX</v>
          </cell>
          <cell r="D876" t="str">
            <v>SPS-A-30102</v>
          </cell>
          <cell r="E876">
            <v>60</v>
          </cell>
          <cell r="F876" t="str">
            <v>CEV</v>
          </cell>
          <cell r="G876" t="str">
            <v>ROPAC</v>
          </cell>
          <cell r="H876" t="str">
            <v>SPS</v>
          </cell>
          <cell r="I876" t="str">
            <v>M03</v>
          </cell>
          <cell r="J876">
            <v>2</v>
          </cell>
          <cell r="K876" t="str">
            <v>LEAR DO BRASIL</v>
          </cell>
          <cell r="L876" t="str">
            <v>G1</v>
          </cell>
        </row>
        <row r="877">
          <cell r="A877">
            <v>914</v>
          </cell>
          <cell r="B877" t="str">
            <v>52046026</v>
          </cell>
          <cell r="C877" t="str">
            <v>CHICOTE DIANTEIRO ONIX</v>
          </cell>
          <cell r="D877" t="str">
            <v>SPS-A-30102</v>
          </cell>
          <cell r="E877">
            <v>60</v>
          </cell>
          <cell r="F877" t="str">
            <v>CEV</v>
          </cell>
          <cell r="G877" t="str">
            <v>ROPAC</v>
          </cell>
          <cell r="H877" t="str">
            <v>SPS</v>
          </cell>
          <cell r="I877" t="str">
            <v>M03</v>
          </cell>
          <cell r="J877">
            <v>2</v>
          </cell>
          <cell r="K877" t="str">
            <v>LEAR DO BRASIL</v>
          </cell>
          <cell r="L877" t="str">
            <v>G1</v>
          </cell>
        </row>
        <row r="878">
          <cell r="A878">
            <v>915</v>
          </cell>
          <cell r="B878" t="str">
            <v>52046027</v>
          </cell>
          <cell r="C878" t="str">
            <v>CHICOTE DIANTEIRO ONIX</v>
          </cell>
          <cell r="D878" t="str">
            <v>SPS-A-30102</v>
          </cell>
          <cell r="E878">
            <v>60</v>
          </cell>
          <cell r="F878" t="str">
            <v>CEV</v>
          </cell>
          <cell r="G878" t="str">
            <v>ROPAC</v>
          </cell>
          <cell r="H878" t="str">
            <v>SPS</v>
          </cell>
          <cell r="I878" t="str">
            <v>M03</v>
          </cell>
          <cell r="J878">
            <v>2</v>
          </cell>
          <cell r="K878" t="str">
            <v>LEAR DO BRASIL</v>
          </cell>
          <cell r="L878" t="str">
            <v>G1</v>
          </cell>
        </row>
        <row r="879">
          <cell r="A879">
            <v>917</v>
          </cell>
          <cell r="B879" t="str">
            <v>52046035</v>
          </cell>
          <cell r="C879" t="str">
            <v>CHICOTE DIANTEIRO ONIX</v>
          </cell>
          <cell r="D879" t="str">
            <v>SPS-A-30102</v>
          </cell>
          <cell r="E879">
            <v>60</v>
          </cell>
          <cell r="F879" t="str">
            <v>CEV</v>
          </cell>
          <cell r="G879" t="str">
            <v>ROPAC</v>
          </cell>
          <cell r="H879" t="str">
            <v>SPS</v>
          </cell>
          <cell r="I879" t="str">
            <v>M03</v>
          </cell>
          <cell r="J879">
            <v>2</v>
          </cell>
          <cell r="K879" t="str">
            <v>LEAR DO BRASIL</v>
          </cell>
          <cell r="L879" t="str">
            <v>G1</v>
          </cell>
        </row>
        <row r="880">
          <cell r="A880">
            <v>918</v>
          </cell>
          <cell r="B880" t="str">
            <v>11570007</v>
          </cell>
          <cell r="C880" t="str">
            <v>PF  FIX DA ANCORAGEM</v>
          </cell>
          <cell r="D880" t="str">
            <v>19160D-M1</v>
          </cell>
          <cell r="E880">
            <v>800</v>
          </cell>
          <cell r="F880" t="str">
            <v>CEV</v>
          </cell>
          <cell r="G880" t="str">
            <v>00002001</v>
          </cell>
          <cell r="H880" t="str">
            <v>TRIM 3</v>
          </cell>
          <cell r="J880">
            <v>2</v>
          </cell>
          <cell r="K880" t="str">
            <v>METALAC</v>
          </cell>
          <cell r="L880" t="str">
            <v>G1</v>
          </cell>
        </row>
        <row r="881">
          <cell r="A881">
            <v>919</v>
          </cell>
          <cell r="B881" t="str">
            <v>11588726</v>
          </cell>
          <cell r="C881" t="str">
            <v>PARAFUSO AR COND</v>
          </cell>
          <cell r="D881" t="str">
            <v>25501D-M1</v>
          </cell>
          <cell r="E881">
            <v>400</v>
          </cell>
          <cell r="F881" t="str">
            <v>CEV</v>
          </cell>
          <cell r="G881" t="str">
            <v>00002001</v>
          </cell>
          <cell r="H881" t="str">
            <v>AÉREA</v>
          </cell>
          <cell r="I881" t="str">
            <v>M01</v>
          </cell>
          <cell r="J881">
            <v>2</v>
          </cell>
          <cell r="K881" t="str">
            <v>METALAC</v>
          </cell>
          <cell r="L881" t="str">
            <v>G1</v>
          </cell>
        </row>
        <row r="882">
          <cell r="A882">
            <v>920</v>
          </cell>
          <cell r="B882" t="str">
            <v>11609282</v>
          </cell>
          <cell r="C882" t="str">
            <v>PARAFUSO DOS TIRANTES</v>
          </cell>
          <cell r="D882" t="str">
            <v>25301E-M1</v>
          </cell>
          <cell r="E882">
            <v>400</v>
          </cell>
          <cell r="F882" t="str">
            <v>CEV</v>
          </cell>
          <cell r="G882" t="str">
            <v>00002001</v>
          </cell>
          <cell r="H882" t="str">
            <v>AÉREA</v>
          </cell>
          <cell r="J882">
            <v>2</v>
          </cell>
          <cell r="K882" t="str">
            <v>RAMCO SPECIA</v>
          </cell>
          <cell r="L882" t="str">
            <v>G1</v>
          </cell>
        </row>
        <row r="883">
          <cell r="A883">
            <v>921</v>
          </cell>
          <cell r="B883" t="str">
            <v>95459514</v>
          </cell>
          <cell r="C883" t="str">
            <v xml:space="preserve">PRESILHA-TUBO CRUZ FR DIANT                                 </v>
          </cell>
          <cell r="D883" t="str">
            <v>19125E-M2</v>
          </cell>
          <cell r="E883">
            <v>1600</v>
          </cell>
          <cell r="F883" t="str">
            <v>CEV</v>
          </cell>
          <cell r="G883" t="str">
            <v>00002001</v>
          </cell>
          <cell r="H883" t="str">
            <v>AÉREA</v>
          </cell>
          <cell r="I883" t="str">
            <v>M01</v>
          </cell>
          <cell r="J883">
            <v>2</v>
          </cell>
          <cell r="K883" t="str">
            <v>NIFCO KOREA</v>
          </cell>
          <cell r="L883" t="str">
            <v>G1</v>
          </cell>
        </row>
        <row r="884">
          <cell r="A884">
            <v>922</v>
          </cell>
          <cell r="C884" t="str">
            <v xml:space="preserve">PORCA DOBRADIÇA BANCO                                             </v>
          </cell>
          <cell r="D884" t="str">
            <v>19122E-M2</v>
          </cell>
          <cell r="E884">
            <v>800</v>
          </cell>
          <cell r="F884" t="str">
            <v>CEV</v>
          </cell>
          <cell r="G884" t="str">
            <v>00002001</v>
          </cell>
          <cell r="H884" t="str">
            <v>TRIM 2</v>
          </cell>
          <cell r="I884" t="str">
            <v>M01</v>
          </cell>
          <cell r="J884">
            <v>2</v>
          </cell>
          <cell r="K884" t="str">
            <v>NEUMAYER TEK</v>
          </cell>
          <cell r="L884" t="str">
            <v>G1</v>
          </cell>
        </row>
        <row r="885">
          <cell r="A885">
            <v>923</v>
          </cell>
          <cell r="B885" t="str">
            <v>94753365</v>
          </cell>
          <cell r="C885" t="str">
            <v>CINTA TANQUE LE</v>
          </cell>
          <cell r="D885" t="str">
            <v>25206D-M1</v>
          </cell>
          <cell r="E885">
            <v>40</v>
          </cell>
          <cell r="F885" t="str">
            <v>CEV</v>
          </cell>
          <cell r="G885" t="str">
            <v>0CXPAPEL</v>
          </cell>
          <cell r="H885" t="str">
            <v>AÉREA</v>
          </cell>
          <cell r="I885" t="str">
            <v>M01</v>
          </cell>
          <cell r="J885">
            <v>6</v>
          </cell>
          <cell r="K885" t="str">
            <v>HWASUNG CO L</v>
          </cell>
          <cell r="L885" t="str">
            <v>G1</v>
          </cell>
        </row>
        <row r="886">
          <cell r="A886">
            <v>924</v>
          </cell>
          <cell r="B886" t="str">
            <v>13287828</v>
          </cell>
          <cell r="C886" t="str">
            <v>CLIP-BRK PIPE</v>
          </cell>
          <cell r="D886" t="str">
            <v>25204D-M1</v>
          </cell>
          <cell r="E886">
            <v>6000</v>
          </cell>
          <cell r="F886" t="str">
            <v>CEV</v>
          </cell>
          <cell r="G886" t="str">
            <v>0CXPAPEL</v>
          </cell>
          <cell r="H886" t="str">
            <v>AÉREA</v>
          </cell>
          <cell r="J886">
            <v>2</v>
          </cell>
          <cell r="K886" t="str">
            <v>TUCKER GMBH</v>
          </cell>
          <cell r="L886" t="str">
            <v>G1</v>
          </cell>
        </row>
        <row r="887">
          <cell r="A887">
            <v>925</v>
          </cell>
          <cell r="B887" t="str">
            <v>24403251</v>
          </cell>
          <cell r="C887" t="str">
            <v>TAMPÃO TRASEIRO</v>
          </cell>
          <cell r="D887" t="str">
            <v>25202D-M1</v>
          </cell>
          <cell r="E887">
            <v>500</v>
          </cell>
          <cell r="F887" t="str">
            <v>CEV</v>
          </cell>
          <cell r="G887" t="str">
            <v>0KLT3214</v>
          </cell>
          <cell r="H887" t="str">
            <v>AEREA</v>
          </cell>
          <cell r="I887" t="str">
            <v>M02</v>
          </cell>
          <cell r="J887">
            <v>2</v>
          </cell>
          <cell r="K887" t="str">
            <v>A RAYMON</v>
          </cell>
          <cell r="L887" t="str">
            <v>G1</v>
          </cell>
        </row>
        <row r="888">
          <cell r="A888">
            <v>926</v>
          </cell>
          <cell r="B888" t="str">
            <v>93288399</v>
          </cell>
          <cell r="C888" t="str">
            <v>ETIQUETA RADIADOR</v>
          </cell>
          <cell r="D888" t="str">
            <v>19118D-M1</v>
          </cell>
          <cell r="E888">
            <v>600</v>
          </cell>
          <cell r="F888" t="str">
            <v>CEV</v>
          </cell>
          <cell r="G888" t="str">
            <v>00002001</v>
          </cell>
          <cell r="H888" t="str">
            <v>MINOMI</v>
          </cell>
          <cell r="I888" t="str">
            <v>M01</v>
          </cell>
          <cell r="J888">
            <v>2</v>
          </cell>
          <cell r="K888" t="str">
            <v>JL INDUSTRIA DE PECA</v>
          </cell>
          <cell r="L888" t="str">
            <v>G1</v>
          </cell>
        </row>
        <row r="889">
          <cell r="A889">
            <v>927</v>
          </cell>
          <cell r="B889" t="str">
            <v>90307205</v>
          </cell>
          <cell r="C889" t="str">
            <v>VEDADOR</v>
          </cell>
          <cell r="D889" t="str">
            <v>19114E-M2</v>
          </cell>
          <cell r="E889">
            <v>350</v>
          </cell>
          <cell r="F889" t="str">
            <v>CEV</v>
          </cell>
          <cell r="G889" t="str">
            <v>00002001</v>
          </cell>
          <cell r="H889" t="str">
            <v>TRIM 2</v>
          </cell>
          <cell r="I889" t="str">
            <v>MG1</v>
          </cell>
          <cell r="J889">
            <v>2</v>
          </cell>
          <cell r="K889" t="str">
            <v>PRODUFLEX</v>
          </cell>
          <cell r="L889" t="str">
            <v>G1</v>
          </cell>
        </row>
        <row r="890">
          <cell r="A890">
            <v>928</v>
          </cell>
          <cell r="B890" t="str">
            <v>11588724</v>
          </cell>
          <cell r="C890" t="str">
            <v>PARAFUSO</v>
          </cell>
          <cell r="D890" t="str">
            <v>19129E-M2</v>
          </cell>
          <cell r="E890">
            <v>500</v>
          </cell>
          <cell r="F890" t="str">
            <v>CEV</v>
          </cell>
          <cell r="G890" t="str">
            <v>00002001</v>
          </cell>
          <cell r="H890" t="str">
            <v>TRIM 2</v>
          </cell>
          <cell r="I890" t="str">
            <v>M02</v>
          </cell>
          <cell r="J890">
            <v>3</v>
          </cell>
          <cell r="K890" t="str">
            <v>CONTINENTAL</v>
          </cell>
          <cell r="L890" t="str">
            <v>G1</v>
          </cell>
        </row>
        <row r="891">
          <cell r="A891">
            <v>929</v>
          </cell>
          <cell r="B891" t="str">
            <v>90227753</v>
          </cell>
          <cell r="C891" t="str">
            <v>PORCA ESPE</v>
          </cell>
          <cell r="D891" t="str">
            <v>19128E-M2</v>
          </cell>
          <cell r="E891">
            <v>1500</v>
          </cell>
          <cell r="F891" t="str">
            <v>CEV</v>
          </cell>
          <cell r="G891" t="str">
            <v>00002001</v>
          </cell>
          <cell r="H891" t="str">
            <v>TRIM 2</v>
          </cell>
          <cell r="I891" t="str">
            <v>M01</v>
          </cell>
          <cell r="J891">
            <v>2</v>
          </cell>
          <cell r="K891" t="str">
            <v>A RAYMOND</v>
          </cell>
          <cell r="L891" t="str">
            <v>G1</v>
          </cell>
        </row>
        <row r="892">
          <cell r="A892">
            <v>930</v>
          </cell>
          <cell r="B892" t="str">
            <v>90389383</v>
          </cell>
          <cell r="C892" t="str">
            <v>TAMPAO</v>
          </cell>
          <cell r="D892" t="str">
            <v>19112E-M2</v>
          </cell>
          <cell r="E892">
            <v>500</v>
          </cell>
          <cell r="F892" t="str">
            <v>CEV</v>
          </cell>
          <cell r="G892" t="str">
            <v>00002002</v>
          </cell>
          <cell r="H892" t="str">
            <v>TRIM 1</v>
          </cell>
          <cell r="I892" t="str">
            <v>M02</v>
          </cell>
          <cell r="J892">
            <v>3</v>
          </cell>
          <cell r="K892" t="str">
            <v>NEOBOR</v>
          </cell>
          <cell r="L892" t="str">
            <v>G1</v>
          </cell>
        </row>
        <row r="893">
          <cell r="A893">
            <v>931</v>
          </cell>
          <cell r="B893" t="str">
            <v>11561576</v>
          </cell>
          <cell r="C893" t="str">
            <v xml:space="preserve">PARAFUSO-CUNHA </v>
          </cell>
          <cell r="D893" t="str">
            <v>19121E-M2</v>
          </cell>
          <cell r="E893">
            <v>2000</v>
          </cell>
          <cell r="F893" t="str">
            <v>CEV</v>
          </cell>
          <cell r="G893" t="str">
            <v>00002001</v>
          </cell>
          <cell r="H893" t="str">
            <v>TRIM 2</v>
          </cell>
          <cell r="I893" t="str">
            <v>M01</v>
          </cell>
          <cell r="J893">
            <v>2</v>
          </cell>
          <cell r="K893" t="str">
            <v>ILLINOIS TOO</v>
          </cell>
          <cell r="L893" t="str">
            <v>G1</v>
          </cell>
        </row>
        <row r="894">
          <cell r="A894">
            <v>932</v>
          </cell>
          <cell r="B894" t="str">
            <v>93252072</v>
          </cell>
          <cell r="C894" t="str">
            <v>JUNTA-PARA</v>
          </cell>
          <cell r="D894" t="str">
            <v>19124E-M2</v>
          </cell>
          <cell r="E894">
            <v>4400</v>
          </cell>
          <cell r="F894" t="str">
            <v>CEV</v>
          </cell>
          <cell r="G894" t="str">
            <v>00002001</v>
          </cell>
          <cell r="H894" t="str">
            <v>TRIM 2</v>
          </cell>
          <cell r="I894" t="str">
            <v>M01</v>
          </cell>
          <cell r="J894">
            <v>2</v>
          </cell>
          <cell r="K894" t="str">
            <v>HBA</v>
          </cell>
          <cell r="L894" t="str">
            <v>G1</v>
          </cell>
        </row>
        <row r="895">
          <cell r="A895">
            <v>933</v>
          </cell>
          <cell r="B895" t="str">
            <v>93251962</v>
          </cell>
          <cell r="C895" t="str">
            <v>PORCA COCKPIT</v>
          </cell>
          <cell r="D895" t="str">
            <v>19133E-M2</v>
          </cell>
          <cell r="E895">
            <v>720</v>
          </cell>
          <cell r="F895" t="str">
            <v>CEV</v>
          </cell>
          <cell r="G895" t="str">
            <v>00002001</v>
          </cell>
          <cell r="H895" t="str">
            <v>TRIM 2</v>
          </cell>
          <cell r="I895" t="str">
            <v>M01</v>
          </cell>
          <cell r="J895">
            <v>5</v>
          </cell>
          <cell r="K895" t="str">
            <v>PARASMO</v>
          </cell>
          <cell r="L895" t="str">
            <v>G1</v>
          </cell>
        </row>
        <row r="896">
          <cell r="A896">
            <v>934</v>
          </cell>
          <cell r="B896" t="str">
            <v>24412671</v>
          </cell>
          <cell r="C896" t="str">
            <v>SUP DA CORDA PORTA PACOTE</v>
          </cell>
          <cell r="D896" t="str">
            <v>25524E-M1</v>
          </cell>
          <cell r="E896">
            <v>1000</v>
          </cell>
          <cell r="F896" t="str">
            <v>CEV</v>
          </cell>
          <cell r="G896" t="str">
            <v>00002001</v>
          </cell>
          <cell r="H896" t="str">
            <v>L.FINAL</v>
          </cell>
          <cell r="J896">
            <v>2</v>
          </cell>
          <cell r="K896" t="str">
            <v>TRW ENKENBAC</v>
          </cell>
          <cell r="L896" t="str">
            <v>G1</v>
          </cell>
        </row>
        <row r="897">
          <cell r="A897">
            <v>935</v>
          </cell>
          <cell r="B897" t="str">
            <v>95459514</v>
          </cell>
          <cell r="C897" t="str">
            <v xml:space="preserve">PRESILHA-TUBO CRUZ FR DIANT                                 </v>
          </cell>
          <cell r="D897" t="str">
            <v>19125E-M2</v>
          </cell>
          <cell r="E897">
            <v>1600</v>
          </cell>
          <cell r="F897" t="str">
            <v>CEV</v>
          </cell>
          <cell r="G897" t="str">
            <v>00002001</v>
          </cell>
          <cell r="H897" t="str">
            <v>TRIM 2</v>
          </cell>
          <cell r="I897" t="str">
            <v>M01</v>
          </cell>
          <cell r="J897">
            <v>2</v>
          </cell>
          <cell r="K897" t="str">
            <v>NIFCO KOREA</v>
          </cell>
          <cell r="L897" t="str">
            <v>G1</v>
          </cell>
        </row>
        <row r="898">
          <cell r="A898">
            <v>936</v>
          </cell>
          <cell r="B898" t="str">
            <v>13579113</v>
          </cell>
          <cell r="C898" t="str">
            <v>FECHADURA MALA HATCH</v>
          </cell>
          <cell r="D898" t="str">
            <v>SPS-C-30112</v>
          </cell>
          <cell r="E898">
            <v>24</v>
          </cell>
          <cell r="F898" t="str">
            <v>CEV</v>
          </cell>
          <cell r="G898" t="str">
            <v>0CXPAPEL</v>
          </cell>
          <cell r="H898" t="str">
            <v>SPS</v>
          </cell>
          <cell r="I898" t="str">
            <v>M03</v>
          </cell>
          <cell r="J898">
            <v>3</v>
          </cell>
          <cell r="K898" t="str">
            <v>KIEKERT AUTO</v>
          </cell>
          <cell r="L898" t="str">
            <v>G1</v>
          </cell>
        </row>
        <row r="899">
          <cell r="A899">
            <v>937</v>
          </cell>
          <cell r="B899" t="str">
            <v>13501988</v>
          </cell>
          <cell r="C899" t="str">
            <v>FECHADURA MALA SEDAN</v>
          </cell>
          <cell r="D899" t="str">
            <v>SPS-C-30112</v>
          </cell>
          <cell r="E899">
            <v>36</v>
          </cell>
          <cell r="F899" t="str">
            <v>CEV</v>
          </cell>
          <cell r="G899" t="str">
            <v>CXPAPEL</v>
          </cell>
          <cell r="H899" t="str">
            <v>SPS</v>
          </cell>
          <cell r="I899" t="str">
            <v>M03</v>
          </cell>
          <cell r="J899">
            <v>2</v>
          </cell>
          <cell r="K899" t="str">
            <v>PYEONG</v>
          </cell>
          <cell r="L899" t="str">
            <v>G1</v>
          </cell>
        </row>
        <row r="900">
          <cell r="A900">
            <v>939</v>
          </cell>
          <cell r="B900" t="str">
            <v>52019544</v>
          </cell>
          <cell r="C900" t="str">
            <v>SENSOR BLACK</v>
          </cell>
          <cell r="D900" t="str">
            <v>BUMPER-M1</v>
          </cell>
          <cell r="E900">
            <v>30</v>
          </cell>
          <cell r="F900" t="str">
            <v>CEV</v>
          </cell>
          <cell r="G900" t="str">
            <v>0CXPAPEL</v>
          </cell>
          <cell r="H900" t="str">
            <v>BUMPER</v>
          </cell>
          <cell r="J900">
            <v>2</v>
          </cell>
          <cell r="K900" t="str">
            <v xml:space="preserve">BOSCH </v>
          </cell>
          <cell r="L900" t="str">
            <v>KK</v>
          </cell>
        </row>
        <row r="901">
          <cell r="A901">
            <v>940</v>
          </cell>
          <cell r="B901" t="str">
            <v>52019546</v>
          </cell>
          <cell r="C901" t="str">
            <v>SENSOR BRANCO</v>
          </cell>
          <cell r="D901" t="str">
            <v>BUMPER-M1</v>
          </cell>
          <cell r="E901">
            <v>30</v>
          </cell>
          <cell r="F901" t="str">
            <v>CEV</v>
          </cell>
          <cell r="G901" t="str">
            <v>0CXPAPEL</v>
          </cell>
          <cell r="H901" t="str">
            <v>BUMPER</v>
          </cell>
          <cell r="J901">
            <v>2</v>
          </cell>
          <cell r="K901" t="str">
            <v xml:space="preserve">BOSCH </v>
          </cell>
          <cell r="L901" t="str">
            <v>KK</v>
          </cell>
        </row>
        <row r="902">
          <cell r="A902">
            <v>941</v>
          </cell>
          <cell r="B902" t="str">
            <v>52047304</v>
          </cell>
          <cell r="C902" t="str">
            <v xml:space="preserve">MOLDURA </v>
          </cell>
          <cell r="D902" t="str">
            <v>BUMPER-M1</v>
          </cell>
          <cell r="E902">
            <v>240</v>
          </cell>
          <cell r="F902" t="str">
            <v>CEV</v>
          </cell>
          <cell r="G902" t="str">
            <v>00002004</v>
          </cell>
          <cell r="H902" t="str">
            <v>BUMPER</v>
          </cell>
          <cell r="J902">
            <v>2</v>
          </cell>
          <cell r="K902" t="str">
            <v>PELZER</v>
          </cell>
          <cell r="L902" t="str">
            <v>KK</v>
          </cell>
        </row>
        <row r="903">
          <cell r="A903">
            <v>942</v>
          </cell>
          <cell r="B903" t="str">
            <v>52047303</v>
          </cell>
          <cell r="C903" t="str">
            <v>MOLDURA</v>
          </cell>
          <cell r="D903" t="str">
            <v>BUMPER-M1</v>
          </cell>
          <cell r="E903">
            <v>240</v>
          </cell>
          <cell r="F903" t="str">
            <v>CEV</v>
          </cell>
          <cell r="G903" t="str">
            <v>00002004</v>
          </cell>
          <cell r="H903" t="str">
            <v>BUMPER</v>
          </cell>
          <cell r="J903">
            <v>2</v>
          </cell>
          <cell r="K903" t="str">
            <v>PELZER</v>
          </cell>
          <cell r="L903" t="str">
            <v>KK</v>
          </cell>
        </row>
        <row r="904">
          <cell r="A904">
            <v>943</v>
          </cell>
          <cell r="B904" t="str">
            <v>52037795</v>
          </cell>
          <cell r="C904" t="str">
            <v>SOMBRANCELHA CROMADA</v>
          </cell>
          <cell r="D904" t="str">
            <v>BUMPER-M1</v>
          </cell>
          <cell r="E904">
            <v>90</v>
          </cell>
          <cell r="F904" t="str">
            <v>CEV</v>
          </cell>
          <cell r="G904" t="str">
            <v>00002001</v>
          </cell>
          <cell r="H904" t="str">
            <v>BUMPER</v>
          </cell>
          <cell r="J904">
            <v>3</v>
          </cell>
          <cell r="K904" t="str">
            <v xml:space="preserve"> JIAXING MINH</v>
          </cell>
          <cell r="L904" t="str">
            <v>KK</v>
          </cell>
        </row>
        <row r="905">
          <cell r="A905">
            <v>944</v>
          </cell>
          <cell r="B905" t="str">
            <v>52037793</v>
          </cell>
          <cell r="C905" t="str">
            <v>SOMBRANCELHA CROMADA</v>
          </cell>
          <cell r="D905" t="str">
            <v>BUMPER-M1</v>
          </cell>
          <cell r="E905">
            <v>90</v>
          </cell>
          <cell r="F905" t="str">
            <v>CEV</v>
          </cell>
          <cell r="G905" t="str">
            <v>00002004</v>
          </cell>
          <cell r="H905" t="str">
            <v>BUMPER</v>
          </cell>
          <cell r="J905">
            <v>3</v>
          </cell>
          <cell r="K905" t="str">
            <v xml:space="preserve"> JIAXING MINH</v>
          </cell>
          <cell r="L905" t="str">
            <v>KK</v>
          </cell>
        </row>
        <row r="906">
          <cell r="A906">
            <v>945</v>
          </cell>
          <cell r="B906" t="str">
            <v>25775833</v>
          </cell>
          <cell r="C906" t="str">
            <v>SENSOR</v>
          </cell>
          <cell r="D906" t="str">
            <v>BUMPER-M1</v>
          </cell>
          <cell r="E906">
            <v>480</v>
          </cell>
          <cell r="F906" t="str">
            <v>CEV</v>
          </cell>
          <cell r="G906" t="str">
            <v>0CXPAPEL</v>
          </cell>
          <cell r="H906" t="str">
            <v>BUMPER</v>
          </cell>
          <cell r="J906">
            <v>2</v>
          </cell>
          <cell r="K906" t="str">
            <v xml:space="preserve"> EMERSON ELEC</v>
          </cell>
          <cell r="L906" t="str">
            <v>KK</v>
          </cell>
        </row>
        <row r="907">
          <cell r="A907">
            <v>946</v>
          </cell>
          <cell r="B907" t="str">
            <v>52021297</v>
          </cell>
          <cell r="C907" t="str">
            <v>CHICOTE TRASEIRO ONIX</v>
          </cell>
          <cell r="D907" t="str">
            <v>SPS-C-30111</v>
          </cell>
          <cell r="E907">
            <v>20</v>
          </cell>
          <cell r="F907" t="str">
            <v>CEV</v>
          </cell>
          <cell r="G907" t="str">
            <v>00002004</v>
          </cell>
          <cell r="H907" t="str">
            <v>SPS</v>
          </cell>
          <cell r="I907" t="str">
            <v>M03</v>
          </cell>
          <cell r="J907">
            <v>3</v>
          </cell>
          <cell r="K907" t="str">
            <v>LEAR DO BRASIL</v>
          </cell>
          <cell r="L907" t="str">
            <v>G1</v>
          </cell>
        </row>
        <row r="908">
          <cell r="A908">
            <v>947</v>
          </cell>
          <cell r="B908" t="str">
            <v>52021298</v>
          </cell>
          <cell r="C908" t="str">
            <v>CHICOTE TRASEIRO ONIX</v>
          </cell>
          <cell r="D908" t="str">
            <v>SPS-PM-M3</v>
          </cell>
          <cell r="E908">
            <v>40</v>
          </cell>
          <cell r="F908" t="str">
            <v>CEV</v>
          </cell>
          <cell r="G908" t="str">
            <v>00002004</v>
          </cell>
          <cell r="H908" t="str">
            <v>23.A.1</v>
          </cell>
          <cell r="I908" t="str">
            <v>M03</v>
          </cell>
          <cell r="J908">
            <v>7</v>
          </cell>
          <cell r="K908" t="str">
            <v>LEAR DO BRASIL</v>
          </cell>
          <cell r="L908" t="str">
            <v>G1</v>
          </cell>
        </row>
        <row r="909">
          <cell r="A909">
            <v>948</v>
          </cell>
          <cell r="B909" t="str">
            <v>52030531</v>
          </cell>
          <cell r="C909" t="str">
            <v>CHICOTE TRASEIRO ONIX</v>
          </cell>
          <cell r="D909" t="str">
            <v>SPS-C-30111</v>
          </cell>
          <cell r="E909">
            <v>20</v>
          </cell>
          <cell r="F909" t="str">
            <v>CEV</v>
          </cell>
          <cell r="G909" t="str">
            <v>00002004</v>
          </cell>
          <cell r="H909" t="str">
            <v>SPS</v>
          </cell>
          <cell r="I909" t="str">
            <v>M03</v>
          </cell>
          <cell r="J909">
            <v>3</v>
          </cell>
          <cell r="K909" t="str">
            <v>LEAR DO BRASIL</v>
          </cell>
          <cell r="L909" t="str">
            <v>G1</v>
          </cell>
        </row>
        <row r="910">
          <cell r="A910">
            <v>949</v>
          </cell>
          <cell r="B910" t="str">
            <v>52030532</v>
          </cell>
          <cell r="C910" t="str">
            <v>CHICOTE TRASEIRO ONIX</v>
          </cell>
          <cell r="D910" t="str">
            <v>SPS-C-30111</v>
          </cell>
          <cell r="E910">
            <v>20</v>
          </cell>
          <cell r="F910" t="str">
            <v>CEV</v>
          </cell>
          <cell r="G910" t="str">
            <v>00002004</v>
          </cell>
          <cell r="H910" t="str">
            <v>SPS</v>
          </cell>
          <cell r="I910" t="str">
            <v>M03</v>
          </cell>
          <cell r="J910">
            <v>3</v>
          </cell>
          <cell r="K910" t="str">
            <v>LEAR DO BRASIL</v>
          </cell>
          <cell r="L910" t="str">
            <v>G1</v>
          </cell>
        </row>
        <row r="911">
          <cell r="A911">
            <v>950</v>
          </cell>
          <cell r="B911" t="str">
            <v>94756931</v>
          </cell>
          <cell r="C911" t="str">
            <v>CHICOTE TRASEIRO ONIX</v>
          </cell>
          <cell r="D911" t="str">
            <v>SPS-B-30108</v>
          </cell>
          <cell r="E911">
            <v>20</v>
          </cell>
          <cell r="F911" t="str">
            <v>CEV</v>
          </cell>
          <cell r="G911" t="str">
            <v>00002004</v>
          </cell>
          <cell r="H911" t="str">
            <v>SPS</v>
          </cell>
          <cell r="I911" t="str">
            <v>M03</v>
          </cell>
          <cell r="J911">
            <v>3</v>
          </cell>
          <cell r="K911" t="str">
            <v>LEAR DO BRASIL</v>
          </cell>
          <cell r="L911" t="str">
            <v>G1</v>
          </cell>
        </row>
        <row r="912">
          <cell r="A912">
            <v>951</v>
          </cell>
          <cell r="B912" t="str">
            <v>94756932</v>
          </cell>
          <cell r="C912" t="str">
            <v>CHICOTE TRASEIRO ONIX</v>
          </cell>
          <cell r="D912" t="str">
            <v>SPS-</v>
          </cell>
          <cell r="E912">
            <v>20</v>
          </cell>
          <cell r="F912" t="str">
            <v>CEV</v>
          </cell>
          <cell r="G912" t="str">
            <v>00002004</v>
          </cell>
          <cell r="H912" t="str">
            <v>SPS</v>
          </cell>
          <cell r="I912" t="str">
            <v>M03</v>
          </cell>
          <cell r="J912">
            <v>3</v>
          </cell>
          <cell r="K912" t="str">
            <v>LEAR DO BRASIL</v>
          </cell>
          <cell r="L912" t="str">
            <v>G1</v>
          </cell>
        </row>
        <row r="913">
          <cell r="A913">
            <v>952</v>
          </cell>
          <cell r="B913" t="str">
            <v>94756933</v>
          </cell>
          <cell r="C913" t="str">
            <v>CHICOTE TRASEIRO ONIX</v>
          </cell>
          <cell r="D913" t="str">
            <v>SPS-B-30108</v>
          </cell>
          <cell r="E913">
            <v>20</v>
          </cell>
          <cell r="F913" t="str">
            <v>CEV</v>
          </cell>
          <cell r="G913" t="str">
            <v>00002004</v>
          </cell>
          <cell r="H913" t="str">
            <v>16.A.1</v>
          </cell>
          <cell r="I913" t="str">
            <v>M03</v>
          </cell>
          <cell r="J913">
            <v>3</v>
          </cell>
          <cell r="K913" t="str">
            <v>LEAR DO BRASIL</v>
          </cell>
          <cell r="L913" t="str">
            <v>G1</v>
          </cell>
        </row>
        <row r="914">
          <cell r="A914">
            <v>953</v>
          </cell>
          <cell r="B914" t="str">
            <v>94756934</v>
          </cell>
          <cell r="C914" t="str">
            <v>CHICOTE TRASEIRO ONIX</v>
          </cell>
          <cell r="D914" t="str">
            <v>SPS-</v>
          </cell>
          <cell r="E914">
            <v>20</v>
          </cell>
          <cell r="F914" t="str">
            <v>CEV</v>
          </cell>
          <cell r="G914" t="str">
            <v>00002004</v>
          </cell>
          <cell r="H914" t="str">
            <v>SPS</v>
          </cell>
          <cell r="I914" t="str">
            <v>M03</v>
          </cell>
          <cell r="J914">
            <v>3</v>
          </cell>
          <cell r="K914" t="str">
            <v>LEAR DO BRASIL</v>
          </cell>
          <cell r="L914" t="str">
            <v>G1</v>
          </cell>
        </row>
        <row r="915">
          <cell r="A915">
            <v>954</v>
          </cell>
          <cell r="B915" t="str">
            <v>52018114</v>
          </cell>
          <cell r="C915" t="str">
            <v>CHAVE ELETRICA HB SEDAN</v>
          </cell>
          <cell r="D915" t="str">
            <v>MINOMI-M3</v>
          </cell>
          <cell r="E915">
            <v>18</v>
          </cell>
          <cell r="F915" t="str">
            <v>CEV</v>
          </cell>
          <cell r="G915" t="str">
            <v>0CXPAPEL</v>
          </cell>
          <cell r="H915" t="str">
            <v>TRIM 2</v>
          </cell>
          <cell r="I915" t="str">
            <v>M03</v>
          </cell>
          <cell r="J915">
            <v>4</v>
          </cell>
          <cell r="K915" t="str">
            <v>HUFF DO BRAS</v>
          </cell>
          <cell r="L915" t="str">
            <v>G1</v>
          </cell>
        </row>
        <row r="916">
          <cell r="A916">
            <v>955</v>
          </cell>
          <cell r="B916" t="str">
            <v>94774948</v>
          </cell>
          <cell r="C916" t="str">
            <v>PF FIX BATERIA</v>
          </cell>
          <cell r="D916" t="str">
            <v>25524E-M1</v>
          </cell>
          <cell r="E916">
            <v>300</v>
          </cell>
          <cell r="F916" t="str">
            <v>CEV</v>
          </cell>
          <cell r="G916" t="str">
            <v>00002001</v>
          </cell>
          <cell r="H916" t="str">
            <v>L.FINAL</v>
          </cell>
          <cell r="J916">
            <v>2</v>
          </cell>
          <cell r="K916" t="str">
            <v>ILLINOIS TOO</v>
          </cell>
          <cell r="L916" t="str">
            <v>G1</v>
          </cell>
        </row>
        <row r="917">
          <cell r="A917">
            <v>956</v>
          </cell>
          <cell r="B917" t="str">
            <v>94762461</v>
          </cell>
          <cell r="C917" t="str">
            <v>PNL ACAB INTERNO PARALAMA</v>
          </cell>
          <cell r="D917" t="str">
            <v>25524D-M1</v>
          </cell>
          <cell r="E917">
            <v>50</v>
          </cell>
          <cell r="F917" t="str">
            <v>CEV</v>
          </cell>
          <cell r="G917" t="str">
            <v>00002004</v>
          </cell>
          <cell r="H917" t="str">
            <v>L.FINAL</v>
          </cell>
          <cell r="J917">
            <v>3</v>
          </cell>
          <cell r="K917" t="str">
            <v>ELDORADO</v>
          </cell>
          <cell r="L917" t="str">
            <v>G1</v>
          </cell>
        </row>
        <row r="918">
          <cell r="A918">
            <v>957</v>
          </cell>
          <cell r="B918" t="str">
            <v>11589015</v>
          </cell>
          <cell r="C918" t="str">
            <v xml:space="preserve">PARAFUSO-CONSL ASS/D                                        </v>
          </cell>
          <cell r="D918" t="str">
            <v>19139D-M1</v>
          </cell>
          <cell r="E918">
            <v>1000</v>
          </cell>
          <cell r="F918" t="str">
            <v>CEV</v>
          </cell>
          <cell r="G918" t="str">
            <v>CX120806</v>
          </cell>
          <cell r="H918" t="str">
            <v>TRIM 3</v>
          </cell>
          <cell r="I918" t="str">
            <v>M01</v>
          </cell>
          <cell r="J918">
            <v>2</v>
          </cell>
          <cell r="K918" t="str">
            <v>ILLINOIS TOO</v>
          </cell>
          <cell r="L918" t="str">
            <v>G1</v>
          </cell>
        </row>
        <row r="919">
          <cell r="A919">
            <v>958</v>
          </cell>
          <cell r="B919" t="str">
            <v>11589016</v>
          </cell>
          <cell r="C919" t="str">
            <v xml:space="preserve">PARAFUSO-CONSL ASS/D                                        </v>
          </cell>
          <cell r="D919" t="str">
            <v>1913D-M3</v>
          </cell>
          <cell r="E919">
            <v>1001</v>
          </cell>
          <cell r="F919" t="str">
            <v>CEV</v>
          </cell>
          <cell r="G919" t="str">
            <v>CX120807</v>
          </cell>
          <cell r="H919" t="str">
            <v>TRIM 3</v>
          </cell>
          <cell r="I919" t="str">
            <v>M02</v>
          </cell>
          <cell r="J919">
            <v>3</v>
          </cell>
          <cell r="K919" t="str">
            <v>ILLINOIS TOO</v>
          </cell>
          <cell r="L919" t="str">
            <v>G2</v>
          </cell>
        </row>
        <row r="920">
          <cell r="A920">
            <v>959</v>
          </cell>
          <cell r="B920" t="str">
            <v>94760070</v>
          </cell>
          <cell r="C920" t="str">
            <v>BLACK-STICK DIANT LE</v>
          </cell>
          <cell r="D920" t="str">
            <v>PINTUR-M3</v>
          </cell>
          <cell r="E920">
            <v>800</v>
          </cell>
          <cell r="F920" t="str">
            <v>CEV</v>
          </cell>
          <cell r="G920" t="str">
            <v>0CXPAPEL</v>
          </cell>
          <cell r="H920" t="str">
            <v>PINTURA</v>
          </cell>
          <cell r="J920">
            <v>1</v>
          </cell>
          <cell r="K920" t="str">
            <v>INDIMENTAL</v>
          </cell>
          <cell r="L920" t="str">
            <v>G1</v>
          </cell>
        </row>
        <row r="921">
          <cell r="A921">
            <v>960</v>
          </cell>
          <cell r="B921" t="str">
            <v>94760071</v>
          </cell>
          <cell r="C921" t="str">
            <v>BLACK-STICK DIANT LD</v>
          </cell>
          <cell r="D921" t="str">
            <v>PINTUR-M3</v>
          </cell>
          <cell r="E921">
            <v>800</v>
          </cell>
          <cell r="F921" t="str">
            <v>CEV</v>
          </cell>
          <cell r="G921" t="str">
            <v>0CXPAPEL</v>
          </cell>
          <cell r="H921" t="str">
            <v>PINTURA</v>
          </cell>
          <cell r="J921">
            <v>1</v>
          </cell>
          <cell r="K921" t="str">
            <v>INDIMENTAL</v>
          </cell>
          <cell r="L921" t="str">
            <v>G1</v>
          </cell>
        </row>
        <row r="922">
          <cell r="A922">
            <v>961</v>
          </cell>
          <cell r="B922" t="str">
            <v>94760072</v>
          </cell>
          <cell r="C922" t="str">
            <v>BLACK-STICK TRAS LE</v>
          </cell>
          <cell r="D922" t="str">
            <v>PINTUR-M3</v>
          </cell>
          <cell r="E922">
            <v>800</v>
          </cell>
          <cell r="F922" t="str">
            <v>CEV</v>
          </cell>
          <cell r="G922" t="str">
            <v>0CXPAPEL</v>
          </cell>
          <cell r="H922" t="str">
            <v>PINTURA</v>
          </cell>
          <cell r="J922">
            <v>1</v>
          </cell>
          <cell r="K922" t="str">
            <v>INDIMENTAL</v>
          </cell>
          <cell r="L922" t="str">
            <v>G1</v>
          </cell>
        </row>
        <row r="923">
          <cell r="A923">
            <v>962</v>
          </cell>
          <cell r="B923" t="str">
            <v>94754514</v>
          </cell>
          <cell r="C923" t="str">
            <v>BLACK-STICK COL B LE</v>
          </cell>
          <cell r="D923" t="str">
            <v>PINTUR-M3</v>
          </cell>
          <cell r="E923">
            <v>800</v>
          </cell>
          <cell r="F923" t="str">
            <v>CEV</v>
          </cell>
          <cell r="G923" t="str">
            <v>0CXPAPEL</v>
          </cell>
          <cell r="H923" t="str">
            <v>PINTURA</v>
          </cell>
          <cell r="J923">
            <v>1</v>
          </cell>
          <cell r="K923" t="str">
            <v>INDIMENTAL</v>
          </cell>
          <cell r="L923" t="str">
            <v>G1</v>
          </cell>
        </row>
        <row r="924">
          <cell r="A924">
            <v>963</v>
          </cell>
          <cell r="B924" t="str">
            <v>94760073</v>
          </cell>
          <cell r="C924" t="str">
            <v>BLACK-STICK TRAS LD</v>
          </cell>
          <cell r="D924" t="str">
            <v>PINTUR-M3</v>
          </cell>
          <cell r="E924">
            <v>800</v>
          </cell>
          <cell r="F924" t="str">
            <v>CEV</v>
          </cell>
          <cell r="G924" t="str">
            <v>0CXPAPEL</v>
          </cell>
          <cell r="H924" t="str">
            <v>PINTURA</v>
          </cell>
          <cell r="J924">
            <v>1</v>
          </cell>
          <cell r="K924" t="str">
            <v>INDIMENTAL</v>
          </cell>
          <cell r="L924" t="str">
            <v>G1</v>
          </cell>
        </row>
        <row r="925">
          <cell r="A925">
            <v>964</v>
          </cell>
          <cell r="B925" t="str">
            <v>94754513</v>
          </cell>
          <cell r="C925" t="str">
            <v>BLACK-STICK COL B LD</v>
          </cell>
          <cell r="D925" t="str">
            <v>PINTUR-M3</v>
          </cell>
          <cell r="E925">
            <v>800</v>
          </cell>
          <cell r="F925" t="str">
            <v>CEV</v>
          </cell>
          <cell r="G925" t="str">
            <v>0CXPAPEL</v>
          </cell>
          <cell r="H925" t="str">
            <v>PINTURA</v>
          </cell>
          <cell r="J925">
            <v>1</v>
          </cell>
          <cell r="K925" t="str">
            <v>INDIMENTAL</v>
          </cell>
          <cell r="L925" t="str">
            <v>G1</v>
          </cell>
        </row>
        <row r="926">
          <cell r="A926">
            <v>965</v>
          </cell>
          <cell r="B926" t="str">
            <v>93299162</v>
          </cell>
          <cell r="C926" t="str">
            <v>PORCA DA BUZINA</v>
          </cell>
          <cell r="D926" t="str">
            <v>25218E-M1</v>
          </cell>
          <cell r="E926">
            <v>1200</v>
          </cell>
          <cell r="F926" t="str">
            <v>CEV</v>
          </cell>
          <cell r="G926" t="str">
            <v>00002001</v>
          </cell>
          <cell r="H926" t="str">
            <v>AEREA</v>
          </cell>
          <cell r="J926">
            <v>2</v>
          </cell>
          <cell r="K926" t="str">
            <v>PARASMO</v>
          </cell>
          <cell r="L926" t="str">
            <v>G1</v>
          </cell>
        </row>
        <row r="927">
          <cell r="A927">
            <v>966</v>
          </cell>
          <cell r="B927" t="str">
            <v>93299171</v>
          </cell>
          <cell r="C927" t="str">
            <v>PORCA-RESERV PART</v>
          </cell>
          <cell r="D927" t="str">
            <v>19135D-M2</v>
          </cell>
          <cell r="E927">
            <v>2500</v>
          </cell>
          <cell r="F927" t="str">
            <v>CEV</v>
          </cell>
          <cell r="G927" t="str">
            <v>0KLT3214</v>
          </cell>
          <cell r="H927" t="str">
            <v>TRIM 3</v>
          </cell>
          <cell r="I927" t="str">
            <v>M01</v>
          </cell>
          <cell r="J927">
            <v>2</v>
          </cell>
          <cell r="K927" t="str">
            <v>NEUMAYER TEK</v>
          </cell>
          <cell r="L927" t="str">
            <v>G1</v>
          </cell>
        </row>
        <row r="928">
          <cell r="A928">
            <v>967</v>
          </cell>
          <cell r="B928" t="str">
            <v>52048149</v>
          </cell>
          <cell r="C928" t="str">
            <v>FITA ADESIVA</v>
          </cell>
          <cell r="D928" t="str">
            <v>19155D-M1</v>
          </cell>
          <cell r="E928">
            <v>500</v>
          </cell>
          <cell r="F928" t="str">
            <v>CEV</v>
          </cell>
          <cell r="G928" t="str">
            <v>00002001</v>
          </cell>
          <cell r="H928" t="str">
            <v>TRIM3</v>
          </cell>
          <cell r="J928">
            <v>2</v>
          </cell>
          <cell r="K928" t="str">
            <v>3 M</v>
          </cell>
          <cell r="L928" t="str">
            <v>G1</v>
          </cell>
        </row>
        <row r="929">
          <cell r="A929">
            <v>968</v>
          </cell>
          <cell r="B929" t="str">
            <v>52048151</v>
          </cell>
          <cell r="C929" t="str">
            <v>FITA ADESIVA</v>
          </cell>
          <cell r="D929" t="str">
            <v>19155D-M1</v>
          </cell>
          <cell r="E929">
            <v>500</v>
          </cell>
          <cell r="F929" t="str">
            <v>CEV</v>
          </cell>
          <cell r="G929" t="str">
            <v>KLT2001</v>
          </cell>
          <cell r="H929" t="str">
            <v xml:space="preserve">TRIM 3 </v>
          </cell>
          <cell r="J929">
            <v>2</v>
          </cell>
          <cell r="K929" t="str">
            <v>3M</v>
          </cell>
          <cell r="L929" t="str">
            <v>G1</v>
          </cell>
        </row>
        <row r="930">
          <cell r="A930">
            <v>969</v>
          </cell>
          <cell r="B930" t="str">
            <v>11589289</v>
          </cell>
          <cell r="C930" t="str">
            <v>PUSH PIN DEFLETOR INFERIOR</v>
          </cell>
          <cell r="D930" t="str">
            <v>25209E-M1</v>
          </cell>
          <cell r="E930">
            <v>2400</v>
          </cell>
          <cell r="F930" t="str">
            <v>CEV</v>
          </cell>
          <cell r="G930" t="str">
            <v>0CXPAPEL</v>
          </cell>
          <cell r="H930" t="str">
            <v>AÉREA</v>
          </cell>
          <cell r="I930" t="str">
            <v>M01</v>
          </cell>
          <cell r="J930">
            <v>2</v>
          </cell>
          <cell r="K930" t="str">
            <v>TECNOPLAST</v>
          </cell>
          <cell r="L930" t="str">
            <v>G1</v>
          </cell>
        </row>
        <row r="931">
          <cell r="A931">
            <v>970</v>
          </cell>
          <cell r="B931" t="str">
            <v>94535659</v>
          </cell>
          <cell r="C931" t="str">
            <v>PLUG-RKR RR I</v>
          </cell>
          <cell r="D931" t="str">
            <v>25210D-M1</v>
          </cell>
          <cell r="E931">
            <v>2000</v>
          </cell>
          <cell r="F931" t="str">
            <v>CEV</v>
          </cell>
          <cell r="G931" t="str">
            <v>00002001</v>
          </cell>
          <cell r="H931" t="str">
            <v>AÉREA</v>
          </cell>
          <cell r="I931" t="str">
            <v>M01</v>
          </cell>
          <cell r="J931">
            <v>2</v>
          </cell>
          <cell r="K931" t="str">
            <v>DONG MYEONG</v>
          </cell>
          <cell r="L931" t="str">
            <v>G1</v>
          </cell>
        </row>
        <row r="932">
          <cell r="A932">
            <v>971</v>
          </cell>
          <cell r="B932" t="str">
            <v>52051605</v>
          </cell>
          <cell r="C932" t="str">
            <v>ANTI RUIDO ONIX</v>
          </cell>
          <cell r="D932" t="str">
            <v>15204-PIT</v>
          </cell>
          <cell r="E932">
            <v>16</v>
          </cell>
          <cell r="F932" t="str">
            <v>BRA</v>
          </cell>
          <cell r="G932" t="str">
            <v>00DOLLIE</v>
          </cell>
          <cell r="H932" t="str">
            <v>PINTURA</v>
          </cell>
          <cell r="I932" t="str">
            <v>M01</v>
          </cell>
          <cell r="J932">
            <v>15</v>
          </cell>
          <cell r="K932" t="str">
            <v>RIETER GRAVATAÍ</v>
          </cell>
          <cell r="L932" t="str">
            <v>G1</v>
          </cell>
        </row>
        <row r="933">
          <cell r="A933">
            <v>972</v>
          </cell>
          <cell r="B933" t="str">
            <v>9132667</v>
          </cell>
          <cell r="C933" t="str">
            <v>POP RIVET</v>
          </cell>
          <cell r="D933" t="str">
            <v>19139D-M1</v>
          </cell>
          <cell r="E933">
            <v>1000</v>
          </cell>
          <cell r="F933" t="str">
            <v>CEV</v>
          </cell>
          <cell r="G933" t="str">
            <v>00002001</v>
          </cell>
          <cell r="H933" t="str">
            <v>TRIM 3</v>
          </cell>
          <cell r="I933" t="str">
            <v>M01</v>
          </cell>
          <cell r="J933">
            <v>2</v>
          </cell>
        </row>
        <row r="934">
          <cell r="A934">
            <v>973</v>
          </cell>
          <cell r="B934" t="str">
            <v>24417149</v>
          </cell>
          <cell r="C934" t="str">
            <v>PRESILHA VALV SOLEN</v>
          </cell>
          <cell r="D934" t="str">
            <v>25512D-M2</v>
          </cell>
          <cell r="E934">
            <v>300</v>
          </cell>
          <cell r="F934" t="str">
            <v>CEV</v>
          </cell>
          <cell r="G934" t="str">
            <v>00002001</v>
          </cell>
          <cell r="H934" t="str">
            <v>MEC BAIXA</v>
          </cell>
          <cell r="I934" t="str">
            <v>M01</v>
          </cell>
          <cell r="J934">
            <v>3</v>
          </cell>
        </row>
        <row r="935">
          <cell r="A935">
            <v>974</v>
          </cell>
          <cell r="B935" t="str">
            <v>93300404</v>
          </cell>
          <cell r="C935" t="str">
            <v>SUPORTE DO CONSOLE</v>
          </cell>
          <cell r="D935" t="str">
            <v>19137D-M1</v>
          </cell>
          <cell r="E935">
            <v>90</v>
          </cell>
          <cell r="F935" t="str">
            <v>GES</v>
          </cell>
          <cell r="G935" t="str">
            <v>00002002</v>
          </cell>
          <cell r="H935" t="str">
            <v>TRIM 3</v>
          </cell>
          <cell r="I935" t="str">
            <v>M01</v>
          </cell>
          <cell r="J935">
            <v>4</v>
          </cell>
          <cell r="K935" t="str">
            <v>GESTAMP</v>
          </cell>
          <cell r="L935" t="str">
            <v>G1</v>
          </cell>
        </row>
        <row r="936">
          <cell r="A936">
            <v>975</v>
          </cell>
          <cell r="B936" t="str">
            <v>25185838</v>
          </cell>
          <cell r="C936" t="str">
            <v>TUBULAÇÃO EMBREAGEM</v>
          </cell>
          <cell r="D936" t="str">
            <v>19135E</v>
          </cell>
          <cell r="E936">
            <v>40</v>
          </cell>
          <cell r="F936" t="str">
            <v>CEV</v>
          </cell>
          <cell r="G936" t="str">
            <v>00002004</v>
          </cell>
          <cell r="H936" t="str">
            <v>TRIM 3</v>
          </cell>
          <cell r="J936">
            <v>3</v>
          </cell>
          <cell r="K936" t="str">
            <v>FTE INDUSTRI</v>
          </cell>
          <cell r="L936" t="str">
            <v>G1</v>
          </cell>
        </row>
        <row r="937">
          <cell r="A937">
            <v>976</v>
          </cell>
          <cell r="B937" t="str">
            <v>93386012</v>
          </cell>
          <cell r="C937" t="str">
            <v>ETIQ PARTIDA FRIO</v>
          </cell>
          <cell r="D937" t="str">
            <v>25531D-M1</v>
          </cell>
          <cell r="E937">
            <v>3000</v>
          </cell>
          <cell r="F937" t="str">
            <v>CEV</v>
          </cell>
          <cell r="G937" t="str">
            <v>0CXPAPEL</v>
          </cell>
          <cell r="H937" t="str">
            <v>L.FINAL</v>
          </cell>
          <cell r="J937">
            <v>2</v>
          </cell>
          <cell r="K937" t="str">
            <v>AVERY DENNIS</v>
          </cell>
          <cell r="L937" t="str">
            <v>G1</v>
          </cell>
        </row>
        <row r="938">
          <cell r="A938">
            <v>977</v>
          </cell>
          <cell r="B938" t="str">
            <v>13575635</v>
          </cell>
          <cell r="C938" t="str">
            <v>ETIQUETA CNPJ</v>
          </cell>
          <cell r="D938" t="str">
            <v>19154D-M1</v>
          </cell>
          <cell r="E938">
            <v>1600</v>
          </cell>
          <cell r="F938" t="str">
            <v>CEV</v>
          </cell>
          <cell r="G938" t="str">
            <v>00002001</v>
          </cell>
          <cell r="H938" t="str">
            <v>TRIM 3</v>
          </cell>
          <cell r="I938" t="str">
            <v>M02</v>
          </cell>
          <cell r="J938">
            <v>2</v>
          </cell>
          <cell r="K938" t="str">
            <v>AVERY DENNIS</v>
          </cell>
          <cell r="L938" t="str">
            <v>G1</v>
          </cell>
        </row>
        <row r="939">
          <cell r="A939">
            <v>978</v>
          </cell>
          <cell r="B939" t="str">
            <v>96943591</v>
          </cell>
          <cell r="C939" t="str">
            <v>SUPORTE MCC</v>
          </cell>
          <cell r="D939" t="str">
            <v>SPS-D-30114</v>
          </cell>
          <cell r="E939">
            <v>40</v>
          </cell>
          <cell r="F939" t="str">
            <v>CEV</v>
          </cell>
          <cell r="G939" t="str">
            <v>0CXPAPEL</v>
          </cell>
          <cell r="H939" t="str">
            <v>SPS</v>
          </cell>
          <cell r="I939" t="str">
            <v>M03</v>
          </cell>
          <cell r="J939">
            <v>3</v>
          </cell>
          <cell r="K939" t="str">
            <v>CHUNIL ENGIN</v>
          </cell>
          <cell r="L939" t="str">
            <v>G1</v>
          </cell>
        </row>
        <row r="940">
          <cell r="A940">
            <v>979</v>
          </cell>
          <cell r="B940" t="str">
            <v>95920465</v>
          </cell>
          <cell r="C940" t="str">
            <v xml:space="preserve">ISOLADOR-F/AR                                               </v>
          </cell>
          <cell r="D940" t="str">
            <v>25507D-M1</v>
          </cell>
          <cell r="E940">
            <v>80</v>
          </cell>
          <cell r="F940" t="str">
            <v>CEV</v>
          </cell>
          <cell r="G940" t="str">
            <v>00002001</v>
          </cell>
          <cell r="H940" t="str">
            <v>MEC BAIXA</v>
          </cell>
          <cell r="I940" t="str">
            <v>M01</v>
          </cell>
          <cell r="J940">
            <v>3</v>
          </cell>
          <cell r="K940" t="str">
            <v>PRODUFLEX</v>
          </cell>
          <cell r="L940" t="str">
            <v>G1</v>
          </cell>
        </row>
        <row r="941">
          <cell r="A941">
            <v>980</v>
          </cell>
          <cell r="B941" t="str">
            <v>13575155</v>
          </cell>
          <cell r="C941" t="str">
            <v xml:space="preserve">ETIQUETA MATERIAL-BULK
</v>
          </cell>
          <cell r="D941" t="str">
            <v>19118E-M2</v>
          </cell>
          <cell r="E941">
            <v>1600</v>
          </cell>
          <cell r="F941" t="str">
            <v>CEV</v>
          </cell>
          <cell r="G941" t="str">
            <v>00002001</v>
          </cell>
          <cell r="H941" t="str">
            <v>TRIM 2</v>
          </cell>
          <cell r="I941" t="str">
            <v>M02</v>
          </cell>
          <cell r="J941">
            <v>2</v>
          </cell>
          <cell r="K941" t="str">
            <v>AVERY DENNIS</v>
          </cell>
          <cell r="L941" t="str">
            <v>G1</v>
          </cell>
        </row>
        <row r="942">
          <cell r="A942">
            <v>981</v>
          </cell>
          <cell r="B942" t="str">
            <v>11517665</v>
          </cell>
          <cell r="C942" t="str">
            <v>PORCA FIX RESERV ONIX</v>
          </cell>
          <cell r="D942" t="str">
            <v>25204E-M1</v>
          </cell>
          <cell r="E942">
            <v>2000</v>
          </cell>
          <cell r="F942" t="str">
            <v>CEV</v>
          </cell>
          <cell r="G942" t="str">
            <v>00002001</v>
          </cell>
          <cell r="H942" t="str">
            <v>AÉREA</v>
          </cell>
          <cell r="I942" t="str">
            <v>M02</v>
          </cell>
          <cell r="J942">
            <v>3</v>
          </cell>
          <cell r="K942" t="str">
            <v>INFASCO NUT</v>
          </cell>
          <cell r="L942" t="str">
            <v>G1</v>
          </cell>
        </row>
        <row r="943">
          <cell r="A943">
            <v>982</v>
          </cell>
          <cell r="B943" t="str">
            <v>24433064</v>
          </cell>
          <cell r="C943" t="str">
            <v>PRESILHA TUB ABS</v>
          </cell>
          <cell r="D943" t="str">
            <v>SEQ-M1</v>
          </cell>
          <cell r="E943">
            <v>1200</v>
          </cell>
          <cell r="F943" t="str">
            <v>CEV</v>
          </cell>
          <cell r="G943" t="str">
            <v>0CXPAPEL</v>
          </cell>
          <cell r="H943" t="str">
            <v>CEV</v>
          </cell>
          <cell r="I943" t="str">
            <v>M01</v>
          </cell>
          <cell r="J943">
            <v>2</v>
          </cell>
          <cell r="K943" t="str">
            <v>A RAYMOND GM</v>
          </cell>
          <cell r="L943" t="str">
            <v>G1</v>
          </cell>
        </row>
        <row r="944">
          <cell r="A944">
            <v>983</v>
          </cell>
          <cell r="B944" t="str">
            <v>52049131</v>
          </cell>
          <cell r="C944" t="str">
            <v>PORTINHOLA ONIX HATCH</v>
          </cell>
          <cell r="D944" t="str">
            <v>PINTUR-M3</v>
          </cell>
          <cell r="E944">
            <v>50</v>
          </cell>
          <cell r="F944" t="str">
            <v>CEV</v>
          </cell>
          <cell r="G944" t="str">
            <v>00002007</v>
          </cell>
          <cell r="H944" t="str">
            <v>PINTURA</v>
          </cell>
          <cell r="I944" t="str">
            <v>M03</v>
          </cell>
          <cell r="J944">
            <v>2</v>
          </cell>
          <cell r="K944" t="str">
            <v>PELZER</v>
          </cell>
          <cell r="L944" t="str">
            <v>G1</v>
          </cell>
        </row>
        <row r="945">
          <cell r="A945">
            <v>984</v>
          </cell>
          <cell r="B945" t="str">
            <v>52049134</v>
          </cell>
          <cell r="C945" t="str">
            <v>PORTINHOLA ONIX SEDAN</v>
          </cell>
          <cell r="D945" t="str">
            <v>PINTUR-M3</v>
          </cell>
          <cell r="E945">
            <v>50</v>
          </cell>
          <cell r="F945" t="str">
            <v>CEV</v>
          </cell>
          <cell r="G945" t="str">
            <v>00002007</v>
          </cell>
          <cell r="H945" t="str">
            <v>PINTURA</v>
          </cell>
          <cell r="I945" t="str">
            <v>M03</v>
          </cell>
          <cell r="J945">
            <v>2</v>
          </cell>
          <cell r="K945" t="str">
            <v>PELZER</v>
          </cell>
          <cell r="L945" t="str">
            <v>G1</v>
          </cell>
        </row>
        <row r="946">
          <cell r="A946">
            <v>985</v>
          </cell>
          <cell r="B946" t="str">
            <v>52057901</v>
          </cell>
          <cell r="C946" t="str">
            <v>MANUAL NG</v>
          </cell>
          <cell r="D946" t="str">
            <v>25515D-M1</v>
          </cell>
          <cell r="E946">
            <v>40</v>
          </cell>
          <cell r="F946" t="str">
            <v>CEV</v>
          </cell>
          <cell r="G946" t="str">
            <v>00002004</v>
          </cell>
          <cell r="H946" t="str">
            <v>MEC BAIXA</v>
          </cell>
          <cell r="I946" t="str">
            <v>M01</v>
          </cell>
          <cell r="J946">
            <v>3</v>
          </cell>
          <cell r="K946" t="str">
            <v>PANCROM INDU</v>
          </cell>
          <cell r="L946" t="str">
            <v>G1</v>
          </cell>
        </row>
        <row r="947">
          <cell r="A947">
            <v>986</v>
          </cell>
          <cell r="B947" t="str">
            <v>11588713</v>
          </cell>
          <cell r="C947" t="str">
            <v>PF MOTOR</v>
          </cell>
          <cell r="D947" t="str">
            <v>25501D-M1</v>
          </cell>
          <cell r="E947">
            <v>1200</v>
          </cell>
          <cell r="F947" t="str">
            <v>CEV</v>
          </cell>
          <cell r="G947" t="str">
            <v>00002001</v>
          </cell>
          <cell r="H947" t="str">
            <v>MEC BAIXA</v>
          </cell>
          <cell r="I947" t="str">
            <v>M01</v>
          </cell>
          <cell r="J947">
            <v>2</v>
          </cell>
          <cell r="K947" t="str">
            <v>METALAC</v>
          </cell>
          <cell r="L947" t="str">
            <v>G1</v>
          </cell>
        </row>
        <row r="948">
          <cell r="A948">
            <v>987</v>
          </cell>
          <cell r="B948" t="str">
            <v>13503251</v>
          </cell>
          <cell r="C948" t="str">
            <v>BATENTE PORTA</v>
          </cell>
          <cell r="D948" t="str">
            <v>19153D-M1</v>
          </cell>
          <cell r="E948">
            <v>100</v>
          </cell>
          <cell r="F948" t="str">
            <v>CEV</v>
          </cell>
          <cell r="G948" t="str">
            <v>00002002</v>
          </cell>
          <cell r="H948" t="str">
            <v>PORTA PALET</v>
          </cell>
          <cell r="I948" t="str">
            <v>M01</v>
          </cell>
          <cell r="J948">
            <v>3</v>
          </cell>
          <cell r="K948" t="str">
            <v>KDS CO LTDA</v>
          </cell>
          <cell r="L948" t="str">
            <v>G1</v>
          </cell>
        </row>
        <row r="949">
          <cell r="A949">
            <v>988</v>
          </cell>
          <cell r="B949" t="str">
            <v>11518445</v>
          </cell>
          <cell r="C949" t="str">
            <v xml:space="preserve">PF PRCSR FECH PTA/LAT DIANT                           </v>
          </cell>
          <cell r="D949" t="str">
            <v>19153D-M1</v>
          </cell>
          <cell r="E949">
            <v>1050</v>
          </cell>
          <cell r="F949" t="str">
            <v>CEV</v>
          </cell>
          <cell r="G949" t="str">
            <v>00002001</v>
          </cell>
          <cell r="H949" t="str">
            <v>TRIM 3</v>
          </cell>
          <cell r="I949" t="str">
            <v>M01</v>
          </cell>
          <cell r="J949">
            <v>2</v>
          </cell>
          <cell r="K949" t="str">
            <v>MNP CORP</v>
          </cell>
          <cell r="L949" t="str">
            <v>G1</v>
          </cell>
        </row>
        <row r="950">
          <cell r="A950">
            <v>990</v>
          </cell>
          <cell r="B950" t="str">
            <v>13428825</v>
          </cell>
          <cell r="C950" t="str">
            <v>MÓD. SENSOR ESTAC. SEDAN</v>
          </cell>
          <cell r="D950" t="str">
            <v>SPS-PM-M3</v>
          </cell>
          <cell r="E950">
            <v>20</v>
          </cell>
          <cell r="F950" t="str">
            <v>CEV</v>
          </cell>
          <cell r="G950" t="str">
            <v>00002002</v>
          </cell>
          <cell r="H950" t="str">
            <v>SPS</v>
          </cell>
          <cell r="I950" t="str">
            <v>M03</v>
          </cell>
          <cell r="J950">
            <v>2</v>
          </cell>
          <cell r="K950" t="str">
            <v>BOSCH, ROBER</v>
          </cell>
          <cell r="L950" t="str">
            <v>G1</v>
          </cell>
        </row>
        <row r="951">
          <cell r="A951">
            <v>991</v>
          </cell>
          <cell r="B951" t="str">
            <v>52059424</v>
          </cell>
          <cell r="C951" t="str">
            <v>BRAKE LIGHT ONIX SEDAN</v>
          </cell>
          <cell r="D951" t="str">
            <v>SPS-C-30112</v>
          </cell>
          <cell r="E951">
            <v>20</v>
          </cell>
          <cell r="F951" t="str">
            <v>CEV</v>
          </cell>
          <cell r="G951" t="str">
            <v>00002004</v>
          </cell>
          <cell r="H951" t="str">
            <v>SPS</v>
          </cell>
          <cell r="I951" t="str">
            <v>M03</v>
          </cell>
          <cell r="J951">
            <v>2</v>
          </cell>
          <cell r="K951" t="str">
            <v>ARTEB</v>
          </cell>
          <cell r="L951" t="str">
            <v>G1</v>
          </cell>
        </row>
        <row r="952">
          <cell r="A952">
            <v>992</v>
          </cell>
          <cell r="B952" t="str">
            <v>94760047</v>
          </cell>
          <cell r="C952" t="str">
            <v>CABO ABERTURA TPA COFRE</v>
          </cell>
          <cell r="D952" t="str">
            <v>SPS-C-30112</v>
          </cell>
          <cell r="E952">
            <v>60</v>
          </cell>
          <cell r="F952" t="str">
            <v>CEV</v>
          </cell>
          <cell r="G952" t="str">
            <v>0CXPAPEL</v>
          </cell>
          <cell r="H952" t="str">
            <v>8.A.1</v>
          </cell>
          <cell r="I952" t="str">
            <v>M03</v>
          </cell>
          <cell r="J952">
            <v>3</v>
          </cell>
          <cell r="K952" t="str">
            <v>QINGDAO DAED</v>
          </cell>
          <cell r="L952" t="str">
            <v>G1</v>
          </cell>
        </row>
        <row r="953">
          <cell r="A953">
            <v>993</v>
          </cell>
          <cell r="B953">
            <v>13575635</v>
          </cell>
          <cell r="C953" t="str">
            <v>ETIQUETA CNPJ</v>
          </cell>
          <cell r="D953" t="str">
            <v>19155D-M1</v>
          </cell>
          <cell r="E953">
            <v>1600</v>
          </cell>
          <cell r="F953" t="str">
            <v>CEV</v>
          </cell>
          <cell r="G953" t="str">
            <v>00002001</v>
          </cell>
          <cell r="H953" t="str">
            <v>TRIM 2</v>
          </cell>
          <cell r="I953" t="str">
            <v>M02</v>
          </cell>
          <cell r="J953">
            <v>2</v>
          </cell>
          <cell r="K953" t="str">
            <v>AVERY DENNIS</v>
          </cell>
          <cell r="L953" t="str">
            <v>G1</v>
          </cell>
        </row>
        <row r="954">
          <cell r="A954">
            <v>994</v>
          </cell>
          <cell r="B954">
            <v>11516077</v>
          </cell>
          <cell r="C954" t="str">
            <v>PORCA JUNTA ESFÉRICA</v>
          </cell>
          <cell r="D954" t="str">
            <v>25214D-M1</v>
          </cell>
          <cell r="E954">
            <v>600</v>
          </cell>
          <cell r="F954" t="str">
            <v>CEV</v>
          </cell>
          <cell r="G954" t="str">
            <v>00002001</v>
          </cell>
          <cell r="H954" t="str">
            <v>AÉREA</v>
          </cell>
          <cell r="I954" t="str">
            <v>M01</v>
          </cell>
          <cell r="J954">
            <v>2</v>
          </cell>
          <cell r="K954" t="str">
            <v>PARASMO</v>
          </cell>
          <cell r="L954" t="str">
            <v>G1</v>
          </cell>
        </row>
        <row r="955">
          <cell r="A955">
            <v>995</v>
          </cell>
          <cell r="B955" t="str">
            <v>52034711</v>
          </cell>
          <cell r="C955" t="str">
            <v>ARRUELA SUSPENSÃO DIANT</v>
          </cell>
          <cell r="D955" t="str">
            <v>25209D-M1</v>
          </cell>
          <cell r="E955">
            <v>140</v>
          </cell>
          <cell r="F955" t="str">
            <v>CEV</v>
          </cell>
          <cell r="G955" t="str">
            <v>00002001</v>
          </cell>
          <cell r="H955" t="str">
            <v>AÉREA</v>
          </cell>
          <cell r="I955" t="str">
            <v>M01</v>
          </cell>
          <cell r="J955">
            <v>3</v>
          </cell>
          <cell r="K955" t="str">
            <v>QINDAO DT</v>
          </cell>
          <cell r="L955" t="str">
            <v>G1</v>
          </cell>
        </row>
        <row r="956">
          <cell r="A956">
            <v>996</v>
          </cell>
          <cell r="B956" t="str">
            <v>11569638</v>
          </cell>
          <cell r="C956" t="str">
            <v>PORCA SUSPENSÃO</v>
          </cell>
          <cell r="D956" t="str">
            <v>25209D-M1</v>
          </cell>
          <cell r="E956">
            <v>500</v>
          </cell>
          <cell r="F956" t="str">
            <v>CEV</v>
          </cell>
          <cell r="G956" t="str">
            <v>0CXPAPEL</v>
          </cell>
          <cell r="H956" t="str">
            <v>AÉREA</v>
          </cell>
          <cell r="I956" t="str">
            <v>M01</v>
          </cell>
          <cell r="J956">
            <v>2</v>
          </cell>
          <cell r="K956" t="str">
            <v>NEUMAYER TEK</v>
          </cell>
          <cell r="L956" t="str">
            <v>G1</v>
          </cell>
        </row>
        <row r="957">
          <cell r="A957">
            <v>997</v>
          </cell>
          <cell r="B957" t="str">
            <v>13504440</v>
          </cell>
          <cell r="C957" t="str">
            <v>ETIQUETA PRESSÃO PNEUS</v>
          </cell>
          <cell r="D957" t="str">
            <v>25530E-M1</v>
          </cell>
          <cell r="E957">
            <v>800</v>
          </cell>
          <cell r="F957" t="str">
            <v>CEV</v>
          </cell>
          <cell r="G957" t="str">
            <v>0CXPAPEL</v>
          </cell>
          <cell r="H957" t="str">
            <v>L.FINAL</v>
          </cell>
          <cell r="I957" t="str">
            <v>M01</v>
          </cell>
          <cell r="J957">
            <v>2</v>
          </cell>
          <cell r="K957" t="str">
            <v>AVERY DENNIS</v>
          </cell>
          <cell r="L957" t="str">
            <v>G1</v>
          </cell>
        </row>
        <row r="958">
          <cell r="A958">
            <v>998</v>
          </cell>
          <cell r="B958" t="str">
            <v>13290272</v>
          </cell>
          <cell r="C958" t="str">
            <v>DOBRADIÇA BCO TRAS. ONIX</v>
          </cell>
          <cell r="D958" t="str">
            <v>SPS-C-30112</v>
          </cell>
          <cell r="E958">
            <v>18</v>
          </cell>
          <cell r="F958" t="str">
            <v>CEV</v>
          </cell>
          <cell r="G958" t="str">
            <v>0CXPAPEL</v>
          </cell>
          <cell r="H958" t="str">
            <v>SPS</v>
          </cell>
          <cell r="I958" t="str">
            <v>M03</v>
          </cell>
          <cell r="J958">
            <v>6</v>
          </cell>
          <cell r="K958" t="str">
            <v xml:space="preserve">KM &amp; I CO LT
</v>
          </cell>
          <cell r="L958" t="str">
            <v>G1</v>
          </cell>
        </row>
        <row r="959">
          <cell r="A959">
            <v>999</v>
          </cell>
          <cell r="B959" t="str">
            <v>52018114</v>
          </cell>
          <cell r="C959" t="str">
            <v>CHAVE ELETRICA HB SEDAN</v>
          </cell>
          <cell r="D959" t="str">
            <v>19103E-M2</v>
          </cell>
          <cell r="E959">
            <v>18</v>
          </cell>
          <cell r="F959" t="str">
            <v>CEV</v>
          </cell>
          <cell r="G959" t="str">
            <v>0CXPAPEL</v>
          </cell>
          <cell r="H959" t="str">
            <v>TRIM 1</v>
          </cell>
          <cell r="I959" t="str">
            <v>M02</v>
          </cell>
          <cell r="J959" t="str">
            <v>4</v>
          </cell>
          <cell r="K959" t="str">
            <v>HUFF DO BRAS</v>
          </cell>
          <cell r="L959" t="str">
            <v>G1</v>
          </cell>
        </row>
        <row r="960">
          <cell r="A960">
            <v>1000</v>
          </cell>
          <cell r="B960" t="str">
            <v>52018113</v>
          </cell>
          <cell r="C960" t="str">
            <v>CJ CHAV BÁS.</v>
          </cell>
          <cell r="D960" t="str">
            <v>19103E-M2</v>
          </cell>
          <cell r="E960">
            <v>18</v>
          </cell>
          <cell r="F960" t="str">
            <v>CEV</v>
          </cell>
          <cell r="G960" t="str">
            <v>00002001</v>
          </cell>
          <cell r="H960" t="str">
            <v>TRIM 1</v>
          </cell>
          <cell r="I960" t="str">
            <v>M02</v>
          </cell>
          <cell r="J960">
            <v>4</v>
          </cell>
          <cell r="K960" t="str">
            <v>HUFF DO BRAS</v>
          </cell>
          <cell r="L960" t="str">
            <v>G1</v>
          </cell>
        </row>
        <row r="961">
          <cell r="A961">
            <v>1001</v>
          </cell>
          <cell r="B961" t="str">
            <v>94765421</v>
          </cell>
          <cell r="C961" t="str">
            <v>CHAVE ELETRICA HB</v>
          </cell>
          <cell r="D961" t="str">
            <v>19103E-M2</v>
          </cell>
          <cell r="E961">
            <v>10</v>
          </cell>
          <cell r="F961" t="str">
            <v>CEV</v>
          </cell>
          <cell r="G961" t="str">
            <v>00002002</v>
          </cell>
          <cell r="H961" t="str">
            <v>TRIM 1</v>
          </cell>
          <cell r="I961" t="str">
            <v>M02</v>
          </cell>
          <cell r="J961">
            <v>6</v>
          </cell>
          <cell r="K961" t="str">
            <v>HUFF DO BRAS</v>
          </cell>
          <cell r="L961" t="str">
            <v>G1</v>
          </cell>
        </row>
        <row r="962">
          <cell r="A962">
            <v>1002</v>
          </cell>
          <cell r="B962" t="str">
            <v>11589292</v>
          </cell>
          <cell r="C962" t="str">
            <v>PUSH PIN CX RODA DIANT</v>
          </cell>
          <cell r="D962" t="str">
            <v>19108E-M2</v>
          </cell>
          <cell r="E962">
            <v>2000</v>
          </cell>
          <cell r="F962" t="str">
            <v>CEV</v>
          </cell>
          <cell r="G962" t="str">
            <v>00002001</v>
          </cell>
          <cell r="H962" t="str">
            <v>TRIM 1</v>
          </cell>
          <cell r="I962" t="str">
            <v>M02</v>
          </cell>
          <cell r="J962">
            <v>2</v>
          </cell>
          <cell r="K962" t="str">
            <v>TECNOPLAST</v>
          </cell>
          <cell r="L962" t="str">
            <v>G1</v>
          </cell>
        </row>
        <row r="963">
          <cell r="A963">
            <v>1003</v>
          </cell>
          <cell r="B963" t="str">
            <v>96169594</v>
          </cell>
          <cell r="C963" t="str">
            <v>COXIM TPA TRAS</v>
          </cell>
          <cell r="D963" t="str">
            <v>19108E-M2</v>
          </cell>
          <cell r="E963">
            <v>1000</v>
          </cell>
          <cell r="F963" t="str">
            <v>CEV</v>
          </cell>
          <cell r="G963" t="str">
            <v>CX120806</v>
          </cell>
          <cell r="H963" t="str">
            <v>TRIM 1</v>
          </cell>
          <cell r="I963" t="str">
            <v>M02</v>
          </cell>
          <cell r="J963">
            <v>2</v>
          </cell>
          <cell r="K963" t="str">
            <v>DONG MYEONG</v>
          </cell>
          <cell r="L963" t="str">
            <v>G1</v>
          </cell>
        </row>
        <row r="964">
          <cell r="A964">
            <v>1004</v>
          </cell>
          <cell r="B964" t="str">
            <v>96943591</v>
          </cell>
          <cell r="C964" t="str">
            <v>SUPORTE MCC</v>
          </cell>
          <cell r="D964" t="str">
            <v>19111E-M2</v>
          </cell>
          <cell r="E964">
            <v>40</v>
          </cell>
          <cell r="F964" t="str">
            <v>CEV</v>
          </cell>
          <cell r="G964" t="str">
            <v>0CXPAPEL</v>
          </cell>
          <cell r="H964" t="str">
            <v>TRIM 1</v>
          </cell>
          <cell r="I964" t="str">
            <v>M02</v>
          </cell>
          <cell r="J964">
            <v>3</v>
          </cell>
          <cell r="K964" t="str">
            <v>CHUNIL ENGIN</v>
          </cell>
          <cell r="L964" t="str">
            <v>G1</v>
          </cell>
        </row>
        <row r="965">
          <cell r="A965">
            <v>1005</v>
          </cell>
          <cell r="B965" t="str">
            <v>90142008</v>
          </cell>
          <cell r="C965" t="str">
            <v>ISOL MOLA TRA</v>
          </cell>
          <cell r="D965" t="str">
            <v>25214E-M1</v>
          </cell>
          <cell r="E965">
            <v>120</v>
          </cell>
          <cell r="F965" t="str">
            <v>CEV</v>
          </cell>
          <cell r="G965" t="str">
            <v>00002004</v>
          </cell>
          <cell r="H965" t="str">
            <v>AÉREA</v>
          </cell>
          <cell r="I965" t="str">
            <v>M01</v>
          </cell>
          <cell r="J965">
            <v>4</v>
          </cell>
          <cell r="K965" t="str">
            <v>NEOBOR</v>
          </cell>
          <cell r="L965" t="str">
            <v>G1</v>
          </cell>
        </row>
        <row r="966">
          <cell r="A966">
            <v>1006</v>
          </cell>
          <cell r="B966" t="str">
            <v>11517665</v>
          </cell>
          <cell r="C966" t="str">
            <v>PORCA FIX RESERV ONIX</v>
          </cell>
          <cell r="D966" t="str">
            <v>25504E-M2</v>
          </cell>
          <cell r="E966">
            <v>2000</v>
          </cell>
          <cell r="F966" t="str">
            <v>CEV</v>
          </cell>
          <cell r="G966" t="str">
            <v>00002001</v>
          </cell>
          <cell r="H966" t="str">
            <v>MEC BAIXA</v>
          </cell>
          <cell r="I966" t="str">
            <v>M01</v>
          </cell>
          <cell r="J966">
            <v>3</v>
          </cell>
          <cell r="K966" t="str">
            <v>INFASCO NUT</v>
          </cell>
          <cell r="L966" t="str">
            <v>G1</v>
          </cell>
        </row>
        <row r="967">
          <cell r="A967">
            <v>1007</v>
          </cell>
          <cell r="B967" t="str">
            <v>90481617</v>
          </cell>
          <cell r="C967" t="str">
            <v>PORCA EXPANSIVA DEF</v>
          </cell>
          <cell r="D967" t="str">
            <v>25506D-M1</v>
          </cell>
          <cell r="E967">
            <v>1000</v>
          </cell>
          <cell r="F967" t="str">
            <v>CEV</v>
          </cell>
          <cell r="G967" t="str">
            <v>00002001</v>
          </cell>
          <cell r="H967" t="str">
            <v>MEC BAIXA</v>
          </cell>
          <cell r="I967" t="str">
            <v>M01</v>
          </cell>
          <cell r="J967">
            <v>2</v>
          </cell>
          <cell r="K967" t="str">
            <v>A RAYMOND</v>
          </cell>
          <cell r="L967" t="str">
            <v>G1</v>
          </cell>
        </row>
        <row r="968">
          <cell r="A968">
            <v>1008</v>
          </cell>
          <cell r="B968" t="str">
            <v>11588723</v>
          </cell>
          <cell r="C968" t="str">
            <v>PF FREIO DE ESTACIONAMENTO</v>
          </cell>
          <cell r="D968" t="str">
            <v>25218E-M1</v>
          </cell>
          <cell r="E968">
            <v>500</v>
          </cell>
          <cell r="F968" t="str">
            <v>CEV</v>
          </cell>
          <cell r="G968" t="str">
            <v>0CXPAPEL</v>
          </cell>
          <cell r="H968" t="str">
            <v>AÉREA</v>
          </cell>
          <cell r="I968" t="str">
            <v>M01</v>
          </cell>
          <cell r="J968">
            <v>3</v>
          </cell>
          <cell r="K968" t="str">
            <v>ILLINOIS TOO</v>
          </cell>
          <cell r="L968" t="str">
            <v>G1</v>
          </cell>
        </row>
        <row r="969">
          <cell r="A969">
            <v>1009</v>
          </cell>
          <cell r="B969" t="str">
            <v>11516076</v>
          </cell>
          <cell r="C969" t="str">
            <v>PORCA ESCAPAMENTO TRAS</v>
          </cell>
          <cell r="D969" t="str">
            <v>25213E-M1</v>
          </cell>
          <cell r="E969">
            <v>1000</v>
          </cell>
          <cell r="F969" t="str">
            <v>CEV</v>
          </cell>
          <cell r="G969" t="str">
            <v>0CXPAPEL</v>
          </cell>
          <cell r="H969" t="str">
            <v>AÉREA</v>
          </cell>
          <cell r="I969" t="str">
            <v>M01</v>
          </cell>
          <cell r="J969">
            <v>2</v>
          </cell>
          <cell r="K969" t="str">
            <v>NEUMAYER TEK</v>
          </cell>
          <cell r="L969" t="str">
            <v>G1</v>
          </cell>
        </row>
        <row r="970">
          <cell r="A970">
            <v>1010</v>
          </cell>
          <cell r="B970" t="str">
            <v>09157116</v>
          </cell>
          <cell r="C970" t="str">
            <v>PORCA ESCAPAM</v>
          </cell>
          <cell r="D970" t="str">
            <v>25301E-M1</v>
          </cell>
          <cell r="E970">
            <v>1000</v>
          </cell>
          <cell r="F970" t="str">
            <v>CEV</v>
          </cell>
          <cell r="G970" t="str">
            <v>00002001</v>
          </cell>
          <cell r="H970" t="str">
            <v>AÉREA</v>
          </cell>
          <cell r="I970" t="str">
            <v>M01</v>
          </cell>
          <cell r="J970">
            <v>3</v>
          </cell>
          <cell r="K970" t="str">
            <v>WILHELM BOEL</v>
          </cell>
          <cell r="L970" t="str">
            <v>G1</v>
          </cell>
        </row>
        <row r="971">
          <cell r="A971">
            <v>1011</v>
          </cell>
          <cell r="B971" t="str">
            <v>11519383</v>
          </cell>
          <cell r="C971" t="str">
            <v>PF PNL SERVIÇOS</v>
          </cell>
          <cell r="D971" t="str">
            <v>25519E-M1</v>
          </cell>
          <cell r="E971">
            <v>900</v>
          </cell>
          <cell r="F971" t="str">
            <v>CEV</v>
          </cell>
          <cell r="G971" t="str">
            <v>0CXPAPEL</v>
          </cell>
          <cell r="H971" t="str">
            <v>AÉREA</v>
          </cell>
          <cell r="I971" t="str">
            <v>M01</v>
          </cell>
          <cell r="J971">
            <v>2</v>
          </cell>
          <cell r="K971" t="str">
            <v>TEXTRON INC</v>
          </cell>
          <cell r="L971" t="str">
            <v>G1</v>
          </cell>
        </row>
        <row r="972">
          <cell r="A972">
            <v>1012</v>
          </cell>
          <cell r="B972" t="str">
            <v>52044374</v>
          </cell>
          <cell r="C972" t="str">
            <v>CARPET</v>
          </cell>
          <cell r="D972" t="str">
            <v>19154D-M1</v>
          </cell>
          <cell r="K972" t="str">
            <v>INYLBRA</v>
          </cell>
        </row>
        <row r="973">
          <cell r="A973">
            <v>1013</v>
          </cell>
          <cell r="B973" t="str">
            <v>94778409</v>
          </cell>
          <cell r="C973" t="str">
            <v>PORTINHOLA BRANCA CELTA</v>
          </cell>
          <cell r="D973" t="str">
            <v>SPS</v>
          </cell>
          <cell r="E973">
            <v>20</v>
          </cell>
          <cell r="F973" t="str">
            <v>CEV</v>
          </cell>
          <cell r="G973" t="str">
            <v>KLT2002</v>
          </cell>
          <cell r="H973" t="str">
            <v>SPS</v>
          </cell>
          <cell r="I973" t="str">
            <v>M03</v>
          </cell>
          <cell r="J973">
            <v>3</v>
          </cell>
          <cell r="K973" t="str">
            <v>AUTOMETAL</v>
          </cell>
          <cell r="L973" t="str">
            <v>G1</v>
          </cell>
        </row>
        <row r="974">
          <cell r="A974">
            <v>1014</v>
          </cell>
          <cell r="B974" t="str">
            <v>11570514</v>
          </cell>
          <cell r="C974" t="str">
            <v xml:space="preserve">PF COXIM MOTOR                                          </v>
          </cell>
          <cell r="D974" t="str">
            <v>25209D-M1</v>
          </cell>
          <cell r="E974">
            <v>180</v>
          </cell>
          <cell r="F974" t="str">
            <v>CEV</v>
          </cell>
          <cell r="G974" t="str">
            <v>CX120806</v>
          </cell>
          <cell r="H974" t="str">
            <v>AÉREA</v>
          </cell>
          <cell r="I974" t="str">
            <v>M01</v>
          </cell>
          <cell r="J974">
            <v>4</v>
          </cell>
          <cell r="K974" t="str">
            <v>METALAC</v>
          </cell>
          <cell r="L974" t="str">
            <v>G1</v>
          </cell>
        </row>
        <row r="975">
          <cell r="A975">
            <v>1015</v>
          </cell>
          <cell r="B975" t="str">
            <v>90572967</v>
          </cell>
          <cell r="C975" t="str">
            <v>BRAÇ RES DHI</v>
          </cell>
          <cell r="D975" t="str">
            <v>25304D-M1</v>
          </cell>
          <cell r="E975">
            <v>300</v>
          </cell>
          <cell r="F975" t="str">
            <v>CEV</v>
          </cell>
          <cell r="G975" t="str">
            <v>00002002</v>
          </cell>
          <cell r="H975" t="str">
            <v>AÉREA</v>
          </cell>
          <cell r="I975" t="str">
            <v>M01</v>
          </cell>
          <cell r="J975">
            <v>2</v>
          </cell>
          <cell r="K975" t="str">
            <v>PROGERAL</v>
          </cell>
          <cell r="L975" t="str">
            <v>G1</v>
          </cell>
        </row>
        <row r="976">
          <cell r="A976">
            <v>1016</v>
          </cell>
          <cell r="B976" t="str">
            <v>52036426</v>
          </cell>
          <cell r="C976" t="str">
            <v xml:space="preserve"> BASE ASM-RDO</v>
          </cell>
          <cell r="D976" t="str">
            <v>19106E-M2</v>
          </cell>
          <cell r="E976">
            <v>70</v>
          </cell>
          <cell r="F976" t="str">
            <v>CEV</v>
          </cell>
          <cell r="G976" t="str">
            <v>0CXPAPEL</v>
          </cell>
          <cell r="H976" t="str">
            <v>TRIM 1</v>
          </cell>
          <cell r="I976" t="str">
            <v>M02</v>
          </cell>
          <cell r="J976">
            <v>2</v>
          </cell>
          <cell r="K976" t="str">
            <v>RECEPTEC COR</v>
          </cell>
          <cell r="L976" t="str">
            <v>G1</v>
          </cell>
        </row>
        <row r="977">
          <cell r="A977">
            <v>1017</v>
          </cell>
          <cell r="B977" t="str">
            <v>11516078</v>
          </cell>
          <cell r="C977" t="str">
            <v>PORCA</v>
          </cell>
          <cell r="D977" t="str">
            <v>25301E-M1</v>
          </cell>
          <cell r="E977">
            <v>400</v>
          </cell>
          <cell r="F977" t="str">
            <v>CEV</v>
          </cell>
          <cell r="G977" t="str">
            <v>0CXPAPEL</v>
          </cell>
          <cell r="H977" t="str">
            <v>AEREA</v>
          </cell>
          <cell r="I977" t="str">
            <v>M01</v>
          </cell>
          <cell r="J977">
            <v>2</v>
          </cell>
          <cell r="K977" t="str">
            <v>INFASCO NUT</v>
          </cell>
          <cell r="L977" t="str">
            <v>G1</v>
          </cell>
        </row>
        <row r="978">
          <cell r="A978">
            <v>1018</v>
          </cell>
          <cell r="B978" t="str">
            <v>11570637</v>
          </cell>
          <cell r="C978" t="str">
            <v>PF ENCHIMENTO TRAS</v>
          </cell>
          <cell r="D978" t="str">
            <v>25525E-M1</v>
          </cell>
          <cell r="E978">
            <v>2500</v>
          </cell>
          <cell r="F978" t="str">
            <v>CEV</v>
          </cell>
          <cell r="G978" t="str">
            <v>CX120806</v>
          </cell>
          <cell r="H978" t="str">
            <v>L.FINAL</v>
          </cell>
          <cell r="I978" t="str">
            <v>M02</v>
          </cell>
          <cell r="J978">
            <v>2</v>
          </cell>
          <cell r="K978" t="str">
            <v>ILLINOIS TOO</v>
          </cell>
          <cell r="L978" t="str">
            <v>G1</v>
          </cell>
        </row>
        <row r="979">
          <cell r="A979">
            <v>1019</v>
          </cell>
          <cell r="B979" t="str">
            <v>11589351</v>
          </cell>
          <cell r="C979" t="str">
            <v>PF EIXO TRAS</v>
          </cell>
          <cell r="D979" t="str">
            <v>25213D-M1</v>
          </cell>
          <cell r="E979">
            <v>150</v>
          </cell>
          <cell r="F979" t="str">
            <v>CEV</v>
          </cell>
          <cell r="G979" t="str">
            <v>00002001</v>
          </cell>
          <cell r="H979" t="str">
            <v>AÉREA</v>
          </cell>
          <cell r="I979" t="str">
            <v>M01</v>
          </cell>
          <cell r="J979">
            <v>5</v>
          </cell>
          <cell r="K979" t="str">
            <v>METALAC</v>
          </cell>
          <cell r="L979" t="str">
            <v>G1</v>
          </cell>
        </row>
        <row r="980">
          <cell r="A980">
            <v>1020</v>
          </cell>
          <cell r="B980" t="str">
            <v>93290627</v>
          </cell>
          <cell r="C980" t="str">
            <v>PARAF. CAB</v>
          </cell>
          <cell r="D980" t="str">
            <v>25519E-M2</v>
          </cell>
          <cell r="E980">
            <v>700</v>
          </cell>
          <cell r="F980" t="str">
            <v>CEV</v>
          </cell>
          <cell r="G980" t="str">
            <v>00002001</v>
          </cell>
          <cell r="H980" t="str">
            <v>AÉREA</v>
          </cell>
          <cell r="I980" t="str">
            <v>M02</v>
          </cell>
          <cell r="J980">
            <v>3</v>
          </cell>
          <cell r="K980" t="str">
            <v>LIPOS</v>
          </cell>
          <cell r="L980" t="str">
            <v>G1</v>
          </cell>
        </row>
        <row r="981">
          <cell r="A981">
            <v>1021</v>
          </cell>
          <cell r="B981" t="str">
            <v>52047681</v>
          </cell>
          <cell r="C981" t="str">
            <v>BRAKE LIGHT ONIX HATCH</v>
          </cell>
          <cell r="D981" t="str">
            <v>25524E-M2</v>
          </cell>
          <cell r="E981">
            <v>40</v>
          </cell>
          <cell r="F981" t="str">
            <v>CEV</v>
          </cell>
          <cell r="G981" t="str">
            <v>00002004</v>
          </cell>
          <cell r="H981" t="str">
            <v>L.FINAL</v>
          </cell>
          <cell r="I981" t="str">
            <v>M02</v>
          </cell>
          <cell r="J981">
            <v>4</v>
          </cell>
          <cell r="K981" t="str">
            <v>ARTEB</v>
          </cell>
          <cell r="L981" t="str">
            <v>G1</v>
          </cell>
        </row>
        <row r="982">
          <cell r="A982">
            <v>1022</v>
          </cell>
          <cell r="B982" t="str">
            <v>11589292</v>
          </cell>
          <cell r="C982" t="str">
            <v>PUSH PIN TPA TRAS. SEDAN</v>
          </cell>
          <cell r="D982" t="str">
            <v>19155D-M1</v>
          </cell>
          <cell r="E982">
            <v>2000</v>
          </cell>
          <cell r="F982" t="str">
            <v>CEV</v>
          </cell>
          <cell r="G982" t="str">
            <v>0CXPAPEL</v>
          </cell>
          <cell r="H982" t="str">
            <v>TRIM 3</v>
          </cell>
          <cell r="I982" t="str">
            <v>M03</v>
          </cell>
          <cell r="J982">
            <v>2</v>
          </cell>
          <cell r="K982" t="str">
            <v>ILLINOIS TOO</v>
          </cell>
          <cell r="L982" t="str">
            <v>G1</v>
          </cell>
        </row>
        <row r="983">
          <cell r="A983">
            <v>1023</v>
          </cell>
          <cell r="B983" t="str">
            <v>52052758</v>
          </cell>
          <cell r="C983" t="str">
            <v>ISOLADOR DA GRADE LE</v>
          </cell>
          <cell r="D983" t="str">
            <v>25531D-M1</v>
          </cell>
          <cell r="E983">
            <v>120</v>
          </cell>
          <cell r="F983" t="str">
            <v>CEV</v>
          </cell>
          <cell r="G983" t="str">
            <v>0CXPAPEL</v>
          </cell>
          <cell r="H983" t="str">
            <v>L.FINAL</v>
          </cell>
          <cell r="J983">
            <v>3</v>
          </cell>
          <cell r="K983" t="str">
            <v>MAPRA MANGUE</v>
          </cell>
          <cell r="L983" t="str">
            <v>G1</v>
          </cell>
        </row>
        <row r="984">
          <cell r="A984">
            <v>1024</v>
          </cell>
          <cell r="B984" t="str">
            <v>11609952</v>
          </cell>
          <cell r="C984" t="str">
            <v>PORCA DO FAROL</v>
          </cell>
          <cell r="D984" t="str">
            <v>19150D-M1</v>
          </cell>
          <cell r="E984">
            <v>3000</v>
          </cell>
          <cell r="F984" t="str">
            <v>CEV</v>
          </cell>
          <cell r="G984" t="str">
            <v>0KLT3214</v>
          </cell>
          <cell r="H984" t="str">
            <v>TRIM 3</v>
          </cell>
          <cell r="I984" t="str">
            <v>M01</v>
          </cell>
          <cell r="J984">
            <v>2</v>
          </cell>
          <cell r="K984" t="str">
            <v>ILLINOIS TOO</v>
          </cell>
          <cell r="L984" t="str">
            <v>G1</v>
          </cell>
        </row>
        <row r="985">
          <cell r="A985">
            <v>1025</v>
          </cell>
          <cell r="B985" t="str">
            <v>93388662</v>
          </cell>
          <cell r="C985" t="str">
            <v>PARAFUSO</v>
          </cell>
          <cell r="D985" t="str">
            <v>19140D-M1</v>
          </cell>
          <cell r="E985">
            <v>1500</v>
          </cell>
          <cell r="F985" t="str">
            <v>CEV</v>
          </cell>
          <cell r="G985" t="str">
            <v>00002001</v>
          </cell>
          <cell r="H985" t="str">
            <v>TRIM 3</v>
          </cell>
          <cell r="I985" t="str">
            <v>M01</v>
          </cell>
          <cell r="J985">
            <v>2</v>
          </cell>
          <cell r="K985" t="str">
            <v>CONTINENTAL</v>
          </cell>
          <cell r="L985" t="str">
            <v>G1</v>
          </cell>
        </row>
        <row r="986">
          <cell r="A986">
            <v>1026</v>
          </cell>
          <cell r="B986" t="str">
            <v>11092631</v>
          </cell>
          <cell r="C986" t="str">
            <v>PARAF SLIDER</v>
          </cell>
          <cell r="D986" t="str">
            <v>19140D-M1</v>
          </cell>
          <cell r="E986">
            <v>2000</v>
          </cell>
          <cell r="F986" t="str">
            <v>CEV</v>
          </cell>
          <cell r="G986" t="str">
            <v>0CXPAPEL</v>
          </cell>
          <cell r="H986" t="str">
            <v>TRIM 3</v>
          </cell>
          <cell r="I986" t="str">
            <v>M01</v>
          </cell>
          <cell r="J986">
            <v>2</v>
          </cell>
          <cell r="K986" t="str">
            <v>NEDSCRHROEF</v>
          </cell>
          <cell r="L986" t="str">
            <v>G1</v>
          </cell>
        </row>
        <row r="987">
          <cell r="A987">
            <v>1027</v>
          </cell>
          <cell r="B987" t="str">
            <v>11519388</v>
          </cell>
          <cell r="C987" t="str">
            <v>PF CINTA DO TANQUE</v>
          </cell>
          <cell r="D987" t="str">
            <v>25206E-M2</v>
          </cell>
          <cell r="E987">
            <v>500</v>
          </cell>
          <cell r="F987" t="str">
            <v>CEV</v>
          </cell>
          <cell r="G987" t="str">
            <v>00002001</v>
          </cell>
          <cell r="H987" t="str">
            <v>AÉREA</v>
          </cell>
          <cell r="I987" t="str">
            <v>M01</v>
          </cell>
          <cell r="J987">
            <v>3</v>
          </cell>
          <cell r="K987" t="str">
            <v>CONTINENTAL</v>
          </cell>
          <cell r="L987" t="str">
            <v>G1</v>
          </cell>
        </row>
        <row r="988">
          <cell r="A988">
            <v>1028</v>
          </cell>
          <cell r="B988" t="str">
            <v>11589289</v>
          </cell>
          <cell r="C988" t="str">
            <v>PUSH PIN DEFLETOR INFERIOR</v>
          </cell>
          <cell r="D988" t="str">
            <v>25533D-M1</v>
          </cell>
          <cell r="E988">
            <v>2400</v>
          </cell>
          <cell r="F988" t="str">
            <v>CEV</v>
          </cell>
          <cell r="G988" t="str">
            <v>0CXPAPEL</v>
          </cell>
          <cell r="H988" t="str">
            <v>L.FINAL</v>
          </cell>
          <cell r="I988" t="str">
            <v>M01</v>
          </cell>
          <cell r="J988">
            <v>2</v>
          </cell>
          <cell r="K988" t="str">
            <v>TECNOPLAST</v>
          </cell>
          <cell r="L988" t="str">
            <v>G1</v>
          </cell>
        </row>
        <row r="989">
          <cell r="A989">
            <v>1029</v>
          </cell>
          <cell r="B989" t="str">
            <v>94733408</v>
          </cell>
          <cell r="C989" t="str">
            <v>PARAFUSO DA PLACA NG</v>
          </cell>
          <cell r="D989" t="str">
            <v>MON10-AR1</v>
          </cell>
          <cell r="E989">
            <v>1500</v>
          </cell>
          <cell r="F989" t="str">
            <v>CEV</v>
          </cell>
          <cell r="G989" t="str">
            <v>00002001</v>
          </cell>
          <cell r="H989" t="str">
            <v>BUMPER</v>
          </cell>
          <cell r="I989" t="str">
            <v>M03</v>
          </cell>
          <cell r="J989">
            <v>2</v>
          </cell>
          <cell r="K989" t="str">
            <v>ILLINOIS TOO</v>
          </cell>
          <cell r="L989" t="str">
            <v>G1</v>
          </cell>
        </row>
        <row r="990">
          <cell r="A990">
            <v>1030</v>
          </cell>
          <cell r="B990" t="str">
            <v>52019544</v>
          </cell>
          <cell r="C990" t="str">
            <v>SENSOR PRETO</v>
          </cell>
          <cell r="D990" t="str">
            <v>BUMPER-M1</v>
          </cell>
          <cell r="E990">
            <v>30</v>
          </cell>
          <cell r="F990" t="str">
            <v>CEV</v>
          </cell>
          <cell r="G990" t="str">
            <v>0CXPAPEL</v>
          </cell>
          <cell r="H990" t="str">
            <v>BUMPER</v>
          </cell>
          <cell r="I990" t="str">
            <v>M01</v>
          </cell>
          <cell r="J990">
            <v>2</v>
          </cell>
          <cell r="K990" t="str">
            <v>BOSCH MADRID</v>
          </cell>
          <cell r="L990" t="str">
            <v>G1</v>
          </cell>
        </row>
        <row r="991">
          <cell r="A991">
            <v>1031</v>
          </cell>
          <cell r="B991" t="str">
            <v>52019542</v>
          </cell>
          <cell r="C991" t="str">
            <v>SENSOR CINZA</v>
          </cell>
          <cell r="D991" t="str">
            <v>BUMPER-M1</v>
          </cell>
          <cell r="E991">
            <v>30</v>
          </cell>
          <cell r="F991" t="str">
            <v>CEV</v>
          </cell>
          <cell r="G991" t="str">
            <v>0CXPAPEL</v>
          </cell>
          <cell r="H991" t="str">
            <v>BUMPER</v>
          </cell>
          <cell r="I991" t="str">
            <v>M01</v>
          </cell>
          <cell r="J991">
            <v>2</v>
          </cell>
          <cell r="K991" t="str">
            <v>BOSCH MADRID</v>
          </cell>
          <cell r="L991" t="str">
            <v>G1</v>
          </cell>
        </row>
        <row r="992">
          <cell r="A992">
            <v>1032</v>
          </cell>
          <cell r="B992" t="str">
            <v>52019543</v>
          </cell>
          <cell r="C992" t="str">
            <v>SENSOR VERMELHO</v>
          </cell>
          <cell r="D992" t="str">
            <v>BUMPER-M1</v>
          </cell>
          <cell r="E992">
            <v>30</v>
          </cell>
          <cell r="F992" t="str">
            <v>CEV</v>
          </cell>
          <cell r="G992" t="str">
            <v>0CXPAPEL</v>
          </cell>
          <cell r="H992" t="str">
            <v>BUMPER</v>
          </cell>
          <cell r="I992" t="str">
            <v>M01</v>
          </cell>
          <cell r="J992">
            <v>2</v>
          </cell>
          <cell r="K992" t="str">
            <v>BOSCH MADRID</v>
          </cell>
          <cell r="L992" t="str">
            <v>G1</v>
          </cell>
        </row>
        <row r="993">
          <cell r="A993">
            <v>1033</v>
          </cell>
          <cell r="B993" t="str">
            <v>52019545</v>
          </cell>
          <cell r="C993" t="str">
            <v>SENSOR PRATA</v>
          </cell>
          <cell r="D993" t="str">
            <v>BUMPER-M1</v>
          </cell>
          <cell r="E993">
            <v>30</v>
          </cell>
          <cell r="F993" t="str">
            <v>CEV</v>
          </cell>
          <cell r="G993" t="str">
            <v>0CXPAPEL</v>
          </cell>
          <cell r="H993" t="str">
            <v>BUMPER</v>
          </cell>
          <cell r="I993" t="str">
            <v>M01</v>
          </cell>
          <cell r="J993">
            <v>2</v>
          </cell>
          <cell r="K993" t="str">
            <v>BOSCH MADRID</v>
          </cell>
          <cell r="L993" t="str">
            <v>G1</v>
          </cell>
        </row>
        <row r="994">
          <cell r="A994">
            <v>1034</v>
          </cell>
          <cell r="B994" t="str">
            <v>52019546</v>
          </cell>
          <cell r="C994" t="str">
            <v>SENSOR BRANCO</v>
          </cell>
          <cell r="D994" t="str">
            <v>BUMPER-M1</v>
          </cell>
          <cell r="E994">
            <v>30</v>
          </cell>
          <cell r="F994" t="str">
            <v>CEV</v>
          </cell>
          <cell r="G994" t="str">
            <v>0CXPAPEL</v>
          </cell>
          <cell r="H994" t="str">
            <v>BUMPER</v>
          </cell>
          <cell r="I994" t="str">
            <v>M01</v>
          </cell>
          <cell r="J994">
            <v>2</v>
          </cell>
          <cell r="K994" t="str">
            <v>BOSCH MADRID</v>
          </cell>
          <cell r="L994" t="str">
            <v>G1</v>
          </cell>
        </row>
        <row r="995">
          <cell r="A995">
            <v>1035</v>
          </cell>
          <cell r="B995" t="str">
            <v>52054213</v>
          </cell>
          <cell r="C995" t="str">
            <v>PORTINHOLA HB ONIX</v>
          </cell>
          <cell r="D995" t="str">
            <v>15204-PINT</v>
          </cell>
          <cell r="E995">
            <v>100</v>
          </cell>
          <cell r="F995" t="str">
            <v>PEL</v>
          </cell>
          <cell r="G995" t="str">
            <v>00002004</v>
          </cell>
          <cell r="H995" t="str">
            <v>PINTURA</v>
          </cell>
          <cell r="I995" t="str">
            <v>M01</v>
          </cell>
          <cell r="J995">
            <v>2</v>
          </cell>
          <cell r="K995" t="str">
            <v>PELZER</v>
          </cell>
        </row>
        <row r="996">
          <cell r="A996">
            <v>1036</v>
          </cell>
          <cell r="B996" t="str">
            <v>52054212</v>
          </cell>
          <cell r="C996" t="str">
            <v>PORTINHOLA SD ONIX</v>
          </cell>
          <cell r="D996" t="str">
            <v>15204-PINT</v>
          </cell>
          <cell r="E996">
            <v>100</v>
          </cell>
          <cell r="F996" t="str">
            <v>PEL</v>
          </cell>
          <cell r="G996" t="str">
            <v>00002004</v>
          </cell>
          <cell r="H996" t="str">
            <v>PINTURA</v>
          </cell>
          <cell r="I996" t="str">
            <v>M01</v>
          </cell>
          <cell r="J996">
            <v>2</v>
          </cell>
          <cell r="K996" t="str">
            <v>PELZER</v>
          </cell>
        </row>
        <row r="997">
          <cell r="A997">
            <v>1037</v>
          </cell>
          <cell r="B997" t="str">
            <v>94631089</v>
          </cell>
          <cell r="C997" t="str">
            <v>PRESILHA</v>
          </cell>
          <cell r="D997" t="str">
            <v>19112E-M2</v>
          </cell>
          <cell r="E997">
            <v>4000</v>
          </cell>
          <cell r="F997" t="str">
            <v>CEV</v>
          </cell>
          <cell r="G997" t="str">
            <v>00002001</v>
          </cell>
          <cell r="H997" t="str">
            <v>TRIM 1</v>
          </cell>
          <cell r="I997" t="str">
            <v>M01</v>
          </cell>
          <cell r="J997" t="str">
            <v>2</v>
          </cell>
          <cell r="K997" t="str">
            <v>A RAYMOND BRASIL LTD</v>
          </cell>
          <cell r="L997" t="str">
            <v>G1</v>
          </cell>
        </row>
        <row r="998">
          <cell r="A998">
            <v>1038</v>
          </cell>
          <cell r="B998" t="str">
            <v>96610580</v>
          </cell>
          <cell r="C998" t="str">
            <v>TAPY BODY</v>
          </cell>
          <cell r="D998" t="str">
            <v>25226D-M1</v>
          </cell>
          <cell r="E998">
            <v>2700</v>
          </cell>
          <cell r="F998" t="str">
            <v>CEV</v>
          </cell>
          <cell r="G998" t="str">
            <v>0CXPAPEL</v>
          </cell>
          <cell r="H998" t="str">
            <v>AÉREA</v>
          </cell>
          <cell r="I998" t="str">
            <v>M01</v>
          </cell>
          <cell r="J998" t="str">
            <v>1</v>
          </cell>
          <cell r="K998" t="str">
            <v>HENKEL CORP</v>
          </cell>
          <cell r="L998" t="str">
            <v>G1</v>
          </cell>
        </row>
        <row r="999">
          <cell r="A999">
            <v>1039</v>
          </cell>
          <cell r="B999" t="str">
            <v>94764274</v>
          </cell>
          <cell r="C999" t="str">
            <v>ETQ ANO FAB</v>
          </cell>
          <cell r="D999" t="str">
            <v>19112E-M2</v>
          </cell>
          <cell r="E999">
            <v>3000</v>
          </cell>
          <cell r="F999" t="str">
            <v>CEV</v>
          </cell>
          <cell r="G999" t="str">
            <v>00002001</v>
          </cell>
          <cell r="H999" t="str">
            <v>TRIM 3</v>
          </cell>
          <cell r="I999" t="str">
            <v>M02</v>
          </cell>
          <cell r="J999">
            <v>2</v>
          </cell>
          <cell r="K999" t="str">
            <v>COBRA METAIS</v>
          </cell>
          <cell r="L999" t="str">
            <v>G1</v>
          </cell>
        </row>
        <row r="1000">
          <cell r="A1000">
            <v>1040</v>
          </cell>
          <cell r="B1000" t="str">
            <v>11589292</v>
          </cell>
          <cell r="C1000" t="str">
            <v>PUSH PIN CX RODA DIANT</v>
          </cell>
          <cell r="D1000" t="str">
            <v>25221E-M1</v>
          </cell>
          <cell r="E1000">
            <v>2000</v>
          </cell>
          <cell r="F1000" t="str">
            <v>CEV</v>
          </cell>
          <cell r="G1000" t="str">
            <v>00002001</v>
          </cell>
          <cell r="H1000" t="str">
            <v>AÉREA</v>
          </cell>
          <cell r="I1000" t="str">
            <v>M01</v>
          </cell>
          <cell r="J1000">
            <v>2</v>
          </cell>
          <cell r="K1000" t="str">
            <v>TECNOPLAST</v>
          </cell>
          <cell r="L1000" t="str">
            <v>G1</v>
          </cell>
        </row>
        <row r="1001">
          <cell r="A1001">
            <v>1050</v>
          </cell>
          <cell r="B1001" t="str">
            <v>52032801</v>
          </cell>
          <cell r="C1001" t="str">
            <v>CABO CJ BAT</v>
          </cell>
          <cell r="D1001" t="str">
            <v>19148D-M2</v>
          </cell>
          <cell r="E1001">
            <v>130</v>
          </cell>
          <cell r="F1001" t="str">
            <v>CEV</v>
          </cell>
          <cell r="G1001" t="str">
            <v>0CXPAPEL</v>
          </cell>
          <cell r="H1001" t="str">
            <v>TRIM 3</v>
          </cell>
          <cell r="I1001" t="str">
            <v>M2</v>
          </cell>
          <cell r="J1001" t="str">
            <v>2</v>
          </cell>
          <cell r="K1001" t="str">
            <v>DELPHI</v>
          </cell>
          <cell r="L1001" t="str">
            <v>G1</v>
          </cell>
        </row>
        <row r="1002">
          <cell r="A1002">
            <v>1051</v>
          </cell>
          <cell r="B1002" t="str">
            <v>24430143</v>
          </cell>
          <cell r="C1002" t="str">
            <v>PORCA VALVULA MODULO</v>
          </cell>
          <cell r="D1002" t="str">
            <v>19107E-M3</v>
          </cell>
          <cell r="E1002">
            <v>20</v>
          </cell>
          <cell r="F1002" t="str">
            <v>CEV</v>
          </cell>
          <cell r="G1002" t="str">
            <v>0CXPAPEL</v>
          </cell>
          <cell r="H1002" t="str">
            <v>TRIM 1</v>
          </cell>
          <cell r="I1002" t="str">
            <v>M1</v>
          </cell>
          <cell r="J1002" t="str">
            <v>3</v>
          </cell>
          <cell r="K1002" t="str">
            <v>HUGO BAUER</v>
          </cell>
          <cell r="L1002" t="str">
            <v>G1</v>
          </cell>
        </row>
        <row r="1003">
          <cell r="A1003">
            <v>1052</v>
          </cell>
          <cell r="B1003" t="str">
            <v>11609466</v>
          </cell>
          <cell r="C1003" t="str">
            <v>PARAFUSO SUP</v>
          </cell>
          <cell r="D1003" t="str">
            <v>19136D-M2</v>
          </cell>
          <cell r="E1003">
            <v>1500</v>
          </cell>
          <cell r="F1003" t="str">
            <v>CEV</v>
          </cell>
          <cell r="G1003" t="str">
            <v>0CXPAPEL</v>
          </cell>
          <cell r="H1003" t="str">
            <v>TRIM 2</v>
          </cell>
          <cell r="I1003" t="str">
            <v>M2</v>
          </cell>
          <cell r="J1003">
            <v>2</v>
          </cell>
          <cell r="K1003" t="str">
            <v>ILLINOIS TOO</v>
          </cell>
          <cell r="L1003" t="str">
            <v>G1</v>
          </cell>
        </row>
        <row r="1004">
          <cell r="A1004">
            <v>1053</v>
          </cell>
          <cell r="B1004" t="str">
            <v>93219805</v>
          </cell>
          <cell r="C1004" t="str">
            <v>PARAFUSO TIR</v>
          </cell>
          <cell r="D1004" t="str">
            <v>19137D-M2</v>
          </cell>
          <cell r="E1004">
            <v>500</v>
          </cell>
          <cell r="F1004" t="str">
            <v>CEV</v>
          </cell>
          <cell r="G1004" t="str">
            <v>0CXPAPEL</v>
          </cell>
          <cell r="H1004" t="str">
            <v>TRIM 3</v>
          </cell>
          <cell r="I1004" t="str">
            <v>M2</v>
          </cell>
          <cell r="J1004" t="str">
            <v>2</v>
          </cell>
          <cell r="K1004" t="str">
            <v>LIPOS</v>
          </cell>
          <cell r="L1004" t="str">
            <v>G1</v>
          </cell>
        </row>
        <row r="1005">
          <cell r="A1005">
            <v>1054</v>
          </cell>
          <cell r="B1005" t="str">
            <v>11104191</v>
          </cell>
          <cell r="C1005" t="str">
            <v>PORCA FINO</v>
          </cell>
          <cell r="D1005" t="str">
            <v>19148D-M2</v>
          </cell>
          <cell r="E1005">
            <v>1700</v>
          </cell>
          <cell r="F1005" t="str">
            <v>CEV</v>
          </cell>
          <cell r="G1005" t="str">
            <v>0CXPAPEL</v>
          </cell>
          <cell r="H1005" t="str">
            <v>TRIM 3</v>
          </cell>
          <cell r="I1005" t="str">
            <v>M2</v>
          </cell>
          <cell r="J1005" t="str">
            <v>2</v>
          </cell>
          <cell r="K1005" t="str">
            <v>NEDSCRHROEF</v>
          </cell>
          <cell r="L1005" t="str">
            <v>G1</v>
          </cell>
        </row>
        <row r="1006">
          <cell r="A1006">
            <v>1055</v>
          </cell>
          <cell r="B1006" t="str">
            <v>94751453</v>
          </cell>
          <cell r="C1006" t="str">
            <v>BRACKET</v>
          </cell>
          <cell r="D1006" t="str">
            <v>19136D-M2</v>
          </cell>
          <cell r="E1006">
            <v>20</v>
          </cell>
          <cell r="F1006" t="str">
            <v>CEV</v>
          </cell>
          <cell r="G1006" t="str">
            <v>0CXPAPEL</v>
          </cell>
          <cell r="H1006" t="str">
            <v>TRIM 3</v>
          </cell>
          <cell r="I1006" t="str">
            <v>M2</v>
          </cell>
          <cell r="J1006" t="str">
            <v>3</v>
          </cell>
          <cell r="K1006" t="str">
            <v>NIKEN</v>
          </cell>
          <cell r="L1006" t="str">
            <v>G1</v>
          </cell>
        </row>
        <row r="1007">
          <cell r="A1007">
            <v>1056</v>
          </cell>
          <cell r="B1007" t="str">
            <v>93344922</v>
          </cell>
          <cell r="C1007" t="str">
            <v>COVER - F</v>
          </cell>
          <cell r="D1007" t="str">
            <v>19139D-M2</v>
          </cell>
          <cell r="E1007">
            <v>20</v>
          </cell>
          <cell r="F1007" t="str">
            <v>PEL</v>
          </cell>
          <cell r="G1007" t="str">
            <v>0CXPAPEL</v>
          </cell>
          <cell r="H1007" t="str">
            <v>TRIM 3</v>
          </cell>
          <cell r="I1007" t="str">
            <v>M2</v>
          </cell>
          <cell r="J1007" t="str">
            <v>3</v>
          </cell>
          <cell r="K1007" t="str">
            <v>PELZER</v>
          </cell>
          <cell r="L1007" t="str">
            <v>G1</v>
          </cell>
        </row>
        <row r="1008">
          <cell r="A1008">
            <v>1057</v>
          </cell>
          <cell r="B1008" t="str">
            <v>93288620</v>
          </cell>
          <cell r="C1008" t="str">
            <v>PRESS MODULO</v>
          </cell>
          <cell r="D1008" t="str">
            <v>19107E-M3</v>
          </cell>
          <cell r="E1008">
            <v>600</v>
          </cell>
          <cell r="F1008" t="str">
            <v>CEV</v>
          </cell>
          <cell r="G1008" t="str">
            <v>0CXPAPEL</v>
          </cell>
          <cell r="H1008" t="str">
            <v>TRIM 1</v>
          </cell>
          <cell r="I1008" t="str">
            <v>M1</v>
          </cell>
          <cell r="J1008" t="str">
            <v>2</v>
          </cell>
          <cell r="K1008" t="str">
            <v>CONTINENTAL</v>
          </cell>
          <cell r="L1008" t="str">
            <v>G1</v>
          </cell>
        </row>
        <row r="1009">
          <cell r="A1009">
            <v>1058</v>
          </cell>
          <cell r="B1009" t="str">
            <v>93288620</v>
          </cell>
          <cell r="C1009" t="str">
            <v>PRESS MODULO</v>
          </cell>
          <cell r="D1009" t="str">
            <v>19139D-M2</v>
          </cell>
          <cell r="E1009">
            <v>600</v>
          </cell>
          <cell r="F1009" t="str">
            <v>CEV</v>
          </cell>
          <cell r="G1009" t="str">
            <v>0CXPAPEL</v>
          </cell>
          <cell r="H1009" t="str">
            <v>TRIM 3</v>
          </cell>
          <cell r="I1009" t="str">
            <v>M2</v>
          </cell>
          <cell r="J1009" t="str">
            <v>2</v>
          </cell>
          <cell r="K1009" t="str">
            <v>CONTINENTAL</v>
          </cell>
          <cell r="L1009" t="str">
            <v>G1</v>
          </cell>
        </row>
        <row r="1010">
          <cell r="A1010">
            <v>1059</v>
          </cell>
          <cell r="B1010" t="str">
            <v>94751452</v>
          </cell>
          <cell r="C1010" t="str">
            <v>MODULO CJ-</v>
          </cell>
          <cell r="D1010" t="str">
            <v>19136D-M2</v>
          </cell>
          <cell r="E1010">
            <v>20</v>
          </cell>
          <cell r="F1010" t="str">
            <v>CEV</v>
          </cell>
          <cell r="G1010" t="str">
            <v>0CXPAPEL</v>
          </cell>
          <cell r="H1010" t="str">
            <v>TRIM 3</v>
          </cell>
          <cell r="I1010" t="str">
            <v>M2</v>
          </cell>
          <cell r="J1010" t="str">
            <v>3</v>
          </cell>
          <cell r="K1010" t="str">
            <v>CONTINENTAL</v>
          </cell>
          <cell r="L1010" t="str">
            <v>G1</v>
          </cell>
        </row>
        <row r="1011">
          <cell r="A1011">
            <v>1205</v>
          </cell>
          <cell r="B1011" t="str">
            <v>94631089</v>
          </cell>
          <cell r="C1011" t="str">
            <v>PRESILHA</v>
          </cell>
          <cell r="D1011" t="str">
            <v>19118E-M2</v>
          </cell>
          <cell r="E1011">
            <v>4000</v>
          </cell>
          <cell r="F1011" t="str">
            <v>CEV</v>
          </cell>
          <cell r="G1011" t="str">
            <v>00002001</v>
          </cell>
          <cell r="H1011" t="str">
            <v>TRIM 3</v>
          </cell>
          <cell r="I1011" t="str">
            <v>M01</v>
          </cell>
          <cell r="J1011">
            <v>1</v>
          </cell>
          <cell r="K1011" t="str">
            <v>A RAYMOND BRASIL LTD</v>
          </cell>
          <cell r="L1011" t="str">
            <v>G1</v>
          </cell>
        </row>
        <row r="1012">
          <cell r="A1012">
            <v>1400</v>
          </cell>
          <cell r="B1012" t="str">
            <v>93321501</v>
          </cell>
          <cell r="C1012" t="str">
            <v>ESPACADOR</v>
          </cell>
          <cell r="D1012" t="str">
            <v>19116E-M2</v>
          </cell>
          <cell r="E1012">
            <v>300</v>
          </cell>
          <cell r="F1012" t="str">
            <v>CEV</v>
          </cell>
          <cell r="G1012" t="str">
            <v>00002001</v>
          </cell>
          <cell r="J1012">
            <v>2</v>
          </cell>
          <cell r="K1012" t="str">
            <v>ESPUMACAR</v>
          </cell>
          <cell r="L1012" t="str">
            <v>G1</v>
          </cell>
        </row>
        <row r="1013">
          <cell r="A1013">
            <v>1398</v>
          </cell>
          <cell r="B1013" t="str">
            <v>94580457</v>
          </cell>
          <cell r="C1013" t="str">
            <v>COXIM TPA COFRE</v>
          </cell>
          <cell r="D1013" t="str">
            <v>25525D-M1</v>
          </cell>
          <cell r="E1013">
            <v>150</v>
          </cell>
          <cell r="F1013" t="str">
            <v>CEV</v>
          </cell>
          <cell r="G1013" t="str">
            <v>0CXPAPEL</v>
          </cell>
          <cell r="J1013" t="str">
            <v>3</v>
          </cell>
          <cell r="K1013" t="str">
            <v>DONG MYEONG</v>
          </cell>
          <cell r="L1013" t="str">
            <v>G1</v>
          </cell>
        </row>
        <row r="1014">
          <cell r="A1014">
            <v>1399</v>
          </cell>
          <cell r="B1014" t="str">
            <v>90323550</v>
          </cell>
          <cell r="C1014" t="str">
            <v>PO MOLA ESCAP</v>
          </cell>
          <cell r="D1014" t="str">
            <v>25211E-M1</v>
          </cell>
          <cell r="E1014">
            <v>750</v>
          </cell>
          <cell r="F1014" t="str">
            <v>CEV</v>
          </cell>
          <cell r="G1014" t="str">
            <v>00002001</v>
          </cell>
          <cell r="H1014" t="str">
            <v>AÉREA</v>
          </cell>
          <cell r="I1014" t="str">
            <v>M01</v>
          </cell>
          <cell r="J1014">
            <v>2</v>
          </cell>
          <cell r="K1014" t="str">
            <v>SPRINGFIX</v>
          </cell>
          <cell r="L1014" t="str">
            <v>G1</v>
          </cell>
        </row>
        <row r="1015">
          <cell r="A1015">
            <v>1398</v>
          </cell>
          <cell r="B1015" t="str">
            <v>11561969</v>
          </cell>
          <cell r="C1015" t="str">
            <v xml:space="preserve">PARAFUSO-TRVA PRIM CAPO                                     </v>
          </cell>
          <cell r="D1015" t="str">
            <v>25505E-M1</v>
          </cell>
          <cell r="E1015">
            <v>500</v>
          </cell>
          <cell r="F1015" t="str">
            <v>CEV</v>
          </cell>
          <cell r="G1015" t="str">
            <v>00002001</v>
          </cell>
          <cell r="H1015" t="str">
            <v>AÉREA</v>
          </cell>
          <cell r="I1015" t="str">
            <v>M01</v>
          </cell>
          <cell r="J1015">
            <v>2</v>
          </cell>
          <cell r="K1015" t="str">
            <v>CONTINENTAL</v>
          </cell>
          <cell r="L1015" t="str">
            <v>G1</v>
          </cell>
        </row>
        <row r="1016">
          <cell r="A1016">
            <v>1397</v>
          </cell>
          <cell r="B1016" t="str">
            <v>11519388</v>
          </cell>
          <cell r="C1016" t="str">
            <v>PF CINTA DO TANQUE</v>
          </cell>
          <cell r="D1016" t="str">
            <v>25205E-M1</v>
          </cell>
          <cell r="E1016">
            <v>500</v>
          </cell>
          <cell r="F1016" t="str">
            <v>CEV</v>
          </cell>
          <cell r="G1016" t="str">
            <v>00002001</v>
          </cell>
          <cell r="H1016" t="str">
            <v>AÉREA</v>
          </cell>
          <cell r="I1016" t="str">
            <v>M01</v>
          </cell>
          <cell r="J1016">
            <v>3</v>
          </cell>
          <cell r="K1016" t="str">
            <v>CONTINENTAL</v>
          </cell>
          <cell r="L1016" t="str">
            <v>G1</v>
          </cell>
        </row>
        <row r="1017">
          <cell r="A1017">
            <v>1396</v>
          </cell>
          <cell r="B1017" t="str">
            <v>90289944</v>
          </cell>
          <cell r="C1017" t="str">
            <v xml:space="preserve"> PROTET TRANSM</v>
          </cell>
          <cell r="D1017" t="str">
            <v>25218E-M1</v>
          </cell>
          <cell r="E1017">
            <v>45</v>
          </cell>
          <cell r="F1017" t="str">
            <v>CEV</v>
          </cell>
          <cell r="G1017" t="str">
            <v>00002002</v>
          </cell>
          <cell r="H1017" t="str">
            <v>AÉREA</v>
          </cell>
          <cell r="I1017" t="str">
            <v>M01</v>
          </cell>
          <cell r="J1017">
            <v>6</v>
          </cell>
          <cell r="K1017" t="str">
            <v>USIPARTS</v>
          </cell>
          <cell r="L1017" t="str">
            <v>G1</v>
          </cell>
        </row>
        <row r="1018">
          <cell r="A1018">
            <v>1395</v>
          </cell>
          <cell r="B1018" t="str">
            <v>15788727</v>
          </cell>
          <cell r="C1018" t="str">
            <v>CAPA DO LIMPADOR</v>
          </cell>
          <cell r="D1018" t="str">
            <v>25530E-M1</v>
          </cell>
          <cell r="E1018">
            <v>2000</v>
          </cell>
          <cell r="F1018" t="str">
            <v>CEV</v>
          </cell>
          <cell r="G1018" t="str">
            <v>CX120806</v>
          </cell>
          <cell r="H1018" t="str">
            <v>L.FINAL</v>
          </cell>
          <cell r="I1018" t="str">
            <v>M01</v>
          </cell>
          <cell r="J1018">
            <v>2</v>
          </cell>
          <cell r="K1018" t="str">
            <v>VALEO ELECTR</v>
          </cell>
          <cell r="L1018" t="str">
            <v>G1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AMADO"/>
      <sheetName val="aramado teste"/>
      <sheetName val="NEW KANBAN"/>
      <sheetName val="DADOS"/>
      <sheetName val=" PICK LIST POCKET"/>
      <sheetName val="aramado pocket"/>
      <sheetName val=""/>
      <sheetName val="Plan1"/>
    </sheetNames>
    <sheetDataSet>
      <sheetData sheetId="0"/>
      <sheetData sheetId="1" refreshError="1"/>
      <sheetData sheetId="2"/>
      <sheetData sheetId="3">
        <row r="11">
          <cell r="C11" t="str">
            <v>PN</v>
          </cell>
        </row>
        <row r="12">
          <cell r="A12" t="str">
            <v>02866724TP012E-M3</v>
          </cell>
          <cell r="B12">
            <v>9</v>
          </cell>
          <cell r="C12" t="str">
            <v>02866724</v>
          </cell>
          <cell r="D12" t="str">
            <v>VEDADOR</v>
          </cell>
          <cell r="E12" t="str">
            <v>TP012E-M3</v>
          </cell>
          <cell r="F12">
            <v>2000</v>
          </cell>
          <cell r="G12" t="str">
            <v>CEV</v>
          </cell>
          <cell r="H12" t="str">
            <v>00002001</v>
          </cell>
          <cell r="I12" t="str">
            <v>TRIM 1</v>
          </cell>
          <cell r="J12" t="str">
            <v>M3</v>
          </cell>
          <cell r="K12">
            <v>2</v>
          </cell>
          <cell r="L12" t="str">
            <v>2</v>
          </cell>
        </row>
        <row r="13">
          <cell r="A13" t="str">
            <v>0287937915203D-PIT</v>
          </cell>
          <cell r="B13">
            <v>2002</v>
          </cell>
          <cell r="C13" t="str">
            <v>02879379</v>
          </cell>
          <cell r="D13" t="str">
            <v>TAMPAO</v>
          </cell>
          <cell r="E13" t="str">
            <v>15203D-PIT</v>
          </cell>
          <cell r="F13">
            <v>1000</v>
          </cell>
          <cell r="G13" t="str">
            <v>CEV</v>
          </cell>
          <cell r="H13" t="str">
            <v>00002004</v>
          </cell>
          <cell r="I13" t="str">
            <v>PINTURA</v>
          </cell>
          <cell r="J13" t="str">
            <v>PIT</v>
          </cell>
          <cell r="K13" t="str">
            <v>PENDANT</v>
          </cell>
          <cell r="L13" t="str">
            <v>2</v>
          </cell>
        </row>
        <row r="14">
          <cell r="A14" t="str">
            <v>04874119</v>
          </cell>
          <cell r="B14">
            <v>284</v>
          </cell>
          <cell r="C14" t="str">
            <v>04874119</v>
          </cell>
          <cell r="D14" t="str">
            <v>TAMPÃO DA LANTERNA</v>
          </cell>
          <cell r="E14">
            <v>0</v>
          </cell>
          <cell r="F14">
            <v>5000</v>
          </cell>
          <cell r="G14" t="str">
            <v>CEV</v>
          </cell>
          <cell r="H14" t="str">
            <v>0CXPAPEL</v>
          </cell>
          <cell r="I14">
            <v>0</v>
          </cell>
          <cell r="J14"/>
          <cell r="K14">
            <v>2</v>
          </cell>
          <cell r="L14" t="str">
            <v>2</v>
          </cell>
        </row>
        <row r="15">
          <cell r="A15" t="str">
            <v>04874119</v>
          </cell>
          <cell r="B15" t="str">
            <v>1119</v>
          </cell>
          <cell r="C15" t="str">
            <v>04874119</v>
          </cell>
          <cell r="D15" t="str">
            <v>TAMPÃO DA LANTERNA</v>
          </cell>
          <cell r="E15">
            <v>0</v>
          </cell>
          <cell r="F15">
            <v>5000</v>
          </cell>
          <cell r="G15" t="str">
            <v>CEV</v>
          </cell>
          <cell r="H15" t="str">
            <v>CX120806</v>
          </cell>
          <cell r="I15" t="str">
            <v>TRIM 2</v>
          </cell>
          <cell r="J15"/>
          <cell r="K15" t="str">
            <v>2</v>
          </cell>
          <cell r="L15" t="str">
            <v>2</v>
          </cell>
        </row>
        <row r="16">
          <cell r="A16" t="str">
            <v>08944952</v>
          </cell>
          <cell r="B16">
            <v>1438</v>
          </cell>
          <cell r="C16" t="str">
            <v>08944952</v>
          </cell>
          <cell r="D16" t="str">
            <v>PRESILHA TRILHO</v>
          </cell>
          <cell r="E16">
            <v>0</v>
          </cell>
          <cell r="F16">
            <v>1000</v>
          </cell>
          <cell r="G16" t="str">
            <v>CEV</v>
          </cell>
          <cell r="H16" t="str">
            <v>0CXPAPEL</v>
          </cell>
          <cell r="I16" t="str">
            <v>DOORS</v>
          </cell>
          <cell r="J16"/>
          <cell r="K16" t="str">
            <v>2</v>
          </cell>
          <cell r="L16" t="str">
            <v>2</v>
          </cell>
        </row>
        <row r="17">
          <cell r="A17" t="str">
            <v>08944952SPSD3E-M5</v>
          </cell>
          <cell r="B17">
            <v>1571</v>
          </cell>
          <cell r="C17" t="str">
            <v>08944952</v>
          </cell>
          <cell r="D17" t="str">
            <v>PRESILHA TRILHO</v>
          </cell>
          <cell r="E17" t="str">
            <v>MINOMI-M4</v>
          </cell>
          <cell r="F17">
            <v>1000</v>
          </cell>
          <cell r="G17" t="str">
            <v>CEV</v>
          </cell>
          <cell r="H17" t="str">
            <v>00002002</v>
          </cell>
          <cell r="I17" t="str">
            <v>DOORS</v>
          </cell>
          <cell r="J17" t="str">
            <v>M4</v>
          </cell>
          <cell r="K17" t="str">
            <v>2</v>
          </cell>
          <cell r="L17" t="str">
            <v>2</v>
          </cell>
        </row>
        <row r="18">
          <cell r="A18" t="str">
            <v>08944952SPSD3D-M5</v>
          </cell>
          <cell r="B18">
            <v>1574</v>
          </cell>
          <cell r="C18" t="str">
            <v>08944952</v>
          </cell>
          <cell r="D18" t="str">
            <v>PRESILHA TRILHO</v>
          </cell>
          <cell r="E18" t="str">
            <v>MONT-D-M4</v>
          </cell>
          <cell r="F18">
            <v>1000</v>
          </cell>
          <cell r="G18" t="str">
            <v>CEV</v>
          </cell>
          <cell r="H18" t="str">
            <v>00002002</v>
          </cell>
          <cell r="I18" t="str">
            <v>DOORS</v>
          </cell>
          <cell r="J18" t="str">
            <v>M4</v>
          </cell>
          <cell r="K18" t="str">
            <v>2</v>
          </cell>
          <cell r="L18" t="str">
            <v>2</v>
          </cell>
        </row>
        <row r="19">
          <cell r="A19" t="str">
            <v>09126551TP011D-M3</v>
          </cell>
          <cell r="B19">
            <v>1090</v>
          </cell>
          <cell r="C19" t="str">
            <v>09126551</v>
          </cell>
          <cell r="D19" t="str">
            <v>PRESILHA MANG RESERV CI MEST</v>
          </cell>
          <cell r="E19" t="str">
            <v>TP011D-M3</v>
          </cell>
          <cell r="F19">
            <v>500</v>
          </cell>
          <cell r="G19" t="str">
            <v>CEV</v>
          </cell>
          <cell r="H19" t="str">
            <v>00002001</v>
          </cell>
          <cell r="I19" t="str">
            <v>TRIM 2</v>
          </cell>
          <cell r="J19" t="str">
            <v>M3</v>
          </cell>
          <cell r="K19" t="str">
            <v>2</v>
          </cell>
          <cell r="L19" t="str">
            <v>2</v>
          </cell>
        </row>
        <row r="20">
          <cell r="A20" t="str">
            <v>0914841919103D-M3</v>
          </cell>
          <cell r="B20">
            <v>27</v>
          </cell>
          <cell r="C20" t="str">
            <v>09148419</v>
          </cell>
          <cell r="D20" t="str">
            <v>ET. TAMPÃO DASH</v>
          </cell>
          <cell r="E20" t="str">
            <v>19103D-M3</v>
          </cell>
          <cell r="F20">
            <v>18000</v>
          </cell>
          <cell r="G20" t="str">
            <v>CEV</v>
          </cell>
          <cell r="H20" t="str">
            <v>OCXPAPEL</v>
          </cell>
          <cell r="I20" t="str">
            <v>TRIM 2</v>
          </cell>
          <cell r="J20" t="str">
            <v>M3</v>
          </cell>
          <cell r="K20" t="str">
            <v>2</v>
          </cell>
          <cell r="L20" t="str">
            <v>2</v>
          </cell>
        </row>
        <row r="21">
          <cell r="A21" t="str">
            <v>0914841919125D-M3</v>
          </cell>
          <cell r="B21">
            <v>29</v>
          </cell>
          <cell r="C21" t="str">
            <v>09148419</v>
          </cell>
          <cell r="D21" t="str">
            <v>ET. TAMPÃO DASH</v>
          </cell>
          <cell r="E21" t="str">
            <v>19125D-M3</v>
          </cell>
          <cell r="F21">
            <v>18000</v>
          </cell>
          <cell r="G21" t="str">
            <v>CEV</v>
          </cell>
          <cell r="H21" t="str">
            <v>OCXPAPEL</v>
          </cell>
          <cell r="I21" t="str">
            <v>TRIM 2</v>
          </cell>
          <cell r="J21" t="str">
            <v>M3</v>
          </cell>
          <cell r="K21" t="str">
            <v>2</v>
          </cell>
          <cell r="L21" t="str">
            <v>2</v>
          </cell>
        </row>
        <row r="22">
          <cell r="A22" t="str">
            <v>09202468MB004E-M1</v>
          </cell>
          <cell r="B22">
            <v>1168</v>
          </cell>
          <cell r="C22" t="str">
            <v>09202468</v>
          </cell>
          <cell r="D22" t="str">
            <v>PRESILHA</v>
          </cell>
          <cell r="E22" t="str">
            <v>MB004E-M1</v>
          </cell>
          <cell r="F22">
            <v>300</v>
          </cell>
          <cell r="G22" t="str">
            <v>CEV</v>
          </cell>
          <cell r="H22" t="str">
            <v>00002002</v>
          </cell>
          <cell r="I22" t="str">
            <v>MEC. BAIXA</v>
          </cell>
          <cell r="J22" t="str">
            <v>M1</v>
          </cell>
          <cell r="K22">
            <v>2</v>
          </cell>
          <cell r="L22" t="str">
            <v>2</v>
          </cell>
        </row>
        <row r="23">
          <cell r="A23" t="str">
            <v>09285915TP048D-M2</v>
          </cell>
          <cell r="B23">
            <v>534</v>
          </cell>
          <cell r="C23" t="str">
            <v>09285915</v>
          </cell>
          <cell r="D23" t="str">
            <v>CAPA PARAF</v>
          </cell>
          <cell r="E23" t="str">
            <v>TP048D-M2</v>
          </cell>
          <cell r="F23">
            <v>350</v>
          </cell>
          <cell r="G23" t="str">
            <v>CEV</v>
          </cell>
          <cell r="H23" t="str">
            <v>00002002</v>
          </cell>
          <cell r="I23" t="str">
            <v>TRIM 3</v>
          </cell>
          <cell r="J23" t="str">
            <v>M2</v>
          </cell>
          <cell r="K23">
            <v>2</v>
          </cell>
          <cell r="L23" t="str">
            <v>2</v>
          </cell>
        </row>
        <row r="24">
          <cell r="A24" t="str">
            <v>09309508MINOMI-M3</v>
          </cell>
          <cell r="B24">
            <v>535</v>
          </cell>
          <cell r="C24" t="str">
            <v>09309508</v>
          </cell>
          <cell r="D24" t="str">
            <v>MASSA DE VEDAÇÃO</v>
          </cell>
          <cell r="E24" t="str">
            <v>MINOMI-M3</v>
          </cell>
          <cell r="F24">
            <v>14</v>
          </cell>
          <cell r="G24" t="str">
            <v>CEV</v>
          </cell>
          <cell r="H24" t="str">
            <v>OCXPAPEL</v>
          </cell>
          <cell r="I24" t="str">
            <v>MINOMI</v>
          </cell>
          <cell r="J24" t="str">
            <v>M3</v>
          </cell>
          <cell r="K24" t="str">
            <v>2</v>
          </cell>
          <cell r="L24">
            <v>65.130434782608688</v>
          </cell>
        </row>
        <row r="25">
          <cell r="A25" t="str">
            <v>10131313TP006E-M3</v>
          </cell>
          <cell r="B25">
            <v>45</v>
          </cell>
          <cell r="C25">
            <v>10131313</v>
          </cell>
          <cell r="D25" t="str">
            <v>ESPACADOR</v>
          </cell>
          <cell r="E25" t="str">
            <v>TP006E-M3</v>
          </cell>
          <cell r="F25">
            <v>2600</v>
          </cell>
          <cell r="G25" t="str">
            <v>CEV</v>
          </cell>
          <cell r="H25" t="str">
            <v>0CXPAPEL</v>
          </cell>
          <cell r="I25" t="str">
            <v>TRIM 1</v>
          </cell>
          <cell r="J25" t="str">
            <v>M3</v>
          </cell>
          <cell r="K25">
            <v>2</v>
          </cell>
          <cell r="L25" t="str">
            <v>2</v>
          </cell>
        </row>
        <row r="26">
          <cell r="A26" t="str">
            <v>1013131319125E-M3</v>
          </cell>
          <cell r="B26">
            <v>47</v>
          </cell>
          <cell r="C26">
            <v>10131313</v>
          </cell>
          <cell r="D26" t="str">
            <v>ESPACADOR</v>
          </cell>
          <cell r="E26" t="str">
            <v>19125E-M3</v>
          </cell>
          <cell r="F26">
            <v>2600</v>
          </cell>
          <cell r="G26" t="str">
            <v>CEV</v>
          </cell>
          <cell r="H26" t="str">
            <v>0CXPAPEL</v>
          </cell>
          <cell r="I26" t="str">
            <v>TRIM 2</v>
          </cell>
          <cell r="J26" t="str">
            <v>M3</v>
          </cell>
          <cell r="K26">
            <v>2</v>
          </cell>
          <cell r="L26" t="str">
            <v>2</v>
          </cell>
        </row>
        <row r="27">
          <cell r="A27" t="str">
            <v>1013131319125E-M3</v>
          </cell>
          <cell r="B27">
            <v>49</v>
          </cell>
          <cell r="C27">
            <v>10131313</v>
          </cell>
          <cell r="D27" t="str">
            <v>ESPACADOR</v>
          </cell>
          <cell r="E27" t="str">
            <v>19125E-M3</v>
          </cell>
          <cell r="F27">
            <v>2600</v>
          </cell>
          <cell r="G27" t="str">
            <v>CEV</v>
          </cell>
          <cell r="H27" t="str">
            <v>0CXPAPEL</v>
          </cell>
          <cell r="I27" t="str">
            <v>TRIM 2</v>
          </cell>
          <cell r="J27" t="str">
            <v>M3</v>
          </cell>
          <cell r="K27">
            <v>2</v>
          </cell>
          <cell r="L27" t="str">
            <v>2</v>
          </cell>
        </row>
        <row r="28">
          <cell r="A28" t="str">
            <v>10131313</v>
          </cell>
          <cell r="B28">
            <v>51</v>
          </cell>
          <cell r="C28">
            <v>10131313</v>
          </cell>
          <cell r="D28" t="str">
            <v>ESPACADOR</v>
          </cell>
          <cell r="E28">
            <v>0</v>
          </cell>
          <cell r="F28">
            <v>2600</v>
          </cell>
          <cell r="G28" t="str">
            <v>CEV</v>
          </cell>
          <cell r="H28" t="str">
            <v>0CXPAPEL</v>
          </cell>
          <cell r="I28">
            <v>0</v>
          </cell>
          <cell r="J28"/>
          <cell r="K28">
            <v>2</v>
          </cell>
          <cell r="L28" t="str">
            <v>2</v>
          </cell>
        </row>
        <row r="29">
          <cell r="A29" t="str">
            <v>10131313LF002E-M1</v>
          </cell>
          <cell r="B29">
            <v>53</v>
          </cell>
          <cell r="C29">
            <v>10131313</v>
          </cell>
          <cell r="D29" t="str">
            <v>ESPACADOR</v>
          </cell>
          <cell r="E29" t="str">
            <v>LF002E-M1</v>
          </cell>
          <cell r="F29">
            <v>2600</v>
          </cell>
          <cell r="G29" t="str">
            <v>CEV</v>
          </cell>
          <cell r="H29" t="str">
            <v>0CXPAPEL</v>
          </cell>
          <cell r="I29" t="str">
            <v>L. FINAL</v>
          </cell>
          <cell r="J29" t="str">
            <v>M1</v>
          </cell>
          <cell r="K29">
            <v>2</v>
          </cell>
          <cell r="L29" t="str">
            <v>2</v>
          </cell>
        </row>
        <row r="30">
          <cell r="A30" t="str">
            <v>10131313LF007D-M1</v>
          </cell>
          <cell r="B30">
            <v>55</v>
          </cell>
          <cell r="C30">
            <v>10131313</v>
          </cell>
          <cell r="D30" t="str">
            <v>ESPACADOR</v>
          </cell>
          <cell r="E30" t="str">
            <v>LF007D-M1</v>
          </cell>
          <cell r="F30">
            <v>2600</v>
          </cell>
          <cell r="G30" t="str">
            <v>CEV</v>
          </cell>
          <cell r="H30" t="str">
            <v>0CXPAPEL</v>
          </cell>
          <cell r="I30" t="str">
            <v>L. FINAL</v>
          </cell>
          <cell r="J30" t="str">
            <v>M1</v>
          </cell>
          <cell r="K30">
            <v>2</v>
          </cell>
          <cell r="L30" t="str">
            <v>2</v>
          </cell>
        </row>
        <row r="31">
          <cell r="A31" t="str">
            <v>10131313TP004E-M3</v>
          </cell>
          <cell r="B31">
            <v>1127</v>
          </cell>
          <cell r="C31">
            <v>10131313</v>
          </cell>
          <cell r="D31" t="str">
            <v>BATOQUE ESPAÇADOR</v>
          </cell>
          <cell r="E31" t="str">
            <v>TP004E-M3</v>
          </cell>
          <cell r="F31">
            <v>2600</v>
          </cell>
          <cell r="G31" t="str">
            <v>CEV</v>
          </cell>
          <cell r="H31" t="str">
            <v>0CXPAPEL</v>
          </cell>
          <cell r="I31" t="str">
            <v>TRIM 1</v>
          </cell>
          <cell r="J31" t="str">
            <v>M3</v>
          </cell>
          <cell r="K31" t="str">
            <v>2</v>
          </cell>
          <cell r="L31" t="str">
            <v>2</v>
          </cell>
        </row>
        <row r="32">
          <cell r="A32" t="str">
            <v>11044063TP057E-M3</v>
          </cell>
          <cell r="B32">
            <v>57</v>
          </cell>
          <cell r="C32">
            <v>11044063</v>
          </cell>
          <cell r="D32" t="str">
            <v>PF SUP EMBREA</v>
          </cell>
          <cell r="E32" t="str">
            <v>TP057E-M3</v>
          </cell>
          <cell r="F32">
            <v>4000</v>
          </cell>
          <cell r="G32" t="str">
            <v>CEV</v>
          </cell>
          <cell r="H32" t="str">
            <v>00002001</v>
          </cell>
          <cell r="I32" t="str">
            <v>TRIM 3</v>
          </cell>
          <cell r="J32" t="str">
            <v>M3</v>
          </cell>
          <cell r="K32">
            <v>2</v>
          </cell>
          <cell r="L32" t="str">
            <v>2</v>
          </cell>
        </row>
        <row r="33">
          <cell r="A33" t="str">
            <v>93385871MB010D-ZM8</v>
          </cell>
          <cell r="B33">
            <v>59</v>
          </cell>
          <cell r="C33" t="str">
            <v>93385871</v>
          </cell>
          <cell r="D33" t="str">
            <v>VEDADOR COFRE LE</v>
          </cell>
          <cell r="E33" t="str">
            <v>MB010D-ZM8</v>
          </cell>
          <cell r="F33">
            <v>80</v>
          </cell>
          <cell r="G33" t="str">
            <v>CEV</v>
          </cell>
          <cell r="H33" t="str">
            <v>00002004</v>
          </cell>
          <cell r="I33" t="str">
            <v>MEC. BAIXA</v>
          </cell>
          <cell r="J33" t="str">
            <v>ZM8</v>
          </cell>
          <cell r="K33" t="str">
            <v>PENDANT</v>
          </cell>
        </row>
        <row r="34">
          <cell r="A34" t="str">
            <v>24580484MB011D-ZM8</v>
          </cell>
          <cell r="B34">
            <v>61</v>
          </cell>
          <cell r="C34" t="str">
            <v>24580484</v>
          </cell>
          <cell r="D34" t="str">
            <v>MÓDULO PROCONVE CELTA</v>
          </cell>
          <cell r="E34" t="str">
            <v>MB011D-ZM8</v>
          </cell>
          <cell r="F34">
            <v>24</v>
          </cell>
          <cell r="G34" t="str">
            <v>CEV</v>
          </cell>
          <cell r="H34" t="str">
            <v>00002002</v>
          </cell>
          <cell r="I34" t="str">
            <v>MEC. BAIXA</v>
          </cell>
          <cell r="J34" t="str">
            <v>ZM8</v>
          </cell>
          <cell r="K34" t="str">
            <v>PENDANT</v>
          </cell>
        </row>
        <row r="35">
          <cell r="A35" t="str">
            <v>11061021DO005E-M5</v>
          </cell>
          <cell r="B35">
            <v>1336</v>
          </cell>
          <cell r="C35">
            <v>11061021</v>
          </cell>
          <cell r="D35" t="str">
            <v>ARRUELA TRAVA MAÇ. EXT. TRAS. 5P</v>
          </cell>
          <cell r="E35" t="str">
            <v>DO005E-M5</v>
          </cell>
          <cell r="F35">
            <v>10000</v>
          </cell>
          <cell r="G35" t="str">
            <v>CEV</v>
          </cell>
          <cell r="H35" t="str">
            <v>00002002</v>
          </cell>
          <cell r="I35" t="str">
            <v>DOORS</v>
          </cell>
          <cell r="J35" t="str">
            <v>M5</v>
          </cell>
          <cell r="K35" t="str">
            <v>2</v>
          </cell>
          <cell r="L35" t="str">
            <v>2</v>
          </cell>
        </row>
        <row r="36">
          <cell r="A36" t="str">
            <v>11061021DO005D-M4</v>
          </cell>
          <cell r="B36">
            <v>1799</v>
          </cell>
          <cell r="C36">
            <v>11061021</v>
          </cell>
          <cell r="D36" t="str">
            <v>ARRUELA TRAVA MAÇ. EXT. TRAS. 5P</v>
          </cell>
          <cell r="E36" t="str">
            <v>DO005D-M4</v>
          </cell>
          <cell r="F36">
            <v>10000</v>
          </cell>
          <cell r="G36" t="str">
            <v>CEV</v>
          </cell>
          <cell r="H36" t="str">
            <v>00002002</v>
          </cell>
          <cell r="I36" t="str">
            <v>DOORS</v>
          </cell>
          <cell r="J36" t="str">
            <v>M4</v>
          </cell>
          <cell r="K36" t="str">
            <v>2</v>
          </cell>
          <cell r="L36" t="str">
            <v>2</v>
          </cell>
        </row>
        <row r="37">
          <cell r="A37" t="str">
            <v>11070691TP014D-M3</v>
          </cell>
          <cell r="B37">
            <v>63</v>
          </cell>
          <cell r="C37">
            <v>11070691</v>
          </cell>
          <cell r="D37" t="str">
            <v>PORCA-MOLA</v>
          </cell>
          <cell r="E37" t="str">
            <v>TP014D-M3</v>
          </cell>
          <cell r="F37">
            <v>3500</v>
          </cell>
          <cell r="G37" t="str">
            <v>CEV</v>
          </cell>
          <cell r="H37" t="str">
            <v>00002001</v>
          </cell>
          <cell r="I37" t="str">
            <v>TRIM 2</v>
          </cell>
          <cell r="J37" t="str">
            <v>M3</v>
          </cell>
          <cell r="K37" t="str">
            <v>2</v>
          </cell>
          <cell r="L37" t="str">
            <v>2</v>
          </cell>
        </row>
        <row r="38">
          <cell r="A38" t="str">
            <v>1107069119123D-M3</v>
          </cell>
          <cell r="B38">
            <v>65</v>
          </cell>
          <cell r="C38">
            <v>11070691</v>
          </cell>
          <cell r="D38" t="str">
            <v>PORCA-MOLA</v>
          </cell>
          <cell r="E38" t="str">
            <v>19123D-M3</v>
          </cell>
          <cell r="F38">
            <v>3500</v>
          </cell>
          <cell r="G38" t="str">
            <v>CEV</v>
          </cell>
          <cell r="H38" t="str">
            <v>00002001</v>
          </cell>
          <cell r="I38" t="str">
            <v>TRIM 1</v>
          </cell>
          <cell r="J38" t="str">
            <v>M3</v>
          </cell>
          <cell r="K38">
            <v>2</v>
          </cell>
          <cell r="L38" t="str">
            <v>2</v>
          </cell>
        </row>
        <row r="39">
          <cell r="A39" t="str">
            <v>11070691TP034E-M3</v>
          </cell>
          <cell r="B39">
            <v>67</v>
          </cell>
          <cell r="C39">
            <v>11070691</v>
          </cell>
          <cell r="D39" t="str">
            <v>PORCA-MOLA</v>
          </cell>
          <cell r="E39" t="str">
            <v>TP034E-M3</v>
          </cell>
          <cell r="F39">
            <v>3500</v>
          </cell>
          <cell r="G39" t="str">
            <v>CEV</v>
          </cell>
          <cell r="H39" t="str">
            <v>00002001</v>
          </cell>
          <cell r="I39" t="str">
            <v>TRIM 2</v>
          </cell>
          <cell r="J39" t="str">
            <v>M3</v>
          </cell>
          <cell r="K39" t="str">
            <v>2</v>
          </cell>
          <cell r="L39" t="str">
            <v>2</v>
          </cell>
        </row>
        <row r="40">
          <cell r="A40" t="str">
            <v>11070691MINOMI-M3</v>
          </cell>
          <cell r="B40">
            <v>69</v>
          </cell>
          <cell r="C40">
            <v>11070691</v>
          </cell>
          <cell r="D40" t="str">
            <v>PORCA-MOLA</v>
          </cell>
          <cell r="E40" t="str">
            <v>MINOMI-M3</v>
          </cell>
          <cell r="F40">
            <v>3500</v>
          </cell>
          <cell r="G40" t="str">
            <v>CEV</v>
          </cell>
          <cell r="H40" t="str">
            <v>00002001</v>
          </cell>
          <cell r="I40" t="str">
            <v>MINOMI</v>
          </cell>
          <cell r="J40" t="str">
            <v>M3</v>
          </cell>
          <cell r="K40">
            <v>2</v>
          </cell>
          <cell r="L40" t="str">
            <v>2</v>
          </cell>
        </row>
        <row r="41">
          <cell r="A41" t="str">
            <v>11085081TP035E-M3</v>
          </cell>
          <cell r="B41">
            <v>71</v>
          </cell>
          <cell r="C41">
            <v>11085081</v>
          </cell>
          <cell r="D41" t="str">
            <v>PORCA SEXT</v>
          </cell>
          <cell r="E41" t="str">
            <v>TP035E-M3</v>
          </cell>
          <cell r="F41">
            <v>2000</v>
          </cell>
          <cell r="G41" t="str">
            <v>CEV</v>
          </cell>
          <cell r="H41" t="str">
            <v>00002001</v>
          </cell>
          <cell r="I41" t="str">
            <v>TRIM 2</v>
          </cell>
          <cell r="J41" t="str">
            <v>M3</v>
          </cell>
          <cell r="K41">
            <v>2</v>
          </cell>
          <cell r="L41" t="str">
            <v>2</v>
          </cell>
        </row>
        <row r="42">
          <cell r="A42" t="str">
            <v>11088692MB005E-M1</v>
          </cell>
          <cell r="B42">
            <v>73</v>
          </cell>
          <cell r="C42">
            <v>11088692</v>
          </cell>
          <cell r="D42" t="str">
            <v>PARAFUSO</v>
          </cell>
          <cell r="E42" t="str">
            <v>MB005E-M1</v>
          </cell>
          <cell r="F42">
            <v>2000</v>
          </cell>
          <cell r="G42" t="str">
            <v>CEV</v>
          </cell>
          <cell r="H42" t="str">
            <v>00002001</v>
          </cell>
          <cell r="I42" t="str">
            <v>MEC. BAIXA</v>
          </cell>
          <cell r="J42" t="str">
            <v>M1</v>
          </cell>
          <cell r="K42">
            <v>2</v>
          </cell>
          <cell r="L42" t="str">
            <v>2</v>
          </cell>
        </row>
        <row r="43">
          <cell r="A43" t="str">
            <v>11092631TP041E-M3</v>
          </cell>
          <cell r="B43">
            <v>75</v>
          </cell>
          <cell r="C43">
            <v>11092631</v>
          </cell>
          <cell r="D43" t="str">
            <v>PARAF SLIDER</v>
          </cell>
          <cell r="E43" t="str">
            <v>TP041E-M3</v>
          </cell>
          <cell r="F43">
            <v>2000</v>
          </cell>
          <cell r="G43" t="str">
            <v>CEV</v>
          </cell>
          <cell r="H43" t="str">
            <v>0CXPAPEL</v>
          </cell>
          <cell r="I43" t="str">
            <v>TRIM 3</v>
          </cell>
          <cell r="J43" t="str">
            <v>M3</v>
          </cell>
          <cell r="K43">
            <v>2</v>
          </cell>
          <cell r="L43" t="str">
            <v>2</v>
          </cell>
        </row>
        <row r="44">
          <cell r="A44" t="str">
            <v>94717100MA010D-M2</v>
          </cell>
          <cell r="B44">
            <v>77</v>
          </cell>
          <cell r="C44">
            <v>94717100</v>
          </cell>
          <cell r="D44" t="str">
            <v>PF TQ COMBUST</v>
          </cell>
          <cell r="E44" t="str">
            <v>MA010D-M2</v>
          </cell>
          <cell r="F44">
            <v>350</v>
          </cell>
          <cell r="G44" t="str">
            <v>CEV</v>
          </cell>
          <cell r="H44" t="str">
            <v>00002001</v>
          </cell>
          <cell r="I44" t="str">
            <v>MEC. ALTA</v>
          </cell>
          <cell r="J44" t="str">
            <v>M2</v>
          </cell>
          <cell r="K44" t="str">
            <v>2</v>
          </cell>
          <cell r="L44" t="str">
            <v>2</v>
          </cell>
        </row>
        <row r="45">
          <cell r="A45" t="str">
            <v>11092631TP041D-M2</v>
          </cell>
          <cell r="B45">
            <v>226</v>
          </cell>
          <cell r="C45">
            <v>11092631</v>
          </cell>
          <cell r="D45" t="str">
            <v>PARAF SLIDER</v>
          </cell>
          <cell r="E45" t="str">
            <v>TP041D-M2</v>
          </cell>
          <cell r="F45">
            <v>2000</v>
          </cell>
          <cell r="G45" t="str">
            <v>CEV</v>
          </cell>
          <cell r="H45" t="str">
            <v>0CXPAPEL</v>
          </cell>
          <cell r="I45" t="str">
            <v>TRIM 3</v>
          </cell>
          <cell r="J45" t="str">
            <v>M2</v>
          </cell>
          <cell r="K45">
            <v>2</v>
          </cell>
          <cell r="L45" t="str">
            <v>2</v>
          </cell>
        </row>
        <row r="46">
          <cell r="A46" t="str">
            <v>11093321TP024D-M3</v>
          </cell>
          <cell r="B46">
            <v>81</v>
          </cell>
          <cell r="C46">
            <v>11093321</v>
          </cell>
          <cell r="D46" t="str">
            <v>PARAFUSO 4</v>
          </cell>
          <cell r="E46" t="str">
            <v>TP024D-M3</v>
          </cell>
          <cell r="F46">
            <v>2500</v>
          </cell>
          <cell r="G46" t="str">
            <v>CEV</v>
          </cell>
          <cell r="H46" t="str">
            <v>00002001</v>
          </cell>
          <cell r="I46" t="str">
            <v>TRIM 2</v>
          </cell>
          <cell r="J46" t="str">
            <v>M3</v>
          </cell>
          <cell r="K46">
            <v>2</v>
          </cell>
          <cell r="L46" t="str">
            <v>2</v>
          </cell>
        </row>
        <row r="47">
          <cell r="A47" t="str">
            <v>11095001TP045D-M2</v>
          </cell>
          <cell r="B47">
            <v>83</v>
          </cell>
          <cell r="C47">
            <v>11095001</v>
          </cell>
          <cell r="D47" t="str">
            <v>PARAFUSO D</v>
          </cell>
          <cell r="E47" t="str">
            <v>TP045D-M2</v>
          </cell>
          <cell r="F47">
            <v>1500</v>
          </cell>
          <cell r="G47" t="str">
            <v>CEV</v>
          </cell>
          <cell r="H47" t="str">
            <v>00002001</v>
          </cell>
          <cell r="I47" t="str">
            <v>TRIM 3</v>
          </cell>
          <cell r="J47" t="str">
            <v>M2</v>
          </cell>
          <cell r="K47">
            <v>2</v>
          </cell>
          <cell r="L47" t="str">
            <v>2</v>
          </cell>
        </row>
        <row r="48">
          <cell r="A48" t="str">
            <v>11097232TP016E-M3</v>
          </cell>
          <cell r="B48">
            <v>85</v>
          </cell>
          <cell r="C48">
            <v>11097232</v>
          </cell>
          <cell r="D48" t="str">
            <v>PF GUIA DO CINTO</v>
          </cell>
          <cell r="E48" t="str">
            <v>TP018E-M3</v>
          </cell>
          <cell r="F48">
            <v>4000</v>
          </cell>
          <cell r="G48" t="str">
            <v>CEV</v>
          </cell>
          <cell r="H48" t="str">
            <v>0KLT3214</v>
          </cell>
          <cell r="I48" t="str">
            <v>TRIM 2</v>
          </cell>
          <cell r="J48" t="str">
            <v>M3</v>
          </cell>
          <cell r="K48">
            <v>2</v>
          </cell>
          <cell r="L48" t="str">
            <v>2</v>
          </cell>
        </row>
        <row r="49">
          <cell r="A49" t="str">
            <v>11097232TP016D-M3</v>
          </cell>
          <cell r="B49">
            <v>1217</v>
          </cell>
          <cell r="C49">
            <v>11097232</v>
          </cell>
          <cell r="D49" t="str">
            <v>PF. GUIA DO CINTO</v>
          </cell>
          <cell r="E49" t="str">
            <v>TP018D-M3</v>
          </cell>
          <cell r="F49">
            <v>4000</v>
          </cell>
          <cell r="G49" t="str">
            <v>CEV</v>
          </cell>
          <cell r="H49" t="str">
            <v>00002001</v>
          </cell>
          <cell r="I49" t="str">
            <v>TRIM2</v>
          </cell>
          <cell r="J49" t="str">
            <v>M3</v>
          </cell>
          <cell r="K49" t="str">
            <v>2</v>
          </cell>
          <cell r="L49" t="str">
            <v>2</v>
          </cell>
        </row>
        <row r="50">
          <cell r="A50" t="str">
            <v>11098941DO009D-M4</v>
          </cell>
          <cell r="B50">
            <v>1522</v>
          </cell>
          <cell r="C50">
            <v>11098941</v>
          </cell>
          <cell r="D50" t="str">
            <v>REBITE PARAFUSO LIMITADOR</v>
          </cell>
          <cell r="E50" t="str">
            <v>DO009D-M4</v>
          </cell>
          <cell r="F50">
            <v>3000</v>
          </cell>
          <cell r="G50" t="str">
            <v>CEV</v>
          </cell>
          <cell r="H50" t="str">
            <v>00002001</v>
          </cell>
          <cell r="I50" t="str">
            <v>DOORS</v>
          </cell>
          <cell r="J50" t="str">
            <v>M4</v>
          </cell>
          <cell r="K50" t="str">
            <v>2</v>
          </cell>
          <cell r="L50" t="str">
            <v>2</v>
          </cell>
        </row>
        <row r="51">
          <cell r="A51" t="str">
            <v>11098941DO009E-M5</v>
          </cell>
          <cell r="B51">
            <v>1566</v>
          </cell>
          <cell r="C51">
            <v>11098941</v>
          </cell>
          <cell r="D51" t="str">
            <v>REBITE PF LIMITADOR</v>
          </cell>
          <cell r="E51" t="str">
            <v>DO009E-M5</v>
          </cell>
          <cell r="F51">
            <v>3000</v>
          </cell>
          <cell r="G51" t="str">
            <v>CEV</v>
          </cell>
          <cell r="H51" t="str">
            <v>00002001</v>
          </cell>
          <cell r="I51" t="str">
            <v>DOORS</v>
          </cell>
          <cell r="J51" t="str">
            <v>M5</v>
          </cell>
          <cell r="K51" t="str">
            <v>2</v>
          </cell>
          <cell r="L51" t="str">
            <v>2</v>
          </cell>
        </row>
        <row r="52">
          <cell r="A52" t="str">
            <v>1109938125524E-M1</v>
          </cell>
          <cell r="B52">
            <v>87</v>
          </cell>
          <cell r="C52">
            <v>11099381</v>
          </cell>
          <cell r="D52" t="str">
            <v>PARAFUSO A</v>
          </cell>
          <cell r="E52" t="str">
            <v>25524E-M1</v>
          </cell>
          <cell r="F52">
            <v>5000</v>
          </cell>
          <cell r="G52" t="str">
            <v>CEV</v>
          </cell>
          <cell r="H52" t="str">
            <v>00002001</v>
          </cell>
          <cell r="I52" t="str">
            <v>L. FINAL</v>
          </cell>
          <cell r="J52" t="str">
            <v>M1</v>
          </cell>
          <cell r="K52">
            <v>2</v>
          </cell>
          <cell r="L52" t="str">
            <v>2</v>
          </cell>
        </row>
        <row r="53">
          <cell r="A53" t="str">
            <v>11514596TP051E-M3</v>
          </cell>
          <cell r="B53">
            <v>89</v>
          </cell>
          <cell r="C53" t="str">
            <v>11514596</v>
          </cell>
          <cell r="D53" t="str">
            <v>PORCA ALAVANCA</v>
          </cell>
          <cell r="E53" t="str">
            <v>TP051E-M3</v>
          </cell>
          <cell r="F53">
            <v>900</v>
          </cell>
          <cell r="G53" t="str">
            <v>CEV</v>
          </cell>
          <cell r="H53" t="str">
            <v>00002001</v>
          </cell>
          <cell r="I53" t="str">
            <v>TRIM 3</v>
          </cell>
          <cell r="J53" t="str">
            <v>M3</v>
          </cell>
          <cell r="K53" t="str">
            <v>2</v>
          </cell>
          <cell r="L53" t="str">
            <v>2</v>
          </cell>
        </row>
        <row r="54">
          <cell r="A54" t="str">
            <v>11099381MB010D-M1</v>
          </cell>
          <cell r="B54">
            <v>1020</v>
          </cell>
          <cell r="C54">
            <v>11099381</v>
          </cell>
          <cell r="D54" t="str">
            <v>PARAFUSO A</v>
          </cell>
          <cell r="E54" t="str">
            <v>MB010D-M1</v>
          </cell>
          <cell r="F54">
            <v>5000</v>
          </cell>
          <cell r="G54" t="str">
            <v>CEV</v>
          </cell>
          <cell r="H54" t="str">
            <v>00002001</v>
          </cell>
          <cell r="I54" t="str">
            <v>MEC. BAIXA</v>
          </cell>
          <cell r="J54" t="str">
            <v>M1</v>
          </cell>
          <cell r="K54">
            <v>2</v>
          </cell>
          <cell r="L54" t="str">
            <v>2</v>
          </cell>
        </row>
        <row r="55">
          <cell r="A55" t="str">
            <v>11104191TP053D-M2</v>
          </cell>
          <cell r="B55">
            <v>264</v>
          </cell>
          <cell r="C55">
            <v>11104191</v>
          </cell>
          <cell r="D55" t="str">
            <v>PORCA FINO</v>
          </cell>
          <cell r="E55" t="str">
            <v>TP053D-M2</v>
          </cell>
          <cell r="F55">
            <v>1700</v>
          </cell>
          <cell r="G55" t="str">
            <v>CEV</v>
          </cell>
          <cell r="H55" t="str">
            <v>00002001</v>
          </cell>
          <cell r="I55" t="str">
            <v>TRIM 3</v>
          </cell>
          <cell r="J55" t="str">
            <v>M2</v>
          </cell>
          <cell r="K55" t="str">
            <v>2</v>
          </cell>
          <cell r="L55" t="str">
            <v>2</v>
          </cell>
        </row>
        <row r="56">
          <cell r="A56" t="str">
            <v>11514516TP025D-M3</v>
          </cell>
          <cell r="B56">
            <v>91</v>
          </cell>
          <cell r="C56">
            <v>11514516</v>
          </cell>
          <cell r="D56" t="str">
            <v xml:space="preserve">PORCA FIX ALAVANCA </v>
          </cell>
          <cell r="E56" t="str">
            <v>TP025D-M3</v>
          </cell>
          <cell r="F56">
            <v>3000</v>
          </cell>
          <cell r="G56" t="str">
            <v>CEV</v>
          </cell>
          <cell r="H56" t="str">
            <v>00002001</v>
          </cell>
          <cell r="I56" t="str">
            <v>TRIM 2</v>
          </cell>
          <cell r="J56" t="str">
            <v>M3</v>
          </cell>
          <cell r="K56">
            <v>2</v>
          </cell>
          <cell r="L56" t="str">
            <v>2</v>
          </cell>
        </row>
        <row r="57">
          <cell r="A57" t="str">
            <v>11514516MA016D-M1</v>
          </cell>
          <cell r="B57">
            <v>92</v>
          </cell>
          <cell r="C57">
            <v>11514516</v>
          </cell>
          <cell r="D57" t="str">
            <v xml:space="preserve">PORCA FIX ALAVANCA </v>
          </cell>
          <cell r="E57" t="str">
            <v>MA019E-M1</v>
          </cell>
          <cell r="F57">
            <v>3000</v>
          </cell>
          <cell r="G57" t="str">
            <v>CEV</v>
          </cell>
          <cell r="H57" t="str">
            <v>00002001</v>
          </cell>
          <cell r="I57" t="str">
            <v>MEC. ALTA</v>
          </cell>
          <cell r="J57" t="str">
            <v>M1</v>
          </cell>
          <cell r="K57">
            <v>2</v>
          </cell>
          <cell r="L57" t="str">
            <v>2</v>
          </cell>
        </row>
        <row r="58">
          <cell r="A58" t="str">
            <v>11514516MA002E-M1</v>
          </cell>
          <cell r="B58">
            <v>127</v>
          </cell>
          <cell r="C58">
            <v>11514516</v>
          </cell>
          <cell r="D58" t="str">
            <v xml:space="preserve">PORCA FIX ALAVANCA </v>
          </cell>
          <cell r="E58" t="str">
            <v>MA002E-M1</v>
          </cell>
          <cell r="F58">
            <v>3000</v>
          </cell>
          <cell r="G58" t="str">
            <v>CEV</v>
          </cell>
          <cell r="H58" t="str">
            <v>00002001</v>
          </cell>
          <cell r="I58" t="str">
            <v>MEC. ALTA</v>
          </cell>
          <cell r="J58" t="str">
            <v>M1</v>
          </cell>
          <cell r="K58">
            <v>2</v>
          </cell>
          <cell r="L58" t="str">
            <v>2</v>
          </cell>
        </row>
        <row r="59">
          <cell r="A59" t="str">
            <v>11514517MB005E-M1</v>
          </cell>
          <cell r="B59">
            <v>93</v>
          </cell>
          <cell r="C59">
            <v>11514517</v>
          </cell>
          <cell r="D59" t="str">
            <v>PORCA FIX CAIXA UEC</v>
          </cell>
          <cell r="E59" t="str">
            <v>MB005E-M1</v>
          </cell>
          <cell r="F59">
            <v>1400</v>
          </cell>
          <cell r="G59" t="str">
            <v>CEV</v>
          </cell>
          <cell r="H59" t="str">
            <v>00002001</v>
          </cell>
          <cell r="I59" t="str">
            <v>MEC. BAIXA</v>
          </cell>
          <cell r="J59" t="str">
            <v>M1</v>
          </cell>
          <cell r="K59">
            <v>2</v>
          </cell>
          <cell r="L59" t="str">
            <v>2</v>
          </cell>
        </row>
        <row r="60">
          <cell r="A60" t="str">
            <v>02879379MA002E-M1</v>
          </cell>
          <cell r="B60">
            <v>95</v>
          </cell>
          <cell r="C60" t="str">
            <v>02879379</v>
          </cell>
          <cell r="D60" t="str">
            <v>TAMPÃO</v>
          </cell>
          <cell r="E60" t="str">
            <v>MA002E-M1</v>
          </cell>
          <cell r="F60">
            <v>1000</v>
          </cell>
          <cell r="G60" t="str">
            <v>EST</v>
          </cell>
          <cell r="H60" t="str">
            <v>00002004</v>
          </cell>
          <cell r="I60" t="str">
            <v>MEC. ALTA</v>
          </cell>
          <cell r="J60" t="str">
            <v>M1</v>
          </cell>
          <cell r="K60" t="str">
            <v>1</v>
          </cell>
          <cell r="L60" t="str">
            <v>2</v>
          </cell>
        </row>
        <row r="61">
          <cell r="A61" t="str">
            <v>24410001MA015E-M1</v>
          </cell>
          <cell r="B61">
            <v>97</v>
          </cell>
          <cell r="C61" t="str">
            <v>24410001</v>
          </cell>
          <cell r="D61" t="str">
            <v>PLUG -FLR-PNL</v>
          </cell>
          <cell r="E61" t="str">
            <v>MA015E-M1</v>
          </cell>
          <cell r="F61">
            <v>4000</v>
          </cell>
          <cell r="G61" t="str">
            <v>CEV</v>
          </cell>
          <cell r="H61" t="str">
            <v>0CXPAPEL</v>
          </cell>
          <cell r="I61" t="str">
            <v>MEC. ALTA</v>
          </cell>
          <cell r="J61" t="str">
            <v>M1</v>
          </cell>
          <cell r="K61" t="str">
            <v>2</v>
          </cell>
          <cell r="L61" t="str">
            <v>2</v>
          </cell>
        </row>
        <row r="62">
          <cell r="A62" t="str">
            <v>11514519TP030D-M3</v>
          </cell>
          <cell r="B62">
            <v>99</v>
          </cell>
          <cell r="C62">
            <v>11514519</v>
          </cell>
          <cell r="D62" t="str">
            <v xml:space="preserve">PORCA-BAR AMARRC PNL/INST                                   </v>
          </cell>
          <cell r="E62" t="str">
            <v>TP026D-M3</v>
          </cell>
          <cell r="F62">
            <v>700</v>
          </cell>
          <cell r="G62" t="str">
            <v>CEV</v>
          </cell>
          <cell r="H62" t="str">
            <v>00002001</v>
          </cell>
          <cell r="I62" t="str">
            <v>TRIM 2</v>
          </cell>
          <cell r="J62" t="str">
            <v>M3</v>
          </cell>
          <cell r="K62" t="str">
            <v>3</v>
          </cell>
          <cell r="L62" t="str">
            <v>2</v>
          </cell>
        </row>
        <row r="63">
          <cell r="A63" t="str">
            <v>11514596TP030D-M3</v>
          </cell>
          <cell r="B63">
            <v>101</v>
          </cell>
          <cell r="C63">
            <v>11514596</v>
          </cell>
          <cell r="D63" t="str">
            <v>PORCA DO AC</v>
          </cell>
          <cell r="E63" t="str">
            <v>TP030D-M3</v>
          </cell>
          <cell r="F63">
            <v>900</v>
          </cell>
          <cell r="G63" t="str">
            <v>CEV</v>
          </cell>
          <cell r="H63" t="str">
            <v>00002001</v>
          </cell>
          <cell r="I63" t="str">
            <v>TRIM 2</v>
          </cell>
          <cell r="J63" t="str">
            <v>M3</v>
          </cell>
          <cell r="K63" t="str">
            <v>2</v>
          </cell>
          <cell r="L63" t="str">
            <v>2</v>
          </cell>
        </row>
        <row r="64">
          <cell r="A64" t="str">
            <v>11514596TP037D-M2</v>
          </cell>
          <cell r="B64">
            <v>103</v>
          </cell>
          <cell r="C64">
            <v>11514596</v>
          </cell>
          <cell r="D64" t="str">
            <v>PORCA ALAVANCA</v>
          </cell>
          <cell r="E64" t="str">
            <v>TP037D-M2</v>
          </cell>
          <cell r="F64">
            <v>900</v>
          </cell>
          <cell r="G64" t="str">
            <v>CEV</v>
          </cell>
          <cell r="H64" t="str">
            <v>00002001</v>
          </cell>
          <cell r="I64" t="str">
            <v>TRIM 2</v>
          </cell>
          <cell r="J64" t="str">
            <v>M2</v>
          </cell>
          <cell r="K64" t="str">
            <v>2</v>
          </cell>
          <cell r="L64" t="str">
            <v>2</v>
          </cell>
        </row>
        <row r="65">
          <cell r="A65" t="str">
            <v>11514596MAP05D-M2</v>
          </cell>
          <cell r="B65">
            <v>107</v>
          </cell>
          <cell r="C65">
            <v>11514596</v>
          </cell>
          <cell r="D65" t="str">
            <v>PORCA AC</v>
          </cell>
          <cell r="E65" t="str">
            <v>MAP05D-M2</v>
          </cell>
          <cell r="F65">
            <v>900</v>
          </cell>
          <cell r="G65" t="str">
            <v>CEV</v>
          </cell>
          <cell r="H65" t="str">
            <v>CX484034</v>
          </cell>
          <cell r="I65" t="str">
            <v>MEC. ALTA</v>
          </cell>
          <cell r="J65" t="str">
            <v>M2</v>
          </cell>
          <cell r="K65" t="str">
            <v>2</v>
          </cell>
          <cell r="L65" t="str">
            <v>2</v>
          </cell>
        </row>
        <row r="66">
          <cell r="A66" t="str">
            <v>11514596TP053D-M2</v>
          </cell>
          <cell r="B66">
            <v>1029</v>
          </cell>
          <cell r="C66">
            <v>11514596</v>
          </cell>
          <cell r="D66" t="str">
            <v>PORCA ALAVANCA</v>
          </cell>
          <cell r="E66" t="str">
            <v>TP053D-M2</v>
          </cell>
          <cell r="F66">
            <v>900</v>
          </cell>
          <cell r="G66" t="str">
            <v>CEV</v>
          </cell>
          <cell r="H66" t="str">
            <v>00002001</v>
          </cell>
          <cell r="I66" t="str">
            <v>TRIM 3</v>
          </cell>
          <cell r="J66" t="str">
            <v>M2</v>
          </cell>
          <cell r="K66">
            <v>3</v>
          </cell>
          <cell r="L66" t="str">
            <v>2</v>
          </cell>
        </row>
        <row r="67">
          <cell r="A67" t="str">
            <v>11514597TP022E-M3</v>
          </cell>
          <cell r="B67">
            <v>32</v>
          </cell>
          <cell r="C67">
            <v>11514597</v>
          </cell>
          <cell r="D67" t="str">
            <v xml:space="preserve">PORCA DOBRADIÇA BANCO                                             </v>
          </cell>
          <cell r="E67" t="str">
            <v>TP022E-M3</v>
          </cell>
          <cell r="F67">
            <v>400</v>
          </cell>
          <cell r="G67" t="str">
            <v>CEV</v>
          </cell>
          <cell r="H67" t="str">
            <v>00002001</v>
          </cell>
          <cell r="I67" t="str">
            <v>TRIM 2</v>
          </cell>
          <cell r="J67" t="str">
            <v>M3</v>
          </cell>
          <cell r="K67" t="str">
            <v>2</v>
          </cell>
          <cell r="L67" t="str">
            <v>2</v>
          </cell>
        </row>
        <row r="68">
          <cell r="A68" t="str">
            <v>11514597TP037E-M3</v>
          </cell>
          <cell r="B68">
            <v>1111</v>
          </cell>
          <cell r="C68">
            <v>11514597</v>
          </cell>
          <cell r="D68" t="str">
            <v xml:space="preserve">PORCA DOBRADIÇA BANCO                                             </v>
          </cell>
          <cell r="E68" t="str">
            <v>TP037E-M3</v>
          </cell>
          <cell r="F68">
            <v>400</v>
          </cell>
          <cell r="G68" t="str">
            <v>CEV</v>
          </cell>
          <cell r="H68" t="str">
            <v>00002001</v>
          </cell>
          <cell r="I68" t="str">
            <v>TRIM 2</v>
          </cell>
          <cell r="J68" t="str">
            <v>M3</v>
          </cell>
          <cell r="K68" t="str">
            <v>2</v>
          </cell>
          <cell r="L68" t="str">
            <v>2</v>
          </cell>
        </row>
        <row r="69">
          <cell r="A69" t="str">
            <v>11514597TP022D-M3</v>
          </cell>
          <cell r="B69">
            <v>1160</v>
          </cell>
          <cell r="C69">
            <v>11514597</v>
          </cell>
          <cell r="D69" t="str">
            <v xml:space="preserve">PORCA DOBRADIÇA BANCO                                             </v>
          </cell>
          <cell r="E69" t="str">
            <v>TP022D-M3</v>
          </cell>
          <cell r="F69">
            <v>400</v>
          </cell>
          <cell r="G69" t="str">
            <v>CEV</v>
          </cell>
          <cell r="H69" t="str">
            <v>00002001</v>
          </cell>
          <cell r="I69" t="str">
            <v>TRIM 2</v>
          </cell>
          <cell r="J69" t="str">
            <v>M3</v>
          </cell>
          <cell r="K69" t="str">
            <v>3</v>
          </cell>
          <cell r="L69" t="str">
            <v>2</v>
          </cell>
        </row>
        <row r="70">
          <cell r="A70" t="str">
            <v>11515842BUMP6D-M1</v>
          </cell>
          <cell r="B70">
            <v>111</v>
          </cell>
          <cell r="C70">
            <v>11515842</v>
          </cell>
          <cell r="D70" t="str">
            <v>PORCA MOLA</v>
          </cell>
          <cell r="E70" t="str">
            <v>BUMP6D-M1</v>
          </cell>
          <cell r="F70">
            <v>5000</v>
          </cell>
          <cell r="G70" t="str">
            <v>CEV</v>
          </cell>
          <cell r="H70" t="str">
            <v>00002001</v>
          </cell>
          <cell r="I70" t="str">
            <v>BUMPER</v>
          </cell>
          <cell r="J70" t="str">
            <v>M1</v>
          </cell>
          <cell r="K70">
            <v>2</v>
          </cell>
          <cell r="L70" t="str">
            <v>2</v>
          </cell>
        </row>
        <row r="71">
          <cell r="A71" t="str">
            <v>11515842BUMP4D-M1</v>
          </cell>
          <cell r="B71">
            <v>479</v>
          </cell>
          <cell r="C71">
            <v>11515842</v>
          </cell>
          <cell r="D71" t="str">
            <v>PORCA MOLA</v>
          </cell>
          <cell r="E71" t="str">
            <v>BUMP4D-M1</v>
          </cell>
          <cell r="F71">
            <v>5000</v>
          </cell>
          <cell r="G71" t="str">
            <v>CEV</v>
          </cell>
          <cell r="H71" t="str">
            <v>00002001</v>
          </cell>
          <cell r="I71" t="str">
            <v>BUMPER</v>
          </cell>
          <cell r="J71" t="str">
            <v>M1</v>
          </cell>
          <cell r="K71">
            <v>2</v>
          </cell>
          <cell r="L71" t="str">
            <v>2</v>
          </cell>
        </row>
        <row r="72">
          <cell r="A72" t="str">
            <v>11516076MA018E-M1</v>
          </cell>
          <cell r="B72">
            <v>113</v>
          </cell>
          <cell r="C72">
            <v>11516076</v>
          </cell>
          <cell r="D72" t="str">
            <v>PORCA ESCAPAMENTO TRAS</v>
          </cell>
          <cell r="E72" t="str">
            <v>MA017E-M1</v>
          </cell>
          <cell r="F72">
            <v>400</v>
          </cell>
          <cell r="G72" t="str">
            <v>CEV</v>
          </cell>
          <cell r="H72" t="str">
            <v>00002001</v>
          </cell>
          <cell r="I72" t="str">
            <v>MEC. ALTA</v>
          </cell>
          <cell r="J72" t="str">
            <v>M1</v>
          </cell>
          <cell r="K72">
            <v>2</v>
          </cell>
          <cell r="L72" t="str">
            <v>2</v>
          </cell>
        </row>
        <row r="73">
          <cell r="A73" t="str">
            <v>11516077MA015E-M1</v>
          </cell>
          <cell r="B73">
            <v>115</v>
          </cell>
          <cell r="C73">
            <v>11516077</v>
          </cell>
          <cell r="D73" t="str">
            <v>PORCA JUNTA ESFÉRICA</v>
          </cell>
          <cell r="E73" t="str">
            <v>MA015E-M1</v>
          </cell>
          <cell r="F73">
            <v>1200</v>
          </cell>
          <cell r="G73" t="str">
            <v>CEV</v>
          </cell>
          <cell r="H73" t="str">
            <v>0CXPAPEL</v>
          </cell>
          <cell r="I73" t="str">
            <v>MEC. ALTA</v>
          </cell>
          <cell r="J73" t="str">
            <v>M1</v>
          </cell>
          <cell r="K73">
            <v>2</v>
          </cell>
          <cell r="L73" t="str">
            <v>2</v>
          </cell>
        </row>
        <row r="74">
          <cell r="A74" t="str">
            <v>11516077MA014D-M2</v>
          </cell>
          <cell r="B74">
            <v>168</v>
          </cell>
          <cell r="C74">
            <v>11516077</v>
          </cell>
          <cell r="D74" t="str">
            <v>PORCA JUNTA ESFÉRICA</v>
          </cell>
          <cell r="E74" t="str">
            <v>MA014D-M2</v>
          </cell>
          <cell r="F74">
            <v>1200</v>
          </cell>
          <cell r="G74" t="str">
            <v>CEV</v>
          </cell>
          <cell r="H74" t="str">
            <v>00002001</v>
          </cell>
          <cell r="I74" t="str">
            <v>MEC. ALTA</v>
          </cell>
          <cell r="J74" t="str">
            <v>M2</v>
          </cell>
          <cell r="K74">
            <v>2</v>
          </cell>
          <cell r="L74" t="str">
            <v>2</v>
          </cell>
        </row>
        <row r="75">
          <cell r="A75" t="str">
            <v>11516078MA023E-M2</v>
          </cell>
          <cell r="B75">
            <v>208</v>
          </cell>
          <cell r="C75">
            <v>11516078</v>
          </cell>
          <cell r="D75" t="str">
            <v>PORCA</v>
          </cell>
          <cell r="E75" t="str">
            <v>MA023E-M2</v>
          </cell>
          <cell r="F75">
            <v>700</v>
          </cell>
          <cell r="G75" t="str">
            <v>CEV</v>
          </cell>
          <cell r="H75" t="str">
            <v>0CXPAPEL</v>
          </cell>
          <cell r="I75" t="str">
            <v>MEC. ALTA</v>
          </cell>
          <cell r="J75" t="str">
            <v>M2</v>
          </cell>
          <cell r="K75">
            <v>2</v>
          </cell>
          <cell r="L75" t="str">
            <v>2</v>
          </cell>
        </row>
        <row r="76">
          <cell r="A76"/>
          <cell r="B76">
            <v>336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/>
          <cell r="K76">
            <v>0</v>
          </cell>
          <cell r="L76" t="e">
            <v>#DIV/0!</v>
          </cell>
        </row>
        <row r="77">
          <cell r="A77" t="str">
            <v>11516836TP012E-M3</v>
          </cell>
          <cell r="B77">
            <v>117</v>
          </cell>
          <cell r="C77">
            <v>11516836</v>
          </cell>
          <cell r="D77" t="str">
            <v>PORCA DA ENTRADA DE AR</v>
          </cell>
          <cell r="E77" t="str">
            <v>TP012E-M3</v>
          </cell>
          <cell r="F77">
            <v>1300</v>
          </cell>
          <cell r="G77" t="str">
            <v>CEV</v>
          </cell>
          <cell r="H77" t="str">
            <v>00002001</v>
          </cell>
          <cell r="I77" t="str">
            <v>TRIM 1</v>
          </cell>
          <cell r="J77" t="str">
            <v>M3</v>
          </cell>
          <cell r="K77">
            <v>2</v>
          </cell>
          <cell r="L77" t="str">
            <v>2</v>
          </cell>
        </row>
        <row r="78">
          <cell r="A78" t="str">
            <v>11516836TP020E-M3</v>
          </cell>
          <cell r="B78">
            <v>119</v>
          </cell>
          <cell r="C78">
            <v>11516836</v>
          </cell>
          <cell r="D78" t="str">
            <v xml:space="preserve">PORCA-SUPT MCC                                              </v>
          </cell>
          <cell r="E78" t="str">
            <v>TP020E-M3</v>
          </cell>
          <cell r="F78">
            <v>1300</v>
          </cell>
          <cell r="G78" t="str">
            <v>CEV</v>
          </cell>
          <cell r="H78" t="str">
            <v>00002001</v>
          </cell>
          <cell r="I78" t="str">
            <v>TRIM 2</v>
          </cell>
          <cell r="J78" t="str">
            <v>M3</v>
          </cell>
          <cell r="K78">
            <v>2</v>
          </cell>
          <cell r="L78" t="str">
            <v>2</v>
          </cell>
        </row>
        <row r="79">
          <cell r="A79" t="str">
            <v>11517233TP030D-M3</v>
          </cell>
          <cell r="B79">
            <v>121</v>
          </cell>
          <cell r="C79">
            <v>11517233</v>
          </cell>
          <cell r="D79" t="str">
            <v>PORCA VALVULA TXV</v>
          </cell>
          <cell r="E79" t="str">
            <v>TP030D-M3</v>
          </cell>
          <cell r="F79">
            <v>1500</v>
          </cell>
          <cell r="G79" t="str">
            <v>CEV</v>
          </cell>
          <cell r="H79" t="str">
            <v>0CXPAPEL</v>
          </cell>
          <cell r="I79" t="str">
            <v>TRIM 2</v>
          </cell>
          <cell r="J79" t="str">
            <v>M3</v>
          </cell>
          <cell r="K79">
            <v>2</v>
          </cell>
          <cell r="L79" t="str">
            <v>2</v>
          </cell>
        </row>
        <row r="80">
          <cell r="A80" t="str">
            <v>11517665MA004E-M1</v>
          </cell>
          <cell r="B80">
            <v>146</v>
          </cell>
          <cell r="C80">
            <v>11517665</v>
          </cell>
          <cell r="D80" t="str">
            <v>PORCA FIX RESERV ONIX</v>
          </cell>
          <cell r="E80" t="str">
            <v>MA004E-M1</v>
          </cell>
          <cell r="F80">
            <v>3000</v>
          </cell>
          <cell r="G80" t="str">
            <v>CEV</v>
          </cell>
          <cell r="H80" t="str">
            <v>00002001</v>
          </cell>
          <cell r="I80" t="str">
            <v>MEC. ALTA</v>
          </cell>
          <cell r="J80" t="str">
            <v>M1</v>
          </cell>
          <cell r="K80">
            <v>2</v>
          </cell>
          <cell r="L80" t="str">
            <v>2</v>
          </cell>
        </row>
        <row r="81">
          <cell r="A81" t="str">
            <v>13589503DO003D-M4</v>
          </cell>
          <cell r="B81">
            <v>186</v>
          </cell>
          <cell r="C81" t="str">
            <v>13589503</v>
          </cell>
          <cell r="D81" t="str">
            <v>FECHADURA ELET. DD</v>
          </cell>
          <cell r="E81" t="str">
            <v>DO003D-M4</v>
          </cell>
          <cell r="F81" t="str">
            <v>24</v>
          </cell>
          <cell r="G81" t="str">
            <v>EST</v>
          </cell>
          <cell r="H81" t="str">
            <v>00002004</v>
          </cell>
          <cell r="I81" t="str">
            <v>DOORS</v>
          </cell>
          <cell r="J81" t="str">
            <v>M4</v>
          </cell>
          <cell r="K81">
            <v>5</v>
          </cell>
          <cell r="L81">
            <v>9.4981884057970998</v>
          </cell>
        </row>
        <row r="82">
          <cell r="A82" t="str">
            <v>1151844519139D-M2</v>
          </cell>
          <cell r="B82">
            <v>123</v>
          </cell>
          <cell r="C82">
            <v>11518445</v>
          </cell>
          <cell r="D82" t="str">
            <v xml:space="preserve">PF PRCSR FECH PTA/LAT DIANT                           </v>
          </cell>
          <cell r="E82" t="str">
            <v>19139D-M2</v>
          </cell>
          <cell r="F82">
            <v>1050</v>
          </cell>
          <cell r="G82" t="str">
            <v>CEV</v>
          </cell>
          <cell r="H82" t="str">
            <v>00002001</v>
          </cell>
          <cell r="I82" t="str">
            <v>TRIM 3</v>
          </cell>
          <cell r="J82" t="str">
            <v>M2</v>
          </cell>
          <cell r="K82">
            <v>2</v>
          </cell>
          <cell r="L82" t="str">
            <v>2</v>
          </cell>
        </row>
        <row r="83">
          <cell r="A83" t="str">
            <v>11518445TP040D-M2</v>
          </cell>
          <cell r="B83">
            <v>160</v>
          </cell>
          <cell r="C83">
            <v>11518445</v>
          </cell>
          <cell r="D83" t="str">
            <v xml:space="preserve">PF PRCSR FECH PTA/LAT DIANT                           </v>
          </cell>
          <cell r="E83" t="str">
            <v>TP040D-M2</v>
          </cell>
          <cell r="F83">
            <v>800</v>
          </cell>
          <cell r="G83" t="str">
            <v>CEV</v>
          </cell>
          <cell r="H83" t="str">
            <v>00002001</v>
          </cell>
          <cell r="I83" t="str">
            <v>TRIM 3</v>
          </cell>
          <cell r="J83" t="str">
            <v>M2</v>
          </cell>
          <cell r="K83" t="str">
            <v>3</v>
          </cell>
          <cell r="L83" t="str">
            <v>2</v>
          </cell>
        </row>
        <row r="84">
          <cell r="A84" t="str">
            <v>11519376MB005E-M1</v>
          </cell>
          <cell r="B84">
            <v>125</v>
          </cell>
          <cell r="C84">
            <v>11519376</v>
          </cell>
          <cell r="D84" t="str">
            <v>PF FIX RESERV ARREFEC</v>
          </cell>
          <cell r="E84" t="str">
            <v>MB005E-M1</v>
          </cell>
          <cell r="F84">
            <v>1000</v>
          </cell>
          <cell r="G84" t="str">
            <v>CEV</v>
          </cell>
          <cell r="H84" t="str">
            <v>00002001</v>
          </cell>
          <cell r="I84" t="str">
            <v>MEC. BAIXA</v>
          </cell>
          <cell r="J84" t="str">
            <v>M1</v>
          </cell>
          <cell r="K84">
            <v>2</v>
          </cell>
          <cell r="L84" t="str">
            <v>2</v>
          </cell>
        </row>
        <row r="85">
          <cell r="A85" t="str">
            <v>11519382TP058D-M2</v>
          </cell>
          <cell r="B85">
            <v>1147</v>
          </cell>
          <cell r="C85">
            <v>11519382</v>
          </cell>
          <cell r="D85" t="str">
            <v>PARAFUSO</v>
          </cell>
          <cell r="E85" t="str">
            <v>TP058D-M2</v>
          </cell>
          <cell r="F85">
            <v>1200</v>
          </cell>
          <cell r="G85" t="str">
            <v>CEV</v>
          </cell>
          <cell r="H85" t="str">
            <v>00002001</v>
          </cell>
          <cell r="I85" t="str">
            <v>TRIM 3</v>
          </cell>
          <cell r="J85" t="str">
            <v>M2</v>
          </cell>
          <cell r="K85" t="str">
            <v>2</v>
          </cell>
          <cell r="L85" t="str">
            <v>2</v>
          </cell>
        </row>
        <row r="86">
          <cell r="A86" t="str">
            <v>11519383TP035E-M3</v>
          </cell>
          <cell r="B86">
            <v>129</v>
          </cell>
          <cell r="C86">
            <v>11519383</v>
          </cell>
          <cell r="D86" t="str">
            <v>PF PNL SERVIÇOS</v>
          </cell>
          <cell r="E86" t="str">
            <v>TP035E-M3</v>
          </cell>
          <cell r="F86">
            <v>1000</v>
          </cell>
          <cell r="G86" t="str">
            <v>CEV</v>
          </cell>
          <cell r="H86" t="str">
            <v>00002001</v>
          </cell>
          <cell r="I86" t="str">
            <v>TRIM 2</v>
          </cell>
          <cell r="J86" t="str">
            <v>M3</v>
          </cell>
          <cell r="K86">
            <v>2</v>
          </cell>
          <cell r="L86" t="str">
            <v>2</v>
          </cell>
        </row>
        <row r="87">
          <cell r="A87" t="str">
            <v>11519383MB018E-M1</v>
          </cell>
          <cell r="B87">
            <v>196</v>
          </cell>
          <cell r="C87">
            <v>11519383</v>
          </cell>
          <cell r="D87" t="str">
            <v>PF PNL SERVIÇOS</v>
          </cell>
          <cell r="E87" t="str">
            <v>MB018E-M1</v>
          </cell>
          <cell r="F87">
            <v>1000</v>
          </cell>
          <cell r="G87" t="str">
            <v>CEV</v>
          </cell>
          <cell r="H87" t="str">
            <v>0CXPAPEL</v>
          </cell>
          <cell r="I87" t="str">
            <v>MEC. BAIXA</v>
          </cell>
          <cell r="J87" t="str">
            <v>M1</v>
          </cell>
          <cell r="K87">
            <v>2</v>
          </cell>
          <cell r="L87" t="str">
            <v>2</v>
          </cell>
        </row>
        <row r="88">
          <cell r="A88" t="str">
            <v>11519387TP038E-M3</v>
          </cell>
          <cell r="B88">
            <v>133</v>
          </cell>
          <cell r="C88">
            <v>11519387</v>
          </cell>
          <cell r="D88" t="str">
            <v>PF DO SACI</v>
          </cell>
          <cell r="E88" t="str">
            <v>TP038E-M3</v>
          </cell>
          <cell r="F88">
            <v>400</v>
          </cell>
          <cell r="G88" t="str">
            <v>CEV</v>
          </cell>
          <cell r="H88" t="str">
            <v>00002001</v>
          </cell>
          <cell r="I88" t="str">
            <v>TRIM 2</v>
          </cell>
          <cell r="J88" t="str">
            <v>M3</v>
          </cell>
          <cell r="K88" t="str">
            <v>2</v>
          </cell>
          <cell r="L88" t="str">
            <v>2</v>
          </cell>
        </row>
        <row r="89">
          <cell r="A89" t="str">
            <v>1151938719137D-M2</v>
          </cell>
          <cell r="B89">
            <v>137</v>
          </cell>
          <cell r="C89">
            <v>11519387</v>
          </cell>
          <cell r="D89" t="str">
            <v>PF CINTA DO TANQUE</v>
          </cell>
          <cell r="E89" t="str">
            <v>19137D-M2</v>
          </cell>
          <cell r="F89">
            <v>700</v>
          </cell>
          <cell r="G89" t="str">
            <v>CEV</v>
          </cell>
          <cell r="H89" t="str">
            <v>00002001</v>
          </cell>
          <cell r="I89" t="str">
            <v>TRIM 3</v>
          </cell>
          <cell r="J89" t="str">
            <v>M2</v>
          </cell>
          <cell r="K89" t="str">
            <v>2</v>
          </cell>
          <cell r="L89" t="str">
            <v>2</v>
          </cell>
        </row>
        <row r="90">
          <cell r="A90" t="str">
            <v>11519387TP034D-M2</v>
          </cell>
          <cell r="B90">
            <v>139</v>
          </cell>
          <cell r="C90">
            <v>11519387</v>
          </cell>
          <cell r="D90" t="str">
            <v>PF DO SACI</v>
          </cell>
          <cell r="E90" t="str">
            <v>TP034D-M2</v>
          </cell>
          <cell r="F90">
            <v>400</v>
          </cell>
          <cell r="G90" t="str">
            <v>CEV</v>
          </cell>
          <cell r="H90" t="str">
            <v>00002001</v>
          </cell>
          <cell r="I90" t="str">
            <v>TRIM 2</v>
          </cell>
          <cell r="J90" t="str">
            <v>M2</v>
          </cell>
          <cell r="K90">
            <v>2</v>
          </cell>
          <cell r="L90" t="str">
            <v>2</v>
          </cell>
        </row>
        <row r="91">
          <cell r="A91" t="str">
            <v>11519388TP035E-M3</v>
          </cell>
          <cell r="B91">
            <v>141</v>
          </cell>
          <cell r="C91">
            <v>11519388</v>
          </cell>
          <cell r="D91" t="str">
            <v>PF FIX COCKPIT</v>
          </cell>
          <cell r="E91" t="str">
            <v>TP035E-M3</v>
          </cell>
          <cell r="F91">
            <v>500</v>
          </cell>
          <cell r="G91" t="str">
            <v>CEV</v>
          </cell>
          <cell r="H91" t="str">
            <v>00002001</v>
          </cell>
          <cell r="I91" t="str">
            <v>TRIM 2</v>
          </cell>
          <cell r="J91" t="str">
            <v>M3</v>
          </cell>
          <cell r="K91" t="str">
            <v>3</v>
          </cell>
          <cell r="L91" t="str">
            <v>2</v>
          </cell>
        </row>
        <row r="92">
          <cell r="A92" t="str">
            <v>11519388TP030D-M3</v>
          </cell>
          <cell r="B92">
            <v>143</v>
          </cell>
          <cell r="C92">
            <v>11519388</v>
          </cell>
          <cell r="D92" t="str">
            <v>PF FIX COCKPIT</v>
          </cell>
          <cell r="E92" t="str">
            <v>TP030D-M3</v>
          </cell>
          <cell r="F92">
            <v>500</v>
          </cell>
          <cell r="G92" t="str">
            <v>CEV</v>
          </cell>
          <cell r="H92" t="str">
            <v>00002001</v>
          </cell>
          <cell r="I92" t="str">
            <v>TRIM 3</v>
          </cell>
          <cell r="J92" t="str">
            <v>M3</v>
          </cell>
          <cell r="K92" t="str">
            <v>2</v>
          </cell>
          <cell r="L92" t="str">
            <v>2</v>
          </cell>
        </row>
        <row r="93">
          <cell r="A93" t="str">
            <v>11519388MA005E-M1</v>
          </cell>
          <cell r="B93">
            <v>304</v>
          </cell>
          <cell r="C93">
            <v>11519388</v>
          </cell>
          <cell r="D93" t="str">
            <v>PF CINTA DO TANQUE</v>
          </cell>
          <cell r="E93" t="str">
            <v>MA005E-M1</v>
          </cell>
          <cell r="F93">
            <v>500</v>
          </cell>
          <cell r="G93" t="str">
            <v>CEV</v>
          </cell>
          <cell r="H93" t="str">
            <v>00002001</v>
          </cell>
          <cell r="I93" t="str">
            <v>MEC. ALTA</v>
          </cell>
          <cell r="J93" t="str">
            <v>M1</v>
          </cell>
          <cell r="K93">
            <v>2</v>
          </cell>
          <cell r="L93" t="str">
            <v>2</v>
          </cell>
        </row>
        <row r="94">
          <cell r="A94" t="str">
            <v>11519507TP034E-M3</v>
          </cell>
          <cell r="B94">
            <v>145</v>
          </cell>
          <cell r="C94">
            <v>11519507</v>
          </cell>
          <cell r="D94" t="str">
            <v>PF ALAVANCA MARCHAS</v>
          </cell>
          <cell r="E94" t="str">
            <v>TP034E-M3</v>
          </cell>
          <cell r="F94">
            <v>1500</v>
          </cell>
          <cell r="G94" t="str">
            <v>CEV</v>
          </cell>
          <cell r="H94" t="str">
            <v>00002001</v>
          </cell>
          <cell r="I94" t="str">
            <v>TRIM 2</v>
          </cell>
          <cell r="J94" t="str">
            <v>M3</v>
          </cell>
          <cell r="K94">
            <v>2</v>
          </cell>
          <cell r="L94" t="str">
            <v>2</v>
          </cell>
        </row>
        <row r="95">
          <cell r="A95" t="str">
            <v>11561025MB005E-M1</v>
          </cell>
          <cell r="B95">
            <v>147</v>
          </cell>
          <cell r="C95">
            <v>11561025</v>
          </cell>
          <cell r="D95" t="str">
            <v>PF CABO MASSA NEGATIVO</v>
          </cell>
          <cell r="E95" t="str">
            <v>MB005E-M1</v>
          </cell>
          <cell r="F95">
            <v>1500</v>
          </cell>
          <cell r="G95" t="str">
            <v>CEV</v>
          </cell>
          <cell r="H95" t="str">
            <v>00002001</v>
          </cell>
          <cell r="I95" t="str">
            <v>MEC. BAIXA</v>
          </cell>
          <cell r="J95" t="str">
            <v>M1</v>
          </cell>
          <cell r="K95">
            <v>2</v>
          </cell>
          <cell r="L95" t="str">
            <v>2</v>
          </cell>
        </row>
        <row r="96">
          <cell r="A96" t="str">
            <v>11561576TP037E-M3</v>
          </cell>
          <cell r="B96">
            <v>50</v>
          </cell>
          <cell r="C96">
            <v>11561576</v>
          </cell>
          <cell r="D96" t="str">
            <v xml:space="preserve">PARAFUSO-CUNHA </v>
          </cell>
          <cell r="E96" t="str">
            <v>TP037E-M3</v>
          </cell>
          <cell r="F96">
            <v>2000</v>
          </cell>
          <cell r="G96" t="str">
            <v>CEV</v>
          </cell>
          <cell r="H96" t="str">
            <v>0CXPAPEL</v>
          </cell>
          <cell r="I96" t="str">
            <v>TRIM 2</v>
          </cell>
          <cell r="J96" t="str">
            <v>M3</v>
          </cell>
          <cell r="K96">
            <v>2</v>
          </cell>
          <cell r="L96" t="str">
            <v>2</v>
          </cell>
        </row>
        <row r="97">
          <cell r="A97" t="str">
            <v>11561576TP037D-M2</v>
          </cell>
          <cell r="B97">
            <v>149</v>
          </cell>
          <cell r="C97">
            <v>11561576</v>
          </cell>
          <cell r="D97" t="str">
            <v xml:space="preserve">PARAFUSO-CUNHA </v>
          </cell>
          <cell r="E97" t="str">
            <v>TP037D-M2</v>
          </cell>
          <cell r="F97">
            <v>2000</v>
          </cell>
          <cell r="G97" t="str">
            <v>CEV</v>
          </cell>
          <cell r="H97" t="str">
            <v>0CXPAPEL</v>
          </cell>
          <cell r="I97" t="str">
            <v>TRIM 2</v>
          </cell>
          <cell r="J97" t="str">
            <v>M2</v>
          </cell>
          <cell r="K97">
            <v>2</v>
          </cell>
          <cell r="L97" t="str">
            <v>2</v>
          </cell>
        </row>
        <row r="98">
          <cell r="A98" t="str">
            <v>11561629TP014D-M3</v>
          </cell>
          <cell r="B98">
            <v>449</v>
          </cell>
          <cell r="C98">
            <v>11561629</v>
          </cell>
          <cell r="D98" t="str">
            <v>PUSH PIM</v>
          </cell>
          <cell r="E98" t="str">
            <v>TP014D-M3</v>
          </cell>
          <cell r="F98">
            <v>5000</v>
          </cell>
          <cell r="G98" t="str">
            <v>CEV</v>
          </cell>
          <cell r="H98" t="str">
            <v>00002001</v>
          </cell>
          <cell r="I98" t="str">
            <v>TRIM 2</v>
          </cell>
          <cell r="J98" t="str">
            <v>M3</v>
          </cell>
          <cell r="K98" t="str">
            <v>2</v>
          </cell>
          <cell r="L98" t="str">
            <v>2</v>
          </cell>
        </row>
        <row r="99">
          <cell r="A99" t="str">
            <v>11561645TP013D-M3</v>
          </cell>
          <cell r="B99">
            <v>151</v>
          </cell>
          <cell r="C99">
            <v>11561645</v>
          </cell>
          <cell r="D99" t="str">
            <v>PORCA MODULO SDM</v>
          </cell>
          <cell r="E99" t="str">
            <v>TP013D-M3</v>
          </cell>
          <cell r="F99">
            <v>4000</v>
          </cell>
          <cell r="G99" t="str">
            <v>CEV</v>
          </cell>
          <cell r="H99" t="str">
            <v>0CXPAPEL</v>
          </cell>
          <cell r="I99" t="str">
            <v>TRIM 1</v>
          </cell>
          <cell r="J99" t="str">
            <v>M3</v>
          </cell>
          <cell r="K99">
            <v>2</v>
          </cell>
          <cell r="L99" t="str">
            <v>2</v>
          </cell>
        </row>
        <row r="100">
          <cell r="A100" t="str">
            <v>11561969TP035E-M3</v>
          </cell>
          <cell r="B100">
            <v>153</v>
          </cell>
          <cell r="C100">
            <v>11561969</v>
          </cell>
          <cell r="D100" t="str">
            <v xml:space="preserve">PARAFUSO-TRVA PRIM CAPO                                     </v>
          </cell>
          <cell r="E100" t="str">
            <v>TP028E-M3</v>
          </cell>
          <cell r="F100">
            <v>500</v>
          </cell>
          <cell r="G100" t="str">
            <v>CEV</v>
          </cell>
          <cell r="H100" t="str">
            <v>00002001</v>
          </cell>
          <cell r="I100" t="str">
            <v>TRIM 2</v>
          </cell>
          <cell r="J100" t="str">
            <v>M3</v>
          </cell>
          <cell r="K100">
            <v>2</v>
          </cell>
          <cell r="L100" t="str">
            <v>2</v>
          </cell>
        </row>
        <row r="101">
          <cell r="A101" t="str">
            <v>11561969MB005E-M1</v>
          </cell>
          <cell r="B101">
            <v>298</v>
          </cell>
          <cell r="C101">
            <v>11561969</v>
          </cell>
          <cell r="D101" t="str">
            <v xml:space="preserve">PARAFUSO-TRVA PRIM CAPO                                     </v>
          </cell>
          <cell r="E101" t="str">
            <v>MB005E-M1</v>
          </cell>
          <cell r="F101">
            <v>500</v>
          </cell>
          <cell r="G101" t="str">
            <v>CEV</v>
          </cell>
          <cell r="H101" t="str">
            <v>00002001</v>
          </cell>
          <cell r="I101" t="str">
            <v>MEC. BAIXA</v>
          </cell>
          <cell r="J101" t="str">
            <v>M1</v>
          </cell>
          <cell r="K101" t="str">
            <v>2</v>
          </cell>
          <cell r="L101" t="str">
            <v>2</v>
          </cell>
        </row>
        <row r="102">
          <cell r="A102" t="str">
            <v>11562507TP061E-M3</v>
          </cell>
          <cell r="B102">
            <v>318</v>
          </cell>
          <cell r="C102">
            <v>11562507</v>
          </cell>
          <cell r="D102" t="str">
            <v>PARAFUSO-DOBR TPA/LAT TRAS</v>
          </cell>
          <cell r="E102" t="str">
            <v>TP061E-M3</v>
          </cell>
          <cell r="F102">
            <v>500</v>
          </cell>
          <cell r="G102" t="str">
            <v>CEV</v>
          </cell>
          <cell r="H102" t="str">
            <v>00002001</v>
          </cell>
          <cell r="I102" t="str">
            <v>TRIM 3</v>
          </cell>
          <cell r="J102" t="str">
            <v>M3</v>
          </cell>
          <cell r="K102">
            <v>4</v>
          </cell>
          <cell r="L102">
            <v>3.6473043478260867</v>
          </cell>
        </row>
        <row r="103">
          <cell r="A103" t="str">
            <v>11562507TP061D-M2</v>
          </cell>
          <cell r="B103">
            <v>1115</v>
          </cell>
          <cell r="C103">
            <v>11562507</v>
          </cell>
          <cell r="D103" t="str">
            <v>PARAFUSO-BOBR TPA/LAT TRAS</v>
          </cell>
          <cell r="E103" t="str">
            <v>TP061D-M2</v>
          </cell>
          <cell r="F103">
            <v>500</v>
          </cell>
          <cell r="G103" t="str">
            <v>CEV</v>
          </cell>
          <cell r="H103" t="str">
            <v>00002001</v>
          </cell>
          <cell r="I103" t="str">
            <v>TRIM 3</v>
          </cell>
          <cell r="J103" t="str">
            <v>M2</v>
          </cell>
          <cell r="K103" t="str">
            <v>4</v>
          </cell>
          <cell r="L103">
            <v>3.6473043478260867</v>
          </cell>
        </row>
        <row r="104">
          <cell r="A104" t="str">
            <v>11569638TP055E-M3</v>
          </cell>
          <cell r="B104">
            <v>155</v>
          </cell>
          <cell r="C104">
            <v>11569638</v>
          </cell>
          <cell r="D104" t="str">
            <v>PORCA SUSPENSÃO</v>
          </cell>
          <cell r="E104" t="str">
            <v>TP055E-M3</v>
          </cell>
          <cell r="F104">
            <v>400</v>
          </cell>
          <cell r="G104" t="str">
            <v>CEV</v>
          </cell>
          <cell r="H104" t="str">
            <v>00002001</v>
          </cell>
          <cell r="I104" t="str">
            <v>TRIM 3</v>
          </cell>
          <cell r="J104" t="str">
            <v>M3</v>
          </cell>
          <cell r="K104">
            <v>2</v>
          </cell>
          <cell r="L104" t="str">
            <v>2</v>
          </cell>
        </row>
        <row r="105">
          <cell r="A105" t="str">
            <v>11569638TP055D-M2</v>
          </cell>
          <cell r="B105">
            <v>172</v>
          </cell>
          <cell r="C105">
            <v>11569638</v>
          </cell>
          <cell r="D105" t="str">
            <v>PORCA SUSPENSÃO</v>
          </cell>
          <cell r="E105" t="str">
            <v>TP055D-M2</v>
          </cell>
          <cell r="F105">
            <v>400</v>
          </cell>
          <cell r="G105" t="str">
            <v>CEV</v>
          </cell>
          <cell r="H105" t="str">
            <v>00002001</v>
          </cell>
          <cell r="I105" t="str">
            <v>TRIM 3</v>
          </cell>
          <cell r="J105" t="str">
            <v>M2</v>
          </cell>
          <cell r="K105">
            <v>2</v>
          </cell>
          <cell r="L105" t="str">
            <v>2</v>
          </cell>
        </row>
        <row r="106">
          <cell r="A106" t="str">
            <v>11569695TP057E-M3</v>
          </cell>
          <cell r="B106">
            <v>157</v>
          </cell>
          <cell r="C106">
            <v>11569695</v>
          </cell>
          <cell r="D106" t="str">
            <v>PARAFUSO CINTO</v>
          </cell>
          <cell r="E106" t="str">
            <v>TP057E-M3</v>
          </cell>
          <cell r="F106">
            <v>1000</v>
          </cell>
          <cell r="G106" t="str">
            <v>CEV</v>
          </cell>
          <cell r="H106" t="str">
            <v>00002001</v>
          </cell>
          <cell r="I106" t="str">
            <v>TRIM 3</v>
          </cell>
          <cell r="J106" t="str">
            <v>M3</v>
          </cell>
          <cell r="K106">
            <v>2</v>
          </cell>
          <cell r="L106" t="str">
            <v>2</v>
          </cell>
        </row>
        <row r="107">
          <cell r="A107" t="str">
            <v>11569695TP053D-M2</v>
          </cell>
          <cell r="B107">
            <v>326</v>
          </cell>
          <cell r="C107">
            <v>11569695</v>
          </cell>
          <cell r="D107" t="str">
            <v xml:space="preserve">PARAFUSO CINTO </v>
          </cell>
          <cell r="E107" t="str">
            <v>TP053D-M2</v>
          </cell>
          <cell r="F107">
            <v>1000</v>
          </cell>
          <cell r="G107" t="str">
            <v>CEV</v>
          </cell>
          <cell r="H107" t="str">
            <v>00002001</v>
          </cell>
          <cell r="I107" t="str">
            <v>TRIM 3</v>
          </cell>
          <cell r="J107" t="str">
            <v>M2</v>
          </cell>
          <cell r="K107">
            <v>2</v>
          </cell>
          <cell r="L107" t="str">
            <v>2</v>
          </cell>
        </row>
        <row r="108">
          <cell r="A108" t="str">
            <v>11569711MB001D-M1</v>
          </cell>
          <cell r="B108">
            <v>159</v>
          </cell>
          <cell r="C108">
            <v>11569711</v>
          </cell>
          <cell r="D108" t="str">
            <v>PORCA MOLA DA LANTERNA</v>
          </cell>
          <cell r="E108" t="str">
            <v>19118E-M3</v>
          </cell>
          <cell r="F108">
            <v>3000</v>
          </cell>
          <cell r="G108" t="str">
            <v>CEV</v>
          </cell>
          <cell r="H108" t="str">
            <v>00002001</v>
          </cell>
          <cell r="I108" t="str">
            <v>TRIM 2</v>
          </cell>
          <cell r="J108" t="str">
            <v>M3</v>
          </cell>
          <cell r="K108">
            <v>2</v>
          </cell>
          <cell r="L108" t="str">
            <v>2</v>
          </cell>
        </row>
        <row r="109">
          <cell r="A109" t="str">
            <v>11569711TP030D-M3</v>
          </cell>
          <cell r="B109">
            <v>161</v>
          </cell>
          <cell r="C109">
            <v>11569711</v>
          </cell>
          <cell r="D109" t="str">
            <v>PORCA MOLA DA LANTERNA</v>
          </cell>
          <cell r="E109" t="str">
            <v>TP030D-M3</v>
          </cell>
          <cell r="F109">
            <v>5000</v>
          </cell>
          <cell r="G109" t="str">
            <v>CEV</v>
          </cell>
          <cell r="H109" t="str">
            <v>0CXPAPEL</v>
          </cell>
          <cell r="I109" t="str">
            <v>TRIM 2</v>
          </cell>
          <cell r="J109" t="str">
            <v>M3</v>
          </cell>
          <cell r="K109">
            <v>2</v>
          </cell>
          <cell r="L109" t="str">
            <v>2</v>
          </cell>
        </row>
        <row r="110">
          <cell r="A110" t="str">
            <v>1156971119145D-M2</v>
          </cell>
          <cell r="B110">
            <v>1143</v>
          </cell>
          <cell r="C110">
            <v>11569711</v>
          </cell>
          <cell r="D110" t="str">
            <v>PORCA DA LANTERNA</v>
          </cell>
          <cell r="E110" t="str">
            <v>19145D-M2</v>
          </cell>
          <cell r="F110">
            <v>5000</v>
          </cell>
          <cell r="G110" t="str">
            <v>CEV</v>
          </cell>
          <cell r="H110" t="str">
            <v>0CXPAPEL</v>
          </cell>
          <cell r="I110" t="str">
            <v>TRIM 3</v>
          </cell>
          <cell r="J110" t="str">
            <v>M2</v>
          </cell>
          <cell r="K110" t="str">
            <v>2</v>
          </cell>
          <cell r="L110" t="str">
            <v>2</v>
          </cell>
        </row>
        <row r="111">
          <cell r="A111" t="str">
            <v>11569885TP030D-M3</v>
          </cell>
          <cell r="B111">
            <v>163</v>
          </cell>
          <cell r="C111">
            <v>11569885</v>
          </cell>
          <cell r="D111" t="str">
            <v>CLIP L/ GATE</v>
          </cell>
          <cell r="E111" t="str">
            <v>TP030D-M3</v>
          </cell>
          <cell r="F111">
            <v>600</v>
          </cell>
          <cell r="G111" t="str">
            <v>CEV</v>
          </cell>
          <cell r="H111" t="str">
            <v>0CXPAPEL</v>
          </cell>
          <cell r="I111" t="str">
            <v>TRIM 2</v>
          </cell>
          <cell r="J111" t="str">
            <v>M3</v>
          </cell>
          <cell r="K111">
            <v>2</v>
          </cell>
          <cell r="L111" t="str">
            <v>2</v>
          </cell>
        </row>
        <row r="112">
          <cell r="A112" t="str">
            <v>11570007TP062E-M3</v>
          </cell>
          <cell r="B112">
            <v>24</v>
          </cell>
          <cell r="C112">
            <v>11570007</v>
          </cell>
          <cell r="D112" t="str">
            <v>PF  FIX DA ANCORAGEM</v>
          </cell>
          <cell r="E112" t="str">
            <v>TP062E-M3</v>
          </cell>
          <cell r="F112">
            <v>800</v>
          </cell>
          <cell r="G112" t="str">
            <v>CEV</v>
          </cell>
          <cell r="H112" t="str">
            <v>00002001</v>
          </cell>
          <cell r="I112" t="str">
            <v>TRIM 3</v>
          </cell>
          <cell r="J112" t="str">
            <v>M3</v>
          </cell>
          <cell r="K112">
            <v>2</v>
          </cell>
          <cell r="L112" t="str">
            <v>2</v>
          </cell>
        </row>
        <row r="113">
          <cell r="A113" t="str">
            <v>11570007TP061D-M2</v>
          </cell>
          <cell r="B113">
            <v>1181</v>
          </cell>
          <cell r="C113">
            <v>11570007</v>
          </cell>
          <cell r="D113" t="str">
            <v>PF  FIX DA ANCORAGEM</v>
          </cell>
          <cell r="E113" t="str">
            <v>TP061D-M2</v>
          </cell>
          <cell r="F113">
            <v>800</v>
          </cell>
          <cell r="G113" t="str">
            <v>CEV</v>
          </cell>
          <cell r="H113" t="str">
            <v>00002001</v>
          </cell>
          <cell r="I113" t="str">
            <v>TRIM 3</v>
          </cell>
          <cell r="J113" t="str">
            <v>M2</v>
          </cell>
          <cell r="K113">
            <v>2</v>
          </cell>
          <cell r="L113" t="str">
            <v>2</v>
          </cell>
        </row>
        <row r="114">
          <cell r="A114" t="str">
            <v>11570218TP015E-M3</v>
          </cell>
          <cell r="B114">
            <v>165</v>
          </cell>
          <cell r="C114">
            <v>11570218</v>
          </cell>
          <cell r="D114" t="str">
            <v>PARAFUSO TRAVA TPA</v>
          </cell>
          <cell r="E114" t="str">
            <v>TP015E-M3</v>
          </cell>
          <cell r="F114">
            <v>2000</v>
          </cell>
          <cell r="G114" t="str">
            <v>CEV</v>
          </cell>
          <cell r="H114" t="str">
            <v>0CXPAPEL</v>
          </cell>
          <cell r="I114" t="str">
            <v>TRIM 1</v>
          </cell>
          <cell r="J114" t="str">
            <v>M3</v>
          </cell>
          <cell r="K114" t="str">
            <v>2</v>
          </cell>
          <cell r="L114" t="str">
            <v>2</v>
          </cell>
        </row>
        <row r="115">
          <cell r="A115" t="str">
            <v>11570273TP048D-M2</v>
          </cell>
          <cell r="B115">
            <v>167</v>
          </cell>
          <cell r="C115">
            <v>11570273</v>
          </cell>
          <cell r="D115" t="str">
            <v>PORCA FIV CINTO</v>
          </cell>
          <cell r="E115" t="str">
            <v>TP048D-M2</v>
          </cell>
          <cell r="F115">
            <v>400</v>
          </cell>
          <cell r="G115" t="str">
            <v>CEV</v>
          </cell>
          <cell r="H115" t="str">
            <v>00002001</v>
          </cell>
          <cell r="I115" t="str">
            <v>TRIM 3</v>
          </cell>
          <cell r="J115" t="str">
            <v>M2</v>
          </cell>
          <cell r="K115" t="str">
            <v>2</v>
          </cell>
          <cell r="L115" t="str">
            <v>2</v>
          </cell>
        </row>
        <row r="116">
          <cell r="A116" t="str">
            <v>11570499TP041D-M2</v>
          </cell>
          <cell r="B116">
            <v>169</v>
          </cell>
          <cell r="C116">
            <v>11570499</v>
          </cell>
          <cell r="D116" t="str">
            <v>PF FIX PCH TRAS</v>
          </cell>
          <cell r="E116" t="str">
            <v>TP041D-M2</v>
          </cell>
          <cell r="F116">
            <v>2400</v>
          </cell>
          <cell r="G116" t="str">
            <v>CEV</v>
          </cell>
          <cell r="H116" t="str">
            <v>00002001</v>
          </cell>
          <cell r="I116" t="str">
            <v>TRIM 3</v>
          </cell>
          <cell r="J116" t="str">
            <v>M2</v>
          </cell>
          <cell r="K116">
            <v>2</v>
          </cell>
          <cell r="L116" t="str">
            <v>2</v>
          </cell>
        </row>
        <row r="117">
          <cell r="A117" t="str">
            <v>11570499MA026E-M2</v>
          </cell>
          <cell r="B117">
            <v>171</v>
          </cell>
          <cell r="C117">
            <v>11570499</v>
          </cell>
          <cell r="D117" t="str">
            <v>PF FIX PCH TRAS</v>
          </cell>
          <cell r="E117" t="str">
            <v>MA026E-M2</v>
          </cell>
          <cell r="F117">
            <v>2400</v>
          </cell>
          <cell r="G117" t="str">
            <v>CEV</v>
          </cell>
          <cell r="H117" t="str">
            <v>CX120806</v>
          </cell>
          <cell r="I117" t="str">
            <v>MEC. ALTA</v>
          </cell>
          <cell r="J117" t="str">
            <v>M2</v>
          </cell>
          <cell r="K117" t="str">
            <v>2</v>
          </cell>
          <cell r="L117" t="str">
            <v>2</v>
          </cell>
        </row>
        <row r="118">
          <cell r="A118" t="str">
            <v>11570499TP041E-M3</v>
          </cell>
          <cell r="B118">
            <v>1197</v>
          </cell>
          <cell r="C118">
            <v>11570499</v>
          </cell>
          <cell r="D118" t="str">
            <v>PF FIX PCH TRAS</v>
          </cell>
          <cell r="E118" t="str">
            <v>TP041E-M3</v>
          </cell>
          <cell r="F118">
            <v>2400</v>
          </cell>
          <cell r="G118" t="str">
            <v>CEV</v>
          </cell>
          <cell r="H118" t="str">
            <v>CX120806</v>
          </cell>
          <cell r="I118" t="str">
            <v>TRIM 3</v>
          </cell>
          <cell r="J118" t="str">
            <v>M3</v>
          </cell>
          <cell r="K118" t="str">
            <v>2</v>
          </cell>
          <cell r="L118" t="str">
            <v>2</v>
          </cell>
        </row>
        <row r="119">
          <cell r="A119" t="str">
            <v>11570513DO012E-M5</v>
          </cell>
          <cell r="B119">
            <v>1426</v>
          </cell>
          <cell r="C119">
            <v>11570513</v>
          </cell>
          <cell r="D119" t="str">
            <v>PORCA DO LIMITADOR</v>
          </cell>
          <cell r="E119" t="str">
            <v>DO012E-M5</v>
          </cell>
          <cell r="F119">
            <v>3000</v>
          </cell>
          <cell r="G119" t="str">
            <v>CEV</v>
          </cell>
          <cell r="H119" t="str">
            <v>00002001</v>
          </cell>
          <cell r="I119" t="str">
            <v>DOORS</v>
          </cell>
          <cell r="J119" t="str">
            <v>M5</v>
          </cell>
          <cell r="K119" t="str">
            <v>2</v>
          </cell>
          <cell r="L119" t="str">
            <v>2</v>
          </cell>
        </row>
        <row r="120">
          <cell r="A120" t="str">
            <v>11570513DO009D-M4</v>
          </cell>
          <cell r="B120">
            <v>1520</v>
          </cell>
          <cell r="C120">
            <v>11570513</v>
          </cell>
          <cell r="D120" t="str">
            <v>PORCA DO LIMITADOR</v>
          </cell>
          <cell r="E120" t="str">
            <v>DO009D-M4</v>
          </cell>
          <cell r="F120">
            <v>3000</v>
          </cell>
          <cell r="G120" t="str">
            <v>CEV</v>
          </cell>
          <cell r="H120" t="str">
            <v>00002001</v>
          </cell>
          <cell r="I120" t="str">
            <v>DOORS</v>
          </cell>
          <cell r="J120" t="str">
            <v>M4</v>
          </cell>
          <cell r="K120" t="str">
            <v>2</v>
          </cell>
          <cell r="L120" t="str">
            <v>2</v>
          </cell>
        </row>
        <row r="121">
          <cell r="A121" t="str">
            <v>11570513DO012D-M4</v>
          </cell>
          <cell r="B121">
            <v>1528</v>
          </cell>
          <cell r="C121">
            <v>11570513</v>
          </cell>
          <cell r="D121" t="str">
            <v>PORCA DO LIMITADOR</v>
          </cell>
          <cell r="E121" t="str">
            <v>DO012D-M4</v>
          </cell>
          <cell r="F121">
            <v>3000</v>
          </cell>
          <cell r="G121" t="str">
            <v>CEV</v>
          </cell>
          <cell r="H121" t="str">
            <v>00002001</v>
          </cell>
          <cell r="I121" t="str">
            <v>DOORS</v>
          </cell>
          <cell r="J121" t="str">
            <v>M4</v>
          </cell>
          <cell r="K121" t="str">
            <v>2</v>
          </cell>
          <cell r="L121" t="str">
            <v>2</v>
          </cell>
        </row>
        <row r="122">
          <cell r="A122" t="str">
            <v>11570513DO009E-M5</v>
          </cell>
          <cell r="B122">
            <v>1565</v>
          </cell>
          <cell r="C122">
            <v>11570513</v>
          </cell>
          <cell r="D122" t="str">
            <v>PORCA DO LIMITADOR</v>
          </cell>
          <cell r="E122" t="str">
            <v>DO009E-M5</v>
          </cell>
          <cell r="F122">
            <v>3000</v>
          </cell>
          <cell r="G122" t="str">
            <v>CEV</v>
          </cell>
          <cell r="H122" t="str">
            <v>00002001</v>
          </cell>
          <cell r="I122" t="str">
            <v>DOORS</v>
          </cell>
          <cell r="J122" t="str">
            <v>M5</v>
          </cell>
          <cell r="K122" t="str">
            <v>2</v>
          </cell>
          <cell r="L122" t="str">
            <v>2</v>
          </cell>
        </row>
        <row r="123">
          <cell r="A123" t="str">
            <v>11570514MA009E-M1</v>
          </cell>
          <cell r="B123">
            <v>173</v>
          </cell>
          <cell r="C123">
            <v>11570514</v>
          </cell>
          <cell r="D123" t="str">
            <v xml:space="preserve">PF COXIM MOTOR                                          </v>
          </cell>
          <cell r="E123" t="str">
            <v>MA009E-M1</v>
          </cell>
          <cell r="F123">
            <v>180</v>
          </cell>
          <cell r="G123" t="str">
            <v>CEV</v>
          </cell>
          <cell r="H123" t="str">
            <v>CX120806</v>
          </cell>
          <cell r="I123" t="str">
            <v>MEC. ALTA</v>
          </cell>
          <cell r="J123" t="str">
            <v>M1</v>
          </cell>
          <cell r="K123">
            <v>4</v>
          </cell>
          <cell r="L123">
            <v>3.7992753623188404</v>
          </cell>
        </row>
        <row r="124">
          <cell r="A124" t="str">
            <v>11570514MA009D-M2</v>
          </cell>
          <cell r="B124">
            <v>202</v>
          </cell>
          <cell r="C124">
            <v>11570514</v>
          </cell>
          <cell r="D124" t="str">
            <v xml:space="preserve">PF COXIM MOTOR                                          </v>
          </cell>
          <cell r="E124" t="str">
            <v>MA009D-M2</v>
          </cell>
          <cell r="F124">
            <v>180</v>
          </cell>
          <cell r="G124" t="str">
            <v>CEV</v>
          </cell>
          <cell r="H124" t="str">
            <v>CX120806</v>
          </cell>
          <cell r="I124" t="str">
            <v>MEC. ALTA</v>
          </cell>
          <cell r="J124" t="str">
            <v>M2</v>
          </cell>
          <cell r="K124">
            <v>4</v>
          </cell>
          <cell r="L124">
            <v>3.7992753623188404</v>
          </cell>
        </row>
        <row r="125">
          <cell r="A125" t="str">
            <v>11519507TP034D-M2</v>
          </cell>
          <cell r="B125">
            <v>175</v>
          </cell>
          <cell r="C125" t="str">
            <v>11519507</v>
          </cell>
          <cell r="D125" t="str">
            <v>PF ALAVANCA MARCHAS</v>
          </cell>
          <cell r="E125" t="str">
            <v>TP034D-M2</v>
          </cell>
          <cell r="F125">
            <v>1500</v>
          </cell>
          <cell r="G125" t="str">
            <v>CEV</v>
          </cell>
          <cell r="H125" t="str">
            <v>00002001</v>
          </cell>
          <cell r="I125" t="str">
            <v>TRIM 2</v>
          </cell>
          <cell r="J125" t="str">
            <v>M2</v>
          </cell>
          <cell r="K125" t="str">
            <v>2</v>
          </cell>
          <cell r="L125" t="str">
            <v>2</v>
          </cell>
        </row>
        <row r="126">
          <cell r="A126" t="str">
            <v>93332478SPS-GA-M3</v>
          </cell>
          <cell r="B126">
            <v>177</v>
          </cell>
          <cell r="C126" t="str">
            <v>93332478</v>
          </cell>
          <cell r="D126" t="str">
            <v>MOTOR LIMPADOR TRASEIRO</v>
          </cell>
          <cell r="E126" t="str">
            <v>SPS-GA-M3</v>
          </cell>
          <cell r="F126">
            <v>10</v>
          </cell>
          <cell r="G126" t="str">
            <v>EST</v>
          </cell>
          <cell r="H126" t="str">
            <v>00002004</v>
          </cell>
          <cell r="I126" t="str">
            <v>TRIM 1</v>
          </cell>
          <cell r="J126" t="str">
            <v>M3</v>
          </cell>
          <cell r="K126" t="str">
            <v>4</v>
          </cell>
          <cell r="L126" t="str">
            <v>2</v>
          </cell>
        </row>
        <row r="127">
          <cell r="A127" t="str">
            <v>11570637MA023E-M2</v>
          </cell>
          <cell r="B127">
            <v>179</v>
          </cell>
          <cell r="C127">
            <v>11570637</v>
          </cell>
          <cell r="D127" t="str">
            <v>PF PCH FRONTAL</v>
          </cell>
          <cell r="E127" t="str">
            <v>MA023E-M2</v>
          </cell>
          <cell r="F127">
            <v>2500</v>
          </cell>
          <cell r="G127" t="str">
            <v>CEV</v>
          </cell>
          <cell r="H127" t="str">
            <v>CX120806</v>
          </cell>
          <cell r="I127" t="str">
            <v>MEC. ALTA</v>
          </cell>
          <cell r="J127" t="str">
            <v>M2</v>
          </cell>
          <cell r="K127">
            <v>2</v>
          </cell>
          <cell r="L127" t="str">
            <v>2</v>
          </cell>
        </row>
        <row r="128">
          <cell r="A128"/>
          <cell r="B128">
            <v>181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/>
          <cell r="K128">
            <v>0</v>
          </cell>
          <cell r="L128" t="e">
            <v>#DIV/0!</v>
          </cell>
        </row>
        <row r="129">
          <cell r="A129" t="str">
            <v>11570637MB002D-M1</v>
          </cell>
          <cell r="B129">
            <v>210</v>
          </cell>
          <cell r="C129">
            <v>11570637</v>
          </cell>
          <cell r="D129" t="str">
            <v>PF ENCHIMENTO TRAS</v>
          </cell>
          <cell r="E129" t="str">
            <v>MB002D-M1</v>
          </cell>
          <cell r="F129">
            <v>2500</v>
          </cell>
          <cell r="G129" t="str">
            <v>CEV</v>
          </cell>
          <cell r="H129" t="str">
            <v>CX120806</v>
          </cell>
          <cell r="I129" t="str">
            <v>MEC. BAIXA</v>
          </cell>
          <cell r="J129" t="str">
            <v>M1</v>
          </cell>
          <cell r="K129">
            <v>2</v>
          </cell>
          <cell r="L129" t="str">
            <v>2</v>
          </cell>
        </row>
        <row r="130">
          <cell r="A130" t="str">
            <v>11570637BUMP02-M1</v>
          </cell>
          <cell r="B130">
            <v>1108</v>
          </cell>
          <cell r="C130">
            <v>11570637</v>
          </cell>
          <cell r="D130" t="str">
            <v>PF PCHQ FRONTAL</v>
          </cell>
          <cell r="E130" t="str">
            <v>BUMP02-M1</v>
          </cell>
          <cell r="F130">
            <v>2500</v>
          </cell>
          <cell r="G130" t="str">
            <v>CEV</v>
          </cell>
          <cell r="H130" t="str">
            <v>CX120806</v>
          </cell>
          <cell r="I130" t="str">
            <v>BUMPER</v>
          </cell>
          <cell r="J130" t="str">
            <v>M1</v>
          </cell>
          <cell r="K130">
            <v>2</v>
          </cell>
          <cell r="L130" t="str">
            <v>2</v>
          </cell>
        </row>
        <row r="131">
          <cell r="A131" t="str">
            <v>11570654DO012D-M4</v>
          </cell>
          <cell r="B131">
            <v>183</v>
          </cell>
          <cell r="C131">
            <v>11570654</v>
          </cell>
          <cell r="D131" t="str">
            <v>PORCA MOLA</v>
          </cell>
          <cell r="E131" t="str">
            <v>DO012D-M4</v>
          </cell>
          <cell r="F131">
            <v>8000</v>
          </cell>
          <cell r="G131" t="str">
            <v>CEV</v>
          </cell>
          <cell r="H131" t="str">
            <v>0CXPAPEL</v>
          </cell>
          <cell r="I131" t="str">
            <v>DOORS</v>
          </cell>
          <cell r="J131" t="str">
            <v>M4</v>
          </cell>
          <cell r="K131">
            <v>2</v>
          </cell>
          <cell r="L131" t="str">
            <v>2</v>
          </cell>
        </row>
        <row r="132">
          <cell r="A132" t="str">
            <v>11570654TP014D-M3</v>
          </cell>
          <cell r="B132">
            <v>1116</v>
          </cell>
          <cell r="C132">
            <v>11570654</v>
          </cell>
          <cell r="D132" t="str">
            <v>PORCA MOLA</v>
          </cell>
          <cell r="E132" t="str">
            <v>TP014D-M3</v>
          </cell>
          <cell r="F132">
            <v>8000</v>
          </cell>
          <cell r="G132" t="str">
            <v>CEV</v>
          </cell>
          <cell r="H132" t="str">
            <v>OCXPAPEL</v>
          </cell>
          <cell r="I132" t="str">
            <v>TRIM 2</v>
          </cell>
          <cell r="J132" t="str">
            <v>M3</v>
          </cell>
          <cell r="K132" t="str">
            <v>2</v>
          </cell>
          <cell r="L132" t="str">
            <v>2</v>
          </cell>
        </row>
        <row r="133">
          <cell r="A133" t="str">
            <v>11570654TP011D-M3</v>
          </cell>
          <cell r="B133">
            <v>1117</v>
          </cell>
          <cell r="C133">
            <v>11570654</v>
          </cell>
          <cell r="D133" t="str">
            <v>PORCA MOLA</v>
          </cell>
          <cell r="E133" t="str">
            <v>TP011D-M3</v>
          </cell>
          <cell r="F133">
            <v>8000</v>
          </cell>
          <cell r="G133" t="str">
            <v>CEV</v>
          </cell>
          <cell r="H133" t="str">
            <v>0CXPAPEL</v>
          </cell>
          <cell r="I133" t="str">
            <v>TRIM 2</v>
          </cell>
          <cell r="J133" t="str">
            <v>M3</v>
          </cell>
          <cell r="K133" t="str">
            <v>2</v>
          </cell>
          <cell r="L133" t="str">
            <v>2</v>
          </cell>
        </row>
        <row r="134">
          <cell r="A134" t="str">
            <v>11570654DO003D-M4</v>
          </cell>
          <cell r="B134">
            <v>1229</v>
          </cell>
          <cell r="C134">
            <v>11570654</v>
          </cell>
          <cell r="D134" t="str">
            <v>PORCA MOLA</v>
          </cell>
          <cell r="E134" t="str">
            <v>DO003D-M4</v>
          </cell>
          <cell r="F134">
            <v>8000</v>
          </cell>
          <cell r="G134" t="str">
            <v>CEV</v>
          </cell>
          <cell r="H134" t="str">
            <v>0CXPAPEL</v>
          </cell>
          <cell r="I134" t="str">
            <v>DOORS</v>
          </cell>
          <cell r="J134" t="str">
            <v>M4</v>
          </cell>
          <cell r="K134" t="str">
            <v>2</v>
          </cell>
          <cell r="L134" t="str">
            <v>2</v>
          </cell>
        </row>
        <row r="135">
          <cell r="A135" t="str">
            <v>11570654DO018E-M5</v>
          </cell>
          <cell r="B135">
            <v>1230</v>
          </cell>
          <cell r="C135">
            <v>11570654</v>
          </cell>
          <cell r="D135" t="str">
            <v>PORCA MOLA</v>
          </cell>
          <cell r="E135" t="str">
            <v>DO016E-M5</v>
          </cell>
          <cell r="F135">
            <v>8000</v>
          </cell>
          <cell r="G135" t="str">
            <v>CEV</v>
          </cell>
          <cell r="H135" t="str">
            <v>0CXPAPEL</v>
          </cell>
          <cell r="I135" t="str">
            <v>DOORS</v>
          </cell>
          <cell r="J135" t="str">
            <v>M5</v>
          </cell>
          <cell r="K135" t="str">
            <v>2</v>
          </cell>
          <cell r="L135" t="str">
            <v>2</v>
          </cell>
        </row>
        <row r="136">
          <cell r="A136" t="str">
            <v>11570654DO014E-M5</v>
          </cell>
          <cell r="B136">
            <v>1580</v>
          </cell>
          <cell r="C136">
            <v>11570654</v>
          </cell>
          <cell r="D136" t="str">
            <v>PORCA MOLA</v>
          </cell>
          <cell r="E136" t="str">
            <v>DO012E-M5</v>
          </cell>
          <cell r="F136">
            <v>8000</v>
          </cell>
          <cell r="G136" t="str">
            <v>CEV</v>
          </cell>
          <cell r="H136" t="str">
            <v>0CXPAPEL</v>
          </cell>
          <cell r="I136" t="str">
            <v>DOORS</v>
          </cell>
          <cell r="J136" t="str">
            <v>M5</v>
          </cell>
          <cell r="K136" t="str">
            <v>2</v>
          </cell>
          <cell r="L136" t="str">
            <v>2</v>
          </cell>
        </row>
        <row r="137">
          <cell r="A137" t="str">
            <v>11570654DO010D-M4</v>
          </cell>
          <cell r="B137">
            <v>1581</v>
          </cell>
          <cell r="C137">
            <v>11570654</v>
          </cell>
          <cell r="D137" t="str">
            <v>PORCA MOLA</v>
          </cell>
          <cell r="E137" t="str">
            <v>DO010D-M4</v>
          </cell>
          <cell r="F137">
            <v>8000</v>
          </cell>
          <cell r="G137" t="str">
            <v>CEV</v>
          </cell>
          <cell r="H137" t="str">
            <v>0CXPAPEL</v>
          </cell>
          <cell r="I137" t="str">
            <v>DOORS</v>
          </cell>
          <cell r="J137" t="str">
            <v>M4</v>
          </cell>
          <cell r="K137" t="str">
            <v>2</v>
          </cell>
          <cell r="L137" t="str">
            <v>2</v>
          </cell>
        </row>
        <row r="138">
          <cell r="A138" t="str">
            <v>11570654DO017D-M4</v>
          </cell>
          <cell r="B138">
            <v>1583</v>
          </cell>
          <cell r="C138">
            <v>11570654</v>
          </cell>
          <cell r="D138" t="str">
            <v>PORCA MOLA</v>
          </cell>
          <cell r="E138" t="str">
            <v>DO017D-M4</v>
          </cell>
          <cell r="F138">
            <v>8000</v>
          </cell>
          <cell r="G138" t="str">
            <v>CEV</v>
          </cell>
          <cell r="H138" t="str">
            <v>0CXPAPEL</v>
          </cell>
          <cell r="I138" t="str">
            <v>DOORS</v>
          </cell>
          <cell r="J138" t="str">
            <v>M4</v>
          </cell>
          <cell r="K138" t="str">
            <v>2</v>
          </cell>
          <cell r="L138" t="str">
            <v>2</v>
          </cell>
        </row>
        <row r="139">
          <cell r="A139" t="str">
            <v>11571122DO004E-M5</v>
          </cell>
          <cell r="B139">
            <v>1427</v>
          </cell>
          <cell r="C139">
            <v>11571122</v>
          </cell>
          <cell r="D139" t="str">
            <v>PORCA MAÇANETA M5X.8</v>
          </cell>
          <cell r="E139" t="str">
            <v>DO005E-M5</v>
          </cell>
          <cell r="F139">
            <v>5500</v>
          </cell>
          <cell r="G139" t="str">
            <v>CEV</v>
          </cell>
          <cell r="H139" t="str">
            <v>0CXPAPEL</v>
          </cell>
          <cell r="I139" t="str">
            <v>DOORS</v>
          </cell>
          <cell r="J139" t="str">
            <v>M5</v>
          </cell>
          <cell r="K139" t="str">
            <v>2</v>
          </cell>
          <cell r="L139" t="str">
            <v>2</v>
          </cell>
        </row>
        <row r="140">
          <cell r="A140" t="str">
            <v>11571122DO005D-M4</v>
          </cell>
          <cell r="B140">
            <v>1428</v>
          </cell>
          <cell r="C140">
            <v>11571122</v>
          </cell>
          <cell r="D140" t="str">
            <v>PORCA MAÇANETA M5X.8</v>
          </cell>
          <cell r="E140" t="str">
            <v>DO005D-M4</v>
          </cell>
          <cell r="F140">
            <v>5500</v>
          </cell>
          <cell r="G140" t="str">
            <v>CEV</v>
          </cell>
          <cell r="H140" t="str">
            <v>0CXPAPEL</v>
          </cell>
          <cell r="I140" t="str">
            <v>DOORS</v>
          </cell>
          <cell r="J140" t="str">
            <v>M4</v>
          </cell>
          <cell r="K140" t="str">
            <v>2</v>
          </cell>
          <cell r="L140" t="str">
            <v>2</v>
          </cell>
        </row>
        <row r="141">
          <cell r="A141" t="str">
            <v>11571162TP023E-M3</v>
          </cell>
          <cell r="B141">
            <v>185</v>
          </cell>
          <cell r="C141">
            <v>11571162</v>
          </cell>
          <cell r="D141" t="str">
            <v>PF STRIKE</v>
          </cell>
          <cell r="E141" t="str">
            <v>TP020E-M3</v>
          </cell>
          <cell r="F141">
            <v>800</v>
          </cell>
          <cell r="G141" t="str">
            <v>CEV</v>
          </cell>
          <cell r="H141" t="str">
            <v>00002001</v>
          </cell>
          <cell r="I141" t="str">
            <v>TRIM 2</v>
          </cell>
          <cell r="J141" t="str">
            <v>M3</v>
          </cell>
          <cell r="K141">
            <v>2</v>
          </cell>
          <cell r="L141" t="str">
            <v>2</v>
          </cell>
        </row>
        <row r="142">
          <cell r="A142" t="str">
            <v>11571225TP051E-M3</v>
          </cell>
          <cell r="B142">
            <v>187</v>
          </cell>
          <cell r="C142">
            <v>11571225</v>
          </cell>
          <cell r="D142" t="str">
            <v>BUCHAS DA LANTERNA</v>
          </cell>
          <cell r="E142" t="str">
            <v>TP051E-M3</v>
          </cell>
          <cell r="F142">
            <v>6000</v>
          </cell>
          <cell r="G142" t="str">
            <v>CEV</v>
          </cell>
          <cell r="H142" t="str">
            <v>CX120806</v>
          </cell>
          <cell r="I142" t="str">
            <v>TRIM 3</v>
          </cell>
          <cell r="J142" t="str">
            <v>M3</v>
          </cell>
          <cell r="K142">
            <v>2</v>
          </cell>
          <cell r="L142" t="str">
            <v>2</v>
          </cell>
        </row>
        <row r="143">
          <cell r="A143" t="str">
            <v>11571246MAP02E-M2</v>
          </cell>
          <cell r="B143">
            <v>189</v>
          </cell>
          <cell r="C143">
            <v>11571246</v>
          </cell>
          <cell r="D143" t="str">
            <v>PF SUBFRAME</v>
          </cell>
          <cell r="E143" t="str">
            <v>MAP02E-M2</v>
          </cell>
          <cell r="F143">
            <v>90</v>
          </cell>
          <cell r="G143" t="str">
            <v>EST</v>
          </cell>
          <cell r="H143" t="str">
            <v>CX120806</v>
          </cell>
          <cell r="I143" t="str">
            <v>MEC. ALTA</v>
          </cell>
          <cell r="J143" t="str">
            <v>M2</v>
          </cell>
          <cell r="K143" t="str">
            <v>10</v>
          </cell>
          <cell r="L143" t="str">
            <v>2</v>
          </cell>
        </row>
        <row r="144">
          <cell r="A144" t="str">
            <v>11571248TP006D-M3</v>
          </cell>
          <cell r="B144">
            <v>191</v>
          </cell>
          <cell r="C144">
            <v>11571248</v>
          </cell>
          <cell r="D144" t="str">
            <v>PARAFUSO-CUNHA</v>
          </cell>
          <cell r="E144" t="str">
            <v>TP006D-M3</v>
          </cell>
          <cell r="F144">
            <v>1200</v>
          </cell>
          <cell r="G144" t="str">
            <v>CEV</v>
          </cell>
          <cell r="H144" t="str">
            <v>00002001</v>
          </cell>
          <cell r="I144" t="str">
            <v>TRIM 1</v>
          </cell>
          <cell r="J144" t="str">
            <v>M3</v>
          </cell>
          <cell r="K144">
            <v>2</v>
          </cell>
          <cell r="L144" t="str">
            <v>2</v>
          </cell>
        </row>
        <row r="145">
          <cell r="A145" t="str">
            <v>11571264DO008E-M5</v>
          </cell>
          <cell r="B145">
            <v>1429</v>
          </cell>
          <cell r="C145">
            <v>11571264</v>
          </cell>
          <cell r="D145" t="str">
            <v>PARAFUSO  MECANISMO M6X1X15</v>
          </cell>
          <cell r="E145" t="str">
            <v>DO008E-M5</v>
          </cell>
          <cell r="F145">
            <v>1500</v>
          </cell>
          <cell r="G145" t="str">
            <v>CEV</v>
          </cell>
          <cell r="H145" t="str">
            <v>0CXPAPEL</v>
          </cell>
          <cell r="I145" t="str">
            <v>DOORS</v>
          </cell>
          <cell r="J145" t="str">
            <v>M5</v>
          </cell>
          <cell r="K145" t="str">
            <v>2</v>
          </cell>
          <cell r="L145" t="str">
            <v>2</v>
          </cell>
        </row>
        <row r="146">
          <cell r="A146" t="str">
            <v>11571264</v>
          </cell>
          <cell r="B146">
            <v>1430</v>
          </cell>
          <cell r="C146">
            <v>11571264</v>
          </cell>
          <cell r="D146" t="str">
            <v>PARAFUSO  MECANISMO M6X1X15</v>
          </cell>
          <cell r="E146">
            <v>0</v>
          </cell>
          <cell r="F146">
            <v>1000</v>
          </cell>
          <cell r="G146" t="str">
            <v>CEV</v>
          </cell>
          <cell r="H146" t="str">
            <v>0CXPAPEL</v>
          </cell>
          <cell r="I146" t="str">
            <v>DOORS</v>
          </cell>
          <cell r="J146"/>
          <cell r="K146" t="str">
            <v>2</v>
          </cell>
          <cell r="L146" t="str">
            <v>2</v>
          </cell>
        </row>
        <row r="147">
          <cell r="A147" t="str">
            <v>11571264</v>
          </cell>
          <cell r="B147">
            <v>1469</v>
          </cell>
          <cell r="C147">
            <v>11571264</v>
          </cell>
          <cell r="D147" t="str">
            <v>PARAFUSO  MECANISMO M6X1X15</v>
          </cell>
          <cell r="E147">
            <v>0</v>
          </cell>
          <cell r="F147">
            <v>1000</v>
          </cell>
          <cell r="G147" t="str">
            <v>CEV</v>
          </cell>
          <cell r="H147" t="str">
            <v>0CXPAPEL</v>
          </cell>
          <cell r="I147" t="str">
            <v>DOORS</v>
          </cell>
          <cell r="J147"/>
          <cell r="K147" t="str">
            <v>2</v>
          </cell>
          <cell r="L147" t="str">
            <v>2</v>
          </cell>
        </row>
        <row r="148">
          <cell r="A148" t="str">
            <v>11571264DO008D-M4</v>
          </cell>
          <cell r="B148">
            <v>1517</v>
          </cell>
          <cell r="C148">
            <v>11571264</v>
          </cell>
          <cell r="D148" t="str">
            <v>PARAFUSO MECANISMO M6X1X15</v>
          </cell>
          <cell r="E148" t="str">
            <v>DO008D-M4</v>
          </cell>
          <cell r="F148">
            <v>1500</v>
          </cell>
          <cell r="G148" t="str">
            <v>CEV</v>
          </cell>
          <cell r="H148" t="str">
            <v>0CXPAPEL</v>
          </cell>
          <cell r="I148" t="str">
            <v>DOORS</v>
          </cell>
          <cell r="J148" t="str">
            <v>M4</v>
          </cell>
          <cell r="K148" t="str">
            <v>2</v>
          </cell>
          <cell r="L148" t="str">
            <v>2</v>
          </cell>
        </row>
        <row r="149">
          <cell r="A149" t="str">
            <v>11571264</v>
          </cell>
          <cell r="B149">
            <v>1536</v>
          </cell>
          <cell r="C149">
            <v>11571264</v>
          </cell>
          <cell r="D149" t="str">
            <v>PARAFUSO  MECANISMO M6X1X15</v>
          </cell>
          <cell r="E149">
            <v>0</v>
          </cell>
          <cell r="F149">
            <v>1000</v>
          </cell>
          <cell r="G149" t="str">
            <v>CEV</v>
          </cell>
          <cell r="H149" t="str">
            <v>0CXPAPEL</v>
          </cell>
          <cell r="I149" t="str">
            <v>DOORS</v>
          </cell>
          <cell r="J149"/>
          <cell r="K149" t="str">
            <v>2</v>
          </cell>
          <cell r="L149" t="str">
            <v>2</v>
          </cell>
        </row>
        <row r="150">
          <cell r="A150" t="str">
            <v>11588710DO004E-M5</v>
          </cell>
          <cell r="B150">
            <v>1630</v>
          </cell>
          <cell r="C150">
            <v>11588710</v>
          </cell>
          <cell r="D150" t="str">
            <v xml:space="preserve">PF INFERIOR DO TRILHO </v>
          </cell>
          <cell r="E150" t="str">
            <v>DO004E-M5</v>
          </cell>
          <cell r="F150">
            <v>2500</v>
          </cell>
          <cell r="G150" t="str">
            <v>CEV</v>
          </cell>
          <cell r="H150" t="str">
            <v>0CXPAPEL</v>
          </cell>
          <cell r="I150" t="str">
            <v>DOORS</v>
          </cell>
          <cell r="J150" t="str">
            <v>M5</v>
          </cell>
          <cell r="K150" t="str">
            <v>2</v>
          </cell>
          <cell r="L150" t="str">
            <v>2</v>
          </cell>
        </row>
        <row r="151">
          <cell r="A151" t="str">
            <v>93298908TP015E-M3</v>
          </cell>
          <cell r="B151">
            <v>1632</v>
          </cell>
          <cell r="C151" t="str">
            <v>93298908</v>
          </cell>
          <cell r="D151" t="str">
            <v>TORX HEAD SCR</v>
          </cell>
          <cell r="E151" t="str">
            <v>TP015E-M3</v>
          </cell>
          <cell r="F151">
            <v>400</v>
          </cell>
          <cell r="G151" t="str">
            <v>CEV</v>
          </cell>
          <cell r="H151" t="str">
            <v>00002001</v>
          </cell>
          <cell r="I151" t="str">
            <v>TRIM 1</v>
          </cell>
          <cell r="J151" t="str">
            <v>M3</v>
          </cell>
          <cell r="K151" t="str">
            <v>4</v>
          </cell>
          <cell r="L151">
            <v>2.2795652173913039</v>
          </cell>
        </row>
        <row r="152">
          <cell r="A152" t="str">
            <v>11588710DO004D-M4</v>
          </cell>
          <cell r="B152">
            <v>1631</v>
          </cell>
          <cell r="C152">
            <v>11588710</v>
          </cell>
          <cell r="D152" t="str">
            <v>PF INFERIOR DO TRILHO</v>
          </cell>
          <cell r="E152" t="str">
            <v>DO004D-M4</v>
          </cell>
          <cell r="F152">
            <v>2500</v>
          </cell>
          <cell r="G152" t="str">
            <v>CEV</v>
          </cell>
          <cell r="H152" t="str">
            <v>0CXPAPEL</v>
          </cell>
          <cell r="I152" t="str">
            <v>DOORS</v>
          </cell>
          <cell r="J152" t="str">
            <v>M4</v>
          </cell>
          <cell r="K152" t="str">
            <v>2</v>
          </cell>
          <cell r="L152" t="str">
            <v>2</v>
          </cell>
        </row>
        <row r="153">
          <cell r="A153" t="str">
            <v>11588712MA018E-M1</v>
          </cell>
          <cell r="B153">
            <v>193</v>
          </cell>
          <cell r="C153">
            <v>11588712</v>
          </cell>
          <cell r="D153" t="str">
            <v>PF FIX TUBO DHI</v>
          </cell>
          <cell r="E153" t="str">
            <v>MA017E-M1</v>
          </cell>
          <cell r="F153">
            <v>1200</v>
          </cell>
          <cell r="G153" t="str">
            <v>CEV</v>
          </cell>
          <cell r="H153" t="str">
            <v>00002001</v>
          </cell>
          <cell r="I153" t="str">
            <v>MEC. ALTA</v>
          </cell>
          <cell r="J153" t="str">
            <v>M1</v>
          </cell>
          <cell r="K153">
            <v>2</v>
          </cell>
          <cell r="L153" t="str">
            <v>2</v>
          </cell>
        </row>
        <row r="154">
          <cell r="A154" t="str">
            <v>11588712MAP05D-M2</v>
          </cell>
          <cell r="B154">
            <v>1156</v>
          </cell>
          <cell r="C154">
            <v>11588712</v>
          </cell>
          <cell r="D154" t="str">
            <v>PF FIX TUBO DHI</v>
          </cell>
          <cell r="E154" t="str">
            <v>MAP05D-M2</v>
          </cell>
          <cell r="F154">
            <v>1200</v>
          </cell>
          <cell r="G154" t="str">
            <v>CEV</v>
          </cell>
          <cell r="H154" t="str">
            <v>00002001</v>
          </cell>
          <cell r="I154" t="str">
            <v>MEC. ALTA</v>
          </cell>
          <cell r="J154" t="str">
            <v>M2</v>
          </cell>
          <cell r="K154" t="str">
            <v>2</v>
          </cell>
          <cell r="L154" t="str">
            <v>2</v>
          </cell>
        </row>
        <row r="155">
          <cell r="A155" t="str">
            <v>94701904SPS-GA-M3</v>
          </cell>
          <cell r="B155">
            <v>156</v>
          </cell>
          <cell r="C155" t="str">
            <v>94701904</v>
          </cell>
          <cell r="D155" t="str">
            <v>BRAKE LIGHT CELTA</v>
          </cell>
          <cell r="E155" t="str">
            <v>SPS-GA-M3</v>
          </cell>
          <cell r="F155">
            <v>40</v>
          </cell>
          <cell r="G155" t="str">
            <v>EST</v>
          </cell>
          <cell r="H155" t="str">
            <v>00002004</v>
          </cell>
          <cell r="I155" t="str">
            <v>TRIM 1</v>
          </cell>
          <cell r="J155" t="str">
            <v>M3</v>
          </cell>
          <cell r="K155" t="str">
            <v>2</v>
          </cell>
          <cell r="L155" t="str">
            <v>2</v>
          </cell>
        </row>
        <row r="156">
          <cell r="A156" t="str">
            <v>11588713MB003D-M1</v>
          </cell>
          <cell r="B156">
            <v>1185</v>
          </cell>
          <cell r="C156">
            <v>11588713</v>
          </cell>
          <cell r="D156" t="str">
            <v>PF MOTOR</v>
          </cell>
          <cell r="E156" t="str">
            <v>MB003D-M1</v>
          </cell>
          <cell r="F156">
            <v>1200</v>
          </cell>
          <cell r="G156" t="str">
            <v>CEV</v>
          </cell>
          <cell r="H156" t="str">
            <v>00002001</v>
          </cell>
          <cell r="I156" t="str">
            <v>MEC. BAIXA</v>
          </cell>
          <cell r="J156" t="str">
            <v>M1</v>
          </cell>
          <cell r="K156">
            <v>2</v>
          </cell>
          <cell r="L156" t="str">
            <v>2</v>
          </cell>
        </row>
        <row r="157">
          <cell r="A157" t="str">
            <v>11588722MA016D-M2</v>
          </cell>
          <cell r="B157">
            <v>190</v>
          </cell>
          <cell r="C157">
            <v>11588722</v>
          </cell>
          <cell r="D157" t="str">
            <v>PF FREIO DE ESTACIONAMENTO</v>
          </cell>
          <cell r="E157" t="str">
            <v>MA016D-M2</v>
          </cell>
          <cell r="F157">
            <v>600</v>
          </cell>
          <cell r="G157" t="str">
            <v>CEV</v>
          </cell>
          <cell r="H157" t="str">
            <v>CXAPAPEL</v>
          </cell>
          <cell r="I157" t="str">
            <v>MEC. ALTA</v>
          </cell>
          <cell r="J157" t="str">
            <v>M2</v>
          </cell>
          <cell r="K157">
            <v>2</v>
          </cell>
          <cell r="L157" t="str">
            <v>2</v>
          </cell>
        </row>
        <row r="158">
          <cell r="A158" t="str">
            <v>11588724TP048D-M2</v>
          </cell>
          <cell r="B158">
            <v>44</v>
          </cell>
          <cell r="C158">
            <v>11588724</v>
          </cell>
          <cell r="D158" t="str">
            <v>PARAFUSO</v>
          </cell>
          <cell r="E158" t="str">
            <v>TP048D-M2</v>
          </cell>
          <cell r="F158">
            <v>500</v>
          </cell>
          <cell r="G158" t="str">
            <v>CEV</v>
          </cell>
          <cell r="H158" t="str">
            <v>00002001</v>
          </cell>
          <cell r="I158" t="str">
            <v>TRIM 3</v>
          </cell>
          <cell r="J158" t="str">
            <v>M2</v>
          </cell>
          <cell r="K158" t="str">
            <v>2</v>
          </cell>
          <cell r="L158" t="str">
            <v>2</v>
          </cell>
        </row>
        <row r="159">
          <cell r="A159" t="str">
            <v>1158872419138D-M2</v>
          </cell>
          <cell r="B159">
            <v>197</v>
          </cell>
          <cell r="C159">
            <v>11588724</v>
          </cell>
          <cell r="D159" t="str">
            <v>PARAFUSO</v>
          </cell>
          <cell r="E159" t="str">
            <v>19138D-M2</v>
          </cell>
          <cell r="F159">
            <v>500</v>
          </cell>
          <cell r="G159" t="str">
            <v>CEV</v>
          </cell>
          <cell r="H159" t="str">
            <v>00002001</v>
          </cell>
          <cell r="I159" t="str">
            <v>TRIM 3</v>
          </cell>
          <cell r="J159" t="str">
            <v>M2</v>
          </cell>
          <cell r="K159">
            <v>3</v>
          </cell>
          <cell r="L159" t="str">
            <v>2</v>
          </cell>
        </row>
        <row r="160">
          <cell r="A160" t="str">
            <v>1158872419157D-M2</v>
          </cell>
          <cell r="B160">
            <v>199</v>
          </cell>
          <cell r="C160">
            <v>11588724</v>
          </cell>
          <cell r="D160" t="str">
            <v>PARAFUSO</v>
          </cell>
          <cell r="E160" t="str">
            <v>19157D-M2</v>
          </cell>
          <cell r="F160">
            <v>500</v>
          </cell>
          <cell r="G160" t="str">
            <v>CEV</v>
          </cell>
          <cell r="H160" t="str">
            <v>00002001</v>
          </cell>
          <cell r="I160" t="str">
            <v>TRIM 3</v>
          </cell>
          <cell r="J160" t="str">
            <v>M2</v>
          </cell>
          <cell r="K160">
            <v>2</v>
          </cell>
          <cell r="L160" t="str">
            <v>2</v>
          </cell>
        </row>
        <row r="161">
          <cell r="A161" t="str">
            <v>11588724TP050D-M2</v>
          </cell>
          <cell r="B161">
            <v>864</v>
          </cell>
          <cell r="C161">
            <v>11588724</v>
          </cell>
          <cell r="D161" t="str">
            <v>PARAFUSO</v>
          </cell>
          <cell r="E161" t="str">
            <v>TP050D-M2</v>
          </cell>
          <cell r="F161">
            <v>500</v>
          </cell>
          <cell r="G161" t="str">
            <v>CEV</v>
          </cell>
          <cell r="H161" t="str">
            <v>00002001</v>
          </cell>
          <cell r="I161" t="str">
            <v>TRIM 3</v>
          </cell>
          <cell r="J161" t="str">
            <v>M2</v>
          </cell>
          <cell r="K161" t="str">
            <v>2</v>
          </cell>
          <cell r="L161" t="str">
            <v>2</v>
          </cell>
        </row>
        <row r="162">
          <cell r="A162" t="str">
            <v>11588725MB006D-M1</v>
          </cell>
          <cell r="B162">
            <v>704</v>
          </cell>
          <cell r="C162">
            <v>11588725</v>
          </cell>
          <cell r="D162" t="str">
            <v>PF CONEXÃO AC</v>
          </cell>
          <cell r="E162" t="str">
            <v>MB007D-M1</v>
          </cell>
          <cell r="F162">
            <v>700</v>
          </cell>
          <cell r="G162" t="str">
            <v>CEV</v>
          </cell>
          <cell r="H162" t="str">
            <v>0CXPAPEL</v>
          </cell>
          <cell r="I162" t="str">
            <v>MEC. BAIXA</v>
          </cell>
          <cell r="J162" t="str">
            <v>M1</v>
          </cell>
          <cell r="K162">
            <v>2</v>
          </cell>
          <cell r="L162" t="str">
            <v>2</v>
          </cell>
        </row>
        <row r="163">
          <cell r="A163" t="str">
            <v>11588726MB006D-M1</v>
          </cell>
          <cell r="B163">
            <v>26</v>
          </cell>
          <cell r="C163">
            <v>11588726</v>
          </cell>
          <cell r="D163" t="str">
            <v>PARAFUSO AR COND</v>
          </cell>
          <cell r="E163" t="str">
            <v>MB006D-M1</v>
          </cell>
          <cell r="F163">
            <v>400</v>
          </cell>
          <cell r="G163" t="str">
            <v>CEV</v>
          </cell>
          <cell r="H163" t="str">
            <v>00002001</v>
          </cell>
          <cell r="I163" t="str">
            <v>MEC. BAIXA</v>
          </cell>
          <cell r="J163" t="str">
            <v>M1</v>
          </cell>
          <cell r="K163">
            <v>2</v>
          </cell>
          <cell r="L163" t="str">
            <v>2</v>
          </cell>
        </row>
        <row r="164">
          <cell r="A164" t="str">
            <v>11588738TP022E-M3</v>
          </cell>
          <cell r="B164">
            <v>203</v>
          </cell>
          <cell r="C164">
            <v>11588738</v>
          </cell>
          <cell r="D164" t="str">
            <v>PARAFUSO COXIM MOTOR</v>
          </cell>
          <cell r="E164" t="str">
            <v>TP022E-M3</v>
          </cell>
          <cell r="F164">
            <v>300</v>
          </cell>
          <cell r="G164" t="str">
            <v>CEV</v>
          </cell>
          <cell r="H164" t="str">
            <v>00002001</v>
          </cell>
          <cell r="I164" t="str">
            <v>TRIM 2</v>
          </cell>
          <cell r="J164" t="str">
            <v>M3</v>
          </cell>
          <cell r="K164" t="str">
            <v>3</v>
          </cell>
          <cell r="L164" t="str">
            <v>2</v>
          </cell>
        </row>
        <row r="165">
          <cell r="A165" t="str">
            <v>1158873819123D-M3</v>
          </cell>
          <cell r="B165">
            <v>1158</v>
          </cell>
          <cell r="C165">
            <v>11588738</v>
          </cell>
          <cell r="D165" t="str">
            <v>PARAFUSO COXIM MOTOR</v>
          </cell>
          <cell r="E165" t="str">
            <v>19123D-M3</v>
          </cell>
          <cell r="F165">
            <v>300</v>
          </cell>
          <cell r="G165" t="str">
            <v>CEV</v>
          </cell>
          <cell r="H165" t="str">
            <v>00002001</v>
          </cell>
          <cell r="I165" t="str">
            <v>TRIM 2</v>
          </cell>
          <cell r="J165" t="str">
            <v>M3</v>
          </cell>
          <cell r="K165" t="str">
            <v>2</v>
          </cell>
          <cell r="L165" t="str">
            <v>2</v>
          </cell>
        </row>
        <row r="166">
          <cell r="A166" t="str">
            <v>11588738TP022D-M3</v>
          </cell>
          <cell r="B166">
            <v>1174</v>
          </cell>
          <cell r="C166">
            <v>11588738</v>
          </cell>
          <cell r="D166" t="str">
            <v>PARAFUSO COXIM MOTOR</v>
          </cell>
          <cell r="E166" t="str">
            <v>TP022D-M3</v>
          </cell>
          <cell r="F166">
            <v>300</v>
          </cell>
          <cell r="G166" t="str">
            <v>CEV</v>
          </cell>
          <cell r="H166" t="str">
            <v>00002001</v>
          </cell>
          <cell r="I166" t="str">
            <v>TRIM 2</v>
          </cell>
          <cell r="J166" t="str">
            <v>M3</v>
          </cell>
          <cell r="K166" t="str">
            <v>3</v>
          </cell>
          <cell r="L166" t="str">
            <v>2</v>
          </cell>
        </row>
        <row r="167">
          <cell r="A167" t="str">
            <v>11588740MA002E-M1</v>
          </cell>
          <cell r="B167">
            <v>207</v>
          </cell>
          <cell r="C167">
            <v>11588740</v>
          </cell>
          <cell r="D167" t="str">
            <v>PARAFUSO AMORTECEDOR TRAS</v>
          </cell>
          <cell r="E167" t="str">
            <v>MA002E-M1</v>
          </cell>
          <cell r="F167">
            <v>250</v>
          </cell>
          <cell r="G167" t="str">
            <v>CEV</v>
          </cell>
          <cell r="H167" t="str">
            <v>00002001</v>
          </cell>
          <cell r="I167" t="str">
            <v>MEC. ALTA</v>
          </cell>
          <cell r="J167" t="str">
            <v>M1</v>
          </cell>
          <cell r="K167" t="str">
            <v>4</v>
          </cell>
          <cell r="L167" t="str">
            <v>2</v>
          </cell>
        </row>
        <row r="168">
          <cell r="A168" t="str">
            <v>11588744MA014D-M2</v>
          </cell>
          <cell r="B168">
            <v>1150</v>
          </cell>
          <cell r="C168">
            <v>11588744</v>
          </cell>
          <cell r="D168" t="str">
            <v>PARAFUSO DO TIRANTE</v>
          </cell>
          <cell r="E168" t="str">
            <v>MA014D-M2</v>
          </cell>
          <cell r="F168">
            <v>180</v>
          </cell>
          <cell r="G168" t="str">
            <v>CEV</v>
          </cell>
          <cell r="H168" t="str">
            <v>00002001</v>
          </cell>
          <cell r="I168" t="str">
            <v>MEC. ALTA</v>
          </cell>
          <cell r="J168" t="str">
            <v>M2</v>
          </cell>
          <cell r="K168" t="str">
            <v>6</v>
          </cell>
          <cell r="L168" t="str">
            <v>2</v>
          </cell>
        </row>
        <row r="169">
          <cell r="A169" t="str">
            <v>11589012DO015E-M4</v>
          </cell>
          <cell r="B169">
            <v>1241</v>
          </cell>
          <cell r="C169">
            <v>11589012</v>
          </cell>
          <cell r="D169" t="str">
            <v>PARAFUSO AUTO FALANTE</v>
          </cell>
          <cell r="E169" t="str">
            <v>DO015E-M4</v>
          </cell>
          <cell r="F169">
            <v>2000</v>
          </cell>
          <cell r="G169" t="str">
            <v>CEV</v>
          </cell>
          <cell r="H169" t="str">
            <v>00002001</v>
          </cell>
          <cell r="I169" t="str">
            <v>DOORS</v>
          </cell>
          <cell r="J169" t="str">
            <v>M4</v>
          </cell>
          <cell r="K169" t="str">
            <v>2</v>
          </cell>
          <cell r="L169" t="str">
            <v>2</v>
          </cell>
        </row>
        <row r="170">
          <cell r="A170" t="str">
            <v>11589012DO015D-M4</v>
          </cell>
          <cell r="B170">
            <v>1242</v>
          </cell>
          <cell r="C170">
            <v>11589012</v>
          </cell>
          <cell r="D170" t="str">
            <v>PARAFUSO AUTO FALANTE</v>
          </cell>
          <cell r="E170" t="str">
            <v>DO015D-M4</v>
          </cell>
          <cell r="F170">
            <v>2000</v>
          </cell>
          <cell r="G170" t="str">
            <v>CEV</v>
          </cell>
          <cell r="H170" t="str">
            <v>00002001</v>
          </cell>
          <cell r="I170" t="str">
            <v>DOORS</v>
          </cell>
          <cell r="J170" t="str">
            <v>M4</v>
          </cell>
          <cell r="K170" t="str">
            <v>2</v>
          </cell>
          <cell r="L170" t="str">
            <v>2</v>
          </cell>
        </row>
        <row r="171">
          <cell r="A171" t="str">
            <v>11589012DO014E-M5</v>
          </cell>
          <cell r="B171">
            <v>1468</v>
          </cell>
          <cell r="C171">
            <v>11589012</v>
          </cell>
          <cell r="D171" t="str">
            <v>PARAFUSO AUTO FALANTE</v>
          </cell>
          <cell r="E171" t="str">
            <v>DO014E-M5</v>
          </cell>
          <cell r="F171">
            <v>3000</v>
          </cell>
          <cell r="G171" t="str">
            <v>CEV</v>
          </cell>
          <cell r="H171" t="str">
            <v>00002001</v>
          </cell>
          <cell r="I171" t="str">
            <v>DOORS</v>
          </cell>
          <cell r="J171" t="str">
            <v>M5</v>
          </cell>
          <cell r="K171" t="str">
            <v>2</v>
          </cell>
          <cell r="L171" t="str">
            <v>2</v>
          </cell>
        </row>
        <row r="172">
          <cell r="A172" t="str">
            <v>11589012DO014D-M4</v>
          </cell>
          <cell r="B172">
            <v>1559</v>
          </cell>
          <cell r="C172" t="str">
            <v>11589012</v>
          </cell>
          <cell r="D172" t="str">
            <v>PARAFUSO AUTO FALANTE</v>
          </cell>
          <cell r="E172" t="str">
            <v>DO014D-M4</v>
          </cell>
          <cell r="F172">
            <v>2000</v>
          </cell>
          <cell r="G172" t="str">
            <v>CEV</v>
          </cell>
          <cell r="H172" t="str">
            <v>00002001</v>
          </cell>
          <cell r="I172" t="str">
            <v>DOORS</v>
          </cell>
          <cell r="J172" t="str">
            <v>M4</v>
          </cell>
          <cell r="K172" t="str">
            <v>2</v>
          </cell>
          <cell r="L172" t="str">
            <v>2</v>
          </cell>
        </row>
        <row r="173">
          <cell r="A173" t="str">
            <v>11589015TP039D-M2</v>
          </cell>
          <cell r="B173">
            <v>96</v>
          </cell>
          <cell r="C173">
            <v>11589015</v>
          </cell>
          <cell r="D173" t="str">
            <v xml:space="preserve">PARAFUSO-CONSL ASS/D                                        </v>
          </cell>
          <cell r="E173" t="str">
            <v>TP039D-M2</v>
          </cell>
          <cell r="F173">
            <v>4000</v>
          </cell>
          <cell r="G173" t="str">
            <v>CEV</v>
          </cell>
          <cell r="H173" t="str">
            <v>0CXPAPEL</v>
          </cell>
          <cell r="I173" t="str">
            <v>TRIM 2</v>
          </cell>
          <cell r="J173" t="str">
            <v>M2</v>
          </cell>
          <cell r="K173">
            <v>2</v>
          </cell>
          <cell r="L173" t="str">
            <v>2</v>
          </cell>
        </row>
        <row r="174">
          <cell r="A174" t="str">
            <v>1158901519135E-M3</v>
          </cell>
          <cell r="B174">
            <v>211</v>
          </cell>
          <cell r="C174">
            <v>11589015</v>
          </cell>
          <cell r="D174" t="str">
            <v xml:space="preserve">PARAFUSO-CONSL ASS/D                                        </v>
          </cell>
          <cell r="E174" t="str">
            <v>19135E-M3</v>
          </cell>
          <cell r="F174">
            <v>1000</v>
          </cell>
          <cell r="G174" t="str">
            <v>CEV</v>
          </cell>
          <cell r="H174" t="str">
            <v>CX120806</v>
          </cell>
          <cell r="I174" t="str">
            <v>TRIM 3</v>
          </cell>
          <cell r="J174" t="str">
            <v>M3</v>
          </cell>
          <cell r="K174">
            <v>2</v>
          </cell>
          <cell r="L174" t="str">
            <v>2</v>
          </cell>
        </row>
        <row r="175">
          <cell r="A175" t="str">
            <v>11589015TP050D-M2</v>
          </cell>
          <cell r="B175">
            <v>213</v>
          </cell>
          <cell r="C175">
            <v>11589015</v>
          </cell>
          <cell r="D175" t="str">
            <v xml:space="preserve">PARAFUSO-CONSL ASS/D                                        </v>
          </cell>
          <cell r="E175" t="str">
            <v>TP050D-M2</v>
          </cell>
          <cell r="F175">
            <v>1000</v>
          </cell>
          <cell r="G175" t="str">
            <v>CEV</v>
          </cell>
          <cell r="H175" t="str">
            <v>CX120806</v>
          </cell>
          <cell r="I175" t="str">
            <v>TRIM 3</v>
          </cell>
          <cell r="J175" t="str">
            <v>M2</v>
          </cell>
          <cell r="K175">
            <v>2</v>
          </cell>
          <cell r="L175" t="str">
            <v>2</v>
          </cell>
        </row>
        <row r="176">
          <cell r="A176" t="str">
            <v>11589015LF002D-M1</v>
          </cell>
          <cell r="B176">
            <v>215</v>
          </cell>
          <cell r="C176">
            <v>11589015</v>
          </cell>
          <cell r="D176" t="str">
            <v>PF - FIX GRADE DO CURVÃO</v>
          </cell>
          <cell r="E176" t="str">
            <v>LF002D-M1</v>
          </cell>
          <cell r="F176">
            <v>4000</v>
          </cell>
          <cell r="G176" t="str">
            <v>CEV</v>
          </cell>
          <cell r="H176" t="str">
            <v>0CXPAPEL</v>
          </cell>
          <cell r="I176" t="str">
            <v>L. FINAL</v>
          </cell>
          <cell r="J176" t="str">
            <v>M1</v>
          </cell>
          <cell r="K176">
            <v>2</v>
          </cell>
          <cell r="L176" t="str">
            <v>2</v>
          </cell>
        </row>
        <row r="177">
          <cell r="A177" t="str">
            <v>11589015TP039E-M3</v>
          </cell>
          <cell r="B177">
            <v>859</v>
          </cell>
          <cell r="C177">
            <v>11589015</v>
          </cell>
          <cell r="D177" t="str">
            <v xml:space="preserve">PARAFUSO-CONSL ASS/D                                        </v>
          </cell>
          <cell r="E177" t="str">
            <v>TP039E-M3</v>
          </cell>
          <cell r="F177">
            <v>4000</v>
          </cell>
          <cell r="G177" t="str">
            <v>CEV</v>
          </cell>
          <cell r="H177" t="str">
            <v>0CXPAPEL</v>
          </cell>
          <cell r="I177" t="str">
            <v>TRIM 2</v>
          </cell>
          <cell r="J177" t="str">
            <v>M3</v>
          </cell>
          <cell r="K177">
            <v>2</v>
          </cell>
          <cell r="L177" t="str">
            <v>2</v>
          </cell>
        </row>
        <row r="178">
          <cell r="A178" t="str">
            <v>24581866TP034E-M3</v>
          </cell>
          <cell r="B178">
            <v>2004</v>
          </cell>
          <cell r="C178" t="str">
            <v>24581866</v>
          </cell>
          <cell r="D178" t="str">
            <v>PIPE ASM-CLU</v>
          </cell>
          <cell r="E178" t="str">
            <v>TP035E-M3</v>
          </cell>
          <cell r="F178">
            <v>40</v>
          </cell>
          <cell r="G178" t="str">
            <v>PEN</v>
          </cell>
          <cell r="H178" t="str">
            <v>00002004</v>
          </cell>
          <cell r="I178" t="str">
            <v>TRIM 2</v>
          </cell>
          <cell r="J178" t="str">
            <v>M3</v>
          </cell>
          <cell r="K178" t="str">
            <v>6</v>
          </cell>
          <cell r="L178">
            <v>5.6989130434782602</v>
          </cell>
        </row>
        <row r="179">
          <cell r="A179"/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/>
          <cell r="K179">
            <v>0</v>
          </cell>
          <cell r="L179" t="e">
            <v>#DIV/0!</v>
          </cell>
        </row>
        <row r="180">
          <cell r="A180"/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/>
          <cell r="K180">
            <v>0</v>
          </cell>
          <cell r="L180" t="e">
            <v>#DIV/0!</v>
          </cell>
        </row>
        <row r="181">
          <cell r="A181" t="str">
            <v>11589015DO017D-M4</v>
          </cell>
          <cell r="B181">
            <v>1613</v>
          </cell>
          <cell r="C181" t="str">
            <v>11589015</v>
          </cell>
          <cell r="D181" t="str">
            <v>PARAFUSO</v>
          </cell>
          <cell r="E181" t="str">
            <v>DO017D-M4</v>
          </cell>
          <cell r="F181">
            <v>2500</v>
          </cell>
          <cell r="G181" t="str">
            <v>CEV</v>
          </cell>
          <cell r="H181" t="str">
            <v>00002002</v>
          </cell>
          <cell r="I181" t="str">
            <v>DOORS</v>
          </cell>
          <cell r="J181" t="str">
            <v>M4</v>
          </cell>
          <cell r="K181" t="str">
            <v>2</v>
          </cell>
          <cell r="L181" t="str">
            <v>2</v>
          </cell>
        </row>
        <row r="182">
          <cell r="A182" t="str">
            <v>1158901619139D-M2</v>
          </cell>
          <cell r="B182">
            <v>98</v>
          </cell>
          <cell r="C182">
            <v>11589016</v>
          </cell>
          <cell r="D182" t="str">
            <v xml:space="preserve">PARAFUSO-CONSL ASS/D                                        </v>
          </cell>
          <cell r="E182" t="str">
            <v>19139D-M2</v>
          </cell>
          <cell r="F182">
            <v>1001</v>
          </cell>
          <cell r="G182" t="str">
            <v>CEV</v>
          </cell>
          <cell r="H182" t="str">
            <v>CX120807</v>
          </cell>
          <cell r="I182" t="str">
            <v>TRIM 3</v>
          </cell>
          <cell r="J182" t="str">
            <v>M2</v>
          </cell>
          <cell r="K182">
            <v>3</v>
          </cell>
          <cell r="L182" t="str">
            <v>2</v>
          </cell>
        </row>
        <row r="183">
          <cell r="A183" t="str">
            <v>11589164TP037E-M3</v>
          </cell>
          <cell r="B183">
            <v>217</v>
          </cell>
          <cell r="C183">
            <v>11589164</v>
          </cell>
          <cell r="D183" t="str">
            <v>PF FIX CENTER</v>
          </cell>
          <cell r="E183" t="str">
            <v>TP037E-M3</v>
          </cell>
          <cell r="F183">
            <v>270</v>
          </cell>
          <cell r="G183" t="str">
            <v>CEV</v>
          </cell>
          <cell r="H183" t="str">
            <v>00002001</v>
          </cell>
          <cell r="I183" t="str">
            <v>TRIM 2</v>
          </cell>
          <cell r="J183" t="str">
            <v>M3</v>
          </cell>
          <cell r="K183">
            <v>3</v>
          </cell>
          <cell r="L183" t="str">
            <v>2</v>
          </cell>
        </row>
        <row r="184">
          <cell r="A184" t="str">
            <v>1158927219112E-PIT</v>
          </cell>
          <cell r="B184">
            <v>219</v>
          </cell>
          <cell r="C184">
            <v>11589272</v>
          </cell>
          <cell r="D184" t="str">
            <v>PARAFUSO</v>
          </cell>
          <cell r="E184" t="str">
            <v>19112E-PIT</v>
          </cell>
          <cell r="F184">
            <v>0</v>
          </cell>
          <cell r="G184" t="str">
            <v>CEV</v>
          </cell>
          <cell r="H184" t="str">
            <v>________</v>
          </cell>
          <cell r="I184" t="str">
            <v>12.A.1</v>
          </cell>
          <cell r="J184" t="str">
            <v>PIT</v>
          </cell>
          <cell r="K184">
            <v>2</v>
          </cell>
          <cell r="L184" t="e">
            <v>#DIV/0!</v>
          </cell>
        </row>
        <row r="185">
          <cell r="A185" t="str">
            <v>1158927219112E-M3</v>
          </cell>
          <cell r="B185">
            <v>221</v>
          </cell>
          <cell r="C185">
            <v>11589272</v>
          </cell>
          <cell r="D185" t="str">
            <v>PARAFUSO</v>
          </cell>
          <cell r="E185" t="str">
            <v>19112E-M3</v>
          </cell>
          <cell r="F185">
            <v>0</v>
          </cell>
          <cell r="G185" t="str">
            <v>CEV</v>
          </cell>
          <cell r="H185" t="str">
            <v>________</v>
          </cell>
          <cell r="I185" t="str">
            <v>12.A.1</v>
          </cell>
          <cell r="J185" t="str">
            <v>M3</v>
          </cell>
          <cell r="K185">
            <v>2</v>
          </cell>
          <cell r="L185" t="e">
            <v>#DIV/0!</v>
          </cell>
        </row>
        <row r="186">
          <cell r="A186" t="str">
            <v>11589277MAP05D-M2</v>
          </cell>
          <cell r="B186">
            <v>223</v>
          </cell>
          <cell r="C186">
            <v>11589277</v>
          </cell>
          <cell r="D186" t="str">
            <v>PF COXIM DO MOTOR</v>
          </cell>
          <cell r="E186" t="str">
            <v>MAP05D-M2</v>
          </cell>
          <cell r="F186">
            <v>120</v>
          </cell>
          <cell r="G186" t="str">
            <v>CEV</v>
          </cell>
          <cell r="H186" t="str">
            <v>CX120806</v>
          </cell>
          <cell r="I186" t="str">
            <v>MEC. ALTA</v>
          </cell>
          <cell r="J186" t="str">
            <v>M2</v>
          </cell>
          <cell r="K186">
            <v>3</v>
          </cell>
          <cell r="L186" t="str">
            <v>2</v>
          </cell>
        </row>
        <row r="187">
          <cell r="A187" t="str">
            <v>11589289LF003D-M1</v>
          </cell>
          <cell r="B187">
            <v>122</v>
          </cell>
          <cell r="C187">
            <v>11589289</v>
          </cell>
          <cell r="D187" t="str">
            <v>PUSH PIN DEFLETOR INFERIOR</v>
          </cell>
          <cell r="E187" t="str">
            <v>LF003D-M1</v>
          </cell>
          <cell r="F187">
            <v>800</v>
          </cell>
          <cell r="G187" t="str">
            <v>CEV</v>
          </cell>
          <cell r="H187" t="str">
            <v>0CXPAPEL</v>
          </cell>
          <cell r="I187" t="str">
            <v>L. FINAL</v>
          </cell>
          <cell r="J187" t="str">
            <v>M1</v>
          </cell>
          <cell r="K187">
            <v>2</v>
          </cell>
          <cell r="L187" t="str">
            <v>2</v>
          </cell>
        </row>
        <row r="188">
          <cell r="A188" t="str">
            <v>11589289</v>
          </cell>
          <cell r="B188">
            <v>225</v>
          </cell>
          <cell r="C188">
            <v>11589289</v>
          </cell>
          <cell r="D188" t="str">
            <v>PUSH PIN DEFLETOR INF</v>
          </cell>
          <cell r="E188">
            <v>0</v>
          </cell>
          <cell r="F188">
            <v>2400</v>
          </cell>
          <cell r="G188">
            <v>0</v>
          </cell>
          <cell r="H188" t="str">
            <v>00002001</v>
          </cell>
          <cell r="I188" t="str">
            <v>TRIM 2</v>
          </cell>
          <cell r="J188"/>
          <cell r="K188" t="str">
            <v>2</v>
          </cell>
          <cell r="L188" t="str">
            <v>2</v>
          </cell>
        </row>
        <row r="189">
          <cell r="A189" t="str">
            <v>11589289TP055E-M3</v>
          </cell>
          <cell r="B189">
            <v>227</v>
          </cell>
          <cell r="C189">
            <v>11589289</v>
          </cell>
          <cell r="D189" t="str">
            <v>PUSH PIN DEFLETOR INFERIOR</v>
          </cell>
          <cell r="E189" t="str">
            <v>TP055E-M3</v>
          </cell>
          <cell r="F189">
            <v>2400</v>
          </cell>
          <cell r="G189" t="str">
            <v>CEV</v>
          </cell>
          <cell r="H189" t="str">
            <v>0CXPAPEL</v>
          </cell>
          <cell r="I189" t="str">
            <v>TRIM 3</v>
          </cell>
          <cell r="J189" t="str">
            <v>M3</v>
          </cell>
          <cell r="K189">
            <v>2</v>
          </cell>
          <cell r="L189" t="str">
            <v>2</v>
          </cell>
        </row>
        <row r="190">
          <cell r="A190" t="str">
            <v>11589289MA021E-M1</v>
          </cell>
          <cell r="B190">
            <v>229</v>
          </cell>
          <cell r="C190">
            <v>11589289</v>
          </cell>
          <cell r="D190" t="str">
            <v>PUSH PIN DEFLETOR INFERIOR</v>
          </cell>
          <cell r="E190" t="str">
            <v>MA019E-M1</v>
          </cell>
          <cell r="F190">
            <v>2400</v>
          </cell>
          <cell r="G190" t="str">
            <v>CEV</v>
          </cell>
          <cell r="H190" t="str">
            <v>00002001</v>
          </cell>
          <cell r="I190" t="str">
            <v>MEC. ALTA</v>
          </cell>
          <cell r="J190" t="str">
            <v>M1</v>
          </cell>
          <cell r="K190">
            <v>2</v>
          </cell>
          <cell r="L190" t="str">
            <v>2</v>
          </cell>
        </row>
        <row r="191">
          <cell r="A191" t="str">
            <v>11589289LF007D-M1</v>
          </cell>
          <cell r="B191">
            <v>230</v>
          </cell>
          <cell r="C191">
            <v>11589289</v>
          </cell>
          <cell r="D191" t="str">
            <v>PUSH PIN DEFLETOR INFERIOR</v>
          </cell>
          <cell r="E191" t="str">
            <v>LF007D-M1</v>
          </cell>
          <cell r="F191">
            <v>800</v>
          </cell>
          <cell r="G191" t="str">
            <v>CEV</v>
          </cell>
          <cell r="H191" t="str">
            <v>0CXPAPEL</v>
          </cell>
          <cell r="I191" t="str">
            <v>L. FINAL</v>
          </cell>
          <cell r="J191" t="str">
            <v>M1</v>
          </cell>
          <cell r="K191">
            <v>2</v>
          </cell>
          <cell r="L191" t="str">
            <v>2</v>
          </cell>
        </row>
        <row r="192">
          <cell r="A192" t="str">
            <v>09285915TP053D-M2</v>
          </cell>
          <cell r="B192">
            <v>231</v>
          </cell>
          <cell r="C192" t="str">
            <v>09285915</v>
          </cell>
          <cell r="D192" t="str">
            <v>CAPA PARAFUSO</v>
          </cell>
          <cell r="E192" t="str">
            <v>TP053D-M2</v>
          </cell>
          <cell r="F192">
            <v>1000</v>
          </cell>
          <cell r="G192" t="str">
            <v>CEV</v>
          </cell>
          <cell r="H192" t="str">
            <v>00002001</v>
          </cell>
          <cell r="I192" t="str">
            <v>TRIM 3</v>
          </cell>
          <cell r="J192" t="str">
            <v>M2</v>
          </cell>
          <cell r="K192" t="str">
            <v>2</v>
          </cell>
          <cell r="L192" t="str">
            <v>2</v>
          </cell>
        </row>
        <row r="193">
          <cell r="A193" t="str">
            <v>11046461TP012E-M3</v>
          </cell>
          <cell r="B193">
            <v>233</v>
          </cell>
          <cell r="C193" t="str">
            <v>11046461</v>
          </cell>
          <cell r="D193" t="str">
            <v>PASSA LIMP. TRAS</v>
          </cell>
          <cell r="E193" t="str">
            <v>TP012E-M3</v>
          </cell>
          <cell r="F193">
            <v>1500</v>
          </cell>
          <cell r="G193" t="str">
            <v>CEV</v>
          </cell>
          <cell r="H193" t="str">
            <v>00002001</v>
          </cell>
          <cell r="I193" t="str">
            <v>TRIM 3</v>
          </cell>
          <cell r="J193" t="str">
            <v>M3</v>
          </cell>
          <cell r="K193" t="str">
            <v>2</v>
          </cell>
          <cell r="L193" t="str">
            <v>2</v>
          </cell>
        </row>
        <row r="194">
          <cell r="A194" t="str">
            <v>1158928919136D-M2</v>
          </cell>
          <cell r="B194">
            <v>328</v>
          </cell>
          <cell r="C194">
            <v>11589289</v>
          </cell>
          <cell r="D194" t="str">
            <v>PUSH PIN DEFLETOR INFERIOR</v>
          </cell>
          <cell r="E194" t="str">
            <v>19136D-M2</v>
          </cell>
          <cell r="F194">
            <v>2400</v>
          </cell>
          <cell r="G194" t="str">
            <v>CEV</v>
          </cell>
          <cell r="H194" t="str">
            <v>0CXPAPEL</v>
          </cell>
          <cell r="I194" t="str">
            <v>TRIM 2</v>
          </cell>
          <cell r="J194" t="str">
            <v>M2</v>
          </cell>
          <cell r="K194">
            <v>2</v>
          </cell>
          <cell r="L194" t="str">
            <v>2</v>
          </cell>
        </row>
        <row r="195">
          <cell r="A195" t="str">
            <v>11589289400</v>
          </cell>
          <cell r="B195">
            <v>1142</v>
          </cell>
          <cell r="C195">
            <v>11589289</v>
          </cell>
          <cell r="D195" t="str">
            <v>PUSH PIN DEFLETOR INFERIOR</v>
          </cell>
          <cell r="E195">
            <v>400</v>
          </cell>
          <cell r="F195">
            <v>2400</v>
          </cell>
          <cell r="G195" t="str">
            <v>CEV</v>
          </cell>
          <cell r="H195" t="str">
            <v>0CXPAPEL</v>
          </cell>
          <cell r="I195" t="str">
            <v>TRIM 3</v>
          </cell>
          <cell r="J195"/>
          <cell r="K195" t="str">
            <v>2</v>
          </cell>
          <cell r="L195" t="str">
            <v>2</v>
          </cell>
        </row>
        <row r="196">
          <cell r="A196" t="str">
            <v>52027942TP048D-M2</v>
          </cell>
          <cell r="B196">
            <v>1645</v>
          </cell>
          <cell r="C196" t="str">
            <v>52027942</v>
          </cell>
          <cell r="D196" t="str">
            <v>PUSH PIN DEFLETOR INFERIOR</v>
          </cell>
          <cell r="E196" t="str">
            <v>TP048D-M2</v>
          </cell>
          <cell r="F196">
            <v>2400</v>
          </cell>
          <cell r="G196" t="str">
            <v>CEV</v>
          </cell>
          <cell r="H196" t="str">
            <v>0CXPAPEL</v>
          </cell>
          <cell r="I196" t="str">
            <v>TRIM 3</v>
          </cell>
          <cell r="J196" t="str">
            <v>M2</v>
          </cell>
          <cell r="K196" t="str">
            <v>2</v>
          </cell>
          <cell r="L196" t="str">
            <v>2</v>
          </cell>
        </row>
        <row r="197">
          <cell r="A197" t="str">
            <v>11589292TP008E-M3</v>
          </cell>
          <cell r="B197">
            <v>178</v>
          </cell>
          <cell r="C197">
            <v>11589292</v>
          </cell>
          <cell r="D197" t="str">
            <v>PUSH PIN CX RODA DIANT</v>
          </cell>
          <cell r="E197" t="str">
            <v>TP008E-M3</v>
          </cell>
          <cell r="F197">
            <v>2000</v>
          </cell>
          <cell r="G197" t="str">
            <v>CEV</v>
          </cell>
          <cell r="H197" t="str">
            <v>00002001</v>
          </cell>
          <cell r="I197" t="str">
            <v>TRIM 1</v>
          </cell>
          <cell r="J197" t="str">
            <v>M3</v>
          </cell>
          <cell r="K197">
            <v>2</v>
          </cell>
          <cell r="L197" t="str">
            <v>2</v>
          </cell>
        </row>
        <row r="198">
          <cell r="A198" t="str">
            <v>11589292LF007D-M1</v>
          </cell>
          <cell r="B198">
            <v>239</v>
          </cell>
          <cell r="C198">
            <v>11589292</v>
          </cell>
          <cell r="D198" t="str">
            <v xml:space="preserve">PUSH PIN </v>
          </cell>
          <cell r="E198" t="str">
            <v>LF007D-M1</v>
          </cell>
          <cell r="F198">
            <v>800</v>
          </cell>
          <cell r="G198" t="str">
            <v>CEV</v>
          </cell>
          <cell r="H198" t="str">
            <v>CX120806</v>
          </cell>
          <cell r="I198" t="str">
            <v>L. FINAL</v>
          </cell>
          <cell r="J198" t="str">
            <v>M1</v>
          </cell>
          <cell r="K198">
            <v>2</v>
          </cell>
          <cell r="L198" t="str">
            <v>2</v>
          </cell>
        </row>
        <row r="199">
          <cell r="A199" t="str">
            <v>11589292MA026E-M2</v>
          </cell>
          <cell r="B199">
            <v>245</v>
          </cell>
          <cell r="C199">
            <v>11589292</v>
          </cell>
          <cell r="D199" t="str">
            <v xml:space="preserve">PUSH PIN </v>
          </cell>
          <cell r="E199" t="str">
            <v>MA026E-M2</v>
          </cell>
          <cell r="F199">
            <v>2000</v>
          </cell>
          <cell r="G199" t="str">
            <v>CEV</v>
          </cell>
          <cell r="H199" t="str">
            <v>0CXPAPEL</v>
          </cell>
          <cell r="I199" t="str">
            <v>MEC. ALTA</v>
          </cell>
          <cell r="J199" t="str">
            <v>M2</v>
          </cell>
          <cell r="K199">
            <v>2</v>
          </cell>
          <cell r="L199" t="str">
            <v>2</v>
          </cell>
        </row>
        <row r="200">
          <cell r="A200" t="str">
            <v>11589292MA023E-M2</v>
          </cell>
          <cell r="B200">
            <v>254</v>
          </cell>
          <cell r="C200">
            <v>11589292</v>
          </cell>
          <cell r="D200" t="str">
            <v>PUSH PIN CX RODA DIANT</v>
          </cell>
          <cell r="E200" t="str">
            <v>MA023E-M2</v>
          </cell>
          <cell r="F200">
            <v>2000</v>
          </cell>
          <cell r="G200" t="str">
            <v>CEV</v>
          </cell>
          <cell r="H200" t="str">
            <v>00002001</v>
          </cell>
          <cell r="I200" t="str">
            <v>MEC. ALTA</v>
          </cell>
          <cell r="J200" t="str">
            <v>M2</v>
          </cell>
          <cell r="K200">
            <v>2</v>
          </cell>
          <cell r="L200" t="str">
            <v>2</v>
          </cell>
        </row>
        <row r="201">
          <cell r="A201" t="str">
            <v>12654172MB011D-ZM8</v>
          </cell>
          <cell r="B201">
            <v>1033</v>
          </cell>
          <cell r="C201" t="str">
            <v>12654172</v>
          </cell>
          <cell r="D201" t="str">
            <v>MÓDULO ASM</v>
          </cell>
          <cell r="E201" t="str">
            <v>MB011D-ZM8</v>
          </cell>
          <cell r="F201">
            <v>18</v>
          </cell>
          <cell r="G201" t="str">
            <v>CEV</v>
          </cell>
          <cell r="H201" t="str">
            <v>0CXPAPEL</v>
          </cell>
          <cell r="I201" t="str">
            <v>MEC. BAIXA</v>
          </cell>
          <cell r="J201" t="str">
            <v>ZM8</v>
          </cell>
          <cell r="K201" t="str">
            <v>PENDANT</v>
          </cell>
          <cell r="L201">
            <v>12.664251207729468</v>
          </cell>
        </row>
        <row r="202">
          <cell r="A202"/>
          <cell r="B202">
            <v>1167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/>
          <cell r="K202">
            <v>0</v>
          </cell>
          <cell r="L202" t="e">
            <v>#DIV/0!</v>
          </cell>
        </row>
        <row r="203">
          <cell r="A203" t="str">
            <v>11589295MA021E-M1</v>
          </cell>
          <cell r="B203">
            <v>241</v>
          </cell>
          <cell r="C203">
            <v>11589295</v>
          </cell>
          <cell r="D203" t="str">
            <v xml:space="preserve">PUSH PIN </v>
          </cell>
          <cell r="E203" t="str">
            <v>MA021E-M1</v>
          </cell>
          <cell r="F203">
            <v>1500</v>
          </cell>
          <cell r="G203" t="str">
            <v>CEV</v>
          </cell>
          <cell r="H203" t="str">
            <v>CX120806</v>
          </cell>
          <cell r="I203" t="str">
            <v>MEC. ALTA</v>
          </cell>
          <cell r="J203" t="str">
            <v>M1</v>
          </cell>
          <cell r="K203">
            <v>2</v>
          </cell>
          <cell r="L203" t="str">
            <v>2</v>
          </cell>
        </row>
        <row r="204">
          <cell r="A204" t="str">
            <v>11589295MA015E-M1</v>
          </cell>
          <cell r="B204">
            <v>243</v>
          </cell>
          <cell r="C204">
            <v>11589295</v>
          </cell>
          <cell r="D204" t="str">
            <v xml:space="preserve">PUSH PIN </v>
          </cell>
          <cell r="E204" t="str">
            <v>MA015E-M1</v>
          </cell>
          <cell r="F204">
            <v>1500</v>
          </cell>
          <cell r="G204" t="str">
            <v>CEV</v>
          </cell>
          <cell r="H204" t="str">
            <v>CX120806</v>
          </cell>
          <cell r="I204" t="str">
            <v>MEC. ALTA</v>
          </cell>
          <cell r="J204" t="str">
            <v>M1</v>
          </cell>
          <cell r="K204">
            <v>2</v>
          </cell>
          <cell r="L204" t="str">
            <v>2</v>
          </cell>
        </row>
        <row r="205">
          <cell r="A205" t="str">
            <v>11589295MA026E-M2</v>
          </cell>
          <cell r="B205">
            <v>247</v>
          </cell>
          <cell r="C205">
            <v>11589295</v>
          </cell>
          <cell r="D205" t="str">
            <v xml:space="preserve">PUSH PIN </v>
          </cell>
          <cell r="E205" t="str">
            <v>MA026E-M2</v>
          </cell>
          <cell r="F205">
            <v>400</v>
          </cell>
          <cell r="G205" t="str">
            <v>CEV</v>
          </cell>
          <cell r="H205" t="str">
            <v>CX120806</v>
          </cell>
          <cell r="I205" t="str">
            <v>MEC. ALTA</v>
          </cell>
          <cell r="J205" t="str">
            <v>M2</v>
          </cell>
          <cell r="K205">
            <v>2</v>
          </cell>
          <cell r="L205" t="str">
            <v>2</v>
          </cell>
        </row>
        <row r="206">
          <cell r="A206" t="str">
            <v>11589351MA013D-M2</v>
          </cell>
          <cell r="B206">
            <v>212</v>
          </cell>
          <cell r="C206">
            <v>11589351</v>
          </cell>
          <cell r="D206" t="str">
            <v>PF EIXO TRAS</v>
          </cell>
          <cell r="E206" t="str">
            <v>MA013D-M2</v>
          </cell>
          <cell r="F206">
            <v>110</v>
          </cell>
          <cell r="G206" t="str">
            <v>CEV</v>
          </cell>
          <cell r="H206" t="str">
            <v>00002001</v>
          </cell>
          <cell r="I206" t="str">
            <v>MEC. ALTA</v>
          </cell>
          <cell r="J206" t="str">
            <v>M2</v>
          </cell>
          <cell r="K206">
            <v>5</v>
          </cell>
          <cell r="L206">
            <v>4.144664031620553</v>
          </cell>
        </row>
        <row r="207">
          <cell r="A207" t="str">
            <v>1160928019125E-M3</v>
          </cell>
          <cell r="B207">
            <v>1059</v>
          </cell>
          <cell r="C207">
            <v>11609280</v>
          </cell>
          <cell r="D207" t="str">
            <v>PORCA</v>
          </cell>
          <cell r="E207" t="str">
            <v>19125E-M3</v>
          </cell>
          <cell r="F207">
            <v>1000</v>
          </cell>
          <cell r="G207" t="str">
            <v>CEV</v>
          </cell>
          <cell r="H207" t="str">
            <v>00002001</v>
          </cell>
          <cell r="I207" t="str">
            <v>TRIM 2</v>
          </cell>
          <cell r="J207" t="str">
            <v>M3</v>
          </cell>
          <cell r="K207" t="str">
            <v>2</v>
          </cell>
          <cell r="L207" t="str">
            <v>2</v>
          </cell>
        </row>
        <row r="208">
          <cell r="A208" t="str">
            <v>11609280TP024E-M3</v>
          </cell>
          <cell r="B208">
            <v>1060</v>
          </cell>
          <cell r="C208">
            <v>11609280</v>
          </cell>
          <cell r="D208" t="str">
            <v>PORCA</v>
          </cell>
          <cell r="E208" t="str">
            <v>TP024E-M3</v>
          </cell>
          <cell r="F208">
            <v>1000</v>
          </cell>
          <cell r="G208" t="str">
            <v>CEV</v>
          </cell>
          <cell r="H208" t="str">
            <v>0CXPAPEL</v>
          </cell>
          <cell r="I208" t="str">
            <v>TRIM 2</v>
          </cell>
          <cell r="J208" t="str">
            <v>M3</v>
          </cell>
          <cell r="K208">
            <v>2</v>
          </cell>
          <cell r="L208" t="str">
            <v>2</v>
          </cell>
        </row>
        <row r="209">
          <cell r="A209" t="str">
            <v>11609282MA014D-M2</v>
          </cell>
          <cell r="B209">
            <v>28</v>
          </cell>
          <cell r="C209">
            <v>11609282</v>
          </cell>
          <cell r="D209" t="str">
            <v>PORCA DO TIRANTE</v>
          </cell>
          <cell r="E209" t="str">
            <v>MA014D-M2</v>
          </cell>
          <cell r="F209">
            <v>600</v>
          </cell>
          <cell r="G209" t="str">
            <v>CEV</v>
          </cell>
          <cell r="H209" t="str">
            <v>0CXPAPEL</v>
          </cell>
          <cell r="I209" t="str">
            <v>MEC. ALTA</v>
          </cell>
          <cell r="J209" t="str">
            <v>M2</v>
          </cell>
          <cell r="K209">
            <v>2</v>
          </cell>
          <cell r="L209" t="str">
            <v>2</v>
          </cell>
        </row>
        <row r="210">
          <cell r="A210" t="str">
            <v>11609282MA010E-M1</v>
          </cell>
          <cell r="B210">
            <v>58</v>
          </cell>
          <cell r="C210">
            <v>11609282</v>
          </cell>
          <cell r="D210" t="str">
            <v>PARAFUSO DOS TIRANTES</v>
          </cell>
          <cell r="E210" t="str">
            <v>MA010E-M1</v>
          </cell>
          <cell r="F210">
            <v>600</v>
          </cell>
          <cell r="G210" t="str">
            <v>CEV</v>
          </cell>
          <cell r="H210" t="str">
            <v>0CXPAPEL</v>
          </cell>
          <cell r="I210" t="str">
            <v>MEC. ALTA</v>
          </cell>
          <cell r="J210" t="str">
            <v>M1</v>
          </cell>
          <cell r="K210">
            <v>2</v>
          </cell>
          <cell r="L210" t="str">
            <v>2</v>
          </cell>
        </row>
        <row r="211">
          <cell r="A211" t="str">
            <v>11609341TP004E-M3</v>
          </cell>
          <cell r="B211">
            <v>253</v>
          </cell>
          <cell r="C211">
            <v>11609341</v>
          </cell>
          <cell r="D211" t="str">
            <v>PF SUPT AMT/GAS T/ELEVTR</v>
          </cell>
          <cell r="E211" t="str">
            <v>TP004E-M3</v>
          </cell>
          <cell r="F211">
            <v>2500</v>
          </cell>
          <cell r="G211" t="str">
            <v>CEV</v>
          </cell>
          <cell r="H211" t="str">
            <v>CX120806</v>
          </cell>
          <cell r="I211" t="str">
            <v>TRIM 1</v>
          </cell>
          <cell r="J211" t="str">
            <v>M3</v>
          </cell>
          <cell r="K211">
            <v>2</v>
          </cell>
          <cell r="L211" t="str">
            <v>2</v>
          </cell>
        </row>
        <row r="212">
          <cell r="A212" t="str">
            <v>11609457LF002E-M1</v>
          </cell>
          <cell r="B212">
            <v>255</v>
          </cell>
          <cell r="C212">
            <v>11609457</v>
          </cell>
          <cell r="D212" t="str">
            <v>PARAFUSO -LNT/TRAS</v>
          </cell>
          <cell r="E212" t="str">
            <v>LF002E-M1</v>
          </cell>
          <cell r="F212">
            <v>6000</v>
          </cell>
          <cell r="G212" t="str">
            <v>CEV</v>
          </cell>
          <cell r="H212" t="str">
            <v>0CXPAPEL</v>
          </cell>
          <cell r="I212" t="str">
            <v>L. FINAL</v>
          </cell>
          <cell r="J212" t="str">
            <v>M1</v>
          </cell>
          <cell r="K212">
            <v>2</v>
          </cell>
          <cell r="L212" t="str">
            <v>2</v>
          </cell>
        </row>
        <row r="213">
          <cell r="A213" t="str">
            <v>11609457MB006D-M1</v>
          </cell>
          <cell r="B213">
            <v>257</v>
          </cell>
          <cell r="C213">
            <v>11609457</v>
          </cell>
          <cell r="D213" t="str">
            <v xml:space="preserve">PARAFUSO-LNT/TRAS                                           </v>
          </cell>
          <cell r="E213" t="str">
            <v>MB007D-M1</v>
          </cell>
          <cell r="F213">
            <v>6000</v>
          </cell>
          <cell r="G213" t="str">
            <v>CEV</v>
          </cell>
          <cell r="H213" t="str">
            <v>CX120806</v>
          </cell>
          <cell r="I213" t="str">
            <v>MEC. BAIXA</v>
          </cell>
          <cell r="J213" t="str">
            <v>M1</v>
          </cell>
          <cell r="K213">
            <v>2</v>
          </cell>
          <cell r="L213" t="str">
            <v>2</v>
          </cell>
        </row>
        <row r="214">
          <cell r="A214" t="str">
            <v>11609466TP036D-M2</v>
          </cell>
          <cell r="B214">
            <v>260</v>
          </cell>
          <cell r="C214">
            <v>11609466</v>
          </cell>
          <cell r="D214" t="str">
            <v>PARAFUSO SUP</v>
          </cell>
          <cell r="E214" t="str">
            <v>TP036D-M2</v>
          </cell>
          <cell r="F214">
            <v>2000</v>
          </cell>
          <cell r="G214" t="str">
            <v>CEV</v>
          </cell>
          <cell r="H214" t="str">
            <v>0CXPAPEL</v>
          </cell>
          <cell r="I214" t="str">
            <v>TRIM 2</v>
          </cell>
          <cell r="J214" t="str">
            <v>M2</v>
          </cell>
          <cell r="K214">
            <v>2</v>
          </cell>
          <cell r="L214" t="str">
            <v>2</v>
          </cell>
        </row>
        <row r="215">
          <cell r="A215" t="str">
            <v>1160946619136D-M2</v>
          </cell>
          <cell r="B215">
            <v>1041</v>
          </cell>
          <cell r="C215">
            <v>11609466</v>
          </cell>
          <cell r="D215" t="str">
            <v>PARAFUSO SUP.</v>
          </cell>
          <cell r="E215" t="str">
            <v>19136D-M2</v>
          </cell>
          <cell r="F215">
            <v>2000</v>
          </cell>
          <cell r="G215" t="str">
            <v>CEV</v>
          </cell>
          <cell r="H215" t="str">
            <v>0CXPAPEL</v>
          </cell>
          <cell r="I215" t="str">
            <v>TRIM 2</v>
          </cell>
          <cell r="J215" t="str">
            <v>M2</v>
          </cell>
          <cell r="K215" t="str">
            <v>2</v>
          </cell>
          <cell r="L215" t="str">
            <v>2</v>
          </cell>
        </row>
        <row r="216">
          <cell r="A216" t="str">
            <v>11609532TP023E-M3</v>
          </cell>
          <cell r="B216">
            <v>259</v>
          </cell>
          <cell r="C216">
            <v>11609532</v>
          </cell>
          <cell r="D216" t="str">
            <v>PF PRCSR TRAVA TPA CMPT</v>
          </cell>
          <cell r="E216" t="str">
            <v>TP020E-M3</v>
          </cell>
          <cell r="F216">
            <v>700</v>
          </cell>
          <cell r="G216" t="str">
            <v>CEV</v>
          </cell>
          <cell r="H216" t="str">
            <v>00002001</v>
          </cell>
          <cell r="I216" t="str">
            <v>TRIM 2</v>
          </cell>
          <cell r="J216" t="str">
            <v>M3</v>
          </cell>
          <cell r="K216" t="str">
            <v>2</v>
          </cell>
          <cell r="L216" t="str">
            <v>2</v>
          </cell>
        </row>
        <row r="217">
          <cell r="A217" t="str">
            <v>11609608MA011D-M2</v>
          </cell>
          <cell r="B217">
            <v>261</v>
          </cell>
          <cell r="C217">
            <v>11609608</v>
          </cell>
          <cell r="D217" t="str">
            <v>PF AMORTECEDOR TRAS</v>
          </cell>
          <cell r="E217" t="str">
            <v>MA011D-M2</v>
          </cell>
          <cell r="F217">
            <v>140</v>
          </cell>
          <cell r="G217" t="str">
            <v>CEV</v>
          </cell>
          <cell r="H217" t="str">
            <v>00002002</v>
          </cell>
          <cell r="I217" t="str">
            <v>MEC. ALTA</v>
          </cell>
          <cell r="J217" t="str">
            <v>M2</v>
          </cell>
          <cell r="K217" t="str">
            <v>7</v>
          </cell>
          <cell r="L217">
            <v>3.2565217391304344</v>
          </cell>
        </row>
        <row r="218">
          <cell r="A218" t="str">
            <v>11609634LF003E-M1</v>
          </cell>
          <cell r="B218">
            <v>265</v>
          </cell>
          <cell r="C218">
            <v>11609634</v>
          </cell>
          <cell r="D218" t="str">
            <v>PORCA MOTOR DO LIMPADOR</v>
          </cell>
          <cell r="E218" t="str">
            <v>LF003E-M1</v>
          </cell>
          <cell r="F218">
            <v>1400</v>
          </cell>
          <cell r="G218" t="str">
            <v>CEV</v>
          </cell>
          <cell r="H218" t="str">
            <v>00002001</v>
          </cell>
          <cell r="I218" t="str">
            <v>L. FINAL</v>
          </cell>
          <cell r="J218" t="str">
            <v>M1</v>
          </cell>
          <cell r="K218">
            <v>2</v>
          </cell>
          <cell r="L218" t="str">
            <v>2</v>
          </cell>
        </row>
        <row r="219">
          <cell r="A219" t="str">
            <v>11609656MA014E-M1</v>
          </cell>
          <cell r="B219">
            <v>267</v>
          </cell>
          <cell r="C219">
            <v>11609656</v>
          </cell>
          <cell r="D219" t="str">
            <v>PORCA DEFLETOR DE AR</v>
          </cell>
          <cell r="E219" t="str">
            <v>MA014E-M1</v>
          </cell>
          <cell r="F219">
            <v>9500</v>
          </cell>
          <cell r="G219" t="str">
            <v>CEV</v>
          </cell>
          <cell r="H219" t="str">
            <v>CX120806</v>
          </cell>
          <cell r="I219" t="str">
            <v>MEC. ALTA</v>
          </cell>
          <cell r="J219" t="str">
            <v>M1</v>
          </cell>
          <cell r="K219" t="str">
            <v>2</v>
          </cell>
          <cell r="L219" t="str">
            <v>2</v>
          </cell>
        </row>
        <row r="220">
          <cell r="A220"/>
          <cell r="B220">
            <v>269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/>
          <cell r="K220">
            <v>0</v>
          </cell>
          <cell r="L220" t="e">
            <v>#DIV/0!</v>
          </cell>
        </row>
        <row r="221">
          <cell r="A221" t="str">
            <v>11609716MB005E-M1</v>
          </cell>
          <cell r="B221">
            <v>1157</v>
          </cell>
          <cell r="C221">
            <v>11609716</v>
          </cell>
          <cell r="D221" t="str">
            <v>PORCA DO CABO DA UEC</v>
          </cell>
          <cell r="E221" t="str">
            <v>MB005E-M1</v>
          </cell>
          <cell r="F221">
            <v>4500</v>
          </cell>
          <cell r="G221" t="str">
            <v>CEV</v>
          </cell>
          <cell r="H221" t="str">
            <v>0CXPAPEL</v>
          </cell>
          <cell r="I221" t="str">
            <v>MEC. BAIXA</v>
          </cell>
          <cell r="J221" t="str">
            <v>M1</v>
          </cell>
          <cell r="K221" t="str">
            <v>2</v>
          </cell>
          <cell r="L221" t="str">
            <v>2</v>
          </cell>
        </row>
        <row r="222">
          <cell r="A222" t="str">
            <v>11609752MB001E-M1</v>
          </cell>
          <cell r="B222">
            <v>271</v>
          </cell>
          <cell r="C222">
            <v>11609752</v>
          </cell>
          <cell r="D222" t="str">
            <v>PARAFUSO BARRA DA DIREÇÃO</v>
          </cell>
          <cell r="E222" t="str">
            <v>MB001E-M1</v>
          </cell>
          <cell r="F222">
            <v>320</v>
          </cell>
          <cell r="G222" t="str">
            <v>CEV</v>
          </cell>
          <cell r="H222" t="str">
            <v>00002001</v>
          </cell>
          <cell r="I222" t="str">
            <v>MEC. BAIXA</v>
          </cell>
          <cell r="J222" t="str">
            <v>M1</v>
          </cell>
          <cell r="K222">
            <v>2</v>
          </cell>
          <cell r="L222" t="str">
            <v>2</v>
          </cell>
        </row>
        <row r="223">
          <cell r="A223" t="str">
            <v>11609939MA004D-M2</v>
          </cell>
          <cell r="B223">
            <v>273</v>
          </cell>
          <cell r="C223">
            <v>11609939</v>
          </cell>
          <cell r="D223" t="str">
            <v>PF INFERIOR GARGALO</v>
          </cell>
          <cell r="E223" t="str">
            <v>MA004D-M2</v>
          </cell>
          <cell r="F223">
            <v>1000</v>
          </cell>
          <cell r="G223" t="str">
            <v>CEV</v>
          </cell>
          <cell r="H223" t="str">
            <v>CXAPAPEL</v>
          </cell>
          <cell r="I223" t="str">
            <v>MEC. ALTA</v>
          </cell>
          <cell r="J223" t="str">
            <v>M2</v>
          </cell>
          <cell r="K223">
            <v>2</v>
          </cell>
          <cell r="L223" t="str">
            <v>2</v>
          </cell>
        </row>
        <row r="224">
          <cell r="A224" t="str">
            <v>11609952TP038E-M3</v>
          </cell>
          <cell r="B224">
            <v>222</v>
          </cell>
          <cell r="C224">
            <v>11609952</v>
          </cell>
          <cell r="D224" t="str">
            <v>PORCA DO FAROL</v>
          </cell>
          <cell r="E224" t="str">
            <v>TP038E-M3</v>
          </cell>
          <cell r="F224">
            <v>8000</v>
          </cell>
          <cell r="G224" t="str">
            <v>CEV</v>
          </cell>
          <cell r="H224" t="str">
            <v>0CXPAPEL</v>
          </cell>
          <cell r="I224" t="str">
            <v>TRIM 3</v>
          </cell>
          <cell r="J224" t="str">
            <v>M3</v>
          </cell>
          <cell r="K224" t="str">
            <v>1</v>
          </cell>
          <cell r="L224" t="str">
            <v>2</v>
          </cell>
        </row>
        <row r="225">
          <cell r="A225" t="str">
            <v>11609952TP050D-M2</v>
          </cell>
          <cell r="B225">
            <v>275</v>
          </cell>
          <cell r="C225">
            <v>11609952</v>
          </cell>
          <cell r="D225" t="str">
            <v xml:space="preserve">PORCA-FAROL                                                 </v>
          </cell>
          <cell r="E225" t="str">
            <v>TP050D-M2</v>
          </cell>
          <cell r="F225">
            <v>3000</v>
          </cell>
          <cell r="G225" t="str">
            <v>CEV</v>
          </cell>
          <cell r="H225" t="str">
            <v>0CXPAPEL</v>
          </cell>
          <cell r="I225" t="str">
            <v>TRIM 3</v>
          </cell>
          <cell r="J225" t="str">
            <v>M2</v>
          </cell>
          <cell r="K225">
            <v>2</v>
          </cell>
          <cell r="L225" t="str">
            <v>2</v>
          </cell>
        </row>
        <row r="226">
          <cell r="A226" t="str">
            <v>11609952MA003D-M2</v>
          </cell>
          <cell r="B226">
            <v>277</v>
          </cell>
          <cell r="C226">
            <v>11609952</v>
          </cell>
          <cell r="D226" t="str">
            <v>PORCA DO FAROL</v>
          </cell>
          <cell r="E226" t="str">
            <v>MA003D-M2</v>
          </cell>
          <cell r="F226">
            <v>8000</v>
          </cell>
          <cell r="G226" t="str">
            <v>CEV</v>
          </cell>
          <cell r="H226" t="str">
            <v>00002001</v>
          </cell>
          <cell r="I226" t="str">
            <v>MEC. ALTA</v>
          </cell>
          <cell r="J226" t="str">
            <v>M2</v>
          </cell>
          <cell r="K226">
            <v>2</v>
          </cell>
          <cell r="L226" t="str">
            <v>2</v>
          </cell>
        </row>
        <row r="227">
          <cell r="A227" t="str">
            <v>11609952LF001D-M1</v>
          </cell>
          <cell r="B227">
            <v>279</v>
          </cell>
          <cell r="C227">
            <v>11609952</v>
          </cell>
          <cell r="D227" t="str">
            <v>PORCA MOLA DO ENCHIMENTO</v>
          </cell>
          <cell r="E227" t="str">
            <v>LF001D-M1</v>
          </cell>
          <cell r="F227">
            <v>8000</v>
          </cell>
          <cell r="G227" t="str">
            <v>CEV</v>
          </cell>
          <cell r="H227" t="str">
            <v>0KLT3214</v>
          </cell>
          <cell r="I227" t="str">
            <v>L. FINAL</v>
          </cell>
          <cell r="J227" t="str">
            <v>M1</v>
          </cell>
          <cell r="K227">
            <v>2</v>
          </cell>
          <cell r="L227" t="str">
            <v>2</v>
          </cell>
        </row>
        <row r="228">
          <cell r="A228" t="str">
            <v>11609952MA002E-M1</v>
          </cell>
          <cell r="B228">
            <v>503</v>
          </cell>
          <cell r="C228">
            <v>11609952</v>
          </cell>
          <cell r="D228" t="str">
            <v>PORCA DO FAROL</v>
          </cell>
          <cell r="E228" t="str">
            <v>MA002E-M1</v>
          </cell>
          <cell r="F228">
            <v>8000</v>
          </cell>
          <cell r="G228" t="str">
            <v>CEV</v>
          </cell>
          <cell r="H228" t="str">
            <v>OCXPAPEL</v>
          </cell>
          <cell r="I228" t="str">
            <v>MEC. ALTA</v>
          </cell>
          <cell r="J228" t="str">
            <v>M1</v>
          </cell>
          <cell r="K228">
            <v>2</v>
          </cell>
          <cell r="L228" t="str">
            <v>2</v>
          </cell>
        </row>
        <row r="229">
          <cell r="A229" t="str">
            <v>11610474MAP02E-M2</v>
          </cell>
          <cell r="B229">
            <v>281</v>
          </cell>
          <cell r="C229">
            <v>11610474</v>
          </cell>
          <cell r="D229" t="str">
            <v>PF TRAVESSA DO RADIADOR</v>
          </cell>
          <cell r="E229" t="str">
            <v>MAP02E-M2</v>
          </cell>
          <cell r="F229">
            <v>150</v>
          </cell>
          <cell r="G229" t="str">
            <v>CEV</v>
          </cell>
          <cell r="H229" t="str">
            <v>00002001</v>
          </cell>
          <cell r="I229" t="str">
            <v>MEC. ALTA</v>
          </cell>
          <cell r="J229" t="str">
            <v>M2</v>
          </cell>
          <cell r="K229" t="str">
            <v>4</v>
          </cell>
          <cell r="L229" t="str">
            <v>2</v>
          </cell>
        </row>
        <row r="230">
          <cell r="A230" t="str">
            <v>11610869DO005D-M4</v>
          </cell>
          <cell r="B230">
            <v>1409</v>
          </cell>
          <cell r="C230">
            <v>11610869</v>
          </cell>
          <cell r="D230" t="str">
            <v>PARAFUSO DA FECHADURA</v>
          </cell>
          <cell r="E230" t="str">
            <v>DO005D-M4</v>
          </cell>
          <cell r="F230">
            <v>3600</v>
          </cell>
          <cell r="G230" t="str">
            <v>CEV</v>
          </cell>
          <cell r="H230" t="str">
            <v>0CXPAPEL</v>
          </cell>
          <cell r="I230" t="str">
            <v>DOORS</v>
          </cell>
          <cell r="J230" t="str">
            <v>M4</v>
          </cell>
          <cell r="K230" t="str">
            <v>2</v>
          </cell>
          <cell r="L230" t="str">
            <v>2</v>
          </cell>
        </row>
        <row r="231">
          <cell r="A231" t="str">
            <v>11610869DO006E-M5</v>
          </cell>
          <cell r="B231">
            <v>1494</v>
          </cell>
          <cell r="C231">
            <v>11610869</v>
          </cell>
          <cell r="D231" t="str">
            <v>PARAFUSO DA FECHADURA</v>
          </cell>
          <cell r="E231" t="str">
            <v>DO006E-M5</v>
          </cell>
          <cell r="F231">
            <v>3600</v>
          </cell>
          <cell r="G231" t="str">
            <v>CEV</v>
          </cell>
          <cell r="H231" t="str">
            <v>0CXPAPEL</v>
          </cell>
          <cell r="I231" t="str">
            <v>DOORS</v>
          </cell>
          <cell r="J231" t="str">
            <v>M5</v>
          </cell>
          <cell r="K231" t="str">
            <v>2</v>
          </cell>
          <cell r="L231" t="str">
            <v>2</v>
          </cell>
        </row>
        <row r="232">
          <cell r="A232" t="str">
            <v>11610869DO012D-M4</v>
          </cell>
          <cell r="B232">
            <v>1527</v>
          </cell>
          <cell r="C232">
            <v>11610869</v>
          </cell>
          <cell r="D232" t="str">
            <v>PARAFUSO DA FECHADURA</v>
          </cell>
          <cell r="E232" t="str">
            <v>DO012D-M4</v>
          </cell>
          <cell r="F232">
            <v>3600</v>
          </cell>
          <cell r="G232" t="str">
            <v>CEV</v>
          </cell>
          <cell r="H232" t="str">
            <v>0CXPAPEL</v>
          </cell>
          <cell r="I232" t="str">
            <v>DOORS</v>
          </cell>
          <cell r="J232" t="str">
            <v>M4</v>
          </cell>
          <cell r="K232" t="str">
            <v>2</v>
          </cell>
          <cell r="L232" t="str">
            <v>2</v>
          </cell>
        </row>
        <row r="233">
          <cell r="A233" t="str">
            <v>11610869DO012E-M5</v>
          </cell>
          <cell r="B233">
            <v>1547</v>
          </cell>
          <cell r="C233">
            <v>11610869</v>
          </cell>
          <cell r="D233" t="str">
            <v>PARAFUSO DA FECHADURA</v>
          </cell>
          <cell r="E233" t="str">
            <v>DO012E-M5</v>
          </cell>
          <cell r="F233">
            <v>3600</v>
          </cell>
          <cell r="G233" t="str">
            <v>CEV</v>
          </cell>
          <cell r="H233" t="str">
            <v>0CXPAPEL</v>
          </cell>
          <cell r="I233" t="str">
            <v>DOORS</v>
          </cell>
          <cell r="J233" t="str">
            <v>M5</v>
          </cell>
          <cell r="K233" t="str">
            <v>2</v>
          </cell>
          <cell r="L233" t="str">
            <v>2</v>
          </cell>
        </row>
        <row r="234">
          <cell r="A234" t="str">
            <v>11610869DO003D-M4</v>
          </cell>
          <cell r="B234">
            <v>1551</v>
          </cell>
          <cell r="C234">
            <v>11610869</v>
          </cell>
          <cell r="D234" t="str">
            <v>PARAFUSO FECHADURA</v>
          </cell>
          <cell r="E234" t="str">
            <v>DO003D-M4</v>
          </cell>
          <cell r="F234">
            <v>3600</v>
          </cell>
          <cell r="G234" t="str">
            <v>CEV</v>
          </cell>
          <cell r="H234" t="str">
            <v>0CXPAPEL</v>
          </cell>
          <cell r="I234" t="str">
            <v>DOORS</v>
          </cell>
          <cell r="J234" t="str">
            <v>M4</v>
          </cell>
          <cell r="K234" t="str">
            <v>2</v>
          </cell>
          <cell r="L234" t="str">
            <v>2</v>
          </cell>
        </row>
        <row r="235">
          <cell r="A235" t="str">
            <v>11610966TP015E-M3</v>
          </cell>
          <cell r="B235">
            <v>283</v>
          </cell>
          <cell r="C235">
            <v>11610966</v>
          </cell>
          <cell r="D235" t="str">
            <v>PF FECHADURA TPA TRAS</v>
          </cell>
          <cell r="E235" t="str">
            <v>TP015E-M3</v>
          </cell>
          <cell r="F235">
            <v>600</v>
          </cell>
          <cell r="G235" t="str">
            <v>CEV</v>
          </cell>
          <cell r="H235" t="str">
            <v>0KLT3214</v>
          </cell>
          <cell r="I235" t="str">
            <v>TRIM 1</v>
          </cell>
          <cell r="J235" t="str">
            <v>M3</v>
          </cell>
          <cell r="K235">
            <v>2</v>
          </cell>
          <cell r="L235" t="str">
            <v>2</v>
          </cell>
        </row>
        <row r="236">
          <cell r="A236" t="str">
            <v>11611776TP015E-M3</v>
          </cell>
          <cell r="B236">
            <v>289</v>
          </cell>
          <cell r="C236">
            <v>11611776</v>
          </cell>
          <cell r="D236" t="str">
            <v>PF SUP CINTO OMBRO BCO/TRAS</v>
          </cell>
          <cell r="E236" t="str">
            <v>TP015E-M3</v>
          </cell>
          <cell r="F236">
            <v>350</v>
          </cell>
          <cell r="G236" t="str">
            <v>CEV</v>
          </cell>
          <cell r="H236" t="str">
            <v>0CXPAPEL</v>
          </cell>
          <cell r="I236" t="str">
            <v>TRIM 1</v>
          </cell>
          <cell r="J236" t="str">
            <v>M3</v>
          </cell>
          <cell r="K236" t="str">
            <v>5</v>
          </cell>
          <cell r="L236" t="str">
            <v>2</v>
          </cell>
        </row>
        <row r="237">
          <cell r="A237" t="str">
            <v>11611776TP048D-M2</v>
          </cell>
          <cell r="B237">
            <v>291</v>
          </cell>
          <cell r="C237">
            <v>11611776</v>
          </cell>
          <cell r="D237" t="str">
            <v>PF SUP CINTO OMBRO BCO/TRAS</v>
          </cell>
          <cell r="E237" t="str">
            <v>TP048D-M2</v>
          </cell>
          <cell r="F237">
            <v>350</v>
          </cell>
          <cell r="G237" t="str">
            <v>CEV</v>
          </cell>
          <cell r="H237" t="str">
            <v>0CXPAPEL</v>
          </cell>
          <cell r="I237" t="str">
            <v>TRIM 3</v>
          </cell>
          <cell r="J237" t="str">
            <v>M2</v>
          </cell>
          <cell r="K237" t="str">
            <v>2</v>
          </cell>
          <cell r="L237" t="str">
            <v>2</v>
          </cell>
        </row>
        <row r="238">
          <cell r="A238" t="str">
            <v>11611963MAP05D-M2</v>
          </cell>
          <cell r="B238">
            <v>287</v>
          </cell>
          <cell r="C238">
            <v>11611963</v>
          </cell>
          <cell r="D238" t="str">
            <v xml:space="preserve">ARRUELA-EIXO RODA DIANT                              </v>
          </cell>
          <cell r="E238" t="str">
            <v>MAP05D-M2</v>
          </cell>
          <cell r="F238">
            <v>1100</v>
          </cell>
          <cell r="G238" t="str">
            <v>CEV</v>
          </cell>
          <cell r="H238" t="str">
            <v>00002001</v>
          </cell>
          <cell r="I238" t="str">
            <v>MEC. ALTA</v>
          </cell>
          <cell r="J238" t="str">
            <v>M2</v>
          </cell>
          <cell r="K238">
            <v>2</v>
          </cell>
          <cell r="L238" t="str">
            <v>2</v>
          </cell>
        </row>
        <row r="239">
          <cell r="A239" t="str">
            <v>11611963MAP05E-M2</v>
          </cell>
          <cell r="B239">
            <v>1023</v>
          </cell>
          <cell r="C239">
            <v>11611963</v>
          </cell>
          <cell r="D239" t="str">
            <v xml:space="preserve">ARRUELA-EIXO RODA DIANT                              </v>
          </cell>
          <cell r="E239" t="str">
            <v>MAP05E-M2</v>
          </cell>
          <cell r="F239">
            <v>1100</v>
          </cell>
          <cell r="G239" t="str">
            <v>CEV</v>
          </cell>
          <cell r="H239" t="str">
            <v>CXAPAPEL</v>
          </cell>
          <cell r="I239" t="str">
            <v>MEC. ALTA</v>
          </cell>
          <cell r="J239" t="str">
            <v>M2</v>
          </cell>
          <cell r="K239">
            <v>2</v>
          </cell>
          <cell r="L239" t="str">
            <v>2</v>
          </cell>
        </row>
        <row r="240">
          <cell r="A240" t="str">
            <v>11900425TP050D-M2</v>
          </cell>
          <cell r="B240">
            <v>293</v>
          </cell>
          <cell r="C240">
            <v>11900425</v>
          </cell>
          <cell r="D240" t="str">
            <v>PORCA LIMPADOR</v>
          </cell>
          <cell r="E240" t="str">
            <v>TP050D-M2</v>
          </cell>
          <cell r="F240">
            <v>2500</v>
          </cell>
          <cell r="G240" t="str">
            <v>CEV</v>
          </cell>
          <cell r="H240" t="str">
            <v>00002001</v>
          </cell>
          <cell r="I240" t="str">
            <v>TRIM 3</v>
          </cell>
          <cell r="J240" t="str">
            <v>M2</v>
          </cell>
          <cell r="K240">
            <v>2</v>
          </cell>
          <cell r="L240" t="str">
            <v>2</v>
          </cell>
        </row>
        <row r="241">
          <cell r="A241" t="str">
            <v>11900425MB010D-M1</v>
          </cell>
          <cell r="B241">
            <v>1022</v>
          </cell>
          <cell r="C241">
            <v>11900425</v>
          </cell>
          <cell r="D241" t="str">
            <v>PORCA LIMPADOR</v>
          </cell>
          <cell r="E241" t="str">
            <v>MB010D-M1</v>
          </cell>
          <cell r="F241">
            <v>2000</v>
          </cell>
          <cell r="G241" t="str">
            <v>CEV</v>
          </cell>
          <cell r="H241" t="str">
            <v>00002001</v>
          </cell>
          <cell r="I241" t="str">
            <v>MEC. BAIXA</v>
          </cell>
          <cell r="J241" t="str">
            <v>M1</v>
          </cell>
          <cell r="K241">
            <v>2</v>
          </cell>
          <cell r="L241" t="str">
            <v>2</v>
          </cell>
        </row>
        <row r="242">
          <cell r="A242" t="str">
            <v>11900477DO019D-M4</v>
          </cell>
          <cell r="B242">
            <v>1275</v>
          </cell>
          <cell r="C242">
            <v>11900477</v>
          </cell>
          <cell r="D242" t="str">
            <v>PARAFUSO PUXADOR</v>
          </cell>
          <cell r="E242" t="str">
            <v>DO019D-M4</v>
          </cell>
          <cell r="F242">
            <v>3500</v>
          </cell>
          <cell r="G242" t="str">
            <v>CEV</v>
          </cell>
          <cell r="H242" t="str">
            <v>00002001</v>
          </cell>
          <cell r="I242" t="str">
            <v>DOORS</v>
          </cell>
          <cell r="J242" t="str">
            <v>M4</v>
          </cell>
          <cell r="K242" t="str">
            <v>2</v>
          </cell>
          <cell r="L242" t="str">
            <v>2</v>
          </cell>
        </row>
        <row r="243">
          <cell r="A243" t="str">
            <v>11900477DO018E-M5</v>
          </cell>
          <cell r="B243">
            <v>1276</v>
          </cell>
          <cell r="C243">
            <v>11900477</v>
          </cell>
          <cell r="D243" t="str">
            <v>PARAFUSO PUXADOR</v>
          </cell>
          <cell r="E243" t="str">
            <v>DO019E-M5</v>
          </cell>
          <cell r="F243">
            <v>3000</v>
          </cell>
          <cell r="G243" t="str">
            <v>CEV</v>
          </cell>
          <cell r="H243" t="str">
            <v>00002002</v>
          </cell>
          <cell r="I243" t="str">
            <v>DOORS</v>
          </cell>
          <cell r="J243" t="str">
            <v>M5</v>
          </cell>
          <cell r="K243" t="str">
            <v>2</v>
          </cell>
          <cell r="L243" t="str">
            <v>2</v>
          </cell>
        </row>
        <row r="244">
          <cell r="A244" t="str">
            <v>12065931MINOMI-M3</v>
          </cell>
          <cell r="B244">
            <v>286</v>
          </cell>
          <cell r="C244">
            <v>12065931</v>
          </cell>
          <cell r="D244" t="str">
            <v>FUSIVEL AMARELO</v>
          </cell>
          <cell r="E244" t="str">
            <v>MINOMI-M3</v>
          </cell>
          <cell r="F244">
            <v>1200</v>
          </cell>
          <cell r="G244" t="str">
            <v>CEV</v>
          </cell>
          <cell r="H244" t="str">
            <v>0CXPAPEL</v>
          </cell>
          <cell r="I244" t="str">
            <v>TRIM 2</v>
          </cell>
          <cell r="J244" t="str">
            <v>M3</v>
          </cell>
          <cell r="K244" t="str">
            <v>1</v>
          </cell>
          <cell r="L244" t="str">
            <v>2</v>
          </cell>
        </row>
        <row r="245">
          <cell r="A245" t="str">
            <v>12563914TP034D-M2</v>
          </cell>
          <cell r="B245">
            <v>295</v>
          </cell>
          <cell r="C245">
            <v>12563914</v>
          </cell>
          <cell r="D245" t="str">
            <v>ISOLADOR-DUTO</v>
          </cell>
          <cell r="E245" t="str">
            <v>TP034D-M2</v>
          </cell>
          <cell r="F245">
            <v>400</v>
          </cell>
          <cell r="G245" t="str">
            <v>CEV</v>
          </cell>
          <cell r="H245" t="str">
            <v>00002001</v>
          </cell>
          <cell r="I245" t="str">
            <v>TRIM 2</v>
          </cell>
          <cell r="J245" t="str">
            <v>M2</v>
          </cell>
          <cell r="K245">
            <v>2</v>
          </cell>
          <cell r="L245" t="str">
            <v>2</v>
          </cell>
        </row>
        <row r="246">
          <cell r="A246" t="str">
            <v>12659379MB011D-ZM8</v>
          </cell>
          <cell r="B246">
            <v>1062</v>
          </cell>
          <cell r="C246">
            <v>12659379</v>
          </cell>
          <cell r="D246" t="str">
            <v>MÓDULO ASM-EN AUT.</v>
          </cell>
          <cell r="E246" t="str">
            <v>MB011D-ZM8</v>
          </cell>
          <cell r="F246">
            <v>18</v>
          </cell>
          <cell r="G246" t="str">
            <v>CEV</v>
          </cell>
          <cell r="H246" t="str">
            <v>0CXPAPEL</v>
          </cell>
          <cell r="I246" t="str">
            <v>MEC. BAIXA</v>
          </cell>
          <cell r="J246" t="str">
            <v>ZM8</v>
          </cell>
          <cell r="K246" t="str">
            <v>PENDANT</v>
          </cell>
          <cell r="L246">
            <v>12.664251207729468</v>
          </cell>
        </row>
        <row r="247">
          <cell r="A247" t="str">
            <v>13103446SEQUE2-M1</v>
          </cell>
          <cell r="B247">
            <v>1051</v>
          </cell>
          <cell r="C247">
            <v>13103446</v>
          </cell>
          <cell r="D247" t="str">
            <v>ISOLADOR DE BORRACHA</v>
          </cell>
          <cell r="E247" t="str">
            <v>SEQUE2-M1</v>
          </cell>
          <cell r="F247">
            <v>20</v>
          </cell>
          <cell r="G247" t="str">
            <v>CEV</v>
          </cell>
          <cell r="H247" t="str">
            <v>0CXPAPEL</v>
          </cell>
          <cell r="I247" t="str">
            <v>SEQ2-M2</v>
          </cell>
          <cell r="J247" t="str">
            <v>M1</v>
          </cell>
          <cell r="K247" t="str">
            <v>5</v>
          </cell>
          <cell r="L247">
            <v>8.16</v>
          </cell>
        </row>
        <row r="248">
          <cell r="A248" t="str">
            <v>13107446TP009E-M3</v>
          </cell>
          <cell r="B248">
            <v>297</v>
          </cell>
          <cell r="C248">
            <v>13107446</v>
          </cell>
          <cell r="D248" t="str">
            <v xml:space="preserve">PRESILHA TUB CIL EMBR                              </v>
          </cell>
          <cell r="E248" t="str">
            <v>TP009E-M3</v>
          </cell>
          <cell r="F248">
            <v>1000</v>
          </cell>
          <cell r="G248" t="str">
            <v>CEV</v>
          </cell>
          <cell r="H248" t="str">
            <v>00002001</v>
          </cell>
          <cell r="I248" t="str">
            <v>TRIM 1</v>
          </cell>
          <cell r="J248" t="str">
            <v>M3</v>
          </cell>
          <cell r="K248">
            <v>2</v>
          </cell>
          <cell r="L248" t="str">
            <v>2</v>
          </cell>
        </row>
        <row r="249">
          <cell r="A249" t="str">
            <v>13126729TP036D-M2</v>
          </cell>
          <cell r="B249">
            <v>1118</v>
          </cell>
          <cell r="C249">
            <v>13126729</v>
          </cell>
          <cell r="D249" t="str">
            <v>LÂMPADA</v>
          </cell>
          <cell r="E249" t="str">
            <v>TP036D-M2</v>
          </cell>
          <cell r="F249">
            <v>60</v>
          </cell>
          <cell r="G249" t="str">
            <v>CEV</v>
          </cell>
          <cell r="H249" t="str">
            <v>0CXPAPEL</v>
          </cell>
          <cell r="I249" t="str">
            <v>TRIM 2</v>
          </cell>
          <cell r="J249" t="str">
            <v>M2</v>
          </cell>
          <cell r="K249" t="str">
            <v>4</v>
          </cell>
          <cell r="L249">
            <v>3.79927536231884</v>
          </cell>
        </row>
        <row r="250">
          <cell r="A250" t="str">
            <v>13174241DO008E-M5</v>
          </cell>
          <cell r="B250">
            <v>1358</v>
          </cell>
          <cell r="C250">
            <v>13174241</v>
          </cell>
          <cell r="D250" t="str">
            <v>REBITE MECANISMO VIDRO</v>
          </cell>
          <cell r="E250" t="str">
            <v>DO008E-M5</v>
          </cell>
          <cell r="F250">
            <v>4000</v>
          </cell>
          <cell r="G250" t="str">
            <v>CEV</v>
          </cell>
          <cell r="H250" t="str">
            <v>0CXPAPEL</v>
          </cell>
          <cell r="I250" t="str">
            <v>DOORS</v>
          </cell>
          <cell r="J250" t="str">
            <v>M5</v>
          </cell>
          <cell r="K250" t="str">
            <v>2</v>
          </cell>
          <cell r="L250" t="str">
            <v>2</v>
          </cell>
        </row>
        <row r="251">
          <cell r="A251" t="str">
            <v>13174241DO008D-M4</v>
          </cell>
          <cell r="B251">
            <v>1514</v>
          </cell>
          <cell r="C251">
            <v>13174241</v>
          </cell>
          <cell r="D251" t="str">
            <v>REBITE MECANISMO VIDRO</v>
          </cell>
          <cell r="E251" t="str">
            <v>DO008D-M4</v>
          </cell>
          <cell r="F251">
            <v>4000</v>
          </cell>
          <cell r="G251" t="str">
            <v>CEV</v>
          </cell>
          <cell r="H251" t="str">
            <v>0CXPAPEL</v>
          </cell>
          <cell r="I251" t="str">
            <v>DOORS</v>
          </cell>
          <cell r="J251" t="str">
            <v>M4</v>
          </cell>
          <cell r="K251" t="str">
            <v>2</v>
          </cell>
          <cell r="L251" t="str">
            <v>2</v>
          </cell>
        </row>
        <row r="252">
          <cell r="A252" t="str">
            <v>13191439TP003D-M3</v>
          </cell>
          <cell r="B252">
            <v>299</v>
          </cell>
          <cell r="C252">
            <v>13191439</v>
          </cell>
          <cell r="D252" t="str">
            <v>PINO BOLEADO</v>
          </cell>
          <cell r="E252" t="str">
            <v>TP003D-M3</v>
          </cell>
          <cell r="F252">
            <v>1000</v>
          </cell>
          <cell r="G252" t="str">
            <v>CEV</v>
          </cell>
          <cell r="H252" t="str">
            <v>00002001</v>
          </cell>
          <cell r="I252" t="str">
            <v>TRIM 1</v>
          </cell>
          <cell r="J252" t="str">
            <v>M3</v>
          </cell>
          <cell r="K252">
            <v>2</v>
          </cell>
          <cell r="L252" t="str">
            <v>2</v>
          </cell>
        </row>
        <row r="253">
          <cell r="A253" t="str">
            <v>13208672MA010D-M2</v>
          </cell>
          <cell r="B253">
            <v>301</v>
          </cell>
          <cell r="C253">
            <v>13208672</v>
          </cell>
          <cell r="D253" t="str">
            <v>PORCA DO SEMI-EIXO</v>
          </cell>
          <cell r="E253" t="str">
            <v>MA010D-M2</v>
          </cell>
          <cell r="F253">
            <v>100</v>
          </cell>
          <cell r="G253" t="str">
            <v>CEV</v>
          </cell>
          <cell r="H253" t="str">
            <v>00002001</v>
          </cell>
          <cell r="I253" t="str">
            <v>MEC. ALTA</v>
          </cell>
          <cell r="J253" t="str">
            <v>M2</v>
          </cell>
          <cell r="K253" t="str">
            <v>4</v>
          </cell>
          <cell r="L253">
            <v>2.2795652173913039</v>
          </cell>
        </row>
        <row r="254">
          <cell r="A254" t="str">
            <v>13208672MA010E-M1</v>
          </cell>
          <cell r="B254">
            <v>1074</v>
          </cell>
          <cell r="C254">
            <v>13208672</v>
          </cell>
          <cell r="D254" t="str">
            <v>PORCA SEMI-EIXO</v>
          </cell>
          <cell r="E254" t="str">
            <v>MA010E-M1</v>
          </cell>
          <cell r="F254">
            <v>100</v>
          </cell>
          <cell r="G254" t="str">
            <v>CEV</v>
          </cell>
          <cell r="H254" t="str">
            <v>00002001</v>
          </cell>
          <cell r="I254" t="str">
            <v>MEC. ALTA</v>
          </cell>
          <cell r="J254" t="str">
            <v>M1</v>
          </cell>
          <cell r="K254" t="str">
            <v>4</v>
          </cell>
          <cell r="L254">
            <v>2.2795652173913039</v>
          </cell>
        </row>
        <row r="255">
          <cell r="A255" t="str">
            <v>13235986MA001E-M1</v>
          </cell>
          <cell r="B255">
            <v>303</v>
          </cell>
          <cell r="C255">
            <v>13235986</v>
          </cell>
          <cell r="D255" t="str">
            <v>PRESILHA CX RODA TRAS</v>
          </cell>
          <cell r="E255" t="str">
            <v>MA001E-M1</v>
          </cell>
          <cell r="F255">
            <v>4500</v>
          </cell>
          <cell r="G255" t="str">
            <v>CEV</v>
          </cell>
          <cell r="H255" t="str">
            <v>0CXPAPEL</v>
          </cell>
          <cell r="I255" t="str">
            <v>MEC. ALTA</v>
          </cell>
          <cell r="J255" t="str">
            <v>M1</v>
          </cell>
          <cell r="K255">
            <v>2</v>
          </cell>
          <cell r="L255" t="str">
            <v>2</v>
          </cell>
        </row>
        <row r="256">
          <cell r="A256" t="str">
            <v>13260575TP058E-M3</v>
          </cell>
          <cell r="B256">
            <v>307</v>
          </cell>
          <cell r="C256">
            <v>13260575</v>
          </cell>
          <cell r="D256" t="str">
            <v>ESGUICHO TRAS</v>
          </cell>
          <cell r="E256" t="str">
            <v>TP058E-M3</v>
          </cell>
          <cell r="F256">
            <v>1000</v>
          </cell>
          <cell r="G256" t="str">
            <v>CEV</v>
          </cell>
          <cell r="H256" t="str">
            <v>0CXPAPEL</v>
          </cell>
          <cell r="I256" t="str">
            <v>TRIM 3</v>
          </cell>
          <cell r="J256" t="str">
            <v>M3</v>
          </cell>
          <cell r="K256">
            <v>2</v>
          </cell>
          <cell r="L256" t="str">
            <v>2</v>
          </cell>
        </row>
        <row r="257">
          <cell r="A257" t="str">
            <v>13263724MB012D-M1</v>
          </cell>
          <cell r="B257">
            <v>309</v>
          </cell>
          <cell r="C257">
            <v>13263724</v>
          </cell>
          <cell r="D257" t="str">
            <v xml:space="preserve">PF RODA RESERVA                                 </v>
          </cell>
          <cell r="E257" t="str">
            <v>MB012D-M1</v>
          </cell>
          <cell r="F257">
            <v>100</v>
          </cell>
          <cell r="G257" t="str">
            <v>CEV</v>
          </cell>
          <cell r="H257" t="str">
            <v>0CXPAPEL</v>
          </cell>
          <cell r="I257" t="str">
            <v>MEC. BAIXA</v>
          </cell>
          <cell r="J257" t="str">
            <v>M1</v>
          </cell>
          <cell r="K257">
            <v>3</v>
          </cell>
          <cell r="L257">
            <v>2.2795652173913039</v>
          </cell>
        </row>
        <row r="258">
          <cell r="A258" t="str">
            <v>13282835LF001E-M1</v>
          </cell>
          <cell r="B258">
            <v>311</v>
          </cell>
          <cell r="C258">
            <v>13282835</v>
          </cell>
          <cell r="D258" t="str">
            <v>TAMPA DA SUSPENSÃO</v>
          </cell>
          <cell r="E258" t="str">
            <v>LF001E-M1</v>
          </cell>
          <cell r="F258">
            <v>200</v>
          </cell>
          <cell r="G258" t="str">
            <v>CEV</v>
          </cell>
          <cell r="H258" t="str">
            <v>0CXPAPEL</v>
          </cell>
          <cell r="I258" t="str">
            <v>L. FINAL</v>
          </cell>
          <cell r="J258" t="str">
            <v>M1</v>
          </cell>
          <cell r="K258" t="str">
            <v>2</v>
          </cell>
          <cell r="L258" t="str">
            <v>2</v>
          </cell>
        </row>
        <row r="259">
          <cell r="A259" t="str">
            <v>13282835LF001D-M1</v>
          </cell>
          <cell r="B259">
            <v>313</v>
          </cell>
          <cell r="C259">
            <v>13282835</v>
          </cell>
          <cell r="D259" t="str">
            <v>TAMPA DA SUSPENSÃO</v>
          </cell>
          <cell r="E259" t="str">
            <v>LF001D-M1</v>
          </cell>
          <cell r="F259">
            <v>200</v>
          </cell>
          <cell r="G259" t="str">
            <v>CEV</v>
          </cell>
          <cell r="H259" t="str">
            <v>CX120807</v>
          </cell>
          <cell r="I259" t="str">
            <v>L. FINAL</v>
          </cell>
          <cell r="J259" t="str">
            <v>M1</v>
          </cell>
          <cell r="K259" t="str">
            <v>2</v>
          </cell>
          <cell r="L259" t="str">
            <v>2</v>
          </cell>
        </row>
        <row r="260">
          <cell r="A260" t="str">
            <v>13287828MA004E-M1</v>
          </cell>
          <cell r="B260">
            <v>317</v>
          </cell>
          <cell r="C260">
            <v>13287828</v>
          </cell>
          <cell r="D260" t="str">
            <v>PRESILHA LONGARINA DIANT</v>
          </cell>
          <cell r="E260" t="str">
            <v>MA004E-M1</v>
          </cell>
          <cell r="F260">
            <v>6000</v>
          </cell>
          <cell r="G260" t="str">
            <v>CEV</v>
          </cell>
          <cell r="H260" t="str">
            <v>0CXPAPEL</v>
          </cell>
          <cell r="I260" t="str">
            <v>MEC. ALTA</v>
          </cell>
          <cell r="J260" t="str">
            <v>M1</v>
          </cell>
          <cell r="K260">
            <v>2</v>
          </cell>
          <cell r="L260" t="str">
            <v>2</v>
          </cell>
        </row>
        <row r="261">
          <cell r="A261" t="str">
            <v>13288181LF004D-M1</v>
          </cell>
          <cell r="B261">
            <v>315</v>
          </cell>
          <cell r="C261">
            <v>13288181</v>
          </cell>
          <cell r="D261" t="str">
            <v xml:space="preserve">ANTENA CJ-RADIO                                             </v>
          </cell>
          <cell r="E261" t="str">
            <v>LF004D-M1</v>
          </cell>
          <cell r="F261">
            <v>220</v>
          </cell>
          <cell r="G261" t="str">
            <v>CEV</v>
          </cell>
          <cell r="H261" t="str">
            <v>CX161206</v>
          </cell>
          <cell r="I261" t="str">
            <v>L. FINAL</v>
          </cell>
          <cell r="J261" t="str">
            <v>M1</v>
          </cell>
          <cell r="K261">
            <v>2</v>
          </cell>
          <cell r="L261" t="str">
            <v>2</v>
          </cell>
        </row>
        <row r="262">
          <cell r="A262" t="str">
            <v>13290272SPS-GA-M3</v>
          </cell>
          <cell r="B262">
            <v>176</v>
          </cell>
          <cell r="C262">
            <v>13290272</v>
          </cell>
          <cell r="D262" t="str">
            <v>DOBRADIÇA BCO TRAS. ONIX</v>
          </cell>
          <cell r="E262" t="str">
            <v>SPS-GA-M3</v>
          </cell>
          <cell r="F262">
            <v>18</v>
          </cell>
          <cell r="G262" t="str">
            <v>EST</v>
          </cell>
          <cell r="H262" t="str">
            <v>0CXPAPEL</v>
          </cell>
          <cell r="I262" t="str">
            <v>SPS</v>
          </cell>
          <cell r="J262" t="str">
            <v>M3</v>
          </cell>
          <cell r="K262">
            <v>6</v>
          </cell>
          <cell r="L262" t="str">
            <v>2</v>
          </cell>
        </row>
        <row r="263">
          <cell r="A263" t="str">
            <v>13315654</v>
          </cell>
          <cell r="B263">
            <v>319</v>
          </cell>
          <cell r="C263">
            <v>13315654</v>
          </cell>
          <cell r="D263" t="str">
            <v>BUZINA-CJ</v>
          </cell>
          <cell r="E263">
            <v>0</v>
          </cell>
          <cell r="F263">
            <v>40</v>
          </cell>
          <cell r="G263" t="str">
            <v>CEV</v>
          </cell>
          <cell r="H263" t="str">
            <v>00002004</v>
          </cell>
          <cell r="I263" t="str">
            <v>TRIM 3</v>
          </cell>
          <cell r="J263"/>
          <cell r="K263">
            <v>2</v>
          </cell>
          <cell r="L263" t="str">
            <v>2</v>
          </cell>
        </row>
        <row r="264">
          <cell r="A264" t="str">
            <v>13321093TP023E-M3</v>
          </cell>
          <cell r="B264">
            <v>321</v>
          </cell>
          <cell r="C264" t="str">
            <v>13321093</v>
          </cell>
          <cell r="D264" t="str">
            <v xml:space="preserve">PERCUSSOR TRAVA TPA CMPT  </v>
          </cell>
          <cell r="E264" t="str">
            <v>TP020E-M3</v>
          </cell>
          <cell r="F264">
            <v>100</v>
          </cell>
          <cell r="G264" t="str">
            <v>CEV</v>
          </cell>
          <cell r="H264" t="str">
            <v>0CXPAPEL</v>
          </cell>
          <cell r="I264" t="str">
            <v>TRIM 2</v>
          </cell>
          <cell r="J264" t="str">
            <v>M3</v>
          </cell>
          <cell r="K264">
            <v>3</v>
          </cell>
          <cell r="L264" t="str">
            <v>2</v>
          </cell>
        </row>
        <row r="265">
          <cell r="A265" t="str">
            <v>13365734TP006E-M3</v>
          </cell>
          <cell r="B265">
            <v>323</v>
          </cell>
          <cell r="C265">
            <v>13365734</v>
          </cell>
          <cell r="D265" t="str">
            <v>PINO DOBRADIÇA</v>
          </cell>
          <cell r="E265" t="str">
            <v>TP006E-M3</v>
          </cell>
          <cell r="F265">
            <v>500</v>
          </cell>
          <cell r="G265" t="str">
            <v>CEV</v>
          </cell>
          <cell r="H265" t="str">
            <v>00002001</v>
          </cell>
          <cell r="I265" t="str">
            <v>TRIM 1</v>
          </cell>
          <cell r="J265" t="str">
            <v>M3</v>
          </cell>
          <cell r="K265">
            <v>2</v>
          </cell>
          <cell r="L265" t="str">
            <v>2</v>
          </cell>
        </row>
        <row r="266">
          <cell r="A266" t="str">
            <v>13428825SPS-GA-M3</v>
          </cell>
          <cell r="B266">
            <v>324</v>
          </cell>
          <cell r="C266">
            <v>13428825</v>
          </cell>
          <cell r="D266" t="str">
            <v>MÓD. SENSOR ESTAC. SEDAN</v>
          </cell>
          <cell r="E266" t="str">
            <v>SPS-GA-M3</v>
          </cell>
          <cell r="F266">
            <v>28</v>
          </cell>
          <cell r="G266" t="str">
            <v>CEV</v>
          </cell>
          <cell r="H266" t="str">
            <v>00002002</v>
          </cell>
          <cell r="I266" t="str">
            <v>SPS</v>
          </cell>
          <cell r="J266" t="str">
            <v>M3</v>
          </cell>
          <cell r="K266">
            <v>3</v>
          </cell>
          <cell r="L266" t="str">
            <v>2</v>
          </cell>
        </row>
        <row r="267">
          <cell r="A267" t="str">
            <v>13441110SPS-GA-M3</v>
          </cell>
          <cell r="B267">
            <v>340</v>
          </cell>
          <cell r="C267">
            <v>13441110</v>
          </cell>
          <cell r="D267" t="str">
            <v>Mod. Sensor Estac. Prisma</v>
          </cell>
          <cell r="E267" t="str">
            <v>SPS-GA-M3</v>
          </cell>
          <cell r="F267">
            <v>28</v>
          </cell>
          <cell r="G267" t="str">
            <v>CEV</v>
          </cell>
          <cell r="H267" t="str">
            <v>0CXPAPEL</v>
          </cell>
          <cell r="I267" t="str">
            <v>SPS</v>
          </cell>
          <cell r="J267" t="str">
            <v>M3</v>
          </cell>
          <cell r="K267">
            <v>4</v>
          </cell>
          <cell r="L267">
            <v>27.338198757763969</v>
          </cell>
        </row>
        <row r="268">
          <cell r="A268" t="str">
            <v>13500199TP061E-M3</v>
          </cell>
          <cell r="B268">
            <v>325</v>
          </cell>
          <cell r="C268">
            <v>13500199</v>
          </cell>
          <cell r="D268" t="str">
            <v xml:space="preserve">COBERTURA FECH TPA TRAS                                    </v>
          </cell>
          <cell r="E268" t="str">
            <v>TP061E-M3</v>
          </cell>
          <cell r="F268">
            <v>45</v>
          </cell>
          <cell r="G268" t="str">
            <v>CEV</v>
          </cell>
          <cell r="H268" t="str">
            <v>0CXPAPEL</v>
          </cell>
          <cell r="I268" t="str">
            <v>TRIM 3</v>
          </cell>
          <cell r="J268" t="str">
            <v>M3</v>
          </cell>
          <cell r="K268" t="str">
            <v>3</v>
          </cell>
          <cell r="L268">
            <v>3.2523671497584536</v>
          </cell>
        </row>
        <row r="269">
          <cell r="A269" t="str">
            <v>13501988SPS-GA-M3</v>
          </cell>
          <cell r="B269">
            <v>60</v>
          </cell>
          <cell r="C269">
            <v>13501988</v>
          </cell>
          <cell r="D269" t="str">
            <v>FECHADURA MALA SEDAN</v>
          </cell>
          <cell r="E269" t="str">
            <v>SPS-GA-M3</v>
          </cell>
          <cell r="F269">
            <v>36</v>
          </cell>
          <cell r="G269" t="str">
            <v>EST</v>
          </cell>
          <cell r="H269" t="str">
            <v>0CXPAPEL</v>
          </cell>
          <cell r="I269" t="str">
            <v>SPS</v>
          </cell>
          <cell r="J269" t="str">
            <v>M3</v>
          </cell>
          <cell r="K269">
            <v>2</v>
          </cell>
          <cell r="L269" t="str">
            <v>2</v>
          </cell>
        </row>
        <row r="270">
          <cell r="A270" t="str">
            <v>13501991TP061E-M3</v>
          </cell>
          <cell r="B270">
            <v>327</v>
          </cell>
          <cell r="C270">
            <v>13501991</v>
          </cell>
          <cell r="D270" t="str">
            <v xml:space="preserve">COBERTURA-TRVA TAMPA                                </v>
          </cell>
          <cell r="E270" t="str">
            <v>TP061E-M3</v>
          </cell>
          <cell r="F270">
            <v>132</v>
          </cell>
          <cell r="G270" t="str">
            <v>CEV</v>
          </cell>
          <cell r="H270" t="str">
            <v>0CXPAPEL</v>
          </cell>
          <cell r="I270" t="str">
            <v>TRIM 3</v>
          </cell>
          <cell r="J270" t="str">
            <v>M3</v>
          </cell>
          <cell r="K270">
            <v>2</v>
          </cell>
          <cell r="L270" t="str">
            <v>2</v>
          </cell>
        </row>
        <row r="271">
          <cell r="A271" t="str">
            <v>13502164</v>
          </cell>
          <cell r="B271">
            <v>1302</v>
          </cell>
          <cell r="C271">
            <v>13502164</v>
          </cell>
          <cell r="D271" t="str">
            <v>PLUG -  PORTA</v>
          </cell>
          <cell r="E271">
            <v>0</v>
          </cell>
          <cell r="F271">
            <v>350</v>
          </cell>
          <cell r="G271" t="str">
            <v>CEV</v>
          </cell>
          <cell r="H271" t="str">
            <v>00002002</v>
          </cell>
          <cell r="I271" t="str">
            <v>DOORS</v>
          </cell>
          <cell r="J271"/>
          <cell r="K271" t="str">
            <v>2</v>
          </cell>
          <cell r="L271" t="str">
            <v>2</v>
          </cell>
        </row>
        <row r="272">
          <cell r="A272" t="str">
            <v>13502164DO001D-M4</v>
          </cell>
          <cell r="B272">
            <v>1511</v>
          </cell>
          <cell r="C272">
            <v>13502164</v>
          </cell>
          <cell r="D272" t="str">
            <v>PLUG</v>
          </cell>
          <cell r="E272" t="str">
            <v>DO001D-M4</v>
          </cell>
          <cell r="F272">
            <v>350</v>
          </cell>
          <cell r="G272" t="str">
            <v>CEV</v>
          </cell>
          <cell r="H272" t="str">
            <v>00002002</v>
          </cell>
          <cell r="I272" t="str">
            <v>DOORS</v>
          </cell>
          <cell r="J272" t="str">
            <v>M4</v>
          </cell>
          <cell r="K272" t="str">
            <v>2</v>
          </cell>
          <cell r="L272" t="str">
            <v>2</v>
          </cell>
        </row>
        <row r="273">
          <cell r="A273" t="str">
            <v>13502348SPS-GA-M3</v>
          </cell>
          <cell r="B273">
            <v>329</v>
          </cell>
          <cell r="C273">
            <v>13502348</v>
          </cell>
          <cell r="D273" t="str">
            <v>VALVULA ALIVIO</v>
          </cell>
          <cell r="E273" t="str">
            <v>SPS-GA-M3</v>
          </cell>
          <cell r="F273">
            <v>56</v>
          </cell>
          <cell r="G273" t="str">
            <v>EST</v>
          </cell>
          <cell r="H273" t="str">
            <v>0CXPAPEL</v>
          </cell>
          <cell r="I273" t="str">
            <v>SPS</v>
          </cell>
          <cell r="J273" t="str">
            <v>M3</v>
          </cell>
          <cell r="K273">
            <v>4</v>
          </cell>
          <cell r="L273" t="str">
            <v>2</v>
          </cell>
        </row>
        <row r="274">
          <cell r="A274" t="str">
            <v>13502353MINOMI-M3</v>
          </cell>
          <cell r="B274">
            <v>331</v>
          </cell>
          <cell r="C274">
            <v>13502353</v>
          </cell>
          <cell r="D274" t="str">
            <v>TAMPA RESERV ARREFEC</v>
          </cell>
          <cell r="E274" t="str">
            <v>MINOMI-M3</v>
          </cell>
          <cell r="F274">
            <v>55</v>
          </cell>
          <cell r="G274" t="str">
            <v>CEV</v>
          </cell>
          <cell r="H274" t="str">
            <v>CX161206</v>
          </cell>
          <cell r="I274" t="str">
            <v>MINOMI</v>
          </cell>
          <cell r="J274" t="str">
            <v>M3</v>
          </cell>
          <cell r="K274">
            <v>4</v>
          </cell>
          <cell r="L274">
            <v>2.1252173913043477</v>
          </cell>
        </row>
        <row r="275">
          <cell r="A275" t="str">
            <v>13503059TP058E-M3</v>
          </cell>
          <cell r="B275">
            <v>333</v>
          </cell>
          <cell r="C275">
            <v>13503059</v>
          </cell>
          <cell r="D275" t="str">
            <v>LANTERNA CJ-CORT</v>
          </cell>
          <cell r="E275" t="str">
            <v>TP058E-M3</v>
          </cell>
          <cell r="F275">
            <v>360</v>
          </cell>
          <cell r="G275" t="str">
            <v>CEV</v>
          </cell>
          <cell r="H275" t="str">
            <v>0CXPAPEL</v>
          </cell>
          <cell r="I275" t="str">
            <v>TRIM 3</v>
          </cell>
          <cell r="J275" t="str">
            <v>M3</v>
          </cell>
          <cell r="K275">
            <v>2</v>
          </cell>
          <cell r="L275" t="str">
            <v>2</v>
          </cell>
        </row>
        <row r="276">
          <cell r="A276" t="str">
            <v>1350325119140D-M2</v>
          </cell>
          <cell r="B276">
            <v>158</v>
          </cell>
          <cell r="C276">
            <v>13503251</v>
          </cell>
          <cell r="D276" t="str">
            <v>BATENTE PORTA</v>
          </cell>
          <cell r="E276" t="str">
            <v>19140D-M2</v>
          </cell>
          <cell r="F276">
            <v>100</v>
          </cell>
          <cell r="G276" t="str">
            <v>CEV</v>
          </cell>
          <cell r="H276" t="str">
            <v>00002002</v>
          </cell>
          <cell r="I276" t="str">
            <v>TRIM 3</v>
          </cell>
          <cell r="J276" t="str">
            <v>M2</v>
          </cell>
          <cell r="K276">
            <v>4</v>
          </cell>
          <cell r="L276" t="str">
            <v>2</v>
          </cell>
        </row>
        <row r="277">
          <cell r="A277" t="str">
            <v>1350325119140D-M2</v>
          </cell>
          <cell r="B277">
            <v>335</v>
          </cell>
          <cell r="C277">
            <v>13503251</v>
          </cell>
          <cell r="D277" t="str">
            <v>BATENTE PORTA</v>
          </cell>
          <cell r="E277" t="str">
            <v>19140D-M2</v>
          </cell>
          <cell r="F277">
            <v>100</v>
          </cell>
          <cell r="G277" t="str">
            <v>CEV</v>
          </cell>
          <cell r="H277" t="str">
            <v>00002002</v>
          </cell>
          <cell r="I277" t="str">
            <v>PORTA PALET</v>
          </cell>
          <cell r="J277" t="str">
            <v>M2</v>
          </cell>
          <cell r="K277" t="str">
            <v>5</v>
          </cell>
          <cell r="L277" t="str">
            <v>2</v>
          </cell>
        </row>
        <row r="278">
          <cell r="A278" t="str">
            <v>13504440LF004E-M1</v>
          </cell>
          <cell r="B278">
            <v>174</v>
          </cell>
          <cell r="C278" t="str">
            <v>13504440</v>
          </cell>
          <cell r="D278" t="str">
            <v>ETIQUETA PRESSÃO PNEUS</v>
          </cell>
          <cell r="E278" t="str">
            <v>LF004E-M1</v>
          </cell>
          <cell r="F278">
            <v>800</v>
          </cell>
          <cell r="G278" t="str">
            <v>CEV</v>
          </cell>
          <cell r="H278" t="str">
            <v>0CXPAPEL</v>
          </cell>
          <cell r="I278" t="str">
            <v>L. FINAL</v>
          </cell>
          <cell r="J278" t="str">
            <v>M1</v>
          </cell>
          <cell r="K278">
            <v>2</v>
          </cell>
          <cell r="L278" t="str">
            <v>2</v>
          </cell>
        </row>
        <row r="279">
          <cell r="A279" t="str">
            <v>13575155TP018E-M3</v>
          </cell>
          <cell r="B279">
            <v>144</v>
          </cell>
          <cell r="C279">
            <v>13575155</v>
          </cell>
          <cell r="D279" t="str">
            <v>ETIQUETA VIN PARABRISA</v>
          </cell>
          <cell r="E279" t="str">
            <v>TP018E-M3</v>
          </cell>
          <cell r="F279">
            <v>2400</v>
          </cell>
          <cell r="G279" t="str">
            <v>CEV</v>
          </cell>
          <cell r="H279" t="str">
            <v>00002001</v>
          </cell>
          <cell r="I279" t="str">
            <v>TRIM 2</v>
          </cell>
          <cell r="J279" t="str">
            <v>M3</v>
          </cell>
          <cell r="K279">
            <v>1</v>
          </cell>
          <cell r="L279" t="str">
            <v>2</v>
          </cell>
        </row>
        <row r="280">
          <cell r="A280" t="str">
            <v>13575635TP053D-M2</v>
          </cell>
          <cell r="B280">
            <v>138</v>
          </cell>
          <cell r="C280">
            <v>13575635</v>
          </cell>
          <cell r="D280" t="str">
            <v>ETIQUETA CNPJ</v>
          </cell>
          <cell r="E280" t="str">
            <v>TP053D-M2</v>
          </cell>
          <cell r="F280">
            <v>1600</v>
          </cell>
          <cell r="G280" t="str">
            <v>CEV</v>
          </cell>
          <cell r="H280" t="str">
            <v>0CXPAPEL</v>
          </cell>
          <cell r="I280" t="str">
            <v>TRIM 3</v>
          </cell>
          <cell r="J280" t="str">
            <v>M2</v>
          </cell>
          <cell r="K280">
            <v>2</v>
          </cell>
          <cell r="L280" t="str">
            <v>2</v>
          </cell>
        </row>
        <row r="281">
          <cell r="A281" t="str">
            <v>13575635</v>
          </cell>
          <cell r="B281">
            <v>166</v>
          </cell>
          <cell r="C281">
            <v>13575635</v>
          </cell>
          <cell r="D281" t="str">
            <v>ETIQUETA CNPJ</v>
          </cell>
          <cell r="E281">
            <v>0</v>
          </cell>
          <cell r="F281">
            <v>1600</v>
          </cell>
          <cell r="G281" t="str">
            <v>CEV</v>
          </cell>
          <cell r="H281" t="str">
            <v>00002001</v>
          </cell>
          <cell r="I281" t="str">
            <v>TRIM 2</v>
          </cell>
          <cell r="J281"/>
          <cell r="K281">
            <v>2</v>
          </cell>
          <cell r="L281" t="str">
            <v>2</v>
          </cell>
        </row>
        <row r="282">
          <cell r="A282" t="str">
            <v>13578469DO003E-M4</v>
          </cell>
          <cell r="B282">
            <v>1364</v>
          </cell>
          <cell r="C282">
            <v>13578469</v>
          </cell>
          <cell r="D282" t="str">
            <v>FECHADURA ELÉTRICA DA PORTA TE</v>
          </cell>
          <cell r="E282" t="str">
            <v>DO003E-M4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 t="str">
            <v>M4</v>
          </cell>
          <cell r="K282">
            <v>0</v>
          </cell>
          <cell r="L282" t="e">
            <v>#DIV/0!</v>
          </cell>
        </row>
        <row r="283">
          <cell r="A283" t="str">
            <v>13578476DO003E-M4</v>
          </cell>
          <cell r="B283">
            <v>1355</v>
          </cell>
          <cell r="C283">
            <v>13578476</v>
          </cell>
          <cell r="D283" t="str">
            <v>FECHADURA ELET. PTA DIANTEIRO E</v>
          </cell>
          <cell r="E283" t="str">
            <v>DO003E-M4</v>
          </cell>
          <cell r="F283">
            <v>24</v>
          </cell>
          <cell r="G283" t="str">
            <v>CEV</v>
          </cell>
          <cell r="H283" t="str">
            <v>00002004</v>
          </cell>
          <cell r="I283" t="str">
            <v>DOORS</v>
          </cell>
          <cell r="J283" t="str">
            <v>M4</v>
          </cell>
          <cell r="K283" t="str">
            <v>2</v>
          </cell>
          <cell r="L283" t="str">
            <v>2</v>
          </cell>
        </row>
        <row r="284">
          <cell r="A284" t="str">
            <v>13579477LF004D-M1</v>
          </cell>
          <cell r="B284">
            <v>1056</v>
          </cell>
          <cell r="C284">
            <v>13579477</v>
          </cell>
          <cell r="D284" t="str">
            <v>CINZEIRO ONIX EXPORTAÇÃO</v>
          </cell>
          <cell r="E284" t="str">
            <v>LF004D-M1</v>
          </cell>
          <cell r="F284">
            <v>27</v>
          </cell>
          <cell r="G284" t="str">
            <v>CEV</v>
          </cell>
          <cell r="H284" t="str">
            <v>0CXPAPEL</v>
          </cell>
          <cell r="I284" t="str">
            <v>L. FINAL</v>
          </cell>
          <cell r="J284" t="str">
            <v>M1</v>
          </cell>
          <cell r="K284" t="str">
            <v>3</v>
          </cell>
          <cell r="L284">
            <v>4.3291465378421901</v>
          </cell>
        </row>
        <row r="285">
          <cell r="A285" t="str">
            <v>13581431TP023E-M3</v>
          </cell>
          <cell r="B285">
            <v>337</v>
          </cell>
          <cell r="C285">
            <v>13581431</v>
          </cell>
          <cell r="D285" t="str">
            <v>STRIKE</v>
          </cell>
          <cell r="E285" t="str">
            <v>TP020E-M3</v>
          </cell>
          <cell r="F285">
            <v>120</v>
          </cell>
          <cell r="G285" t="str">
            <v>CEV</v>
          </cell>
          <cell r="H285" t="str">
            <v>CX161206</v>
          </cell>
          <cell r="I285" t="str">
            <v>TRIM 2</v>
          </cell>
          <cell r="J285" t="str">
            <v>M3</v>
          </cell>
          <cell r="K285" t="str">
            <v>3</v>
          </cell>
          <cell r="L285" t="str">
            <v>2</v>
          </cell>
        </row>
        <row r="286">
          <cell r="A286" t="str">
            <v>13583413TP012E-M3</v>
          </cell>
          <cell r="B286">
            <v>339</v>
          </cell>
          <cell r="C286">
            <v>13583413</v>
          </cell>
          <cell r="D286" t="str">
            <v>MODULE ASM</v>
          </cell>
          <cell r="E286" t="str">
            <v>TP012E-M3</v>
          </cell>
          <cell r="F286">
            <v>24</v>
          </cell>
          <cell r="G286" t="str">
            <v>CEV</v>
          </cell>
          <cell r="H286" t="str">
            <v>0CXPAPEL</v>
          </cell>
          <cell r="I286" t="str">
            <v>TRIM 1</v>
          </cell>
          <cell r="J286" t="str">
            <v>M3</v>
          </cell>
          <cell r="K286">
            <v>7</v>
          </cell>
          <cell r="L286" t="str">
            <v>2</v>
          </cell>
        </row>
        <row r="287">
          <cell r="A287" t="str">
            <v>13585757SPS-GA-M3</v>
          </cell>
          <cell r="B287">
            <v>341</v>
          </cell>
          <cell r="C287">
            <v>13585757</v>
          </cell>
          <cell r="D287" t="str">
            <v>REGULADOR CINTO</v>
          </cell>
          <cell r="E287" t="str">
            <v>SPS-GA-M3</v>
          </cell>
          <cell r="F287">
            <v>30</v>
          </cell>
          <cell r="G287" t="str">
            <v>EST</v>
          </cell>
          <cell r="H287" t="str">
            <v>0CXPAPEL</v>
          </cell>
          <cell r="I287" t="str">
            <v>SPS</v>
          </cell>
          <cell r="J287" t="str">
            <v>M3</v>
          </cell>
          <cell r="K287">
            <v>4</v>
          </cell>
          <cell r="L287" t="str">
            <v>2</v>
          </cell>
        </row>
        <row r="288">
          <cell r="A288" t="str">
            <v>13585947TP045D-M2</v>
          </cell>
          <cell r="B288">
            <v>343</v>
          </cell>
          <cell r="C288">
            <v>13585947</v>
          </cell>
          <cell r="D288" t="str">
            <v>RETROV INT</v>
          </cell>
          <cell r="E288" t="str">
            <v>TP045D-M2</v>
          </cell>
          <cell r="F288">
            <v>30</v>
          </cell>
          <cell r="G288" t="str">
            <v>CEV</v>
          </cell>
          <cell r="H288" t="str">
            <v>00002004</v>
          </cell>
          <cell r="I288" t="str">
            <v>TRIM 3</v>
          </cell>
          <cell r="J288" t="str">
            <v>M2</v>
          </cell>
          <cell r="K288" t="str">
            <v>PENDANT</v>
          </cell>
          <cell r="L288">
            <v>2.7199999999999998</v>
          </cell>
        </row>
        <row r="289">
          <cell r="A289" t="str">
            <v>13588865DO003D-M4</v>
          </cell>
          <cell r="B289">
            <v>1361</v>
          </cell>
          <cell r="C289" t="str">
            <v>13588865</v>
          </cell>
          <cell r="D289" t="str">
            <v>FECHADURA DA PORTA DD(MANUAL)</v>
          </cell>
          <cell r="E289" t="str">
            <v>DO003D-M4</v>
          </cell>
          <cell r="F289">
            <v>24</v>
          </cell>
          <cell r="G289" t="str">
            <v>CEV</v>
          </cell>
          <cell r="H289" t="str">
            <v>00002004</v>
          </cell>
          <cell r="I289" t="str">
            <v>DOORS</v>
          </cell>
          <cell r="J289" t="str">
            <v>M4</v>
          </cell>
          <cell r="K289" t="str">
            <v>2</v>
          </cell>
          <cell r="L289" t="str">
            <v>2</v>
          </cell>
        </row>
        <row r="290">
          <cell r="A290" t="str">
            <v>13587639SPS-GA-M3</v>
          </cell>
          <cell r="B290">
            <v>320</v>
          </cell>
          <cell r="C290">
            <v>13587639</v>
          </cell>
          <cell r="D290" t="str">
            <v>FECHADURA MALA HATCH</v>
          </cell>
          <cell r="E290" t="str">
            <v>SPS-GA-M3</v>
          </cell>
          <cell r="F290">
            <v>24</v>
          </cell>
          <cell r="G290" t="str">
            <v>EST</v>
          </cell>
          <cell r="H290" t="str">
            <v>0CXPAPEL</v>
          </cell>
          <cell r="I290" t="str">
            <v>SPS</v>
          </cell>
          <cell r="J290" t="str">
            <v>M3</v>
          </cell>
          <cell r="K290">
            <v>3</v>
          </cell>
          <cell r="L290" t="str">
            <v>2</v>
          </cell>
        </row>
        <row r="291">
          <cell r="A291" t="str">
            <v>13589081SPS-GA-M3</v>
          </cell>
          <cell r="B291">
            <v>1072</v>
          </cell>
          <cell r="C291">
            <v>13589081</v>
          </cell>
          <cell r="D291" t="str">
            <v>MÓDULO AUT</v>
          </cell>
          <cell r="E291" t="str">
            <v>SPS-GA-M3</v>
          </cell>
          <cell r="F291">
            <v>24</v>
          </cell>
          <cell r="G291" t="str">
            <v>CEV</v>
          </cell>
          <cell r="H291" t="str">
            <v>00002004</v>
          </cell>
          <cell r="I291" t="str">
            <v>SPS</v>
          </cell>
          <cell r="J291" t="str">
            <v>M3</v>
          </cell>
          <cell r="K291" t="str">
            <v>4</v>
          </cell>
          <cell r="L291" t="str">
            <v>2</v>
          </cell>
        </row>
        <row r="292">
          <cell r="A292" t="str">
            <v>13589686SPS-GA-M3</v>
          </cell>
          <cell r="B292">
            <v>1067</v>
          </cell>
          <cell r="C292">
            <v>13589686</v>
          </cell>
          <cell r="D292" t="str">
            <v>MÓDULO SDM AUT.</v>
          </cell>
          <cell r="E292" t="str">
            <v>SPS-GA-M3</v>
          </cell>
          <cell r="F292">
            <v>24</v>
          </cell>
          <cell r="G292" t="str">
            <v>EST</v>
          </cell>
          <cell r="H292" t="str">
            <v>00002004</v>
          </cell>
          <cell r="I292" t="str">
            <v>SPS</v>
          </cell>
          <cell r="J292" t="str">
            <v>M3</v>
          </cell>
          <cell r="K292" t="str">
            <v>3</v>
          </cell>
          <cell r="L292" t="str">
            <v>2</v>
          </cell>
        </row>
        <row r="293">
          <cell r="A293" t="str">
            <v>13591435TP040D-M2</v>
          </cell>
          <cell r="B293">
            <v>1149</v>
          </cell>
          <cell r="C293">
            <v>13591435</v>
          </cell>
          <cell r="D293" t="str">
            <v>BATENTE PORTA</v>
          </cell>
          <cell r="E293" t="str">
            <v>TP040D-M2</v>
          </cell>
          <cell r="F293">
            <v>100</v>
          </cell>
          <cell r="G293" t="str">
            <v>EST</v>
          </cell>
          <cell r="H293" t="str">
            <v>00002002</v>
          </cell>
          <cell r="I293" t="str">
            <v>TRIM 3</v>
          </cell>
          <cell r="J293" t="str">
            <v>M2</v>
          </cell>
          <cell r="K293" t="str">
            <v>6</v>
          </cell>
          <cell r="L293" t="str">
            <v>2</v>
          </cell>
        </row>
        <row r="294">
          <cell r="A294" t="str">
            <v>15161630BUMP7D-M1</v>
          </cell>
          <cell r="B294">
            <v>344</v>
          </cell>
          <cell r="C294">
            <v>15161630</v>
          </cell>
          <cell r="D294" t="str">
            <v>ANEL DE VEDAÇÃO</v>
          </cell>
          <cell r="E294" t="str">
            <v>BUMP7D-M1</v>
          </cell>
          <cell r="F294">
            <v>7500</v>
          </cell>
          <cell r="G294" t="str">
            <v>CEV</v>
          </cell>
          <cell r="H294" t="str">
            <v>OCXPAPEL</v>
          </cell>
          <cell r="I294" t="str">
            <v>BUMPER</v>
          </cell>
          <cell r="J294" t="str">
            <v>M1</v>
          </cell>
          <cell r="K294">
            <v>2</v>
          </cell>
          <cell r="L294" t="str">
            <v>2</v>
          </cell>
        </row>
        <row r="295">
          <cell r="A295" t="str">
            <v>15250458DO020E-M4</v>
          </cell>
          <cell r="B295">
            <v>1271</v>
          </cell>
          <cell r="C295">
            <v>15250458</v>
          </cell>
          <cell r="D295" t="str">
            <v>SWITCH ESPELHO ELÉTRICO</v>
          </cell>
          <cell r="E295" t="str">
            <v>DO020E-M4</v>
          </cell>
          <cell r="F295">
            <v>128</v>
          </cell>
          <cell r="G295" t="str">
            <v>CEV</v>
          </cell>
          <cell r="H295" t="str">
            <v>0CXPAPEL</v>
          </cell>
          <cell r="I295" t="str">
            <v>DOORS</v>
          </cell>
          <cell r="J295" t="str">
            <v>M4</v>
          </cell>
          <cell r="K295" t="str">
            <v>2</v>
          </cell>
          <cell r="L295" t="str">
            <v>2</v>
          </cell>
        </row>
        <row r="296">
          <cell r="A296" t="str">
            <v>15678965BUMP1D-M1</v>
          </cell>
          <cell r="B296">
            <v>345</v>
          </cell>
          <cell r="C296">
            <v>15678965</v>
          </cell>
          <cell r="D296" t="str">
            <v>PORCA MOLA</v>
          </cell>
          <cell r="E296" t="str">
            <v>BUMP1D-M1</v>
          </cell>
          <cell r="F296">
            <v>1100</v>
          </cell>
          <cell r="G296" t="str">
            <v>CEV</v>
          </cell>
          <cell r="H296" t="str">
            <v>00002001</v>
          </cell>
          <cell r="I296" t="str">
            <v>BUMPER</v>
          </cell>
          <cell r="J296" t="str">
            <v>M1</v>
          </cell>
          <cell r="K296" t="str">
            <v>2</v>
          </cell>
          <cell r="L296" t="str">
            <v>2</v>
          </cell>
        </row>
        <row r="297">
          <cell r="A297" t="str">
            <v>15788727LF005D-M1</v>
          </cell>
          <cell r="B297">
            <v>300</v>
          </cell>
          <cell r="C297">
            <v>15788727</v>
          </cell>
          <cell r="D297" t="str">
            <v>CAPA DO LIMPADOR</v>
          </cell>
          <cell r="E297" t="str">
            <v>LF005D-M1</v>
          </cell>
          <cell r="F297">
            <v>500</v>
          </cell>
          <cell r="G297" t="str">
            <v>CEV</v>
          </cell>
          <cell r="H297" t="str">
            <v>CX120806</v>
          </cell>
          <cell r="I297" t="str">
            <v>L. FINAL</v>
          </cell>
          <cell r="J297" t="str">
            <v>M1</v>
          </cell>
          <cell r="K297">
            <v>2</v>
          </cell>
          <cell r="L297" t="str">
            <v>2</v>
          </cell>
        </row>
        <row r="298">
          <cell r="A298" t="str">
            <v>1578872725526E-M1</v>
          </cell>
          <cell r="B298">
            <v>346</v>
          </cell>
          <cell r="C298">
            <v>15788727</v>
          </cell>
          <cell r="D298" t="str">
            <v>CAPA DO LIMPADOR</v>
          </cell>
          <cell r="E298" t="str">
            <v>25526E-M1</v>
          </cell>
          <cell r="F298">
            <v>500</v>
          </cell>
          <cell r="G298" t="str">
            <v>CEV</v>
          </cell>
          <cell r="H298" t="str">
            <v>CX120806</v>
          </cell>
          <cell r="I298" t="str">
            <v>L. FINAL</v>
          </cell>
          <cell r="J298" t="str">
            <v>M1</v>
          </cell>
          <cell r="K298">
            <v>2</v>
          </cell>
          <cell r="L298" t="str">
            <v>2</v>
          </cell>
        </row>
        <row r="299">
          <cell r="A299" t="str">
            <v>1579228719101D-CB</v>
          </cell>
          <cell r="B299">
            <v>347</v>
          </cell>
          <cell r="C299">
            <v>15792287</v>
          </cell>
          <cell r="D299" t="str">
            <v>EMBLEMA L.S</v>
          </cell>
          <cell r="E299" t="str">
            <v>19101D-CB</v>
          </cell>
          <cell r="F299">
            <v>1200</v>
          </cell>
          <cell r="G299" t="str">
            <v>CEV</v>
          </cell>
          <cell r="H299" t="str">
            <v>00002001</v>
          </cell>
          <cell r="I299" t="str">
            <v>CAB. CERA</v>
          </cell>
          <cell r="J299" t="str">
            <v>CB</v>
          </cell>
          <cell r="K299">
            <v>0</v>
          </cell>
          <cell r="L299" t="str">
            <v>2</v>
          </cell>
        </row>
        <row r="300">
          <cell r="A300" t="str">
            <v>15792288MB001D-M1</v>
          </cell>
          <cell r="B300">
            <v>348</v>
          </cell>
          <cell r="C300">
            <v>15792288</v>
          </cell>
          <cell r="D300" t="str">
            <v>EMBLEMA L.T</v>
          </cell>
          <cell r="E300" t="str">
            <v>19101D-CB</v>
          </cell>
          <cell r="F300">
            <v>1200</v>
          </cell>
          <cell r="G300" t="str">
            <v>CEV</v>
          </cell>
          <cell r="H300" t="str">
            <v>00002001</v>
          </cell>
          <cell r="I300" t="str">
            <v>CAB. CERA</v>
          </cell>
          <cell r="J300" t="str">
            <v>CB</v>
          </cell>
          <cell r="K300">
            <v>0</v>
          </cell>
          <cell r="L300" t="str">
            <v>2</v>
          </cell>
        </row>
        <row r="301">
          <cell r="A301" t="str">
            <v>20848733TP012E-M3</v>
          </cell>
          <cell r="B301">
            <v>891</v>
          </cell>
          <cell r="C301">
            <v>20848733</v>
          </cell>
          <cell r="D301" t="str">
            <v>TAMPÃO COLUNA B</v>
          </cell>
          <cell r="E301" t="str">
            <v>TP012E-M3</v>
          </cell>
          <cell r="F301">
            <v>1000</v>
          </cell>
          <cell r="G301" t="str">
            <v>CEV</v>
          </cell>
          <cell r="H301" t="str">
            <v>CX231510</v>
          </cell>
          <cell r="I301" t="str">
            <v>TRIM 2</v>
          </cell>
          <cell r="J301" t="str">
            <v>M3</v>
          </cell>
          <cell r="K301">
            <v>2</v>
          </cell>
          <cell r="L301" t="str">
            <v>2</v>
          </cell>
        </row>
        <row r="302">
          <cell r="A302" t="str">
            <v>20848733TP033D-M3</v>
          </cell>
          <cell r="B302">
            <v>892</v>
          </cell>
          <cell r="C302">
            <v>20848733</v>
          </cell>
          <cell r="D302" t="str">
            <v>TAMPÃO COLUNA B</v>
          </cell>
          <cell r="E302" t="str">
            <v>TP033D-M3</v>
          </cell>
          <cell r="F302">
            <v>5000</v>
          </cell>
          <cell r="G302" t="str">
            <v>CEV</v>
          </cell>
          <cell r="H302" t="str">
            <v>0CXPAPEL</v>
          </cell>
          <cell r="I302" t="str">
            <v>TRIM 2</v>
          </cell>
          <cell r="J302" t="str">
            <v>M3</v>
          </cell>
          <cell r="K302">
            <v>2</v>
          </cell>
          <cell r="L302" t="str">
            <v>2</v>
          </cell>
        </row>
        <row r="303">
          <cell r="A303" t="str">
            <v>20848733TP038E-M3</v>
          </cell>
          <cell r="B303">
            <v>1134</v>
          </cell>
          <cell r="C303">
            <v>20848733</v>
          </cell>
          <cell r="D303" t="str">
            <v>TAMPÃO COLUNA B</v>
          </cell>
          <cell r="E303" t="str">
            <v>TP035E-M3</v>
          </cell>
          <cell r="F303">
            <v>5000</v>
          </cell>
          <cell r="G303" t="str">
            <v>CEV</v>
          </cell>
          <cell r="H303" t="str">
            <v>0CXPAPEL</v>
          </cell>
          <cell r="I303" t="str">
            <v>TRIM 2</v>
          </cell>
          <cell r="J303" t="str">
            <v>M3</v>
          </cell>
          <cell r="K303" t="str">
            <v>2</v>
          </cell>
          <cell r="L303" t="str">
            <v>2</v>
          </cell>
        </row>
        <row r="304">
          <cell r="A304" t="str">
            <v>20914393TP037E-M3</v>
          </cell>
          <cell r="B304">
            <v>349</v>
          </cell>
          <cell r="C304">
            <v>20914393</v>
          </cell>
          <cell r="D304" t="str">
            <v>CUNHA TPA TRAS INFERIOR</v>
          </cell>
          <cell r="E304" t="str">
            <v>TP037E-M3</v>
          </cell>
          <cell r="F304">
            <v>150</v>
          </cell>
          <cell r="G304" t="str">
            <v>CEV</v>
          </cell>
          <cell r="H304" t="str">
            <v>0CXPAPEL</v>
          </cell>
          <cell r="I304" t="str">
            <v>TRIM 2</v>
          </cell>
          <cell r="J304" t="str">
            <v>M3</v>
          </cell>
          <cell r="K304" t="str">
            <v>3</v>
          </cell>
          <cell r="L304">
            <v>3.0394202898550722</v>
          </cell>
        </row>
        <row r="305">
          <cell r="A305" t="str">
            <v>20940115TP006D-M3</v>
          </cell>
          <cell r="B305">
            <v>350</v>
          </cell>
          <cell r="C305">
            <v>20940115</v>
          </cell>
          <cell r="D305" t="str">
            <v>CUNHA TPA TRAS SUPERIOR</v>
          </cell>
          <cell r="E305" t="str">
            <v>TP006D-M3</v>
          </cell>
          <cell r="F305">
            <v>250</v>
          </cell>
          <cell r="G305" t="str">
            <v>CEV</v>
          </cell>
          <cell r="H305" t="str">
            <v>0CXPAPEL</v>
          </cell>
          <cell r="I305" t="str">
            <v>TRIM 1</v>
          </cell>
          <cell r="J305" t="str">
            <v>M3</v>
          </cell>
          <cell r="K305" t="str">
            <v>3</v>
          </cell>
          <cell r="L305" t="str">
            <v>2</v>
          </cell>
        </row>
        <row r="306">
          <cell r="A306" t="str">
            <v>21030249TP012E-M3</v>
          </cell>
          <cell r="B306">
            <v>235</v>
          </cell>
          <cell r="C306">
            <v>21030249</v>
          </cell>
          <cell r="D306" t="str">
            <v>PUSH PIN</v>
          </cell>
          <cell r="E306" t="str">
            <v>TP012E-M3</v>
          </cell>
          <cell r="F306">
            <v>2000</v>
          </cell>
          <cell r="G306" t="str">
            <v>CEV</v>
          </cell>
          <cell r="H306" t="str">
            <v>00002001</v>
          </cell>
          <cell r="I306" t="str">
            <v>TRIM 1</v>
          </cell>
          <cell r="J306" t="str">
            <v>M3</v>
          </cell>
          <cell r="K306">
            <v>2</v>
          </cell>
          <cell r="L306" t="str">
            <v>2</v>
          </cell>
        </row>
        <row r="307">
          <cell r="A307" t="str">
            <v>23123450SPS-GA-M3</v>
          </cell>
          <cell r="B307">
            <v>1068</v>
          </cell>
          <cell r="C307">
            <v>23123450</v>
          </cell>
          <cell r="D307" t="str">
            <v>MÓD.SENSOR ESTAC.AUT.</v>
          </cell>
          <cell r="E307" t="str">
            <v>SPS-GA-M3</v>
          </cell>
          <cell r="F307">
            <v>20</v>
          </cell>
          <cell r="G307" t="str">
            <v>CEV</v>
          </cell>
          <cell r="H307" t="str">
            <v>0CXPAPEL</v>
          </cell>
          <cell r="I307" t="str">
            <v>TRIM 1</v>
          </cell>
          <cell r="J307" t="str">
            <v>M3</v>
          </cell>
          <cell r="K307" t="str">
            <v>5</v>
          </cell>
          <cell r="L307">
            <v>4.08</v>
          </cell>
        </row>
        <row r="308">
          <cell r="A308" t="str">
            <v>24403251MA003D-M2</v>
          </cell>
          <cell r="B308">
            <v>38</v>
          </cell>
          <cell r="C308">
            <v>24403251</v>
          </cell>
          <cell r="D308" t="str">
            <v>TAMPÃO TRASEIRO</v>
          </cell>
          <cell r="E308" t="str">
            <v>MA003D-M2</v>
          </cell>
          <cell r="F308">
            <v>1500</v>
          </cell>
          <cell r="G308" t="str">
            <v>CEV</v>
          </cell>
          <cell r="H308" t="str">
            <v>00002002</v>
          </cell>
          <cell r="I308" t="str">
            <v>MEC. ALTA</v>
          </cell>
          <cell r="J308" t="str">
            <v>M2</v>
          </cell>
          <cell r="K308">
            <v>2</v>
          </cell>
          <cell r="L308" t="str">
            <v>2</v>
          </cell>
        </row>
        <row r="309">
          <cell r="A309" t="str">
            <v>24403251TP006D-M3</v>
          </cell>
          <cell r="B309">
            <v>351</v>
          </cell>
          <cell r="C309">
            <v>24403251</v>
          </cell>
          <cell r="D309" t="str">
            <v>TAMPÃO TRASEIRO</v>
          </cell>
          <cell r="E309" t="str">
            <v>TP011D-M3</v>
          </cell>
          <cell r="F309">
            <v>1500</v>
          </cell>
          <cell r="G309" t="str">
            <v>CEV</v>
          </cell>
          <cell r="H309" t="str">
            <v>00002002</v>
          </cell>
          <cell r="I309" t="str">
            <v>TRIM 1</v>
          </cell>
          <cell r="J309" t="str">
            <v>M3</v>
          </cell>
          <cell r="K309">
            <v>2</v>
          </cell>
          <cell r="L309" t="str">
            <v>2</v>
          </cell>
        </row>
        <row r="310">
          <cell r="A310" t="str">
            <v>2440325119139E-M3</v>
          </cell>
          <cell r="B310">
            <v>352</v>
          </cell>
          <cell r="C310">
            <v>24403251</v>
          </cell>
          <cell r="D310" t="str">
            <v>TAMPÃO TRASEIRO</v>
          </cell>
          <cell r="E310" t="str">
            <v>19139E-M3</v>
          </cell>
          <cell r="F310">
            <v>1500</v>
          </cell>
          <cell r="G310" t="str">
            <v>CEV</v>
          </cell>
          <cell r="H310" t="str">
            <v>00002002</v>
          </cell>
          <cell r="I310" t="str">
            <v>TRIM 2</v>
          </cell>
          <cell r="J310" t="str">
            <v>M3</v>
          </cell>
          <cell r="K310">
            <v>2</v>
          </cell>
          <cell r="L310" t="str">
            <v>2</v>
          </cell>
        </row>
        <row r="311">
          <cell r="A311" t="str">
            <v>2440325115203D-PI</v>
          </cell>
          <cell r="B311">
            <v>353</v>
          </cell>
          <cell r="C311">
            <v>24403251</v>
          </cell>
          <cell r="D311" t="str">
            <v>TAMPÃO TRASEIRO</v>
          </cell>
          <cell r="E311" t="str">
            <v>15203D-PI</v>
          </cell>
          <cell r="F311">
            <v>1500</v>
          </cell>
          <cell r="G311" t="str">
            <v>CEV</v>
          </cell>
          <cell r="H311" t="str">
            <v>00002002</v>
          </cell>
          <cell r="I311" t="str">
            <v>PINTURA</v>
          </cell>
          <cell r="J311" t="str">
            <v>PI</v>
          </cell>
          <cell r="K311" t="str">
            <v>2</v>
          </cell>
          <cell r="L311">
            <v>6.8828115942028987</v>
          </cell>
        </row>
        <row r="312">
          <cell r="A312" t="str">
            <v>24403251MA008E-M1</v>
          </cell>
          <cell r="B312">
            <v>354</v>
          </cell>
          <cell r="C312">
            <v>24403251</v>
          </cell>
          <cell r="D312" t="str">
            <v>TAMPÃO TRASEIRO</v>
          </cell>
          <cell r="E312" t="str">
            <v>MA019E-M1</v>
          </cell>
          <cell r="F312">
            <v>1500</v>
          </cell>
          <cell r="G312" t="str">
            <v>CEV</v>
          </cell>
          <cell r="H312" t="str">
            <v>00002002</v>
          </cell>
          <cell r="I312" t="str">
            <v>MEC. ALTA</v>
          </cell>
          <cell r="J312" t="str">
            <v>M1</v>
          </cell>
          <cell r="K312">
            <v>2</v>
          </cell>
          <cell r="L312" t="str">
            <v>2</v>
          </cell>
        </row>
        <row r="313">
          <cell r="A313" t="str">
            <v>24403251TP012E-M3</v>
          </cell>
          <cell r="B313">
            <v>1107</v>
          </cell>
          <cell r="C313">
            <v>24403251</v>
          </cell>
          <cell r="D313" t="str">
            <v>TAMPÃO DO ASSOALHO</v>
          </cell>
          <cell r="E313" t="str">
            <v>TP012E-M3</v>
          </cell>
          <cell r="F313">
            <v>1500</v>
          </cell>
          <cell r="G313" t="str">
            <v>CEV</v>
          </cell>
          <cell r="H313" t="str">
            <v>00002002</v>
          </cell>
          <cell r="I313" t="str">
            <v>TRIM 2</v>
          </cell>
          <cell r="J313" t="str">
            <v>M3</v>
          </cell>
          <cell r="K313">
            <v>2</v>
          </cell>
          <cell r="L313" t="str">
            <v>2</v>
          </cell>
        </row>
        <row r="314">
          <cell r="A314" t="str">
            <v>24403251TP006E-M3</v>
          </cell>
          <cell r="B314">
            <v>1154</v>
          </cell>
          <cell r="C314">
            <v>24403251</v>
          </cell>
          <cell r="D314" t="str">
            <v>TAMPÃO TRASEIRO</v>
          </cell>
          <cell r="E314" t="str">
            <v>TP006E-M3</v>
          </cell>
          <cell r="F314">
            <v>1500</v>
          </cell>
          <cell r="G314" t="str">
            <v>CEV</v>
          </cell>
          <cell r="H314" t="str">
            <v>00002001</v>
          </cell>
          <cell r="I314" t="str">
            <v>TRIM 1</v>
          </cell>
          <cell r="J314" t="str">
            <v>M3</v>
          </cell>
          <cell r="K314" t="str">
            <v>2</v>
          </cell>
          <cell r="L314" t="str">
            <v>2</v>
          </cell>
        </row>
        <row r="315">
          <cell r="A315" t="str">
            <v>24403251TP037D-M2</v>
          </cell>
          <cell r="B315">
            <v>1170</v>
          </cell>
          <cell r="C315">
            <v>24403251</v>
          </cell>
          <cell r="D315" t="str">
            <v>TAMPÃO TRASEIRO</v>
          </cell>
          <cell r="E315" t="str">
            <v>TP037D-M2</v>
          </cell>
          <cell r="F315">
            <v>1500</v>
          </cell>
          <cell r="G315" t="str">
            <v>CEV</v>
          </cell>
          <cell r="H315" t="str">
            <v>00002002</v>
          </cell>
          <cell r="I315" t="str">
            <v>TRIM 2</v>
          </cell>
          <cell r="J315" t="str">
            <v>M2</v>
          </cell>
          <cell r="K315">
            <v>2</v>
          </cell>
          <cell r="L315" t="str">
            <v>2</v>
          </cell>
        </row>
        <row r="316">
          <cell r="A316" t="str">
            <v>24410001MA003E-M1</v>
          </cell>
          <cell r="B316">
            <v>355</v>
          </cell>
          <cell r="C316">
            <v>24410001</v>
          </cell>
          <cell r="D316" t="str">
            <v>PLUG-FLR PNL</v>
          </cell>
          <cell r="E316" t="str">
            <v>MA019E-M1</v>
          </cell>
          <cell r="F316">
            <v>4000</v>
          </cell>
          <cell r="G316" t="str">
            <v>CEV</v>
          </cell>
          <cell r="H316" t="str">
            <v>0CXPAPEL</v>
          </cell>
          <cell r="I316" t="str">
            <v>MEC. ALTA</v>
          </cell>
          <cell r="J316" t="str">
            <v>M1</v>
          </cell>
          <cell r="K316" t="str">
            <v>2</v>
          </cell>
          <cell r="L316" t="str">
            <v>2</v>
          </cell>
        </row>
        <row r="317">
          <cell r="A317" t="str">
            <v>24412671LF002E-M1</v>
          </cell>
          <cell r="B317">
            <v>56</v>
          </cell>
          <cell r="C317">
            <v>24412671</v>
          </cell>
          <cell r="D317" t="str">
            <v>SUP DA CORDA PORTA PACOTE</v>
          </cell>
          <cell r="E317" t="str">
            <v>LF002E-M1</v>
          </cell>
          <cell r="F317">
            <v>5000</v>
          </cell>
          <cell r="G317" t="str">
            <v>CEV</v>
          </cell>
          <cell r="H317" t="str">
            <v>0CXPAPEL</v>
          </cell>
          <cell r="I317" t="str">
            <v>L. FINAL</v>
          </cell>
          <cell r="J317" t="str">
            <v>M1</v>
          </cell>
          <cell r="K317">
            <v>2</v>
          </cell>
          <cell r="L317" t="str">
            <v>2</v>
          </cell>
        </row>
        <row r="318">
          <cell r="A318" t="str">
            <v>24417149TP034D-M2</v>
          </cell>
          <cell r="B318">
            <v>130</v>
          </cell>
          <cell r="C318">
            <v>24417149</v>
          </cell>
          <cell r="D318" t="str">
            <v>PRESILHA VALV SOLEN</v>
          </cell>
          <cell r="E318" t="str">
            <v>TP034D-M2</v>
          </cell>
          <cell r="F318">
            <v>4500</v>
          </cell>
          <cell r="G318" t="str">
            <v>CEV</v>
          </cell>
          <cell r="H318" t="str">
            <v>0CXPAPEL</v>
          </cell>
          <cell r="I318" t="str">
            <v>TRIM 2</v>
          </cell>
          <cell r="J318" t="str">
            <v>M2</v>
          </cell>
          <cell r="K318">
            <v>2</v>
          </cell>
          <cell r="L318" t="str">
            <v>2</v>
          </cell>
        </row>
        <row r="319">
          <cell r="A319" t="str">
            <v>24417149MB012D-M1</v>
          </cell>
          <cell r="B319">
            <v>330</v>
          </cell>
          <cell r="C319">
            <v>24417149</v>
          </cell>
          <cell r="D319" t="str">
            <v>PRESILHA VALV SOLEN</v>
          </cell>
          <cell r="E319" t="str">
            <v>MB012D-M1</v>
          </cell>
          <cell r="F319">
            <v>2000</v>
          </cell>
          <cell r="G319" t="str">
            <v>CEV</v>
          </cell>
          <cell r="H319" t="str">
            <v>00002002</v>
          </cell>
          <cell r="I319" t="str">
            <v>MEC. BAIXA</v>
          </cell>
          <cell r="J319" t="str">
            <v>M1</v>
          </cell>
          <cell r="K319">
            <v>2</v>
          </cell>
          <cell r="L319" t="str">
            <v>2</v>
          </cell>
        </row>
        <row r="320">
          <cell r="A320" t="str">
            <v>2441714919157E-M3</v>
          </cell>
          <cell r="B320">
            <v>356</v>
          </cell>
          <cell r="C320">
            <v>24417149</v>
          </cell>
          <cell r="D320" t="str">
            <v>PRESILHA VALV SOLEN</v>
          </cell>
          <cell r="E320" t="str">
            <v>19157E-M3</v>
          </cell>
          <cell r="F320">
            <v>4500</v>
          </cell>
          <cell r="G320" t="str">
            <v>CEV</v>
          </cell>
          <cell r="H320" t="str">
            <v>0CXPAPEL</v>
          </cell>
          <cell r="I320" t="str">
            <v>TRIM 3</v>
          </cell>
          <cell r="J320" t="str">
            <v>M3</v>
          </cell>
          <cell r="K320">
            <v>3</v>
          </cell>
          <cell r="L320" t="str">
            <v>2</v>
          </cell>
        </row>
        <row r="321">
          <cell r="A321" t="str">
            <v>24417218MAP05E-M2</v>
          </cell>
          <cell r="B321">
            <v>357</v>
          </cell>
          <cell r="C321">
            <v>24417218</v>
          </cell>
          <cell r="D321" t="str">
            <v>LANTERNA CJ-CORT</v>
          </cell>
          <cell r="E321" t="str">
            <v>MAP05E-M2</v>
          </cell>
          <cell r="F321">
            <v>1300</v>
          </cell>
          <cell r="G321" t="str">
            <v>CEV</v>
          </cell>
          <cell r="H321" t="str">
            <v>00002002</v>
          </cell>
          <cell r="I321" t="str">
            <v>MEC. ALTA</v>
          </cell>
          <cell r="J321" t="str">
            <v>M2</v>
          </cell>
          <cell r="K321">
            <v>2</v>
          </cell>
          <cell r="L321" t="str">
            <v>2</v>
          </cell>
        </row>
        <row r="322">
          <cell r="A322" t="str">
            <v>2442713119122E-M3</v>
          </cell>
          <cell r="B322">
            <v>358</v>
          </cell>
          <cell r="C322">
            <v>24427131</v>
          </cell>
          <cell r="D322" t="str">
            <v>MOLD. DAR. DESL</v>
          </cell>
          <cell r="E322" t="str">
            <v>19122E-M3</v>
          </cell>
          <cell r="F322">
            <v>200</v>
          </cell>
          <cell r="G322" t="str">
            <v>CEV</v>
          </cell>
          <cell r="H322" t="str">
            <v>00002002</v>
          </cell>
          <cell r="I322" t="str">
            <v>TRIM 2</v>
          </cell>
          <cell r="J322" t="str">
            <v>M3</v>
          </cell>
          <cell r="K322">
            <v>2</v>
          </cell>
          <cell r="L322">
            <v>3.4193478260869563</v>
          </cell>
        </row>
        <row r="323">
          <cell r="A323" t="str">
            <v>24430143TP007E-M3</v>
          </cell>
          <cell r="B323">
            <v>258</v>
          </cell>
          <cell r="C323">
            <v>24430143</v>
          </cell>
          <cell r="D323" t="str">
            <v>PORCA VALVULA MODULO</v>
          </cell>
          <cell r="E323" t="str">
            <v>TP007E-M3</v>
          </cell>
          <cell r="F323">
            <v>20</v>
          </cell>
          <cell r="G323" t="str">
            <v>CEV</v>
          </cell>
          <cell r="H323" t="str">
            <v>0CXPAPEL</v>
          </cell>
          <cell r="I323" t="str">
            <v>TRIM 1</v>
          </cell>
          <cell r="J323" t="str">
            <v>M3</v>
          </cell>
          <cell r="K323" t="str">
            <v>3</v>
          </cell>
          <cell r="L323">
            <v>22.795652173913041</v>
          </cell>
        </row>
        <row r="324">
          <cell r="A324" t="str">
            <v>24430143TP009E-M3</v>
          </cell>
          <cell r="B324">
            <v>1036</v>
          </cell>
          <cell r="C324">
            <v>24430143</v>
          </cell>
          <cell r="D324" t="str">
            <v>PORCA</v>
          </cell>
          <cell r="E324" t="str">
            <v>TP009E-M3</v>
          </cell>
          <cell r="F324">
            <v>1500</v>
          </cell>
          <cell r="G324" t="str">
            <v>CEV</v>
          </cell>
          <cell r="H324" t="str">
            <v>0CXPAPEL</v>
          </cell>
          <cell r="I324" t="str">
            <v>TRIM 1</v>
          </cell>
          <cell r="J324" t="str">
            <v>M3</v>
          </cell>
          <cell r="K324">
            <v>2</v>
          </cell>
          <cell r="L324" t="str">
            <v>2</v>
          </cell>
        </row>
        <row r="325">
          <cell r="A325" t="str">
            <v>24430219SPS-GA-M3</v>
          </cell>
          <cell r="B325">
            <v>359</v>
          </cell>
          <cell r="C325">
            <v>24430219</v>
          </cell>
          <cell r="D325" t="str">
            <v>VALVULA ALÍVIO</v>
          </cell>
          <cell r="E325" t="str">
            <v>SPS-GA-M3</v>
          </cell>
          <cell r="F325">
            <v>35</v>
          </cell>
          <cell r="G325" t="str">
            <v>CEV</v>
          </cell>
          <cell r="H325" t="str">
            <v>0CXPAPEL</v>
          </cell>
          <cell r="I325" t="str">
            <v>SPS</v>
          </cell>
          <cell r="J325" t="str">
            <v>M3</v>
          </cell>
          <cell r="K325" t="str">
            <v>3</v>
          </cell>
          <cell r="L325">
            <v>5.0094409937888189</v>
          </cell>
        </row>
        <row r="326">
          <cell r="A326" t="str">
            <v>24433064SEQUEN-M1</v>
          </cell>
          <cell r="B326">
            <v>148</v>
          </cell>
          <cell r="C326">
            <v>24433064</v>
          </cell>
          <cell r="D326" t="str">
            <v>PRESILHA TUB ABS</v>
          </cell>
          <cell r="E326" t="str">
            <v>SEQUEN-M1</v>
          </cell>
          <cell r="F326">
            <v>1200</v>
          </cell>
          <cell r="G326" t="str">
            <v>CEV</v>
          </cell>
          <cell r="H326" t="str">
            <v>0CXPAPEL</v>
          </cell>
          <cell r="I326" t="str">
            <v>SEQ-ABS</v>
          </cell>
          <cell r="J326" t="str">
            <v>M1</v>
          </cell>
          <cell r="K326">
            <v>2</v>
          </cell>
          <cell r="L326" t="str">
            <v>2</v>
          </cell>
        </row>
        <row r="327">
          <cell r="A327" t="str">
            <v>24433064SEQUEN-M1</v>
          </cell>
          <cell r="B327">
            <v>1021</v>
          </cell>
          <cell r="C327">
            <v>24433064</v>
          </cell>
          <cell r="D327" t="str">
            <v>PRESILHA TUB ABS</v>
          </cell>
          <cell r="E327" t="str">
            <v>SEQUEN-M1</v>
          </cell>
          <cell r="F327">
            <v>1200</v>
          </cell>
          <cell r="G327" t="str">
            <v>CEV</v>
          </cell>
          <cell r="H327" t="str">
            <v>0CXPAPEL</v>
          </cell>
          <cell r="I327" t="str">
            <v>SEQ-ABS</v>
          </cell>
          <cell r="J327" t="str">
            <v>M1</v>
          </cell>
          <cell r="K327" t="str">
            <v>2</v>
          </cell>
          <cell r="L327" t="str">
            <v>2</v>
          </cell>
        </row>
        <row r="328">
          <cell r="A328" t="str">
            <v>24445743TP012D-M3</v>
          </cell>
          <cell r="B328">
            <v>360</v>
          </cell>
          <cell r="C328">
            <v>24445743</v>
          </cell>
          <cell r="D328" t="str">
            <v>PRESILHA MANG VALV SOLEN</v>
          </cell>
          <cell r="E328" t="str">
            <v>TP012D-M3</v>
          </cell>
          <cell r="F328">
            <v>2600</v>
          </cell>
          <cell r="G328" t="str">
            <v>CEV</v>
          </cell>
          <cell r="H328" t="str">
            <v>0CXPAPEL</v>
          </cell>
          <cell r="I328" t="str">
            <v>TRIM 1</v>
          </cell>
          <cell r="J328" t="str">
            <v>M3</v>
          </cell>
          <cell r="K328">
            <v>2</v>
          </cell>
          <cell r="L328" t="str">
            <v>2</v>
          </cell>
        </row>
        <row r="329">
          <cell r="A329" t="str">
            <v>24578331MB012D-M1</v>
          </cell>
          <cell r="B329">
            <v>361</v>
          </cell>
          <cell r="C329">
            <v>24578331</v>
          </cell>
          <cell r="D329" t="str">
            <v>MÓDULO 1.0</v>
          </cell>
          <cell r="E329" t="str">
            <v>MB012D-M1</v>
          </cell>
          <cell r="F329">
            <v>24</v>
          </cell>
          <cell r="G329" t="str">
            <v>CEV</v>
          </cell>
          <cell r="H329" t="str">
            <v>0CXPAPEL</v>
          </cell>
          <cell r="I329" t="str">
            <v>MEC. BAIXA</v>
          </cell>
          <cell r="J329" t="str">
            <v>M1</v>
          </cell>
          <cell r="K329" t="str">
            <v>PENDANT</v>
          </cell>
          <cell r="L329">
            <v>9.4981884057970998</v>
          </cell>
        </row>
        <row r="330">
          <cell r="A330"/>
          <cell r="B330">
            <v>362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</row>
        <row r="331">
          <cell r="A331" t="str">
            <v>24578388LF005D-M1</v>
          </cell>
          <cell r="B331">
            <v>1076</v>
          </cell>
          <cell r="C331">
            <v>24578388</v>
          </cell>
          <cell r="D331" t="str">
            <v>ETIQ.PARTIDA FRIO PARAGUAI</v>
          </cell>
          <cell r="E331" t="str">
            <v>LF005D-M1</v>
          </cell>
          <cell r="F331">
            <v>500</v>
          </cell>
          <cell r="G331" t="str">
            <v>CEV</v>
          </cell>
          <cell r="H331" t="str">
            <v>OCXPAPEL</v>
          </cell>
          <cell r="I331" t="str">
            <v>L. FINAL</v>
          </cell>
          <cell r="J331" t="str">
            <v>M1</v>
          </cell>
          <cell r="K331" t="str">
            <v>2</v>
          </cell>
          <cell r="L331" t="str">
            <v>2</v>
          </cell>
        </row>
        <row r="332">
          <cell r="A332" t="str">
            <v>24578505MB011D-M1</v>
          </cell>
          <cell r="B332">
            <v>363</v>
          </cell>
          <cell r="C332">
            <v>24578505</v>
          </cell>
          <cell r="D332" t="str">
            <v>MÓDULO EXP</v>
          </cell>
          <cell r="E332" t="str">
            <v>MB011D-M1</v>
          </cell>
          <cell r="F332">
            <v>24</v>
          </cell>
          <cell r="G332" t="str">
            <v>CEV</v>
          </cell>
          <cell r="H332" t="str">
            <v>0CXPAPEL</v>
          </cell>
          <cell r="I332" t="str">
            <v>MEC. BAIXA</v>
          </cell>
          <cell r="J332" t="str">
            <v>M1</v>
          </cell>
          <cell r="K332">
            <v>2</v>
          </cell>
          <cell r="L332">
            <v>2.4351449275362316</v>
          </cell>
        </row>
        <row r="333">
          <cell r="A333" t="str">
            <v>24578992TP057E-M3</v>
          </cell>
          <cell r="B333">
            <v>364</v>
          </cell>
          <cell r="C333">
            <v>24578992</v>
          </cell>
          <cell r="D333" t="str">
            <v>SUP EMBREAGEM</v>
          </cell>
          <cell r="E333" t="str">
            <v>TP057E-M3</v>
          </cell>
          <cell r="F333">
            <v>150</v>
          </cell>
          <cell r="G333" t="str">
            <v>CEV</v>
          </cell>
          <cell r="H333" t="str">
            <v>00002001</v>
          </cell>
          <cell r="I333" t="str">
            <v>TRIM 3</v>
          </cell>
          <cell r="J333" t="str">
            <v>M3</v>
          </cell>
          <cell r="K333" t="str">
            <v>2</v>
          </cell>
          <cell r="L333" t="str">
            <v>2</v>
          </cell>
        </row>
        <row r="334">
          <cell r="A334" t="str">
            <v>25185838TP035E-ZM8</v>
          </cell>
          <cell r="B334">
            <v>1137</v>
          </cell>
          <cell r="C334">
            <v>25185838</v>
          </cell>
          <cell r="D334" t="str">
            <v>TUBULAÇÃO DA EMBREAGEM</v>
          </cell>
          <cell r="E334" t="str">
            <v>TP035E-ZM8</v>
          </cell>
          <cell r="F334">
            <v>35</v>
          </cell>
          <cell r="G334" t="str">
            <v>CEV</v>
          </cell>
          <cell r="H334" t="str">
            <v>00002004</v>
          </cell>
          <cell r="I334" t="str">
            <v>TRIM 2</v>
          </cell>
          <cell r="J334" t="str">
            <v>ZM8</v>
          </cell>
          <cell r="K334" t="str">
            <v>PENDANT</v>
          </cell>
          <cell r="L334" t="str">
            <v>2</v>
          </cell>
        </row>
        <row r="335">
          <cell r="A335" t="str">
            <v>25775833BUMP7D-M1</v>
          </cell>
          <cell r="B335">
            <v>74</v>
          </cell>
          <cell r="C335">
            <v>25775833</v>
          </cell>
          <cell r="D335" t="str">
            <v>SENSOR</v>
          </cell>
          <cell r="E335" t="str">
            <v>BUMP7D-M1</v>
          </cell>
          <cell r="F335">
            <v>480</v>
          </cell>
          <cell r="G335" t="str">
            <v>CEV</v>
          </cell>
          <cell r="H335" t="str">
            <v>0CXPAPEL</v>
          </cell>
          <cell r="I335" t="str">
            <v>BUMPER</v>
          </cell>
          <cell r="J335" t="str">
            <v>M1</v>
          </cell>
          <cell r="K335">
            <v>2</v>
          </cell>
          <cell r="L335" t="str">
            <v>2</v>
          </cell>
        </row>
        <row r="336">
          <cell r="A336" t="str">
            <v>25775833SEQ.OX-M1</v>
          </cell>
          <cell r="B336">
            <v>365</v>
          </cell>
          <cell r="C336">
            <v>25775833</v>
          </cell>
          <cell r="D336" t="str">
            <v>SENSOR CJ</v>
          </cell>
          <cell r="E336" t="str">
            <v>SEQ.OX-M1</v>
          </cell>
          <cell r="F336">
            <v>480</v>
          </cell>
          <cell r="G336" t="str">
            <v>CEV</v>
          </cell>
          <cell r="H336" t="str">
            <v>0CXPAPEL</v>
          </cell>
          <cell r="I336" t="str">
            <v>BUMPER</v>
          </cell>
          <cell r="J336" t="str">
            <v>M1</v>
          </cell>
          <cell r="K336">
            <v>2</v>
          </cell>
          <cell r="L336" t="str">
            <v>2</v>
          </cell>
        </row>
        <row r="337">
          <cell r="A337" t="str">
            <v>11589292LF005D-M1</v>
          </cell>
          <cell r="B337">
            <v>367</v>
          </cell>
          <cell r="C337" t="str">
            <v>11589292</v>
          </cell>
          <cell r="D337" t="str">
            <v>PUSH PIN</v>
          </cell>
          <cell r="E337" t="str">
            <v>LF005D-M1</v>
          </cell>
          <cell r="F337">
            <v>800</v>
          </cell>
          <cell r="G337" t="str">
            <v>CEV</v>
          </cell>
          <cell r="H337" t="str">
            <v>0CXPAPEL</v>
          </cell>
          <cell r="I337" t="str">
            <v>L. FINAL</v>
          </cell>
          <cell r="J337" t="str">
            <v>M1</v>
          </cell>
          <cell r="K337" t="str">
            <v>2</v>
          </cell>
          <cell r="L337" t="str">
            <v>2</v>
          </cell>
        </row>
        <row r="338">
          <cell r="A338" t="str">
            <v>52095756DO018D-M4</v>
          </cell>
          <cell r="B338">
            <v>368</v>
          </cell>
          <cell r="C338" t="str">
            <v>52095756</v>
          </cell>
          <cell r="D338" t="str">
            <v>SHARK FIN. MANUAL LD</v>
          </cell>
          <cell r="E338" t="str">
            <v>DO018D-M4</v>
          </cell>
          <cell r="F338">
            <v>30</v>
          </cell>
          <cell r="G338" t="str">
            <v>PEL</v>
          </cell>
          <cell r="H338" t="str">
            <v>00002004</v>
          </cell>
          <cell r="I338" t="str">
            <v>DOORS</v>
          </cell>
          <cell r="J338" t="str">
            <v>M4</v>
          </cell>
          <cell r="K338" t="str">
            <v>5</v>
          </cell>
          <cell r="L338">
            <v>7.59855072463768</v>
          </cell>
        </row>
        <row r="339">
          <cell r="A339" t="str">
            <v>52016722MB006D-M1</v>
          </cell>
          <cell r="B339">
            <v>338</v>
          </cell>
          <cell r="C339">
            <v>52016722</v>
          </cell>
          <cell r="D339" t="str">
            <v>EMBLEMA TPA TRAS CELTA</v>
          </cell>
          <cell r="E339" t="str">
            <v>MB006D-M1</v>
          </cell>
          <cell r="F339">
            <v>80</v>
          </cell>
          <cell r="G339" t="str">
            <v>CEV</v>
          </cell>
          <cell r="H339" t="str">
            <v>0CXPAPEL</v>
          </cell>
          <cell r="I339" t="str">
            <v>MEC. BAIXA</v>
          </cell>
          <cell r="J339" t="str">
            <v>M1</v>
          </cell>
          <cell r="K339">
            <v>2</v>
          </cell>
          <cell r="L339" t="str">
            <v>2</v>
          </cell>
        </row>
        <row r="340">
          <cell r="A340" t="str">
            <v>52018113MINOMI-M3</v>
          </cell>
          <cell r="B340">
            <v>369</v>
          </cell>
          <cell r="C340">
            <v>52018113</v>
          </cell>
          <cell r="D340" t="str">
            <v>CJ CHAV BÁS.</v>
          </cell>
          <cell r="E340" t="str">
            <v>MINOMI-M3</v>
          </cell>
          <cell r="F340">
            <v>10</v>
          </cell>
          <cell r="G340" t="str">
            <v>CEV</v>
          </cell>
          <cell r="H340" t="str">
            <v>00002001</v>
          </cell>
          <cell r="I340" t="str">
            <v>TRIM 2</v>
          </cell>
          <cell r="J340" t="str">
            <v>M3</v>
          </cell>
          <cell r="K340" t="str">
            <v>4</v>
          </cell>
          <cell r="L340" t="str">
            <v>2</v>
          </cell>
        </row>
        <row r="341">
          <cell r="A341" t="str">
            <v>52018114MINOMI-M3</v>
          </cell>
          <cell r="B341">
            <v>90</v>
          </cell>
          <cell r="C341">
            <v>52018114</v>
          </cell>
          <cell r="D341" t="str">
            <v>CHAVE ELETRICA HB SEDAN</v>
          </cell>
          <cell r="E341" t="str">
            <v>MINOMI-M3</v>
          </cell>
          <cell r="F341">
            <v>10</v>
          </cell>
          <cell r="G341" t="str">
            <v>CEV</v>
          </cell>
          <cell r="H341" t="str">
            <v>0CXPAPEL</v>
          </cell>
          <cell r="I341" t="str">
            <v>TRIM 2</v>
          </cell>
          <cell r="J341" t="str">
            <v>M3</v>
          </cell>
          <cell r="K341">
            <v>4</v>
          </cell>
          <cell r="L341" t="str">
            <v>2</v>
          </cell>
        </row>
        <row r="342">
          <cell r="A342" t="str">
            <v>52018710TP020E-M3</v>
          </cell>
          <cell r="B342">
            <v>1119</v>
          </cell>
          <cell r="C342">
            <v>52018710</v>
          </cell>
          <cell r="D342" t="str">
            <v>RETENTOR</v>
          </cell>
          <cell r="E342" t="str">
            <v>TP018D-M3</v>
          </cell>
          <cell r="F342">
            <v>2000</v>
          </cell>
          <cell r="G342" t="str">
            <v>CEV</v>
          </cell>
          <cell r="H342" t="str">
            <v>00002001</v>
          </cell>
          <cell r="I342" t="str">
            <v>TRIM 2</v>
          </cell>
          <cell r="J342" t="str">
            <v>M3</v>
          </cell>
          <cell r="K342" t="str">
            <v>2</v>
          </cell>
          <cell r="L342" t="str">
            <v>2</v>
          </cell>
        </row>
        <row r="343">
          <cell r="A343" t="str">
            <v>52021297SPS-GA-M3</v>
          </cell>
          <cell r="B343">
            <v>76</v>
          </cell>
          <cell r="C343">
            <v>52021297</v>
          </cell>
          <cell r="D343" t="str">
            <v>CHICOTE TRASEIRO ONIX</v>
          </cell>
          <cell r="E343" t="str">
            <v>SPS-GA-M3</v>
          </cell>
          <cell r="F343">
            <v>40</v>
          </cell>
          <cell r="G343" t="str">
            <v>CEV</v>
          </cell>
          <cell r="H343" t="str">
            <v>00002004</v>
          </cell>
          <cell r="I343" t="str">
            <v>SPS</v>
          </cell>
          <cell r="J343" t="str">
            <v>M3</v>
          </cell>
          <cell r="K343">
            <v>3</v>
          </cell>
          <cell r="L343" t="str">
            <v>2</v>
          </cell>
        </row>
        <row r="344">
          <cell r="A344" t="str">
            <v>52021298SPS-GA-M3</v>
          </cell>
          <cell r="B344">
            <v>322</v>
          </cell>
          <cell r="C344">
            <v>52021298</v>
          </cell>
          <cell r="D344" t="str">
            <v>CHICOTE TRASEIRO ONIX</v>
          </cell>
          <cell r="E344" t="str">
            <v>SPS-GA-M3</v>
          </cell>
          <cell r="F344">
            <v>40</v>
          </cell>
          <cell r="G344" t="str">
            <v>EST</v>
          </cell>
          <cell r="H344" t="str">
            <v>00002004</v>
          </cell>
          <cell r="I344" t="str">
            <v>SPS</v>
          </cell>
          <cell r="J344" t="str">
            <v>M3</v>
          </cell>
          <cell r="K344">
            <v>3</v>
          </cell>
          <cell r="L344" t="str">
            <v>2</v>
          </cell>
        </row>
        <row r="345">
          <cell r="A345" t="str">
            <v>52021997SPS-GA-M3</v>
          </cell>
          <cell r="B345">
            <v>1092</v>
          </cell>
          <cell r="C345">
            <v>52021997</v>
          </cell>
          <cell r="D345" t="str">
            <v>CHICOTE</v>
          </cell>
          <cell r="E345" t="str">
            <v>SPS-GA-M3</v>
          </cell>
          <cell r="F345">
            <v>20</v>
          </cell>
          <cell r="G345" t="str">
            <v>CEV</v>
          </cell>
          <cell r="H345" t="str">
            <v>00002004</v>
          </cell>
          <cell r="I345" t="str">
            <v>SPS</v>
          </cell>
          <cell r="J345" t="str">
            <v>M3</v>
          </cell>
          <cell r="K345" t="str">
            <v>2</v>
          </cell>
          <cell r="L345" t="str">
            <v>2</v>
          </cell>
        </row>
        <row r="346">
          <cell r="A346" t="str">
            <v>52023528DOCPNL-M4</v>
          </cell>
          <cell r="B346">
            <v>1601</v>
          </cell>
          <cell r="C346">
            <v>52023528</v>
          </cell>
          <cell r="D346" t="str">
            <v>MOLDURA DA PORTA D.LD CELTA</v>
          </cell>
          <cell r="E346" t="str">
            <v>DOCPNL-M4</v>
          </cell>
          <cell r="F346">
            <v>120</v>
          </cell>
          <cell r="G346" t="str">
            <v>PEL</v>
          </cell>
          <cell r="H346" t="str">
            <v>00002004</v>
          </cell>
          <cell r="I346" t="str">
            <v>DOORS</v>
          </cell>
          <cell r="J346" t="str">
            <v>M4</v>
          </cell>
          <cell r="K346" t="str">
            <v>2</v>
          </cell>
          <cell r="L346" t="str">
            <v>2</v>
          </cell>
        </row>
        <row r="347">
          <cell r="A347" t="str">
            <v>52023529DOCPNL-M4</v>
          </cell>
          <cell r="B347">
            <v>1602</v>
          </cell>
          <cell r="C347">
            <v>52023529</v>
          </cell>
          <cell r="D347" t="str">
            <v>MOLDURA DA PORTA D.LE CELTA</v>
          </cell>
          <cell r="E347" t="str">
            <v>DOCPNL-M4</v>
          </cell>
          <cell r="F347">
            <v>120</v>
          </cell>
          <cell r="G347" t="str">
            <v>PEL</v>
          </cell>
          <cell r="H347" t="str">
            <v>00002004</v>
          </cell>
          <cell r="I347" t="str">
            <v>DOORS</v>
          </cell>
          <cell r="J347" t="str">
            <v>M4</v>
          </cell>
          <cell r="K347" t="str">
            <v>2</v>
          </cell>
          <cell r="L347" t="str">
            <v>2</v>
          </cell>
        </row>
        <row r="348">
          <cell r="A348" t="str">
            <v>52023532DOCPNL-M4</v>
          </cell>
          <cell r="B348">
            <v>1629</v>
          </cell>
          <cell r="C348">
            <v>52023532</v>
          </cell>
          <cell r="D348" t="str">
            <v>MOLDURA DA PORTA T.LE CELTA</v>
          </cell>
          <cell r="E348" t="str">
            <v>DOCPNL-M4</v>
          </cell>
          <cell r="F348">
            <v>120</v>
          </cell>
          <cell r="G348" t="str">
            <v>PEL</v>
          </cell>
          <cell r="H348" t="str">
            <v>00002004</v>
          </cell>
          <cell r="I348" t="str">
            <v>DOORS</v>
          </cell>
          <cell r="J348" t="str">
            <v>M4</v>
          </cell>
          <cell r="K348" t="str">
            <v>2</v>
          </cell>
          <cell r="L348" t="str">
            <v>2</v>
          </cell>
        </row>
        <row r="349">
          <cell r="A349" t="str">
            <v>52023533DOCPNL-M4</v>
          </cell>
          <cell r="B349">
            <v>1563</v>
          </cell>
          <cell r="C349">
            <v>52023533</v>
          </cell>
          <cell r="D349" t="str">
            <v>MOLDURA DA PORTA T.LD CELTA</v>
          </cell>
          <cell r="E349" t="str">
            <v>DOCPNL-M4</v>
          </cell>
          <cell r="F349">
            <v>120</v>
          </cell>
          <cell r="G349" t="str">
            <v>PEL</v>
          </cell>
          <cell r="H349" t="str">
            <v>00002004</v>
          </cell>
          <cell r="I349" t="str">
            <v>DOORS</v>
          </cell>
          <cell r="J349" t="str">
            <v>M4</v>
          </cell>
          <cell r="K349" t="str">
            <v>2</v>
          </cell>
          <cell r="L349" t="str">
            <v>2</v>
          </cell>
        </row>
        <row r="350">
          <cell r="A350" t="str">
            <v>52023534DO015E-M4</v>
          </cell>
          <cell r="B350">
            <v>1249</v>
          </cell>
          <cell r="C350">
            <v>52023534</v>
          </cell>
          <cell r="D350" t="str">
            <v>MAÇANETA INT LE 5P</v>
          </cell>
          <cell r="E350" t="str">
            <v>DO015E-M4</v>
          </cell>
          <cell r="F350">
            <v>100</v>
          </cell>
          <cell r="G350" t="str">
            <v>PEL</v>
          </cell>
          <cell r="H350" t="str">
            <v>00002004</v>
          </cell>
          <cell r="I350" t="str">
            <v>DOORS</v>
          </cell>
          <cell r="J350" t="str">
            <v>M4</v>
          </cell>
          <cell r="K350" t="str">
            <v>2</v>
          </cell>
          <cell r="L350" t="str">
            <v>2</v>
          </cell>
        </row>
        <row r="351">
          <cell r="A351" t="str">
            <v>52023535DO015D-M4</v>
          </cell>
          <cell r="B351">
            <v>1250</v>
          </cell>
          <cell r="C351">
            <v>52023535</v>
          </cell>
          <cell r="D351" t="str">
            <v>MAÇANETA INTERNA</v>
          </cell>
          <cell r="E351" t="str">
            <v>DO015D-M4</v>
          </cell>
          <cell r="F351">
            <v>100</v>
          </cell>
          <cell r="G351" t="str">
            <v>PEL</v>
          </cell>
          <cell r="H351" t="str">
            <v>00002004</v>
          </cell>
          <cell r="I351" t="str">
            <v>DOORS</v>
          </cell>
          <cell r="J351" t="str">
            <v>M4</v>
          </cell>
          <cell r="K351" t="str">
            <v>2</v>
          </cell>
          <cell r="L351" t="str">
            <v>2</v>
          </cell>
        </row>
        <row r="352">
          <cell r="A352" t="str">
            <v>5202794219141E-M3</v>
          </cell>
          <cell r="B352">
            <v>1120</v>
          </cell>
          <cell r="C352">
            <v>52027942</v>
          </cell>
          <cell r="D352" t="str">
            <v>PUSH PIN</v>
          </cell>
          <cell r="E352" t="str">
            <v>19141E-M3</v>
          </cell>
          <cell r="F352">
            <v>2400</v>
          </cell>
          <cell r="G352" t="str">
            <v>CEV</v>
          </cell>
          <cell r="H352" t="str">
            <v>0CXPAPEL</v>
          </cell>
          <cell r="I352" t="str">
            <v>TRIM 3</v>
          </cell>
          <cell r="J352" t="str">
            <v>M3</v>
          </cell>
          <cell r="K352" t="str">
            <v>2</v>
          </cell>
          <cell r="L352" t="str">
            <v>2</v>
          </cell>
        </row>
        <row r="353">
          <cell r="A353" t="str">
            <v>5202794219149E-M3</v>
          </cell>
          <cell r="B353">
            <v>1121</v>
          </cell>
          <cell r="C353">
            <v>52027942</v>
          </cell>
          <cell r="D353" t="str">
            <v>PUSH PIN</v>
          </cell>
          <cell r="E353" t="str">
            <v>19149E-M3</v>
          </cell>
          <cell r="F353">
            <v>2400</v>
          </cell>
          <cell r="G353" t="str">
            <v>CEV</v>
          </cell>
          <cell r="H353" t="str">
            <v>0CXPAPEL</v>
          </cell>
          <cell r="I353" t="str">
            <v>TRIM 3</v>
          </cell>
          <cell r="J353" t="str">
            <v>M3</v>
          </cell>
          <cell r="K353" t="str">
            <v>2</v>
          </cell>
          <cell r="L353" t="str">
            <v>2</v>
          </cell>
        </row>
        <row r="354">
          <cell r="A354" t="str">
            <v>52027942TP020E-M3</v>
          </cell>
          <cell r="B354">
            <v>1122</v>
          </cell>
          <cell r="C354">
            <v>52027942</v>
          </cell>
          <cell r="D354" t="str">
            <v>PUSH PIN</v>
          </cell>
          <cell r="E354" t="str">
            <v>TP018E-M3</v>
          </cell>
          <cell r="F354">
            <v>2400</v>
          </cell>
          <cell r="G354" t="str">
            <v>CEV</v>
          </cell>
          <cell r="H354" t="str">
            <v>0CXPAPEL</v>
          </cell>
          <cell r="I354" t="str">
            <v>TRIM 2</v>
          </cell>
          <cell r="J354" t="str">
            <v>M3</v>
          </cell>
          <cell r="K354" t="str">
            <v>2</v>
          </cell>
          <cell r="L354" t="str">
            <v>2</v>
          </cell>
        </row>
        <row r="355">
          <cell r="A355" t="str">
            <v>52028392MA002E-M1</v>
          </cell>
          <cell r="B355">
            <v>371</v>
          </cell>
          <cell r="C355">
            <v>52028392</v>
          </cell>
          <cell r="D355" t="str">
            <v>BUZINA 500HZ</v>
          </cell>
          <cell r="E355" t="str">
            <v>MA002E-M1</v>
          </cell>
          <cell r="F355">
            <v>32</v>
          </cell>
          <cell r="G355" t="str">
            <v>CEV</v>
          </cell>
          <cell r="H355" t="str">
            <v>0CXPAPEL</v>
          </cell>
          <cell r="I355" t="str">
            <v>MEC. ALTA</v>
          </cell>
          <cell r="J355" t="str">
            <v>M1</v>
          </cell>
          <cell r="K355" t="str">
            <v>2</v>
          </cell>
          <cell r="L355" t="str">
            <v>2</v>
          </cell>
        </row>
        <row r="356">
          <cell r="A356" t="str">
            <v>52030532SPS-GA-M3</v>
          </cell>
          <cell r="B356">
            <v>80</v>
          </cell>
          <cell r="C356">
            <v>52030532</v>
          </cell>
          <cell r="D356" t="str">
            <v>CHICOTE TRASEIRO ONIX</v>
          </cell>
          <cell r="E356" t="str">
            <v>SPS-GA-M3</v>
          </cell>
          <cell r="F356">
            <v>20</v>
          </cell>
          <cell r="G356" t="str">
            <v>CEV</v>
          </cell>
          <cell r="H356" t="str">
            <v>00002004</v>
          </cell>
          <cell r="I356" t="str">
            <v>SPS</v>
          </cell>
          <cell r="J356" t="str">
            <v>M3</v>
          </cell>
          <cell r="K356">
            <v>4</v>
          </cell>
          <cell r="L356">
            <v>11.39782608695652</v>
          </cell>
        </row>
        <row r="357">
          <cell r="A357" t="str">
            <v>52032228TP010D-M3</v>
          </cell>
          <cell r="B357">
            <v>372</v>
          </cell>
          <cell r="C357">
            <v>52032228</v>
          </cell>
          <cell r="D357" t="str">
            <v>DRENO DO ASSOALHO</v>
          </cell>
          <cell r="E357" t="str">
            <v>TP010D-M3</v>
          </cell>
          <cell r="F357">
            <v>400</v>
          </cell>
          <cell r="G357" t="str">
            <v>DEN</v>
          </cell>
          <cell r="H357" t="str">
            <v>00002004</v>
          </cell>
          <cell r="I357" t="str">
            <v>TRIM 1</v>
          </cell>
          <cell r="J357" t="str">
            <v>M3</v>
          </cell>
          <cell r="K357" t="str">
            <v>PENDANT</v>
          </cell>
          <cell r="L357" t="str">
            <v>2</v>
          </cell>
        </row>
        <row r="358">
          <cell r="A358" t="str">
            <v>52032325</v>
          </cell>
          <cell r="B358">
            <v>1303</v>
          </cell>
          <cell r="C358">
            <v>52032325</v>
          </cell>
          <cell r="D358" t="str">
            <v xml:space="preserve">MAÇANETA Ext. DD VERMELHA </v>
          </cell>
          <cell r="E358">
            <v>0</v>
          </cell>
          <cell r="F358">
            <v>324</v>
          </cell>
          <cell r="G358" t="str">
            <v>CEV</v>
          </cell>
          <cell r="H358" t="str">
            <v>00002003</v>
          </cell>
          <cell r="I358" t="str">
            <v>DOORS</v>
          </cell>
          <cell r="J358"/>
          <cell r="K358" t="str">
            <v>1</v>
          </cell>
          <cell r="L358" t="str">
            <v>2</v>
          </cell>
        </row>
        <row r="359">
          <cell r="A359" t="str">
            <v>52032365</v>
          </cell>
          <cell r="B359">
            <v>1567</v>
          </cell>
          <cell r="C359">
            <v>52032365</v>
          </cell>
          <cell r="D359" t="str">
            <v>MAÇANETA EXT. DD BLACK</v>
          </cell>
          <cell r="E359">
            <v>0</v>
          </cell>
          <cell r="F359">
            <v>54</v>
          </cell>
          <cell r="G359" t="str">
            <v>CEV</v>
          </cell>
          <cell r="H359" t="str">
            <v>00002001</v>
          </cell>
          <cell r="I359" t="str">
            <v>DOORS</v>
          </cell>
          <cell r="J359"/>
          <cell r="K359" t="str">
            <v>2</v>
          </cell>
          <cell r="L359" t="str">
            <v>2</v>
          </cell>
        </row>
        <row r="360">
          <cell r="A360" t="str">
            <v>52032388</v>
          </cell>
          <cell r="B360">
            <v>1548</v>
          </cell>
          <cell r="C360">
            <v>52032388</v>
          </cell>
          <cell r="D360" t="str">
            <v>MAÇANETA EXT.C/FURO</v>
          </cell>
          <cell r="E360">
            <v>0</v>
          </cell>
          <cell r="F360">
            <v>324</v>
          </cell>
          <cell r="G360" t="str">
            <v>CEV</v>
          </cell>
          <cell r="H360" t="str">
            <v>00002004</v>
          </cell>
          <cell r="I360" t="str">
            <v>DOORS</v>
          </cell>
          <cell r="J360"/>
          <cell r="K360" t="str">
            <v>2</v>
          </cell>
          <cell r="L360" t="str">
            <v>2</v>
          </cell>
        </row>
        <row r="361">
          <cell r="A361" t="str">
            <v>52032629TP053D-M2</v>
          </cell>
          <cell r="B361">
            <v>4</v>
          </cell>
          <cell r="C361">
            <v>52032629</v>
          </cell>
          <cell r="D361" t="str">
            <v>PARAFUSO DO BANCO</v>
          </cell>
          <cell r="E361" t="str">
            <v>TP053D-M2</v>
          </cell>
          <cell r="F361">
            <v>300</v>
          </cell>
          <cell r="G361" t="str">
            <v>CEV</v>
          </cell>
          <cell r="H361" t="str">
            <v>00002001</v>
          </cell>
          <cell r="I361" t="str">
            <v>TRIM 3</v>
          </cell>
          <cell r="J361" t="str">
            <v>M2</v>
          </cell>
          <cell r="K361">
            <v>4</v>
          </cell>
          <cell r="L361">
            <v>3.0394202898550722</v>
          </cell>
        </row>
        <row r="362">
          <cell r="A362" t="str">
            <v>52032801TP042D-M2</v>
          </cell>
          <cell r="B362">
            <v>256</v>
          </cell>
          <cell r="C362">
            <v>52032801</v>
          </cell>
          <cell r="D362" t="str">
            <v>CABO CJ BAT</v>
          </cell>
          <cell r="E362" t="str">
            <v>TP042D-M2</v>
          </cell>
          <cell r="F362">
            <v>40</v>
          </cell>
          <cell r="G362" t="str">
            <v>CEV</v>
          </cell>
          <cell r="H362" t="str">
            <v>00002004</v>
          </cell>
          <cell r="I362" t="str">
            <v>TRIM 3</v>
          </cell>
          <cell r="J362" t="str">
            <v>M2</v>
          </cell>
          <cell r="K362" t="str">
            <v>2</v>
          </cell>
          <cell r="L362" t="str">
            <v>2</v>
          </cell>
        </row>
        <row r="363">
          <cell r="A363" t="str">
            <v>52033366TP015E-M3</v>
          </cell>
          <cell r="B363">
            <v>373</v>
          </cell>
          <cell r="C363">
            <v>52033366</v>
          </cell>
          <cell r="D363" t="str">
            <v>SHIELD-FRT S</v>
          </cell>
          <cell r="E363" t="str">
            <v>TP015E-M3</v>
          </cell>
          <cell r="F363">
            <v>350</v>
          </cell>
          <cell r="G363" t="str">
            <v>CEV</v>
          </cell>
          <cell r="H363" t="str">
            <v>00002001</v>
          </cell>
          <cell r="I363" t="str">
            <v>TRIM 1</v>
          </cell>
          <cell r="J363" t="str">
            <v>M3</v>
          </cell>
          <cell r="K363" t="str">
            <v>2</v>
          </cell>
          <cell r="L363" t="str">
            <v>2</v>
          </cell>
        </row>
        <row r="364">
          <cell r="A364" t="str">
            <v>52033366DO001E-M5</v>
          </cell>
          <cell r="B364">
            <v>1396</v>
          </cell>
          <cell r="C364">
            <v>52033366</v>
          </cell>
          <cell r="D364" t="str">
            <v>TRAVA CILINDRO</v>
          </cell>
          <cell r="E364" t="str">
            <v>DO001E-M5</v>
          </cell>
          <cell r="F364">
            <v>350</v>
          </cell>
          <cell r="G364" t="str">
            <v>CEV</v>
          </cell>
          <cell r="H364" t="str">
            <v>00002002</v>
          </cell>
          <cell r="I364" t="str">
            <v>DOORS</v>
          </cell>
          <cell r="J364" t="str">
            <v>M5</v>
          </cell>
          <cell r="K364" t="str">
            <v>2</v>
          </cell>
          <cell r="L364" t="str">
            <v>2</v>
          </cell>
        </row>
        <row r="365">
          <cell r="A365" t="str">
            <v>52033366DO003D-M4</v>
          </cell>
          <cell r="B365">
            <v>1397</v>
          </cell>
          <cell r="C365">
            <v>52033366</v>
          </cell>
          <cell r="D365" t="str">
            <v>TRAVA CILINDRO</v>
          </cell>
          <cell r="E365" t="str">
            <v>DO003D-M4</v>
          </cell>
          <cell r="F365">
            <v>350</v>
          </cell>
          <cell r="G365" t="str">
            <v>CEV</v>
          </cell>
          <cell r="H365" t="str">
            <v>00002002</v>
          </cell>
          <cell r="I365" t="str">
            <v>DOORS</v>
          </cell>
          <cell r="J365" t="str">
            <v>M4</v>
          </cell>
          <cell r="K365" t="str">
            <v>2</v>
          </cell>
          <cell r="L365" t="str">
            <v>2</v>
          </cell>
        </row>
        <row r="366">
          <cell r="A366" t="str">
            <v>52033366DO020E-M4</v>
          </cell>
          <cell r="B366">
            <v>1479</v>
          </cell>
          <cell r="C366">
            <v>52033366</v>
          </cell>
          <cell r="D366" t="str">
            <v>TRAVA CILINDRO</v>
          </cell>
          <cell r="E366" t="str">
            <v>DO020E-M4</v>
          </cell>
          <cell r="F366">
            <v>350</v>
          </cell>
          <cell r="G366" t="str">
            <v>CEV</v>
          </cell>
          <cell r="H366" t="str">
            <v>00002002</v>
          </cell>
          <cell r="I366" t="str">
            <v>DOORS</v>
          </cell>
          <cell r="J366" t="str">
            <v>M4</v>
          </cell>
          <cell r="K366" t="str">
            <v>2</v>
          </cell>
          <cell r="L366" t="str">
            <v>2</v>
          </cell>
        </row>
        <row r="367">
          <cell r="A367" t="str">
            <v>52033366DO020D-M4</v>
          </cell>
          <cell r="B367">
            <v>1504</v>
          </cell>
          <cell r="C367">
            <v>52033366</v>
          </cell>
          <cell r="D367" t="str">
            <v>TRAVA CILINDRO</v>
          </cell>
          <cell r="E367" t="str">
            <v>DO020D-M4</v>
          </cell>
          <cell r="F367">
            <v>350</v>
          </cell>
          <cell r="G367" t="str">
            <v>CEV</v>
          </cell>
          <cell r="H367" t="str">
            <v>00002002</v>
          </cell>
          <cell r="I367" t="str">
            <v>DOORS</v>
          </cell>
          <cell r="J367" t="str">
            <v>M4</v>
          </cell>
          <cell r="K367" t="str">
            <v>2</v>
          </cell>
          <cell r="L367" t="str">
            <v>2</v>
          </cell>
        </row>
        <row r="368">
          <cell r="A368" t="str">
            <v>52033366</v>
          </cell>
          <cell r="B368">
            <v>1512</v>
          </cell>
          <cell r="C368">
            <v>52033366</v>
          </cell>
          <cell r="D368" t="str">
            <v>TRAVA CILINDRO</v>
          </cell>
          <cell r="E368">
            <v>0</v>
          </cell>
          <cell r="F368">
            <v>350</v>
          </cell>
          <cell r="G368" t="str">
            <v>CEV</v>
          </cell>
          <cell r="H368" t="str">
            <v>00002004</v>
          </cell>
          <cell r="I368" t="str">
            <v>DOORS</v>
          </cell>
          <cell r="J368"/>
          <cell r="K368" t="str">
            <v>2</v>
          </cell>
          <cell r="L368" t="str">
            <v>2</v>
          </cell>
        </row>
        <row r="369">
          <cell r="A369" t="str">
            <v>94579619LF004D-M1</v>
          </cell>
          <cell r="B369">
            <v>374</v>
          </cell>
          <cell r="C369" t="str">
            <v>94579619</v>
          </cell>
          <cell r="D369" t="str">
            <v>CINZEIRO ONIX EXPORTAÇÃO</v>
          </cell>
          <cell r="E369" t="str">
            <v>LF004D-M1</v>
          </cell>
          <cell r="F369">
            <v>24</v>
          </cell>
          <cell r="G369" t="str">
            <v>CEV</v>
          </cell>
          <cell r="H369" t="str">
            <v>0CXPAPEL</v>
          </cell>
          <cell r="I369" t="str">
            <v>L. FINAL</v>
          </cell>
          <cell r="J369" t="str">
            <v>M1</v>
          </cell>
          <cell r="K369" t="str">
            <v>3</v>
          </cell>
          <cell r="L369">
            <v>9.4981884057970998</v>
          </cell>
        </row>
        <row r="370">
          <cell r="A370" t="str">
            <v>52034306</v>
          </cell>
          <cell r="B370">
            <v>1339</v>
          </cell>
          <cell r="C370">
            <v>52034306</v>
          </cell>
          <cell r="D370" t="str">
            <v>CHICOTE ELÉTRICO LE</v>
          </cell>
          <cell r="E370">
            <v>0</v>
          </cell>
          <cell r="F370">
            <v>70</v>
          </cell>
          <cell r="G370" t="str">
            <v>CEV</v>
          </cell>
          <cell r="H370" t="str">
            <v>00002004</v>
          </cell>
          <cell r="I370" t="str">
            <v>DOORS</v>
          </cell>
          <cell r="J370"/>
          <cell r="K370" t="str">
            <v>2</v>
          </cell>
          <cell r="L370" t="str">
            <v>2</v>
          </cell>
        </row>
        <row r="371">
          <cell r="A371" t="str">
            <v>52034307DO004D-M4</v>
          </cell>
          <cell r="B371">
            <v>1340</v>
          </cell>
          <cell r="C371">
            <v>52034307</v>
          </cell>
          <cell r="D371" t="str">
            <v>CHICOTE ELÉTRICO LD</v>
          </cell>
          <cell r="E371" t="str">
            <v>DO004D-M4</v>
          </cell>
          <cell r="F371">
            <v>70</v>
          </cell>
          <cell r="G371" t="str">
            <v>CEV</v>
          </cell>
          <cell r="H371" t="str">
            <v>00002004</v>
          </cell>
          <cell r="I371" t="str">
            <v>DOORS</v>
          </cell>
          <cell r="J371" t="str">
            <v>M4</v>
          </cell>
          <cell r="K371" t="str">
            <v>2</v>
          </cell>
          <cell r="L371" t="str">
            <v>2</v>
          </cell>
        </row>
        <row r="372">
          <cell r="A372" t="str">
            <v>52034351SPS-GA-M3</v>
          </cell>
          <cell r="B372">
            <v>376</v>
          </cell>
          <cell r="C372">
            <v>52034351</v>
          </cell>
          <cell r="D372" t="str">
            <v>MODULO CONF</v>
          </cell>
          <cell r="E372" t="str">
            <v>SPS-GA-M3</v>
          </cell>
          <cell r="F372">
            <v>40</v>
          </cell>
          <cell r="G372" t="str">
            <v>CEV</v>
          </cell>
          <cell r="H372" t="str">
            <v>0CXPAPEL</v>
          </cell>
          <cell r="I372" t="str">
            <v>SPS</v>
          </cell>
          <cell r="J372" t="str">
            <v>M3</v>
          </cell>
          <cell r="K372">
            <v>3</v>
          </cell>
          <cell r="L372" t="str">
            <v>2</v>
          </cell>
        </row>
        <row r="373">
          <cell r="A373" t="str">
            <v>52034575</v>
          </cell>
          <cell r="B373">
            <v>377</v>
          </cell>
          <cell r="C373">
            <v>52034575</v>
          </cell>
          <cell r="D373" t="str">
            <v>COBERTURA DO EXTINTOR</v>
          </cell>
          <cell r="E373">
            <v>0</v>
          </cell>
          <cell r="F373">
            <v>50</v>
          </cell>
          <cell r="G373" t="str">
            <v>CEV</v>
          </cell>
          <cell r="H373" t="str">
            <v>00002004</v>
          </cell>
          <cell r="I373" t="str">
            <v>TRIM 3</v>
          </cell>
          <cell r="J373"/>
          <cell r="K373">
            <v>4</v>
          </cell>
          <cell r="L373" t="str">
            <v>2</v>
          </cell>
        </row>
        <row r="374">
          <cell r="A374" t="str">
            <v>52034711TP055E-M3</v>
          </cell>
          <cell r="B374">
            <v>170</v>
          </cell>
          <cell r="C374">
            <v>52034711</v>
          </cell>
          <cell r="D374" t="str">
            <v>ARRUELA SUSPENSÃO DIANT</v>
          </cell>
          <cell r="E374" t="str">
            <v>TP055E-M3</v>
          </cell>
          <cell r="F374">
            <v>54</v>
          </cell>
          <cell r="G374" t="str">
            <v>CEV</v>
          </cell>
          <cell r="H374" t="str">
            <v>00002002</v>
          </cell>
          <cell r="I374" t="str">
            <v>TRIM 3</v>
          </cell>
          <cell r="J374" t="str">
            <v>M3</v>
          </cell>
          <cell r="K374">
            <v>4</v>
          </cell>
          <cell r="L374">
            <v>4.2214170692431559</v>
          </cell>
        </row>
        <row r="375">
          <cell r="A375" t="str">
            <v>52034711TP055D-M2</v>
          </cell>
          <cell r="B375">
            <v>378</v>
          </cell>
          <cell r="C375">
            <v>52034711</v>
          </cell>
          <cell r="D375" t="str">
            <v>ARRUELA SUSPENSÃO DIANT</v>
          </cell>
          <cell r="E375" t="str">
            <v>TP055D-M2</v>
          </cell>
          <cell r="F375">
            <v>54</v>
          </cell>
          <cell r="G375" t="str">
            <v>CEV</v>
          </cell>
          <cell r="H375" t="str">
            <v>00002002</v>
          </cell>
          <cell r="I375" t="str">
            <v>TRIM 3</v>
          </cell>
          <cell r="J375" t="str">
            <v>M2</v>
          </cell>
          <cell r="K375">
            <v>4</v>
          </cell>
          <cell r="L375">
            <v>2.7103059581320448</v>
          </cell>
        </row>
        <row r="376">
          <cell r="A376" t="str">
            <v>52036416TP006E-M3</v>
          </cell>
          <cell r="B376">
            <v>379</v>
          </cell>
          <cell r="C376">
            <v>52036416</v>
          </cell>
          <cell r="D376" t="str">
            <v>BASE ASM-RDO</v>
          </cell>
          <cell r="E376" t="str">
            <v>TP006E-M3</v>
          </cell>
          <cell r="F376">
            <v>100</v>
          </cell>
          <cell r="G376" t="str">
            <v>CEV</v>
          </cell>
          <cell r="H376" t="str">
            <v>00002004</v>
          </cell>
          <cell r="I376" t="str">
            <v>TRIM 1</v>
          </cell>
          <cell r="J376" t="str">
            <v>M3</v>
          </cell>
          <cell r="K376">
            <v>2</v>
          </cell>
          <cell r="L376">
            <v>2.2795652173913039</v>
          </cell>
        </row>
        <row r="377">
          <cell r="A377" t="str">
            <v>5203642619106E-M3</v>
          </cell>
          <cell r="B377">
            <v>206</v>
          </cell>
          <cell r="C377">
            <v>52036426</v>
          </cell>
          <cell r="D377" t="str">
            <v xml:space="preserve"> BASE ASM-RDO</v>
          </cell>
          <cell r="E377" t="str">
            <v>19106E-M3</v>
          </cell>
          <cell r="F377">
            <v>70</v>
          </cell>
          <cell r="G377" t="str">
            <v>CEV</v>
          </cell>
          <cell r="H377" t="str">
            <v>0CXPAPEL</v>
          </cell>
          <cell r="I377" t="str">
            <v>TRIM 1</v>
          </cell>
          <cell r="J377" t="str">
            <v>M3</v>
          </cell>
          <cell r="K377">
            <v>2</v>
          </cell>
          <cell r="L377" t="str">
            <v>2</v>
          </cell>
        </row>
        <row r="378">
          <cell r="A378" t="str">
            <v>52037592LF004D-M1</v>
          </cell>
          <cell r="B378">
            <v>382</v>
          </cell>
          <cell r="C378" t="str">
            <v>52037592</v>
          </cell>
          <cell r="D378" t="str">
            <v>INSERTO CONSOLE - OCULOS</v>
          </cell>
          <cell r="E378" t="str">
            <v>LF004D-M1</v>
          </cell>
          <cell r="F378">
            <v>210</v>
          </cell>
          <cell r="G378" t="str">
            <v>PEL</v>
          </cell>
          <cell r="H378" t="str">
            <v>00002004</v>
          </cell>
          <cell r="I378" t="str">
            <v>L. FINAL</v>
          </cell>
          <cell r="J378" t="str">
            <v>M1</v>
          </cell>
          <cell r="K378" t="str">
            <v>2</v>
          </cell>
          <cell r="L378" t="str">
            <v>2</v>
          </cell>
        </row>
        <row r="379">
          <cell r="A379" t="str">
            <v>52037793BUMP3E-M1</v>
          </cell>
          <cell r="B379">
            <v>2</v>
          </cell>
          <cell r="C379">
            <v>52037793</v>
          </cell>
          <cell r="D379" t="str">
            <v>SOMBRANCELHA CROMADA L/D</v>
          </cell>
          <cell r="E379" t="str">
            <v>BUMP3E-M1</v>
          </cell>
          <cell r="F379">
            <v>90</v>
          </cell>
          <cell r="G379" t="str">
            <v>CEV</v>
          </cell>
          <cell r="H379" t="str">
            <v>00002004</v>
          </cell>
          <cell r="I379" t="str">
            <v>BUMPER</v>
          </cell>
          <cell r="J379" t="str">
            <v>M1</v>
          </cell>
          <cell r="K379">
            <v>2</v>
          </cell>
          <cell r="L379" t="str">
            <v>2</v>
          </cell>
        </row>
        <row r="380">
          <cell r="A380" t="str">
            <v>52037793BUMP2D-M1</v>
          </cell>
          <cell r="B380">
            <v>72</v>
          </cell>
          <cell r="C380">
            <v>52037793</v>
          </cell>
          <cell r="D380" t="str">
            <v>SOMBRANCELHA CROMADA L/D</v>
          </cell>
          <cell r="E380" t="str">
            <v>BUMP2D-M1</v>
          </cell>
          <cell r="F380">
            <v>90</v>
          </cell>
          <cell r="G380" t="str">
            <v>CEV</v>
          </cell>
          <cell r="H380" t="str">
            <v>00002004</v>
          </cell>
          <cell r="I380" t="str">
            <v>BUMPER</v>
          </cell>
          <cell r="J380" t="str">
            <v>M1</v>
          </cell>
          <cell r="K380">
            <v>3</v>
          </cell>
          <cell r="L380">
            <v>2.5328502415458933</v>
          </cell>
        </row>
        <row r="381">
          <cell r="A381" t="str">
            <v>52037795BUMP03-M1</v>
          </cell>
          <cell r="B381">
            <v>70</v>
          </cell>
          <cell r="C381">
            <v>52037795</v>
          </cell>
          <cell r="D381" t="str">
            <v>SOMBRANCELHA CROMADA L/E</v>
          </cell>
          <cell r="E381" t="str">
            <v>BUMP03-M1</v>
          </cell>
          <cell r="F381">
            <v>90</v>
          </cell>
          <cell r="G381" t="str">
            <v>CEV</v>
          </cell>
          <cell r="H381" t="str">
            <v>00002004</v>
          </cell>
          <cell r="I381" t="str">
            <v>BUMPER</v>
          </cell>
          <cell r="J381" t="str">
            <v>M1</v>
          </cell>
          <cell r="K381">
            <v>2</v>
          </cell>
          <cell r="L381" t="str">
            <v>2</v>
          </cell>
        </row>
        <row r="382">
          <cell r="A382" t="str">
            <v>52037795BUMP2D-M1</v>
          </cell>
          <cell r="B382">
            <v>1110</v>
          </cell>
          <cell r="C382">
            <v>52037795</v>
          </cell>
          <cell r="D382" t="str">
            <v>SOMBRANCELHA CROMADA L/E</v>
          </cell>
          <cell r="E382" t="str">
            <v>BUMP2D-M1</v>
          </cell>
          <cell r="F382">
            <v>90</v>
          </cell>
          <cell r="G382" t="str">
            <v>CEV</v>
          </cell>
          <cell r="H382" t="str">
            <v>00002004</v>
          </cell>
          <cell r="I382" t="str">
            <v>BUMPER</v>
          </cell>
          <cell r="J382" t="str">
            <v>M1</v>
          </cell>
          <cell r="K382">
            <v>2</v>
          </cell>
          <cell r="L382" t="str">
            <v>2</v>
          </cell>
        </row>
        <row r="383">
          <cell r="A383" t="str">
            <v>52038401TP017D-M3</v>
          </cell>
          <cell r="B383">
            <v>383</v>
          </cell>
          <cell r="C383">
            <v>52038401</v>
          </cell>
          <cell r="D383" t="str">
            <v>ATUADOR FECH TPA TRAS</v>
          </cell>
          <cell r="E383" t="str">
            <v>TP017D-M3</v>
          </cell>
          <cell r="F383">
            <v>54</v>
          </cell>
          <cell r="G383" t="str">
            <v>CEV</v>
          </cell>
          <cell r="H383" t="str">
            <v>00002002</v>
          </cell>
          <cell r="I383" t="str">
            <v>TRIM 2</v>
          </cell>
          <cell r="J383" t="str">
            <v>M3</v>
          </cell>
          <cell r="K383">
            <v>4</v>
          </cell>
          <cell r="L383">
            <v>2.7103059581320448</v>
          </cell>
        </row>
        <row r="384">
          <cell r="A384" t="str">
            <v>52038406TP018E-M3</v>
          </cell>
          <cell r="B384">
            <v>384</v>
          </cell>
          <cell r="C384">
            <v>52038406</v>
          </cell>
          <cell r="D384" t="str">
            <v>BUCHA DO ATUADOR</v>
          </cell>
          <cell r="E384" t="str">
            <v>TP018E-M3</v>
          </cell>
          <cell r="F384">
            <v>1620</v>
          </cell>
          <cell r="G384" t="str">
            <v>CEV</v>
          </cell>
          <cell r="H384" t="str">
            <v>0CXPAPEL</v>
          </cell>
          <cell r="I384" t="str">
            <v>TRIM 2</v>
          </cell>
          <cell r="J384" t="str">
            <v>M3</v>
          </cell>
          <cell r="K384">
            <v>2</v>
          </cell>
          <cell r="L384" t="str">
            <v>2</v>
          </cell>
        </row>
        <row r="385">
          <cell r="A385" t="str">
            <v>52038406TP017D-M3</v>
          </cell>
          <cell r="B385">
            <v>1187</v>
          </cell>
          <cell r="C385">
            <v>52038406</v>
          </cell>
          <cell r="D385" t="str">
            <v>BUCHA DO ATUADOR</v>
          </cell>
          <cell r="E385" t="str">
            <v>TP017D-M3</v>
          </cell>
          <cell r="F385">
            <v>1620</v>
          </cell>
          <cell r="G385" t="str">
            <v>CEV</v>
          </cell>
          <cell r="H385" t="str">
            <v>00002001</v>
          </cell>
          <cell r="I385" t="str">
            <v>TRIM 2</v>
          </cell>
          <cell r="J385" t="str">
            <v>M3</v>
          </cell>
          <cell r="K385">
            <v>2</v>
          </cell>
          <cell r="L385" t="str">
            <v>2</v>
          </cell>
        </row>
        <row r="386">
          <cell r="A386" t="str">
            <v>52039026</v>
          </cell>
          <cell r="B386">
            <v>1627</v>
          </cell>
          <cell r="C386">
            <v>52039026</v>
          </cell>
          <cell r="D386" t="str">
            <v>MECANISMO ELETRICO TE</v>
          </cell>
          <cell r="E386">
            <v>0</v>
          </cell>
          <cell r="F386">
            <v>12</v>
          </cell>
          <cell r="G386" t="str">
            <v>CEV</v>
          </cell>
          <cell r="H386" t="str">
            <v>0CXPAPEL</v>
          </cell>
          <cell r="I386" t="str">
            <v>DOORS</v>
          </cell>
          <cell r="J386"/>
          <cell r="K386" t="str">
            <v>2</v>
          </cell>
          <cell r="L386" t="str">
            <v>2</v>
          </cell>
        </row>
        <row r="387">
          <cell r="A387" t="str">
            <v>52039163TP006D-M3</v>
          </cell>
          <cell r="B387">
            <v>385</v>
          </cell>
          <cell r="C387">
            <v>52039163</v>
          </cell>
          <cell r="D387" t="str">
            <v>BUMPER-R/CMPT</v>
          </cell>
          <cell r="E387" t="str">
            <v>TP004E-M3</v>
          </cell>
          <cell r="F387">
            <v>50</v>
          </cell>
          <cell r="G387" t="str">
            <v>CEV</v>
          </cell>
          <cell r="H387" t="str">
            <v>00002002</v>
          </cell>
          <cell r="I387" t="str">
            <v xml:space="preserve">TRIM 1 </v>
          </cell>
          <cell r="J387" t="str">
            <v>M3</v>
          </cell>
          <cell r="K387" t="str">
            <v>4</v>
          </cell>
          <cell r="L387">
            <v>3.2639999999999998</v>
          </cell>
        </row>
        <row r="388">
          <cell r="A388" t="str">
            <v>52040721MINOMI-M3</v>
          </cell>
          <cell r="B388">
            <v>1070</v>
          </cell>
          <cell r="C388">
            <v>52040721</v>
          </cell>
          <cell r="D388" t="str">
            <v>KIT CILINDRO CHAVE AUT.</v>
          </cell>
          <cell r="E388" t="str">
            <v>MINOMI-M3</v>
          </cell>
          <cell r="F388">
            <v>40</v>
          </cell>
          <cell r="G388" t="str">
            <v>CEV</v>
          </cell>
          <cell r="H388" t="str">
            <v>00002002</v>
          </cell>
          <cell r="I388" t="str">
            <v>MINOMI</v>
          </cell>
          <cell r="J388" t="str">
            <v>M3</v>
          </cell>
          <cell r="K388" t="str">
            <v>PENDANT</v>
          </cell>
          <cell r="L388" t="str">
            <v>2</v>
          </cell>
        </row>
        <row r="389">
          <cell r="A389" t="str">
            <v>52041603SPS-GA-M3</v>
          </cell>
          <cell r="B389">
            <v>1079</v>
          </cell>
          <cell r="C389">
            <v>52041603</v>
          </cell>
          <cell r="D389" t="str">
            <v>PORT. BLUE GRAY</v>
          </cell>
          <cell r="E389" t="str">
            <v>SPS-GA-M3</v>
          </cell>
          <cell r="F389">
            <v>20</v>
          </cell>
          <cell r="G389" t="str">
            <v>CEV</v>
          </cell>
          <cell r="H389" t="str">
            <v>00002004</v>
          </cell>
          <cell r="I389" t="str">
            <v>SPS</v>
          </cell>
          <cell r="J389" t="str">
            <v>M3</v>
          </cell>
          <cell r="K389" t="str">
            <v>2</v>
          </cell>
          <cell r="L389" t="str">
            <v>2</v>
          </cell>
        </row>
        <row r="390">
          <cell r="A390" t="str">
            <v>52042573TP004E-M3</v>
          </cell>
          <cell r="B390">
            <v>386</v>
          </cell>
          <cell r="C390">
            <v>52042573</v>
          </cell>
          <cell r="D390" t="str">
            <v>SUPORTE CJ-AMT/GAS T/ELEVTR</v>
          </cell>
          <cell r="E390" t="str">
            <v>TP004E-M3</v>
          </cell>
          <cell r="F390">
            <v>100</v>
          </cell>
          <cell r="G390" t="str">
            <v>EST</v>
          </cell>
          <cell r="H390" t="str">
            <v>00002001</v>
          </cell>
          <cell r="I390" t="str">
            <v>TRIM 1</v>
          </cell>
          <cell r="J390" t="str">
            <v>M3</v>
          </cell>
          <cell r="K390" t="str">
            <v>3</v>
          </cell>
          <cell r="L390" t="str">
            <v>2</v>
          </cell>
        </row>
        <row r="391">
          <cell r="A391" t="str">
            <v>52042574TP004E-M3</v>
          </cell>
          <cell r="B391">
            <v>387</v>
          </cell>
          <cell r="C391">
            <v>52042574</v>
          </cell>
          <cell r="D391" t="str">
            <v>SUPORTE CJ-AMT/GAS T/ELEVTR</v>
          </cell>
          <cell r="E391" t="str">
            <v>TP004E-M3</v>
          </cell>
          <cell r="F391">
            <v>100</v>
          </cell>
          <cell r="G391" t="str">
            <v>CEV</v>
          </cell>
          <cell r="H391" t="str">
            <v>00002001</v>
          </cell>
          <cell r="I391" t="str">
            <v>TRIM 1</v>
          </cell>
          <cell r="J391" t="str">
            <v>M3</v>
          </cell>
          <cell r="K391" t="str">
            <v>3</v>
          </cell>
          <cell r="L391" t="str">
            <v>2</v>
          </cell>
        </row>
        <row r="392">
          <cell r="A392" t="str">
            <v>52093182SPSD1E-M5</v>
          </cell>
          <cell r="B392">
            <v>1283</v>
          </cell>
          <cell r="C392" t="str">
            <v>52093182</v>
          </cell>
          <cell r="D392" t="str">
            <v>CAPA DO PUXADOR  LE</v>
          </cell>
          <cell r="E392" t="str">
            <v>SPSD1E-M5</v>
          </cell>
          <cell r="F392">
            <v>42</v>
          </cell>
          <cell r="G392" t="str">
            <v>PEL</v>
          </cell>
          <cell r="H392" t="str">
            <v>00002004</v>
          </cell>
          <cell r="I392" t="str">
            <v>DOORS</v>
          </cell>
          <cell r="J392" t="str">
            <v>M5</v>
          </cell>
          <cell r="K392" t="str">
            <v>6</v>
          </cell>
          <cell r="L392" t="str">
            <v>2</v>
          </cell>
        </row>
        <row r="393">
          <cell r="A393" t="str">
            <v>52093183SPSD1D-M5</v>
          </cell>
          <cell r="B393">
            <v>1270</v>
          </cell>
          <cell r="C393" t="str">
            <v>52093183</v>
          </cell>
          <cell r="D393" t="str">
            <v>CAPA DO PUXADOR DO PAINEL LD</v>
          </cell>
          <cell r="E393" t="str">
            <v>SPSD1D-M5</v>
          </cell>
          <cell r="F393">
            <v>42</v>
          </cell>
          <cell r="G393" t="str">
            <v>PEL</v>
          </cell>
          <cell r="H393" t="str">
            <v>00002004</v>
          </cell>
          <cell r="I393" t="str">
            <v>DOORS</v>
          </cell>
          <cell r="J393" t="str">
            <v>M5</v>
          </cell>
          <cell r="K393" t="str">
            <v>6</v>
          </cell>
          <cell r="L393" t="str">
            <v>2</v>
          </cell>
        </row>
        <row r="394">
          <cell r="A394" t="str">
            <v>52017146MB001D-M1</v>
          </cell>
          <cell r="B394">
            <v>1505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/>
          <cell r="K394">
            <v>0</v>
          </cell>
          <cell r="L394" t="str">
            <v>2</v>
          </cell>
        </row>
        <row r="395">
          <cell r="A395" t="str">
            <v>52095755</v>
          </cell>
          <cell r="B395">
            <v>1258</v>
          </cell>
          <cell r="C395" t="str">
            <v>52095755</v>
          </cell>
          <cell r="D395" t="str">
            <v>DELTA MANUAL ONIX L/E</v>
          </cell>
          <cell r="E395">
            <v>0</v>
          </cell>
          <cell r="F395">
            <v>30</v>
          </cell>
          <cell r="G395" t="str">
            <v>PEL</v>
          </cell>
          <cell r="H395" t="str">
            <v>00002004</v>
          </cell>
          <cell r="I395" t="str">
            <v>DOORS</v>
          </cell>
          <cell r="J395"/>
          <cell r="K395" t="str">
            <v>5</v>
          </cell>
          <cell r="L395" t="str">
            <v>2</v>
          </cell>
        </row>
        <row r="396">
          <cell r="A396" t="str">
            <v>94631089TP018E-M3</v>
          </cell>
          <cell r="B396">
            <v>1259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/>
          <cell r="K396">
            <v>0</v>
          </cell>
          <cell r="L396" t="str">
            <v>2</v>
          </cell>
        </row>
        <row r="397">
          <cell r="A397" t="str">
            <v>52044395DO015D-M4</v>
          </cell>
          <cell r="B397">
            <v>1260</v>
          </cell>
          <cell r="C397">
            <v>52044395</v>
          </cell>
          <cell r="D397" t="str">
            <v>SHARK FIN ELÉTRICO LE</v>
          </cell>
          <cell r="E397" t="str">
            <v>DO015D-M4</v>
          </cell>
          <cell r="F397">
            <v>30</v>
          </cell>
          <cell r="G397" t="str">
            <v>PEL</v>
          </cell>
          <cell r="H397" t="str">
            <v>00002004</v>
          </cell>
          <cell r="I397" t="str">
            <v>DOORS</v>
          </cell>
          <cell r="J397" t="str">
            <v>M4</v>
          </cell>
          <cell r="K397" t="str">
            <v>2</v>
          </cell>
          <cell r="L397" t="str">
            <v>2</v>
          </cell>
        </row>
        <row r="398">
          <cell r="A398" t="str">
            <v>52095757</v>
          </cell>
          <cell r="B398">
            <v>1471</v>
          </cell>
          <cell r="C398" t="str">
            <v>52095757</v>
          </cell>
          <cell r="D398" t="str">
            <v>SHARK FIN ELÉTRICO L/E</v>
          </cell>
          <cell r="E398">
            <v>0</v>
          </cell>
          <cell r="F398">
            <v>30</v>
          </cell>
          <cell r="G398" t="str">
            <v>PEL</v>
          </cell>
          <cell r="H398" t="str">
            <v>00002004</v>
          </cell>
          <cell r="I398" t="str">
            <v>DOORS</v>
          </cell>
          <cell r="J398"/>
          <cell r="K398" t="str">
            <v>5</v>
          </cell>
          <cell r="L398" t="str">
            <v>2</v>
          </cell>
        </row>
        <row r="399">
          <cell r="A399" t="str">
            <v>52095758DO018D-M4</v>
          </cell>
          <cell r="B399">
            <v>1245</v>
          </cell>
          <cell r="C399" t="str">
            <v>52095758</v>
          </cell>
          <cell r="D399" t="str">
            <v>SHARK FIN ELÉTRICO L/D</v>
          </cell>
          <cell r="E399" t="str">
            <v>DO018D-M4</v>
          </cell>
          <cell r="F399">
            <v>30</v>
          </cell>
          <cell r="G399" t="str">
            <v>PEL</v>
          </cell>
          <cell r="H399" t="str">
            <v>00002004</v>
          </cell>
          <cell r="I399" t="str">
            <v>DOORS</v>
          </cell>
          <cell r="J399" t="str">
            <v>M4</v>
          </cell>
          <cell r="K399" t="str">
            <v>5</v>
          </cell>
          <cell r="L399" t="str">
            <v>2</v>
          </cell>
        </row>
        <row r="400">
          <cell r="A400" t="str">
            <v>5204445819137D-M2</v>
          </cell>
          <cell r="B400">
            <v>1052</v>
          </cell>
          <cell r="C400">
            <v>52044458</v>
          </cell>
          <cell r="D400" t="str">
            <v>SUPORTE VALVULA</v>
          </cell>
          <cell r="E400" t="str">
            <v>19137D-M2</v>
          </cell>
          <cell r="F400">
            <v>25</v>
          </cell>
          <cell r="G400" t="str">
            <v>CEV</v>
          </cell>
          <cell r="H400" t="str">
            <v>0CXPAPEL</v>
          </cell>
          <cell r="I400" t="str">
            <v>TRIM 2</v>
          </cell>
          <cell r="J400" t="str">
            <v>M2</v>
          </cell>
          <cell r="K400" t="str">
            <v>4</v>
          </cell>
          <cell r="L400" t="str">
            <v>2</v>
          </cell>
        </row>
        <row r="401">
          <cell r="A401" t="str">
            <v>52044601MB006D-M1</v>
          </cell>
          <cell r="B401">
            <v>1194</v>
          </cell>
          <cell r="C401">
            <v>52044601</v>
          </cell>
          <cell r="D401" t="str">
            <v>GRAVATA PRISMA</v>
          </cell>
          <cell r="E401" t="str">
            <v>MB006D-M1</v>
          </cell>
          <cell r="F401">
            <v>80</v>
          </cell>
          <cell r="G401" t="str">
            <v>CEV</v>
          </cell>
          <cell r="H401" t="str">
            <v>0CXPAPEL</v>
          </cell>
          <cell r="I401" t="str">
            <v>MEC. BAIXA</v>
          </cell>
          <cell r="J401" t="str">
            <v>M1</v>
          </cell>
          <cell r="K401" t="str">
            <v>2</v>
          </cell>
          <cell r="L401" t="str">
            <v>2</v>
          </cell>
        </row>
        <row r="402">
          <cell r="A402" t="str">
            <v>94747899MB001D-M1</v>
          </cell>
          <cell r="B402">
            <v>1415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2</v>
          </cell>
        </row>
        <row r="403">
          <cell r="A403" t="str">
            <v>52045785</v>
          </cell>
          <cell r="B403">
            <v>1416</v>
          </cell>
          <cell r="C403">
            <v>52045785</v>
          </cell>
          <cell r="D403" t="str">
            <v>MACAN EXT TRAS LE TEXT SEM FURO</v>
          </cell>
          <cell r="E403">
            <v>0</v>
          </cell>
          <cell r="F403">
            <v>54</v>
          </cell>
          <cell r="G403" t="str">
            <v>CEV</v>
          </cell>
          <cell r="H403" t="str">
            <v>00002004</v>
          </cell>
          <cell r="I403" t="str">
            <v>DOORS</v>
          </cell>
          <cell r="J403"/>
          <cell r="K403" t="str">
            <v>5</v>
          </cell>
          <cell r="L403" t="str">
            <v>2</v>
          </cell>
        </row>
        <row r="404">
          <cell r="A404"/>
          <cell r="B404">
            <v>1458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A405" t="str">
            <v>52045792</v>
          </cell>
          <cell r="B405">
            <v>1418</v>
          </cell>
          <cell r="C405">
            <v>52045792</v>
          </cell>
          <cell r="D405" t="str">
            <v>MAÇANETA EXT. PRATA  TD S/FURO</v>
          </cell>
          <cell r="E405">
            <v>0</v>
          </cell>
          <cell r="F405">
            <v>54</v>
          </cell>
          <cell r="G405" t="str">
            <v>CEV</v>
          </cell>
          <cell r="H405" t="str">
            <v>00002003</v>
          </cell>
          <cell r="I405" t="str">
            <v>DOORS</v>
          </cell>
          <cell r="J405"/>
          <cell r="K405" t="str">
            <v>2</v>
          </cell>
          <cell r="L405" t="str">
            <v>2</v>
          </cell>
        </row>
        <row r="406">
          <cell r="A406"/>
          <cell r="B406">
            <v>1421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</row>
        <row r="407">
          <cell r="A407"/>
          <cell r="B407">
            <v>1308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</row>
        <row r="408">
          <cell r="A408" t="str">
            <v>52045799</v>
          </cell>
          <cell r="B408">
            <v>1420</v>
          </cell>
          <cell r="C408">
            <v>52045799</v>
          </cell>
          <cell r="D408" t="str">
            <v>MACAN EXT TRAS LE BRANCO S/ FURO</v>
          </cell>
          <cell r="E408">
            <v>0</v>
          </cell>
          <cell r="F408">
            <v>54</v>
          </cell>
          <cell r="G408" t="str">
            <v>CEV</v>
          </cell>
          <cell r="H408" t="str">
            <v>00002003</v>
          </cell>
          <cell r="I408" t="str">
            <v>DOORS</v>
          </cell>
          <cell r="J408"/>
          <cell r="K408" t="str">
            <v>5</v>
          </cell>
          <cell r="L408" t="str">
            <v>2</v>
          </cell>
        </row>
        <row r="409">
          <cell r="A409" t="str">
            <v>52045800</v>
          </cell>
          <cell r="B409">
            <v>1309</v>
          </cell>
          <cell r="C409">
            <v>52045800</v>
          </cell>
          <cell r="D409" t="str">
            <v xml:space="preserve">MAÇANETA LE ONIX/PRISMA CINZA </v>
          </cell>
          <cell r="E409">
            <v>0</v>
          </cell>
          <cell r="F409">
            <v>54</v>
          </cell>
          <cell r="G409" t="str">
            <v>CEV</v>
          </cell>
          <cell r="H409" t="str">
            <v>00002003</v>
          </cell>
          <cell r="I409" t="str">
            <v>DOORS</v>
          </cell>
          <cell r="J409"/>
          <cell r="K409" t="str">
            <v>5</v>
          </cell>
          <cell r="L409" t="str">
            <v>2</v>
          </cell>
        </row>
        <row r="410">
          <cell r="A410" t="str">
            <v>52045801</v>
          </cell>
          <cell r="B410">
            <v>1424</v>
          </cell>
          <cell r="C410">
            <v>52045801</v>
          </cell>
          <cell r="D410" t="str">
            <v>MAÇANETA EXT. BLACK TE SEM FURO</v>
          </cell>
          <cell r="E410">
            <v>0</v>
          </cell>
          <cell r="F410">
            <v>54</v>
          </cell>
          <cell r="G410" t="str">
            <v>CEV</v>
          </cell>
          <cell r="H410" t="str">
            <v>00002003</v>
          </cell>
          <cell r="I410" t="str">
            <v>DOORS</v>
          </cell>
          <cell r="J410"/>
          <cell r="K410" t="str">
            <v>2</v>
          </cell>
          <cell r="L410" t="str">
            <v>2</v>
          </cell>
        </row>
        <row r="411">
          <cell r="A411"/>
          <cell r="B411">
            <v>1419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</row>
        <row r="412">
          <cell r="A412" t="str">
            <v>52045843</v>
          </cell>
          <cell r="B412">
            <v>1465</v>
          </cell>
          <cell r="C412">
            <v>52045843</v>
          </cell>
          <cell r="D412" t="str">
            <v>MAÇANETA EXTERNA TEXTURIZADA</v>
          </cell>
          <cell r="E412">
            <v>0</v>
          </cell>
          <cell r="F412">
            <v>54</v>
          </cell>
          <cell r="G412" t="str">
            <v>CEV</v>
          </cell>
          <cell r="H412" t="str">
            <v>00002004</v>
          </cell>
          <cell r="I412" t="str">
            <v>DOORS</v>
          </cell>
          <cell r="J412"/>
          <cell r="K412" t="str">
            <v>5</v>
          </cell>
          <cell r="L412" t="str">
            <v>2</v>
          </cell>
        </row>
        <row r="413">
          <cell r="A413"/>
          <cell r="B413">
            <v>1507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</row>
        <row r="414">
          <cell r="A414" t="str">
            <v>52045845</v>
          </cell>
          <cell r="B414">
            <v>1414</v>
          </cell>
          <cell r="C414">
            <v>52045845</v>
          </cell>
          <cell r="D414" t="str">
            <v>MAÇANETA EXT. BLACK DE C/ FURO</v>
          </cell>
          <cell r="E414">
            <v>0</v>
          </cell>
          <cell r="F414">
            <v>54</v>
          </cell>
          <cell r="G414" t="str">
            <v>CEV</v>
          </cell>
          <cell r="H414" t="str">
            <v>00002003</v>
          </cell>
          <cell r="I414" t="str">
            <v>DOORS</v>
          </cell>
          <cell r="J414"/>
          <cell r="K414" t="str">
            <v>2</v>
          </cell>
          <cell r="L414" t="str">
            <v>2</v>
          </cell>
        </row>
        <row r="415">
          <cell r="A415" t="str">
            <v>52045855</v>
          </cell>
          <cell r="B415">
            <v>1417</v>
          </cell>
          <cell r="C415">
            <v>52045855</v>
          </cell>
          <cell r="D415" t="str">
            <v>MAÇANETA EXT. PRATA SBLADE SILVER DIANT ESQ COM FURO</v>
          </cell>
          <cell r="E415">
            <v>0</v>
          </cell>
          <cell r="F415">
            <v>54</v>
          </cell>
          <cell r="G415" t="str">
            <v>CEV</v>
          </cell>
          <cell r="H415" t="str">
            <v>00002003</v>
          </cell>
          <cell r="I415" t="str">
            <v>DOORS</v>
          </cell>
          <cell r="J415"/>
          <cell r="K415" t="str">
            <v>2</v>
          </cell>
          <cell r="L415" t="str">
            <v>2</v>
          </cell>
        </row>
        <row r="416">
          <cell r="A416" t="str">
            <v>52045856</v>
          </cell>
          <cell r="B416">
            <v>1310</v>
          </cell>
          <cell r="C416">
            <v>52045856</v>
          </cell>
          <cell r="D416" t="str">
            <v>MAÇANETA ONIX LE CINZA</v>
          </cell>
          <cell r="E416">
            <v>0</v>
          </cell>
          <cell r="F416">
            <v>54</v>
          </cell>
          <cell r="G416" t="str">
            <v>CEV</v>
          </cell>
          <cell r="H416" t="str">
            <v>00002003</v>
          </cell>
          <cell r="I416" t="str">
            <v>DOORS</v>
          </cell>
          <cell r="J416"/>
          <cell r="K416" t="str">
            <v>5</v>
          </cell>
          <cell r="L416" t="str">
            <v>2</v>
          </cell>
        </row>
        <row r="417">
          <cell r="A417" t="str">
            <v>52045875</v>
          </cell>
          <cell r="B417">
            <v>1304</v>
          </cell>
          <cell r="C417">
            <v>52045875</v>
          </cell>
          <cell r="D417" t="str">
            <v>MACAN EXT DE BRANCA C/ FURO</v>
          </cell>
          <cell r="E417">
            <v>0</v>
          </cell>
          <cell r="F417">
            <v>54</v>
          </cell>
          <cell r="G417" t="str">
            <v>CEV</v>
          </cell>
          <cell r="H417" t="str">
            <v>00002003</v>
          </cell>
          <cell r="I417" t="str">
            <v>DOORS</v>
          </cell>
          <cell r="J417"/>
          <cell r="K417" t="str">
            <v>5</v>
          </cell>
          <cell r="L417" t="str">
            <v>2</v>
          </cell>
        </row>
        <row r="418">
          <cell r="A418" t="str">
            <v>52046024SPS-GA-M3</v>
          </cell>
          <cell r="B418">
            <v>16</v>
          </cell>
          <cell r="C418">
            <v>52046024</v>
          </cell>
          <cell r="D418" t="str">
            <v>CHICOTE DIANTEIRO ONIX</v>
          </cell>
          <cell r="E418" t="str">
            <v>SPS-GA-M3</v>
          </cell>
          <cell r="F418">
            <v>60</v>
          </cell>
          <cell r="G418" t="str">
            <v>CEV</v>
          </cell>
          <cell r="H418" t="str">
            <v>ROPAC</v>
          </cell>
          <cell r="I418" t="str">
            <v>SPS</v>
          </cell>
          <cell r="J418" t="str">
            <v>M3</v>
          </cell>
          <cell r="K418">
            <v>2</v>
          </cell>
          <cell r="L418" t="str">
            <v>2</v>
          </cell>
        </row>
        <row r="419">
          <cell r="A419" t="str">
            <v>52046026SPS-GA-M3</v>
          </cell>
          <cell r="B419">
            <v>18</v>
          </cell>
          <cell r="C419">
            <v>52046026</v>
          </cell>
          <cell r="D419" t="str">
            <v>CHICOTE DIANTEIRO ONIX</v>
          </cell>
          <cell r="E419" t="str">
            <v>SPS-GA-M3</v>
          </cell>
          <cell r="F419">
            <v>60</v>
          </cell>
          <cell r="G419" t="str">
            <v>CEV</v>
          </cell>
          <cell r="H419" t="str">
            <v>ROPAC</v>
          </cell>
          <cell r="I419" t="str">
            <v>SPS</v>
          </cell>
          <cell r="J419" t="str">
            <v>M3</v>
          </cell>
          <cell r="K419">
            <v>2</v>
          </cell>
          <cell r="L419" t="str">
            <v>2</v>
          </cell>
        </row>
        <row r="420">
          <cell r="A420" t="str">
            <v>52046027SPS-GA-M3</v>
          </cell>
          <cell r="B420">
            <v>20</v>
          </cell>
          <cell r="C420">
            <v>52046027</v>
          </cell>
          <cell r="D420" t="str">
            <v>CHICOTE DIANTEIRO ONIX</v>
          </cell>
          <cell r="E420" t="str">
            <v>SPS-GA-M3</v>
          </cell>
          <cell r="F420">
            <v>60</v>
          </cell>
          <cell r="G420" t="str">
            <v>CEV</v>
          </cell>
          <cell r="H420" t="str">
            <v>ROPAC</v>
          </cell>
          <cell r="I420" t="str">
            <v>SPS</v>
          </cell>
          <cell r="J420" t="str">
            <v>M3</v>
          </cell>
          <cell r="K420">
            <v>2</v>
          </cell>
          <cell r="L420" t="str">
            <v>2</v>
          </cell>
        </row>
        <row r="421">
          <cell r="A421" t="str">
            <v>52046035SPS-GA-M3</v>
          </cell>
          <cell r="B421">
            <v>22</v>
          </cell>
          <cell r="C421">
            <v>52046035</v>
          </cell>
          <cell r="D421" t="str">
            <v>CHICOTE DIANTEIRO ONIX</v>
          </cell>
          <cell r="E421" t="str">
            <v>SPS-GA-M3</v>
          </cell>
          <cell r="F421">
            <v>60</v>
          </cell>
          <cell r="G421" t="str">
            <v>CEV</v>
          </cell>
          <cell r="H421" t="str">
            <v>ROPAC</v>
          </cell>
          <cell r="I421" t="str">
            <v>SPS</v>
          </cell>
          <cell r="J421" t="str">
            <v>M3</v>
          </cell>
          <cell r="K421">
            <v>2</v>
          </cell>
          <cell r="L421" t="str">
            <v>2</v>
          </cell>
        </row>
        <row r="422">
          <cell r="A422" t="str">
            <v>52046228MA002E-M1</v>
          </cell>
          <cell r="B422">
            <v>390</v>
          </cell>
          <cell r="C422">
            <v>52046228</v>
          </cell>
          <cell r="D422" t="str">
            <v>BRACKET-BODY</v>
          </cell>
          <cell r="E422" t="str">
            <v>MA002E-M1</v>
          </cell>
          <cell r="F422">
            <v>250</v>
          </cell>
          <cell r="G422" t="str">
            <v>GES</v>
          </cell>
          <cell r="H422" t="str">
            <v>00002002</v>
          </cell>
          <cell r="I422" t="str">
            <v>MEC. ALTA</v>
          </cell>
          <cell r="J422" t="str">
            <v>M1</v>
          </cell>
          <cell r="K422" t="str">
            <v>2</v>
          </cell>
          <cell r="L422" t="str">
            <v>2</v>
          </cell>
        </row>
        <row r="423">
          <cell r="A423" t="str">
            <v>5204634319154D-M2</v>
          </cell>
          <cell r="B423">
            <v>391</v>
          </cell>
          <cell r="C423">
            <v>52046343</v>
          </cell>
          <cell r="D423" t="str">
            <v>ETIQUETA AR COND.</v>
          </cell>
          <cell r="E423" t="str">
            <v>19154D-M2</v>
          </cell>
          <cell r="F423">
            <v>2000</v>
          </cell>
          <cell r="G423" t="str">
            <v>CEV</v>
          </cell>
          <cell r="H423" t="str">
            <v>00002001</v>
          </cell>
          <cell r="I423" t="str">
            <v>TRIM 3</v>
          </cell>
          <cell r="J423" t="str">
            <v>M2</v>
          </cell>
          <cell r="K423">
            <v>2</v>
          </cell>
          <cell r="L423" t="str">
            <v>2</v>
          </cell>
        </row>
        <row r="424">
          <cell r="A424" t="str">
            <v>52095756SPSD3D-M5</v>
          </cell>
          <cell r="B424">
            <v>1481</v>
          </cell>
          <cell r="C424" t="str">
            <v>52095756</v>
          </cell>
          <cell r="D424" t="str">
            <v>SHARK FIN MANUAL LD</v>
          </cell>
          <cell r="E424" t="str">
            <v>SPSD3D-M5</v>
          </cell>
          <cell r="F424">
            <v>30</v>
          </cell>
          <cell r="G424" t="str">
            <v>PEL</v>
          </cell>
          <cell r="H424" t="str">
            <v>00002004</v>
          </cell>
          <cell r="I424" t="str">
            <v>DOORS</v>
          </cell>
          <cell r="J424" t="str">
            <v>M5</v>
          </cell>
          <cell r="K424" t="str">
            <v>5</v>
          </cell>
          <cell r="L424">
            <v>7.59855072463768</v>
          </cell>
        </row>
        <row r="425">
          <cell r="A425"/>
          <cell r="B425">
            <v>1305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</row>
        <row r="426">
          <cell r="A426" t="str">
            <v>52047364</v>
          </cell>
          <cell r="B426">
            <v>1306</v>
          </cell>
          <cell r="C426">
            <v>52047364</v>
          </cell>
          <cell r="D426" t="str">
            <v>MAÇANETA Ext. DE AZUL c/ furo</v>
          </cell>
          <cell r="E426">
            <v>0</v>
          </cell>
          <cell r="F426">
            <v>54</v>
          </cell>
          <cell r="G426" t="str">
            <v>CEV</v>
          </cell>
          <cell r="H426" t="str">
            <v>00002003</v>
          </cell>
          <cell r="I426" t="str">
            <v>DOORS</v>
          </cell>
          <cell r="J426"/>
          <cell r="K426" t="str">
            <v>5</v>
          </cell>
          <cell r="L426" t="str">
            <v>2</v>
          </cell>
        </row>
        <row r="427">
          <cell r="A427" t="str">
            <v>52047365</v>
          </cell>
          <cell r="B427">
            <v>1307</v>
          </cell>
          <cell r="C427" t="str">
            <v>52047365</v>
          </cell>
          <cell r="D427" t="str">
            <v>MAÇANETA Ext. TE AZUL SEM FURO</v>
          </cell>
          <cell r="E427">
            <v>0</v>
          </cell>
          <cell r="F427">
            <v>54</v>
          </cell>
          <cell r="G427" t="str">
            <v>CEV</v>
          </cell>
          <cell r="H427" t="str">
            <v>00002003</v>
          </cell>
          <cell r="I427" t="str">
            <v>DOORS</v>
          </cell>
          <cell r="J427"/>
          <cell r="K427" t="str">
            <v>5</v>
          </cell>
          <cell r="L427" t="str">
            <v>2</v>
          </cell>
        </row>
        <row r="428">
          <cell r="A428" t="str">
            <v>52047443DOESPE-M4</v>
          </cell>
          <cell r="B428">
            <v>1590</v>
          </cell>
          <cell r="C428">
            <v>52047443</v>
          </cell>
          <cell r="D428" t="str">
            <v>ESP. ELET BLUE DE ONIX</v>
          </cell>
          <cell r="E428" t="str">
            <v>DOESPE-M4</v>
          </cell>
          <cell r="F428">
            <v>80</v>
          </cell>
          <cell r="G428" t="str">
            <v>CEV</v>
          </cell>
          <cell r="H428" t="str">
            <v>00002004</v>
          </cell>
          <cell r="I428" t="str">
            <v>DOORS</v>
          </cell>
          <cell r="J428" t="str">
            <v>M4</v>
          </cell>
          <cell r="K428" t="str">
            <v>1</v>
          </cell>
          <cell r="L428" t="str">
            <v>2</v>
          </cell>
        </row>
        <row r="429">
          <cell r="A429" t="str">
            <v>52047444DOESPE-M4</v>
          </cell>
          <cell r="B429">
            <v>1589</v>
          </cell>
          <cell r="C429">
            <v>52047444</v>
          </cell>
          <cell r="D429" t="str">
            <v>ESP. ELET BLUE DD ONIX</v>
          </cell>
          <cell r="E429" t="str">
            <v>DOESPE-M4</v>
          </cell>
          <cell r="F429">
            <v>80</v>
          </cell>
          <cell r="G429" t="str">
            <v>CEV</v>
          </cell>
          <cell r="H429" t="str">
            <v>00002004</v>
          </cell>
          <cell r="I429" t="str">
            <v>DOORS</v>
          </cell>
          <cell r="J429" t="str">
            <v>M4</v>
          </cell>
          <cell r="K429" t="str">
            <v>1</v>
          </cell>
          <cell r="L429" t="str">
            <v>2</v>
          </cell>
        </row>
        <row r="430">
          <cell r="A430" t="str">
            <v>52047604MINOMI-M3</v>
          </cell>
          <cell r="B430">
            <v>1071</v>
          </cell>
          <cell r="C430">
            <v>52047604</v>
          </cell>
          <cell r="D430" t="str">
            <v>KIT CILINDRO CHAVE AUT.</v>
          </cell>
          <cell r="E430" t="str">
            <v>MINOMI-M3</v>
          </cell>
          <cell r="F430">
            <v>40</v>
          </cell>
          <cell r="G430" t="str">
            <v>CEV</v>
          </cell>
          <cell r="H430" t="str">
            <v>00002002</v>
          </cell>
          <cell r="I430" t="str">
            <v>MINOMI</v>
          </cell>
          <cell r="J430" t="str">
            <v>M3</v>
          </cell>
          <cell r="K430" t="str">
            <v>PENDANT</v>
          </cell>
          <cell r="L430">
            <v>5.6989130434782602</v>
          </cell>
        </row>
        <row r="431">
          <cell r="A431" t="str">
            <v>52047681LF002E-M1</v>
          </cell>
          <cell r="B431">
            <v>396</v>
          </cell>
          <cell r="C431">
            <v>52047681</v>
          </cell>
          <cell r="D431" t="str">
            <v>BRAKE LIGHT ONIX HATCH</v>
          </cell>
          <cell r="E431" t="str">
            <v>LF002E-M1</v>
          </cell>
          <cell r="F431">
            <v>50</v>
          </cell>
          <cell r="G431" t="str">
            <v>EST</v>
          </cell>
          <cell r="H431" t="str">
            <v>00002003</v>
          </cell>
          <cell r="I431" t="str">
            <v>L. FINAL</v>
          </cell>
          <cell r="J431" t="str">
            <v>M1</v>
          </cell>
          <cell r="K431" t="str">
            <v>3</v>
          </cell>
          <cell r="L431">
            <v>2.9271304347826081</v>
          </cell>
        </row>
        <row r="432">
          <cell r="A432" t="str">
            <v>52048083DO020E-M4</v>
          </cell>
          <cell r="B432">
            <v>1268</v>
          </cell>
          <cell r="C432">
            <v>52048083</v>
          </cell>
          <cell r="D432" t="str">
            <v>CAPA DO PF DA MAÇANETA LE</v>
          </cell>
          <cell r="E432" t="str">
            <v>DO020E-M4</v>
          </cell>
          <cell r="F432">
            <v>800</v>
          </cell>
          <cell r="G432" t="str">
            <v>CEV</v>
          </cell>
          <cell r="H432" t="str">
            <v>0CXPAPEL</v>
          </cell>
          <cell r="I432" t="str">
            <v>DOORS</v>
          </cell>
          <cell r="J432" t="str">
            <v>M4</v>
          </cell>
          <cell r="K432" t="str">
            <v>2</v>
          </cell>
          <cell r="L432" t="str">
            <v>2</v>
          </cell>
        </row>
        <row r="433">
          <cell r="A433" t="str">
            <v>52048084DO020D-M4</v>
          </cell>
          <cell r="B433">
            <v>1269</v>
          </cell>
          <cell r="C433">
            <v>52048084</v>
          </cell>
          <cell r="D433" t="str">
            <v>CAPA DO Pf DA MAÇANETA LD</v>
          </cell>
          <cell r="E433" t="str">
            <v>DO020D-M4</v>
          </cell>
          <cell r="F433">
            <v>800</v>
          </cell>
          <cell r="G433" t="str">
            <v>CEV</v>
          </cell>
          <cell r="H433" t="str">
            <v>0CXPAPEL</v>
          </cell>
          <cell r="I433" t="str">
            <v>DOORS</v>
          </cell>
          <cell r="J433" t="str">
            <v>M4</v>
          </cell>
          <cell r="K433" t="str">
            <v>2</v>
          </cell>
          <cell r="L433" t="str">
            <v>2</v>
          </cell>
        </row>
        <row r="434">
          <cell r="A434" t="str">
            <v>52048149TP012E-M3</v>
          </cell>
          <cell r="B434">
            <v>118</v>
          </cell>
          <cell r="C434">
            <v>52048149</v>
          </cell>
          <cell r="D434" t="str">
            <v>FITA ADESIVA</v>
          </cell>
          <cell r="E434" t="str">
            <v>TP012E-M3</v>
          </cell>
          <cell r="F434">
            <v>500</v>
          </cell>
          <cell r="G434" t="str">
            <v>CEV</v>
          </cell>
          <cell r="H434" t="str">
            <v>00002001</v>
          </cell>
          <cell r="I434" t="str">
            <v>TRIM 2</v>
          </cell>
          <cell r="J434" t="str">
            <v>M3</v>
          </cell>
          <cell r="K434">
            <v>2</v>
          </cell>
          <cell r="L434" t="str">
            <v>2</v>
          </cell>
        </row>
        <row r="435">
          <cell r="A435" t="str">
            <v>52048150</v>
          </cell>
          <cell r="B435">
            <v>1643</v>
          </cell>
          <cell r="C435">
            <v>52048150</v>
          </cell>
          <cell r="D435" t="str">
            <v>FITA ADESIVA 3M</v>
          </cell>
          <cell r="E435">
            <v>0</v>
          </cell>
          <cell r="F435">
            <v>500</v>
          </cell>
          <cell r="G435" t="str">
            <v>CEV</v>
          </cell>
          <cell r="H435" t="str">
            <v>00002001</v>
          </cell>
          <cell r="I435" t="str">
            <v>DOORS</v>
          </cell>
          <cell r="J435"/>
          <cell r="K435" t="str">
            <v>2</v>
          </cell>
          <cell r="L435" t="str">
            <v>2</v>
          </cell>
        </row>
        <row r="436">
          <cell r="A436" t="str">
            <v>52048150</v>
          </cell>
          <cell r="B436">
            <v>1644</v>
          </cell>
          <cell r="C436">
            <v>52048150</v>
          </cell>
          <cell r="D436" t="str">
            <v>FITA ADESIVA 3M</v>
          </cell>
          <cell r="E436">
            <v>0</v>
          </cell>
          <cell r="F436">
            <v>500</v>
          </cell>
          <cell r="G436" t="str">
            <v>CEV</v>
          </cell>
          <cell r="H436" t="str">
            <v>00002001</v>
          </cell>
          <cell r="I436" t="str">
            <v>DOORS</v>
          </cell>
          <cell r="J436"/>
          <cell r="K436" t="str">
            <v>2</v>
          </cell>
          <cell r="L436" t="str">
            <v>2</v>
          </cell>
        </row>
        <row r="437">
          <cell r="A437" t="str">
            <v>52048151TP018D-M3</v>
          </cell>
          <cell r="B437">
            <v>120</v>
          </cell>
          <cell r="C437">
            <v>52048151</v>
          </cell>
          <cell r="D437" t="str">
            <v>FITA ADESIVA</v>
          </cell>
          <cell r="E437" t="str">
            <v>TP018D-M3</v>
          </cell>
          <cell r="F437">
            <v>500</v>
          </cell>
          <cell r="G437" t="str">
            <v>CEV</v>
          </cell>
          <cell r="H437" t="str">
            <v>00002001</v>
          </cell>
          <cell r="I437" t="str">
            <v>TRIM 2</v>
          </cell>
          <cell r="J437" t="str">
            <v>M3</v>
          </cell>
          <cell r="K437">
            <v>2</v>
          </cell>
          <cell r="L437" t="str">
            <v>2</v>
          </cell>
        </row>
        <row r="438">
          <cell r="A438" t="str">
            <v>52048214TP018D-M3</v>
          </cell>
          <cell r="B438">
            <v>397</v>
          </cell>
          <cell r="C438">
            <v>52048214</v>
          </cell>
          <cell r="D438" t="str">
            <v>PUXADOR TPA TRAS HATCH</v>
          </cell>
          <cell r="E438" t="str">
            <v>TP018D-M3</v>
          </cell>
          <cell r="F438">
            <v>306</v>
          </cell>
          <cell r="G438" t="str">
            <v>CEV</v>
          </cell>
          <cell r="H438" t="str">
            <v>00002004</v>
          </cell>
          <cell r="I438" t="str">
            <v>TRIM 3</v>
          </cell>
          <cell r="J438" t="str">
            <v>M3</v>
          </cell>
          <cell r="K438">
            <v>2</v>
          </cell>
          <cell r="L438" t="str">
            <v>2</v>
          </cell>
        </row>
        <row r="439">
          <cell r="A439" t="str">
            <v>52048247LF005D-M1</v>
          </cell>
          <cell r="B439">
            <v>398</v>
          </cell>
          <cell r="C439">
            <v>52048247</v>
          </cell>
          <cell r="D439" t="str">
            <v>ACABAMENTO PARALAMA LD</v>
          </cell>
          <cell r="E439" t="str">
            <v>LF005D-M1</v>
          </cell>
          <cell r="F439">
            <v>136</v>
          </cell>
          <cell r="G439" t="str">
            <v>PEL</v>
          </cell>
          <cell r="H439" t="str">
            <v>00002004</v>
          </cell>
          <cell r="I439" t="str">
            <v>L. FINAL</v>
          </cell>
          <cell r="J439" t="str">
            <v>M1</v>
          </cell>
          <cell r="K439" t="str">
            <v>3</v>
          </cell>
          <cell r="L439" t="str">
            <v>2</v>
          </cell>
        </row>
        <row r="440">
          <cell r="A440" t="str">
            <v>52048248LF005D-M1</v>
          </cell>
          <cell r="B440">
            <v>399</v>
          </cell>
          <cell r="C440">
            <v>52048248</v>
          </cell>
          <cell r="D440" t="str">
            <v>ACABAMENTO PARALAMA LE</v>
          </cell>
          <cell r="E440" t="str">
            <v>LF005D-M1</v>
          </cell>
          <cell r="F440">
            <v>136</v>
          </cell>
          <cell r="G440" t="str">
            <v>PEL</v>
          </cell>
          <cell r="H440" t="str">
            <v>00002004</v>
          </cell>
          <cell r="I440" t="str">
            <v>L. FINAL</v>
          </cell>
          <cell r="J440" t="str">
            <v>M1</v>
          </cell>
          <cell r="K440" t="str">
            <v>3</v>
          </cell>
          <cell r="L440" t="str">
            <v>2</v>
          </cell>
        </row>
        <row r="441">
          <cell r="A441" t="str">
            <v>52049131PINTUR-M3</v>
          </cell>
          <cell r="B441">
            <v>150</v>
          </cell>
          <cell r="C441">
            <v>52049131</v>
          </cell>
          <cell r="D441" t="str">
            <v>PORTINHOLA ONIX HATCH</v>
          </cell>
          <cell r="E441" t="str">
            <v>PINTUR-M3</v>
          </cell>
          <cell r="F441">
            <v>50</v>
          </cell>
          <cell r="G441" t="str">
            <v>CEV</v>
          </cell>
          <cell r="H441" t="str">
            <v>00002007</v>
          </cell>
          <cell r="I441" t="str">
            <v>PINTURA</v>
          </cell>
          <cell r="J441" t="str">
            <v>M3</v>
          </cell>
          <cell r="K441">
            <v>2</v>
          </cell>
          <cell r="L441" t="str">
            <v>2</v>
          </cell>
        </row>
        <row r="442">
          <cell r="A442" t="str">
            <v>52049134PINTUR-M3</v>
          </cell>
          <cell r="B442">
            <v>152</v>
          </cell>
          <cell r="C442">
            <v>52049134</v>
          </cell>
          <cell r="D442" t="str">
            <v>PORTINHOLA ONIX SEDAN</v>
          </cell>
          <cell r="E442" t="str">
            <v>PINTUR-M3</v>
          </cell>
          <cell r="F442">
            <v>50</v>
          </cell>
          <cell r="G442" t="str">
            <v>CEV</v>
          </cell>
          <cell r="H442" t="str">
            <v>00002007</v>
          </cell>
          <cell r="I442" t="str">
            <v>PINTURA</v>
          </cell>
          <cell r="J442" t="str">
            <v>M3</v>
          </cell>
          <cell r="K442">
            <v>2</v>
          </cell>
          <cell r="L442" t="str">
            <v>2</v>
          </cell>
        </row>
        <row r="443">
          <cell r="A443" t="str">
            <v>52049665TP015E-M3</v>
          </cell>
          <cell r="B443">
            <v>950</v>
          </cell>
          <cell r="C443">
            <v>52049665</v>
          </cell>
          <cell r="D443" t="str">
            <v xml:space="preserve">HASTE FECH TPA TRAS                           </v>
          </cell>
          <cell r="E443" t="str">
            <v>TP015E-M3</v>
          </cell>
          <cell r="F443">
            <v>1000</v>
          </cell>
          <cell r="G443" t="str">
            <v>CEV</v>
          </cell>
          <cell r="H443" t="str">
            <v>00002002</v>
          </cell>
          <cell r="I443" t="str">
            <v>TRIM 1</v>
          </cell>
          <cell r="J443" t="str">
            <v>M3</v>
          </cell>
          <cell r="K443" t="str">
            <v>2</v>
          </cell>
          <cell r="L443" t="str">
            <v>2</v>
          </cell>
        </row>
        <row r="444">
          <cell r="A444" t="str">
            <v>52092818DO003E-M4</v>
          </cell>
          <cell r="B444">
            <v>1380</v>
          </cell>
          <cell r="C444">
            <v>52049846</v>
          </cell>
          <cell r="D444" t="str">
            <v>PESTANA TRASEIRA ESQUERDA</v>
          </cell>
          <cell r="E444" t="str">
            <v>DO003E-M4</v>
          </cell>
          <cell r="F444">
            <v>70</v>
          </cell>
          <cell r="G444" t="str">
            <v>EST</v>
          </cell>
          <cell r="H444" t="str">
            <v>0CXPAPEL</v>
          </cell>
          <cell r="I444" t="str">
            <v>DOORS</v>
          </cell>
          <cell r="J444" t="str">
            <v>M4</v>
          </cell>
          <cell r="K444" t="str">
            <v>5</v>
          </cell>
          <cell r="L444" t="str">
            <v>2</v>
          </cell>
        </row>
        <row r="445">
          <cell r="A445" t="str">
            <v>94701904SPS-GA-M3</v>
          </cell>
          <cell r="B445">
            <v>1518</v>
          </cell>
          <cell r="C445" t="str">
            <v>94701904</v>
          </cell>
          <cell r="D445" t="str">
            <v>BREAK LIGTH CELTA</v>
          </cell>
          <cell r="E445" t="str">
            <v>SPS-GA-M3</v>
          </cell>
          <cell r="F445">
            <v>40</v>
          </cell>
          <cell r="G445" t="str">
            <v>EST</v>
          </cell>
          <cell r="H445" t="str">
            <v>00002004</v>
          </cell>
          <cell r="I445" t="str">
            <v>SPS</v>
          </cell>
          <cell r="J445" t="str">
            <v>ZM8</v>
          </cell>
          <cell r="K445" t="str">
            <v>PENDANT</v>
          </cell>
          <cell r="L445" t="str">
            <v>2</v>
          </cell>
        </row>
        <row r="446">
          <cell r="A446"/>
          <cell r="B446">
            <v>1572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/>
          <cell r="K446">
            <v>0</v>
          </cell>
          <cell r="L446" t="e">
            <v>#DIV/0!</v>
          </cell>
        </row>
        <row r="447">
          <cell r="A447" t="str">
            <v>52092819DO007D-M4</v>
          </cell>
          <cell r="B447">
            <v>1466</v>
          </cell>
          <cell r="C447" t="str">
            <v>52092819</v>
          </cell>
          <cell r="D447" t="str">
            <v>PESTANA TRASEIRA DIREITA</v>
          </cell>
          <cell r="E447" t="str">
            <v>DO007D-M4</v>
          </cell>
          <cell r="F447">
            <v>70</v>
          </cell>
          <cell r="G447" t="str">
            <v>EST</v>
          </cell>
          <cell r="H447" t="str">
            <v>0CXPAPEL</v>
          </cell>
          <cell r="I447" t="str">
            <v>DOORS</v>
          </cell>
          <cell r="J447" t="str">
            <v>M4</v>
          </cell>
          <cell r="K447" t="str">
            <v>5</v>
          </cell>
          <cell r="L447" t="str">
            <v>2</v>
          </cell>
        </row>
        <row r="448">
          <cell r="A448" t="str">
            <v>52051062MINOMI-M3</v>
          </cell>
          <cell r="B448">
            <v>400</v>
          </cell>
          <cell r="C448">
            <v>52051062</v>
          </cell>
          <cell r="D448" t="str">
            <v>CAP ASM-COLD</v>
          </cell>
          <cell r="E448" t="str">
            <v>MINOMI-M3</v>
          </cell>
          <cell r="F448">
            <v>32</v>
          </cell>
          <cell r="G448" t="str">
            <v>EST</v>
          </cell>
          <cell r="H448" t="str">
            <v>00002004</v>
          </cell>
          <cell r="I448" t="str">
            <v>MINOMI</v>
          </cell>
          <cell r="J448" t="str">
            <v>M3</v>
          </cell>
          <cell r="K448" t="str">
            <v>6</v>
          </cell>
          <cell r="L448">
            <v>14.61086956521739</v>
          </cell>
        </row>
        <row r="449">
          <cell r="A449" t="str">
            <v>5205160515204D-PIT</v>
          </cell>
          <cell r="B449">
            <v>126</v>
          </cell>
          <cell r="C449">
            <v>52051605</v>
          </cell>
          <cell r="D449" t="str">
            <v>ANTI RUIDO ONIX</v>
          </cell>
          <cell r="E449" t="str">
            <v>15204D-PIT</v>
          </cell>
          <cell r="F449">
            <v>16</v>
          </cell>
          <cell r="G449" t="str">
            <v>BRA</v>
          </cell>
          <cell r="H449" t="str">
            <v>00DOLLIE</v>
          </cell>
          <cell r="I449" t="str">
            <v>PINTURA</v>
          </cell>
          <cell r="J449" t="str">
            <v>PIT</v>
          </cell>
          <cell r="K449">
            <v>15</v>
          </cell>
          <cell r="L449" t="str">
            <v>2</v>
          </cell>
        </row>
        <row r="450">
          <cell r="A450" t="str">
            <v>52051660BUMP7D-M1</v>
          </cell>
          <cell r="B450">
            <v>1211</v>
          </cell>
          <cell r="C450">
            <v>52051660</v>
          </cell>
          <cell r="D450" t="str">
            <v>SENSOR CINZA</v>
          </cell>
          <cell r="E450" t="str">
            <v>BUMP7D-M1</v>
          </cell>
          <cell r="F450">
            <v>230</v>
          </cell>
          <cell r="G450" t="str">
            <v>CEV</v>
          </cell>
          <cell r="H450" t="str">
            <v>0CXPAPEL</v>
          </cell>
          <cell r="I450" t="str">
            <v>BUMPER</v>
          </cell>
          <cell r="J450" t="str">
            <v>M1</v>
          </cell>
          <cell r="K450" t="str">
            <v>PENDANT</v>
          </cell>
          <cell r="L450" t="str">
            <v>2</v>
          </cell>
        </row>
        <row r="451">
          <cell r="A451" t="str">
            <v>52051863</v>
          </cell>
          <cell r="B451">
            <v>1422</v>
          </cell>
          <cell r="C451">
            <v>52051863</v>
          </cell>
          <cell r="D451" t="str">
            <v>MAÇANETA EXT. DE VERMELHA  C/ FURO</v>
          </cell>
          <cell r="E451">
            <v>0</v>
          </cell>
          <cell r="F451">
            <v>54</v>
          </cell>
          <cell r="G451" t="str">
            <v>CEV</v>
          </cell>
          <cell r="H451" t="str">
            <v>00002003</v>
          </cell>
          <cell r="I451" t="str">
            <v>DOORS</v>
          </cell>
          <cell r="J451"/>
          <cell r="K451" t="str">
            <v>2</v>
          </cell>
          <cell r="L451" t="str">
            <v>2</v>
          </cell>
        </row>
        <row r="452">
          <cell r="A452"/>
          <cell r="B452">
            <v>1546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/>
          <cell r="K452">
            <v>0</v>
          </cell>
          <cell r="L452" t="e">
            <v>#DIV/0!</v>
          </cell>
        </row>
        <row r="453">
          <cell r="A453"/>
          <cell r="B453">
            <v>1881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</row>
        <row r="454">
          <cell r="A454" t="str">
            <v>52051866</v>
          </cell>
          <cell r="B454">
            <v>1423</v>
          </cell>
          <cell r="C454">
            <v>52051866</v>
          </cell>
          <cell r="D454" t="str">
            <v>MAÇANETA EXT. TE VERMELHA S/FURO</v>
          </cell>
          <cell r="E454">
            <v>0</v>
          </cell>
          <cell r="F454">
            <v>54</v>
          </cell>
          <cell r="G454" t="str">
            <v>CEV</v>
          </cell>
          <cell r="H454" t="str">
            <v>00002003</v>
          </cell>
          <cell r="I454" t="str">
            <v>DOORS</v>
          </cell>
          <cell r="J454"/>
          <cell r="K454" t="str">
            <v>2</v>
          </cell>
          <cell r="L454" t="str">
            <v>2</v>
          </cell>
        </row>
        <row r="455">
          <cell r="A455" t="str">
            <v>52051868</v>
          </cell>
          <cell r="B455">
            <v>1413</v>
          </cell>
          <cell r="C455">
            <v>52051868</v>
          </cell>
          <cell r="D455" t="str">
            <v>MAÇANETA EXT. DE ORANGE C/ FURO</v>
          </cell>
          <cell r="E455">
            <v>0</v>
          </cell>
          <cell r="F455">
            <v>324</v>
          </cell>
          <cell r="G455" t="str">
            <v>CEV</v>
          </cell>
          <cell r="H455" t="str">
            <v>00002003</v>
          </cell>
          <cell r="I455" t="str">
            <v>DOORS</v>
          </cell>
          <cell r="J455"/>
          <cell r="K455" t="str">
            <v>1</v>
          </cell>
          <cell r="L455" t="str">
            <v>2</v>
          </cell>
        </row>
        <row r="456">
          <cell r="A456" t="str">
            <v>52052616DO020E-M4</v>
          </cell>
          <cell r="B456">
            <v>1482</v>
          </cell>
          <cell r="C456">
            <v>52052616</v>
          </cell>
          <cell r="D456" t="str">
            <v>MECANISMO ELETRICO (4 BOTÕES)</v>
          </cell>
          <cell r="E456" t="str">
            <v>DO020E-M4</v>
          </cell>
          <cell r="F456">
            <v>70</v>
          </cell>
          <cell r="G456" t="str">
            <v>CEV</v>
          </cell>
          <cell r="H456" t="str">
            <v>00002004</v>
          </cell>
          <cell r="I456" t="str">
            <v>DOORS</v>
          </cell>
          <cell r="J456" t="str">
            <v>M4</v>
          </cell>
          <cell r="K456" t="str">
            <v>2</v>
          </cell>
          <cell r="L456" t="str">
            <v>2</v>
          </cell>
        </row>
        <row r="457">
          <cell r="A457" t="str">
            <v>52052758LF005D-M1</v>
          </cell>
          <cell r="B457">
            <v>220</v>
          </cell>
          <cell r="C457">
            <v>52052758</v>
          </cell>
          <cell r="D457" t="str">
            <v>ISOLADOR DA GRADE LE</v>
          </cell>
          <cell r="E457" t="str">
            <v>LF005D-M1</v>
          </cell>
          <cell r="F457">
            <v>120</v>
          </cell>
          <cell r="G457" t="str">
            <v>CEV</v>
          </cell>
          <cell r="H457" t="str">
            <v>00002004</v>
          </cell>
          <cell r="I457" t="str">
            <v>L. FINAL</v>
          </cell>
          <cell r="J457" t="str">
            <v>M1</v>
          </cell>
          <cell r="K457">
            <v>3</v>
          </cell>
          <cell r="L457" t="str">
            <v>2</v>
          </cell>
        </row>
        <row r="458">
          <cell r="A458" t="str">
            <v>52053752TP035E-M3</v>
          </cell>
          <cell r="B458">
            <v>392</v>
          </cell>
          <cell r="C458">
            <v>52053752</v>
          </cell>
          <cell r="D458" t="str">
            <v xml:space="preserve">FECHADURA CAPO   </v>
          </cell>
          <cell r="E458" t="str">
            <v>TP028E-M3</v>
          </cell>
          <cell r="F458">
            <v>32</v>
          </cell>
          <cell r="G458" t="str">
            <v>CEV</v>
          </cell>
          <cell r="H458" t="str">
            <v>CX402426</v>
          </cell>
          <cell r="I458" t="str">
            <v>TRIM 2</v>
          </cell>
          <cell r="J458" t="str">
            <v>M3</v>
          </cell>
          <cell r="K458" t="str">
            <v>2</v>
          </cell>
          <cell r="L458">
            <v>7.1236413043478253</v>
          </cell>
        </row>
        <row r="459">
          <cell r="A459" t="str">
            <v>52053753TP035E-M3</v>
          </cell>
          <cell r="B459">
            <v>393</v>
          </cell>
          <cell r="C459">
            <v>52053753</v>
          </cell>
          <cell r="D459" t="str">
            <v>FECHADURA DO COFRE</v>
          </cell>
          <cell r="E459" t="str">
            <v>TP028E-M3</v>
          </cell>
          <cell r="F459">
            <v>32</v>
          </cell>
          <cell r="G459" t="str">
            <v>CEV</v>
          </cell>
          <cell r="H459" t="str">
            <v>0CXPAPEL</v>
          </cell>
          <cell r="I459" t="str">
            <v>TRIM 2</v>
          </cell>
          <cell r="J459" t="str">
            <v>M3</v>
          </cell>
          <cell r="K459" t="str">
            <v>Pendant</v>
          </cell>
          <cell r="L459">
            <v>7.1236413043478253</v>
          </cell>
        </row>
        <row r="460">
          <cell r="A460" t="str">
            <v>52054052DO002D-M4</v>
          </cell>
          <cell r="B460">
            <v>1433</v>
          </cell>
          <cell r="C460">
            <v>52054052</v>
          </cell>
          <cell r="D460" t="str">
            <v>Pf SUPERIOR DO TRILHO DIVISION-POST</v>
          </cell>
          <cell r="E460" t="str">
            <v>DO002D-M4</v>
          </cell>
          <cell r="F460">
            <v>1000</v>
          </cell>
          <cell r="G460" t="str">
            <v>CEV</v>
          </cell>
          <cell r="H460" t="str">
            <v>0CXPAPEL</v>
          </cell>
          <cell r="I460" t="str">
            <v>DOORS</v>
          </cell>
          <cell r="J460" t="str">
            <v>M4</v>
          </cell>
          <cell r="K460" t="str">
            <v>2</v>
          </cell>
          <cell r="L460" t="str">
            <v>2</v>
          </cell>
        </row>
        <row r="461">
          <cell r="A461" t="str">
            <v>52054052DO001E-M5</v>
          </cell>
          <cell r="B461">
            <v>1614</v>
          </cell>
          <cell r="C461">
            <v>52054052</v>
          </cell>
          <cell r="D461" t="str">
            <v>Pf SUPERIOR DO TRILHO DIVISION-POST</v>
          </cell>
          <cell r="E461" t="str">
            <v>DO001E-M5</v>
          </cell>
          <cell r="F461">
            <v>9000</v>
          </cell>
          <cell r="G461" t="str">
            <v>CEV</v>
          </cell>
          <cell r="H461" t="str">
            <v>00002001</v>
          </cell>
          <cell r="I461" t="str">
            <v>DOORS</v>
          </cell>
          <cell r="J461" t="str">
            <v>M5</v>
          </cell>
          <cell r="K461" t="str">
            <v>2</v>
          </cell>
          <cell r="L461" t="str">
            <v>2</v>
          </cell>
        </row>
        <row r="462">
          <cell r="A462" t="str">
            <v>5205421215204P-M1</v>
          </cell>
          <cell r="B462">
            <v>246</v>
          </cell>
          <cell r="C462">
            <v>52054212</v>
          </cell>
          <cell r="D462" t="str">
            <v>PORTINHOLA SD ONIX</v>
          </cell>
          <cell r="E462" t="str">
            <v>15204P-M1</v>
          </cell>
          <cell r="F462">
            <v>100</v>
          </cell>
          <cell r="G462" t="str">
            <v>PEL</v>
          </cell>
          <cell r="H462" t="str">
            <v>00002004</v>
          </cell>
          <cell r="I462" t="str">
            <v>PINTURA</v>
          </cell>
          <cell r="J462" t="str">
            <v>M1</v>
          </cell>
          <cell r="K462">
            <v>2</v>
          </cell>
          <cell r="L462" t="str">
            <v>2</v>
          </cell>
        </row>
        <row r="463">
          <cell r="A463" t="str">
            <v>5205421315204P-M1</v>
          </cell>
          <cell r="B463">
            <v>244</v>
          </cell>
          <cell r="C463">
            <v>52054213</v>
          </cell>
          <cell r="D463" t="str">
            <v>PORTINHOLA HB ONIX</v>
          </cell>
          <cell r="E463" t="str">
            <v>15204P-M1</v>
          </cell>
          <cell r="F463">
            <v>100</v>
          </cell>
          <cell r="G463" t="str">
            <v>PEL</v>
          </cell>
          <cell r="H463" t="str">
            <v>00002004</v>
          </cell>
          <cell r="I463" t="str">
            <v>PINTURA</v>
          </cell>
          <cell r="J463" t="str">
            <v>M1</v>
          </cell>
          <cell r="K463">
            <v>2</v>
          </cell>
          <cell r="L463" t="str">
            <v>2</v>
          </cell>
        </row>
        <row r="464">
          <cell r="A464" t="str">
            <v>52054263PINTUR-M3</v>
          </cell>
          <cell r="B464">
            <v>1082</v>
          </cell>
          <cell r="C464">
            <v>52054263</v>
          </cell>
          <cell r="D464" t="str">
            <v>TAPE-FRT S/D</v>
          </cell>
          <cell r="E464" t="str">
            <v>PINTUR-M3</v>
          </cell>
          <cell r="F464">
            <v>1000</v>
          </cell>
          <cell r="G464" t="str">
            <v>CEV</v>
          </cell>
          <cell r="H464" t="str">
            <v>00002004</v>
          </cell>
          <cell r="I464" t="str">
            <v xml:space="preserve">PINT </v>
          </cell>
          <cell r="J464" t="str">
            <v>M3</v>
          </cell>
          <cell r="K464" t="str">
            <v>PEND</v>
          </cell>
          <cell r="L464" t="str">
            <v>2</v>
          </cell>
        </row>
        <row r="465">
          <cell r="A465" t="str">
            <v>52054264PINTUR-M3</v>
          </cell>
          <cell r="B465">
            <v>1083</v>
          </cell>
          <cell r="C465">
            <v>52054264</v>
          </cell>
          <cell r="D465" t="str">
            <v>TAPE-FRT S/D</v>
          </cell>
          <cell r="E465" t="str">
            <v>PINTUR-M3</v>
          </cell>
          <cell r="F465">
            <v>1000</v>
          </cell>
          <cell r="G465" t="str">
            <v>CEV</v>
          </cell>
          <cell r="H465" t="str">
            <v>00002004</v>
          </cell>
          <cell r="I465" t="str">
            <v>PINT</v>
          </cell>
          <cell r="J465" t="str">
            <v>M3</v>
          </cell>
          <cell r="K465" t="str">
            <v>PEND</v>
          </cell>
          <cell r="L465" t="str">
            <v>2</v>
          </cell>
        </row>
        <row r="466">
          <cell r="A466" t="str">
            <v>52054265PINTUR-M3</v>
          </cell>
          <cell r="B466">
            <v>1084</v>
          </cell>
          <cell r="C466">
            <v>52054265</v>
          </cell>
          <cell r="D466" t="str">
            <v>TAPE-FRT S/D</v>
          </cell>
          <cell r="E466" t="str">
            <v>PINTUR-M3</v>
          </cell>
          <cell r="F466">
            <v>1000</v>
          </cell>
          <cell r="G466" t="str">
            <v>CEV</v>
          </cell>
          <cell r="H466" t="str">
            <v>00002004</v>
          </cell>
          <cell r="I466" t="str">
            <v>PINT</v>
          </cell>
          <cell r="J466" t="str">
            <v>M3</v>
          </cell>
          <cell r="K466" t="str">
            <v>PEND</v>
          </cell>
          <cell r="L466" t="str">
            <v>2</v>
          </cell>
        </row>
        <row r="467">
          <cell r="A467" t="str">
            <v>52054266PINTUR-M3</v>
          </cell>
          <cell r="B467">
            <v>1085</v>
          </cell>
          <cell r="C467">
            <v>52054266</v>
          </cell>
          <cell r="D467" t="str">
            <v>TAPE-FRT S/D</v>
          </cell>
          <cell r="E467" t="str">
            <v>PINTUR-M3</v>
          </cell>
          <cell r="F467">
            <v>1000</v>
          </cell>
          <cell r="G467" t="str">
            <v>CEV</v>
          </cell>
          <cell r="H467" t="str">
            <v>00002004</v>
          </cell>
          <cell r="I467" t="str">
            <v>DOCA</v>
          </cell>
          <cell r="J467" t="str">
            <v>M3</v>
          </cell>
          <cell r="K467" t="str">
            <v>PEND</v>
          </cell>
          <cell r="L467" t="str">
            <v>2</v>
          </cell>
        </row>
        <row r="468">
          <cell r="A468" t="str">
            <v>52055336TP034D-M2</v>
          </cell>
          <cell r="B468">
            <v>274</v>
          </cell>
          <cell r="C468">
            <v>52055336</v>
          </cell>
          <cell r="D468" t="str">
            <v>MODULO CJ-</v>
          </cell>
          <cell r="E468" t="str">
            <v>TP034D-M2</v>
          </cell>
          <cell r="F468">
            <v>32</v>
          </cell>
          <cell r="G468" t="str">
            <v>CEV</v>
          </cell>
          <cell r="H468" t="str">
            <v>0CXPAPEL</v>
          </cell>
          <cell r="I468" t="str">
            <v>TRIM 2</v>
          </cell>
          <cell r="J468" t="str">
            <v>M2</v>
          </cell>
          <cell r="K468" t="str">
            <v>4</v>
          </cell>
          <cell r="L468" t="str">
            <v>2</v>
          </cell>
        </row>
        <row r="469">
          <cell r="A469" t="str">
            <v>52055669DO002D-M4</v>
          </cell>
          <cell r="B469">
            <v>1570</v>
          </cell>
          <cell r="C469">
            <v>52055669</v>
          </cell>
          <cell r="D469" t="str">
            <v>CANALETA MET. VIDRO TRAS</v>
          </cell>
          <cell r="E469" t="str">
            <v>DO002D-M4</v>
          </cell>
          <cell r="F469">
            <v>60</v>
          </cell>
          <cell r="G469" t="str">
            <v>CEV</v>
          </cell>
          <cell r="H469" t="str">
            <v>00002004</v>
          </cell>
          <cell r="I469" t="str">
            <v>DOORS</v>
          </cell>
          <cell r="J469" t="str">
            <v>M4</v>
          </cell>
          <cell r="K469" t="str">
            <v>5</v>
          </cell>
          <cell r="L469" t="str">
            <v>2</v>
          </cell>
        </row>
        <row r="470">
          <cell r="A470"/>
          <cell r="B470">
            <v>1298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/>
          <cell r="K470">
            <v>0</v>
          </cell>
          <cell r="L470" t="e">
            <v>#DIV/0!</v>
          </cell>
        </row>
        <row r="471">
          <cell r="A471" t="str">
            <v>52055670DO002E-M5</v>
          </cell>
          <cell r="B471">
            <v>1368</v>
          </cell>
          <cell r="C471">
            <v>52055670</v>
          </cell>
          <cell r="D471" t="str">
            <v>CANALETA METALICA-VIDRO TRASEIRO</v>
          </cell>
          <cell r="E471" t="str">
            <v>DO002E-M4</v>
          </cell>
          <cell r="F471">
            <v>60</v>
          </cell>
          <cell r="G471" t="str">
            <v>CEV</v>
          </cell>
          <cell r="H471" t="str">
            <v>00002004</v>
          </cell>
          <cell r="I471" t="str">
            <v>DOORS</v>
          </cell>
          <cell r="J471" t="str">
            <v>M4</v>
          </cell>
          <cell r="K471" t="str">
            <v>5</v>
          </cell>
          <cell r="L471" t="str">
            <v>2</v>
          </cell>
        </row>
        <row r="472">
          <cell r="A472" t="str">
            <v>52055670</v>
          </cell>
          <cell r="B472">
            <v>1369</v>
          </cell>
          <cell r="C472">
            <v>52055670</v>
          </cell>
          <cell r="D472" t="str">
            <v>CANALETA METALICA-VIDRO TRASEIRO</v>
          </cell>
          <cell r="E472">
            <v>0</v>
          </cell>
          <cell r="F472">
            <v>60</v>
          </cell>
          <cell r="G472" t="str">
            <v>CEV</v>
          </cell>
          <cell r="H472" t="str">
            <v>00002004</v>
          </cell>
          <cell r="I472" t="str">
            <v>DOORS</v>
          </cell>
          <cell r="J472"/>
          <cell r="K472" t="str">
            <v>2</v>
          </cell>
          <cell r="L472" t="str">
            <v>2</v>
          </cell>
        </row>
        <row r="473">
          <cell r="A473" t="str">
            <v>52055807TP051E-M3</v>
          </cell>
          <cell r="B473">
            <v>380</v>
          </cell>
          <cell r="C473">
            <v>52055807</v>
          </cell>
          <cell r="D473" t="str">
            <v>BUZINA ONIX</v>
          </cell>
          <cell r="E473" t="str">
            <v>TP053D-M2</v>
          </cell>
          <cell r="F473">
            <v>40</v>
          </cell>
          <cell r="G473" t="str">
            <v>CEV</v>
          </cell>
          <cell r="H473" t="str">
            <v>0CXPAPEL</v>
          </cell>
          <cell r="I473" t="str">
            <v>TRIM 3</v>
          </cell>
          <cell r="J473" t="str">
            <v>M2</v>
          </cell>
          <cell r="K473">
            <v>4</v>
          </cell>
          <cell r="L473">
            <v>5.6989130434782602</v>
          </cell>
        </row>
        <row r="474">
          <cell r="A474" t="str">
            <v>52055852DOCPNL-M4</v>
          </cell>
          <cell r="B474">
            <v>1441</v>
          </cell>
          <cell r="C474" t="str">
            <v>52055852</v>
          </cell>
          <cell r="D474" t="str">
            <v>MEDALHÃO DIANT. LE</v>
          </cell>
          <cell r="E474" t="str">
            <v>DOCPNL-M4</v>
          </cell>
          <cell r="F474">
            <v>35</v>
          </cell>
          <cell r="G474" t="str">
            <v>CEV</v>
          </cell>
          <cell r="H474" t="str">
            <v>00002004</v>
          </cell>
          <cell r="I474" t="str">
            <v>DOORS</v>
          </cell>
          <cell r="J474" t="str">
            <v>M4</v>
          </cell>
          <cell r="K474" t="str">
            <v>3</v>
          </cell>
          <cell r="L474" t="str">
            <v>2</v>
          </cell>
        </row>
        <row r="475">
          <cell r="A475" t="str">
            <v>52055853DOCPNL-M4</v>
          </cell>
          <cell r="B475">
            <v>1442</v>
          </cell>
          <cell r="C475">
            <v>52055853</v>
          </cell>
          <cell r="D475" t="str">
            <v>MEDALHÃO DIANT. LD</v>
          </cell>
          <cell r="E475" t="str">
            <v>DOCPNL-M4</v>
          </cell>
          <cell r="F475">
            <v>35</v>
          </cell>
          <cell r="G475" t="str">
            <v>CEV</v>
          </cell>
          <cell r="H475" t="str">
            <v>00002004</v>
          </cell>
          <cell r="I475" t="str">
            <v>DOORS</v>
          </cell>
          <cell r="J475" t="str">
            <v>M4</v>
          </cell>
          <cell r="K475" t="str">
            <v>3</v>
          </cell>
          <cell r="L475" t="str">
            <v>2</v>
          </cell>
        </row>
        <row r="476">
          <cell r="A476" t="str">
            <v>52055860DOCPNL-M4</v>
          </cell>
          <cell r="B476">
            <v>1443</v>
          </cell>
          <cell r="C476" t="str">
            <v>52055860</v>
          </cell>
          <cell r="D476" t="str">
            <v>MEDALHÃO TRAS. LE</v>
          </cell>
          <cell r="E476" t="str">
            <v>DOCPNL-M4</v>
          </cell>
          <cell r="F476">
            <v>35</v>
          </cell>
          <cell r="G476" t="str">
            <v>CEV</v>
          </cell>
          <cell r="H476" t="str">
            <v>00002004</v>
          </cell>
          <cell r="I476" t="str">
            <v>DOORS</v>
          </cell>
          <cell r="J476" t="str">
            <v>M4</v>
          </cell>
          <cell r="K476" t="str">
            <v>3</v>
          </cell>
          <cell r="L476" t="str">
            <v>2</v>
          </cell>
        </row>
        <row r="477">
          <cell r="A477" t="str">
            <v>52055861DOCPNL-M4</v>
          </cell>
          <cell r="B477">
            <v>1444</v>
          </cell>
          <cell r="C477" t="str">
            <v>52055861</v>
          </cell>
          <cell r="D477" t="str">
            <v>MEDALHÃO TRAS. LD</v>
          </cell>
          <cell r="E477" t="str">
            <v>DOCPNL-M4</v>
          </cell>
          <cell r="F477">
            <v>35</v>
          </cell>
          <cell r="G477" t="str">
            <v>CEV</v>
          </cell>
          <cell r="H477" t="str">
            <v>00002004</v>
          </cell>
          <cell r="I477" t="str">
            <v>DOORS</v>
          </cell>
          <cell r="J477" t="str">
            <v>M4</v>
          </cell>
          <cell r="K477" t="str">
            <v>3</v>
          </cell>
          <cell r="L477" t="str">
            <v>2</v>
          </cell>
        </row>
        <row r="478">
          <cell r="A478" t="str">
            <v>52100320TP023E-M3</v>
          </cell>
          <cell r="B478">
            <v>946</v>
          </cell>
          <cell r="C478">
            <v>52055896</v>
          </cell>
          <cell r="D478" t="str">
            <v>SLIDER DIANT LE</v>
          </cell>
          <cell r="E478" t="str">
            <v>TP023E-M3</v>
          </cell>
          <cell r="F478">
            <v>180</v>
          </cell>
          <cell r="G478" t="str">
            <v>PEL</v>
          </cell>
          <cell r="H478" t="str">
            <v>00002004</v>
          </cell>
          <cell r="I478" t="str">
            <v>TRIM 2</v>
          </cell>
          <cell r="J478" t="str">
            <v>M3</v>
          </cell>
          <cell r="K478" t="str">
            <v>3</v>
          </cell>
          <cell r="L478" t="str">
            <v>2</v>
          </cell>
        </row>
        <row r="479">
          <cell r="A479" t="str">
            <v>52100322TP024D-M3</v>
          </cell>
          <cell r="B479">
            <v>947</v>
          </cell>
          <cell r="C479">
            <v>52055897</v>
          </cell>
          <cell r="D479" t="str">
            <v>SLIDER DIANT LD</v>
          </cell>
          <cell r="E479" t="str">
            <v>TP024D-M3</v>
          </cell>
          <cell r="F479">
            <v>180</v>
          </cell>
          <cell r="G479" t="str">
            <v>PEL</v>
          </cell>
          <cell r="H479" t="str">
            <v>00002004</v>
          </cell>
          <cell r="I479" t="str">
            <v>TRIM 2</v>
          </cell>
          <cell r="J479" t="str">
            <v>M3</v>
          </cell>
          <cell r="K479" t="str">
            <v>3</v>
          </cell>
          <cell r="L479" t="str">
            <v>2</v>
          </cell>
        </row>
        <row r="480">
          <cell r="A480" t="str">
            <v>52056196SPS-GA-M3</v>
          </cell>
          <cell r="B480">
            <v>282</v>
          </cell>
          <cell r="C480">
            <v>52056196</v>
          </cell>
          <cell r="D480" t="str">
            <v>INSULADOR</v>
          </cell>
          <cell r="E480" t="str">
            <v>SPS-GA-M3</v>
          </cell>
          <cell r="F480">
            <v>40</v>
          </cell>
          <cell r="G480" t="str">
            <v>EST</v>
          </cell>
          <cell r="H480" t="str">
            <v>00002004</v>
          </cell>
          <cell r="I480" t="str">
            <v>TRIM 1</v>
          </cell>
          <cell r="J480" t="str">
            <v>M3</v>
          </cell>
          <cell r="K480" t="str">
            <v>4</v>
          </cell>
          <cell r="L480">
            <v>4.08</v>
          </cell>
        </row>
        <row r="481">
          <cell r="A481" t="str">
            <v>52057556SEQUEN-M1</v>
          </cell>
          <cell r="B481">
            <v>1098</v>
          </cell>
          <cell r="C481">
            <v>52057556</v>
          </cell>
          <cell r="D481" t="str">
            <v>TUBULAÇÃO ABS</v>
          </cell>
          <cell r="E481" t="str">
            <v>SEQUEN-M1</v>
          </cell>
          <cell r="F481">
            <v>120</v>
          </cell>
          <cell r="G481" t="str">
            <v>TI</v>
          </cell>
          <cell r="H481" t="str">
            <v>00002004</v>
          </cell>
          <cell r="I481" t="str">
            <v>SEQ-ABS</v>
          </cell>
          <cell r="J481" t="str">
            <v>M1</v>
          </cell>
          <cell r="K481" t="str">
            <v>0</v>
          </cell>
          <cell r="L481" t="str">
            <v>2</v>
          </cell>
        </row>
        <row r="482">
          <cell r="A482" t="str">
            <v>09309508MB005E</v>
          </cell>
          <cell r="B482">
            <v>375</v>
          </cell>
          <cell r="C482" t="str">
            <v>09309508</v>
          </cell>
          <cell r="D482" t="str">
            <v>MASSA VEDAÇÃO</v>
          </cell>
          <cell r="E482" t="str">
            <v>MB005E</v>
          </cell>
          <cell r="F482">
            <v>0</v>
          </cell>
          <cell r="G482" t="str">
            <v>HASS</v>
          </cell>
          <cell r="H482">
            <v>0</v>
          </cell>
          <cell r="I482">
            <v>0</v>
          </cell>
          <cell r="J482"/>
          <cell r="K482" t="str">
            <v>0</v>
          </cell>
        </row>
        <row r="483">
          <cell r="A483" t="str">
            <v>94772365SEQUEN-M1</v>
          </cell>
          <cell r="B483">
            <v>154</v>
          </cell>
          <cell r="C483" t="str">
            <v>94772365</v>
          </cell>
          <cell r="D483" t="str">
            <v>TUBULAÇÃO ABS</v>
          </cell>
          <cell r="E483" t="str">
            <v>SEQUEN-M1</v>
          </cell>
          <cell r="F483">
            <v>120</v>
          </cell>
          <cell r="G483" t="str">
            <v>TI</v>
          </cell>
          <cell r="H483" t="str">
            <v>00002004</v>
          </cell>
          <cell r="I483" t="str">
            <v>SEQ-ABS</v>
          </cell>
          <cell r="J483" t="str">
            <v>M1</v>
          </cell>
          <cell r="K483">
            <v>0</v>
          </cell>
          <cell r="L483" t="str">
            <v>2</v>
          </cell>
        </row>
        <row r="484">
          <cell r="A484" t="str">
            <v>52086606DO003E-M4</v>
          </cell>
          <cell r="B484">
            <v>1425</v>
          </cell>
          <cell r="C484" t="str">
            <v>52086606</v>
          </cell>
          <cell r="D484" t="str">
            <v>CABO FECHADURA D ESQUERDA</v>
          </cell>
          <cell r="E484" t="str">
            <v>DO003E-M4</v>
          </cell>
          <cell r="F484">
            <v>130</v>
          </cell>
          <cell r="G484" t="str">
            <v>CEV</v>
          </cell>
          <cell r="H484" t="str">
            <v>00002004</v>
          </cell>
          <cell r="I484" t="str">
            <v>DOORS</v>
          </cell>
          <cell r="J484" t="str">
            <v>M4</v>
          </cell>
          <cell r="K484" t="str">
            <v>4</v>
          </cell>
          <cell r="L484" t="str">
            <v>2</v>
          </cell>
        </row>
        <row r="485">
          <cell r="A485" t="str">
            <v>52086607DO003D-M4</v>
          </cell>
          <cell r="B485">
            <v>1378</v>
          </cell>
          <cell r="C485" t="str">
            <v>52086607</v>
          </cell>
          <cell r="D485" t="str">
            <v>CABO QUE LIGA FECHADURA L/D</v>
          </cell>
          <cell r="E485" t="str">
            <v>DO003D-M4</v>
          </cell>
          <cell r="F485">
            <v>130</v>
          </cell>
          <cell r="G485" t="str">
            <v>CEV</v>
          </cell>
          <cell r="H485" t="str">
            <v>00002004</v>
          </cell>
          <cell r="I485" t="str">
            <v>DOORS</v>
          </cell>
          <cell r="J485" t="str">
            <v>M4</v>
          </cell>
          <cell r="K485" t="str">
            <v>4</v>
          </cell>
          <cell r="L485" t="str">
            <v>2</v>
          </cell>
        </row>
        <row r="486">
          <cell r="A486" t="str">
            <v>52058732DO004D-M4</v>
          </cell>
          <cell r="B486">
            <v>1379</v>
          </cell>
          <cell r="C486">
            <v>52058732</v>
          </cell>
          <cell r="D486" t="str">
            <v>CABO  FECHADURA TD</v>
          </cell>
          <cell r="E486" t="str">
            <v>DO004D-M4</v>
          </cell>
          <cell r="F486">
            <v>200</v>
          </cell>
          <cell r="G486" t="str">
            <v>CEV</v>
          </cell>
          <cell r="H486" t="str">
            <v>00002004</v>
          </cell>
          <cell r="I486" t="str">
            <v>DOORS</v>
          </cell>
          <cell r="J486" t="str">
            <v>M4</v>
          </cell>
          <cell r="K486" t="str">
            <v>2</v>
          </cell>
          <cell r="L486" t="str">
            <v>2</v>
          </cell>
        </row>
        <row r="487">
          <cell r="A487" t="str">
            <v>52058733DO003E-M4</v>
          </cell>
          <cell r="B487">
            <v>1483</v>
          </cell>
          <cell r="C487">
            <v>52058733</v>
          </cell>
          <cell r="D487" t="str">
            <v>CABO QUE LIGA A FECHADURA D.E.</v>
          </cell>
          <cell r="E487" t="str">
            <v>DO003E-M4</v>
          </cell>
          <cell r="F487">
            <v>200</v>
          </cell>
          <cell r="G487" t="str">
            <v>CEV</v>
          </cell>
          <cell r="H487" t="str">
            <v>00002004</v>
          </cell>
          <cell r="I487" t="str">
            <v>DOORS</v>
          </cell>
          <cell r="J487" t="str">
            <v>M4</v>
          </cell>
          <cell r="K487" t="str">
            <v>2</v>
          </cell>
          <cell r="L487" t="str">
            <v>2</v>
          </cell>
        </row>
        <row r="488">
          <cell r="A488" t="str">
            <v>52058734DO003D-M4</v>
          </cell>
          <cell r="B488">
            <v>1375</v>
          </cell>
          <cell r="C488">
            <v>52058734</v>
          </cell>
          <cell r="D488" t="str">
            <v>CABO QUE LIGA A FECHADURA DD</v>
          </cell>
          <cell r="E488" t="str">
            <v>DO003D-M4</v>
          </cell>
          <cell r="F488">
            <v>200</v>
          </cell>
          <cell r="G488" t="str">
            <v>CEV</v>
          </cell>
          <cell r="H488" t="str">
            <v>00002004</v>
          </cell>
          <cell r="I488" t="str">
            <v>DOORS</v>
          </cell>
          <cell r="J488" t="str">
            <v>M4</v>
          </cell>
          <cell r="K488" t="str">
            <v>2</v>
          </cell>
          <cell r="L488" t="str">
            <v>2</v>
          </cell>
        </row>
        <row r="489">
          <cell r="A489" t="str">
            <v>52058734DO-MIN-M4</v>
          </cell>
          <cell r="B489">
            <v>1647</v>
          </cell>
          <cell r="C489">
            <v>52058734</v>
          </cell>
          <cell r="D489" t="str">
            <v>CABO QUE LIGA A FECHADURA DD</v>
          </cell>
          <cell r="E489" t="str">
            <v>DO-MIN-M4</v>
          </cell>
          <cell r="F489">
            <v>200</v>
          </cell>
          <cell r="G489" t="str">
            <v>CEV</v>
          </cell>
          <cell r="H489" t="str">
            <v>0CXPAPEL</v>
          </cell>
          <cell r="I489" t="str">
            <v>DOORS</v>
          </cell>
          <cell r="J489" t="str">
            <v>M4</v>
          </cell>
          <cell r="K489" t="str">
            <v>4</v>
          </cell>
          <cell r="L489" t="str">
            <v>2</v>
          </cell>
        </row>
        <row r="490">
          <cell r="A490" t="str">
            <v>52058744DO020E-M4</v>
          </cell>
          <cell r="B490">
            <v>1284</v>
          </cell>
          <cell r="C490">
            <v>52058744</v>
          </cell>
          <cell r="D490" t="str">
            <v xml:space="preserve">SWITCH PLATE ELÉTRICO DE </v>
          </cell>
          <cell r="E490" t="str">
            <v>DO020E-M4</v>
          </cell>
          <cell r="F490">
            <v>56</v>
          </cell>
          <cell r="G490" t="str">
            <v>PEL</v>
          </cell>
          <cell r="H490" t="str">
            <v>00002004</v>
          </cell>
          <cell r="I490" t="str">
            <v>DOORS</v>
          </cell>
          <cell r="J490" t="str">
            <v>M4</v>
          </cell>
          <cell r="K490" t="str">
            <v>5</v>
          </cell>
          <cell r="L490" t="str">
            <v>2</v>
          </cell>
        </row>
        <row r="491">
          <cell r="A491" t="str">
            <v>52058745DO020D-M4</v>
          </cell>
          <cell r="B491">
            <v>1431</v>
          </cell>
          <cell r="C491">
            <v>52058745</v>
          </cell>
          <cell r="D491" t="str">
            <v>SWITCH PLATE ELÉTRICO DD(1BOTÃO)</v>
          </cell>
          <cell r="E491" t="str">
            <v>DO020D-M4</v>
          </cell>
          <cell r="F491">
            <v>70</v>
          </cell>
          <cell r="G491" t="str">
            <v>PEL</v>
          </cell>
          <cell r="H491" t="str">
            <v>00002004</v>
          </cell>
          <cell r="I491" t="str">
            <v>DOORS</v>
          </cell>
          <cell r="J491" t="str">
            <v>M4</v>
          </cell>
          <cell r="K491" t="str">
            <v>2</v>
          </cell>
          <cell r="L491" t="str">
            <v>2</v>
          </cell>
        </row>
        <row r="492">
          <cell r="A492" t="str">
            <v>52058745</v>
          </cell>
          <cell r="B492">
            <v>1432</v>
          </cell>
          <cell r="C492">
            <v>52058745</v>
          </cell>
          <cell r="D492" t="str">
            <v>BOTÃO SWITCH</v>
          </cell>
          <cell r="E492">
            <v>0</v>
          </cell>
          <cell r="F492">
            <v>70</v>
          </cell>
          <cell r="G492" t="str">
            <v>PEL</v>
          </cell>
          <cell r="H492" t="str">
            <v>00002004</v>
          </cell>
          <cell r="I492" t="str">
            <v>DOORS</v>
          </cell>
          <cell r="J492"/>
          <cell r="K492" t="str">
            <v>2</v>
          </cell>
          <cell r="L492" t="str">
            <v>2</v>
          </cell>
        </row>
        <row r="493">
          <cell r="A493" t="str">
            <v>52058746DO020E-M4</v>
          </cell>
          <cell r="B493">
            <v>1582</v>
          </cell>
          <cell r="C493">
            <v>52058746</v>
          </cell>
          <cell r="D493" t="str">
            <v>BOTÃO SWITCH COM 2 BOTÕES</v>
          </cell>
          <cell r="E493" t="str">
            <v>DO020E-M4</v>
          </cell>
          <cell r="F493">
            <v>70</v>
          </cell>
          <cell r="G493" t="str">
            <v>PEL</v>
          </cell>
          <cell r="H493" t="str">
            <v>00002004</v>
          </cell>
          <cell r="I493" t="str">
            <v>DOORS</v>
          </cell>
          <cell r="J493" t="str">
            <v>M4</v>
          </cell>
          <cell r="K493" t="str">
            <v>5</v>
          </cell>
          <cell r="L493" t="str">
            <v>2</v>
          </cell>
        </row>
        <row r="494">
          <cell r="A494" t="str">
            <v>52058746DO020D-M4</v>
          </cell>
          <cell r="B494">
            <v>1646</v>
          </cell>
          <cell r="C494">
            <v>52058746</v>
          </cell>
          <cell r="D494" t="str">
            <v>BOTÃO SWITCH COM 2 BOTÕES</v>
          </cell>
          <cell r="E494" t="str">
            <v>DO020D-M4</v>
          </cell>
          <cell r="F494">
            <v>70</v>
          </cell>
          <cell r="G494" t="str">
            <v>PEL</v>
          </cell>
          <cell r="H494" t="str">
            <v>00002004</v>
          </cell>
          <cell r="I494" t="str">
            <v>DOORS</v>
          </cell>
          <cell r="J494" t="str">
            <v>M4</v>
          </cell>
          <cell r="K494" t="str">
            <v>2</v>
          </cell>
          <cell r="L494" t="str">
            <v>2</v>
          </cell>
        </row>
        <row r="495">
          <cell r="A495" t="str">
            <v>52058747DO020E-M4</v>
          </cell>
          <cell r="B495">
            <v>1285</v>
          </cell>
          <cell r="C495">
            <v>52058747</v>
          </cell>
          <cell r="D495" t="str">
            <v xml:space="preserve">SWITCH PLATE MANUAL DE </v>
          </cell>
          <cell r="E495" t="str">
            <v>DO020E-M4</v>
          </cell>
          <cell r="F495">
            <v>70</v>
          </cell>
          <cell r="G495" t="str">
            <v>PEL</v>
          </cell>
          <cell r="H495" t="str">
            <v>00002004</v>
          </cell>
          <cell r="I495" t="str">
            <v>DOORS</v>
          </cell>
          <cell r="J495" t="str">
            <v>M4</v>
          </cell>
          <cell r="K495" t="str">
            <v>2</v>
          </cell>
          <cell r="L495" t="str">
            <v>2</v>
          </cell>
        </row>
        <row r="496">
          <cell r="A496" t="str">
            <v>52058748DO020D-M4</v>
          </cell>
          <cell r="B496">
            <v>1286</v>
          </cell>
          <cell r="C496">
            <v>52058748</v>
          </cell>
          <cell r="D496" t="str">
            <v>SWITCH PLATE MANUAL DD</v>
          </cell>
          <cell r="E496" t="str">
            <v>DO020D-M4</v>
          </cell>
          <cell r="F496">
            <v>70</v>
          </cell>
          <cell r="G496" t="str">
            <v>PEL</v>
          </cell>
          <cell r="H496" t="str">
            <v>00002004</v>
          </cell>
          <cell r="I496" t="str">
            <v>DOORS</v>
          </cell>
          <cell r="J496" t="str">
            <v>M4</v>
          </cell>
          <cell r="K496" t="str">
            <v>2</v>
          </cell>
          <cell r="L496" t="str">
            <v>2</v>
          </cell>
        </row>
        <row r="497">
          <cell r="A497" t="str">
            <v>52059160DOESPE-M4</v>
          </cell>
          <cell r="B497">
            <v>1636</v>
          </cell>
          <cell r="C497">
            <v>52059160</v>
          </cell>
          <cell r="D497" t="str">
            <v>ESPELHO SKY BLUE LE</v>
          </cell>
          <cell r="E497" t="str">
            <v>DOESPE-M4</v>
          </cell>
          <cell r="F497">
            <v>120</v>
          </cell>
          <cell r="G497" t="str">
            <v>CEV</v>
          </cell>
          <cell r="H497" t="str">
            <v>00002004</v>
          </cell>
          <cell r="I497" t="str">
            <v>DOORS</v>
          </cell>
          <cell r="J497" t="str">
            <v>M4</v>
          </cell>
          <cell r="K497" t="str">
            <v>1</v>
          </cell>
          <cell r="L497" t="str">
            <v>2</v>
          </cell>
        </row>
        <row r="498">
          <cell r="A498" t="str">
            <v>52059161DOESPE-M4</v>
          </cell>
          <cell r="B498">
            <v>1635</v>
          </cell>
          <cell r="C498">
            <v>52059161</v>
          </cell>
          <cell r="D498" t="str">
            <v>ESPELHO SKY BLEU LD</v>
          </cell>
          <cell r="E498" t="str">
            <v>DOESPE-M4</v>
          </cell>
          <cell r="F498">
            <v>120</v>
          </cell>
          <cell r="G498" t="str">
            <v>CEV</v>
          </cell>
          <cell r="H498" t="str">
            <v>00002004</v>
          </cell>
          <cell r="I498" t="str">
            <v>DOORS</v>
          </cell>
          <cell r="J498" t="str">
            <v>M4</v>
          </cell>
          <cell r="K498" t="str">
            <v>1</v>
          </cell>
          <cell r="L498" t="str">
            <v>2</v>
          </cell>
        </row>
        <row r="499">
          <cell r="A499" t="str">
            <v>52089137SPSD3D-M5</v>
          </cell>
          <cell r="B499">
            <v>1403</v>
          </cell>
          <cell r="C499" t="str">
            <v>52089137</v>
          </cell>
          <cell r="D499" t="str">
            <v>CHICOTE</v>
          </cell>
          <cell r="E499" t="str">
            <v>SPSD3D-M5</v>
          </cell>
          <cell r="F499">
            <v>25</v>
          </cell>
          <cell r="G499" t="str">
            <v>CEV</v>
          </cell>
          <cell r="H499" t="str">
            <v>00002004</v>
          </cell>
          <cell r="I499" t="str">
            <v>DOORS</v>
          </cell>
          <cell r="J499" t="str">
            <v>M5</v>
          </cell>
          <cell r="K499" t="str">
            <v>2</v>
          </cell>
          <cell r="L499" t="str">
            <v>2</v>
          </cell>
        </row>
        <row r="500">
          <cell r="A500" t="str">
            <v>52089138SPSD3E-M5</v>
          </cell>
          <cell r="B500">
            <v>1402</v>
          </cell>
          <cell r="C500" t="str">
            <v>52089138</v>
          </cell>
          <cell r="D500" t="str">
            <v>CHICOTE DIANTEIRO ESQUERDO</v>
          </cell>
          <cell r="E500" t="str">
            <v>SPSD3E-M5</v>
          </cell>
          <cell r="F500">
            <v>25</v>
          </cell>
          <cell r="G500" t="str">
            <v>CEV</v>
          </cell>
          <cell r="H500" t="str">
            <v>00002004</v>
          </cell>
          <cell r="I500" t="str">
            <v>DOORS</v>
          </cell>
          <cell r="J500" t="str">
            <v>M5</v>
          </cell>
          <cell r="K500" t="str">
            <v>4</v>
          </cell>
          <cell r="L500" t="str">
            <v>2</v>
          </cell>
        </row>
        <row r="501">
          <cell r="A501" t="str">
            <v>52089135SPSD3D-M5</v>
          </cell>
          <cell r="B501">
            <v>1386</v>
          </cell>
          <cell r="C501" t="str">
            <v>52089135</v>
          </cell>
          <cell r="D501" t="str">
            <v xml:space="preserve">CHICOTE DD TRAVA/VIDRO </v>
          </cell>
          <cell r="E501" t="str">
            <v>SPSD3D-M5</v>
          </cell>
          <cell r="F501">
            <v>25</v>
          </cell>
          <cell r="G501" t="str">
            <v>CEV</v>
          </cell>
          <cell r="H501" t="str">
            <v>00002004</v>
          </cell>
          <cell r="I501" t="str">
            <v>DOORS</v>
          </cell>
          <cell r="J501" t="str">
            <v>M5</v>
          </cell>
          <cell r="K501" t="str">
            <v>4</v>
          </cell>
          <cell r="L501" t="str">
            <v>2</v>
          </cell>
        </row>
        <row r="502">
          <cell r="A502" t="str">
            <v>52089136SPSD3E-M5</v>
          </cell>
          <cell r="B502">
            <v>1388</v>
          </cell>
          <cell r="C502" t="str">
            <v>52089136</v>
          </cell>
          <cell r="D502" t="str">
            <v>CHICOTE DIANTEIRO ESQUERDO</v>
          </cell>
          <cell r="E502" t="str">
            <v>SPSD3E-M5</v>
          </cell>
          <cell r="F502">
            <v>25</v>
          </cell>
          <cell r="G502" t="str">
            <v>CEV</v>
          </cell>
          <cell r="H502" t="str">
            <v>00002004</v>
          </cell>
          <cell r="I502" t="str">
            <v>DOORS</v>
          </cell>
          <cell r="J502" t="str">
            <v>M5</v>
          </cell>
          <cell r="K502" t="str">
            <v>4</v>
          </cell>
          <cell r="L502" t="str">
            <v>2</v>
          </cell>
        </row>
        <row r="503">
          <cell r="A503" t="str">
            <v>52089133SPSD3D-M5</v>
          </cell>
          <cell r="B503">
            <v>1387</v>
          </cell>
          <cell r="C503" t="str">
            <v>52089133</v>
          </cell>
          <cell r="D503" t="str">
            <v xml:space="preserve">CHICOTE DD TRAVA/VIDRO </v>
          </cell>
          <cell r="E503" t="str">
            <v>SPSD3D-M5</v>
          </cell>
          <cell r="F503">
            <v>25</v>
          </cell>
          <cell r="G503" t="str">
            <v>CEV</v>
          </cell>
          <cell r="H503" t="str">
            <v>00002004</v>
          </cell>
          <cell r="I503" t="str">
            <v>DOORS</v>
          </cell>
          <cell r="J503" t="str">
            <v>M5</v>
          </cell>
          <cell r="K503" t="str">
            <v>4</v>
          </cell>
          <cell r="L503" t="str">
            <v>2</v>
          </cell>
        </row>
        <row r="504">
          <cell r="A504" t="str">
            <v>52089134SPSD3E-M5</v>
          </cell>
          <cell r="B504">
            <v>1389</v>
          </cell>
          <cell r="C504" t="str">
            <v>52089134</v>
          </cell>
          <cell r="D504" t="str">
            <v xml:space="preserve"> CHICOTE ELETRICO DE</v>
          </cell>
          <cell r="E504" t="str">
            <v>SPSD3E-M5</v>
          </cell>
          <cell r="F504">
            <v>25</v>
          </cell>
          <cell r="G504" t="str">
            <v>CEV</v>
          </cell>
          <cell r="H504" t="str">
            <v>00002004</v>
          </cell>
          <cell r="I504" t="str">
            <v>DOORS</v>
          </cell>
          <cell r="J504" t="str">
            <v>M5</v>
          </cell>
          <cell r="K504" t="str">
            <v>4</v>
          </cell>
          <cell r="L504" t="str">
            <v>2</v>
          </cell>
        </row>
        <row r="505">
          <cell r="A505" t="str">
            <v>52059994</v>
          </cell>
          <cell r="B505">
            <v>1330</v>
          </cell>
          <cell r="C505" t="str">
            <v>52059994</v>
          </cell>
          <cell r="D505" t="str">
            <v>MAÇANETA EXTERNA DE AZUL</v>
          </cell>
          <cell r="E505">
            <v>0</v>
          </cell>
          <cell r="F505">
            <v>36</v>
          </cell>
          <cell r="G505" t="str">
            <v>CEV</v>
          </cell>
          <cell r="H505" t="str">
            <v>00002004</v>
          </cell>
          <cell r="I505" t="str">
            <v>DOORS</v>
          </cell>
          <cell r="J505"/>
          <cell r="K505" t="str">
            <v>2</v>
          </cell>
          <cell r="L505" t="str">
            <v>2</v>
          </cell>
        </row>
        <row r="506">
          <cell r="A506" t="str">
            <v>52059995</v>
          </cell>
          <cell r="B506">
            <v>1331</v>
          </cell>
          <cell r="C506">
            <v>52059995</v>
          </cell>
          <cell r="D506" t="str">
            <v>MAC EXTERNA DIANT LD AZUL</v>
          </cell>
          <cell r="E506">
            <v>0</v>
          </cell>
          <cell r="F506">
            <v>36</v>
          </cell>
          <cell r="G506" t="str">
            <v>CEV</v>
          </cell>
          <cell r="H506" t="str">
            <v>00002004</v>
          </cell>
          <cell r="I506" t="str">
            <v>DOORS</v>
          </cell>
          <cell r="J506"/>
          <cell r="K506" t="str">
            <v>2</v>
          </cell>
          <cell r="L506" t="str">
            <v>2</v>
          </cell>
        </row>
        <row r="507">
          <cell r="A507" t="str">
            <v>52059996</v>
          </cell>
          <cell r="B507">
            <v>1332</v>
          </cell>
          <cell r="C507">
            <v>52059996</v>
          </cell>
          <cell r="D507" t="str">
            <v>MAC EXTERNA TRASEIRA LE AZUL</v>
          </cell>
          <cell r="E507">
            <v>0</v>
          </cell>
          <cell r="F507">
            <v>36</v>
          </cell>
          <cell r="G507" t="str">
            <v>CEV</v>
          </cell>
          <cell r="H507" t="str">
            <v>00002004</v>
          </cell>
          <cell r="I507" t="str">
            <v>DOORS</v>
          </cell>
          <cell r="J507"/>
          <cell r="K507" t="str">
            <v>2</v>
          </cell>
          <cell r="L507" t="str">
            <v>2</v>
          </cell>
        </row>
        <row r="508">
          <cell r="A508" t="str">
            <v>52059997</v>
          </cell>
          <cell r="B508">
            <v>1333</v>
          </cell>
          <cell r="C508">
            <v>52059997</v>
          </cell>
          <cell r="D508" t="str">
            <v>MAC EXTERNA TRASEIRA LD AZUL</v>
          </cell>
          <cell r="E508">
            <v>0</v>
          </cell>
          <cell r="F508">
            <v>216</v>
          </cell>
          <cell r="G508" t="str">
            <v>CEV</v>
          </cell>
          <cell r="H508" t="str">
            <v>00002004</v>
          </cell>
          <cell r="I508" t="str">
            <v>DOORS</v>
          </cell>
          <cell r="J508"/>
          <cell r="K508" t="str">
            <v>2</v>
          </cell>
          <cell r="L508" t="str">
            <v>2</v>
          </cell>
        </row>
        <row r="509">
          <cell r="A509" t="str">
            <v>52061203LF005D-M1</v>
          </cell>
          <cell r="B509">
            <v>10</v>
          </cell>
          <cell r="C509">
            <v>52061203</v>
          </cell>
          <cell r="D509" t="str">
            <v>ISOLADOR DA GRADE LD RET.</v>
          </cell>
          <cell r="E509" t="str">
            <v>LF005D-M1</v>
          </cell>
          <cell r="F509">
            <v>50</v>
          </cell>
          <cell r="G509" t="str">
            <v>EST</v>
          </cell>
          <cell r="H509" t="str">
            <v>00002004</v>
          </cell>
          <cell r="I509" t="str">
            <v>L. FINAL</v>
          </cell>
          <cell r="J509" t="str">
            <v>M1</v>
          </cell>
          <cell r="K509">
            <v>5</v>
          </cell>
          <cell r="L509">
            <v>4.5591304347826078</v>
          </cell>
        </row>
        <row r="510">
          <cell r="A510" t="str">
            <v>52062036DOESPE-M4</v>
          </cell>
          <cell r="B510">
            <v>1634</v>
          </cell>
          <cell r="C510">
            <v>52062036</v>
          </cell>
          <cell r="D510" t="str">
            <v>ESPELHO MOND GRAY LD</v>
          </cell>
          <cell r="E510" t="str">
            <v>DOESPE-M4</v>
          </cell>
          <cell r="F510">
            <v>120</v>
          </cell>
          <cell r="G510" t="str">
            <v>CEV</v>
          </cell>
          <cell r="H510" t="str">
            <v>00002004</v>
          </cell>
          <cell r="I510" t="str">
            <v>DOORS</v>
          </cell>
          <cell r="J510" t="str">
            <v>M4</v>
          </cell>
          <cell r="K510" t="str">
            <v>1</v>
          </cell>
          <cell r="L510" t="str">
            <v>2</v>
          </cell>
        </row>
        <row r="511">
          <cell r="A511" t="str">
            <v>52062037DOESPE-M4</v>
          </cell>
          <cell r="B511">
            <v>1619</v>
          </cell>
          <cell r="C511">
            <v>52062037</v>
          </cell>
          <cell r="D511" t="str">
            <v>ESPELHO MONDY GRAY LE</v>
          </cell>
          <cell r="E511" t="str">
            <v>DOESPE-M4</v>
          </cell>
          <cell r="F511">
            <v>120</v>
          </cell>
          <cell r="G511" t="str">
            <v>CEV</v>
          </cell>
          <cell r="H511" t="str">
            <v>00002004</v>
          </cell>
          <cell r="I511" t="str">
            <v>DOORS</v>
          </cell>
          <cell r="J511" t="str">
            <v>M4</v>
          </cell>
          <cell r="K511" t="str">
            <v>2</v>
          </cell>
          <cell r="L511" t="str">
            <v>2</v>
          </cell>
        </row>
        <row r="512">
          <cell r="A512" t="str">
            <v>52048090LF007D-ZM8</v>
          </cell>
          <cell r="B512">
            <v>1053</v>
          </cell>
          <cell r="C512" t="str">
            <v>52048090</v>
          </cell>
          <cell r="D512" t="str">
            <v>TRILHO TETO ONIX</v>
          </cell>
          <cell r="E512" t="str">
            <v>LF007D-ZM8</v>
          </cell>
          <cell r="F512">
            <v>80</v>
          </cell>
          <cell r="G512" t="str">
            <v>CEV</v>
          </cell>
          <cell r="H512" t="str">
            <v>0CXPAPEL</v>
          </cell>
          <cell r="I512" t="str">
            <v>L. FINAL</v>
          </cell>
          <cell r="J512" t="str">
            <v>ZM8</v>
          </cell>
          <cell r="K512" t="str">
            <v>EPS</v>
          </cell>
          <cell r="L512" t="str">
            <v>2</v>
          </cell>
        </row>
        <row r="513">
          <cell r="A513" t="str">
            <v>52063914TP012D-M3</v>
          </cell>
          <cell r="B513">
            <v>1189</v>
          </cell>
          <cell r="C513">
            <v>52063914</v>
          </cell>
          <cell r="D513" t="str">
            <v>ANTIRUIDO TETO</v>
          </cell>
          <cell r="E513" t="str">
            <v>TP012D-M3</v>
          </cell>
          <cell r="F513">
            <v>100</v>
          </cell>
          <cell r="G513" t="str">
            <v>PIT</v>
          </cell>
          <cell r="H513" t="str">
            <v>DOLLY</v>
          </cell>
          <cell r="I513" t="str">
            <v>TRIM 1</v>
          </cell>
          <cell r="J513" t="str">
            <v>M3</v>
          </cell>
          <cell r="K513" t="str">
            <v>EPS</v>
          </cell>
          <cell r="L513">
            <v>2.2795652173913039</v>
          </cell>
        </row>
        <row r="514">
          <cell r="A514" t="str">
            <v>52064008</v>
          </cell>
          <cell r="B514">
            <v>1311</v>
          </cell>
          <cell r="C514" t="str">
            <v>52064008</v>
          </cell>
          <cell r="D514" t="str">
            <v>MAÇ. CELTA DIANT./ LE MOND GRAY</v>
          </cell>
          <cell r="E514">
            <v>0</v>
          </cell>
          <cell r="F514">
            <v>36</v>
          </cell>
          <cell r="G514" t="str">
            <v>CEV</v>
          </cell>
          <cell r="H514" t="str">
            <v>00002004</v>
          </cell>
          <cell r="I514" t="str">
            <v>DOORS</v>
          </cell>
          <cell r="J514"/>
          <cell r="K514" t="str">
            <v>2</v>
          </cell>
          <cell r="L514" t="str">
            <v>2</v>
          </cell>
        </row>
        <row r="515">
          <cell r="A515" t="str">
            <v>52064009</v>
          </cell>
          <cell r="B515">
            <v>1312</v>
          </cell>
          <cell r="C515">
            <v>52064009</v>
          </cell>
          <cell r="D515" t="str">
            <v>MAÇ. CELTA DIANT./ LD MOND GRAY</v>
          </cell>
          <cell r="E515">
            <v>0</v>
          </cell>
          <cell r="F515">
            <v>36</v>
          </cell>
          <cell r="G515" t="str">
            <v>CEV</v>
          </cell>
          <cell r="H515" t="str">
            <v>00002004</v>
          </cell>
          <cell r="I515" t="str">
            <v>DOORS</v>
          </cell>
          <cell r="J515"/>
          <cell r="K515" t="str">
            <v>2</v>
          </cell>
          <cell r="L515" t="str">
            <v>2</v>
          </cell>
        </row>
        <row r="516">
          <cell r="A516" t="str">
            <v>52064010</v>
          </cell>
          <cell r="B516">
            <v>1313</v>
          </cell>
          <cell r="C516" t="str">
            <v>52064010</v>
          </cell>
          <cell r="D516" t="str">
            <v>MAÇANETA CELTA TRAS. LE MOND GRAY</v>
          </cell>
          <cell r="E516">
            <v>0</v>
          </cell>
          <cell r="F516">
            <v>36</v>
          </cell>
          <cell r="G516" t="str">
            <v>CEV</v>
          </cell>
          <cell r="H516" t="str">
            <v>00002004</v>
          </cell>
          <cell r="I516" t="str">
            <v>DOORS</v>
          </cell>
          <cell r="J516"/>
          <cell r="K516" t="str">
            <v>2</v>
          </cell>
          <cell r="L516" t="str">
            <v>2</v>
          </cell>
        </row>
        <row r="517">
          <cell r="A517" t="str">
            <v>52064011</v>
          </cell>
          <cell r="B517">
            <v>1436</v>
          </cell>
          <cell r="C517">
            <v>52064011</v>
          </cell>
          <cell r="D517" t="str">
            <v>MAÇANETA CELTA TRAS. LD MOND GRAY</v>
          </cell>
          <cell r="E517">
            <v>0</v>
          </cell>
          <cell r="F517">
            <v>36</v>
          </cell>
          <cell r="G517" t="str">
            <v>CEV</v>
          </cell>
          <cell r="H517" t="str">
            <v>00002004</v>
          </cell>
          <cell r="I517" t="str">
            <v>DOORS</v>
          </cell>
          <cell r="J517"/>
          <cell r="K517" t="str">
            <v>2</v>
          </cell>
          <cell r="L517" t="str">
            <v>2</v>
          </cell>
        </row>
        <row r="518">
          <cell r="A518" t="str">
            <v>52064014SPS-GA-M3</v>
          </cell>
          <cell r="B518">
            <v>1077</v>
          </cell>
          <cell r="C518">
            <v>52064014</v>
          </cell>
          <cell r="D518" t="str">
            <v>PORT. MOND GRAY</v>
          </cell>
          <cell r="E518" t="str">
            <v>SPS-GA-M3</v>
          </cell>
          <cell r="F518">
            <v>20</v>
          </cell>
          <cell r="G518" t="str">
            <v>CEV</v>
          </cell>
          <cell r="H518" t="str">
            <v>00002004</v>
          </cell>
          <cell r="I518" t="str">
            <v>SPS</v>
          </cell>
          <cell r="J518" t="str">
            <v>M3</v>
          </cell>
          <cell r="K518" t="str">
            <v>2</v>
          </cell>
          <cell r="L518" t="str">
            <v>2</v>
          </cell>
        </row>
        <row r="519">
          <cell r="A519" t="str">
            <v>52064027PINTUR-M3</v>
          </cell>
          <cell r="B519">
            <v>1089</v>
          </cell>
          <cell r="C519" t="str">
            <v>52064027</v>
          </cell>
          <cell r="D519" t="str">
            <v>FITA ADESIVA</v>
          </cell>
          <cell r="E519" t="str">
            <v>PINTUR-M3</v>
          </cell>
          <cell r="F519">
            <v>60</v>
          </cell>
          <cell r="G519" t="str">
            <v>CEV</v>
          </cell>
          <cell r="H519" t="str">
            <v>00002004</v>
          </cell>
          <cell r="I519" t="str">
            <v>PINTURA</v>
          </cell>
          <cell r="J519" t="str">
            <v>M3</v>
          </cell>
          <cell r="K519" t="str">
            <v>PENDANT</v>
          </cell>
          <cell r="L519" t="str">
            <v>2</v>
          </cell>
        </row>
        <row r="520">
          <cell r="A520" t="str">
            <v>52064659SPS-GA-M3</v>
          </cell>
          <cell r="B520">
            <v>78</v>
          </cell>
          <cell r="C520">
            <v>52064659</v>
          </cell>
          <cell r="D520" t="str">
            <v>CHICOTE TRASEIRO ONIX</v>
          </cell>
          <cell r="E520" t="str">
            <v>SPS-GA-M3</v>
          </cell>
          <cell r="F520">
            <v>20</v>
          </cell>
          <cell r="G520" t="str">
            <v>CEV</v>
          </cell>
          <cell r="H520" t="str">
            <v>00002004</v>
          </cell>
          <cell r="I520" t="str">
            <v>SPS</v>
          </cell>
          <cell r="J520" t="str">
            <v>M3</v>
          </cell>
          <cell r="K520">
            <v>3</v>
          </cell>
          <cell r="L520" t="str">
            <v>2</v>
          </cell>
        </row>
        <row r="521">
          <cell r="A521" t="str">
            <v>52064660SPS-GA-M3</v>
          </cell>
          <cell r="B521">
            <v>1148</v>
          </cell>
          <cell r="C521">
            <v>52064660</v>
          </cell>
          <cell r="D521" t="str">
            <v>CHICOTE TRASEIRO ONIX</v>
          </cell>
          <cell r="E521" t="str">
            <v>SPS-GA-M3</v>
          </cell>
          <cell r="F521">
            <v>20</v>
          </cell>
          <cell r="G521" t="str">
            <v>EST</v>
          </cell>
          <cell r="H521" t="str">
            <v>00002004</v>
          </cell>
          <cell r="I521" t="str">
            <v>SPS</v>
          </cell>
          <cell r="J521" t="str">
            <v>M3</v>
          </cell>
          <cell r="K521" t="str">
            <v>6</v>
          </cell>
          <cell r="L521" t="str">
            <v>2</v>
          </cell>
        </row>
        <row r="522">
          <cell r="A522" t="str">
            <v>52064661SPS-GA-M3</v>
          </cell>
          <cell r="B522">
            <v>84</v>
          </cell>
          <cell r="C522">
            <v>52064661</v>
          </cell>
          <cell r="D522" t="str">
            <v>CHICOTE TRASEIRO ONIX</v>
          </cell>
          <cell r="E522" t="str">
            <v>SPS-GA-M3</v>
          </cell>
          <cell r="F522">
            <v>20</v>
          </cell>
          <cell r="G522" t="str">
            <v>CEV</v>
          </cell>
          <cell r="H522" t="str">
            <v>00002004</v>
          </cell>
          <cell r="I522" t="str">
            <v>SPS</v>
          </cell>
          <cell r="J522" t="str">
            <v>M3</v>
          </cell>
          <cell r="K522">
            <v>3</v>
          </cell>
          <cell r="L522" t="str">
            <v>2</v>
          </cell>
        </row>
        <row r="523">
          <cell r="A523" t="str">
            <v>52065067CAB. CERA</v>
          </cell>
          <cell r="B523">
            <v>1106</v>
          </cell>
          <cell r="C523">
            <v>52065067</v>
          </cell>
          <cell r="D523" t="str">
            <v>EMBLEMA ADVANTAGE</v>
          </cell>
          <cell r="E523" t="str">
            <v>CAB. CERA</v>
          </cell>
          <cell r="F523">
            <v>1000</v>
          </cell>
          <cell r="G523" t="str">
            <v>CEV</v>
          </cell>
          <cell r="H523" t="str">
            <v>0CXPAPEL</v>
          </cell>
          <cell r="I523" t="str">
            <v>CAB. CERA</v>
          </cell>
          <cell r="J523" t="str">
            <v>RA</v>
          </cell>
          <cell r="K523">
            <v>2</v>
          </cell>
          <cell r="L523" t="str">
            <v>2</v>
          </cell>
        </row>
        <row r="524">
          <cell r="A524" t="str">
            <v>52067365MA016E-M1</v>
          </cell>
          <cell r="B524">
            <v>1063</v>
          </cell>
          <cell r="C524">
            <v>52067365</v>
          </cell>
          <cell r="D524" t="str">
            <v>COOLER ASM AUT.</v>
          </cell>
          <cell r="E524" t="str">
            <v>MA019E-M1</v>
          </cell>
          <cell r="F524">
            <v>20</v>
          </cell>
          <cell r="G524" t="str">
            <v>CEV</v>
          </cell>
          <cell r="H524" t="str">
            <v>0CXPAPEL</v>
          </cell>
          <cell r="I524" t="str">
            <v>MEC. ALTA</v>
          </cell>
          <cell r="J524" t="str">
            <v>M1</v>
          </cell>
          <cell r="K524" t="str">
            <v>5</v>
          </cell>
          <cell r="L524">
            <v>11.39782608695652</v>
          </cell>
        </row>
        <row r="525">
          <cell r="A525" t="str">
            <v>52067632TP045D-M2</v>
          </cell>
          <cell r="B525">
            <v>823</v>
          </cell>
          <cell r="C525">
            <v>52067632</v>
          </cell>
          <cell r="D525" t="str">
            <v>ETIQUETA AR COND.</v>
          </cell>
          <cell r="E525" t="str">
            <v>TP045D-M2</v>
          </cell>
          <cell r="F525">
            <v>2000</v>
          </cell>
          <cell r="G525" t="str">
            <v>CEV</v>
          </cell>
          <cell r="H525" t="str">
            <v>00002001</v>
          </cell>
          <cell r="I525" t="str">
            <v>TRIM 3</v>
          </cell>
          <cell r="J525" t="str">
            <v>M2</v>
          </cell>
          <cell r="K525" t="str">
            <v>2</v>
          </cell>
          <cell r="L525" t="str">
            <v>2</v>
          </cell>
        </row>
        <row r="526">
          <cell r="A526" t="str">
            <v>52068677PINTUR-M3</v>
          </cell>
          <cell r="B526">
            <v>1102</v>
          </cell>
          <cell r="C526" t="str">
            <v>52068677</v>
          </cell>
          <cell r="D526" t="str">
            <v>BLACK-STICKER  ADVANTAGE</v>
          </cell>
          <cell r="E526" t="str">
            <v>PINTUR-M3</v>
          </cell>
          <cell r="F526">
            <v>500</v>
          </cell>
          <cell r="G526" t="str">
            <v>CEV</v>
          </cell>
          <cell r="H526" t="str">
            <v>00002004</v>
          </cell>
          <cell r="I526" t="str">
            <v>PINTURA</v>
          </cell>
          <cell r="J526" t="str">
            <v>M3</v>
          </cell>
          <cell r="K526" t="str">
            <v>PEND</v>
          </cell>
          <cell r="L526" t="str">
            <v>2</v>
          </cell>
        </row>
        <row r="527">
          <cell r="A527" t="str">
            <v>52068678PINTUR-M3</v>
          </cell>
          <cell r="B527">
            <v>1103</v>
          </cell>
          <cell r="C527">
            <v>52068678</v>
          </cell>
          <cell r="D527" t="str">
            <v>BLACK-STICKER  ADVANTAGE</v>
          </cell>
          <cell r="E527" t="str">
            <v>PINTUR-M3</v>
          </cell>
          <cell r="F527">
            <v>500</v>
          </cell>
          <cell r="G527" t="str">
            <v>CEV</v>
          </cell>
          <cell r="H527" t="str">
            <v>00002004</v>
          </cell>
          <cell r="I527" t="str">
            <v>PINTURA</v>
          </cell>
          <cell r="J527" t="str">
            <v>M3</v>
          </cell>
          <cell r="K527" t="str">
            <v>PEND</v>
          </cell>
          <cell r="L527" t="str">
            <v>2</v>
          </cell>
        </row>
        <row r="528">
          <cell r="A528" t="str">
            <v>52068679PINTUR-M3</v>
          </cell>
          <cell r="B528">
            <v>1104</v>
          </cell>
          <cell r="C528">
            <v>52068679</v>
          </cell>
          <cell r="D528" t="str">
            <v>BLACK-STICKER  ADVANTAGE</v>
          </cell>
          <cell r="E528" t="str">
            <v>PINTUR-M3</v>
          </cell>
          <cell r="F528">
            <v>500</v>
          </cell>
          <cell r="G528" t="str">
            <v>CEV</v>
          </cell>
          <cell r="H528" t="str">
            <v>00002004</v>
          </cell>
          <cell r="I528" t="str">
            <v>PINTURA</v>
          </cell>
          <cell r="J528" t="str">
            <v>M3</v>
          </cell>
          <cell r="K528" t="str">
            <v>PEND</v>
          </cell>
          <cell r="L528" t="str">
            <v>2</v>
          </cell>
        </row>
        <row r="529">
          <cell r="A529" t="str">
            <v>52068680PINTUR-M3</v>
          </cell>
          <cell r="B529">
            <v>1105</v>
          </cell>
          <cell r="C529">
            <v>52068680</v>
          </cell>
          <cell r="D529" t="str">
            <v>BLACK-STICKER  ADVANTAGE</v>
          </cell>
          <cell r="E529" t="str">
            <v>PINTUR-M3</v>
          </cell>
          <cell r="F529">
            <v>500</v>
          </cell>
          <cell r="G529" t="str">
            <v>CEV</v>
          </cell>
          <cell r="H529" t="str">
            <v>00002004</v>
          </cell>
          <cell r="I529" t="str">
            <v>PINTURA</v>
          </cell>
          <cell r="J529" t="str">
            <v>M3</v>
          </cell>
          <cell r="K529" t="str">
            <v>PEND</v>
          </cell>
          <cell r="L529" t="str">
            <v>2</v>
          </cell>
        </row>
        <row r="530">
          <cell r="A530" t="str">
            <v>52068738PINTUR-M1</v>
          </cell>
          <cell r="B530">
            <v>1206</v>
          </cell>
          <cell r="C530">
            <v>52068738</v>
          </cell>
          <cell r="D530" t="str">
            <v>BLACKOUTSTICK</v>
          </cell>
          <cell r="E530" t="str">
            <v>PINTUR-M1</v>
          </cell>
          <cell r="F530">
            <v>100</v>
          </cell>
          <cell r="G530" t="str">
            <v>CEV</v>
          </cell>
          <cell r="H530" t="str">
            <v>00002004</v>
          </cell>
          <cell r="I530" t="str">
            <v>PINTURA</v>
          </cell>
          <cell r="J530" t="str">
            <v>M1</v>
          </cell>
          <cell r="K530" t="str">
            <v>PENDANT</v>
          </cell>
          <cell r="L530">
            <v>2.2795652173913039</v>
          </cell>
        </row>
        <row r="531">
          <cell r="A531" t="str">
            <v>52068740PINTUR-M1</v>
          </cell>
          <cell r="B531">
            <v>1205</v>
          </cell>
          <cell r="C531">
            <v>52068740</v>
          </cell>
          <cell r="D531" t="str">
            <v>BLACKOUTSTICK</v>
          </cell>
          <cell r="E531" t="str">
            <v>PINTUR-M1</v>
          </cell>
          <cell r="F531">
            <v>100</v>
          </cell>
          <cell r="G531" t="str">
            <v>CEV</v>
          </cell>
          <cell r="H531" t="str">
            <v>00002004</v>
          </cell>
          <cell r="I531" t="str">
            <v>PINTURA</v>
          </cell>
          <cell r="J531" t="str">
            <v>M1</v>
          </cell>
          <cell r="K531" t="str">
            <v>PENDANT</v>
          </cell>
          <cell r="L531">
            <v>6.8386956521739126</v>
          </cell>
        </row>
        <row r="532">
          <cell r="A532" t="str">
            <v>52068741PINTUR-M1</v>
          </cell>
          <cell r="B532">
            <v>1207</v>
          </cell>
          <cell r="C532">
            <v>52068741</v>
          </cell>
          <cell r="D532" t="str">
            <v>BLACKOUTSTICK</v>
          </cell>
          <cell r="E532" t="str">
            <v>PINTUR-M1</v>
          </cell>
          <cell r="F532">
            <v>100</v>
          </cell>
          <cell r="G532" t="str">
            <v>CEV</v>
          </cell>
          <cell r="H532" t="str">
            <v>00002004</v>
          </cell>
          <cell r="I532" t="str">
            <v>PINTURA</v>
          </cell>
          <cell r="J532" t="str">
            <v>M1</v>
          </cell>
          <cell r="K532" t="str">
            <v>PENDANT</v>
          </cell>
          <cell r="L532" t="str">
            <v>2</v>
          </cell>
        </row>
        <row r="533">
          <cell r="A533" t="str">
            <v>52069471BUMP2E-M1</v>
          </cell>
          <cell r="B533">
            <v>31</v>
          </cell>
          <cell r="C533">
            <v>52069471</v>
          </cell>
          <cell r="D533" t="str">
            <v>MOLDURA  L/E</v>
          </cell>
          <cell r="E533" t="str">
            <v>BUMP2E-M1</v>
          </cell>
          <cell r="F533">
            <v>176</v>
          </cell>
          <cell r="G533" t="str">
            <v>PEL</v>
          </cell>
          <cell r="H533" t="str">
            <v>00002004</v>
          </cell>
          <cell r="I533" t="str">
            <v>BUMPER</v>
          </cell>
          <cell r="J533" t="str">
            <v>M1</v>
          </cell>
          <cell r="K533">
            <v>3</v>
          </cell>
          <cell r="L533">
            <v>2.5904150197628457</v>
          </cell>
        </row>
        <row r="534">
          <cell r="A534" t="str">
            <v>52069471BUMP2D-M1</v>
          </cell>
          <cell r="B534">
            <v>66</v>
          </cell>
          <cell r="C534">
            <v>52069471</v>
          </cell>
          <cell r="D534" t="str">
            <v>MOLDURA  L/E</v>
          </cell>
          <cell r="E534" t="str">
            <v>BUMP2D-M1</v>
          </cell>
          <cell r="F534">
            <v>176</v>
          </cell>
          <cell r="G534" t="str">
            <v>PEL</v>
          </cell>
          <cell r="H534" t="str">
            <v>00002004</v>
          </cell>
          <cell r="I534" t="str">
            <v>BUMPER</v>
          </cell>
          <cell r="J534" t="str">
            <v>M1</v>
          </cell>
          <cell r="K534">
            <v>3</v>
          </cell>
          <cell r="L534" t="str">
            <v>2</v>
          </cell>
        </row>
        <row r="535">
          <cell r="A535" t="str">
            <v>52069472BUMP3E-M1</v>
          </cell>
          <cell r="B535">
            <v>8</v>
          </cell>
          <cell r="C535">
            <v>52069472</v>
          </cell>
          <cell r="D535" t="str">
            <v>MOLDURA L/D</v>
          </cell>
          <cell r="E535" t="str">
            <v>BUMP3E-M1</v>
          </cell>
          <cell r="F535">
            <v>176</v>
          </cell>
          <cell r="G535" t="str">
            <v>PEL</v>
          </cell>
          <cell r="H535" t="str">
            <v>00002004</v>
          </cell>
          <cell r="I535" t="str">
            <v>BUMPER</v>
          </cell>
          <cell r="J535" t="str">
            <v>M1</v>
          </cell>
          <cell r="K535">
            <v>3</v>
          </cell>
          <cell r="L535" t="str">
            <v>2</v>
          </cell>
        </row>
        <row r="536">
          <cell r="A536" t="str">
            <v>52069472BUMP2D-M1</v>
          </cell>
          <cell r="B536">
            <v>68</v>
          </cell>
          <cell r="C536">
            <v>52069472</v>
          </cell>
          <cell r="D536" t="str">
            <v>MOLDURA L/D</v>
          </cell>
          <cell r="E536" t="str">
            <v>BUMP2D-M1</v>
          </cell>
          <cell r="F536">
            <v>176</v>
          </cell>
          <cell r="G536" t="str">
            <v>PEL</v>
          </cell>
          <cell r="H536" t="str">
            <v>00002004</v>
          </cell>
          <cell r="I536" t="str">
            <v>BUMPER</v>
          </cell>
          <cell r="J536" t="str">
            <v>M1</v>
          </cell>
          <cell r="K536">
            <v>3</v>
          </cell>
          <cell r="L536" t="str">
            <v>2</v>
          </cell>
        </row>
        <row r="537">
          <cell r="A537" t="str">
            <v>52071936TP003E-M3</v>
          </cell>
          <cell r="B537">
            <v>436</v>
          </cell>
          <cell r="C537">
            <v>52071936</v>
          </cell>
          <cell r="D537" t="str">
            <v>ASSENTO-HASTE COFRE</v>
          </cell>
          <cell r="E537" t="str">
            <v>TP003E-M3</v>
          </cell>
          <cell r="F537">
            <v>400</v>
          </cell>
          <cell r="G537" t="str">
            <v>CEV</v>
          </cell>
          <cell r="H537" t="str">
            <v>00002001</v>
          </cell>
          <cell r="I537" t="str">
            <v>TRIM 1</v>
          </cell>
          <cell r="J537" t="str">
            <v>M3</v>
          </cell>
          <cell r="K537">
            <v>2</v>
          </cell>
          <cell r="L537" t="str">
            <v>2</v>
          </cell>
        </row>
        <row r="538">
          <cell r="A538" t="str">
            <v>52073582LF002E-M1</v>
          </cell>
          <cell r="B538">
            <v>162</v>
          </cell>
          <cell r="C538">
            <v>52073582</v>
          </cell>
          <cell r="D538" t="str">
            <v>BRAKE LIGHT PRISMA SEDAN</v>
          </cell>
          <cell r="E538" t="str">
            <v>LF002E-M1</v>
          </cell>
          <cell r="F538">
            <v>21</v>
          </cell>
          <cell r="G538" t="str">
            <v>EST</v>
          </cell>
          <cell r="H538" t="str">
            <v>00002004</v>
          </cell>
          <cell r="I538" t="str">
            <v>L. FINAL</v>
          </cell>
          <cell r="J538" t="str">
            <v>M1</v>
          </cell>
          <cell r="K538">
            <v>3</v>
          </cell>
          <cell r="L538">
            <v>3.8857142857142852</v>
          </cell>
        </row>
        <row r="539">
          <cell r="A539"/>
          <cell r="B539">
            <v>1200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/>
          <cell r="K539">
            <v>0</v>
          </cell>
          <cell r="L539" t="e">
            <v>#DIV/0!</v>
          </cell>
        </row>
        <row r="540">
          <cell r="A540" t="str">
            <v>52079855TP028E-M3</v>
          </cell>
          <cell r="B540">
            <v>1035</v>
          </cell>
          <cell r="C540">
            <v>52079855</v>
          </cell>
          <cell r="D540" t="str">
            <v>MODULO</v>
          </cell>
          <cell r="E540" t="str">
            <v>TP028E-M3</v>
          </cell>
          <cell r="F540">
            <v>40</v>
          </cell>
          <cell r="G540" t="str">
            <v>CEV</v>
          </cell>
          <cell r="H540" t="str">
            <v>00002003</v>
          </cell>
          <cell r="I540" t="str">
            <v>TRIM 2</v>
          </cell>
          <cell r="J540" t="str">
            <v>M3</v>
          </cell>
          <cell r="K540">
            <v>3</v>
          </cell>
          <cell r="L540" t="str">
            <v>2</v>
          </cell>
        </row>
        <row r="541">
          <cell r="A541" t="str">
            <v>52053554LF007D-ZM8</v>
          </cell>
          <cell r="B541">
            <v>1126</v>
          </cell>
          <cell r="C541" t="str">
            <v>52053554</v>
          </cell>
          <cell r="D541" t="str">
            <v>TRILHO TETO PRISMA</v>
          </cell>
          <cell r="E541" t="str">
            <v>LF007D-ZM8</v>
          </cell>
          <cell r="F541">
            <v>80</v>
          </cell>
          <cell r="G541" t="str">
            <v>CEV</v>
          </cell>
          <cell r="H541" t="str">
            <v>0CXPAPEL</v>
          </cell>
          <cell r="I541" t="str">
            <v>L. FINAL</v>
          </cell>
          <cell r="J541" t="str">
            <v>ZM8</v>
          </cell>
          <cell r="K541" t="str">
            <v>EPS</v>
          </cell>
          <cell r="L541" t="str">
            <v>2</v>
          </cell>
        </row>
        <row r="542">
          <cell r="A542" t="str">
            <v>52083373MA005E-M1</v>
          </cell>
          <cell r="B542">
            <v>1145</v>
          </cell>
          <cell r="C542">
            <v>52083373</v>
          </cell>
          <cell r="D542" t="str">
            <v xml:space="preserve">ISOLADOR DO BAFFLE  </v>
          </cell>
          <cell r="E542" t="str">
            <v>MA005E-M1</v>
          </cell>
          <cell r="F542">
            <v>400</v>
          </cell>
          <cell r="G542" t="str">
            <v>CEV</v>
          </cell>
          <cell r="H542" t="str">
            <v>00002004</v>
          </cell>
          <cell r="I542" t="str">
            <v>MEC. ALTA</v>
          </cell>
          <cell r="J542" t="str">
            <v>M1</v>
          </cell>
          <cell r="K542" t="str">
            <v>2</v>
          </cell>
          <cell r="L542" t="str">
            <v>2</v>
          </cell>
        </row>
        <row r="543">
          <cell r="A543" t="str">
            <v>52083373TP051E-M3</v>
          </cell>
          <cell r="B543">
            <v>1146</v>
          </cell>
          <cell r="C543">
            <v>52083373</v>
          </cell>
          <cell r="D543" t="str">
            <v xml:space="preserve">ISOLADOR DO BAFFLE  </v>
          </cell>
          <cell r="E543" t="str">
            <v>TP051E-M3</v>
          </cell>
          <cell r="F543">
            <v>400</v>
          </cell>
          <cell r="G543" t="str">
            <v>CEV</v>
          </cell>
          <cell r="H543" t="str">
            <v>00002004</v>
          </cell>
          <cell r="I543" t="str">
            <v>TRIM 3</v>
          </cell>
          <cell r="J543" t="str">
            <v>M3</v>
          </cell>
          <cell r="K543" t="str">
            <v>2</v>
          </cell>
          <cell r="L543" t="str">
            <v>2</v>
          </cell>
        </row>
        <row r="544">
          <cell r="A544" t="str">
            <v>52085132TP006D-M3</v>
          </cell>
          <cell r="B544">
            <v>951</v>
          </cell>
          <cell r="C544" t="str">
            <v>52085132</v>
          </cell>
          <cell r="D544" t="str">
            <v xml:space="preserve">AMORTECEDOR GAS CJ-T/ELEVTR                                 </v>
          </cell>
          <cell r="E544" t="str">
            <v>TP004E-M3</v>
          </cell>
          <cell r="F544">
            <v>54</v>
          </cell>
          <cell r="G544" t="str">
            <v>EST</v>
          </cell>
          <cell r="H544" t="str">
            <v>0CXPAPEL</v>
          </cell>
          <cell r="I544" t="str">
            <v>TRIM 1</v>
          </cell>
          <cell r="J544" t="str">
            <v>M3</v>
          </cell>
          <cell r="K544" t="str">
            <v>PENDANT</v>
          </cell>
          <cell r="L544">
            <v>5.4206119162640896</v>
          </cell>
        </row>
        <row r="545">
          <cell r="A545" t="str">
            <v>52085477TP028E-M3</v>
          </cell>
          <cell r="B545">
            <v>389</v>
          </cell>
          <cell r="C545">
            <v>52085477</v>
          </cell>
          <cell r="D545" t="str">
            <v>MODULE ASM</v>
          </cell>
          <cell r="E545" t="str">
            <v>TP028E-M3</v>
          </cell>
          <cell r="F545">
            <v>36</v>
          </cell>
          <cell r="G545" t="str">
            <v>CEV</v>
          </cell>
          <cell r="H545" t="str">
            <v>00002004</v>
          </cell>
          <cell r="I545" t="str">
            <v>TRIM 2</v>
          </cell>
          <cell r="J545" t="str">
            <v>M3</v>
          </cell>
          <cell r="K545" t="str">
            <v>3</v>
          </cell>
          <cell r="L545">
            <v>6.3321256038647338</v>
          </cell>
        </row>
        <row r="546">
          <cell r="A546" t="str">
            <v>52085478TP028E-M3</v>
          </cell>
          <cell r="B546">
            <v>388</v>
          </cell>
          <cell r="C546">
            <v>52085478</v>
          </cell>
          <cell r="D546" t="str">
            <v>MODULE ASM</v>
          </cell>
          <cell r="E546" t="str">
            <v>TP028E-M3</v>
          </cell>
          <cell r="F546">
            <v>36</v>
          </cell>
          <cell r="G546" t="str">
            <v>CEV</v>
          </cell>
          <cell r="H546" t="str">
            <v>00002004</v>
          </cell>
          <cell r="I546" t="str">
            <v>TRIM 2</v>
          </cell>
          <cell r="J546" t="str">
            <v>M3</v>
          </cell>
          <cell r="K546">
            <v>6</v>
          </cell>
          <cell r="L546">
            <v>6.3321256038647338</v>
          </cell>
        </row>
        <row r="547">
          <cell r="A547" t="str">
            <v>5208556919113D-M3</v>
          </cell>
          <cell r="B547">
            <v>252</v>
          </cell>
          <cell r="C547">
            <v>52085569</v>
          </cell>
          <cell r="D547" t="str">
            <v>ETQ ANO FAB</v>
          </cell>
          <cell r="E547" t="str">
            <v>19113D-M3</v>
          </cell>
          <cell r="F547">
            <v>3000</v>
          </cell>
          <cell r="G547" t="str">
            <v>CEV</v>
          </cell>
          <cell r="H547" t="str">
            <v>00002001</v>
          </cell>
          <cell r="I547" t="str">
            <v>TRIM 1</v>
          </cell>
          <cell r="J547" t="str">
            <v>M3</v>
          </cell>
          <cell r="K547">
            <v>2</v>
          </cell>
          <cell r="L547" t="str">
            <v>2</v>
          </cell>
        </row>
        <row r="548">
          <cell r="A548" t="str">
            <v>52085571TP013D-M3</v>
          </cell>
          <cell r="B548">
            <v>957</v>
          </cell>
          <cell r="C548" t="str">
            <v>52085571</v>
          </cell>
          <cell r="D548" t="str">
            <v>ETQ ANO FAB</v>
          </cell>
          <cell r="E548" t="str">
            <v>TP013D-M3</v>
          </cell>
          <cell r="F548">
            <v>2000</v>
          </cell>
          <cell r="G548" t="str">
            <v>CEV</v>
          </cell>
          <cell r="H548" t="str">
            <v>00002001</v>
          </cell>
          <cell r="I548" t="str">
            <v>TRIM 1</v>
          </cell>
          <cell r="J548" t="str">
            <v>M3</v>
          </cell>
          <cell r="K548">
            <v>2</v>
          </cell>
          <cell r="L548" t="str">
            <v>2</v>
          </cell>
        </row>
        <row r="549">
          <cell r="A549"/>
          <cell r="B549">
            <v>1125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/>
          <cell r="K549" t="str">
            <v>2</v>
          </cell>
          <cell r="L549" t="e">
            <v>#DIV/0!</v>
          </cell>
        </row>
        <row r="550">
          <cell r="A550" t="str">
            <v>52086330LF002D-M1</v>
          </cell>
          <cell r="B550">
            <v>1199</v>
          </cell>
          <cell r="C550" t="str">
            <v>52086330</v>
          </cell>
          <cell r="D550" t="str">
            <v>MANUAL ESPANHOL MY15</v>
          </cell>
          <cell r="E550" t="str">
            <v>LF002D-M1</v>
          </cell>
          <cell r="F550">
            <v>50</v>
          </cell>
          <cell r="G550" t="str">
            <v>CEV</v>
          </cell>
          <cell r="H550" t="str">
            <v>00002002</v>
          </cell>
          <cell r="I550" t="str">
            <v>L. FINAL</v>
          </cell>
          <cell r="J550" t="str">
            <v>M1</v>
          </cell>
          <cell r="K550" t="str">
            <v>2</v>
          </cell>
          <cell r="L550" t="str">
            <v>2</v>
          </cell>
        </row>
        <row r="551">
          <cell r="A551"/>
          <cell r="B551">
            <v>606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/>
          <cell r="K551">
            <v>0</v>
          </cell>
          <cell r="L551" t="e">
            <v>#DIV/0!</v>
          </cell>
        </row>
        <row r="552">
          <cell r="A552" t="str">
            <v>52088739PINTUR-M1</v>
          </cell>
          <cell r="B552">
            <v>1204</v>
          </cell>
          <cell r="C552">
            <v>52088739</v>
          </cell>
          <cell r="D552" t="str">
            <v>BLACKOUTSTICK</v>
          </cell>
          <cell r="E552" t="str">
            <v>PINTUR-M1</v>
          </cell>
          <cell r="F552">
            <v>100</v>
          </cell>
          <cell r="G552" t="str">
            <v>CEV</v>
          </cell>
          <cell r="H552" t="str">
            <v>00002004</v>
          </cell>
          <cell r="I552" t="str">
            <v>PINTURA</v>
          </cell>
          <cell r="J552" t="str">
            <v>M1</v>
          </cell>
          <cell r="K552" t="str">
            <v>PENDANT</v>
          </cell>
          <cell r="L552" t="str">
            <v>2</v>
          </cell>
        </row>
        <row r="553">
          <cell r="A553" t="str">
            <v>52100669MB010D-M1</v>
          </cell>
          <cell r="B553">
            <v>1201</v>
          </cell>
          <cell r="C553" t="str">
            <v>52100669</v>
          </cell>
          <cell r="D553" t="str">
            <v>MANUAL CELTA 2015</v>
          </cell>
          <cell r="E553" t="str">
            <v>MB010D-M1</v>
          </cell>
          <cell r="F553">
            <v>60</v>
          </cell>
          <cell r="G553" t="str">
            <v>CEV</v>
          </cell>
          <cell r="H553" t="str">
            <v>0CXPAPEL</v>
          </cell>
          <cell r="I553" t="str">
            <v>MEC. BAIXA</v>
          </cell>
          <cell r="J553" t="str">
            <v>M1</v>
          </cell>
          <cell r="K553" t="str">
            <v>2</v>
          </cell>
          <cell r="L553" t="str">
            <v>2</v>
          </cell>
        </row>
        <row r="554">
          <cell r="A554" t="str">
            <v>52100671MB010D-M1</v>
          </cell>
          <cell r="B554">
            <v>1202</v>
          </cell>
          <cell r="C554" t="str">
            <v>52100671</v>
          </cell>
          <cell r="D554" t="str">
            <v>MANUAL CELTA ESPANHOL 2015</v>
          </cell>
          <cell r="E554" t="str">
            <v>MB010D-M1</v>
          </cell>
          <cell r="F554">
            <v>40</v>
          </cell>
          <cell r="G554" t="str">
            <v>CEV</v>
          </cell>
          <cell r="H554" t="str">
            <v>00002004</v>
          </cell>
          <cell r="I554" t="str">
            <v>MEC. BAIXA</v>
          </cell>
          <cell r="J554" t="str">
            <v>M1</v>
          </cell>
          <cell r="K554" t="str">
            <v>2</v>
          </cell>
          <cell r="L554" t="str">
            <v>2</v>
          </cell>
        </row>
        <row r="555">
          <cell r="A555" t="str">
            <v>52091323MA021E-M1</v>
          </cell>
          <cell r="B555">
            <v>1224</v>
          </cell>
          <cell r="C555">
            <v>52091323</v>
          </cell>
          <cell r="D555" t="str">
            <v>TAPETINHO PRISMA ADVANTAGE</v>
          </cell>
          <cell r="E555" t="str">
            <v>MA021E-M1</v>
          </cell>
          <cell r="F555">
            <v>120</v>
          </cell>
          <cell r="G555" t="str">
            <v>CEV</v>
          </cell>
          <cell r="H555" t="str">
            <v>00002004</v>
          </cell>
          <cell r="I555" t="str">
            <v>MEC. ALTA</v>
          </cell>
          <cell r="J555" t="str">
            <v>M1</v>
          </cell>
          <cell r="K555" t="str">
            <v>2</v>
          </cell>
          <cell r="L555" t="str">
            <v>2</v>
          </cell>
        </row>
        <row r="556">
          <cell r="A556" t="str">
            <v>52091325MA021E-M1</v>
          </cell>
          <cell r="B556">
            <v>1216</v>
          </cell>
          <cell r="C556">
            <v>52091325</v>
          </cell>
          <cell r="D556" t="str">
            <v>TAPETINHO PRISMA ADVANTAGE</v>
          </cell>
          <cell r="E556" t="str">
            <v>MA021E-M1</v>
          </cell>
          <cell r="F556">
            <v>40</v>
          </cell>
          <cell r="G556" t="str">
            <v>CEV</v>
          </cell>
          <cell r="H556" t="str">
            <v>00002001</v>
          </cell>
          <cell r="I556" t="str">
            <v>MEC. ALTA</v>
          </cell>
          <cell r="J556" t="str">
            <v>M1</v>
          </cell>
          <cell r="K556" t="str">
            <v>2</v>
          </cell>
          <cell r="L556">
            <v>2.04</v>
          </cell>
        </row>
        <row r="557">
          <cell r="A557" t="str">
            <v>52091327MA021E-M1</v>
          </cell>
          <cell r="B557">
            <v>1222</v>
          </cell>
          <cell r="C557">
            <v>52091327</v>
          </cell>
          <cell r="D557" t="str">
            <v>TAPETINHO PRISMA ADVANTAGE</v>
          </cell>
          <cell r="E557" t="str">
            <v>MA021E-M1</v>
          </cell>
          <cell r="F557">
            <v>80</v>
          </cell>
          <cell r="G557" t="str">
            <v>CEV</v>
          </cell>
          <cell r="H557" t="str">
            <v>00002001</v>
          </cell>
          <cell r="I557" t="str">
            <v>MEC. ALTA</v>
          </cell>
          <cell r="J557" t="str">
            <v>M1</v>
          </cell>
          <cell r="K557" t="str">
            <v>2</v>
          </cell>
          <cell r="L557" t="str">
            <v>2</v>
          </cell>
        </row>
        <row r="558">
          <cell r="A558" t="str">
            <v>52091329MA021E-M1</v>
          </cell>
          <cell r="B558">
            <v>739</v>
          </cell>
          <cell r="C558">
            <v>52091329</v>
          </cell>
          <cell r="D558" t="str">
            <v>TAPETINHO PRISMA ADVANTAGE</v>
          </cell>
          <cell r="E558" t="str">
            <v>MA021E-M1</v>
          </cell>
          <cell r="F558">
            <v>40</v>
          </cell>
          <cell r="G558" t="str">
            <v>CEV</v>
          </cell>
          <cell r="H558" t="str">
            <v>00002001</v>
          </cell>
          <cell r="I558" t="str">
            <v>MEC. ALTA</v>
          </cell>
          <cell r="J558" t="str">
            <v>M1</v>
          </cell>
          <cell r="K558" t="str">
            <v>2</v>
          </cell>
          <cell r="L558">
            <v>2.04</v>
          </cell>
        </row>
        <row r="559">
          <cell r="A559" t="str">
            <v>52091331MA021E-M1</v>
          </cell>
          <cell r="B559">
            <v>1220</v>
          </cell>
          <cell r="C559">
            <v>52091331</v>
          </cell>
          <cell r="D559" t="str">
            <v>TAPETINHO PRISMA ADVANTAGE</v>
          </cell>
          <cell r="E559" t="str">
            <v>MA021E-M1</v>
          </cell>
          <cell r="F559">
            <v>20</v>
          </cell>
          <cell r="G559" t="str">
            <v>CEV</v>
          </cell>
          <cell r="H559" t="str">
            <v>00002001</v>
          </cell>
          <cell r="I559" t="str">
            <v>MEC. ALTA</v>
          </cell>
          <cell r="J559" t="str">
            <v>M1</v>
          </cell>
          <cell r="K559" t="str">
            <v>2</v>
          </cell>
          <cell r="L559">
            <v>4.08</v>
          </cell>
        </row>
        <row r="560">
          <cell r="A560" t="str">
            <v>52091333MA021E-M1</v>
          </cell>
          <cell r="B560">
            <v>1215</v>
          </cell>
          <cell r="C560">
            <v>52091333</v>
          </cell>
          <cell r="D560" t="str">
            <v>TAPETINHO PRISMA ADVANTAGE</v>
          </cell>
          <cell r="E560" t="str">
            <v>MA021E-M1</v>
          </cell>
          <cell r="F560">
            <v>24</v>
          </cell>
          <cell r="G560" t="str">
            <v>CEV</v>
          </cell>
          <cell r="H560" t="str">
            <v>00002001</v>
          </cell>
          <cell r="I560" t="str">
            <v>MEC. ALTA</v>
          </cell>
          <cell r="J560" t="str">
            <v>M1</v>
          </cell>
          <cell r="K560" t="str">
            <v>2</v>
          </cell>
          <cell r="L560">
            <v>3.4</v>
          </cell>
        </row>
        <row r="561">
          <cell r="A561" t="str">
            <v>52091335MA021E-M1</v>
          </cell>
          <cell r="B561">
            <v>1221</v>
          </cell>
          <cell r="C561">
            <v>52091335</v>
          </cell>
          <cell r="D561" t="str">
            <v>TAPETINHO PRISMA ADVANTAGE</v>
          </cell>
          <cell r="E561" t="str">
            <v>MA021E-M1</v>
          </cell>
          <cell r="F561">
            <v>36</v>
          </cell>
          <cell r="G561" t="str">
            <v>CEV</v>
          </cell>
          <cell r="H561" t="str">
            <v>00002001</v>
          </cell>
          <cell r="I561" t="str">
            <v>MEC. ALTA</v>
          </cell>
          <cell r="J561" t="str">
            <v>M1</v>
          </cell>
          <cell r="K561" t="str">
            <v>2</v>
          </cell>
          <cell r="L561">
            <v>2.2666666666666666</v>
          </cell>
        </row>
        <row r="562">
          <cell r="A562" t="str">
            <v>52251275LF004E-M1</v>
          </cell>
          <cell r="B562">
            <v>401</v>
          </cell>
          <cell r="C562">
            <v>52251275</v>
          </cell>
          <cell r="D562" t="str">
            <v>ETQ POLUIÇÃO</v>
          </cell>
          <cell r="E562" t="str">
            <v>LF004E-M1</v>
          </cell>
          <cell r="F562">
            <v>1000</v>
          </cell>
          <cell r="G562" t="str">
            <v>CEV</v>
          </cell>
          <cell r="H562" t="str">
            <v>00002001</v>
          </cell>
          <cell r="I562" t="str">
            <v>L. FINAL</v>
          </cell>
          <cell r="J562" t="str">
            <v>M1</v>
          </cell>
          <cell r="K562">
            <v>2</v>
          </cell>
          <cell r="L562" t="str">
            <v>2</v>
          </cell>
        </row>
        <row r="563">
          <cell r="A563" t="str">
            <v>52269769MINOMI-M3</v>
          </cell>
          <cell r="B563">
            <v>402</v>
          </cell>
          <cell r="C563">
            <v>52269769</v>
          </cell>
          <cell r="D563" t="str">
            <v>ETQ IGNICAO NACIONAL</v>
          </cell>
          <cell r="E563" t="str">
            <v>MINOMI-M3</v>
          </cell>
          <cell r="F563">
            <v>1000</v>
          </cell>
          <cell r="G563" t="str">
            <v>CEV</v>
          </cell>
          <cell r="H563" t="str">
            <v>00002001</v>
          </cell>
          <cell r="I563" t="str">
            <v>MINOMI</v>
          </cell>
          <cell r="J563" t="str">
            <v>M3</v>
          </cell>
          <cell r="K563">
            <v>2</v>
          </cell>
          <cell r="L563" t="str">
            <v>2</v>
          </cell>
        </row>
        <row r="564">
          <cell r="A564" t="str">
            <v>52269769MB011D-M1</v>
          </cell>
          <cell r="B564">
            <v>403</v>
          </cell>
          <cell r="C564">
            <v>52269769</v>
          </cell>
          <cell r="D564" t="str">
            <v>ETQ IGNICAO NACIONAL</v>
          </cell>
          <cell r="E564" t="str">
            <v>MB011D-M1</v>
          </cell>
          <cell r="F564">
            <v>1000</v>
          </cell>
          <cell r="G564" t="str">
            <v>EST</v>
          </cell>
          <cell r="H564" t="str">
            <v>00002001</v>
          </cell>
          <cell r="I564" t="str">
            <v>MEC. BAIXA</v>
          </cell>
          <cell r="J564" t="str">
            <v>M1</v>
          </cell>
          <cell r="K564">
            <v>2</v>
          </cell>
          <cell r="L564" t="str">
            <v>2</v>
          </cell>
        </row>
        <row r="565">
          <cell r="A565" t="str">
            <v>52283055LF002E-M1</v>
          </cell>
          <cell r="B565">
            <v>405</v>
          </cell>
          <cell r="C565">
            <v>52283055</v>
          </cell>
          <cell r="D565" t="str">
            <v>PRESILHA</v>
          </cell>
          <cell r="E565" t="str">
            <v>LF002E-M1</v>
          </cell>
          <cell r="F565">
            <v>800</v>
          </cell>
          <cell r="G565" t="str">
            <v>CEV</v>
          </cell>
          <cell r="H565" t="str">
            <v>00002001</v>
          </cell>
          <cell r="I565" t="str">
            <v>L. FINAL</v>
          </cell>
          <cell r="J565" t="str">
            <v>M1</v>
          </cell>
          <cell r="K565">
            <v>2</v>
          </cell>
          <cell r="L565" t="str">
            <v>2</v>
          </cell>
        </row>
        <row r="566">
          <cell r="A566" t="str">
            <v>52283055MA013D-M2</v>
          </cell>
          <cell r="B566">
            <v>1179</v>
          </cell>
          <cell r="C566">
            <v>52283055</v>
          </cell>
          <cell r="D566" t="str">
            <v>PRESILHA</v>
          </cell>
          <cell r="E566" t="str">
            <v>MA013D-M2</v>
          </cell>
          <cell r="F566">
            <v>800</v>
          </cell>
          <cell r="G566" t="str">
            <v>CEV</v>
          </cell>
          <cell r="H566" t="str">
            <v>00002002</v>
          </cell>
          <cell r="I566" t="str">
            <v>MEC. ALTA</v>
          </cell>
          <cell r="J566" t="str">
            <v>M2</v>
          </cell>
          <cell r="K566">
            <v>2</v>
          </cell>
          <cell r="L566" t="str">
            <v>2</v>
          </cell>
        </row>
        <row r="567">
          <cell r="A567" t="str">
            <v>55557507MAP02E-M2</v>
          </cell>
          <cell r="B567">
            <v>406</v>
          </cell>
          <cell r="C567">
            <v>55557507</v>
          </cell>
          <cell r="D567" t="str">
            <v>ANEL - JUNTA</v>
          </cell>
          <cell r="E567" t="str">
            <v>MAP02E-M2</v>
          </cell>
          <cell r="F567">
            <v>150</v>
          </cell>
          <cell r="G567" t="str">
            <v>CEV</v>
          </cell>
          <cell r="H567" t="str">
            <v>0CXPAPEL</v>
          </cell>
          <cell r="I567" t="str">
            <v>MEC. ALTA</v>
          </cell>
          <cell r="J567" t="str">
            <v>M2</v>
          </cell>
          <cell r="K567" t="str">
            <v>2</v>
          </cell>
          <cell r="L567" t="str">
            <v>2</v>
          </cell>
        </row>
        <row r="568">
          <cell r="A568" t="str">
            <v>90045638MA026E-M2</v>
          </cell>
          <cell r="B568">
            <v>407</v>
          </cell>
          <cell r="C568">
            <v>90045638</v>
          </cell>
          <cell r="D568" t="str">
            <v>DRENO SOLEIRA</v>
          </cell>
          <cell r="E568" t="str">
            <v>MA026E-M2</v>
          </cell>
          <cell r="F568">
            <v>1500</v>
          </cell>
          <cell r="G568" t="str">
            <v>CEV</v>
          </cell>
          <cell r="H568" t="str">
            <v>00002001</v>
          </cell>
          <cell r="I568" t="str">
            <v>MEC. ALTA</v>
          </cell>
          <cell r="J568" t="str">
            <v>M2</v>
          </cell>
          <cell r="K568">
            <v>2</v>
          </cell>
          <cell r="L568" t="str">
            <v>2</v>
          </cell>
        </row>
        <row r="569">
          <cell r="A569" t="str">
            <v>9005280125524E-M1</v>
          </cell>
          <cell r="B569">
            <v>408</v>
          </cell>
          <cell r="C569">
            <v>90052801</v>
          </cell>
          <cell r="D569" t="str">
            <v>MOLA-GANCH</v>
          </cell>
          <cell r="E569" t="str">
            <v>25524E-M1</v>
          </cell>
          <cell r="F569">
            <v>300</v>
          </cell>
          <cell r="G569" t="str">
            <v>CEV</v>
          </cell>
          <cell r="H569" t="str">
            <v>00002001</v>
          </cell>
          <cell r="I569" t="str">
            <v>MINOMI</v>
          </cell>
          <cell r="J569" t="str">
            <v>M1</v>
          </cell>
          <cell r="K569">
            <v>2</v>
          </cell>
          <cell r="L569" t="str">
            <v>2</v>
          </cell>
        </row>
        <row r="570">
          <cell r="A570" t="str">
            <v>90052801MINOMI-M3</v>
          </cell>
          <cell r="B570">
            <v>409</v>
          </cell>
          <cell r="C570">
            <v>90052801</v>
          </cell>
          <cell r="D570" t="str">
            <v>MOLA-GANCH</v>
          </cell>
          <cell r="E570" t="str">
            <v>MINOMI-M3</v>
          </cell>
          <cell r="F570">
            <v>300</v>
          </cell>
          <cell r="G570" t="str">
            <v>CEV</v>
          </cell>
          <cell r="H570" t="str">
            <v>00002001</v>
          </cell>
          <cell r="I570" t="str">
            <v>MINOMI</v>
          </cell>
          <cell r="J570" t="str">
            <v>M3</v>
          </cell>
          <cell r="K570">
            <v>2</v>
          </cell>
          <cell r="L570" t="str">
            <v>2</v>
          </cell>
        </row>
        <row r="571">
          <cell r="A571" t="str">
            <v>9005414319123E-M3</v>
          </cell>
          <cell r="B571">
            <v>410</v>
          </cell>
          <cell r="C571">
            <v>90054143</v>
          </cell>
          <cell r="D571" t="str">
            <v>COXIM TRASEIRO PRISMA</v>
          </cell>
          <cell r="E571" t="str">
            <v>19123E-M3</v>
          </cell>
          <cell r="F571">
            <v>200</v>
          </cell>
          <cell r="G571" t="str">
            <v>CEV</v>
          </cell>
          <cell r="H571" t="str">
            <v>00002001</v>
          </cell>
          <cell r="I571" t="str">
            <v>TRIM 2</v>
          </cell>
          <cell r="J571" t="str">
            <v>M3</v>
          </cell>
          <cell r="K571">
            <v>2</v>
          </cell>
          <cell r="L571" t="str">
            <v>2</v>
          </cell>
        </row>
        <row r="572">
          <cell r="A572" t="str">
            <v>90058826MA023E-M2</v>
          </cell>
          <cell r="B572">
            <v>411</v>
          </cell>
          <cell r="C572">
            <v>90058826</v>
          </cell>
          <cell r="D572" t="str">
            <v>REBITE EXP</v>
          </cell>
          <cell r="E572" t="str">
            <v>MA023E-M2</v>
          </cell>
          <cell r="F572">
            <v>2500</v>
          </cell>
          <cell r="G572" t="str">
            <v>PEL</v>
          </cell>
          <cell r="H572" t="str">
            <v>00002001</v>
          </cell>
          <cell r="I572" t="str">
            <v>MEC. ALTA</v>
          </cell>
          <cell r="J572" t="str">
            <v>M2</v>
          </cell>
          <cell r="K572">
            <v>2</v>
          </cell>
          <cell r="L572" t="str">
            <v>2</v>
          </cell>
        </row>
        <row r="573">
          <cell r="A573"/>
          <cell r="B573">
            <v>412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/>
          <cell r="K573">
            <v>0</v>
          </cell>
          <cell r="L573" t="e">
            <v>#DIV/0!</v>
          </cell>
        </row>
        <row r="574">
          <cell r="A574" t="str">
            <v>90086885MAP05E-M2</v>
          </cell>
          <cell r="B574">
            <v>413</v>
          </cell>
          <cell r="C574">
            <v>90086885</v>
          </cell>
          <cell r="D574" t="str">
            <v>RESPIRO TRANS</v>
          </cell>
          <cell r="E574" t="str">
            <v>MAP05E-M2</v>
          </cell>
          <cell r="F574">
            <v>450</v>
          </cell>
          <cell r="G574" t="str">
            <v>CEV</v>
          </cell>
          <cell r="H574" t="str">
            <v>00002002</v>
          </cell>
          <cell r="I574" t="str">
            <v>MEC. ALTA</v>
          </cell>
          <cell r="J574" t="str">
            <v>M2</v>
          </cell>
          <cell r="K574">
            <v>2</v>
          </cell>
          <cell r="L574" t="str">
            <v>2</v>
          </cell>
        </row>
        <row r="575">
          <cell r="A575" t="str">
            <v>90120284TP003E-M3</v>
          </cell>
          <cell r="B575">
            <v>414</v>
          </cell>
          <cell r="C575">
            <v>90120284</v>
          </cell>
          <cell r="D575" t="str">
            <v>BUJAO</v>
          </cell>
          <cell r="E575" t="str">
            <v>TP003E-M3</v>
          </cell>
          <cell r="F575">
            <v>11000</v>
          </cell>
          <cell r="G575" t="str">
            <v>CEV</v>
          </cell>
          <cell r="H575" t="str">
            <v>00002001</v>
          </cell>
          <cell r="I575" t="str">
            <v>TRIM 1</v>
          </cell>
          <cell r="J575" t="str">
            <v>M3</v>
          </cell>
          <cell r="K575" t="str">
            <v>2</v>
          </cell>
          <cell r="L575" t="str">
            <v>2</v>
          </cell>
        </row>
        <row r="576">
          <cell r="A576" t="str">
            <v>9012028415203D-PIT</v>
          </cell>
          <cell r="B576">
            <v>2003</v>
          </cell>
          <cell r="C576">
            <v>90120284</v>
          </cell>
          <cell r="D576" t="str">
            <v>BUJAO</v>
          </cell>
          <cell r="E576" t="str">
            <v>15203D-PIT</v>
          </cell>
          <cell r="F576">
            <v>1100</v>
          </cell>
          <cell r="G576" t="str">
            <v>CEV</v>
          </cell>
          <cell r="H576" t="str">
            <v>00002001</v>
          </cell>
          <cell r="I576" t="str">
            <v>PINTURA</v>
          </cell>
          <cell r="J576" t="str">
            <v>PIT</v>
          </cell>
          <cell r="K576" t="str">
            <v>2</v>
          </cell>
          <cell r="L576" t="str">
            <v>2</v>
          </cell>
        </row>
        <row r="577">
          <cell r="A577" t="str">
            <v>90120638TP050D-M2</v>
          </cell>
          <cell r="B577">
            <v>415</v>
          </cell>
          <cell r="C577">
            <v>90120638</v>
          </cell>
          <cell r="D577" t="str">
            <v>MOLATRAVA BCOTRAS</v>
          </cell>
          <cell r="E577" t="str">
            <v>TP050D-M2</v>
          </cell>
          <cell r="F577">
            <v>10000</v>
          </cell>
          <cell r="G577" t="str">
            <v>CEV</v>
          </cell>
          <cell r="H577" t="str">
            <v>00002001</v>
          </cell>
          <cell r="I577" t="str">
            <v>TRIM 3</v>
          </cell>
          <cell r="J577" t="str">
            <v>M2</v>
          </cell>
          <cell r="K577">
            <v>2</v>
          </cell>
          <cell r="L577" t="str">
            <v>2</v>
          </cell>
        </row>
        <row r="578">
          <cell r="A578" t="str">
            <v>90121233MA026E-M2</v>
          </cell>
          <cell r="B578">
            <v>416</v>
          </cell>
          <cell r="C578">
            <v>90121233</v>
          </cell>
          <cell r="D578" t="str">
            <v>CONEXAO</v>
          </cell>
          <cell r="E578" t="str">
            <v>MA026E-M2</v>
          </cell>
          <cell r="F578">
            <v>180</v>
          </cell>
          <cell r="G578" t="str">
            <v>GES</v>
          </cell>
          <cell r="H578" t="str">
            <v>00002002</v>
          </cell>
          <cell r="I578" t="str">
            <v>MEC. ALTA</v>
          </cell>
          <cell r="J578" t="str">
            <v>M2</v>
          </cell>
          <cell r="K578">
            <v>2</v>
          </cell>
          <cell r="L578" t="str">
            <v>2</v>
          </cell>
        </row>
        <row r="579">
          <cell r="A579"/>
          <cell r="B579">
            <v>184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/>
          <cell r="K579">
            <v>0</v>
          </cell>
          <cell r="L579" t="e">
            <v>#DIV/0!</v>
          </cell>
        </row>
        <row r="580">
          <cell r="A580" t="str">
            <v>90138810MA021E-M1</v>
          </cell>
          <cell r="B580">
            <v>417</v>
          </cell>
          <cell r="C580">
            <v>90138810</v>
          </cell>
          <cell r="D580" t="str">
            <v>REBITE EXP</v>
          </cell>
          <cell r="E580" t="str">
            <v>MA021E-M1</v>
          </cell>
          <cell r="F580">
            <v>1300</v>
          </cell>
          <cell r="G580" t="str">
            <v>CEV</v>
          </cell>
          <cell r="H580" t="str">
            <v>00002001</v>
          </cell>
          <cell r="I580" t="str">
            <v>MEC. ALTA</v>
          </cell>
          <cell r="J580" t="str">
            <v>M1</v>
          </cell>
          <cell r="K580">
            <v>2</v>
          </cell>
          <cell r="L580" t="str">
            <v>2</v>
          </cell>
        </row>
        <row r="581">
          <cell r="A581" t="str">
            <v>90138810MA023E-M2</v>
          </cell>
          <cell r="B581">
            <v>418</v>
          </cell>
          <cell r="C581">
            <v>90138810</v>
          </cell>
          <cell r="D581" t="str">
            <v>REBITE EXP</v>
          </cell>
          <cell r="E581" t="str">
            <v>MA023E-M2</v>
          </cell>
          <cell r="F581">
            <v>1300</v>
          </cell>
          <cell r="G581" t="str">
            <v>CEV</v>
          </cell>
          <cell r="H581" t="str">
            <v>00002001</v>
          </cell>
          <cell r="I581" t="str">
            <v>MEC. ALTA</v>
          </cell>
          <cell r="J581" t="str">
            <v>M2</v>
          </cell>
          <cell r="K581">
            <v>2</v>
          </cell>
          <cell r="L581" t="str">
            <v>2</v>
          </cell>
        </row>
        <row r="582">
          <cell r="A582" t="str">
            <v>90142008MA014D-M2</v>
          </cell>
          <cell r="B582">
            <v>420</v>
          </cell>
          <cell r="C582">
            <v>90142008</v>
          </cell>
          <cell r="D582" t="str">
            <v>ISOL MOLA TRA</v>
          </cell>
          <cell r="E582" t="str">
            <v>MA014D-M2</v>
          </cell>
          <cell r="F582">
            <v>100</v>
          </cell>
          <cell r="G582" t="str">
            <v>CEV</v>
          </cell>
          <cell r="H582" t="str">
            <v>00002004</v>
          </cell>
          <cell r="I582" t="str">
            <v>MEC. ALTA</v>
          </cell>
          <cell r="J582" t="str">
            <v>M2</v>
          </cell>
          <cell r="K582" t="str">
            <v>2</v>
          </cell>
          <cell r="L582" t="str">
            <v>2</v>
          </cell>
        </row>
        <row r="583">
          <cell r="A583" t="str">
            <v>90159976DO001E-M5</v>
          </cell>
          <cell r="B583">
            <v>1540</v>
          </cell>
          <cell r="C583">
            <v>90159976</v>
          </cell>
          <cell r="D583" t="str">
            <v>PORCA MOLA M6 PORTA TRAS. 5P</v>
          </cell>
          <cell r="E583" t="str">
            <v>DO001E-M5</v>
          </cell>
          <cell r="F583">
            <v>1000</v>
          </cell>
          <cell r="G583" t="str">
            <v>CEV</v>
          </cell>
          <cell r="H583" t="str">
            <v>00002002</v>
          </cell>
          <cell r="I583" t="str">
            <v>DOORS</v>
          </cell>
          <cell r="J583" t="str">
            <v>M5</v>
          </cell>
          <cell r="K583" t="str">
            <v>2</v>
          </cell>
          <cell r="L583" t="str">
            <v>2</v>
          </cell>
        </row>
        <row r="584">
          <cell r="A584" t="str">
            <v>90159976DO001D-M4</v>
          </cell>
          <cell r="B584">
            <v>1541</v>
          </cell>
          <cell r="C584">
            <v>90159976</v>
          </cell>
          <cell r="D584" t="str">
            <v>PORCA MOLA M6 PORTA TRAS. 5P</v>
          </cell>
          <cell r="E584" t="str">
            <v>DO001D-M4</v>
          </cell>
          <cell r="F584">
            <v>1000</v>
          </cell>
          <cell r="G584" t="str">
            <v>CEV</v>
          </cell>
          <cell r="H584" t="str">
            <v>00002002</v>
          </cell>
          <cell r="I584" t="str">
            <v>DOORS</v>
          </cell>
          <cell r="J584" t="str">
            <v>M4</v>
          </cell>
          <cell r="K584" t="str">
            <v>2</v>
          </cell>
          <cell r="L584" t="str">
            <v>2</v>
          </cell>
        </row>
        <row r="585">
          <cell r="A585" t="str">
            <v>9018280119149D-M2</v>
          </cell>
          <cell r="B585">
            <v>421</v>
          </cell>
          <cell r="C585">
            <v>90182801</v>
          </cell>
          <cell r="D585" t="str">
            <v>PRES TUB DHI</v>
          </cell>
          <cell r="E585" t="str">
            <v>19149D-M2</v>
          </cell>
          <cell r="F585">
            <v>600</v>
          </cell>
          <cell r="G585" t="str">
            <v>CEV</v>
          </cell>
          <cell r="H585" t="str">
            <v>00002001</v>
          </cell>
          <cell r="I585" t="str">
            <v>TRIM 3</v>
          </cell>
          <cell r="J585" t="str">
            <v>M2</v>
          </cell>
          <cell r="K585">
            <v>2</v>
          </cell>
          <cell r="L585" t="str">
            <v>2</v>
          </cell>
        </row>
        <row r="586">
          <cell r="A586" t="str">
            <v>90185659MINOMI-M3</v>
          </cell>
          <cell r="B586">
            <v>422</v>
          </cell>
          <cell r="C586">
            <v>90185659</v>
          </cell>
          <cell r="D586" t="str">
            <v>PLACA REFORÇO BCO TRAS</v>
          </cell>
          <cell r="E586" t="str">
            <v>MINOMI-M3</v>
          </cell>
          <cell r="F586">
            <v>500</v>
          </cell>
          <cell r="G586" t="str">
            <v>GES</v>
          </cell>
          <cell r="H586" t="str">
            <v>00002001</v>
          </cell>
          <cell r="I586" t="str">
            <v>MINOMI</v>
          </cell>
          <cell r="J586" t="str">
            <v>M3</v>
          </cell>
          <cell r="K586">
            <v>2</v>
          </cell>
          <cell r="L586" t="str">
            <v>2</v>
          </cell>
        </row>
        <row r="587">
          <cell r="A587" t="str">
            <v>90196234TP048D-M2</v>
          </cell>
          <cell r="B587">
            <v>425</v>
          </cell>
          <cell r="C587">
            <v>90196234</v>
          </cell>
          <cell r="D587" t="str">
            <v>EXCENT PARABR</v>
          </cell>
          <cell r="E587" t="str">
            <v>TP048D-M2</v>
          </cell>
          <cell r="F587">
            <v>144</v>
          </cell>
          <cell r="G587" t="str">
            <v>CEV</v>
          </cell>
          <cell r="H587" t="str">
            <v>00002001</v>
          </cell>
          <cell r="I587" t="str">
            <v>TRIM 3</v>
          </cell>
          <cell r="J587" t="str">
            <v>M2</v>
          </cell>
          <cell r="K587" t="str">
            <v>2</v>
          </cell>
          <cell r="L587" t="str">
            <v>2</v>
          </cell>
        </row>
        <row r="588">
          <cell r="A588" t="str">
            <v>90224215TP024E-M3</v>
          </cell>
          <cell r="B588">
            <v>426</v>
          </cell>
          <cell r="C588">
            <v>90224215</v>
          </cell>
          <cell r="D588" t="str">
            <v>COXIM COFRE</v>
          </cell>
          <cell r="E588" t="str">
            <v>TP024E-M3</v>
          </cell>
          <cell r="F588">
            <v>400</v>
          </cell>
          <cell r="G588" t="str">
            <v>CEV</v>
          </cell>
          <cell r="H588" t="str">
            <v>00002002</v>
          </cell>
          <cell r="I588" t="str">
            <v>TRIM 2</v>
          </cell>
          <cell r="J588" t="str">
            <v>M3</v>
          </cell>
          <cell r="K588" t="str">
            <v>2</v>
          </cell>
          <cell r="L588" t="str">
            <v>2</v>
          </cell>
        </row>
        <row r="589">
          <cell r="A589" t="str">
            <v>90224215TP012E-M3</v>
          </cell>
          <cell r="B589">
            <v>427</v>
          </cell>
          <cell r="C589">
            <v>90224215</v>
          </cell>
          <cell r="D589" t="str">
            <v>COXIM COFRE</v>
          </cell>
          <cell r="E589" t="str">
            <v>TP012E-M3</v>
          </cell>
          <cell r="F589">
            <v>400</v>
          </cell>
          <cell r="G589" t="str">
            <v>CEV</v>
          </cell>
          <cell r="H589" t="str">
            <v>00002002</v>
          </cell>
          <cell r="I589" t="str">
            <v>TRIM 2</v>
          </cell>
          <cell r="J589" t="str">
            <v>M3</v>
          </cell>
          <cell r="K589">
            <v>2</v>
          </cell>
          <cell r="L589">
            <v>4.7631304347826084</v>
          </cell>
        </row>
        <row r="590">
          <cell r="A590" t="str">
            <v>90224215MA009D-M2</v>
          </cell>
          <cell r="B590">
            <v>428</v>
          </cell>
          <cell r="C590">
            <v>90224215</v>
          </cell>
          <cell r="D590" t="str">
            <v>COXIM COFRE</v>
          </cell>
          <cell r="E590" t="str">
            <v>MA009D-M2</v>
          </cell>
          <cell r="F590">
            <v>400</v>
          </cell>
          <cell r="G590" t="str">
            <v>CEV</v>
          </cell>
          <cell r="H590" t="str">
            <v>00002002</v>
          </cell>
          <cell r="I590" t="str">
            <v>MEC. ALTA</v>
          </cell>
          <cell r="J590" t="str">
            <v>M2</v>
          </cell>
          <cell r="K590">
            <v>2</v>
          </cell>
          <cell r="L590" t="str">
            <v>2</v>
          </cell>
        </row>
        <row r="591">
          <cell r="A591" t="str">
            <v>90224215MA009E-M1</v>
          </cell>
          <cell r="B591">
            <v>429</v>
          </cell>
          <cell r="C591">
            <v>90224215</v>
          </cell>
          <cell r="D591" t="str">
            <v>COXIM COFRE</v>
          </cell>
          <cell r="E591" t="str">
            <v>MA009E-M1</v>
          </cell>
          <cell r="F591">
            <v>400</v>
          </cell>
          <cell r="G591" t="str">
            <v>CEV</v>
          </cell>
          <cell r="H591" t="str">
            <v>00002002</v>
          </cell>
          <cell r="I591" t="str">
            <v>MEC. ALTA</v>
          </cell>
          <cell r="J591" t="str">
            <v>M1</v>
          </cell>
          <cell r="K591">
            <v>2</v>
          </cell>
          <cell r="L591" t="str">
            <v>2</v>
          </cell>
        </row>
        <row r="592">
          <cell r="A592" t="str">
            <v>90225953TP012E-M3</v>
          </cell>
          <cell r="B592">
            <v>430</v>
          </cell>
          <cell r="C592">
            <v>90225953</v>
          </cell>
          <cell r="D592" t="str">
            <v>ESPUMA ISOLANTE</v>
          </cell>
          <cell r="E592" t="str">
            <v>TP012E-M3</v>
          </cell>
          <cell r="F592">
            <v>100</v>
          </cell>
          <cell r="G592" t="str">
            <v>RIE</v>
          </cell>
          <cell r="H592" t="str">
            <v>00002001</v>
          </cell>
          <cell r="I592" t="str">
            <v>TRIM 1</v>
          </cell>
          <cell r="J592" t="str">
            <v>M3</v>
          </cell>
          <cell r="K592" t="str">
            <v>4</v>
          </cell>
          <cell r="L592" t="str">
            <v>2</v>
          </cell>
        </row>
        <row r="593">
          <cell r="A593" t="str">
            <v>90225953TP042E-M3</v>
          </cell>
          <cell r="B593">
            <v>431</v>
          </cell>
          <cell r="C593">
            <v>90225953</v>
          </cell>
          <cell r="D593" t="str">
            <v>ESPUMA ISOLANTE</v>
          </cell>
          <cell r="E593" t="str">
            <v>TP042E-M3</v>
          </cell>
          <cell r="F593">
            <v>100</v>
          </cell>
          <cell r="G593" t="str">
            <v>EST</v>
          </cell>
          <cell r="H593" t="str">
            <v>00002001</v>
          </cell>
          <cell r="I593" t="str">
            <v>TRIM 3</v>
          </cell>
          <cell r="J593" t="str">
            <v>M3</v>
          </cell>
          <cell r="K593" t="str">
            <v>2</v>
          </cell>
          <cell r="L593" t="str">
            <v>2</v>
          </cell>
        </row>
        <row r="594">
          <cell r="A594" t="str">
            <v>90225953TP003D-M3</v>
          </cell>
          <cell r="B594">
            <v>1133</v>
          </cell>
          <cell r="C594">
            <v>90225953</v>
          </cell>
          <cell r="D594" t="str">
            <v>ESPUMA ISOLANTE</v>
          </cell>
          <cell r="E594" t="str">
            <v>TP003D-M3</v>
          </cell>
          <cell r="F594">
            <v>100</v>
          </cell>
          <cell r="G594" t="str">
            <v>EST</v>
          </cell>
          <cell r="H594" t="str">
            <v>00002001</v>
          </cell>
          <cell r="I594" t="str">
            <v>TRIM 1</v>
          </cell>
          <cell r="J594" t="str">
            <v>M3</v>
          </cell>
          <cell r="K594" t="str">
            <v>2</v>
          </cell>
          <cell r="L594" t="str">
            <v>2</v>
          </cell>
        </row>
        <row r="595">
          <cell r="A595" t="str">
            <v>9022775319143E-M3</v>
          </cell>
          <cell r="B595">
            <v>46</v>
          </cell>
          <cell r="C595">
            <v>90227753</v>
          </cell>
          <cell r="D595" t="str">
            <v>PORCA ESPE</v>
          </cell>
          <cell r="E595" t="str">
            <v>19143E-M3</v>
          </cell>
          <cell r="F595">
            <v>1500</v>
          </cell>
          <cell r="G595" t="str">
            <v>CEV</v>
          </cell>
          <cell r="H595" t="str">
            <v>00002001</v>
          </cell>
          <cell r="I595" t="str">
            <v>TRIM 3</v>
          </cell>
          <cell r="J595" t="str">
            <v>M3</v>
          </cell>
          <cell r="K595" t="str">
            <v>2</v>
          </cell>
          <cell r="L595" t="str">
            <v>2</v>
          </cell>
        </row>
        <row r="596">
          <cell r="A596" t="str">
            <v>90227753TP048D-M2</v>
          </cell>
          <cell r="B596">
            <v>432</v>
          </cell>
          <cell r="C596">
            <v>90227753</v>
          </cell>
          <cell r="D596" t="str">
            <v>PORCA ESPE</v>
          </cell>
          <cell r="E596" t="str">
            <v>TP048D-M2</v>
          </cell>
          <cell r="F596">
            <v>1500</v>
          </cell>
          <cell r="G596" t="str">
            <v>CEV</v>
          </cell>
          <cell r="H596" t="str">
            <v>00002001</v>
          </cell>
          <cell r="I596" t="str">
            <v>TRIM 3</v>
          </cell>
          <cell r="J596" t="str">
            <v>M2</v>
          </cell>
          <cell r="K596">
            <v>2</v>
          </cell>
          <cell r="L596" t="str">
            <v>2</v>
          </cell>
        </row>
        <row r="597">
          <cell r="A597" t="str">
            <v>90227753TP028E-M3</v>
          </cell>
          <cell r="B597">
            <v>1193</v>
          </cell>
          <cell r="C597">
            <v>90227753</v>
          </cell>
          <cell r="D597" t="str">
            <v>PORCA ESPE</v>
          </cell>
          <cell r="E597" t="str">
            <v>TP028E-M3</v>
          </cell>
          <cell r="F597">
            <v>1500</v>
          </cell>
          <cell r="G597" t="str">
            <v>CEV</v>
          </cell>
          <cell r="H597" t="str">
            <v>00002001</v>
          </cell>
          <cell r="I597" t="str">
            <v>TRIM 2</v>
          </cell>
          <cell r="J597" t="str">
            <v>M3</v>
          </cell>
          <cell r="K597">
            <v>2</v>
          </cell>
          <cell r="L597" t="str">
            <v>2</v>
          </cell>
        </row>
        <row r="598">
          <cell r="A598" t="str">
            <v>90228223TP058D-M2</v>
          </cell>
          <cell r="B598">
            <v>433</v>
          </cell>
          <cell r="C598">
            <v>90228223</v>
          </cell>
          <cell r="D598" t="str">
            <v>RETENTOR DA BATERIA</v>
          </cell>
          <cell r="E598" t="str">
            <v>TP058D-M2</v>
          </cell>
          <cell r="F598">
            <v>200</v>
          </cell>
          <cell r="G598" t="str">
            <v>CEV</v>
          </cell>
          <cell r="H598" t="str">
            <v>00002001</v>
          </cell>
          <cell r="I598" t="str">
            <v>TRIM 3</v>
          </cell>
          <cell r="J598" t="str">
            <v>M2</v>
          </cell>
          <cell r="K598">
            <v>2</v>
          </cell>
          <cell r="L598" t="str">
            <v>2</v>
          </cell>
        </row>
        <row r="599">
          <cell r="A599" t="str">
            <v>90230846DO012D-M4</v>
          </cell>
          <cell r="B599">
            <v>1447</v>
          </cell>
          <cell r="C599">
            <v>90230846</v>
          </cell>
          <cell r="D599" t="str">
            <v>BUCHA PORCA EXPANSIVA</v>
          </cell>
          <cell r="E599" t="str">
            <v>DO012D-M4</v>
          </cell>
          <cell r="F599">
            <v>3000</v>
          </cell>
          <cell r="G599" t="str">
            <v>CEV</v>
          </cell>
          <cell r="H599" t="str">
            <v>00002001</v>
          </cell>
          <cell r="I599" t="str">
            <v>DOORS</v>
          </cell>
          <cell r="J599" t="str">
            <v>M4</v>
          </cell>
          <cell r="K599" t="str">
            <v>2</v>
          </cell>
          <cell r="L599" t="str">
            <v>2</v>
          </cell>
        </row>
        <row r="600">
          <cell r="A600" t="str">
            <v>90230846DO012E-M5</v>
          </cell>
          <cell r="B600">
            <v>1539</v>
          </cell>
          <cell r="C600">
            <v>90230846</v>
          </cell>
          <cell r="D600" t="str">
            <v>BUCHA PORCA EXPANSIVA</v>
          </cell>
          <cell r="E600" t="str">
            <v>DO012E-M5</v>
          </cell>
          <cell r="F600">
            <v>3000</v>
          </cell>
          <cell r="G600" t="str">
            <v>CEV</v>
          </cell>
          <cell r="H600" t="str">
            <v>00002001</v>
          </cell>
          <cell r="I600" t="str">
            <v>DOORS</v>
          </cell>
          <cell r="J600" t="str">
            <v>M5</v>
          </cell>
          <cell r="K600" t="str">
            <v>2</v>
          </cell>
          <cell r="L600" t="str">
            <v>2</v>
          </cell>
        </row>
        <row r="601">
          <cell r="A601" t="str">
            <v>90242902TP025D-M3</v>
          </cell>
          <cell r="B601">
            <v>434</v>
          </cell>
          <cell r="C601">
            <v>90242902</v>
          </cell>
          <cell r="D601" t="str">
            <v>CABO MASSA</v>
          </cell>
          <cell r="E601" t="str">
            <v>TP025D-M3</v>
          </cell>
          <cell r="F601">
            <v>400</v>
          </cell>
          <cell r="G601" t="str">
            <v>CEV</v>
          </cell>
          <cell r="H601" t="str">
            <v>00002002</v>
          </cell>
          <cell r="I601" t="str">
            <v>TRIM 2</v>
          </cell>
          <cell r="J601" t="str">
            <v>M3</v>
          </cell>
          <cell r="K601">
            <v>2</v>
          </cell>
          <cell r="L601" t="str">
            <v>2</v>
          </cell>
        </row>
        <row r="602">
          <cell r="A602" t="str">
            <v>90246867MA009E-M1</v>
          </cell>
          <cell r="B602">
            <v>435</v>
          </cell>
          <cell r="C602">
            <v>90246867</v>
          </cell>
          <cell r="D602" t="str">
            <v>SUPORTE HASTE COFRE</v>
          </cell>
          <cell r="E602" t="str">
            <v>MA009E-M1</v>
          </cell>
          <cell r="F602">
            <v>600</v>
          </cell>
          <cell r="G602" t="str">
            <v>CEV</v>
          </cell>
          <cell r="H602" t="str">
            <v>00002001</v>
          </cell>
          <cell r="I602" t="str">
            <v>MEC. ALTA</v>
          </cell>
          <cell r="J602" t="str">
            <v>M1</v>
          </cell>
          <cell r="K602">
            <v>2</v>
          </cell>
          <cell r="L602" t="str">
            <v>2</v>
          </cell>
        </row>
        <row r="603">
          <cell r="A603" t="str">
            <v>90274345LF002E-M1</v>
          </cell>
          <cell r="B603">
            <v>437</v>
          </cell>
          <cell r="C603">
            <v>90274345</v>
          </cell>
          <cell r="D603" t="str">
            <v>ARRUELA DE</v>
          </cell>
          <cell r="E603" t="str">
            <v>LF002E-M1</v>
          </cell>
          <cell r="F603">
            <v>20000</v>
          </cell>
          <cell r="G603" t="str">
            <v>CEV</v>
          </cell>
          <cell r="H603" t="str">
            <v>0CXPAPEL</v>
          </cell>
          <cell r="I603" t="str">
            <v>L. FINAL</v>
          </cell>
          <cell r="J603" t="str">
            <v>M1</v>
          </cell>
          <cell r="K603" t="str">
            <v>2</v>
          </cell>
          <cell r="L603" t="str">
            <v>2</v>
          </cell>
        </row>
        <row r="604">
          <cell r="A604" t="str">
            <v>90274345TP025E-M3</v>
          </cell>
          <cell r="B604">
            <v>438</v>
          </cell>
          <cell r="C604">
            <v>90274345</v>
          </cell>
          <cell r="D604" t="str">
            <v>ARRUELA DE</v>
          </cell>
          <cell r="E604" t="str">
            <v>TP025E-M3</v>
          </cell>
          <cell r="F604">
            <v>1200</v>
          </cell>
          <cell r="G604" t="str">
            <v>CEV</v>
          </cell>
          <cell r="H604" t="str">
            <v>0CXPAPEL</v>
          </cell>
          <cell r="I604" t="str">
            <v>TRIM 2</v>
          </cell>
          <cell r="J604" t="str">
            <v>M3</v>
          </cell>
          <cell r="K604">
            <v>1</v>
          </cell>
          <cell r="L604" t="str">
            <v>2</v>
          </cell>
        </row>
        <row r="605">
          <cell r="A605" t="str">
            <v>90274345TP058D-M2</v>
          </cell>
          <cell r="B605">
            <v>439</v>
          </cell>
          <cell r="C605">
            <v>90274345</v>
          </cell>
          <cell r="D605" t="str">
            <v>ARRUELA DE</v>
          </cell>
          <cell r="E605" t="str">
            <v>TP058D-M2</v>
          </cell>
          <cell r="F605">
            <v>1200</v>
          </cell>
          <cell r="G605" t="str">
            <v>CEV</v>
          </cell>
          <cell r="H605" t="str">
            <v>00002001</v>
          </cell>
          <cell r="I605" t="str">
            <v>TRIM 3</v>
          </cell>
          <cell r="J605" t="str">
            <v>M2</v>
          </cell>
          <cell r="K605" t="str">
            <v>2</v>
          </cell>
          <cell r="L605" t="str">
            <v>2</v>
          </cell>
        </row>
        <row r="606">
          <cell r="A606" t="str">
            <v>90274345TP050D-M2</v>
          </cell>
          <cell r="B606">
            <v>440</v>
          </cell>
          <cell r="C606">
            <v>90274345</v>
          </cell>
          <cell r="D606" t="str">
            <v>ARRUELA DE</v>
          </cell>
          <cell r="E606" t="str">
            <v>TP050D-M2</v>
          </cell>
          <cell r="F606">
            <v>1200</v>
          </cell>
          <cell r="G606" t="str">
            <v>CEV</v>
          </cell>
          <cell r="H606" t="str">
            <v>0CXPAPEL</v>
          </cell>
          <cell r="I606" t="str">
            <v>TRIM 3</v>
          </cell>
          <cell r="J606" t="str">
            <v>M2</v>
          </cell>
          <cell r="K606" t="str">
            <v>2</v>
          </cell>
          <cell r="L606" t="str">
            <v>2</v>
          </cell>
        </row>
        <row r="607">
          <cell r="A607" t="str">
            <v>90274345TP051E-M3</v>
          </cell>
          <cell r="B607">
            <v>441</v>
          </cell>
          <cell r="C607">
            <v>90274345</v>
          </cell>
          <cell r="D607" t="str">
            <v>ARRUELA DE</v>
          </cell>
          <cell r="E607" t="str">
            <v>TP051E-M3</v>
          </cell>
          <cell r="F607">
            <v>1200</v>
          </cell>
          <cell r="G607" t="str">
            <v>CEV</v>
          </cell>
          <cell r="H607" t="str">
            <v>0CXPAPEL</v>
          </cell>
          <cell r="I607" t="str">
            <v>TRIM 3</v>
          </cell>
          <cell r="J607" t="str">
            <v>M3</v>
          </cell>
          <cell r="K607" t="str">
            <v>2</v>
          </cell>
          <cell r="L607" t="str">
            <v>2</v>
          </cell>
        </row>
        <row r="608">
          <cell r="A608" t="str">
            <v>90274345TP025D-M3</v>
          </cell>
          <cell r="B608">
            <v>1135</v>
          </cell>
          <cell r="C608">
            <v>90274345</v>
          </cell>
          <cell r="D608" t="str">
            <v>ARRUELA DE</v>
          </cell>
          <cell r="E608" t="str">
            <v>TP025D-M3</v>
          </cell>
          <cell r="F608">
            <v>20000</v>
          </cell>
          <cell r="G608" t="str">
            <v>CEV</v>
          </cell>
          <cell r="H608" t="str">
            <v>00002001</v>
          </cell>
          <cell r="I608" t="str">
            <v>TRIM 2</v>
          </cell>
          <cell r="J608" t="str">
            <v>M3</v>
          </cell>
          <cell r="K608" t="str">
            <v>2</v>
          </cell>
          <cell r="L608" t="str">
            <v>2</v>
          </cell>
        </row>
        <row r="609">
          <cell r="A609" t="str">
            <v>90278486MA025D-M2</v>
          </cell>
          <cell r="B609">
            <v>1048</v>
          </cell>
          <cell r="C609">
            <v>90278486</v>
          </cell>
          <cell r="D609" t="str">
            <v>CLAMP A</v>
          </cell>
          <cell r="E609" t="str">
            <v>MA025D-M2</v>
          </cell>
          <cell r="F609">
            <v>2000</v>
          </cell>
          <cell r="G609" t="str">
            <v>CEV</v>
          </cell>
          <cell r="H609" t="str">
            <v>0CXPAPEL</v>
          </cell>
          <cell r="I609" t="str">
            <v>MEC. ALTA</v>
          </cell>
          <cell r="J609" t="str">
            <v>M2</v>
          </cell>
          <cell r="K609" t="str">
            <v>2</v>
          </cell>
          <cell r="L609" t="str">
            <v>2</v>
          </cell>
        </row>
        <row r="610">
          <cell r="A610"/>
          <cell r="B610">
            <v>442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/>
          <cell r="K610">
            <v>0</v>
          </cell>
          <cell r="L610" t="e">
            <v>#DIV/0!</v>
          </cell>
        </row>
        <row r="611">
          <cell r="A611" t="str">
            <v>90287010DO004D-M4</v>
          </cell>
          <cell r="B611">
            <v>1555</v>
          </cell>
          <cell r="C611">
            <v>90287010</v>
          </cell>
          <cell r="D611" t="str">
            <v>PLUGDA PORTA DIANTEIRA</v>
          </cell>
          <cell r="E611" t="str">
            <v>DO004D-M4</v>
          </cell>
          <cell r="F611">
            <v>700</v>
          </cell>
          <cell r="G611" t="str">
            <v>CEV</v>
          </cell>
          <cell r="H611" t="str">
            <v>00002002</v>
          </cell>
          <cell r="I611" t="str">
            <v>DOORS</v>
          </cell>
          <cell r="J611" t="str">
            <v>M4</v>
          </cell>
          <cell r="K611" t="str">
            <v>2</v>
          </cell>
          <cell r="L611" t="str">
            <v>2</v>
          </cell>
        </row>
        <row r="612">
          <cell r="A612" t="str">
            <v>90287467TP047E-M3</v>
          </cell>
          <cell r="B612">
            <v>443</v>
          </cell>
          <cell r="C612">
            <v>90287467</v>
          </cell>
          <cell r="D612" t="str">
            <v>PORCA PLAST</v>
          </cell>
          <cell r="E612" t="str">
            <v>TP053D-M2</v>
          </cell>
          <cell r="F612">
            <v>3000</v>
          </cell>
          <cell r="G612" t="str">
            <v>CEV</v>
          </cell>
          <cell r="H612" t="str">
            <v>00002001</v>
          </cell>
          <cell r="I612" t="str">
            <v>TRIM 3</v>
          </cell>
          <cell r="J612" t="str">
            <v>M2</v>
          </cell>
          <cell r="K612">
            <v>2</v>
          </cell>
          <cell r="L612" t="str">
            <v>2</v>
          </cell>
        </row>
        <row r="613">
          <cell r="A613" t="str">
            <v>90289265TP011D-M3</v>
          </cell>
          <cell r="B613">
            <v>444</v>
          </cell>
          <cell r="C613">
            <v>90289265</v>
          </cell>
          <cell r="D613" t="str">
            <v>PRESILHA</v>
          </cell>
          <cell r="E613" t="str">
            <v>TP006D-M3</v>
          </cell>
          <cell r="F613">
            <v>700</v>
          </cell>
          <cell r="G613" t="str">
            <v>CEV</v>
          </cell>
          <cell r="H613" t="str">
            <v>00002001</v>
          </cell>
          <cell r="I613" t="str">
            <v>TRIM 1</v>
          </cell>
          <cell r="J613" t="str">
            <v>M3</v>
          </cell>
          <cell r="K613">
            <v>2</v>
          </cell>
          <cell r="L613" t="str">
            <v>2</v>
          </cell>
        </row>
        <row r="614">
          <cell r="A614" t="str">
            <v>90289265MA002E-M1</v>
          </cell>
          <cell r="B614">
            <v>445</v>
          </cell>
          <cell r="C614">
            <v>90289265</v>
          </cell>
          <cell r="D614" t="str">
            <v>PRESILHA</v>
          </cell>
          <cell r="E614" t="str">
            <v>MA002E-M1</v>
          </cell>
          <cell r="F614">
            <v>700</v>
          </cell>
          <cell r="G614" t="str">
            <v>CEV</v>
          </cell>
          <cell r="H614" t="str">
            <v>00002001</v>
          </cell>
          <cell r="I614" t="str">
            <v>MEC. ALTA</v>
          </cell>
          <cell r="J614" t="str">
            <v>M1</v>
          </cell>
          <cell r="K614">
            <v>2</v>
          </cell>
          <cell r="L614" t="str">
            <v>2</v>
          </cell>
        </row>
        <row r="615">
          <cell r="A615" t="str">
            <v>90289944MA018E-M1</v>
          </cell>
          <cell r="B615">
            <v>302</v>
          </cell>
          <cell r="C615">
            <v>90289944</v>
          </cell>
          <cell r="D615" t="str">
            <v xml:space="preserve"> PROTET TRANSM</v>
          </cell>
          <cell r="E615" t="str">
            <v>MA017E-M1</v>
          </cell>
          <cell r="F615">
            <v>48</v>
          </cell>
          <cell r="G615" t="str">
            <v>CEV</v>
          </cell>
          <cell r="H615" t="str">
            <v>00002002</v>
          </cell>
          <cell r="I615" t="str">
            <v>MEC. ALTA</v>
          </cell>
          <cell r="J615" t="str">
            <v>M1</v>
          </cell>
          <cell r="K615" t="str">
            <v>2</v>
          </cell>
          <cell r="L615" t="str">
            <v>2</v>
          </cell>
        </row>
        <row r="616">
          <cell r="A616" t="str">
            <v>90306519MINOMI-M3</v>
          </cell>
          <cell r="B616">
            <v>448</v>
          </cell>
          <cell r="C616">
            <v>90306519</v>
          </cell>
          <cell r="D616" t="str">
            <v>ESPAÇADOR COL C PR</v>
          </cell>
          <cell r="E616" t="str">
            <v>MINOMI-M3</v>
          </cell>
          <cell r="F616">
            <v>1000</v>
          </cell>
          <cell r="G616" t="str">
            <v>CEV</v>
          </cell>
          <cell r="H616" t="str">
            <v>00002001</v>
          </cell>
          <cell r="I616" t="str">
            <v>MINOMI</v>
          </cell>
          <cell r="J616" t="str">
            <v>M3</v>
          </cell>
          <cell r="K616">
            <v>1</v>
          </cell>
          <cell r="L616" t="str">
            <v>2</v>
          </cell>
        </row>
        <row r="617">
          <cell r="A617" t="str">
            <v>9030720519114E-M3</v>
          </cell>
          <cell r="B617">
            <v>42</v>
          </cell>
          <cell r="C617">
            <v>90307205</v>
          </cell>
          <cell r="D617" t="str">
            <v>VEDADOR</v>
          </cell>
          <cell r="E617" t="str">
            <v>19114E-M3</v>
          </cell>
          <cell r="F617">
            <v>250</v>
          </cell>
          <cell r="G617" t="str">
            <v>CEV</v>
          </cell>
          <cell r="H617" t="str">
            <v>00002001</v>
          </cell>
          <cell r="I617" t="str">
            <v>TRIM 2</v>
          </cell>
          <cell r="J617" t="str">
            <v>M3</v>
          </cell>
          <cell r="K617">
            <v>2</v>
          </cell>
          <cell r="L617" t="str">
            <v>2</v>
          </cell>
        </row>
        <row r="618">
          <cell r="A618" t="str">
            <v>90307205TP010E-M3</v>
          </cell>
          <cell r="B618">
            <v>450</v>
          </cell>
          <cell r="C618">
            <v>90307205</v>
          </cell>
          <cell r="D618" t="str">
            <v>VEDADOR</v>
          </cell>
          <cell r="E618" t="str">
            <v>TP010E-M3</v>
          </cell>
          <cell r="F618">
            <v>350</v>
          </cell>
          <cell r="G618" t="str">
            <v>CEV</v>
          </cell>
          <cell r="H618" t="str">
            <v>00002001</v>
          </cell>
          <cell r="I618" t="str">
            <v>TRIM 1</v>
          </cell>
          <cell r="J618" t="str">
            <v>M3</v>
          </cell>
          <cell r="K618">
            <v>2</v>
          </cell>
          <cell r="L618" t="str">
            <v>2</v>
          </cell>
        </row>
        <row r="619">
          <cell r="A619" t="str">
            <v>90307205TP015E-M3</v>
          </cell>
          <cell r="B619">
            <v>451</v>
          </cell>
          <cell r="C619">
            <v>90307205</v>
          </cell>
          <cell r="D619" t="str">
            <v>VEDADOR</v>
          </cell>
          <cell r="E619" t="str">
            <v>TP015E-M3</v>
          </cell>
          <cell r="F619">
            <v>250</v>
          </cell>
          <cell r="G619" t="str">
            <v>CEV</v>
          </cell>
          <cell r="H619" t="str">
            <v>00002001</v>
          </cell>
          <cell r="I619" t="str">
            <v>TRIM 1</v>
          </cell>
          <cell r="J619" t="str">
            <v>M3</v>
          </cell>
          <cell r="K619">
            <v>2</v>
          </cell>
          <cell r="L619" t="str">
            <v>2</v>
          </cell>
        </row>
        <row r="620">
          <cell r="A620" t="str">
            <v>90321122DOCPNL-M4</v>
          </cell>
          <cell r="B620">
            <v>1448</v>
          </cell>
          <cell r="C620">
            <v>90321122</v>
          </cell>
          <cell r="D620" t="str">
            <v>PINHEIRINHO 13X19 BRANCO</v>
          </cell>
          <cell r="E620" t="str">
            <v>DOCPNL-M4</v>
          </cell>
          <cell r="F620">
            <v>2500</v>
          </cell>
          <cell r="G620" t="str">
            <v>CEV</v>
          </cell>
          <cell r="H620" t="str">
            <v>0CXPAPEL</v>
          </cell>
          <cell r="I620" t="str">
            <v>DOORS</v>
          </cell>
          <cell r="J620" t="str">
            <v>M4</v>
          </cell>
          <cell r="K620" t="str">
            <v>2</v>
          </cell>
          <cell r="L620" t="str">
            <v>2</v>
          </cell>
        </row>
        <row r="621">
          <cell r="A621" t="str">
            <v>90321122</v>
          </cell>
          <cell r="B621">
            <v>1595</v>
          </cell>
          <cell r="C621">
            <v>90321122</v>
          </cell>
          <cell r="D621" t="str">
            <v>PINHEIRINHO 13X19 BRANCO</v>
          </cell>
          <cell r="E621">
            <v>0</v>
          </cell>
          <cell r="F621">
            <v>2500</v>
          </cell>
          <cell r="G621" t="str">
            <v>CEV</v>
          </cell>
          <cell r="H621" t="str">
            <v>0CXPAPEL</v>
          </cell>
          <cell r="I621" t="str">
            <v>DOORS</v>
          </cell>
          <cell r="J621"/>
          <cell r="K621" t="str">
            <v>2</v>
          </cell>
          <cell r="L621" t="str">
            <v>2</v>
          </cell>
        </row>
        <row r="622">
          <cell r="A622" t="str">
            <v>90321820TP050D-M2</v>
          </cell>
          <cell r="B622">
            <v>452</v>
          </cell>
          <cell r="C622">
            <v>90321820</v>
          </cell>
          <cell r="D622" t="str">
            <v>GUIA DO ENCOSTO BCO TRAS LD</v>
          </cell>
          <cell r="E622" t="str">
            <v>TP050D-M2</v>
          </cell>
          <cell r="F622">
            <v>200</v>
          </cell>
          <cell r="G622" t="str">
            <v>PEL</v>
          </cell>
          <cell r="H622" t="str">
            <v>00002002</v>
          </cell>
          <cell r="I622" t="str">
            <v>TRIM 3</v>
          </cell>
          <cell r="J622" t="str">
            <v>M2</v>
          </cell>
          <cell r="K622" t="str">
            <v>2</v>
          </cell>
          <cell r="L622" t="str">
            <v>2</v>
          </cell>
        </row>
        <row r="623">
          <cell r="A623" t="str">
            <v>90321821TP050D-M2</v>
          </cell>
          <cell r="B623">
            <v>453</v>
          </cell>
          <cell r="C623">
            <v>90321821</v>
          </cell>
          <cell r="D623" t="str">
            <v>GUIA DO ENCOSTO BCO TRAS LE</v>
          </cell>
          <cell r="E623" t="str">
            <v>TP050D-M2</v>
          </cell>
          <cell r="F623">
            <v>200</v>
          </cell>
          <cell r="G623" t="str">
            <v>PEL</v>
          </cell>
          <cell r="H623" t="str">
            <v>00002002</v>
          </cell>
          <cell r="I623" t="str">
            <v>TRIM 3</v>
          </cell>
          <cell r="J623" t="str">
            <v>M2</v>
          </cell>
          <cell r="K623" t="str">
            <v>2</v>
          </cell>
          <cell r="L623" t="str">
            <v>2</v>
          </cell>
        </row>
        <row r="624">
          <cell r="A624"/>
          <cell r="B624">
            <v>454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/>
          <cell r="K624">
            <v>0</v>
          </cell>
          <cell r="L624" t="e">
            <v>#DIV/0!</v>
          </cell>
        </row>
        <row r="625">
          <cell r="A625" t="str">
            <v>90323550MA010E-M1</v>
          </cell>
          <cell r="B625">
            <v>308</v>
          </cell>
          <cell r="C625">
            <v>90323550</v>
          </cell>
          <cell r="D625" t="str">
            <v>PO MOLA ESCAP</v>
          </cell>
          <cell r="E625" t="str">
            <v>MA010E-M1</v>
          </cell>
          <cell r="F625">
            <v>750</v>
          </cell>
          <cell r="G625" t="str">
            <v>CEV</v>
          </cell>
          <cell r="H625" t="str">
            <v>00002001</v>
          </cell>
          <cell r="I625" t="str">
            <v>MEC. ALTA</v>
          </cell>
          <cell r="J625" t="str">
            <v>M1</v>
          </cell>
          <cell r="K625">
            <v>2</v>
          </cell>
          <cell r="L625" t="str">
            <v>2</v>
          </cell>
        </row>
        <row r="626">
          <cell r="A626" t="str">
            <v>90334079MA003D-M2</v>
          </cell>
          <cell r="B626">
            <v>456</v>
          </cell>
          <cell r="C626">
            <v>90334079</v>
          </cell>
          <cell r="D626" t="str">
            <v>PRES FRE DIAN</v>
          </cell>
          <cell r="E626" t="str">
            <v>MA003D-M2</v>
          </cell>
          <cell r="F626">
            <v>750</v>
          </cell>
          <cell r="G626" t="str">
            <v>CEV</v>
          </cell>
          <cell r="H626" t="str">
            <v>00002001</v>
          </cell>
          <cell r="I626" t="str">
            <v>MEC. ALTA</v>
          </cell>
          <cell r="J626" t="str">
            <v>M2</v>
          </cell>
          <cell r="K626" t="str">
            <v>2</v>
          </cell>
          <cell r="L626" t="str">
            <v>2</v>
          </cell>
        </row>
        <row r="627">
          <cell r="A627" t="str">
            <v>90334079MA002E-M1</v>
          </cell>
          <cell r="B627">
            <v>457</v>
          </cell>
          <cell r="C627">
            <v>90334079</v>
          </cell>
          <cell r="D627" t="str">
            <v>PRES FRE DIAN</v>
          </cell>
          <cell r="E627" t="str">
            <v>MA002E-M1</v>
          </cell>
          <cell r="F627">
            <v>750</v>
          </cell>
          <cell r="G627" t="str">
            <v>CEV</v>
          </cell>
          <cell r="H627" t="str">
            <v>00002001</v>
          </cell>
          <cell r="I627" t="str">
            <v>MEC. ALTA</v>
          </cell>
          <cell r="J627" t="str">
            <v>M1</v>
          </cell>
          <cell r="K627">
            <v>2</v>
          </cell>
          <cell r="L627" t="str">
            <v>2</v>
          </cell>
        </row>
        <row r="628">
          <cell r="A628" t="str">
            <v>90339451TP007E-M3</v>
          </cell>
          <cell r="B628">
            <v>458</v>
          </cell>
          <cell r="C628">
            <v>90339451</v>
          </cell>
          <cell r="D628" t="str">
            <v>PORCA ANTENA</v>
          </cell>
          <cell r="E628" t="str">
            <v>TP006D-M3</v>
          </cell>
          <cell r="F628">
            <v>400</v>
          </cell>
          <cell r="G628" t="str">
            <v>CEV</v>
          </cell>
          <cell r="H628" t="str">
            <v>00002001</v>
          </cell>
          <cell r="I628" t="str">
            <v>TRIM 1</v>
          </cell>
          <cell r="J628" t="str">
            <v>M3</v>
          </cell>
          <cell r="K628">
            <v>2</v>
          </cell>
          <cell r="L628" t="str">
            <v>2</v>
          </cell>
        </row>
        <row r="629">
          <cell r="A629" t="str">
            <v>9033950319125E-M3</v>
          </cell>
          <cell r="B629">
            <v>251</v>
          </cell>
          <cell r="C629">
            <v>90339503</v>
          </cell>
          <cell r="D629" t="str">
            <v>PORCA BOOSTER</v>
          </cell>
          <cell r="E629" t="str">
            <v>19125E-M3</v>
          </cell>
          <cell r="F629">
            <v>1000</v>
          </cell>
          <cell r="G629" t="str">
            <v>CEV</v>
          </cell>
          <cell r="H629" t="str">
            <v>CX120806</v>
          </cell>
          <cell r="I629" t="str">
            <v>TRIM 1</v>
          </cell>
          <cell r="J629" t="str">
            <v>M3</v>
          </cell>
          <cell r="K629">
            <v>2</v>
          </cell>
          <cell r="L629" t="str">
            <v>2</v>
          </cell>
        </row>
        <row r="630">
          <cell r="A630" t="str">
            <v>90339503TP026D-M3</v>
          </cell>
          <cell r="B630">
            <v>459</v>
          </cell>
          <cell r="C630">
            <v>90339503</v>
          </cell>
          <cell r="D630" t="str">
            <v>SUPORTE CH</v>
          </cell>
          <cell r="E630" t="str">
            <v>TP026D-M3</v>
          </cell>
          <cell r="F630">
            <v>500</v>
          </cell>
          <cell r="G630" t="str">
            <v>CEV</v>
          </cell>
          <cell r="H630" t="str">
            <v>00002001</v>
          </cell>
          <cell r="I630" t="str">
            <v>TRIM 2</v>
          </cell>
          <cell r="J630" t="str">
            <v>M3</v>
          </cell>
          <cell r="K630">
            <v>2</v>
          </cell>
          <cell r="L630" t="str">
            <v>2</v>
          </cell>
        </row>
        <row r="631">
          <cell r="A631" t="str">
            <v>9033950319125E-M3</v>
          </cell>
          <cell r="B631">
            <v>460</v>
          </cell>
          <cell r="C631">
            <v>90339503</v>
          </cell>
          <cell r="D631" t="str">
            <v>SUPORTE CH</v>
          </cell>
          <cell r="E631" t="str">
            <v>19125E-M3</v>
          </cell>
          <cell r="F631">
            <v>500</v>
          </cell>
          <cell r="G631" t="str">
            <v>CEV</v>
          </cell>
          <cell r="H631" t="str">
            <v>00002001</v>
          </cell>
          <cell r="I631" t="str">
            <v>TRIM 2</v>
          </cell>
          <cell r="J631" t="str">
            <v>M3</v>
          </cell>
          <cell r="K631">
            <v>2</v>
          </cell>
          <cell r="L631" t="str">
            <v>2</v>
          </cell>
        </row>
        <row r="632">
          <cell r="A632" t="str">
            <v>90339993TP007D-M3</v>
          </cell>
          <cell r="B632">
            <v>461</v>
          </cell>
          <cell r="C632">
            <v>90339993</v>
          </cell>
          <cell r="D632" t="str">
            <v>PORCA DO TAMPÃO DO TETO</v>
          </cell>
          <cell r="E632" t="str">
            <v>TP006D-M3</v>
          </cell>
          <cell r="F632">
            <v>300</v>
          </cell>
          <cell r="G632" t="str">
            <v>CEV</v>
          </cell>
          <cell r="H632" t="str">
            <v>00002001</v>
          </cell>
          <cell r="I632" t="str">
            <v>TRIM 1</v>
          </cell>
          <cell r="J632" t="str">
            <v>M3</v>
          </cell>
          <cell r="K632">
            <v>2</v>
          </cell>
          <cell r="L632" t="str">
            <v>2</v>
          </cell>
        </row>
        <row r="633">
          <cell r="A633" t="str">
            <v>90346307TP009E-M3</v>
          </cell>
          <cell r="B633">
            <v>462</v>
          </cell>
          <cell r="C633">
            <v>90346307</v>
          </cell>
          <cell r="D633" t="str">
            <v>PRESILHA</v>
          </cell>
          <cell r="E633" t="str">
            <v>TP009E-M3</v>
          </cell>
          <cell r="F633">
            <v>400</v>
          </cell>
          <cell r="G633" t="str">
            <v>CEV</v>
          </cell>
          <cell r="H633" t="str">
            <v>00002002</v>
          </cell>
          <cell r="I633" t="str">
            <v>TRIM 1</v>
          </cell>
          <cell r="J633" t="str">
            <v>M3</v>
          </cell>
          <cell r="K633" t="str">
            <v>2</v>
          </cell>
          <cell r="L633" t="str">
            <v>2</v>
          </cell>
        </row>
        <row r="634">
          <cell r="A634" t="str">
            <v>90347598DO018D-M4</v>
          </cell>
          <cell r="B634">
            <v>1273</v>
          </cell>
          <cell r="C634">
            <v>90347598</v>
          </cell>
          <cell r="D634" t="str">
            <v>Pf PORTA MAPAS SUPERIOR 4.8X19</v>
          </cell>
          <cell r="E634" t="str">
            <v>DO018D-M4</v>
          </cell>
          <cell r="F634">
            <v>5000</v>
          </cell>
          <cell r="G634" t="str">
            <v>CEV</v>
          </cell>
          <cell r="H634" t="str">
            <v>00002001</v>
          </cell>
          <cell r="I634" t="str">
            <v>DOORS</v>
          </cell>
          <cell r="J634" t="str">
            <v>M4</v>
          </cell>
          <cell r="K634" t="str">
            <v>2</v>
          </cell>
          <cell r="L634" t="str">
            <v>2</v>
          </cell>
        </row>
        <row r="635">
          <cell r="A635" t="str">
            <v>90347598DO018E-M5</v>
          </cell>
          <cell r="B635">
            <v>1274</v>
          </cell>
          <cell r="C635">
            <v>90347598</v>
          </cell>
          <cell r="D635" t="str">
            <v>Pf PORTA MAPAS SUPERIOR 4.8X19</v>
          </cell>
          <cell r="E635" t="str">
            <v>DO018E-M5</v>
          </cell>
          <cell r="F635">
            <v>5000</v>
          </cell>
          <cell r="G635" t="str">
            <v>CEV</v>
          </cell>
          <cell r="H635" t="str">
            <v>00002001</v>
          </cell>
          <cell r="I635" t="str">
            <v>DOORS</v>
          </cell>
          <cell r="J635" t="str">
            <v>M5</v>
          </cell>
          <cell r="K635" t="str">
            <v>2</v>
          </cell>
          <cell r="L635" t="str">
            <v>2</v>
          </cell>
        </row>
        <row r="636">
          <cell r="A636" t="str">
            <v>90355366MB006D-M1</v>
          </cell>
          <cell r="B636">
            <v>463</v>
          </cell>
          <cell r="C636">
            <v>90355366</v>
          </cell>
          <cell r="D636" t="str">
            <v>COXIM</v>
          </cell>
          <cell r="E636" t="str">
            <v>MB006D-M1</v>
          </cell>
          <cell r="F636">
            <v>600</v>
          </cell>
          <cell r="G636" t="str">
            <v>CEV</v>
          </cell>
          <cell r="H636" t="str">
            <v>00002001</v>
          </cell>
          <cell r="I636" t="str">
            <v>MEC. BAIXA</v>
          </cell>
          <cell r="J636" t="str">
            <v>M1</v>
          </cell>
          <cell r="K636">
            <v>2</v>
          </cell>
          <cell r="L636" t="str">
            <v>2</v>
          </cell>
        </row>
        <row r="637">
          <cell r="A637" t="str">
            <v>90355366LF002E-M1</v>
          </cell>
          <cell r="B637">
            <v>464</v>
          </cell>
          <cell r="C637">
            <v>90355366</v>
          </cell>
          <cell r="D637" t="str">
            <v>COXIM</v>
          </cell>
          <cell r="E637" t="str">
            <v>LF002E-M1</v>
          </cell>
          <cell r="F637">
            <v>600</v>
          </cell>
          <cell r="G637" t="str">
            <v>CEV</v>
          </cell>
          <cell r="H637" t="str">
            <v>00002001</v>
          </cell>
          <cell r="I637" t="str">
            <v>L. FINAL</v>
          </cell>
          <cell r="J637" t="str">
            <v>M1</v>
          </cell>
          <cell r="K637">
            <v>2</v>
          </cell>
          <cell r="L637" t="str">
            <v>2</v>
          </cell>
        </row>
        <row r="638">
          <cell r="A638"/>
          <cell r="B638">
            <v>465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/>
          <cell r="K638">
            <v>0</v>
          </cell>
          <cell r="L638" t="e">
            <v>#DIV/0!</v>
          </cell>
        </row>
        <row r="639">
          <cell r="A639" t="str">
            <v>90361504LF007D-M1</v>
          </cell>
          <cell r="B639">
            <v>467</v>
          </cell>
          <cell r="C639">
            <v>90361504</v>
          </cell>
          <cell r="D639" t="str">
            <v>PROTETOR CABO BATERIA</v>
          </cell>
          <cell r="E639" t="str">
            <v>LF007D-M1</v>
          </cell>
          <cell r="F639">
            <v>1200</v>
          </cell>
          <cell r="G639" t="str">
            <v>CEV</v>
          </cell>
          <cell r="H639" t="str">
            <v>00002004</v>
          </cell>
          <cell r="I639" t="str">
            <v>L. FINAL</v>
          </cell>
          <cell r="J639" t="str">
            <v>M1</v>
          </cell>
          <cell r="K639" t="str">
            <v>1</v>
          </cell>
          <cell r="L639" t="str">
            <v>2</v>
          </cell>
        </row>
        <row r="640">
          <cell r="A640" t="str">
            <v>90373148TP011D-M3</v>
          </cell>
          <cell r="B640">
            <v>468</v>
          </cell>
          <cell r="C640">
            <v>90373148</v>
          </cell>
          <cell r="D640" t="str">
            <v>GRAMPO</v>
          </cell>
          <cell r="E640" t="str">
            <v>TP011D-M3</v>
          </cell>
          <cell r="F640">
            <v>400</v>
          </cell>
          <cell r="G640" t="str">
            <v>CEV</v>
          </cell>
          <cell r="H640" t="str">
            <v>00002002</v>
          </cell>
          <cell r="I640" t="str">
            <v>TRIM 1</v>
          </cell>
          <cell r="J640" t="str">
            <v>M3</v>
          </cell>
          <cell r="K640" t="str">
            <v>2</v>
          </cell>
          <cell r="L640" t="str">
            <v>2</v>
          </cell>
        </row>
        <row r="641">
          <cell r="A641"/>
          <cell r="B641">
            <v>469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</row>
        <row r="642">
          <cell r="A642" t="str">
            <v>90375375LF005D-M1</v>
          </cell>
          <cell r="B642">
            <v>470</v>
          </cell>
          <cell r="C642">
            <v>90375375</v>
          </cell>
          <cell r="D642" t="str">
            <v>PRESILHA DE P</v>
          </cell>
          <cell r="E642" t="str">
            <v>LF005D-M1</v>
          </cell>
          <cell r="F642">
            <v>250</v>
          </cell>
          <cell r="G642" t="str">
            <v>CEV</v>
          </cell>
          <cell r="H642" t="str">
            <v>00002002</v>
          </cell>
          <cell r="I642" t="str">
            <v>L. FINAL</v>
          </cell>
          <cell r="J642" t="str">
            <v>M1</v>
          </cell>
          <cell r="K642">
            <v>2</v>
          </cell>
          <cell r="L642" t="str">
            <v>2</v>
          </cell>
        </row>
        <row r="643">
          <cell r="A643"/>
          <cell r="B643">
            <v>472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/>
          <cell r="K643" t="str">
            <v>2</v>
          </cell>
          <cell r="L643" t="e">
            <v>#DIV/0!</v>
          </cell>
        </row>
        <row r="644">
          <cell r="A644" t="str">
            <v>90377951MA025D-M2</v>
          </cell>
          <cell r="B644">
            <v>474</v>
          </cell>
          <cell r="C644">
            <v>90377951</v>
          </cell>
          <cell r="D644" t="str">
            <v>PORCA ENCH</v>
          </cell>
          <cell r="E644" t="str">
            <v>MA025D-M2</v>
          </cell>
          <cell r="F644">
            <v>2500</v>
          </cell>
          <cell r="G644" t="str">
            <v>CEV</v>
          </cell>
          <cell r="H644" t="str">
            <v>00002001</v>
          </cell>
          <cell r="I644" t="str">
            <v>MEC. ALTA</v>
          </cell>
          <cell r="J644" t="str">
            <v>M2</v>
          </cell>
          <cell r="K644" t="str">
            <v>2</v>
          </cell>
          <cell r="L644" t="str">
            <v>2</v>
          </cell>
        </row>
        <row r="645">
          <cell r="A645" t="str">
            <v>90377951MA018E-M1</v>
          </cell>
          <cell r="B645">
            <v>475</v>
          </cell>
          <cell r="C645">
            <v>90377951</v>
          </cell>
          <cell r="D645" t="str">
            <v>PORCA ENCH</v>
          </cell>
          <cell r="E645" t="str">
            <v>MA023E-M2</v>
          </cell>
          <cell r="F645">
            <v>2500</v>
          </cell>
          <cell r="G645" t="str">
            <v>CEV</v>
          </cell>
          <cell r="H645" t="str">
            <v>00002001</v>
          </cell>
          <cell r="I645" t="str">
            <v>MEC. ALTA</v>
          </cell>
          <cell r="J645" t="str">
            <v>M2</v>
          </cell>
          <cell r="K645">
            <v>2</v>
          </cell>
          <cell r="L645" t="str">
            <v>2</v>
          </cell>
        </row>
        <row r="646">
          <cell r="A646" t="str">
            <v>9037863915203D-PIT</v>
          </cell>
          <cell r="B646">
            <v>476</v>
          </cell>
          <cell r="C646">
            <v>90378639</v>
          </cell>
          <cell r="D646" t="str">
            <v>TAMPAO CJ</v>
          </cell>
          <cell r="E646" t="str">
            <v>15203D-PIT</v>
          </cell>
          <cell r="F646">
            <v>800</v>
          </cell>
          <cell r="G646" t="str">
            <v>CEV</v>
          </cell>
          <cell r="H646" t="str">
            <v>CP141010</v>
          </cell>
          <cell r="I646" t="str">
            <v>PINTURA</v>
          </cell>
          <cell r="J646" t="str">
            <v>PIT</v>
          </cell>
          <cell r="K646">
            <v>2</v>
          </cell>
          <cell r="L646" t="str">
            <v>2</v>
          </cell>
        </row>
        <row r="647">
          <cell r="A647" t="str">
            <v>90386021MINOMI-M3</v>
          </cell>
          <cell r="B647">
            <v>477</v>
          </cell>
          <cell r="C647">
            <v>90386021</v>
          </cell>
          <cell r="D647" t="str">
            <v>MAXI FUSIV</v>
          </cell>
          <cell r="E647" t="str">
            <v>MINOMI-M3</v>
          </cell>
          <cell r="F647">
            <v>350</v>
          </cell>
          <cell r="G647" t="str">
            <v>CEV</v>
          </cell>
          <cell r="H647" t="str">
            <v>00002001</v>
          </cell>
          <cell r="I647" t="str">
            <v>MG-A-03C</v>
          </cell>
          <cell r="J647" t="str">
            <v>M3</v>
          </cell>
          <cell r="K647">
            <v>1</v>
          </cell>
          <cell r="L647" t="str">
            <v>2</v>
          </cell>
        </row>
        <row r="648">
          <cell r="A648" t="str">
            <v>9038602219154D-M2</v>
          </cell>
          <cell r="B648">
            <v>478</v>
          </cell>
          <cell r="C648">
            <v>90386022</v>
          </cell>
          <cell r="D648" t="str">
            <v>FUSIVEL LARANJA</v>
          </cell>
          <cell r="E648" t="str">
            <v>19154D-M2</v>
          </cell>
          <cell r="F648">
            <v>1200</v>
          </cell>
          <cell r="G648" t="str">
            <v>CEV</v>
          </cell>
          <cell r="H648" t="str">
            <v>0CXPAPEL</v>
          </cell>
          <cell r="I648" t="str">
            <v>TRIM 3</v>
          </cell>
          <cell r="J648" t="str">
            <v>M2</v>
          </cell>
          <cell r="K648">
            <v>1</v>
          </cell>
          <cell r="L648" t="str">
            <v>2</v>
          </cell>
        </row>
        <row r="649">
          <cell r="A649" t="str">
            <v>90386024MINOMI-M3</v>
          </cell>
          <cell r="B649">
            <v>288</v>
          </cell>
          <cell r="C649">
            <v>90386024</v>
          </cell>
          <cell r="D649" t="str">
            <v>FUSIVEL AZUL</v>
          </cell>
          <cell r="E649" t="str">
            <v>MINOMI-M3</v>
          </cell>
          <cell r="F649">
            <v>1200</v>
          </cell>
          <cell r="G649" t="str">
            <v>CEV</v>
          </cell>
          <cell r="H649" t="str">
            <v>0CXPAPEL</v>
          </cell>
          <cell r="I649" t="str">
            <v>TRIM 2</v>
          </cell>
          <cell r="J649" t="str">
            <v>M3</v>
          </cell>
          <cell r="K649" t="str">
            <v>2</v>
          </cell>
          <cell r="L649" t="str">
            <v>2</v>
          </cell>
        </row>
        <row r="650">
          <cell r="A650" t="str">
            <v>90386432MINOMI-M3</v>
          </cell>
          <cell r="B650">
            <v>3</v>
          </cell>
          <cell r="C650">
            <v>90386432</v>
          </cell>
          <cell r="D650" t="str">
            <v>ESGUICHO C</v>
          </cell>
          <cell r="E650" t="str">
            <v>MINOMI-M3</v>
          </cell>
          <cell r="F650">
            <v>500</v>
          </cell>
          <cell r="G650" t="str">
            <v>CEV</v>
          </cell>
          <cell r="H650" t="str">
            <v>00002001</v>
          </cell>
          <cell r="I650" t="str">
            <v>MINOMI</v>
          </cell>
          <cell r="J650" t="str">
            <v>M3</v>
          </cell>
          <cell r="K650">
            <v>2</v>
          </cell>
          <cell r="L650" t="str">
            <v>2</v>
          </cell>
        </row>
        <row r="651">
          <cell r="A651" t="str">
            <v>90386531</v>
          </cell>
          <cell r="B651">
            <v>480</v>
          </cell>
          <cell r="C651">
            <v>90386531</v>
          </cell>
          <cell r="D651" t="str">
            <v>SUPORTE CJ</v>
          </cell>
          <cell r="E651">
            <v>0</v>
          </cell>
          <cell r="F651">
            <v>120</v>
          </cell>
          <cell r="G651" t="str">
            <v>CEV</v>
          </cell>
          <cell r="H651" t="str">
            <v>00002001</v>
          </cell>
          <cell r="I651" t="str">
            <v>TRIM 2</v>
          </cell>
          <cell r="J651"/>
          <cell r="K651">
            <v>2</v>
          </cell>
          <cell r="L651" t="str">
            <v>2</v>
          </cell>
        </row>
        <row r="652">
          <cell r="A652" t="str">
            <v>90387493SPS-GA-M3</v>
          </cell>
          <cell r="B652">
            <v>481</v>
          </cell>
          <cell r="C652">
            <v>90387493</v>
          </cell>
          <cell r="D652" t="str">
            <v>REG ALTURA CINTO</v>
          </cell>
          <cell r="E652" t="str">
            <v>SPS-GA-M3</v>
          </cell>
          <cell r="F652">
            <v>80</v>
          </cell>
          <cell r="G652" t="str">
            <v>CEV</v>
          </cell>
          <cell r="H652" t="str">
            <v>0CXPAPEL</v>
          </cell>
          <cell r="I652" t="str">
            <v>SPS</v>
          </cell>
          <cell r="J652" t="str">
            <v>M3</v>
          </cell>
          <cell r="K652" t="str">
            <v>2</v>
          </cell>
          <cell r="L652" t="str">
            <v>2</v>
          </cell>
        </row>
        <row r="653">
          <cell r="A653" t="str">
            <v>90389241TP012E-M3</v>
          </cell>
          <cell r="B653">
            <v>482</v>
          </cell>
          <cell r="C653">
            <v>90389241</v>
          </cell>
          <cell r="D653" t="str">
            <v>GRAMPO</v>
          </cell>
          <cell r="E653" t="str">
            <v>TP012E-M3</v>
          </cell>
          <cell r="F653">
            <v>100</v>
          </cell>
          <cell r="G653" t="str">
            <v>CEV</v>
          </cell>
          <cell r="H653" t="str">
            <v>00002002</v>
          </cell>
          <cell r="I653" t="str">
            <v>TRIM 1</v>
          </cell>
          <cell r="J653" t="str">
            <v>M3</v>
          </cell>
          <cell r="K653">
            <v>2</v>
          </cell>
          <cell r="L653" t="str">
            <v>2</v>
          </cell>
        </row>
        <row r="654">
          <cell r="A654" t="str">
            <v>90389383TP011E-M3</v>
          </cell>
          <cell r="B654">
            <v>48</v>
          </cell>
          <cell r="C654">
            <v>90389383</v>
          </cell>
          <cell r="D654" t="str">
            <v>TAMPAO</v>
          </cell>
          <cell r="E654" t="str">
            <v>TP011E-M3</v>
          </cell>
          <cell r="F654">
            <v>500</v>
          </cell>
          <cell r="G654" t="str">
            <v>CEV</v>
          </cell>
          <cell r="H654" t="str">
            <v>00002002</v>
          </cell>
          <cell r="I654" t="str">
            <v>TRIM 1</v>
          </cell>
          <cell r="J654" t="str">
            <v>M3</v>
          </cell>
          <cell r="K654" t="str">
            <v>2</v>
          </cell>
          <cell r="L654" t="str">
            <v>2</v>
          </cell>
        </row>
        <row r="655">
          <cell r="A655" t="str">
            <v>9038938315203D-PI</v>
          </cell>
          <cell r="B655">
            <v>483</v>
          </cell>
          <cell r="C655">
            <v>90389383</v>
          </cell>
          <cell r="D655" t="str">
            <v>TAMPAO</v>
          </cell>
          <cell r="E655" t="str">
            <v>15203D-PI</v>
          </cell>
          <cell r="F655">
            <v>500</v>
          </cell>
          <cell r="G655" t="str">
            <v>CEV</v>
          </cell>
          <cell r="H655" t="str">
            <v>00002002</v>
          </cell>
          <cell r="I655" t="str">
            <v>PINTURA</v>
          </cell>
          <cell r="J655" t="str">
            <v>PI</v>
          </cell>
          <cell r="K655" t="str">
            <v>2</v>
          </cell>
          <cell r="L655" t="str">
            <v>2</v>
          </cell>
        </row>
        <row r="656">
          <cell r="A656" t="str">
            <v>90389383TP010E-M3</v>
          </cell>
          <cell r="B656">
            <v>484</v>
          </cell>
          <cell r="C656">
            <v>90389383</v>
          </cell>
          <cell r="D656" t="str">
            <v>TAMPAO</v>
          </cell>
          <cell r="E656" t="str">
            <v>TP010E-M3</v>
          </cell>
          <cell r="F656">
            <v>500</v>
          </cell>
          <cell r="G656" t="str">
            <v>CEV</v>
          </cell>
          <cell r="H656" t="str">
            <v>00002002</v>
          </cell>
          <cell r="I656" t="str">
            <v>TRIM 1</v>
          </cell>
          <cell r="J656" t="str">
            <v>M3</v>
          </cell>
          <cell r="K656">
            <v>2</v>
          </cell>
          <cell r="L656" t="str">
            <v>2</v>
          </cell>
        </row>
        <row r="657">
          <cell r="A657" t="str">
            <v>90389383TP014D-M3</v>
          </cell>
          <cell r="B657">
            <v>485</v>
          </cell>
          <cell r="C657">
            <v>90389383</v>
          </cell>
          <cell r="D657" t="str">
            <v>TAMPAO</v>
          </cell>
          <cell r="E657" t="str">
            <v>TP014D-M3</v>
          </cell>
          <cell r="F657">
            <v>500</v>
          </cell>
          <cell r="G657" t="str">
            <v>CEV</v>
          </cell>
          <cell r="H657" t="str">
            <v>00002002</v>
          </cell>
          <cell r="I657" t="str">
            <v>TRIM 2</v>
          </cell>
          <cell r="J657" t="str">
            <v>M3</v>
          </cell>
          <cell r="K657">
            <v>2</v>
          </cell>
          <cell r="L657" t="str">
            <v>2</v>
          </cell>
        </row>
        <row r="658">
          <cell r="A658" t="str">
            <v>90411904MB012D-M1</v>
          </cell>
          <cell r="B658">
            <v>486</v>
          </cell>
          <cell r="C658">
            <v>90411904</v>
          </cell>
          <cell r="D658" t="str">
            <v>VEDADOR GARGALO</v>
          </cell>
          <cell r="E658" t="str">
            <v>MB012D-M1</v>
          </cell>
          <cell r="F658">
            <v>100</v>
          </cell>
          <cell r="G658" t="str">
            <v>CEV</v>
          </cell>
          <cell r="H658" t="str">
            <v>00002004</v>
          </cell>
          <cell r="I658" t="str">
            <v>MEC. BAIXA</v>
          </cell>
          <cell r="J658" t="str">
            <v>M1</v>
          </cell>
          <cell r="K658" t="str">
            <v>2</v>
          </cell>
          <cell r="L658" t="str">
            <v>2</v>
          </cell>
        </row>
        <row r="659">
          <cell r="A659" t="str">
            <v>90413589MA014E-M1</v>
          </cell>
          <cell r="B659">
            <v>487</v>
          </cell>
          <cell r="C659">
            <v>90413589</v>
          </cell>
          <cell r="D659" t="str">
            <v>PORCA DO DEFLETOR DE CALOR</v>
          </cell>
          <cell r="E659" t="str">
            <v>MA014E-M1</v>
          </cell>
          <cell r="F659">
            <v>2500</v>
          </cell>
          <cell r="G659" t="str">
            <v>CEV</v>
          </cell>
          <cell r="H659" t="str">
            <v>00002001</v>
          </cell>
          <cell r="I659" t="str">
            <v>MEC. ALTA</v>
          </cell>
          <cell r="J659" t="str">
            <v>M1</v>
          </cell>
          <cell r="K659">
            <v>2</v>
          </cell>
          <cell r="L659" t="str">
            <v>2</v>
          </cell>
        </row>
        <row r="660">
          <cell r="A660" t="str">
            <v>90426612MB007E-M1</v>
          </cell>
          <cell r="B660">
            <v>490</v>
          </cell>
          <cell r="C660">
            <v>90426612</v>
          </cell>
          <cell r="D660" t="str">
            <v>PORCA-MANC</v>
          </cell>
          <cell r="E660" t="str">
            <v>MB007E-M1</v>
          </cell>
          <cell r="F660">
            <v>600</v>
          </cell>
          <cell r="G660" t="str">
            <v>CEV</v>
          </cell>
          <cell r="H660" t="str">
            <v>00002002</v>
          </cell>
          <cell r="I660" t="str">
            <v>MEC. BAIXA</v>
          </cell>
          <cell r="J660" t="str">
            <v>M1</v>
          </cell>
          <cell r="K660">
            <v>2</v>
          </cell>
          <cell r="L660" t="str">
            <v>2</v>
          </cell>
        </row>
        <row r="661">
          <cell r="A661" t="str">
            <v>90434998LF002E-M1</v>
          </cell>
          <cell r="B661">
            <v>491</v>
          </cell>
          <cell r="C661">
            <v>90434998</v>
          </cell>
          <cell r="D661" t="str">
            <v>COBERTURA-</v>
          </cell>
          <cell r="E661" t="str">
            <v>LF002E-M1</v>
          </cell>
          <cell r="F661">
            <v>1100</v>
          </cell>
          <cell r="G661" t="str">
            <v>CEV</v>
          </cell>
          <cell r="H661" t="str">
            <v>00002002</v>
          </cell>
          <cell r="I661" t="str">
            <v>L. FINAL</v>
          </cell>
          <cell r="J661" t="str">
            <v>M1</v>
          </cell>
          <cell r="K661">
            <v>2</v>
          </cell>
          <cell r="L661" t="str">
            <v>2</v>
          </cell>
        </row>
        <row r="662">
          <cell r="A662" t="str">
            <v>9043755619139D-M2</v>
          </cell>
          <cell r="B662">
            <v>492</v>
          </cell>
          <cell r="C662">
            <v>90437556</v>
          </cell>
          <cell r="D662" t="str">
            <v>CINZEIRO</v>
          </cell>
          <cell r="E662" t="str">
            <v>19139D-M2</v>
          </cell>
          <cell r="F662">
            <v>25</v>
          </cell>
          <cell r="G662" t="str">
            <v>CEV</v>
          </cell>
          <cell r="H662" t="str">
            <v>00002002</v>
          </cell>
          <cell r="I662" t="str">
            <v>TRIM 3</v>
          </cell>
          <cell r="J662" t="str">
            <v>M2</v>
          </cell>
          <cell r="K662">
            <v>3</v>
          </cell>
          <cell r="L662">
            <v>3.2639999999999998</v>
          </cell>
        </row>
        <row r="663">
          <cell r="A663" t="str">
            <v>90438025SPS-GA-M3</v>
          </cell>
          <cell r="B663">
            <v>493</v>
          </cell>
          <cell r="C663">
            <v>90438025</v>
          </cell>
          <cell r="D663" t="str">
            <v>TPA AMORTEC. TRASEIRO</v>
          </cell>
          <cell r="E663" t="str">
            <v>SPS-GA-M3</v>
          </cell>
          <cell r="F663">
            <v>140</v>
          </cell>
          <cell r="G663" t="str">
            <v>PEL</v>
          </cell>
          <cell r="H663" t="str">
            <v>00002004</v>
          </cell>
          <cell r="I663" t="str">
            <v>SPS</v>
          </cell>
          <cell r="J663" t="str">
            <v>M3</v>
          </cell>
          <cell r="K663" t="str">
            <v>1</v>
          </cell>
          <cell r="L663" t="str">
            <v>2</v>
          </cell>
        </row>
        <row r="664">
          <cell r="A664" t="str">
            <v>90445490MA001E-M1</v>
          </cell>
          <cell r="B664">
            <v>494</v>
          </cell>
          <cell r="C664">
            <v>90445490</v>
          </cell>
          <cell r="D664" t="str">
            <v>BRAÇADEIRA TUB. CÂNI</v>
          </cell>
          <cell r="E664" t="str">
            <v>MA001E-M1</v>
          </cell>
          <cell r="F664">
            <v>800</v>
          </cell>
          <cell r="G664" t="str">
            <v>CEV</v>
          </cell>
          <cell r="H664" t="str">
            <v>0CXPAPEL</v>
          </cell>
          <cell r="I664" t="str">
            <v>MEC. ALTA</v>
          </cell>
          <cell r="J664" t="str">
            <v>M1</v>
          </cell>
          <cell r="K664">
            <v>2</v>
          </cell>
          <cell r="L664" t="str">
            <v>2</v>
          </cell>
        </row>
        <row r="665">
          <cell r="A665" t="str">
            <v>90447607SEQUE2-M1</v>
          </cell>
          <cell r="B665">
            <v>495</v>
          </cell>
          <cell r="C665">
            <v>90447607</v>
          </cell>
          <cell r="D665" t="str">
            <v>VEDADOR CX DIREÇÃO</v>
          </cell>
          <cell r="E665" t="str">
            <v>SEQUE2-M1</v>
          </cell>
          <cell r="F665">
            <v>50</v>
          </cell>
          <cell r="G665" t="str">
            <v>CEV</v>
          </cell>
          <cell r="H665" t="str">
            <v>00002004</v>
          </cell>
          <cell r="I665" t="str">
            <v>SEQUENC</v>
          </cell>
          <cell r="J665" t="str">
            <v>M1</v>
          </cell>
          <cell r="K665">
            <v>2</v>
          </cell>
          <cell r="L665" t="str">
            <v>2</v>
          </cell>
        </row>
        <row r="666">
          <cell r="A666" t="str">
            <v>90447613SPS-GA-M1</v>
          </cell>
          <cell r="B666">
            <v>496</v>
          </cell>
          <cell r="C666">
            <v>90447613</v>
          </cell>
          <cell r="D666" t="str">
            <v>VEDAD CX DIR HID</v>
          </cell>
          <cell r="E666" t="str">
            <v>SPS-GA-M1</v>
          </cell>
          <cell r="F666">
            <v>70</v>
          </cell>
          <cell r="G666" t="str">
            <v>CEV</v>
          </cell>
          <cell r="H666" t="str">
            <v>00002004</v>
          </cell>
          <cell r="I666" t="str">
            <v>SPS</v>
          </cell>
          <cell r="J666" t="str">
            <v>M1</v>
          </cell>
          <cell r="K666">
            <v>2</v>
          </cell>
          <cell r="L666" t="str">
            <v>2</v>
          </cell>
        </row>
        <row r="667">
          <cell r="A667" t="str">
            <v>90458936MA008D-M1</v>
          </cell>
          <cell r="B667">
            <v>498</v>
          </cell>
          <cell r="C667">
            <v>90458936</v>
          </cell>
          <cell r="D667" t="str">
            <v>PORCA EXPANS P-CH</v>
          </cell>
          <cell r="E667" t="str">
            <v>MA019E-M1</v>
          </cell>
          <cell r="F667">
            <v>1000</v>
          </cell>
          <cell r="G667" t="str">
            <v>CEV</v>
          </cell>
          <cell r="H667" t="str">
            <v>00002001</v>
          </cell>
          <cell r="I667" t="str">
            <v>MEC. ALTA</v>
          </cell>
          <cell r="J667" t="str">
            <v>M1</v>
          </cell>
          <cell r="K667">
            <v>2</v>
          </cell>
          <cell r="L667" t="str">
            <v>2</v>
          </cell>
        </row>
        <row r="668">
          <cell r="A668" t="str">
            <v>90462787TP017D-M3</v>
          </cell>
          <cell r="B668">
            <v>499</v>
          </cell>
          <cell r="C668">
            <v>90462787</v>
          </cell>
          <cell r="D668" t="str">
            <v>GUIA DO CINTO</v>
          </cell>
          <cell r="E668" t="str">
            <v>TP017D-M3</v>
          </cell>
          <cell r="F668">
            <v>150</v>
          </cell>
          <cell r="G668" t="str">
            <v>CEV</v>
          </cell>
          <cell r="H668" t="str">
            <v>00002001</v>
          </cell>
          <cell r="I668" t="str">
            <v>TRIM 2</v>
          </cell>
          <cell r="J668" t="str">
            <v>M3</v>
          </cell>
          <cell r="K668" t="str">
            <v>3</v>
          </cell>
          <cell r="L668">
            <v>3.0394202898550722</v>
          </cell>
        </row>
        <row r="669">
          <cell r="A669" t="str">
            <v>90463698MB007E-M1</v>
          </cell>
          <cell r="B669">
            <v>500</v>
          </cell>
          <cell r="C669">
            <v>90463698</v>
          </cell>
          <cell r="D669" t="str">
            <v>BATENTE</v>
          </cell>
          <cell r="E669" t="str">
            <v>MB006D-M1</v>
          </cell>
          <cell r="F669">
            <v>150</v>
          </cell>
          <cell r="G669" t="str">
            <v>CEV</v>
          </cell>
          <cell r="H669" t="str">
            <v>00002002</v>
          </cell>
          <cell r="I669" t="str">
            <v>MEC. BAIXA</v>
          </cell>
          <cell r="J669" t="str">
            <v>M1</v>
          </cell>
          <cell r="K669" t="str">
            <v>2</v>
          </cell>
          <cell r="L669" t="str">
            <v>2</v>
          </cell>
        </row>
        <row r="670">
          <cell r="A670" t="str">
            <v>90466465MA001E-M1</v>
          </cell>
          <cell r="B670">
            <v>501</v>
          </cell>
          <cell r="C670">
            <v>90466465</v>
          </cell>
          <cell r="D670" t="str">
            <v>ANEL TUB CÂNI</v>
          </cell>
          <cell r="E670" t="str">
            <v>MA001E-M1</v>
          </cell>
          <cell r="F670">
            <v>200</v>
          </cell>
          <cell r="G670" t="str">
            <v>CEV</v>
          </cell>
          <cell r="H670" t="str">
            <v>00002001</v>
          </cell>
          <cell r="I670" t="str">
            <v>MEC. ALTA</v>
          </cell>
          <cell r="J670" t="str">
            <v>M1</v>
          </cell>
          <cell r="K670">
            <v>2</v>
          </cell>
          <cell r="L670" t="str">
            <v>2</v>
          </cell>
        </row>
        <row r="671">
          <cell r="A671" t="str">
            <v>90466466TP009E-M3</v>
          </cell>
          <cell r="B671">
            <v>502</v>
          </cell>
          <cell r="C671">
            <v>90466466</v>
          </cell>
          <cell r="D671" t="str">
            <v>ANEL BORRA</v>
          </cell>
          <cell r="E671" t="str">
            <v>TP009E-M3</v>
          </cell>
          <cell r="F671">
            <v>400</v>
          </cell>
          <cell r="G671" t="str">
            <v>CEV</v>
          </cell>
          <cell r="H671" t="str">
            <v>00002002</v>
          </cell>
          <cell r="I671" t="str">
            <v>TRIM 2</v>
          </cell>
          <cell r="J671" t="str">
            <v>M3</v>
          </cell>
          <cell r="K671">
            <v>2</v>
          </cell>
          <cell r="L671" t="str">
            <v>2</v>
          </cell>
        </row>
        <row r="672">
          <cell r="A672" t="str">
            <v>90468014SEQUEN-M1</v>
          </cell>
          <cell r="B672">
            <v>1101</v>
          </cell>
          <cell r="C672">
            <v>90468014</v>
          </cell>
          <cell r="D672" t="str">
            <v>PRESILHA CX  DIR HID</v>
          </cell>
          <cell r="E672" t="str">
            <v>SEQUEN-M1</v>
          </cell>
          <cell r="F672">
            <v>500</v>
          </cell>
          <cell r="G672" t="str">
            <v>CEV</v>
          </cell>
          <cell r="H672" t="str">
            <v>00002002</v>
          </cell>
          <cell r="I672" t="str">
            <v>SEQ - ABS</v>
          </cell>
          <cell r="J672" t="str">
            <v>M1</v>
          </cell>
          <cell r="K672">
            <v>2</v>
          </cell>
          <cell r="L672" t="str">
            <v>2</v>
          </cell>
        </row>
        <row r="673">
          <cell r="A673" t="str">
            <v>90473457MB020D-M1</v>
          </cell>
          <cell r="B673">
            <v>504</v>
          </cell>
          <cell r="C673" t="str">
            <v>90473457</v>
          </cell>
          <cell r="D673" t="str">
            <v>PARAFUSO RODA</v>
          </cell>
          <cell r="E673" t="str">
            <v>MB020D-M1</v>
          </cell>
          <cell r="F673">
            <v>200</v>
          </cell>
          <cell r="G673" t="str">
            <v>CEV</v>
          </cell>
          <cell r="H673" t="str">
            <v>00002001</v>
          </cell>
          <cell r="I673" t="str">
            <v>MEC. BAIXA</v>
          </cell>
          <cell r="J673" t="str">
            <v>M1</v>
          </cell>
          <cell r="K673">
            <v>3</v>
          </cell>
          <cell r="L673">
            <v>2.3377391304347825</v>
          </cell>
        </row>
        <row r="674">
          <cell r="A674" t="str">
            <v>90473457MB020E-M1</v>
          </cell>
          <cell r="B674">
            <v>505</v>
          </cell>
          <cell r="C674">
            <v>90473457</v>
          </cell>
          <cell r="D674" t="str">
            <v>PARAFUSO RODA</v>
          </cell>
          <cell r="E674" t="str">
            <v>MB020E-M1</v>
          </cell>
          <cell r="F674">
            <v>200</v>
          </cell>
          <cell r="G674" t="str">
            <v>CEV</v>
          </cell>
          <cell r="H674" t="str">
            <v>00002001</v>
          </cell>
          <cell r="I674" t="str">
            <v>MEC. BAIXA</v>
          </cell>
          <cell r="J674" t="str">
            <v>M1</v>
          </cell>
          <cell r="K674" t="str">
            <v>3</v>
          </cell>
          <cell r="L674">
            <v>2.3377391304347825</v>
          </cell>
        </row>
        <row r="675">
          <cell r="A675" t="str">
            <v>90473976MB001E-M1</v>
          </cell>
          <cell r="B675">
            <v>506</v>
          </cell>
          <cell r="C675">
            <v>90473976</v>
          </cell>
          <cell r="D675" t="str">
            <v>PF COL DIREÇÃO</v>
          </cell>
          <cell r="E675" t="str">
            <v>MB001E-M1</v>
          </cell>
          <cell r="F675">
            <v>550</v>
          </cell>
          <cell r="G675" t="str">
            <v>CEV</v>
          </cell>
          <cell r="H675" t="str">
            <v>00002001</v>
          </cell>
          <cell r="I675" t="str">
            <v>MEC. BAIXA</v>
          </cell>
          <cell r="J675" t="str">
            <v>M1</v>
          </cell>
          <cell r="K675">
            <v>2</v>
          </cell>
          <cell r="L675" t="str">
            <v>2</v>
          </cell>
        </row>
        <row r="676">
          <cell r="A676" t="str">
            <v>90481617MB005E-M1</v>
          </cell>
          <cell r="B676">
            <v>188</v>
          </cell>
          <cell r="C676">
            <v>90481617</v>
          </cell>
          <cell r="D676" t="str">
            <v>PORCA EXPANSIVA DEF</v>
          </cell>
          <cell r="E676" t="str">
            <v>MB005E-M1</v>
          </cell>
          <cell r="F676" t="str">
            <v>1500</v>
          </cell>
          <cell r="G676" t="str">
            <v>CEV</v>
          </cell>
          <cell r="H676" t="str">
            <v>00002001</v>
          </cell>
          <cell r="I676" t="str">
            <v>MEC. BAIXA</v>
          </cell>
          <cell r="J676" t="str">
            <v>M1</v>
          </cell>
          <cell r="K676">
            <v>2</v>
          </cell>
          <cell r="L676" t="str">
            <v>2</v>
          </cell>
        </row>
        <row r="677">
          <cell r="A677" t="str">
            <v>90481617MA009D-M2</v>
          </cell>
          <cell r="B677">
            <v>507</v>
          </cell>
          <cell r="C677">
            <v>90481617</v>
          </cell>
          <cell r="D677" t="str">
            <v>PORCA EXPANSIVA</v>
          </cell>
          <cell r="E677" t="str">
            <v>MA009D-M2</v>
          </cell>
          <cell r="F677">
            <v>1000</v>
          </cell>
          <cell r="G677" t="str">
            <v>CEV</v>
          </cell>
          <cell r="H677" t="str">
            <v>00002001</v>
          </cell>
          <cell r="I677" t="str">
            <v>MEC. ALTA</v>
          </cell>
          <cell r="J677" t="str">
            <v>M2</v>
          </cell>
          <cell r="K677">
            <v>2</v>
          </cell>
          <cell r="L677" t="str">
            <v>2</v>
          </cell>
        </row>
        <row r="678">
          <cell r="A678" t="str">
            <v>90481617MA009E-M1</v>
          </cell>
          <cell r="B678">
            <v>508</v>
          </cell>
          <cell r="C678">
            <v>90481617</v>
          </cell>
          <cell r="D678" t="str">
            <v>PORCA EXPANSIVA</v>
          </cell>
          <cell r="E678" t="str">
            <v>MA009E-M1</v>
          </cell>
          <cell r="F678">
            <v>1000</v>
          </cell>
          <cell r="G678" t="str">
            <v>CEV</v>
          </cell>
          <cell r="H678" t="str">
            <v>00002001</v>
          </cell>
          <cell r="I678" t="str">
            <v>MEC. ALTA</v>
          </cell>
          <cell r="J678" t="str">
            <v>M1</v>
          </cell>
          <cell r="K678">
            <v>2</v>
          </cell>
          <cell r="L678" t="str">
            <v>2</v>
          </cell>
        </row>
        <row r="679">
          <cell r="A679" t="str">
            <v>90481743TP053D-M2</v>
          </cell>
          <cell r="B679">
            <v>509</v>
          </cell>
          <cell r="C679">
            <v>90481743</v>
          </cell>
          <cell r="D679" t="str">
            <v>TRAVA-PORT</v>
          </cell>
          <cell r="E679" t="str">
            <v>TP055D-M2</v>
          </cell>
          <cell r="F679">
            <v>200</v>
          </cell>
          <cell r="G679" t="str">
            <v>PEL</v>
          </cell>
          <cell r="H679" t="str">
            <v>00002002</v>
          </cell>
          <cell r="I679" t="str">
            <v>TRIM 3</v>
          </cell>
          <cell r="J679" t="str">
            <v>M2</v>
          </cell>
          <cell r="K679">
            <v>2</v>
          </cell>
          <cell r="L679" t="str">
            <v>2</v>
          </cell>
        </row>
        <row r="680">
          <cell r="A680" t="str">
            <v>90482706TP003D-M3</v>
          </cell>
          <cell r="B680">
            <v>510</v>
          </cell>
          <cell r="C680">
            <v>90482706</v>
          </cell>
          <cell r="D680" t="str">
            <v>PORCA EXPANS P-CH</v>
          </cell>
          <cell r="E680" t="str">
            <v>TP003D-M3</v>
          </cell>
          <cell r="F680">
            <v>800</v>
          </cell>
          <cell r="G680" t="str">
            <v>EST</v>
          </cell>
          <cell r="H680" t="str">
            <v>00002001</v>
          </cell>
          <cell r="I680" t="str">
            <v>TRIM 1</v>
          </cell>
          <cell r="J680" t="str">
            <v>M3</v>
          </cell>
          <cell r="K680">
            <v>2</v>
          </cell>
          <cell r="L680" t="str">
            <v>2</v>
          </cell>
        </row>
        <row r="681">
          <cell r="A681" t="str">
            <v>90482706TP055E-M3</v>
          </cell>
          <cell r="B681">
            <v>511</v>
          </cell>
          <cell r="C681">
            <v>90482706</v>
          </cell>
          <cell r="D681" t="str">
            <v>PORCA EXPANS P-CH</v>
          </cell>
          <cell r="E681" t="str">
            <v>TP055E-M3</v>
          </cell>
          <cell r="F681">
            <v>800</v>
          </cell>
          <cell r="G681" t="str">
            <v>EST</v>
          </cell>
          <cell r="H681" t="str">
            <v>00002001</v>
          </cell>
          <cell r="I681" t="str">
            <v>TRIM 2</v>
          </cell>
          <cell r="J681" t="str">
            <v>M3</v>
          </cell>
          <cell r="K681">
            <v>2</v>
          </cell>
          <cell r="L681" t="str">
            <v>2</v>
          </cell>
        </row>
        <row r="682">
          <cell r="A682" t="str">
            <v>90482706MINOMI-M3</v>
          </cell>
          <cell r="B682">
            <v>512</v>
          </cell>
          <cell r="C682">
            <v>90482706</v>
          </cell>
          <cell r="D682" t="str">
            <v>PORCA EXPANS P-CH</v>
          </cell>
          <cell r="E682" t="str">
            <v>MINOMI-M3</v>
          </cell>
          <cell r="F682">
            <v>800</v>
          </cell>
          <cell r="G682" t="str">
            <v>CEV</v>
          </cell>
          <cell r="H682" t="str">
            <v>00002001</v>
          </cell>
          <cell r="I682" t="str">
            <v>MINOMI</v>
          </cell>
          <cell r="J682" t="str">
            <v>M3</v>
          </cell>
          <cell r="K682" t="str">
            <v>2</v>
          </cell>
          <cell r="L682" t="str">
            <v>2</v>
          </cell>
        </row>
        <row r="683">
          <cell r="A683" t="str">
            <v>90482706MINOMI-M3</v>
          </cell>
          <cell r="B683">
            <v>513</v>
          </cell>
          <cell r="C683">
            <v>90482706</v>
          </cell>
          <cell r="D683" t="str">
            <v>PORCA EXPANSIVA</v>
          </cell>
          <cell r="E683" t="str">
            <v>MINOMI-M3</v>
          </cell>
          <cell r="F683">
            <v>800</v>
          </cell>
          <cell r="G683" t="str">
            <v>CEV</v>
          </cell>
          <cell r="H683" t="str">
            <v>00002001</v>
          </cell>
          <cell r="I683" t="str">
            <v>MINOMI</v>
          </cell>
          <cell r="J683" t="str">
            <v>M3</v>
          </cell>
          <cell r="K683">
            <v>3</v>
          </cell>
          <cell r="L683" t="str">
            <v>2</v>
          </cell>
        </row>
        <row r="684">
          <cell r="A684" t="str">
            <v>90483756TP018E-M3</v>
          </cell>
          <cell r="B684">
            <v>514</v>
          </cell>
          <cell r="C684">
            <v>90483756</v>
          </cell>
          <cell r="D684" t="str">
            <v>INTERRUPTOR</v>
          </cell>
          <cell r="E684" t="str">
            <v>TP018E-M3</v>
          </cell>
          <cell r="F684">
            <v>1600</v>
          </cell>
          <cell r="G684" t="str">
            <v>CEV</v>
          </cell>
          <cell r="H684" t="str">
            <v>0CXPAPEL</v>
          </cell>
          <cell r="I684" t="str">
            <v>TRIM 2</v>
          </cell>
          <cell r="J684" t="str">
            <v>M3</v>
          </cell>
          <cell r="K684">
            <v>2</v>
          </cell>
          <cell r="L684" t="str">
            <v>2</v>
          </cell>
        </row>
        <row r="685">
          <cell r="A685" t="str">
            <v>9049175619124E-M3</v>
          </cell>
          <cell r="B685">
            <v>515</v>
          </cell>
          <cell r="C685">
            <v>90491756</v>
          </cell>
          <cell r="D685" t="str">
            <v>TAMPÃO TRASEIRO</v>
          </cell>
          <cell r="E685" t="str">
            <v>19124E-M3</v>
          </cell>
          <cell r="F685">
            <v>500</v>
          </cell>
          <cell r="G685" t="str">
            <v>CEV</v>
          </cell>
          <cell r="H685" t="str">
            <v>CX120806</v>
          </cell>
          <cell r="I685" t="str">
            <v>TRIM 2</v>
          </cell>
          <cell r="J685" t="str">
            <v>M3</v>
          </cell>
          <cell r="K685">
            <v>2</v>
          </cell>
          <cell r="L685" t="str">
            <v>2</v>
          </cell>
        </row>
        <row r="686">
          <cell r="A686" t="str">
            <v>90497771LF005D-M1</v>
          </cell>
          <cell r="B686">
            <v>516</v>
          </cell>
          <cell r="C686">
            <v>90497771</v>
          </cell>
          <cell r="D686" t="str">
            <v>GRAMPO</v>
          </cell>
          <cell r="E686" t="str">
            <v>LF005D-M1</v>
          </cell>
          <cell r="F686">
            <v>180</v>
          </cell>
          <cell r="G686" t="str">
            <v>CEV</v>
          </cell>
          <cell r="H686" t="str">
            <v>00002001</v>
          </cell>
          <cell r="I686" t="str">
            <v>L. FINAL</v>
          </cell>
          <cell r="J686" t="str">
            <v>M1</v>
          </cell>
          <cell r="K686">
            <v>2</v>
          </cell>
          <cell r="L686" t="str">
            <v>2</v>
          </cell>
        </row>
        <row r="687">
          <cell r="A687" t="str">
            <v>90498320MA018E-M1</v>
          </cell>
          <cell r="B687">
            <v>517</v>
          </cell>
          <cell r="C687">
            <v>90498320</v>
          </cell>
          <cell r="D687" t="str">
            <v>ARRUELA TRAVA FLEX FREIO</v>
          </cell>
          <cell r="E687" t="str">
            <v>MA019E-M1</v>
          </cell>
          <cell r="F687">
            <v>3000</v>
          </cell>
          <cell r="G687" t="str">
            <v>CEV</v>
          </cell>
          <cell r="H687" t="str">
            <v>00002001</v>
          </cell>
          <cell r="I687" t="str">
            <v>MEC. ALTA</v>
          </cell>
          <cell r="J687" t="str">
            <v>M1</v>
          </cell>
          <cell r="K687">
            <v>2</v>
          </cell>
          <cell r="L687" t="str">
            <v>2</v>
          </cell>
        </row>
        <row r="688">
          <cell r="A688" t="str">
            <v>90498479MINOMI-M3</v>
          </cell>
          <cell r="B688">
            <v>519</v>
          </cell>
          <cell r="C688">
            <v>90498479</v>
          </cell>
          <cell r="D688" t="str">
            <v>AR BCO T PRIS</v>
          </cell>
          <cell r="E688" t="str">
            <v>MINOMI-M3</v>
          </cell>
          <cell r="F688">
            <v>1000</v>
          </cell>
          <cell r="G688" t="str">
            <v>CEV</v>
          </cell>
          <cell r="H688" t="str">
            <v>00002001</v>
          </cell>
          <cell r="I688" t="str">
            <v>MINOMI</v>
          </cell>
          <cell r="J688" t="str">
            <v>M3</v>
          </cell>
          <cell r="K688">
            <v>2</v>
          </cell>
          <cell r="L688" t="str">
            <v>2</v>
          </cell>
        </row>
        <row r="689">
          <cell r="A689" t="str">
            <v>90499504MB018D-M1</v>
          </cell>
          <cell r="B689">
            <v>520</v>
          </cell>
          <cell r="C689">
            <v>90499504</v>
          </cell>
          <cell r="D689" t="str">
            <v>BRACADEIRA</v>
          </cell>
          <cell r="E689" t="str">
            <v>MB018D-M1</v>
          </cell>
          <cell r="F689">
            <v>400</v>
          </cell>
          <cell r="G689" t="str">
            <v>CEV</v>
          </cell>
          <cell r="H689" t="str">
            <v>00002002</v>
          </cell>
          <cell r="I689" t="str">
            <v>MEC. BAIXA</v>
          </cell>
          <cell r="J689" t="str">
            <v>M1</v>
          </cell>
          <cell r="K689">
            <v>2</v>
          </cell>
          <cell r="L689" t="str">
            <v>2</v>
          </cell>
        </row>
        <row r="690">
          <cell r="A690" t="str">
            <v>90532538TP051E-M3</v>
          </cell>
          <cell r="B690">
            <v>521</v>
          </cell>
          <cell r="C690">
            <v>90532538</v>
          </cell>
          <cell r="D690" t="str">
            <v>PF RODA RESERVA</v>
          </cell>
          <cell r="E690" t="str">
            <v>TP051E-M3</v>
          </cell>
          <cell r="F690">
            <v>200</v>
          </cell>
          <cell r="G690" t="str">
            <v>PEL</v>
          </cell>
          <cell r="H690" t="str">
            <v>00002001</v>
          </cell>
          <cell r="I690" t="str">
            <v>TRIM 3</v>
          </cell>
          <cell r="J690" t="str">
            <v>M3</v>
          </cell>
          <cell r="K690">
            <v>2</v>
          </cell>
          <cell r="L690" t="str">
            <v>2</v>
          </cell>
        </row>
        <row r="691">
          <cell r="A691" t="str">
            <v>90532690DO005E-M5</v>
          </cell>
          <cell r="B691">
            <v>1439</v>
          </cell>
          <cell r="C691">
            <v>90532690</v>
          </cell>
          <cell r="D691" t="str">
            <v>TAMPÃO</v>
          </cell>
          <cell r="E691" t="str">
            <v>DO005E-M5</v>
          </cell>
          <cell r="F691">
            <v>2500</v>
          </cell>
          <cell r="G691" t="str">
            <v>CEV</v>
          </cell>
          <cell r="H691" t="str">
            <v>00002002</v>
          </cell>
          <cell r="I691" t="str">
            <v>DOORS</v>
          </cell>
          <cell r="J691" t="str">
            <v>M5</v>
          </cell>
          <cell r="K691" t="str">
            <v>2</v>
          </cell>
          <cell r="L691" t="str">
            <v>2</v>
          </cell>
        </row>
        <row r="692">
          <cell r="A692" t="str">
            <v>90532690DO005D-M4</v>
          </cell>
          <cell r="B692">
            <v>1459</v>
          </cell>
          <cell r="C692">
            <v>90532690</v>
          </cell>
          <cell r="D692" t="str">
            <v>TAMPÃO</v>
          </cell>
          <cell r="E692" t="str">
            <v>DO005D-M4</v>
          </cell>
          <cell r="F692">
            <v>2500</v>
          </cell>
          <cell r="G692" t="str">
            <v>CEV</v>
          </cell>
          <cell r="H692" t="str">
            <v>00002002</v>
          </cell>
          <cell r="I692" t="str">
            <v>DOORS</v>
          </cell>
          <cell r="J692" t="str">
            <v>M4</v>
          </cell>
          <cell r="K692" t="str">
            <v>2</v>
          </cell>
          <cell r="L692" t="str">
            <v>2</v>
          </cell>
        </row>
        <row r="693">
          <cell r="A693" t="str">
            <v>90539036MA004E-M1</v>
          </cell>
          <cell r="B693">
            <v>524</v>
          </cell>
          <cell r="C693">
            <v>90539036</v>
          </cell>
          <cell r="D693" t="str">
            <v>TRAVA FLEX FR</v>
          </cell>
          <cell r="E693" t="str">
            <v>MA004E-M1</v>
          </cell>
          <cell r="F693">
            <v>1000</v>
          </cell>
          <cell r="G693" t="str">
            <v>CEV</v>
          </cell>
          <cell r="H693" t="str">
            <v>00002001</v>
          </cell>
          <cell r="I693" t="str">
            <v>MEC. ALTA</v>
          </cell>
          <cell r="J693" t="str">
            <v>M1</v>
          </cell>
          <cell r="K693">
            <v>2</v>
          </cell>
          <cell r="L693" t="str">
            <v>2</v>
          </cell>
        </row>
        <row r="694">
          <cell r="A694" t="str">
            <v>90559606TP042D-M2</v>
          </cell>
          <cell r="B694">
            <v>526</v>
          </cell>
          <cell r="C694">
            <v>90559606</v>
          </cell>
          <cell r="D694" t="str">
            <v>PASSAMURO</v>
          </cell>
          <cell r="E694" t="str">
            <v>TP042D-M2</v>
          </cell>
          <cell r="F694">
            <v>200</v>
          </cell>
          <cell r="G694" t="str">
            <v>CEV</v>
          </cell>
          <cell r="H694" t="str">
            <v>00002001</v>
          </cell>
          <cell r="I694" t="str">
            <v>TRIM 3</v>
          </cell>
          <cell r="J694" t="str">
            <v>M2</v>
          </cell>
          <cell r="K694">
            <v>2</v>
          </cell>
          <cell r="L694" t="str">
            <v>2</v>
          </cell>
        </row>
        <row r="695">
          <cell r="A695" t="str">
            <v>9055960619141E-M3</v>
          </cell>
          <cell r="B695">
            <v>1075</v>
          </cell>
          <cell r="C695">
            <v>90559606</v>
          </cell>
          <cell r="D695" t="str">
            <v>PASSAMURO</v>
          </cell>
          <cell r="E695" t="str">
            <v>19141E-M3</v>
          </cell>
          <cell r="F695">
            <v>200</v>
          </cell>
          <cell r="G695" t="str">
            <v>CEV</v>
          </cell>
          <cell r="H695" t="str">
            <v>00002001</v>
          </cell>
          <cell r="I695" t="str">
            <v>TRIM 3</v>
          </cell>
          <cell r="J695" t="str">
            <v>M3</v>
          </cell>
          <cell r="K695">
            <v>2</v>
          </cell>
          <cell r="L695" t="str">
            <v>2</v>
          </cell>
        </row>
        <row r="696">
          <cell r="A696" t="str">
            <v>52047348DO016D-M4</v>
          </cell>
          <cell r="B696">
            <v>1446</v>
          </cell>
          <cell r="C696" t="str">
            <v>52047348</v>
          </cell>
          <cell r="D696" t="str">
            <v>PINHEIRINHO 10X13 BRANCO</v>
          </cell>
          <cell r="E696" t="str">
            <v>DO016D-M4</v>
          </cell>
          <cell r="F696">
            <v>4000</v>
          </cell>
          <cell r="G696" t="str">
            <v>CEV</v>
          </cell>
          <cell r="H696" t="str">
            <v>00002001</v>
          </cell>
          <cell r="I696" t="str">
            <v>DOORS</v>
          </cell>
          <cell r="J696" t="str">
            <v>M4</v>
          </cell>
          <cell r="K696" t="str">
            <v>2</v>
          </cell>
          <cell r="L696" t="str">
            <v>2</v>
          </cell>
        </row>
        <row r="697">
          <cell r="A697" t="str">
            <v>52047348DOCPNL-M4</v>
          </cell>
          <cell r="B697">
            <v>1594</v>
          </cell>
          <cell r="C697" t="str">
            <v>52047348</v>
          </cell>
          <cell r="D697" t="str">
            <v>PINHEIRINHO 10X13 BRANCO</v>
          </cell>
          <cell r="E697" t="str">
            <v>DOCPNL-M4</v>
          </cell>
          <cell r="F697">
            <v>4000</v>
          </cell>
          <cell r="G697" t="str">
            <v>CEV</v>
          </cell>
          <cell r="H697" t="str">
            <v>00002001</v>
          </cell>
          <cell r="I697" t="str">
            <v>DOORS</v>
          </cell>
          <cell r="J697" t="str">
            <v>M4</v>
          </cell>
          <cell r="K697" t="str">
            <v>2</v>
          </cell>
          <cell r="L697" t="str">
            <v>2</v>
          </cell>
        </row>
        <row r="698">
          <cell r="A698"/>
          <cell r="B698">
            <v>1596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/>
          <cell r="K698">
            <v>0</v>
          </cell>
          <cell r="L698" t="e">
            <v>#DIV/0!</v>
          </cell>
        </row>
        <row r="699">
          <cell r="A699"/>
          <cell r="B699">
            <v>1597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/>
          <cell r="K699">
            <v>0</v>
          </cell>
          <cell r="L699" t="e">
            <v>#DIV/0!</v>
          </cell>
        </row>
        <row r="700">
          <cell r="A700" t="str">
            <v>90561279</v>
          </cell>
          <cell r="B700">
            <v>1455</v>
          </cell>
          <cell r="C700">
            <v>90561279</v>
          </cell>
          <cell r="D700" t="str">
            <v>BUCHA AMARELA(FIX. DO PORTA MALA)</v>
          </cell>
          <cell r="E700">
            <v>0</v>
          </cell>
          <cell r="F700">
            <v>3000</v>
          </cell>
          <cell r="G700" t="str">
            <v>CEV</v>
          </cell>
          <cell r="H700" t="str">
            <v>0CXPAPEL</v>
          </cell>
          <cell r="I700" t="str">
            <v>DOORS</v>
          </cell>
          <cell r="J700"/>
          <cell r="K700" t="str">
            <v>2</v>
          </cell>
          <cell r="L700" t="str">
            <v>2</v>
          </cell>
        </row>
        <row r="701">
          <cell r="A701" t="str">
            <v>90561279DOCPNL-M4</v>
          </cell>
          <cell r="B701">
            <v>1599</v>
          </cell>
          <cell r="C701">
            <v>90561279</v>
          </cell>
          <cell r="D701" t="str">
            <v>BUCHA AMARELA(FIX. DO PORTA MALA)</v>
          </cell>
          <cell r="E701" t="str">
            <v>DOCPNL-M4</v>
          </cell>
          <cell r="F701">
            <v>3000</v>
          </cell>
          <cell r="G701" t="str">
            <v>CEV</v>
          </cell>
          <cell r="H701" t="str">
            <v>0CXPAPEL</v>
          </cell>
          <cell r="I701" t="str">
            <v>DOORS</v>
          </cell>
          <cell r="J701" t="str">
            <v>M4</v>
          </cell>
          <cell r="K701" t="str">
            <v>2</v>
          </cell>
          <cell r="L701" t="str">
            <v>2</v>
          </cell>
        </row>
        <row r="702">
          <cell r="A702" t="str">
            <v>90565629LF005D-M1</v>
          </cell>
          <cell r="B702">
            <v>528</v>
          </cell>
          <cell r="C702">
            <v>90565629</v>
          </cell>
          <cell r="D702" t="str">
            <v xml:space="preserve"> BUJAO DOBRAD</v>
          </cell>
          <cell r="E702" t="str">
            <v>LF005D-M1</v>
          </cell>
          <cell r="F702">
            <v>1000</v>
          </cell>
          <cell r="G702" t="str">
            <v>CEV</v>
          </cell>
          <cell r="H702" t="str">
            <v>00002002</v>
          </cell>
          <cell r="I702" t="str">
            <v>L. FINAL</v>
          </cell>
          <cell r="J702" t="str">
            <v>M1</v>
          </cell>
          <cell r="K702">
            <v>2</v>
          </cell>
          <cell r="L702" t="str">
            <v>2</v>
          </cell>
        </row>
        <row r="703">
          <cell r="A703" t="str">
            <v>90565629LF005E-M1</v>
          </cell>
          <cell r="B703">
            <v>529</v>
          </cell>
          <cell r="C703">
            <v>90565629</v>
          </cell>
          <cell r="D703" t="str">
            <v xml:space="preserve"> BUJAO DOBRAD</v>
          </cell>
          <cell r="E703" t="str">
            <v>LF005E-M1</v>
          </cell>
          <cell r="F703">
            <v>1000</v>
          </cell>
          <cell r="G703" t="str">
            <v>CEV</v>
          </cell>
          <cell r="H703" t="str">
            <v>00002002</v>
          </cell>
          <cell r="I703" t="str">
            <v>L. FINAL</v>
          </cell>
          <cell r="J703" t="str">
            <v>M1</v>
          </cell>
          <cell r="K703">
            <v>2</v>
          </cell>
          <cell r="L703" t="str">
            <v>2</v>
          </cell>
        </row>
        <row r="704">
          <cell r="A704" t="str">
            <v>9056852219123E-M3</v>
          </cell>
          <cell r="B704">
            <v>530</v>
          </cell>
          <cell r="C704">
            <v>90568522</v>
          </cell>
          <cell r="D704" t="str">
            <v>CINTA DO CHICOTE</v>
          </cell>
          <cell r="E704" t="str">
            <v>19123E-M3</v>
          </cell>
          <cell r="F704">
            <v>300</v>
          </cell>
          <cell r="G704" t="str">
            <v>CEV</v>
          </cell>
          <cell r="H704" t="str">
            <v>00002001</v>
          </cell>
          <cell r="I704" t="str">
            <v>TRIM 2</v>
          </cell>
          <cell r="J704" t="str">
            <v>M3</v>
          </cell>
          <cell r="K704">
            <v>2</v>
          </cell>
          <cell r="L704" t="str">
            <v>2</v>
          </cell>
        </row>
        <row r="705">
          <cell r="A705" t="str">
            <v xml:space="preserve">52047348DO016E-M5 </v>
          </cell>
          <cell r="B705">
            <v>1543</v>
          </cell>
          <cell r="C705" t="str">
            <v>52047348</v>
          </cell>
          <cell r="D705" t="str">
            <v>PINHEIRINHO 10X13 BRANCO</v>
          </cell>
          <cell r="E705" t="str">
            <v xml:space="preserve">DO016E-M5 </v>
          </cell>
          <cell r="F705">
            <v>4000</v>
          </cell>
          <cell r="G705" t="str">
            <v>CEV</v>
          </cell>
          <cell r="H705" t="str">
            <v>00002001</v>
          </cell>
          <cell r="I705" t="str">
            <v>DOORS</v>
          </cell>
          <cell r="J705" t="str">
            <v xml:space="preserve">M5 </v>
          </cell>
          <cell r="K705" t="str">
            <v>2</v>
          </cell>
          <cell r="L705" t="str">
            <v>2</v>
          </cell>
        </row>
        <row r="706">
          <cell r="A706" t="str">
            <v>90572967MA005E-M1</v>
          </cell>
          <cell r="B706">
            <v>531</v>
          </cell>
          <cell r="C706">
            <v>90572967</v>
          </cell>
          <cell r="D706" t="str">
            <v>BRAÇ RES DHI</v>
          </cell>
          <cell r="E706" t="str">
            <v>MA005E-M1</v>
          </cell>
          <cell r="F706">
            <v>300</v>
          </cell>
          <cell r="G706" t="str">
            <v>CEV</v>
          </cell>
          <cell r="H706" t="str">
            <v>00002002</v>
          </cell>
          <cell r="I706" t="str">
            <v>MEC. ALTA</v>
          </cell>
          <cell r="J706" t="str">
            <v>M1</v>
          </cell>
          <cell r="K706">
            <v>2</v>
          </cell>
          <cell r="L706" t="str">
            <v>2</v>
          </cell>
        </row>
        <row r="707">
          <cell r="A707" t="str">
            <v>9058480419123E-M3</v>
          </cell>
          <cell r="B707">
            <v>532</v>
          </cell>
          <cell r="C707">
            <v>90584804</v>
          </cell>
          <cell r="D707" t="str">
            <v>COXIM PRISMA</v>
          </cell>
          <cell r="E707" t="str">
            <v>19123E-M3</v>
          </cell>
          <cell r="F707">
            <v>100</v>
          </cell>
          <cell r="G707" t="str">
            <v>CEV</v>
          </cell>
          <cell r="H707" t="str">
            <v>00002001</v>
          </cell>
          <cell r="I707" t="str">
            <v>TRIM 2</v>
          </cell>
          <cell r="J707" t="str">
            <v>M3</v>
          </cell>
          <cell r="K707">
            <v>4</v>
          </cell>
          <cell r="L707" t="str">
            <v>2</v>
          </cell>
        </row>
        <row r="708">
          <cell r="A708" t="str">
            <v>92228899TP007E-M3</v>
          </cell>
          <cell r="B708">
            <v>7</v>
          </cell>
          <cell r="C708">
            <v>92228899</v>
          </cell>
          <cell r="D708" t="str">
            <v>BATENTE COB BÊBADO</v>
          </cell>
          <cell r="E708" t="str">
            <v>TP007E-M3</v>
          </cell>
          <cell r="F708">
            <v>600</v>
          </cell>
          <cell r="G708" t="str">
            <v>CEV</v>
          </cell>
          <cell r="H708" t="str">
            <v>00002004</v>
          </cell>
          <cell r="I708" t="str">
            <v>TRIM 1</v>
          </cell>
          <cell r="J708" t="str">
            <v>M3</v>
          </cell>
          <cell r="K708">
            <v>2</v>
          </cell>
          <cell r="L708" t="str">
            <v>2</v>
          </cell>
        </row>
        <row r="709">
          <cell r="A709" t="str">
            <v>93208166MA026E-M2</v>
          </cell>
          <cell r="B709">
            <v>536</v>
          </cell>
          <cell r="C709">
            <v>93208166</v>
          </cell>
          <cell r="D709" t="str">
            <v>BOTAO</v>
          </cell>
          <cell r="E709" t="str">
            <v>MA026E-M2</v>
          </cell>
          <cell r="F709">
            <v>1000</v>
          </cell>
          <cell r="G709" t="str">
            <v>CEV</v>
          </cell>
          <cell r="H709" t="str">
            <v>00002001</v>
          </cell>
          <cell r="I709" t="str">
            <v>MEC. ALTA</v>
          </cell>
          <cell r="J709" t="str">
            <v>M2</v>
          </cell>
          <cell r="K709">
            <v>2</v>
          </cell>
          <cell r="L709" t="str">
            <v>2</v>
          </cell>
        </row>
        <row r="710">
          <cell r="A710" t="str">
            <v>93211173TP004E-M3</v>
          </cell>
          <cell r="B710">
            <v>537</v>
          </cell>
          <cell r="C710">
            <v>93211173</v>
          </cell>
          <cell r="D710" t="str">
            <v xml:space="preserve">PROTETOR-BATNT AJT T/ELEVTR                                 </v>
          </cell>
          <cell r="E710" t="str">
            <v>TP004E-M3</v>
          </cell>
          <cell r="F710">
            <v>10000</v>
          </cell>
          <cell r="G710" t="str">
            <v>CEV</v>
          </cell>
          <cell r="H710" t="str">
            <v>0KLT3214</v>
          </cell>
          <cell r="I710" t="str">
            <v>TRIM 1</v>
          </cell>
          <cell r="J710" t="str">
            <v>M3</v>
          </cell>
          <cell r="K710">
            <v>2</v>
          </cell>
          <cell r="L710" t="str">
            <v>2</v>
          </cell>
        </row>
        <row r="711">
          <cell r="A711" t="str">
            <v>9321117319123E-M3</v>
          </cell>
          <cell r="B711">
            <v>538</v>
          </cell>
          <cell r="C711">
            <v>93211173</v>
          </cell>
          <cell r="D711" t="str">
            <v>LENTE TRANSPARENTE</v>
          </cell>
          <cell r="E711" t="str">
            <v>19123E-M3</v>
          </cell>
          <cell r="F711">
            <v>10000</v>
          </cell>
          <cell r="G711" t="str">
            <v>CEV</v>
          </cell>
          <cell r="H711" t="str">
            <v>00002002</v>
          </cell>
          <cell r="I711" t="str">
            <v>TRIM 3</v>
          </cell>
          <cell r="J711" t="str">
            <v>M3</v>
          </cell>
          <cell r="K711">
            <v>2</v>
          </cell>
          <cell r="L711" t="str">
            <v>2</v>
          </cell>
        </row>
        <row r="712">
          <cell r="A712" t="str">
            <v>93211173MA008E-M1</v>
          </cell>
          <cell r="B712">
            <v>540</v>
          </cell>
          <cell r="C712">
            <v>93211173</v>
          </cell>
          <cell r="D712" t="str">
            <v>LENTE TRANSPARENTE</v>
          </cell>
          <cell r="E712" t="str">
            <v>MA008E-M1</v>
          </cell>
          <cell r="F712">
            <v>10000</v>
          </cell>
          <cell r="G712" t="str">
            <v>CEV</v>
          </cell>
          <cell r="H712" t="str">
            <v>00002002</v>
          </cell>
          <cell r="I712" t="str">
            <v>MEC. ALTA</v>
          </cell>
          <cell r="J712" t="str">
            <v>M1</v>
          </cell>
          <cell r="K712">
            <v>2</v>
          </cell>
          <cell r="L712" t="str">
            <v>2</v>
          </cell>
        </row>
        <row r="713">
          <cell r="A713" t="str">
            <v>93211173MINOMI-M3</v>
          </cell>
          <cell r="B713">
            <v>541</v>
          </cell>
          <cell r="C713">
            <v>93211173</v>
          </cell>
          <cell r="D713" t="str">
            <v>LENTE TRANSPARENTE</v>
          </cell>
          <cell r="E713" t="str">
            <v>MINOMI-M3</v>
          </cell>
          <cell r="F713">
            <v>10000</v>
          </cell>
          <cell r="G713" t="str">
            <v>CEV</v>
          </cell>
          <cell r="H713" t="str">
            <v>00002002</v>
          </cell>
          <cell r="I713" t="str">
            <v>MINOMI</v>
          </cell>
          <cell r="J713" t="str">
            <v>M3</v>
          </cell>
          <cell r="K713" t="str">
            <v>2</v>
          </cell>
          <cell r="L713" t="str">
            <v>2</v>
          </cell>
        </row>
        <row r="714">
          <cell r="A714" t="str">
            <v>9321812519149D-M2</v>
          </cell>
          <cell r="B714">
            <v>314</v>
          </cell>
          <cell r="C714">
            <v>93218125</v>
          </cell>
          <cell r="D714" t="str">
            <v>ESPACADOR</v>
          </cell>
          <cell r="E714" t="str">
            <v>19149D-M2</v>
          </cell>
          <cell r="F714">
            <v>700</v>
          </cell>
          <cell r="G714" t="str">
            <v>CEV</v>
          </cell>
          <cell r="H714" t="str">
            <v>00002001</v>
          </cell>
          <cell r="I714" t="str">
            <v>TRIM 3</v>
          </cell>
          <cell r="J714" t="str">
            <v>M2</v>
          </cell>
          <cell r="K714" t="str">
            <v>2</v>
          </cell>
          <cell r="L714" t="str">
            <v>2</v>
          </cell>
        </row>
        <row r="715">
          <cell r="A715" t="str">
            <v>93218125TP061E-M3</v>
          </cell>
          <cell r="B715">
            <v>542</v>
          </cell>
          <cell r="C715">
            <v>93218125</v>
          </cell>
          <cell r="D715" t="str">
            <v>ESPAÇADOR</v>
          </cell>
          <cell r="E715" t="str">
            <v>TP061E-M3</v>
          </cell>
          <cell r="F715">
            <v>700</v>
          </cell>
          <cell r="G715" t="str">
            <v>CEV</v>
          </cell>
          <cell r="H715" t="str">
            <v>00002001</v>
          </cell>
          <cell r="I715" t="str">
            <v>TRIM 3</v>
          </cell>
          <cell r="J715" t="str">
            <v>M3</v>
          </cell>
          <cell r="K715">
            <v>2</v>
          </cell>
          <cell r="L715" t="str">
            <v>2</v>
          </cell>
        </row>
        <row r="716">
          <cell r="A716" t="str">
            <v>93218702DO013D-M4</v>
          </cell>
          <cell r="B716">
            <v>1287</v>
          </cell>
          <cell r="C716">
            <v>93218702</v>
          </cell>
          <cell r="D716" t="str">
            <v>Pf M6X10 TRILHO c/ ARRUELA</v>
          </cell>
          <cell r="E716" t="str">
            <v>DO013D-M4</v>
          </cell>
          <cell r="F716">
            <v>1500</v>
          </cell>
          <cell r="G716" t="str">
            <v>CEV</v>
          </cell>
          <cell r="H716" t="str">
            <v>00002001</v>
          </cell>
          <cell r="I716" t="str">
            <v>DOORS</v>
          </cell>
          <cell r="J716" t="str">
            <v>M4</v>
          </cell>
          <cell r="K716" t="str">
            <v>2</v>
          </cell>
          <cell r="L716" t="str">
            <v>2</v>
          </cell>
        </row>
        <row r="717">
          <cell r="A717" t="str">
            <v>93218702DO013E-M5</v>
          </cell>
          <cell r="B717">
            <v>1288</v>
          </cell>
          <cell r="C717">
            <v>93218702</v>
          </cell>
          <cell r="D717" t="str">
            <v>Pf M6X10 TRILHO c/ ARRUELA</v>
          </cell>
          <cell r="E717" t="str">
            <v>DO013E-M5</v>
          </cell>
          <cell r="F717">
            <v>1500</v>
          </cell>
          <cell r="G717" t="str">
            <v>CEV</v>
          </cell>
          <cell r="H717" t="str">
            <v>00002001</v>
          </cell>
          <cell r="I717" t="str">
            <v>DOORS</v>
          </cell>
          <cell r="J717" t="str">
            <v>M5</v>
          </cell>
          <cell r="K717" t="str">
            <v>2</v>
          </cell>
          <cell r="L717" t="str">
            <v>2</v>
          </cell>
        </row>
        <row r="718">
          <cell r="A718" t="str">
            <v>93218731MINOMI-M3</v>
          </cell>
          <cell r="B718">
            <v>543</v>
          </cell>
          <cell r="C718">
            <v>93218731</v>
          </cell>
          <cell r="D718" t="str">
            <v>ARRUELA</v>
          </cell>
          <cell r="E718" t="str">
            <v>MINOMI-M3</v>
          </cell>
          <cell r="F718">
            <v>3000</v>
          </cell>
          <cell r="G718" t="str">
            <v>CEV</v>
          </cell>
          <cell r="H718" t="str">
            <v>00002001</v>
          </cell>
          <cell r="I718" t="str">
            <v>MINOMI</v>
          </cell>
          <cell r="J718" t="str">
            <v>M3</v>
          </cell>
          <cell r="K718">
            <v>2</v>
          </cell>
          <cell r="L718" t="str">
            <v>2</v>
          </cell>
        </row>
        <row r="719">
          <cell r="A719" t="str">
            <v>93219805TP038E-M3</v>
          </cell>
          <cell r="B719">
            <v>262</v>
          </cell>
          <cell r="C719">
            <v>93219805</v>
          </cell>
          <cell r="D719" t="str">
            <v>PARAFUSO SACI</v>
          </cell>
          <cell r="E719" t="str">
            <v>TP038E-M3</v>
          </cell>
          <cell r="F719">
            <v>500</v>
          </cell>
          <cell r="G719" t="str">
            <v>CEV</v>
          </cell>
          <cell r="H719" t="str">
            <v>00002001</v>
          </cell>
          <cell r="I719" t="str">
            <v>TRIM 2</v>
          </cell>
          <cell r="J719" t="str">
            <v>M3</v>
          </cell>
          <cell r="K719" t="str">
            <v>2</v>
          </cell>
          <cell r="L719" t="str">
            <v>2</v>
          </cell>
        </row>
        <row r="720">
          <cell r="A720" t="str">
            <v>9321980519138D-M2</v>
          </cell>
          <cell r="B720">
            <v>1040</v>
          </cell>
          <cell r="C720">
            <v>93219805</v>
          </cell>
          <cell r="D720" t="str">
            <v>PARAFUSO SACI</v>
          </cell>
          <cell r="E720" t="str">
            <v>19138D-M2</v>
          </cell>
          <cell r="F720">
            <v>500</v>
          </cell>
          <cell r="G720" t="str">
            <v>CEV</v>
          </cell>
          <cell r="H720" t="str">
            <v>00002001</v>
          </cell>
          <cell r="I720" t="str">
            <v>TRIM 3</v>
          </cell>
          <cell r="J720" t="str">
            <v>M2</v>
          </cell>
          <cell r="K720" t="str">
            <v>2</v>
          </cell>
          <cell r="L720" t="str">
            <v>2</v>
          </cell>
        </row>
        <row r="721">
          <cell r="A721" t="str">
            <v>93226361TP041E-M3</v>
          </cell>
          <cell r="B721">
            <v>545</v>
          </cell>
          <cell r="C721">
            <v>93226361</v>
          </cell>
          <cell r="D721" t="str">
            <v>FITA ANTI RUIDO</v>
          </cell>
          <cell r="E721" t="str">
            <v>TP041E-M3</v>
          </cell>
          <cell r="F721">
            <v>2500</v>
          </cell>
          <cell r="G721" t="str">
            <v>CEV</v>
          </cell>
          <cell r="H721" t="str">
            <v>00002002</v>
          </cell>
          <cell r="I721" t="str">
            <v>TRIM 3</v>
          </cell>
          <cell r="J721" t="str">
            <v>M3</v>
          </cell>
          <cell r="K721">
            <v>2</v>
          </cell>
          <cell r="L721" t="str">
            <v>2</v>
          </cell>
        </row>
        <row r="722">
          <cell r="A722" t="str">
            <v>9322772819122E-M3</v>
          </cell>
          <cell r="B722">
            <v>546</v>
          </cell>
          <cell r="C722">
            <v>93227728</v>
          </cell>
          <cell r="D722" t="str">
            <v>LÂMPADA MALA PR</v>
          </cell>
          <cell r="E722" t="str">
            <v>19122E-M3</v>
          </cell>
          <cell r="F722">
            <v>360</v>
          </cell>
          <cell r="G722" t="str">
            <v>CEV</v>
          </cell>
          <cell r="H722" t="str">
            <v>0CXPAPEL</v>
          </cell>
          <cell r="I722" t="str">
            <v>TRIM 2</v>
          </cell>
          <cell r="J722" t="str">
            <v>M3</v>
          </cell>
          <cell r="K722">
            <v>2</v>
          </cell>
          <cell r="L722" t="str">
            <v>2</v>
          </cell>
        </row>
        <row r="723">
          <cell r="A723" t="str">
            <v>93228028TP007D-M3</v>
          </cell>
          <cell r="B723">
            <v>547</v>
          </cell>
          <cell r="C723">
            <v>93228028</v>
          </cell>
          <cell r="D723" t="str">
            <v>TAMPAO ANTENA TETO</v>
          </cell>
          <cell r="E723" t="str">
            <v>TP006D-M3</v>
          </cell>
          <cell r="F723">
            <v>300</v>
          </cell>
          <cell r="G723" t="str">
            <v>CEV</v>
          </cell>
          <cell r="H723" t="str">
            <v>00002001</v>
          </cell>
          <cell r="I723" t="str">
            <v>TRIM 1</v>
          </cell>
          <cell r="J723" t="str">
            <v>M3</v>
          </cell>
          <cell r="K723">
            <v>2</v>
          </cell>
          <cell r="L723" t="str">
            <v>2</v>
          </cell>
        </row>
        <row r="724">
          <cell r="A724" t="str">
            <v>93228899TP006E-M3</v>
          </cell>
          <cell r="B724">
            <v>548</v>
          </cell>
          <cell r="C724">
            <v>93228899</v>
          </cell>
          <cell r="D724" t="str">
            <v>BATENTE COB BÊBADO</v>
          </cell>
          <cell r="E724" t="str">
            <v>TP006E-M3</v>
          </cell>
          <cell r="F724">
            <v>1000</v>
          </cell>
          <cell r="G724" t="str">
            <v>CEV</v>
          </cell>
          <cell r="H724" t="str">
            <v>00002004</v>
          </cell>
          <cell r="I724" t="str">
            <v>TRIM 1</v>
          </cell>
          <cell r="J724" t="str">
            <v>M3</v>
          </cell>
          <cell r="K724" t="str">
            <v>1</v>
          </cell>
          <cell r="L724" t="str">
            <v>2</v>
          </cell>
        </row>
        <row r="725">
          <cell r="A725" t="str">
            <v>93228899TP003D-M3</v>
          </cell>
          <cell r="B725">
            <v>1132</v>
          </cell>
          <cell r="C725" t="str">
            <v>93228899</v>
          </cell>
          <cell r="D725" t="str">
            <v xml:space="preserve"> COBERTOR DE BÊBADO</v>
          </cell>
          <cell r="E725" t="str">
            <v>TP003D-M3</v>
          </cell>
          <cell r="F725">
            <v>1000</v>
          </cell>
          <cell r="G725" t="str">
            <v>CEV</v>
          </cell>
          <cell r="H725" t="str">
            <v>00002004</v>
          </cell>
          <cell r="I725" t="str">
            <v>TRIM 1</v>
          </cell>
          <cell r="J725" t="str">
            <v>M3</v>
          </cell>
          <cell r="K725" t="str">
            <v>1</v>
          </cell>
          <cell r="L725" t="str">
            <v>2</v>
          </cell>
        </row>
        <row r="726">
          <cell r="A726" t="str">
            <v>93228991</v>
          </cell>
          <cell r="B726">
            <v>549</v>
          </cell>
          <cell r="C726">
            <v>93228991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/>
          <cell r="K726">
            <v>0</v>
          </cell>
          <cell r="L726" t="e">
            <v>#DIV/0!</v>
          </cell>
        </row>
        <row r="727">
          <cell r="A727" t="str">
            <v>93228991SPS-GA-M3</v>
          </cell>
          <cell r="B727">
            <v>550</v>
          </cell>
          <cell r="C727">
            <v>93228991</v>
          </cell>
          <cell r="D727" t="str">
            <v>ETQ PRESS PNE</v>
          </cell>
          <cell r="E727" t="str">
            <v>SPS-GA-M3</v>
          </cell>
          <cell r="F727">
            <v>1000</v>
          </cell>
          <cell r="G727" t="str">
            <v>CEV</v>
          </cell>
          <cell r="H727" t="str">
            <v>00002001</v>
          </cell>
          <cell r="I727" t="str">
            <v>SPS</v>
          </cell>
          <cell r="J727" t="str">
            <v>M3</v>
          </cell>
          <cell r="K727" t="str">
            <v>1</v>
          </cell>
          <cell r="L727" t="str">
            <v>2</v>
          </cell>
        </row>
        <row r="728">
          <cell r="A728" t="str">
            <v>93231802LF002E-M1</v>
          </cell>
          <cell r="B728">
            <v>552</v>
          </cell>
          <cell r="C728">
            <v>93231802</v>
          </cell>
          <cell r="D728" t="str">
            <v>GUARNICAO</v>
          </cell>
          <cell r="E728" t="str">
            <v>LF002E-M1</v>
          </cell>
          <cell r="F728">
            <v>1500</v>
          </cell>
          <cell r="G728" t="str">
            <v>CEV</v>
          </cell>
          <cell r="H728" t="str">
            <v>00002001</v>
          </cell>
          <cell r="I728" t="str">
            <v>L. FINAL</v>
          </cell>
          <cell r="J728" t="str">
            <v>M1</v>
          </cell>
          <cell r="K728">
            <v>2</v>
          </cell>
          <cell r="L728" t="str">
            <v>2</v>
          </cell>
        </row>
        <row r="729">
          <cell r="A729" t="str">
            <v>93234568MB011D-M1</v>
          </cell>
          <cell r="B729">
            <v>553</v>
          </cell>
          <cell r="C729">
            <v>93234568</v>
          </cell>
          <cell r="D729" t="str">
            <v>ETQ IGNIÇÃO ESPANHOL</v>
          </cell>
          <cell r="E729" t="str">
            <v>MB011D-M1</v>
          </cell>
          <cell r="F729">
            <v>1000</v>
          </cell>
          <cell r="G729" t="str">
            <v>EST</v>
          </cell>
          <cell r="H729" t="str">
            <v>00002001</v>
          </cell>
          <cell r="I729" t="str">
            <v>MEC. BAIXA</v>
          </cell>
          <cell r="J729" t="str">
            <v>M1</v>
          </cell>
          <cell r="K729">
            <v>2</v>
          </cell>
          <cell r="L729" t="str">
            <v>2</v>
          </cell>
        </row>
        <row r="730">
          <cell r="A730" t="str">
            <v>93234568MINOMI-M3</v>
          </cell>
          <cell r="B730">
            <v>554</v>
          </cell>
          <cell r="C730">
            <v>93234568</v>
          </cell>
          <cell r="D730" t="str">
            <v>ETQ IGNIÇÃO ESPANHOL</v>
          </cell>
          <cell r="E730" t="str">
            <v>MINOMI-M3</v>
          </cell>
          <cell r="F730">
            <v>1000</v>
          </cell>
          <cell r="G730" t="str">
            <v>CEV</v>
          </cell>
          <cell r="H730" t="str">
            <v>00002001</v>
          </cell>
          <cell r="I730" t="str">
            <v>MINOMI</v>
          </cell>
          <cell r="J730" t="str">
            <v>M3</v>
          </cell>
          <cell r="K730">
            <v>2</v>
          </cell>
          <cell r="L730" t="str">
            <v>2</v>
          </cell>
        </row>
        <row r="731">
          <cell r="A731" t="str">
            <v>93247789DO004E-M5</v>
          </cell>
          <cell r="B731">
            <v>1473</v>
          </cell>
          <cell r="C731">
            <v>93247789</v>
          </cell>
          <cell r="D731" t="str">
            <v>PORCA FIX PUXADOR CELTA MCE</v>
          </cell>
          <cell r="E731" t="str">
            <v>DO004E-M5</v>
          </cell>
          <cell r="F731">
            <v>4000</v>
          </cell>
          <cell r="G731" t="str">
            <v>CEV</v>
          </cell>
          <cell r="H731" t="str">
            <v>00002002</v>
          </cell>
          <cell r="I731" t="str">
            <v>DOORS</v>
          </cell>
          <cell r="J731" t="str">
            <v>M5</v>
          </cell>
          <cell r="K731" t="str">
            <v>2</v>
          </cell>
          <cell r="L731" t="str">
            <v>2</v>
          </cell>
        </row>
        <row r="732">
          <cell r="A732" t="str">
            <v>93247789DO004D-M4</v>
          </cell>
          <cell r="B732">
            <v>1544</v>
          </cell>
          <cell r="C732">
            <v>93247789</v>
          </cell>
          <cell r="D732" t="str">
            <v>PORCA FIX PUXADOR CELTA MCE</v>
          </cell>
          <cell r="E732" t="str">
            <v>DO004D-M4</v>
          </cell>
          <cell r="F732">
            <v>4000</v>
          </cell>
          <cell r="G732" t="str">
            <v>CEV</v>
          </cell>
          <cell r="H732" t="str">
            <v>00002002</v>
          </cell>
          <cell r="I732" t="str">
            <v>DOORS</v>
          </cell>
          <cell r="J732" t="str">
            <v>M4</v>
          </cell>
          <cell r="K732" t="str">
            <v>2</v>
          </cell>
          <cell r="L732" t="str">
            <v>2</v>
          </cell>
        </row>
        <row r="733">
          <cell r="A733" t="str">
            <v>9325131419135D-M2</v>
          </cell>
          <cell r="B733">
            <v>555</v>
          </cell>
          <cell r="C733">
            <v>93251314</v>
          </cell>
          <cell r="D733" t="str">
            <v>ETQ AIR BAG</v>
          </cell>
          <cell r="E733" t="str">
            <v>19135D-M2</v>
          </cell>
          <cell r="F733">
            <v>1000</v>
          </cell>
          <cell r="G733" t="str">
            <v>CEV</v>
          </cell>
          <cell r="H733" t="str">
            <v>0KLT3214</v>
          </cell>
          <cell r="I733" t="str">
            <v>TRIM 3</v>
          </cell>
          <cell r="J733" t="str">
            <v>M2</v>
          </cell>
          <cell r="K733">
            <v>2</v>
          </cell>
          <cell r="L733" t="str">
            <v>2</v>
          </cell>
        </row>
        <row r="734">
          <cell r="A734" t="str">
            <v>93251927MA004E-M1</v>
          </cell>
          <cell r="B734">
            <v>109</v>
          </cell>
          <cell r="C734">
            <v>93251927</v>
          </cell>
          <cell r="D734" t="str">
            <v>PORCA CX DIR</v>
          </cell>
          <cell r="E734" t="str">
            <v>MA004E-M1</v>
          </cell>
          <cell r="F734">
            <v>1500</v>
          </cell>
          <cell r="G734" t="str">
            <v>CEV</v>
          </cell>
          <cell r="H734" t="str">
            <v>00002001</v>
          </cell>
          <cell r="I734" t="str">
            <v>MEC. ALTA</v>
          </cell>
          <cell r="J734" t="str">
            <v>M1</v>
          </cell>
          <cell r="K734">
            <v>2</v>
          </cell>
          <cell r="L734" t="str">
            <v>2</v>
          </cell>
        </row>
        <row r="735">
          <cell r="A735" t="str">
            <v>93251927TP055D-M2</v>
          </cell>
          <cell r="B735">
            <v>556</v>
          </cell>
          <cell r="C735">
            <v>93251927</v>
          </cell>
          <cell r="D735" t="str">
            <v>PORCA CX DIR</v>
          </cell>
          <cell r="E735" t="str">
            <v>TP055D-M2</v>
          </cell>
          <cell r="F735">
            <v>1500</v>
          </cell>
          <cell r="G735" t="str">
            <v>CEV</v>
          </cell>
          <cell r="H735" t="str">
            <v>00002001</v>
          </cell>
          <cell r="I735" t="str">
            <v>TRIM 3</v>
          </cell>
          <cell r="J735" t="str">
            <v>M2</v>
          </cell>
          <cell r="K735">
            <v>2</v>
          </cell>
          <cell r="L735" t="str">
            <v>2</v>
          </cell>
        </row>
        <row r="736">
          <cell r="A736" t="str">
            <v>93251927TP055E-M3</v>
          </cell>
          <cell r="B736">
            <v>557</v>
          </cell>
          <cell r="C736">
            <v>93251927</v>
          </cell>
          <cell r="D736" t="str">
            <v>PORCA CX DIR</v>
          </cell>
          <cell r="E736" t="str">
            <v>TP055E-M3</v>
          </cell>
          <cell r="F736">
            <v>1500</v>
          </cell>
          <cell r="G736" t="str">
            <v>CEV</v>
          </cell>
          <cell r="H736" t="str">
            <v>00002001</v>
          </cell>
          <cell r="I736" t="str">
            <v>TRIM 3</v>
          </cell>
          <cell r="J736" t="str">
            <v>M3</v>
          </cell>
          <cell r="K736">
            <v>2</v>
          </cell>
          <cell r="L736" t="str">
            <v>2</v>
          </cell>
        </row>
        <row r="737">
          <cell r="A737" t="str">
            <v>93251927MB001E-M1</v>
          </cell>
          <cell r="B737">
            <v>558</v>
          </cell>
          <cell r="C737">
            <v>93251927</v>
          </cell>
          <cell r="D737" t="str">
            <v>PORCA CX DIR</v>
          </cell>
          <cell r="E737" t="str">
            <v>MB001E-M1</v>
          </cell>
          <cell r="F737">
            <v>1500</v>
          </cell>
          <cell r="G737" t="str">
            <v>CEV</v>
          </cell>
          <cell r="H737" t="str">
            <v>00002001</v>
          </cell>
          <cell r="I737" t="str">
            <v>MEC. BAIXA</v>
          </cell>
          <cell r="J737" t="str">
            <v>M1</v>
          </cell>
          <cell r="K737">
            <v>2</v>
          </cell>
          <cell r="L737" t="str">
            <v>2</v>
          </cell>
        </row>
        <row r="738">
          <cell r="A738" t="str">
            <v>93251956LF002E-M1</v>
          </cell>
          <cell r="B738">
            <v>559</v>
          </cell>
          <cell r="C738">
            <v>93251956</v>
          </cell>
          <cell r="D738" t="str">
            <v>PORCA SUP TUBO TQ COMB</v>
          </cell>
          <cell r="E738" t="str">
            <v>LF002E-M1</v>
          </cell>
          <cell r="F738">
            <v>2500</v>
          </cell>
          <cell r="G738" t="str">
            <v>CEV</v>
          </cell>
          <cell r="H738" t="str">
            <v>00002001</v>
          </cell>
          <cell r="I738" t="str">
            <v>L. FINAL</v>
          </cell>
          <cell r="J738" t="str">
            <v>M1</v>
          </cell>
          <cell r="K738" t="str">
            <v>2</v>
          </cell>
          <cell r="L738" t="str">
            <v>2</v>
          </cell>
        </row>
        <row r="739">
          <cell r="A739" t="str">
            <v>93251927MA001E-M1</v>
          </cell>
          <cell r="B739">
            <v>1152</v>
          </cell>
          <cell r="C739">
            <v>93251927</v>
          </cell>
          <cell r="D739" t="str">
            <v>PORCA CX DIR</v>
          </cell>
          <cell r="E739" t="str">
            <v>MA001E-M1</v>
          </cell>
          <cell r="F739">
            <v>1500</v>
          </cell>
          <cell r="G739" t="str">
            <v>CEV</v>
          </cell>
          <cell r="H739" t="str">
            <v>00002001</v>
          </cell>
          <cell r="I739" t="str">
            <v>MEC. ALTA</v>
          </cell>
          <cell r="J739" t="str">
            <v>M1</v>
          </cell>
          <cell r="K739" t="str">
            <v>2</v>
          </cell>
          <cell r="L739" t="str">
            <v>2</v>
          </cell>
        </row>
        <row r="740">
          <cell r="A740" t="str">
            <v>93251927TP058D-M2</v>
          </cell>
          <cell r="B740">
            <v>1165</v>
          </cell>
          <cell r="C740">
            <v>93251927</v>
          </cell>
          <cell r="D740" t="str">
            <v>PORCA CX DIR</v>
          </cell>
          <cell r="E740" t="str">
            <v>TP058D-M2</v>
          </cell>
          <cell r="F740">
            <v>1500</v>
          </cell>
          <cell r="G740" t="str">
            <v>CEV</v>
          </cell>
          <cell r="H740" t="str">
            <v>00002001</v>
          </cell>
          <cell r="I740" t="str">
            <v>TRIM 3</v>
          </cell>
          <cell r="J740" t="str">
            <v>M2</v>
          </cell>
          <cell r="K740">
            <v>2</v>
          </cell>
          <cell r="L740" t="str">
            <v>2</v>
          </cell>
        </row>
        <row r="741">
          <cell r="A741" t="str">
            <v>93251931MA008D-M2</v>
          </cell>
          <cell r="B741">
            <v>560</v>
          </cell>
          <cell r="C741">
            <v>93251931</v>
          </cell>
          <cell r="D741" t="str">
            <v>PORCA DO COXIM</v>
          </cell>
          <cell r="E741" t="str">
            <v>MA008D-M2</v>
          </cell>
          <cell r="F741">
            <v>700</v>
          </cell>
          <cell r="G741" t="str">
            <v>CEV</v>
          </cell>
          <cell r="H741" t="str">
            <v>00002001</v>
          </cell>
          <cell r="I741" t="str">
            <v>MEC. ALTA</v>
          </cell>
          <cell r="J741" t="str">
            <v>M2</v>
          </cell>
          <cell r="K741">
            <v>2</v>
          </cell>
          <cell r="L741" t="str">
            <v>2</v>
          </cell>
        </row>
        <row r="742">
          <cell r="A742" t="str">
            <v>93251956TP057E-M3</v>
          </cell>
          <cell r="B742">
            <v>561</v>
          </cell>
          <cell r="C742">
            <v>93251956</v>
          </cell>
          <cell r="D742" t="str">
            <v>PORCA SUP TUBO TQ COMB</v>
          </cell>
          <cell r="E742" t="str">
            <v>TP057E-M3</v>
          </cell>
          <cell r="F742">
            <v>2500</v>
          </cell>
          <cell r="G742" t="str">
            <v>CEV</v>
          </cell>
          <cell r="H742" t="str">
            <v>00002001</v>
          </cell>
          <cell r="I742" t="str">
            <v>TRIM 3</v>
          </cell>
          <cell r="J742" t="str">
            <v>M3</v>
          </cell>
          <cell r="K742">
            <v>2</v>
          </cell>
          <cell r="L742" t="str">
            <v>2</v>
          </cell>
        </row>
        <row r="743">
          <cell r="A743" t="str">
            <v>93251956MA016D-M2</v>
          </cell>
          <cell r="B743">
            <v>562</v>
          </cell>
          <cell r="C743">
            <v>93251956</v>
          </cell>
          <cell r="D743" t="str">
            <v>PORCA SUP TUBO TQ COMB</v>
          </cell>
          <cell r="E743" t="str">
            <v>MA016D-M2</v>
          </cell>
          <cell r="F743">
            <v>2500</v>
          </cell>
          <cell r="G743" t="str">
            <v>CEV</v>
          </cell>
          <cell r="H743" t="str">
            <v>00002001</v>
          </cell>
          <cell r="I743" t="str">
            <v>MEC. ALTA</v>
          </cell>
          <cell r="J743" t="str">
            <v>M2</v>
          </cell>
          <cell r="K743">
            <v>2</v>
          </cell>
          <cell r="L743" t="str">
            <v>2</v>
          </cell>
        </row>
        <row r="744">
          <cell r="A744" t="str">
            <v>93251962TP032D-M3</v>
          </cell>
          <cell r="B744">
            <v>54</v>
          </cell>
          <cell r="C744">
            <v>93251962</v>
          </cell>
          <cell r="D744" t="str">
            <v>PORCA COCKPIT</v>
          </cell>
          <cell r="E744" t="str">
            <v>TP032D-M3</v>
          </cell>
          <cell r="F744">
            <v>720</v>
          </cell>
          <cell r="G744" t="str">
            <v>CEV</v>
          </cell>
          <cell r="H744" t="str">
            <v>00002001</v>
          </cell>
          <cell r="I744" t="str">
            <v>TRIM 2</v>
          </cell>
          <cell r="J744" t="str">
            <v>M3</v>
          </cell>
          <cell r="K744" t="str">
            <v>2</v>
          </cell>
          <cell r="L744" t="str">
            <v>2</v>
          </cell>
        </row>
        <row r="745">
          <cell r="A745" t="str">
            <v>9325196219128E-M3</v>
          </cell>
          <cell r="B745">
            <v>563</v>
          </cell>
          <cell r="C745">
            <v>93251962</v>
          </cell>
          <cell r="D745" t="str">
            <v>PORCA COCKPIT</v>
          </cell>
          <cell r="E745" t="str">
            <v>19128E-M3</v>
          </cell>
          <cell r="F745">
            <v>720</v>
          </cell>
          <cell r="G745" t="str">
            <v>CEV</v>
          </cell>
          <cell r="H745" t="str">
            <v>00002001</v>
          </cell>
          <cell r="I745" t="str">
            <v>TRIM 2</v>
          </cell>
          <cell r="J745" t="str">
            <v>M3</v>
          </cell>
          <cell r="K745">
            <v>5</v>
          </cell>
          <cell r="L745" t="str">
            <v>2</v>
          </cell>
        </row>
        <row r="746">
          <cell r="A746" t="str">
            <v>93251962TP026D-M3</v>
          </cell>
          <cell r="B746">
            <v>564</v>
          </cell>
          <cell r="C746">
            <v>93251962</v>
          </cell>
          <cell r="D746" t="str">
            <v>PORCA COCKPIT</v>
          </cell>
          <cell r="E746" t="str">
            <v>TP026D-M3</v>
          </cell>
          <cell r="F746">
            <v>720</v>
          </cell>
          <cell r="G746" t="str">
            <v>CEV</v>
          </cell>
          <cell r="H746" t="str">
            <v>00002001</v>
          </cell>
          <cell r="I746" t="str">
            <v>TRIM 2</v>
          </cell>
          <cell r="J746" t="str">
            <v>M3</v>
          </cell>
          <cell r="K746" t="str">
            <v>2</v>
          </cell>
          <cell r="L746" t="str">
            <v>2</v>
          </cell>
        </row>
        <row r="747">
          <cell r="A747" t="str">
            <v>9325196219125E-M3</v>
          </cell>
          <cell r="B747">
            <v>565</v>
          </cell>
          <cell r="C747">
            <v>93251962</v>
          </cell>
          <cell r="D747" t="str">
            <v>PORCA COCKPIT</v>
          </cell>
          <cell r="E747" t="str">
            <v>19125E-M3</v>
          </cell>
          <cell r="F747">
            <v>720</v>
          </cell>
          <cell r="G747" t="str">
            <v>CEV</v>
          </cell>
          <cell r="H747" t="str">
            <v>00002001</v>
          </cell>
          <cell r="I747" t="str">
            <v>TRIM 2</v>
          </cell>
          <cell r="J747" t="str">
            <v>M3</v>
          </cell>
          <cell r="K747">
            <v>2</v>
          </cell>
          <cell r="L747" t="str">
            <v>2</v>
          </cell>
        </row>
        <row r="748">
          <cell r="A748" t="str">
            <v>93251966TP055D-M2</v>
          </cell>
          <cell r="B748">
            <v>567</v>
          </cell>
          <cell r="C748">
            <v>93251966</v>
          </cell>
          <cell r="D748" t="str">
            <v>PARAFUSO T</v>
          </cell>
          <cell r="E748" t="str">
            <v>TP055D-M2</v>
          </cell>
          <cell r="F748">
            <v>900</v>
          </cell>
          <cell r="G748" t="str">
            <v>CEV</v>
          </cell>
          <cell r="H748" t="str">
            <v>00002001</v>
          </cell>
          <cell r="I748" t="str">
            <v>TRIM 3</v>
          </cell>
          <cell r="J748" t="str">
            <v>M2</v>
          </cell>
          <cell r="K748">
            <v>2</v>
          </cell>
          <cell r="L748" t="str">
            <v>2</v>
          </cell>
        </row>
        <row r="749">
          <cell r="A749" t="str">
            <v>93251966MA005E-M1</v>
          </cell>
          <cell r="B749">
            <v>568</v>
          </cell>
          <cell r="C749">
            <v>93251966</v>
          </cell>
          <cell r="D749" t="str">
            <v>PARAFUSO T</v>
          </cell>
          <cell r="E749" t="str">
            <v>MA005E-M1</v>
          </cell>
          <cell r="F749">
            <v>900</v>
          </cell>
          <cell r="G749" t="str">
            <v>CEV</v>
          </cell>
          <cell r="H749" t="str">
            <v>00002001</v>
          </cell>
          <cell r="I749" t="str">
            <v>MEC. ALTA</v>
          </cell>
          <cell r="J749" t="str">
            <v>M1</v>
          </cell>
          <cell r="K749">
            <v>2</v>
          </cell>
          <cell r="L749" t="str">
            <v>2</v>
          </cell>
        </row>
        <row r="750">
          <cell r="A750" t="str">
            <v>93251966TP034D-M2</v>
          </cell>
          <cell r="B750">
            <v>1061</v>
          </cell>
          <cell r="C750">
            <v>93251966</v>
          </cell>
          <cell r="D750" t="str">
            <v>PARAFUSO T</v>
          </cell>
          <cell r="E750" t="str">
            <v>TP028E-M3</v>
          </cell>
          <cell r="F750">
            <v>900</v>
          </cell>
          <cell r="G750" t="str">
            <v>CEV</v>
          </cell>
          <cell r="H750" t="str">
            <v>00002001</v>
          </cell>
          <cell r="I750" t="str">
            <v>TRIM 2</v>
          </cell>
          <cell r="J750" t="str">
            <v>M3</v>
          </cell>
          <cell r="K750" t="str">
            <v>2</v>
          </cell>
          <cell r="L750" t="str">
            <v>2</v>
          </cell>
        </row>
        <row r="751">
          <cell r="A751" t="str">
            <v>93251990TP053D-M2</v>
          </cell>
          <cell r="B751">
            <v>569</v>
          </cell>
          <cell r="C751">
            <v>93251990</v>
          </cell>
          <cell r="D751" t="str">
            <v>ARRUELA</v>
          </cell>
          <cell r="E751" t="str">
            <v>TP053D-M2</v>
          </cell>
          <cell r="F751">
            <v>2000</v>
          </cell>
          <cell r="G751" t="str">
            <v>CEV</v>
          </cell>
          <cell r="H751" t="str">
            <v>00002001</v>
          </cell>
          <cell r="I751" t="str">
            <v>TRIM 3</v>
          </cell>
          <cell r="J751" t="str">
            <v>M2</v>
          </cell>
          <cell r="K751">
            <v>2</v>
          </cell>
          <cell r="L751" t="str">
            <v>2</v>
          </cell>
        </row>
        <row r="752">
          <cell r="A752" t="str">
            <v>9325199019154D-M2</v>
          </cell>
          <cell r="B752">
            <v>570</v>
          </cell>
          <cell r="C752">
            <v>93251990</v>
          </cell>
          <cell r="D752" t="str">
            <v>ARRUELA</v>
          </cell>
          <cell r="E752" t="str">
            <v>19154D-M2</v>
          </cell>
          <cell r="F752">
            <v>2000</v>
          </cell>
          <cell r="G752" t="str">
            <v>CEV</v>
          </cell>
          <cell r="H752" t="str">
            <v>00002001</v>
          </cell>
          <cell r="I752" t="str">
            <v>TRIM 3</v>
          </cell>
          <cell r="J752" t="str">
            <v>M2</v>
          </cell>
          <cell r="K752">
            <v>2</v>
          </cell>
          <cell r="L752" t="str">
            <v>2</v>
          </cell>
        </row>
        <row r="753">
          <cell r="A753" t="str">
            <v>93252009TP058E-M3</v>
          </cell>
          <cell r="B753">
            <v>571</v>
          </cell>
          <cell r="C753">
            <v>93252009</v>
          </cell>
          <cell r="D753" t="str">
            <v>PORCA SEXT</v>
          </cell>
          <cell r="E753" t="str">
            <v>TP058E-M3</v>
          </cell>
          <cell r="F753">
            <v>2500</v>
          </cell>
          <cell r="G753" t="str">
            <v>CEV</v>
          </cell>
          <cell r="H753" t="str">
            <v>00002001</v>
          </cell>
          <cell r="I753" t="str">
            <v>TRIM 3</v>
          </cell>
          <cell r="J753" t="str">
            <v>M3</v>
          </cell>
          <cell r="K753">
            <v>2</v>
          </cell>
          <cell r="L753" t="str">
            <v>2</v>
          </cell>
        </row>
        <row r="754">
          <cell r="A754" t="str">
            <v>93252009TP025D-M3</v>
          </cell>
          <cell r="B754">
            <v>572</v>
          </cell>
          <cell r="C754">
            <v>93252009</v>
          </cell>
          <cell r="D754" t="str">
            <v>PORCA SEXT</v>
          </cell>
          <cell r="E754" t="str">
            <v>TP025D-M3</v>
          </cell>
          <cell r="F754">
            <v>2500</v>
          </cell>
          <cell r="G754" t="str">
            <v>CEV</v>
          </cell>
          <cell r="H754" t="str">
            <v>00002001</v>
          </cell>
          <cell r="I754" t="str">
            <v>TRIM 2</v>
          </cell>
          <cell r="J754" t="str">
            <v>M3</v>
          </cell>
          <cell r="K754">
            <v>2</v>
          </cell>
          <cell r="L754" t="str">
            <v>2</v>
          </cell>
        </row>
        <row r="755">
          <cell r="A755" t="str">
            <v>9325200919125E-M1</v>
          </cell>
          <cell r="B755">
            <v>573</v>
          </cell>
          <cell r="C755">
            <v>93252009</v>
          </cell>
          <cell r="D755" t="str">
            <v>PORCA SEXT</v>
          </cell>
          <cell r="E755" t="str">
            <v>19125E-M1</v>
          </cell>
          <cell r="F755">
            <v>2500</v>
          </cell>
          <cell r="G755" t="str">
            <v>CEV</v>
          </cell>
          <cell r="H755" t="str">
            <v>00002001</v>
          </cell>
          <cell r="I755" t="str">
            <v>TRIM 2</v>
          </cell>
          <cell r="J755" t="str">
            <v>M1</v>
          </cell>
          <cell r="K755" t="str">
            <v>2</v>
          </cell>
          <cell r="L755" t="str">
            <v>2</v>
          </cell>
        </row>
        <row r="756">
          <cell r="A756" t="str">
            <v>93252009TP049D-M2</v>
          </cell>
          <cell r="B756">
            <v>574</v>
          </cell>
          <cell r="C756">
            <v>93252009</v>
          </cell>
          <cell r="D756" t="str">
            <v>PORCA SEXT</v>
          </cell>
          <cell r="E756" t="str">
            <v>TP049D-M2</v>
          </cell>
          <cell r="F756">
            <v>2500</v>
          </cell>
          <cell r="G756" t="str">
            <v>CEV</v>
          </cell>
          <cell r="H756" t="str">
            <v>00002001</v>
          </cell>
          <cell r="I756" t="str">
            <v>TRIM 3</v>
          </cell>
          <cell r="J756" t="str">
            <v>M2</v>
          </cell>
          <cell r="K756">
            <v>2</v>
          </cell>
          <cell r="L756" t="str">
            <v>2</v>
          </cell>
        </row>
        <row r="757">
          <cell r="A757" t="str">
            <v>93252009LF002E-M1</v>
          </cell>
          <cell r="B757">
            <v>576</v>
          </cell>
          <cell r="C757">
            <v>93252009</v>
          </cell>
          <cell r="D757" t="str">
            <v>PORCA SEXT</v>
          </cell>
          <cell r="E757" t="str">
            <v>LF002E-M1</v>
          </cell>
          <cell r="F757">
            <v>2500</v>
          </cell>
          <cell r="G757" t="str">
            <v>CEV</v>
          </cell>
          <cell r="H757" t="str">
            <v>00002001</v>
          </cell>
          <cell r="I757" t="str">
            <v>L. FINAL</v>
          </cell>
          <cell r="J757" t="str">
            <v>M1</v>
          </cell>
          <cell r="K757">
            <v>2</v>
          </cell>
          <cell r="L757" t="str">
            <v>2</v>
          </cell>
        </row>
        <row r="758">
          <cell r="A758" t="str">
            <v>93252009MINOMI-M3</v>
          </cell>
          <cell r="B758" t="str">
            <v xml:space="preserve"> </v>
          </cell>
          <cell r="C758">
            <v>93252009</v>
          </cell>
          <cell r="D758" t="str">
            <v>PORCA SEXT</v>
          </cell>
          <cell r="E758" t="str">
            <v>MINOMI-M3</v>
          </cell>
          <cell r="F758">
            <v>2500</v>
          </cell>
          <cell r="G758" t="str">
            <v>CEV</v>
          </cell>
          <cell r="H758" t="str">
            <v>00002001</v>
          </cell>
          <cell r="I758" t="str">
            <v>MINOMI</v>
          </cell>
          <cell r="J758" t="str">
            <v>M3</v>
          </cell>
          <cell r="K758">
            <v>2</v>
          </cell>
          <cell r="L758" t="str">
            <v>2</v>
          </cell>
        </row>
        <row r="759">
          <cell r="A759" t="str">
            <v>93252037</v>
          </cell>
          <cell r="B759">
            <v>578</v>
          </cell>
          <cell r="C759">
            <v>93252037</v>
          </cell>
          <cell r="D759" t="str">
            <v>PORCA-SEXT</v>
          </cell>
          <cell r="E759">
            <v>0</v>
          </cell>
          <cell r="F759">
            <v>5000</v>
          </cell>
          <cell r="G759" t="str">
            <v>CEV</v>
          </cell>
          <cell r="H759" t="str">
            <v>00002001</v>
          </cell>
          <cell r="I759" t="str">
            <v>TRIM 1</v>
          </cell>
          <cell r="J759"/>
          <cell r="K759">
            <v>2</v>
          </cell>
          <cell r="L759" t="str">
            <v>2</v>
          </cell>
        </row>
        <row r="760">
          <cell r="A760" t="str">
            <v>93252037TP023E-M3</v>
          </cell>
          <cell r="B760">
            <v>579</v>
          </cell>
          <cell r="C760">
            <v>93252037</v>
          </cell>
          <cell r="D760" t="str">
            <v>PORCA-SEXT</v>
          </cell>
          <cell r="E760" t="str">
            <v>TP023E-M3</v>
          </cell>
          <cell r="F760">
            <v>5000</v>
          </cell>
          <cell r="G760" t="str">
            <v>CEV</v>
          </cell>
          <cell r="H760" t="str">
            <v>00002001</v>
          </cell>
          <cell r="I760" t="str">
            <v>TRIM 2</v>
          </cell>
          <cell r="J760" t="str">
            <v>M3</v>
          </cell>
          <cell r="K760">
            <v>2</v>
          </cell>
          <cell r="L760" t="str">
            <v>2</v>
          </cell>
        </row>
        <row r="761">
          <cell r="A761" t="str">
            <v>93252037TP058E-M3</v>
          </cell>
          <cell r="B761">
            <v>580</v>
          </cell>
          <cell r="C761">
            <v>93252037</v>
          </cell>
          <cell r="D761" t="str">
            <v>PORCA-SEXT</v>
          </cell>
          <cell r="E761" t="str">
            <v>TP058E-M3</v>
          </cell>
          <cell r="F761">
            <v>5000</v>
          </cell>
          <cell r="G761" t="str">
            <v>CEV</v>
          </cell>
          <cell r="H761" t="str">
            <v>00002001</v>
          </cell>
          <cell r="I761" t="str">
            <v>TRIM 3</v>
          </cell>
          <cell r="J761" t="str">
            <v>M3</v>
          </cell>
          <cell r="K761">
            <v>2</v>
          </cell>
          <cell r="L761" t="str">
            <v>2</v>
          </cell>
        </row>
        <row r="762">
          <cell r="A762" t="str">
            <v>93252037TP053D-M2</v>
          </cell>
          <cell r="B762">
            <v>581</v>
          </cell>
          <cell r="C762">
            <v>93252037</v>
          </cell>
          <cell r="D762" t="str">
            <v>PORCA-SEXT</v>
          </cell>
          <cell r="E762" t="str">
            <v>TP053D-M2</v>
          </cell>
          <cell r="F762">
            <v>5000</v>
          </cell>
          <cell r="G762" t="str">
            <v>CEV</v>
          </cell>
          <cell r="H762" t="str">
            <v>00002001</v>
          </cell>
          <cell r="I762" t="str">
            <v>TRIM 3</v>
          </cell>
          <cell r="J762" t="str">
            <v>M2</v>
          </cell>
          <cell r="K762">
            <v>2</v>
          </cell>
          <cell r="L762" t="str">
            <v>2</v>
          </cell>
        </row>
        <row r="763">
          <cell r="A763" t="str">
            <v>93252037MA019E-M1</v>
          </cell>
          <cell r="B763">
            <v>582</v>
          </cell>
          <cell r="C763">
            <v>93252037</v>
          </cell>
          <cell r="D763" t="str">
            <v>PORCA-SEXT</v>
          </cell>
          <cell r="E763" t="str">
            <v>MA019E-M1</v>
          </cell>
          <cell r="F763">
            <v>5000</v>
          </cell>
          <cell r="G763" t="str">
            <v>CEV</v>
          </cell>
          <cell r="H763" t="str">
            <v>00002001</v>
          </cell>
          <cell r="I763" t="str">
            <v>MEC. ALTA</v>
          </cell>
          <cell r="J763" t="str">
            <v>M1</v>
          </cell>
          <cell r="K763">
            <v>2</v>
          </cell>
          <cell r="L763" t="str">
            <v>2</v>
          </cell>
        </row>
        <row r="764">
          <cell r="A764" t="str">
            <v>93252037TP024D-M3</v>
          </cell>
          <cell r="B764">
            <v>1128</v>
          </cell>
          <cell r="C764">
            <v>93252037</v>
          </cell>
          <cell r="D764" t="str">
            <v>PORCA -SEXT</v>
          </cell>
          <cell r="E764" t="str">
            <v>TP024D-M3</v>
          </cell>
          <cell r="F764">
            <v>7000</v>
          </cell>
          <cell r="G764" t="str">
            <v>CEV</v>
          </cell>
          <cell r="H764" t="str">
            <v>00002001</v>
          </cell>
          <cell r="I764" t="str">
            <v>TRIM 2</v>
          </cell>
          <cell r="J764" t="str">
            <v>M3</v>
          </cell>
          <cell r="K764" t="str">
            <v>2</v>
          </cell>
          <cell r="L764" t="str">
            <v>2</v>
          </cell>
        </row>
        <row r="765">
          <cell r="A765" t="str">
            <v>93252072TP023E-M3</v>
          </cell>
          <cell r="B765">
            <v>52</v>
          </cell>
          <cell r="C765">
            <v>93252072</v>
          </cell>
          <cell r="D765" t="str">
            <v>JUNTA-PARA</v>
          </cell>
          <cell r="E765" t="str">
            <v>TP023E-M3</v>
          </cell>
          <cell r="F765">
            <v>4400</v>
          </cell>
          <cell r="G765" t="str">
            <v>CEV</v>
          </cell>
          <cell r="H765" t="str">
            <v>00002001</v>
          </cell>
          <cell r="I765" t="str">
            <v>TRIM 2</v>
          </cell>
          <cell r="J765" t="str">
            <v>M3</v>
          </cell>
          <cell r="K765">
            <v>2</v>
          </cell>
          <cell r="L765" t="str">
            <v>2</v>
          </cell>
        </row>
        <row r="766">
          <cell r="A766" t="str">
            <v>9325207219113E-M3</v>
          </cell>
          <cell r="B766">
            <v>583</v>
          </cell>
          <cell r="C766">
            <v>93252072</v>
          </cell>
          <cell r="D766" t="str">
            <v>JUNTA-PARA</v>
          </cell>
          <cell r="E766" t="str">
            <v>19113E-M3</v>
          </cell>
          <cell r="F766">
            <v>4400</v>
          </cell>
          <cell r="G766" t="str">
            <v>CEV</v>
          </cell>
          <cell r="H766" t="str">
            <v>00002001</v>
          </cell>
          <cell r="I766" t="str">
            <v>TRIM 1</v>
          </cell>
          <cell r="J766" t="str">
            <v>M3</v>
          </cell>
          <cell r="K766">
            <v>2</v>
          </cell>
          <cell r="L766" t="str">
            <v>2</v>
          </cell>
        </row>
        <row r="767">
          <cell r="A767" t="str">
            <v>9325207219124D-M3</v>
          </cell>
          <cell r="B767">
            <v>1129</v>
          </cell>
          <cell r="C767">
            <v>93252072</v>
          </cell>
          <cell r="D767" t="str">
            <v>JUNTA-PARA</v>
          </cell>
          <cell r="E767" t="str">
            <v>19124D-M3</v>
          </cell>
          <cell r="F767">
            <v>4400</v>
          </cell>
          <cell r="G767" t="str">
            <v>CEV</v>
          </cell>
          <cell r="H767" t="str">
            <v>00002001</v>
          </cell>
          <cell r="I767" t="str">
            <v>TRIM 2</v>
          </cell>
          <cell r="J767" t="str">
            <v>M3</v>
          </cell>
          <cell r="K767" t="str">
            <v>2</v>
          </cell>
          <cell r="L767" t="str">
            <v>2</v>
          </cell>
        </row>
        <row r="768">
          <cell r="A768" t="str">
            <v>93252605MINOMI-M3</v>
          </cell>
          <cell r="B768">
            <v>584</v>
          </cell>
          <cell r="C768">
            <v>93252605</v>
          </cell>
          <cell r="D768" t="str">
            <v>ESPACADOR 5P</v>
          </cell>
          <cell r="E768" t="str">
            <v>MINOMI-M3</v>
          </cell>
          <cell r="F768">
            <v>500</v>
          </cell>
          <cell r="G768" t="str">
            <v>CEV</v>
          </cell>
          <cell r="H768" t="str">
            <v>00002001</v>
          </cell>
          <cell r="I768" t="str">
            <v>MINOMI</v>
          </cell>
          <cell r="J768" t="str">
            <v>M3</v>
          </cell>
          <cell r="K768">
            <v>2</v>
          </cell>
          <cell r="L768" t="str">
            <v>2</v>
          </cell>
        </row>
        <row r="769">
          <cell r="A769" t="str">
            <v>9325260519122D-M3</v>
          </cell>
          <cell r="B769">
            <v>1138</v>
          </cell>
          <cell r="C769">
            <v>93252605</v>
          </cell>
          <cell r="D769" t="str">
            <v>ESPAÇADOR BRANCO</v>
          </cell>
          <cell r="E769" t="str">
            <v>19122D-M3</v>
          </cell>
          <cell r="F769">
            <v>500</v>
          </cell>
          <cell r="G769" t="str">
            <v>CEV</v>
          </cell>
          <cell r="H769" t="str">
            <v>00002001</v>
          </cell>
          <cell r="I769" t="str">
            <v>TRIM 2</v>
          </cell>
          <cell r="J769" t="str">
            <v>M3</v>
          </cell>
          <cell r="K769" t="str">
            <v>2</v>
          </cell>
          <cell r="L769" t="str">
            <v>2</v>
          </cell>
        </row>
        <row r="770">
          <cell r="A770" t="str">
            <v>93252742TP003E-M3</v>
          </cell>
          <cell r="B770">
            <v>585</v>
          </cell>
          <cell r="C770">
            <v>93252742</v>
          </cell>
          <cell r="D770" t="str">
            <v>CLIP COFRE</v>
          </cell>
          <cell r="E770" t="str">
            <v>TP003E-M3</v>
          </cell>
          <cell r="F770">
            <v>400</v>
          </cell>
          <cell r="G770" t="str">
            <v>CEV</v>
          </cell>
          <cell r="H770" t="str">
            <v>00002001</v>
          </cell>
          <cell r="I770" t="str">
            <v>TRIM 1</v>
          </cell>
          <cell r="J770" t="str">
            <v>M3</v>
          </cell>
          <cell r="K770">
            <v>2</v>
          </cell>
          <cell r="L770" t="str">
            <v>2</v>
          </cell>
        </row>
        <row r="771">
          <cell r="A771" t="str">
            <v>93253070TP012E-M3</v>
          </cell>
          <cell r="B771">
            <v>586</v>
          </cell>
          <cell r="C771">
            <v>93253070</v>
          </cell>
          <cell r="D771" t="str">
            <v>VEDADOR TAMPA TRAS</v>
          </cell>
          <cell r="E771" t="str">
            <v>TP012E-M3</v>
          </cell>
          <cell r="F771">
            <v>2000</v>
          </cell>
          <cell r="G771" t="str">
            <v>PEL</v>
          </cell>
          <cell r="H771" t="str">
            <v>00002001</v>
          </cell>
          <cell r="I771" t="str">
            <v>TRIM 1</v>
          </cell>
          <cell r="J771" t="str">
            <v>M3</v>
          </cell>
          <cell r="K771">
            <v>2</v>
          </cell>
          <cell r="L771" t="str">
            <v>2</v>
          </cell>
        </row>
        <row r="772">
          <cell r="A772" t="str">
            <v>93253330TP010E-M3</v>
          </cell>
          <cell r="B772">
            <v>587</v>
          </cell>
          <cell r="C772">
            <v>93253330</v>
          </cell>
          <cell r="D772" t="str">
            <v>PORCA EXP. LIMPADOR</v>
          </cell>
          <cell r="E772" t="str">
            <v>TP010E-M3</v>
          </cell>
          <cell r="F772">
            <v>800</v>
          </cell>
          <cell r="G772" t="str">
            <v>CEV</v>
          </cell>
          <cell r="H772" t="str">
            <v>00002001</v>
          </cell>
          <cell r="I772" t="str">
            <v>TRIM 1</v>
          </cell>
          <cell r="J772" t="str">
            <v>M3</v>
          </cell>
          <cell r="K772">
            <v>2</v>
          </cell>
          <cell r="L772" t="str">
            <v>2</v>
          </cell>
        </row>
        <row r="773">
          <cell r="A773" t="str">
            <v>93253330TP006D-M3</v>
          </cell>
          <cell r="B773">
            <v>588</v>
          </cell>
          <cell r="C773">
            <v>93253330</v>
          </cell>
          <cell r="D773" t="str">
            <v>PORCA EXP. LIMPADOR</v>
          </cell>
          <cell r="E773" t="str">
            <v>TP006D-M3</v>
          </cell>
          <cell r="F773">
            <v>800</v>
          </cell>
          <cell r="G773" t="str">
            <v>CEV</v>
          </cell>
          <cell r="H773" t="str">
            <v>00002001</v>
          </cell>
          <cell r="I773" t="str">
            <v>TRIM 1</v>
          </cell>
          <cell r="J773" t="str">
            <v>M3</v>
          </cell>
          <cell r="K773">
            <v>2</v>
          </cell>
          <cell r="L773" t="str">
            <v>2</v>
          </cell>
        </row>
        <row r="774">
          <cell r="A774" t="str">
            <v>93253847MINOMI-M3</v>
          </cell>
          <cell r="B774">
            <v>589</v>
          </cell>
          <cell r="C774">
            <v>93253847</v>
          </cell>
          <cell r="D774" t="str">
            <v>ARRUELA ESPAÇADOR CINTO</v>
          </cell>
          <cell r="E774" t="str">
            <v>MINOMI-M3</v>
          </cell>
          <cell r="F774">
            <v>5000</v>
          </cell>
          <cell r="G774" t="str">
            <v>CEV</v>
          </cell>
          <cell r="H774" t="str">
            <v>00002001</v>
          </cell>
          <cell r="I774" t="str">
            <v>MINOMI</v>
          </cell>
          <cell r="J774" t="str">
            <v>M3</v>
          </cell>
          <cell r="K774">
            <v>2</v>
          </cell>
          <cell r="L774" t="str">
            <v>2</v>
          </cell>
        </row>
        <row r="775">
          <cell r="A775" t="str">
            <v>93255196MB010D-M1</v>
          </cell>
          <cell r="B775">
            <v>590</v>
          </cell>
          <cell r="C775">
            <v>93255196</v>
          </cell>
          <cell r="D775" t="str">
            <v>PORCA CB BAT NEG</v>
          </cell>
          <cell r="E775" t="str">
            <v>MB010D-M1</v>
          </cell>
          <cell r="F775">
            <v>4000</v>
          </cell>
          <cell r="G775" t="str">
            <v>CEV</v>
          </cell>
          <cell r="H775" t="str">
            <v>00002001</v>
          </cell>
          <cell r="I775" t="str">
            <v>MEC. BAIXA</v>
          </cell>
          <cell r="J775" t="str">
            <v>M1</v>
          </cell>
          <cell r="K775">
            <v>2</v>
          </cell>
          <cell r="L775" t="str">
            <v>2</v>
          </cell>
        </row>
        <row r="776">
          <cell r="A776" t="str">
            <v>93256918TP061E-M3</v>
          </cell>
          <cell r="B776">
            <v>591</v>
          </cell>
          <cell r="C776">
            <v>93256918</v>
          </cell>
          <cell r="D776" t="str">
            <v>GRAMPO</v>
          </cell>
          <cell r="E776" t="str">
            <v>TP061E-M3</v>
          </cell>
          <cell r="F776">
            <v>1000</v>
          </cell>
          <cell r="G776" t="str">
            <v>GES</v>
          </cell>
          <cell r="H776" t="str">
            <v>00002002</v>
          </cell>
          <cell r="I776" t="str">
            <v>TRIM 3</v>
          </cell>
          <cell r="J776" t="str">
            <v>M3</v>
          </cell>
          <cell r="K776">
            <v>2</v>
          </cell>
          <cell r="L776" t="str">
            <v>2</v>
          </cell>
        </row>
        <row r="777">
          <cell r="A777" t="str">
            <v>9325696915203D-PIT</v>
          </cell>
          <cell r="B777">
            <v>592</v>
          </cell>
          <cell r="C777">
            <v>93256969</v>
          </cell>
          <cell r="D777" t="str">
            <v>VEDADOR</v>
          </cell>
          <cell r="E777" t="str">
            <v>15203D-PIT</v>
          </cell>
          <cell r="F777">
            <v>1000</v>
          </cell>
          <cell r="G777" t="str">
            <v>CEV</v>
          </cell>
          <cell r="H777" t="str">
            <v>00002002</v>
          </cell>
          <cell r="I777" t="str">
            <v>PINTURA</v>
          </cell>
          <cell r="J777" t="str">
            <v>PIT</v>
          </cell>
          <cell r="K777" t="str">
            <v>4</v>
          </cell>
          <cell r="L777" t="str">
            <v>2</v>
          </cell>
        </row>
        <row r="778">
          <cell r="A778" t="str">
            <v>93256969MA019E-M1</v>
          </cell>
          <cell r="B778">
            <v>593</v>
          </cell>
          <cell r="C778">
            <v>93256969</v>
          </cell>
          <cell r="D778" t="str">
            <v>VEDADOR</v>
          </cell>
          <cell r="E778" t="str">
            <v>MA019E-M1</v>
          </cell>
          <cell r="F778">
            <v>1000</v>
          </cell>
          <cell r="G778" t="str">
            <v>CEV</v>
          </cell>
          <cell r="H778" t="str">
            <v>00002002</v>
          </cell>
          <cell r="I778" t="str">
            <v>MEC. ALTA</v>
          </cell>
          <cell r="J778" t="str">
            <v>M1</v>
          </cell>
          <cell r="K778" t="str">
            <v>2</v>
          </cell>
          <cell r="L778" t="str">
            <v>2</v>
          </cell>
        </row>
        <row r="779">
          <cell r="A779" t="str">
            <v>94535659MA016D-M2</v>
          </cell>
          <cell r="B779">
            <v>594</v>
          </cell>
          <cell r="C779" t="str">
            <v>94535659</v>
          </cell>
          <cell r="D779" t="str">
            <v>PLUG-RKR RR I</v>
          </cell>
          <cell r="E779" t="str">
            <v>MA016D-M2</v>
          </cell>
          <cell r="F779">
            <v>3000</v>
          </cell>
          <cell r="G779" t="str">
            <v>CEV</v>
          </cell>
          <cell r="H779" t="str">
            <v>0CXPAPEL</v>
          </cell>
          <cell r="I779" t="str">
            <v>MEC. ALTA</v>
          </cell>
          <cell r="J779" t="str">
            <v>M2</v>
          </cell>
          <cell r="K779" t="str">
            <v>2</v>
          </cell>
          <cell r="L779" t="str">
            <v>2</v>
          </cell>
        </row>
        <row r="780">
          <cell r="A780" t="str">
            <v>95460409MA018E-M1</v>
          </cell>
          <cell r="B780">
            <v>595</v>
          </cell>
          <cell r="C780" t="str">
            <v>95460409</v>
          </cell>
          <cell r="D780" t="str">
            <v>CAPA DO ABS</v>
          </cell>
          <cell r="E780" t="str">
            <v>MA025D-M2</v>
          </cell>
          <cell r="F780">
            <v>48</v>
          </cell>
          <cell r="G780" t="str">
            <v>PEN</v>
          </cell>
          <cell r="H780" t="str">
            <v>0CXPAPEL</v>
          </cell>
          <cell r="I780" t="str">
            <v>MEC. ALTA</v>
          </cell>
          <cell r="J780" t="str">
            <v>M2</v>
          </cell>
          <cell r="K780" t="str">
            <v>4</v>
          </cell>
          <cell r="L780" t="str">
            <v>2</v>
          </cell>
        </row>
        <row r="781">
          <cell r="A781" t="str">
            <v>93256970LF004E-M1</v>
          </cell>
          <cell r="B781">
            <v>596</v>
          </cell>
          <cell r="C781">
            <v>93256970</v>
          </cell>
          <cell r="D781" t="str">
            <v>ARRUELA DO ESPIGÃO</v>
          </cell>
          <cell r="E781" t="str">
            <v>LF004E-M1</v>
          </cell>
          <cell r="F781">
            <v>500</v>
          </cell>
          <cell r="G781" t="str">
            <v>GES</v>
          </cell>
          <cell r="H781" t="str">
            <v>00002001</v>
          </cell>
          <cell r="I781" t="str">
            <v>L. FINAL</v>
          </cell>
          <cell r="J781" t="str">
            <v>M1</v>
          </cell>
          <cell r="K781">
            <v>2</v>
          </cell>
          <cell r="L781" t="str">
            <v>2</v>
          </cell>
        </row>
        <row r="782">
          <cell r="A782" t="str">
            <v>93260208TP024E-M3</v>
          </cell>
          <cell r="B782">
            <v>597</v>
          </cell>
          <cell r="C782">
            <v>93260208</v>
          </cell>
          <cell r="D782" t="str">
            <v>MOLA</v>
          </cell>
          <cell r="E782" t="str">
            <v>TP024E-M3</v>
          </cell>
          <cell r="F782">
            <v>100</v>
          </cell>
          <cell r="G782" t="str">
            <v>CEV</v>
          </cell>
          <cell r="H782" t="str">
            <v>00002001</v>
          </cell>
          <cell r="I782" t="str">
            <v>TRIM 2</v>
          </cell>
          <cell r="J782" t="str">
            <v>M3</v>
          </cell>
          <cell r="K782">
            <v>3</v>
          </cell>
          <cell r="L782" t="str">
            <v>2</v>
          </cell>
        </row>
        <row r="783">
          <cell r="A783" t="str">
            <v>9326020819125E-M3</v>
          </cell>
          <cell r="B783">
            <v>598</v>
          </cell>
          <cell r="C783">
            <v>93260208</v>
          </cell>
          <cell r="D783" t="str">
            <v>MOLA</v>
          </cell>
          <cell r="E783" t="str">
            <v>19125E-M3</v>
          </cell>
          <cell r="F783">
            <v>100</v>
          </cell>
          <cell r="G783" t="str">
            <v>CEV</v>
          </cell>
          <cell r="H783" t="str">
            <v>00002001</v>
          </cell>
          <cell r="I783" t="str">
            <v>TRIM 2</v>
          </cell>
          <cell r="J783" t="str">
            <v>M3</v>
          </cell>
          <cell r="K783">
            <v>3</v>
          </cell>
          <cell r="L783" t="str">
            <v>2</v>
          </cell>
        </row>
        <row r="784">
          <cell r="A784" t="str">
            <v>93260354MINOMI-M3</v>
          </cell>
          <cell r="B784">
            <v>599</v>
          </cell>
          <cell r="C784">
            <v>93260354</v>
          </cell>
          <cell r="D784" t="str">
            <v>MANGUEIRA ESGUICHO DIANT.</v>
          </cell>
          <cell r="E784" t="str">
            <v>MINOMI-M3</v>
          </cell>
          <cell r="F784">
            <v>500</v>
          </cell>
          <cell r="G784" t="str">
            <v>CEV</v>
          </cell>
          <cell r="H784" t="str">
            <v>00002004</v>
          </cell>
          <cell r="I784" t="str">
            <v>MINOMI</v>
          </cell>
          <cell r="J784" t="str">
            <v>M3</v>
          </cell>
          <cell r="K784">
            <v>2</v>
          </cell>
          <cell r="L784" t="str">
            <v>2</v>
          </cell>
        </row>
        <row r="785">
          <cell r="A785" t="str">
            <v>93260863DO002E-M4</v>
          </cell>
          <cell r="B785">
            <v>1569</v>
          </cell>
          <cell r="C785">
            <v>93260863</v>
          </cell>
          <cell r="D785" t="str">
            <v>CANALETA VIDRO</v>
          </cell>
          <cell r="E785" t="str">
            <v>DO002E-M4</v>
          </cell>
          <cell r="F785">
            <v>1000</v>
          </cell>
          <cell r="G785" t="str">
            <v>CEV</v>
          </cell>
          <cell r="H785" t="str">
            <v>00002004</v>
          </cell>
          <cell r="I785" t="str">
            <v>DOORS</v>
          </cell>
          <cell r="J785" t="str">
            <v>M4</v>
          </cell>
          <cell r="K785" t="str">
            <v>2</v>
          </cell>
          <cell r="L785" t="str">
            <v>2</v>
          </cell>
        </row>
        <row r="786">
          <cell r="A786" t="str">
            <v>93260864DO002D-M4</v>
          </cell>
          <cell r="B786">
            <v>1568</v>
          </cell>
          <cell r="C786">
            <v>93260864</v>
          </cell>
          <cell r="D786" t="str">
            <v>CANALETA VIDRO</v>
          </cell>
          <cell r="E786" t="str">
            <v>DO002D-M4</v>
          </cell>
          <cell r="F786">
            <v>1000</v>
          </cell>
          <cell r="G786" t="str">
            <v>CEV</v>
          </cell>
          <cell r="H786" t="str">
            <v>00002004</v>
          </cell>
          <cell r="I786" t="str">
            <v>DOORS</v>
          </cell>
          <cell r="J786" t="str">
            <v>M4</v>
          </cell>
          <cell r="K786" t="str">
            <v>2</v>
          </cell>
          <cell r="L786" t="str">
            <v>2</v>
          </cell>
        </row>
        <row r="787">
          <cell r="A787" t="str">
            <v>93260901TP006E-M3</v>
          </cell>
          <cell r="B787">
            <v>600</v>
          </cell>
          <cell r="C787">
            <v>93260901</v>
          </cell>
          <cell r="D787" t="str">
            <v>BRACO TELESCÓPICO</v>
          </cell>
          <cell r="E787" t="str">
            <v>TP006E-M3</v>
          </cell>
          <cell r="F787">
            <v>54</v>
          </cell>
          <cell r="G787" t="str">
            <v>CEV</v>
          </cell>
          <cell r="H787" t="str">
            <v>0CXPAPEL</v>
          </cell>
          <cell r="I787" t="str">
            <v>TRIM 1</v>
          </cell>
          <cell r="J787" t="str">
            <v>M3</v>
          </cell>
          <cell r="K787">
            <v>3</v>
          </cell>
          <cell r="L787">
            <v>2.164573268921095</v>
          </cell>
        </row>
        <row r="788">
          <cell r="A788" t="str">
            <v>93260901MINOMI-M3</v>
          </cell>
          <cell r="B788">
            <v>601</v>
          </cell>
          <cell r="C788" t="str">
            <v>93260901</v>
          </cell>
          <cell r="D788" t="str">
            <v>BRACO TELESCÓPICO</v>
          </cell>
          <cell r="E788" t="str">
            <v>MINOMI-M3</v>
          </cell>
          <cell r="F788">
            <v>54</v>
          </cell>
          <cell r="G788" t="str">
            <v>CEV</v>
          </cell>
          <cell r="H788" t="str">
            <v>0CXPAPEL</v>
          </cell>
          <cell r="I788" t="str">
            <v>MINOMI</v>
          </cell>
          <cell r="J788" t="str">
            <v>M3</v>
          </cell>
          <cell r="K788" t="str">
            <v>3</v>
          </cell>
          <cell r="L788" t="str">
            <v>2</v>
          </cell>
        </row>
        <row r="789">
          <cell r="A789" t="str">
            <v>93260902TP026D-M3</v>
          </cell>
          <cell r="B789">
            <v>603</v>
          </cell>
          <cell r="C789">
            <v>93260902</v>
          </cell>
          <cell r="D789" t="str">
            <v>STRIKE NG</v>
          </cell>
          <cell r="E789" t="str">
            <v>TP026D-M3</v>
          </cell>
          <cell r="F789">
            <v>70</v>
          </cell>
          <cell r="G789" t="str">
            <v>CEV</v>
          </cell>
          <cell r="H789" t="str">
            <v>00002004</v>
          </cell>
          <cell r="I789" t="str">
            <v>TRIM 2</v>
          </cell>
          <cell r="J789" t="str">
            <v>M3</v>
          </cell>
          <cell r="K789" t="str">
            <v>2</v>
          </cell>
          <cell r="L789" t="str">
            <v>2</v>
          </cell>
        </row>
        <row r="790">
          <cell r="A790" t="str">
            <v>93260909</v>
          </cell>
          <cell r="B790">
            <v>1341</v>
          </cell>
          <cell r="C790">
            <v>93260909</v>
          </cell>
          <cell r="D790" t="str">
            <v>BRACKET-SUP.FIX.MAÇAN.DE 5P</v>
          </cell>
          <cell r="E790">
            <v>0</v>
          </cell>
          <cell r="F790">
            <v>100</v>
          </cell>
          <cell r="G790" t="str">
            <v>CEV</v>
          </cell>
          <cell r="H790" t="str">
            <v>0CXPAPEL</v>
          </cell>
          <cell r="I790" t="str">
            <v>DOORS</v>
          </cell>
          <cell r="J790"/>
          <cell r="K790" t="str">
            <v>2</v>
          </cell>
          <cell r="L790" t="str">
            <v>2</v>
          </cell>
        </row>
        <row r="791">
          <cell r="A791" t="str">
            <v>93260910DO005D-M4</v>
          </cell>
          <cell r="B791">
            <v>1342</v>
          </cell>
          <cell r="C791">
            <v>93260910</v>
          </cell>
          <cell r="D791" t="str">
            <v>BRACKET - SUP. MAÇANETA EXT. DD 5P</v>
          </cell>
          <cell r="E791" t="str">
            <v>DO005D-M4</v>
          </cell>
          <cell r="F791">
            <v>100</v>
          </cell>
          <cell r="G791" t="str">
            <v>CEV</v>
          </cell>
          <cell r="H791" t="str">
            <v>0CXPAPEL</v>
          </cell>
          <cell r="I791" t="str">
            <v>DOORS</v>
          </cell>
          <cell r="J791" t="str">
            <v>M4</v>
          </cell>
          <cell r="K791" t="str">
            <v>2</v>
          </cell>
          <cell r="L791" t="str">
            <v>2</v>
          </cell>
        </row>
        <row r="792">
          <cell r="A792" t="str">
            <v>93260973</v>
          </cell>
          <cell r="B792">
            <v>1556</v>
          </cell>
          <cell r="C792">
            <v>93260973</v>
          </cell>
          <cell r="D792" t="str">
            <v>CANALETA EXTERNA LE</v>
          </cell>
          <cell r="E792">
            <v>0</v>
          </cell>
          <cell r="F792">
            <v>70</v>
          </cell>
          <cell r="G792" t="str">
            <v>CEV</v>
          </cell>
          <cell r="H792" t="str">
            <v>0CXPRETA</v>
          </cell>
          <cell r="I792" t="str">
            <v>DOORS</v>
          </cell>
          <cell r="J792"/>
          <cell r="K792" t="str">
            <v>2</v>
          </cell>
          <cell r="L792" t="str">
            <v>2</v>
          </cell>
        </row>
        <row r="793">
          <cell r="A793" t="str">
            <v>94747905MB001D-M1</v>
          </cell>
          <cell r="B793">
            <v>604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2</v>
          </cell>
        </row>
        <row r="794">
          <cell r="A794" t="str">
            <v>93260995LF004E-M1</v>
          </cell>
          <cell r="B794">
            <v>605</v>
          </cell>
          <cell r="C794">
            <v>93260995</v>
          </cell>
          <cell r="D794" t="str">
            <v>VEDADOR COFRE</v>
          </cell>
          <cell r="E794" t="str">
            <v>LF004E-M1</v>
          </cell>
          <cell r="F794">
            <v>420</v>
          </cell>
          <cell r="G794" t="str">
            <v>CEV</v>
          </cell>
          <cell r="H794" t="str">
            <v>00002004</v>
          </cell>
          <cell r="I794" t="str">
            <v>L. FINAL</v>
          </cell>
          <cell r="J794" t="str">
            <v>M1</v>
          </cell>
          <cell r="K794" t="str">
            <v>1</v>
          </cell>
          <cell r="L794" t="str">
            <v>2</v>
          </cell>
        </row>
        <row r="795">
          <cell r="A795" t="str">
            <v>93260995MB011D-M1</v>
          </cell>
          <cell r="B795">
            <v>1026</v>
          </cell>
          <cell r="C795" t="str">
            <v>93260995</v>
          </cell>
          <cell r="D795" t="str">
            <v>VEDADOR COFRE</v>
          </cell>
          <cell r="E795" t="str">
            <v>MB011D-M1</v>
          </cell>
          <cell r="F795">
            <v>420</v>
          </cell>
          <cell r="G795" t="str">
            <v>CEV</v>
          </cell>
          <cell r="H795" t="str">
            <v>00002004</v>
          </cell>
          <cell r="I795" t="str">
            <v>MEC. BAIXA</v>
          </cell>
          <cell r="J795" t="str">
            <v>M1</v>
          </cell>
          <cell r="K795">
            <v>1</v>
          </cell>
          <cell r="L795" t="str">
            <v>2</v>
          </cell>
        </row>
        <row r="796">
          <cell r="A796" t="str">
            <v>93261052MINOMI-M3</v>
          </cell>
          <cell r="B796">
            <v>607</v>
          </cell>
          <cell r="C796">
            <v>93261052</v>
          </cell>
          <cell r="D796" t="str">
            <v>GANCHO DO COFRE</v>
          </cell>
          <cell r="E796" t="str">
            <v>MINOMI-M3</v>
          </cell>
          <cell r="F796">
            <v>100</v>
          </cell>
          <cell r="G796" t="str">
            <v>GES</v>
          </cell>
          <cell r="H796" t="str">
            <v>00002002</v>
          </cell>
          <cell r="I796" t="str">
            <v>MINOMI</v>
          </cell>
          <cell r="J796" t="str">
            <v>M3</v>
          </cell>
          <cell r="K796" t="str">
            <v>2</v>
          </cell>
          <cell r="L796" t="str">
            <v>2</v>
          </cell>
        </row>
        <row r="797">
          <cell r="A797" t="str">
            <v>93263581TP054D-M2</v>
          </cell>
          <cell r="B797">
            <v>608</v>
          </cell>
          <cell r="C797">
            <v>93263581</v>
          </cell>
          <cell r="D797" t="str">
            <v xml:space="preserve">SUPORTE EXTINTOR INCENDIO                                </v>
          </cell>
          <cell r="E797" t="str">
            <v>19156D-M2</v>
          </cell>
          <cell r="F797">
            <v>30</v>
          </cell>
          <cell r="G797" t="str">
            <v>CEV</v>
          </cell>
          <cell r="H797" t="str">
            <v>00002004</v>
          </cell>
          <cell r="I797" t="str">
            <v>TRIM 3</v>
          </cell>
          <cell r="J797" t="str">
            <v>M2</v>
          </cell>
          <cell r="K797">
            <v>2</v>
          </cell>
          <cell r="L797" t="str">
            <v>2</v>
          </cell>
        </row>
        <row r="798">
          <cell r="A798" t="str">
            <v>93266958LF005E-M1</v>
          </cell>
          <cell r="B798">
            <v>609</v>
          </cell>
          <cell r="C798">
            <v>93266958</v>
          </cell>
          <cell r="D798" t="str">
            <v>TAMPÃO DOBRAD</v>
          </cell>
          <cell r="E798" t="str">
            <v>LF005E-M1</v>
          </cell>
          <cell r="F798">
            <v>3000</v>
          </cell>
          <cell r="G798" t="str">
            <v>CEV</v>
          </cell>
          <cell r="H798" t="str">
            <v>00002001</v>
          </cell>
          <cell r="I798" t="str">
            <v>L. FINAL</v>
          </cell>
          <cell r="J798" t="str">
            <v>M1</v>
          </cell>
          <cell r="K798">
            <v>2</v>
          </cell>
          <cell r="L798" t="str">
            <v>2</v>
          </cell>
        </row>
        <row r="799">
          <cell r="A799" t="str">
            <v>93266958LF005D-M1</v>
          </cell>
          <cell r="B799">
            <v>610</v>
          </cell>
          <cell r="C799">
            <v>93266958</v>
          </cell>
          <cell r="D799" t="str">
            <v>TAMPÃO DOBRAD</v>
          </cell>
          <cell r="E799" t="str">
            <v>LF005D-M1</v>
          </cell>
          <cell r="F799">
            <v>3000</v>
          </cell>
          <cell r="G799" t="str">
            <v>CEV</v>
          </cell>
          <cell r="H799" t="str">
            <v>00002001</v>
          </cell>
          <cell r="I799" t="str">
            <v>L. FINAL</v>
          </cell>
          <cell r="J799" t="str">
            <v>M1</v>
          </cell>
          <cell r="K799">
            <v>2</v>
          </cell>
          <cell r="L799" t="str">
            <v>2</v>
          </cell>
        </row>
        <row r="800">
          <cell r="A800" t="str">
            <v>93267614TP012E-M3</v>
          </cell>
          <cell r="B800">
            <v>611</v>
          </cell>
          <cell r="C800">
            <v>93267614</v>
          </cell>
          <cell r="D800" t="str">
            <v>GUIA CADARÇO L/D</v>
          </cell>
          <cell r="E800" t="str">
            <v>TP012E-M3</v>
          </cell>
          <cell r="F800">
            <v>600</v>
          </cell>
          <cell r="G800" t="str">
            <v>PEL</v>
          </cell>
          <cell r="H800" t="str">
            <v>00002002</v>
          </cell>
          <cell r="I800" t="str">
            <v>TRIM 2</v>
          </cell>
          <cell r="J800" t="str">
            <v>M3</v>
          </cell>
          <cell r="K800">
            <v>2</v>
          </cell>
          <cell r="L800" t="str">
            <v>2</v>
          </cell>
        </row>
        <row r="801">
          <cell r="A801" t="str">
            <v>93267831MINOMI-M3</v>
          </cell>
          <cell r="B801">
            <v>613</v>
          </cell>
          <cell r="C801">
            <v>93267831</v>
          </cell>
          <cell r="D801" t="str">
            <v>ESPACADOR 3P</v>
          </cell>
          <cell r="E801" t="str">
            <v>MINOMI-M3</v>
          </cell>
          <cell r="F801">
            <v>300</v>
          </cell>
          <cell r="G801" t="str">
            <v>CEV</v>
          </cell>
          <cell r="H801" t="str">
            <v>00002001</v>
          </cell>
          <cell r="I801" t="str">
            <v>MINOMI</v>
          </cell>
          <cell r="J801" t="str">
            <v>M3</v>
          </cell>
          <cell r="K801">
            <v>4</v>
          </cell>
          <cell r="L801" t="str">
            <v>2</v>
          </cell>
        </row>
        <row r="802">
          <cell r="A802" t="str">
            <v>9326783119122D-M3</v>
          </cell>
          <cell r="B802">
            <v>1139</v>
          </cell>
          <cell r="C802">
            <v>93267831</v>
          </cell>
          <cell r="D802" t="str">
            <v>ESPAÇADOR PRETO</v>
          </cell>
          <cell r="E802" t="str">
            <v>19122D-M3</v>
          </cell>
          <cell r="F802">
            <v>300</v>
          </cell>
          <cell r="G802" t="str">
            <v>CEV</v>
          </cell>
          <cell r="H802" t="str">
            <v>00002001</v>
          </cell>
          <cell r="I802" t="str">
            <v>TRIM 2</v>
          </cell>
          <cell r="J802" t="str">
            <v>M3</v>
          </cell>
          <cell r="K802" t="str">
            <v>2</v>
          </cell>
          <cell r="L802" t="str">
            <v>2</v>
          </cell>
        </row>
        <row r="803">
          <cell r="A803" t="str">
            <v>93267837TP014D-M3</v>
          </cell>
          <cell r="B803">
            <v>334</v>
          </cell>
          <cell r="C803">
            <v>93267837</v>
          </cell>
          <cell r="D803" t="str">
            <v>ESPUMA ESPECIAL</v>
          </cell>
          <cell r="E803" t="str">
            <v>TP014D-M3</v>
          </cell>
          <cell r="F803">
            <v>35</v>
          </cell>
          <cell r="G803" t="str">
            <v>CEV</v>
          </cell>
          <cell r="H803" t="str">
            <v>00002001</v>
          </cell>
          <cell r="I803" t="str">
            <v>TRIM 2</v>
          </cell>
          <cell r="J803" t="str">
            <v>M3</v>
          </cell>
          <cell r="K803">
            <v>3</v>
          </cell>
          <cell r="L803" t="str">
            <v>2</v>
          </cell>
        </row>
        <row r="804">
          <cell r="A804" t="str">
            <v>93268632TP038D-M2</v>
          </cell>
          <cell r="B804">
            <v>614</v>
          </cell>
          <cell r="C804">
            <v>93268632</v>
          </cell>
          <cell r="D804" t="str">
            <v>PORCA MOLA</v>
          </cell>
          <cell r="E804" t="str">
            <v>TP038D-M2</v>
          </cell>
          <cell r="F804">
            <v>1200</v>
          </cell>
          <cell r="G804" t="str">
            <v>CEV</v>
          </cell>
          <cell r="H804" t="str">
            <v>00002001</v>
          </cell>
          <cell r="I804" t="str">
            <v>TRIM 2</v>
          </cell>
          <cell r="J804" t="str">
            <v>M2</v>
          </cell>
          <cell r="K804">
            <v>2</v>
          </cell>
          <cell r="L804" t="str">
            <v>2</v>
          </cell>
        </row>
        <row r="805">
          <cell r="A805" t="str">
            <v>93268632TP039E-M3</v>
          </cell>
          <cell r="B805">
            <v>877</v>
          </cell>
          <cell r="C805">
            <v>93268632</v>
          </cell>
          <cell r="D805" t="str">
            <v>PORCA MOLA</v>
          </cell>
          <cell r="E805" t="str">
            <v>TP039E-M3</v>
          </cell>
          <cell r="F805">
            <v>1200</v>
          </cell>
          <cell r="G805" t="str">
            <v>CEV</v>
          </cell>
          <cell r="H805" t="str">
            <v>00002001</v>
          </cell>
          <cell r="I805" t="str">
            <v>TRIM 3</v>
          </cell>
          <cell r="J805" t="str">
            <v>M3</v>
          </cell>
          <cell r="K805">
            <v>2</v>
          </cell>
          <cell r="L805" t="str">
            <v>2</v>
          </cell>
        </row>
        <row r="806">
          <cell r="A806" t="str">
            <v>93268854MB005E-M1</v>
          </cell>
          <cell r="B806">
            <v>615</v>
          </cell>
          <cell r="C806">
            <v>93268854</v>
          </cell>
          <cell r="D806" t="str">
            <v>PRESILHA</v>
          </cell>
          <cell r="E806" t="str">
            <v>MB005E-M1</v>
          </cell>
          <cell r="F806">
            <v>1000</v>
          </cell>
          <cell r="G806" t="str">
            <v>CEV</v>
          </cell>
          <cell r="H806" t="str">
            <v>00002001</v>
          </cell>
          <cell r="I806" t="str">
            <v>MEC. BAIXA</v>
          </cell>
          <cell r="J806" t="str">
            <v>M1</v>
          </cell>
          <cell r="K806">
            <v>2</v>
          </cell>
          <cell r="L806" t="str">
            <v>2</v>
          </cell>
        </row>
        <row r="807">
          <cell r="A807" t="str">
            <v>93268864TP011D-M3</v>
          </cell>
          <cell r="B807">
            <v>616</v>
          </cell>
          <cell r="C807">
            <v>93268864</v>
          </cell>
          <cell r="D807" t="str">
            <v>TAMPÃO TRASEIRO</v>
          </cell>
          <cell r="E807" t="str">
            <v>TP012E-M3</v>
          </cell>
          <cell r="F807">
            <v>800</v>
          </cell>
          <cell r="G807" t="str">
            <v>CEV</v>
          </cell>
          <cell r="H807" t="str">
            <v>0KLT4314</v>
          </cell>
          <cell r="I807" t="str">
            <v>TRIM 2</v>
          </cell>
          <cell r="J807" t="str">
            <v>M3</v>
          </cell>
          <cell r="K807" t="str">
            <v>5</v>
          </cell>
          <cell r="L807" t="str">
            <v>2</v>
          </cell>
        </row>
        <row r="808">
          <cell r="A808" t="str">
            <v>9326889619123E-M3</v>
          </cell>
          <cell r="B808">
            <v>617</v>
          </cell>
          <cell r="C808">
            <v>93268896</v>
          </cell>
          <cell r="D808" t="str">
            <v>CINTA PLASTICA</v>
          </cell>
          <cell r="E808" t="str">
            <v>19123E-M3</v>
          </cell>
          <cell r="F808">
            <v>1500</v>
          </cell>
          <cell r="G808" t="str">
            <v>CEV</v>
          </cell>
          <cell r="H808" t="str">
            <v>00002001</v>
          </cell>
          <cell r="I808" t="str">
            <v>TRIM 2</v>
          </cell>
          <cell r="J808" t="str">
            <v>M3</v>
          </cell>
          <cell r="K808">
            <v>2</v>
          </cell>
          <cell r="L808" t="str">
            <v>2</v>
          </cell>
        </row>
        <row r="809">
          <cell r="A809" t="str">
            <v>93268896TP035E-M3</v>
          </cell>
          <cell r="B809">
            <v>618</v>
          </cell>
          <cell r="C809">
            <v>93268896</v>
          </cell>
          <cell r="D809" t="str">
            <v>CINTA PLASTICA</v>
          </cell>
          <cell r="E809" t="str">
            <v>TP035E-M3</v>
          </cell>
          <cell r="F809">
            <v>1500</v>
          </cell>
          <cell r="G809" t="str">
            <v>CEV</v>
          </cell>
          <cell r="H809" t="str">
            <v>00002001</v>
          </cell>
          <cell r="I809" t="str">
            <v>TRIM 2</v>
          </cell>
          <cell r="J809" t="str">
            <v>M3</v>
          </cell>
          <cell r="K809">
            <v>2</v>
          </cell>
          <cell r="L809" t="str">
            <v>2</v>
          </cell>
        </row>
        <row r="810">
          <cell r="A810" t="str">
            <v>93270852MA025D-M2</v>
          </cell>
          <cell r="B810">
            <v>1050</v>
          </cell>
          <cell r="C810">
            <v>93270852</v>
          </cell>
          <cell r="D810" t="str">
            <v>PRESILHA</v>
          </cell>
          <cell r="E810" t="str">
            <v>MA025D-M2</v>
          </cell>
          <cell r="F810">
            <v>2000</v>
          </cell>
          <cell r="G810" t="str">
            <v>CEV</v>
          </cell>
          <cell r="H810" t="str">
            <v>0CXPAPEL</v>
          </cell>
          <cell r="I810" t="str">
            <v>MEC. ALTA</v>
          </cell>
          <cell r="J810" t="str">
            <v>M2</v>
          </cell>
          <cell r="K810" t="str">
            <v>2</v>
          </cell>
          <cell r="L810" t="str">
            <v>2</v>
          </cell>
        </row>
        <row r="811">
          <cell r="A811" t="str">
            <v>93270852MINOMI-M3</v>
          </cell>
          <cell r="B811">
            <v>1136</v>
          </cell>
          <cell r="C811">
            <v>93270852</v>
          </cell>
          <cell r="D811" t="str">
            <v>PRESILHA</v>
          </cell>
          <cell r="E811" t="str">
            <v>MINOMI-M3</v>
          </cell>
          <cell r="F811">
            <v>2000</v>
          </cell>
          <cell r="G811" t="str">
            <v>CEV</v>
          </cell>
          <cell r="H811" t="str">
            <v>0CXPAPEL</v>
          </cell>
          <cell r="I811" t="str">
            <v>MINOMI</v>
          </cell>
          <cell r="J811" t="str">
            <v>M3</v>
          </cell>
          <cell r="K811" t="str">
            <v>2</v>
          </cell>
          <cell r="L811" t="str">
            <v>2</v>
          </cell>
        </row>
        <row r="812">
          <cell r="A812" t="str">
            <v>93271724TP011D-M3</v>
          </cell>
          <cell r="B812">
            <v>619</v>
          </cell>
          <cell r="C812">
            <v>93271724</v>
          </cell>
          <cell r="D812" t="str">
            <v>PRES TUB CÂNI</v>
          </cell>
          <cell r="E812" t="str">
            <v>TP009E-M3</v>
          </cell>
          <cell r="F812">
            <v>500</v>
          </cell>
          <cell r="G812" t="str">
            <v>CEV</v>
          </cell>
          <cell r="H812" t="str">
            <v>00002002</v>
          </cell>
          <cell r="I812" t="str">
            <v>TRIM 1</v>
          </cell>
          <cell r="J812" t="str">
            <v>M3</v>
          </cell>
          <cell r="K812">
            <v>2</v>
          </cell>
          <cell r="L812" t="str">
            <v>2</v>
          </cell>
        </row>
        <row r="813">
          <cell r="A813" t="str">
            <v>93271724MA001E-M1</v>
          </cell>
          <cell r="B813">
            <v>620</v>
          </cell>
          <cell r="C813">
            <v>93271724</v>
          </cell>
          <cell r="D813" t="str">
            <v>PRES TUB CÂNI</v>
          </cell>
          <cell r="E813" t="str">
            <v>MA001E-M1</v>
          </cell>
          <cell r="F813">
            <v>500</v>
          </cell>
          <cell r="G813" t="str">
            <v>CEV</v>
          </cell>
          <cell r="H813" t="str">
            <v>00002002</v>
          </cell>
          <cell r="I813" t="str">
            <v>MEC. ALTA</v>
          </cell>
          <cell r="J813" t="str">
            <v>M1</v>
          </cell>
          <cell r="K813">
            <v>2</v>
          </cell>
          <cell r="L813" t="str">
            <v>2</v>
          </cell>
        </row>
        <row r="814">
          <cell r="A814" t="str">
            <v>93274602TP048D-M2</v>
          </cell>
          <cell r="B814">
            <v>622</v>
          </cell>
          <cell r="C814">
            <v>93274602</v>
          </cell>
          <cell r="D814" t="str">
            <v>PF FX QUEBRA SOL</v>
          </cell>
          <cell r="E814" t="str">
            <v>TP048D-M2</v>
          </cell>
          <cell r="F814">
            <v>6000</v>
          </cell>
          <cell r="G814" t="str">
            <v>CEV</v>
          </cell>
          <cell r="H814" t="str">
            <v>00002001</v>
          </cell>
          <cell r="I814" t="str">
            <v>TRIM 3</v>
          </cell>
          <cell r="J814" t="str">
            <v>M2</v>
          </cell>
          <cell r="K814" t="str">
            <v>2</v>
          </cell>
          <cell r="L814" t="str">
            <v>2</v>
          </cell>
        </row>
        <row r="815">
          <cell r="A815" t="str">
            <v>9327625019148D-M2</v>
          </cell>
          <cell r="B815">
            <v>623</v>
          </cell>
          <cell r="C815">
            <v>93276250</v>
          </cell>
          <cell r="D815" t="str">
            <v>INTERRUPTOR</v>
          </cell>
          <cell r="E815" t="str">
            <v>19148D-M2</v>
          </cell>
          <cell r="F815">
            <v>200</v>
          </cell>
          <cell r="G815" t="str">
            <v>CEV</v>
          </cell>
          <cell r="H815" t="str">
            <v>00002001</v>
          </cell>
          <cell r="I815" t="str">
            <v>TRIM 3</v>
          </cell>
          <cell r="J815" t="str">
            <v>M2</v>
          </cell>
          <cell r="K815">
            <v>2</v>
          </cell>
          <cell r="L815" t="str">
            <v>2</v>
          </cell>
        </row>
        <row r="816">
          <cell r="A816" t="str">
            <v>93280007TP038D-M2</v>
          </cell>
          <cell r="B816">
            <v>624</v>
          </cell>
          <cell r="C816">
            <v>93280007</v>
          </cell>
          <cell r="D816" t="str">
            <v>BOTAO TAPETE</v>
          </cell>
          <cell r="E816" t="str">
            <v>TP038D-M2</v>
          </cell>
          <cell r="F816">
            <v>1200</v>
          </cell>
          <cell r="G816" t="str">
            <v>CEV</v>
          </cell>
          <cell r="H816" t="str">
            <v>00002002</v>
          </cell>
          <cell r="I816" t="str">
            <v>TRIM 2</v>
          </cell>
          <cell r="J816" t="str">
            <v>M2</v>
          </cell>
          <cell r="K816">
            <v>2</v>
          </cell>
          <cell r="L816" t="str">
            <v>2</v>
          </cell>
        </row>
        <row r="817">
          <cell r="A817" t="str">
            <v>93280007MB018D-M1</v>
          </cell>
          <cell r="B817">
            <v>625</v>
          </cell>
          <cell r="C817">
            <v>93280007</v>
          </cell>
          <cell r="D817" t="str">
            <v>BOTAO TAPETE</v>
          </cell>
          <cell r="E817" t="str">
            <v>MB018D-M1</v>
          </cell>
          <cell r="F817">
            <v>800</v>
          </cell>
          <cell r="G817" t="str">
            <v>CEV</v>
          </cell>
          <cell r="H817" t="str">
            <v>00002002</v>
          </cell>
          <cell r="I817" t="str">
            <v>MEC. BAIXA</v>
          </cell>
          <cell r="J817" t="str">
            <v>M1</v>
          </cell>
          <cell r="K817">
            <v>2</v>
          </cell>
          <cell r="L817" t="str">
            <v>2</v>
          </cell>
        </row>
        <row r="818">
          <cell r="A818" t="str">
            <v>93280007TP012D-M3</v>
          </cell>
          <cell r="B818">
            <v>626</v>
          </cell>
          <cell r="C818">
            <v>93280007</v>
          </cell>
          <cell r="D818" t="str">
            <v>BOTAO TAPE</v>
          </cell>
          <cell r="E818" t="str">
            <v>TP012D-M3</v>
          </cell>
          <cell r="F818">
            <v>1200</v>
          </cell>
          <cell r="G818" t="str">
            <v>CEV</v>
          </cell>
          <cell r="H818" t="str">
            <v>00002002</v>
          </cell>
          <cell r="I818" t="str">
            <v>TRIM 1</v>
          </cell>
          <cell r="J818" t="str">
            <v>M3</v>
          </cell>
          <cell r="K818">
            <v>2</v>
          </cell>
          <cell r="L818" t="str">
            <v>2</v>
          </cell>
        </row>
        <row r="819">
          <cell r="A819" t="str">
            <v>93280007TP035E-M3</v>
          </cell>
          <cell r="B819">
            <v>627</v>
          </cell>
          <cell r="C819">
            <v>93280007</v>
          </cell>
          <cell r="D819" t="str">
            <v>BOTAO TAPETE</v>
          </cell>
          <cell r="E819" t="str">
            <v>TP028E-M3</v>
          </cell>
          <cell r="F819">
            <v>1200</v>
          </cell>
          <cell r="G819" t="str">
            <v>CEV</v>
          </cell>
          <cell r="H819" t="str">
            <v>00002002</v>
          </cell>
          <cell r="I819" t="str">
            <v>TRIM 2</v>
          </cell>
          <cell r="J819" t="str">
            <v>M3</v>
          </cell>
          <cell r="K819">
            <v>2</v>
          </cell>
          <cell r="L819" t="str">
            <v>2</v>
          </cell>
        </row>
        <row r="820">
          <cell r="A820" t="str">
            <v>93280007TP014D-M3</v>
          </cell>
          <cell r="B820">
            <v>628</v>
          </cell>
          <cell r="C820">
            <v>93280007</v>
          </cell>
          <cell r="D820" t="str">
            <v>BOTAO TAPETE</v>
          </cell>
          <cell r="E820" t="str">
            <v>TP014D-M3</v>
          </cell>
          <cell r="F820">
            <v>1200</v>
          </cell>
          <cell r="G820" t="str">
            <v>CEV</v>
          </cell>
          <cell r="H820" t="str">
            <v>00002002</v>
          </cell>
          <cell r="I820" t="str">
            <v>TRIM 2</v>
          </cell>
          <cell r="J820" t="str">
            <v>M3</v>
          </cell>
          <cell r="K820">
            <v>2</v>
          </cell>
          <cell r="L820" t="str">
            <v>2</v>
          </cell>
        </row>
        <row r="821">
          <cell r="A821" t="str">
            <v>93280007TP039E-M3</v>
          </cell>
          <cell r="B821">
            <v>629</v>
          </cell>
          <cell r="C821">
            <v>93280007</v>
          </cell>
          <cell r="D821" t="str">
            <v>BOTAO TAPETE</v>
          </cell>
          <cell r="E821" t="str">
            <v>TP039E-M3</v>
          </cell>
          <cell r="F821">
            <v>1200</v>
          </cell>
          <cell r="G821" t="str">
            <v>CEV</v>
          </cell>
          <cell r="H821" t="str">
            <v>00002002</v>
          </cell>
          <cell r="I821" t="str">
            <v>TRIM 2</v>
          </cell>
          <cell r="J821" t="str">
            <v>M3</v>
          </cell>
          <cell r="K821">
            <v>2</v>
          </cell>
          <cell r="L821" t="str">
            <v>2</v>
          </cell>
        </row>
        <row r="822">
          <cell r="A822" t="str">
            <v>93280007MA005E-M1</v>
          </cell>
          <cell r="B822">
            <v>631</v>
          </cell>
          <cell r="C822">
            <v>93280007</v>
          </cell>
          <cell r="D822" t="str">
            <v>BOTAO TAPETE</v>
          </cell>
          <cell r="E822" t="str">
            <v>MA005E-M1</v>
          </cell>
          <cell r="F822">
            <v>1200</v>
          </cell>
          <cell r="G822" t="str">
            <v>CEV</v>
          </cell>
          <cell r="H822" t="str">
            <v>00002002</v>
          </cell>
          <cell r="I822" t="str">
            <v>MEC. ALTA</v>
          </cell>
          <cell r="J822" t="str">
            <v>M1</v>
          </cell>
          <cell r="K822">
            <v>2</v>
          </cell>
          <cell r="L822" t="str">
            <v>2</v>
          </cell>
        </row>
        <row r="823">
          <cell r="A823" t="str">
            <v>93289357TP051E-M3</v>
          </cell>
          <cell r="B823">
            <v>632</v>
          </cell>
          <cell r="C823" t="str">
            <v>93289357</v>
          </cell>
          <cell r="D823" t="str">
            <v>PORCA PALHETA</v>
          </cell>
          <cell r="E823" t="str">
            <v>TP051E-M3</v>
          </cell>
          <cell r="F823">
            <v>2400</v>
          </cell>
          <cell r="G823" t="str">
            <v>CEV</v>
          </cell>
          <cell r="H823" t="str">
            <v>00002001</v>
          </cell>
          <cell r="I823" t="str">
            <v>TRIM 3</v>
          </cell>
          <cell r="J823" t="str">
            <v>M3</v>
          </cell>
          <cell r="K823" t="str">
            <v>2</v>
          </cell>
          <cell r="L823" t="str">
            <v>2</v>
          </cell>
        </row>
        <row r="824">
          <cell r="A824" t="str">
            <v>93280007TP006D-M3</v>
          </cell>
          <cell r="B824">
            <v>1057</v>
          </cell>
          <cell r="C824">
            <v>93280007</v>
          </cell>
          <cell r="D824" t="str">
            <v>BOTAO TAPETE</v>
          </cell>
          <cell r="E824" t="str">
            <v>TP006D-M3</v>
          </cell>
          <cell r="F824">
            <v>1000</v>
          </cell>
          <cell r="G824" t="str">
            <v>CEV</v>
          </cell>
          <cell r="H824" t="str">
            <v>00002002</v>
          </cell>
          <cell r="I824" t="str">
            <v>TRIM 1</v>
          </cell>
          <cell r="J824" t="str">
            <v>M3</v>
          </cell>
          <cell r="K824">
            <v>2</v>
          </cell>
          <cell r="L824" t="str">
            <v>2</v>
          </cell>
        </row>
        <row r="825">
          <cell r="A825" t="str">
            <v>93280007TP003D-M3</v>
          </cell>
          <cell r="B825">
            <v>1114</v>
          </cell>
          <cell r="C825">
            <v>93280007</v>
          </cell>
          <cell r="D825" t="str">
            <v>BOTAO TAPETE</v>
          </cell>
          <cell r="E825" t="str">
            <v>TP003D-M3</v>
          </cell>
          <cell r="F825">
            <v>1000</v>
          </cell>
          <cell r="G825" t="str">
            <v>CEV</v>
          </cell>
          <cell r="H825" t="str">
            <v>00002002</v>
          </cell>
          <cell r="I825" t="str">
            <v>TRIM 1</v>
          </cell>
          <cell r="J825" t="str">
            <v>M3</v>
          </cell>
          <cell r="K825" t="str">
            <v>2</v>
          </cell>
          <cell r="L825" t="str">
            <v>2</v>
          </cell>
        </row>
        <row r="826">
          <cell r="A826" t="str">
            <v>93280007TP009e-M3</v>
          </cell>
          <cell r="B826">
            <v>1223</v>
          </cell>
          <cell r="C826">
            <v>93280007</v>
          </cell>
          <cell r="D826" t="str">
            <v>BOTÃO DO TAPETE</v>
          </cell>
          <cell r="E826" t="str">
            <v>TP009e-M3</v>
          </cell>
          <cell r="F826">
            <v>800</v>
          </cell>
          <cell r="G826" t="str">
            <v>CEV</v>
          </cell>
          <cell r="H826" t="str">
            <v>00002002</v>
          </cell>
          <cell r="I826" t="str">
            <v>TRIM 2</v>
          </cell>
          <cell r="J826" t="str">
            <v>M3</v>
          </cell>
          <cell r="K826" t="str">
            <v>2</v>
          </cell>
          <cell r="L826" t="str">
            <v>2</v>
          </cell>
        </row>
        <row r="827">
          <cell r="A827" t="str">
            <v>93281068MINOMI-M3</v>
          </cell>
          <cell r="B827">
            <v>201</v>
          </cell>
          <cell r="C827">
            <v>93281068</v>
          </cell>
          <cell r="D827" t="str">
            <v>CAPA DA CX DE FUSÍVEL</v>
          </cell>
          <cell r="E827" t="str">
            <v>MINOMI-M3</v>
          </cell>
          <cell r="F827">
            <v>130</v>
          </cell>
          <cell r="G827" t="str">
            <v>CEV</v>
          </cell>
          <cell r="H827" t="str">
            <v>00002004</v>
          </cell>
          <cell r="I827" t="str">
            <v>MINOMI</v>
          </cell>
          <cell r="J827" t="str">
            <v>M3</v>
          </cell>
          <cell r="K827" t="str">
            <v>2</v>
          </cell>
          <cell r="L827" t="str">
            <v>2</v>
          </cell>
        </row>
        <row r="828">
          <cell r="A828" t="str">
            <v>93281792TP007D-M3</v>
          </cell>
          <cell r="B828">
            <v>633</v>
          </cell>
          <cell r="C828">
            <v>93281792</v>
          </cell>
          <cell r="D828" t="str">
            <v>SUPORTE DA ANTENA</v>
          </cell>
          <cell r="E828" t="str">
            <v>TP006D-M3</v>
          </cell>
          <cell r="F828">
            <v>70</v>
          </cell>
          <cell r="G828" t="str">
            <v>CEV</v>
          </cell>
          <cell r="H828" t="str">
            <v>00002004</v>
          </cell>
          <cell r="I828" t="str">
            <v>TRIM 1</v>
          </cell>
          <cell r="J828" t="str">
            <v>M3</v>
          </cell>
          <cell r="K828" t="str">
            <v>2</v>
          </cell>
          <cell r="L828" t="str">
            <v>2</v>
          </cell>
        </row>
        <row r="829">
          <cell r="A829" t="str">
            <v>93282057MA002E-M1</v>
          </cell>
          <cell r="B829">
            <v>634</v>
          </cell>
          <cell r="C829">
            <v>93282057</v>
          </cell>
          <cell r="D829" t="str">
            <v>COIFA FRE EST</v>
          </cell>
          <cell r="E829" t="str">
            <v>MA002E-M1</v>
          </cell>
          <cell r="F829">
            <v>250</v>
          </cell>
          <cell r="G829" t="str">
            <v>CEV</v>
          </cell>
          <cell r="H829" t="str">
            <v>00002004</v>
          </cell>
          <cell r="I829" t="str">
            <v>MEC. ALTA</v>
          </cell>
          <cell r="J829" t="str">
            <v>M1</v>
          </cell>
          <cell r="K829" t="str">
            <v>1</v>
          </cell>
          <cell r="L829" t="str">
            <v>2</v>
          </cell>
        </row>
        <row r="830">
          <cell r="A830"/>
          <cell r="B830">
            <v>40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/>
          <cell r="K830">
            <v>0</v>
          </cell>
          <cell r="L830" t="e">
            <v>#DIV/0!</v>
          </cell>
        </row>
        <row r="831">
          <cell r="A831" t="str">
            <v>93288399MB010D-M1</v>
          </cell>
          <cell r="B831">
            <v>636</v>
          </cell>
          <cell r="C831">
            <v>93288399</v>
          </cell>
          <cell r="D831" t="str">
            <v>ETIQUETA RADIADOR</v>
          </cell>
          <cell r="E831" t="str">
            <v>MB010D-M1</v>
          </cell>
          <cell r="F831">
            <v>600</v>
          </cell>
          <cell r="G831" t="str">
            <v>MIN</v>
          </cell>
          <cell r="H831" t="str">
            <v>00002001</v>
          </cell>
          <cell r="I831" t="str">
            <v>MEC. BAIXA</v>
          </cell>
          <cell r="J831" t="str">
            <v>M1</v>
          </cell>
          <cell r="K831">
            <v>2</v>
          </cell>
          <cell r="L831" t="str">
            <v>2</v>
          </cell>
        </row>
        <row r="832">
          <cell r="A832" t="str">
            <v>93288399MINOMI-M3</v>
          </cell>
          <cell r="B832">
            <v>637</v>
          </cell>
          <cell r="C832">
            <v>93288399</v>
          </cell>
          <cell r="D832" t="str">
            <v>ETIQUETA RADIADOR</v>
          </cell>
          <cell r="E832" t="str">
            <v>MINOMI-M3</v>
          </cell>
          <cell r="F832">
            <v>600</v>
          </cell>
          <cell r="G832" t="str">
            <v>CEV</v>
          </cell>
          <cell r="H832" t="str">
            <v>00002001</v>
          </cell>
          <cell r="I832" t="str">
            <v>MINOMI</v>
          </cell>
          <cell r="J832" t="str">
            <v>M3</v>
          </cell>
          <cell r="K832">
            <v>2</v>
          </cell>
          <cell r="L832" t="str">
            <v>2</v>
          </cell>
        </row>
        <row r="833">
          <cell r="A833" t="str">
            <v>93288620TP007E-M3</v>
          </cell>
          <cell r="B833">
            <v>270</v>
          </cell>
          <cell r="C833">
            <v>93288620</v>
          </cell>
          <cell r="D833" t="str">
            <v>PRESS MODULO</v>
          </cell>
          <cell r="E833" t="str">
            <v>TP007E-M3</v>
          </cell>
          <cell r="F833">
            <v>600</v>
          </cell>
          <cell r="G833" t="str">
            <v>CEV</v>
          </cell>
          <cell r="H833" t="str">
            <v>0CXPAPEL</v>
          </cell>
          <cell r="I833" t="str">
            <v>TRIM 1</v>
          </cell>
          <cell r="J833" t="str">
            <v>M3</v>
          </cell>
          <cell r="K833" t="str">
            <v>2</v>
          </cell>
          <cell r="L833" t="str">
            <v>2</v>
          </cell>
        </row>
        <row r="834">
          <cell r="A834" t="str">
            <v>9328862019139D-M2</v>
          </cell>
          <cell r="B834">
            <v>272</v>
          </cell>
          <cell r="C834">
            <v>93288620</v>
          </cell>
          <cell r="D834" t="str">
            <v>PRESS MODULO</v>
          </cell>
          <cell r="E834" t="str">
            <v>19139D-M2</v>
          </cell>
          <cell r="F834">
            <v>600</v>
          </cell>
          <cell r="G834" t="str">
            <v>CEV</v>
          </cell>
          <cell r="H834" t="str">
            <v>0CXPAPEL</v>
          </cell>
          <cell r="I834" t="str">
            <v>TRIM 3</v>
          </cell>
          <cell r="J834" t="str">
            <v>M2</v>
          </cell>
          <cell r="K834" t="str">
            <v>2</v>
          </cell>
          <cell r="L834" t="str">
            <v>2</v>
          </cell>
        </row>
        <row r="835">
          <cell r="A835" t="str">
            <v>93288620TP040D-M2</v>
          </cell>
          <cell r="B835">
            <v>1042</v>
          </cell>
          <cell r="C835">
            <v>93288620</v>
          </cell>
          <cell r="D835" t="str">
            <v>PARAFUSO</v>
          </cell>
          <cell r="E835" t="str">
            <v>TP040D-M2</v>
          </cell>
          <cell r="F835">
            <v>600</v>
          </cell>
          <cell r="G835" t="str">
            <v>CEV</v>
          </cell>
          <cell r="H835" t="str">
            <v>0CXPAPEL</v>
          </cell>
          <cell r="I835" t="str">
            <v>TRIM 3</v>
          </cell>
          <cell r="J835" t="str">
            <v>M2</v>
          </cell>
          <cell r="K835">
            <v>2</v>
          </cell>
          <cell r="L835" t="str">
            <v>2</v>
          </cell>
        </row>
        <row r="836">
          <cell r="A836" t="str">
            <v>93288620TP009D-M3</v>
          </cell>
          <cell r="B836">
            <v>1043</v>
          </cell>
          <cell r="C836">
            <v>93288620</v>
          </cell>
          <cell r="D836" t="str">
            <v>PRESS MODULO</v>
          </cell>
          <cell r="E836" t="str">
            <v>TP009D-M3</v>
          </cell>
          <cell r="F836">
            <v>600</v>
          </cell>
          <cell r="G836" t="str">
            <v>CEV</v>
          </cell>
          <cell r="H836" t="str">
            <v>00002001</v>
          </cell>
          <cell r="I836" t="str">
            <v>TRIM 1</v>
          </cell>
          <cell r="J836" t="str">
            <v>M3</v>
          </cell>
          <cell r="K836">
            <v>2</v>
          </cell>
          <cell r="L836" t="str">
            <v>2</v>
          </cell>
        </row>
        <row r="837">
          <cell r="A837" t="str">
            <v>93288622TP039D-M2</v>
          </cell>
          <cell r="B837">
            <v>638</v>
          </cell>
          <cell r="C837">
            <v>93288622</v>
          </cell>
          <cell r="D837" t="str">
            <v>PARAFUSO</v>
          </cell>
          <cell r="E837" t="str">
            <v>TP039D-M2</v>
          </cell>
          <cell r="F837">
            <v>2000</v>
          </cell>
          <cell r="G837" t="str">
            <v>CEV</v>
          </cell>
          <cell r="H837" t="str">
            <v>00002001</v>
          </cell>
          <cell r="I837" t="str">
            <v>TRIM 2</v>
          </cell>
          <cell r="J837" t="str">
            <v>M2</v>
          </cell>
          <cell r="K837">
            <v>2</v>
          </cell>
          <cell r="L837" t="str">
            <v>2</v>
          </cell>
        </row>
        <row r="838">
          <cell r="A838" t="str">
            <v>93288740TP038E-M3</v>
          </cell>
          <cell r="B838">
            <v>639</v>
          </cell>
          <cell r="C838">
            <v>93288740</v>
          </cell>
          <cell r="D838" t="str">
            <v>PARAFUSO FREIO CELTA</v>
          </cell>
          <cell r="E838" t="str">
            <v>TP038E-M3</v>
          </cell>
          <cell r="F838">
            <v>800</v>
          </cell>
          <cell r="G838" t="str">
            <v>CEV</v>
          </cell>
          <cell r="H838" t="str">
            <v>00002001</v>
          </cell>
          <cell r="I838" t="str">
            <v>TRIM 2</v>
          </cell>
          <cell r="J838" t="str">
            <v>M3</v>
          </cell>
          <cell r="K838">
            <v>2</v>
          </cell>
          <cell r="L838" t="str">
            <v>2</v>
          </cell>
        </row>
        <row r="839">
          <cell r="A839" t="str">
            <v>93289222MA011D-M2</v>
          </cell>
          <cell r="B839">
            <v>640</v>
          </cell>
          <cell r="C839">
            <v>93289222</v>
          </cell>
          <cell r="D839" t="str">
            <v>PF EIXO TRAS</v>
          </cell>
          <cell r="E839" t="str">
            <v>MA011D-M2</v>
          </cell>
          <cell r="F839">
            <v>150</v>
          </cell>
          <cell r="G839" t="str">
            <v>CEV</v>
          </cell>
          <cell r="H839" t="str">
            <v>00002001</v>
          </cell>
          <cell r="I839" t="str">
            <v>MEC. ALTA</v>
          </cell>
          <cell r="J839" t="str">
            <v>M2</v>
          </cell>
          <cell r="K839" t="str">
            <v>3</v>
          </cell>
          <cell r="L839" t="str">
            <v>2</v>
          </cell>
        </row>
        <row r="840">
          <cell r="A840" t="str">
            <v>93289229MA011D-M2</v>
          </cell>
          <cell r="B840">
            <v>641</v>
          </cell>
          <cell r="C840">
            <v>93289229</v>
          </cell>
          <cell r="D840" t="str">
            <v>PF AMORT TRAS</v>
          </cell>
          <cell r="E840" t="str">
            <v>MA011D-M2</v>
          </cell>
          <cell r="F840">
            <v>250</v>
          </cell>
          <cell r="G840" t="str">
            <v>CEV</v>
          </cell>
          <cell r="H840" t="str">
            <v>00002001</v>
          </cell>
          <cell r="I840" t="str">
            <v>MEC. ALTA</v>
          </cell>
          <cell r="J840" t="str">
            <v>M2</v>
          </cell>
          <cell r="K840" t="str">
            <v>2</v>
          </cell>
          <cell r="L840" t="str">
            <v>2</v>
          </cell>
        </row>
        <row r="841">
          <cell r="A841" t="str">
            <v>93289277TP038D-M2</v>
          </cell>
          <cell r="B841">
            <v>642</v>
          </cell>
          <cell r="C841">
            <v>93289277</v>
          </cell>
          <cell r="D841" t="str">
            <v>PARAFUSO</v>
          </cell>
          <cell r="E841" t="str">
            <v>TP038D-M2</v>
          </cell>
          <cell r="F841">
            <v>3000</v>
          </cell>
          <cell r="G841" t="str">
            <v>CEV</v>
          </cell>
          <cell r="H841" t="str">
            <v>00002001</v>
          </cell>
          <cell r="I841" t="str">
            <v>TRIM 2</v>
          </cell>
          <cell r="J841" t="str">
            <v>M2</v>
          </cell>
          <cell r="K841">
            <v>2</v>
          </cell>
          <cell r="L841" t="str">
            <v>2</v>
          </cell>
        </row>
        <row r="842">
          <cell r="A842" t="str">
            <v>93289277TP039E-M3</v>
          </cell>
          <cell r="B842">
            <v>1064</v>
          </cell>
          <cell r="C842">
            <v>93289277</v>
          </cell>
          <cell r="D842" t="str">
            <v>PARAFUSO</v>
          </cell>
          <cell r="E842" t="str">
            <v>TP039E-M3</v>
          </cell>
          <cell r="F842">
            <v>3000</v>
          </cell>
          <cell r="G842" t="str">
            <v>CEV</v>
          </cell>
          <cell r="H842" t="str">
            <v>00002001</v>
          </cell>
          <cell r="I842" t="str">
            <v>TRIM 2</v>
          </cell>
          <cell r="J842" t="str">
            <v>M3</v>
          </cell>
          <cell r="K842">
            <v>2</v>
          </cell>
          <cell r="L842" t="str">
            <v>2</v>
          </cell>
        </row>
        <row r="843">
          <cell r="A843" t="str">
            <v>93289357TP058D-M2</v>
          </cell>
          <cell r="B843">
            <v>643</v>
          </cell>
          <cell r="C843">
            <v>93289357</v>
          </cell>
          <cell r="D843" t="str">
            <v>PORCA PALHETA</v>
          </cell>
          <cell r="E843" t="str">
            <v>TP058D-M2</v>
          </cell>
          <cell r="F843">
            <v>2400</v>
          </cell>
          <cell r="G843" t="str">
            <v>CEV</v>
          </cell>
          <cell r="H843" t="str">
            <v>00002001</v>
          </cell>
          <cell r="I843" t="str">
            <v>TRIM 3</v>
          </cell>
          <cell r="J843" t="str">
            <v>M2</v>
          </cell>
          <cell r="K843">
            <v>2</v>
          </cell>
          <cell r="L843" t="str">
            <v>2</v>
          </cell>
        </row>
        <row r="844">
          <cell r="A844" t="str">
            <v>93289377TP017D-M3</v>
          </cell>
          <cell r="B844">
            <v>644</v>
          </cell>
          <cell r="C844">
            <v>93289377</v>
          </cell>
          <cell r="D844" t="str">
            <v>PARAF-CABE</v>
          </cell>
          <cell r="E844" t="str">
            <v>TP017D-M3</v>
          </cell>
          <cell r="F844">
            <v>5000</v>
          </cell>
          <cell r="G844" t="str">
            <v>CEV</v>
          </cell>
          <cell r="H844" t="str">
            <v>00002001</v>
          </cell>
          <cell r="I844" t="str">
            <v>TRIM 2</v>
          </cell>
          <cell r="J844" t="str">
            <v>M3</v>
          </cell>
          <cell r="K844">
            <v>2</v>
          </cell>
          <cell r="L844" t="str">
            <v>2</v>
          </cell>
        </row>
        <row r="845">
          <cell r="A845" t="str">
            <v>93289377TP053D-M2</v>
          </cell>
          <cell r="B845">
            <v>645</v>
          </cell>
          <cell r="C845">
            <v>93289377</v>
          </cell>
          <cell r="D845" t="str">
            <v>PARAF-CABE</v>
          </cell>
          <cell r="E845" t="str">
            <v>TP055D-M2</v>
          </cell>
          <cell r="F845">
            <v>4950</v>
          </cell>
          <cell r="G845" t="str">
            <v>CEV</v>
          </cell>
          <cell r="H845" t="str">
            <v>00002001</v>
          </cell>
          <cell r="I845" t="str">
            <v>TRIM 3</v>
          </cell>
          <cell r="J845" t="str">
            <v>M2</v>
          </cell>
          <cell r="K845">
            <v>2</v>
          </cell>
          <cell r="L845" t="str">
            <v>2</v>
          </cell>
        </row>
        <row r="846">
          <cell r="A846" t="str">
            <v>9328937719143E-M3</v>
          </cell>
          <cell r="B846">
            <v>646</v>
          </cell>
          <cell r="C846">
            <v>93289377</v>
          </cell>
          <cell r="D846" t="str">
            <v>PARAF-CABE</v>
          </cell>
          <cell r="E846" t="str">
            <v>19143E-M3</v>
          </cell>
          <cell r="F846">
            <v>5000</v>
          </cell>
          <cell r="G846" t="str">
            <v>CEV</v>
          </cell>
          <cell r="H846" t="str">
            <v>00002001</v>
          </cell>
          <cell r="I846" t="str">
            <v>TRIM 3</v>
          </cell>
          <cell r="J846" t="str">
            <v>M3</v>
          </cell>
          <cell r="K846">
            <v>2</v>
          </cell>
          <cell r="L846" t="str">
            <v>2</v>
          </cell>
        </row>
        <row r="847">
          <cell r="A847" t="str">
            <v>93289377</v>
          </cell>
          <cell r="B847">
            <v>647</v>
          </cell>
          <cell r="C847">
            <v>93289377</v>
          </cell>
          <cell r="D847" t="str">
            <v>PARAF-CABE</v>
          </cell>
          <cell r="E847">
            <v>0</v>
          </cell>
          <cell r="F847">
            <v>5000</v>
          </cell>
          <cell r="G847" t="str">
            <v>CEV</v>
          </cell>
          <cell r="H847" t="str">
            <v>00002001</v>
          </cell>
          <cell r="I847" t="str">
            <v>TRIM 3</v>
          </cell>
          <cell r="J847"/>
          <cell r="K847">
            <v>2</v>
          </cell>
          <cell r="L847" t="str">
            <v>2</v>
          </cell>
        </row>
        <row r="848">
          <cell r="A848" t="str">
            <v>9328937725524E-M1</v>
          </cell>
          <cell r="B848">
            <v>648</v>
          </cell>
          <cell r="C848">
            <v>93289377</v>
          </cell>
          <cell r="D848" t="str">
            <v>PARAF-CABE</v>
          </cell>
          <cell r="E848" t="str">
            <v>25524E-M1</v>
          </cell>
          <cell r="F848">
            <v>5000</v>
          </cell>
          <cell r="G848" t="str">
            <v>CEV</v>
          </cell>
          <cell r="H848" t="str">
            <v>00002001</v>
          </cell>
          <cell r="I848" t="str">
            <v>L. FINAL</v>
          </cell>
          <cell r="J848" t="str">
            <v>M1</v>
          </cell>
          <cell r="K848">
            <v>2</v>
          </cell>
          <cell r="L848" t="str">
            <v>2</v>
          </cell>
        </row>
        <row r="849">
          <cell r="A849" t="str">
            <v>93290251LF002E-M1</v>
          </cell>
          <cell r="B849">
            <v>649</v>
          </cell>
          <cell r="C849">
            <v>93290251</v>
          </cell>
          <cell r="D849" t="str">
            <v>PARAFUSO</v>
          </cell>
          <cell r="E849" t="str">
            <v>LF002E-M1</v>
          </cell>
          <cell r="F849">
            <v>2000</v>
          </cell>
          <cell r="G849" t="str">
            <v>CEV</v>
          </cell>
          <cell r="H849" t="str">
            <v>00002001</v>
          </cell>
          <cell r="I849" t="str">
            <v>L. FINAL</v>
          </cell>
          <cell r="J849" t="str">
            <v>M1</v>
          </cell>
          <cell r="K849">
            <v>2</v>
          </cell>
          <cell r="L849" t="str">
            <v>2</v>
          </cell>
        </row>
        <row r="850">
          <cell r="A850" t="str">
            <v>93290251LF003D-M1</v>
          </cell>
          <cell r="B850">
            <v>650</v>
          </cell>
          <cell r="C850">
            <v>93290251</v>
          </cell>
          <cell r="D850" t="str">
            <v>PARAFUSO</v>
          </cell>
          <cell r="E850" t="str">
            <v>LF003D-M1</v>
          </cell>
          <cell r="F850">
            <v>2000</v>
          </cell>
          <cell r="G850" t="str">
            <v>CEV</v>
          </cell>
          <cell r="H850" t="str">
            <v>00002001</v>
          </cell>
          <cell r="I850" t="str">
            <v>L. FINAL</v>
          </cell>
          <cell r="J850" t="str">
            <v>M1</v>
          </cell>
          <cell r="K850">
            <v>2</v>
          </cell>
          <cell r="L850" t="str">
            <v>2</v>
          </cell>
        </row>
        <row r="851">
          <cell r="A851" t="str">
            <v>93290287TP015E-M3</v>
          </cell>
          <cell r="B851">
            <v>651</v>
          </cell>
          <cell r="C851">
            <v>93290287</v>
          </cell>
          <cell r="D851" t="str">
            <v>PF RETRATOR</v>
          </cell>
          <cell r="E851" t="str">
            <v>TP015E-M3</v>
          </cell>
          <cell r="F851">
            <v>500</v>
          </cell>
          <cell r="G851" t="str">
            <v>CEV</v>
          </cell>
          <cell r="H851" t="str">
            <v>00002001</v>
          </cell>
          <cell r="I851" t="str">
            <v>TRIM 1</v>
          </cell>
          <cell r="J851" t="str">
            <v>M3</v>
          </cell>
          <cell r="K851" t="str">
            <v>2</v>
          </cell>
          <cell r="L851" t="str">
            <v>2</v>
          </cell>
        </row>
        <row r="852">
          <cell r="A852" t="str">
            <v>9329030519116D-M3</v>
          </cell>
          <cell r="B852">
            <v>652</v>
          </cell>
          <cell r="C852">
            <v>93290305</v>
          </cell>
          <cell r="D852" t="str">
            <v>PARAF. FX CINTO</v>
          </cell>
          <cell r="E852" t="str">
            <v>19116D-M3</v>
          </cell>
          <cell r="F852">
            <v>300</v>
          </cell>
          <cell r="G852" t="str">
            <v>CEV</v>
          </cell>
          <cell r="H852" t="str">
            <v>00002001</v>
          </cell>
          <cell r="I852" t="str">
            <v>TRIM 2</v>
          </cell>
          <cell r="J852" t="str">
            <v>M3</v>
          </cell>
          <cell r="K852">
            <v>2</v>
          </cell>
          <cell r="L852" t="str">
            <v>2</v>
          </cell>
        </row>
        <row r="853">
          <cell r="A853" t="str">
            <v>93290305TP022D-M3</v>
          </cell>
          <cell r="B853">
            <v>653</v>
          </cell>
          <cell r="C853">
            <v>93290305</v>
          </cell>
          <cell r="D853" t="str">
            <v>PARAF. FX CINTO</v>
          </cell>
          <cell r="E853" t="str">
            <v>TP018D-M3</v>
          </cell>
          <cell r="F853">
            <v>300</v>
          </cell>
          <cell r="G853" t="str">
            <v>CEV</v>
          </cell>
          <cell r="H853" t="str">
            <v>00002001</v>
          </cell>
          <cell r="I853" t="str">
            <v>TRIM 2</v>
          </cell>
          <cell r="J853" t="str">
            <v>M3</v>
          </cell>
          <cell r="K853" t="str">
            <v>2</v>
          </cell>
          <cell r="L853" t="str">
            <v>2</v>
          </cell>
        </row>
        <row r="854">
          <cell r="A854" t="str">
            <v>9329030519120E-M3</v>
          </cell>
          <cell r="B854">
            <v>654</v>
          </cell>
          <cell r="C854">
            <v>93290305</v>
          </cell>
          <cell r="D854" t="str">
            <v>PARAF. FX CINTO</v>
          </cell>
          <cell r="E854" t="str">
            <v>19120E-M3</v>
          </cell>
          <cell r="F854">
            <v>300</v>
          </cell>
          <cell r="G854" t="str">
            <v>CEV</v>
          </cell>
          <cell r="H854" t="str">
            <v>00002001</v>
          </cell>
          <cell r="I854" t="str">
            <v>TRIM 2</v>
          </cell>
          <cell r="J854" t="str">
            <v>M3</v>
          </cell>
          <cell r="K854">
            <v>2</v>
          </cell>
          <cell r="L854" t="str">
            <v>2</v>
          </cell>
        </row>
        <row r="855">
          <cell r="A855" t="str">
            <v>9329030519122E-M3</v>
          </cell>
          <cell r="B855">
            <v>655</v>
          </cell>
          <cell r="C855">
            <v>93290305</v>
          </cell>
          <cell r="D855" t="str">
            <v>PARAF. FX CINTO</v>
          </cell>
          <cell r="E855" t="str">
            <v>19122E-M3</v>
          </cell>
          <cell r="F855">
            <v>300</v>
          </cell>
          <cell r="G855" t="str">
            <v>CEV</v>
          </cell>
          <cell r="H855" t="str">
            <v>00002001</v>
          </cell>
          <cell r="I855" t="str">
            <v>TRIM 2</v>
          </cell>
          <cell r="J855" t="str">
            <v>M3</v>
          </cell>
          <cell r="K855">
            <v>2</v>
          </cell>
          <cell r="L855" t="str">
            <v>2</v>
          </cell>
        </row>
        <row r="856">
          <cell r="A856" t="str">
            <v>93290305TP048D-M2</v>
          </cell>
          <cell r="B856">
            <v>657</v>
          </cell>
          <cell r="C856">
            <v>93290305</v>
          </cell>
          <cell r="D856" t="str">
            <v>PARAF. FX CINTO</v>
          </cell>
          <cell r="E856" t="str">
            <v>TP048D-M2</v>
          </cell>
          <cell r="F856">
            <v>300</v>
          </cell>
          <cell r="G856" t="str">
            <v>CEV</v>
          </cell>
          <cell r="H856" t="str">
            <v>00002001</v>
          </cell>
          <cell r="I856" t="str">
            <v>TRIM 3</v>
          </cell>
          <cell r="J856" t="str">
            <v>M2</v>
          </cell>
          <cell r="K856" t="str">
            <v>3</v>
          </cell>
          <cell r="L856" t="str">
            <v>2</v>
          </cell>
        </row>
        <row r="857">
          <cell r="A857" t="str">
            <v>93290305MINOMI-M1</v>
          </cell>
          <cell r="B857">
            <v>658</v>
          </cell>
          <cell r="C857">
            <v>93290305</v>
          </cell>
          <cell r="D857" t="str">
            <v>PARAF. FX CINTO</v>
          </cell>
          <cell r="E857" t="str">
            <v>MINOMI-M1</v>
          </cell>
          <cell r="F857">
            <v>300</v>
          </cell>
          <cell r="G857" t="str">
            <v>CEV</v>
          </cell>
          <cell r="H857" t="str">
            <v>00002001</v>
          </cell>
          <cell r="I857" t="str">
            <v>MINOMI</v>
          </cell>
          <cell r="J857" t="str">
            <v>M1</v>
          </cell>
          <cell r="K857">
            <v>2</v>
          </cell>
          <cell r="L857" t="str">
            <v>2</v>
          </cell>
        </row>
        <row r="858">
          <cell r="A858" t="str">
            <v>9329030519122D-M3</v>
          </cell>
          <cell r="B858">
            <v>1140</v>
          </cell>
          <cell r="C858">
            <v>93290305</v>
          </cell>
          <cell r="D858" t="str">
            <v>PARAF. FX CINTO</v>
          </cell>
          <cell r="E858" t="str">
            <v>19122D-M3</v>
          </cell>
          <cell r="F858">
            <v>300</v>
          </cell>
          <cell r="G858" t="str">
            <v>CEV</v>
          </cell>
          <cell r="H858" t="str">
            <v>00002001</v>
          </cell>
          <cell r="I858" t="str">
            <v>TRIM 2</v>
          </cell>
          <cell r="J858" t="str">
            <v>M3</v>
          </cell>
          <cell r="K858" t="str">
            <v>2</v>
          </cell>
          <cell r="L858" t="str">
            <v>2</v>
          </cell>
        </row>
        <row r="859">
          <cell r="A859" t="str">
            <v>93290310MINOMI-M3</v>
          </cell>
          <cell r="B859">
            <v>659</v>
          </cell>
          <cell r="C859">
            <v>93290310</v>
          </cell>
          <cell r="D859" t="str">
            <v>PF FIX CINTO</v>
          </cell>
          <cell r="E859" t="str">
            <v>MINOMI-M3</v>
          </cell>
          <cell r="F859">
            <v>250</v>
          </cell>
          <cell r="G859" t="str">
            <v>CEV</v>
          </cell>
          <cell r="H859" t="str">
            <v>00002001</v>
          </cell>
          <cell r="I859" t="str">
            <v>MINOMI</v>
          </cell>
          <cell r="J859" t="str">
            <v>M3</v>
          </cell>
          <cell r="K859" t="str">
            <v>3</v>
          </cell>
          <cell r="L859" t="str">
            <v>2</v>
          </cell>
        </row>
        <row r="860">
          <cell r="A860" t="str">
            <v>93290363MA014D-M2</v>
          </cell>
          <cell r="B860">
            <v>660</v>
          </cell>
          <cell r="C860">
            <v>93290363</v>
          </cell>
          <cell r="D860" t="str">
            <v>PF BRAÇO CTLE</v>
          </cell>
          <cell r="E860" t="str">
            <v>MA014D-M2</v>
          </cell>
          <cell r="F860">
            <v>300</v>
          </cell>
          <cell r="G860" t="str">
            <v>CEV</v>
          </cell>
          <cell r="H860" t="str">
            <v>00002002</v>
          </cell>
          <cell r="I860" t="str">
            <v>MEC. ALTA</v>
          </cell>
          <cell r="J860" t="str">
            <v>M2</v>
          </cell>
          <cell r="K860">
            <v>2</v>
          </cell>
          <cell r="L860" t="str">
            <v>2</v>
          </cell>
        </row>
        <row r="861">
          <cell r="A861" t="str">
            <v>93290363MA015E-M1</v>
          </cell>
          <cell r="B861">
            <v>661</v>
          </cell>
          <cell r="C861">
            <v>93290363</v>
          </cell>
          <cell r="D861" t="str">
            <v>PF BRAÇO CTLE</v>
          </cell>
          <cell r="E861" t="str">
            <v>MA015E-M1</v>
          </cell>
          <cell r="F861">
            <v>300</v>
          </cell>
          <cell r="G861" t="str">
            <v>CEV</v>
          </cell>
          <cell r="H861" t="str">
            <v>00002002</v>
          </cell>
          <cell r="I861" t="str">
            <v>MEC. ALTA</v>
          </cell>
          <cell r="J861" t="str">
            <v>M1</v>
          </cell>
          <cell r="K861">
            <v>2</v>
          </cell>
          <cell r="L861" t="str">
            <v>2</v>
          </cell>
        </row>
        <row r="862">
          <cell r="A862" t="str">
            <v>93290373TP017D-M3</v>
          </cell>
          <cell r="B862">
            <v>664</v>
          </cell>
          <cell r="C862">
            <v>93290373</v>
          </cell>
          <cell r="D862" t="str">
            <v>PF SUPERIOR GARGALO</v>
          </cell>
          <cell r="E862" t="str">
            <v>TP017D-M3</v>
          </cell>
          <cell r="F862">
            <v>3000</v>
          </cell>
          <cell r="G862" t="str">
            <v>CEV</v>
          </cell>
          <cell r="H862" t="str">
            <v>00002001</v>
          </cell>
          <cell r="I862" t="str">
            <v>TRIM 2</v>
          </cell>
          <cell r="J862" t="str">
            <v>M3</v>
          </cell>
          <cell r="K862">
            <v>2</v>
          </cell>
          <cell r="L862" t="str">
            <v>2</v>
          </cell>
        </row>
        <row r="863">
          <cell r="A863" t="str">
            <v>93290373MB002D-M1</v>
          </cell>
          <cell r="B863">
            <v>666</v>
          </cell>
          <cell r="C863">
            <v>93290373</v>
          </cell>
          <cell r="D863" t="str">
            <v>PF SUPERIOR GARGALO</v>
          </cell>
          <cell r="E863" t="str">
            <v>MB002D-M1</v>
          </cell>
          <cell r="F863">
            <v>3000</v>
          </cell>
          <cell r="G863" t="str">
            <v>CEV</v>
          </cell>
          <cell r="H863" t="str">
            <v>00002001</v>
          </cell>
          <cell r="I863" t="str">
            <v>MEC. BAIXA</v>
          </cell>
          <cell r="J863" t="str">
            <v>M1</v>
          </cell>
          <cell r="K863">
            <v>2</v>
          </cell>
          <cell r="L863" t="str">
            <v>2</v>
          </cell>
        </row>
        <row r="864">
          <cell r="A864"/>
          <cell r="B864">
            <v>667</v>
          </cell>
          <cell r="C864">
            <v>93290373</v>
          </cell>
          <cell r="D864" t="str">
            <v>BOLT HEX ST4</v>
          </cell>
          <cell r="E864" t="str">
            <v>19157D-M2</v>
          </cell>
          <cell r="F864">
            <v>5000</v>
          </cell>
          <cell r="G864" t="str">
            <v>CEV</v>
          </cell>
          <cell r="H864" t="str">
            <v>00002001</v>
          </cell>
          <cell r="I864" t="str">
            <v>TRIM 3</v>
          </cell>
          <cell r="J864" t="str">
            <v>M2</v>
          </cell>
          <cell r="K864">
            <v>2</v>
          </cell>
        </row>
        <row r="865">
          <cell r="A865" t="str">
            <v>93290373MB003D-M1</v>
          </cell>
          <cell r="B865">
            <v>1186</v>
          </cell>
          <cell r="C865">
            <v>93290373</v>
          </cell>
          <cell r="D865" t="str">
            <v>PF SUPERIOR GARGALO</v>
          </cell>
          <cell r="E865" t="str">
            <v>MB003D-M1</v>
          </cell>
          <cell r="F865">
            <v>3000</v>
          </cell>
          <cell r="G865" t="str">
            <v>CEV</v>
          </cell>
          <cell r="H865" t="str">
            <v>00002001</v>
          </cell>
          <cell r="I865" t="str">
            <v>MEC. BAIXA</v>
          </cell>
          <cell r="J865" t="str">
            <v>M1</v>
          </cell>
          <cell r="K865">
            <v>2</v>
          </cell>
          <cell r="L865" t="str">
            <v>2</v>
          </cell>
        </row>
        <row r="866">
          <cell r="A866" t="str">
            <v>9329037719154E-M3</v>
          </cell>
          <cell r="B866">
            <v>668</v>
          </cell>
          <cell r="C866">
            <v>93290377</v>
          </cell>
          <cell r="D866" t="str">
            <v>PARAFUSO</v>
          </cell>
          <cell r="E866" t="str">
            <v>19154E-M3</v>
          </cell>
          <cell r="F866">
            <v>5000</v>
          </cell>
          <cell r="G866" t="str">
            <v>CEV</v>
          </cell>
          <cell r="H866" t="str">
            <v>00002001</v>
          </cell>
          <cell r="I866" t="str">
            <v>TRIM 3</v>
          </cell>
          <cell r="J866" t="str">
            <v>M3</v>
          </cell>
          <cell r="K866">
            <v>2</v>
          </cell>
          <cell r="L866" t="str">
            <v>2</v>
          </cell>
        </row>
        <row r="867">
          <cell r="A867" t="str">
            <v>93290377TP055E-M3</v>
          </cell>
          <cell r="B867">
            <v>1188</v>
          </cell>
          <cell r="C867">
            <v>93290377</v>
          </cell>
          <cell r="D867" t="str">
            <v>PARAFUSO</v>
          </cell>
          <cell r="E867" t="str">
            <v>TP053D-M2</v>
          </cell>
          <cell r="F867">
            <v>5000</v>
          </cell>
          <cell r="G867" t="str">
            <v>CEV</v>
          </cell>
          <cell r="H867" t="str">
            <v>00002001</v>
          </cell>
          <cell r="I867" t="str">
            <v>TRIM 3</v>
          </cell>
          <cell r="J867" t="str">
            <v>M2</v>
          </cell>
          <cell r="K867">
            <v>2</v>
          </cell>
          <cell r="L867" t="str">
            <v>2</v>
          </cell>
        </row>
        <row r="868">
          <cell r="A868" t="str">
            <v>9329040419124E-M3</v>
          </cell>
          <cell r="B868">
            <v>669</v>
          </cell>
          <cell r="C868">
            <v>93290404</v>
          </cell>
          <cell r="D868" t="str">
            <v>ETQ IDENT PLANTA - CNPJ</v>
          </cell>
          <cell r="E868" t="str">
            <v>19124E-M3</v>
          </cell>
          <cell r="F868">
            <v>1000</v>
          </cell>
          <cell r="G868" t="str">
            <v>CEV</v>
          </cell>
          <cell r="H868" t="str">
            <v>00002001</v>
          </cell>
          <cell r="I868" t="str">
            <v>TRIM 2</v>
          </cell>
          <cell r="J868" t="str">
            <v>M3</v>
          </cell>
          <cell r="K868">
            <v>2</v>
          </cell>
          <cell r="L868" t="str">
            <v>2</v>
          </cell>
        </row>
        <row r="869">
          <cell r="A869" t="str">
            <v>9329040419138D-M2</v>
          </cell>
          <cell r="B869">
            <v>670</v>
          </cell>
          <cell r="C869">
            <v>93290404</v>
          </cell>
          <cell r="D869" t="str">
            <v>ETQ IDENT PLANTA - CNPJ</v>
          </cell>
          <cell r="E869" t="str">
            <v>19138D-M2</v>
          </cell>
          <cell r="F869">
            <v>1000</v>
          </cell>
          <cell r="G869" t="str">
            <v>CEV</v>
          </cell>
          <cell r="H869" t="str">
            <v>00002001</v>
          </cell>
          <cell r="I869" t="str">
            <v>TRIM 3</v>
          </cell>
          <cell r="J869" t="str">
            <v>M2</v>
          </cell>
          <cell r="K869">
            <v>2</v>
          </cell>
          <cell r="L869" t="str">
            <v>2</v>
          </cell>
        </row>
        <row r="870">
          <cell r="A870" t="str">
            <v>93290404MA008E-M1</v>
          </cell>
          <cell r="B870">
            <v>671</v>
          </cell>
          <cell r="C870">
            <v>93290404</v>
          </cell>
          <cell r="D870" t="str">
            <v>ETQ IDENT PLANTA - CNPJ</v>
          </cell>
          <cell r="E870" t="str">
            <v>MA008E-M1</v>
          </cell>
          <cell r="F870">
            <v>1000</v>
          </cell>
          <cell r="G870" t="str">
            <v>CEV</v>
          </cell>
          <cell r="H870" t="str">
            <v>00002001</v>
          </cell>
          <cell r="I870" t="str">
            <v>MEC. ALTA</v>
          </cell>
          <cell r="J870" t="str">
            <v>M1</v>
          </cell>
          <cell r="K870">
            <v>2</v>
          </cell>
          <cell r="L870" t="str">
            <v>2</v>
          </cell>
        </row>
        <row r="871">
          <cell r="A871" t="str">
            <v>9329040419124E-M3</v>
          </cell>
          <cell r="B871">
            <v>672</v>
          </cell>
          <cell r="C871">
            <v>93290404</v>
          </cell>
          <cell r="D871" t="str">
            <v>PARAF. CAB</v>
          </cell>
          <cell r="E871" t="str">
            <v>19124E-M3</v>
          </cell>
          <cell r="F871">
            <v>700</v>
          </cell>
          <cell r="G871" t="str">
            <v>CEV</v>
          </cell>
          <cell r="H871" t="str">
            <v>00002001</v>
          </cell>
          <cell r="I871" t="str">
            <v>TRIM 2</v>
          </cell>
          <cell r="J871" t="str">
            <v>M3</v>
          </cell>
          <cell r="K871">
            <v>3</v>
          </cell>
          <cell r="L871" t="str">
            <v>2</v>
          </cell>
        </row>
        <row r="872">
          <cell r="A872"/>
          <cell r="B872">
            <v>214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/>
          <cell r="K872">
            <v>0</v>
          </cell>
          <cell r="L872" t="e">
            <v>#DIV/0!</v>
          </cell>
        </row>
        <row r="873">
          <cell r="A873" t="str">
            <v>93290627TP035E-M3</v>
          </cell>
          <cell r="B873">
            <v>673</v>
          </cell>
          <cell r="C873">
            <v>93290627</v>
          </cell>
          <cell r="D873" t="str">
            <v>PARAF. CAB</v>
          </cell>
          <cell r="E873" t="str">
            <v>TP035E-M3</v>
          </cell>
          <cell r="F873">
            <v>700</v>
          </cell>
          <cell r="G873" t="str">
            <v>CEV</v>
          </cell>
          <cell r="H873" t="str">
            <v>00002001</v>
          </cell>
          <cell r="I873" t="str">
            <v>TRIM 2</v>
          </cell>
          <cell r="J873" t="str">
            <v>M3</v>
          </cell>
          <cell r="K873" t="str">
            <v>2</v>
          </cell>
          <cell r="L873" t="str">
            <v>2</v>
          </cell>
        </row>
        <row r="874">
          <cell r="A874" t="str">
            <v>93294353TP026D-M3</v>
          </cell>
          <cell r="B874">
            <v>676</v>
          </cell>
          <cell r="C874">
            <v>93294353</v>
          </cell>
          <cell r="D874" t="str">
            <v>PF FIX STRIKE</v>
          </cell>
          <cell r="E874" t="str">
            <v>TP026D-M3</v>
          </cell>
          <cell r="F874">
            <v>1500</v>
          </cell>
          <cell r="G874" t="str">
            <v>CEV</v>
          </cell>
          <cell r="H874" t="str">
            <v>00002001</v>
          </cell>
          <cell r="I874" t="str">
            <v>TRIM 2</v>
          </cell>
          <cell r="J874" t="str">
            <v>M3</v>
          </cell>
          <cell r="K874">
            <v>2</v>
          </cell>
          <cell r="L874" t="str">
            <v>2</v>
          </cell>
        </row>
        <row r="875">
          <cell r="A875"/>
          <cell r="B875">
            <v>677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/>
          <cell r="K875">
            <v>0</v>
          </cell>
          <cell r="L875" t="e">
            <v>#DIV/0!</v>
          </cell>
        </row>
        <row r="876">
          <cell r="A876" t="str">
            <v>93294353MA023E-M2</v>
          </cell>
          <cell r="B876">
            <v>678</v>
          </cell>
          <cell r="C876">
            <v>93294353</v>
          </cell>
          <cell r="D876" t="str">
            <v>PF FIX STRIKE</v>
          </cell>
          <cell r="E876" t="str">
            <v>MA023E-M2</v>
          </cell>
          <cell r="F876">
            <v>1500</v>
          </cell>
          <cell r="G876" t="str">
            <v>CEV</v>
          </cell>
          <cell r="H876" t="str">
            <v>00002001</v>
          </cell>
          <cell r="I876" t="str">
            <v>MEC. ALTA</v>
          </cell>
          <cell r="J876" t="str">
            <v>M2</v>
          </cell>
          <cell r="K876">
            <v>2</v>
          </cell>
          <cell r="L876" t="str">
            <v>2</v>
          </cell>
        </row>
        <row r="877">
          <cell r="A877" t="str">
            <v>93294370MAP02E-M2</v>
          </cell>
          <cell r="B877">
            <v>680</v>
          </cell>
          <cell r="C877">
            <v>93294370</v>
          </cell>
          <cell r="D877" t="str">
            <v>PF MOTOR</v>
          </cell>
          <cell r="E877" t="str">
            <v>MAP02E-M2</v>
          </cell>
          <cell r="F877">
            <v>350</v>
          </cell>
          <cell r="G877" t="str">
            <v>CEV</v>
          </cell>
          <cell r="H877" t="str">
            <v>00002001</v>
          </cell>
          <cell r="I877" t="str">
            <v>MEC. ALTA</v>
          </cell>
          <cell r="J877" t="str">
            <v>M2</v>
          </cell>
          <cell r="K877" t="str">
            <v>2</v>
          </cell>
          <cell r="L877" t="str">
            <v>2</v>
          </cell>
        </row>
        <row r="878">
          <cell r="A878" t="str">
            <v>93294370MA003E-M1</v>
          </cell>
          <cell r="B878">
            <v>679</v>
          </cell>
          <cell r="C878">
            <v>93294370</v>
          </cell>
          <cell r="D878" t="str">
            <v>PF MOTOR</v>
          </cell>
          <cell r="E878" t="str">
            <v>MA003E-M1</v>
          </cell>
          <cell r="F878">
            <v>350</v>
          </cell>
          <cell r="G878" t="str">
            <v>CEV</v>
          </cell>
          <cell r="H878" t="str">
            <v>00002001</v>
          </cell>
          <cell r="I878" t="str">
            <v>MEC. ALTA</v>
          </cell>
          <cell r="J878" t="str">
            <v>M1</v>
          </cell>
          <cell r="K878">
            <v>3</v>
          </cell>
          <cell r="L878" t="str">
            <v>2</v>
          </cell>
        </row>
        <row r="879">
          <cell r="A879" t="str">
            <v>93294412MA015E-M1</v>
          </cell>
          <cell r="B879">
            <v>682</v>
          </cell>
          <cell r="C879">
            <v>93294412</v>
          </cell>
          <cell r="D879" t="str">
            <v>PF HASTE TENS</v>
          </cell>
          <cell r="E879" t="str">
            <v>MA015E-M1</v>
          </cell>
          <cell r="F879">
            <v>200</v>
          </cell>
          <cell r="G879" t="str">
            <v>CEV</v>
          </cell>
          <cell r="H879" t="str">
            <v>00002002</v>
          </cell>
          <cell r="I879" t="str">
            <v>MEC. ALTA</v>
          </cell>
          <cell r="J879" t="str">
            <v>M1</v>
          </cell>
          <cell r="K879" t="str">
            <v>2</v>
          </cell>
          <cell r="L879" t="str">
            <v>2</v>
          </cell>
        </row>
        <row r="880">
          <cell r="A880" t="str">
            <v>93294500TP053D-M2</v>
          </cell>
          <cell r="B880">
            <v>681</v>
          </cell>
          <cell r="C880">
            <v>93294500</v>
          </cell>
          <cell r="D880" t="str">
            <v>PF BCO DIANT</v>
          </cell>
          <cell r="E880" t="str">
            <v>TP053D-M2</v>
          </cell>
          <cell r="F880">
            <v>1000</v>
          </cell>
          <cell r="G880" t="str">
            <v>CEV</v>
          </cell>
          <cell r="H880" t="str">
            <v>00002001</v>
          </cell>
          <cell r="I880" t="str">
            <v>TRIM 3</v>
          </cell>
          <cell r="J880" t="str">
            <v>M2</v>
          </cell>
          <cell r="K880">
            <v>2</v>
          </cell>
          <cell r="L880" t="str">
            <v>2</v>
          </cell>
        </row>
        <row r="881">
          <cell r="A881" t="str">
            <v>93294500</v>
          </cell>
          <cell r="B881">
            <v>683</v>
          </cell>
          <cell r="C881">
            <v>93294500</v>
          </cell>
          <cell r="D881" t="str">
            <v>PF BCO DIANT</v>
          </cell>
          <cell r="E881">
            <v>0</v>
          </cell>
          <cell r="F881">
            <v>1000</v>
          </cell>
          <cell r="G881" t="str">
            <v>CEV</v>
          </cell>
          <cell r="H881" t="str">
            <v>00002001</v>
          </cell>
          <cell r="I881" t="str">
            <v>TRIM 3</v>
          </cell>
          <cell r="J881"/>
          <cell r="K881">
            <v>2</v>
          </cell>
          <cell r="L881" t="str">
            <v>2</v>
          </cell>
        </row>
        <row r="882">
          <cell r="A882" t="str">
            <v>93294652TP012E-M3</v>
          </cell>
          <cell r="B882">
            <v>684</v>
          </cell>
          <cell r="C882">
            <v>93294652</v>
          </cell>
          <cell r="D882" t="str">
            <v>PORCA</v>
          </cell>
          <cell r="E882" t="str">
            <v>TP012E-M3</v>
          </cell>
          <cell r="F882">
            <v>5000</v>
          </cell>
          <cell r="G882" t="str">
            <v>CEV</v>
          </cell>
          <cell r="H882" t="str">
            <v>00002001</v>
          </cell>
          <cell r="I882" t="str">
            <v>TRIM 2</v>
          </cell>
          <cell r="J882" t="str">
            <v>M3</v>
          </cell>
          <cell r="K882">
            <v>2</v>
          </cell>
          <cell r="L882" t="str">
            <v>2</v>
          </cell>
        </row>
        <row r="883">
          <cell r="A883" t="str">
            <v>93294715TP035E-M3</v>
          </cell>
          <cell r="B883">
            <v>685</v>
          </cell>
          <cell r="C883">
            <v>93294715</v>
          </cell>
          <cell r="D883" t="str">
            <v>PARAFUSO C</v>
          </cell>
          <cell r="E883" t="str">
            <v>TP035E-M3</v>
          </cell>
          <cell r="F883">
            <v>1200</v>
          </cell>
          <cell r="G883" t="str">
            <v>CEV</v>
          </cell>
          <cell r="H883" t="str">
            <v>00002001</v>
          </cell>
          <cell r="I883" t="str">
            <v>TRIM 2</v>
          </cell>
          <cell r="J883" t="str">
            <v>M3</v>
          </cell>
          <cell r="K883">
            <v>2</v>
          </cell>
          <cell r="L883" t="str">
            <v>2</v>
          </cell>
        </row>
        <row r="884">
          <cell r="A884" t="str">
            <v>93294715</v>
          </cell>
          <cell r="B884">
            <v>686</v>
          </cell>
          <cell r="C884">
            <v>93294715</v>
          </cell>
          <cell r="D884" t="str">
            <v>PARAFUSO C</v>
          </cell>
          <cell r="E884">
            <v>0</v>
          </cell>
          <cell r="F884">
            <v>4000</v>
          </cell>
          <cell r="G884" t="str">
            <v>CEV</v>
          </cell>
          <cell r="H884" t="str">
            <v>00002001</v>
          </cell>
          <cell r="I884" t="str">
            <v>TRIM 3</v>
          </cell>
          <cell r="J884"/>
          <cell r="K884">
            <v>2</v>
          </cell>
          <cell r="L884" t="str">
            <v>2</v>
          </cell>
        </row>
        <row r="885">
          <cell r="A885" t="str">
            <v>93295402TP053D-M2</v>
          </cell>
          <cell r="B885">
            <v>687</v>
          </cell>
          <cell r="C885">
            <v>93295402</v>
          </cell>
          <cell r="D885" t="str">
            <v>ARRUELA BCO</v>
          </cell>
          <cell r="E885" t="str">
            <v>TP053D-M2</v>
          </cell>
          <cell r="F885">
            <v>4000</v>
          </cell>
          <cell r="G885" t="str">
            <v>CEV</v>
          </cell>
          <cell r="H885" t="str">
            <v>00002001</v>
          </cell>
          <cell r="I885" t="str">
            <v>TRIM 3</v>
          </cell>
          <cell r="J885" t="str">
            <v>M2</v>
          </cell>
          <cell r="K885">
            <v>2</v>
          </cell>
          <cell r="L885" t="str">
            <v>2</v>
          </cell>
        </row>
        <row r="886">
          <cell r="A886" t="str">
            <v>93296480</v>
          </cell>
          <cell r="B886">
            <v>688</v>
          </cell>
          <cell r="C886">
            <v>93296480</v>
          </cell>
          <cell r="D886" t="str">
            <v>PF RESERV DHI</v>
          </cell>
          <cell r="E886">
            <v>0</v>
          </cell>
          <cell r="F886">
            <v>1000</v>
          </cell>
          <cell r="G886" t="str">
            <v>CEV</v>
          </cell>
          <cell r="H886" t="str">
            <v>00002001</v>
          </cell>
          <cell r="I886" t="str">
            <v>TRIM 2</v>
          </cell>
          <cell r="J886"/>
          <cell r="K886">
            <v>2</v>
          </cell>
          <cell r="L886" t="str">
            <v>2</v>
          </cell>
        </row>
        <row r="887">
          <cell r="A887" t="str">
            <v>93296480MA001E-M1</v>
          </cell>
          <cell r="B887">
            <v>689</v>
          </cell>
          <cell r="C887">
            <v>93296480</v>
          </cell>
          <cell r="D887" t="str">
            <v>PF RESERV DHI</v>
          </cell>
          <cell r="E887" t="str">
            <v>MA001E-M1</v>
          </cell>
          <cell r="F887">
            <v>1000</v>
          </cell>
          <cell r="G887" t="str">
            <v>CEV</v>
          </cell>
          <cell r="H887" t="str">
            <v>00002001</v>
          </cell>
          <cell r="I887" t="str">
            <v>MEC. ALTA</v>
          </cell>
          <cell r="J887" t="str">
            <v>M1</v>
          </cell>
          <cell r="K887">
            <v>2</v>
          </cell>
          <cell r="L887" t="str">
            <v>2</v>
          </cell>
        </row>
        <row r="888">
          <cell r="A888"/>
          <cell r="B888">
            <v>690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/>
          <cell r="K888">
            <v>0</v>
          </cell>
          <cell r="L888" t="e">
            <v>#DIV/0!</v>
          </cell>
        </row>
        <row r="889">
          <cell r="A889" t="str">
            <v>93297619TP048D-M2</v>
          </cell>
          <cell r="B889">
            <v>310</v>
          </cell>
          <cell r="C889">
            <v>93297619</v>
          </cell>
          <cell r="D889" t="str">
            <v>ASA DELTA</v>
          </cell>
          <cell r="E889" t="str">
            <v>TP048D-M2</v>
          </cell>
          <cell r="F889">
            <v>150</v>
          </cell>
          <cell r="G889" t="str">
            <v>PEL</v>
          </cell>
          <cell r="H889" t="str">
            <v>00002002</v>
          </cell>
          <cell r="I889" t="str">
            <v>TRIM 3</v>
          </cell>
          <cell r="J889" t="str">
            <v>M2</v>
          </cell>
          <cell r="K889" t="str">
            <v>2</v>
          </cell>
          <cell r="L889" t="str">
            <v>2</v>
          </cell>
        </row>
        <row r="890">
          <cell r="A890" t="str">
            <v>93297619TP048D-M2</v>
          </cell>
          <cell r="B890">
            <v>1177</v>
          </cell>
          <cell r="C890">
            <v>93297619</v>
          </cell>
          <cell r="D890" t="str">
            <v>ASA DELTA</v>
          </cell>
          <cell r="E890" t="str">
            <v>TP048D-M2</v>
          </cell>
          <cell r="F890">
            <v>150</v>
          </cell>
          <cell r="G890" t="str">
            <v>PEL</v>
          </cell>
          <cell r="H890" t="str">
            <v>00002002</v>
          </cell>
          <cell r="I890" t="str">
            <v>TRIM 3</v>
          </cell>
          <cell r="J890" t="str">
            <v>M2</v>
          </cell>
          <cell r="K890" t="str">
            <v>2</v>
          </cell>
          <cell r="L890" t="str">
            <v>2</v>
          </cell>
        </row>
        <row r="891">
          <cell r="A891" t="str">
            <v>93298873MINOMI-M3</v>
          </cell>
          <cell r="B891">
            <v>691</v>
          </cell>
          <cell r="C891">
            <v>93298873</v>
          </cell>
          <cell r="D891" t="str">
            <v>ARRUELA PR</v>
          </cell>
          <cell r="E891" t="str">
            <v>MINOMI-M3</v>
          </cell>
          <cell r="F891">
            <v>2500</v>
          </cell>
          <cell r="G891" t="str">
            <v>CEV</v>
          </cell>
          <cell r="H891" t="str">
            <v>00002001</v>
          </cell>
          <cell r="I891" t="str">
            <v>MINOMI</v>
          </cell>
          <cell r="J891" t="str">
            <v>M3</v>
          </cell>
          <cell r="K891" t="str">
            <v>2</v>
          </cell>
          <cell r="L891" t="str">
            <v>2</v>
          </cell>
        </row>
        <row r="892">
          <cell r="A892" t="str">
            <v>93298879SEQ.DT-BP</v>
          </cell>
          <cell r="B892">
            <v>692</v>
          </cell>
          <cell r="C892">
            <v>93298879</v>
          </cell>
          <cell r="D892" t="str">
            <v>PARAFUSO PLACA</v>
          </cell>
          <cell r="E892" t="str">
            <v>SEQ.DT-BP</v>
          </cell>
          <cell r="F892">
            <v>3000</v>
          </cell>
          <cell r="G892" t="str">
            <v>CEV</v>
          </cell>
          <cell r="H892" t="str">
            <v>00002001</v>
          </cell>
          <cell r="I892" t="str">
            <v>BUMPER</v>
          </cell>
          <cell r="J892" t="str">
            <v>BP</v>
          </cell>
          <cell r="K892">
            <v>2</v>
          </cell>
          <cell r="L892" t="str">
            <v>2</v>
          </cell>
        </row>
        <row r="893">
          <cell r="A893" t="str">
            <v>93298879SEQ.TR-BP</v>
          </cell>
          <cell r="B893">
            <v>693</v>
          </cell>
          <cell r="C893">
            <v>93298879</v>
          </cell>
          <cell r="D893" t="str">
            <v>PARAFUSO PLACA</v>
          </cell>
          <cell r="E893" t="str">
            <v>SEQ.TR-BP</v>
          </cell>
          <cell r="F893">
            <v>3000</v>
          </cell>
          <cell r="G893" t="str">
            <v>CEV</v>
          </cell>
          <cell r="H893" t="str">
            <v>00002001</v>
          </cell>
          <cell r="I893" t="str">
            <v>BUMPER</v>
          </cell>
          <cell r="J893" t="str">
            <v>BP</v>
          </cell>
          <cell r="K893">
            <v>2</v>
          </cell>
          <cell r="L893" t="str">
            <v>2</v>
          </cell>
        </row>
        <row r="894">
          <cell r="A894" t="str">
            <v>93298892TP033D-M3</v>
          </cell>
          <cell r="B894">
            <v>696</v>
          </cell>
          <cell r="C894">
            <v>93298892</v>
          </cell>
          <cell r="D894" t="str">
            <v>PARAF. CAB</v>
          </cell>
          <cell r="E894" t="str">
            <v>TP033D-M3</v>
          </cell>
          <cell r="F894">
            <v>1500</v>
          </cell>
          <cell r="G894" t="str">
            <v>CEV</v>
          </cell>
          <cell r="H894" t="str">
            <v>00002001</v>
          </cell>
          <cell r="I894" t="str">
            <v>TRIM 2</v>
          </cell>
          <cell r="J894" t="str">
            <v>M3</v>
          </cell>
          <cell r="K894">
            <v>2</v>
          </cell>
          <cell r="L894" t="str">
            <v>2</v>
          </cell>
        </row>
        <row r="895">
          <cell r="A895" t="str">
            <v>9329889219135D-M2</v>
          </cell>
          <cell r="B895">
            <v>697</v>
          </cell>
          <cell r="C895">
            <v>93298892</v>
          </cell>
          <cell r="D895" t="str">
            <v>PARAF. CAB</v>
          </cell>
          <cell r="E895" t="str">
            <v>19135D-M2</v>
          </cell>
          <cell r="F895">
            <v>1500</v>
          </cell>
          <cell r="G895" t="str">
            <v>CEV</v>
          </cell>
          <cell r="H895" t="str">
            <v>00002001</v>
          </cell>
          <cell r="I895" t="str">
            <v>TRIM 3</v>
          </cell>
          <cell r="J895" t="str">
            <v>M2</v>
          </cell>
          <cell r="K895">
            <v>2</v>
          </cell>
          <cell r="L895" t="str">
            <v>2</v>
          </cell>
        </row>
        <row r="896">
          <cell r="A896" t="str">
            <v>93298899TP053D-M2</v>
          </cell>
          <cell r="B896">
            <v>698</v>
          </cell>
          <cell r="C896">
            <v>93298899</v>
          </cell>
          <cell r="D896" t="str">
            <v>PF EXTINTOR INCENDIO</v>
          </cell>
          <cell r="E896" t="str">
            <v>TP055D-M2</v>
          </cell>
          <cell r="F896">
            <v>2500</v>
          </cell>
          <cell r="G896" t="str">
            <v>CEV</v>
          </cell>
          <cell r="H896" t="str">
            <v>00002001</v>
          </cell>
          <cell r="I896" t="str">
            <v>TRIM 3</v>
          </cell>
          <cell r="J896" t="str">
            <v>M2</v>
          </cell>
          <cell r="K896">
            <v>2</v>
          </cell>
          <cell r="L896" t="str">
            <v>2</v>
          </cell>
        </row>
        <row r="897">
          <cell r="A897" t="str">
            <v>93298899DO014D-M4</v>
          </cell>
          <cell r="B897">
            <v>1232</v>
          </cell>
          <cell r="C897">
            <v>93298899</v>
          </cell>
          <cell r="D897" t="str">
            <v>Pf s/ arruela 6x10</v>
          </cell>
          <cell r="E897" t="str">
            <v>DO014D-M4</v>
          </cell>
          <cell r="F897">
            <v>2500</v>
          </cell>
          <cell r="G897" t="str">
            <v>CEV</v>
          </cell>
          <cell r="H897" t="str">
            <v>00002001</v>
          </cell>
          <cell r="I897" t="str">
            <v>DOORS</v>
          </cell>
          <cell r="J897" t="str">
            <v>M4</v>
          </cell>
          <cell r="K897" t="str">
            <v>2</v>
          </cell>
          <cell r="L897" t="str">
            <v>2</v>
          </cell>
        </row>
        <row r="898">
          <cell r="A898" t="str">
            <v>93298899DO013D-M4</v>
          </cell>
          <cell r="B898">
            <v>1535</v>
          </cell>
          <cell r="C898">
            <v>93298899</v>
          </cell>
          <cell r="D898" t="str">
            <v>PARAFUSO S/ ARRUELA</v>
          </cell>
          <cell r="E898" t="str">
            <v>DO013D-M4</v>
          </cell>
          <cell r="F898">
            <v>2500</v>
          </cell>
          <cell r="G898" t="str">
            <v>CEV</v>
          </cell>
          <cell r="H898" t="str">
            <v>00002001</v>
          </cell>
          <cell r="I898" t="str">
            <v>DOORS</v>
          </cell>
          <cell r="J898" t="str">
            <v>M4</v>
          </cell>
          <cell r="K898" t="str">
            <v>2</v>
          </cell>
          <cell r="L898" t="str">
            <v>2</v>
          </cell>
        </row>
        <row r="899">
          <cell r="A899" t="str">
            <v>93298899DO013E-M5</v>
          </cell>
          <cell r="B899">
            <v>1233</v>
          </cell>
          <cell r="C899">
            <v>93298899</v>
          </cell>
          <cell r="D899" t="str">
            <v>PARAFUSO S/ ARRUELA</v>
          </cell>
          <cell r="E899" t="str">
            <v>DO013E-M5</v>
          </cell>
          <cell r="F899">
            <v>2500</v>
          </cell>
          <cell r="G899" t="str">
            <v>CEV</v>
          </cell>
          <cell r="H899" t="str">
            <v>00002001</v>
          </cell>
          <cell r="I899" t="str">
            <v>DOORS</v>
          </cell>
          <cell r="J899" t="str">
            <v>M5</v>
          </cell>
          <cell r="K899" t="str">
            <v>2</v>
          </cell>
          <cell r="L899" t="str">
            <v>2</v>
          </cell>
        </row>
        <row r="900">
          <cell r="A900" t="str">
            <v>93298933TP061D-M2</v>
          </cell>
          <cell r="B900">
            <v>294</v>
          </cell>
          <cell r="C900">
            <v>93298933</v>
          </cell>
          <cell r="D900" t="str">
            <v>PARAF CAB</v>
          </cell>
          <cell r="E900" t="str">
            <v>TP061D-M2</v>
          </cell>
          <cell r="F900">
            <v>2500</v>
          </cell>
          <cell r="G900" t="str">
            <v>CEV</v>
          </cell>
          <cell r="H900" t="str">
            <v>00002001</v>
          </cell>
          <cell r="I900" t="str">
            <v>TRIM 3</v>
          </cell>
          <cell r="J900" t="str">
            <v>M2</v>
          </cell>
          <cell r="K900">
            <v>2</v>
          </cell>
          <cell r="L900" t="str">
            <v>2</v>
          </cell>
        </row>
        <row r="901">
          <cell r="A901" t="str">
            <v>93298933TP014D-M3</v>
          </cell>
          <cell r="B901">
            <v>699</v>
          </cell>
          <cell r="C901">
            <v>93298933</v>
          </cell>
          <cell r="D901" t="str">
            <v>PARAF CAB</v>
          </cell>
          <cell r="E901" t="str">
            <v>TP014D-M3</v>
          </cell>
          <cell r="F901">
            <v>2500</v>
          </cell>
          <cell r="G901" t="str">
            <v>CEV</v>
          </cell>
          <cell r="H901" t="str">
            <v>00002001</v>
          </cell>
          <cell r="I901" t="str">
            <v>TRIM 1</v>
          </cell>
          <cell r="J901" t="str">
            <v>M3</v>
          </cell>
          <cell r="K901">
            <v>2</v>
          </cell>
          <cell r="L901" t="str">
            <v>2</v>
          </cell>
        </row>
        <row r="902">
          <cell r="A902" t="str">
            <v>93298933TP015E-M3</v>
          </cell>
          <cell r="B902">
            <v>700</v>
          </cell>
          <cell r="C902">
            <v>93298933</v>
          </cell>
          <cell r="D902" t="str">
            <v>PARAF CAB</v>
          </cell>
          <cell r="E902" t="str">
            <v>TP015E-M3</v>
          </cell>
          <cell r="F902">
            <v>2500</v>
          </cell>
          <cell r="G902" t="str">
            <v>CEV</v>
          </cell>
          <cell r="H902" t="str">
            <v>00002001</v>
          </cell>
          <cell r="I902" t="str">
            <v>TRIM 1</v>
          </cell>
          <cell r="J902" t="str">
            <v>M3</v>
          </cell>
          <cell r="K902">
            <v>2</v>
          </cell>
          <cell r="L902" t="str">
            <v>2</v>
          </cell>
        </row>
        <row r="903">
          <cell r="A903" t="str">
            <v>9329893319147D-M2</v>
          </cell>
          <cell r="B903">
            <v>701</v>
          </cell>
          <cell r="C903">
            <v>93298933</v>
          </cell>
          <cell r="D903" t="str">
            <v>PARAF CAB</v>
          </cell>
          <cell r="E903" t="str">
            <v>19147D-M2</v>
          </cell>
          <cell r="F903">
            <v>2500</v>
          </cell>
          <cell r="G903" t="str">
            <v>CEV</v>
          </cell>
          <cell r="H903" t="str">
            <v>00002001</v>
          </cell>
          <cell r="I903" t="str">
            <v>TRIM 3</v>
          </cell>
          <cell r="J903" t="str">
            <v>M2</v>
          </cell>
          <cell r="K903">
            <v>2</v>
          </cell>
          <cell r="L903" t="str">
            <v>2</v>
          </cell>
        </row>
        <row r="904">
          <cell r="A904" t="str">
            <v>9329893319160D-M2</v>
          </cell>
          <cell r="B904">
            <v>702</v>
          </cell>
          <cell r="C904">
            <v>93298933</v>
          </cell>
          <cell r="D904" t="str">
            <v>PARAF CAB</v>
          </cell>
          <cell r="E904" t="str">
            <v>19160D-M2</v>
          </cell>
          <cell r="F904">
            <v>2500</v>
          </cell>
          <cell r="G904" t="str">
            <v>CEV</v>
          </cell>
          <cell r="H904" t="str">
            <v>00002001</v>
          </cell>
          <cell r="I904" t="str">
            <v>TRIM 3</v>
          </cell>
          <cell r="J904" t="str">
            <v>M2</v>
          </cell>
          <cell r="K904">
            <v>2</v>
          </cell>
          <cell r="L904" t="str">
            <v>2</v>
          </cell>
        </row>
        <row r="905">
          <cell r="A905" t="str">
            <v>93298951MA018E-M1</v>
          </cell>
          <cell r="B905">
            <v>703</v>
          </cell>
          <cell r="C905">
            <v>93298951</v>
          </cell>
          <cell r="D905" t="str">
            <v>PARAF CAB</v>
          </cell>
          <cell r="E905" t="str">
            <v>MA017E-M1</v>
          </cell>
          <cell r="F905">
            <v>1500</v>
          </cell>
          <cell r="G905" t="str">
            <v>CEV</v>
          </cell>
          <cell r="H905" t="str">
            <v>00002001</v>
          </cell>
          <cell r="I905" t="str">
            <v>MEC. ALTA</v>
          </cell>
          <cell r="J905" t="str">
            <v>M1</v>
          </cell>
          <cell r="K905">
            <v>2</v>
          </cell>
          <cell r="L905" t="str">
            <v>2</v>
          </cell>
        </row>
        <row r="906">
          <cell r="A906" t="str">
            <v>93299100MA018E-M1</v>
          </cell>
          <cell r="B906">
            <v>706</v>
          </cell>
          <cell r="C906">
            <v>93299100</v>
          </cell>
          <cell r="D906" t="str">
            <v>PARAFUSO D</v>
          </cell>
          <cell r="E906" t="str">
            <v>MA019E-M1</v>
          </cell>
          <cell r="F906">
            <v>1000</v>
          </cell>
          <cell r="G906" t="str">
            <v>CEV</v>
          </cell>
          <cell r="H906" t="str">
            <v>00002001</v>
          </cell>
          <cell r="I906" t="str">
            <v>MEC. ALTA</v>
          </cell>
          <cell r="J906" t="str">
            <v>M1</v>
          </cell>
          <cell r="K906" t="str">
            <v>2</v>
          </cell>
          <cell r="L906" t="str">
            <v>2</v>
          </cell>
        </row>
        <row r="907">
          <cell r="A907" t="str">
            <v>93299101MAP05D-M2</v>
          </cell>
          <cell r="B907">
            <v>707</v>
          </cell>
          <cell r="C907">
            <v>93299101</v>
          </cell>
          <cell r="D907" t="str">
            <v>PARAF FIX MANGUEIRA A/C</v>
          </cell>
          <cell r="E907" t="str">
            <v>MAP05D-M2</v>
          </cell>
          <cell r="F907">
            <v>1000</v>
          </cell>
          <cell r="G907" t="str">
            <v>CEV</v>
          </cell>
          <cell r="H907" t="str">
            <v>00002001</v>
          </cell>
          <cell r="I907" t="str">
            <v>MEC. ALTA</v>
          </cell>
          <cell r="J907" t="str">
            <v>M2</v>
          </cell>
          <cell r="K907">
            <v>2</v>
          </cell>
          <cell r="L907" t="str">
            <v>2</v>
          </cell>
        </row>
        <row r="908">
          <cell r="A908" t="str">
            <v>93299162MA018E-M1</v>
          </cell>
          <cell r="B908">
            <v>112</v>
          </cell>
          <cell r="C908">
            <v>93299162</v>
          </cell>
          <cell r="D908" t="str">
            <v>PORCA DA BUZINA</v>
          </cell>
          <cell r="E908" t="str">
            <v>MA019E-M1</v>
          </cell>
          <cell r="F908">
            <v>1200</v>
          </cell>
          <cell r="G908" t="str">
            <v>CEV</v>
          </cell>
          <cell r="H908" t="str">
            <v>00002001</v>
          </cell>
          <cell r="I908" t="str">
            <v>MEC. ALTA</v>
          </cell>
          <cell r="J908" t="str">
            <v>M1</v>
          </cell>
          <cell r="K908">
            <v>2</v>
          </cell>
          <cell r="L908" t="str">
            <v>2</v>
          </cell>
        </row>
        <row r="909">
          <cell r="A909" t="str">
            <v>9329917119135D-M2</v>
          </cell>
          <cell r="B909">
            <v>114</v>
          </cell>
          <cell r="C909">
            <v>93299171</v>
          </cell>
          <cell r="D909" t="str">
            <v>PORCA-RESERV PART</v>
          </cell>
          <cell r="E909" t="str">
            <v>19135D-M2</v>
          </cell>
          <cell r="F909">
            <v>3000</v>
          </cell>
          <cell r="G909" t="str">
            <v>CEV</v>
          </cell>
          <cell r="H909" t="str">
            <v>0KLT3214</v>
          </cell>
          <cell r="I909" t="str">
            <v>TRIM 3</v>
          </cell>
          <cell r="J909" t="str">
            <v>M2</v>
          </cell>
          <cell r="K909">
            <v>2</v>
          </cell>
          <cell r="L909" t="str">
            <v>2</v>
          </cell>
        </row>
        <row r="910">
          <cell r="A910" t="str">
            <v>9329917119133E-M3</v>
          </cell>
          <cell r="B910">
            <v>708</v>
          </cell>
          <cell r="C910">
            <v>93299171</v>
          </cell>
          <cell r="D910" t="str">
            <v>PORCA-RESERV PART</v>
          </cell>
          <cell r="E910" t="str">
            <v>19133E-M3</v>
          </cell>
          <cell r="F910">
            <v>3000</v>
          </cell>
          <cell r="G910" t="str">
            <v>CEV</v>
          </cell>
          <cell r="H910" t="str">
            <v>0KLT3214</v>
          </cell>
          <cell r="I910" t="str">
            <v>TRIM 2</v>
          </cell>
          <cell r="J910" t="str">
            <v>M3</v>
          </cell>
          <cell r="K910">
            <v>2</v>
          </cell>
          <cell r="L910" t="str">
            <v>2</v>
          </cell>
        </row>
        <row r="911">
          <cell r="A911" t="str">
            <v>93299171TP030D-M3</v>
          </cell>
          <cell r="B911">
            <v>1162</v>
          </cell>
          <cell r="C911">
            <v>93299171</v>
          </cell>
          <cell r="D911" t="str">
            <v>PORCA-RESERV PART</v>
          </cell>
          <cell r="E911" t="str">
            <v>TP030D-M3</v>
          </cell>
          <cell r="F911">
            <v>3000</v>
          </cell>
          <cell r="G911" t="str">
            <v>CEV</v>
          </cell>
          <cell r="H911" t="str">
            <v>00002001</v>
          </cell>
          <cell r="I911" t="str">
            <v>TRIM 2</v>
          </cell>
          <cell r="J911" t="str">
            <v>M3</v>
          </cell>
          <cell r="K911">
            <v>2</v>
          </cell>
          <cell r="L911" t="str">
            <v>2</v>
          </cell>
        </row>
        <row r="912">
          <cell r="A912" t="str">
            <v>93299182MA013D-M2</v>
          </cell>
          <cell r="B912">
            <v>712</v>
          </cell>
          <cell r="C912">
            <v>93299182</v>
          </cell>
          <cell r="D912" t="str">
            <v>PORCA B. DE CONTROLE</v>
          </cell>
          <cell r="E912" t="str">
            <v>MA013D-M2</v>
          </cell>
          <cell r="F912">
            <v>700</v>
          </cell>
          <cell r="G912" t="str">
            <v>CEV</v>
          </cell>
          <cell r="H912" t="str">
            <v>00002001</v>
          </cell>
          <cell r="I912" t="str">
            <v>MEC. ALTA</v>
          </cell>
          <cell r="J912" t="str">
            <v>M2</v>
          </cell>
          <cell r="K912">
            <v>2</v>
          </cell>
          <cell r="L912" t="str">
            <v>2</v>
          </cell>
        </row>
        <row r="913">
          <cell r="A913" t="str">
            <v>93299182MA015E-M1</v>
          </cell>
          <cell r="B913">
            <v>713</v>
          </cell>
          <cell r="C913">
            <v>93299182</v>
          </cell>
          <cell r="D913" t="str">
            <v>PORCA B. DE CONTROLE</v>
          </cell>
          <cell r="E913" t="str">
            <v>MA015E-M1</v>
          </cell>
          <cell r="F913">
            <v>700</v>
          </cell>
          <cell r="G913" t="str">
            <v>CEV</v>
          </cell>
          <cell r="H913" t="str">
            <v>00002001</v>
          </cell>
          <cell r="I913" t="str">
            <v>MEC. ALTA</v>
          </cell>
          <cell r="J913" t="str">
            <v>M1</v>
          </cell>
          <cell r="K913">
            <v>2</v>
          </cell>
          <cell r="L913" t="str">
            <v>2</v>
          </cell>
        </row>
        <row r="914">
          <cell r="A914" t="str">
            <v>93299182MA014D-M2</v>
          </cell>
          <cell r="B914">
            <v>1182</v>
          </cell>
          <cell r="C914">
            <v>93299182</v>
          </cell>
          <cell r="D914" t="str">
            <v>PORCA B. DE CONTROLE</v>
          </cell>
          <cell r="E914" t="str">
            <v>MA014D-M2</v>
          </cell>
          <cell r="F914">
            <v>700</v>
          </cell>
          <cell r="G914" t="str">
            <v>CEV</v>
          </cell>
          <cell r="H914" t="str">
            <v>00002001</v>
          </cell>
          <cell r="I914" t="str">
            <v>MEC. ALTA</v>
          </cell>
          <cell r="J914" t="str">
            <v>M2</v>
          </cell>
          <cell r="K914">
            <v>2</v>
          </cell>
          <cell r="L914" t="str">
            <v>2</v>
          </cell>
        </row>
        <row r="915">
          <cell r="A915" t="str">
            <v>93299187MA010D-M2</v>
          </cell>
          <cell r="B915">
            <v>714</v>
          </cell>
          <cell r="C915">
            <v>93299187</v>
          </cell>
          <cell r="D915" t="str">
            <v>PORCA SEXT</v>
          </cell>
          <cell r="E915" t="str">
            <v>MA010D-M2</v>
          </cell>
          <cell r="F915">
            <v>1000</v>
          </cell>
          <cell r="G915" t="str">
            <v>CEV</v>
          </cell>
          <cell r="H915" t="str">
            <v>00002001</v>
          </cell>
          <cell r="I915" t="str">
            <v>MEC. ALTA</v>
          </cell>
          <cell r="J915" t="str">
            <v>M2</v>
          </cell>
          <cell r="K915">
            <v>2</v>
          </cell>
          <cell r="L915" t="str">
            <v>2</v>
          </cell>
        </row>
        <row r="916">
          <cell r="A916" t="str">
            <v>93299187MA010E-M1</v>
          </cell>
          <cell r="B916">
            <v>715</v>
          </cell>
          <cell r="C916">
            <v>93299187</v>
          </cell>
          <cell r="D916" t="str">
            <v>PORCA SEXT</v>
          </cell>
          <cell r="E916" t="str">
            <v>MA010E-M1</v>
          </cell>
          <cell r="F916">
            <v>1000</v>
          </cell>
          <cell r="G916" t="str">
            <v>CEV</v>
          </cell>
          <cell r="H916" t="str">
            <v>00002001</v>
          </cell>
          <cell r="I916" t="str">
            <v>MEC. ALTA</v>
          </cell>
          <cell r="J916" t="str">
            <v>M1</v>
          </cell>
          <cell r="K916">
            <v>2</v>
          </cell>
          <cell r="L916" t="str">
            <v>2</v>
          </cell>
        </row>
        <row r="917">
          <cell r="A917" t="str">
            <v>90498320MA003D-M2</v>
          </cell>
          <cell r="B917">
            <v>1054</v>
          </cell>
          <cell r="C917" t="str">
            <v>90498320</v>
          </cell>
          <cell r="D917" t="str">
            <v>TRAVA FLEX FR</v>
          </cell>
          <cell r="E917" t="str">
            <v>MA003D-M2</v>
          </cell>
          <cell r="F917">
            <v>3000</v>
          </cell>
          <cell r="G917" t="str">
            <v>CEV</v>
          </cell>
          <cell r="H917" t="str">
            <v>00002001</v>
          </cell>
          <cell r="I917" t="str">
            <v>MEC. ALTA</v>
          </cell>
          <cell r="J917" t="str">
            <v>M2</v>
          </cell>
          <cell r="K917">
            <v>2</v>
          </cell>
          <cell r="L917" t="str">
            <v>2</v>
          </cell>
        </row>
        <row r="918">
          <cell r="A918" t="str">
            <v>90498320MA001E-M1</v>
          </cell>
          <cell r="B918">
            <v>1047</v>
          </cell>
          <cell r="C918" t="str">
            <v>90498320</v>
          </cell>
          <cell r="D918" t="str">
            <v>TRAVA FLEX FR</v>
          </cell>
          <cell r="E918" t="str">
            <v>MA001E-M1</v>
          </cell>
          <cell r="F918">
            <v>3000</v>
          </cell>
          <cell r="G918" t="str">
            <v>CEV</v>
          </cell>
          <cell r="H918" t="str">
            <v>00002001</v>
          </cell>
          <cell r="I918" t="str">
            <v>MEC. ALTA</v>
          </cell>
          <cell r="J918" t="str">
            <v>M1</v>
          </cell>
          <cell r="K918" t="str">
            <v>2</v>
          </cell>
          <cell r="L918" t="str">
            <v>2</v>
          </cell>
        </row>
        <row r="919">
          <cell r="A919" t="str">
            <v>9329997619116E-M3</v>
          </cell>
          <cell r="B919">
            <v>717</v>
          </cell>
          <cell r="C919">
            <v>93299976</v>
          </cell>
          <cell r="D919" t="str">
            <v>PINHEIRINHO</v>
          </cell>
          <cell r="E919" t="str">
            <v>19116E-M3</v>
          </cell>
          <cell r="F919">
            <v>1000</v>
          </cell>
          <cell r="G919" t="str">
            <v>CEV</v>
          </cell>
          <cell r="H919" t="str">
            <v>00002001</v>
          </cell>
          <cell r="I919" t="str">
            <v>TRIM 2</v>
          </cell>
          <cell r="J919" t="str">
            <v>M3</v>
          </cell>
          <cell r="K919">
            <v>2</v>
          </cell>
          <cell r="L919" t="str">
            <v>2</v>
          </cell>
        </row>
        <row r="920">
          <cell r="A920" t="str">
            <v>93299976</v>
          </cell>
          <cell r="B920">
            <v>718</v>
          </cell>
          <cell r="C920">
            <v>93299976</v>
          </cell>
          <cell r="D920" t="str">
            <v>PINHEIRINHO</v>
          </cell>
          <cell r="E920">
            <v>0</v>
          </cell>
          <cell r="F920">
            <v>1000</v>
          </cell>
          <cell r="G920" t="str">
            <v>CEV</v>
          </cell>
          <cell r="H920" t="str">
            <v>00002001</v>
          </cell>
          <cell r="I920" t="str">
            <v>TRIM 3</v>
          </cell>
          <cell r="J920"/>
          <cell r="K920" t="str">
            <v>2</v>
          </cell>
          <cell r="L920" t="str">
            <v>2</v>
          </cell>
        </row>
        <row r="921">
          <cell r="A921" t="str">
            <v>9329997619118E-M3</v>
          </cell>
          <cell r="B921">
            <v>719</v>
          </cell>
          <cell r="C921">
            <v>93299976</v>
          </cell>
          <cell r="D921" t="str">
            <v>PINHEIRINHO</v>
          </cell>
          <cell r="E921" t="str">
            <v>19118E-M3</v>
          </cell>
          <cell r="F921">
            <v>1000</v>
          </cell>
          <cell r="G921" t="str">
            <v>CEV</v>
          </cell>
          <cell r="H921" t="str">
            <v>00002001</v>
          </cell>
          <cell r="I921" t="str">
            <v>TRIM 2</v>
          </cell>
          <cell r="J921" t="str">
            <v>M3</v>
          </cell>
          <cell r="K921">
            <v>2</v>
          </cell>
          <cell r="L921" t="str">
            <v>2</v>
          </cell>
        </row>
        <row r="922">
          <cell r="A922" t="str">
            <v>93299976TP048D-M2</v>
          </cell>
          <cell r="B922">
            <v>720</v>
          </cell>
          <cell r="C922">
            <v>93299976</v>
          </cell>
          <cell r="D922" t="str">
            <v>PINHEIRINHO</v>
          </cell>
          <cell r="E922" t="str">
            <v>TP048D-M2</v>
          </cell>
          <cell r="F922">
            <v>1000</v>
          </cell>
          <cell r="G922" t="str">
            <v>CEV</v>
          </cell>
          <cell r="H922" t="str">
            <v>00002001</v>
          </cell>
          <cell r="I922" t="str">
            <v>TRIM 3</v>
          </cell>
          <cell r="J922" t="str">
            <v>M2</v>
          </cell>
          <cell r="K922">
            <v>2</v>
          </cell>
          <cell r="L922" t="str">
            <v>2</v>
          </cell>
        </row>
        <row r="923">
          <cell r="A923" t="str">
            <v>93299976TP040D-M2</v>
          </cell>
          <cell r="B923">
            <v>721</v>
          </cell>
          <cell r="C923">
            <v>93299976</v>
          </cell>
          <cell r="D923" t="str">
            <v>PINHEIRINHO</v>
          </cell>
          <cell r="E923" t="str">
            <v>TP040D-M2</v>
          </cell>
          <cell r="F923">
            <v>1000</v>
          </cell>
          <cell r="G923" t="str">
            <v>CEV</v>
          </cell>
          <cell r="H923" t="str">
            <v>00002001</v>
          </cell>
          <cell r="I923" t="str">
            <v>TRIM 3</v>
          </cell>
          <cell r="J923" t="str">
            <v>M2</v>
          </cell>
          <cell r="K923" t="str">
            <v>2</v>
          </cell>
          <cell r="L923" t="str">
            <v>2</v>
          </cell>
        </row>
        <row r="924">
          <cell r="A924" t="str">
            <v>9329997625524E-M1</v>
          </cell>
          <cell r="B924">
            <v>722</v>
          </cell>
          <cell r="C924">
            <v>93299976</v>
          </cell>
          <cell r="D924" t="str">
            <v>PINHEIRINHO</v>
          </cell>
          <cell r="E924" t="str">
            <v>25524E-M1</v>
          </cell>
          <cell r="F924">
            <v>1000</v>
          </cell>
          <cell r="G924" t="str">
            <v>CEV</v>
          </cell>
          <cell r="H924" t="str">
            <v>00002001</v>
          </cell>
          <cell r="I924" t="str">
            <v>L. FINAL</v>
          </cell>
          <cell r="J924" t="str">
            <v>M1</v>
          </cell>
          <cell r="K924">
            <v>2</v>
          </cell>
          <cell r="L924" t="str">
            <v>2</v>
          </cell>
        </row>
        <row r="925">
          <cell r="A925" t="str">
            <v>93299976MINOMI-M3</v>
          </cell>
          <cell r="B925">
            <v>723</v>
          </cell>
          <cell r="C925">
            <v>93299976</v>
          </cell>
          <cell r="D925" t="str">
            <v>PINHEIRINHO</v>
          </cell>
          <cell r="E925" t="str">
            <v>MINOMI-M3</v>
          </cell>
          <cell r="F925">
            <v>1000</v>
          </cell>
          <cell r="G925" t="str">
            <v>CEV</v>
          </cell>
          <cell r="H925" t="str">
            <v>00002001</v>
          </cell>
          <cell r="I925" t="str">
            <v>MINOMI</v>
          </cell>
          <cell r="J925" t="str">
            <v>M3</v>
          </cell>
          <cell r="K925" t="str">
            <v>2</v>
          </cell>
          <cell r="L925" t="str">
            <v>2</v>
          </cell>
        </row>
        <row r="926">
          <cell r="A926" t="str">
            <v>93299976TP055E-M3</v>
          </cell>
          <cell r="B926">
            <v>1095</v>
          </cell>
          <cell r="C926">
            <v>93299976</v>
          </cell>
          <cell r="D926" t="str">
            <v>PINHEIRINHO</v>
          </cell>
          <cell r="E926" t="str">
            <v>TP055E-M3</v>
          </cell>
          <cell r="F926">
            <v>1000</v>
          </cell>
          <cell r="G926" t="str">
            <v>CEV</v>
          </cell>
          <cell r="H926" t="str">
            <v>00002001</v>
          </cell>
          <cell r="I926" t="str">
            <v>TRIM 3</v>
          </cell>
          <cell r="J926" t="str">
            <v>M3</v>
          </cell>
          <cell r="K926" t="str">
            <v>2</v>
          </cell>
          <cell r="L926" t="str">
            <v>2</v>
          </cell>
        </row>
        <row r="927">
          <cell r="A927" t="str">
            <v>93300058MA008E-M1</v>
          </cell>
          <cell r="B927">
            <v>724</v>
          </cell>
          <cell r="C927">
            <v>93300058</v>
          </cell>
          <cell r="D927" t="str">
            <v>PARAFUSO COXIM</v>
          </cell>
          <cell r="E927" t="str">
            <v>MA008E-M1</v>
          </cell>
          <cell r="F927">
            <v>150</v>
          </cell>
          <cell r="G927" t="str">
            <v>CEV</v>
          </cell>
          <cell r="H927" t="str">
            <v>00002001</v>
          </cell>
          <cell r="I927" t="str">
            <v>MEC. ALTA</v>
          </cell>
          <cell r="J927" t="str">
            <v>M1</v>
          </cell>
          <cell r="K927" t="str">
            <v>2</v>
          </cell>
          <cell r="L927" t="str">
            <v>2</v>
          </cell>
        </row>
        <row r="928">
          <cell r="A928" t="str">
            <v>93300404TP037D-M2</v>
          </cell>
          <cell r="B928">
            <v>132</v>
          </cell>
          <cell r="C928">
            <v>93300404</v>
          </cell>
          <cell r="D928" t="str">
            <v>SUPORTE DO CONSOLE</v>
          </cell>
          <cell r="E928" t="str">
            <v>TP037D-M2</v>
          </cell>
          <cell r="F928">
            <v>90</v>
          </cell>
          <cell r="G928" t="str">
            <v>EST</v>
          </cell>
          <cell r="H928" t="str">
            <v>00002002</v>
          </cell>
          <cell r="I928" t="str">
            <v>TRIM 2</v>
          </cell>
          <cell r="J928" t="str">
            <v>M2</v>
          </cell>
          <cell r="K928" t="str">
            <v>PENDANT</v>
          </cell>
          <cell r="L928" t="str">
            <v>2</v>
          </cell>
        </row>
        <row r="929">
          <cell r="A929" t="str">
            <v>93300404MINOMI-M3</v>
          </cell>
          <cell r="B929">
            <v>725</v>
          </cell>
          <cell r="C929">
            <v>93300404</v>
          </cell>
          <cell r="D929" t="str">
            <v>SUPORTE DO CONSOLE</v>
          </cell>
          <cell r="E929" t="str">
            <v>MINOMI-M3</v>
          </cell>
          <cell r="F929">
            <v>90</v>
          </cell>
          <cell r="G929" t="str">
            <v>GES</v>
          </cell>
          <cell r="H929" t="str">
            <v>00002002</v>
          </cell>
          <cell r="I929" t="str">
            <v>MINOMI</v>
          </cell>
          <cell r="J929" t="str">
            <v>M3</v>
          </cell>
          <cell r="K929" t="str">
            <v>2</v>
          </cell>
          <cell r="L929">
            <v>7.5985507246376809</v>
          </cell>
        </row>
        <row r="930">
          <cell r="A930" t="str">
            <v>93303050SPS-GA-M3</v>
          </cell>
          <cell r="B930">
            <v>726</v>
          </cell>
          <cell r="C930">
            <v>93303050</v>
          </cell>
          <cell r="D930" t="str">
            <v>BARRA DESLIZANTE</v>
          </cell>
          <cell r="E930" t="str">
            <v>SPS-GA-M3</v>
          </cell>
          <cell r="F930">
            <v>50</v>
          </cell>
          <cell r="G930" t="str">
            <v>CEV</v>
          </cell>
          <cell r="H930" t="str">
            <v>00002004</v>
          </cell>
          <cell r="I930" t="str">
            <v>SPS</v>
          </cell>
          <cell r="J930" t="str">
            <v>M3</v>
          </cell>
          <cell r="K930">
            <v>3</v>
          </cell>
          <cell r="L930" t="str">
            <v>2</v>
          </cell>
        </row>
        <row r="931">
          <cell r="A931" t="str">
            <v>93303051SPS-GA-M3</v>
          </cell>
          <cell r="B931">
            <v>727</v>
          </cell>
          <cell r="C931">
            <v>93303051</v>
          </cell>
          <cell r="D931" t="str">
            <v>BARRA DESLIZANTE</v>
          </cell>
          <cell r="E931" t="str">
            <v>SPS-GA-M3</v>
          </cell>
          <cell r="F931">
            <v>50</v>
          </cell>
          <cell r="G931" t="str">
            <v>CEV</v>
          </cell>
          <cell r="H931" t="str">
            <v>00002004</v>
          </cell>
          <cell r="I931" t="str">
            <v>SPS</v>
          </cell>
          <cell r="J931" t="str">
            <v>M3</v>
          </cell>
          <cell r="K931" t="str">
            <v>3</v>
          </cell>
          <cell r="L931">
            <v>2.3377391304347825</v>
          </cell>
        </row>
        <row r="932">
          <cell r="A932" t="str">
            <v>9330305219122E-M3</v>
          </cell>
          <cell r="B932">
            <v>728</v>
          </cell>
          <cell r="C932">
            <v>93303052</v>
          </cell>
          <cell r="D932" t="str">
            <v>ARRUELA BARRA DESLIZ.</v>
          </cell>
          <cell r="E932" t="str">
            <v>19122E-M3</v>
          </cell>
          <cell r="F932">
            <v>350</v>
          </cell>
          <cell r="G932" t="str">
            <v>EsT</v>
          </cell>
          <cell r="H932" t="str">
            <v>00002001</v>
          </cell>
          <cell r="I932" t="str">
            <v>TRIM 2</v>
          </cell>
          <cell r="J932" t="str">
            <v>M3</v>
          </cell>
          <cell r="K932">
            <v>2</v>
          </cell>
          <cell r="L932" t="str">
            <v>2</v>
          </cell>
        </row>
        <row r="933">
          <cell r="A933" t="str">
            <v>9330305219122E-M3</v>
          </cell>
          <cell r="B933">
            <v>729</v>
          </cell>
          <cell r="C933">
            <v>93303052</v>
          </cell>
          <cell r="D933" t="str">
            <v>ARRUELA BARRA DESLIZ.</v>
          </cell>
          <cell r="E933" t="str">
            <v>19122E-M3</v>
          </cell>
          <cell r="F933">
            <v>350</v>
          </cell>
          <cell r="G933" t="str">
            <v>EST</v>
          </cell>
          <cell r="H933" t="str">
            <v>00002001</v>
          </cell>
          <cell r="I933" t="str">
            <v>TRIM 2</v>
          </cell>
          <cell r="J933" t="str">
            <v>M3</v>
          </cell>
          <cell r="K933">
            <v>2</v>
          </cell>
          <cell r="L933" t="str">
            <v>2</v>
          </cell>
        </row>
        <row r="934">
          <cell r="A934" t="str">
            <v>93306305DO016D-M4</v>
          </cell>
          <cell r="B934">
            <v>1472</v>
          </cell>
          <cell r="C934" t="str">
            <v>93306305</v>
          </cell>
          <cell r="D934" t="str">
            <v xml:space="preserve">CLIP GUIA CABO MAÇANETA INTERNA 5P </v>
          </cell>
          <cell r="E934" t="str">
            <v>DO016D-M4</v>
          </cell>
          <cell r="F934">
            <v>2500</v>
          </cell>
          <cell r="G934" t="str">
            <v>CEV</v>
          </cell>
          <cell r="H934" t="str">
            <v>00002002</v>
          </cell>
          <cell r="I934" t="str">
            <v>DOORS</v>
          </cell>
          <cell r="J934" t="str">
            <v>M4</v>
          </cell>
          <cell r="K934" t="str">
            <v>2</v>
          </cell>
          <cell r="L934" t="str">
            <v>2</v>
          </cell>
        </row>
        <row r="935">
          <cell r="A935" t="str">
            <v>93306305DO016E-M5</v>
          </cell>
          <cell r="B935">
            <v>1542</v>
          </cell>
          <cell r="C935">
            <v>93306305</v>
          </cell>
          <cell r="D935" t="str">
            <v xml:space="preserve">CLIP GUIA CABO MAÇANETA INTERNA 5P </v>
          </cell>
          <cell r="E935" t="str">
            <v>DO016E-M5</v>
          </cell>
          <cell r="F935">
            <v>2500</v>
          </cell>
          <cell r="G935" t="str">
            <v>CEV</v>
          </cell>
          <cell r="H935" t="str">
            <v>0CXPAPEL</v>
          </cell>
          <cell r="I935" t="str">
            <v>DOORS</v>
          </cell>
          <cell r="J935" t="str">
            <v>M5</v>
          </cell>
          <cell r="K935" t="str">
            <v>2</v>
          </cell>
          <cell r="L935" t="str">
            <v>2</v>
          </cell>
        </row>
        <row r="936">
          <cell r="A936" t="str">
            <v>93306986TP038D-M2</v>
          </cell>
          <cell r="B936">
            <v>731</v>
          </cell>
          <cell r="C936">
            <v>93306986</v>
          </cell>
          <cell r="D936" t="str">
            <v>MOLDURA-CI</v>
          </cell>
          <cell r="E936" t="str">
            <v>TP038D-M2</v>
          </cell>
          <cell r="F936">
            <v>300</v>
          </cell>
          <cell r="G936" t="str">
            <v>PEL</v>
          </cell>
          <cell r="H936" t="str">
            <v>00002002</v>
          </cell>
          <cell r="I936" t="str">
            <v>TRIM 2</v>
          </cell>
          <cell r="J936" t="str">
            <v>M2</v>
          </cell>
          <cell r="K936" t="str">
            <v>2</v>
          </cell>
          <cell r="L936" t="str">
            <v>2</v>
          </cell>
        </row>
        <row r="937">
          <cell r="A937" t="str">
            <v>93308972MAP02E-M2</v>
          </cell>
          <cell r="B937">
            <v>732</v>
          </cell>
          <cell r="C937">
            <v>93308972</v>
          </cell>
          <cell r="D937" t="str">
            <v>PORCA MOTOR</v>
          </cell>
          <cell r="E937" t="str">
            <v>MAP02E-M2</v>
          </cell>
          <cell r="F937">
            <v>800</v>
          </cell>
          <cell r="G937" t="str">
            <v>CEV</v>
          </cell>
          <cell r="H937" t="str">
            <v>00002001</v>
          </cell>
          <cell r="I937" t="str">
            <v>MEC. ALTA</v>
          </cell>
          <cell r="J937" t="str">
            <v>M2</v>
          </cell>
          <cell r="K937" t="str">
            <v>2</v>
          </cell>
          <cell r="L937" t="str">
            <v>2</v>
          </cell>
        </row>
        <row r="938">
          <cell r="A938" t="str">
            <v>93310386TP048D-M2</v>
          </cell>
          <cell r="B938">
            <v>733</v>
          </cell>
          <cell r="C938">
            <v>93310386</v>
          </cell>
          <cell r="D938" t="str">
            <v>SUP MÓDULO</v>
          </cell>
          <cell r="E938" t="str">
            <v>TP048D-M2</v>
          </cell>
          <cell r="F938">
            <v>42</v>
          </cell>
          <cell r="G938" t="str">
            <v>CEV</v>
          </cell>
          <cell r="H938" t="str">
            <v>00002004</v>
          </cell>
          <cell r="I938" t="str">
            <v>TRIM 3</v>
          </cell>
          <cell r="J938" t="str">
            <v>M2</v>
          </cell>
          <cell r="K938">
            <v>2</v>
          </cell>
          <cell r="L938" t="str">
            <v>2</v>
          </cell>
        </row>
        <row r="939">
          <cell r="A939" t="str">
            <v>93310848LF002E-M1</v>
          </cell>
          <cell r="B939">
            <v>736</v>
          </cell>
          <cell r="C939">
            <v>93310848</v>
          </cell>
          <cell r="D939" t="str">
            <v>PRES. DA EMBREAGEM</v>
          </cell>
          <cell r="E939" t="str">
            <v>LF002E-M1</v>
          </cell>
          <cell r="F939">
            <v>6000</v>
          </cell>
          <cell r="G939" t="str">
            <v>CEV</v>
          </cell>
          <cell r="H939" t="str">
            <v>00002001</v>
          </cell>
          <cell r="I939" t="str">
            <v>L. FINAL</v>
          </cell>
          <cell r="J939" t="str">
            <v>M1</v>
          </cell>
          <cell r="K939">
            <v>2</v>
          </cell>
          <cell r="L939" t="str">
            <v>2</v>
          </cell>
        </row>
        <row r="940">
          <cell r="A940" t="str">
            <v>93314801DO018D-M4</v>
          </cell>
          <cell r="B940">
            <v>1293</v>
          </cell>
          <cell r="C940">
            <v>93314801</v>
          </cell>
          <cell r="D940" t="str">
            <v>MAÇANETA LEV. VIDRO</v>
          </cell>
          <cell r="E940" t="str">
            <v>DO018D-M4</v>
          </cell>
          <cell r="F940">
            <v>420</v>
          </cell>
          <cell r="G940" t="str">
            <v>CEV</v>
          </cell>
          <cell r="H940" t="str">
            <v>00002004</v>
          </cell>
          <cell r="I940" t="str">
            <v>DOORS</v>
          </cell>
          <cell r="J940" t="str">
            <v>M4</v>
          </cell>
          <cell r="K940" t="str">
            <v>2</v>
          </cell>
          <cell r="L940" t="str">
            <v>2</v>
          </cell>
        </row>
        <row r="941">
          <cell r="A941" t="str">
            <v>93314801</v>
          </cell>
          <cell r="B941">
            <v>1294</v>
          </cell>
          <cell r="C941">
            <v>93314801</v>
          </cell>
          <cell r="D941" t="str">
            <v>MAÇANETA LEV.  VIDRO</v>
          </cell>
          <cell r="E941">
            <v>0</v>
          </cell>
          <cell r="F941">
            <v>420</v>
          </cell>
          <cell r="G941" t="str">
            <v>CEV</v>
          </cell>
          <cell r="H941" t="str">
            <v>00002004</v>
          </cell>
          <cell r="I941" t="str">
            <v>DOORS</v>
          </cell>
          <cell r="J941"/>
          <cell r="K941" t="str">
            <v>2</v>
          </cell>
          <cell r="L941" t="str">
            <v>2</v>
          </cell>
        </row>
        <row r="942">
          <cell r="A942" t="str">
            <v>93314801</v>
          </cell>
          <cell r="B942">
            <v>1477</v>
          </cell>
          <cell r="C942">
            <v>93314801</v>
          </cell>
          <cell r="D942" t="str">
            <v>MAÇANETA LEV.  VIDRO</v>
          </cell>
          <cell r="E942">
            <v>0</v>
          </cell>
          <cell r="F942">
            <v>420</v>
          </cell>
          <cell r="G942" t="str">
            <v>CEV</v>
          </cell>
          <cell r="H942" t="str">
            <v>00002004</v>
          </cell>
          <cell r="I942" t="str">
            <v>DOORS</v>
          </cell>
          <cell r="J942"/>
          <cell r="K942" t="str">
            <v>2</v>
          </cell>
          <cell r="L942" t="str">
            <v>2</v>
          </cell>
        </row>
        <row r="943">
          <cell r="A943" t="str">
            <v>93314802DO020D-M4</v>
          </cell>
          <cell r="B943">
            <v>1266</v>
          </cell>
          <cell r="C943">
            <v>93314802</v>
          </cell>
          <cell r="D943" t="str">
            <v>ARRUELA  MAÇ. LEV. VIDRO</v>
          </cell>
          <cell r="E943" t="str">
            <v>DO020D-M4</v>
          </cell>
          <cell r="F943">
            <v>2000</v>
          </cell>
          <cell r="G943" t="str">
            <v>CEV</v>
          </cell>
          <cell r="H943" t="str">
            <v>00002004</v>
          </cell>
          <cell r="I943" t="str">
            <v>DOORS</v>
          </cell>
          <cell r="J943" t="str">
            <v>M4</v>
          </cell>
          <cell r="K943" t="str">
            <v>2</v>
          </cell>
          <cell r="L943" t="str">
            <v>2</v>
          </cell>
        </row>
        <row r="944">
          <cell r="A944" t="str">
            <v>93314802</v>
          </cell>
          <cell r="B944">
            <v>1267</v>
          </cell>
          <cell r="C944">
            <v>93314802</v>
          </cell>
          <cell r="D944" t="str">
            <v>ARRUELA  MAÇ. LEV. VIDRO</v>
          </cell>
          <cell r="E944">
            <v>0</v>
          </cell>
          <cell r="F944">
            <v>2000</v>
          </cell>
          <cell r="G944" t="str">
            <v>CEV</v>
          </cell>
          <cell r="H944" t="str">
            <v>00002004</v>
          </cell>
          <cell r="I944" t="str">
            <v>DOORS</v>
          </cell>
          <cell r="J944"/>
          <cell r="K944" t="str">
            <v>2</v>
          </cell>
          <cell r="L944" t="str">
            <v>2</v>
          </cell>
        </row>
        <row r="945">
          <cell r="A945" t="str">
            <v>9331592219106E-M3</v>
          </cell>
          <cell r="B945">
            <v>738</v>
          </cell>
          <cell r="C945">
            <v>93315922</v>
          </cell>
          <cell r="D945" t="str">
            <v>BASE ANTENA PRISMA</v>
          </cell>
          <cell r="E945" t="str">
            <v>19106E-M3</v>
          </cell>
          <cell r="F945">
            <v>72</v>
          </cell>
          <cell r="G945" t="str">
            <v>CEV</v>
          </cell>
          <cell r="H945" t="str">
            <v>00002004</v>
          </cell>
          <cell r="I945" t="str">
            <v>TRIM 1</v>
          </cell>
          <cell r="J945" t="str">
            <v>M3</v>
          </cell>
          <cell r="K945">
            <v>2</v>
          </cell>
          <cell r="L945">
            <v>2.2666666666666666</v>
          </cell>
        </row>
        <row r="946">
          <cell r="A946" t="str">
            <v>93316291LF002E-M1</v>
          </cell>
          <cell r="B946">
            <v>740</v>
          </cell>
          <cell r="C946">
            <v>93316291</v>
          </cell>
          <cell r="D946" t="str">
            <v>PRESILHA-P</v>
          </cell>
          <cell r="E946" t="str">
            <v>LF002E-M1</v>
          </cell>
          <cell r="F946">
            <v>2000</v>
          </cell>
          <cell r="G946" t="str">
            <v>CEV</v>
          </cell>
          <cell r="H946" t="str">
            <v>00002001</v>
          </cell>
          <cell r="I946" t="str">
            <v>L. FINAL</v>
          </cell>
          <cell r="J946" t="str">
            <v>M1</v>
          </cell>
          <cell r="K946">
            <v>2</v>
          </cell>
          <cell r="L946" t="str">
            <v>2</v>
          </cell>
        </row>
        <row r="947">
          <cell r="A947" t="str">
            <v>9331629219152D-M2</v>
          </cell>
          <cell r="B947">
            <v>741</v>
          </cell>
          <cell r="C947">
            <v>93316292</v>
          </cell>
          <cell r="D947" t="str">
            <v>RETENTOR</v>
          </cell>
          <cell r="E947" t="str">
            <v>19152D-M2</v>
          </cell>
          <cell r="F947">
            <v>800</v>
          </cell>
          <cell r="G947" t="str">
            <v>CEV</v>
          </cell>
          <cell r="H947" t="str">
            <v>00002002</v>
          </cell>
          <cell r="I947" t="str">
            <v>TRIM 3</v>
          </cell>
          <cell r="J947" t="str">
            <v>M2</v>
          </cell>
          <cell r="K947">
            <v>2</v>
          </cell>
          <cell r="L947" t="str">
            <v>2</v>
          </cell>
        </row>
        <row r="948">
          <cell r="A948" t="str">
            <v>93316292LF004D-M1</v>
          </cell>
          <cell r="B948">
            <v>742</v>
          </cell>
          <cell r="C948">
            <v>93316292</v>
          </cell>
          <cell r="D948" t="str">
            <v>RETENTOR</v>
          </cell>
          <cell r="E948" t="str">
            <v>LF004D-M1</v>
          </cell>
          <cell r="F948">
            <v>500</v>
          </cell>
          <cell r="G948" t="str">
            <v>CEV</v>
          </cell>
          <cell r="H948" t="str">
            <v>00002002</v>
          </cell>
          <cell r="I948" t="str">
            <v>L. FINAL</v>
          </cell>
          <cell r="J948" t="str">
            <v>M1</v>
          </cell>
          <cell r="K948">
            <v>2</v>
          </cell>
          <cell r="L948" t="str">
            <v>2</v>
          </cell>
        </row>
        <row r="949">
          <cell r="A949" t="str">
            <v>93319161DOCPNL-M4</v>
          </cell>
          <cell r="B949">
            <v>1445</v>
          </cell>
          <cell r="C949">
            <v>93319161</v>
          </cell>
          <cell r="D949" t="str">
            <v>PARAFUSO DO APLIQUE</v>
          </cell>
          <cell r="E949" t="str">
            <v>DOCPNL-M4</v>
          </cell>
          <cell r="F949">
            <v>2500</v>
          </cell>
          <cell r="G949" t="str">
            <v>CEV</v>
          </cell>
          <cell r="H949" t="str">
            <v>0CXPAPEL</v>
          </cell>
          <cell r="I949" t="str">
            <v>DOORS</v>
          </cell>
          <cell r="J949" t="str">
            <v>M4</v>
          </cell>
          <cell r="K949" t="str">
            <v>2</v>
          </cell>
          <cell r="L949" t="str">
            <v>2</v>
          </cell>
        </row>
        <row r="950">
          <cell r="A950" t="str">
            <v>93319161</v>
          </cell>
          <cell r="B950">
            <v>1600</v>
          </cell>
          <cell r="C950">
            <v>93319161</v>
          </cell>
          <cell r="D950" t="str">
            <v>PARAFUSO DO APLIQUE</v>
          </cell>
          <cell r="E950">
            <v>0</v>
          </cell>
          <cell r="F950">
            <v>2500</v>
          </cell>
          <cell r="G950" t="str">
            <v>CEV</v>
          </cell>
          <cell r="H950" t="str">
            <v>0CXPAPEL</v>
          </cell>
          <cell r="I950" t="str">
            <v>DOORS</v>
          </cell>
          <cell r="J950"/>
          <cell r="K950" t="str">
            <v>2</v>
          </cell>
          <cell r="L950" t="str">
            <v>2</v>
          </cell>
        </row>
        <row r="951">
          <cell r="A951"/>
          <cell r="B951">
            <v>743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/>
          <cell r="K951">
            <v>0</v>
          </cell>
          <cell r="L951" t="e">
            <v>#DIV/0!</v>
          </cell>
        </row>
        <row r="952">
          <cell r="A952"/>
          <cell r="B952">
            <v>312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/>
          <cell r="K952">
            <v>0</v>
          </cell>
          <cell r="L952" t="e">
            <v>#DIV/0!</v>
          </cell>
        </row>
        <row r="953">
          <cell r="A953"/>
          <cell r="B953">
            <v>1251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/>
          <cell r="K953">
            <v>0</v>
          </cell>
          <cell r="L953" t="e">
            <v>#DIV/0!</v>
          </cell>
        </row>
        <row r="954">
          <cell r="A954"/>
          <cell r="B954">
            <v>1252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/>
          <cell r="K954">
            <v>0</v>
          </cell>
          <cell r="L954" t="e">
            <v>#DIV/0!</v>
          </cell>
        </row>
        <row r="955">
          <cell r="A955" t="str">
            <v>93321501DO016E-M5</v>
          </cell>
          <cell r="B955">
            <v>1253</v>
          </cell>
          <cell r="C955">
            <v>93321501</v>
          </cell>
          <cell r="D955" t="str">
            <v xml:space="preserve">ANTI-RUÍDO PORTA 3 E 5 PORTAS </v>
          </cell>
          <cell r="E955" t="str">
            <v>DO016E-M5</v>
          </cell>
          <cell r="F955">
            <v>460</v>
          </cell>
          <cell r="G955" t="str">
            <v>CEV</v>
          </cell>
          <cell r="H955" t="str">
            <v>00002004</v>
          </cell>
          <cell r="I955" t="str">
            <v>DOORS</v>
          </cell>
          <cell r="J955" t="str">
            <v>M5</v>
          </cell>
          <cell r="K955" t="str">
            <v>5</v>
          </cell>
          <cell r="L955" t="str">
            <v>2</v>
          </cell>
        </row>
        <row r="956">
          <cell r="A956" t="str">
            <v>93321501DO016D-M4</v>
          </cell>
          <cell r="B956">
            <v>1254</v>
          </cell>
          <cell r="C956">
            <v>93321501</v>
          </cell>
          <cell r="D956" t="str">
            <v xml:space="preserve">ANTI-RUÍDO PORTA 3 E 5 PORTAS </v>
          </cell>
          <cell r="E956" t="str">
            <v>DO016D-M4</v>
          </cell>
          <cell r="F956">
            <v>460</v>
          </cell>
          <cell r="G956" t="str">
            <v>CEV</v>
          </cell>
          <cell r="H956" t="str">
            <v>00002004</v>
          </cell>
          <cell r="I956" t="str">
            <v>DOORS</v>
          </cell>
          <cell r="J956" t="str">
            <v>M4</v>
          </cell>
          <cell r="K956" t="str">
            <v>5</v>
          </cell>
          <cell r="L956" t="str">
            <v>2</v>
          </cell>
        </row>
        <row r="957">
          <cell r="A957" t="str">
            <v>93324940BUMP6D-M1</v>
          </cell>
          <cell r="B957">
            <v>566</v>
          </cell>
          <cell r="C957">
            <v>93324940</v>
          </cell>
          <cell r="D957" t="str">
            <v>PARAFUSO</v>
          </cell>
          <cell r="E957" t="str">
            <v>BUMP6D-M1</v>
          </cell>
          <cell r="F957">
            <v>3000</v>
          </cell>
          <cell r="G957" t="str">
            <v>CEV</v>
          </cell>
          <cell r="H957" t="str">
            <v>00002001</v>
          </cell>
          <cell r="I957" t="str">
            <v>BUMPER</v>
          </cell>
          <cell r="J957" t="str">
            <v>M1</v>
          </cell>
          <cell r="K957" t="str">
            <v>2</v>
          </cell>
          <cell r="L957" t="str">
            <v>2</v>
          </cell>
        </row>
        <row r="958">
          <cell r="A958" t="str">
            <v>93324940TP061E-M3</v>
          </cell>
          <cell r="B958">
            <v>744</v>
          </cell>
          <cell r="C958">
            <v>93324940</v>
          </cell>
          <cell r="D958" t="str">
            <v>PARAFUSO</v>
          </cell>
          <cell r="E958" t="str">
            <v>TP061E-M3</v>
          </cell>
          <cell r="F958">
            <v>3000</v>
          </cell>
          <cell r="G958" t="str">
            <v>CEV</v>
          </cell>
          <cell r="H958" t="str">
            <v>00002001</v>
          </cell>
          <cell r="I958" t="str">
            <v>TRIM 3</v>
          </cell>
          <cell r="J958" t="str">
            <v>M3</v>
          </cell>
          <cell r="K958">
            <v>2</v>
          </cell>
          <cell r="L958" t="str">
            <v>2</v>
          </cell>
        </row>
        <row r="959">
          <cell r="A959" t="str">
            <v>93324940MA021E-M1</v>
          </cell>
          <cell r="B959">
            <v>745</v>
          </cell>
          <cell r="C959">
            <v>93324940</v>
          </cell>
          <cell r="D959" t="str">
            <v>PARAFUSO-B</v>
          </cell>
          <cell r="E959" t="str">
            <v>MA021E-M1</v>
          </cell>
          <cell r="F959">
            <v>3000</v>
          </cell>
          <cell r="G959" t="str">
            <v>CEV</v>
          </cell>
          <cell r="H959" t="str">
            <v>00002001</v>
          </cell>
          <cell r="I959" t="str">
            <v>MEC. ALTA</v>
          </cell>
          <cell r="J959" t="str">
            <v>M1</v>
          </cell>
          <cell r="K959">
            <v>2</v>
          </cell>
          <cell r="L959" t="str">
            <v>2</v>
          </cell>
        </row>
        <row r="960">
          <cell r="A960" t="str">
            <v>93324940BUMP4D-M1</v>
          </cell>
          <cell r="B960">
            <v>746</v>
          </cell>
          <cell r="C960">
            <v>93324940</v>
          </cell>
          <cell r="D960" t="str">
            <v>PARAFUSO</v>
          </cell>
          <cell r="E960" t="str">
            <v>BUMP4D-M1</v>
          </cell>
          <cell r="F960">
            <v>3000</v>
          </cell>
          <cell r="G960" t="str">
            <v>CEV</v>
          </cell>
          <cell r="H960" t="str">
            <v>00002001</v>
          </cell>
          <cell r="I960" t="str">
            <v>BUMPER</v>
          </cell>
          <cell r="J960" t="str">
            <v>M1</v>
          </cell>
          <cell r="K960" t="str">
            <v>2</v>
          </cell>
          <cell r="L960" t="str">
            <v>2</v>
          </cell>
        </row>
        <row r="961">
          <cell r="A961" t="str">
            <v>9332494019151D-M2</v>
          </cell>
          <cell r="B961">
            <v>747</v>
          </cell>
          <cell r="C961">
            <v>93324940</v>
          </cell>
          <cell r="D961" t="str">
            <v>PARAFUSO</v>
          </cell>
          <cell r="E961" t="str">
            <v>19151D-M2</v>
          </cell>
          <cell r="F961">
            <v>1000</v>
          </cell>
          <cell r="G961" t="str">
            <v>CEV</v>
          </cell>
          <cell r="H961" t="str">
            <v>00002001</v>
          </cell>
          <cell r="I961" t="str">
            <v>TRIM 3</v>
          </cell>
          <cell r="J961" t="str">
            <v>M2</v>
          </cell>
          <cell r="K961">
            <v>2</v>
          </cell>
          <cell r="L961" t="str">
            <v>2</v>
          </cell>
        </row>
        <row r="962">
          <cell r="A962" t="str">
            <v>93328138TP006E-M3</v>
          </cell>
          <cell r="B962">
            <v>748</v>
          </cell>
          <cell r="C962">
            <v>93328138</v>
          </cell>
          <cell r="D962" t="str">
            <v>RETENTOR PINO DOBR TPA TRAS</v>
          </cell>
          <cell r="E962" t="str">
            <v>TP006E-M3</v>
          </cell>
          <cell r="F962">
            <v>3000</v>
          </cell>
          <cell r="G962" t="str">
            <v>CEV</v>
          </cell>
          <cell r="H962" t="str">
            <v>00002001</v>
          </cell>
          <cell r="I962" t="str">
            <v>TRIM 1</v>
          </cell>
          <cell r="J962" t="str">
            <v>M3</v>
          </cell>
          <cell r="K962">
            <v>2</v>
          </cell>
          <cell r="L962" t="str">
            <v>2</v>
          </cell>
        </row>
        <row r="963">
          <cell r="A963" t="str">
            <v>93328159MAP02E-M2</v>
          </cell>
          <cell r="B963">
            <v>749</v>
          </cell>
          <cell r="C963">
            <v>93328159</v>
          </cell>
          <cell r="D963" t="str">
            <v>PF FIX MOTOR</v>
          </cell>
          <cell r="E963" t="str">
            <v>MAP02E-M2</v>
          </cell>
          <cell r="F963">
            <v>200</v>
          </cell>
          <cell r="G963" t="str">
            <v>CEV</v>
          </cell>
          <cell r="H963" t="str">
            <v>00002001</v>
          </cell>
          <cell r="I963" t="str">
            <v>MEC. ALTA</v>
          </cell>
          <cell r="J963" t="str">
            <v>M2</v>
          </cell>
          <cell r="K963" t="str">
            <v>2</v>
          </cell>
          <cell r="L963" t="str">
            <v>2</v>
          </cell>
        </row>
        <row r="964">
          <cell r="A964" t="str">
            <v>93329726TP018E-M3</v>
          </cell>
          <cell r="B964">
            <v>750</v>
          </cell>
          <cell r="C964">
            <v>93329726</v>
          </cell>
          <cell r="D964" t="str">
            <v>PARAFUSO</v>
          </cell>
          <cell r="E964" t="str">
            <v>TP018E-M3</v>
          </cell>
          <cell r="F964">
            <v>4000</v>
          </cell>
          <cell r="G964" t="str">
            <v>CEV</v>
          </cell>
          <cell r="H964" t="str">
            <v>00002001</v>
          </cell>
          <cell r="I964" t="str">
            <v>TRIM 2</v>
          </cell>
          <cell r="J964" t="str">
            <v>M3</v>
          </cell>
          <cell r="K964">
            <v>2</v>
          </cell>
          <cell r="L964" t="str">
            <v>2</v>
          </cell>
        </row>
        <row r="965">
          <cell r="A965" t="str">
            <v>93329726</v>
          </cell>
          <cell r="B965">
            <v>751</v>
          </cell>
          <cell r="C965">
            <v>93329726</v>
          </cell>
          <cell r="D965" t="str">
            <v>PARAFUSO</v>
          </cell>
          <cell r="E965">
            <v>0</v>
          </cell>
          <cell r="F965">
            <v>4000</v>
          </cell>
          <cell r="G965" t="str">
            <v>CEV</v>
          </cell>
          <cell r="H965" t="str">
            <v>00002001</v>
          </cell>
          <cell r="I965" t="str">
            <v>TRIM 3</v>
          </cell>
          <cell r="J965"/>
          <cell r="K965" t="str">
            <v>2</v>
          </cell>
          <cell r="L965" t="str">
            <v>2</v>
          </cell>
        </row>
        <row r="966">
          <cell r="A966" t="str">
            <v>93329726TP053D-M2</v>
          </cell>
          <cell r="B966">
            <v>752</v>
          </cell>
          <cell r="C966">
            <v>93329726</v>
          </cell>
          <cell r="D966" t="str">
            <v>PARAFUSO</v>
          </cell>
          <cell r="E966" t="str">
            <v>TP055D-M2</v>
          </cell>
          <cell r="F966">
            <v>5000</v>
          </cell>
          <cell r="G966" t="str">
            <v>CEV</v>
          </cell>
          <cell r="H966" t="str">
            <v>00002001</v>
          </cell>
          <cell r="I966" t="str">
            <v>TRIM 3</v>
          </cell>
          <cell r="J966" t="str">
            <v>M2</v>
          </cell>
          <cell r="K966">
            <v>2</v>
          </cell>
          <cell r="L966" t="str">
            <v>2</v>
          </cell>
        </row>
        <row r="967">
          <cell r="A967" t="str">
            <v>93334072DO004E-M5</v>
          </cell>
          <cell r="B967">
            <v>1489</v>
          </cell>
          <cell r="C967">
            <v>93334072</v>
          </cell>
          <cell r="D967" t="str">
            <v>PORCA DA MAÇANETA EXT. DA PORTA</v>
          </cell>
          <cell r="E967" t="str">
            <v>DO005E-M5</v>
          </cell>
          <cell r="F967">
            <v>3500</v>
          </cell>
          <cell r="G967" t="str">
            <v>CEV</v>
          </cell>
          <cell r="H967" t="str">
            <v>00002001</v>
          </cell>
          <cell r="I967" t="str">
            <v>DOORS</v>
          </cell>
          <cell r="J967" t="str">
            <v>M5</v>
          </cell>
          <cell r="K967" t="str">
            <v>2</v>
          </cell>
          <cell r="L967" t="str">
            <v>2</v>
          </cell>
        </row>
        <row r="968">
          <cell r="A968" t="str">
            <v>93334072DO005D-M4</v>
          </cell>
          <cell r="B968">
            <v>1490</v>
          </cell>
          <cell r="C968">
            <v>93334072</v>
          </cell>
          <cell r="D968" t="str">
            <v>PORCA DA MAÇANETA EXT. DA PORTA</v>
          </cell>
          <cell r="E968" t="str">
            <v>DO005D-M4</v>
          </cell>
          <cell r="F968">
            <v>3500</v>
          </cell>
          <cell r="G968" t="str">
            <v>CEV</v>
          </cell>
          <cell r="H968" t="str">
            <v>00002001</v>
          </cell>
          <cell r="I968" t="str">
            <v>DOORS</v>
          </cell>
          <cell r="J968" t="str">
            <v>M4</v>
          </cell>
          <cell r="K968" t="str">
            <v>2</v>
          </cell>
          <cell r="L968" t="str">
            <v>2</v>
          </cell>
        </row>
        <row r="969">
          <cell r="A969" t="str">
            <v>93334072</v>
          </cell>
          <cell r="B969">
            <v>1573</v>
          </cell>
          <cell r="C969">
            <v>93334072</v>
          </cell>
          <cell r="D969" t="str">
            <v>PORCA MAÇANETA EXT.</v>
          </cell>
          <cell r="E969">
            <v>0</v>
          </cell>
          <cell r="F969">
            <v>3500</v>
          </cell>
          <cell r="G969" t="str">
            <v>CEV</v>
          </cell>
          <cell r="H969" t="str">
            <v>00002001</v>
          </cell>
          <cell r="I969" t="str">
            <v>DOORS</v>
          </cell>
          <cell r="J969"/>
          <cell r="K969" t="str">
            <v>2</v>
          </cell>
          <cell r="L969" t="str">
            <v>2</v>
          </cell>
        </row>
        <row r="970">
          <cell r="A970" t="str">
            <v>9333532919123E-M3</v>
          </cell>
          <cell r="B970">
            <v>753</v>
          </cell>
          <cell r="C970">
            <v>93335329</v>
          </cell>
          <cell r="D970" t="str">
            <v>PF BATENTE</v>
          </cell>
          <cell r="E970" t="str">
            <v>19123E-M3</v>
          </cell>
          <cell r="F970">
            <v>1500</v>
          </cell>
          <cell r="G970" t="str">
            <v>CEV</v>
          </cell>
          <cell r="H970" t="str">
            <v>00002001</v>
          </cell>
          <cell r="I970" t="str">
            <v>TRIM 2</v>
          </cell>
          <cell r="J970" t="str">
            <v>M3</v>
          </cell>
          <cell r="K970">
            <v>2</v>
          </cell>
          <cell r="L970" t="str">
            <v>2</v>
          </cell>
        </row>
        <row r="971">
          <cell r="A971" t="str">
            <v>93335329TP062E-M3</v>
          </cell>
          <cell r="B971">
            <v>754</v>
          </cell>
          <cell r="C971">
            <v>93335329</v>
          </cell>
          <cell r="D971" t="str">
            <v>PF BATENTE</v>
          </cell>
          <cell r="E971" t="str">
            <v>TP062E-M3</v>
          </cell>
          <cell r="F971">
            <v>1500</v>
          </cell>
          <cell r="G971" t="str">
            <v>CEV</v>
          </cell>
          <cell r="H971" t="str">
            <v>00002001</v>
          </cell>
          <cell r="I971" t="str">
            <v>TRIM 3</v>
          </cell>
          <cell r="J971" t="str">
            <v>M3</v>
          </cell>
          <cell r="K971">
            <v>2</v>
          </cell>
          <cell r="L971" t="str">
            <v>2</v>
          </cell>
        </row>
        <row r="972">
          <cell r="A972" t="str">
            <v>93335329TP040D-M2</v>
          </cell>
          <cell r="B972">
            <v>755</v>
          </cell>
          <cell r="C972">
            <v>93335329</v>
          </cell>
          <cell r="D972" t="str">
            <v>PF BATENTE</v>
          </cell>
          <cell r="E972" t="str">
            <v>TP040D-M2</v>
          </cell>
          <cell r="F972">
            <v>1500</v>
          </cell>
          <cell r="G972" t="str">
            <v>CEV</v>
          </cell>
          <cell r="H972" t="str">
            <v>00002001</v>
          </cell>
          <cell r="I972" t="str">
            <v>TRIM 3</v>
          </cell>
          <cell r="J972" t="str">
            <v>M2</v>
          </cell>
          <cell r="K972">
            <v>2</v>
          </cell>
          <cell r="L972" t="str">
            <v>2</v>
          </cell>
        </row>
        <row r="973">
          <cell r="A973" t="str">
            <v>9333532919143D-M2</v>
          </cell>
          <cell r="B973">
            <v>756</v>
          </cell>
          <cell r="C973">
            <v>93335329</v>
          </cell>
          <cell r="D973" t="str">
            <v>PF BATENTE</v>
          </cell>
          <cell r="E973" t="str">
            <v>19143D-M2</v>
          </cell>
          <cell r="F973">
            <v>1500</v>
          </cell>
          <cell r="G973" t="str">
            <v>CEV</v>
          </cell>
          <cell r="H973" t="str">
            <v>00002001</v>
          </cell>
          <cell r="I973" t="str">
            <v>TRIM 3</v>
          </cell>
          <cell r="J973" t="str">
            <v>M2</v>
          </cell>
          <cell r="K973">
            <v>2</v>
          </cell>
          <cell r="L973" t="str">
            <v>2</v>
          </cell>
        </row>
        <row r="974">
          <cell r="A974" t="str">
            <v>93335329TP061D-M2</v>
          </cell>
          <cell r="B974">
            <v>757</v>
          </cell>
          <cell r="C974">
            <v>93335329</v>
          </cell>
          <cell r="D974" t="str">
            <v>PF BATENTE</v>
          </cell>
          <cell r="E974" t="str">
            <v>TP061D-M2</v>
          </cell>
          <cell r="F974">
            <v>1500</v>
          </cell>
          <cell r="G974" t="str">
            <v>CEV</v>
          </cell>
          <cell r="H974" t="str">
            <v>00002001</v>
          </cell>
          <cell r="I974" t="str">
            <v>TRIM 3</v>
          </cell>
          <cell r="J974" t="str">
            <v>M2</v>
          </cell>
          <cell r="K974">
            <v>2</v>
          </cell>
          <cell r="L974" t="str">
            <v>2</v>
          </cell>
        </row>
        <row r="975">
          <cell r="A975" t="str">
            <v>9333532925525E-M1</v>
          </cell>
          <cell r="B975">
            <v>758</v>
          </cell>
          <cell r="C975">
            <v>93335329</v>
          </cell>
          <cell r="D975" t="str">
            <v>PF BATENTE</v>
          </cell>
          <cell r="E975" t="str">
            <v>25525E-M1</v>
          </cell>
          <cell r="F975">
            <v>1500</v>
          </cell>
          <cell r="G975" t="str">
            <v>CEV</v>
          </cell>
          <cell r="H975" t="str">
            <v>00002001</v>
          </cell>
          <cell r="I975" t="str">
            <v>L. FINAL</v>
          </cell>
          <cell r="J975" t="str">
            <v>M1</v>
          </cell>
          <cell r="K975">
            <v>2</v>
          </cell>
          <cell r="L975" t="str">
            <v>2</v>
          </cell>
        </row>
        <row r="976">
          <cell r="A976" t="str">
            <v>9333532925531D-M1</v>
          </cell>
          <cell r="B976">
            <v>759</v>
          </cell>
          <cell r="C976">
            <v>93335329</v>
          </cell>
          <cell r="D976" t="str">
            <v>PF BATENTE</v>
          </cell>
          <cell r="E976" t="str">
            <v>25531D-M1</v>
          </cell>
          <cell r="F976">
            <v>1500</v>
          </cell>
          <cell r="G976" t="str">
            <v>CEV</v>
          </cell>
          <cell r="H976" t="str">
            <v>00002001</v>
          </cell>
          <cell r="I976" t="str">
            <v>L. FINAL</v>
          </cell>
          <cell r="J976" t="str">
            <v>M1</v>
          </cell>
          <cell r="K976">
            <v>2</v>
          </cell>
          <cell r="L976" t="str">
            <v>2</v>
          </cell>
        </row>
        <row r="977">
          <cell r="A977" t="str">
            <v>93335329TP037E-M3</v>
          </cell>
          <cell r="B977">
            <v>853</v>
          </cell>
          <cell r="C977">
            <v>93335329</v>
          </cell>
          <cell r="D977" t="str">
            <v>PF BATENTE</v>
          </cell>
          <cell r="E977" t="str">
            <v>TP037E-M3</v>
          </cell>
          <cell r="F977">
            <v>1500</v>
          </cell>
          <cell r="G977" t="str">
            <v>CEV</v>
          </cell>
          <cell r="H977" t="str">
            <v>00002001</v>
          </cell>
          <cell r="I977" t="str">
            <v>TRIM 2</v>
          </cell>
          <cell r="J977" t="str">
            <v>M3</v>
          </cell>
          <cell r="K977">
            <v>2</v>
          </cell>
          <cell r="L977" t="str">
            <v>2</v>
          </cell>
        </row>
        <row r="978">
          <cell r="A978" t="str">
            <v>93335831MA002E-M1</v>
          </cell>
          <cell r="B978">
            <v>760</v>
          </cell>
          <cell r="C978">
            <v>93335831</v>
          </cell>
          <cell r="D978" t="str">
            <v>PRES BUNDLE</v>
          </cell>
          <cell r="E978" t="str">
            <v>MA002E-M1</v>
          </cell>
          <cell r="F978">
            <v>200</v>
          </cell>
          <cell r="G978" t="str">
            <v>PEL</v>
          </cell>
          <cell r="H978" t="str">
            <v>00002002</v>
          </cell>
          <cell r="I978" t="str">
            <v>MEC. ALTA</v>
          </cell>
          <cell r="J978" t="str">
            <v>M1</v>
          </cell>
          <cell r="K978">
            <v>2</v>
          </cell>
          <cell r="L978" t="str">
            <v>2</v>
          </cell>
        </row>
        <row r="979">
          <cell r="A979" t="str">
            <v>93336337TP034D-M2</v>
          </cell>
          <cell r="B979">
            <v>761</v>
          </cell>
          <cell r="C979">
            <v>93336337</v>
          </cell>
          <cell r="D979" t="str">
            <v>PARAFUSO</v>
          </cell>
          <cell r="E979" t="str">
            <v>TP034D-M2</v>
          </cell>
          <cell r="F979">
            <v>1200</v>
          </cell>
          <cell r="G979" t="str">
            <v>CEV</v>
          </cell>
          <cell r="H979" t="str">
            <v>00002001</v>
          </cell>
          <cell r="I979" t="str">
            <v>TRIM 2</v>
          </cell>
          <cell r="J979" t="str">
            <v>M2</v>
          </cell>
          <cell r="K979">
            <v>2</v>
          </cell>
          <cell r="L979" t="str">
            <v>2</v>
          </cell>
        </row>
        <row r="980">
          <cell r="A980" t="str">
            <v>93336337TP048D-M2</v>
          </cell>
          <cell r="B980">
            <v>762</v>
          </cell>
          <cell r="C980">
            <v>93336337</v>
          </cell>
          <cell r="D980" t="str">
            <v>PARAFUSO</v>
          </cell>
          <cell r="E980" t="str">
            <v>TP048D-M2</v>
          </cell>
          <cell r="F980">
            <v>1200</v>
          </cell>
          <cell r="G980" t="str">
            <v>CEV</v>
          </cell>
          <cell r="H980" t="str">
            <v>00002001</v>
          </cell>
          <cell r="I980" t="str">
            <v>TRIM 3</v>
          </cell>
          <cell r="J980" t="str">
            <v>M2</v>
          </cell>
          <cell r="K980">
            <v>2</v>
          </cell>
          <cell r="L980" t="str">
            <v>2</v>
          </cell>
        </row>
        <row r="981">
          <cell r="A981" t="str">
            <v>93336337MA026E-M2</v>
          </cell>
          <cell r="B981">
            <v>763</v>
          </cell>
          <cell r="C981">
            <v>93336337</v>
          </cell>
          <cell r="D981" t="str">
            <v>PARAFUSO</v>
          </cell>
          <cell r="E981" t="str">
            <v>MA026E-M2</v>
          </cell>
          <cell r="F981">
            <v>1200</v>
          </cell>
          <cell r="G981" t="str">
            <v>CEV</v>
          </cell>
          <cell r="H981" t="str">
            <v>00002001</v>
          </cell>
          <cell r="I981" t="str">
            <v>MEC. ALTA</v>
          </cell>
          <cell r="J981" t="str">
            <v>M2</v>
          </cell>
          <cell r="K981">
            <v>2</v>
          </cell>
          <cell r="L981" t="str">
            <v>2</v>
          </cell>
        </row>
        <row r="982">
          <cell r="A982" t="str">
            <v>93336754TP035E-M3</v>
          </cell>
          <cell r="B982">
            <v>764</v>
          </cell>
          <cell r="C982">
            <v>93336754</v>
          </cell>
          <cell r="D982" t="str">
            <v>RÉGUA</v>
          </cell>
          <cell r="E982" t="str">
            <v>TP035E-M3</v>
          </cell>
          <cell r="F982">
            <v>100</v>
          </cell>
          <cell r="G982" t="str">
            <v>CEV</v>
          </cell>
          <cell r="H982" t="str">
            <v>00002001</v>
          </cell>
          <cell r="I982" t="str">
            <v>TRIM 2</v>
          </cell>
          <cell r="J982" t="str">
            <v>M3</v>
          </cell>
          <cell r="K982" t="str">
            <v>3</v>
          </cell>
          <cell r="L982" t="str">
            <v>2</v>
          </cell>
        </row>
        <row r="983">
          <cell r="A983" t="str">
            <v>9333721415204D-PIT</v>
          </cell>
          <cell r="B983">
            <v>765</v>
          </cell>
          <cell r="C983">
            <v>93337214</v>
          </cell>
          <cell r="D983" t="str">
            <v>ANTI RUIDO CELTA 5P</v>
          </cell>
          <cell r="E983" t="str">
            <v>15204D-PIT</v>
          </cell>
          <cell r="F983">
            <v>16</v>
          </cell>
          <cell r="G983" t="str">
            <v>AMR</v>
          </cell>
          <cell r="H983" t="str">
            <v>00DOLLIE</v>
          </cell>
          <cell r="I983" t="str">
            <v>PINTURA</v>
          </cell>
          <cell r="J983" t="str">
            <v>PIT</v>
          </cell>
          <cell r="K983">
            <v>15</v>
          </cell>
          <cell r="L983" t="str">
            <v>2</v>
          </cell>
        </row>
        <row r="984">
          <cell r="A984" t="str">
            <v>93339100MB018D-M1</v>
          </cell>
          <cell r="B984">
            <v>766</v>
          </cell>
          <cell r="C984">
            <v>93339100</v>
          </cell>
          <cell r="D984" t="str">
            <v>PORCA RODA RESERVA</v>
          </cell>
          <cell r="E984" t="str">
            <v>MB018D-M1</v>
          </cell>
          <cell r="F984">
            <v>300</v>
          </cell>
          <cell r="G984" t="str">
            <v>PEL</v>
          </cell>
          <cell r="H984" t="str">
            <v>00002004</v>
          </cell>
          <cell r="I984" t="str">
            <v>MEC. BAIXA</v>
          </cell>
          <cell r="J984" t="str">
            <v>M1</v>
          </cell>
          <cell r="K984" t="str">
            <v>2</v>
          </cell>
          <cell r="L984" t="str">
            <v>2</v>
          </cell>
        </row>
        <row r="985">
          <cell r="A985" t="str">
            <v>9333962419143E-M3</v>
          </cell>
          <cell r="B985">
            <v>767</v>
          </cell>
          <cell r="C985">
            <v>93339624</v>
          </cell>
          <cell r="D985" t="str">
            <v>PRESILHA CABO FLEXIVEL</v>
          </cell>
          <cell r="E985" t="str">
            <v>19143E-M3</v>
          </cell>
          <cell r="F985">
            <v>1500</v>
          </cell>
          <cell r="G985" t="str">
            <v>GES</v>
          </cell>
          <cell r="H985" t="str">
            <v>00002001</v>
          </cell>
          <cell r="I985" t="str">
            <v>TRIM 3</v>
          </cell>
          <cell r="J985" t="str">
            <v>M3</v>
          </cell>
          <cell r="K985">
            <v>2</v>
          </cell>
          <cell r="L985" t="str">
            <v>2</v>
          </cell>
        </row>
        <row r="986">
          <cell r="A986" t="str">
            <v>9333962419143D-M2</v>
          </cell>
          <cell r="B986">
            <v>768</v>
          </cell>
          <cell r="C986">
            <v>93339624</v>
          </cell>
          <cell r="D986" t="str">
            <v>PRESILHA CABO FLEXIVEL</v>
          </cell>
          <cell r="E986" t="str">
            <v>19143D-M2</v>
          </cell>
          <cell r="F986">
            <v>1500</v>
          </cell>
          <cell r="G986" t="str">
            <v>GES</v>
          </cell>
          <cell r="H986" t="str">
            <v>00002001</v>
          </cell>
          <cell r="I986" t="str">
            <v>TRIM 3</v>
          </cell>
          <cell r="J986" t="str">
            <v>M2</v>
          </cell>
          <cell r="K986">
            <v>2</v>
          </cell>
          <cell r="L986" t="str">
            <v>2</v>
          </cell>
        </row>
        <row r="987">
          <cell r="A987" t="str">
            <v>93339624MINOMI-M1</v>
          </cell>
          <cell r="B987">
            <v>769</v>
          </cell>
          <cell r="C987">
            <v>93339624</v>
          </cell>
          <cell r="D987" t="str">
            <v>PRESILHA CABO FLEXIVEL</v>
          </cell>
          <cell r="E987" t="str">
            <v>MINOMI-M1</v>
          </cell>
          <cell r="F987">
            <v>1500</v>
          </cell>
          <cell r="G987" t="str">
            <v>GES</v>
          </cell>
          <cell r="H987" t="str">
            <v>00002001</v>
          </cell>
          <cell r="I987" t="str">
            <v>MINOMI</v>
          </cell>
          <cell r="J987" t="str">
            <v>M1</v>
          </cell>
          <cell r="K987" t="str">
            <v>2</v>
          </cell>
          <cell r="L987" t="str">
            <v>2</v>
          </cell>
        </row>
        <row r="988">
          <cell r="A988" t="str">
            <v>93340112TP039D-M2</v>
          </cell>
          <cell r="B988">
            <v>770</v>
          </cell>
          <cell r="C988">
            <v>93340112</v>
          </cell>
          <cell r="D988" t="str">
            <v>ACAB EXT CONS</v>
          </cell>
          <cell r="E988" t="str">
            <v>TP039D-M2</v>
          </cell>
          <cell r="F988">
            <v>2000</v>
          </cell>
          <cell r="G988" t="str">
            <v>CEV</v>
          </cell>
          <cell r="H988" t="str">
            <v>00002001</v>
          </cell>
          <cell r="I988" t="str">
            <v>TRIM 2</v>
          </cell>
          <cell r="J988" t="str">
            <v>M2</v>
          </cell>
          <cell r="K988">
            <v>2</v>
          </cell>
          <cell r="L988" t="str">
            <v>2</v>
          </cell>
        </row>
        <row r="989">
          <cell r="A989" t="str">
            <v>9334260519120E-M3</v>
          </cell>
          <cell r="B989">
            <v>773</v>
          </cell>
          <cell r="C989">
            <v>93342605</v>
          </cell>
          <cell r="D989" t="str">
            <v>COXIM MALA PR</v>
          </cell>
          <cell r="E989" t="str">
            <v>19120E-M3</v>
          </cell>
          <cell r="F989">
            <v>200</v>
          </cell>
          <cell r="G989" t="str">
            <v>CEV</v>
          </cell>
          <cell r="H989" t="str">
            <v>00002002</v>
          </cell>
          <cell r="I989" t="str">
            <v>TRIM 2</v>
          </cell>
          <cell r="J989" t="str">
            <v>M3</v>
          </cell>
          <cell r="K989">
            <v>2</v>
          </cell>
          <cell r="L989" t="str">
            <v>2</v>
          </cell>
        </row>
        <row r="990">
          <cell r="A990" t="str">
            <v>9334260519121D-M3</v>
          </cell>
          <cell r="B990">
            <v>774</v>
          </cell>
          <cell r="C990">
            <v>93342605</v>
          </cell>
          <cell r="D990" t="str">
            <v>COXIM MALA PR</v>
          </cell>
          <cell r="E990" t="str">
            <v>19121D-M3</v>
          </cell>
          <cell r="F990">
            <v>200</v>
          </cell>
          <cell r="G990" t="str">
            <v>CEV</v>
          </cell>
          <cell r="H990" t="str">
            <v>00002002</v>
          </cell>
          <cell r="I990" t="str">
            <v>TRIM 2</v>
          </cell>
          <cell r="J990" t="str">
            <v>M3</v>
          </cell>
          <cell r="K990">
            <v>2</v>
          </cell>
          <cell r="L990" t="str">
            <v>2</v>
          </cell>
        </row>
        <row r="991">
          <cell r="A991" t="str">
            <v>52016723BUMP4D-M1</v>
          </cell>
          <cell r="B991">
            <v>775</v>
          </cell>
          <cell r="C991" t="str">
            <v>52016723</v>
          </cell>
          <cell r="D991" t="str">
            <v>BOW TIE CELTA</v>
          </cell>
          <cell r="E991" t="str">
            <v>BUMP4D-M1</v>
          </cell>
          <cell r="F991">
            <v>40</v>
          </cell>
          <cell r="G991" t="str">
            <v>CEV</v>
          </cell>
          <cell r="H991" t="str">
            <v>0CXPAPEL</v>
          </cell>
          <cell r="I991" t="str">
            <v>BUMPER</v>
          </cell>
          <cell r="J991" t="str">
            <v>M1</v>
          </cell>
          <cell r="K991">
            <v>3</v>
          </cell>
          <cell r="L991" t="str">
            <v>2</v>
          </cell>
        </row>
        <row r="992">
          <cell r="A992" t="str">
            <v>93344384DO020D-M4</v>
          </cell>
          <cell r="B992">
            <v>1456</v>
          </cell>
          <cell r="C992">
            <v>93344384</v>
          </cell>
          <cell r="D992" t="str">
            <v>TAMPA DA MAÇANETA INTERNA</v>
          </cell>
          <cell r="E992" t="str">
            <v>DO020D-M4</v>
          </cell>
          <cell r="F992">
            <v>5000</v>
          </cell>
          <cell r="G992" t="str">
            <v>CEV</v>
          </cell>
          <cell r="H992" t="str">
            <v>00002002</v>
          </cell>
          <cell r="I992" t="str">
            <v>DOORS</v>
          </cell>
          <cell r="J992" t="str">
            <v>M4</v>
          </cell>
          <cell r="K992" t="str">
            <v>2</v>
          </cell>
          <cell r="L992" t="str">
            <v>2</v>
          </cell>
        </row>
        <row r="993">
          <cell r="A993" t="str">
            <v>93344384DO019E-M5</v>
          </cell>
          <cell r="B993">
            <v>1457</v>
          </cell>
          <cell r="C993" t="str">
            <v>93344384</v>
          </cell>
          <cell r="D993" t="str">
            <v>TAMPA DA MAÇANETA INTERNA</v>
          </cell>
          <cell r="E993" t="str">
            <v>DO019E-M5</v>
          </cell>
          <cell r="F993">
            <v>5000</v>
          </cell>
          <cell r="G993" t="str">
            <v>CEV</v>
          </cell>
          <cell r="H993" t="str">
            <v>00002002</v>
          </cell>
          <cell r="I993" t="str">
            <v>DOORS</v>
          </cell>
          <cell r="J993" t="str">
            <v>M5</v>
          </cell>
          <cell r="K993" t="str">
            <v>2</v>
          </cell>
          <cell r="L993" t="str">
            <v>2</v>
          </cell>
        </row>
        <row r="994">
          <cell r="A994"/>
          <cell r="B994">
            <v>777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/>
          <cell r="K994">
            <v>0</v>
          </cell>
          <cell r="L994" t="e">
            <v>#DIV/0!</v>
          </cell>
        </row>
        <row r="995">
          <cell r="A995" t="str">
            <v>93344922TP039D-M2</v>
          </cell>
          <cell r="B995">
            <v>268</v>
          </cell>
          <cell r="C995">
            <v>93344922</v>
          </cell>
          <cell r="D995" t="str">
            <v>COVER - F</v>
          </cell>
          <cell r="E995" t="str">
            <v>TP039D-M2</v>
          </cell>
          <cell r="F995">
            <v>200</v>
          </cell>
          <cell r="G995" t="str">
            <v>PEL</v>
          </cell>
          <cell r="H995" t="str">
            <v>00002002</v>
          </cell>
          <cell r="I995" t="str">
            <v>TRIM 2</v>
          </cell>
          <cell r="J995" t="str">
            <v>M2</v>
          </cell>
          <cell r="K995" t="str">
            <v>2</v>
          </cell>
          <cell r="L995" t="str">
            <v>2</v>
          </cell>
        </row>
        <row r="996">
          <cell r="A996" t="str">
            <v>9334492219139D-M2</v>
          </cell>
          <cell r="B996">
            <v>778</v>
          </cell>
          <cell r="C996">
            <v>93344922</v>
          </cell>
          <cell r="D996" t="str">
            <v xml:space="preserve"> ACAB CONS PR</v>
          </cell>
          <cell r="E996" t="str">
            <v>19139D-M2</v>
          </cell>
          <cell r="F996">
            <v>200</v>
          </cell>
          <cell r="G996" t="str">
            <v>PEL</v>
          </cell>
          <cell r="H996" t="str">
            <v>00002002</v>
          </cell>
          <cell r="I996" t="str">
            <v>TRIM 3</v>
          </cell>
          <cell r="J996" t="str">
            <v>M2</v>
          </cell>
          <cell r="K996">
            <v>2</v>
          </cell>
          <cell r="L996" t="str">
            <v>2</v>
          </cell>
        </row>
        <row r="997">
          <cell r="A997" t="str">
            <v>93346429TP022E-M3</v>
          </cell>
          <cell r="B997">
            <v>779</v>
          </cell>
          <cell r="C997">
            <v>93346429</v>
          </cell>
          <cell r="D997" t="str">
            <v>GUIA CINTO 5P LE</v>
          </cell>
          <cell r="E997" t="str">
            <v>TP022E-M3</v>
          </cell>
          <cell r="F997">
            <v>250</v>
          </cell>
          <cell r="G997" t="str">
            <v>PEL</v>
          </cell>
          <cell r="H997" t="str">
            <v>00002002</v>
          </cell>
          <cell r="I997" t="str">
            <v>TRIM 2</v>
          </cell>
          <cell r="J997" t="str">
            <v>M3</v>
          </cell>
          <cell r="K997">
            <v>2</v>
          </cell>
          <cell r="L997" t="str">
            <v>2</v>
          </cell>
        </row>
        <row r="998">
          <cell r="A998" t="str">
            <v>93346429SPS-GA-M3</v>
          </cell>
          <cell r="B998">
            <v>780</v>
          </cell>
          <cell r="C998">
            <v>93346429</v>
          </cell>
          <cell r="D998" t="str">
            <v>GUIA CINTO 5P LE</v>
          </cell>
          <cell r="E998" t="str">
            <v>SPS-GA-M3</v>
          </cell>
          <cell r="F998">
            <v>250</v>
          </cell>
          <cell r="G998" t="str">
            <v>PEL</v>
          </cell>
          <cell r="H998" t="str">
            <v>00002002</v>
          </cell>
          <cell r="I998" t="str">
            <v>SPS</v>
          </cell>
          <cell r="J998" t="str">
            <v>M3</v>
          </cell>
          <cell r="K998">
            <v>2</v>
          </cell>
          <cell r="L998" t="str">
            <v>2</v>
          </cell>
        </row>
        <row r="999">
          <cell r="A999" t="str">
            <v>93346430TP022D-M3</v>
          </cell>
          <cell r="B999">
            <v>781</v>
          </cell>
          <cell r="C999">
            <v>93346430</v>
          </cell>
          <cell r="D999" t="str">
            <v>GUIA-CINTO 5P LD</v>
          </cell>
          <cell r="E999" t="str">
            <v>TP022D-M3</v>
          </cell>
          <cell r="F999">
            <v>250</v>
          </cell>
          <cell r="G999" t="str">
            <v>PEL</v>
          </cell>
          <cell r="H999" t="str">
            <v>00002002</v>
          </cell>
          <cell r="I999" t="str">
            <v>TRIM 2</v>
          </cell>
          <cell r="J999" t="str">
            <v>M3</v>
          </cell>
          <cell r="K999">
            <v>2</v>
          </cell>
          <cell r="L999" t="str">
            <v>2</v>
          </cell>
        </row>
        <row r="1000">
          <cell r="A1000"/>
          <cell r="B1000">
            <v>783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/>
          <cell r="K1000">
            <v>0</v>
          </cell>
          <cell r="L1000" t="e">
            <v>#DIV/0!</v>
          </cell>
        </row>
        <row r="1001">
          <cell r="A1001" t="str">
            <v>93349272SPS-GA-M3</v>
          </cell>
          <cell r="B1001">
            <v>784</v>
          </cell>
          <cell r="C1001">
            <v>93349272</v>
          </cell>
          <cell r="D1001" t="str">
            <v>ETQ GAS/ALCOOL</v>
          </cell>
          <cell r="E1001" t="str">
            <v>SPS-GA-M3</v>
          </cell>
          <cell r="F1001">
            <v>1000</v>
          </cell>
          <cell r="G1001" t="str">
            <v>CEV</v>
          </cell>
          <cell r="H1001" t="str">
            <v>00002001</v>
          </cell>
          <cell r="I1001" t="str">
            <v>SPS</v>
          </cell>
          <cell r="J1001" t="str">
            <v>M3</v>
          </cell>
          <cell r="K1001" t="str">
            <v>1</v>
          </cell>
          <cell r="L1001" t="str">
            <v>2</v>
          </cell>
        </row>
        <row r="1002">
          <cell r="A1002" t="str">
            <v>93349448MA004E-M1</v>
          </cell>
          <cell r="B1002">
            <v>785</v>
          </cell>
          <cell r="C1002">
            <v>93349448</v>
          </cell>
          <cell r="D1002" t="str">
            <v>BRAÇ TUB DHI</v>
          </cell>
          <cell r="E1002" t="str">
            <v>MA004E-M1</v>
          </cell>
          <cell r="F1002">
            <v>200</v>
          </cell>
          <cell r="G1002" t="str">
            <v>CEV</v>
          </cell>
          <cell r="H1002" t="str">
            <v>00002002</v>
          </cell>
          <cell r="I1002" t="str">
            <v>MEC. ALTA</v>
          </cell>
          <cell r="J1002" t="str">
            <v>M1</v>
          </cell>
          <cell r="K1002">
            <v>2</v>
          </cell>
          <cell r="L1002" t="str">
            <v>2</v>
          </cell>
        </row>
        <row r="1003">
          <cell r="A1003" t="str">
            <v>93349448MAP03D-M2</v>
          </cell>
          <cell r="B1003">
            <v>1164</v>
          </cell>
          <cell r="C1003">
            <v>93349448</v>
          </cell>
          <cell r="D1003" t="str">
            <v>BRAÇ TUB DHI</v>
          </cell>
          <cell r="E1003" t="str">
            <v>MAP03D-M2</v>
          </cell>
          <cell r="F1003">
            <v>200</v>
          </cell>
          <cell r="G1003" t="str">
            <v>CEV</v>
          </cell>
          <cell r="H1003" t="str">
            <v>00002002</v>
          </cell>
          <cell r="I1003" t="str">
            <v>MEC. ALTA</v>
          </cell>
          <cell r="J1003" t="str">
            <v>M2</v>
          </cell>
          <cell r="K1003">
            <v>2</v>
          </cell>
          <cell r="L1003" t="str">
            <v>2</v>
          </cell>
        </row>
        <row r="1004">
          <cell r="A1004" t="str">
            <v>9334992619116D-M3</v>
          </cell>
          <cell r="B1004">
            <v>787</v>
          </cell>
          <cell r="C1004">
            <v>93349926</v>
          </cell>
          <cell r="D1004" t="str">
            <v>BRAKE LIGHT PRISMA</v>
          </cell>
          <cell r="E1004" t="str">
            <v>19116D-M3</v>
          </cell>
          <cell r="F1004">
            <v>20</v>
          </cell>
          <cell r="G1004" t="str">
            <v>CEV</v>
          </cell>
          <cell r="H1004" t="str">
            <v>00002004</v>
          </cell>
          <cell r="I1004" t="str">
            <v>TRIM 2</v>
          </cell>
          <cell r="J1004" t="str">
            <v>M3</v>
          </cell>
          <cell r="K1004">
            <v>3</v>
          </cell>
          <cell r="L1004" t="str">
            <v>2</v>
          </cell>
        </row>
        <row r="1005">
          <cell r="A1005" t="str">
            <v>9335046819154D-M2</v>
          </cell>
          <cell r="B1005">
            <v>788</v>
          </cell>
          <cell r="C1005">
            <v>93350468</v>
          </cell>
          <cell r="D1005" t="str">
            <v>COXIM LIMPADOR</v>
          </cell>
          <cell r="E1005" t="str">
            <v>19154D-M2</v>
          </cell>
          <cell r="F1005">
            <v>1300</v>
          </cell>
          <cell r="G1005" t="str">
            <v>CEV</v>
          </cell>
          <cell r="H1005" t="str">
            <v>00002001</v>
          </cell>
          <cell r="I1005" t="str">
            <v>TRIM 3</v>
          </cell>
          <cell r="J1005" t="str">
            <v>M2</v>
          </cell>
          <cell r="K1005">
            <v>2</v>
          </cell>
          <cell r="L1005" t="str">
            <v>2</v>
          </cell>
        </row>
        <row r="1006">
          <cell r="A1006" t="str">
            <v>93350468MA018E-M1</v>
          </cell>
          <cell r="B1006">
            <v>789</v>
          </cell>
          <cell r="C1006">
            <v>93350468</v>
          </cell>
          <cell r="D1006" t="str">
            <v>COXIM LIMPADOR</v>
          </cell>
          <cell r="E1006" t="str">
            <v>MA019E-M1</v>
          </cell>
          <cell r="F1006">
            <v>1300</v>
          </cell>
          <cell r="G1006" t="str">
            <v>CEV</v>
          </cell>
          <cell r="H1006" t="str">
            <v>00002001</v>
          </cell>
          <cell r="I1006" t="str">
            <v>MEC. ALTA</v>
          </cell>
          <cell r="J1006" t="str">
            <v>M1</v>
          </cell>
          <cell r="K1006">
            <v>2</v>
          </cell>
          <cell r="L1006" t="str">
            <v>2</v>
          </cell>
        </row>
        <row r="1007">
          <cell r="A1007" t="str">
            <v>93350468LF003D-M1</v>
          </cell>
          <cell r="B1007">
            <v>790</v>
          </cell>
          <cell r="C1007">
            <v>93350468</v>
          </cell>
          <cell r="D1007" t="str">
            <v>COXIM LIMPADOR</v>
          </cell>
          <cell r="E1007" t="str">
            <v>LF003D-M1</v>
          </cell>
          <cell r="F1007">
            <v>1300</v>
          </cell>
          <cell r="G1007" t="str">
            <v>CEV</v>
          </cell>
          <cell r="H1007" t="str">
            <v>00002001</v>
          </cell>
          <cell r="I1007" t="str">
            <v>L. FINAL</v>
          </cell>
          <cell r="J1007" t="str">
            <v>M1</v>
          </cell>
          <cell r="K1007">
            <v>2</v>
          </cell>
          <cell r="L1007" t="str">
            <v>2</v>
          </cell>
        </row>
        <row r="1008">
          <cell r="A1008" t="str">
            <v>9335046825525E-M1</v>
          </cell>
          <cell r="B1008">
            <v>791</v>
          </cell>
          <cell r="C1008">
            <v>93350468</v>
          </cell>
          <cell r="D1008" t="str">
            <v>COXIM LIMPADOR</v>
          </cell>
          <cell r="E1008" t="str">
            <v>25525E-M1</v>
          </cell>
          <cell r="F1008">
            <v>1300</v>
          </cell>
          <cell r="G1008" t="str">
            <v>CEV</v>
          </cell>
          <cell r="H1008" t="str">
            <v>00002001</v>
          </cell>
          <cell r="I1008" t="str">
            <v>L. FINAL</v>
          </cell>
          <cell r="J1008" t="str">
            <v>M1</v>
          </cell>
          <cell r="K1008">
            <v>2</v>
          </cell>
          <cell r="L1008" t="str">
            <v>2</v>
          </cell>
        </row>
        <row r="1009">
          <cell r="A1009" t="str">
            <v>93350468TP004E-M3</v>
          </cell>
          <cell r="B1009">
            <v>1173</v>
          </cell>
          <cell r="C1009">
            <v>93350468</v>
          </cell>
          <cell r="D1009" t="str">
            <v>COXIM LIMPADOR</v>
          </cell>
          <cell r="E1009" t="str">
            <v>TP004E-M3</v>
          </cell>
          <cell r="F1009">
            <v>1300</v>
          </cell>
          <cell r="G1009" t="str">
            <v>CEV</v>
          </cell>
          <cell r="H1009" t="str">
            <v>00002001</v>
          </cell>
          <cell r="I1009" t="str">
            <v>TRIM 1</v>
          </cell>
          <cell r="J1009" t="str">
            <v>M3</v>
          </cell>
          <cell r="K1009">
            <v>2</v>
          </cell>
          <cell r="L1009" t="str">
            <v>2</v>
          </cell>
        </row>
        <row r="1010">
          <cell r="A1010" t="str">
            <v>93351512MINOMI-M3</v>
          </cell>
          <cell r="B1010">
            <v>792</v>
          </cell>
          <cell r="C1010">
            <v>93351512</v>
          </cell>
          <cell r="D1010" t="str">
            <v>COX ANT RUID</v>
          </cell>
          <cell r="E1010" t="str">
            <v>MINOMI-M3</v>
          </cell>
          <cell r="F1010">
            <v>200</v>
          </cell>
          <cell r="G1010" t="str">
            <v>CEV</v>
          </cell>
          <cell r="H1010" t="str">
            <v>00002002</v>
          </cell>
          <cell r="I1010" t="str">
            <v>MINOMI</v>
          </cell>
          <cell r="J1010" t="str">
            <v>M3</v>
          </cell>
          <cell r="K1010">
            <v>3</v>
          </cell>
          <cell r="L1010" t="str">
            <v>2</v>
          </cell>
        </row>
        <row r="1011">
          <cell r="A1011" t="str">
            <v>93353231DOCPNL-M4</v>
          </cell>
          <cell r="B1011">
            <v>1449</v>
          </cell>
          <cell r="C1011">
            <v>93353231</v>
          </cell>
          <cell r="D1011" t="str">
            <v>PINHEIRINHO 13X19 C/ARRUELA</v>
          </cell>
          <cell r="E1011" t="str">
            <v>DOCPNL-M4</v>
          </cell>
          <cell r="F1011">
            <v>1000</v>
          </cell>
          <cell r="G1011" t="str">
            <v>CEV</v>
          </cell>
          <cell r="H1011" t="str">
            <v>00002001</v>
          </cell>
          <cell r="I1011" t="str">
            <v>DOORS</v>
          </cell>
          <cell r="J1011" t="str">
            <v>M4</v>
          </cell>
          <cell r="K1011" t="str">
            <v>2</v>
          </cell>
          <cell r="L1011" t="str">
            <v>2</v>
          </cell>
        </row>
        <row r="1012">
          <cell r="A1012" t="str">
            <v>93353231</v>
          </cell>
          <cell r="B1012">
            <v>1598</v>
          </cell>
          <cell r="C1012">
            <v>93353231</v>
          </cell>
          <cell r="D1012" t="str">
            <v>PINHEIRINHO 13X19 C/ARRUELA</v>
          </cell>
          <cell r="E1012">
            <v>0</v>
          </cell>
          <cell r="F1012">
            <v>7000</v>
          </cell>
          <cell r="G1012" t="str">
            <v>CEV</v>
          </cell>
          <cell r="H1012" t="str">
            <v>0CXPAPEL</v>
          </cell>
          <cell r="I1012" t="str">
            <v>DOORS</v>
          </cell>
          <cell r="J1012"/>
          <cell r="K1012" t="str">
            <v>2</v>
          </cell>
          <cell r="L1012" t="str">
            <v>2</v>
          </cell>
        </row>
        <row r="1013">
          <cell r="A1013" t="str">
            <v>93353566TP042D-M2</v>
          </cell>
          <cell r="B1013">
            <v>793</v>
          </cell>
          <cell r="C1013" t="str">
            <v>93353566</v>
          </cell>
          <cell r="D1013" t="str">
            <v>SPACER</v>
          </cell>
          <cell r="E1013" t="str">
            <v>TP042D-M2</v>
          </cell>
          <cell r="F1013">
            <v>10000</v>
          </cell>
          <cell r="G1013" t="str">
            <v>CEV</v>
          </cell>
          <cell r="H1013" t="str">
            <v>0CXPAPEL</v>
          </cell>
          <cell r="I1013" t="str">
            <v>TRIM 3</v>
          </cell>
          <cell r="J1013" t="str">
            <v>M2</v>
          </cell>
          <cell r="K1013">
            <v>2</v>
          </cell>
          <cell r="L1013" t="str">
            <v>2</v>
          </cell>
        </row>
        <row r="1014">
          <cell r="A1014" t="str">
            <v>93354129MA001E-M1</v>
          </cell>
          <cell r="B1014">
            <v>795</v>
          </cell>
          <cell r="C1014">
            <v>93354129</v>
          </cell>
          <cell r="D1014" t="str">
            <v>PRES FR CX RD</v>
          </cell>
          <cell r="E1014" t="str">
            <v>MA001E-M1</v>
          </cell>
          <cell r="F1014">
            <v>1080</v>
          </cell>
          <cell r="G1014" t="str">
            <v>CEV</v>
          </cell>
          <cell r="H1014" t="str">
            <v>00002001</v>
          </cell>
          <cell r="I1014" t="str">
            <v>MEC. ALTA</v>
          </cell>
          <cell r="J1014" t="str">
            <v>M1</v>
          </cell>
          <cell r="K1014">
            <v>2</v>
          </cell>
          <cell r="L1014" t="str">
            <v>2</v>
          </cell>
        </row>
        <row r="1015">
          <cell r="A1015" t="str">
            <v>93354129MA004E-M1</v>
          </cell>
          <cell r="B1015">
            <v>796</v>
          </cell>
          <cell r="C1015">
            <v>93354129</v>
          </cell>
          <cell r="D1015" t="str">
            <v>PRES FR CX RD</v>
          </cell>
          <cell r="E1015" t="str">
            <v>MA004E-M1</v>
          </cell>
          <cell r="F1015">
            <v>1080</v>
          </cell>
          <cell r="G1015" t="str">
            <v>CEV</v>
          </cell>
          <cell r="H1015" t="str">
            <v>00002001</v>
          </cell>
          <cell r="I1015" t="str">
            <v>MEC. ALTA</v>
          </cell>
          <cell r="J1015" t="str">
            <v>M1</v>
          </cell>
          <cell r="K1015">
            <v>2</v>
          </cell>
          <cell r="L1015" t="str">
            <v>2</v>
          </cell>
        </row>
        <row r="1016">
          <cell r="A1016" t="str">
            <v>93354954TP024E-M3</v>
          </cell>
          <cell r="B1016">
            <v>797</v>
          </cell>
          <cell r="C1016">
            <v>93354954</v>
          </cell>
          <cell r="D1016" t="str">
            <v>ETQ. AR COND.</v>
          </cell>
          <cell r="E1016" t="str">
            <v>TP024E-M3</v>
          </cell>
          <cell r="F1016">
            <v>1000</v>
          </cell>
          <cell r="G1016" t="str">
            <v>CEV</v>
          </cell>
          <cell r="H1016" t="str">
            <v>00002001</v>
          </cell>
          <cell r="I1016" t="str">
            <v>TRIM 2</v>
          </cell>
          <cell r="J1016" t="str">
            <v>M3</v>
          </cell>
          <cell r="K1016">
            <v>2</v>
          </cell>
          <cell r="L1016" t="str">
            <v>2</v>
          </cell>
        </row>
        <row r="1017">
          <cell r="A1017" t="str">
            <v>9335495419136D-M2</v>
          </cell>
          <cell r="B1017">
            <v>798</v>
          </cell>
          <cell r="C1017">
            <v>93354954</v>
          </cell>
          <cell r="D1017" t="str">
            <v>ETQ. AR COND.</v>
          </cell>
          <cell r="E1017" t="str">
            <v>19136D-M2</v>
          </cell>
          <cell r="F1017">
            <v>1000</v>
          </cell>
          <cell r="G1017" t="str">
            <v>CEV</v>
          </cell>
          <cell r="H1017" t="str">
            <v>00002001</v>
          </cell>
          <cell r="I1017" t="str">
            <v>TRIM 2</v>
          </cell>
          <cell r="J1017" t="str">
            <v>M2</v>
          </cell>
          <cell r="K1017">
            <v>2</v>
          </cell>
          <cell r="L1017" t="str">
            <v>2</v>
          </cell>
        </row>
        <row r="1018">
          <cell r="A1018" t="str">
            <v>9335536919114D-M3</v>
          </cell>
          <cell r="B1018">
            <v>799</v>
          </cell>
          <cell r="C1018">
            <v>93355369</v>
          </cell>
          <cell r="D1018" t="str">
            <v>FECHAD TPA TRAS PRISMA</v>
          </cell>
          <cell r="E1018" t="str">
            <v>19114D-M3</v>
          </cell>
          <cell r="F1018">
            <v>16</v>
          </cell>
          <cell r="G1018" t="str">
            <v>CEV</v>
          </cell>
          <cell r="H1018" t="str">
            <v>00002002</v>
          </cell>
          <cell r="I1018" t="str">
            <v>TRIM 1</v>
          </cell>
          <cell r="J1018" t="str">
            <v>M3</v>
          </cell>
          <cell r="K1018">
            <v>8</v>
          </cell>
          <cell r="L1018" t="str">
            <v>2</v>
          </cell>
        </row>
        <row r="1019">
          <cell r="A1019" t="str">
            <v>52071156SPS-GA-M1</v>
          </cell>
          <cell r="B1019">
            <v>1100</v>
          </cell>
          <cell r="C1019" t="str">
            <v>52071156</v>
          </cell>
          <cell r="D1019" t="str">
            <v>CABO FLEXIVEL TRAS CELTA</v>
          </cell>
          <cell r="E1019" t="str">
            <v>SPS-GA-M1</v>
          </cell>
          <cell r="F1019">
            <v>100</v>
          </cell>
          <cell r="G1019" t="str">
            <v>CEV</v>
          </cell>
          <cell r="H1019" t="str">
            <v>00002002</v>
          </cell>
          <cell r="I1019" t="str">
            <v>SEQ-ABS</v>
          </cell>
          <cell r="J1019" t="str">
            <v>M1</v>
          </cell>
          <cell r="K1019" t="str">
            <v>2</v>
          </cell>
          <cell r="L1019" t="str">
            <v>2</v>
          </cell>
        </row>
        <row r="1020">
          <cell r="A1020" t="str">
            <v>93356380TP013D-M3</v>
          </cell>
          <cell r="B1020">
            <v>800</v>
          </cell>
          <cell r="C1020">
            <v>93356380</v>
          </cell>
          <cell r="D1020" t="str">
            <v>LENTE RETANGULAR</v>
          </cell>
          <cell r="E1020" t="str">
            <v>TP013D-M3</v>
          </cell>
          <cell r="F1020">
            <v>2000</v>
          </cell>
          <cell r="G1020" t="str">
            <v>CEV</v>
          </cell>
          <cell r="H1020" t="str">
            <v>00002001</v>
          </cell>
          <cell r="I1020" t="str">
            <v>TRIM 1</v>
          </cell>
          <cell r="J1020" t="str">
            <v>M3</v>
          </cell>
          <cell r="K1020">
            <v>2</v>
          </cell>
          <cell r="L1020" t="str">
            <v>2</v>
          </cell>
        </row>
        <row r="1021">
          <cell r="A1021" t="str">
            <v>9335638019126D-M3</v>
          </cell>
          <cell r="B1021">
            <v>801</v>
          </cell>
          <cell r="C1021">
            <v>93356380</v>
          </cell>
          <cell r="D1021" t="str">
            <v>LENTE RETANGULAR</v>
          </cell>
          <cell r="E1021" t="str">
            <v>19126D-M3</v>
          </cell>
          <cell r="F1021">
            <v>2000</v>
          </cell>
          <cell r="G1021" t="str">
            <v>CEV</v>
          </cell>
          <cell r="H1021" t="str">
            <v>00002001</v>
          </cell>
          <cell r="I1021" t="str">
            <v>TRIM 2</v>
          </cell>
          <cell r="J1021" t="str">
            <v>M3</v>
          </cell>
          <cell r="K1021">
            <v>2</v>
          </cell>
          <cell r="L1021" t="str">
            <v>2</v>
          </cell>
        </row>
        <row r="1022">
          <cell r="A1022" t="str">
            <v>9335638019135D-M2</v>
          </cell>
          <cell r="B1022">
            <v>802</v>
          </cell>
          <cell r="C1022">
            <v>93356380</v>
          </cell>
          <cell r="D1022" t="str">
            <v>LENTE RETANGULAR</v>
          </cell>
          <cell r="E1022" t="str">
            <v>19135D-M2</v>
          </cell>
          <cell r="F1022">
            <v>2000</v>
          </cell>
          <cell r="G1022" t="str">
            <v>CEV</v>
          </cell>
          <cell r="H1022" t="str">
            <v>00002001</v>
          </cell>
          <cell r="I1022" t="str">
            <v>TRIM 3</v>
          </cell>
          <cell r="J1022" t="str">
            <v>M2</v>
          </cell>
          <cell r="K1022">
            <v>2</v>
          </cell>
          <cell r="L1022" t="str">
            <v>2</v>
          </cell>
        </row>
        <row r="1023">
          <cell r="A1023" t="str">
            <v>93357387DO004D-M4</v>
          </cell>
          <cell r="B1023">
            <v>1337</v>
          </cell>
          <cell r="C1023">
            <v>93357387</v>
          </cell>
          <cell r="D1023" t="str">
            <v>CHICOTE ELÉTRICO DO ALTO FALANTE</v>
          </cell>
          <cell r="E1023" t="str">
            <v>DO004D-M4</v>
          </cell>
          <cell r="F1023">
            <v>100</v>
          </cell>
          <cell r="G1023" t="str">
            <v>CEV</v>
          </cell>
          <cell r="H1023" t="str">
            <v>00002004</v>
          </cell>
          <cell r="I1023" t="str">
            <v>DOORS</v>
          </cell>
          <cell r="J1023" t="str">
            <v>M4</v>
          </cell>
          <cell r="K1023" t="str">
            <v>2</v>
          </cell>
          <cell r="L1023" t="str">
            <v>2</v>
          </cell>
        </row>
        <row r="1024">
          <cell r="A1024" t="str">
            <v>93357387</v>
          </cell>
          <cell r="B1024">
            <v>1464</v>
          </cell>
          <cell r="C1024">
            <v>93357387</v>
          </cell>
          <cell r="D1024" t="str">
            <v>CHICOTE ELÉTRICO DO ALTO FALANTE</v>
          </cell>
          <cell r="E1024">
            <v>0</v>
          </cell>
          <cell r="F1024">
            <v>100</v>
          </cell>
          <cell r="G1024" t="str">
            <v>CEV</v>
          </cell>
          <cell r="H1024" t="str">
            <v>00002004</v>
          </cell>
          <cell r="I1024" t="str">
            <v>DOORS</v>
          </cell>
          <cell r="J1024"/>
          <cell r="K1024" t="str">
            <v>2</v>
          </cell>
          <cell r="L1024" t="str">
            <v>2</v>
          </cell>
        </row>
        <row r="1025">
          <cell r="A1025" t="str">
            <v>9335749719119D-M3</v>
          </cell>
          <cell r="B1025">
            <v>803</v>
          </cell>
          <cell r="C1025">
            <v>93357497</v>
          </cell>
          <cell r="D1025" t="str">
            <v>GUIA-CINTO 3P LE</v>
          </cell>
          <cell r="E1025" t="str">
            <v>19119D-M3</v>
          </cell>
          <cell r="F1025">
            <v>250</v>
          </cell>
          <cell r="G1025" t="str">
            <v>PEL</v>
          </cell>
          <cell r="H1025" t="str">
            <v>00002002</v>
          </cell>
          <cell r="I1025" t="str">
            <v>TRIM 2</v>
          </cell>
          <cell r="J1025" t="str">
            <v>M3</v>
          </cell>
          <cell r="K1025">
            <v>2</v>
          </cell>
          <cell r="L1025" t="str">
            <v>2</v>
          </cell>
        </row>
        <row r="1026">
          <cell r="A1026" t="str">
            <v>93357497SPS-GA-M3</v>
          </cell>
          <cell r="B1026">
            <v>804</v>
          </cell>
          <cell r="C1026">
            <v>93357497</v>
          </cell>
          <cell r="D1026" t="str">
            <v>GUIA-CINTO 3P LE</v>
          </cell>
          <cell r="E1026" t="str">
            <v>SPS-GA-M3</v>
          </cell>
          <cell r="F1026">
            <v>250</v>
          </cell>
          <cell r="G1026" t="str">
            <v>PEL</v>
          </cell>
          <cell r="H1026" t="str">
            <v>00002002</v>
          </cell>
          <cell r="I1026" t="str">
            <v>SPS</v>
          </cell>
          <cell r="J1026" t="str">
            <v>M3</v>
          </cell>
          <cell r="K1026">
            <v>2</v>
          </cell>
          <cell r="L1026" t="str">
            <v>2</v>
          </cell>
        </row>
        <row r="1027">
          <cell r="A1027" t="str">
            <v>93357498SPS-GA-M3</v>
          </cell>
          <cell r="B1027">
            <v>805</v>
          </cell>
          <cell r="C1027">
            <v>93357498</v>
          </cell>
          <cell r="D1027" t="str">
            <v>GUIA-CINTO 3P LD</v>
          </cell>
          <cell r="E1027" t="str">
            <v>SPS-GA-M3</v>
          </cell>
          <cell r="F1027">
            <v>250</v>
          </cell>
          <cell r="G1027" t="str">
            <v>PEL</v>
          </cell>
          <cell r="H1027" t="str">
            <v>00002002</v>
          </cell>
          <cell r="I1027" t="str">
            <v>SPS</v>
          </cell>
          <cell r="J1027" t="str">
            <v>M3</v>
          </cell>
          <cell r="K1027">
            <v>2</v>
          </cell>
          <cell r="L1027" t="str">
            <v>2</v>
          </cell>
        </row>
        <row r="1028">
          <cell r="A1028" t="str">
            <v>9335762819123E-M3</v>
          </cell>
          <cell r="B1028">
            <v>806</v>
          </cell>
          <cell r="C1028">
            <v>93357628</v>
          </cell>
          <cell r="D1028" t="str">
            <v>RIVET</v>
          </cell>
          <cell r="E1028" t="str">
            <v>19123E-M3</v>
          </cell>
          <cell r="F1028">
            <v>1500</v>
          </cell>
          <cell r="G1028" t="str">
            <v>CEV</v>
          </cell>
          <cell r="H1028" t="str">
            <v>00002001</v>
          </cell>
          <cell r="I1028" t="str">
            <v>TRIM 2</v>
          </cell>
          <cell r="J1028" t="str">
            <v>M3</v>
          </cell>
          <cell r="K1028">
            <v>2</v>
          </cell>
          <cell r="L1028" t="str">
            <v>2</v>
          </cell>
        </row>
        <row r="1029">
          <cell r="A1029" t="str">
            <v>9335762819139D-M2</v>
          </cell>
          <cell r="B1029">
            <v>807</v>
          </cell>
          <cell r="C1029">
            <v>93357628</v>
          </cell>
          <cell r="D1029" t="str">
            <v>RIVET</v>
          </cell>
          <cell r="E1029" t="str">
            <v>19139D-M2</v>
          </cell>
          <cell r="F1029">
            <v>1500</v>
          </cell>
          <cell r="G1029" t="str">
            <v>CEV</v>
          </cell>
          <cell r="H1029" t="str">
            <v>00002001</v>
          </cell>
          <cell r="I1029" t="str">
            <v>TRIM 3</v>
          </cell>
          <cell r="J1029" t="str">
            <v>M2</v>
          </cell>
          <cell r="K1029">
            <v>2</v>
          </cell>
          <cell r="L1029" t="str">
            <v>2</v>
          </cell>
        </row>
        <row r="1030">
          <cell r="A1030" t="str">
            <v>9335762819140D-M2</v>
          </cell>
          <cell r="B1030">
            <v>808</v>
          </cell>
          <cell r="C1030">
            <v>93357628</v>
          </cell>
          <cell r="D1030" t="str">
            <v>RIVET</v>
          </cell>
          <cell r="E1030" t="str">
            <v>19140D-M2</v>
          </cell>
          <cell r="F1030">
            <v>1500</v>
          </cell>
          <cell r="G1030" t="str">
            <v>CEV</v>
          </cell>
          <cell r="H1030" t="str">
            <v>00002001</v>
          </cell>
          <cell r="I1030" t="str">
            <v>TRIM 3</v>
          </cell>
          <cell r="J1030" t="str">
            <v>M2</v>
          </cell>
          <cell r="K1030">
            <v>2</v>
          </cell>
          <cell r="L1030" t="str">
            <v>2</v>
          </cell>
        </row>
        <row r="1031">
          <cell r="A1031" t="str">
            <v>93357651DO017D-M4</v>
          </cell>
          <cell r="B1031">
            <v>1289</v>
          </cell>
          <cell r="C1031">
            <v>93357651</v>
          </cell>
          <cell r="D1031" t="str">
            <v>PARAFUSO SUPERIOR PORTA MAPA</v>
          </cell>
          <cell r="E1031" t="str">
            <v>DO017D-M4</v>
          </cell>
          <cell r="F1031">
            <v>3500</v>
          </cell>
          <cell r="G1031" t="str">
            <v>CEV</v>
          </cell>
          <cell r="H1031" t="str">
            <v>00002001</v>
          </cell>
          <cell r="I1031" t="str">
            <v>DOORS</v>
          </cell>
          <cell r="J1031" t="str">
            <v>M4</v>
          </cell>
          <cell r="K1031" t="str">
            <v>2</v>
          </cell>
          <cell r="L1031" t="str">
            <v>2</v>
          </cell>
        </row>
        <row r="1032">
          <cell r="A1032" t="str">
            <v>93357651DO018E-M5</v>
          </cell>
          <cell r="B1032">
            <v>1290</v>
          </cell>
          <cell r="C1032">
            <v>93357651</v>
          </cell>
          <cell r="D1032" t="str">
            <v>PARAFUSO SUPERIOR PORTA MAPA</v>
          </cell>
          <cell r="E1032" t="str">
            <v>DO018E-M5</v>
          </cell>
          <cell r="F1032">
            <v>3500</v>
          </cell>
          <cell r="G1032" t="str">
            <v>CEV</v>
          </cell>
          <cell r="H1032" t="str">
            <v>00002001</v>
          </cell>
          <cell r="I1032" t="str">
            <v>DOORS</v>
          </cell>
          <cell r="J1032" t="str">
            <v>M5</v>
          </cell>
          <cell r="K1032" t="str">
            <v>2</v>
          </cell>
          <cell r="L1032" t="str">
            <v>2</v>
          </cell>
        </row>
        <row r="1033">
          <cell r="A1033" t="str">
            <v>93357651DO018D-M4</v>
          </cell>
          <cell r="B1033">
            <v>1291</v>
          </cell>
          <cell r="C1033">
            <v>93357651</v>
          </cell>
          <cell r="D1033" t="str">
            <v>PARAFUSO SUPERIOR PORTA MAPA</v>
          </cell>
          <cell r="E1033" t="str">
            <v>DO018D-M4</v>
          </cell>
          <cell r="F1033">
            <v>3500</v>
          </cell>
          <cell r="G1033" t="str">
            <v>CEV</v>
          </cell>
          <cell r="H1033" t="str">
            <v>00002001</v>
          </cell>
          <cell r="I1033" t="str">
            <v>DOORS</v>
          </cell>
          <cell r="J1033" t="str">
            <v>M4</v>
          </cell>
          <cell r="K1033" t="str">
            <v>2</v>
          </cell>
          <cell r="L1033" t="str">
            <v>2</v>
          </cell>
        </row>
        <row r="1034">
          <cell r="A1034" t="str">
            <v>93357651</v>
          </cell>
          <cell r="B1034">
            <v>1292</v>
          </cell>
          <cell r="C1034">
            <v>93357651</v>
          </cell>
          <cell r="D1034" t="str">
            <v>PARAFUSO SUPERIOR PORTA MAPA</v>
          </cell>
          <cell r="E1034">
            <v>0</v>
          </cell>
          <cell r="F1034">
            <v>3500</v>
          </cell>
          <cell r="G1034" t="str">
            <v>CEV</v>
          </cell>
          <cell r="H1034" t="str">
            <v>00002001</v>
          </cell>
          <cell r="I1034" t="str">
            <v>DOORS</v>
          </cell>
          <cell r="J1034"/>
          <cell r="K1034" t="str">
            <v>2</v>
          </cell>
          <cell r="L1034" t="str">
            <v>2</v>
          </cell>
        </row>
        <row r="1035">
          <cell r="A1035" t="str">
            <v>93357753</v>
          </cell>
          <cell r="B1035">
            <v>1496</v>
          </cell>
          <cell r="C1035">
            <v>93357753</v>
          </cell>
          <cell r="D1035" t="str">
            <v>FECH/CABO DIANT LE 5P MCE</v>
          </cell>
          <cell r="E1035">
            <v>0</v>
          </cell>
          <cell r="F1035">
            <v>16</v>
          </cell>
          <cell r="G1035" t="str">
            <v>CEV</v>
          </cell>
          <cell r="H1035" t="str">
            <v>0CXPRETA</v>
          </cell>
          <cell r="I1035" t="str">
            <v>DOORS</v>
          </cell>
          <cell r="J1035"/>
          <cell r="K1035" t="str">
            <v>2</v>
          </cell>
          <cell r="L1035" t="str">
            <v>2</v>
          </cell>
        </row>
        <row r="1036">
          <cell r="A1036" t="str">
            <v>93357754DO006D-M4</v>
          </cell>
          <cell r="B1036">
            <v>1499</v>
          </cell>
          <cell r="C1036">
            <v>93357754</v>
          </cell>
          <cell r="D1036" t="str">
            <v>FECH/CABO DIANT LD 5P MCE</v>
          </cell>
          <cell r="E1036" t="str">
            <v>DO006D-M4</v>
          </cell>
          <cell r="F1036">
            <v>16</v>
          </cell>
          <cell r="G1036" t="str">
            <v>CEV</v>
          </cell>
          <cell r="H1036" t="str">
            <v>0CXPRETA</v>
          </cell>
          <cell r="I1036" t="str">
            <v>DOORS</v>
          </cell>
          <cell r="J1036" t="str">
            <v>M4</v>
          </cell>
          <cell r="K1036" t="str">
            <v>2</v>
          </cell>
          <cell r="L1036" t="str">
            <v>2</v>
          </cell>
        </row>
        <row r="1037">
          <cell r="A1037" t="str">
            <v>93357758</v>
          </cell>
          <cell r="B1037">
            <v>1502</v>
          </cell>
          <cell r="C1037">
            <v>93357758</v>
          </cell>
          <cell r="D1037" t="str">
            <v>FECHADURA TRAS.</v>
          </cell>
          <cell r="E1037">
            <v>0</v>
          </cell>
          <cell r="F1037">
            <v>14</v>
          </cell>
          <cell r="G1037" t="str">
            <v>CEV</v>
          </cell>
          <cell r="H1037" t="str">
            <v>0CXPAPEL</v>
          </cell>
          <cell r="I1037" t="str">
            <v>DOORS</v>
          </cell>
          <cell r="J1037"/>
          <cell r="K1037" t="str">
            <v>4</v>
          </cell>
          <cell r="L1037" t="str">
            <v>2</v>
          </cell>
        </row>
        <row r="1038">
          <cell r="A1038" t="str">
            <v>93360341LF004E-M1</v>
          </cell>
          <cell r="B1038">
            <v>809</v>
          </cell>
          <cell r="C1038">
            <v>93360341</v>
          </cell>
          <cell r="D1038" t="str">
            <v>ANTENA</v>
          </cell>
          <cell r="E1038" t="str">
            <v>LF004E-M1</v>
          </cell>
          <cell r="F1038">
            <v>300</v>
          </cell>
          <cell r="G1038" t="str">
            <v>CEV</v>
          </cell>
          <cell r="H1038" t="str">
            <v>00002004</v>
          </cell>
          <cell r="I1038" t="str">
            <v>L. FINAL</v>
          </cell>
          <cell r="J1038" t="str">
            <v>M1</v>
          </cell>
          <cell r="K1038" t="str">
            <v>1</v>
          </cell>
          <cell r="L1038" t="str">
            <v>2</v>
          </cell>
        </row>
        <row r="1039">
          <cell r="A1039" t="str">
            <v>93360851DO018D-M4</v>
          </cell>
          <cell r="B1039">
            <v>1277</v>
          </cell>
          <cell r="C1039">
            <v>93360851</v>
          </cell>
          <cell r="D1039" t="str">
            <v>Pf FIXAÇÃO MAÇANETA INTERNA</v>
          </cell>
          <cell r="E1039" t="str">
            <v>DO018D-M4</v>
          </cell>
          <cell r="F1039">
            <v>4000</v>
          </cell>
          <cell r="G1039" t="str">
            <v>CEV</v>
          </cell>
          <cell r="H1039" t="str">
            <v>00002001</v>
          </cell>
          <cell r="I1039" t="str">
            <v>DOORS</v>
          </cell>
          <cell r="J1039" t="str">
            <v>M4</v>
          </cell>
          <cell r="K1039" t="str">
            <v>2</v>
          </cell>
          <cell r="L1039" t="str">
            <v>2</v>
          </cell>
        </row>
        <row r="1040">
          <cell r="A1040" t="str">
            <v>93360851DO018E-M5</v>
          </cell>
          <cell r="B1040">
            <v>1278</v>
          </cell>
          <cell r="C1040">
            <v>93360851</v>
          </cell>
          <cell r="D1040" t="str">
            <v>Pf FIXAÇÃO MAÇANETA INTERNA</v>
          </cell>
          <cell r="E1040" t="str">
            <v>DO018E-M5</v>
          </cell>
          <cell r="F1040">
            <v>4000</v>
          </cell>
          <cell r="G1040" t="str">
            <v>CEV</v>
          </cell>
          <cell r="H1040" t="str">
            <v>00002001</v>
          </cell>
          <cell r="I1040" t="str">
            <v>DOORS</v>
          </cell>
          <cell r="J1040" t="str">
            <v>M5</v>
          </cell>
          <cell r="K1040" t="str">
            <v>2</v>
          </cell>
          <cell r="L1040" t="str">
            <v>2</v>
          </cell>
        </row>
        <row r="1041">
          <cell r="A1041" t="str">
            <v>93360851</v>
          </cell>
          <cell r="B1041">
            <v>1526</v>
          </cell>
          <cell r="C1041">
            <v>93360851</v>
          </cell>
          <cell r="D1041" t="str">
            <v>PARAFUSO FIXACAO MACANETA INTERNA</v>
          </cell>
          <cell r="E1041">
            <v>0</v>
          </cell>
          <cell r="F1041">
            <v>4000</v>
          </cell>
          <cell r="G1041" t="str">
            <v>CEV</v>
          </cell>
          <cell r="H1041" t="str">
            <v>00002001</v>
          </cell>
          <cell r="I1041" t="str">
            <v>DOORS</v>
          </cell>
          <cell r="J1041"/>
          <cell r="K1041" t="str">
            <v>2</v>
          </cell>
          <cell r="L1041" t="str">
            <v>2</v>
          </cell>
        </row>
        <row r="1042">
          <cell r="A1042" t="str">
            <v>93361427TP006D-M3</v>
          </cell>
          <cell r="B1042">
            <v>810</v>
          </cell>
          <cell r="C1042" t="str">
            <v>93361427</v>
          </cell>
          <cell r="D1042" t="str">
            <v>ENCHIMENTO SANKO</v>
          </cell>
          <cell r="E1042" t="str">
            <v>TP006D-M3</v>
          </cell>
          <cell r="F1042">
            <v>576</v>
          </cell>
          <cell r="G1042" t="str">
            <v>CEV</v>
          </cell>
          <cell r="H1042" t="str">
            <v>00002002</v>
          </cell>
          <cell r="I1042" t="str">
            <v>TRIM 1</v>
          </cell>
          <cell r="J1042" t="str">
            <v>M3</v>
          </cell>
          <cell r="K1042">
            <v>2</v>
          </cell>
          <cell r="L1042" t="str">
            <v>2</v>
          </cell>
        </row>
        <row r="1043">
          <cell r="A1043" t="str">
            <v>93361427TP012D-M3</v>
          </cell>
          <cell r="B1043">
            <v>811</v>
          </cell>
          <cell r="C1043" t="str">
            <v>93361427</v>
          </cell>
          <cell r="D1043" t="str">
            <v>ENCHIMENTO SANKO</v>
          </cell>
          <cell r="E1043" t="str">
            <v>TP012D-M3</v>
          </cell>
          <cell r="F1043">
            <v>576</v>
          </cell>
          <cell r="G1043" t="str">
            <v>CEV</v>
          </cell>
          <cell r="H1043" t="str">
            <v>00002002</v>
          </cell>
          <cell r="I1043" t="str">
            <v>TRIM 1</v>
          </cell>
          <cell r="J1043" t="str">
            <v>M3</v>
          </cell>
          <cell r="K1043">
            <v>2</v>
          </cell>
          <cell r="L1043" t="str">
            <v>2</v>
          </cell>
        </row>
        <row r="1044">
          <cell r="A1044" t="str">
            <v>93361427TP017D-M3</v>
          </cell>
          <cell r="B1044">
            <v>812</v>
          </cell>
          <cell r="C1044" t="str">
            <v>93361427</v>
          </cell>
          <cell r="D1044" t="str">
            <v>ENCHIMENTO SANKO</v>
          </cell>
          <cell r="E1044" t="str">
            <v>TP017D-M3</v>
          </cell>
          <cell r="F1044">
            <v>576</v>
          </cell>
          <cell r="G1044" t="str">
            <v>CEV</v>
          </cell>
          <cell r="H1044" t="str">
            <v>00002002</v>
          </cell>
          <cell r="I1044" t="str">
            <v>TRIM 2</v>
          </cell>
          <cell r="J1044" t="str">
            <v>M3</v>
          </cell>
          <cell r="K1044">
            <v>2</v>
          </cell>
          <cell r="L1044" t="str">
            <v>2</v>
          </cell>
        </row>
        <row r="1045">
          <cell r="A1045" t="str">
            <v>9336142719116E-M3</v>
          </cell>
          <cell r="B1045">
            <v>813</v>
          </cell>
          <cell r="C1045" t="str">
            <v>93361427</v>
          </cell>
          <cell r="D1045" t="str">
            <v>ENCHIMENTO SANKO</v>
          </cell>
          <cell r="E1045" t="str">
            <v>19116E-M3</v>
          </cell>
          <cell r="F1045">
            <v>576</v>
          </cell>
          <cell r="G1045" t="str">
            <v>CEV</v>
          </cell>
          <cell r="H1045" t="str">
            <v>00002002</v>
          </cell>
          <cell r="I1045" t="str">
            <v>TRIM 2</v>
          </cell>
          <cell r="J1045" t="str">
            <v>M3</v>
          </cell>
          <cell r="K1045">
            <v>2</v>
          </cell>
          <cell r="L1045" t="str">
            <v>2</v>
          </cell>
        </row>
        <row r="1046">
          <cell r="A1046" t="str">
            <v>9336142719118E-M3</v>
          </cell>
          <cell r="B1046">
            <v>814</v>
          </cell>
          <cell r="C1046" t="str">
            <v>93361427</v>
          </cell>
          <cell r="D1046" t="str">
            <v>ENCHIMENTO SANKO</v>
          </cell>
          <cell r="E1046" t="str">
            <v>19118E-M3</v>
          </cell>
          <cell r="F1046">
            <v>576</v>
          </cell>
          <cell r="G1046" t="str">
            <v>CEV</v>
          </cell>
          <cell r="H1046" t="str">
            <v>00002002</v>
          </cell>
          <cell r="I1046" t="str">
            <v>TRIM 2</v>
          </cell>
          <cell r="J1046" t="str">
            <v>M3</v>
          </cell>
          <cell r="K1046">
            <v>2</v>
          </cell>
          <cell r="L1046" t="str">
            <v>2</v>
          </cell>
        </row>
        <row r="1047">
          <cell r="A1047" t="str">
            <v>93361427SPS-GA-M3</v>
          </cell>
          <cell r="B1047">
            <v>815</v>
          </cell>
          <cell r="C1047" t="str">
            <v>93361427</v>
          </cell>
          <cell r="D1047" t="str">
            <v>ENCHIMENTO SANKO</v>
          </cell>
          <cell r="E1047" t="str">
            <v>SPS-GA-M3</v>
          </cell>
          <cell r="F1047">
            <v>576</v>
          </cell>
          <cell r="G1047" t="str">
            <v>CEV</v>
          </cell>
          <cell r="H1047" t="str">
            <v>00002002</v>
          </cell>
          <cell r="I1047" t="str">
            <v>SPS</v>
          </cell>
          <cell r="J1047" t="str">
            <v>M3</v>
          </cell>
          <cell r="K1047">
            <v>1</v>
          </cell>
          <cell r="L1047" t="str">
            <v>2</v>
          </cell>
        </row>
        <row r="1048">
          <cell r="A1048" t="str">
            <v>93363000MA010D-M2</v>
          </cell>
          <cell r="B1048">
            <v>816</v>
          </cell>
          <cell r="C1048">
            <v>93363000</v>
          </cell>
          <cell r="D1048" t="str">
            <v>PORCA AUTOTRA</v>
          </cell>
          <cell r="E1048" t="str">
            <v>MA010D-M2</v>
          </cell>
          <cell r="F1048">
            <v>100</v>
          </cell>
          <cell r="G1048" t="str">
            <v>CEV</v>
          </cell>
          <cell r="H1048" t="str">
            <v>00002001</v>
          </cell>
          <cell r="I1048" t="str">
            <v>MEC. ALTA</v>
          </cell>
          <cell r="J1048" t="str">
            <v>M2</v>
          </cell>
          <cell r="K1048" t="str">
            <v>2</v>
          </cell>
          <cell r="L1048" t="str">
            <v>2</v>
          </cell>
        </row>
        <row r="1049">
          <cell r="A1049" t="str">
            <v>93363000MA010E-M1</v>
          </cell>
          <cell r="B1049">
            <v>817</v>
          </cell>
          <cell r="C1049">
            <v>93363000</v>
          </cell>
          <cell r="D1049" t="str">
            <v>PORCA AUTOTRA</v>
          </cell>
          <cell r="E1049" t="str">
            <v>MA010E-M1</v>
          </cell>
          <cell r="F1049">
            <v>100</v>
          </cell>
          <cell r="G1049" t="str">
            <v>CEV</v>
          </cell>
          <cell r="H1049" t="str">
            <v>00002001</v>
          </cell>
          <cell r="I1049" t="str">
            <v>MEC. ALTA</v>
          </cell>
          <cell r="J1049" t="str">
            <v>M1</v>
          </cell>
          <cell r="K1049" t="str">
            <v>2</v>
          </cell>
          <cell r="L1049" t="str">
            <v>2</v>
          </cell>
        </row>
        <row r="1050">
          <cell r="A1050"/>
          <cell r="B1050">
            <v>1554</v>
          </cell>
          <cell r="C1050">
            <v>93363822</v>
          </cell>
          <cell r="D1050" t="str">
            <v>TR.GUIA TRAS.VIDRO DD</v>
          </cell>
          <cell r="E1050" t="str">
            <v>MINOMI-M4</v>
          </cell>
          <cell r="F1050">
            <v>70</v>
          </cell>
          <cell r="G1050" t="str">
            <v>CEV</v>
          </cell>
          <cell r="H1050" t="str">
            <v>00002002</v>
          </cell>
          <cell r="I1050" t="str">
            <v>DOORS</v>
          </cell>
          <cell r="J1050" t="str">
            <v>M4</v>
          </cell>
          <cell r="K1050" t="str">
            <v>2</v>
          </cell>
        </row>
        <row r="1051">
          <cell r="A1051" t="str">
            <v>93363827DO001E-M5</v>
          </cell>
          <cell r="B1051">
            <v>1344</v>
          </cell>
          <cell r="C1051">
            <v>93363827</v>
          </cell>
          <cell r="D1051" t="str">
            <v>HASTE MAÇAN. DIANT. LE 5P</v>
          </cell>
          <cell r="E1051" t="str">
            <v>DO001E-M5</v>
          </cell>
          <cell r="F1051">
            <v>500</v>
          </cell>
          <cell r="G1051" t="str">
            <v>CEV</v>
          </cell>
          <cell r="H1051" t="str">
            <v>00002002</v>
          </cell>
          <cell r="I1051" t="str">
            <v>DOORS</v>
          </cell>
          <cell r="J1051" t="str">
            <v>M5</v>
          </cell>
          <cell r="K1051" t="str">
            <v>2</v>
          </cell>
          <cell r="L1051" t="str">
            <v>2</v>
          </cell>
        </row>
        <row r="1052">
          <cell r="A1052" t="str">
            <v>93363828DO003E-M4</v>
          </cell>
          <cell r="B1052">
            <v>1334</v>
          </cell>
          <cell r="C1052">
            <v>93363828</v>
          </cell>
          <cell r="D1052" t="str">
            <v>HASTE DA MAÇANETA DD 5P</v>
          </cell>
          <cell r="E1052" t="str">
            <v>DO003E-M4</v>
          </cell>
          <cell r="F1052">
            <v>500</v>
          </cell>
          <cell r="G1052" t="str">
            <v>CEV</v>
          </cell>
          <cell r="H1052" t="str">
            <v>00002003</v>
          </cell>
          <cell r="I1052" t="str">
            <v>DOORS</v>
          </cell>
          <cell r="J1052" t="str">
            <v>M4</v>
          </cell>
          <cell r="K1052" t="str">
            <v>2</v>
          </cell>
          <cell r="L1052" t="str">
            <v>2</v>
          </cell>
        </row>
        <row r="1053">
          <cell r="A1053" t="str">
            <v>93363828DO003E-M4</v>
          </cell>
          <cell r="B1053">
            <v>1345</v>
          </cell>
          <cell r="C1053">
            <v>93363828</v>
          </cell>
          <cell r="D1053" t="str">
            <v>HASTE DA MAÇANETA DD 5P</v>
          </cell>
          <cell r="E1053" t="str">
            <v>DO003E-M4</v>
          </cell>
          <cell r="F1053">
            <v>500</v>
          </cell>
          <cell r="G1053" t="str">
            <v>CEV</v>
          </cell>
          <cell r="H1053" t="str">
            <v>00002002</v>
          </cell>
          <cell r="I1053" t="str">
            <v>DOORS</v>
          </cell>
          <cell r="J1053" t="str">
            <v>M4</v>
          </cell>
          <cell r="K1053" t="str">
            <v>2</v>
          </cell>
          <cell r="L1053" t="str">
            <v>2</v>
          </cell>
        </row>
        <row r="1054">
          <cell r="A1054" t="str">
            <v>93363828DO001D-M4</v>
          </cell>
          <cell r="B1054">
            <v>1513</v>
          </cell>
          <cell r="C1054">
            <v>93363828</v>
          </cell>
          <cell r="D1054" t="str">
            <v xml:space="preserve">HASTE DA MAÇANETA DD </v>
          </cell>
          <cell r="E1054" t="str">
            <v>DO001D-M4</v>
          </cell>
          <cell r="F1054">
            <v>500</v>
          </cell>
          <cell r="G1054" t="str">
            <v>CEV</v>
          </cell>
          <cell r="H1054" t="str">
            <v>00002002</v>
          </cell>
          <cell r="I1054" t="str">
            <v>DOORS</v>
          </cell>
          <cell r="J1054" t="str">
            <v>M4</v>
          </cell>
          <cell r="K1054" t="str">
            <v>2</v>
          </cell>
          <cell r="L1054" t="str">
            <v>2</v>
          </cell>
        </row>
        <row r="1055">
          <cell r="A1055" t="str">
            <v>93363829DO001E-M5</v>
          </cell>
          <cell r="B1055">
            <v>1296</v>
          </cell>
          <cell r="C1055">
            <v>93363829</v>
          </cell>
          <cell r="D1055" t="str">
            <v>HASTE DO CILINDRO DE 5P</v>
          </cell>
          <cell r="E1055" t="str">
            <v>DO001E-M5</v>
          </cell>
          <cell r="F1055">
            <v>500</v>
          </cell>
          <cell r="G1055" t="str">
            <v>CEV</v>
          </cell>
          <cell r="H1055" t="str">
            <v>00002002</v>
          </cell>
          <cell r="I1055" t="str">
            <v>DOORS</v>
          </cell>
          <cell r="J1055" t="str">
            <v>M5</v>
          </cell>
          <cell r="K1055" t="str">
            <v>2</v>
          </cell>
          <cell r="L1055" t="str">
            <v>2</v>
          </cell>
        </row>
        <row r="1056">
          <cell r="A1056" t="str">
            <v>93363834DO009D-M4</v>
          </cell>
          <cell r="B1056">
            <v>1521</v>
          </cell>
          <cell r="C1056">
            <v>93363834</v>
          </cell>
          <cell r="D1056" t="str">
            <v>PESTANA EXTERNA</v>
          </cell>
          <cell r="E1056" t="str">
            <v>DO009D-M4</v>
          </cell>
          <cell r="F1056">
            <v>1800</v>
          </cell>
          <cell r="G1056" t="str">
            <v>CEV</v>
          </cell>
          <cell r="H1056" t="str">
            <v>0CXPRETA</v>
          </cell>
          <cell r="I1056" t="str">
            <v>DOORS</v>
          </cell>
          <cell r="J1056" t="str">
            <v>M4</v>
          </cell>
          <cell r="K1056" t="str">
            <v>2</v>
          </cell>
          <cell r="L1056" t="str">
            <v>2</v>
          </cell>
        </row>
        <row r="1057">
          <cell r="A1057" t="str">
            <v>93363834</v>
          </cell>
          <cell r="B1057">
            <v>1576</v>
          </cell>
          <cell r="C1057">
            <v>93363834</v>
          </cell>
          <cell r="D1057" t="str">
            <v>PESTANA EXT TE</v>
          </cell>
          <cell r="E1057">
            <v>0</v>
          </cell>
          <cell r="F1057">
            <v>70</v>
          </cell>
          <cell r="G1057" t="str">
            <v>CEV</v>
          </cell>
          <cell r="H1057" t="str">
            <v>00002004</v>
          </cell>
          <cell r="I1057" t="str">
            <v>DOORS</v>
          </cell>
          <cell r="J1057"/>
          <cell r="K1057" t="str">
            <v>2</v>
          </cell>
          <cell r="L1057" t="str">
            <v>2</v>
          </cell>
        </row>
        <row r="1058">
          <cell r="A1058" t="str">
            <v>93363835DO009D-M4</v>
          </cell>
          <cell r="B1058">
            <v>1564</v>
          </cell>
          <cell r="C1058" t="str">
            <v>93363835</v>
          </cell>
          <cell r="D1058" t="str">
            <v>PESTANA EXTERNA DIANTEIRA LD 5P</v>
          </cell>
          <cell r="E1058" t="str">
            <v>DO009D-M4</v>
          </cell>
          <cell r="F1058">
            <v>70</v>
          </cell>
          <cell r="G1058" t="str">
            <v>CEV</v>
          </cell>
          <cell r="H1058" t="str">
            <v>00002004</v>
          </cell>
          <cell r="I1058" t="str">
            <v>DOORS</v>
          </cell>
          <cell r="J1058" t="str">
            <v>M4</v>
          </cell>
          <cell r="K1058" t="str">
            <v>2</v>
          </cell>
          <cell r="L1058" t="str">
            <v>2</v>
          </cell>
        </row>
        <row r="1059">
          <cell r="A1059" t="str">
            <v>93363835DO009D-M4</v>
          </cell>
          <cell r="B1059">
            <v>1577</v>
          </cell>
          <cell r="C1059">
            <v>93363835</v>
          </cell>
          <cell r="D1059" t="str">
            <v>PESTANA EXT TD</v>
          </cell>
          <cell r="E1059" t="str">
            <v>DO009D-M4</v>
          </cell>
          <cell r="F1059">
            <v>70</v>
          </cell>
          <cell r="G1059" t="str">
            <v>CEV</v>
          </cell>
          <cell r="H1059" t="str">
            <v>00002004</v>
          </cell>
          <cell r="I1059" t="str">
            <v>DOORS</v>
          </cell>
          <cell r="J1059" t="str">
            <v>M4</v>
          </cell>
          <cell r="K1059" t="str">
            <v>2</v>
          </cell>
          <cell r="L1059" t="str">
            <v>2</v>
          </cell>
        </row>
        <row r="1060">
          <cell r="A1060" t="str">
            <v>93363836DO017D-M4</v>
          </cell>
          <cell r="B1060">
            <v>1261</v>
          </cell>
          <cell r="C1060">
            <v>93363836</v>
          </cell>
          <cell r="D1060" t="str">
            <v>PESTANA INTERNA DIANTEIRA 5P</v>
          </cell>
          <cell r="E1060" t="str">
            <v>DO017D-M4</v>
          </cell>
          <cell r="F1060">
            <v>50</v>
          </cell>
          <cell r="G1060" t="str">
            <v>CEV</v>
          </cell>
          <cell r="H1060" t="str">
            <v>0CXPAPEL</v>
          </cell>
          <cell r="I1060" t="str">
            <v>DOORS</v>
          </cell>
          <cell r="J1060" t="str">
            <v>M4</v>
          </cell>
          <cell r="K1060" t="str">
            <v>3</v>
          </cell>
          <cell r="L1060" t="str">
            <v>2</v>
          </cell>
        </row>
        <row r="1061">
          <cell r="A1061" t="str">
            <v>93363836DO016E-M5</v>
          </cell>
          <cell r="B1061">
            <v>1262</v>
          </cell>
          <cell r="C1061">
            <v>93363836</v>
          </cell>
          <cell r="D1061" t="str">
            <v>PESTANA INTERNA DIANTEIRA 5P</v>
          </cell>
          <cell r="E1061" t="str">
            <v>DO016E-M5</v>
          </cell>
          <cell r="F1061">
            <v>50</v>
          </cell>
          <cell r="G1061" t="str">
            <v>CEV</v>
          </cell>
          <cell r="H1061" t="str">
            <v>0CXPAPEL</v>
          </cell>
          <cell r="I1061" t="str">
            <v>DOORS</v>
          </cell>
          <cell r="J1061" t="str">
            <v>M5</v>
          </cell>
          <cell r="K1061" t="str">
            <v>3</v>
          </cell>
          <cell r="L1061" t="str">
            <v>2</v>
          </cell>
        </row>
        <row r="1062">
          <cell r="A1062" t="str">
            <v>93363844</v>
          </cell>
          <cell r="B1062">
            <v>1348</v>
          </cell>
          <cell r="C1062">
            <v>93363844</v>
          </cell>
          <cell r="D1062" t="str">
            <v>BRACKET MAÇ.-SUP.MAC.EXT.TRAS.LE 5P</v>
          </cell>
          <cell r="E1062">
            <v>0</v>
          </cell>
          <cell r="F1062">
            <v>60</v>
          </cell>
          <cell r="G1062" t="str">
            <v>CEV</v>
          </cell>
          <cell r="H1062" t="str">
            <v>0CXPAPEL</v>
          </cell>
          <cell r="I1062" t="str">
            <v>DOORS</v>
          </cell>
          <cell r="J1062"/>
          <cell r="K1062" t="str">
            <v>2</v>
          </cell>
          <cell r="L1062" t="str">
            <v>2</v>
          </cell>
        </row>
        <row r="1063">
          <cell r="A1063" t="str">
            <v>93363845DO005D-M4</v>
          </cell>
          <cell r="B1063">
            <v>1349</v>
          </cell>
          <cell r="C1063">
            <v>93363845</v>
          </cell>
          <cell r="D1063" t="str">
            <v>BRACKET MAÇ. -SUP.MAC.TRAS. LD 5P</v>
          </cell>
          <cell r="E1063" t="str">
            <v>DO005D-M4</v>
          </cell>
          <cell r="F1063">
            <v>60</v>
          </cell>
          <cell r="G1063" t="str">
            <v>CEV</v>
          </cell>
          <cell r="H1063" t="str">
            <v>0CXPAPEL</v>
          </cell>
          <cell r="I1063" t="str">
            <v>DOORS</v>
          </cell>
          <cell r="J1063" t="str">
            <v>M4</v>
          </cell>
          <cell r="K1063" t="str">
            <v>2</v>
          </cell>
          <cell r="L1063" t="str">
            <v>2</v>
          </cell>
        </row>
        <row r="1064">
          <cell r="A1064" t="str">
            <v>93363854</v>
          </cell>
          <cell r="B1064">
            <v>1615</v>
          </cell>
          <cell r="C1064">
            <v>93363854</v>
          </cell>
          <cell r="D1064" t="str">
            <v>TR. GUIA TRAS. VIDRO PORTA TE 5P</v>
          </cell>
          <cell r="E1064">
            <v>0</v>
          </cell>
          <cell r="F1064">
            <v>40</v>
          </cell>
          <cell r="G1064" t="str">
            <v>CEV</v>
          </cell>
          <cell r="H1064" t="str">
            <v>0CXPAPEL</v>
          </cell>
          <cell r="I1064" t="str">
            <v>DOORS</v>
          </cell>
          <cell r="J1064"/>
          <cell r="K1064" t="str">
            <v>2</v>
          </cell>
          <cell r="L1064" t="str">
            <v>2</v>
          </cell>
        </row>
        <row r="1065">
          <cell r="A1065" t="str">
            <v>93363855DO012D-M4</v>
          </cell>
          <cell r="B1065">
            <v>1523</v>
          </cell>
          <cell r="C1065">
            <v>93363855</v>
          </cell>
          <cell r="D1065" t="str">
            <v>TRILHO GUIA TRAS. VIDRO PORTA LD</v>
          </cell>
          <cell r="E1065" t="str">
            <v>DO012D-M4</v>
          </cell>
          <cell r="F1065">
            <v>40</v>
          </cell>
          <cell r="G1065" t="str">
            <v>CEV</v>
          </cell>
          <cell r="H1065" t="str">
            <v>00002003</v>
          </cell>
          <cell r="I1065" t="str">
            <v>DOORS</v>
          </cell>
          <cell r="J1065" t="str">
            <v>M4</v>
          </cell>
          <cell r="K1065" t="str">
            <v>2</v>
          </cell>
          <cell r="L1065" t="str">
            <v>2</v>
          </cell>
        </row>
        <row r="1066">
          <cell r="A1066" t="str">
            <v>93363873</v>
          </cell>
          <cell r="B1066">
            <v>1231</v>
          </cell>
          <cell r="C1066">
            <v>93363873</v>
          </cell>
          <cell r="D1066" t="str">
            <v>Pestana externa</v>
          </cell>
          <cell r="E1066">
            <v>0</v>
          </cell>
          <cell r="F1066">
            <v>1800</v>
          </cell>
          <cell r="G1066" t="str">
            <v>CEV</v>
          </cell>
          <cell r="H1066" t="str">
            <v>00002004</v>
          </cell>
          <cell r="I1066" t="str">
            <v>DOORS</v>
          </cell>
          <cell r="J1066"/>
          <cell r="K1066" t="str">
            <v>2</v>
          </cell>
          <cell r="L1066" t="str">
            <v>2</v>
          </cell>
        </row>
        <row r="1067">
          <cell r="A1067" t="str">
            <v>93363873</v>
          </cell>
          <cell r="B1067">
            <v>1561</v>
          </cell>
          <cell r="C1067">
            <v>93363873</v>
          </cell>
          <cell r="D1067" t="str">
            <v>Pestana externa</v>
          </cell>
          <cell r="E1067">
            <v>0</v>
          </cell>
          <cell r="F1067">
            <v>50</v>
          </cell>
          <cell r="G1067" t="str">
            <v>CEV</v>
          </cell>
          <cell r="H1067" t="str">
            <v>00002004</v>
          </cell>
          <cell r="I1067" t="str">
            <v>DOORS</v>
          </cell>
          <cell r="J1067"/>
          <cell r="K1067" t="str">
            <v>2</v>
          </cell>
          <cell r="L1067" t="str">
            <v>2</v>
          </cell>
        </row>
        <row r="1068">
          <cell r="A1068" t="str">
            <v>93363874DO016D-M4</v>
          </cell>
          <cell r="B1068">
            <v>1437</v>
          </cell>
          <cell r="C1068">
            <v>93363874</v>
          </cell>
          <cell r="D1068" t="str">
            <v>PESTANA EXTERNA</v>
          </cell>
          <cell r="E1068" t="str">
            <v>DO016D-M4</v>
          </cell>
          <cell r="F1068">
            <v>50</v>
          </cell>
          <cell r="G1068" t="str">
            <v>CEV</v>
          </cell>
          <cell r="H1068" t="str">
            <v>0CXPAPEL</v>
          </cell>
          <cell r="I1068" t="str">
            <v>DOORS</v>
          </cell>
          <cell r="J1068" t="str">
            <v>M4</v>
          </cell>
          <cell r="K1068" t="str">
            <v>2</v>
          </cell>
          <cell r="L1068" t="str">
            <v>2</v>
          </cell>
        </row>
        <row r="1069">
          <cell r="A1069"/>
          <cell r="B1069">
            <v>1263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</row>
        <row r="1070">
          <cell r="A1070" t="str">
            <v>93363875DO018E-M5</v>
          </cell>
          <cell r="B1070">
            <v>1264</v>
          </cell>
          <cell r="C1070">
            <v>93363875</v>
          </cell>
          <cell r="D1070" t="str">
            <v>PESTANA INTERNA TRASEIRA 5P</v>
          </cell>
          <cell r="E1070" t="str">
            <v>DO016E-M5</v>
          </cell>
          <cell r="F1070">
            <v>50</v>
          </cell>
          <cell r="G1070" t="str">
            <v>CEV</v>
          </cell>
          <cell r="H1070" t="str">
            <v>0CXPAPEL</v>
          </cell>
          <cell r="I1070" t="str">
            <v>DOORS</v>
          </cell>
          <cell r="J1070" t="str">
            <v>M5</v>
          </cell>
          <cell r="K1070" t="str">
            <v>3</v>
          </cell>
          <cell r="L1070" t="str">
            <v>2</v>
          </cell>
        </row>
        <row r="1071">
          <cell r="A1071" t="str">
            <v>93363896SPSD1E-M5</v>
          </cell>
          <cell r="B1071">
            <v>1529</v>
          </cell>
          <cell r="C1071">
            <v>93363896</v>
          </cell>
          <cell r="D1071" t="str">
            <v xml:space="preserve">GUAR. SPL. DO TRILHO GUIA PORTA </v>
          </cell>
          <cell r="E1071" t="str">
            <v>DO012D-M4</v>
          </cell>
          <cell r="F1071">
            <v>2500</v>
          </cell>
          <cell r="G1071" t="str">
            <v>CEV</v>
          </cell>
          <cell r="H1071" t="str">
            <v>0CXPRETA</v>
          </cell>
          <cell r="I1071" t="str">
            <v>DOORS</v>
          </cell>
          <cell r="J1071" t="str">
            <v>M4</v>
          </cell>
          <cell r="K1071" t="str">
            <v>2</v>
          </cell>
          <cell r="L1071" t="str">
            <v>2</v>
          </cell>
        </row>
        <row r="1072">
          <cell r="A1072" t="str">
            <v>93364969SEQUEN-M1</v>
          </cell>
          <cell r="B1072">
            <v>818</v>
          </cell>
          <cell r="C1072">
            <v>93364969</v>
          </cell>
          <cell r="D1072" t="str">
            <v>FLEX FR TR NG</v>
          </cell>
          <cell r="E1072" t="str">
            <v>SEQUEN-M1</v>
          </cell>
          <cell r="F1072">
            <v>90</v>
          </cell>
          <cell r="G1072" t="str">
            <v>CEV</v>
          </cell>
          <cell r="H1072" t="str">
            <v>00002002</v>
          </cell>
          <cell r="I1072" t="str">
            <v>SEQUENC</v>
          </cell>
          <cell r="J1072" t="str">
            <v>M1</v>
          </cell>
          <cell r="K1072">
            <v>4</v>
          </cell>
          <cell r="L1072" t="str">
            <v>2</v>
          </cell>
        </row>
        <row r="1073">
          <cell r="A1073" t="str">
            <v>93364971SPS-GA-M1</v>
          </cell>
          <cell r="B1073">
            <v>819</v>
          </cell>
          <cell r="C1073">
            <v>93364971</v>
          </cell>
          <cell r="D1073" t="str">
            <v>FLEX FRE DIAN</v>
          </cell>
          <cell r="E1073" t="str">
            <v>SPS-GA-M1</v>
          </cell>
          <cell r="F1073">
            <v>80</v>
          </cell>
          <cell r="G1073" t="str">
            <v>CEV</v>
          </cell>
          <cell r="H1073" t="str">
            <v>00002004</v>
          </cell>
          <cell r="I1073" t="str">
            <v>SPS</v>
          </cell>
          <cell r="J1073" t="str">
            <v>M1</v>
          </cell>
          <cell r="K1073" t="str">
            <v>2</v>
          </cell>
          <cell r="L1073" t="str">
            <v>2</v>
          </cell>
        </row>
        <row r="1074">
          <cell r="A1074" t="str">
            <v>9336889619117D-M3</v>
          </cell>
          <cell r="B1074">
            <v>821</v>
          </cell>
          <cell r="C1074">
            <v>93368896</v>
          </cell>
          <cell r="D1074" t="str">
            <v>BUJÃO COLUNA A</v>
          </cell>
          <cell r="E1074" t="str">
            <v>19117D-M3</v>
          </cell>
          <cell r="F1074">
            <v>100</v>
          </cell>
          <cell r="G1074" t="str">
            <v>PEL</v>
          </cell>
          <cell r="H1074" t="str">
            <v>00002002</v>
          </cell>
          <cell r="I1074" t="str">
            <v>TRIM 2</v>
          </cell>
          <cell r="J1074" t="str">
            <v>M3</v>
          </cell>
          <cell r="K1074" t="str">
            <v>2</v>
          </cell>
          <cell r="L1074">
            <v>6.8386956521739126</v>
          </cell>
        </row>
        <row r="1075">
          <cell r="A1075" t="str">
            <v>9336889619117E-M3</v>
          </cell>
          <cell r="B1075">
            <v>822</v>
          </cell>
          <cell r="C1075">
            <v>93368896</v>
          </cell>
          <cell r="D1075" t="str">
            <v>BUJÃO COLUNA A</v>
          </cell>
          <cell r="E1075" t="str">
            <v>19117E-M3</v>
          </cell>
          <cell r="F1075">
            <v>100</v>
          </cell>
          <cell r="G1075" t="str">
            <v>PEL</v>
          </cell>
          <cell r="H1075" t="str">
            <v>00002002</v>
          </cell>
          <cell r="I1075" t="str">
            <v>TRIM 2</v>
          </cell>
          <cell r="J1075" t="str">
            <v>M3</v>
          </cell>
          <cell r="K1075">
            <v>4</v>
          </cell>
          <cell r="L1075" t="str">
            <v>2</v>
          </cell>
        </row>
        <row r="1076">
          <cell r="A1076" t="str">
            <v>9337270019149D-M2</v>
          </cell>
          <cell r="B1076">
            <v>825</v>
          </cell>
          <cell r="C1076">
            <v>93372700</v>
          </cell>
          <cell r="D1076" t="str">
            <v>CAPA DA BARRA DESLIZANTE</v>
          </cell>
          <cell r="E1076" t="str">
            <v>19149D-M2</v>
          </cell>
          <cell r="F1076">
            <v>150</v>
          </cell>
          <cell r="G1076" t="str">
            <v>PEL</v>
          </cell>
          <cell r="H1076" t="str">
            <v>00002001</v>
          </cell>
          <cell r="I1076" t="str">
            <v>TRIM 3</v>
          </cell>
          <cell r="J1076" t="str">
            <v>M2</v>
          </cell>
          <cell r="K1076">
            <v>2</v>
          </cell>
          <cell r="L1076" t="str">
            <v>2</v>
          </cell>
        </row>
        <row r="1077">
          <cell r="A1077" t="str">
            <v>93372896DO005D-M4</v>
          </cell>
          <cell r="B1077">
            <v>1493</v>
          </cell>
          <cell r="C1077">
            <v>93372896</v>
          </cell>
          <cell r="D1077" t="str">
            <v>PARAFUSO FIX. FECHADURA M8</v>
          </cell>
          <cell r="E1077" t="str">
            <v>DO005D-M4</v>
          </cell>
          <cell r="F1077">
            <v>2000</v>
          </cell>
          <cell r="G1077" t="str">
            <v>CEV</v>
          </cell>
          <cell r="H1077" t="str">
            <v>00002001</v>
          </cell>
          <cell r="I1077" t="str">
            <v>DOORS</v>
          </cell>
          <cell r="J1077" t="str">
            <v>M4</v>
          </cell>
          <cell r="K1077" t="str">
            <v>2</v>
          </cell>
          <cell r="L1077" t="str">
            <v>2</v>
          </cell>
        </row>
        <row r="1078">
          <cell r="A1078" t="str">
            <v>93372896DO004E-M5</v>
          </cell>
          <cell r="B1078">
            <v>1495</v>
          </cell>
          <cell r="C1078">
            <v>93372896</v>
          </cell>
          <cell r="D1078" t="str">
            <v>PARAFUSO FIX. FECHADURA M8</v>
          </cell>
          <cell r="E1078" t="str">
            <v>DO006E-M5</v>
          </cell>
          <cell r="F1078">
            <v>2000</v>
          </cell>
          <cell r="G1078" t="str">
            <v>CEV</v>
          </cell>
          <cell r="H1078" t="str">
            <v>00002001</v>
          </cell>
          <cell r="I1078" t="str">
            <v>DOORS</v>
          </cell>
          <cell r="J1078" t="str">
            <v>M5</v>
          </cell>
          <cell r="K1078" t="str">
            <v>2</v>
          </cell>
          <cell r="L1078" t="str">
            <v>2</v>
          </cell>
        </row>
        <row r="1079">
          <cell r="A1079" t="str">
            <v>93373127DO015E-M4</v>
          </cell>
          <cell r="B1079">
            <v>1238</v>
          </cell>
          <cell r="C1079">
            <v>93373127</v>
          </cell>
          <cell r="D1079" t="str">
            <v>FILME VEDAÇÃO 5P TE</v>
          </cell>
          <cell r="E1079" t="str">
            <v>DO015E-M4</v>
          </cell>
          <cell r="F1079">
            <v>100</v>
          </cell>
          <cell r="G1079" t="str">
            <v>CEV</v>
          </cell>
          <cell r="H1079" t="str">
            <v>0CXPAPEL</v>
          </cell>
          <cell r="I1079" t="str">
            <v>DOORS</v>
          </cell>
          <cell r="J1079" t="str">
            <v>M4</v>
          </cell>
          <cell r="K1079" t="str">
            <v>2</v>
          </cell>
          <cell r="L1079" t="str">
            <v>2</v>
          </cell>
        </row>
        <row r="1080">
          <cell r="A1080" t="str">
            <v>93373128DO015D-M4</v>
          </cell>
          <cell r="B1080">
            <v>1246</v>
          </cell>
          <cell r="C1080">
            <v>93373128</v>
          </cell>
          <cell r="D1080" t="str">
            <v>FILME VEDAÇÃO 5P TD</v>
          </cell>
          <cell r="E1080" t="str">
            <v>DO015D-M4</v>
          </cell>
          <cell r="F1080">
            <v>100</v>
          </cell>
          <cell r="G1080" t="str">
            <v>CEV</v>
          </cell>
          <cell r="H1080" t="str">
            <v>0CXPAPEL</v>
          </cell>
          <cell r="I1080" t="str">
            <v>DOORS</v>
          </cell>
          <cell r="J1080" t="str">
            <v>M4</v>
          </cell>
          <cell r="K1080" t="str">
            <v>2</v>
          </cell>
          <cell r="L1080" t="str">
            <v>2</v>
          </cell>
        </row>
        <row r="1081">
          <cell r="A1081" t="str">
            <v>93373131</v>
          </cell>
          <cell r="B1081">
            <v>1622</v>
          </cell>
          <cell r="C1081">
            <v>93373131</v>
          </cell>
          <cell r="D1081" t="str">
            <v>PUXADOR DIANTEIRO ESQUERDO</v>
          </cell>
          <cell r="E1081">
            <v>0</v>
          </cell>
          <cell r="F1081">
            <v>60</v>
          </cell>
          <cell r="G1081" t="str">
            <v xml:space="preserve">PEL </v>
          </cell>
          <cell r="H1081" t="str">
            <v>00002004</v>
          </cell>
          <cell r="I1081" t="str">
            <v>DOORS</v>
          </cell>
          <cell r="J1081"/>
          <cell r="K1081" t="str">
            <v>2</v>
          </cell>
          <cell r="L1081" t="str">
            <v>2</v>
          </cell>
        </row>
        <row r="1082">
          <cell r="A1082" t="str">
            <v>93373132</v>
          </cell>
          <cell r="B1082">
            <v>1623</v>
          </cell>
          <cell r="C1082">
            <v>93373132</v>
          </cell>
          <cell r="D1082" t="str">
            <v>PUXADOR DIANTEIRO DIREITO</v>
          </cell>
          <cell r="E1082">
            <v>0</v>
          </cell>
          <cell r="F1082">
            <v>60</v>
          </cell>
          <cell r="G1082" t="str">
            <v>PEL</v>
          </cell>
          <cell r="H1082" t="str">
            <v>00002004</v>
          </cell>
          <cell r="I1082" t="str">
            <v>DOORS</v>
          </cell>
          <cell r="J1082"/>
          <cell r="K1082" t="str">
            <v>2</v>
          </cell>
          <cell r="L1082" t="str">
            <v>2</v>
          </cell>
        </row>
        <row r="1083">
          <cell r="A1083" t="str">
            <v>93373133DOCPNL-M4</v>
          </cell>
          <cell r="B1083">
            <v>1450</v>
          </cell>
          <cell r="C1083" t="str">
            <v>93373133</v>
          </cell>
          <cell r="D1083" t="str">
            <v>PUXADOR DA PORTA DE 3 E 5P</v>
          </cell>
          <cell r="E1083" t="str">
            <v>DOCPNL-M4</v>
          </cell>
          <cell r="F1083">
            <v>60</v>
          </cell>
          <cell r="G1083" t="str">
            <v>PEL</v>
          </cell>
          <cell r="H1083" t="str">
            <v>00002004</v>
          </cell>
          <cell r="I1083" t="str">
            <v>DOORS</v>
          </cell>
          <cell r="J1083" t="str">
            <v>M4</v>
          </cell>
          <cell r="K1083" t="str">
            <v>3</v>
          </cell>
          <cell r="L1083" t="str">
            <v>2</v>
          </cell>
        </row>
        <row r="1084">
          <cell r="A1084" t="str">
            <v>93373134DOCPNL-M4</v>
          </cell>
          <cell r="B1084">
            <v>1451</v>
          </cell>
          <cell r="C1084">
            <v>93373134</v>
          </cell>
          <cell r="D1084" t="str">
            <v>PUXADOR DA PORTA DD 3 E 5P</v>
          </cell>
          <cell r="E1084" t="str">
            <v>DOCPNL-M4</v>
          </cell>
          <cell r="F1084">
            <v>60</v>
          </cell>
          <cell r="G1084" t="str">
            <v>PEL</v>
          </cell>
          <cell r="H1084" t="str">
            <v>00002004</v>
          </cell>
          <cell r="I1084" t="str">
            <v>DOORS</v>
          </cell>
          <cell r="J1084" t="str">
            <v>M4</v>
          </cell>
          <cell r="K1084" t="str">
            <v>3</v>
          </cell>
          <cell r="L1084" t="str">
            <v>2</v>
          </cell>
        </row>
        <row r="1085">
          <cell r="A1085" t="str">
            <v>93373135</v>
          </cell>
          <cell r="B1085">
            <v>1624</v>
          </cell>
          <cell r="C1085">
            <v>93373135</v>
          </cell>
          <cell r="D1085" t="str">
            <v>PUXADOR TRASEIRO ESQUERDO</v>
          </cell>
          <cell r="E1085">
            <v>0</v>
          </cell>
          <cell r="F1085">
            <v>100</v>
          </cell>
          <cell r="G1085" t="str">
            <v>PEL</v>
          </cell>
          <cell r="H1085" t="str">
            <v>00002004</v>
          </cell>
          <cell r="I1085" t="str">
            <v>DOORS</v>
          </cell>
          <cell r="J1085"/>
          <cell r="K1085" t="str">
            <v>2</v>
          </cell>
          <cell r="L1085" t="str">
            <v>2</v>
          </cell>
        </row>
        <row r="1086">
          <cell r="A1086" t="str">
            <v>93373136</v>
          </cell>
          <cell r="B1086">
            <v>1625</v>
          </cell>
          <cell r="C1086">
            <v>93373136</v>
          </cell>
          <cell r="D1086" t="str">
            <v>PUXADOR TRASEIRO DIREITO</v>
          </cell>
          <cell r="E1086">
            <v>0</v>
          </cell>
          <cell r="F1086">
            <v>100</v>
          </cell>
          <cell r="G1086" t="str">
            <v>PEL</v>
          </cell>
          <cell r="H1086" t="str">
            <v>00002004</v>
          </cell>
          <cell r="I1086" t="str">
            <v>DOORS</v>
          </cell>
          <cell r="J1086"/>
          <cell r="K1086" t="str">
            <v>2</v>
          </cell>
          <cell r="L1086" t="str">
            <v>2</v>
          </cell>
        </row>
        <row r="1087">
          <cell r="A1087" t="str">
            <v>93373137DOCPNL-M4</v>
          </cell>
          <cell r="B1087">
            <v>1452</v>
          </cell>
          <cell r="C1087">
            <v>93373137</v>
          </cell>
          <cell r="D1087" t="str">
            <v>PUXADOR DA PORTA TE 5P</v>
          </cell>
          <cell r="E1087" t="str">
            <v>DOCPNL-M4</v>
          </cell>
          <cell r="F1087">
            <v>100</v>
          </cell>
          <cell r="G1087" t="str">
            <v>PEL</v>
          </cell>
          <cell r="H1087" t="str">
            <v>00002004</v>
          </cell>
          <cell r="I1087" t="str">
            <v>DOORS</v>
          </cell>
          <cell r="J1087" t="str">
            <v>M4</v>
          </cell>
          <cell r="K1087" t="str">
            <v>2</v>
          </cell>
          <cell r="L1087" t="str">
            <v>2</v>
          </cell>
        </row>
        <row r="1088">
          <cell r="A1088" t="str">
            <v>93373138DOCPNL-M4</v>
          </cell>
          <cell r="B1088">
            <v>1453</v>
          </cell>
          <cell r="C1088">
            <v>93373138</v>
          </cell>
          <cell r="D1088" t="str">
            <v>PUXADOR DA PORTA TD 5P</v>
          </cell>
          <cell r="E1088" t="str">
            <v>DOCPNL-M4</v>
          </cell>
          <cell r="F1088">
            <v>100</v>
          </cell>
          <cell r="G1088" t="str">
            <v>PEL</v>
          </cell>
          <cell r="H1088" t="str">
            <v>00002004</v>
          </cell>
          <cell r="I1088" t="str">
            <v>DOORS</v>
          </cell>
          <cell r="J1088" t="str">
            <v>M4</v>
          </cell>
          <cell r="K1088" t="str">
            <v>2</v>
          </cell>
          <cell r="L1088" t="str">
            <v>2</v>
          </cell>
        </row>
        <row r="1089">
          <cell r="A1089" t="str">
            <v>93373549</v>
          </cell>
          <cell r="B1089">
            <v>1440</v>
          </cell>
          <cell r="C1089">
            <v>93373549</v>
          </cell>
          <cell r="D1089" t="str">
            <v>PORCA MOLA</v>
          </cell>
          <cell r="E1089">
            <v>0</v>
          </cell>
          <cell r="F1089">
            <v>10000</v>
          </cell>
          <cell r="G1089" t="str">
            <v>CEV</v>
          </cell>
          <cell r="H1089" t="str">
            <v>00002001</v>
          </cell>
          <cell r="I1089" t="str">
            <v>DOORS</v>
          </cell>
          <cell r="J1089"/>
          <cell r="K1089" t="str">
            <v>2</v>
          </cell>
          <cell r="L1089" t="str">
            <v>2</v>
          </cell>
        </row>
        <row r="1090">
          <cell r="A1090" t="str">
            <v>93373549DOCPNL-M4</v>
          </cell>
          <cell r="B1090">
            <v>1484</v>
          </cell>
          <cell r="C1090">
            <v>93373549</v>
          </cell>
          <cell r="D1090" t="str">
            <v>PORCA MOLA</v>
          </cell>
          <cell r="E1090" t="str">
            <v>DOCPNL-M4</v>
          </cell>
          <cell r="F1090">
            <v>10000</v>
          </cell>
          <cell r="G1090" t="str">
            <v>CEV</v>
          </cell>
          <cell r="H1090" t="str">
            <v>00002001</v>
          </cell>
          <cell r="I1090" t="str">
            <v>DOORS</v>
          </cell>
          <cell r="J1090" t="str">
            <v>M4</v>
          </cell>
          <cell r="K1090" t="str">
            <v>2</v>
          </cell>
          <cell r="L1090" t="str">
            <v>2</v>
          </cell>
        </row>
        <row r="1091">
          <cell r="A1091" t="str">
            <v>93373549</v>
          </cell>
          <cell r="B1091">
            <v>1605</v>
          </cell>
          <cell r="C1091">
            <v>93373549</v>
          </cell>
          <cell r="D1091" t="str">
            <v>PORCA MOLA</v>
          </cell>
          <cell r="E1091">
            <v>0</v>
          </cell>
          <cell r="F1091">
            <v>10000</v>
          </cell>
          <cell r="G1091" t="str">
            <v>CEV</v>
          </cell>
          <cell r="H1091" t="str">
            <v>00002001</v>
          </cell>
          <cell r="I1091" t="str">
            <v>DOORS</v>
          </cell>
          <cell r="J1091"/>
          <cell r="K1091" t="str">
            <v>2</v>
          </cell>
          <cell r="L1091" t="str">
            <v>2</v>
          </cell>
        </row>
        <row r="1092">
          <cell r="A1092" t="str">
            <v>93373549DO012D-M4</v>
          </cell>
          <cell r="B1092">
            <v>1606</v>
          </cell>
          <cell r="C1092">
            <v>93373549</v>
          </cell>
          <cell r="D1092" t="str">
            <v>PORCA MOLA</v>
          </cell>
          <cell r="E1092" t="str">
            <v>DO012D-M4</v>
          </cell>
          <cell r="F1092">
            <v>10000</v>
          </cell>
          <cell r="G1092" t="str">
            <v>CEV</v>
          </cell>
          <cell r="H1092" t="str">
            <v>00002001</v>
          </cell>
          <cell r="I1092" t="str">
            <v>DOORS</v>
          </cell>
          <cell r="J1092" t="str">
            <v>M4</v>
          </cell>
          <cell r="K1092" t="str">
            <v>2</v>
          </cell>
          <cell r="L1092" t="str">
            <v>2</v>
          </cell>
        </row>
        <row r="1093">
          <cell r="A1093" t="str">
            <v>93373549DO003E-M4</v>
          </cell>
          <cell r="B1093">
            <v>1616</v>
          </cell>
          <cell r="C1093">
            <v>93373549</v>
          </cell>
          <cell r="D1093" t="str">
            <v>PORCA MOLA</v>
          </cell>
          <cell r="E1093" t="str">
            <v>DO003E-M4</v>
          </cell>
          <cell r="F1093">
            <v>10000</v>
          </cell>
          <cell r="G1093" t="str">
            <v>CEV</v>
          </cell>
          <cell r="H1093" t="str">
            <v>00002001</v>
          </cell>
          <cell r="I1093" t="str">
            <v>DOORS</v>
          </cell>
          <cell r="J1093" t="str">
            <v>M4</v>
          </cell>
          <cell r="K1093" t="str">
            <v>2</v>
          </cell>
          <cell r="L1093" t="str">
            <v>2</v>
          </cell>
        </row>
        <row r="1094">
          <cell r="A1094" t="str">
            <v>93374389MA014D-M2</v>
          </cell>
          <cell r="B1094">
            <v>826</v>
          </cell>
          <cell r="C1094">
            <v>93374389</v>
          </cell>
          <cell r="D1094" t="str">
            <v>PF JUNTA ESFÉ</v>
          </cell>
          <cell r="E1094" t="str">
            <v>MA014D-M2</v>
          </cell>
          <cell r="F1094">
            <v>300</v>
          </cell>
          <cell r="G1094" t="str">
            <v>CEV</v>
          </cell>
          <cell r="H1094" t="str">
            <v>00002001</v>
          </cell>
          <cell r="I1094" t="str">
            <v>MEC. ALTA</v>
          </cell>
          <cell r="J1094" t="str">
            <v>M2</v>
          </cell>
          <cell r="K1094">
            <v>2</v>
          </cell>
          <cell r="L1094" t="str">
            <v>2</v>
          </cell>
        </row>
        <row r="1095">
          <cell r="A1095" t="str">
            <v>93374389MA015E-M1</v>
          </cell>
          <cell r="B1095">
            <v>827</v>
          </cell>
          <cell r="C1095">
            <v>93374389</v>
          </cell>
          <cell r="D1095" t="str">
            <v>PF JUNTA ESFÉ</v>
          </cell>
          <cell r="E1095" t="str">
            <v>MA015E-M1</v>
          </cell>
          <cell r="F1095">
            <v>300</v>
          </cell>
          <cell r="G1095" t="str">
            <v>CEV</v>
          </cell>
          <cell r="H1095" t="str">
            <v>00002001</v>
          </cell>
          <cell r="I1095" t="str">
            <v>MEC. ALTA</v>
          </cell>
          <cell r="J1095" t="str">
            <v>M1</v>
          </cell>
          <cell r="K1095" t="str">
            <v>2</v>
          </cell>
          <cell r="L1095" t="str">
            <v>2</v>
          </cell>
        </row>
        <row r="1096">
          <cell r="A1096" t="str">
            <v>9337506819149D-M2</v>
          </cell>
          <cell r="B1096">
            <v>828</v>
          </cell>
          <cell r="C1096">
            <v>93375068</v>
          </cell>
          <cell r="D1096" t="str">
            <v>LIMPADOR C</v>
          </cell>
          <cell r="E1096" t="str">
            <v>19149D-M2</v>
          </cell>
          <cell r="F1096">
            <v>35</v>
          </cell>
          <cell r="G1096" t="str">
            <v>CEV</v>
          </cell>
          <cell r="H1096" t="str">
            <v>00002004</v>
          </cell>
          <cell r="I1096" t="str">
            <v>TRIM 2</v>
          </cell>
          <cell r="J1096" t="str">
            <v>M2</v>
          </cell>
          <cell r="K1096" t="str">
            <v>4</v>
          </cell>
          <cell r="L1096" t="str">
            <v>2</v>
          </cell>
        </row>
        <row r="1097">
          <cell r="A1097" t="str">
            <v>93376205DO018D-M4</v>
          </cell>
          <cell r="B1097">
            <v>1279</v>
          </cell>
          <cell r="C1097">
            <v>93376205</v>
          </cell>
          <cell r="D1097" t="str">
            <v>TAMPA PUXADOR DA PORTA MCE</v>
          </cell>
          <cell r="E1097" t="str">
            <v>DO018D-M4</v>
          </cell>
          <cell r="F1097">
            <v>1400</v>
          </cell>
          <cell r="G1097" t="str">
            <v>PEL</v>
          </cell>
          <cell r="H1097" t="str">
            <v>00002004</v>
          </cell>
          <cell r="I1097" t="str">
            <v>DOORS</v>
          </cell>
          <cell r="J1097" t="str">
            <v>M4</v>
          </cell>
          <cell r="K1097" t="str">
            <v>2</v>
          </cell>
          <cell r="L1097" t="str">
            <v>2</v>
          </cell>
        </row>
        <row r="1098">
          <cell r="A1098" t="str">
            <v>93376205DO020E-M4</v>
          </cell>
          <cell r="B1098">
            <v>1280</v>
          </cell>
          <cell r="C1098">
            <v>93376205</v>
          </cell>
          <cell r="D1098" t="str">
            <v>TAMPA PUXADOR DA PORTA MCE</v>
          </cell>
          <cell r="E1098" t="str">
            <v>DO020E-M4</v>
          </cell>
          <cell r="F1098">
            <v>1400</v>
          </cell>
          <cell r="G1098" t="str">
            <v>PEL</v>
          </cell>
          <cell r="H1098" t="str">
            <v>00002001</v>
          </cell>
          <cell r="I1098" t="str">
            <v>DOORS</v>
          </cell>
          <cell r="J1098" t="str">
            <v>M4</v>
          </cell>
          <cell r="K1098" t="str">
            <v>2</v>
          </cell>
          <cell r="L1098" t="str">
            <v>2</v>
          </cell>
        </row>
        <row r="1099">
          <cell r="A1099" t="str">
            <v>93376205DO020D-M4</v>
          </cell>
          <cell r="B1099">
            <v>1454</v>
          </cell>
          <cell r="C1099">
            <v>93376205</v>
          </cell>
          <cell r="D1099" t="str">
            <v>TAMPÃO PUXADOR</v>
          </cell>
          <cell r="E1099" t="str">
            <v>DO020D-M4</v>
          </cell>
          <cell r="F1099">
            <v>1400</v>
          </cell>
          <cell r="G1099" t="str">
            <v>PEL</v>
          </cell>
          <cell r="H1099" t="str">
            <v>00002004</v>
          </cell>
          <cell r="I1099" t="str">
            <v>DOORS</v>
          </cell>
          <cell r="J1099" t="str">
            <v>M4</v>
          </cell>
          <cell r="K1099" t="str">
            <v>2</v>
          </cell>
          <cell r="L1099" t="str">
            <v>2</v>
          </cell>
        </row>
        <row r="1100">
          <cell r="A1100" t="str">
            <v>93376775MB018E-M1</v>
          </cell>
          <cell r="B1100">
            <v>829</v>
          </cell>
          <cell r="C1100">
            <v>93376775</v>
          </cell>
          <cell r="D1100" t="str">
            <v>PARAFUSO</v>
          </cell>
          <cell r="E1100" t="str">
            <v>MB018E-M1</v>
          </cell>
          <cell r="F1100">
            <v>1500</v>
          </cell>
          <cell r="G1100" t="str">
            <v>CEV</v>
          </cell>
          <cell r="H1100" t="str">
            <v>00002001</v>
          </cell>
          <cell r="I1100" t="str">
            <v>MEC. BAIXA</v>
          </cell>
          <cell r="J1100" t="str">
            <v>M1</v>
          </cell>
          <cell r="K1100">
            <v>2</v>
          </cell>
          <cell r="L1100" t="str">
            <v>2</v>
          </cell>
        </row>
        <row r="1101">
          <cell r="A1101" t="str">
            <v>93377298MB011D-M1</v>
          </cell>
          <cell r="B1101">
            <v>830</v>
          </cell>
          <cell r="C1101">
            <v>93377298</v>
          </cell>
          <cell r="D1101" t="str">
            <v>INFOCARD</v>
          </cell>
          <cell r="E1101" t="str">
            <v>MB011D-M1</v>
          </cell>
          <cell r="F1101">
            <v>700</v>
          </cell>
          <cell r="G1101" t="str">
            <v>CEV</v>
          </cell>
          <cell r="H1101" t="str">
            <v>0CXPAPEL</v>
          </cell>
          <cell r="I1101" t="str">
            <v>MEC. BAIXA</v>
          </cell>
          <cell r="J1101" t="str">
            <v>M1</v>
          </cell>
          <cell r="K1101">
            <v>2</v>
          </cell>
          <cell r="L1101" t="str">
            <v>2</v>
          </cell>
        </row>
        <row r="1102">
          <cell r="A1102" t="str">
            <v>9337767219139D-M2</v>
          </cell>
          <cell r="B1102">
            <v>831</v>
          </cell>
          <cell r="C1102">
            <v>93377672</v>
          </cell>
          <cell r="D1102" t="str">
            <v>ACAB CONSOLE CELTA</v>
          </cell>
          <cell r="E1102" t="str">
            <v>19139D-M2</v>
          </cell>
          <cell r="F1102">
            <v>250</v>
          </cell>
          <cell r="G1102" t="str">
            <v>PEL</v>
          </cell>
          <cell r="H1102" t="str">
            <v>00002001</v>
          </cell>
          <cell r="I1102" t="str">
            <v>TRIM 3</v>
          </cell>
          <cell r="J1102" t="str">
            <v>M2</v>
          </cell>
          <cell r="K1102">
            <v>2</v>
          </cell>
          <cell r="L1102" t="str">
            <v>2</v>
          </cell>
        </row>
        <row r="1103">
          <cell r="A1103" t="str">
            <v>93377946MINOMI-M3</v>
          </cell>
          <cell r="B1103">
            <v>1123</v>
          </cell>
          <cell r="C1103">
            <v>93377946</v>
          </cell>
          <cell r="D1103" t="str">
            <v>JG CHAVES NACIONAL</v>
          </cell>
          <cell r="E1103" t="str">
            <v>MINOMI-M3</v>
          </cell>
          <cell r="F1103">
            <v>15</v>
          </cell>
          <cell r="G1103" t="str">
            <v>CEV</v>
          </cell>
          <cell r="H1103" t="str">
            <v>00002004</v>
          </cell>
          <cell r="I1103" t="str">
            <v>MINOMI</v>
          </cell>
          <cell r="J1103" t="str">
            <v>M3</v>
          </cell>
          <cell r="K1103" t="str">
            <v>PENDANT</v>
          </cell>
          <cell r="L1103">
            <v>7.7924637681159412</v>
          </cell>
        </row>
        <row r="1104">
          <cell r="A1104" t="str">
            <v>93377950SPS-GA-M3</v>
          </cell>
          <cell r="B1104">
            <v>833</v>
          </cell>
          <cell r="C1104">
            <v>93377950</v>
          </cell>
          <cell r="D1104" t="str">
            <v>FECHAD TPA TRAS CELTA</v>
          </cell>
          <cell r="E1104" t="str">
            <v>SPS-GA-M3</v>
          </cell>
          <cell r="F1104">
            <v>36</v>
          </cell>
          <cell r="G1104" t="str">
            <v>CEV</v>
          </cell>
          <cell r="H1104" t="str">
            <v>00002004</v>
          </cell>
          <cell r="I1104" t="str">
            <v>SPS</v>
          </cell>
          <cell r="J1104" t="str">
            <v>M3</v>
          </cell>
          <cell r="K1104" t="str">
            <v>2</v>
          </cell>
          <cell r="L1104">
            <v>3.2468599033816421</v>
          </cell>
        </row>
        <row r="1105">
          <cell r="A1105" t="str">
            <v>93378051TP003E-M3</v>
          </cell>
          <cell r="B1105">
            <v>834</v>
          </cell>
          <cell r="C1105">
            <v>93378051</v>
          </cell>
          <cell r="D1105" t="str">
            <v>HASTE COFRE  CELTA</v>
          </cell>
          <cell r="E1105" t="str">
            <v>TP003E-M3</v>
          </cell>
          <cell r="F1105">
            <v>85</v>
          </cell>
          <cell r="G1105" t="str">
            <v>CEV</v>
          </cell>
          <cell r="H1105" t="str">
            <v>00002004</v>
          </cell>
          <cell r="I1105" t="str">
            <v>TRIM 1</v>
          </cell>
          <cell r="J1105" t="str">
            <v>M3</v>
          </cell>
          <cell r="K1105" t="str">
            <v>2</v>
          </cell>
          <cell r="L1105" t="str">
            <v>2</v>
          </cell>
        </row>
        <row r="1106">
          <cell r="A1106" t="str">
            <v>94737664</v>
          </cell>
          <cell r="B1106">
            <v>1515</v>
          </cell>
          <cell r="C1106" t="str">
            <v>94737664</v>
          </cell>
          <cell r="D1106" t="str">
            <v>LIMITADOR DA PORTA</v>
          </cell>
          <cell r="E1106">
            <v>0</v>
          </cell>
          <cell r="F1106">
            <v>86</v>
          </cell>
          <cell r="G1106" t="str">
            <v>CEV</v>
          </cell>
          <cell r="H1106" t="str">
            <v>00002002</v>
          </cell>
          <cell r="I1106" t="str">
            <v>DOORS</v>
          </cell>
          <cell r="J1106"/>
          <cell r="K1106" t="str">
            <v>2</v>
          </cell>
          <cell r="L1106" t="str">
            <v>2</v>
          </cell>
        </row>
        <row r="1107">
          <cell r="A1107" t="str">
            <v>94737664DO008D-M4</v>
          </cell>
          <cell r="B1107">
            <v>1620</v>
          </cell>
          <cell r="C1107" t="str">
            <v>94737664</v>
          </cell>
          <cell r="D1107" t="str">
            <v>LIMITADOR</v>
          </cell>
          <cell r="E1107" t="str">
            <v>DO008D-M4</v>
          </cell>
          <cell r="F1107">
            <v>86</v>
          </cell>
          <cell r="G1107" t="str">
            <v>CEV</v>
          </cell>
          <cell r="H1107" t="str">
            <v>00002004</v>
          </cell>
          <cell r="I1107" t="str">
            <v>DOORS</v>
          </cell>
          <cell r="J1107" t="str">
            <v>M4</v>
          </cell>
          <cell r="K1107" t="str">
            <v>2</v>
          </cell>
          <cell r="L1107" t="str">
            <v>2</v>
          </cell>
        </row>
        <row r="1108">
          <cell r="A1108" t="str">
            <v>94737665SPSD2E-M5</v>
          </cell>
          <cell r="B1108">
            <v>1500</v>
          </cell>
          <cell r="C1108" t="str">
            <v>94737665</v>
          </cell>
          <cell r="D1108" t="str">
            <v>LIMITADOR DA PORTA TRASEIRA 5P</v>
          </cell>
          <cell r="E1108" t="str">
            <v>SPSD2E-M5</v>
          </cell>
          <cell r="F1108">
            <v>86</v>
          </cell>
          <cell r="G1108" t="str">
            <v>CEV</v>
          </cell>
          <cell r="H1108" t="str">
            <v>00002004</v>
          </cell>
          <cell r="I1108" t="str">
            <v>DOORS</v>
          </cell>
          <cell r="J1108" t="str">
            <v>M5</v>
          </cell>
          <cell r="K1108" t="str">
            <v>2</v>
          </cell>
          <cell r="L1108" t="str">
            <v>2</v>
          </cell>
        </row>
        <row r="1109">
          <cell r="A1109" t="str">
            <v>93378459MB010D-M1</v>
          </cell>
          <cell r="B1109">
            <v>835</v>
          </cell>
          <cell r="C1109">
            <v>93378459</v>
          </cell>
          <cell r="D1109" t="str">
            <v>BRACADEIRA</v>
          </cell>
          <cell r="E1109" t="str">
            <v>MB010D-M1</v>
          </cell>
          <cell r="F1109">
            <v>3500</v>
          </cell>
          <cell r="G1109" t="str">
            <v>CEV</v>
          </cell>
          <cell r="H1109" t="str">
            <v>00002002</v>
          </cell>
          <cell r="I1109" t="str">
            <v>MEC. BAIXA</v>
          </cell>
          <cell r="J1109" t="str">
            <v>M1</v>
          </cell>
          <cell r="K1109">
            <v>2</v>
          </cell>
          <cell r="L1109" t="str">
            <v>2</v>
          </cell>
        </row>
        <row r="1110">
          <cell r="A1110"/>
          <cell r="B1110">
            <v>836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/>
          <cell r="K1110">
            <v>0</v>
          </cell>
          <cell r="L1110" t="e">
            <v>#DIV/0!</v>
          </cell>
        </row>
        <row r="1111">
          <cell r="A1111" t="str">
            <v>93381082LF002E-M1</v>
          </cell>
          <cell r="B1111">
            <v>837</v>
          </cell>
          <cell r="C1111">
            <v>93381082</v>
          </cell>
          <cell r="D1111" t="str">
            <v>COXIM CJ-L</v>
          </cell>
          <cell r="E1111" t="str">
            <v>LF002E-M1</v>
          </cell>
          <cell r="F1111">
            <v>150</v>
          </cell>
          <cell r="G1111" t="str">
            <v>CEV</v>
          </cell>
          <cell r="H1111" t="str">
            <v>00002002</v>
          </cell>
          <cell r="I1111" t="str">
            <v>L. FINAL</v>
          </cell>
          <cell r="J1111" t="str">
            <v>M1</v>
          </cell>
          <cell r="K1111" t="str">
            <v>2</v>
          </cell>
          <cell r="L1111" t="str">
            <v>2</v>
          </cell>
        </row>
        <row r="1112">
          <cell r="A1112" t="str">
            <v>93381573DOCPNL-M4</v>
          </cell>
          <cell r="B1112">
            <v>1604</v>
          </cell>
          <cell r="C1112" t="str">
            <v>93381573</v>
          </cell>
          <cell r="D1112" t="str">
            <v>SUPORTE DO SWITC</v>
          </cell>
          <cell r="E1112" t="str">
            <v>DOCPNL-M4</v>
          </cell>
          <cell r="F1112">
            <v>80</v>
          </cell>
          <cell r="G1112" t="str">
            <v>PEL</v>
          </cell>
          <cell r="H1112" t="str">
            <v>00002004</v>
          </cell>
          <cell r="I1112" t="str">
            <v>DOORS</v>
          </cell>
          <cell r="J1112" t="str">
            <v>M4</v>
          </cell>
          <cell r="K1112" t="str">
            <v>3</v>
          </cell>
          <cell r="L1112" t="str">
            <v>2</v>
          </cell>
        </row>
        <row r="1113">
          <cell r="A1113" t="str">
            <v>93381574DOCPNL-M4</v>
          </cell>
          <cell r="B1113">
            <v>1603</v>
          </cell>
          <cell r="C1113" t="str">
            <v>93381574</v>
          </cell>
          <cell r="D1113" t="str">
            <v>SUPORTE DO SWITC</v>
          </cell>
          <cell r="E1113" t="str">
            <v>DOCPNL-M4</v>
          </cell>
          <cell r="F1113">
            <v>150</v>
          </cell>
          <cell r="G1113" t="str">
            <v>PEL</v>
          </cell>
          <cell r="H1113" t="str">
            <v>00002004</v>
          </cell>
          <cell r="I1113" t="str">
            <v>DOORS</v>
          </cell>
          <cell r="J1113" t="str">
            <v>M4</v>
          </cell>
          <cell r="K1113" t="str">
            <v>2</v>
          </cell>
          <cell r="L1113" t="str">
            <v>2</v>
          </cell>
        </row>
        <row r="1114">
          <cell r="A1114" t="str">
            <v>93383153MB001D-M1</v>
          </cell>
          <cell r="B1114">
            <v>838</v>
          </cell>
          <cell r="C1114">
            <v>93383153</v>
          </cell>
          <cell r="D1114" t="str">
            <v>EMBLEMA CELTA</v>
          </cell>
          <cell r="E1114" t="str">
            <v>19102D-CB</v>
          </cell>
          <cell r="F1114">
            <v>232</v>
          </cell>
          <cell r="G1114" t="str">
            <v>CEV</v>
          </cell>
          <cell r="H1114" t="str">
            <v>00002001</v>
          </cell>
          <cell r="I1114" t="str">
            <v>CAB. CERA</v>
          </cell>
          <cell r="J1114" t="str">
            <v>CB</v>
          </cell>
          <cell r="K1114">
            <v>2</v>
          </cell>
          <cell r="L1114" t="str">
            <v>2</v>
          </cell>
        </row>
        <row r="1115">
          <cell r="A1115" t="str">
            <v>9338315419102D-CB</v>
          </cell>
          <cell r="B1115">
            <v>839</v>
          </cell>
          <cell r="C1115">
            <v>93383154</v>
          </cell>
          <cell r="D1115" t="str">
            <v>EMBLEMA PRISMA</v>
          </cell>
          <cell r="E1115" t="str">
            <v>19102D-CB</v>
          </cell>
          <cell r="F1115">
            <v>320</v>
          </cell>
          <cell r="G1115" t="str">
            <v>CEV</v>
          </cell>
          <cell r="H1115" t="str">
            <v>00002002</v>
          </cell>
          <cell r="I1115" t="str">
            <v>CAB. CERA</v>
          </cell>
          <cell r="J1115" t="str">
            <v>CB</v>
          </cell>
          <cell r="K1115">
            <v>2</v>
          </cell>
          <cell r="L1115" t="str">
            <v>2</v>
          </cell>
        </row>
        <row r="1116">
          <cell r="A1116" t="str">
            <v>93384195DO016D-M4</v>
          </cell>
          <cell r="B1116">
            <v>1255</v>
          </cell>
          <cell r="C1116">
            <v>93384195</v>
          </cell>
          <cell r="D1116" t="str">
            <v>ESPAÇADOR MEC. LEVANT. VIDRO</v>
          </cell>
          <cell r="E1116" t="str">
            <v>DO016D-M4</v>
          </cell>
          <cell r="F1116">
            <v>400</v>
          </cell>
          <cell r="G1116" t="str">
            <v>CEV</v>
          </cell>
          <cell r="H1116" t="str">
            <v>00002001</v>
          </cell>
          <cell r="I1116" t="str">
            <v>DOORS</v>
          </cell>
          <cell r="J1116" t="str">
            <v>M4</v>
          </cell>
          <cell r="K1116" t="str">
            <v>2</v>
          </cell>
          <cell r="L1116" t="str">
            <v>2</v>
          </cell>
        </row>
        <row r="1117">
          <cell r="A1117" t="str">
            <v>93384195DO016E-M5</v>
          </cell>
          <cell r="B1117">
            <v>1256</v>
          </cell>
          <cell r="C1117">
            <v>93384195</v>
          </cell>
          <cell r="D1117" t="str">
            <v>ESPAÇADOR  MEC. LEVANT. VIDRO</v>
          </cell>
          <cell r="E1117" t="str">
            <v>DO016E-M5</v>
          </cell>
          <cell r="F1117">
            <v>400</v>
          </cell>
          <cell r="G1117" t="str">
            <v>CEV</v>
          </cell>
          <cell r="H1117" t="str">
            <v>00002004</v>
          </cell>
          <cell r="I1117" t="str">
            <v>DOORS</v>
          </cell>
          <cell r="J1117" t="str">
            <v>M5</v>
          </cell>
          <cell r="K1117" t="str">
            <v>2</v>
          </cell>
          <cell r="L1117" t="str">
            <v>2</v>
          </cell>
        </row>
        <row r="1118">
          <cell r="A1118" t="str">
            <v>93384469TP037E-M3</v>
          </cell>
          <cell r="B1118">
            <v>840</v>
          </cell>
          <cell r="C1118">
            <v>93384469</v>
          </cell>
          <cell r="D1118" t="str">
            <v>SLID DIANT LE</v>
          </cell>
          <cell r="E1118" t="str">
            <v>TP037E-M3</v>
          </cell>
          <cell r="F1118">
            <v>150</v>
          </cell>
          <cell r="G1118" t="str">
            <v>PEL</v>
          </cell>
          <cell r="H1118" t="str">
            <v>00002004</v>
          </cell>
          <cell r="I1118" t="str">
            <v>TRIM 2</v>
          </cell>
          <cell r="J1118" t="str">
            <v>M3</v>
          </cell>
          <cell r="K1118" t="str">
            <v>2</v>
          </cell>
          <cell r="L1118" t="str">
            <v>2</v>
          </cell>
        </row>
        <row r="1119">
          <cell r="A1119" t="str">
            <v>93384470TP039D-M2</v>
          </cell>
          <cell r="B1119">
            <v>841</v>
          </cell>
          <cell r="C1119">
            <v>93384470</v>
          </cell>
          <cell r="D1119" t="str">
            <v>SLID DIANT LD</v>
          </cell>
          <cell r="E1119" t="str">
            <v>TP039D-M2</v>
          </cell>
          <cell r="F1119">
            <v>150</v>
          </cell>
          <cell r="G1119" t="str">
            <v>PEL</v>
          </cell>
          <cell r="H1119" t="str">
            <v>00002004</v>
          </cell>
          <cell r="I1119" t="str">
            <v>TRIM 2</v>
          </cell>
          <cell r="J1119" t="str">
            <v>M2</v>
          </cell>
          <cell r="K1119">
            <v>3</v>
          </cell>
          <cell r="L1119" t="str">
            <v>2</v>
          </cell>
        </row>
        <row r="1120">
          <cell r="A1120" t="str">
            <v>93384680TP037E-M3</v>
          </cell>
          <cell r="B1120">
            <v>842</v>
          </cell>
          <cell r="C1120">
            <v>93384680</v>
          </cell>
          <cell r="D1120" t="str">
            <v>TAMPA COCKPIT</v>
          </cell>
          <cell r="E1120" t="str">
            <v>TP037E-M3</v>
          </cell>
          <cell r="F1120">
            <v>2500</v>
          </cell>
          <cell r="G1120" t="str">
            <v>CEV</v>
          </cell>
          <cell r="H1120" t="str">
            <v>00002001</v>
          </cell>
          <cell r="I1120" t="str">
            <v>TRIM 2</v>
          </cell>
          <cell r="J1120" t="str">
            <v>M3</v>
          </cell>
          <cell r="K1120">
            <v>2</v>
          </cell>
          <cell r="L1120" t="str">
            <v>2</v>
          </cell>
        </row>
        <row r="1121">
          <cell r="A1121" t="str">
            <v>9338468019140D-M2</v>
          </cell>
          <cell r="B1121">
            <v>843</v>
          </cell>
          <cell r="C1121">
            <v>93384680</v>
          </cell>
          <cell r="D1121" t="str">
            <v>TAMPA COCKPIT</v>
          </cell>
          <cell r="E1121" t="str">
            <v>19140D-M2</v>
          </cell>
          <cell r="F1121">
            <v>2500</v>
          </cell>
          <cell r="G1121" t="str">
            <v>CEV</v>
          </cell>
          <cell r="H1121" t="str">
            <v>00002001</v>
          </cell>
          <cell r="I1121" t="str">
            <v>TRIM 3</v>
          </cell>
          <cell r="J1121" t="str">
            <v>M2</v>
          </cell>
          <cell r="K1121">
            <v>2</v>
          </cell>
          <cell r="L1121" t="str">
            <v>2</v>
          </cell>
        </row>
        <row r="1122">
          <cell r="A1122" t="str">
            <v>52099615TP020E-M3</v>
          </cell>
          <cell r="B1122">
            <v>844</v>
          </cell>
          <cell r="C1122">
            <v>93384681</v>
          </cell>
          <cell r="D1122" t="str">
            <v>TAMPA COLUNA</v>
          </cell>
          <cell r="E1122" t="str">
            <v>TP020E-M3</v>
          </cell>
          <cell r="F1122">
            <v>2500</v>
          </cell>
          <cell r="G1122" t="str">
            <v>CEV</v>
          </cell>
          <cell r="H1122" t="str">
            <v>00002001</v>
          </cell>
          <cell r="I1122" t="str">
            <v>TRIM 2</v>
          </cell>
          <cell r="J1122" t="str">
            <v>M3</v>
          </cell>
          <cell r="K1122">
            <v>2</v>
          </cell>
          <cell r="L1122" t="str">
            <v>2</v>
          </cell>
        </row>
        <row r="1123">
          <cell r="A1123" t="str">
            <v>52099615LF001E-M1</v>
          </cell>
          <cell r="B1123">
            <v>845</v>
          </cell>
          <cell r="C1123">
            <v>93384681</v>
          </cell>
          <cell r="D1123" t="str">
            <v>TAMPA COLUNA</v>
          </cell>
          <cell r="E1123" t="str">
            <v>LF001E-M1</v>
          </cell>
          <cell r="F1123">
            <v>2500</v>
          </cell>
          <cell r="G1123" t="str">
            <v>CEV</v>
          </cell>
          <cell r="H1123" t="str">
            <v>00002001</v>
          </cell>
          <cell r="I1123" t="str">
            <v>L. FINAL</v>
          </cell>
          <cell r="J1123" t="str">
            <v>M1</v>
          </cell>
          <cell r="K1123">
            <v>2</v>
          </cell>
          <cell r="L1123" t="str">
            <v>2</v>
          </cell>
        </row>
        <row r="1124">
          <cell r="A1124" t="str">
            <v>52099615LF002D-M1</v>
          </cell>
          <cell r="B1124">
            <v>846</v>
          </cell>
          <cell r="C1124">
            <v>93384681</v>
          </cell>
          <cell r="D1124" t="str">
            <v>TAMPA COLUNA</v>
          </cell>
          <cell r="E1124" t="str">
            <v>LF002D-M1</v>
          </cell>
          <cell r="F1124">
            <v>2500</v>
          </cell>
          <cell r="G1124" t="str">
            <v>CEV</v>
          </cell>
          <cell r="H1124" t="str">
            <v>00002001</v>
          </cell>
          <cell r="I1124" t="str">
            <v>L. FINAL</v>
          </cell>
          <cell r="J1124" t="str">
            <v>M1</v>
          </cell>
          <cell r="K1124">
            <v>2</v>
          </cell>
          <cell r="L1124" t="str">
            <v>2</v>
          </cell>
        </row>
        <row r="1125">
          <cell r="A1125" t="str">
            <v>93384782DO020D-M4</v>
          </cell>
          <cell r="B1125">
            <v>1621</v>
          </cell>
          <cell r="C1125">
            <v>93384782</v>
          </cell>
          <cell r="D1125" t="str">
            <v>TAMPÃO PUXADOR</v>
          </cell>
          <cell r="E1125" t="str">
            <v>DO020D-M4</v>
          </cell>
          <cell r="F1125">
            <v>1400</v>
          </cell>
          <cell r="G1125" t="str">
            <v>PEL</v>
          </cell>
          <cell r="H1125" t="str">
            <v>00002004</v>
          </cell>
          <cell r="I1125" t="str">
            <v>DOORS</v>
          </cell>
          <cell r="J1125" t="str">
            <v>M4</v>
          </cell>
          <cell r="K1125" t="str">
            <v>2</v>
          </cell>
          <cell r="L1125" t="str">
            <v>2</v>
          </cell>
        </row>
        <row r="1126">
          <cell r="A1126" t="str">
            <v>9338556819140D-M2</v>
          </cell>
          <cell r="B1126">
            <v>847</v>
          </cell>
          <cell r="C1126">
            <v>93385568</v>
          </cell>
          <cell r="D1126" t="str">
            <v>BATENTE 3P</v>
          </cell>
          <cell r="E1126" t="str">
            <v>19140D-M2</v>
          </cell>
          <cell r="F1126">
            <v>95</v>
          </cell>
          <cell r="G1126" t="str">
            <v>CEV</v>
          </cell>
          <cell r="H1126" t="str">
            <v>00002002</v>
          </cell>
          <cell r="I1126" t="str">
            <v>TRIM 3</v>
          </cell>
          <cell r="J1126" t="str">
            <v>M2</v>
          </cell>
          <cell r="K1126">
            <v>2</v>
          </cell>
          <cell r="L1126">
            <v>2.3995423340961097</v>
          </cell>
        </row>
        <row r="1127">
          <cell r="A1127" t="str">
            <v>9338556819139E-M3</v>
          </cell>
          <cell r="B1127">
            <v>849</v>
          </cell>
          <cell r="C1127">
            <v>93385568</v>
          </cell>
          <cell r="D1127" t="str">
            <v>BATENTE 3P</v>
          </cell>
          <cell r="E1127" t="str">
            <v>19139E-M3</v>
          </cell>
          <cell r="F1127">
            <v>95</v>
          </cell>
          <cell r="G1127" t="str">
            <v>CEV</v>
          </cell>
          <cell r="H1127" t="str">
            <v>00002002</v>
          </cell>
          <cell r="I1127" t="str">
            <v>TRIM 3</v>
          </cell>
          <cell r="J1127" t="str">
            <v>M3</v>
          </cell>
          <cell r="K1127">
            <v>2</v>
          </cell>
          <cell r="L1127" t="str">
            <v>2</v>
          </cell>
        </row>
        <row r="1128">
          <cell r="A1128" t="str">
            <v>93385871MINOMI-M3</v>
          </cell>
          <cell r="B1128">
            <v>852</v>
          </cell>
          <cell r="C1128">
            <v>93385871</v>
          </cell>
          <cell r="D1128" t="str">
            <v>VED COFRE LE</v>
          </cell>
          <cell r="E1128" t="str">
            <v>MINOMI-M3</v>
          </cell>
          <cell r="F1128">
            <v>80</v>
          </cell>
          <cell r="G1128" t="str">
            <v>CEV</v>
          </cell>
          <cell r="H1128" t="str">
            <v>00002004</v>
          </cell>
          <cell r="I1128" t="str">
            <v>MINOMI</v>
          </cell>
          <cell r="J1128" t="str">
            <v>M3</v>
          </cell>
          <cell r="K1128">
            <v>3</v>
          </cell>
          <cell r="L1128">
            <v>2.8494565217391301</v>
          </cell>
        </row>
        <row r="1129">
          <cell r="A1129" t="str">
            <v>93385872MINOMI-M3</v>
          </cell>
          <cell r="B1129">
            <v>854</v>
          </cell>
          <cell r="C1129">
            <v>93385872</v>
          </cell>
          <cell r="D1129" t="str">
            <v>VED COFRE LD</v>
          </cell>
          <cell r="E1129" t="str">
            <v>MINOMI-M3</v>
          </cell>
          <cell r="F1129">
            <v>100</v>
          </cell>
          <cell r="G1129" t="str">
            <v>CEV</v>
          </cell>
          <cell r="H1129" t="str">
            <v>00002004</v>
          </cell>
          <cell r="I1129" t="str">
            <v>MINOMI</v>
          </cell>
          <cell r="J1129" t="str">
            <v>M3</v>
          </cell>
          <cell r="K1129">
            <v>2</v>
          </cell>
          <cell r="L1129" t="str">
            <v>2</v>
          </cell>
        </row>
        <row r="1130">
          <cell r="A1130"/>
          <cell r="B1130">
            <v>136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/>
          <cell r="K1130">
            <v>0</v>
          </cell>
          <cell r="L1130" t="e">
            <v>#DIV/0!</v>
          </cell>
        </row>
        <row r="1131">
          <cell r="A1131" t="str">
            <v>93386036LF002E-M1</v>
          </cell>
          <cell r="B1131">
            <v>855</v>
          </cell>
          <cell r="C1131">
            <v>93386036</v>
          </cell>
          <cell r="D1131" t="str">
            <v>PARAFUSO</v>
          </cell>
          <cell r="E1131" t="str">
            <v>LF002E-M1</v>
          </cell>
          <cell r="F1131">
            <v>3000</v>
          </cell>
          <cell r="G1131" t="str">
            <v>CEV</v>
          </cell>
          <cell r="H1131" t="str">
            <v>00002001</v>
          </cell>
          <cell r="I1131" t="str">
            <v>L. FINAL</v>
          </cell>
          <cell r="J1131" t="str">
            <v>M1</v>
          </cell>
          <cell r="K1131">
            <v>2</v>
          </cell>
          <cell r="L1131" t="str">
            <v>2</v>
          </cell>
        </row>
        <row r="1132">
          <cell r="A1132" t="str">
            <v>9338604819112E-M3</v>
          </cell>
          <cell r="B1132">
            <v>856</v>
          </cell>
          <cell r="C1132">
            <v>93386048</v>
          </cell>
          <cell r="D1132" t="str">
            <v>POPNUT ALAV MALA</v>
          </cell>
          <cell r="E1132" t="str">
            <v>19112E-M3</v>
          </cell>
          <cell r="F1132">
            <v>1200</v>
          </cell>
          <cell r="G1132" t="str">
            <v>CEV</v>
          </cell>
          <cell r="H1132" t="str">
            <v>00002001</v>
          </cell>
          <cell r="I1132" t="str">
            <v>TRIM 1</v>
          </cell>
          <cell r="J1132" t="str">
            <v>M3</v>
          </cell>
          <cell r="K1132">
            <v>2</v>
          </cell>
          <cell r="L1132" t="str">
            <v>2</v>
          </cell>
        </row>
        <row r="1133">
          <cell r="A1133" t="str">
            <v>93386141TP018E-M3</v>
          </cell>
          <cell r="B1133">
            <v>857</v>
          </cell>
          <cell r="C1133">
            <v>93386141</v>
          </cell>
          <cell r="D1133" t="str">
            <v>ETIQUETA ADITIVO</v>
          </cell>
          <cell r="E1133" t="str">
            <v>TP018E-M3</v>
          </cell>
          <cell r="F1133">
            <v>1000</v>
          </cell>
          <cell r="G1133" t="str">
            <v>CEV</v>
          </cell>
          <cell r="H1133" t="str">
            <v>00002001</v>
          </cell>
          <cell r="I1133" t="str">
            <v>TRIM 2</v>
          </cell>
          <cell r="J1133" t="str">
            <v>M3</v>
          </cell>
          <cell r="K1133">
            <v>2</v>
          </cell>
          <cell r="L1133" t="str">
            <v>2</v>
          </cell>
        </row>
        <row r="1134">
          <cell r="A1134" t="str">
            <v>93387348MINOMI-M3</v>
          </cell>
          <cell r="B1134">
            <v>858</v>
          </cell>
          <cell r="C1134">
            <v>93387348</v>
          </cell>
          <cell r="D1134" t="str">
            <v>MANGUEIRA ESGUICHO TRAS.</v>
          </cell>
          <cell r="E1134" t="str">
            <v>MINOMI-M3</v>
          </cell>
          <cell r="F1134">
            <v>100</v>
          </cell>
          <cell r="G1134" t="str">
            <v>CEV</v>
          </cell>
          <cell r="H1134" t="str">
            <v>00002004</v>
          </cell>
          <cell r="I1134" t="str">
            <v>MINOMI</v>
          </cell>
          <cell r="J1134" t="str">
            <v>M3</v>
          </cell>
          <cell r="K1134">
            <v>3</v>
          </cell>
          <cell r="L1134" t="str">
            <v>2</v>
          </cell>
        </row>
        <row r="1135">
          <cell r="A1135" t="str">
            <v>93388456SPS-GA-M3</v>
          </cell>
          <cell r="B1135">
            <v>860</v>
          </cell>
          <cell r="C1135">
            <v>93388456</v>
          </cell>
          <cell r="D1135" t="str">
            <v>SLIDER TRAS LD</v>
          </cell>
          <cell r="E1135" t="str">
            <v>SPS-GA-M3</v>
          </cell>
          <cell r="F1135">
            <v>200</v>
          </cell>
          <cell r="G1135" t="str">
            <v>CEV</v>
          </cell>
          <cell r="H1135" t="str">
            <v>00002004</v>
          </cell>
          <cell r="I1135" t="str">
            <v>SPS</v>
          </cell>
          <cell r="J1135" t="str">
            <v>M3</v>
          </cell>
          <cell r="K1135" t="str">
            <v>1</v>
          </cell>
          <cell r="L1135" t="str">
            <v>2</v>
          </cell>
        </row>
        <row r="1136">
          <cell r="A1136"/>
          <cell r="B1136">
            <v>861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/>
          <cell r="K1136">
            <v>0</v>
          </cell>
          <cell r="L1136" t="e">
            <v>#DIV/0!</v>
          </cell>
        </row>
        <row r="1137">
          <cell r="A1137" t="str">
            <v>93388457SPS-GA-M3</v>
          </cell>
          <cell r="B1137">
            <v>862</v>
          </cell>
          <cell r="C1137">
            <v>93388457</v>
          </cell>
          <cell r="D1137" t="str">
            <v>SLIDER TRAS LE</v>
          </cell>
          <cell r="E1137" t="str">
            <v>SPS-GA-M3</v>
          </cell>
          <cell r="F1137">
            <v>200</v>
          </cell>
          <cell r="G1137" t="str">
            <v>CEV</v>
          </cell>
          <cell r="H1137" t="str">
            <v>00002004</v>
          </cell>
          <cell r="I1137" t="str">
            <v>SPS</v>
          </cell>
          <cell r="J1137" t="str">
            <v>M3</v>
          </cell>
          <cell r="K1137" t="str">
            <v>1</v>
          </cell>
          <cell r="L1137" t="str">
            <v>2</v>
          </cell>
        </row>
        <row r="1138">
          <cell r="A1138" t="str">
            <v>93388633MINOMI-M3</v>
          </cell>
          <cell r="B1138">
            <v>863</v>
          </cell>
          <cell r="C1138">
            <v>93388633</v>
          </cell>
          <cell r="D1138" t="str">
            <v>BRAÇADEIRA 1.4</v>
          </cell>
          <cell r="E1138" t="str">
            <v>MINOMI-M3</v>
          </cell>
          <cell r="F1138">
            <v>100</v>
          </cell>
          <cell r="G1138" t="str">
            <v>CEV</v>
          </cell>
          <cell r="H1138" t="str">
            <v>00002002</v>
          </cell>
          <cell r="I1138" t="str">
            <v>MINOMI</v>
          </cell>
          <cell r="J1138" t="str">
            <v>M3</v>
          </cell>
          <cell r="K1138">
            <v>2</v>
          </cell>
          <cell r="L1138">
            <v>5.1435652173913038</v>
          </cell>
        </row>
        <row r="1139">
          <cell r="A1139"/>
          <cell r="B1139">
            <v>865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/>
          <cell r="K1139">
            <v>0</v>
          </cell>
          <cell r="L1139" t="e">
            <v>#DIV/0!</v>
          </cell>
        </row>
        <row r="1140">
          <cell r="A1140" t="str">
            <v>93388662MA026E-M2</v>
          </cell>
          <cell r="B1140">
            <v>866</v>
          </cell>
          <cell r="C1140">
            <v>93388662</v>
          </cell>
          <cell r="D1140" t="str">
            <v>PARAFUSO</v>
          </cell>
          <cell r="E1140" t="str">
            <v>MA026E-M2</v>
          </cell>
          <cell r="F1140">
            <v>1500</v>
          </cell>
          <cell r="G1140" t="str">
            <v>CEV</v>
          </cell>
          <cell r="H1140" t="str">
            <v>00002001</v>
          </cell>
          <cell r="I1140" t="str">
            <v>MEC. ALTA</v>
          </cell>
          <cell r="J1140" t="str">
            <v>M2</v>
          </cell>
          <cell r="K1140">
            <v>2</v>
          </cell>
          <cell r="L1140" t="str">
            <v>2</v>
          </cell>
        </row>
        <row r="1141">
          <cell r="A1141" t="str">
            <v>93388662TP041D-M2</v>
          </cell>
          <cell r="B1141">
            <v>1171</v>
          </cell>
          <cell r="C1141">
            <v>93388662</v>
          </cell>
          <cell r="D1141" t="str">
            <v>PARAFUSO</v>
          </cell>
          <cell r="E1141" t="str">
            <v>TP041D-M2</v>
          </cell>
          <cell r="F1141">
            <v>1500</v>
          </cell>
          <cell r="G1141" t="str">
            <v>CEV</v>
          </cell>
          <cell r="H1141" t="str">
            <v>00002001</v>
          </cell>
          <cell r="I1141" t="str">
            <v>TRIM 3</v>
          </cell>
          <cell r="J1141" t="str">
            <v>M2</v>
          </cell>
          <cell r="K1141">
            <v>2</v>
          </cell>
          <cell r="L1141" t="str">
            <v>2</v>
          </cell>
        </row>
        <row r="1142">
          <cell r="A1142" t="str">
            <v>93388857DO001D-M4</v>
          </cell>
          <cell r="B1142">
            <v>1297</v>
          </cell>
          <cell r="C1142">
            <v>93388857</v>
          </cell>
          <cell r="D1142" t="str">
            <v>HASTE DO CILINDRO DD 5P</v>
          </cell>
          <cell r="E1142" t="str">
            <v>DO001D-M4</v>
          </cell>
          <cell r="F1142">
            <v>500</v>
          </cell>
          <cell r="G1142" t="str">
            <v>CEV</v>
          </cell>
          <cell r="H1142" t="str">
            <v>00002002</v>
          </cell>
          <cell r="I1142" t="str">
            <v>DOORS</v>
          </cell>
          <cell r="J1142" t="str">
            <v>M4</v>
          </cell>
          <cell r="K1142" t="str">
            <v>2</v>
          </cell>
          <cell r="L1142" t="str">
            <v>2</v>
          </cell>
        </row>
        <row r="1143">
          <cell r="A1143" t="str">
            <v>93388857</v>
          </cell>
          <cell r="B1143">
            <v>1347</v>
          </cell>
          <cell r="C1143">
            <v>93388857</v>
          </cell>
          <cell r="D1143" t="str">
            <v>HASTE DO CILINDRO DD 5P</v>
          </cell>
          <cell r="E1143">
            <v>0</v>
          </cell>
          <cell r="F1143">
            <v>500</v>
          </cell>
          <cell r="G1143" t="str">
            <v>CEV</v>
          </cell>
          <cell r="H1143" t="str">
            <v>00002002</v>
          </cell>
          <cell r="I1143" t="str">
            <v>DOORS</v>
          </cell>
          <cell r="J1143"/>
          <cell r="K1143" t="str">
            <v>2</v>
          </cell>
          <cell r="L1143" t="str">
            <v>2</v>
          </cell>
        </row>
        <row r="1144">
          <cell r="A1144" t="str">
            <v>93389342DO003D-M4</v>
          </cell>
          <cell r="B1144">
            <v>1467</v>
          </cell>
          <cell r="C1144">
            <v>93389342</v>
          </cell>
          <cell r="D1144" t="str">
            <v>ASA DELTA EXT. TD 5P</v>
          </cell>
          <cell r="E1144" t="str">
            <v>DO003D-M4</v>
          </cell>
          <cell r="F1144">
            <v>100</v>
          </cell>
          <cell r="G1144" t="str">
            <v>CEV</v>
          </cell>
          <cell r="H1144" t="str">
            <v>00002004</v>
          </cell>
          <cell r="I1144" t="str">
            <v>DOORS</v>
          </cell>
          <cell r="J1144" t="str">
            <v>M4</v>
          </cell>
          <cell r="K1144" t="str">
            <v>2</v>
          </cell>
          <cell r="L1144" t="str">
            <v>2</v>
          </cell>
        </row>
        <row r="1145">
          <cell r="A1145" t="str">
            <v>93389342DO003E-M4</v>
          </cell>
          <cell r="B1145">
            <v>1485</v>
          </cell>
          <cell r="C1145">
            <v>93389342</v>
          </cell>
          <cell r="D1145" t="str">
            <v>ASA DELTA EXT. TE 5P</v>
          </cell>
          <cell r="E1145" t="str">
            <v>DO003E-M4</v>
          </cell>
          <cell r="F1145">
            <v>100</v>
          </cell>
          <cell r="G1145" t="str">
            <v>CEV</v>
          </cell>
          <cell r="H1145" t="str">
            <v>00002004</v>
          </cell>
          <cell r="I1145" t="str">
            <v>DOORS</v>
          </cell>
          <cell r="J1145" t="str">
            <v>M4</v>
          </cell>
          <cell r="K1145" t="str">
            <v>2</v>
          </cell>
          <cell r="L1145" t="str">
            <v>2</v>
          </cell>
        </row>
        <row r="1146">
          <cell r="A1146" t="str">
            <v>93389343DO003E-M4</v>
          </cell>
          <cell r="B1146">
            <v>1510</v>
          </cell>
          <cell r="C1146">
            <v>93389343</v>
          </cell>
          <cell r="D1146" t="str">
            <v>ASA DELTA EXT. TRASEIRA</v>
          </cell>
          <cell r="E1146" t="str">
            <v>DO003E-M4</v>
          </cell>
          <cell r="F1146">
            <v>100</v>
          </cell>
          <cell r="G1146" t="str">
            <v>CEV</v>
          </cell>
          <cell r="H1146" t="str">
            <v>00002004</v>
          </cell>
          <cell r="I1146" t="str">
            <v>DOORS</v>
          </cell>
          <cell r="J1146" t="str">
            <v>M4</v>
          </cell>
          <cell r="K1146" t="str">
            <v>2</v>
          </cell>
          <cell r="L1146" t="str">
            <v>2</v>
          </cell>
        </row>
        <row r="1147">
          <cell r="A1147" t="str">
            <v>93389343DO003D-M4</v>
          </cell>
          <cell r="B1147">
            <v>1545</v>
          </cell>
          <cell r="C1147">
            <v>93389343</v>
          </cell>
          <cell r="D1147" t="str">
            <v>ASA DELTA EXT. TRASEIRA</v>
          </cell>
          <cell r="E1147" t="str">
            <v>DO003D-M4</v>
          </cell>
          <cell r="F1147">
            <v>100</v>
          </cell>
          <cell r="G1147" t="str">
            <v>CEV</v>
          </cell>
          <cell r="H1147" t="str">
            <v>00002004</v>
          </cell>
          <cell r="I1147" t="str">
            <v>DOORS</v>
          </cell>
          <cell r="J1147" t="str">
            <v>M4</v>
          </cell>
          <cell r="K1147" t="str">
            <v>2</v>
          </cell>
          <cell r="L1147" t="str">
            <v>2</v>
          </cell>
        </row>
        <row r="1148">
          <cell r="A1148" t="str">
            <v>9338941619116E-M3</v>
          </cell>
          <cell r="B1148">
            <v>867</v>
          </cell>
          <cell r="C1148">
            <v>93389416</v>
          </cell>
          <cell r="D1148" t="str">
            <v>PF FIX ALAVANCA MALA</v>
          </cell>
          <cell r="E1148" t="str">
            <v>19116E-M3</v>
          </cell>
          <cell r="F1148">
            <v>2500</v>
          </cell>
          <cell r="G1148" t="str">
            <v>CEV</v>
          </cell>
          <cell r="H1148" t="str">
            <v>00002001</v>
          </cell>
          <cell r="I1148" t="str">
            <v>TRIM 2</v>
          </cell>
          <cell r="J1148" t="str">
            <v>M3</v>
          </cell>
          <cell r="K1148">
            <v>2</v>
          </cell>
          <cell r="L1148" t="str">
            <v>2</v>
          </cell>
        </row>
        <row r="1149">
          <cell r="A1149" t="str">
            <v>93389522MA014E-M1</v>
          </cell>
          <cell r="B1149">
            <v>869</v>
          </cell>
          <cell r="C1149">
            <v>93389522</v>
          </cell>
          <cell r="D1149" t="str">
            <v>PORCA</v>
          </cell>
          <cell r="E1149" t="str">
            <v>MA014E-M1</v>
          </cell>
          <cell r="F1149">
            <v>3000</v>
          </cell>
          <cell r="G1149" t="str">
            <v>CEV</v>
          </cell>
          <cell r="H1149" t="str">
            <v>00002001</v>
          </cell>
          <cell r="I1149" t="str">
            <v>MEC. ALTA</v>
          </cell>
          <cell r="J1149" t="str">
            <v>M1</v>
          </cell>
          <cell r="K1149">
            <v>2</v>
          </cell>
          <cell r="L1149" t="str">
            <v>2</v>
          </cell>
        </row>
        <row r="1150">
          <cell r="A1150" t="str">
            <v>93390102TP037E-M3</v>
          </cell>
          <cell r="B1150">
            <v>870</v>
          </cell>
          <cell r="C1150">
            <v>93390102</v>
          </cell>
          <cell r="D1150" t="str">
            <v>BATENTE 5P</v>
          </cell>
          <cell r="E1150" t="str">
            <v>TP037E-M3</v>
          </cell>
          <cell r="F1150">
            <v>150</v>
          </cell>
          <cell r="G1150" t="str">
            <v>CEV</v>
          </cell>
          <cell r="H1150" t="str">
            <v>00002002</v>
          </cell>
          <cell r="I1150" t="str">
            <v>TRIM 2</v>
          </cell>
          <cell r="J1150" t="str">
            <v>M3</v>
          </cell>
          <cell r="K1150">
            <v>2</v>
          </cell>
          <cell r="L1150" t="str">
            <v>2</v>
          </cell>
        </row>
        <row r="1151">
          <cell r="A1151" t="str">
            <v>93390102TP040D-M2</v>
          </cell>
          <cell r="B1151">
            <v>871</v>
          </cell>
          <cell r="C1151">
            <v>93390102</v>
          </cell>
          <cell r="D1151" t="str">
            <v>BATENTE 5P</v>
          </cell>
          <cell r="E1151" t="str">
            <v>TP040D-M2</v>
          </cell>
          <cell r="F1151">
            <v>150</v>
          </cell>
          <cell r="G1151" t="str">
            <v>CEV</v>
          </cell>
          <cell r="H1151" t="str">
            <v>00002002</v>
          </cell>
          <cell r="I1151" t="str">
            <v>TRIM 3</v>
          </cell>
          <cell r="J1151" t="str">
            <v>M2</v>
          </cell>
          <cell r="K1151">
            <v>2</v>
          </cell>
          <cell r="L1151" t="str">
            <v>2</v>
          </cell>
        </row>
        <row r="1152">
          <cell r="A1152" t="str">
            <v>93390955LF001D-M1</v>
          </cell>
          <cell r="B1152">
            <v>872</v>
          </cell>
          <cell r="C1152">
            <v>93390955</v>
          </cell>
          <cell r="D1152" t="str">
            <v>NUT</v>
          </cell>
          <cell r="E1152" t="str">
            <v>LF001D-M1</v>
          </cell>
          <cell r="F1152">
            <v>1500</v>
          </cell>
          <cell r="G1152" t="str">
            <v>CEV</v>
          </cell>
          <cell r="H1152" t="str">
            <v>00002001</v>
          </cell>
          <cell r="I1152" t="str">
            <v>L. FINAL</v>
          </cell>
          <cell r="J1152" t="str">
            <v>M1</v>
          </cell>
          <cell r="K1152">
            <v>2</v>
          </cell>
          <cell r="L1152" t="str">
            <v>2</v>
          </cell>
        </row>
        <row r="1153">
          <cell r="A1153" t="str">
            <v>93394976TP022D-M3</v>
          </cell>
          <cell r="B1153">
            <v>873</v>
          </cell>
          <cell r="C1153">
            <v>93394976</v>
          </cell>
          <cell r="D1153" t="str">
            <v>PARAFUSO</v>
          </cell>
          <cell r="E1153" t="str">
            <v>TP018D-M3</v>
          </cell>
          <cell r="F1153">
            <v>3000</v>
          </cell>
          <cell r="G1153" t="str">
            <v>CEV</v>
          </cell>
          <cell r="H1153" t="str">
            <v>00002001</v>
          </cell>
          <cell r="I1153" t="str">
            <v>TRIM 2</v>
          </cell>
          <cell r="J1153" t="str">
            <v>M3</v>
          </cell>
          <cell r="K1153">
            <v>2</v>
          </cell>
          <cell r="L1153" t="str">
            <v>2</v>
          </cell>
        </row>
        <row r="1154">
          <cell r="A1154" t="str">
            <v>93394976TP018E-M3</v>
          </cell>
          <cell r="B1154">
            <v>874</v>
          </cell>
          <cell r="C1154">
            <v>93394976</v>
          </cell>
          <cell r="D1154" t="str">
            <v>PARAFUSO</v>
          </cell>
          <cell r="E1154" t="str">
            <v>TP018E-M3</v>
          </cell>
          <cell r="F1154">
            <v>3000</v>
          </cell>
          <cell r="G1154" t="str">
            <v>CEV</v>
          </cell>
          <cell r="H1154" t="str">
            <v>00002001</v>
          </cell>
          <cell r="I1154" t="str">
            <v>TRIM 2</v>
          </cell>
          <cell r="J1154" t="str">
            <v>M3</v>
          </cell>
          <cell r="K1154" t="str">
            <v>2</v>
          </cell>
          <cell r="L1154" t="str">
            <v>2</v>
          </cell>
        </row>
        <row r="1155">
          <cell r="A1155" t="str">
            <v>9339497619121E-M3</v>
          </cell>
          <cell r="B1155">
            <v>875</v>
          </cell>
          <cell r="C1155">
            <v>93394976</v>
          </cell>
          <cell r="D1155" t="str">
            <v>PARAFUSO</v>
          </cell>
          <cell r="E1155" t="str">
            <v>19121E-M3</v>
          </cell>
          <cell r="F1155">
            <v>3000</v>
          </cell>
          <cell r="G1155" t="str">
            <v>CEV</v>
          </cell>
          <cell r="H1155" t="str">
            <v>00002001</v>
          </cell>
          <cell r="I1155" t="str">
            <v>TRIM 2</v>
          </cell>
          <cell r="J1155" t="str">
            <v>M3</v>
          </cell>
          <cell r="K1155">
            <v>2</v>
          </cell>
          <cell r="L1155" t="str">
            <v>2</v>
          </cell>
        </row>
        <row r="1156">
          <cell r="A1156" t="str">
            <v>93394976TP022E-M3</v>
          </cell>
          <cell r="B1156">
            <v>876</v>
          </cell>
          <cell r="C1156">
            <v>93394976</v>
          </cell>
          <cell r="D1156" t="str">
            <v>PARAFUSO</v>
          </cell>
          <cell r="E1156" t="str">
            <v>TP022E-M3</v>
          </cell>
          <cell r="F1156">
            <v>3000</v>
          </cell>
          <cell r="G1156" t="str">
            <v>CEV</v>
          </cell>
          <cell r="H1156" t="str">
            <v>00002001</v>
          </cell>
          <cell r="I1156" t="str">
            <v>TRIM 2</v>
          </cell>
          <cell r="J1156" t="str">
            <v>M3</v>
          </cell>
          <cell r="K1156">
            <v>2</v>
          </cell>
          <cell r="L1156" t="str">
            <v>2</v>
          </cell>
        </row>
        <row r="1157">
          <cell r="A1157" t="str">
            <v>9339497619152D-M2</v>
          </cell>
          <cell r="B1157">
            <v>878</v>
          </cell>
          <cell r="C1157">
            <v>93394976</v>
          </cell>
          <cell r="D1157" t="str">
            <v>PARAFUSO</v>
          </cell>
          <cell r="E1157" t="str">
            <v>19152D-M2</v>
          </cell>
          <cell r="F1157">
            <v>3000</v>
          </cell>
          <cell r="G1157" t="str">
            <v>CEV</v>
          </cell>
          <cell r="H1157" t="str">
            <v>00002001</v>
          </cell>
          <cell r="I1157" t="str">
            <v>TRIM 3</v>
          </cell>
          <cell r="J1157" t="str">
            <v>M2</v>
          </cell>
          <cell r="K1157">
            <v>2</v>
          </cell>
          <cell r="L1157" t="str">
            <v>2</v>
          </cell>
        </row>
        <row r="1158">
          <cell r="A1158" t="str">
            <v>93394976LF001E-M1</v>
          </cell>
          <cell r="B1158">
            <v>879</v>
          </cell>
          <cell r="C1158">
            <v>93394976</v>
          </cell>
          <cell r="D1158" t="str">
            <v>PARAFUSO</v>
          </cell>
          <cell r="E1158" t="str">
            <v>LF001E-M1</v>
          </cell>
          <cell r="F1158">
            <v>3000</v>
          </cell>
          <cell r="G1158" t="str">
            <v>CEV</v>
          </cell>
          <cell r="H1158" t="str">
            <v>00002001</v>
          </cell>
          <cell r="I1158" t="str">
            <v>L. FINAL</v>
          </cell>
          <cell r="J1158" t="str">
            <v>M1</v>
          </cell>
          <cell r="K1158">
            <v>2</v>
          </cell>
          <cell r="L1158" t="str">
            <v>2</v>
          </cell>
        </row>
        <row r="1159">
          <cell r="A1159" t="str">
            <v>93394976LF002D-M1</v>
          </cell>
          <cell r="B1159">
            <v>880</v>
          </cell>
          <cell r="C1159">
            <v>93394976</v>
          </cell>
          <cell r="D1159" t="str">
            <v>PARAFUSO</v>
          </cell>
          <cell r="E1159" t="str">
            <v>LF002D-M1</v>
          </cell>
          <cell r="F1159">
            <v>3000</v>
          </cell>
          <cell r="G1159" t="str">
            <v>CEV</v>
          </cell>
          <cell r="H1159" t="str">
            <v>00002001</v>
          </cell>
          <cell r="I1159" t="str">
            <v>L. FINAL</v>
          </cell>
          <cell r="J1159" t="str">
            <v>M1</v>
          </cell>
          <cell r="K1159">
            <v>2</v>
          </cell>
          <cell r="L1159" t="str">
            <v>2</v>
          </cell>
        </row>
        <row r="1160">
          <cell r="A1160" t="str">
            <v>93394976LF004D-M1</v>
          </cell>
          <cell r="B1160">
            <v>881</v>
          </cell>
          <cell r="C1160">
            <v>93394976</v>
          </cell>
          <cell r="D1160" t="str">
            <v>PARAFUSO</v>
          </cell>
          <cell r="E1160" t="str">
            <v>LF004D-M1</v>
          </cell>
          <cell r="F1160">
            <v>3000</v>
          </cell>
          <cell r="G1160" t="str">
            <v>CEV</v>
          </cell>
          <cell r="H1160" t="str">
            <v>00002001</v>
          </cell>
          <cell r="I1160" t="str">
            <v>L. FINAL</v>
          </cell>
          <cell r="J1160" t="str">
            <v>M1</v>
          </cell>
          <cell r="K1160">
            <v>2</v>
          </cell>
          <cell r="L1160" t="str">
            <v>2</v>
          </cell>
        </row>
        <row r="1161">
          <cell r="A1161" t="str">
            <v>93395069MA025E-M2</v>
          </cell>
          <cell r="B1161">
            <v>882</v>
          </cell>
          <cell r="C1161">
            <v>93395069</v>
          </cell>
          <cell r="D1161" t="str">
            <v>CLIP ESCAP TR</v>
          </cell>
          <cell r="E1161" t="str">
            <v>MA025E-M2</v>
          </cell>
          <cell r="F1161">
            <v>1500</v>
          </cell>
          <cell r="G1161" t="str">
            <v>CEV</v>
          </cell>
          <cell r="H1161" t="str">
            <v>00002001</v>
          </cell>
          <cell r="I1161" t="str">
            <v>MEC. ALTA</v>
          </cell>
          <cell r="J1161" t="str">
            <v>M2</v>
          </cell>
          <cell r="K1161">
            <v>2</v>
          </cell>
          <cell r="L1161" t="str">
            <v>2</v>
          </cell>
        </row>
        <row r="1162">
          <cell r="A1162" t="str">
            <v>93396098TP058E-M3</v>
          </cell>
          <cell r="B1162">
            <v>884</v>
          </cell>
          <cell r="C1162">
            <v>93396098</v>
          </cell>
          <cell r="D1162" t="str">
            <v>CABO ATERRAM</v>
          </cell>
          <cell r="E1162" t="str">
            <v>TP058E-M3</v>
          </cell>
          <cell r="F1162">
            <v>400</v>
          </cell>
          <cell r="G1162" t="str">
            <v>CEV</v>
          </cell>
          <cell r="H1162" t="str">
            <v>00002001</v>
          </cell>
          <cell r="I1162" t="str">
            <v>TRIM 3</v>
          </cell>
          <cell r="J1162" t="str">
            <v>M3</v>
          </cell>
          <cell r="K1162">
            <v>2</v>
          </cell>
          <cell r="L1162" t="str">
            <v>2</v>
          </cell>
        </row>
        <row r="1163">
          <cell r="A1163" t="str">
            <v>93396319SEQUE2-M1</v>
          </cell>
          <cell r="B1163">
            <v>1034</v>
          </cell>
          <cell r="C1163">
            <v>93396319</v>
          </cell>
          <cell r="D1163" t="str">
            <v xml:space="preserve">PRESILHA PLASTICA </v>
          </cell>
          <cell r="E1163" t="str">
            <v>SEQUE2-M1</v>
          </cell>
          <cell r="F1163">
            <v>1000</v>
          </cell>
          <cell r="G1163" t="str">
            <v>CEV</v>
          </cell>
          <cell r="H1163" t="str">
            <v>0CXPAPEL</v>
          </cell>
          <cell r="I1163" t="str">
            <v>SEQUENC</v>
          </cell>
          <cell r="J1163" t="str">
            <v>M1</v>
          </cell>
          <cell r="K1163">
            <v>2</v>
          </cell>
          <cell r="L1163" t="str">
            <v>2</v>
          </cell>
        </row>
        <row r="1164">
          <cell r="A1164" t="str">
            <v>93396319SEQUE2-M1</v>
          </cell>
          <cell r="B1164">
            <v>1045</v>
          </cell>
          <cell r="C1164">
            <v>93396319</v>
          </cell>
          <cell r="D1164" t="str">
            <v>PRESILHA</v>
          </cell>
          <cell r="E1164" t="str">
            <v>SEQUE2-M1</v>
          </cell>
          <cell r="F1164">
            <v>200</v>
          </cell>
          <cell r="G1164" t="str">
            <v>CEV</v>
          </cell>
          <cell r="H1164" t="str">
            <v>0CXPAPEL</v>
          </cell>
          <cell r="I1164" t="str">
            <v>SEQ2-M2</v>
          </cell>
          <cell r="J1164" t="str">
            <v>M1</v>
          </cell>
          <cell r="K1164" t="str">
            <v>2</v>
          </cell>
          <cell r="L1164" t="str">
            <v>2</v>
          </cell>
        </row>
        <row r="1165">
          <cell r="A1165" t="str">
            <v>94530268TP009E-M3</v>
          </cell>
          <cell r="B1165">
            <v>887</v>
          </cell>
          <cell r="C1165">
            <v>94530268</v>
          </cell>
          <cell r="D1165" t="str">
            <v>PRESILHA-CABO DO COFRE</v>
          </cell>
          <cell r="E1165" t="str">
            <v>TP009E-M3</v>
          </cell>
          <cell r="F1165">
            <v>1000</v>
          </cell>
          <cell r="G1165" t="str">
            <v>CEV</v>
          </cell>
          <cell r="H1165" t="str">
            <v>00002001</v>
          </cell>
          <cell r="I1165" t="str">
            <v>TRIM 1</v>
          </cell>
          <cell r="J1165" t="str">
            <v>M3</v>
          </cell>
          <cell r="K1165">
            <v>2</v>
          </cell>
          <cell r="L1165" t="str">
            <v>2</v>
          </cell>
        </row>
        <row r="1166">
          <cell r="A1166" t="str">
            <v>94530387TP048D-M2</v>
          </cell>
          <cell r="B1166">
            <v>630</v>
          </cell>
          <cell r="C1166" t="str">
            <v>94530387</v>
          </cell>
          <cell r="D1166" t="str">
            <v>RETENTOR</v>
          </cell>
          <cell r="E1166" t="str">
            <v>TP048D-M2</v>
          </cell>
          <cell r="F1166">
            <v>550</v>
          </cell>
          <cell r="G1166" t="str">
            <v>CEV</v>
          </cell>
          <cell r="H1166" t="str">
            <v>00002001</v>
          </cell>
          <cell r="I1166" t="str">
            <v>TRIM 3</v>
          </cell>
          <cell r="J1166" t="str">
            <v>M2</v>
          </cell>
          <cell r="K1166">
            <v>2</v>
          </cell>
          <cell r="L1166" t="str">
            <v>2</v>
          </cell>
        </row>
        <row r="1167">
          <cell r="A1167"/>
          <cell r="B1167">
            <v>888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/>
          <cell r="K1167">
            <v>0</v>
          </cell>
          <cell r="L1167" t="e">
            <v>#DIV/0!</v>
          </cell>
        </row>
        <row r="1168">
          <cell r="A1168" t="str">
            <v>9453038719148D-M2</v>
          </cell>
          <cell r="B1168">
            <v>889</v>
          </cell>
          <cell r="C1168">
            <v>94530387</v>
          </cell>
          <cell r="D1168" t="str">
            <v xml:space="preserve">PRESILHA-P/ACAB SUP L/TRAS                                  </v>
          </cell>
          <cell r="E1168" t="str">
            <v>19148D-M2</v>
          </cell>
          <cell r="F1168">
            <v>550</v>
          </cell>
          <cell r="G1168" t="str">
            <v>CEV</v>
          </cell>
          <cell r="H1168" t="str">
            <v>00002001</v>
          </cell>
          <cell r="I1168" t="str">
            <v>TRIM 3</v>
          </cell>
          <cell r="J1168" t="str">
            <v>M2</v>
          </cell>
          <cell r="K1168">
            <v>2</v>
          </cell>
          <cell r="L1168" t="str">
            <v>2</v>
          </cell>
        </row>
        <row r="1169">
          <cell r="A1169" t="str">
            <v>94530387TP010D-M3</v>
          </cell>
          <cell r="B1169">
            <v>1091</v>
          </cell>
          <cell r="C1169" t="str">
            <v>94530387</v>
          </cell>
          <cell r="D1169" t="str">
            <v>RETENTOR</v>
          </cell>
          <cell r="E1169" t="str">
            <v>TP006D-M3</v>
          </cell>
          <cell r="F1169">
            <v>550</v>
          </cell>
          <cell r="G1169" t="str">
            <v>CEV</v>
          </cell>
          <cell r="H1169" t="str">
            <v>00002001</v>
          </cell>
          <cell r="I1169" t="str">
            <v>TRIM 1</v>
          </cell>
          <cell r="J1169" t="str">
            <v>M3</v>
          </cell>
          <cell r="K1169" t="str">
            <v>4</v>
          </cell>
          <cell r="L1169">
            <v>2.9012648221343871</v>
          </cell>
        </row>
        <row r="1170">
          <cell r="A1170" t="str">
            <v>9453038719128E-M2</v>
          </cell>
          <cell r="B1170">
            <v>1208</v>
          </cell>
          <cell r="C1170" t="str">
            <v>94530387</v>
          </cell>
          <cell r="D1170" t="str">
            <v>RETENTOR</v>
          </cell>
          <cell r="E1170" t="str">
            <v>19128E-M2</v>
          </cell>
          <cell r="F1170">
            <v>550</v>
          </cell>
          <cell r="G1170" t="str">
            <v>CEV</v>
          </cell>
          <cell r="H1170" t="str">
            <v>00002002</v>
          </cell>
          <cell r="I1170" t="str">
            <v>TRIM 2</v>
          </cell>
          <cell r="J1170" t="str">
            <v>M2</v>
          </cell>
          <cell r="K1170" t="str">
            <v>2</v>
          </cell>
          <cell r="L1170" t="str">
            <v>2</v>
          </cell>
        </row>
        <row r="1171">
          <cell r="A1171" t="str">
            <v>9453038719106D-M3</v>
          </cell>
          <cell r="B1171">
            <v>1209</v>
          </cell>
          <cell r="C1171" t="str">
            <v>94530387</v>
          </cell>
          <cell r="D1171" t="str">
            <v>RETENTOR</v>
          </cell>
          <cell r="E1171" t="str">
            <v>19107D-M3</v>
          </cell>
          <cell r="F1171">
            <v>550</v>
          </cell>
          <cell r="G1171" t="str">
            <v>CEV</v>
          </cell>
          <cell r="H1171" t="str">
            <v>00002002</v>
          </cell>
          <cell r="I1171" t="str">
            <v>TRIM 1</v>
          </cell>
          <cell r="J1171" t="str">
            <v>M3</v>
          </cell>
          <cell r="K1171" t="str">
            <v>2</v>
          </cell>
          <cell r="L1171" t="str">
            <v>2</v>
          </cell>
        </row>
        <row r="1172">
          <cell r="A1172" t="str">
            <v>94535659MA010E-M1</v>
          </cell>
          <cell r="B1172">
            <v>124</v>
          </cell>
          <cell r="C1172">
            <v>94535659</v>
          </cell>
          <cell r="D1172" t="str">
            <v>PLUG-RKR RR I</v>
          </cell>
          <cell r="E1172" t="str">
            <v>MA010E-M1</v>
          </cell>
          <cell r="F1172">
            <v>3000</v>
          </cell>
          <cell r="G1172" t="str">
            <v>CEV</v>
          </cell>
          <cell r="H1172" t="str">
            <v>00002001</v>
          </cell>
          <cell r="I1172" t="str">
            <v>MEC. ALTA</v>
          </cell>
          <cell r="J1172" t="str">
            <v>M1</v>
          </cell>
          <cell r="K1172">
            <v>2</v>
          </cell>
          <cell r="L1172" t="str">
            <v>2</v>
          </cell>
        </row>
        <row r="1173">
          <cell r="A1173" t="str">
            <v>94535987TP006D-M3</v>
          </cell>
          <cell r="B1173">
            <v>890</v>
          </cell>
          <cell r="C1173">
            <v>94535987</v>
          </cell>
          <cell r="D1173" t="str">
            <v>VEDADOR DO COFRE</v>
          </cell>
          <cell r="E1173" t="str">
            <v>TP006D-M3</v>
          </cell>
          <cell r="F1173">
            <v>1000</v>
          </cell>
          <cell r="G1173" t="str">
            <v>CEV</v>
          </cell>
          <cell r="H1173" t="str">
            <v>0CXPAPEL</v>
          </cell>
          <cell r="I1173" t="str">
            <v>TRIM 1</v>
          </cell>
          <cell r="J1173" t="str">
            <v>M3</v>
          </cell>
          <cell r="K1173" t="str">
            <v>2</v>
          </cell>
          <cell r="L1173" t="str">
            <v>2</v>
          </cell>
        </row>
        <row r="1174">
          <cell r="A1174" t="str">
            <v>94568902TP045D-M2</v>
          </cell>
          <cell r="B1174">
            <v>893</v>
          </cell>
          <cell r="C1174">
            <v>94568902</v>
          </cell>
          <cell r="D1174" t="str">
            <v>ETIQUETA ADVERTENCIA</v>
          </cell>
          <cell r="E1174" t="str">
            <v>TP045D-M2</v>
          </cell>
          <cell r="F1174">
            <v>2000</v>
          </cell>
          <cell r="G1174" t="str">
            <v>CEV</v>
          </cell>
          <cell r="H1174" t="str">
            <v>00002001</v>
          </cell>
          <cell r="I1174" t="str">
            <v>TRIM 3</v>
          </cell>
          <cell r="J1174" t="str">
            <v>M2</v>
          </cell>
          <cell r="K1174" t="str">
            <v>2</v>
          </cell>
          <cell r="L1174" t="str">
            <v>2</v>
          </cell>
        </row>
        <row r="1175">
          <cell r="A1175" t="str">
            <v>94580457LF003D-M1</v>
          </cell>
          <cell r="B1175">
            <v>306</v>
          </cell>
          <cell r="C1175">
            <v>94580457</v>
          </cell>
          <cell r="D1175" t="str">
            <v>COXIM TPA COFRE</v>
          </cell>
          <cell r="E1175" t="str">
            <v>LF003D-M1</v>
          </cell>
          <cell r="F1175">
            <v>1000</v>
          </cell>
          <cell r="G1175" t="str">
            <v>CEV</v>
          </cell>
          <cell r="H1175" t="str">
            <v>0CXPAPEL</v>
          </cell>
          <cell r="I1175" t="str">
            <v>L. FINAL</v>
          </cell>
          <cell r="J1175" t="str">
            <v>M1</v>
          </cell>
          <cell r="K1175" t="str">
            <v>2</v>
          </cell>
          <cell r="L1175" t="str">
            <v>2</v>
          </cell>
        </row>
        <row r="1176">
          <cell r="A1176" t="str">
            <v>9458045719125E-M3</v>
          </cell>
          <cell r="B1176">
            <v>894</v>
          </cell>
          <cell r="C1176">
            <v>94580457</v>
          </cell>
          <cell r="D1176" t="str">
            <v>COXIM TPA COFRE</v>
          </cell>
          <cell r="E1176" t="str">
            <v>19125E-M3</v>
          </cell>
          <cell r="F1176">
            <v>150</v>
          </cell>
          <cell r="G1176" t="str">
            <v>CEV</v>
          </cell>
          <cell r="H1176" t="str">
            <v>CX161206</v>
          </cell>
          <cell r="I1176" t="str">
            <v>TRIM 2</v>
          </cell>
          <cell r="J1176" t="str">
            <v>M3</v>
          </cell>
          <cell r="K1176">
            <v>3</v>
          </cell>
          <cell r="L1176" t="str">
            <v>2</v>
          </cell>
        </row>
        <row r="1177">
          <cell r="A1177" t="str">
            <v>94580457MB015D-M1</v>
          </cell>
          <cell r="B1177">
            <v>895</v>
          </cell>
          <cell r="C1177">
            <v>94580457</v>
          </cell>
          <cell r="D1177" t="str">
            <v>COXIM TPA COFRE</v>
          </cell>
          <cell r="E1177" t="str">
            <v>MB015D-M1</v>
          </cell>
          <cell r="F1177">
            <v>1000</v>
          </cell>
          <cell r="G1177" t="str">
            <v>CEV</v>
          </cell>
          <cell r="H1177" t="str">
            <v>0CXPAPEL</v>
          </cell>
          <cell r="I1177" t="str">
            <v>MEC. BAIXA</v>
          </cell>
          <cell r="J1177" t="str">
            <v>M1</v>
          </cell>
          <cell r="K1177" t="str">
            <v>1</v>
          </cell>
          <cell r="L1177" t="str">
            <v>2</v>
          </cell>
        </row>
        <row r="1178">
          <cell r="A1178" t="str">
            <v>52071936TP003D-M3</v>
          </cell>
          <cell r="B1178">
            <v>1001</v>
          </cell>
          <cell r="C1178" t="str">
            <v>52071936</v>
          </cell>
          <cell r="D1178" t="str">
            <v xml:space="preserve">ASSENTO-MOLA LIB CAPO                                       </v>
          </cell>
          <cell r="E1178" t="str">
            <v>TP003D-M3</v>
          </cell>
          <cell r="F1178">
            <v>400</v>
          </cell>
          <cell r="G1178" t="str">
            <v>CEV</v>
          </cell>
          <cell r="H1178" t="str">
            <v>00002002</v>
          </cell>
          <cell r="I1178" t="str">
            <v>TRIM 1</v>
          </cell>
          <cell r="J1178" t="str">
            <v>M3</v>
          </cell>
          <cell r="K1178">
            <v>2</v>
          </cell>
          <cell r="L1178" t="str">
            <v>2</v>
          </cell>
        </row>
        <row r="1179">
          <cell r="A1179" t="str">
            <v>94631089TP018D-M3</v>
          </cell>
          <cell r="B1179">
            <v>248</v>
          </cell>
          <cell r="C1179">
            <v>94631089</v>
          </cell>
          <cell r="D1179" t="str">
            <v>PRESILHA</v>
          </cell>
          <cell r="E1179" t="str">
            <v>TP018D-M3</v>
          </cell>
          <cell r="F1179">
            <v>4000</v>
          </cell>
          <cell r="G1179" t="str">
            <v>CEV</v>
          </cell>
          <cell r="H1179" t="str">
            <v>00002001</v>
          </cell>
          <cell r="I1179" t="str">
            <v>TRIM 1</v>
          </cell>
          <cell r="J1179" t="str">
            <v>M3</v>
          </cell>
          <cell r="K1179" t="str">
            <v>2</v>
          </cell>
          <cell r="L1179" t="str">
            <v>2</v>
          </cell>
        </row>
        <row r="1180">
          <cell r="A1180" t="str">
            <v>9463108919118E-M3</v>
          </cell>
          <cell r="B1180">
            <v>296</v>
          </cell>
          <cell r="C1180">
            <v>94631089</v>
          </cell>
          <cell r="D1180" t="str">
            <v>PRESILHA</v>
          </cell>
          <cell r="E1180" t="str">
            <v>19118E-M3</v>
          </cell>
          <cell r="F1180">
            <v>4000</v>
          </cell>
          <cell r="G1180" t="str">
            <v>CEV</v>
          </cell>
          <cell r="H1180" t="str">
            <v>00002001</v>
          </cell>
          <cell r="I1180" t="str">
            <v>TRIM 3</v>
          </cell>
          <cell r="J1180" t="str">
            <v>M3</v>
          </cell>
          <cell r="K1180">
            <v>1</v>
          </cell>
          <cell r="L1180" t="str">
            <v>2</v>
          </cell>
        </row>
        <row r="1181">
          <cell r="A1181" t="str">
            <v>94631089TP048D-M2</v>
          </cell>
          <cell r="B1181">
            <v>896</v>
          </cell>
          <cell r="C1181">
            <v>94631089</v>
          </cell>
          <cell r="D1181" t="str">
            <v>PRESILHA</v>
          </cell>
          <cell r="E1181" t="str">
            <v>TP048D-M2</v>
          </cell>
          <cell r="F1181">
            <v>4000</v>
          </cell>
          <cell r="G1181" t="str">
            <v>CEV</v>
          </cell>
          <cell r="H1181" t="str">
            <v>00002001</v>
          </cell>
          <cell r="I1181" t="str">
            <v>TRIM 3</v>
          </cell>
          <cell r="J1181" t="str">
            <v>M2</v>
          </cell>
          <cell r="K1181">
            <v>2</v>
          </cell>
          <cell r="L1181" t="str">
            <v>2</v>
          </cell>
        </row>
        <row r="1182">
          <cell r="A1182" t="str">
            <v>94631089DO004D-M4</v>
          </cell>
          <cell r="B1182">
            <v>1488</v>
          </cell>
          <cell r="C1182">
            <v>94631089</v>
          </cell>
          <cell r="D1182" t="str">
            <v>CINTA PLASTICA</v>
          </cell>
          <cell r="E1182" t="str">
            <v>DO004D-M4</v>
          </cell>
          <cell r="F1182">
            <v>4000</v>
          </cell>
          <cell r="G1182" t="str">
            <v>CEV</v>
          </cell>
          <cell r="H1182" t="str">
            <v>00002001</v>
          </cell>
          <cell r="I1182" t="str">
            <v>DOORS</v>
          </cell>
          <cell r="J1182" t="str">
            <v>M4</v>
          </cell>
          <cell r="K1182" t="str">
            <v>2</v>
          </cell>
          <cell r="L1182" t="str">
            <v>2</v>
          </cell>
        </row>
        <row r="1183">
          <cell r="A1183" t="str">
            <v>94631089</v>
          </cell>
          <cell r="B1183">
            <v>1508</v>
          </cell>
          <cell r="C1183">
            <v>94631089</v>
          </cell>
          <cell r="D1183" t="str">
            <v>CINTA PLASTICA</v>
          </cell>
          <cell r="E1183">
            <v>0</v>
          </cell>
          <cell r="F1183">
            <v>4000</v>
          </cell>
          <cell r="G1183" t="str">
            <v>CEV</v>
          </cell>
          <cell r="H1183" t="str">
            <v>00002001</v>
          </cell>
          <cell r="I1183" t="str">
            <v>DOORS</v>
          </cell>
          <cell r="J1183"/>
          <cell r="K1183" t="str">
            <v>2</v>
          </cell>
          <cell r="L1183" t="str">
            <v>2</v>
          </cell>
        </row>
        <row r="1184">
          <cell r="A1184" t="str">
            <v>94631089DO004E-M5</v>
          </cell>
          <cell r="B1184">
            <v>1509</v>
          </cell>
          <cell r="C1184">
            <v>94631089</v>
          </cell>
          <cell r="D1184" t="str">
            <v>CINTA PLASTICA</v>
          </cell>
          <cell r="E1184" t="str">
            <v>DO004E-M5</v>
          </cell>
          <cell r="F1184">
            <v>4000</v>
          </cell>
          <cell r="G1184" t="str">
            <v>CEV</v>
          </cell>
          <cell r="H1184" t="str">
            <v>00002001</v>
          </cell>
          <cell r="I1184" t="str">
            <v>DOORS</v>
          </cell>
          <cell r="J1184" t="str">
            <v>M5</v>
          </cell>
          <cell r="K1184" t="str">
            <v>2</v>
          </cell>
          <cell r="L1184" t="str">
            <v>2</v>
          </cell>
        </row>
        <row r="1185">
          <cell r="A1185" t="str">
            <v>94637551DO005D-M4</v>
          </cell>
          <cell r="B1185">
            <v>1410</v>
          </cell>
          <cell r="C1185">
            <v>94637551</v>
          </cell>
          <cell r="D1185" t="str">
            <v xml:space="preserve">BORRACHA VEDAÇÃO- VALVULA DRENO </v>
          </cell>
          <cell r="E1185" t="str">
            <v>DO005D-M4</v>
          </cell>
          <cell r="F1185">
            <v>3000</v>
          </cell>
          <cell r="G1185" t="str">
            <v>CEV</v>
          </cell>
          <cell r="H1185" t="str">
            <v>0CXPAPEL</v>
          </cell>
          <cell r="I1185" t="str">
            <v>DOORS</v>
          </cell>
          <cell r="J1185" t="str">
            <v>M4</v>
          </cell>
          <cell r="K1185" t="str">
            <v>2</v>
          </cell>
          <cell r="L1185" t="str">
            <v>2</v>
          </cell>
        </row>
        <row r="1186">
          <cell r="A1186" t="str">
            <v>94637551DO003E-M4</v>
          </cell>
          <cell r="B1186">
            <v>1411</v>
          </cell>
          <cell r="C1186">
            <v>94637551</v>
          </cell>
          <cell r="D1186" t="str">
            <v xml:space="preserve">BORRACHA VEDAÇÃO- VALVULA DRENO </v>
          </cell>
          <cell r="E1186" t="str">
            <v>DO003E-M4</v>
          </cell>
          <cell r="F1186">
            <v>3000</v>
          </cell>
          <cell r="G1186" t="str">
            <v>CEV</v>
          </cell>
          <cell r="H1186" t="str">
            <v>0CXPAPEL</v>
          </cell>
          <cell r="I1186" t="str">
            <v>DOORS</v>
          </cell>
          <cell r="J1186" t="str">
            <v>M4</v>
          </cell>
          <cell r="K1186" t="str">
            <v>2</v>
          </cell>
          <cell r="L1186" t="str">
            <v>2</v>
          </cell>
        </row>
        <row r="1187">
          <cell r="A1187" t="str">
            <v>52071076DO004E-M5</v>
          </cell>
          <cell r="B1187">
            <v>1350</v>
          </cell>
          <cell r="C1187" t="str">
            <v>52071076</v>
          </cell>
          <cell r="D1187" t="str">
            <v>VALVULA DRENO</v>
          </cell>
          <cell r="E1187" t="str">
            <v>DO004E-M5</v>
          </cell>
          <cell r="F1187">
            <v>800</v>
          </cell>
          <cell r="G1187" t="str">
            <v>CEV</v>
          </cell>
          <cell r="H1187" t="str">
            <v>00002002</v>
          </cell>
          <cell r="I1187" t="str">
            <v>DOORS</v>
          </cell>
          <cell r="J1187" t="str">
            <v>M5</v>
          </cell>
          <cell r="K1187" t="str">
            <v>2</v>
          </cell>
          <cell r="L1187" t="str">
            <v>2</v>
          </cell>
        </row>
        <row r="1188">
          <cell r="A1188" t="str">
            <v>52071076DO005D-M4</v>
          </cell>
          <cell r="B1188">
            <v>1351</v>
          </cell>
          <cell r="C1188" t="str">
            <v>52071076</v>
          </cell>
          <cell r="D1188" t="str">
            <v>VALVULA DRENO</v>
          </cell>
          <cell r="E1188" t="str">
            <v>DO005D-M4</v>
          </cell>
          <cell r="F1188">
            <v>800</v>
          </cell>
          <cell r="G1188" t="str">
            <v>CEV</v>
          </cell>
          <cell r="H1188" t="str">
            <v>00002002</v>
          </cell>
          <cell r="I1188" t="str">
            <v>DOORS</v>
          </cell>
          <cell r="J1188" t="str">
            <v>M4</v>
          </cell>
          <cell r="K1188" t="str">
            <v>2</v>
          </cell>
          <cell r="L1188" t="str">
            <v>2</v>
          </cell>
        </row>
        <row r="1189">
          <cell r="A1189" t="str">
            <v>94700324DO015E-M4</v>
          </cell>
          <cell r="B1189">
            <v>1239</v>
          </cell>
          <cell r="C1189">
            <v>94700324</v>
          </cell>
          <cell r="D1189" t="str">
            <v>FILME VEDAÇÃO 5P DE</v>
          </cell>
          <cell r="E1189" t="str">
            <v>DO015E-M4</v>
          </cell>
          <cell r="F1189">
            <v>100</v>
          </cell>
          <cell r="G1189" t="str">
            <v>CEV</v>
          </cell>
          <cell r="H1189" t="str">
            <v>0CXPAPEL</v>
          </cell>
          <cell r="I1189" t="str">
            <v>DOORS</v>
          </cell>
          <cell r="J1189" t="str">
            <v>M4</v>
          </cell>
          <cell r="K1189" t="str">
            <v>2</v>
          </cell>
          <cell r="L1189" t="str">
            <v>2</v>
          </cell>
        </row>
        <row r="1190">
          <cell r="A1190" t="str">
            <v>94700325DO015E-M4</v>
          </cell>
          <cell r="B1190">
            <v>1247</v>
          </cell>
          <cell r="C1190">
            <v>94700325</v>
          </cell>
          <cell r="D1190" t="str">
            <v>FILME VEDAÇÃO 5P DD</v>
          </cell>
          <cell r="E1190" t="str">
            <v>DO015E-M4</v>
          </cell>
          <cell r="F1190">
            <v>100</v>
          </cell>
          <cell r="G1190" t="str">
            <v>CEV</v>
          </cell>
          <cell r="H1190" t="str">
            <v>0CXPAPEL</v>
          </cell>
          <cell r="I1190" t="str">
            <v>DOORS</v>
          </cell>
          <cell r="J1190" t="str">
            <v>M4</v>
          </cell>
          <cell r="K1190" t="str">
            <v>2</v>
          </cell>
          <cell r="L1190" t="str">
            <v>2</v>
          </cell>
        </row>
        <row r="1191">
          <cell r="A1191" t="str">
            <v>94700325DO015D-M4</v>
          </cell>
          <cell r="B1191">
            <v>1533</v>
          </cell>
          <cell r="C1191">
            <v>94700325</v>
          </cell>
          <cell r="D1191" t="str">
            <v>FILME VEDAÇÃO 5P DD</v>
          </cell>
          <cell r="E1191" t="str">
            <v>DO015D-M4</v>
          </cell>
          <cell r="F1191">
            <v>100</v>
          </cell>
          <cell r="G1191" t="str">
            <v>CEV</v>
          </cell>
          <cell r="H1191" t="str">
            <v>0CXPAPEL</v>
          </cell>
          <cell r="I1191" t="str">
            <v>DOORS</v>
          </cell>
          <cell r="J1191" t="str">
            <v>M4</v>
          </cell>
          <cell r="K1191" t="str">
            <v>2</v>
          </cell>
          <cell r="L1191" t="str">
            <v>2</v>
          </cell>
        </row>
        <row r="1192">
          <cell r="A1192" t="str">
            <v>94700678DO015D-M4</v>
          </cell>
          <cell r="B1192">
            <v>1257</v>
          </cell>
          <cell r="C1192">
            <v>94700678</v>
          </cell>
          <cell r="D1192" t="str">
            <v>ESPACADOR ANTI RUIDO Pta MCE</v>
          </cell>
          <cell r="E1192" t="str">
            <v>DO015D-M4</v>
          </cell>
          <cell r="F1192">
            <v>150</v>
          </cell>
          <cell r="G1192" t="str">
            <v>CEV</v>
          </cell>
          <cell r="H1192" t="str">
            <v>00002004</v>
          </cell>
          <cell r="I1192" t="str">
            <v>DOORS</v>
          </cell>
          <cell r="J1192" t="str">
            <v>M4</v>
          </cell>
          <cell r="K1192" t="str">
            <v>2</v>
          </cell>
          <cell r="L1192" t="str">
            <v>2</v>
          </cell>
        </row>
        <row r="1193">
          <cell r="A1193" t="str">
            <v>94700678DO016D-M4</v>
          </cell>
          <cell r="B1193">
            <v>1353</v>
          </cell>
          <cell r="C1193">
            <v>94700678</v>
          </cell>
          <cell r="D1193" t="str">
            <v>ESPUMA ANTI RUÍDO</v>
          </cell>
          <cell r="E1193" t="str">
            <v>DO016D-M4</v>
          </cell>
          <cell r="F1193">
            <v>150</v>
          </cell>
          <cell r="G1193" t="str">
            <v>CEV</v>
          </cell>
          <cell r="H1193" t="str">
            <v>00002004</v>
          </cell>
          <cell r="I1193" t="str">
            <v>DOORS</v>
          </cell>
          <cell r="J1193" t="str">
            <v>M4</v>
          </cell>
          <cell r="K1193" t="str">
            <v>2</v>
          </cell>
          <cell r="L1193" t="str">
            <v>2</v>
          </cell>
        </row>
        <row r="1194">
          <cell r="A1194" t="str">
            <v>94700678DO016E-M5</v>
          </cell>
          <cell r="B1194">
            <v>1354</v>
          </cell>
          <cell r="C1194">
            <v>94700678</v>
          </cell>
          <cell r="D1194" t="str">
            <v>ESPUMA ANTI RUÍDO</v>
          </cell>
          <cell r="E1194" t="str">
            <v>DO016E-M5</v>
          </cell>
          <cell r="F1194">
            <v>150</v>
          </cell>
          <cell r="G1194" t="str">
            <v>CEV</v>
          </cell>
          <cell r="H1194" t="str">
            <v>00002004</v>
          </cell>
          <cell r="I1194" t="str">
            <v>DOORS</v>
          </cell>
          <cell r="J1194" t="str">
            <v>M5</v>
          </cell>
          <cell r="K1194" t="str">
            <v>2</v>
          </cell>
          <cell r="L1194" t="str">
            <v>2</v>
          </cell>
        </row>
        <row r="1195">
          <cell r="A1195" t="str">
            <v>94702485TP047E-M3</v>
          </cell>
          <cell r="B1195">
            <v>5</v>
          </cell>
          <cell r="C1195">
            <v>94702485</v>
          </cell>
          <cell r="D1195" t="str">
            <v>VALVULA SOLENOIDE</v>
          </cell>
          <cell r="E1195" t="str">
            <v>TP053D-M2</v>
          </cell>
          <cell r="F1195">
            <v>32</v>
          </cell>
          <cell r="G1195" t="str">
            <v>CEV</v>
          </cell>
          <cell r="H1195" t="str">
            <v>00002004</v>
          </cell>
          <cell r="I1195" t="str">
            <v>TRIM 3</v>
          </cell>
          <cell r="J1195" t="str">
            <v>M2</v>
          </cell>
          <cell r="K1195">
            <v>2</v>
          </cell>
          <cell r="L1195" t="str">
            <v>2</v>
          </cell>
        </row>
        <row r="1196">
          <cell r="A1196" t="str">
            <v>94703021MB015D-M1</v>
          </cell>
          <cell r="B1196">
            <v>898</v>
          </cell>
          <cell r="C1196">
            <v>94703021</v>
          </cell>
          <cell r="D1196" t="str">
            <v>MANG. BOOSTER</v>
          </cell>
          <cell r="E1196" t="str">
            <v>MB015D-M1</v>
          </cell>
          <cell r="F1196">
            <v>100</v>
          </cell>
          <cell r="G1196" t="str">
            <v>CEV</v>
          </cell>
          <cell r="H1196" t="str">
            <v>00002004</v>
          </cell>
          <cell r="I1196" t="str">
            <v>MEC. BAIXA</v>
          </cell>
          <cell r="J1196" t="str">
            <v>M1</v>
          </cell>
          <cell r="K1196" t="str">
            <v>1</v>
          </cell>
          <cell r="L1196" t="str">
            <v>2</v>
          </cell>
        </row>
        <row r="1197">
          <cell r="A1197" t="str">
            <v>94703691SPS-GA-M3</v>
          </cell>
          <cell r="B1197">
            <v>899</v>
          </cell>
          <cell r="C1197">
            <v>94703691</v>
          </cell>
          <cell r="D1197" t="str">
            <v xml:space="preserve">BRACO CJ-LIMP TR  (C/ PALHT)                            </v>
          </cell>
          <cell r="E1197" t="str">
            <v>SPS-GA-M3</v>
          </cell>
          <cell r="F1197">
            <v>40</v>
          </cell>
          <cell r="G1197" t="str">
            <v>CEV</v>
          </cell>
          <cell r="H1197" t="str">
            <v>00002004</v>
          </cell>
          <cell r="I1197" t="str">
            <v>SPS</v>
          </cell>
          <cell r="J1197" t="str">
            <v>M3</v>
          </cell>
          <cell r="K1197" t="str">
            <v>3</v>
          </cell>
          <cell r="L1197" t="str">
            <v>2</v>
          </cell>
        </row>
        <row r="1198">
          <cell r="A1198" t="str">
            <v>94704782TP027D-M3</v>
          </cell>
          <cell r="B1198">
            <v>900</v>
          </cell>
          <cell r="C1198">
            <v>94704782</v>
          </cell>
          <cell r="D1198" t="str">
            <v>TUBO-PURGA</v>
          </cell>
          <cell r="E1198" t="str">
            <v>TP027D-M3</v>
          </cell>
          <cell r="F1198">
            <v>100</v>
          </cell>
          <cell r="G1198" t="str">
            <v>CEV</v>
          </cell>
          <cell r="H1198" t="str">
            <v>00002004</v>
          </cell>
          <cell r="I1198" t="str">
            <v>TRIM 3</v>
          </cell>
          <cell r="J1198" t="str">
            <v>M3</v>
          </cell>
          <cell r="K1198" t="str">
            <v>2</v>
          </cell>
          <cell r="L1198" t="str">
            <v>2</v>
          </cell>
        </row>
        <row r="1199">
          <cell r="A1199" t="str">
            <v>94729819</v>
          </cell>
          <cell r="B1199">
            <v>1497</v>
          </cell>
          <cell r="C1199" t="str">
            <v>94729819</v>
          </cell>
          <cell r="D1199" t="str">
            <v>FECH/CABO DIANT LE ELÉTRICO</v>
          </cell>
          <cell r="E1199">
            <v>0</v>
          </cell>
          <cell r="F1199">
            <v>14</v>
          </cell>
          <cell r="G1199" t="str">
            <v>CEV</v>
          </cell>
          <cell r="H1199" t="str">
            <v>0CXPRETA</v>
          </cell>
          <cell r="I1199" t="str">
            <v>DOORS</v>
          </cell>
          <cell r="J1199"/>
          <cell r="K1199" t="str">
            <v>3</v>
          </cell>
          <cell r="L1199" t="str">
            <v>2</v>
          </cell>
        </row>
        <row r="1200">
          <cell r="A1200" t="str">
            <v>94729820</v>
          </cell>
          <cell r="B1200">
            <v>1486</v>
          </cell>
          <cell r="C1200" t="str">
            <v>94729820</v>
          </cell>
          <cell r="D1200" t="str">
            <v>FECH/CABO DIANT LD ELÉTRICO</v>
          </cell>
          <cell r="E1200">
            <v>0</v>
          </cell>
          <cell r="F1200">
            <v>14</v>
          </cell>
          <cell r="G1200" t="str">
            <v>CEV</v>
          </cell>
          <cell r="H1200" t="str">
            <v>0CXPAPEL</v>
          </cell>
          <cell r="I1200" t="str">
            <v>DOORS</v>
          </cell>
          <cell r="J1200"/>
          <cell r="K1200" t="str">
            <v>2</v>
          </cell>
          <cell r="L1200" t="str">
            <v>2</v>
          </cell>
        </row>
        <row r="1201">
          <cell r="A1201" t="str">
            <v>94729820DO006D-M4</v>
          </cell>
          <cell r="B1201">
            <v>1498</v>
          </cell>
          <cell r="C1201">
            <v>94729820</v>
          </cell>
          <cell r="D1201" t="str">
            <v>FECH/CABO DIANT LD ELÉTRICO</v>
          </cell>
          <cell r="E1201" t="str">
            <v>DO006D-M4</v>
          </cell>
          <cell r="F1201">
            <v>14</v>
          </cell>
          <cell r="G1201" t="str">
            <v>CEV</v>
          </cell>
          <cell r="H1201" t="str">
            <v>0CXPRETA</v>
          </cell>
          <cell r="I1201" t="str">
            <v>DOORS</v>
          </cell>
          <cell r="J1201" t="str">
            <v>M4</v>
          </cell>
          <cell r="K1201" t="str">
            <v>2</v>
          </cell>
          <cell r="L1201" t="str">
            <v>2</v>
          </cell>
        </row>
        <row r="1202">
          <cell r="A1202" t="str">
            <v>94729823</v>
          </cell>
          <cell r="B1202">
            <v>1492</v>
          </cell>
          <cell r="C1202" t="str">
            <v>94729823</v>
          </cell>
          <cell r="D1202" t="str">
            <v>FECH/CABO TRAS LE ELÉTRICO</v>
          </cell>
          <cell r="E1202">
            <v>0</v>
          </cell>
          <cell r="F1202">
            <v>20</v>
          </cell>
          <cell r="G1202" t="str">
            <v>CEV</v>
          </cell>
          <cell r="H1202" t="str">
            <v>0CXPRETA</v>
          </cell>
          <cell r="I1202" t="str">
            <v>DOORS</v>
          </cell>
          <cell r="J1202"/>
          <cell r="K1202" t="str">
            <v>3</v>
          </cell>
          <cell r="L1202">
            <v>2.9221739130434781</v>
          </cell>
        </row>
        <row r="1203">
          <cell r="A1203" t="str">
            <v>94729824</v>
          </cell>
          <cell r="B1203">
            <v>1491</v>
          </cell>
          <cell r="C1203">
            <v>94729824</v>
          </cell>
          <cell r="D1203" t="str">
            <v>FECH/CABO TRAS LD ELÉTRICO</v>
          </cell>
          <cell r="E1203">
            <v>0</v>
          </cell>
          <cell r="F1203">
            <v>20</v>
          </cell>
          <cell r="G1203" t="str">
            <v>CEV</v>
          </cell>
          <cell r="H1203" t="str">
            <v>0CXPRETA</v>
          </cell>
          <cell r="I1203" t="str">
            <v>DOORS</v>
          </cell>
          <cell r="J1203"/>
          <cell r="K1203" t="str">
            <v>3</v>
          </cell>
          <cell r="L1203" t="str">
            <v>2</v>
          </cell>
        </row>
        <row r="1204">
          <cell r="A1204" t="str">
            <v>94706650MINOMI-M1</v>
          </cell>
          <cell r="B1204">
            <v>901</v>
          </cell>
          <cell r="C1204">
            <v>94706650</v>
          </cell>
          <cell r="D1204" t="str">
            <v>ANEL BORRACHA</v>
          </cell>
          <cell r="E1204" t="str">
            <v>MINOMI-M1</v>
          </cell>
          <cell r="F1204">
            <v>200</v>
          </cell>
          <cell r="G1204" t="str">
            <v>CEV</v>
          </cell>
          <cell r="H1204" t="str">
            <v>00002001</v>
          </cell>
          <cell r="I1204" t="str">
            <v>MINOMI</v>
          </cell>
          <cell r="J1204" t="str">
            <v>M1</v>
          </cell>
          <cell r="K1204">
            <v>2</v>
          </cell>
          <cell r="L1204" t="str">
            <v>2</v>
          </cell>
        </row>
        <row r="1205">
          <cell r="A1205" t="str">
            <v>94703661DOCPNL-M4</v>
          </cell>
          <cell r="B1205">
            <v>1628</v>
          </cell>
          <cell r="C1205" t="str">
            <v>94703661</v>
          </cell>
          <cell r="D1205" t="str">
            <v>ESPUMA ANTI RUIDO CELTA ASA DELTA</v>
          </cell>
          <cell r="E1205" t="str">
            <v>DOCPNL-M4</v>
          </cell>
          <cell r="F1205">
            <v>500</v>
          </cell>
          <cell r="G1205" t="str">
            <v>CEV</v>
          </cell>
          <cell r="H1205" t="str">
            <v>0CXPAPEL</v>
          </cell>
          <cell r="I1205" t="str">
            <v>DOORS</v>
          </cell>
          <cell r="J1205" t="str">
            <v>M4</v>
          </cell>
          <cell r="K1205" t="str">
            <v>2</v>
          </cell>
          <cell r="L1205" t="str">
            <v>2</v>
          </cell>
        </row>
        <row r="1206">
          <cell r="A1206" t="str">
            <v>9470761519123E-M3</v>
          </cell>
          <cell r="B1206">
            <v>902</v>
          </cell>
          <cell r="C1206">
            <v>94707615</v>
          </cell>
          <cell r="D1206" t="str">
            <v>STRIKE PRISMA</v>
          </cell>
          <cell r="E1206" t="str">
            <v>19123E-M3</v>
          </cell>
          <cell r="F1206">
            <v>42</v>
          </cell>
          <cell r="G1206" t="str">
            <v>CEV</v>
          </cell>
          <cell r="H1206" t="str">
            <v>00002002</v>
          </cell>
          <cell r="I1206" t="str">
            <v>TRIM 2</v>
          </cell>
          <cell r="J1206" t="str">
            <v>M3</v>
          </cell>
          <cell r="K1206">
            <v>3</v>
          </cell>
          <cell r="L1206" t="str">
            <v>2</v>
          </cell>
        </row>
        <row r="1207">
          <cell r="A1207" t="str">
            <v>94708516DO014D-M4</v>
          </cell>
          <cell r="B1207">
            <v>1560</v>
          </cell>
          <cell r="C1207">
            <v>94708516</v>
          </cell>
          <cell r="D1207" t="str">
            <v>PARAFUSO ESPELHO</v>
          </cell>
          <cell r="E1207" t="str">
            <v>DO014D-M4</v>
          </cell>
          <cell r="F1207">
            <v>2500</v>
          </cell>
          <cell r="G1207" t="str">
            <v>CEV</v>
          </cell>
          <cell r="H1207" t="str">
            <v>00002002</v>
          </cell>
          <cell r="I1207" t="str">
            <v>DOORS</v>
          </cell>
          <cell r="J1207" t="str">
            <v>M4</v>
          </cell>
          <cell r="K1207" t="str">
            <v>2</v>
          </cell>
          <cell r="L1207" t="str">
            <v>2</v>
          </cell>
        </row>
        <row r="1208">
          <cell r="A1208" t="str">
            <v>94708516DO014E-M5</v>
          </cell>
          <cell r="B1208">
            <v>1562</v>
          </cell>
          <cell r="C1208">
            <v>94708516</v>
          </cell>
          <cell r="D1208" t="str">
            <v>PARAFUSO ESPELHO</v>
          </cell>
          <cell r="E1208" t="str">
            <v>DO014E-M5</v>
          </cell>
          <cell r="F1208">
            <v>2500</v>
          </cell>
          <cell r="G1208" t="str">
            <v>CEV</v>
          </cell>
          <cell r="H1208" t="str">
            <v>00002001</v>
          </cell>
          <cell r="I1208" t="str">
            <v>DOORS</v>
          </cell>
          <cell r="J1208" t="str">
            <v>M5</v>
          </cell>
          <cell r="K1208" t="str">
            <v>2</v>
          </cell>
          <cell r="L1208" t="str">
            <v>2</v>
          </cell>
        </row>
        <row r="1209">
          <cell r="A1209" t="str">
            <v>94708697MB018E-M1</v>
          </cell>
          <cell r="B1209">
            <v>903</v>
          </cell>
          <cell r="C1209">
            <v>94708697</v>
          </cell>
          <cell r="D1209" t="str">
            <v>SUPORTE</v>
          </cell>
          <cell r="E1209" t="str">
            <v>MB018E-M1</v>
          </cell>
          <cell r="F1209">
            <v>150</v>
          </cell>
          <cell r="G1209" t="str">
            <v>CEV</v>
          </cell>
          <cell r="H1209" t="str">
            <v>00002001</v>
          </cell>
          <cell r="I1209" t="str">
            <v>MEC. BAIXA</v>
          </cell>
          <cell r="J1209" t="str">
            <v>M1</v>
          </cell>
          <cell r="K1209">
            <v>2</v>
          </cell>
          <cell r="L1209" t="str">
            <v>2</v>
          </cell>
        </row>
        <row r="1210">
          <cell r="A1210" t="str">
            <v>94710109TP010D-M3</v>
          </cell>
          <cell r="B1210">
            <v>25</v>
          </cell>
          <cell r="C1210">
            <v>94710109</v>
          </cell>
          <cell r="D1210" t="str">
            <v xml:space="preserve">PRES TUB </v>
          </cell>
          <cell r="E1210" t="str">
            <v>TP010D-M3</v>
          </cell>
          <cell r="F1210">
            <v>750</v>
          </cell>
          <cell r="G1210" t="str">
            <v>CEV</v>
          </cell>
          <cell r="H1210" t="str">
            <v>00002002</v>
          </cell>
          <cell r="I1210" t="str">
            <v>TRIM 1</v>
          </cell>
          <cell r="J1210" t="str">
            <v>M3</v>
          </cell>
          <cell r="K1210">
            <v>2</v>
          </cell>
          <cell r="L1210" t="str">
            <v>2</v>
          </cell>
        </row>
        <row r="1211">
          <cell r="A1211" t="str">
            <v>94710109SEQUEN-M1</v>
          </cell>
          <cell r="B1211">
            <v>1088</v>
          </cell>
          <cell r="C1211">
            <v>94710109</v>
          </cell>
          <cell r="D1211" t="str">
            <v>PRESILHA</v>
          </cell>
          <cell r="E1211" t="str">
            <v>SEQUEN-M1</v>
          </cell>
          <cell r="F1211">
            <v>750</v>
          </cell>
          <cell r="G1211" t="str">
            <v>CEV</v>
          </cell>
          <cell r="H1211" t="str">
            <v>00002001</v>
          </cell>
          <cell r="I1211" t="str">
            <v>SEQ-ABS</v>
          </cell>
          <cell r="J1211" t="str">
            <v>M1</v>
          </cell>
          <cell r="K1211">
            <v>2</v>
          </cell>
          <cell r="L1211" t="str">
            <v>2</v>
          </cell>
        </row>
        <row r="1212">
          <cell r="A1212" t="str">
            <v>94710441MINOMI-M1</v>
          </cell>
          <cell r="B1212">
            <v>904</v>
          </cell>
          <cell r="C1212">
            <v>94710441</v>
          </cell>
          <cell r="D1212" t="str">
            <v>BATENTE-TR</v>
          </cell>
          <cell r="E1212" t="str">
            <v>MINOMI-M1</v>
          </cell>
          <cell r="F1212">
            <v>150</v>
          </cell>
          <cell r="G1212" t="str">
            <v>CEV</v>
          </cell>
          <cell r="H1212" t="str">
            <v>00002001</v>
          </cell>
          <cell r="I1212" t="str">
            <v>MINOMI</v>
          </cell>
          <cell r="J1212" t="str">
            <v>M1</v>
          </cell>
          <cell r="K1212">
            <v>5</v>
          </cell>
          <cell r="L1212" t="str">
            <v>2</v>
          </cell>
        </row>
        <row r="1213">
          <cell r="A1213" t="str">
            <v>94710442MINOMI-M3</v>
          </cell>
          <cell r="B1213">
            <v>905</v>
          </cell>
          <cell r="C1213">
            <v>94710442</v>
          </cell>
          <cell r="D1213" t="str">
            <v>PF BANCO NG</v>
          </cell>
          <cell r="E1213" t="str">
            <v>MINOMI-M3</v>
          </cell>
          <cell r="F1213">
            <v>150</v>
          </cell>
          <cell r="G1213" t="str">
            <v>CEV</v>
          </cell>
          <cell r="H1213" t="str">
            <v>00002001</v>
          </cell>
          <cell r="I1213" t="str">
            <v>MINOMI</v>
          </cell>
          <cell r="J1213" t="str">
            <v>M3</v>
          </cell>
          <cell r="K1213">
            <v>3</v>
          </cell>
          <cell r="L1213" t="str">
            <v>2</v>
          </cell>
        </row>
        <row r="1214">
          <cell r="A1214" t="str">
            <v>94711841MINOMI-M1</v>
          </cell>
          <cell r="B1214">
            <v>906</v>
          </cell>
          <cell r="C1214">
            <v>94711841</v>
          </cell>
          <cell r="D1214" t="str">
            <v>MODULO CJ-</v>
          </cell>
          <cell r="E1214" t="str">
            <v>MINOMI-M1</v>
          </cell>
          <cell r="F1214">
            <v>40</v>
          </cell>
          <cell r="G1214" t="str">
            <v>CEV</v>
          </cell>
          <cell r="H1214" t="str">
            <v>00002003</v>
          </cell>
          <cell r="I1214" t="str">
            <v>MINOMI</v>
          </cell>
          <cell r="J1214" t="str">
            <v>M1</v>
          </cell>
          <cell r="K1214">
            <v>3</v>
          </cell>
          <cell r="L1214" t="str">
            <v>2</v>
          </cell>
        </row>
        <row r="1215">
          <cell r="A1215" t="str">
            <v>94712220MINOMI-M3</v>
          </cell>
          <cell r="B1215">
            <v>907</v>
          </cell>
          <cell r="C1215">
            <v>94712220</v>
          </cell>
          <cell r="D1215" t="str">
            <v>BRACADEIRA</v>
          </cell>
          <cell r="E1215" t="str">
            <v>MINOMI-M3</v>
          </cell>
          <cell r="F1215">
            <v>100</v>
          </cell>
          <cell r="G1215" t="str">
            <v>CEV</v>
          </cell>
          <cell r="H1215" t="str">
            <v>00002002</v>
          </cell>
          <cell r="I1215" t="str">
            <v>MINOMI</v>
          </cell>
          <cell r="J1215" t="str">
            <v>M3</v>
          </cell>
          <cell r="K1215" t="str">
            <v>2</v>
          </cell>
          <cell r="L1215" t="str">
            <v>2</v>
          </cell>
        </row>
        <row r="1216">
          <cell r="A1216" t="str">
            <v>94712221MB003D-M1</v>
          </cell>
          <cell r="B1216">
            <v>908</v>
          </cell>
          <cell r="C1216">
            <v>94712221</v>
          </cell>
          <cell r="D1216" t="str">
            <v>BRAÇADEIRA DO RADIADOR</v>
          </cell>
          <cell r="E1216" t="str">
            <v>MB003D-M1</v>
          </cell>
          <cell r="F1216">
            <v>150</v>
          </cell>
          <cell r="G1216" t="str">
            <v>CEV</v>
          </cell>
          <cell r="H1216" t="str">
            <v>00002002</v>
          </cell>
          <cell r="I1216" t="str">
            <v>MEC. BAIXA</v>
          </cell>
          <cell r="J1216" t="str">
            <v>M1</v>
          </cell>
          <cell r="K1216" t="str">
            <v>2</v>
          </cell>
          <cell r="L1216" t="str">
            <v>2</v>
          </cell>
        </row>
        <row r="1217">
          <cell r="A1217" t="str">
            <v>94712221MINOMI-M3</v>
          </cell>
          <cell r="B1217">
            <v>909</v>
          </cell>
          <cell r="C1217">
            <v>94712221</v>
          </cell>
          <cell r="D1217" t="str">
            <v>BRAÇADEIRA 1.0</v>
          </cell>
          <cell r="E1217" t="str">
            <v>MINOMI-M3</v>
          </cell>
          <cell r="F1217">
            <v>150</v>
          </cell>
          <cell r="G1217" t="str">
            <v>CEV</v>
          </cell>
          <cell r="H1217" t="str">
            <v>00002002</v>
          </cell>
          <cell r="I1217" t="str">
            <v>MINOMI</v>
          </cell>
          <cell r="J1217" t="str">
            <v>M3</v>
          </cell>
          <cell r="K1217" t="str">
            <v>2</v>
          </cell>
          <cell r="L1217">
            <v>5.1031304347826074</v>
          </cell>
        </row>
        <row r="1218">
          <cell r="A1218" t="str">
            <v>94714898MINOMI-M3</v>
          </cell>
          <cell r="B1218">
            <v>1124</v>
          </cell>
          <cell r="C1218">
            <v>94714898</v>
          </cell>
          <cell r="D1218" t="str">
            <v>JG CHAVES ELETRICO</v>
          </cell>
          <cell r="E1218" t="str">
            <v>MINOMI-M3</v>
          </cell>
          <cell r="F1218">
            <v>40</v>
          </cell>
          <cell r="G1218" t="str">
            <v>CEV</v>
          </cell>
          <cell r="H1218" t="str">
            <v>00002004</v>
          </cell>
          <cell r="I1218" t="str">
            <v>MINOMI</v>
          </cell>
          <cell r="J1218" t="str">
            <v>M3</v>
          </cell>
          <cell r="K1218" t="str">
            <v>PENDANT</v>
          </cell>
          <cell r="L1218">
            <v>2.9221739130434781</v>
          </cell>
        </row>
        <row r="1219">
          <cell r="A1219" t="str">
            <v>94716502MB001D-M1</v>
          </cell>
          <cell r="B1219">
            <v>910</v>
          </cell>
          <cell r="C1219">
            <v>94716502</v>
          </cell>
          <cell r="D1219" t="str">
            <v>EMBLEMA 1.4</v>
          </cell>
          <cell r="E1219" t="str">
            <v>19102D-CB</v>
          </cell>
          <cell r="F1219">
            <v>512</v>
          </cell>
          <cell r="G1219" t="str">
            <v>CEV</v>
          </cell>
          <cell r="H1219" t="str">
            <v>00002001</v>
          </cell>
          <cell r="I1219" t="str">
            <v>CAB. CERA</v>
          </cell>
          <cell r="J1219" t="str">
            <v>CB</v>
          </cell>
          <cell r="K1219">
            <v>2</v>
          </cell>
          <cell r="L1219" t="str">
            <v>2</v>
          </cell>
        </row>
        <row r="1220">
          <cell r="A1220" t="str">
            <v>94717100MA005E-M1</v>
          </cell>
          <cell r="B1220">
            <v>911</v>
          </cell>
          <cell r="C1220">
            <v>94717100</v>
          </cell>
          <cell r="D1220" t="str">
            <v>PF TQ COMBUST</v>
          </cell>
          <cell r="E1220" t="str">
            <v>MA005E-M1</v>
          </cell>
          <cell r="F1220">
            <v>350</v>
          </cell>
          <cell r="G1220" t="str">
            <v>CEV</v>
          </cell>
          <cell r="H1220" t="str">
            <v>00002001</v>
          </cell>
          <cell r="I1220" t="str">
            <v>MEC. ALTA</v>
          </cell>
          <cell r="J1220" t="str">
            <v>M1</v>
          </cell>
          <cell r="K1220">
            <v>3</v>
          </cell>
          <cell r="L1220" t="str">
            <v>2</v>
          </cell>
        </row>
        <row r="1221">
          <cell r="A1221" t="str">
            <v>94717100MA025D-M2</v>
          </cell>
          <cell r="B1221">
            <v>912</v>
          </cell>
          <cell r="C1221">
            <v>94717100</v>
          </cell>
          <cell r="D1221" t="str">
            <v>PF TQ COMBUST</v>
          </cell>
          <cell r="E1221" t="str">
            <v>MA025D-M2</v>
          </cell>
          <cell r="F1221">
            <v>350</v>
          </cell>
          <cell r="G1221" t="str">
            <v>CEV</v>
          </cell>
          <cell r="H1221" t="str">
            <v>00002001</v>
          </cell>
          <cell r="I1221" t="str">
            <v>MEC. ALTA</v>
          </cell>
          <cell r="J1221" t="str">
            <v>M2</v>
          </cell>
          <cell r="K1221">
            <v>2</v>
          </cell>
          <cell r="L1221" t="str">
            <v>2</v>
          </cell>
        </row>
        <row r="1222">
          <cell r="A1222" t="str">
            <v>94717307TP026D-M3</v>
          </cell>
          <cell r="B1222">
            <v>913</v>
          </cell>
          <cell r="C1222">
            <v>94717307</v>
          </cell>
          <cell r="D1222" t="str">
            <v>ARRUELA</v>
          </cell>
          <cell r="E1222" t="str">
            <v>TP026D-M3</v>
          </cell>
          <cell r="F1222">
            <v>1000</v>
          </cell>
          <cell r="G1222" t="str">
            <v>CEV</v>
          </cell>
          <cell r="H1222" t="str">
            <v>00002001</v>
          </cell>
          <cell r="I1222" t="str">
            <v>TRIM 2</v>
          </cell>
          <cell r="J1222" t="str">
            <v>M3</v>
          </cell>
          <cell r="K1222">
            <v>2</v>
          </cell>
          <cell r="L1222" t="str">
            <v>2</v>
          </cell>
        </row>
        <row r="1223">
          <cell r="A1223" t="str">
            <v>9471730719125E-M3</v>
          </cell>
          <cell r="B1223">
            <v>914</v>
          </cell>
          <cell r="C1223">
            <v>94717307</v>
          </cell>
          <cell r="D1223" t="str">
            <v>ARRUELA</v>
          </cell>
          <cell r="E1223" t="str">
            <v>19125E-M3</v>
          </cell>
          <cell r="F1223">
            <v>2000</v>
          </cell>
          <cell r="G1223" t="str">
            <v>CEV</v>
          </cell>
          <cell r="H1223" t="str">
            <v>00002001</v>
          </cell>
          <cell r="I1223" t="str">
            <v>TRIM 2</v>
          </cell>
          <cell r="J1223" t="str">
            <v>M3</v>
          </cell>
          <cell r="K1223">
            <v>2</v>
          </cell>
          <cell r="L1223" t="str">
            <v>2</v>
          </cell>
        </row>
        <row r="1224">
          <cell r="A1224" t="str">
            <v>94717735SPSD3E-M5</v>
          </cell>
          <cell r="B1224">
            <v>1338</v>
          </cell>
          <cell r="C1224">
            <v>94717735</v>
          </cell>
          <cell r="D1224" t="str">
            <v>CHICOTE ELETR ALARM TRAS</v>
          </cell>
          <cell r="E1224" t="str">
            <v>SPSD3E-M5</v>
          </cell>
          <cell r="F1224">
            <v>150</v>
          </cell>
          <cell r="G1224" t="str">
            <v>CEV</v>
          </cell>
          <cell r="H1224" t="str">
            <v>00002004</v>
          </cell>
          <cell r="I1224" t="str">
            <v>DOORS</v>
          </cell>
          <cell r="J1224" t="str">
            <v>M5</v>
          </cell>
          <cell r="K1224" t="str">
            <v>2</v>
          </cell>
          <cell r="L1224" t="str">
            <v>2</v>
          </cell>
        </row>
        <row r="1225">
          <cell r="A1225" t="str">
            <v>94717735DO004D-M4</v>
          </cell>
          <cell r="B1225">
            <v>1460</v>
          </cell>
          <cell r="C1225">
            <v>94717735</v>
          </cell>
          <cell r="D1225" t="str">
            <v>CHICOTE ELETR ALARM TRAS</v>
          </cell>
          <cell r="E1225" t="str">
            <v>DO004D-M4</v>
          </cell>
          <cell r="F1225">
            <v>150</v>
          </cell>
          <cell r="G1225" t="str">
            <v>CEV</v>
          </cell>
          <cell r="H1225" t="str">
            <v>00002004</v>
          </cell>
          <cell r="I1225" t="str">
            <v>DOORS</v>
          </cell>
          <cell r="J1225" t="str">
            <v>M4</v>
          </cell>
          <cell r="K1225" t="str">
            <v>2</v>
          </cell>
          <cell r="L1225" t="str">
            <v>2</v>
          </cell>
        </row>
        <row r="1226">
          <cell r="A1226" t="str">
            <v>9471862019139D-M2</v>
          </cell>
          <cell r="B1226">
            <v>915</v>
          </cell>
          <cell r="C1226">
            <v>94718620</v>
          </cell>
          <cell r="D1226" t="str">
            <v>COB. EXT. CONSOLE</v>
          </cell>
          <cell r="E1226" t="str">
            <v>19139D-M2</v>
          </cell>
          <cell r="F1226">
            <v>2000</v>
          </cell>
          <cell r="G1226" t="str">
            <v>CEV</v>
          </cell>
          <cell r="H1226" t="str">
            <v>00002001</v>
          </cell>
          <cell r="I1226" t="str">
            <v>TRIM 3</v>
          </cell>
          <cell r="J1226" t="str">
            <v>M2</v>
          </cell>
          <cell r="K1226">
            <v>2</v>
          </cell>
          <cell r="L1226" t="str">
            <v>2</v>
          </cell>
        </row>
        <row r="1227">
          <cell r="A1227" t="str">
            <v>94718828MB005E-M1</v>
          </cell>
          <cell r="B1227">
            <v>916</v>
          </cell>
          <cell r="C1227">
            <v>94718828</v>
          </cell>
          <cell r="D1227" t="str">
            <v>PARAFUSO LIMP. DIANT</v>
          </cell>
          <cell r="E1227" t="str">
            <v>MB005E-M1</v>
          </cell>
          <cell r="F1227">
            <v>1600</v>
          </cell>
          <cell r="G1227" t="str">
            <v>CEV</v>
          </cell>
          <cell r="H1227" t="str">
            <v>00002001</v>
          </cell>
          <cell r="I1227" t="str">
            <v>MEC. BAIXA</v>
          </cell>
          <cell r="J1227" t="str">
            <v>M1</v>
          </cell>
          <cell r="K1227">
            <v>2</v>
          </cell>
          <cell r="L1227" t="str">
            <v>2</v>
          </cell>
        </row>
        <row r="1228">
          <cell r="A1228" t="str">
            <v>94719581TP037D-M2</v>
          </cell>
          <cell r="B1228">
            <v>917</v>
          </cell>
          <cell r="C1228">
            <v>94719581</v>
          </cell>
          <cell r="D1228" t="str">
            <v>PARAFUSO-S</v>
          </cell>
          <cell r="E1228" t="str">
            <v>TP037D-M2</v>
          </cell>
          <cell r="F1228">
            <v>4000</v>
          </cell>
          <cell r="G1228" t="str">
            <v>CEV</v>
          </cell>
          <cell r="H1228" t="str">
            <v>00002001</v>
          </cell>
          <cell r="I1228" t="str">
            <v>TRIM 2</v>
          </cell>
          <cell r="J1228" t="str">
            <v>M2</v>
          </cell>
          <cell r="K1228">
            <v>2</v>
          </cell>
          <cell r="L1228" t="str">
            <v>2</v>
          </cell>
        </row>
        <row r="1229">
          <cell r="A1229" t="str">
            <v>94722035LF005D-M1</v>
          </cell>
          <cell r="B1229">
            <v>918</v>
          </cell>
          <cell r="C1229">
            <v>94722035</v>
          </cell>
          <cell r="D1229" t="str">
            <v>REBITE TUB</v>
          </cell>
          <cell r="E1229" t="str">
            <v>LF005D-M1</v>
          </cell>
          <cell r="F1229">
            <v>2000</v>
          </cell>
          <cell r="G1229" t="str">
            <v>CEV</v>
          </cell>
          <cell r="H1229" t="str">
            <v>00002001</v>
          </cell>
          <cell r="I1229" t="str">
            <v>L. FINAL</v>
          </cell>
          <cell r="J1229" t="str">
            <v>M1</v>
          </cell>
          <cell r="K1229">
            <v>2</v>
          </cell>
          <cell r="L1229" t="str">
            <v>2</v>
          </cell>
        </row>
        <row r="1230">
          <cell r="A1230" t="str">
            <v>94718828DO018D-M4</v>
          </cell>
          <cell r="B1230">
            <v>919</v>
          </cell>
          <cell r="C1230">
            <v>94718828</v>
          </cell>
          <cell r="D1230" t="str">
            <v>PARAFUSO LIMP. DIANT</v>
          </cell>
          <cell r="E1230" t="str">
            <v>DO018D-M4</v>
          </cell>
          <cell r="F1230">
            <v>1600</v>
          </cell>
          <cell r="G1230" t="str">
            <v>CEV</v>
          </cell>
          <cell r="H1230" t="str">
            <v>00002001</v>
          </cell>
          <cell r="I1230" t="str">
            <v>DOORS</v>
          </cell>
          <cell r="J1230" t="str">
            <v>M4</v>
          </cell>
          <cell r="K1230" t="str">
            <v>2</v>
          </cell>
          <cell r="L1230" t="str">
            <v>2</v>
          </cell>
        </row>
        <row r="1231">
          <cell r="A1231" t="str">
            <v>94718828</v>
          </cell>
          <cell r="B1231">
            <v>920</v>
          </cell>
          <cell r="C1231">
            <v>94718828</v>
          </cell>
          <cell r="D1231" t="str">
            <v>PARAFUSO LIMP. DIANT</v>
          </cell>
          <cell r="E1231">
            <v>0</v>
          </cell>
          <cell r="F1231">
            <v>1600</v>
          </cell>
          <cell r="G1231" t="str">
            <v>CEV</v>
          </cell>
          <cell r="H1231" t="str">
            <v>00002001</v>
          </cell>
          <cell r="I1231" t="str">
            <v>DOORS</v>
          </cell>
          <cell r="J1231"/>
          <cell r="K1231" t="str">
            <v>2</v>
          </cell>
          <cell r="L1231" t="str">
            <v>2</v>
          </cell>
        </row>
        <row r="1232">
          <cell r="A1232" t="str">
            <v>9472564819137E-M3</v>
          </cell>
          <cell r="B1232">
            <v>921</v>
          </cell>
          <cell r="C1232">
            <v>94725648</v>
          </cell>
          <cell r="D1232" t="str">
            <v>CAPA PF COCKPIT</v>
          </cell>
          <cell r="E1232" t="str">
            <v>19137E-M3</v>
          </cell>
          <cell r="F1232">
            <v>2500</v>
          </cell>
          <cell r="G1232" t="str">
            <v>CEV</v>
          </cell>
          <cell r="H1232" t="str">
            <v>00002001</v>
          </cell>
          <cell r="I1232" t="str">
            <v>TRIM 2</v>
          </cell>
          <cell r="J1232" t="str">
            <v>M3</v>
          </cell>
          <cell r="K1232">
            <v>2</v>
          </cell>
          <cell r="L1232" t="str">
            <v>2</v>
          </cell>
        </row>
        <row r="1233">
          <cell r="A1233" t="str">
            <v>9472564819139E-M3</v>
          </cell>
          <cell r="B1233">
            <v>922</v>
          </cell>
          <cell r="C1233">
            <v>94725648</v>
          </cell>
          <cell r="D1233" t="str">
            <v>CAPA PF COCKPIT</v>
          </cell>
          <cell r="E1233" t="str">
            <v>19139E-M3</v>
          </cell>
          <cell r="F1233">
            <v>2500</v>
          </cell>
          <cell r="G1233" t="str">
            <v>CEV</v>
          </cell>
          <cell r="H1233" t="str">
            <v>00002001</v>
          </cell>
          <cell r="I1233" t="str">
            <v>TRIM 3</v>
          </cell>
          <cell r="J1233" t="str">
            <v>M3</v>
          </cell>
          <cell r="K1233">
            <v>2</v>
          </cell>
          <cell r="L1233" t="str">
            <v>2</v>
          </cell>
        </row>
        <row r="1234">
          <cell r="A1234" t="str">
            <v>94725667TP014D-M3</v>
          </cell>
          <cell r="B1234">
            <v>290</v>
          </cell>
          <cell r="C1234">
            <v>94725667</v>
          </cell>
          <cell r="D1234" t="str">
            <v>CHIC PEQ KIT</v>
          </cell>
          <cell r="E1234" t="str">
            <v>TP014D-M3</v>
          </cell>
          <cell r="F1234">
            <v>100</v>
          </cell>
          <cell r="G1234" t="str">
            <v>CEV</v>
          </cell>
          <cell r="H1234" t="str">
            <v>00002004</v>
          </cell>
          <cell r="I1234" t="str">
            <v>TRIM 2</v>
          </cell>
          <cell r="J1234" t="str">
            <v>M3</v>
          </cell>
          <cell r="K1234">
            <v>2</v>
          </cell>
          <cell r="L1234" t="str">
            <v>2</v>
          </cell>
        </row>
        <row r="1235">
          <cell r="A1235"/>
          <cell r="B1235">
            <v>923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 t="e">
            <v>#DIV/0!</v>
          </cell>
        </row>
        <row r="1236">
          <cell r="A1236" t="str">
            <v>9472582219123E-M3</v>
          </cell>
          <cell r="B1236">
            <v>924</v>
          </cell>
          <cell r="C1236">
            <v>94725822</v>
          </cell>
          <cell r="D1236" t="str">
            <v>PORCA EXPANS FAROL</v>
          </cell>
          <cell r="E1236" t="str">
            <v>19123E-M3</v>
          </cell>
          <cell r="F1236">
            <v>2500</v>
          </cell>
          <cell r="G1236" t="str">
            <v>CEV</v>
          </cell>
          <cell r="H1236" t="str">
            <v>00002001</v>
          </cell>
          <cell r="I1236" t="str">
            <v>TRIM 2</v>
          </cell>
          <cell r="J1236" t="str">
            <v>M3</v>
          </cell>
          <cell r="K1236">
            <v>2</v>
          </cell>
          <cell r="L1236" t="str">
            <v>2</v>
          </cell>
        </row>
        <row r="1237">
          <cell r="A1237" t="str">
            <v>9472582219125E-M3</v>
          </cell>
          <cell r="B1237">
            <v>925</v>
          </cell>
          <cell r="C1237">
            <v>94725822</v>
          </cell>
          <cell r="D1237" t="str">
            <v>PORCA EXPANS FAROL</v>
          </cell>
          <cell r="E1237" t="str">
            <v>19125E-M3</v>
          </cell>
          <cell r="F1237">
            <v>2500</v>
          </cell>
          <cell r="G1237" t="str">
            <v>CEV</v>
          </cell>
          <cell r="H1237" t="str">
            <v>00002001</v>
          </cell>
          <cell r="I1237" t="str">
            <v>TRIM 2</v>
          </cell>
          <cell r="J1237" t="str">
            <v>M3</v>
          </cell>
          <cell r="K1237">
            <v>2</v>
          </cell>
          <cell r="L1237" t="str">
            <v>2</v>
          </cell>
        </row>
        <row r="1238">
          <cell r="A1238" t="str">
            <v>94725822TP025D-M3</v>
          </cell>
          <cell r="B1238">
            <v>1131</v>
          </cell>
          <cell r="C1238">
            <v>94725822</v>
          </cell>
          <cell r="D1238" t="str">
            <v>PORCA EXPANS FAROL</v>
          </cell>
          <cell r="E1238" t="str">
            <v>TP025D-M3</v>
          </cell>
          <cell r="F1238">
            <v>2500</v>
          </cell>
          <cell r="G1238" t="str">
            <v>CEV</v>
          </cell>
          <cell r="H1238" t="str">
            <v>00002001</v>
          </cell>
          <cell r="I1238" t="str">
            <v>TRIM 2</v>
          </cell>
          <cell r="J1238" t="str">
            <v>M3</v>
          </cell>
          <cell r="K1238" t="str">
            <v>2</v>
          </cell>
          <cell r="L1238" t="str">
            <v>2</v>
          </cell>
        </row>
        <row r="1239">
          <cell r="A1239" t="str">
            <v>94726591MB018D-M1</v>
          </cell>
          <cell r="B1239">
            <v>926</v>
          </cell>
          <cell r="C1239">
            <v>94726591</v>
          </cell>
          <cell r="D1239" t="str">
            <v xml:space="preserve">ETIQUETA-RECOMEND COMBUST                               </v>
          </cell>
          <cell r="E1239" t="str">
            <v>MB018D-M1</v>
          </cell>
          <cell r="F1239">
            <v>1000</v>
          </cell>
          <cell r="G1239" t="str">
            <v>CEV</v>
          </cell>
          <cell r="H1239" t="str">
            <v>00002001</v>
          </cell>
          <cell r="I1239" t="str">
            <v>MEC. BAIXA</v>
          </cell>
          <cell r="J1239" t="str">
            <v>M1</v>
          </cell>
          <cell r="K1239">
            <v>2</v>
          </cell>
          <cell r="L1239" t="str">
            <v>2</v>
          </cell>
        </row>
        <row r="1240">
          <cell r="A1240" t="str">
            <v>94730872MINOMI-M3</v>
          </cell>
          <cell r="B1240">
            <v>927</v>
          </cell>
          <cell r="C1240">
            <v>94730872</v>
          </cell>
          <cell r="D1240" t="str">
            <v>MANGUEIRA DO RADIADOR</v>
          </cell>
          <cell r="E1240" t="str">
            <v>MINOMI-M3</v>
          </cell>
          <cell r="F1240">
            <v>40</v>
          </cell>
          <cell r="G1240" t="str">
            <v>EST</v>
          </cell>
          <cell r="H1240" t="str">
            <v>00002004</v>
          </cell>
          <cell r="I1240" t="str">
            <v>MINOMI</v>
          </cell>
          <cell r="J1240" t="str">
            <v>M3</v>
          </cell>
          <cell r="K1240" t="str">
            <v>4</v>
          </cell>
          <cell r="L1240" t="str">
            <v>2</v>
          </cell>
        </row>
        <row r="1241">
          <cell r="A1241" t="str">
            <v>94731669SPS-GA-M3</v>
          </cell>
          <cell r="B1241">
            <v>928</v>
          </cell>
          <cell r="C1241">
            <v>94731669</v>
          </cell>
          <cell r="D1241" t="str">
            <v>COBERTURA DA BOMBA</v>
          </cell>
          <cell r="E1241" t="str">
            <v>SPS-GA-M3</v>
          </cell>
          <cell r="F1241">
            <v>60</v>
          </cell>
          <cell r="G1241" t="str">
            <v>PEL</v>
          </cell>
          <cell r="H1241" t="str">
            <v>00002004</v>
          </cell>
          <cell r="I1241" t="str">
            <v>SPS</v>
          </cell>
          <cell r="J1241" t="str">
            <v>M3</v>
          </cell>
          <cell r="K1241" t="str">
            <v>2</v>
          </cell>
          <cell r="L1241">
            <v>7.59855072463768</v>
          </cell>
        </row>
        <row r="1242">
          <cell r="A1242" t="str">
            <v>94732251MINOMI-M1</v>
          </cell>
          <cell r="B1242">
            <v>929</v>
          </cell>
          <cell r="C1242">
            <v>94732251</v>
          </cell>
          <cell r="D1242" t="str">
            <v>JG CHAVES URU/PAR</v>
          </cell>
          <cell r="E1242" t="str">
            <v>MINOMI-M1</v>
          </cell>
          <cell r="F1242">
            <v>15</v>
          </cell>
          <cell r="G1242" t="str">
            <v>CEV</v>
          </cell>
          <cell r="H1242" t="str">
            <v>00002004</v>
          </cell>
          <cell r="I1242" t="str">
            <v>MINOMI</v>
          </cell>
          <cell r="J1242" t="str">
            <v>M1</v>
          </cell>
          <cell r="K1242">
            <v>2</v>
          </cell>
          <cell r="L1242">
            <v>15.584927536231882</v>
          </cell>
        </row>
        <row r="1243">
          <cell r="A1243" t="str">
            <v>94732252MINOMI-M1</v>
          </cell>
          <cell r="B1243">
            <v>930</v>
          </cell>
          <cell r="C1243">
            <v>94732252</v>
          </cell>
          <cell r="D1243" t="str">
            <v>JG CHAVES SUZUKI</v>
          </cell>
          <cell r="E1243" t="str">
            <v>MINOMI-M1</v>
          </cell>
          <cell r="F1243">
            <v>15</v>
          </cell>
          <cell r="G1243" t="str">
            <v>CEV</v>
          </cell>
          <cell r="H1243" t="str">
            <v>00002004</v>
          </cell>
          <cell r="I1243" t="str">
            <v>ESTOQ.</v>
          </cell>
          <cell r="J1243" t="str">
            <v>M1</v>
          </cell>
          <cell r="K1243">
            <v>2</v>
          </cell>
          <cell r="L1243" t="str">
            <v>2</v>
          </cell>
        </row>
        <row r="1244">
          <cell r="A1244" t="str">
            <v>94733408BUMP1D-M1</v>
          </cell>
          <cell r="B1244">
            <v>232</v>
          </cell>
          <cell r="C1244">
            <v>94733408</v>
          </cell>
          <cell r="D1244" t="str">
            <v>PARAFUSO DA PLACA NG</v>
          </cell>
          <cell r="E1244" t="str">
            <v>BUMP1D-M1</v>
          </cell>
          <cell r="F1244">
            <v>1500</v>
          </cell>
          <cell r="G1244" t="str">
            <v>CEV</v>
          </cell>
          <cell r="H1244" t="str">
            <v>00002001</v>
          </cell>
          <cell r="I1244" t="str">
            <v>BUMPER</v>
          </cell>
          <cell r="J1244" t="str">
            <v>M1</v>
          </cell>
          <cell r="K1244">
            <v>2</v>
          </cell>
          <cell r="L1244" t="str">
            <v>2</v>
          </cell>
        </row>
        <row r="1245">
          <cell r="A1245" t="str">
            <v>9473428319102D-CB</v>
          </cell>
          <cell r="B1245">
            <v>931</v>
          </cell>
          <cell r="C1245">
            <v>94734283</v>
          </cell>
          <cell r="D1245" t="str">
            <v>EMBLEMA VHC E</v>
          </cell>
          <cell r="E1245" t="str">
            <v>19102D-CB</v>
          </cell>
          <cell r="F1245">
            <v>300</v>
          </cell>
          <cell r="G1245" t="str">
            <v>CEV</v>
          </cell>
          <cell r="H1245" t="str">
            <v>00002001</v>
          </cell>
          <cell r="I1245" t="str">
            <v>CAB. CERA</v>
          </cell>
          <cell r="J1245" t="str">
            <v>CB</v>
          </cell>
          <cell r="K1245">
            <v>2</v>
          </cell>
          <cell r="L1245" t="str">
            <v>2</v>
          </cell>
        </row>
        <row r="1246">
          <cell r="A1246" t="str">
            <v>9473441019101D-CB</v>
          </cell>
          <cell r="B1246">
            <v>932</v>
          </cell>
          <cell r="C1246">
            <v>94734410</v>
          </cell>
          <cell r="D1246" t="str">
            <v>EMBLEMA TPA TRAS PRISMA</v>
          </cell>
          <cell r="E1246" t="str">
            <v>19101D-CB</v>
          </cell>
          <cell r="F1246">
            <v>228</v>
          </cell>
          <cell r="G1246" t="str">
            <v>CEV</v>
          </cell>
          <cell r="H1246" t="str">
            <v>00002004</v>
          </cell>
          <cell r="I1246" t="str">
            <v>CAB. CERA</v>
          </cell>
          <cell r="J1246" t="str">
            <v>CB</v>
          </cell>
          <cell r="K1246">
            <v>0</v>
          </cell>
          <cell r="L1246" t="str">
            <v>2</v>
          </cell>
        </row>
        <row r="1247">
          <cell r="A1247" t="str">
            <v>94747898BUMP4E-M1</v>
          </cell>
          <cell r="B1247">
            <v>933</v>
          </cell>
          <cell r="C1247" t="str">
            <v>94747898</v>
          </cell>
          <cell r="D1247" t="str">
            <v>BOW TIE ONIX</v>
          </cell>
          <cell r="E1247" t="str">
            <v>BUMP4E-M1</v>
          </cell>
          <cell r="F1247">
            <v>40</v>
          </cell>
          <cell r="G1247" t="str">
            <v>CEV</v>
          </cell>
          <cell r="H1247" t="str">
            <v>0CXPAPEL</v>
          </cell>
          <cell r="I1247" t="str">
            <v>BUMPER</v>
          </cell>
          <cell r="J1247" t="str">
            <v>M1</v>
          </cell>
          <cell r="K1247">
            <v>4</v>
          </cell>
          <cell r="L1247" t="str">
            <v>2</v>
          </cell>
        </row>
        <row r="1248">
          <cell r="A1248" t="str">
            <v>94734432MOLDUR-BP</v>
          </cell>
          <cell r="B1248">
            <v>934</v>
          </cell>
          <cell r="C1248">
            <v>94734432</v>
          </cell>
          <cell r="D1248" t="str">
            <v>MOLDURA SUPERIOR PTO</v>
          </cell>
          <cell r="E1248" t="str">
            <v>MOLDUR-BP</v>
          </cell>
          <cell r="F1248">
            <v>20</v>
          </cell>
          <cell r="G1248" t="str">
            <v>CEV</v>
          </cell>
          <cell r="H1248" t="str">
            <v>0CXPAPEL</v>
          </cell>
          <cell r="I1248" t="str">
            <v>BUMPER</v>
          </cell>
          <cell r="J1248" t="str">
            <v>BP</v>
          </cell>
          <cell r="K1248">
            <v>8</v>
          </cell>
          <cell r="L1248">
            <v>11.39782608695652</v>
          </cell>
        </row>
        <row r="1249">
          <cell r="A1249" t="str">
            <v>94734433MINOMI-BP</v>
          </cell>
          <cell r="B1249">
            <v>935</v>
          </cell>
          <cell r="C1249">
            <v>94734433</v>
          </cell>
          <cell r="D1249" t="str">
            <v>MOLDURA SUPERIOR CROM</v>
          </cell>
          <cell r="E1249" t="str">
            <v>MINOMI-BP</v>
          </cell>
          <cell r="F1249">
            <v>10</v>
          </cell>
          <cell r="G1249" t="str">
            <v>CEV</v>
          </cell>
          <cell r="H1249" t="str">
            <v>0CXPAPEL</v>
          </cell>
          <cell r="I1249" t="str">
            <v>BUMPER</v>
          </cell>
          <cell r="J1249" t="str">
            <v>BP</v>
          </cell>
          <cell r="K1249">
            <v>5</v>
          </cell>
          <cell r="L1249" t="str">
            <v>2</v>
          </cell>
        </row>
        <row r="1250">
          <cell r="A1250" t="str">
            <v>94734435MOLDUR-BP</v>
          </cell>
          <cell r="B1250">
            <v>936</v>
          </cell>
          <cell r="C1250">
            <v>94734435</v>
          </cell>
          <cell r="D1250" t="str">
            <v>MOLDURA INFERIOR PTO</v>
          </cell>
          <cell r="E1250" t="str">
            <v>MOLDUR-BP</v>
          </cell>
          <cell r="F1250">
            <v>20</v>
          </cell>
          <cell r="G1250" t="str">
            <v>CEV</v>
          </cell>
          <cell r="H1250" t="str">
            <v>0CXPAPEL</v>
          </cell>
          <cell r="I1250" t="str">
            <v>BUMPER</v>
          </cell>
          <cell r="J1250" t="str">
            <v>BP</v>
          </cell>
          <cell r="K1250">
            <v>8</v>
          </cell>
          <cell r="L1250">
            <v>11.39782608695652</v>
          </cell>
        </row>
        <row r="1251">
          <cell r="A1251" t="str">
            <v>94734436MINOMI-BP</v>
          </cell>
          <cell r="B1251">
            <v>937</v>
          </cell>
          <cell r="C1251">
            <v>94734436</v>
          </cell>
          <cell r="D1251" t="str">
            <v>MOLDURA INFERIOR CROM</v>
          </cell>
          <cell r="E1251" t="str">
            <v>MINOMI-BP</v>
          </cell>
          <cell r="F1251">
            <v>10</v>
          </cell>
          <cell r="G1251" t="str">
            <v>CEV</v>
          </cell>
          <cell r="H1251" t="str">
            <v>0CXPAPEL</v>
          </cell>
          <cell r="I1251" t="str">
            <v>BUMPER</v>
          </cell>
          <cell r="J1251" t="str">
            <v>BP</v>
          </cell>
          <cell r="K1251">
            <v>5</v>
          </cell>
          <cell r="L1251" t="str">
            <v>2</v>
          </cell>
        </row>
        <row r="1252">
          <cell r="A1252" t="str">
            <v>94734836DO00CP-M4</v>
          </cell>
          <cell r="B1252">
            <v>1434</v>
          </cell>
          <cell r="C1252">
            <v>94734836</v>
          </cell>
          <cell r="D1252" t="str">
            <v>SUPORTE SWITCH LE MY12</v>
          </cell>
          <cell r="E1252" t="str">
            <v>DO00CP-M4</v>
          </cell>
          <cell r="F1252">
            <v>80</v>
          </cell>
          <cell r="G1252" t="str">
            <v>PEL</v>
          </cell>
          <cell r="H1252" t="str">
            <v>00002004</v>
          </cell>
          <cell r="I1252" t="str">
            <v>DOORS</v>
          </cell>
          <cell r="J1252" t="str">
            <v>M4</v>
          </cell>
          <cell r="K1252" t="str">
            <v>2</v>
          </cell>
          <cell r="L1252" t="str">
            <v>2</v>
          </cell>
        </row>
        <row r="1253">
          <cell r="A1253" t="str">
            <v>94734837DO00CP-M4</v>
          </cell>
          <cell r="B1253">
            <v>1435</v>
          </cell>
          <cell r="C1253">
            <v>94734837</v>
          </cell>
          <cell r="D1253" t="str">
            <v>SUPORTE SWITCH LD MY12</v>
          </cell>
          <cell r="E1253" t="str">
            <v>DO00CP-M4</v>
          </cell>
          <cell r="F1253">
            <v>80</v>
          </cell>
          <cell r="G1253" t="str">
            <v>PEL</v>
          </cell>
          <cell r="H1253" t="str">
            <v>00002004</v>
          </cell>
          <cell r="I1253" t="str">
            <v>DOORS</v>
          </cell>
          <cell r="J1253" t="str">
            <v>M4</v>
          </cell>
          <cell r="K1253" t="str">
            <v>2</v>
          </cell>
          <cell r="L1253" t="str">
            <v>2</v>
          </cell>
        </row>
        <row r="1254">
          <cell r="A1254" t="str">
            <v>9473731619126D-M3</v>
          </cell>
          <cell r="B1254">
            <v>938</v>
          </cell>
          <cell r="C1254">
            <v>94737316</v>
          </cell>
          <cell r="D1254" t="str">
            <v>ETIQUETA DO RESERVATÓRIO</v>
          </cell>
          <cell r="E1254" t="str">
            <v>19126D-M3</v>
          </cell>
          <cell r="F1254">
            <v>200</v>
          </cell>
          <cell r="G1254" t="str">
            <v>CEV</v>
          </cell>
          <cell r="H1254" t="str">
            <v>00002001</v>
          </cell>
          <cell r="I1254" t="str">
            <v>TRIM 2</v>
          </cell>
          <cell r="J1254" t="str">
            <v>M3</v>
          </cell>
          <cell r="K1254">
            <v>2</v>
          </cell>
          <cell r="L1254" t="str">
            <v>2</v>
          </cell>
        </row>
        <row r="1255">
          <cell r="A1255" t="str">
            <v>94737317</v>
          </cell>
          <cell r="B1255">
            <v>939</v>
          </cell>
          <cell r="C1255">
            <v>94737317</v>
          </cell>
          <cell r="D1255" t="str">
            <v>ETIQ. URU/PAR FLEX</v>
          </cell>
          <cell r="E1255">
            <v>0</v>
          </cell>
          <cell r="F1255">
            <v>200</v>
          </cell>
          <cell r="G1255" t="str">
            <v>CEV</v>
          </cell>
          <cell r="H1255" t="str">
            <v>00002001</v>
          </cell>
          <cell r="I1255" t="str">
            <v>TRIM 3</v>
          </cell>
          <cell r="J1255"/>
          <cell r="K1255">
            <v>2</v>
          </cell>
          <cell r="L1255" t="str">
            <v>2</v>
          </cell>
        </row>
        <row r="1256">
          <cell r="A1256" t="str">
            <v>9473731819118E-M3</v>
          </cell>
          <cell r="B1256">
            <v>940</v>
          </cell>
          <cell r="C1256">
            <v>94737318</v>
          </cell>
          <cell r="D1256" t="str">
            <v>ETIQ ADIT URUGUAI/PARAGUAI</v>
          </cell>
          <cell r="E1256" t="str">
            <v>19118E-M3</v>
          </cell>
          <cell r="F1256">
            <v>200</v>
          </cell>
          <cell r="G1256" t="str">
            <v>CEV</v>
          </cell>
          <cell r="H1256" t="str">
            <v>00002001</v>
          </cell>
          <cell r="I1256" t="str">
            <v>TRIM 2</v>
          </cell>
          <cell r="J1256" t="str">
            <v>M3</v>
          </cell>
          <cell r="K1256">
            <v>1</v>
          </cell>
          <cell r="L1256" t="str">
            <v>2</v>
          </cell>
        </row>
        <row r="1257">
          <cell r="A1257" t="str">
            <v>94738547DO015E-M4</v>
          </cell>
          <cell r="B1257">
            <v>1240</v>
          </cell>
          <cell r="C1257">
            <v>94738547</v>
          </cell>
          <cell r="D1257" t="str">
            <v>FILME VEDAÇÃO 5P DE C/AF</v>
          </cell>
          <cell r="E1257" t="str">
            <v>DO015E-M4</v>
          </cell>
          <cell r="F1257">
            <v>100</v>
          </cell>
          <cell r="G1257" t="str">
            <v>CEV</v>
          </cell>
          <cell r="H1257" t="str">
            <v>0CXPAPEL</v>
          </cell>
          <cell r="I1257" t="str">
            <v>DOORS</v>
          </cell>
          <cell r="J1257" t="str">
            <v>M4</v>
          </cell>
          <cell r="K1257" t="str">
            <v>2</v>
          </cell>
          <cell r="L1257" t="str">
            <v>2</v>
          </cell>
        </row>
        <row r="1258">
          <cell r="A1258" t="str">
            <v>94738548DO015E-M4</v>
          </cell>
          <cell r="B1258">
            <v>1248</v>
          </cell>
          <cell r="C1258">
            <v>94738548</v>
          </cell>
          <cell r="D1258" t="str">
            <v>FILME VEDAÇÃO 5P DD C/AF</v>
          </cell>
          <cell r="E1258" t="str">
            <v>DO015E-M4</v>
          </cell>
          <cell r="F1258">
            <v>100</v>
          </cell>
          <cell r="G1258" t="str">
            <v>CEV</v>
          </cell>
          <cell r="H1258" t="str">
            <v>0CXPAPEL</v>
          </cell>
          <cell r="I1258" t="str">
            <v>DOORS</v>
          </cell>
          <cell r="J1258" t="str">
            <v>M4</v>
          </cell>
          <cell r="K1258" t="str">
            <v>2</v>
          </cell>
          <cell r="L1258" t="str">
            <v>2</v>
          </cell>
        </row>
        <row r="1259">
          <cell r="A1259" t="str">
            <v>94738548DO015D-M4</v>
          </cell>
          <cell r="B1259">
            <v>1531</v>
          </cell>
          <cell r="C1259">
            <v>94738548</v>
          </cell>
          <cell r="D1259" t="str">
            <v>FILME VEDAÇÃO 5P DD C/AF</v>
          </cell>
          <cell r="E1259" t="str">
            <v>DO015D-M4</v>
          </cell>
          <cell r="F1259">
            <v>100</v>
          </cell>
          <cell r="G1259" t="str">
            <v>CEV</v>
          </cell>
          <cell r="H1259" t="str">
            <v>0CXPAPEL</v>
          </cell>
          <cell r="I1259" t="str">
            <v>DOORS</v>
          </cell>
          <cell r="J1259" t="str">
            <v>M4</v>
          </cell>
          <cell r="K1259" t="str">
            <v>2</v>
          </cell>
          <cell r="L1259" t="str">
            <v>2</v>
          </cell>
        </row>
        <row r="1260">
          <cell r="A1260" t="str">
            <v>94740713SPS-GA-M3</v>
          </cell>
          <cell r="B1260">
            <v>1078</v>
          </cell>
          <cell r="C1260">
            <v>94740713</v>
          </cell>
          <cell r="D1260" t="str">
            <v>PORT. PRETA</v>
          </cell>
          <cell r="E1260" t="str">
            <v>SPS-GA-M3</v>
          </cell>
          <cell r="F1260">
            <v>20</v>
          </cell>
          <cell r="G1260" t="str">
            <v>CEV</v>
          </cell>
          <cell r="H1260" t="str">
            <v>00002004</v>
          </cell>
          <cell r="I1260" t="str">
            <v>SPS</v>
          </cell>
          <cell r="J1260" t="str">
            <v>M3</v>
          </cell>
          <cell r="K1260" t="str">
            <v>2</v>
          </cell>
          <cell r="L1260" t="str">
            <v>2</v>
          </cell>
        </row>
        <row r="1261">
          <cell r="A1261" t="str">
            <v>94740742</v>
          </cell>
          <cell r="B1261">
            <v>1314</v>
          </cell>
          <cell r="C1261">
            <v>94740742</v>
          </cell>
          <cell r="D1261" t="str">
            <v>MAÇANETA Ext. DIATEIRA LE PRETA</v>
          </cell>
          <cell r="E1261">
            <v>0</v>
          </cell>
          <cell r="F1261">
            <v>36</v>
          </cell>
          <cell r="G1261" t="str">
            <v>CEV</v>
          </cell>
          <cell r="H1261" t="str">
            <v>00002004</v>
          </cell>
          <cell r="I1261" t="str">
            <v>DOORS</v>
          </cell>
          <cell r="J1261"/>
          <cell r="K1261" t="str">
            <v>2</v>
          </cell>
          <cell r="L1261" t="str">
            <v>2</v>
          </cell>
        </row>
        <row r="1262">
          <cell r="A1262" t="str">
            <v>94740743</v>
          </cell>
          <cell r="B1262">
            <v>1315</v>
          </cell>
          <cell r="C1262">
            <v>94740743</v>
          </cell>
          <cell r="D1262" t="str">
            <v>MAÇANETA Ext. DIATEIRA LD PRETA</v>
          </cell>
          <cell r="E1262">
            <v>0</v>
          </cell>
          <cell r="F1262">
            <v>36</v>
          </cell>
          <cell r="G1262" t="str">
            <v>CEV</v>
          </cell>
          <cell r="H1262" t="str">
            <v>00002004</v>
          </cell>
          <cell r="I1262" t="str">
            <v>DOORS</v>
          </cell>
          <cell r="J1262"/>
          <cell r="K1262" t="str">
            <v>2</v>
          </cell>
          <cell r="L1262" t="str">
            <v>2</v>
          </cell>
        </row>
        <row r="1263">
          <cell r="A1263" t="str">
            <v>94740744</v>
          </cell>
          <cell r="B1263">
            <v>1316</v>
          </cell>
          <cell r="C1263">
            <v>94740744</v>
          </cell>
          <cell r="D1263" t="str">
            <v>MAÇANETA Ext. TRASEIRA LE PRETA</v>
          </cell>
          <cell r="E1263">
            <v>0</v>
          </cell>
          <cell r="F1263">
            <v>36</v>
          </cell>
          <cell r="G1263" t="str">
            <v>CEV</v>
          </cell>
          <cell r="H1263" t="str">
            <v>00002004</v>
          </cell>
          <cell r="I1263" t="str">
            <v>DOORS</v>
          </cell>
          <cell r="J1263"/>
          <cell r="K1263" t="str">
            <v>2</v>
          </cell>
          <cell r="L1263" t="str">
            <v>2</v>
          </cell>
        </row>
        <row r="1264">
          <cell r="A1264" t="str">
            <v>94740745</v>
          </cell>
          <cell r="B1264">
            <v>1317</v>
          </cell>
          <cell r="C1264">
            <v>94740745</v>
          </cell>
          <cell r="D1264" t="str">
            <v>MAÇANETA Ext. TRASEIRA LD PRETA</v>
          </cell>
          <cell r="E1264">
            <v>0</v>
          </cell>
          <cell r="F1264">
            <v>36</v>
          </cell>
          <cell r="G1264" t="str">
            <v>CEV</v>
          </cell>
          <cell r="H1264" t="str">
            <v>00002004</v>
          </cell>
          <cell r="I1264" t="str">
            <v>DOORS</v>
          </cell>
          <cell r="J1264"/>
          <cell r="K1264" t="str">
            <v>2</v>
          </cell>
          <cell r="L1264" t="str">
            <v>2</v>
          </cell>
        </row>
        <row r="1265">
          <cell r="A1265" t="str">
            <v>94741673</v>
          </cell>
          <cell r="B1265">
            <v>1234</v>
          </cell>
          <cell r="C1265">
            <v>94741673</v>
          </cell>
          <cell r="D1265" t="str">
            <v>Trilho guia do vidro</v>
          </cell>
          <cell r="E1265">
            <v>0</v>
          </cell>
          <cell r="F1265">
            <v>84</v>
          </cell>
          <cell r="G1265" t="str">
            <v>CEV</v>
          </cell>
          <cell r="H1265" t="str">
            <v>00002002</v>
          </cell>
          <cell r="I1265" t="str">
            <v>DOORS</v>
          </cell>
          <cell r="J1265"/>
          <cell r="K1265" t="str">
            <v>3</v>
          </cell>
          <cell r="L1265" t="str">
            <v>2</v>
          </cell>
        </row>
        <row r="1266">
          <cell r="A1266" t="str">
            <v>94741673</v>
          </cell>
          <cell r="B1266">
            <v>1235</v>
          </cell>
          <cell r="C1266">
            <v>94741673</v>
          </cell>
          <cell r="D1266" t="str">
            <v>Trilho guia do vidro</v>
          </cell>
          <cell r="E1266">
            <v>0</v>
          </cell>
          <cell r="F1266">
            <v>84</v>
          </cell>
          <cell r="G1266" t="str">
            <v>CEV</v>
          </cell>
          <cell r="H1266" t="str">
            <v>00002002</v>
          </cell>
          <cell r="I1266" t="str">
            <v>DOORS</v>
          </cell>
          <cell r="J1266"/>
          <cell r="K1266" t="str">
            <v>3</v>
          </cell>
          <cell r="L1266" t="str">
            <v>2</v>
          </cell>
        </row>
        <row r="1267">
          <cell r="A1267" t="str">
            <v>9474236119139D-M2</v>
          </cell>
          <cell r="B1267">
            <v>941</v>
          </cell>
          <cell r="C1267">
            <v>94742361</v>
          </cell>
          <cell r="D1267" t="str">
            <v>CAPA PF CONS PR</v>
          </cell>
          <cell r="E1267" t="str">
            <v>19139D-M2</v>
          </cell>
          <cell r="F1267">
            <v>250</v>
          </cell>
          <cell r="G1267" t="str">
            <v>PEL</v>
          </cell>
          <cell r="H1267" t="str">
            <v>00002001</v>
          </cell>
          <cell r="I1267" t="str">
            <v>TRIM 3</v>
          </cell>
          <cell r="J1267" t="str">
            <v>M2</v>
          </cell>
          <cell r="K1267">
            <v>2</v>
          </cell>
          <cell r="L1267" t="str">
            <v>2</v>
          </cell>
        </row>
        <row r="1268">
          <cell r="A1268" t="str">
            <v>94745411MA013D-M2</v>
          </cell>
          <cell r="B1268">
            <v>1161</v>
          </cell>
          <cell r="C1268">
            <v>94745411</v>
          </cell>
          <cell r="D1268" t="str">
            <v>ANTI-RUÍDO DA MOLA</v>
          </cell>
          <cell r="E1268" t="str">
            <v>MA013D-M2</v>
          </cell>
          <cell r="F1268">
            <v>300</v>
          </cell>
          <cell r="G1268" t="str">
            <v>CEV</v>
          </cell>
          <cell r="H1268" t="str">
            <v>00002004</v>
          </cell>
          <cell r="I1268" t="str">
            <v>MEC. ALTA</v>
          </cell>
          <cell r="J1268" t="str">
            <v>M2</v>
          </cell>
          <cell r="K1268" t="str">
            <v>2</v>
          </cell>
          <cell r="L1268" t="str">
            <v>2</v>
          </cell>
        </row>
        <row r="1269">
          <cell r="A1269" t="str">
            <v>94745475</v>
          </cell>
          <cell r="B1269">
            <v>943</v>
          </cell>
          <cell r="C1269">
            <v>94745475</v>
          </cell>
          <cell r="D1269" t="str">
            <v xml:space="preserve">SUPORTE-PNL GRADE ENT AR                                    </v>
          </cell>
          <cell r="E1269">
            <v>0</v>
          </cell>
          <cell r="F1269">
            <v>500</v>
          </cell>
          <cell r="G1269">
            <v>0</v>
          </cell>
          <cell r="H1269" t="str">
            <v>00002002</v>
          </cell>
          <cell r="I1269" t="str">
            <v>TRIM 2</v>
          </cell>
          <cell r="J1269"/>
          <cell r="K1269">
            <v>2</v>
          </cell>
          <cell r="L1269" t="str">
            <v>2</v>
          </cell>
        </row>
        <row r="1270">
          <cell r="A1270" t="str">
            <v>9474547519134E-M3</v>
          </cell>
          <cell r="B1270">
            <v>944</v>
          </cell>
          <cell r="C1270">
            <v>94745475</v>
          </cell>
          <cell r="D1270" t="str">
            <v>SUPORTE-PNL GRADE</v>
          </cell>
          <cell r="E1270" t="str">
            <v>19134E-M3</v>
          </cell>
          <cell r="F1270">
            <v>260</v>
          </cell>
          <cell r="G1270" t="str">
            <v>CEV</v>
          </cell>
          <cell r="H1270" t="str">
            <v>0CXPAPEL</v>
          </cell>
          <cell r="I1270" t="str">
            <v>TRIM 2</v>
          </cell>
          <cell r="J1270" t="str">
            <v>M3</v>
          </cell>
          <cell r="K1270">
            <v>3</v>
          </cell>
          <cell r="L1270" t="str">
            <v>2</v>
          </cell>
        </row>
        <row r="1271">
          <cell r="A1271" t="str">
            <v>94746307DO015E-M4</v>
          </cell>
          <cell r="B1271">
            <v>1236</v>
          </cell>
          <cell r="C1271">
            <v>94746307</v>
          </cell>
          <cell r="D1271" t="str">
            <v>Filme vedação pta</v>
          </cell>
          <cell r="E1271" t="str">
            <v>DO015E-M4</v>
          </cell>
          <cell r="F1271">
            <v>100</v>
          </cell>
          <cell r="G1271" t="str">
            <v>CEV</v>
          </cell>
          <cell r="H1271" t="str">
            <v>0CXPAPEL</v>
          </cell>
          <cell r="I1271" t="str">
            <v>DOORS</v>
          </cell>
          <cell r="J1271" t="str">
            <v>M4</v>
          </cell>
          <cell r="K1271" t="str">
            <v>2</v>
          </cell>
          <cell r="L1271" t="str">
            <v>2</v>
          </cell>
        </row>
        <row r="1272">
          <cell r="A1272" t="str">
            <v>94746308DO015E-M4</v>
          </cell>
          <cell r="B1272">
            <v>1243</v>
          </cell>
          <cell r="C1272">
            <v>94746308</v>
          </cell>
          <cell r="D1272" t="str">
            <v>FILME DIANTEIRO DIREITO</v>
          </cell>
          <cell r="E1272" t="str">
            <v>DO015E-M4</v>
          </cell>
          <cell r="F1272">
            <v>100</v>
          </cell>
          <cell r="G1272" t="str">
            <v>CEV</v>
          </cell>
          <cell r="H1272" t="str">
            <v>0CXPAPEL</v>
          </cell>
          <cell r="I1272" t="str">
            <v>DOORS</v>
          </cell>
          <cell r="J1272" t="str">
            <v>M4</v>
          </cell>
          <cell r="K1272" t="str">
            <v>2</v>
          </cell>
          <cell r="L1272" t="str">
            <v>2</v>
          </cell>
        </row>
        <row r="1273">
          <cell r="A1273" t="str">
            <v>94746308DO015D-M4</v>
          </cell>
          <cell r="B1273">
            <v>1532</v>
          </cell>
          <cell r="C1273">
            <v>94746308</v>
          </cell>
          <cell r="D1273" t="str">
            <v>FILME DIANTEIRO DIREITO</v>
          </cell>
          <cell r="E1273" t="str">
            <v>DO015D-M4</v>
          </cell>
          <cell r="F1273">
            <v>100</v>
          </cell>
          <cell r="G1273" t="str">
            <v>CEV</v>
          </cell>
          <cell r="H1273" t="str">
            <v>0CXPAPEL</v>
          </cell>
          <cell r="I1273" t="str">
            <v>DOORS</v>
          </cell>
          <cell r="J1273" t="str">
            <v>M4</v>
          </cell>
          <cell r="K1273" t="str">
            <v>2</v>
          </cell>
          <cell r="L1273" t="str">
            <v>2</v>
          </cell>
        </row>
        <row r="1274">
          <cell r="A1274" t="str">
            <v>94746309DO009E-M5</v>
          </cell>
          <cell r="B1274">
            <v>1557</v>
          </cell>
          <cell r="C1274">
            <v>94746309</v>
          </cell>
          <cell r="D1274" t="str">
            <v>PESTANA DIANTEIRA ESQUERDA</v>
          </cell>
          <cell r="E1274" t="str">
            <v>DO009E-M5</v>
          </cell>
          <cell r="F1274">
            <v>70</v>
          </cell>
          <cell r="G1274" t="str">
            <v>EST</v>
          </cell>
          <cell r="H1274" t="str">
            <v>00002004</v>
          </cell>
          <cell r="I1274" t="str">
            <v>DOORS</v>
          </cell>
          <cell r="J1274" t="str">
            <v>M5</v>
          </cell>
          <cell r="K1274" t="str">
            <v>5</v>
          </cell>
          <cell r="L1274" t="str">
            <v>2</v>
          </cell>
        </row>
        <row r="1275">
          <cell r="A1275" t="str">
            <v>94746310DO009D-M4</v>
          </cell>
          <cell r="B1275">
            <v>1519</v>
          </cell>
          <cell r="C1275">
            <v>94746310</v>
          </cell>
          <cell r="D1275" t="str">
            <v>PESTANA DIANTEIRA DIREITA</v>
          </cell>
          <cell r="E1275" t="str">
            <v>DO009D-M4</v>
          </cell>
          <cell r="F1275">
            <v>70</v>
          </cell>
          <cell r="G1275" t="str">
            <v>EST</v>
          </cell>
          <cell r="H1275" t="str">
            <v>0CXPRETA</v>
          </cell>
          <cell r="I1275" t="str">
            <v>DOORS</v>
          </cell>
          <cell r="J1275" t="str">
            <v>M4</v>
          </cell>
          <cell r="K1275" t="str">
            <v>5</v>
          </cell>
          <cell r="L1275" t="str">
            <v>2</v>
          </cell>
        </row>
        <row r="1276">
          <cell r="A1276" t="str">
            <v>94746317DO015E-M4</v>
          </cell>
          <cell r="B1276">
            <v>1237</v>
          </cell>
          <cell r="C1276">
            <v>94746317</v>
          </cell>
          <cell r="D1276" t="str">
            <v>Filme traseiro LE</v>
          </cell>
          <cell r="E1276" t="str">
            <v>DO015E-M4</v>
          </cell>
          <cell r="F1276">
            <v>100</v>
          </cell>
          <cell r="G1276" t="str">
            <v>CEV</v>
          </cell>
          <cell r="H1276" t="str">
            <v>0CXPAPEL</v>
          </cell>
          <cell r="I1276" t="str">
            <v>DOORS</v>
          </cell>
          <cell r="J1276" t="str">
            <v>M4</v>
          </cell>
          <cell r="K1276" t="str">
            <v>2</v>
          </cell>
          <cell r="L1276" t="str">
            <v>2</v>
          </cell>
        </row>
        <row r="1277">
          <cell r="A1277" t="str">
            <v>94746318DO015E-M4</v>
          </cell>
          <cell r="B1277">
            <v>1244</v>
          </cell>
          <cell r="C1277">
            <v>94746318</v>
          </cell>
          <cell r="D1277" t="str">
            <v>FILME TRASEIRO DIREITO</v>
          </cell>
          <cell r="E1277" t="str">
            <v>DO015E-M4</v>
          </cell>
          <cell r="F1277">
            <v>100</v>
          </cell>
          <cell r="G1277" t="str">
            <v>CEV</v>
          </cell>
          <cell r="H1277" t="str">
            <v>0CXPAPEL</v>
          </cell>
          <cell r="I1277" t="str">
            <v>DOORS</v>
          </cell>
          <cell r="J1277" t="str">
            <v>M4</v>
          </cell>
          <cell r="K1277" t="str">
            <v>2</v>
          </cell>
          <cell r="L1277" t="str">
            <v>2</v>
          </cell>
        </row>
        <row r="1278">
          <cell r="A1278" t="str">
            <v>94746318DO015D-M4</v>
          </cell>
          <cell r="B1278">
            <v>1381</v>
          </cell>
          <cell r="C1278">
            <v>94746318</v>
          </cell>
          <cell r="D1278" t="str">
            <v>FILME TRASEIRO DIREITO</v>
          </cell>
          <cell r="E1278" t="str">
            <v>DO015D-M4</v>
          </cell>
          <cell r="F1278">
            <v>100</v>
          </cell>
          <cell r="G1278" t="str">
            <v>CEV</v>
          </cell>
          <cell r="H1278" t="str">
            <v>0CXPAPEL</v>
          </cell>
          <cell r="I1278" t="str">
            <v>DOORS</v>
          </cell>
          <cell r="J1278" t="str">
            <v>M4</v>
          </cell>
          <cell r="K1278" t="str">
            <v>2</v>
          </cell>
          <cell r="L1278" t="str">
            <v>2</v>
          </cell>
        </row>
        <row r="1279">
          <cell r="A1279" t="str">
            <v>9474632625531D-M1</v>
          </cell>
          <cell r="B1279">
            <v>12</v>
          </cell>
          <cell r="C1279">
            <v>94746326</v>
          </cell>
          <cell r="D1279" t="str">
            <v>ISOLADOR DA GRADE LE</v>
          </cell>
          <cell r="E1279" t="str">
            <v>25531D-M1</v>
          </cell>
          <cell r="F1279">
            <v>70</v>
          </cell>
          <cell r="G1279" t="str">
            <v>CEV</v>
          </cell>
          <cell r="H1279" t="str">
            <v>0CXPAPEL</v>
          </cell>
          <cell r="I1279" t="str">
            <v>L. FINAL</v>
          </cell>
          <cell r="J1279" t="str">
            <v>M1</v>
          </cell>
          <cell r="K1279">
            <v>4</v>
          </cell>
          <cell r="L1279" t="str">
            <v>2</v>
          </cell>
        </row>
        <row r="1280">
          <cell r="A1280"/>
          <cell r="B1280">
            <v>278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/>
          <cell r="K1280">
            <v>0</v>
          </cell>
          <cell r="L1280" t="e">
            <v>#DIV/0!</v>
          </cell>
        </row>
        <row r="1281">
          <cell r="A1281" t="str">
            <v>94746805TP012E-M3</v>
          </cell>
          <cell r="B1281">
            <v>15</v>
          </cell>
          <cell r="C1281">
            <v>94746805</v>
          </cell>
          <cell r="D1281" t="str">
            <v>GROMMET</v>
          </cell>
          <cell r="E1281" t="str">
            <v>TP012E-M3</v>
          </cell>
          <cell r="F1281">
            <v>4000</v>
          </cell>
          <cell r="G1281" t="str">
            <v>CEV</v>
          </cell>
          <cell r="H1281" t="str">
            <v>00002001</v>
          </cell>
          <cell r="I1281" t="str">
            <v xml:space="preserve">TRIM 1 </v>
          </cell>
          <cell r="J1281" t="str">
            <v>M3</v>
          </cell>
          <cell r="K1281" t="str">
            <v>2</v>
          </cell>
          <cell r="L1281" t="str">
            <v>2</v>
          </cell>
        </row>
        <row r="1282">
          <cell r="A1282" t="str">
            <v>94746805TP009E-M3</v>
          </cell>
          <cell r="B1282">
            <v>945</v>
          </cell>
          <cell r="C1282">
            <v>94746805</v>
          </cell>
          <cell r="D1282" t="str">
            <v>GROMMET</v>
          </cell>
          <cell r="E1282" t="str">
            <v>TP009E-M3</v>
          </cell>
          <cell r="F1282">
            <v>800</v>
          </cell>
          <cell r="G1282" t="str">
            <v>CEV</v>
          </cell>
          <cell r="H1282" t="str">
            <v>00002001</v>
          </cell>
          <cell r="I1282" t="str">
            <v>TRIM 1</v>
          </cell>
          <cell r="J1282" t="str">
            <v>M3</v>
          </cell>
          <cell r="K1282">
            <v>2</v>
          </cell>
          <cell r="L1282" t="str">
            <v>2</v>
          </cell>
        </row>
        <row r="1283">
          <cell r="A1283" t="str">
            <v>94747636TP003D-M3</v>
          </cell>
          <cell r="B1283">
            <v>948</v>
          </cell>
          <cell r="C1283">
            <v>94747636</v>
          </cell>
          <cell r="D1283" t="str">
            <v>HASTE COFRE ONIX</v>
          </cell>
          <cell r="E1283" t="str">
            <v>TP003D-M3</v>
          </cell>
          <cell r="F1283">
            <v>60</v>
          </cell>
          <cell r="G1283" t="str">
            <v>CEV</v>
          </cell>
          <cell r="H1283" t="str">
            <v>CX241612</v>
          </cell>
          <cell r="I1283" t="str">
            <v xml:space="preserve">TRIM 1 </v>
          </cell>
          <cell r="J1283" t="str">
            <v>M3</v>
          </cell>
          <cell r="K1283" t="str">
            <v>PENDANT</v>
          </cell>
          <cell r="L1283">
            <v>3.79927536231884</v>
          </cell>
        </row>
        <row r="1284">
          <cell r="A1284" t="str">
            <v>94747667TP006D-M3</v>
          </cell>
          <cell r="B1284">
            <v>949</v>
          </cell>
          <cell r="C1284">
            <v>94747667</v>
          </cell>
          <cell r="D1284" t="str">
            <v>MOLA CJ- DOBRA TAMPA</v>
          </cell>
          <cell r="E1284" t="str">
            <v>TP004E-M3</v>
          </cell>
          <cell r="F1284">
            <v>20</v>
          </cell>
          <cell r="G1284" t="str">
            <v>EST</v>
          </cell>
          <cell r="H1284" t="str">
            <v>00002002</v>
          </cell>
          <cell r="I1284" t="str">
            <v>TRIM 1</v>
          </cell>
          <cell r="J1284" t="str">
            <v>M3</v>
          </cell>
          <cell r="K1284" t="str">
            <v>8</v>
          </cell>
          <cell r="L1284">
            <v>8.16</v>
          </cell>
        </row>
        <row r="1285">
          <cell r="A1285" t="str">
            <v>94747682TP015E-M3</v>
          </cell>
          <cell r="B1285">
            <v>952</v>
          </cell>
          <cell r="C1285">
            <v>94747682</v>
          </cell>
          <cell r="D1285" t="str">
            <v>LIAME FECHADURA TPA TRAS</v>
          </cell>
          <cell r="E1285" t="str">
            <v>TP015E-M3</v>
          </cell>
          <cell r="F1285">
            <v>1000</v>
          </cell>
          <cell r="G1285" t="str">
            <v>CEV</v>
          </cell>
          <cell r="H1285" t="str">
            <v>CX120806</v>
          </cell>
          <cell r="I1285" t="str">
            <v>TRIM 1</v>
          </cell>
          <cell r="J1285" t="str">
            <v>M3</v>
          </cell>
          <cell r="K1285">
            <v>2</v>
          </cell>
          <cell r="L1285" t="str">
            <v>2</v>
          </cell>
        </row>
        <row r="1286">
          <cell r="A1286" t="str">
            <v>94748089MINOMI-M3</v>
          </cell>
          <cell r="B1286">
            <v>953</v>
          </cell>
          <cell r="C1286">
            <v>94748089</v>
          </cell>
          <cell r="D1286" t="str">
            <v xml:space="preserve">MANGUEIRA VAC S/MECS S/FR                                </v>
          </cell>
          <cell r="E1286" t="str">
            <v>MINOMI-M3</v>
          </cell>
          <cell r="F1286">
            <v>84</v>
          </cell>
          <cell r="G1286" t="str">
            <v>TI</v>
          </cell>
          <cell r="H1286" t="str">
            <v>00002004</v>
          </cell>
          <cell r="I1286" t="str">
            <v>MINOMI</v>
          </cell>
          <cell r="J1286" t="str">
            <v>M3</v>
          </cell>
          <cell r="K1286">
            <v>3</v>
          </cell>
          <cell r="L1286">
            <v>8.141304347826086</v>
          </cell>
        </row>
        <row r="1287">
          <cell r="A1287" t="str">
            <v>94748130</v>
          </cell>
          <cell r="B1287">
            <v>1552</v>
          </cell>
          <cell r="C1287">
            <v>94748130</v>
          </cell>
          <cell r="D1287" t="str">
            <v>MAÇANETA DIANT TEXT LE</v>
          </cell>
          <cell r="E1287">
            <v>0</v>
          </cell>
          <cell r="F1287">
            <v>50</v>
          </cell>
          <cell r="G1287" t="str">
            <v>CEV</v>
          </cell>
          <cell r="H1287" t="str">
            <v>00002004</v>
          </cell>
          <cell r="I1287" t="str">
            <v>DOORS</v>
          </cell>
          <cell r="J1287"/>
          <cell r="K1287" t="str">
            <v>1</v>
          </cell>
          <cell r="L1287" t="str">
            <v>2</v>
          </cell>
        </row>
        <row r="1288">
          <cell r="A1288" t="str">
            <v>94748131</v>
          </cell>
          <cell r="B1288">
            <v>1549</v>
          </cell>
          <cell r="C1288">
            <v>94748131</v>
          </cell>
          <cell r="D1288" t="str">
            <v>MAÇANETA TEXTURIZADA LD</v>
          </cell>
          <cell r="E1288">
            <v>0</v>
          </cell>
          <cell r="F1288">
            <v>324</v>
          </cell>
          <cell r="G1288" t="str">
            <v>CEV</v>
          </cell>
          <cell r="H1288" t="str">
            <v>00002004</v>
          </cell>
          <cell r="I1288" t="str">
            <v>DOORS</v>
          </cell>
          <cell r="J1288"/>
          <cell r="K1288" t="str">
            <v>1</v>
          </cell>
          <cell r="L1288" t="str">
            <v>2</v>
          </cell>
        </row>
        <row r="1289">
          <cell r="A1289" t="str">
            <v>94748133</v>
          </cell>
          <cell r="B1289">
            <v>1553</v>
          </cell>
          <cell r="C1289">
            <v>94748133</v>
          </cell>
          <cell r="D1289" t="str">
            <v>MAÇANETA TRAS  TEXT LE</v>
          </cell>
          <cell r="E1289">
            <v>0</v>
          </cell>
          <cell r="F1289">
            <v>50</v>
          </cell>
          <cell r="G1289" t="str">
            <v>CEV</v>
          </cell>
          <cell r="H1289" t="str">
            <v>00002004</v>
          </cell>
          <cell r="I1289" t="str">
            <v>DOORS</v>
          </cell>
          <cell r="J1289"/>
          <cell r="K1289" t="str">
            <v>1</v>
          </cell>
          <cell r="L1289" t="str">
            <v>2</v>
          </cell>
        </row>
        <row r="1290">
          <cell r="A1290" t="str">
            <v>94748134</v>
          </cell>
          <cell r="B1290">
            <v>1550</v>
          </cell>
          <cell r="C1290">
            <v>94748134</v>
          </cell>
          <cell r="D1290" t="str">
            <v>MAÇANETA EXT TRAS LD</v>
          </cell>
          <cell r="E1290">
            <v>0</v>
          </cell>
          <cell r="F1290">
            <v>50</v>
          </cell>
          <cell r="G1290" t="str">
            <v>CEV</v>
          </cell>
          <cell r="H1290" t="str">
            <v>00002004</v>
          </cell>
          <cell r="I1290" t="str">
            <v>DOORS</v>
          </cell>
          <cell r="J1290"/>
          <cell r="K1290" t="str">
            <v>1</v>
          </cell>
          <cell r="L1290" t="str">
            <v>2</v>
          </cell>
        </row>
        <row r="1291">
          <cell r="A1291" t="str">
            <v>52089197SPSD3D-M5</v>
          </cell>
          <cell r="B1291">
            <v>1461</v>
          </cell>
          <cell r="C1291">
            <v>52089197</v>
          </cell>
          <cell r="D1291" t="str">
            <v>CHICOTE DIANT DIREITO</v>
          </cell>
          <cell r="E1291" t="str">
            <v>SPSD3D-M5</v>
          </cell>
          <cell r="F1291">
            <v>40</v>
          </cell>
          <cell r="G1291" t="str">
            <v>CEV</v>
          </cell>
          <cell r="H1291" t="str">
            <v>00002004</v>
          </cell>
          <cell r="I1291" t="str">
            <v>DOORS</v>
          </cell>
          <cell r="J1291" t="str">
            <v>M5</v>
          </cell>
          <cell r="K1291" t="str">
            <v>2</v>
          </cell>
          <cell r="L1291" t="str">
            <v>2</v>
          </cell>
        </row>
        <row r="1292">
          <cell r="A1292" t="str">
            <v>52089198SPSD3E-M5</v>
          </cell>
          <cell r="B1292">
            <v>1390</v>
          </cell>
          <cell r="C1292">
            <v>52089198</v>
          </cell>
          <cell r="D1292" t="str">
            <v>CHICOTE DIANT ESQUERDO</v>
          </cell>
          <cell r="E1292" t="str">
            <v>SPSD3E-M5</v>
          </cell>
          <cell r="F1292">
            <v>25</v>
          </cell>
          <cell r="G1292" t="str">
            <v>CEV</v>
          </cell>
          <cell r="H1292" t="str">
            <v>00002004</v>
          </cell>
          <cell r="I1292" t="str">
            <v>DOORS</v>
          </cell>
          <cell r="J1292" t="str">
            <v>M5</v>
          </cell>
          <cell r="K1292" t="str">
            <v>2</v>
          </cell>
          <cell r="L1292" t="str">
            <v>2</v>
          </cell>
        </row>
        <row r="1293">
          <cell r="A1293" t="str">
            <v>52089193SPSD2D-M5</v>
          </cell>
          <cell r="B1293">
            <v>1392</v>
          </cell>
          <cell r="C1293">
            <v>52089193</v>
          </cell>
          <cell r="D1293" t="str">
            <v>CHICOTE TRASEIRO DIREITO</v>
          </cell>
          <cell r="E1293" t="str">
            <v>SPSD2D-M5</v>
          </cell>
          <cell r="F1293">
            <v>40</v>
          </cell>
          <cell r="G1293" t="str">
            <v>CEV</v>
          </cell>
          <cell r="H1293" t="str">
            <v>00002004</v>
          </cell>
          <cell r="I1293" t="str">
            <v>DOORS</v>
          </cell>
          <cell r="J1293" t="str">
            <v>M5</v>
          </cell>
          <cell r="K1293" t="str">
            <v>3</v>
          </cell>
          <cell r="L1293">
            <v>5.6989130434782602</v>
          </cell>
        </row>
        <row r="1294">
          <cell r="A1294" t="str">
            <v>52089131SPSD2D-M5</v>
          </cell>
          <cell r="B1294">
            <v>1393</v>
          </cell>
          <cell r="C1294">
            <v>52089131</v>
          </cell>
          <cell r="D1294" t="str">
            <v>CHICOTE VIDRO ELETRICO TD</v>
          </cell>
          <cell r="E1294" t="str">
            <v>SPSD2D-M5</v>
          </cell>
          <cell r="F1294">
            <v>40</v>
          </cell>
          <cell r="G1294" t="str">
            <v>CEV</v>
          </cell>
          <cell r="H1294" t="str">
            <v>00002004</v>
          </cell>
          <cell r="I1294" t="str">
            <v>DOORS</v>
          </cell>
          <cell r="J1294" t="str">
            <v>M5</v>
          </cell>
          <cell r="K1294" t="str">
            <v>3</v>
          </cell>
          <cell r="L1294">
            <v>5.6989130434782602</v>
          </cell>
        </row>
        <row r="1295">
          <cell r="A1295" t="str">
            <v>52089194SPSD2E-M5</v>
          </cell>
          <cell r="B1295">
            <v>1394</v>
          </cell>
          <cell r="C1295">
            <v>52089194</v>
          </cell>
          <cell r="D1295" t="str">
            <v>CHICOTE TRASEIRO ESQUERDO</v>
          </cell>
          <cell r="E1295" t="str">
            <v>SPSD2E-M5</v>
          </cell>
          <cell r="F1295">
            <v>40</v>
          </cell>
          <cell r="G1295" t="str">
            <v>CEV</v>
          </cell>
          <cell r="H1295" t="str">
            <v>00002004</v>
          </cell>
          <cell r="I1295" t="str">
            <v>DOORS</v>
          </cell>
          <cell r="J1295" t="str">
            <v>M5</v>
          </cell>
          <cell r="K1295" t="str">
            <v>3</v>
          </cell>
          <cell r="L1295">
            <v>5.6989130434782602</v>
          </cell>
        </row>
        <row r="1296">
          <cell r="A1296"/>
          <cell r="B1296">
            <v>1463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/>
          <cell r="K1296">
            <v>0</v>
          </cell>
          <cell r="L1296" t="e">
            <v>#DIV/0!</v>
          </cell>
        </row>
        <row r="1297">
          <cell r="A1297" t="str">
            <v>52089132SPSD2E-M5</v>
          </cell>
          <cell r="B1297">
            <v>1395</v>
          </cell>
          <cell r="C1297">
            <v>52089132</v>
          </cell>
          <cell r="D1297" t="str">
            <v>CHICOTE TRASEIRO ESQUERDO</v>
          </cell>
          <cell r="E1297" t="str">
            <v>SPSD2E-M5</v>
          </cell>
          <cell r="F1297">
            <v>40</v>
          </cell>
          <cell r="G1297" t="str">
            <v>CEV</v>
          </cell>
          <cell r="H1297" t="str">
            <v>00002004</v>
          </cell>
          <cell r="I1297" t="str">
            <v>DOORS</v>
          </cell>
          <cell r="J1297" t="str">
            <v>M5</v>
          </cell>
          <cell r="K1297" t="str">
            <v>3</v>
          </cell>
          <cell r="L1297">
            <v>5.6989130434782602</v>
          </cell>
        </row>
        <row r="1298">
          <cell r="A1298"/>
          <cell r="B1298">
            <v>1462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/>
          <cell r="K1298" t="str">
            <v>2</v>
          </cell>
          <cell r="L1298" t="e">
            <v>#DIV/0!</v>
          </cell>
        </row>
        <row r="1299">
          <cell r="A1299"/>
          <cell r="B1299">
            <v>1299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/>
          <cell r="K1299">
            <v>0</v>
          </cell>
          <cell r="L1299" t="e">
            <v>#DIV/0!</v>
          </cell>
        </row>
        <row r="1300">
          <cell r="A1300" t="str">
            <v>94748576DO004E-M5</v>
          </cell>
          <cell r="B1300">
            <v>1371</v>
          </cell>
          <cell r="C1300">
            <v>94748576</v>
          </cell>
          <cell r="D1300" t="str">
            <v xml:space="preserve">ARAME - HASTE DO CILINDRO LE </v>
          </cell>
          <cell r="E1300" t="str">
            <v>DO004E-M5</v>
          </cell>
          <cell r="F1300">
            <v>1000</v>
          </cell>
          <cell r="G1300" t="str">
            <v>CEV</v>
          </cell>
          <cell r="H1300" t="str">
            <v>0CXPAPEL</v>
          </cell>
          <cell r="I1300" t="str">
            <v>DOORS</v>
          </cell>
          <cell r="J1300" t="str">
            <v>M5</v>
          </cell>
          <cell r="K1300" t="str">
            <v>2</v>
          </cell>
          <cell r="L1300" t="str">
            <v>2</v>
          </cell>
        </row>
        <row r="1301">
          <cell r="A1301" t="str">
            <v>94748577DO004D-M4</v>
          </cell>
          <cell r="B1301">
            <v>1372</v>
          </cell>
          <cell r="C1301">
            <v>94748577</v>
          </cell>
          <cell r="D1301" t="str">
            <v>HASTE DO CILINDRO LADO DIREITO</v>
          </cell>
          <cell r="E1301" t="str">
            <v>DO004D-M4</v>
          </cell>
          <cell r="F1301">
            <v>1000</v>
          </cell>
          <cell r="G1301" t="str">
            <v>CEV</v>
          </cell>
          <cell r="H1301" t="str">
            <v>0CXPAPEL</v>
          </cell>
          <cell r="I1301" t="str">
            <v>DOORS</v>
          </cell>
          <cell r="J1301" t="str">
            <v>M4</v>
          </cell>
          <cell r="K1301" t="str">
            <v>2</v>
          </cell>
          <cell r="L1301" t="str">
            <v>2</v>
          </cell>
        </row>
        <row r="1302">
          <cell r="A1302" t="str">
            <v>94748578</v>
          </cell>
          <cell r="B1302">
            <v>1373</v>
          </cell>
          <cell r="C1302">
            <v>94748578</v>
          </cell>
          <cell r="D1302" t="str">
            <v>TRILHO GUIA VIDRO - TRILHO PLAST.   DE</v>
          </cell>
          <cell r="E1302">
            <v>0</v>
          </cell>
          <cell r="F1302">
            <v>48</v>
          </cell>
          <cell r="G1302" t="str">
            <v>CEV</v>
          </cell>
          <cell r="H1302" t="str">
            <v>00002004</v>
          </cell>
          <cell r="I1302" t="str">
            <v>DOORS</v>
          </cell>
          <cell r="J1302"/>
          <cell r="K1302" t="str">
            <v>5</v>
          </cell>
        </row>
        <row r="1303">
          <cell r="A1303"/>
          <cell r="B1303">
            <v>1530</v>
          </cell>
          <cell r="C1303">
            <v>94748579</v>
          </cell>
          <cell r="D1303" t="str">
            <v xml:space="preserve">TRILHO GUIA VIDRO MECANISMO </v>
          </cell>
          <cell r="E1303" t="str">
            <v>DO012D-M4</v>
          </cell>
          <cell r="F1303">
            <v>48</v>
          </cell>
          <cell r="G1303" t="str">
            <v>CEV</v>
          </cell>
          <cell r="H1303" t="str">
            <v>0CXPRETA</v>
          </cell>
          <cell r="I1303" t="str">
            <v>DOORS</v>
          </cell>
          <cell r="J1303" t="str">
            <v>M4</v>
          </cell>
          <cell r="K1303" t="str">
            <v>5</v>
          </cell>
        </row>
        <row r="1304">
          <cell r="A1304" t="str">
            <v>94748580</v>
          </cell>
          <cell r="B1304">
            <v>1626</v>
          </cell>
          <cell r="C1304">
            <v>94748580</v>
          </cell>
          <cell r="D1304" t="str">
            <v>MECANISMO MANUAL DE</v>
          </cell>
          <cell r="E1304">
            <v>0</v>
          </cell>
          <cell r="F1304">
            <v>12</v>
          </cell>
          <cell r="G1304" t="str">
            <v>CEV</v>
          </cell>
          <cell r="H1304" t="str">
            <v>0CXPAPEL</v>
          </cell>
          <cell r="I1304" t="str">
            <v>DOORS</v>
          </cell>
          <cell r="J1304"/>
          <cell r="K1304" t="str">
            <v>2</v>
          </cell>
          <cell r="L1304" t="str">
            <v>2</v>
          </cell>
        </row>
        <row r="1305">
          <cell r="A1305" t="str">
            <v>94748587DO001E-M5</v>
          </cell>
          <cell r="B1305">
            <v>1474</v>
          </cell>
          <cell r="C1305">
            <v>94748587</v>
          </cell>
          <cell r="D1305" t="str">
            <v>HASTE DA MAÇANETA DE</v>
          </cell>
          <cell r="E1305" t="str">
            <v>DO001E-M5</v>
          </cell>
          <cell r="F1305">
            <v>500</v>
          </cell>
          <cell r="G1305" t="str">
            <v>CEV</v>
          </cell>
          <cell r="H1305" t="str">
            <v>0CXPAPEL</v>
          </cell>
          <cell r="I1305" t="str">
            <v>DOORS</v>
          </cell>
          <cell r="J1305" t="str">
            <v>M5</v>
          </cell>
          <cell r="K1305" t="str">
            <v>2</v>
          </cell>
          <cell r="L1305" t="str">
            <v>2</v>
          </cell>
        </row>
        <row r="1306">
          <cell r="A1306" t="str">
            <v>94748595DO001E-M5</v>
          </cell>
          <cell r="B1306">
            <v>1300</v>
          </cell>
          <cell r="C1306">
            <v>94748595</v>
          </cell>
          <cell r="D1306" t="str">
            <v>HASTE TRASEIRA ESQUERDA</v>
          </cell>
          <cell r="E1306" t="str">
            <v>DO001E-M5</v>
          </cell>
          <cell r="F1306">
            <v>600</v>
          </cell>
          <cell r="G1306" t="str">
            <v>CEV</v>
          </cell>
          <cell r="H1306" t="str">
            <v>0CXPAPEL</v>
          </cell>
          <cell r="I1306" t="str">
            <v>DOORS</v>
          </cell>
          <cell r="J1306" t="str">
            <v>M5</v>
          </cell>
          <cell r="K1306" t="str">
            <v>2</v>
          </cell>
          <cell r="L1306" t="str">
            <v>2</v>
          </cell>
        </row>
        <row r="1307">
          <cell r="A1307" t="str">
            <v>94748595DO001E-M5</v>
          </cell>
          <cell r="B1307">
            <v>1376</v>
          </cell>
          <cell r="C1307">
            <v>94748595</v>
          </cell>
          <cell r="D1307" t="str">
            <v>HASTE TRASEIRA ESQUERDA</v>
          </cell>
          <cell r="E1307" t="str">
            <v>DO001E-M5</v>
          </cell>
          <cell r="F1307">
            <v>600</v>
          </cell>
          <cell r="G1307" t="str">
            <v>CEV</v>
          </cell>
          <cell r="H1307" t="str">
            <v>0CXPAPEL</v>
          </cell>
          <cell r="I1307" t="str">
            <v>DOORS</v>
          </cell>
          <cell r="J1307" t="str">
            <v>M5</v>
          </cell>
          <cell r="K1307" t="str">
            <v>2</v>
          </cell>
          <cell r="L1307" t="str">
            <v>2</v>
          </cell>
        </row>
        <row r="1308">
          <cell r="A1308" t="str">
            <v>94748596DO001D-M4</v>
          </cell>
          <cell r="B1308">
            <v>1301</v>
          </cell>
          <cell r="C1308">
            <v>94748596</v>
          </cell>
          <cell r="D1308" t="str">
            <v>HASTE TRASEIRA DIREITA</v>
          </cell>
          <cell r="E1308" t="str">
            <v>DO001D-M4</v>
          </cell>
          <cell r="F1308">
            <v>600</v>
          </cell>
          <cell r="G1308" t="str">
            <v>CEV</v>
          </cell>
          <cell r="H1308" t="str">
            <v>0CXPAPEL</v>
          </cell>
          <cell r="I1308" t="str">
            <v>DOORS</v>
          </cell>
          <cell r="J1308" t="str">
            <v>M4</v>
          </cell>
          <cell r="K1308" t="str">
            <v>2</v>
          </cell>
          <cell r="L1308" t="str">
            <v>2</v>
          </cell>
        </row>
        <row r="1309">
          <cell r="A1309" t="str">
            <v>94748596</v>
          </cell>
          <cell r="B1309">
            <v>1377</v>
          </cell>
          <cell r="C1309">
            <v>94748596</v>
          </cell>
          <cell r="D1309" t="str">
            <v>HASTE TRASEIRA DIREITA</v>
          </cell>
          <cell r="E1309">
            <v>0</v>
          </cell>
          <cell r="F1309">
            <v>600</v>
          </cell>
          <cell r="G1309" t="str">
            <v>CEV</v>
          </cell>
          <cell r="H1309" t="str">
            <v>0CXPAPEL</v>
          </cell>
          <cell r="I1309" t="str">
            <v>DOORS</v>
          </cell>
          <cell r="J1309"/>
          <cell r="K1309" t="str">
            <v>2</v>
          </cell>
          <cell r="L1309" t="str">
            <v>2</v>
          </cell>
        </row>
        <row r="1310">
          <cell r="A1310" t="str">
            <v>94749539MINOMI-M3</v>
          </cell>
          <cell r="B1310">
            <v>954</v>
          </cell>
          <cell r="C1310">
            <v>94749539</v>
          </cell>
          <cell r="D1310" t="str">
            <v xml:space="preserve">MANGUEIRA DO AR QUENTE </v>
          </cell>
          <cell r="E1310" t="str">
            <v>MINOMI-M3</v>
          </cell>
          <cell r="F1310">
            <v>20</v>
          </cell>
          <cell r="G1310" t="str">
            <v>EST</v>
          </cell>
          <cell r="H1310" t="str">
            <v>00002004</v>
          </cell>
          <cell r="I1310" t="str">
            <v>MINOMI</v>
          </cell>
          <cell r="J1310" t="str">
            <v>M3</v>
          </cell>
          <cell r="K1310" t="str">
            <v>4</v>
          </cell>
          <cell r="L1310">
            <v>38.27347826086956</v>
          </cell>
        </row>
        <row r="1311">
          <cell r="A1311" t="str">
            <v>94749708TP034D-M2</v>
          </cell>
          <cell r="B1311">
            <v>955</v>
          </cell>
          <cell r="C1311">
            <v>94749708</v>
          </cell>
          <cell r="D1311" t="str">
            <v>MANG ALIM COMB INICIO FRIO</v>
          </cell>
          <cell r="E1311" t="str">
            <v>TP034D-M2</v>
          </cell>
          <cell r="F1311">
            <v>100</v>
          </cell>
          <cell r="G1311" t="str">
            <v>CEV</v>
          </cell>
          <cell r="H1311" t="str">
            <v>00002004</v>
          </cell>
          <cell r="I1311" t="str">
            <v>TRIM 2</v>
          </cell>
          <cell r="J1311" t="str">
            <v>M2</v>
          </cell>
          <cell r="K1311" t="str">
            <v>4</v>
          </cell>
          <cell r="L1311">
            <v>2.2795652173913039</v>
          </cell>
        </row>
        <row r="1312">
          <cell r="A1312" t="str">
            <v>52082289TP034E-ZM8</v>
          </cell>
          <cell r="B1312">
            <v>956</v>
          </cell>
          <cell r="C1312" t="str">
            <v>52082289</v>
          </cell>
          <cell r="D1312" t="str">
            <v xml:space="preserve">CABO CJ-NEG BAT                                             </v>
          </cell>
          <cell r="E1312" t="str">
            <v>TP034E-ZM8</v>
          </cell>
          <cell r="F1312">
            <v>60</v>
          </cell>
          <cell r="G1312" t="str">
            <v>CEV</v>
          </cell>
          <cell r="H1312" t="str">
            <v>0CXPAPEL</v>
          </cell>
          <cell r="I1312" t="str">
            <v>TRIM 2</v>
          </cell>
          <cell r="J1312" t="str">
            <v>ZM8</v>
          </cell>
          <cell r="K1312" t="str">
            <v>PENDANT</v>
          </cell>
          <cell r="L1312">
            <v>3.79927536231884</v>
          </cell>
        </row>
        <row r="1313">
          <cell r="A1313" t="str">
            <v>94750715</v>
          </cell>
          <cell r="B1313">
            <v>1265</v>
          </cell>
          <cell r="C1313">
            <v>94750715</v>
          </cell>
          <cell r="D1313" t="str">
            <v>SWIT VIDR ELE LD'12</v>
          </cell>
          <cell r="E1313">
            <v>0</v>
          </cell>
          <cell r="F1313">
            <v>126</v>
          </cell>
          <cell r="G1313" t="str">
            <v>CEV</v>
          </cell>
          <cell r="H1313" t="str">
            <v>0CXPAPEL</v>
          </cell>
          <cell r="I1313" t="str">
            <v>DOORS</v>
          </cell>
          <cell r="J1313"/>
          <cell r="K1313" t="str">
            <v>2</v>
          </cell>
          <cell r="L1313" t="str">
            <v>2</v>
          </cell>
        </row>
        <row r="1314">
          <cell r="A1314" t="str">
            <v>94750715DO018D-M4</v>
          </cell>
          <cell r="B1314">
            <v>1503</v>
          </cell>
          <cell r="C1314">
            <v>94750715</v>
          </cell>
          <cell r="D1314" t="str">
            <v>SWIT VIDR ELE LD'12</v>
          </cell>
          <cell r="E1314" t="str">
            <v>DO018D-M4</v>
          </cell>
          <cell r="F1314">
            <v>126</v>
          </cell>
          <cell r="G1314" t="str">
            <v>CEV</v>
          </cell>
          <cell r="H1314" t="str">
            <v>0CXPAPEL</v>
          </cell>
          <cell r="I1314" t="str">
            <v>DOORS</v>
          </cell>
          <cell r="J1314" t="str">
            <v>M4</v>
          </cell>
          <cell r="K1314" t="str">
            <v>2</v>
          </cell>
          <cell r="L1314" t="str">
            <v>2</v>
          </cell>
        </row>
        <row r="1315">
          <cell r="A1315" t="str">
            <v>94750716</v>
          </cell>
          <cell r="B1315">
            <v>1272</v>
          </cell>
          <cell r="C1315">
            <v>94750716</v>
          </cell>
          <cell r="D1315" t="str">
            <v>SWIT VIDR ELE LE'12</v>
          </cell>
          <cell r="E1315">
            <v>0</v>
          </cell>
          <cell r="F1315">
            <v>45</v>
          </cell>
          <cell r="G1315" t="str">
            <v>CEV</v>
          </cell>
          <cell r="H1315" t="str">
            <v>0CXPAPEL</v>
          </cell>
          <cell r="I1315" t="str">
            <v>DOORS</v>
          </cell>
          <cell r="J1315"/>
          <cell r="K1315" t="str">
            <v>2</v>
          </cell>
          <cell r="L1315" t="str">
            <v>2</v>
          </cell>
        </row>
        <row r="1316">
          <cell r="A1316" t="str">
            <v>94750716</v>
          </cell>
          <cell r="B1316">
            <v>1579</v>
          </cell>
          <cell r="C1316">
            <v>94750716</v>
          </cell>
          <cell r="D1316" t="str">
            <v>SWIT VIDR ELE LE'12</v>
          </cell>
          <cell r="E1316">
            <v>0</v>
          </cell>
          <cell r="F1316">
            <v>45</v>
          </cell>
          <cell r="G1316" t="str">
            <v>CEV</v>
          </cell>
          <cell r="H1316" t="str">
            <v>0CXPAPEL</v>
          </cell>
          <cell r="I1316" t="str">
            <v>DOORS</v>
          </cell>
          <cell r="J1316"/>
          <cell r="K1316" t="str">
            <v>2</v>
          </cell>
          <cell r="L1316" t="str">
            <v>2</v>
          </cell>
        </row>
        <row r="1317">
          <cell r="A1317" t="str">
            <v>94751453MINOMI-M3</v>
          </cell>
          <cell r="B1317">
            <v>266</v>
          </cell>
          <cell r="C1317">
            <v>94751453</v>
          </cell>
          <cell r="D1317" t="str">
            <v>SUPORTE DO MODULO</v>
          </cell>
          <cell r="E1317" t="str">
            <v>MINOMI-M3</v>
          </cell>
          <cell r="F1317">
            <v>50</v>
          </cell>
          <cell r="G1317" t="str">
            <v>CEV</v>
          </cell>
          <cell r="H1317" t="str">
            <v>00002004</v>
          </cell>
          <cell r="I1317" t="str">
            <v>MINOMI</v>
          </cell>
          <cell r="J1317" t="str">
            <v>M3</v>
          </cell>
          <cell r="K1317" t="str">
            <v>4</v>
          </cell>
          <cell r="L1317" t="str">
            <v>2</v>
          </cell>
        </row>
        <row r="1318">
          <cell r="A1318" t="str">
            <v>94751453TP036D-M2</v>
          </cell>
          <cell r="B1318">
            <v>1037</v>
          </cell>
          <cell r="C1318">
            <v>94751453</v>
          </cell>
          <cell r="D1318" t="str">
            <v>SUPORTE DO MODULO</v>
          </cell>
          <cell r="E1318" t="str">
            <v>TP036D-M2</v>
          </cell>
          <cell r="F1318">
            <v>50</v>
          </cell>
          <cell r="G1318" t="str">
            <v>CEV</v>
          </cell>
          <cell r="H1318" t="str">
            <v>00002004</v>
          </cell>
          <cell r="I1318" t="str">
            <v>TRIM 2</v>
          </cell>
          <cell r="J1318" t="str">
            <v>M2</v>
          </cell>
          <cell r="K1318" t="str">
            <v>PENDANT</v>
          </cell>
          <cell r="L1318" t="str">
            <v>2</v>
          </cell>
        </row>
        <row r="1319">
          <cell r="A1319"/>
          <cell r="B1319">
            <v>974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/>
          <cell r="K1319">
            <v>0</v>
          </cell>
          <cell r="L1319" t="e">
            <v>#DIV/0!</v>
          </cell>
        </row>
        <row r="1320">
          <cell r="A1320" t="str">
            <v>94751620MINOMI-M1</v>
          </cell>
          <cell r="B1320">
            <v>958</v>
          </cell>
          <cell r="C1320">
            <v>94751620</v>
          </cell>
          <cell r="D1320" t="str">
            <v>MODULO CJ-</v>
          </cell>
          <cell r="E1320" t="str">
            <v>MINOMI-M1</v>
          </cell>
          <cell r="F1320">
            <v>40</v>
          </cell>
          <cell r="G1320" t="str">
            <v>CEV</v>
          </cell>
          <cell r="H1320" t="str">
            <v>00002003</v>
          </cell>
          <cell r="I1320" t="str">
            <v>MINOMI</v>
          </cell>
          <cell r="J1320" t="str">
            <v>M1</v>
          </cell>
          <cell r="K1320">
            <v>5</v>
          </cell>
          <cell r="L1320" t="str">
            <v>2</v>
          </cell>
        </row>
        <row r="1321">
          <cell r="A1321" t="str">
            <v>9475183815204D-PIT</v>
          </cell>
          <cell r="B1321">
            <v>959</v>
          </cell>
          <cell r="C1321">
            <v>94751838</v>
          </cell>
          <cell r="D1321" t="str">
            <v>ANTI RUIDO CELTA 3P</v>
          </cell>
          <cell r="E1321" t="str">
            <v>15204D-PIT</v>
          </cell>
          <cell r="F1321">
            <v>16</v>
          </cell>
          <cell r="G1321" t="str">
            <v>ROS</v>
          </cell>
          <cell r="H1321" t="str">
            <v>00DOLLIE</v>
          </cell>
          <cell r="I1321" t="str">
            <v>PINTURA</v>
          </cell>
          <cell r="J1321" t="str">
            <v>PIT</v>
          </cell>
          <cell r="K1321">
            <v>15</v>
          </cell>
          <cell r="L1321" t="str">
            <v>2</v>
          </cell>
        </row>
        <row r="1322">
          <cell r="A1322" t="str">
            <v>94752391SPS-GA-M3</v>
          </cell>
          <cell r="B1322">
            <v>960</v>
          </cell>
          <cell r="C1322">
            <v>94752391</v>
          </cell>
          <cell r="D1322" t="str">
            <v>CABO BAT S/AC</v>
          </cell>
          <cell r="E1322" t="str">
            <v>SPS-GA-M3</v>
          </cell>
          <cell r="F1322">
            <v>45</v>
          </cell>
          <cell r="G1322" t="str">
            <v>CEV</v>
          </cell>
          <cell r="H1322" t="str">
            <v>00002004</v>
          </cell>
          <cell r="I1322" t="str">
            <v>SPS</v>
          </cell>
          <cell r="J1322" t="str">
            <v>M3</v>
          </cell>
          <cell r="K1322">
            <v>3</v>
          </cell>
          <cell r="L1322">
            <v>20.262801932367147</v>
          </cell>
        </row>
        <row r="1323">
          <cell r="A1323" t="str">
            <v>9475239219149D-M2</v>
          </cell>
          <cell r="B1323">
            <v>961</v>
          </cell>
          <cell r="C1323">
            <v>94752392</v>
          </cell>
          <cell r="D1323" t="str">
            <v>CABO BATERIA AC</v>
          </cell>
          <cell r="E1323" t="str">
            <v>19149D-M2</v>
          </cell>
          <cell r="F1323">
            <v>45</v>
          </cell>
          <cell r="G1323" t="str">
            <v>CEV</v>
          </cell>
          <cell r="H1323" t="str">
            <v>00002004</v>
          </cell>
          <cell r="I1323" t="str">
            <v>TRIM 3</v>
          </cell>
          <cell r="J1323" t="str">
            <v>M2</v>
          </cell>
          <cell r="K1323">
            <v>3</v>
          </cell>
          <cell r="L1323">
            <v>15.197101449275362</v>
          </cell>
        </row>
        <row r="1324">
          <cell r="A1324" t="str">
            <v>94752588MINOMI-M3</v>
          </cell>
          <cell r="B1324">
            <v>962</v>
          </cell>
          <cell r="C1324">
            <v>94752588</v>
          </cell>
          <cell r="D1324" t="str">
            <v>ESGUICHO DIANTEIRO</v>
          </cell>
          <cell r="E1324" t="str">
            <v>MINOMI-M3</v>
          </cell>
          <cell r="F1324">
            <v>500</v>
          </cell>
          <cell r="G1324" t="str">
            <v>CEV</v>
          </cell>
          <cell r="H1324" t="str">
            <v>00002002</v>
          </cell>
          <cell r="I1324" t="str">
            <v>MINOMI</v>
          </cell>
          <cell r="J1324" t="str">
            <v>M3</v>
          </cell>
          <cell r="K1324">
            <v>2</v>
          </cell>
          <cell r="L1324" t="str">
            <v>2</v>
          </cell>
        </row>
        <row r="1325">
          <cell r="A1325" t="str">
            <v>94753162DOESPE-M4</v>
          </cell>
          <cell r="B1325">
            <v>1641</v>
          </cell>
          <cell r="C1325">
            <v>94753162</v>
          </cell>
          <cell r="D1325" t="str">
            <v>ESPELHO PRETO LD</v>
          </cell>
          <cell r="E1325" t="str">
            <v>DOESPE-M4</v>
          </cell>
          <cell r="F1325">
            <v>120</v>
          </cell>
          <cell r="G1325" t="str">
            <v>CEV</v>
          </cell>
          <cell r="H1325" t="str">
            <v>00002004</v>
          </cell>
          <cell r="I1325" t="str">
            <v>DOORS</v>
          </cell>
          <cell r="J1325" t="str">
            <v>M4</v>
          </cell>
          <cell r="K1325" t="str">
            <v>1</v>
          </cell>
          <cell r="L1325" t="str">
            <v>2</v>
          </cell>
        </row>
        <row r="1326">
          <cell r="A1326" t="str">
            <v>94753163DOESPE-M4</v>
          </cell>
          <cell r="B1326">
            <v>1642</v>
          </cell>
          <cell r="C1326">
            <v>94753163</v>
          </cell>
          <cell r="D1326" t="str">
            <v>ESPELHO PRETO LE</v>
          </cell>
          <cell r="E1326" t="str">
            <v>DOESPE-M4</v>
          </cell>
          <cell r="F1326">
            <v>120</v>
          </cell>
          <cell r="G1326" t="str">
            <v>CEV</v>
          </cell>
          <cell r="H1326" t="str">
            <v>00002004</v>
          </cell>
          <cell r="I1326" t="str">
            <v>DOORS</v>
          </cell>
          <cell r="J1326" t="str">
            <v>M4</v>
          </cell>
          <cell r="K1326" t="str">
            <v>1</v>
          </cell>
          <cell r="L1326" t="str">
            <v>2</v>
          </cell>
        </row>
        <row r="1327">
          <cell r="A1327" t="str">
            <v>94753365MA004D-M2</v>
          </cell>
          <cell r="B1327">
            <v>34</v>
          </cell>
          <cell r="C1327">
            <v>94753365</v>
          </cell>
          <cell r="D1327" t="str">
            <v>CINTA TANQUE LE</v>
          </cell>
          <cell r="E1327" t="str">
            <v>MA004D-M2</v>
          </cell>
          <cell r="F1327">
            <v>40</v>
          </cell>
          <cell r="G1327" t="str">
            <v>EST</v>
          </cell>
          <cell r="H1327" t="str">
            <v>CXPAPEL0</v>
          </cell>
          <cell r="I1327" t="str">
            <v>MEC. ALTA</v>
          </cell>
          <cell r="J1327" t="str">
            <v>M2</v>
          </cell>
          <cell r="K1327">
            <v>5</v>
          </cell>
          <cell r="L1327" t="str">
            <v>2</v>
          </cell>
        </row>
        <row r="1328">
          <cell r="A1328" t="str">
            <v>94753366MA004D-M2</v>
          </cell>
          <cell r="B1328">
            <v>963</v>
          </cell>
          <cell r="C1328">
            <v>94753366</v>
          </cell>
          <cell r="D1328" t="str">
            <v>CINTA TANQUE LD</v>
          </cell>
          <cell r="E1328" t="str">
            <v>MA004D-M2</v>
          </cell>
          <cell r="F1328">
            <v>40</v>
          </cell>
          <cell r="G1328" t="str">
            <v>EST</v>
          </cell>
          <cell r="H1328" t="str">
            <v>CXPAPEL0</v>
          </cell>
          <cell r="I1328" t="str">
            <v>MEC. ALTA</v>
          </cell>
          <cell r="J1328" t="str">
            <v>M2</v>
          </cell>
          <cell r="K1328">
            <v>5</v>
          </cell>
          <cell r="L1328" t="str">
            <v>2</v>
          </cell>
        </row>
        <row r="1329">
          <cell r="A1329" t="str">
            <v>94754513PINTUR-M3</v>
          </cell>
          <cell r="B1329">
            <v>110</v>
          </cell>
          <cell r="C1329">
            <v>94754513</v>
          </cell>
          <cell r="D1329" t="str">
            <v>BLACK-STICK COL B LD</v>
          </cell>
          <cell r="E1329" t="str">
            <v>PINTUR-M3</v>
          </cell>
          <cell r="F1329">
            <v>800</v>
          </cell>
          <cell r="G1329" t="str">
            <v>CEV</v>
          </cell>
          <cell r="H1329" t="str">
            <v>0CXPAPEL</v>
          </cell>
          <cell r="I1329" t="str">
            <v>PINTURA</v>
          </cell>
          <cell r="J1329" t="str">
            <v>M3</v>
          </cell>
          <cell r="K1329" t="str">
            <v>PEND</v>
          </cell>
          <cell r="L1329" t="str">
            <v>2</v>
          </cell>
        </row>
        <row r="1330">
          <cell r="A1330" t="str">
            <v>94754514PINTUR-M3</v>
          </cell>
          <cell r="B1330">
            <v>106</v>
          </cell>
          <cell r="C1330">
            <v>94754514</v>
          </cell>
          <cell r="D1330" t="str">
            <v>BLACK-STICK COL B LE</v>
          </cell>
          <cell r="E1330" t="str">
            <v>PINTUR-M3</v>
          </cell>
          <cell r="F1330">
            <v>800</v>
          </cell>
          <cell r="G1330" t="str">
            <v>CEV</v>
          </cell>
          <cell r="H1330" t="str">
            <v>0CXPAPEL</v>
          </cell>
          <cell r="I1330" t="str">
            <v>PINTURA</v>
          </cell>
          <cell r="J1330" t="str">
            <v>M3</v>
          </cell>
          <cell r="K1330" t="str">
            <v>PEND</v>
          </cell>
          <cell r="L1330" t="str">
            <v>2</v>
          </cell>
        </row>
        <row r="1331">
          <cell r="A1331" t="str">
            <v>9475582219125D-M3</v>
          </cell>
          <cell r="B1331">
            <v>1151</v>
          </cell>
          <cell r="C1331">
            <v>94755822</v>
          </cell>
          <cell r="D1331" t="str">
            <v>PORCA EXPANS FAROL</v>
          </cell>
          <cell r="E1331" t="str">
            <v>19125D-M3</v>
          </cell>
          <cell r="F1331">
            <v>2500</v>
          </cell>
          <cell r="G1331" t="str">
            <v>CEV</v>
          </cell>
          <cell r="H1331" t="str">
            <v>00002001</v>
          </cell>
          <cell r="I1331" t="str">
            <v>TRIM 2</v>
          </cell>
          <cell r="J1331" t="str">
            <v>M3</v>
          </cell>
          <cell r="K1331" t="str">
            <v>2</v>
          </cell>
          <cell r="L1331" t="str">
            <v>2</v>
          </cell>
        </row>
        <row r="1332">
          <cell r="A1332" t="str">
            <v>52089195SPSD2D-M5</v>
          </cell>
          <cell r="B1332">
            <v>1406</v>
          </cell>
          <cell r="C1332">
            <v>52089195</v>
          </cell>
          <cell r="D1332" t="str">
            <v>CHICOTE TRASEIRO DIREITO</v>
          </cell>
          <cell r="E1332" t="str">
            <v>SPSD2D-M5</v>
          </cell>
          <cell r="F1332">
            <v>40</v>
          </cell>
          <cell r="G1332" t="str">
            <v>CEV</v>
          </cell>
          <cell r="H1332" t="str">
            <v>00002004</v>
          </cell>
          <cell r="I1332" t="str">
            <v>DOORS</v>
          </cell>
          <cell r="J1332" t="str">
            <v>M5</v>
          </cell>
          <cell r="K1332" t="str">
            <v>3</v>
          </cell>
          <cell r="L1332" t="str">
            <v>2</v>
          </cell>
        </row>
        <row r="1333">
          <cell r="A1333" t="str">
            <v>52089196SPSD2E-M5</v>
          </cell>
          <cell r="B1333">
            <v>1407</v>
          </cell>
          <cell r="C1333">
            <v>52089196</v>
          </cell>
          <cell r="D1333" t="str">
            <v>CHICOTE TRASEIRO ESQUERDO</v>
          </cell>
          <cell r="E1333" t="str">
            <v>SPSD2E-M5</v>
          </cell>
          <cell r="F1333">
            <v>40</v>
          </cell>
          <cell r="G1333" t="str">
            <v>CEV</v>
          </cell>
          <cell r="H1333" t="str">
            <v>00002004</v>
          </cell>
          <cell r="I1333" t="str">
            <v>DOORS</v>
          </cell>
          <cell r="J1333" t="str">
            <v>M5</v>
          </cell>
          <cell r="K1333" t="str">
            <v>2</v>
          </cell>
          <cell r="L1333" t="str">
            <v>2</v>
          </cell>
        </row>
        <row r="1334">
          <cell r="A1334" t="str">
            <v>94756931SPS-GA-M3</v>
          </cell>
          <cell r="B1334">
            <v>82</v>
          </cell>
          <cell r="C1334">
            <v>94756931</v>
          </cell>
          <cell r="D1334" t="str">
            <v>CHICOTE TRASEIRO ONIX</v>
          </cell>
          <cell r="E1334" t="str">
            <v>SPS-GA-M3</v>
          </cell>
          <cell r="F1334">
            <v>20</v>
          </cell>
          <cell r="G1334" t="str">
            <v>EST</v>
          </cell>
          <cell r="H1334" t="str">
            <v>00002004</v>
          </cell>
          <cell r="I1334" t="str">
            <v>SPS</v>
          </cell>
          <cell r="J1334" t="str">
            <v>M3</v>
          </cell>
          <cell r="K1334">
            <v>3</v>
          </cell>
          <cell r="L1334">
            <v>11.39782608695652</v>
          </cell>
        </row>
        <row r="1335">
          <cell r="A1335" t="str">
            <v>94756933SPS-GA-M3</v>
          </cell>
          <cell r="B1335">
            <v>86</v>
          </cell>
          <cell r="C1335">
            <v>94756933</v>
          </cell>
          <cell r="D1335" t="str">
            <v>CHICOTE TRASEIRO ONIX</v>
          </cell>
          <cell r="E1335" t="str">
            <v>SPS-GA-M3</v>
          </cell>
          <cell r="F1335">
            <v>20</v>
          </cell>
          <cell r="G1335" t="str">
            <v>CEV</v>
          </cell>
          <cell r="H1335" t="str">
            <v>00002004</v>
          </cell>
          <cell r="I1335" t="str">
            <v>SPS</v>
          </cell>
          <cell r="J1335" t="str">
            <v>M3</v>
          </cell>
          <cell r="K1335">
            <v>6</v>
          </cell>
          <cell r="L1335" t="str">
            <v>2</v>
          </cell>
        </row>
        <row r="1336">
          <cell r="A1336" t="str">
            <v>94756934SPS-GA-M3</v>
          </cell>
          <cell r="B1336">
            <v>88</v>
          </cell>
          <cell r="C1336">
            <v>94756934</v>
          </cell>
          <cell r="D1336" t="str">
            <v>CHICOTE TRASEIRO ONIX</v>
          </cell>
          <cell r="E1336" t="str">
            <v>SPS-GA-M3</v>
          </cell>
          <cell r="F1336">
            <v>20</v>
          </cell>
          <cell r="G1336" t="str">
            <v>CEV</v>
          </cell>
          <cell r="H1336" t="str">
            <v>00002004</v>
          </cell>
          <cell r="I1336" t="str">
            <v>SPS</v>
          </cell>
          <cell r="J1336" t="str">
            <v>M3</v>
          </cell>
          <cell r="K1336">
            <v>3</v>
          </cell>
          <cell r="L1336">
            <v>25.717826086956517</v>
          </cell>
        </row>
        <row r="1337">
          <cell r="A1337" t="str">
            <v>94757618MB018D-M1</v>
          </cell>
          <cell r="B1337">
            <v>964</v>
          </cell>
          <cell r="C1337">
            <v>94757618</v>
          </cell>
          <cell r="D1337" t="str">
            <v>ETQ. GASOLINA EURO</v>
          </cell>
          <cell r="E1337" t="str">
            <v>MB018D-M1</v>
          </cell>
          <cell r="F1337">
            <v>1000</v>
          </cell>
          <cell r="G1337" t="str">
            <v>CEV</v>
          </cell>
          <cell r="H1337" t="str">
            <v>00002001</v>
          </cell>
          <cell r="I1337" t="str">
            <v>MEC. BAIXA</v>
          </cell>
          <cell r="J1337" t="str">
            <v>M1</v>
          </cell>
          <cell r="K1337">
            <v>2</v>
          </cell>
          <cell r="L1337" t="str">
            <v>2</v>
          </cell>
        </row>
        <row r="1338">
          <cell r="A1338" t="str">
            <v>94757618SPS-GA-M3</v>
          </cell>
          <cell r="B1338">
            <v>965</v>
          </cell>
          <cell r="C1338">
            <v>94757618</v>
          </cell>
          <cell r="D1338" t="str">
            <v>ETQ. GASOLINA</v>
          </cell>
          <cell r="E1338" t="str">
            <v>SPS-GA-M3</v>
          </cell>
          <cell r="F1338">
            <v>1000</v>
          </cell>
          <cell r="G1338" t="str">
            <v>CEV</v>
          </cell>
          <cell r="H1338" t="str">
            <v>00002001</v>
          </cell>
          <cell r="I1338" t="str">
            <v>SPS</v>
          </cell>
          <cell r="J1338" t="str">
            <v>M3</v>
          </cell>
          <cell r="K1338" t="str">
            <v>1</v>
          </cell>
          <cell r="L1338" t="str">
            <v>2</v>
          </cell>
        </row>
        <row r="1339">
          <cell r="A1339" t="str">
            <v>94758427TP006E-M3</v>
          </cell>
          <cell r="B1339">
            <v>966</v>
          </cell>
          <cell r="C1339">
            <v>94758427</v>
          </cell>
          <cell r="D1339" t="str">
            <v xml:space="preserve">COBERTURA-ABERT ANT RADIO                                   </v>
          </cell>
          <cell r="E1339" t="str">
            <v>TP006E-M3</v>
          </cell>
          <cell r="F1339">
            <v>400</v>
          </cell>
          <cell r="G1339" t="str">
            <v>CEV</v>
          </cell>
          <cell r="H1339" t="str">
            <v>00002001</v>
          </cell>
          <cell r="I1339" t="str">
            <v>TRIM 1</v>
          </cell>
          <cell r="J1339" t="str">
            <v>M3</v>
          </cell>
          <cell r="K1339">
            <v>2</v>
          </cell>
          <cell r="L1339" t="str">
            <v>2</v>
          </cell>
        </row>
        <row r="1340">
          <cell r="A1340" t="str">
            <v>94758428TP006E-M3</v>
          </cell>
          <cell r="B1340">
            <v>967</v>
          </cell>
          <cell r="C1340">
            <v>94758428</v>
          </cell>
          <cell r="D1340" t="str">
            <v xml:space="preserve">PORCA-COB ABERT ANT RADIO                                   </v>
          </cell>
          <cell r="E1340" t="str">
            <v>TP006E-M3</v>
          </cell>
          <cell r="F1340">
            <v>400</v>
          </cell>
          <cell r="G1340" t="str">
            <v>CEV</v>
          </cell>
          <cell r="H1340" t="str">
            <v>00002001</v>
          </cell>
          <cell r="I1340" t="str">
            <v>TRIM 1</v>
          </cell>
          <cell r="J1340" t="str">
            <v>M3</v>
          </cell>
          <cell r="K1340" t="str">
            <v>2</v>
          </cell>
          <cell r="L1340" t="str">
            <v>2</v>
          </cell>
        </row>
        <row r="1341">
          <cell r="A1341" t="str">
            <v>94759165DOESPE-M4</v>
          </cell>
          <cell r="B1341">
            <v>1633</v>
          </cell>
          <cell r="C1341">
            <v>94759165</v>
          </cell>
          <cell r="D1341" t="str">
            <v>ESPELHO VERMELHO LD</v>
          </cell>
          <cell r="E1341" t="str">
            <v>DOESPE-M4</v>
          </cell>
          <cell r="F1341">
            <v>120</v>
          </cell>
          <cell r="G1341" t="str">
            <v>CEV</v>
          </cell>
          <cell r="H1341" t="str">
            <v>00002004</v>
          </cell>
          <cell r="I1341" t="str">
            <v>DOORS</v>
          </cell>
          <cell r="J1341" t="str">
            <v>M4</v>
          </cell>
          <cell r="K1341" t="str">
            <v>1</v>
          </cell>
          <cell r="L1341" t="str">
            <v>2</v>
          </cell>
        </row>
        <row r="1342">
          <cell r="A1342" t="str">
            <v>94759166DOESPE-M4</v>
          </cell>
          <cell r="B1342">
            <v>1638</v>
          </cell>
          <cell r="C1342">
            <v>94759166</v>
          </cell>
          <cell r="D1342" t="str">
            <v>ESPELHO VERMELHO LE</v>
          </cell>
          <cell r="E1342" t="str">
            <v>DOESPE-M4</v>
          </cell>
          <cell r="F1342">
            <v>120</v>
          </cell>
          <cell r="G1342" t="str">
            <v>CEV</v>
          </cell>
          <cell r="H1342" t="str">
            <v>00002004</v>
          </cell>
          <cell r="I1342" t="str">
            <v>DOORS</v>
          </cell>
          <cell r="J1342" t="str">
            <v>M4</v>
          </cell>
          <cell r="K1342" t="str">
            <v>1</v>
          </cell>
          <cell r="L1342" t="str">
            <v>2</v>
          </cell>
        </row>
        <row r="1343">
          <cell r="A1343" t="str">
            <v>94759187SPS-GA-M3</v>
          </cell>
          <cell r="B1343">
            <v>1081</v>
          </cell>
          <cell r="C1343">
            <v>94759187</v>
          </cell>
          <cell r="D1343" t="str">
            <v>PORT. VERMELHA</v>
          </cell>
          <cell r="E1343" t="str">
            <v>SPS-GA-M3</v>
          </cell>
          <cell r="F1343">
            <v>20</v>
          </cell>
          <cell r="G1343" t="str">
            <v>CEV</v>
          </cell>
          <cell r="H1343" t="str">
            <v>00002004</v>
          </cell>
          <cell r="I1343" t="str">
            <v>SPS</v>
          </cell>
          <cell r="J1343" t="str">
            <v>M3</v>
          </cell>
          <cell r="K1343" t="str">
            <v>2</v>
          </cell>
          <cell r="L1343">
            <v>11.39782608695652</v>
          </cell>
        </row>
        <row r="1344">
          <cell r="A1344" t="str">
            <v>94759215</v>
          </cell>
          <cell r="B1344">
            <v>1318</v>
          </cell>
          <cell r="C1344">
            <v>94759215</v>
          </cell>
          <cell r="D1344" t="str">
            <v>MAÇANETA EXTERNA DE VERMELHO</v>
          </cell>
          <cell r="E1344">
            <v>0</v>
          </cell>
          <cell r="F1344">
            <v>36</v>
          </cell>
          <cell r="G1344" t="str">
            <v>CEV</v>
          </cell>
          <cell r="H1344" t="str">
            <v>00002004</v>
          </cell>
          <cell r="I1344" t="str">
            <v>DOORS</v>
          </cell>
          <cell r="J1344"/>
          <cell r="K1344" t="str">
            <v>2</v>
          </cell>
          <cell r="L1344" t="str">
            <v>2</v>
          </cell>
        </row>
        <row r="1345">
          <cell r="A1345" t="str">
            <v>94759216</v>
          </cell>
          <cell r="B1345">
            <v>1319</v>
          </cell>
          <cell r="C1345">
            <v>94759216</v>
          </cell>
          <cell r="D1345" t="str">
            <v>MAÇANETA EXTERNA DD VERMELHO</v>
          </cell>
          <cell r="E1345">
            <v>0</v>
          </cell>
          <cell r="F1345">
            <v>36</v>
          </cell>
          <cell r="G1345" t="str">
            <v>CEV</v>
          </cell>
          <cell r="H1345" t="str">
            <v>00002004</v>
          </cell>
          <cell r="I1345" t="str">
            <v>DOORS</v>
          </cell>
          <cell r="J1345"/>
          <cell r="K1345" t="str">
            <v>2</v>
          </cell>
          <cell r="L1345" t="str">
            <v>2</v>
          </cell>
        </row>
        <row r="1346">
          <cell r="A1346" t="str">
            <v>94759226</v>
          </cell>
          <cell r="B1346">
            <v>1320</v>
          </cell>
          <cell r="C1346">
            <v>94759226</v>
          </cell>
          <cell r="D1346" t="str">
            <v>MAÇANETA EXTERNA TE VERMELHO</v>
          </cell>
          <cell r="E1346">
            <v>0</v>
          </cell>
          <cell r="F1346">
            <v>36</v>
          </cell>
          <cell r="G1346" t="str">
            <v>CEV</v>
          </cell>
          <cell r="H1346" t="str">
            <v>00002004</v>
          </cell>
          <cell r="I1346" t="str">
            <v>DOORS</v>
          </cell>
          <cell r="J1346"/>
          <cell r="K1346" t="str">
            <v>2</v>
          </cell>
          <cell r="L1346" t="str">
            <v>2</v>
          </cell>
        </row>
        <row r="1347">
          <cell r="A1347" t="str">
            <v>94759227</v>
          </cell>
          <cell r="B1347">
            <v>1321</v>
          </cell>
          <cell r="C1347">
            <v>94759227</v>
          </cell>
          <cell r="D1347" t="str">
            <v>MAÇANETA EXTERNA TD VERMELHO</v>
          </cell>
          <cell r="E1347">
            <v>0</v>
          </cell>
          <cell r="F1347">
            <v>36</v>
          </cell>
          <cell r="G1347" t="str">
            <v>CEV</v>
          </cell>
          <cell r="H1347" t="str">
            <v>00002004</v>
          </cell>
          <cell r="I1347" t="str">
            <v>DOORS</v>
          </cell>
          <cell r="J1347"/>
          <cell r="K1347" t="str">
            <v>2</v>
          </cell>
          <cell r="L1347" t="str">
            <v>2</v>
          </cell>
        </row>
        <row r="1348">
          <cell r="A1348" t="str">
            <v>94759962TP039E-M2</v>
          </cell>
          <cell r="B1348">
            <v>968</v>
          </cell>
          <cell r="C1348">
            <v>94759962</v>
          </cell>
          <cell r="D1348" t="str">
            <v xml:space="preserve">COBERT FURO PF CONS DIANT            </v>
          </cell>
          <cell r="E1348" t="str">
            <v>TP039E-M2</v>
          </cell>
          <cell r="F1348">
            <v>300</v>
          </cell>
          <cell r="G1348" t="str">
            <v>PEL</v>
          </cell>
          <cell r="H1348" t="str">
            <v>00002001</v>
          </cell>
          <cell r="I1348" t="str">
            <v>TRIM 2</v>
          </cell>
          <cell r="J1348" t="str">
            <v>M2</v>
          </cell>
          <cell r="K1348">
            <v>2</v>
          </cell>
          <cell r="L1348" t="str">
            <v>2</v>
          </cell>
        </row>
        <row r="1349">
          <cell r="A1349" t="str">
            <v>94760011DO012D-M4</v>
          </cell>
          <cell r="B1349">
            <v>1398</v>
          </cell>
          <cell r="C1349">
            <v>94760011</v>
          </cell>
          <cell r="D1349" t="str">
            <v>TRILHO PLÁSTICO DO MECANISMO TD</v>
          </cell>
          <cell r="E1349" t="str">
            <v>DO012D-M4</v>
          </cell>
          <cell r="F1349">
            <v>60</v>
          </cell>
          <cell r="G1349" t="str">
            <v>CEV</v>
          </cell>
          <cell r="H1349" t="str">
            <v>00002004</v>
          </cell>
          <cell r="I1349" t="str">
            <v>DOORS</v>
          </cell>
          <cell r="J1349" t="str">
            <v>M4</v>
          </cell>
          <cell r="K1349" t="str">
            <v>5</v>
          </cell>
          <cell r="L1349">
            <v>3.79927536231884</v>
          </cell>
        </row>
        <row r="1350">
          <cell r="A1350" t="str">
            <v>94760012</v>
          </cell>
          <cell r="B1350">
            <v>1399</v>
          </cell>
          <cell r="C1350">
            <v>94760012</v>
          </cell>
          <cell r="D1350" t="str">
            <v>TRILHO PLÁST. MECANISMO TE</v>
          </cell>
          <cell r="E1350">
            <v>0</v>
          </cell>
          <cell r="F1350">
            <v>60</v>
          </cell>
          <cell r="G1350" t="str">
            <v>CEV</v>
          </cell>
          <cell r="H1350" t="str">
            <v>0CXPAPEL</v>
          </cell>
          <cell r="I1350" t="str">
            <v>DOORS</v>
          </cell>
          <cell r="J1350"/>
          <cell r="K1350" t="str">
            <v>5</v>
          </cell>
          <cell r="L1350">
            <v>3.79927536231884</v>
          </cell>
        </row>
        <row r="1351">
          <cell r="A1351"/>
          <cell r="B1351">
            <v>1525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/>
          <cell r="K1351" t="str">
            <v>2</v>
          </cell>
          <cell r="L1351" t="e">
            <v>#DIV/0!</v>
          </cell>
        </row>
        <row r="1352">
          <cell r="A1352" t="str">
            <v>94760024MA008D-M2</v>
          </cell>
          <cell r="B1352">
            <v>969</v>
          </cell>
          <cell r="C1352">
            <v>94760024</v>
          </cell>
          <cell r="D1352" t="str">
            <v>MOLDURA CJ-DIANT SUP LAT CAR</v>
          </cell>
          <cell r="E1352" t="str">
            <v>MA008D-M2</v>
          </cell>
          <cell r="F1352">
            <v>84</v>
          </cell>
          <cell r="G1352" t="str">
            <v>CEV</v>
          </cell>
          <cell r="H1352" t="str">
            <v>00002004</v>
          </cell>
          <cell r="I1352" t="str">
            <v>MEC. ALTA</v>
          </cell>
          <cell r="J1352" t="str">
            <v>M2</v>
          </cell>
          <cell r="K1352" t="str">
            <v>3</v>
          </cell>
          <cell r="L1352">
            <v>2.7137681159420288</v>
          </cell>
        </row>
        <row r="1353">
          <cell r="A1353" t="str">
            <v>94760025MA008E-M1</v>
          </cell>
          <cell r="B1353">
            <v>970</v>
          </cell>
          <cell r="C1353">
            <v>94760025</v>
          </cell>
          <cell r="D1353" t="str">
            <v>MOLDURA CJ-DIANT SUP LAT CAR</v>
          </cell>
          <cell r="E1353" t="str">
            <v>MA008E-M1</v>
          </cell>
          <cell r="F1353">
            <v>84</v>
          </cell>
          <cell r="G1353" t="str">
            <v>CEV</v>
          </cell>
          <cell r="H1353" t="str">
            <v>00002004</v>
          </cell>
          <cell r="I1353" t="str">
            <v>MEC. ALTA</v>
          </cell>
          <cell r="J1353" t="str">
            <v>M1</v>
          </cell>
          <cell r="K1353" t="str">
            <v>3</v>
          </cell>
          <cell r="L1353">
            <v>2.7137681159420288</v>
          </cell>
        </row>
        <row r="1354">
          <cell r="A1354" t="str">
            <v>94760047SPS-GA-M3</v>
          </cell>
          <cell r="B1354">
            <v>164</v>
          </cell>
          <cell r="C1354">
            <v>94760047</v>
          </cell>
          <cell r="D1354" t="str">
            <v>CABO ABERTURA TPA COFRE</v>
          </cell>
          <cell r="E1354" t="str">
            <v>SPS-GA-M3</v>
          </cell>
          <cell r="F1354">
            <v>60</v>
          </cell>
          <cell r="G1354" t="str">
            <v>EST</v>
          </cell>
          <cell r="H1354" t="str">
            <v>0CXPAPEL</v>
          </cell>
          <cell r="I1354" t="str">
            <v>SPS</v>
          </cell>
          <cell r="J1354" t="str">
            <v>M3</v>
          </cell>
          <cell r="K1354">
            <v>3</v>
          </cell>
          <cell r="L1354" t="str">
            <v>2</v>
          </cell>
        </row>
        <row r="1355">
          <cell r="A1355" t="str">
            <v>94760070PINTUR-M3</v>
          </cell>
          <cell r="B1355">
            <v>100</v>
          </cell>
          <cell r="C1355">
            <v>94760070</v>
          </cell>
          <cell r="D1355" t="str">
            <v>BLACK-STICK DIANT LE</v>
          </cell>
          <cell r="E1355" t="str">
            <v>PINTUR-M3</v>
          </cell>
          <cell r="F1355">
            <v>800</v>
          </cell>
          <cell r="G1355" t="str">
            <v>CEV</v>
          </cell>
          <cell r="H1355" t="str">
            <v>0CXPAPEL</v>
          </cell>
          <cell r="I1355" t="str">
            <v>PINTURA</v>
          </cell>
          <cell r="J1355" t="str">
            <v>M3</v>
          </cell>
          <cell r="K1355" t="str">
            <v>PEND</v>
          </cell>
          <cell r="L1355" t="str">
            <v>2</v>
          </cell>
        </row>
        <row r="1356">
          <cell r="A1356" t="str">
            <v>94760071PINTUR-M3</v>
          </cell>
          <cell r="B1356">
            <v>102</v>
          </cell>
          <cell r="C1356">
            <v>94760071</v>
          </cell>
          <cell r="D1356" t="str">
            <v>BLACK-STICK DIANT LD</v>
          </cell>
          <cell r="E1356" t="str">
            <v>PINTUR-M3</v>
          </cell>
          <cell r="F1356">
            <v>800</v>
          </cell>
          <cell r="G1356" t="str">
            <v>CEV</v>
          </cell>
          <cell r="H1356" t="str">
            <v>0CXPAPEL</v>
          </cell>
          <cell r="I1356" t="str">
            <v>PINTURA</v>
          </cell>
          <cell r="J1356" t="str">
            <v>M3</v>
          </cell>
          <cell r="K1356" t="str">
            <v>PEND</v>
          </cell>
          <cell r="L1356" t="str">
            <v>2</v>
          </cell>
        </row>
        <row r="1357">
          <cell r="A1357" t="str">
            <v>94760072PINTUR-M3</v>
          </cell>
          <cell r="B1357">
            <v>104</v>
          </cell>
          <cell r="C1357">
            <v>94760072</v>
          </cell>
          <cell r="D1357" t="str">
            <v>BLACK-STICK TRAS LE</v>
          </cell>
          <cell r="E1357" t="str">
            <v>PINTUR-M3</v>
          </cell>
          <cell r="F1357">
            <v>800</v>
          </cell>
          <cell r="G1357" t="str">
            <v>CEV</v>
          </cell>
          <cell r="H1357" t="str">
            <v>0CXPAPEL</v>
          </cell>
          <cell r="I1357" t="str">
            <v>PINTURA</v>
          </cell>
          <cell r="J1357" t="str">
            <v>M3</v>
          </cell>
          <cell r="K1357" t="str">
            <v>PEND</v>
          </cell>
          <cell r="L1357" t="str">
            <v>2</v>
          </cell>
        </row>
        <row r="1358">
          <cell r="A1358" t="str">
            <v>94760073PINTUR-M3</v>
          </cell>
          <cell r="B1358">
            <v>108</v>
          </cell>
          <cell r="C1358">
            <v>94760073</v>
          </cell>
          <cell r="D1358" t="str">
            <v>BLACK-STICK TRAS LD</v>
          </cell>
          <cell r="E1358" t="str">
            <v>PINTUR-M3</v>
          </cell>
          <cell r="F1358">
            <v>800</v>
          </cell>
          <cell r="G1358" t="str">
            <v>CEV</v>
          </cell>
          <cell r="H1358" t="str">
            <v>0CXPAPEL</v>
          </cell>
          <cell r="I1358" t="str">
            <v>PINTURA</v>
          </cell>
          <cell r="J1358" t="str">
            <v>M3</v>
          </cell>
          <cell r="K1358" t="str">
            <v>PEND</v>
          </cell>
          <cell r="L1358" t="str">
            <v>2</v>
          </cell>
        </row>
        <row r="1359">
          <cell r="A1359" t="str">
            <v>94760096DO015E-M4</v>
          </cell>
          <cell r="B1359">
            <v>1534</v>
          </cell>
          <cell r="C1359">
            <v>94760096</v>
          </cell>
          <cell r="D1359" t="str">
            <v>ESPELHO Retr.  MANUAL Tex.</v>
          </cell>
          <cell r="E1359" t="str">
            <v>DO015E-M4</v>
          </cell>
          <cell r="F1359">
            <v>4</v>
          </cell>
          <cell r="G1359" t="str">
            <v>CEV</v>
          </cell>
          <cell r="H1359" t="str">
            <v>00002004</v>
          </cell>
          <cell r="I1359" t="str">
            <v>DOORS</v>
          </cell>
          <cell r="J1359" t="str">
            <v>M4</v>
          </cell>
          <cell r="K1359" t="str">
            <v>2</v>
          </cell>
          <cell r="L1359" t="str">
            <v>2</v>
          </cell>
        </row>
        <row r="1360">
          <cell r="A1360" t="str">
            <v>94760239TP017D-M3</v>
          </cell>
          <cell r="B1360">
            <v>971</v>
          </cell>
          <cell r="C1360">
            <v>94760239</v>
          </cell>
          <cell r="D1360" t="str">
            <v>LIAME DO ATUADOR FECH TRAS</v>
          </cell>
          <cell r="E1360" t="str">
            <v>TP017D-M3</v>
          </cell>
          <cell r="F1360">
            <v>1000</v>
          </cell>
          <cell r="G1360" t="str">
            <v>CEV</v>
          </cell>
          <cell r="H1360" t="str">
            <v>0CXPAPEL</v>
          </cell>
          <cell r="I1360" t="str">
            <v>TRIM 2</v>
          </cell>
          <cell r="J1360" t="str">
            <v>M3</v>
          </cell>
          <cell r="K1360">
            <v>2</v>
          </cell>
          <cell r="L1360" t="str">
            <v>2</v>
          </cell>
        </row>
        <row r="1361">
          <cell r="A1361" t="str">
            <v>52053553LF001E-ZM8</v>
          </cell>
          <cell r="B1361">
            <v>972</v>
          </cell>
          <cell r="C1361" t="str">
            <v>52053553</v>
          </cell>
          <cell r="D1361" t="str">
            <v>TRILHO TETO LE PRISMA</v>
          </cell>
          <cell r="E1361" t="str">
            <v>LF001E-ZM8</v>
          </cell>
          <cell r="F1361">
            <v>80</v>
          </cell>
          <cell r="G1361" t="str">
            <v>CEV</v>
          </cell>
          <cell r="H1361" t="str">
            <v>0CXPAPEL</v>
          </cell>
          <cell r="I1361" t="str">
            <v>L. FINAL</v>
          </cell>
          <cell r="J1361" t="str">
            <v>ZM8</v>
          </cell>
          <cell r="K1361" t="str">
            <v>PEND.</v>
          </cell>
          <cell r="L1361" t="str">
            <v>2</v>
          </cell>
        </row>
        <row r="1362">
          <cell r="A1362" t="str">
            <v>52048089LF001E-ZM8</v>
          </cell>
          <cell r="B1362">
            <v>973</v>
          </cell>
          <cell r="C1362" t="str">
            <v>52048089</v>
          </cell>
          <cell r="D1362" t="str">
            <v>TRILHO TETO LE ONIX</v>
          </cell>
          <cell r="E1362" t="str">
            <v>LF001E-ZM8</v>
          </cell>
          <cell r="F1362">
            <v>80</v>
          </cell>
          <cell r="G1362" t="str">
            <v>CEV</v>
          </cell>
          <cell r="H1362" t="str">
            <v>0CXPAPEL</v>
          </cell>
          <cell r="I1362" t="str">
            <v>L. FINAL</v>
          </cell>
          <cell r="J1362" t="str">
            <v>ZM8</v>
          </cell>
          <cell r="K1362" t="str">
            <v>PEND.</v>
          </cell>
          <cell r="L1362" t="str">
            <v>2</v>
          </cell>
        </row>
        <row r="1363">
          <cell r="A1363" t="str">
            <v>93299182MA012E-M1</v>
          </cell>
          <cell r="B1363">
            <v>975</v>
          </cell>
          <cell r="C1363" t="str">
            <v>93299182</v>
          </cell>
          <cell r="D1363" t="str">
            <v>PORCA BRAÇO DE CONTROLE</v>
          </cell>
          <cell r="E1363" t="str">
            <v>MA012E-M1</v>
          </cell>
          <cell r="F1363">
            <v>700</v>
          </cell>
          <cell r="G1363" t="str">
            <v>CEV</v>
          </cell>
          <cell r="H1363" t="str">
            <v>00002001</v>
          </cell>
          <cell r="I1363" t="str">
            <v>MEC. ALTA</v>
          </cell>
          <cell r="J1363" t="str">
            <v>M1</v>
          </cell>
          <cell r="K1363" t="str">
            <v>2</v>
          </cell>
          <cell r="L1363" t="str">
            <v>2</v>
          </cell>
        </row>
        <row r="1364">
          <cell r="A1364" t="str">
            <v>95984307MA001E-M1</v>
          </cell>
          <cell r="B1364">
            <v>976</v>
          </cell>
          <cell r="C1364">
            <v>95984307</v>
          </cell>
          <cell r="D1364" t="str">
            <v>TAMPÃO CX RODA</v>
          </cell>
          <cell r="E1364" t="str">
            <v>MA001E-M1</v>
          </cell>
          <cell r="F1364">
            <v>500</v>
          </cell>
          <cell r="G1364" t="str">
            <v>CEV</v>
          </cell>
          <cell r="H1364" t="str">
            <v>00002002</v>
          </cell>
          <cell r="I1364" t="str">
            <v>MEC. ALTA</v>
          </cell>
          <cell r="J1364" t="str">
            <v>M1</v>
          </cell>
          <cell r="K1364" t="str">
            <v>3</v>
          </cell>
          <cell r="L1364" t="str">
            <v>2</v>
          </cell>
        </row>
        <row r="1365">
          <cell r="A1365" t="str">
            <v>94761860SPS-GA-M3</v>
          </cell>
          <cell r="B1365">
            <v>977</v>
          </cell>
          <cell r="C1365">
            <v>94761860</v>
          </cell>
          <cell r="D1365" t="str">
            <v>MANGUEIRA DRENO A/C</v>
          </cell>
          <cell r="E1365" t="str">
            <v>SPS-GA-M3</v>
          </cell>
          <cell r="F1365">
            <v>100</v>
          </cell>
          <cell r="G1365" t="str">
            <v>CEV</v>
          </cell>
          <cell r="H1365" t="str">
            <v>00002004</v>
          </cell>
          <cell r="I1365" t="str">
            <v>SPS</v>
          </cell>
          <cell r="J1365" t="str">
            <v>M3</v>
          </cell>
          <cell r="K1365" t="str">
            <v>2</v>
          </cell>
          <cell r="L1365" t="str">
            <v>2</v>
          </cell>
        </row>
        <row r="1366">
          <cell r="A1366" t="str">
            <v>94761908DO014D-M4</v>
          </cell>
          <cell r="B1366">
            <v>1400</v>
          </cell>
          <cell r="C1366">
            <v>94761908</v>
          </cell>
          <cell r="D1366" t="str">
            <v>SPEAKERS</v>
          </cell>
          <cell r="E1366" t="str">
            <v>DO014D-M4</v>
          </cell>
          <cell r="F1366">
            <v>6</v>
          </cell>
          <cell r="G1366" t="str">
            <v>CEV</v>
          </cell>
          <cell r="H1366" t="str">
            <v>0CXPAPEL</v>
          </cell>
          <cell r="I1366" t="str">
            <v>DOORS</v>
          </cell>
          <cell r="J1366" t="str">
            <v>M4</v>
          </cell>
          <cell r="K1366" t="str">
            <v>2</v>
          </cell>
          <cell r="L1366" t="str">
            <v>2</v>
          </cell>
        </row>
        <row r="1367">
          <cell r="A1367" t="str">
            <v>94762459LF005D-M1</v>
          </cell>
          <cell r="B1367">
            <v>979</v>
          </cell>
          <cell r="C1367">
            <v>94762459</v>
          </cell>
          <cell r="D1367" t="str">
            <v>CAPA PF</v>
          </cell>
          <cell r="E1367" t="str">
            <v>LF005D-M1</v>
          </cell>
          <cell r="F1367">
            <v>1000</v>
          </cell>
          <cell r="G1367" t="str">
            <v>PEL</v>
          </cell>
          <cell r="H1367" t="str">
            <v>00002002</v>
          </cell>
          <cell r="I1367" t="str">
            <v>L. FINAL</v>
          </cell>
          <cell r="J1367" t="str">
            <v>M1</v>
          </cell>
          <cell r="K1367">
            <v>2</v>
          </cell>
          <cell r="L1367" t="str">
            <v>2</v>
          </cell>
        </row>
        <row r="1368">
          <cell r="A1368" t="str">
            <v>94762461LF002D-M1</v>
          </cell>
          <cell r="B1368">
            <v>94</v>
          </cell>
          <cell r="C1368">
            <v>94762461</v>
          </cell>
          <cell r="D1368" t="str">
            <v>PNL ACAB INTERNO PARALAMA</v>
          </cell>
          <cell r="E1368" t="str">
            <v>LF002D-M1</v>
          </cell>
          <cell r="F1368">
            <v>50</v>
          </cell>
          <cell r="G1368" t="str">
            <v>CEV</v>
          </cell>
          <cell r="H1368" t="str">
            <v>00002004</v>
          </cell>
          <cell r="I1368" t="str">
            <v>L. FINAL</v>
          </cell>
          <cell r="J1368" t="str">
            <v>M1</v>
          </cell>
          <cell r="K1368">
            <v>5</v>
          </cell>
          <cell r="L1368">
            <v>4.5591304347826078</v>
          </cell>
        </row>
        <row r="1369">
          <cell r="A1369" t="str">
            <v>9476246225523E-M1</v>
          </cell>
          <cell r="B1369">
            <v>981</v>
          </cell>
          <cell r="C1369">
            <v>94762462</v>
          </cell>
          <cell r="D1369" t="str">
            <v>ALMOFADA LE</v>
          </cell>
          <cell r="E1369" t="str">
            <v>25523E-M1</v>
          </cell>
          <cell r="F1369">
            <v>42</v>
          </cell>
          <cell r="G1369" t="str">
            <v>CEV</v>
          </cell>
          <cell r="H1369" t="str">
            <v>00002002</v>
          </cell>
          <cell r="I1369" t="str">
            <v>L. FINAL</v>
          </cell>
          <cell r="J1369" t="str">
            <v>M1</v>
          </cell>
          <cell r="K1369">
            <v>5</v>
          </cell>
          <cell r="L1369">
            <v>5.4275362318840576</v>
          </cell>
        </row>
        <row r="1370">
          <cell r="A1370" t="str">
            <v>9476252015203D-PI</v>
          </cell>
          <cell r="B1370">
            <v>982</v>
          </cell>
          <cell r="C1370">
            <v>94762520</v>
          </cell>
          <cell r="D1370" t="str">
            <v>PLUG-RKR RR I</v>
          </cell>
          <cell r="E1370" t="str">
            <v>15203D-PI</v>
          </cell>
          <cell r="F1370">
            <v>300</v>
          </cell>
          <cell r="G1370" t="str">
            <v>CEV</v>
          </cell>
          <cell r="H1370" t="str">
            <v>0CXPAPEL</v>
          </cell>
          <cell r="I1370" t="str">
            <v>PINTURA</v>
          </cell>
          <cell r="J1370" t="str">
            <v>PI</v>
          </cell>
          <cell r="K1370" t="str">
            <v>5</v>
          </cell>
          <cell r="L1370">
            <v>15.19710144927536</v>
          </cell>
        </row>
        <row r="1371">
          <cell r="A1371" t="str">
            <v>9476399219116D-M3</v>
          </cell>
          <cell r="B1371">
            <v>985</v>
          </cell>
          <cell r="C1371">
            <v>94763992</v>
          </cell>
          <cell r="D1371" t="str">
            <v>SPACER ESPUMA</v>
          </cell>
          <cell r="E1371" t="str">
            <v>19116D-M3</v>
          </cell>
          <cell r="F1371">
            <v>120</v>
          </cell>
          <cell r="G1371" t="str">
            <v>CEV</v>
          </cell>
          <cell r="H1371" t="str">
            <v>00002002</v>
          </cell>
          <cell r="I1371" t="str">
            <v>TRIM 2</v>
          </cell>
          <cell r="J1371" t="str">
            <v>M3</v>
          </cell>
          <cell r="K1371">
            <v>2</v>
          </cell>
          <cell r="L1371" t="str">
            <v>2</v>
          </cell>
        </row>
        <row r="1372">
          <cell r="A1372" t="str">
            <v>94763992MINOMI-M1</v>
          </cell>
          <cell r="B1372">
            <v>986</v>
          </cell>
          <cell r="C1372">
            <v>94763992</v>
          </cell>
          <cell r="D1372" t="str">
            <v>SPACER ESPUMA</v>
          </cell>
          <cell r="E1372" t="str">
            <v>MINOMI-M1</v>
          </cell>
          <cell r="F1372">
            <v>1050</v>
          </cell>
          <cell r="G1372" t="str">
            <v>CEV</v>
          </cell>
          <cell r="H1372" t="str">
            <v>0CXPAPEL</v>
          </cell>
          <cell r="I1372" t="str">
            <v>MINOMI</v>
          </cell>
          <cell r="J1372" t="str">
            <v>M1</v>
          </cell>
          <cell r="K1372">
            <v>2</v>
          </cell>
          <cell r="L1372" t="str">
            <v>2</v>
          </cell>
        </row>
        <row r="1373">
          <cell r="A1373" t="str">
            <v>94765421MINOMI-M3</v>
          </cell>
          <cell r="B1373">
            <v>987</v>
          </cell>
          <cell r="C1373">
            <v>94765421</v>
          </cell>
          <cell r="D1373" t="str">
            <v>CHAVE ELETRICA HB</v>
          </cell>
          <cell r="E1373" t="str">
            <v>MINOMI-M3</v>
          </cell>
          <cell r="F1373">
            <v>10</v>
          </cell>
          <cell r="G1373" t="str">
            <v>CEV</v>
          </cell>
          <cell r="H1373" t="str">
            <v>00002002</v>
          </cell>
          <cell r="I1373" t="str">
            <v>TRIM 2</v>
          </cell>
          <cell r="J1373" t="str">
            <v>M3</v>
          </cell>
          <cell r="K1373">
            <v>10</v>
          </cell>
          <cell r="L1373">
            <v>5.8443478260869561</v>
          </cell>
        </row>
        <row r="1374">
          <cell r="A1374" t="str">
            <v>94767232</v>
          </cell>
          <cell r="B1374">
            <v>988</v>
          </cell>
          <cell r="C1374">
            <v>94767232</v>
          </cell>
          <cell r="D1374" t="str">
            <v>BUZINA ALARME</v>
          </cell>
          <cell r="E1374">
            <v>0</v>
          </cell>
          <cell r="F1374">
            <v>40</v>
          </cell>
          <cell r="G1374" t="str">
            <v>CEV</v>
          </cell>
          <cell r="H1374" t="str">
            <v>OCXPAPEL</v>
          </cell>
          <cell r="I1374" t="str">
            <v>TRIM 3</v>
          </cell>
          <cell r="J1374"/>
          <cell r="K1374">
            <v>2</v>
          </cell>
          <cell r="L1374" t="str">
            <v>2</v>
          </cell>
        </row>
        <row r="1375">
          <cell r="A1375" t="str">
            <v>94768024LF004E-M1</v>
          </cell>
          <cell r="B1375">
            <v>466</v>
          </cell>
          <cell r="C1375" t="str">
            <v>94768024</v>
          </cell>
          <cell r="D1375" t="str">
            <v>ESPIGÃO DO COFRE</v>
          </cell>
          <cell r="E1375" t="str">
            <v>LF004E-M1</v>
          </cell>
          <cell r="F1375">
            <v>90</v>
          </cell>
          <cell r="G1375" t="str">
            <v>GES</v>
          </cell>
          <cell r="H1375" t="str">
            <v>00002002</v>
          </cell>
          <cell r="I1375" t="str">
            <v>L. FINAL</v>
          </cell>
          <cell r="J1375" t="str">
            <v>M1</v>
          </cell>
          <cell r="K1375" t="str">
            <v>2</v>
          </cell>
          <cell r="L1375" t="str">
            <v>2</v>
          </cell>
        </row>
        <row r="1376">
          <cell r="A1376" t="str">
            <v>94768098</v>
          </cell>
          <cell r="B1376">
            <v>1385</v>
          </cell>
          <cell r="C1376">
            <v>94768098</v>
          </cell>
          <cell r="D1376" t="str">
            <v>CHICOTE DIANTEIRO ESQUERDO</v>
          </cell>
          <cell r="E1376">
            <v>0</v>
          </cell>
          <cell r="F1376">
            <v>40</v>
          </cell>
          <cell r="G1376" t="str">
            <v>CEV</v>
          </cell>
          <cell r="H1376" t="str">
            <v>00002004</v>
          </cell>
          <cell r="I1376" t="str">
            <v>DOORS</v>
          </cell>
          <cell r="J1376"/>
          <cell r="K1376" t="str">
            <v>2</v>
          </cell>
          <cell r="L1376" t="str">
            <v>2</v>
          </cell>
        </row>
        <row r="1377">
          <cell r="A1377"/>
          <cell r="B1377">
            <v>1404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</row>
        <row r="1378">
          <cell r="A1378" t="str">
            <v>94768114DO004D-M4</v>
          </cell>
          <cell r="B1378">
            <v>1405</v>
          </cell>
          <cell r="C1378">
            <v>94768114</v>
          </cell>
          <cell r="D1378" t="str">
            <v>CHICOTE TRASEIRO DIREITO</v>
          </cell>
          <cell r="E1378" t="str">
            <v>DO004D-M4</v>
          </cell>
          <cell r="F1378">
            <v>40</v>
          </cell>
          <cell r="G1378" t="str">
            <v>CEV</v>
          </cell>
          <cell r="H1378" t="str">
            <v>00002004</v>
          </cell>
          <cell r="I1378" t="str">
            <v>DOORS</v>
          </cell>
          <cell r="J1378" t="str">
            <v>M4</v>
          </cell>
          <cell r="K1378" t="str">
            <v>2</v>
          </cell>
          <cell r="L1378" t="str">
            <v>2</v>
          </cell>
        </row>
        <row r="1379">
          <cell r="A1379" t="str">
            <v>94770401TP010D-M3</v>
          </cell>
          <cell r="B1379">
            <v>989</v>
          </cell>
          <cell r="C1379">
            <v>94770401</v>
          </cell>
          <cell r="D1379" t="str">
            <v>TAMPÃO DO DRENO</v>
          </cell>
          <cell r="E1379" t="str">
            <v>TP010D-M3</v>
          </cell>
          <cell r="F1379">
            <v>300</v>
          </cell>
          <cell r="G1379" t="str">
            <v>DEN</v>
          </cell>
          <cell r="H1379" t="str">
            <v>00002002</v>
          </cell>
          <cell r="I1379" t="str">
            <v>TRIM 1</v>
          </cell>
          <cell r="J1379" t="str">
            <v>M3</v>
          </cell>
          <cell r="K1379">
            <v>2</v>
          </cell>
          <cell r="L1379" t="str">
            <v>2</v>
          </cell>
        </row>
        <row r="1380">
          <cell r="A1380" t="str">
            <v>9477050919138D-M2</v>
          </cell>
          <cell r="B1380">
            <v>990</v>
          </cell>
          <cell r="C1380">
            <v>94770509</v>
          </cell>
          <cell r="D1380" t="str">
            <v xml:space="preserve">ETIQ ADVT PALH A/C                       </v>
          </cell>
          <cell r="E1380" t="str">
            <v>19138D-M2</v>
          </cell>
          <cell r="F1380">
            <v>5000</v>
          </cell>
          <cell r="G1380" t="str">
            <v>CEV</v>
          </cell>
          <cell r="H1380" t="str">
            <v>CX120806</v>
          </cell>
          <cell r="I1380" t="str">
            <v>25.B.2</v>
          </cell>
          <cell r="J1380" t="str">
            <v>M2</v>
          </cell>
          <cell r="K1380">
            <v>2</v>
          </cell>
          <cell r="L1380" t="str">
            <v>2</v>
          </cell>
        </row>
        <row r="1381">
          <cell r="A1381" t="str">
            <v>94772360SEQUEN-M1</v>
          </cell>
          <cell r="B1381">
            <v>1097</v>
          </cell>
          <cell r="C1381">
            <v>94772360</v>
          </cell>
          <cell r="D1381" t="str">
            <v>TUBULAÇÃO ABS</v>
          </cell>
          <cell r="E1381" t="str">
            <v>SEQUEN-M1</v>
          </cell>
          <cell r="F1381">
            <v>300</v>
          </cell>
          <cell r="G1381" t="str">
            <v>TI</v>
          </cell>
          <cell r="H1381" t="str">
            <v>00002004</v>
          </cell>
          <cell r="I1381" t="str">
            <v>SEQ-ABS</v>
          </cell>
          <cell r="J1381" t="str">
            <v>M1</v>
          </cell>
          <cell r="K1381" t="str">
            <v>0</v>
          </cell>
          <cell r="L1381" t="str">
            <v>2</v>
          </cell>
        </row>
        <row r="1382">
          <cell r="A1382" t="str">
            <v>94772363SEQUEN-M1</v>
          </cell>
          <cell r="B1382">
            <v>1096</v>
          </cell>
          <cell r="C1382">
            <v>94772363</v>
          </cell>
          <cell r="D1382" t="str">
            <v>TUBULAÇÃO ABS</v>
          </cell>
          <cell r="E1382" t="str">
            <v>SEQUEN-M1</v>
          </cell>
          <cell r="F1382">
            <v>300</v>
          </cell>
          <cell r="G1382" t="str">
            <v>TI</v>
          </cell>
          <cell r="H1382" t="str">
            <v>00002004</v>
          </cell>
          <cell r="I1382" t="str">
            <v>SEQ-ABS</v>
          </cell>
          <cell r="J1382" t="str">
            <v>M1</v>
          </cell>
          <cell r="K1382" t="str">
            <v>0</v>
          </cell>
          <cell r="L1382" t="str">
            <v>2</v>
          </cell>
        </row>
        <row r="1383">
          <cell r="A1383" t="str">
            <v>94773065TP038D-M2</v>
          </cell>
          <cell r="B1383">
            <v>992</v>
          </cell>
          <cell r="C1383">
            <v>94773065</v>
          </cell>
          <cell r="D1383" t="str">
            <v>DEFLETOR-DUTO</v>
          </cell>
          <cell r="E1383" t="str">
            <v>TP038D-M2</v>
          </cell>
          <cell r="F1383">
            <v>66</v>
          </cell>
          <cell r="G1383" t="str">
            <v>CEV</v>
          </cell>
          <cell r="H1383" t="str">
            <v>00002004</v>
          </cell>
          <cell r="I1383" t="str">
            <v>TRIM 2</v>
          </cell>
          <cell r="J1383" t="str">
            <v>M2</v>
          </cell>
          <cell r="K1383" t="str">
            <v>3</v>
          </cell>
          <cell r="L1383">
            <v>3.4538866930171275</v>
          </cell>
        </row>
        <row r="1384">
          <cell r="A1384" t="str">
            <v>94774948LF001E-M1</v>
          </cell>
          <cell r="B1384">
            <v>1192</v>
          </cell>
          <cell r="C1384">
            <v>94774948</v>
          </cell>
          <cell r="D1384" t="str">
            <v>PARAFUSO</v>
          </cell>
          <cell r="E1384" t="str">
            <v>LF001E-M1</v>
          </cell>
          <cell r="F1384">
            <v>800</v>
          </cell>
          <cell r="G1384" t="str">
            <v>CEV</v>
          </cell>
          <cell r="H1384" t="str">
            <v>00002001</v>
          </cell>
          <cell r="I1384" t="str">
            <v>L. FINAL</v>
          </cell>
          <cell r="J1384" t="str">
            <v>M1</v>
          </cell>
          <cell r="K1384" t="str">
            <v>2</v>
          </cell>
          <cell r="L1384" t="str">
            <v>2</v>
          </cell>
        </row>
        <row r="1385">
          <cell r="A1385" t="str">
            <v>94776780MB004E-M1</v>
          </cell>
          <cell r="B1385">
            <v>276</v>
          </cell>
          <cell r="C1385">
            <v>94776780</v>
          </cell>
          <cell r="D1385" t="str">
            <v>PIN-BRIK</v>
          </cell>
          <cell r="E1385" t="str">
            <v>MB004E-M1</v>
          </cell>
          <cell r="F1385">
            <v>500</v>
          </cell>
          <cell r="G1385" t="str">
            <v>CEV</v>
          </cell>
          <cell r="H1385" t="str">
            <v>00002001</v>
          </cell>
          <cell r="I1385" t="str">
            <v>MEC. BAIXA</v>
          </cell>
          <cell r="J1385" t="str">
            <v>M1</v>
          </cell>
          <cell r="K1385" t="str">
            <v>2</v>
          </cell>
          <cell r="L1385" t="str">
            <v>2</v>
          </cell>
        </row>
        <row r="1386">
          <cell r="A1386" t="str">
            <v>94778379</v>
          </cell>
          <cell r="B1386">
            <v>1324</v>
          </cell>
          <cell r="C1386" t="str">
            <v>94778379</v>
          </cell>
          <cell r="D1386" t="str">
            <v>MAÇANETA EXTERNA TE PRATA</v>
          </cell>
          <cell r="E1386">
            <v>0</v>
          </cell>
          <cell r="F1386">
            <v>36</v>
          </cell>
          <cell r="G1386" t="str">
            <v>CEV</v>
          </cell>
          <cell r="H1386" t="str">
            <v>00002004</v>
          </cell>
          <cell r="I1386" t="str">
            <v>DOORS</v>
          </cell>
          <cell r="J1386"/>
          <cell r="K1386" t="str">
            <v>2</v>
          </cell>
          <cell r="L1386" t="str">
            <v>2</v>
          </cell>
        </row>
        <row r="1387">
          <cell r="A1387"/>
          <cell r="B1387">
            <v>1325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</row>
        <row r="1388">
          <cell r="A1388" t="str">
            <v>94778381</v>
          </cell>
          <cell r="B1388">
            <v>1328</v>
          </cell>
          <cell r="C1388" t="str">
            <v>94778381</v>
          </cell>
          <cell r="D1388" t="str">
            <v xml:space="preserve">MAC EXT TRAS LE BRANCA  </v>
          </cell>
          <cell r="E1388">
            <v>0</v>
          </cell>
          <cell r="F1388">
            <v>36</v>
          </cell>
          <cell r="G1388" t="str">
            <v>CEV</v>
          </cell>
          <cell r="H1388" t="str">
            <v>00002004</v>
          </cell>
          <cell r="I1388" t="str">
            <v>DOORS</v>
          </cell>
          <cell r="J1388"/>
          <cell r="K1388" t="str">
            <v>2</v>
          </cell>
          <cell r="L1388" t="str">
            <v>2</v>
          </cell>
        </row>
        <row r="1389">
          <cell r="A1389" t="str">
            <v>94778382</v>
          </cell>
          <cell r="B1389">
            <v>1329</v>
          </cell>
          <cell r="C1389">
            <v>94778382</v>
          </cell>
          <cell r="D1389" t="str">
            <v>MAÇANETA EXTERNA TD BRANCA</v>
          </cell>
          <cell r="E1389">
            <v>0</v>
          </cell>
          <cell r="F1389">
            <v>36</v>
          </cell>
          <cell r="G1389" t="str">
            <v>CEV</v>
          </cell>
          <cell r="H1389" t="str">
            <v>00002004</v>
          </cell>
          <cell r="I1389" t="str">
            <v>DOORS</v>
          </cell>
          <cell r="J1389"/>
          <cell r="K1389" t="str">
            <v>2</v>
          </cell>
          <cell r="L1389" t="str">
            <v>2</v>
          </cell>
        </row>
        <row r="1390">
          <cell r="A1390" t="str">
            <v>94778383DOESPE-M4</v>
          </cell>
          <cell r="B1390">
            <v>1640</v>
          </cell>
          <cell r="C1390">
            <v>94778383</v>
          </cell>
          <cell r="D1390" t="str">
            <v>ESPELHO BRANCO LD</v>
          </cell>
          <cell r="E1390" t="str">
            <v>DOESPE-M4</v>
          </cell>
          <cell r="F1390">
            <v>120</v>
          </cell>
          <cell r="G1390" t="str">
            <v>CEV</v>
          </cell>
          <cell r="H1390" t="str">
            <v>00002004</v>
          </cell>
          <cell r="I1390" t="str">
            <v>DOORS</v>
          </cell>
          <cell r="J1390" t="str">
            <v>M4</v>
          </cell>
          <cell r="K1390" t="str">
            <v>1</v>
          </cell>
          <cell r="L1390" t="str">
            <v>2</v>
          </cell>
        </row>
        <row r="1391">
          <cell r="A1391" t="str">
            <v>94778384DOESPE-M4</v>
          </cell>
          <cell r="B1391">
            <v>1632</v>
          </cell>
          <cell r="C1391">
            <v>94778384</v>
          </cell>
          <cell r="D1391" t="str">
            <v>ESPELHO BRANCO LE</v>
          </cell>
          <cell r="E1391" t="str">
            <v>DOESPE-M4</v>
          </cell>
          <cell r="F1391">
            <v>120</v>
          </cell>
          <cell r="G1391" t="str">
            <v>CEV</v>
          </cell>
          <cell r="H1391" t="str">
            <v>00002004</v>
          </cell>
          <cell r="I1391" t="str">
            <v>DOORS</v>
          </cell>
          <cell r="J1391" t="str">
            <v>M4</v>
          </cell>
          <cell r="K1391" t="str">
            <v>1</v>
          </cell>
          <cell r="L1391" t="str">
            <v>2</v>
          </cell>
        </row>
        <row r="1392">
          <cell r="A1392" t="str">
            <v>94778385DOESPE-M4</v>
          </cell>
          <cell r="B1392">
            <v>1639</v>
          </cell>
          <cell r="C1392">
            <v>94778385</v>
          </cell>
          <cell r="D1392" t="str">
            <v>ESPELHO ICE SILVERLD</v>
          </cell>
          <cell r="E1392" t="str">
            <v>DOESPE-M4</v>
          </cell>
          <cell r="F1392">
            <v>120</v>
          </cell>
          <cell r="G1392" t="str">
            <v>CEV</v>
          </cell>
          <cell r="H1392" t="str">
            <v>00002004</v>
          </cell>
          <cell r="I1392" t="str">
            <v>DOORS</v>
          </cell>
          <cell r="J1392" t="str">
            <v>M4</v>
          </cell>
          <cell r="K1392" t="str">
            <v>1</v>
          </cell>
          <cell r="L1392" t="str">
            <v>2</v>
          </cell>
        </row>
        <row r="1393">
          <cell r="A1393" t="str">
            <v>94778386DOESPE-M4</v>
          </cell>
          <cell r="B1393">
            <v>1637</v>
          </cell>
          <cell r="C1393">
            <v>94778386</v>
          </cell>
          <cell r="D1393" t="str">
            <v>ESPELHO ICE SILVER LE</v>
          </cell>
          <cell r="E1393" t="str">
            <v>DOESPE-M4</v>
          </cell>
          <cell r="F1393">
            <v>120</v>
          </cell>
          <cell r="G1393" t="str">
            <v>CEV</v>
          </cell>
          <cell r="H1393" t="str">
            <v>00002004</v>
          </cell>
          <cell r="I1393" t="str">
            <v>DOORS</v>
          </cell>
          <cell r="J1393" t="str">
            <v>M4</v>
          </cell>
          <cell r="K1393" t="str">
            <v>1</v>
          </cell>
          <cell r="L1393" t="str">
            <v>2</v>
          </cell>
        </row>
        <row r="1394">
          <cell r="A1394" t="str">
            <v>94778409SPS-GA-M3</v>
          </cell>
          <cell r="B1394">
            <v>200</v>
          </cell>
          <cell r="C1394">
            <v>94778409</v>
          </cell>
          <cell r="D1394" t="str">
            <v>PORTINHOLA BRANCA CELTA</v>
          </cell>
          <cell r="E1394" t="str">
            <v>SPS-GA-M3</v>
          </cell>
          <cell r="F1394">
            <v>20</v>
          </cell>
          <cell r="G1394" t="str">
            <v>CEV</v>
          </cell>
          <cell r="H1394" t="str">
            <v>00002004</v>
          </cell>
          <cell r="I1394" t="str">
            <v>SPS</v>
          </cell>
          <cell r="J1394" t="str">
            <v>M3</v>
          </cell>
          <cell r="K1394">
            <v>2</v>
          </cell>
          <cell r="L1394">
            <v>34.193478260869561</v>
          </cell>
        </row>
        <row r="1395">
          <cell r="A1395" t="str">
            <v>94778411SPS-GA-M3</v>
          </cell>
          <cell r="B1395">
            <v>1080</v>
          </cell>
          <cell r="C1395">
            <v>94778411</v>
          </cell>
          <cell r="D1395" t="str">
            <v>PORT. SILVER</v>
          </cell>
          <cell r="E1395" t="str">
            <v>SPS-GA-M3</v>
          </cell>
          <cell r="F1395">
            <v>20</v>
          </cell>
          <cell r="G1395" t="str">
            <v>CEV</v>
          </cell>
          <cell r="H1395" t="str">
            <v>00002004</v>
          </cell>
          <cell r="I1395" t="str">
            <v>SPS</v>
          </cell>
          <cell r="J1395" t="str">
            <v>M3</v>
          </cell>
          <cell r="K1395" t="str">
            <v>2</v>
          </cell>
          <cell r="L1395" t="str">
            <v>2</v>
          </cell>
        </row>
        <row r="1396">
          <cell r="A1396" t="str">
            <v>94778420</v>
          </cell>
          <cell r="B1396">
            <v>1322</v>
          </cell>
          <cell r="C1396" t="str">
            <v>94778420</v>
          </cell>
          <cell r="D1396" t="str">
            <v>MAÇANETA EXTERNA DE PRATA</v>
          </cell>
          <cell r="E1396">
            <v>0</v>
          </cell>
          <cell r="F1396">
            <v>36</v>
          </cell>
          <cell r="G1396" t="str">
            <v>CEV</v>
          </cell>
          <cell r="H1396" t="str">
            <v>00002004</v>
          </cell>
          <cell r="I1396" t="str">
            <v>DOORS</v>
          </cell>
          <cell r="J1396"/>
          <cell r="K1396" t="str">
            <v>2</v>
          </cell>
          <cell r="L1396" t="str">
            <v>2</v>
          </cell>
        </row>
        <row r="1397">
          <cell r="A1397" t="str">
            <v>94778421</v>
          </cell>
          <cell r="B1397">
            <v>1323</v>
          </cell>
          <cell r="C1397">
            <v>94778421</v>
          </cell>
          <cell r="D1397" t="str">
            <v>MAÇANETA EXTERNA DD PRATA</v>
          </cell>
          <cell r="E1397">
            <v>0</v>
          </cell>
          <cell r="F1397">
            <v>36</v>
          </cell>
          <cell r="G1397" t="str">
            <v>CEV</v>
          </cell>
          <cell r="H1397" t="str">
            <v>00002004</v>
          </cell>
          <cell r="I1397" t="str">
            <v>DOORS</v>
          </cell>
          <cell r="J1397"/>
          <cell r="K1397" t="str">
            <v>2</v>
          </cell>
          <cell r="L1397" t="str">
            <v>2</v>
          </cell>
        </row>
        <row r="1398">
          <cell r="A1398" t="str">
            <v>94778422</v>
          </cell>
          <cell r="B1398">
            <v>1326</v>
          </cell>
          <cell r="C1398" t="str">
            <v>94778422</v>
          </cell>
          <cell r="D1398" t="str">
            <v>MAÇANETA EXTERNA DLE BRANCA</v>
          </cell>
          <cell r="E1398">
            <v>0</v>
          </cell>
          <cell r="F1398">
            <v>36</v>
          </cell>
          <cell r="G1398" t="str">
            <v>CEV</v>
          </cell>
          <cell r="H1398" t="str">
            <v>00002004</v>
          </cell>
          <cell r="I1398" t="str">
            <v>DOORS</v>
          </cell>
          <cell r="J1398"/>
          <cell r="K1398" t="str">
            <v>2</v>
          </cell>
          <cell r="L1398" t="str">
            <v>2</v>
          </cell>
        </row>
        <row r="1399">
          <cell r="A1399" t="str">
            <v>94778423</v>
          </cell>
          <cell r="B1399">
            <v>1327</v>
          </cell>
          <cell r="C1399">
            <v>94778423</v>
          </cell>
          <cell r="D1399" t="str">
            <v>MAÇANETA EXTERNA DD BRANCA</v>
          </cell>
          <cell r="E1399">
            <v>0</v>
          </cell>
          <cell r="F1399">
            <v>36</v>
          </cell>
          <cell r="G1399" t="str">
            <v>CEV</v>
          </cell>
          <cell r="H1399" t="str">
            <v>00002004</v>
          </cell>
          <cell r="I1399" t="str">
            <v>DOORS</v>
          </cell>
          <cell r="J1399"/>
          <cell r="K1399" t="str">
            <v>2</v>
          </cell>
          <cell r="L1399" t="str">
            <v>2</v>
          </cell>
        </row>
        <row r="1400">
          <cell r="A1400" t="str">
            <v>95016649TP048D-M2</v>
          </cell>
          <cell r="B1400">
            <v>993</v>
          </cell>
          <cell r="C1400">
            <v>95016649</v>
          </cell>
          <cell r="D1400" t="str">
            <v>BRACKET</v>
          </cell>
          <cell r="E1400" t="str">
            <v>TP048D-M2</v>
          </cell>
          <cell r="F1400">
            <v>240</v>
          </cell>
          <cell r="G1400" t="str">
            <v>CEV</v>
          </cell>
          <cell r="H1400" t="str">
            <v>0CXPAPEL</v>
          </cell>
          <cell r="I1400" t="str">
            <v>TRIM 3</v>
          </cell>
          <cell r="J1400" t="str">
            <v>M2</v>
          </cell>
          <cell r="K1400" t="str">
            <v>2</v>
          </cell>
          <cell r="L1400" t="str">
            <v>2</v>
          </cell>
        </row>
        <row r="1401">
          <cell r="A1401" t="str">
            <v>95049579MINOMI-M3</v>
          </cell>
          <cell r="B1401">
            <v>6</v>
          </cell>
          <cell r="C1401">
            <v>95049579</v>
          </cell>
          <cell r="D1401" t="str">
            <v>TAMPA DO COMB</v>
          </cell>
          <cell r="E1401" t="str">
            <v>MINOMI-M3</v>
          </cell>
          <cell r="F1401">
            <v>120</v>
          </cell>
          <cell r="G1401" t="str">
            <v>CEV</v>
          </cell>
          <cell r="H1401" t="str">
            <v>0CXPAPEL</v>
          </cell>
          <cell r="I1401" t="str">
            <v>MINOMI</v>
          </cell>
          <cell r="J1401" t="str">
            <v>M3</v>
          </cell>
          <cell r="K1401">
            <v>2</v>
          </cell>
          <cell r="L1401" t="str">
            <v>2</v>
          </cell>
        </row>
        <row r="1402">
          <cell r="A1402" t="str">
            <v>95073074TP003D-M3</v>
          </cell>
          <cell r="B1402">
            <v>886</v>
          </cell>
          <cell r="C1402">
            <v>95073074</v>
          </cell>
          <cell r="D1402" t="str">
            <v xml:space="preserve">RETENTOR-VARETA ABERT CAPO                       </v>
          </cell>
          <cell r="E1402" t="str">
            <v>TP003D-M3</v>
          </cell>
          <cell r="F1402">
            <v>600</v>
          </cell>
          <cell r="G1402" t="str">
            <v>CEV</v>
          </cell>
          <cell r="H1402" t="str">
            <v>00002001</v>
          </cell>
          <cell r="I1402" t="str">
            <v>TRIM 1</v>
          </cell>
          <cell r="J1402" t="str">
            <v>M3</v>
          </cell>
          <cell r="K1402" t="str">
            <v>2</v>
          </cell>
          <cell r="L1402" t="str">
            <v>2</v>
          </cell>
        </row>
        <row r="1403">
          <cell r="A1403" t="str">
            <v>95179704LF004E-M1</v>
          </cell>
          <cell r="B1403">
            <v>1159</v>
          </cell>
          <cell r="C1403" t="str">
            <v>95179704</v>
          </cell>
          <cell r="D1403" t="str">
            <v>COBERTURA-AUT.</v>
          </cell>
          <cell r="E1403" t="str">
            <v>LF004E-M1</v>
          </cell>
          <cell r="F1403">
            <v>36</v>
          </cell>
          <cell r="G1403" t="str">
            <v>CEV</v>
          </cell>
          <cell r="H1403" t="str">
            <v>0CXPAPEL</v>
          </cell>
          <cell r="I1403" t="str">
            <v>L. FINAL</v>
          </cell>
          <cell r="J1403" t="str">
            <v>M1</v>
          </cell>
          <cell r="K1403" t="str">
            <v>2</v>
          </cell>
          <cell r="L1403">
            <v>6.3321256038647338</v>
          </cell>
        </row>
        <row r="1404">
          <cell r="A1404" t="str">
            <v>95292262MB012D-M1</v>
          </cell>
          <cell r="B1404">
            <v>1069</v>
          </cell>
          <cell r="C1404">
            <v>95292262</v>
          </cell>
          <cell r="D1404" t="str">
            <v>TAMPA GARG.TANQUE COMB. AUT</v>
          </cell>
          <cell r="E1404" t="str">
            <v>MINOMI-M3</v>
          </cell>
          <cell r="F1404">
            <v>60</v>
          </cell>
          <cell r="G1404" t="str">
            <v>CEV</v>
          </cell>
          <cell r="H1404" t="str">
            <v>00002004</v>
          </cell>
          <cell r="I1404" t="str">
            <v>MINOMI</v>
          </cell>
          <cell r="J1404" t="str">
            <v>M3</v>
          </cell>
          <cell r="K1404" t="str">
            <v>2</v>
          </cell>
          <cell r="L1404" t="str">
            <v>2</v>
          </cell>
        </row>
        <row r="1405">
          <cell r="A1405" t="str">
            <v>95292265MINOMI-M3</v>
          </cell>
          <cell r="B1405">
            <v>1155</v>
          </cell>
          <cell r="C1405">
            <v>95292265</v>
          </cell>
          <cell r="D1405" t="str">
            <v>TAMPA DO COMB</v>
          </cell>
          <cell r="E1405" t="str">
            <v>MINOMI-M3</v>
          </cell>
          <cell r="F1405">
            <v>120</v>
          </cell>
          <cell r="G1405" t="str">
            <v>CEV</v>
          </cell>
          <cell r="H1405" t="str">
            <v>00002001</v>
          </cell>
          <cell r="I1405" t="str">
            <v>MINOMI</v>
          </cell>
          <cell r="J1405" t="str">
            <v>M3</v>
          </cell>
          <cell r="K1405" t="str">
            <v>2</v>
          </cell>
          <cell r="L1405" t="str">
            <v>2</v>
          </cell>
        </row>
        <row r="1406">
          <cell r="A1406" t="str">
            <v>95416887BUMPER</v>
          </cell>
          <cell r="B1406">
            <v>1212</v>
          </cell>
          <cell r="C1406">
            <v>95416887</v>
          </cell>
          <cell r="D1406" t="str">
            <v>FAROLETE LD</v>
          </cell>
          <cell r="E1406" t="str">
            <v>BUMPER</v>
          </cell>
          <cell r="F1406">
            <v>8</v>
          </cell>
          <cell r="G1406" t="str">
            <v>CEV</v>
          </cell>
          <cell r="H1406" t="str">
            <v>0CXPAPEL</v>
          </cell>
          <cell r="I1406" t="str">
            <v>MINOMI</v>
          </cell>
          <cell r="J1406"/>
          <cell r="K1406" t="str">
            <v>3</v>
          </cell>
          <cell r="L1406">
            <v>7.3054347826086952</v>
          </cell>
        </row>
        <row r="1407">
          <cell r="A1407" t="str">
            <v>95416888BUMPER</v>
          </cell>
          <cell r="B1407">
            <v>1213</v>
          </cell>
          <cell r="C1407">
            <v>95416888</v>
          </cell>
          <cell r="D1407" t="str">
            <v>FAROLETE LE</v>
          </cell>
          <cell r="E1407" t="str">
            <v>BUMPER</v>
          </cell>
          <cell r="F1407">
            <v>8</v>
          </cell>
          <cell r="G1407" t="str">
            <v>CEV</v>
          </cell>
          <cell r="H1407" t="str">
            <v>0CXPAPEL</v>
          </cell>
          <cell r="I1407" t="str">
            <v>MINOMI</v>
          </cell>
          <cell r="J1407"/>
          <cell r="K1407" t="str">
            <v>3</v>
          </cell>
          <cell r="L1407">
            <v>28.494565217391301</v>
          </cell>
        </row>
        <row r="1408">
          <cell r="A1408" t="str">
            <v>9545939315203D-PI</v>
          </cell>
          <cell r="B1408">
            <v>994</v>
          </cell>
          <cell r="C1408">
            <v>95459393</v>
          </cell>
          <cell r="D1408" t="str">
            <v>TAMPÃO DO SLIDER</v>
          </cell>
          <cell r="E1408" t="str">
            <v>15203D-PI</v>
          </cell>
          <cell r="F1408">
            <v>2000</v>
          </cell>
          <cell r="G1408" t="str">
            <v>CEV</v>
          </cell>
          <cell r="H1408" t="str">
            <v>CX120806</v>
          </cell>
          <cell r="I1408" t="str">
            <v>PINTURA</v>
          </cell>
          <cell r="J1408" t="str">
            <v>PI</v>
          </cell>
          <cell r="K1408" t="str">
            <v>4</v>
          </cell>
          <cell r="L1408" t="str">
            <v>2</v>
          </cell>
        </row>
        <row r="1409">
          <cell r="A1409" t="str">
            <v>9545939319118E-M3</v>
          </cell>
          <cell r="B1409">
            <v>1055</v>
          </cell>
          <cell r="C1409">
            <v>95459393</v>
          </cell>
          <cell r="D1409" t="str">
            <v>TAMPAO DO SLIDER</v>
          </cell>
          <cell r="E1409" t="str">
            <v>19118E-M3</v>
          </cell>
          <cell r="F1409">
            <v>2000</v>
          </cell>
          <cell r="G1409" t="str">
            <v>CEV</v>
          </cell>
          <cell r="H1409" t="str">
            <v>CX120805</v>
          </cell>
          <cell r="I1409" t="str">
            <v>TRIM 2</v>
          </cell>
          <cell r="J1409" t="str">
            <v>M3</v>
          </cell>
          <cell r="K1409">
            <v>2</v>
          </cell>
          <cell r="L1409" t="str">
            <v>2</v>
          </cell>
        </row>
        <row r="1410">
          <cell r="A1410" t="str">
            <v>95459514TP036D-M2</v>
          </cell>
          <cell r="B1410">
            <v>30</v>
          </cell>
          <cell r="C1410">
            <v>95459514</v>
          </cell>
          <cell r="D1410" t="str">
            <v xml:space="preserve">PRESILHA-TUBO CRUZ FR DIANT                                 </v>
          </cell>
          <cell r="E1410" t="str">
            <v>TP036D-M2</v>
          </cell>
          <cell r="F1410">
            <v>400</v>
          </cell>
          <cell r="G1410" t="str">
            <v>CEV</v>
          </cell>
          <cell r="H1410" t="str">
            <v>00002002</v>
          </cell>
          <cell r="I1410" t="str">
            <v>TRIM 2</v>
          </cell>
          <cell r="J1410" t="str">
            <v>M2</v>
          </cell>
          <cell r="K1410" t="str">
            <v>2</v>
          </cell>
          <cell r="L1410" t="str">
            <v>2</v>
          </cell>
        </row>
        <row r="1411">
          <cell r="A1411" t="str">
            <v>95459514MA001E-M1</v>
          </cell>
          <cell r="B1411">
            <v>995</v>
          </cell>
          <cell r="C1411">
            <v>95459514</v>
          </cell>
          <cell r="D1411" t="str">
            <v xml:space="preserve">PRESILHA-TUBO CRUZ FR DIANT                                 </v>
          </cell>
          <cell r="E1411" t="str">
            <v>MA001E-M1</v>
          </cell>
          <cell r="F1411">
            <v>400</v>
          </cell>
          <cell r="G1411" t="str">
            <v>CEV</v>
          </cell>
          <cell r="H1411" t="str">
            <v>00002002</v>
          </cell>
          <cell r="I1411" t="str">
            <v>MEC. ALTA</v>
          </cell>
          <cell r="J1411" t="str">
            <v>M1</v>
          </cell>
          <cell r="K1411">
            <v>2</v>
          </cell>
          <cell r="L1411" t="str">
            <v>2</v>
          </cell>
        </row>
        <row r="1412">
          <cell r="A1412" t="str">
            <v>95460408MA023E-M2</v>
          </cell>
          <cell r="B1412">
            <v>996</v>
          </cell>
          <cell r="C1412">
            <v>95460408</v>
          </cell>
          <cell r="D1412" t="str">
            <v>COBERTURA ABS LE</v>
          </cell>
          <cell r="E1412" t="str">
            <v>MA023E-M2</v>
          </cell>
          <cell r="F1412">
            <v>108</v>
          </cell>
          <cell r="G1412" t="str">
            <v>CEV</v>
          </cell>
          <cell r="H1412" t="str">
            <v>CX241612</v>
          </cell>
          <cell r="I1412" t="str">
            <v>MEC. ALTA</v>
          </cell>
          <cell r="J1412" t="str">
            <v>M2</v>
          </cell>
          <cell r="K1412">
            <v>3</v>
          </cell>
          <cell r="L1412">
            <v>2.1107085346215779</v>
          </cell>
        </row>
        <row r="1413">
          <cell r="A1413" t="str">
            <v>95492640LF001E-M1</v>
          </cell>
          <cell r="B1413">
            <v>14</v>
          </cell>
          <cell r="C1413" t="str">
            <v>95492640</v>
          </cell>
          <cell r="D1413" t="str">
            <v>TRAVA DA BATERIA 40A</v>
          </cell>
          <cell r="E1413" t="str">
            <v>LF001E-M1</v>
          </cell>
          <cell r="F1413">
            <v>52</v>
          </cell>
          <cell r="G1413" t="str">
            <v>CEV</v>
          </cell>
          <cell r="H1413" t="str">
            <v>0CXPAPEL</v>
          </cell>
          <cell r="I1413" t="str">
            <v>L. FINAL</v>
          </cell>
          <cell r="J1413" t="str">
            <v>M1</v>
          </cell>
          <cell r="K1413">
            <v>5</v>
          </cell>
          <cell r="L1413">
            <v>4.3837792642140467</v>
          </cell>
        </row>
        <row r="1414">
          <cell r="A1414" t="str">
            <v>95916587TP025D-M3</v>
          </cell>
          <cell r="B1414">
            <v>1065</v>
          </cell>
          <cell r="C1414">
            <v>95916587</v>
          </cell>
          <cell r="D1414" t="str">
            <v>CABO CJ-AUT.</v>
          </cell>
          <cell r="E1414" t="str">
            <v>TP025D-M3</v>
          </cell>
          <cell r="F1414">
            <v>20</v>
          </cell>
          <cell r="G1414" t="str">
            <v>CEV</v>
          </cell>
          <cell r="H1414" t="str">
            <v>0CXPAPEL</v>
          </cell>
          <cell r="I1414" t="str">
            <v>TRIM 2</v>
          </cell>
          <cell r="J1414" t="str">
            <v>M3</v>
          </cell>
          <cell r="K1414" t="str">
            <v>PENDANT</v>
          </cell>
          <cell r="L1414">
            <v>22.795652173913041</v>
          </cell>
        </row>
        <row r="1415">
          <cell r="A1415" t="str">
            <v>95920465MB006D-M1</v>
          </cell>
          <cell r="B1415">
            <v>142</v>
          </cell>
          <cell r="C1415">
            <v>95920465</v>
          </cell>
          <cell r="D1415" t="str">
            <v xml:space="preserve">ISOLADOR-F/AR                                               </v>
          </cell>
          <cell r="E1415" t="str">
            <v>MB007D-M1</v>
          </cell>
          <cell r="F1415">
            <v>150</v>
          </cell>
          <cell r="G1415" t="str">
            <v>CEV</v>
          </cell>
          <cell r="H1415" t="str">
            <v>00002001</v>
          </cell>
          <cell r="I1415" t="str">
            <v>MEC. BAIXA</v>
          </cell>
          <cell r="J1415" t="str">
            <v>M1</v>
          </cell>
          <cell r="K1415" t="str">
            <v>2</v>
          </cell>
          <cell r="L1415" t="str">
            <v>2</v>
          </cell>
        </row>
        <row r="1416">
          <cell r="A1416" t="str">
            <v>95920465TP011E-M3</v>
          </cell>
          <cell r="B1416">
            <v>1000</v>
          </cell>
          <cell r="C1416">
            <v>95920465</v>
          </cell>
          <cell r="D1416" t="str">
            <v xml:space="preserve">ISOLADOR-F/AR                                               </v>
          </cell>
          <cell r="E1416" t="str">
            <v>TP011E-M3</v>
          </cell>
          <cell r="F1416">
            <v>80</v>
          </cell>
          <cell r="G1416" t="str">
            <v>CEV</v>
          </cell>
          <cell r="H1416" t="str">
            <v>00002001</v>
          </cell>
          <cell r="I1416" t="str">
            <v>TRIM 1</v>
          </cell>
          <cell r="J1416" t="str">
            <v>M3</v>
          </cell>
          <cell r="K1416">
            <v>3</v>
          </cell>
          <cell r="L1416">
            <v>5.6989130434782602</v>
          </cell>
        </row>
        <row r="1417">
          <cell r="A1417" t="str">
            <v>95940416</v>
          </cell>
          <cell r="B1417">
            <v>1382</v>
          </cell>
          <cell r="C1417">
            <v>95940416</v>
          </cell>
          <cell r="D1417" t="str">
            <v>LIMITADOR DA PORTA DIANTEIRO</v>
          </cell>
          <cell r="E1417">
            <v>0</v>
          </cell>
          <cell r="F1417">
            <v>42</v>
          </cell>
          <cell r="G1417" t="str">
            <v>EST</v>
          </cell>
          <cell r="H1417" t="str">
            <v>0CXPAPEL</v>
          </cell>
          <cell r="I1417" t="str">
            <v>DOORS</v>
          </cell>
          <cell r="J1417"/>
          <cell r="K1417" t="str">
            <v>2</v>
          </cell>
          <cell r="L1417" t="str">
            <v>2</v>
          </cell>
        </row>
        <row r="1418">
          <cell r="A1418" t="str">
            <v>95940416DO008D-M4</v>
          </cell>
          <cell r="B1418">
            <v>1516</v>
          </cell>
          <cell r="C1418">
            <v>95940416</v>
          </cell>
          <cell r="D1418" t="str">
            <v>LIMITADOR DA PORTA DIANTEIRO</v>
          </cell>
          <cell r="E1418" t="str">
            <v>DO008D-M4</v>
          </cell>
          <cell r="F1418">
            <v>42</v>
          </cell>
          <cell r="G1418" t="str">
            <v>EST</v>
          </cell>
          <cell r="H1418" t="str">
            <v>0CXPAPEL</v>
          </cell>
          <cell r="I1418" t="str">
            <v>DOORS</v>
          </cell>
          <cell r="J1418" t="str">
            <v>M4</v>
          </cell>
          <cell r="K1418" t="str">
            <v>3</v>
          </cell>
          <cell r="L1418" t="str">
            <v>2</v>
          </cell>
        </row>
        <row r="1419">
          <cell r="A1419" t="str">
            <v>95940417</v>
          </cell>
          <cell r="B1419">
            <v>1383</v>
          </cell>
          <cell r="C1419">
            <v>95940417</v>
          </cell>
          <cell r="D1419" t="str">
            <v>LIMITADOR DA PORTA TRASEIRO</v>
          </cell>
          <cell r="E1419">
            <v>0</v>
          </cell>
          <cell r="F1419">
            <v>42</v>
          </cell>
          <cell r="G1419" t="str">
            <v>EST</v>
          </cell>
          <cell r="H1419" t="str">
            <v>0CXPAPEL</v>
          </cell>
          <cell r="I1419" t="str">
            <v>DOORS</v>
          </cell>
          <cell r="J1419"/>
          <cell r="K1419" t="str">
            <v>2</v>
          </cell>
          <cell r="L1419" t="str">
            <v>2</v>
          </cell>
        </row>
        <row r="1420">
          <cell r="A1420" t="str">
            <v>95940417</v>
          </cell>
          <cell r="B1420">
            <v>1384</v>
          </cell>
          <cell r="C1420">
            <v>95940417</v>
          </cell>
          <cell r="D1420" t="str">
            <v>LIMITADOR DA PORTA TRASEIRO</v>
          </cell>
          <cell r="E1420">
            <v>0</v>
          </cell>
          <cell r="F1420">
            <v>42</v>
          </cell>
          <cell r="G1420" t="str">
            <v>EST</v>
          </cell>
          <cell r="H1420" t="str">
            <v>0CXPAPEL</v>
          </cell>
          <cell r="I1420" t="str">
            <v>DOORS</v>
          </cell>
          <cell r="J1420"/>
          <cell r="K1420" t="str">
            <v>2</v>
          </cell>
          <cell r="L1420" t="str">
            <v>2</v>
          </cell>
        </row>
        <row r="1421">
          <cell r="A1421" t="str">
            <v>95940417DO005D-M4</v>
          </cell>
          <cell r="B1421">
            <v>1501</v>
          </cell>
          <cell r="C1421">
            <v>95940417</v>
          </cell>
          <cell r="D1421" t="str">
            <v>LIMITADOR DA PORTA TRASEIRO</v>
          </cell>
          <cell r="E1421" t="str">
            <v>DO005D-M4</v>
          </cell>
          <cell r="F1421">
            <v>42</v>
          </cell>
          <cell r="G1421" t="str">
            <v>EST</v>
          </cell>
          <cell r="H1421" t="str">
            <v>0CXPAPEL</v>
          </cell>
          <cell r="I1421" t="str">
            <v>DOORS</v>
          </cell>
          <cell r="J1421" t="str">
            <v>M4</v>
          </cell>
          <cell r="K1421" t="str">
            <v>2</v>
          </cell>
          <cell r="L1421" t="str">
            <v>2</v>
          </cell>
        </row>
        <row r="1422">
          <cell r="A1422" t="str">
            <v>95972790MA001E-M1</v>
          </cell>
          <cell r="B1422">
            <v>1005</v>
          </cell>
          <cell r="C1422">
            <v>95972790</v>
          </cell>
          <cell r="D1422" t="str">
            <v>PRESILHA LONGARINA DIANT</v>
          </cell>
          <cell r="E1422" t="str">
            <v>MA001E-M1</v>
          </cell>
          <cell r="F1422">
            <v>5000</v>
          </cell>
          <cell r="G1422" t="str">
            <v>CEV</v>
          </cell>
          <cell r="H1422" t="str">
            <v>0CXPAPEL</v>
          </cell>
          <cell r="I1422" t="str">
            <v>MEC. ALTA</v>
          </cell>
          <cell r="J1422" t="str">
            <v>M1</v>
          </cell>
          <cell r="K1422">
            <v>2</v>
          </cell>
          <cell r="L1422" t="str">
            <v>2</v>
          </cell>
        </row>
        <row r="1423">
          <cell r="A1423" t="str">
            <v>95984307MB021E-M1</v>
          </cell>
          <cell r="B1423">
            <v>1009</v>
          </cell>
          <cell r="C1423">
            <v>95984307</v>
          </cell>
          <cell r="D1423" t="str">
            <v>TAMPÃO CX RODA</v>
          </cell>
          <cell r="E1423" t="str">
            <v>MB021E-M1</v>
          </cell>
          <cell r="F1423">
            <v>500</v>
          </cell>
          <cell r="G1423" t="str">
            <v>CEV</v>
          </cell>
          <cell r="H1423" t="str">
            <v>00002001</v>
          </cell>
          <cell r="I1423" t="str">
            <v>MEC. BAIXA</v>
          </cell>
          <cell r="J1423" t="str">
            <v>M1</v>
          </cell>
          <cell r="K1423" t="str">
            <v>3</v>
          </cell>
          <cell r="L1423" t="str">
            <v>2</v>
          </cell>
        </row>
        <row r="1424">
          <cell r="A1424" t="str">
            <v>95984307MA003E-M1</v>
          </cell>
          <cell r="B1424">
            <v>1007</v>
          </cell>
          <cell r="C1424">
            <v>95984307</v>
          </cell>
          <cell r="D1424" t="str">
            <v>TAMPÃO CX RODA</v>
          </cell>
          <cell r="E1424" t="str">
            <v>MA003E-M1</v>
          </cell>
          <cell r="F1424">
            <v>500</v>
          </cell>
          <cell r="G1424" t="str">
            <v>CEV</v>
          </cell>
          <cell r="H1424" t="str">
            <v>00002002</v>
          </cell>
          <cell r="I1424" t="str">
            <v>MEC. ALTA</v>
          </cell>
          <cell r="J1424" t="str">
            <v>M1</v>
          </cell>
          <cell r="K1424" t="str">
            <v>6</v>
          </cell>
          <cell r="L1424">
            <v>3.1913913043478259</v>
          </cell>
        </row>
        <row r="1425">
          <cell r="A1425" t="str">
            <v>95984307MA015E-M1</v>
          </cell>
          <cell r="B1425">
            <v>1175</v>
          </cell>
          <cell r="C1425">
            <v>95984307</v>
          </cell>
          <cell r="D1425" t="str">
            <v>TAMPÃO CX RODA</v>
          </cell>
          <cell r="E1425" t="str">
            <v>MA015E-M1</v>
          </cell>
          <cell r="F1425">
            <v>500</v>
          </cell>
          <cell r="G1425" t="str">
            <v>CEV</v>
          </cell>
          <cell r="H1425" t="str">
            <v>00002001</v>
          </cell>
          <cell r="I1425" t="str">
            <v>MEC. ALTA</v>
          </cell>
          <cell r="J1425" t="str">
            <v>M1</v>
          </cell>
          <cell r="K1425" t="str">
            <v>6</v>
          </cell>
          <cell r="L1425">
            <v>3.1913913043478259</v>
          </cell>
        </row>
        <row r="1426">
          <cell r="A1426" t="str">
            <v>95984307MB021D-M1</v>
          </cell>
          <cell r="B1426">
            <v>1195</v>
          </cell>
          <cell r="C1426">
            <v>95984307</v>
          </cell>
          <cell r="D1426" t="str">
            <v>TAMPÃO CX RODA</v>
          </cell>
          <cell r="E1426" t="str">
            <v>MB021D-M1</v>
          </cell>
          <cell r="F1426">
            <v>500</v>
          </cell>
          <cell r="G1426" t="str">
            <v>CEV</v>
          </cell>
          <cell r="H1426" t="str">
            <v>00002001</v>
          </cell>
          <cell r="I1426" t="str">
            <v>MEC. BAIXA</v>
          </cell>
          <cell r="J1426" t="str">
            <v>M1</v>
          </cell>
          <cell r="K1426" t="str">
            <v>3</v>
          </cell>
          <cell r="L1426" t="str">
            <v>2</v>
          </cell>
        </row>
        <row r="1427">
          <cell r="A1427" t="str">
            <v>96169594TP006E-M3</v>
          </cell>
          <cell r="B1427">
            <v>180</v>
          </cell>
          <cell r="C1427">
            <v>96169594</v>
          </cell>
          <cell r="D1427" t="str">
            <v>COXIM TPA TRAS</v>
          </cell>
          <cell r="E1427" t="str">
            <v>TP004E-M3</v>
          </cell>
          <cell r="F1427">
            <v>500</v>
          </cell>
          <cell r="G1427" t="str">
            <v>CEV</v>
          </cell>
          <cell r="H1427" t="str">
            <v>00002002</v>
          </cell>
          <cell r="I1427" t="str">
            <v>TRIM 1</v>
          </cell>
          <cell r="J1427" t="str">
            <v>M3</v>
          </cell>
          <cell r="K1427">
            <v>2</v>
          </cell>
          <cell r="L1427" t="str">
            <v>2</v>
          </cell>
        </row>
        <row r="1428">
          <cell r="A1428" t="str">
            <v>96169594TP009E-M3</v>
          </cell>
          <cell r="B1428">
            <v>1010</v>
          </cell>
          <cell r="C1428" t="str">
            <v>96169594</v>
          </cell>
          <cell r="D1428" t="str">
            <v>COXIM TPA TRAS</v>
          </cell>
          <cell r="E1428" t="str">
            <v>TP006E-M3</v>
          </cell>
          <cell r="F1428">
            <v>500</v>
          </cell>
          <cell r="G1428" t="str">
            <v>CEV</v>
          </cell>
          <cell r="H1428" t="str">
            <v>00002002</v>
          </cell>
          <cell r="I1428" t="str">
            <v>TRIM 2</v>
          </cell>
          <cell r="J1428" t="str">
            <v>M3</v>
          </cell>
          <cell r="K1428">
            <v>2</v>
          </cell>
          <cell r="L1428" t="str">
            <v>2</v>
          </cell>
        </row>
        <row r="1429">
          <cell r="A1429" t="str">
            <v>9644816219101D-CB</v>
          </cell>
          <cell r="B1429">
            <v>1011</v>
          </cell>
          <cell r="C1429">
            <v>96448162</v>
          </cell>
          <cell r="D1429" t="str">
            <v>EMBLEMA CHEVROLET</v>
          </cell>
          <cell r="E1429" t="str">
            <v>19101D-CB</v>
          </cell>
          <cell r="F1429">
            <v>100</v>
          </cell>
          <cell r="G1429" t="str">
            <v>CEV</v>
          </cell>
          <cell r="H1429" t="str">
            <v>00002001</v>
          </cell>
          <cell r="I1429" t="str">
            <v>CAB. CERA</v>
          </cell>
          <cell r="J1429" t="str">
            <v>CB</v>
          </cell>
          <cell r="K1429">
            <v>0</v>
          </cell>
          <cell r="L1429" t="str">
            <v>2</v>
          </cell>
        </row>
        <row r="1430">
          <cell r="A1430" t="str">
            <v>96497159MB015D-M1</v>
          </cell>
          <cell r="B1430">
            <v>1012</v>
          </cell>
          <cell r="C1430">
            <v>96497159</v>
          </cell>
          <cell r="D1430" t="str">
            <v>COXIM TPA COFRE</v>
          </cell>
          <cell r="E1430" t="str">
            <v>MB015D-M1</v>
          </cell>
          <cell r="F1430">
            <v>2000</v>
          </cell>
          <cell r="G1430" t="str">
            <v>CEV</v>
          </cell>
          <cell r="H1430" t="str">
            <v>CX120806</v>
          </cell>
          <cell r="I1430" t="str">
            <v>MEC. BAIXA</v>
          </cell>
          <cell r="J1430" t="str">
            <v>M1</v>
          </cell>
          <cell r="K1430" t="str">
            <v>1</v>
          </cell>
          <cell r="L1430" t="str">
            <v>2</v>
          </cell>
        </row>
        <row r="1431">
          <cell r="A1431" t="str">
            <v>96497159LF003D-M1</v>
          </cell>
          <cell r="B1431">
            <v>1013</v>
          </cell>
          <cell r="C1431">
            <v>96497159</v>
          </cell>
          <cell r="D1431" t="str">
            <v>COXIM TPA COFRE</v>
          </cell>
          <cell r="E1431" t="str">
            <v>LF003D-M1</v>
          </cell>
          <cell r="F1431">
            <v>2000</v>
          </cell>
          <cell r="G1431" t="str">
            <v>CEV</v>
          </cell>
          <cell r="H1431" t="str">
            <v>0CXPAPEL</v>
          </cell>
          <cell r="I1431" t="str">
            <v>L. FINAL</v>
          </cell>
          <cell r="J1431" t="str">
            <v>M1</v>
          </cell>
          <cell r="K1431">
            <v>2</v>
          </cell>
          <cell r="L1431" t="str">
            <v>2</v>
          </cell>
        </row>
        <row r="1432">
          <cell r="A1432" t="str">
            <v>9661058015203D-PI</v>
          </cell>
          <cell r="B1432">
            <v>1014</v>
          </cell>
          <cell r="C1432">
            <v>96610580</v>
          </cell>
          <cell r="D1432" t="str">
            <v>TAPE-BODY H/P</v>
          </cell>
          <cell r="E1432" t="str">
            <v>15203D-PI</v>
          </cell>
          <cell r="F1432">
            <v>700</v>
          </cell>
          <cell r="G1432" t="str">
            <v>CEV</v>
          </cell>
          <cell r="H1432" t="str">
            <v>0CXPAPEL</v>
          </cell>
          <cell r="I1432" t="str">
            <v>PINTURA</v>
          </cell>
          <cell r="J1432" t="str">
            <v>PI</v>
          </cell>
          <cell r="K1432" t="str">
            <v>3</v>
          </cell>
          <cell r="L1432" t="str">
            <v>2</v>
          </cell>
        </row>
        <row r="1433">
          <cell r="A1433" t="str">
            <v>96610580TP037E-M3</v>
          </cell>
          <cell r="B1433">
            <v>1015</v>
          </cell>
          <cell r="C1433">
            <v>96610580</v>
          </cell>
          <cell r="D1433" t="str">
            <v>TAPE-BODY</v>
          </cell>
          <cell r="E1433" t="str">
            <v>TP037E-M3</v>
          </cell>
          <cell r="F1433">
            <v>2700</v>
          </cell>
          <cell r="G1433" t="str">
            <v>CEV</v>
          </cell>
          <cell r="H1433" t="str">
            <v>00002002</v>
          </cell>
          <cell r="I1433" t="str">
            <v>TRIM 2</v>
          </cell>
          <cell r="J1433" t="str">
            <v>M3</v>
          </cell>
          <cell r="K1433" t="str">
            <v>2</v>
          </cell>
          <cell r="L1433" t="str">
            <v>2</v>
          </cell>
        </row>
        <row r="1434">
          <cell r="A1434" t="str">
            <v>96886613TP034D-M2</v>
          </cell>
          <cell r="B1434">
            <v>1016</v>
          </cell>
          <cell r="C1434">
            <v>96886613</v>
          </cell>
          <cell r="D1434" t="str">
            <v>BASE IP TIE BAR (SACI)</v>
          </cell>
          <cell r="E1434" t="str">
            <v>TP034D-M2</v>
          </cell>
          <cell r="F1434">
            <v>90</v>
          </cell>
          <cell r="G1434" t="str">
            <v>EST</v>
          </cell>
          <cell r="H1434" t="str">
            <v>00002004</v>
          </cell>
          <cell r="I1434" t="str">
            <v>TRIM 2</v>
          </cell>
          <cell r="J1434" t="str">
            <v>M2</v>
          </cell>
          <cell r="K1434" t="str">
            <v>3</v>
          </cell>
          <cell r="L1434">
            <v>2.5328502415458933</v>
          </cell>
        </row>
        <row r="1435">
          <cell r="A1435" t="str">
            <v>96886613TP038E-M3</v>
          </cell>
          <cell r="B1435">
            <v>1017</v>
          </cell>
          <cell r="C1435">
            <v>96886613</v>
          </cell>
          <cell r="D1435" t="str">
            <v>BASE IP TIE BAR (SACI)</v>
          </cell>
          <cell r="E1435" t="str">
            <v>TP038E-M3</v>
          </cell>
          <cell r="F1435">
            <v>90</v>
          </cell>
          <cell r="G1435" t="str">
            <v>EST</v>
          </cell>
          <cell r="H1435" t="str">
            <v>00002004</v>
          </cell>
          <cell r="I1435" t="str">
            <v>TRIM 2</v>
          </cell>
          <cell r="J1435" t="str">
            <v>M3</v>
          </cell>
          <cell r="K1435" t="str">
            <v>3</v>
          </cell>
          <cell r="L1435" t="str">
            <v>2</v>
          </cell>
        </row>
        <row r="1436">
          <cell r="A1436" t="str">
            <v>96887805MINOMI-M3</v>
          </cell>
          <cell r="B1436">
            <v>292</v>
          </cell>
          <cell r="C1436">
            <v>96887805</v>
          </cell>
          <cell r="D1436" t="str">
            <v>CJ MANGUEIRA</v>
          </cell>
          <cell r="E1436" t="str">
            <v>MINOMI-M3</v>
          </cell>
          <cell r="F1436">
            <v>300</v>
          </cell>
          <cell r="G1436" t="str">
            <v>CEV</v>
          </cell>
          <cell r="H1436" t="str">
            <v>00002004</v>
          </cell>
          <cell r="I1436" t="str">
            <v>MINOMI</v>
          </cell>
          <cell r="J1436" t="str">
            <v>M3</v>
          </cell>
          <cell r="K1436" t="str">
            <v>2</v>
          </cell>
          <cell r="L1436" t="str">
            <v>2</v>
          </cell>
        </row>
        <row r="1437">
          <cell r="A1437" t="str">
            <v>96895448TP003D-M3</v>
          </cell>
          <cell r="B1437">
            <v>1609</v>
          </cell>
          <cell r="C1437">
            <v>96895448</v>
          </cell>
          <cell r="D1437" t="str">
            <v>PIVOT</v>
          </cell>
          <cell r="E1437" t="str">
            <v>TP003D-M3</v>
          </cell>
          <cell r="F1437">
            <v>500</v>
          </cell>
          <cell r="G1437" t="str">
            <v>CEV</v>
          </cell>
          <cell r="H1437" t="str">
            <v>00002001</v>
          </cell>
          <cell r="I1437" t="str">
            <v xml:space="preserve">TRIM 1 </v>
          </cell>
          <cell r="J1437" t="str">
            <v>M3</v>
          </cell>
          <cell r="K1437" t="str">
            <v>2</v>
          </cell>
          <cell r="L1437" t="str">
            <v>2</v>
          </cell>
        </row>
        <row r="1438">
          <cell r="A1438" t="str">
            <v>96943591SPS-GA-M3</v>
          </cell>
          <cell r="B1438">
            <v>140</v>
          </cell>
          <cell r="C1438">
            <v>96943591</v>
          </cell>
          <cell r="D1438" t="str">
            <v>SUPORTE MCC</v>
          </cell>
          <cell r="E1438" t="str">
            <v>SPS-GA-M3</v>
          </cell>
          <cell r="F1438">
            <v>40</v>
          </cell>
          <cell r="G1438" t="str">
            <v>EST</v>
          </cell>
          <cell r="H1438" t="str">
            <v>0CXPAPEL</v>
          </cell>
          <cell r="I1438" t="str">
            <v>SPS</v>
          </cell>
          <cell r="J1438" t="str">
            <v>M3</v>
          </cell>
          <cell r="K1438">
            <v>3</v>
          </cell>
          <cell r="L1438">
            <v>22.795652173913041</v>
          </cell>
        </row>
        <row r="1439">
          <cell r="A1439"/>
          <cell r="B1439">
            <v>182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 t="e">
            <v>#DIV/0!</v>
          </cell>
        </row>
        <row r="1440">
          <cell r="A1440" t="str">
            <v>96951478DO020D-M4</v>
          </cell>
          <cell r="B1440">
            <v>1281</v>
          </cell>
          <cell r="C1440">
            <v>96951478</v>
          </cell>
          <cell r="D1440" t="str">
            <v>MAÇANETA LEVANTADOR  VIDRO</v>
          </cell>
          <cell r="E1440" t="str">
            <v>DO020D-M4</v>
          </cell>
          <cell r="F1440">
            <v>192</v>
          </cell>
          <cell r="G1440" t="str">
            <v>CEV</v>
          </cell>
          <cell r="H1440" t="str">
            <v>0CXPAPEL</v>
          </cell>
          <cell r="I1440" t="str">
            <v>DOORS</v>
          </cell>
          <cell r="J1440" t="str">
            <v>M4</v>
          </cell>
          <cell r="K1440" t="str">
            <v>2</v>
          </cell>
          <cell r="L1440" t="str">
            <v>2</v>
          </cell>
        </row>
        <row r="1441">
          <cell r="A1441" t="str">
            <v>96951478</v>
          </cell>
          <cell r="B1441">
            <v>1282</v>
          </cell>
          <cell r="C1441">
            <v>96951478</v>
          </cell>
          <cell r="D1441" t="str">
            <v>MAÇANETA  LEVANTADOR VIDRO</v>
          </cell>
          <cell r="E1441">
            <v>0</v>
          </cell>
          <cell r="F1441">
            <v>192</v>
          </cell>
          <cell r="G1441" t="str">
            <v>CEV</v>
          </cell>
          <cell r="H1441" t="str">
            <v>0CXPAPEL</v>
          </cell>
          <cell r="I1441" t="str">
            <v>DOORS</v>
          </cell>
          <cell r="J1441"/>
          <cell r="K1441" t="str">
            <v>2</v>
          </cell>
          <cell r="L1441" t="str">
            <v>2</v>
          </cell>
        </row>
        <row r="1442">
          <cell r="A1442" t="str">
            <v>96951478DO020E-M4</v>
          </cell>
          <cell r="B1442">
            <v>1480</v>
          </cell>
          <cell r="C1442">
            <v>96951478</v>
          </cell>
          <cell r="D1442" t="str">
            <v>MAÇANETA  LEVANTADOR VIDRO</v>
          </cell>
          <cell r="E1442" t="str">
            <v>DO020E-M4</v>
          </cell>
          <cell r="F1442">
            <v>192</v>
          </cell>
          <cell r="G1442" t="str">
            <v>CEV</v>
          </cell>
          <cell r="H1442" t="str">
            <v>0CXPAPEL</v>
          </cell>
          <cell r="I1442" t="str">
            <v>DOORS</v>
          </cell>
          <cell r="J1442" t="str">
            <v>M4</v>
          </cell>
          <cell r="K1442" t="str">
            <v>2</v>
          </cell>
          <cell r="L1442" t="str">
            <v>2</v>
          </cell>
        </row>
        <row r="1443">
          <cell r="A1443" t="str">
            <v>96953446</v>
          </cell>
          <cell r="B1443">
            <v>1401</v>
          </cell>
          <cell r="C1443">
            <v>96953446</v>
          </cell>
          <cell r="D1443" t="str">
            <v>ARRUELA MAÇANETA</v>
          </cell>
          <cell r="E1443">
            <v>0</v>
          </cell>
          <cell r="F1443">
            <v>4000</v>
          </cell>
          <cell r="G1443" t="str">
            <v>CEV</v>
          </cell>
          <cell r="H1443" t="str">
            <v>0CXPAPEL</v>
          </cell>
          <cell r="I1443" t="str">
            <v>DOORS</v>
          </cell>
          <cell r="J1443"/>
          <cell r="K1443" t="str">
            <v>2</v>
          </cell>
          <cell r="L1443" t="str">
            <v>2</v>
          </cell>
        </row>
        <row r="1444">
          <cell r="A1444" t="str">
            <v>96953446DO018E-M5</v>
          </cell>
          <cell r="B1444">
            <v>1475</v>
          </cell>
          <cell r="C1444">
            <v>96953446</v>
          </cell>
          <cell r="D1444" t="str">
            <v>ARRUELA MAÇANETA</v>
          </cell>
          <cell r="E1444" t="str">
            <v>DO018E-M5</v>
          </cell>
          <cell r="F1444">
            <v>4000</v>
          </cell>
          <cell r="G1444" t="str">
            <v>CEV</v>
          </cell>
          <cell r="H1444" t="str">
            <v>0CXPAPEL</v>
          </cell>
          <cell r="I1444" t="str">
            <v>DOORS</v>
          </cell>
          <cell r="J1444" t="str">
            <v>M5</v>
          </cell>
          <cell r="K1444" t="str">
            <v>2</v>
          </cell>
          <cell r="L1444" t="str">
            <v>2</v>
          </cell>
        </row>
        <row r="1445">
          <cell r="A1445" t="str">
            <v>96953446</v>
          </cell>
          <cell r="B1445">
            <v>1478</v>
          </cell>
          <cell r="C1445">
            <v>96953446</v>
          </cell>
          <cell r="D1445" t="str">
            <v>ARRUELA MAÇANETA</v>
          </cell>
          <cell r="E1445">
            <v>0</v>
          </cell>
          <cell r="F1445">
            <v>4000</v>
          </cell>
          <cell r="G1445" t="str">
            <v>CEV</v>
          </cell>
          <cell r="H1445" t="str">
            <v>0CXPAPEL</v>
          </cell>
          <cell r="I1445" t="str">
            <v>DOORS</v>
          </cell>
          <cell r="J1445"/>
          <cell r="K1445" t="str">
            <v>2</v>
          </cell>
          <cell r="L1445" t="str">
            <v>2</v>
          </cell>
        </row>
        <row r="1446">
          <cell r="A1446" t="str">
            <v>96953446DO020D-M4</v>
          </cell>
          <cell r="B1446">
            <v>1578</v>
          </cell>
          <cell r="C1446">
            <v>96953446</v>
          </cell>
          <cell r="D1446" t="str">
            <v>ARRUELA DA MAÇANETA</v>
          </cell>
          <cell r="E1446" t="str">
            <v>DO020D-M4</v>
          </cell>
          <cell r="F1446">
            <v>4000</v>
          </cell>
          <cell r="G1446" t="str">
            <v>CEV</v>
          </cell>
          <cell r="H1446" t="str">
            <v>0CXPAPEL</v>
          </cell>
          <cell r="I1446" t="str">
            <v>DOORS</v>
          </cell>
          <cell r="J1446" t="str">
            <v>M4</v>
          </cell>
          <cell r="K1446" t="str">
            <v>2</v>
          </cell>
          <cell r="L1446" t="str">
            <v>2</v>
          </cell>
        </row>
        <row r="1447">
          <cell r="A1447" t="str">
            <v>96954604TP024D-M3</v>
          </cell>
          <cell r="B1447">
            <v>1019</v>
          </cell>
          <cell r="C1447">
            <v>96954604</v>
          </cell>
          <cell r="D1447" t="str">
            <v>SUPORTE DO COCKPIT</v>
          </cell>
          <cell r="E1447" t="str">
            <v>TP019D-M3</v>
          </cell>
          <cell r="F1447">
            <v>250</v>
          </cell>
          <cell r="G1447" t="str">
            <v>CEV</v>
          </cell>
          <cell r="H1447" t="str">
            <v>OCXPAPEL</v>
          </cell>
          <cell r="I1447" t="str">
            <v>TRIM 2</v>
          </cell>
          <cell r="J1447" t="str">
            <v>M3</v>
          </cell>
          <cell r="K1447" t="str">
            <v>3</v>
          </cell>
          <cell r="L1447" t="str">
            <v>2</v>
          </cell>
        </row>
        <row r="1448">
          <cell r="A1448" t="str">
            <v>96954604TP028E-M3</v>
          </cell>
          <cell r="B1448">
            <v>1112</v>
          </cell>
          <cell r="C1448">
            <v>96954604</v>
          </cell>
          <cell r="D1448" t="str">
            <v>SUPORTE DO COCKPIT</v>
          </cell>
          <cell r="E1448" t="str">
            <v>TP028E-M3</v>
          </cell>
          <cell r="F1448">
            <v>250</v>
          </cell>
          <cell r="G1448" t="str">
            <v>CEV</v>
          </cell>
          <cell r="H1448" t="str">
            <v>OCXPAPEL</v>
          </cell>
          <cell r="I1448" t="str">
            <v>TRIM 2</v>
          </cell>
          <cell r="J1448" t="str">
            <v>M3</v>
          </cell>
          <cell r="K1448" t="str">
            <v>3</v>
          </cell>
          <cell r="L1448" t="str">
            <v>2</v>
          </cell>
        </row>
        <row r="1449">
          <cell r="A1449" t="str">
            <v>02879379MA010E-M1</v>
          </cell>
          <cell r="B1449">
            <v>11</v>
          </cell>
          <cell r="C1449" t="str">
            <v>02879379</v>
          </cell>
          <cell r="D1449" t="str">
            <v>TAMPÃO</v>
          </cell>
          <cell r="E1449" t="str">
            <v>MA010E-M1</v>
          </cell>
          <cell r="F1449">
            <v>1000</v>
          </cell>
          <cell r="G1449" t="str">
            <v>EST</v>
          </cell>
          <cell r="H1449" t="str">
            <v>00002004</v>
          </cell>
          <cell r="I1449" t="str">
            <v>MEC. ALTA</v>
          </cell>
          <cell r="J1449" t="str">
            <v>M1</v>
          </cell>
          <cell r="K1449" t="str">
            <v>1</v>
          </cell>
          <cell r="L1449" t="str">
            <v>2</v>
          </cell>
        </row>
        <row r="1450">
          <cell r="A1450" t="str">
            <v>02879379MA003D-M2</v>
          </cell>
          <cell r="B1450">
            <v>366</v>
          </cell>
          <cell r="C1450" t="str">
            <v>02879379</v>
          </cell>
          <cell r="D1450" t="str">
            <v>TAMPAO</v>
          </cell>
          <cell r="E1450" t="str">
            <v>MA003D-M2</v>
          </cell>
          <cell r="F1450">
            <v>1000</v>
          </cell>
          <cell r="G1450" t="str">
            <v>EST</v>
          </cell>
          <cell r="H1450" t="str">
            <v>00002004</v>
          </cell>
          <cell r="I1450" t="str">
            <v>MEC. ALTA</v>
          </cell>
          <cell r="J1450" t="str">
            <v>M2</v>
          </cell>
          <cell r="K1450">
            <v>2</v>
          </cell>
          <cell r="L1450" t="str">
            <v>2</v>
          </cell>
        </row>
        <row r="1451">
          <cell r="A1451" t="str">
            <v>03439407TP061E-M3</v>
          </cell>
          <cell r="B1451">
            <v>13</v>
          </cell>
          <cell r="C1451" t="str">
            <v>03439407</v>
          </cell>
          <cell r="D1451" t="str">
            <v>COXIM SUP. PLACA</v>
          </cell>
          <cell r="E1451" t="str">
            <v>TP061E-M3</v>
          </cell>
          <cell r="F1451">
            <v>700</v>
          </cell>
          <cell r="G1451" t="str">
            <v>CEV</v>
          </cell>
          <cell r="H1451" t="str">
            <v>00002001</v>
          </cell>
          <cell r="I1451" t="str">
            <v>TRIM 3</v>
          </cell>
          <cell r="J1451" t="str">
            <v>M3</v>
          </cell>
          <cell r="K1451">
            <v>2</v>
          </cell>
          <cell r="L1451" t="str">
            <v>2</v>
          </cell>
        </row>
        <row r="1452">
          <cell r="A1452" t="str">
            <v>04874119TP040D-M2</v>
          </cell>
          <cell r="B1452">
            <v>1113</v>
          </cell>
          <cell r="C1452" t="str">
            <v>04874119</v>
          </cell>
          <cell r="D1452" t="str">
            <v>TAMPÃO DA LANTERNA</v>
          </cell>
          <cell r="E1452" t="str">
            <v>TP040D-M2</v>
          </cell>
          <cell r="F1452">
            <v>5000</v>
          </cell>
          <cell r="G1452" t="str">
            <v>CEV</v>
          </cell>
          <cell r="H1452" t="str">
            <v>0CXPAPEL</v>
          </cell>
          <cell r="I1452" t="str">
            <v>TRIM 3</v>
          </cell>
          <cell r="J1452" t="str">
            <v>M2</v>
          </cell>
          <cell r="K1452" t="str">
            <v>2</v>
          </cell>
          <cell r="L1452" t="str">
            <v>2</v>
          </cell>
        </row>
        <row r="1453">
          <cell r="A1453" t="str">
            <v>09126551TP012D-M3</v>
          </cell>
          <cell r="B1453">
            <v>17</v>
          </cell>
          <cell r="C1453" t="str">
            <v>09126551</v>
          </cell>
          <cell r="D1453" t="str">
            <v>PRESILHA MANG RESERV CI MEST</v>
          </cell>
          <cell r="E1453" t="str">
            <v>TP012D-M3</v>
          </cell>
          <cell r="F1453">
            <v>500</v>
          </cell>
          <cell r="G1453" t="str">
            <v>CEV</v>
          </cell>
          <cell r="H1453" t="str">
            <v>00002001</v>
          </cell>
          <cell r="I1453" t="str">
            <v>TRIM 1</v>
          </cell>
          <cell r="J1453" t="str">
            <v>M3</v>
          </cell>
          <cell r="K1453">
            <v>2</v>
          </cell>
          <cell r="L1453" t="str">
            <v>2</v>
          </cell>
        </row>
        <row r="1454">
          <cell r="A1454" t="str">
            <v>09129705MB003D-M1</v>
          </cell>
          <cell r="B1454">
            <v>19</v>
          </cell>
          <cell r="C1454" t="str">
            <v>09129705</v>
          </cell>
          <cell r="D1454" t="str">
            <v>ISOLADOR FILTRO</v>
          </cell>
          <cell r="E1454" t="str">
            <v>MB003D-M1</v>
          </cell>
          <cell r="F1454">
            <v>120</v>
          </cell>
          <cell r="G1454" t="str">
            <v>CEV</v>
          </cell>
          <cell r="H1454" t="str">
            <v>00002001</v>
          </cell>
          <cell r="I1454" t="str">
            <v>MEC. BAIXA</v>
          </cell>
          <cell r="J1454" t="str">
            <v>M1</v>
          </cell>
          <cell r="K1454">
            <v>3</v>
          </cell>
          <cell r="L1454" t="str">
            <v>2</v>
          </cell>
        </row>
        <row r="1455">
          <cell r="A1455" t="str">
            <v>09129705MB002D-M1</v>
          </cell>
          <cell r="B1455">
            <v>1190</v>
          </cell>
          <cell r="C1455" t="str">
            <v>09129705</v>
          </cell>
          <cell r="D1455" t="str">
            <v>ISOLADOR FILTRO</v>
          </cell>
          <cell r="E1455" t="str">
            <v>MB002D-M1</v>
          </cell>
          <cell r="F1455">
            <v>120</v>
          </cell>
          <cell r="G1455" t="str">
            <v>CEV</v>
          </cell>
          <cell r="H1455" t="str">
            <v>00002001</v>
          </cell>
          <cell r="I1455" t="str">
            <v>MEC. BAIXA</v>
          </cell>
          <cell r="J1455" t="str">
            <v>M1</v>
          </cell>
          <cell r="K1455" t="str">
            <v>3</v>
          </cell>
          <cell r="L1455" t="str">
            <v>2</v>
          </cell>
        </row>
        <row r="1456">
          <cell r="A1456" t="str">
            <v>52078472LF005D-M1</v>
          </cell>
          <cell r="B1456">
            <v>21</v>
          </cell>
          <cell r="C1456" t="str">
            <v>52078472</v>
          </cell>
          <cell r="D1456" t="str">
            <v>COBERT POLO POS.</v>
          </cell>
          <cell r="E1456" t="str">
            <v>LF005D-M1</v>
          </cell>
          <cell r="F1456">
            <v>80</v>
          </cell>
          <cell r="G1456" t="str">
            <v>CEV</v>
          </cell>
          <cell r="H1456" t="str">
            <v>00002002</v>
          </cell>
          <cell r="I1456" t="str">
            <v>L. FINAL</v>
          </cell>
          <cell r="J1456" t="str">
            <v>M1</v>
          </cell>
          <cell r="K1456">
            <v>2</v>
          </cell>
          <cell r="L1456" t="str">
            <v>2</v>
          </cell>
        </row>
        <row r="1457">
          <cell r="A1457" t="str">
            <v>09132667TP024D-M3</v>
          </cell>
          <cell r="B1457">
            <v>23</v>
          </cell>
          <cell r="C1457" t="str">
            <v>09132667</v>
          </cell>
          <cell r="D1457" t="str">
            <v>REBITE</v>
          </cell>
          <cell r="E1457" t="str">
            <v>TP024D-M3</v>
          </cell>
          <cell r="F1457">
            <v>1300</v>
          </cell>
          <cell r="G1457" t="str">
            <v>CEV</v>
          </cell>
          <cell r="H1457" t="str">
            <v>00002001</v>
          </cell>
          <cell r="I1457" t="str">
            <v>TRIM 2</v>
          </cell>
          <cell r="J1457" t="str">
            <v>M3</v>
          </cell>
          <cell r="K1457" t="str">
            <v>2</v>
          </cell>
          <cell r="L1457" t="str">
            <v>2</v>
          </cell>
        </row>
        <row r="1458">
          <cell r="A1458" t="str">
            <v>09132667TP037E-M3</v>
          </cell>
          <cell r="B1458">
            <v>128</v>
          </cell>
          <cell r="C1458" t="str">
            <v>09132667</v>
          </cell>
          <cell r="D1458" t="str">
            <v>REBITE</v>
          </cell>
          <cell r="E1458" t="str">
            <v>TP037E-M3</v>
          </cell>
          <cell r="F1458">
            <v>1300</v>
          </cell>
          <cell r="G1458" t="str">
            <v>CEV</v>
          </cell>
          <cell r="H1458" t="str">
            <v>00002001</v>
          </cell>
          <cell r="I1458" t="str">
            <v>TRIM 2</v>
          </cell>
          <cell r="J1458" t="str">
            <v>M3</v>
          </cell>
          <cell r="K1458" t="str">
            <v>2</v>
          </cell>
          <cell r="L1458" t="str">
            <v>2</v>
          </cell>
        </row>
        <row r="1459">
          <cell r="A1459" t="str">
            <v>09132667TP039D-M2</v>
          </cell>
          <cell r="B1459">
            <v>1130</v>
          </cell>
          <cell r="C1459" t="str">
            <v>09132667</v>
          </cell>
          <cell r="D1459" t="str">
            <v>REBITE</v>
          </cell>
          <cell r="E1459" t="str">
            <v>TP039D-M2</v>
          </cell>
          <cell r="F1459">
            <v>1300</v>
          </cell>
          <cell r="G1459" t="str">
            <v>CEV</v>
          </cell>
          <cell r="H1459" t="str">
            <v>00002001</v>
          </cell>
          <cell r="I1459" t="str">
            <v>TRIM 2</v>
          </cell>
          <cell r="J1459" t="str">
            <v>M2</v>
          </cell>
          <cell r="K1459" t="str">
            <v>3</v>
          </cell>
          <cell r="L1459" t="str">
            <v>2</v>
          </cell>
        </row>
        <row r="1460">
          <cell r="A1460" t="str">
            <v>11612078MAP05E-M2</v>
          </cell>
          <cell r="B1460">
            <v>1180</v>
          </cell>
          <cell r="C1460" t="str">
            <v>11612078</v>
          </cell>
          <cell r="D1460" t="str">
            <v>PORCA ESCAPAM</v>
          </cell>
          <cell r="E1460" t="str">
            <v>MAP05E-M2</v>
          </cell>
          <cell r="F1460">
            <v>1850</v>
          </cell>
          <cell r="G1460" t="str">
            <v>CEV</v>
          </cell>
          <cell r="H1460" t="str">
            <v>00002001</v>
          </cell>
          <cell r="I1460" t="str">
            <v>MEC. ALTA</v>
          </cell>
          <cell r="J1460" t="str">
            <v>M2</v>
          </cell>
          <cell r="K1460">
            <v>3</v>
          </cell>
          <cell r="L1460" t="str">
            <v>2</v>
          </cell>
        </row>
        <row r="1461">
          <cell r="A1461" t="str">
            <v>09202468MAP03D-M2</v>
          </cell>
          <cell r="B1461">
            <v>33</v>
          </cell>
          <cell r="C1461" t="str">
            <v>09202468</v>
          </cell>
          <cell r="D1461" t="str">
            <v>PRESILHA</v>
          </cell>
          <cell r="E1461" t="str">
            <v>MAP03D-M2</v>
          </cell>
          <cell r="F1461">
            <v>300</v>
          </cell>
          <cell r="G1461" t="str">
            <v>CEV</v>
          </cell>
          <cell r="H1461" t="str">
            <v>00002002</v>
          </cell>
          <cell r="I1461" t="str">
            <v>MEC. ALTA</v>
          </cell>
          <cell r="J1461" t="str">
            <v>M2</v>
          </cell>
          <cell r="K1461">
            <v>2</v>
          </cell>
          <cell r="L1461" t="str">
            <v>2</v>
          </cell>
        </row>
        <row r="1462">
          <cell r="A1462" t="str">
            <v>94747906MB006D-ZM8</v>
          </cell>
          <cell r="B1462">
            <v>39</v>
          </cell>
          <cell r="C1462" t="str">
            <v>94747906</v>
          </cell>
          <cell r="D1462" t="str">
            <v>GRAVATA ONIX</v>
          </cell>
          <cell r="E1462" t="str">
            <v>MB006D-ZM8</v>
          </cell>
          <cell r="F1462">
            <v>80</v>
          </cell>
          <cell r="G1462" t="str">
            <v>CEV</v>
          </cell>
          <cell r="H1462" t="str">
            <v>0CXPAPEL</v>
          </cell>
          <cell r="I1462" t="str">
            <v>MEC. BAIXA</v>
          </cell>
          <cell r="J1462" t="str">
            <v>ZM8</v>
          </cell>
          <cell r="K1462" t="str">
            <v>PENDANT</v>
          </cell>
          <cell r="L1462" t="str">
            <v>2</v>
          </cell>
        </row>
        <row r="1463">
          <cell r="A1463" t="str">
            <v>09287008TP012E-M3</v>
          </cell>
          <cell r="B1463">
            <v>41</v>
          </cell>
          <cell r="C1463" t="str">
            <v>09287008</v>
          </cell>
          <cell r="D1463" t="str">
            <v>ANEL VEDADOR</v>
          </cell>
          <cell r="E1463" t="str">
            <v>TP012E-M3</v>
          </cell>
          <cell r="F1463">
            <v>1300</v>
          </cell>
          <cell r="G1463" t="str">
            <v>CEV</v>
          </cell>
          <cell r="H1463" t="str">
            <v>00002001</v>
          </cell>
          <cell r="I1463" t="str">
            <v>TRIM 1</v>
          </cell>
          <cell r="J1463" t="str">
            <v>M3</v>
          </cell>
          <cell r="K1463">
            <v>2</v>
          </cell>
          <cell r="L1463" t="str">
            <v>2</v>
          </cell>
        </row>
        <row r="1464">
          <cell r="A1464" t="str">
            <v>09598708MB020E-M1</v>
          </cell>
          <cell r="B1464">
            <v>43</v>
          </cell>
          <cell r="C1464" t="str">
            <v>09598708</v>
          </cell>
          <cell r="D1464" t="str">
            <v xml:space="preserve">PORCA-RODA                                                  </v>
          </cell>
          <cell r="E1464" t="str">
            <v>MB020E-M1</v>
          </cell>
          <cell r="F1464">
            <v>400</v>
          </cell>
          <cell r="G1464" t="str">
            <v>CEV</v>
          </cell>
          <cell r="H1464" t="str">
            <v>00002001</v>
          </cell>
          <cell r="I1464" t="str">
            <v>MEC. BAIXA</v>
          </cell>
          <cell r="J1464" t="str">
            <v>M1</v>
          </cell>
          <cell r="K1464" t="str">
            <v>5</v>
          </cell>
          <cell r="L1464">
            <v>4.5591304347826078</v>
          </cell>
        </row>
        <row r="1465">
          <cell r="A1465" t="str">
            <v>09598708MB020D-M1</v>
          </cell>
          <cell r="B1465">
            <v>1027</v>
          </cell>
          <cell r="C1465" t="str">
            <v>09598708</v>
          </cell>
          <cell r="D1465" t="str">
            <v xml:space="preserve">PORCA-RODA                                                  </v>
          </cell>
          <cell r="E1465" t="str">
            <v>MB020D-M1</v>
          </cell>
          <cell r="F1465">
            <v>400</v>
          </cell>
          <cell r="G1465" t="str">
            <v>CEV</v>
          </cell>
          <cell r="H1465" t="str">
            <v>00002001</v>
          </cell>
          <cell r="I1465" t="str">
            <v>MEC. BAIXA</v>
          </cell>
          <cell r="J1465" t="str">
            <v>M1</v>
          </cell>
          <cell r="K1465" t="str">
            <v>5</v>
          </cell>
          <cell r="L1465">
            <v>4.5591304347826078</v>
          </cell>
        </row>
        <row r="1466">
          <cell r="A1466" t="str">
            <v>13103446MINOMI-M3</v>
          </cell>
          <cell r="B1466">
            <v>1</v>
          </cell>
          <cell r="C1466" t="str">
            <v>13103446</v>
          </cell>
          <cell r="D1466" t="str">
            <v>ESGUICHO C</v>
          </cell>
          <cell r="E1466" t="str">
            <v>MINOMI-M3</v>
          </cell>
          <cell r="F1466">
            <v>500</v>
          </cell>
          <cell r="G1466" t="str">
            <v>CEV</v>
          </cell>
          <cell r="H1466" t="str">
            <v>00002001</v>
          </cell>
          <cell r="I1466" t="str">
            <v>MINOMI</v>
          </cell>
          <cell r="J1466" t="str">
            <v>M3</v>
          </cell>
          <cell r="K1466">
            <v>2</v>
          </cell>
          <cell r="L1466" t="str">
            <v>2</v>
          </cell>
        </row>
        <row r="1467">
          <cell r="A1467"/>
          <cell r="B1467">
            <v>1359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/>
          <cell r="K1467">
            <v>0</v>
          </cell>
          <cell r="L1467" t="e">
            <v>#DIV/0!</v>
          </cell>
        </row>
        <row r="1468">
          <cell r="A1468" t="str">
            <v>13588866</v>
          </cell>
          <cell r="B1468">
            <v>1365</v>
          </cell>
          <cell r="C1468" t="str">
            <v>13588866</v>
          </cell>
          <cell r="D1468" t="str">
            <v>FECHADURA DA PORTA TE(MANUAL)</v>
          </cell>
          <cell r="E1468">
            <v>0</v>
          </cell>
          <cell r="F1468">
            <v>24</v>
          </cell>
          <cell r="G1468" t="str">
            <v>CEV</v>
          </cell>
          <cell r="H1468" t="str">
            <v>00002004</v>
          </cell>
          <cell r="I1468" t="str">
            <v>DOORS</v>
          </cell>
          <cell r="J1468"/>
          <cell r="K1468" t="str">
            <v>2</v>
          </cell>
          <cell r="L1468" t="str">
            <v>2</v>
          </cell>
        </row>
        <row r="1469">
          <cell r="A1469" t="str">
            <v>13588867DO003D-M4</v>
          </cell>
          <cell r="B1469">
            <v>1362</v>
          </cell>
          <cell r="C1469" t="str">
            <v>13588867</v>
          </cell>
          <cell r="D1469" t="str">
            <v>FECHADURA ELÉTRICA DA PORTA TD</v>
          </cell>
          <cell r="E1469" t="str">
            <v>DO003D-M4</v>
          </cell>
          <cell r="F1469">
            <v>24</v>
          </cell>
          <cell r="G1469" t="str">
            <v>EST</v>
          </cell>
          <cell r="H1469" t="str">
            <v>00002004</v>
          </cell>
          <cell r="I1469" t="str">
            <v>DOORS</v>
          </cell>
          <cell r="J1469" t="str">
            <v>M4</v>
          </cell>
          <cell r="K1469" t="str">
            <v>5</v>
          </cell>
          <cell r="L1469">
            <v>9.4981884057970998</v>
          </cell>
        </row>
        <row r="1470">
          <cell r="A1470" t="str">
            <v>13592530SPSD3D-M5</v>
          </cell>
          <cell r="B1470">
            <v>1367</v>
          </cell>
          <cell r="C1470" t="str">
            <v>13592530</v>
          </cell>
          <cell r="D1470" t="str">
            <v>FECHADURA</v>
          </cell>
          <cell r="E1470" t="str">
            <v>SPSD2D-M5</v>
          </cell>
          <cell r="F1470">
            <v>24</v>
          </cell>
          <cell r="G1470" t="str">
            <v>CEV</v>
          </cell>
          <cell r="H1470" t="str">
            <v>00002004</v>
          </cell>
          <cell r="I1470" t="str">
            <v>DOORS</v>
          </cell>
          <cell r="J1470" t="str">
            <v>M5</v>
          </cell>
          <cell r="K1470" t="str">
            <v>3</v>
          </cell>
          <cell r="L1470" t="str">
            <v>2</v>
          </cell>
        </row>
        <row r="1471">
          <cell r="A1471" t="str">
            <v>13588869DO003E-M4</v>
          </cell>
          <cell r="B1471">
            <v>1648</v>
          </cell>
          <cell r="C1471" t="str">
            <v>13588869</v>
          </cell>
          <cell r="D1471" t="str">
            <v>FECHADURA ELE.</v>
          </cell>
          <cell r="E1471" t="str">
            <v>DO003E-M4</v>
          </cell>
          <cell r="F1471">
            <v>24</v>
          </cell>
          <cell r="G1471" t="str">
            <v>EST</v>
          </cell>
          <cell r="H1471" t="str">
            <v>00002004</v>
          </cell>
          <cell r="I1471" t="str">
            <v>DOORS</v>
          </cell>
          <cell r="J1471" t="str">
            <v>M4</v>
          </cell>
          <cell r="K1471" t="str">
            <v>3</v>
          </cell>
          <cell r="L1471" t="str">
            <v>2</v>
          </cell>
        </row>
        <row r="1472">
          <cell r="A1472" t="str">
            <v>13589502</v>
          </cell>
          <cell r="B1472">
            <v>1356</v>
          </cell>
          <cell r="C1472" t="str">
            <v>13589502</v>
          </cell>
          <cell r="D1472" t="str">
            <v>FECHADURA MANUAL</v>
          </cell>
          <cell r="E1472">
            <v>0</v>
          </cell>
          <cell r="F1472">
            <v>24</v>
          </cell>
          <cell r="G1472" t="str">
            <v>EST</v>
          </cell>
          <cell r="H1472" t="str">
            <v>00002004</v>
          </cell>
          <cell r="I1472" t="str">
            <v>DOORS</v>
          </cell>
          <cell r="J1472"/>
          <cell r="K1472" t="str">
            <v>3</v>
          </cell>
          <cell r="L1472" t="str">
            <v>2</v>
          </cell>
        </row>
        <row r="1473">
          <cell r="A1473" t="str">
            <v>13586736DO003D-M4</v>
          </cell>
          <cell r="B1473">
            <v>1357</v>
          </cell>
          <cell r="C1473" t="str">
            <v>13586736</v>
          </cell>
          <cell r="D1473" t="str">
            <v>FECHADURA ELÉTRICA PTA DD</v>
          </cell>
          <cell r="E1473" t="str">
            <v>DO003D-M4</v>
          </cell>
          <cell r="F1473">
            <v>24</v>
          </cell>
          <cell r="G1473" t="str">
            <v>EST</v>
          </cell>
          <cell r="H1473" t="str">
            <v>00002004</v>
          </cell>
          <cell r="I1473" t="str">
            <v>DOORS</v>
          </cell>
          <cell r="J1473" t="str">
            <v>M4</v>
          </cell>
          <cell r="K1473" t="str">
            <v>3</v>
          </cell>
          <cell r="L1473" t="str">
            <v>2</v>
          </cell>
        </row>
        <row r="1474">
          <cell r="A1474" t="str">
            <v>93357759DO005D-M4</v>
          </cell>
          <cell r="B1474">
            <v>1607</v>
          </cell>
          <cell r="C1474" t="str">
            <v>93357759</v>
          </cell>
          <cell r="D1474" t="str">
            <v>FECHADURA TRAS. TD</v>
          </cell>
          <cell r="E1474" t="str">
            <v>DO005D-M4</v>
          </cell>
          <cell r="F1474">
            <v>14</v>
          </cell>
          <cell r="G1474" t="str">
            <v>CEV</v>
          </cell>
          <cell r="H1474" t="str">
            <v>0CXPAPEL</v>
          </cell>
          <cell r="I1474" t="str">
            <v>DOORS</v>
          </cell>
          <cell r="J1474" t="str">
            <v>M4</v>
          </cell>
          <cell r="K1474" t="str">
            <v>4</v>
          </cell>
          <cell r="L1474" t="str">
            <v>2</v>
          </cell>
        </row>
        <row r="1475">
          <cell r="A1475" t="str">
            <v>93388662TP041E-M3</v>
          </cell>
          <cell r="B1475">
            <v>224</v>
          </cell>
          <cell r="C1475" t="str">
            <v>93388662</v>
          </cell>
          <cell r="D1475" t="str">
            <v>PARAFUSO</v>
          </cell>
          <cell r="E1475" t="str">
            <v>TP041E-M3</v>
          </cell>
          <cell r="F1475">
            <v>1500</v>
          </cell>
          <cell r="G1475" t="str">
            <v>CEV</v>
          </cell>
          <cell r="H1475" t="str">
            <v>00002001</v>
          </cell>
          <cell r="I1475" t="str">
            <v>TRIM 3</v>
          </cell>
          <cell r="J1475" t="str">
            <v>M3</v>
          </cell>
          <cell r="K1475">
            <v>2</v>
          </cell>
          <cell r="L1475" t="str">
            <v>2</v>
          </cell>
        </row>
        <row r="1476">
          <cell r="A1476" t="str">
            <v>94748588DO001D-M4</v>
          </cell>
          <cell r="B1476">
            <v>1649</v>
          </cell>
          <cell r="C1476" t="str">
            <v>94748588</v>
          </cell>
          <cell r="D1476" t="str">
            <v>HASTE DA MAÇANETA DD</v>
          </cell>
          <cell r="E1476" t="str">
            <v>DO001D-M4</v>
          </cell>
          <cell r="F1476">
            <v>500</v>
          </cell>
          <cell r="G1476" t="str">
            <v>CEV</v>
          </cell>
          <cell r="H1476" t="str">
            <v>0CXPAPEL</v>
          </cell>
          <cell r="I1476" t="str">
            <v>DOORS</v>
          </cell>
          <cell r="J1476" t="str">
            <v>M4</v>
          </cell>
          <cell r="K1476" t="str">
            <v>2</v>
          </cell>
          <cell r="L1476" t="str">
            <v>2</v>
          </cell>
        </row>
        <row r="1477">
          <cell r="A1477" t="str">
            <v>MINOMI01DO003D-M4</v>
          </cell>
          <cell r="B1477">
            <v>1537</v>
          </cell>
          <cell r="C1477" t="str">
            <v>MINOMI01</v>
          </cell>
          <cell r="D1477" t="str">
            <v>CANALETA COM BORRACHINHA</v>
          </cell>
          <cell r="E1477" t="str">
            <v>DO003D-M4</v>
          </cell>
          <cell r="F1477">
            <v>100</v>
          </cell>
          <cell r="G1477" t="str">
            <v>MIN</v>
          </cell>
          <cell r="H1477" t="str">
            <v>00002004</v>
          </cell>
          <cell r="I1477" t="str">
            <v>DOORS</v>
          </cell>
          <cell r="J1477" t="str">
            <v>M4</v>
          </cell>
          <cell r="K1477" t="str">
            <v>2</v>
          </cell>
          <cell r="L1477" t="str">
            <v>2</v>
          </cell>
        </row>
        <row r="1478">
          <cell r="A1478" t="str">
            <v>MINOMI02DO003E-M4</v>
          </cell>
          <cell r="B1478">
            <v>1538</v>
          </cell>
          <cell r="C1478" t="str">
            <v>MINOMI02</v>
          </cell>
          <cell r="D1478" t="str">
            <v>CANALETA COM BORRACHINHA</v>
          </cell>
          <cell r="E1478" t="str">
            <v>DO003E-M4</v>
          </cell>
          <cell r="F1478">
            <v>100</v>
          </cell>
          <cell r="G1478" t="str">
            <v>MIN</v>
          </cell>
          <cell r="H1478" t="str">
            <v>00002004</v>
          </cell>
          <cell r="I1478" t="str">
            <v>DOORS</v>
          </cell>
          <cell r="J1478" t="str">
            <v>M4</v>
          </cell>
          <cell r="K1478" t="str">
            <v>2</v>
          </cell>
          <cell r="L1478" t="str">
            <v>2</v>
          </cell>
        </row>
        <row r="1479">
          <cell r="A1479" t="str">
            <v>11092631MA023E-M2</v>
          </cell>
          <cell r="B1479">
            <v>79</v>
          </cell>
          <cell r="C1479" t="str">
            <v>11092631</v>
          </cell>
          <cell r="D1479" t="str">
            <v>PARAF SLIDER</v>
          </cell>
          <cell r="E1479" t="str">
            <v>MA023E-M2</v>
          </cell>
          <cell r="F1479">
            <v>2000</v>
          </cell>
          <cell r="G1479" t="str">
            <v>CEV</v>
          </cell>
          <cell r="H1479" t="str">
            <v>0CXPAPEL</v>
          </cell>
          <cell r="I1479" t="str">
            <v>MEC. ALTA</v>
          </cell>
          <cell r="J1479" t="str">
            <v>M2</v>
          </cell>
          <cell r="K1479">
            <v>2</v>
          </cell>
          <cell r="L1479" t="str">
            <v>2</v>
          </cell>
        </row>
        <row r="1480">
          <cell r="A1480" t="str">
            <v>52058733DO-MIN-M4</v>
          </cell>
          <cell r="B1480">
            <v>473</v>
          </cell>
          <cell r="C1480" t="str">
            <v>52058733</v>
          </cell>
          <cell r="D1480" t="str">
            <v>CABO QUE LIGA A FECHADURA DD</v>
          </cell>
          <cell r="E1480" t="str">
            <v>DO-MIN-M4</v>
          </cell>
          <cell r="F1480">
            <v>200</v>
          </cell>
          <cell r="G1480" t="str">
            <v>CEV</v>
          </cell>
          <cell r="H1480" t="str">
            <v>0CXPAPEL</v>
          </cell>
          <cell r="I1480" t="str">
            <v>DOORS</v>
          </cell>
          <cell r="J1480" t="str">
            <v>M4</v>
          </cell>
          <cell r="K1480" t="str">
            <v>4</v>
          </cell>
          <cell r="L1480" t="str">
            <v>2</v>
          </cell>
        </row>
        <row r="1481">
          <cell r="A1481" t="str">
            <v>20914393TP037D-M2</v>
          </cell>
          <cell r="B1481">
            <v>897</v>
          </cell>
          <cell r="C1481" t="str">
            <v>20914393</v>
          </cell>
          <cell r="D1481" t="str">
            <v>CUNHA TPA TRAS INFERIOR</v>
          </cell>
          <cell r="E1481" t="str">
            <v>TP037D-M2</v>
          </cell>
          <cell r="F1481">
            <v>150</v>
          </cell>
          <cell r="G1481" t="str">
            <v>CEV</v>
          </cell>
          <cell r="H1481" t="str">
            <v>0CXPAPEL</v>
          </cell>
          <cell r="I1481" t="str">
            <v>TRIM 2</v>
          </cell>
          <cell r="J1481" t="str">
            <v>M2</v>
          </cell>
          <cell r="K1481" t="str">
            <v>3</v>
          </cell>
          <cell r="L1481" t="str">
            <v>2</v>
          </cell>
        </row>
        <row r="1482">
          <cell r="A1482"/>
          <cell r="B1482">
            <v>1002</v>
          </cell>
          <cell r="C1482" t="str">
            <v>93363823</v>
          </cell>
          <cell r="D1482" t="str">
            <v>TRILHO GUIA TRAS VIDRO DE</v>
          </cell>
          <cell r="E1482" t="str">
            <v>MINOMI-M4</v>
          </cell>
          <cell r="F1482">
            <v>70</v>
          </cell>
          <cell r="G1482" t="str">
            <v>CEV</v>
          </cell>
          <cell r="H1482" t="str">
            <v>00002004</v>
          </cell>
          <cell r="I1482" t="str">
            <v>DOORS</v>
          </cell>
          <cell r="J1482" t="str">
            <v>M4</v>
          </cell>
          <cell r="K1482" t="str">
            <v>2</v>
          </cell>
        </row>
        <row r="1483">
          <cell r="A1483" t="str">
            <v>11589351MA012E-M1</v>
          </cell>
          <cell r="B1483">
            <v>1141</v>
          </cell>
          <cell r="C1483" t="str">
            <v>11589351</v>
          </cell>
          <cell r="D1483" t="str">
            <v>PF EIXO TRASEIRO</v>
          </cell>
          <cell r="E1483" t="str">
            <v>MA012E-M1</v>
          </cell>
          <cell r="F1483">
            <v>110</v>
          </cell>
          <cell r="G1483" t="str">
            <v>CEV</v>
          </cell>
          <cell r="H1483" t="str">
            <v>00002001</v>
          </cell>
          <cell r="I1483" t="str">
            <v>MEC. ALTA</v>
          </cell>
          <cell r="J1483" t="str">
            <v>M1</v>
          </cell>
          <cell r="K1483" t="str">
            <v>5</v>
          </cell>
          <cell r="L1483">
            <v>4.144664031620553</v>
          </cell>
        </row>
        <row r="1484">
          <cell r="A1484" t="str">
            <v>11588744MA012E-M1</v>
          </cell>
          <cell r="B1484">
            <v>1144</v>
          </cell>
          <cell r="C1484" t="str">
            <v>11588744</v>
          </cell>
          <cell r="D1484" t="str">
            <v>PF JUNTA ESFÉRICA</v>
          </cell>
          <cell r="E1484" t="str">
            <v>MA012E-M1</v>
          </cell>
          <cell r="F1484">
            <v>180</v>
          </cell>
          <cell r="G1484" t="str">
            <v>CEV</v>
          </cell>
          <cell r="H1484" t="str">
            <v>00002001</v>
          </cell>
          <cell r="I1484" t="str">
            <v>MEC. ALTA</v>
          </cell>
          <cell r="J1484" t="str">
            <v>M1</v>
          </cell>
          <cell r="K1484" t="str">
            <v>2</v>
          </cell>
          <cell r="L1484" t="str">
            <v>2</v>
          </cell>
        </row>
        <row r="1485">
          <cell r="A1485" t="str">
            <v>94741960LF003E-ZM8</v>
          </cell>
          <cell r="B1485">
            <v>1178</v>
          </cell>
          <cell r="C1485" t="str">
            <v>94741960</v>
          </cell>
          <cell r="D1485" t="str">
            <v>PALHETA LIMPADOR</v>
          </cell>
          <cell r="E1485" t="str">
            <v>LF003E-ZM8</v>
          </cell>
          <cell r="F1485">
            <v>20</v>
          </cell>
          <cell r="G1485" t="str">
            <v>CEV</v>
          </cell>
          <cell r="H1485" t="str">
            <v>0CXPAPEL</v>
          </cell>
          <cell r="I1485" t="str">
            <v>L. FINAL</v>
          </cell>
          <cell r="J1485" t="str">
            <v>ZM8</v>
          </cell>
          <cell r="K1485" t="str">
            <v>PENDANT</v>
          </cell>
          <cell r="L1485">
            <v>2.9221739130434781</v>
          </cell>
        </row>
        <row r="1486">
          <cell r="A1486"/>
          <cell r="B1486">
            <v>1335</v>
          </cell>
          <cell r="C1486">
            <v>0</v>
          </cell>
          <cell r="D1486" t="str">
            <v>CHICOTE DIANTEIRO ESQUERDO</v>
          </cell>
          <cell r="E1486">
            <v>0</v>
          </cell>
          <cell r="F1486">
            <v>25</v>
          </cell>
          <cell r="G1486" t="str">
            <v>CEV</v>
          </cell>
          <cell r="H1486" t="str">
            <v>00002004</v>
          </cell>
          <cell r="I1486" t="str">
            <v>DOORS</v>
          </cell>
          <cell r="J1486"/>
          <cell r="K1486" t="str">
            <v>2</v>
          </cell>
          <cell r="L1486" t="str">
            <v>2</v>
          </cell>
        </row>
        <row r="1487">
          <cell r="A1487"/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 t="str">
            <v>CEV</v>
          </cell>
          <cell r="H1487" t="str">
            <v>00002004</v>
          </cell>
          <cell r="I1487" t="str">
            <v>DOORS</v>
          </cell>
          <cell r="J1487"/>
          <cell r="K1487" t="str">
            <v>2</v>
          </cell>
          <cell r="L1487" t="e">
            <v>#DIV/0!</v>
          </cell>
        </row>
        <row r="1488">
          <cell r="A1488" t="str">
            <v>93363838MINOMI-M4</v>
          </cell>
          <cell r="B1488">
            <v>1360</v>
          </cell>
          <cell r="C1488" t="str">
            <v>93363838</v>
          </cell>
          <cell r="D1488" t="str">
            <v xml:space="preserve">GUARNIÇÃO TRILHO </v>
          </cell>
          <cell r="E1488" t="str">
            <v>MINOMI-M4</v>
          </cell>
          <cell r="F1488">
            <v>2500</v>
          </cell>
          <cell r="G1488" t="str">
            <v>CEV</v>
          </cell>
          <cell r="H1488" t="str">
            <v>00002004</v>
          </cell>
          <cell r="I1488" t="str">
            <v>DOORS</v>
          </cell>
          <cell r="J1488" t="str">
            <v>M4</v>
          </cell>
          <cell r="K1488" t="str">
            <v>2</v>
          </cell>
          <cell r="L1488" t="str">
            <v>2</v>
          </cell>
        </row>
        <row r="1489">
          <cell r="A1489"/>
          <cell r="B1489">
            <v>1391</v>
          </cell>
          <cell r="C1489">
            <v>0</v>
          </cell>
          <cell r="D1489" t="str">
            <v>CINTA PLÁSTICA(PL01781)</v>
          </cell>
          <cell r="E1489">
            <v>0</v>
          </cell>
          <cell r="F1489">
            <v>25</v>
          </cell>
          <cell r="G1489" t="str">
            <v>CEV</v>
          </cell>
          <cell r="H1489" t="str">
            <v>00002001</v>
          </cell>
          <cell r="I1489" t="str">
            <v>DOORS</v>
          </cell>
          <cell r="J1489"/>
          <cell r="K1489" t="str">
            <v>2</v>
          </cell>
          <cell r="L1489" t="str">
            <v>2</v>
          </cell>
        </row>
        <row r="1490">
          <cell r="A1490" t="str">
            <v>11589015DO018E-M5</v>
          </cell>
          <cell r="B1490">
            <v>1487</v>
          </cell>
          <cell r="C1490" t="str">
            <v>11589015</v>
          </cell>
          <cell r="D1490" t="str">
            <v>PARAFUSO</v>
          </cell>
          <cell r="E1490" t="str">
            <v>DO016E-M5</v>
          </cell>
          <cell r="F1490">
            <v>2500</v>
          </cell>
          <cell r="G1490" t="str">
            <v>CEV</v>
          </cell>
          <cell r="H1490" t="str">
            <v>0CXPAPEL</v>
          </cell>
          <cell r="I1490" t="str">
            <v>DOORS</v>
          </cell>
          <cell r="J1490" t="str">
            <v>M5</v>
          </cell>
          <cell r="K1490" t="str">
            <v>2</v>
          </cell>
          <cell r="L1490" t="str">
            <v>2</v>
          </cell>
        </row>
        <row r="1491">
          <cell r="A1491" t="str">
            <v>93360851DO012D-M4</v>
          </cell>
          <cell r="B1491">
            <v>1584</v>
          </cell>
          <cell r="C1491" t="str">
            <v>93360851</v>
          </cell>
          <cell r="D1491" t="str">
            <v>PF DE FIXAÇÃO DA MAÇANETA INTERNA</v>
          </cell>
          <cell r="E1491" t="str">
            <v>DO012D-M4</v>
          </cell>
          <cell r="F1491">
            <v>4000</v>
          </cell>
          <cell r="G1491" t="str">
            <v>CEV</v>
          </cell>
          <cell r="H1491" t="str">
            <v>00002001</v>
          </cell>
          <cell r="I1491" t="str">
            <v>DOORS</v>
          </cell>
          <cell r="J1491" t="str">
            <v>M4</v>
          </cell>
          <cell r="K1491" t="str">
            <v>2</v>
          </cell>
          <cell r="L1491" t="str">
            <v>2</v>
          </cell>
        </row>
        <row r="1492">
          <cell r="A1492" t="str">
            <v>90142008MA012E-M1</v>
          </cell>
          <cell r="B1492">
            <v>1585</v>
          </cell>
          <cell r="C1492" t="str">
            <v>90142008</v>
          </cell>
          <cell r="D1492" t="str">
            <v>ISOL MOLA TRAS</v>
          </cell>
          <cell r="E1492" t="str">
            <v>MA012E-M1</v>
          </cell>
          <cell r="F1492">
            <v>100</v>
          </cell>
          <cell r="G1492" t="str">
            <v>CEV</v>
          </cell>
          <cell r="H1492" t="str">
            <v>00002004</v>
          </cell>
          <cell r="I1492" t="str">
            <v>MEC. ALTA</v>
          </cell>
          <cell r="J1492" t="str">
            <v>M1</v>
          </cell>
          <cell r="K1492" t="str">
            <v>1</v>
          </cell>
          <cell r="L1492" t="str">
            <v>2</v>
          </cell>
        </row>
        <row r="1493">
          <cell r="A1493" t="str">
            <v>90413589MA005E-M1</v>
          </cell>
          <cell r="B1493">
            <v>1586</v>
          </cell>
          <cell r="C1493" t="str">
            <v>90413589</v>
          </cell>
          <cell r="D1493" t="str">
            <v>PORCA DEFLETOR DE CALOR</v>
          </cell>
          <cell r="E1493" t="str">
            <v>MA005E-M1</v>
          </cell>
          <cell r="F1493">
            <v>2500</v>
          </cell>
          <cell r="G1493" t="str">
            <v>CEV</v>
          </cell>
          <cell r="H1493" t="str">
            <v>00002001</v>
          </cell>
          <cell r="I1493" t="str">
            <v>MEC. ALTA</v>
          </cell>
          <cell r="J1493" t="str">
            <v>M1</v>
          </cell>
          <cell r="K1493" t="str">
            <v>2</v>
          </cell>
          <cell r="L1493" t="str">
            <v>2</v>
          </cell>
        </row>
        <row r="1494">
          <cell r="A1494" t="str">
            <v>SPARPARTDO020E-M4</v>
          </cell>
          <cell r="B1494">
            <v>1587</v>
          </cell>
          <cell r="C1494" t="str">
            <v>SPARPART</v>
          </cell>
          <cell r="D1494" t="str">
            <v>COIFA ESPELHO RETR.</v>
          </cell>
          <cell r="E1494" t="str">
            <v>DO020E-M4</v>
          </cell>
          <cell r="F1494">
            <v>120</v>
          </cell>
          <cell r="G1494" t="str">
            <v>EST</v>
          </cell>
          <cell r="H1494" t="str">
            <v>00002002</v>
          </cell>
          <cell r="I1494" t="str">
            <v>DOORS</v>
          </cell>
          <cell r="J1494" t="str">
            <v>M4</v>
          </cell>
          <cell r="K1494" t="str">
            <v>2</v>
          </cell>
          <cell r="L1494" t="str">
            <v>2</v>
          </cell>
        </row>
        <row r="1495">
          <cell r="A1495" t="str">
            <v>SPARPARTDO017D-M4</v>
          </cell>
          <cell r="B1495">
            <v>1588</v>
          </cell>
          <cell r="C1495" t="str">
            <v>SPARPART</v>
          </cell>
          <cell r="D1495" t="str">
            <v>ARRUELA ESPELHO RETR.</v>
          </cell>
          <cell r="E1495" t="str">
            <v>DO017D-M4</v>
          </cell>
          <cell r="F1495">
            <v>120</v>
          </cell>
          <cell r="G1495" t="str">
            <v>EST</v>
          </cell>
          <cell r="H1495" t="str">
            <v>00002002</v>
          </cell>
          <cell r="I1495" t="str">
            <v>DOORS</v>
          </cell>
          <cell r="J1495" t="str">
            <v>M4</v>
          </cell>
          <cell r="K1495" t="str">
            <v>2</v>
          </cell>
          <cell r="L1495" t="str">
            <v>2</v>
          </cell>
        </row>
        <row r="1496">
          <cell r="A1496" t="str">
            <v>SPARPARTDO018E-M5</v>
          </cell>
          <cell r="B1496">
            <v>1591</v>
          </cell>
          <cell r="C1496" t="str">
            <v>SPARPART</v>
          </cell>
          <cell r="D1496" t="str">
            <v>ARRUELA ESPELHO RETR.</v>
          </cell>
          <cell r="E1496" t="str">
            <v>DO018E-M5</v>
          </cell>
          <cell r="F1496">
            <v>120</v>
          </cell>
          <cell r="G1496" t="str">
            <v>EST</v>
          </cell>
          <cell r="H1496" t="str">
            <v>00002002</v>
          </cell>
          <cell r="I1496" t="str">
            <v>DOORS</v>
          </cell>
          <cell r="J1496" t="str">
            <v>M5</v>
          </cell>
          <cell r="K1496" t="str">
            <v>2</v>
          </cell>
          <cell r="L1496" t="str">
            <v>2</v>
          </cell>
        </row>
        <row r="1497">
          <cell r="A1497" t="str">
            <v>SPARPARTDO020D-M4</v>
          </cell>
          <cell r="B1497">
            <v>1592</v>
          </cell>
          <cell r="C1497" t="str">
            <v>SPARPART</v>
          </cell>
          <cell r="D1497" t="str">
            <v>COIFA ESPELHO RETR.</v>
          </cell>
          <cell r="E1497" t="str">
            <v>DO020D-M4</v>
          </cell>
          <cell r="F1497">
            <v>120</v>
          </cell>
          <cell r="G1497" t="str">
            <v>EST</v>
          </cell>
          <cell r="H1497" t="str">
            <v>00002002</v>
          </cell>
          <cell r="I1497" t="str">
            <v>DOORS</v>
          </cell>
          <cell r="J1497" t="str">
            <v>M4</v>
          </cell>
          <cell r="K1497" t="str">
            <v>2</v>
          </cell>
          <cell r="L1497" t="str">
            <v>2</v>
          </cell>
        </row>
        <row r="1498">
          <cell r="A1498" t="str">
            <v>13587503DO004D-M4</v>
          </cell>
          <cell r="B1498">
            <v>1593</v>
          </cell>
          <cell r="C1498" t="str">
            <v>13587503</v>
          </cell>
          <cell r="D1498" t="str">
            <v>FECHADURA</v>
          </cell>
          <cell r="E1498" t="str">
            <v>DO004D-M4</v>
          </cell>
          <cell r="F1498">
            <v>24</v>
          </cell>
          <cell r="G1498" t="str">
            <v>EST</v>
          </cell>
          <cell r="H1498" t="str">
            <v>00002004</v>
          </cell>
          <cell r="I1498" t="str">
            <v>DOORS</v>
          </cell>
          <cell r="J1498" t="str">
            <v>M4</v>
          </cell>
          <cell r="K1498" t="str">
            <v>3</v>
          </cell>
          <cell r="L1498" t="str">
            <v>2</v>
          </cell>
        </row>
        <row r="1499">
          <cell r="A1499" t="str">
            <v>94737665DO005D-M4</v>
          </cell>
          <cell r="B1499">
            <v>1608</v>
          </cell>
          <cell r="C1499" t="str">
            <v>94737665</v>
          </cell>
          <cell r="D1499" t="str">
            <v>LIMITADOR DA PORTA TRASEIRA 5P</v>
          </cell>
          <cell r="E1499" t="str">
            <v>DO005D-M4</v>
          </cell>
          <cell r="F1499">
            <v>86</v>
          </cell>
          <cell r="G1499" t="str">
            <v>CEV</v>
          </cell>
          <cell r="H1499" t="str">
            <v>00002004</v>
          </cell>
          <cell r="I1499" t="str">
            <v>DOORS</v>
          </cell>
          <cell r="J1499" t="str">
            <v>M4</v>
          </cell>
          <cell r="K1499" t="str">
            <v>2</v>
          </cell>
          <cell r="L1499" t="str">
            <v>2</v>
          </cell>
        </row>
        <row r="1500">
          <cell r="A1500" t="str">
            <v>12657461MB011D-ZM8</v>
          </cell>
          <cell r="B1500">
            <v>1650</v>
          </cell>
          <cell r="C1500" t="str">
            <v>12657461</v>
          </cell>
          <cell r="D1500" t="str">
            <v>MÓDULO ASM PROCONV</v>
          </cell>
          <cell r="E1500" t="str">
            <v>MB011D-ZM8</v>
          </cell>
          <cell r="F1500">
            <v>18</v>
          </cell>
          <cell r="G1500" t="str">
            <v>CEV</v>
          </cell>
          <cell r="H1500" t="str">
            <v>0CXPAPEL</v>
          </cell>
          <cell r="I1500" t="str">
            <v>MEC. BAIXA</v>
          </cell>
          <cell r="J1500" t="str">
            <v>ZM8</v>
          </cell>
          <cell r="K1500" t="str">
            <v>PENDANT</v>
          </cell>
          <cell r="L1500">
            <v>12.664251207729468</v>
          </cell>
        </row>
        <row r="1501">
          <cell r="A1501" t="str">
            <v>13583336SPS-GA-M3</v>
          </cell>
          <cell r="B1501">
            <v>1610</v>
          </cell>
          <cell r="C1501" t="str">
            <v>13583336</v>
          </cell>
          <cell r="D1501" t="str">
            <v>MÓDULO ASM AIRBAG PROCONV</v>
          </cell>
          <cell r="E1501" t="str">
            <v>SPS-GA-M3</v>
          </cell>
          <cell r="F1501">
            <v>24</v>
          </cell>
          <cell r="G1501" t="str">
            <v>EST</v>
          </cell>
          <cell r="H1501" t="str">
            <v>0CXPAPEL</v>
          </cell>
          <cell r="I1501" t="str">
            <v>SPS</v>
          </cell>
          <cell r="J1501" t="str">
            <v>M3</v>
          </cell>
          <cell r="K1501" t="str">
            <v>6</v>
          </cell>
          <cell r="L1501" t="str">
            <v>2</v>
          </cell>
        </row>
        <row r="1502">
          <cell r="A1502" t="str">
            <v>11546389TP058E-M3</v>
          </cell>
          <cell r="B1502">
            <v>1611</v>
          </cell>
          <cell r="C1502" t="str">
            <v>11546389</v>
          </cell>
          <cell r="D1502" t="str">
            <v>PORCA PROCONV</v>
          </cell>
          <cell r="E1502" t="str">
            <v>TP058E-M3</v>
          </cell>
          <cell r="F1502">
            <v>4500</v>
          </cell>
          <cell r="G1502" t="str">
            <v>CEV</v>
          </cell>
          <cell r="H1502" t="str">
            <v>0CXPAPEL</v>
          </cell>
          <cell r="I1502" t="str">
            <v>TRIM 3</v>
          </cell>
          <cell r="J1502" t="str">
            <v>M3</v>
          </cell>
          <cell r="K1502" t="str">
            <v>2</v>
          </cell>
          <cell r="L1502" t="str">
            <v>2</v>
          </cell>
        </row>
        <row r="1503">
          <cell r="A1503"/>
          <cell r="B1503">
            <v>1612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</row>
        <row r="1504">
          <cell r="A1504"/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/>
          <cell r="K1504">
            <v>0</v>
          </cell>
          <cell r="L1504" t="e">
            <v>#DIV/0!</v>
          </cell>
        </row>
        <row r="1505">
          <cell r="A1505" t="str">
            <v>52023139TP048D-M2</v>
          </cell>
          <cell r="B1505">
            <v>1658</v>
          </cell>
          <cell r="C1505" t="str">
            <v>52023139</v>
          </cell>
          <cell r="D1505" t="str">
            <v>SUPORTE DO MÓDULO PROCONV</v>
          </cell>
          <cell r="E1505" t="str">
            <v>TP048D-M2</v>
          </cell>
          <cell r="F1505">
            <v>27</v>
          </cell>
          <cell r="G1505" t="str">
            <v>CEV</v>
          </cell>
          <cell r="H1505" t="str">
            <v>00002004</v>
          </cell>
          <cell r="I1505" t="str">
            <v>TRIM 3</v>
          </cell>
          <cell r="J1505" t="str">
            <v>M2</v>
          </cell>
          <cell r="K1505" t="str">
            <v>2</v>
          </cell>
          <cell r="L1505" t="str">
            <v>2</v>
          </cell>
        </row>
        <row r="1506">
          <cell r="A1506" t="str">
            <v>90468014MA014E-M1</v>
          </cell>
          <cell r="B1506">
            <v>1651</v>
          </cell>
          <cell r="C1506" t="str">
            <v>90468014</v>
          </cell>
          <cell r="D1506" t="str">
            <v>CLIP METÁLICO PROCONV</v>
          </cell>
          <cell r="E1506" t="str">
            <v>MA014E-M1</v>
          </cell>
          <cell r="F1506">
            <v>500</v>
          </cell>
          <cell r="G1506" t="str">
            <v>CEV</v>
          </cell>
          <cell r="H1506" t="str">
            <v>00002001</v>
          </cell>
          <cell r="I1506" t="str">
            <v>MEC. ALTA</v>
          </cell>
          <cell r="J1506" t="str">
            <v>M1</v>
          </cell>
          <cell r="K1506" t="str">
            <v>2</v>
          </cell>
          <cell r="L1506" t="str">
            <v>2</v>
          </cell>
        </row>
        <row r="1507">
          <cell r="A1507" t="str">
            <v>90377977SPS-GA-M3</v>
          </cell>
          <cell r="B1507">
            <v>1652</v>
          </cell>
          <cell r="C1507" t="str">
            <v>90377977</v>
          </cell>
          <cell r="D1507" t="str">
            <v>CLIP PLÁSTICO  PROCONV</v>
          </cell>
          <cell r="E1507" t="str">
            <v>SPS-GA-M3</v>
          </cell>
          <cell r="F1507">
            <v>400</v>
          </cell>
          <cell r="G1507" t="str">
            <v>CEV</v>
          </cell>
          <cell r="H1507" t="str">
            <v>00002002</v>
          </cell>
          <cell r="I1507" t="str">
            <v>MEC. BAIXA</v>
          </cell>
          <cell r="J1507" t="str">
            <v>M3</v>
          </cell>
          <cell r="K1507" t="str">
            <v>2</v>
          </cell>
          <cell r="L1507" t="str">
            <v>2</v>
          </cell>
        </row>
        <row r="1508">
          <cell r="A1508" t="str">
            <v>09202468MA012E-M1</v>
          </cell>
          <cell r="B1508">
            <v>1653</v>
          </cell>
          <cell r="C1508" t="str">
            <v>09202468</v>
          </cell>
          <cell r="D1508" t="str">
            <v>PRESILHA DHI  PROCONV</v>
          </cell>
          <cell r="E1508" t="str">
            <v>MA012E-M1</v>
          </cell>
          <cell r="F1508">
            <v>300</v>
          </cell>
          <cell r="G1508" t="str">
            <v>CEV</v>
          </cell>
          <cell r="H1508" t="str">
            <v>00002002</v>
          </cell>
          <cell r="I1508" t="str">
            <v>MEC. ALTA</v>
          </cell>
          <cell r="J1508" t="str">
            <v>M1</v>
          </cell>
          <cell r="K1508" t="str">
            <v>2</v>
          </cell>
          <cell r="L1508" t="str">
            <v>2</v>
          </cell>
        </row>
        <row r="1509">
          <cell r="A1509" t="str">
            <v>90278486MINOMI-M1</v>
          </cell>
          <cell r="B1509">
            <v>1654</v>
          </cell>
          <cell r="C1509" t="str">
            <v>90278486</v>
          </cell>
          <cell r="D1509" t="str">
            <v>PRESILHA PLÁSTICA PROCONV</v>
          </cell>
          <cell r="E1509" t="str">
            <v>MINOMI-M1</v>
          </cell>
          <cell r="F1509">
            <v>180</v>
          </cell>
          <cell r="G1509" t="str">
            <v>CEV</v>
          </cell>
          <cell r="H1509" t="str">
            <v>00002001</v>
          </cell>
          <cell r="I1509" t="str">
            <v>MINOMI</v>
          </cell>
          <cell r="J1509" t="str">
            <v>M1</v>
          </cell>
          <cell r="K1509" t="str">
            <v>2</v>
          </cell>
          <cell r="L1509" t="str">
            <v>2</v>
          </cell>
        </row>
        <row r="1510">
          <cell r="A1510" t="str">
            <v>90374269LF003E-M1</v>
          </cell>
          <cell r="B1510">
            <v>1655</v>
          </cell>
          <cell r="C1510" t="str">
            <v>90374269</v>
          </cell>
          <cell r="D1510" t="str">
            <v>PRESILHA</v>
          </cell>
          <cell r="E1510" t="str">
            <v>LF003E-M1</v>
          </cell>
          <cell r="F1510">
            <v>130</v>
          </cell>
          <cell r="G1510" t="str">
            <v>CEV</v>
          </cell>
          <cell r="H1510" t="str">
            <v>00002001</v>
          </cell>
          <cell r="I1510" t="str">
            <v>MEC. BAIXA</v>
          </cell>
          <cell r="J1510" t="str">
            <v>M1</v>
          </cell>
          <cell r="K1510" t="str">
            <v>2</v>
          </cell>
          <cell r="L1510" t="str">
            <v>2</v>
          </cell>
        </row>
        <row r="1511">
          <cell r="A1511" t="str">
            <v>11514596MB006D-M1</v>
          </cell>
          <cell r="B1511">
            <v>1656</v>
          </cell>
          <cell r="C1511" t="str">
            <v>11514596</v>
          </cell>
          <cell r="D1511" t="str">
            <v>PORCA AR CONDICIONADO PROCONV</v>
          </cell>
          <cell r="E1511" t="str">
            <v>MB007D-M1</v>
          </cell>
          <cell r="F1511">
            <v>1000</v>
          </cell>
          <cell r="G1511" t="str">
            <v>CEV</v>
          </cell>
          <cell r="H1511" t="str">
            <v>00002001</v>
          </cell>
          <cell r="I1511" t="str">
            <v>MEC. BAIXA</v>
          </cell>
          <cell r="J1511" t="str">
            <v>M1</v>
          </cell>
          <cell r="K1511" t="str">
            <v>2</v>
          </cell>
          <cell r="L1511" t="str">
            <v>2</v>
          </cell>
        </row>
        <row r="1512">
          <cell r="A1512" t="str">
            <v>90225953TP010D-M3</v>
          </cell>
          <cell r="B1512">
            <v>1657</v>
          </cell>
          <cell r="C1512" t="str">
            <v>90225953</v>
          </cell>
          <cell r="D1512" t="str">
            <v>ESPUMA ISOLANTE</v>
          </cell>
          <cell r="E1512" t="str">
            <v>TP010D-M3</v>
          </cell>
          <cell r="F1512">
            <v>100</v>
          </cell>
          <cell r="G1512" t="str">
            <v>RIE</v>
          </cell>
          <cell r="H1512" t="str">
            <v>00002001</v>
          </cell>
          <cell r="I1512" t="str">
            <v>TRIM 2</v>
          </cell>
          <cell r="J1512" t="str">
            <v>M3</v>
          </cell>
          <cell r="K1512" t="str">
            <v>2</v>
          </cell>
          <cell r="L1512" t="str">
            <v>2</v>
          </cell>
        </row>
        <row r="1513">
          <cell r="A1513" t="str">
            <v>93302122TP048D-M2</v>
          </cell>
          <cell r="B1513">
            <v>1659</v>
          </cell>
          <cell r="C1513" t="str">
            <v>93302122</v>
          </cell>
          <cell r="D1513" t="str">
            <v>SUPORTE DO MÓDULO ASM-E</v>
          </cell>
          <cell r="E1513" t="str">
            <v>TP048D-M2</v>
          </cell>
          <cell r="F1513">
            <v>40</v>
          </cell>
          <cell r="G1513" t="str">
            <v>CEV</v>
          </cell>
          <cell r="H1513" t="str">
            <v>00002004</v>
          </cell>
          <cell r="I1513" t="str">
            <v>TRIM3</v>
          </cell>
          <cell r="J1513" t="str">
            <v>M2</v>
          </cell>
          <cell r="K1513" t="str">
            <v>2</v>
          </cell>
          <cell r="L1513" t="str">
            <v>2</v>
          </cell>
        </row>
        <row r="1514">
          <cell r="A1514" t="str">
            <v>52058747SPSD1E-M5</v>
          </cell>
          <cell r="B1514">
            <v>1998</v>
          </cell>
          <cell r="C1514" t="str">
            <v>52058747</v>
          </cell>
          <cell r="D1514" t="str">
            <v xml:space="preserve">SWITCH PLATE MANUAL DE </v>
          </cell>
          <cell r="E1514" t="str">
            <v>SPSD1E-M5</v>
          </cell>
          <cell r="F1514">
            <v>70</v>
          </cell>
          <cell r="G1514" t="str">
            <v>PEL</v>
          </cell>
          <cell r="H1514" t="str">
            <v>00002004</v>
          </cell>
          <cell r="I1514" t="str">
            <v>DOORS</v>
          </cell>
          <cell r="J1514" t="str">
            <v>M5</v>
          </cell>
          <cell r="K1514" t="str">
            <v>2</v>
          </cell>
          <cell r="L1514" t="str">
            <v>2</v>
          </cell>
        </row>
        <row r="1515">
          <cell r="A1515" t="str">
            <v>96951478SPSD2E-M5</v>
          </cell>
          <cell r="B1515">
            <v>1660</v>
          </cell>
          <cell r="C1515">
            <v>96951478</v>
          </cell>
          <cell r="D1515" t="str">
            <v>MAÇANETA  LEVANTADOR VIDRO</v>
          </cell>
          <cell r="E1515" t="str">
            <v>SPSD1E-M5</v>
          </cell>
          <cell r="F1515">
            <v>192</v>
          </cell>
          <cell r="G1515" t="str">
            <v>CEV</v>
          </cell>
          <cell r="H1515" t="str">
            <v>0CXPAPEL</v>
          </cell>
          <cell r="I1515" t="str">
            <v>DOORS</v>
          </cell>
          <cell r="J1515" t="str">
            <v>M5</v>
          </cell>
          <cell r="K1515" t="str">
            <v>3</v>
          </cell>
          <cell r="L1515" t="str">
            <v>2</v>
          </cell>
        </row>
        <row r="1516">
          <cell r="A1516" t="str">
            <v>94748578SPSD1E-M5</v>
          </cell>
          <cell r="B1516">
            <v>1661</v>
          </cell>
          <cell r="C1516">
            <v>94748578</v>
          </cell>
          <cell r="D1516" t="str">
            <v>TRILHO GUIA VIDRO - TRILHO PLAST.   DE</v>
          </cell>
          <cell r="E1516" t="str">
            <v>SPSD1E-M5</v>
          </cell>
          <cell r="F1516">
            <v>48</v>
          </cell>
          <cell r="G1516" t="str">
            <v>CEV</v>
          </cell>
          <cell r="H1516" t="str">
            <v>00002004</v>
          </cell>
          <cell r="I1516" t="str">
            <v>DOORS</v>
          </cell>
          <cell r="J1516" t="str">
            <v>M5</v>
          </cell>
          <cell r="K1516" t="str">
            <v>6</v>
          </cell>
          <cell r="L1516" t="str">
            <v>2</v>
          </cell>
        </row>
        <row r="1517">
          <cell r="A1517" t="str">
            <v>95940416SPSD1E-M5</v>
          </cell>
          <cell r="B1517">
            <v>1662</v>
          </cell>
          <cell r="C1517">
            <v>95940416</v>
          </cell>
          <cell r="D1517" t="str">
            <v>LIMITADOR DA PORTA DIANTEIRO</v>
          </cell>
          <cell r="E1517" t="str">
            <v>SPSD1E-M5</v>
          </cell>
          <cell r="F1517">
            <v>42</v>
          </cell>
          <cell r="G1517" t="str">
            <v>EST</v>
          </cell>
          <cell r="H1517" t="str">
            <v>0CXPAPEL</v>
          </cell>
          <cell r="I1517" t="str">
            <v>DOORS</v>
          </cell>
          <cell r="J1517" t="str">
            <v>M5</v>
          </cell>
          <cell r="K1517" t="str">
            <v>5</v>
          </cell>
          <cell r="L1517" t="str">
            <v>2</v>
          </cell>
        </row>
        <row r="1518">
          <cell r="A1518" t="str">
            <v>52058744SPSD1E-M5</v>
          </cell>
          <cell r="B1518">
            <v>1663</v>
          </cell>
          <cell r="C1518">
            <v>52058744</v>
          </cell>
          <cell r="D1518" t="str">
            <v xml:space="preserve">SWITCH PLATE ELÉTRICO DE </v>
          </cell>
          <cell r="E1518" t="str">
            <v>SPSD1E-M5</v>
          </cell>
          <cell r="F1518">
            <v>56</v>
          </cell>
          <cell r="G1518" t="str">
            <v>PEL</v>
          </cell>
          <cell r="H1518" t="str">
            <v>00002004</v>
          </cell>
          <cell r="I1518" t="str">
            <v>DOORS</v>
          </cell>
          <cell r="J1518" t="str">
            <v>M5</v>
          </cell>
          <cell r="K1518" t="str">
            <v>2</v>
          </cell>
          <cell r="L1518" t="str">
            <v>2</v>
          </cell>
        </row>
        <row r="1519">
          <cell r="A1519" t="str">
            <v>94737664SPSD1E-M5</v>
          </cell>
          <cell r="B1519">
            <v>1664</v>
          </cell>
          <cell r="C1519" t="str">
            <v>94737664</v>
          </cell>
          <cell r="D1519" t="str">
            <v>LIMITADOR DA PORTA</v>
          </cell>
          <cell r="E1519" t="str">
            <v>SPSD1E-M5</v>
          </cell>
          <cell r="F1519">
            <v>86</v>
          </cell>
          <cell r="G1519" t="str">
            <v>CEV</v>
          </cell>
          <cell r="H1519" t="str">
            <v>00002002</v>
          </cell>
          <cell r="I1519" t="str">
            <v>DOORS</v>
          </cell>
          <cell r="J1519" t="str">
            <v>M5</v>
          </cell>
          <cell r="K1519" t="str">
            <v>2</v>
          </cell>
          <cell r="L1519" t="str">
            <v>2</v>
          </cell>
        </row>
        <row r="1520">
          <cell r="A1520" t="str">
            <v>94760012SPSD1E-M5</v>
          </cell>
          <cell r="B1520">
            <v>1665</v>
          </cell>
          <cell r="C1520">
            <v>94760012</v>
          </cell>
          <cell r="D1520" t="str">
            <v>TRILHO PLÁST. MECANISMO TE</v>
          </cell>
          <cell r="E1520" t="str">
            <v>SPSD1E-M5</v>
          </cell>
          <cell r="F1520">
            <v>60</v>
          </cell>
          <cell r="G1520" t="str">
            <v>CEV</v>
          </cell>
          <cell r="H1520" t="str">
            <v>00002004</v>
          </cell>
          <cell r="I1520" t="str">
            <v>DOORS</v>
          </cell>
          <cell r="J1520" t="str">
            <v>M5</v>
          </cell>
          <cell r="K1520" t="str">
            <v>6</v>
          </cell>
          <cell r="L1520" t="str">
            <v>2</v>
          </cell>
        </row>
        <row r="1521">
          <cell r="A1521" t="str">
            <v>52045843SPSD1E-M5</v>
          </cell>
          <cell r="B1521">
            <v>1666</v>
          </cell>
          <cell r="C1521">
            <v>52045843</v>
          </cell>
          <cell r="D1521" t="str">
            <v>MAÇANETA EXTERNA TEXTURIZADA</v>
          </cell>
          <cell r="E1521" t="str">
            <v>SPSD1E-M5</v>
          </cell>
          <cell r="F1521">
            <v>54</v>
          </cell>
          <cell r="G1521" t="str">
            <v>CEV</v>
          </cell>
          <cell r="H1521" t="str">
            <v>00002004</v>
          </cell>
          <cell r="I1521" t="str">
            <v>DOORS</v>
          </cell>
          <cell r="J1521" t="str">
            <v>M5</v>
          </cell>
          <cell r="K1521" t="str">
            <v>3</v>
          </cell>
          <cell r="L1521" t="str">
            <v>2</v>
          </cell>
        </row>
        <row r="1522">
          <cell r="A1522" t="str">
            <v>52045856SPSD1E-M5</v>
          </cell>
          <cell r="B1522">
            <v>1667</v>
          </cell>
          <cell r="C1522">
            <v>52045856</v>
          </cell>
          <cell r="D1522" t="str">
            <v>MAÇANETA ONIX LE CINZA</v>
          </cell>
          <cell r="E1522" t="str">
            <v>SPSD1E-M5</v>
          </cell>
          <cell r="F1522">
            <v>54</v>
          </cell>
          <cell r="G1522" t="str">
            <v>CEV</v>
          </cell>
          <cell r="H1522" t="str">
            <v>00002004</v>
          </cell>
          <cell r="I1522" t="str">
            <v>DOORS</v>
          </cell>
          <cell r="J1522" t="str">
            <v>M5</v>
          </cell>
          <cell r="K1522" t="str">
            <v>3</v>
          </cell>
          <cell r="L1522" t="str">
            <v>2</v>
          </cell>
        </row>
        <row r="1523">
          <cell r="A1523" t="str">
            <v>52051863SPSD1E-M5</v>
          </cell>
          <cell r="B1523">
            <v>1668</v>
          </cell>
          <cell r="C1523">
            <v>52051863</v>
          </cell>
          <cell r="D1523" t="str">
            <v>MAÇANETA EXT. DE VERMELHA  C/ FURO</v>
          </cell>
          <cell r="E1523" t="str">
            <v>SPSD1E-M5</v>
          </cell>
          <cell r="F1523">
            <v>54</v>
          </cell>
          <cell r="G1523" t="str">
            <v>CEV</v>
          </cell>
          <cell r="H1523" t="str">
            <v>00002004</v>
          </cell>
          <cell r="I1523" t="str">
            <v>DOORS</v>
          </cell>
          <cell r="J1523" t="str">
            <v>M5</v>
          </cell>
          <cell r="K1523" t="str">
            <v>3</v>
          </cell>
          <cell r="L1523" t="str">
            <v>2</v>
          </cell>
        </row>
        <row r="1524">
          <cell r="A1524" t="str">
            <v>52045855SPSD1E-M5</v>
          </cell>
          <cell r="B1524">
            <v>1669</v>
          </cell>
          <cell r="C1524">
            <v>52045855</v>
          </cell>
          <cell r="D1524" t="str">
            <v>MAÇ. EXT. PRATA SBLADE S. DE C/ FURO</v>
          </cell>
          <cell r="E1524" t="str">
            <v>SPSD1E-M5</v>
          </cell>
          <cell r="F1524">
            <v>54</v>
          </cell>
          <cell r="G1524" t="str">
            <v>CEV</v>
          </cell>
          <cell r="H1524" t="str">
            <v>00002004</v>
          </cell>
          <cell r="I1524" t="str">
            <v>DOORS</v>
          </cell>
          <cell r="J1524" t="str">
            <v>M5</v>
          </cell>
          <cell r="K1524" t="str">
            <v>3</v>
          </cell>
          <cell r="L1524" t="str">
            <v>2</v>
          </cell>
        </row>
        <row r="1525">
          <cell r="A1525" t="str">
            <v>52045845SPSD1E-M5</v>
          </cell>
          <cell r="B1525">
            <v>1670</v>
          </cell>
          <cell r="C1525">
            <v>52045845</v>
          </cell>
          <cell r="D1525" t="str">
            <v>MAÇANETA EXT. BLACK DE C/ FURO</v>
          </cell>
          <cell r="E1525" t="str">
            <v>SPSD1E-M5</v>
          </cell>
          <cell r="F1525">
            <v>54</v>
          </cell>
          <cell r="G1525" t="str">
            <v>CEV</v>
          </cell>
          <cell r="H1525" t="str">
            <v>00002004</v>
          </cell>
          <cell r="I1525" t="str">
            <v>DOORS</v>
          </cell>
          <cell r="J1525" t="str">
            <v>M5</v>
          </cell>
          <cell r="K1525" t="str">
            <v>3</v>
          </cell>
          <cell r="L1525" t="str">
            <v>2</v>
          </cell>
        </row>
        <row r="1526">
          <cell r="A1526" t="str">
            <v>52047364SPSD1E-M5</v>
          </cell>
          <cell r="B1526">
            <v>1671</v>
          </cell>
          <cell r="C1526">
            <v>52047364</v>
          </cell>
          <cell r="D1526" t="str">
            <v>MAÇANETA Ext. DE AZUL c/ furo</v>
          </cell>
          <cell r="E1526" t="str">
            <v>SPSD1E-M5</v>
          </cell>
          <cell r="F1526">
            <v>54</v>
          </cell>
          <cell r="G1526" t="str">
            <v>CEV</v>
          </cell>
          <cell r="H1526" t="str">
            <v>00002004</v>
          </cell>
          <cell r="I1526" t="str">
            <v>DOORS</v>
          </cell>
          <cell r="J1526" t="str">
            <v>M5</v>
          </cell>
          <cell r="K1526" t="str">
            <v>2</v>
          </cell>
          <cell r="L1526" t="str">
            <v>2</v>
          </cell>
        </row>
        <row r="1527">
          <cell r="A1527" t="str">
            <v>52045875SPSD1E-M5</v>
          </cell>
          <cell r="B1527">
            <v>1672</v>
          </cell>
          <cell r="C1527">
            <v>52045875</v>
          </cell>
          <cell r="D1527" t="str">
            <v>MACAN EXT DE BRANCA C/ FURO</v>
          </cell>
          <cell r="E1527" t="str">
            <v>SPSD1E-M5</v>
          </cell>
          <cell r="F1527">
            <v>54</v>
          </cell>
          <cell r="G1527" t="str">
            <v>CEV</v>
          </cell>
          <cell r="H1527" t="str">
            <v>00002004</v>
          </cell>
          <cell r="I1527" t="str">
            <v>DOORS</v>
          </cell>
          <cell r="J1527" t="str">
            <v>M5</v>
          </cell>
          <cell r="K1527" t="str">
            <v>3</v>
          </cell>
          <cell r="L1527" t="str">
            <v>2</v>
          </cell>
        </row>
        <row r="1528">
          <cell r="A1528" t="str">
            <v>94778379SPSD1E-M5</v>
          </cell>
          <cell r="B1528">
            <v>1673</v>
          </cell>
          <cell r="C1528" t="str">
            <v>94778379</v>
          </cell>
          <cell r="D1528" t="str">
            <v>MAÇANETA EXTERNA TE PRATA</v>
          </cell>
          <cell r="E1528" t="str">
            <v>SPSD1E-M5</v>
          </cell>
          <cell r="F1528">
            <v>36</v>
          </cell>
          <cell r="G1528" t="str">
            <v>CEV</v>
          </cell>
          <cell r="H1528" t="str">
            <v>00002004</v>
          </cell>
          <cell r="I1528" t="str">
            <v>DOORS</v>
          </cell>
          <cell r="J1528" t="str">
            <v>M5</v>
          </cell>
          <cell r="K1528" t="str">
            <v>2</v>
          </cell>
          <cell r="L1528" t="str">
            <v>2</v>
          </cell>
        </row>
        <row r="1529">
          <cell r="A1529" t="str">
            <v>52064008SPSD1E-M5</v>
          </cell>
          <cell r="B1529">
            <v>1674</v>
          </cell>
          <cell r="C1529" t="str">
            <v>52064008</v>
          </cell>
          <cell r="D1529" t="str">
            <v>MAÇ. CELTA DIANT./ LE MOND GRAY</v>
          </cell>
          <cell r="E1529" t="str">
            <v>SPSD1E-M5</v>
          </cell>
          <cell r="F1529">
            <v>36</v>
          </cell>
          <cell r="G1529" t="str">
            <v>CEV</v>
          </cell>
          <cell r="H1529" t="str">
            <v>00002004</v>
          </cell>
          <cell r="I1529" t="str">
            <v>DOORS</v>
          </cell>
          <cell r="J1529" t="str">
            <v>M5</v>
          </cell>
          <cell r="K1529" t="str">
            <v>2</v>
          </cell>
          <cell r="L1529" t="str">
            <v>2</v>
          </cell>
        </row>
        <row r="1530">
          <cell r="A1530" t="str">
            <v>94778420SPSD1E-M5</v>
          </cell>
          <cell r="B1530">
            <v>1675</v>
          </cell>
          <cell r="C1530" t="str">
            <v>94778420</v>
          </cell>
          <cell r="D1530" t="str">
            <v>MAÇANETA EXTERNA DE PRATA</v>
          </cell>
          <cell r="E1530" t="str">
            <v>SPSD1E-M5</v>
          </cell>
          <cell r="F1530">
            <v>36</v>
          </cell>
          <cell r="G1530" t="str">
            <v>CEV</v>
          </cell>
          <cell r="H1530" t="str">
            <v>00002004</v>
          </cell>
          <cell r="I1530" t="str">
            <v>DOORS</v>
          </cell>
          <cell r="J1530" t="str">
            <v>M5</v>
          </cell>
          <cell r="K1530" t="str">
            <v>2</v>
          </cell>
          <cell r="L1530" t="str">
            <v>2</v>
          </cell>
        </row>
        <row r="1531">
          <cell r="A1531" t="str">
            <v>90323550MA015E-M1</v>
          </cell>
          <cell r="B1531">
            <v>1676</v>
          </cell>
          <cell r="C1531" t="str">
            <v>90323550</v>
          </cell>
          <cell r="D1531" t="str">
            <v>PO MOLA ESCAP</v>
          </cell>
          <cell r="E1531" t="str">
            <v>MA015E-M1</v>
          </cell>
          <cell r="F1531">
            <v>750</v>
          </cell>
          <cell r="G1531" t="str">
            <v>CEV</v>
          </cell>
          <cell r="H1531" t="str">
            <v>00002001</v>
          </cell>
          <cell r="I1531" t="str">
            <v>MEC. ALTA</v>
          </cell>
          <cell r="J1531" t="str">
            <v>M1</v>
          </cell>
          <cell r="K1531" t="str">
            <v>2</v>
          </cell>
          <cell r="L1531" t="str">
            <v>2</v>
          </cell>
        </row>
        <row r="1532">
          <cell r="A1532" t="str">
            <v>52023534SPSD1E-M5</v>
          </cell>
          <cell r="B1532">
            <v>1677</v>
          </cell>
          <cell r="C1532">
            <v>52023534</v>
          </cell>
          <cell r="D1532" t="str">
            <v>MAÇANETA INTERNA CELTA LD</v>
          </cell>
          <cell r="E1532" t="str">
            <v>SPSD1E-M5</v>
          </cell>
          <cell r="F1532">
            <v>100</v>
          </cell>
          <cell r="G1532" t="str">
            <v>PEL</v>
          </cell>
          <cell r="H1532" t="str">
            <v>00002004</v>
          </cell>
          <cell r="I1532" t="str">
            <v>DOORS</v>
          </cell>
          <cell r="J1532" t="str">
            <v>M5</v>
          </cell>
          <cell r="K1532" t="str">
            <v>2</v>
          </cell>
          <cell r="L1532" t="str">
            <v>2</v>
          </cell>
        </row>
        <row r="1533">
          <cell r="A1533" t="str">
            <v>94741673SPSD1E-M5</v>
          </cell>
          <cell r="B1533">
            <v>1678</v>
          </cell>
          <cell r="C1533">
            <v>94741673</v>
          </cell>
          <cell r="D1533" t="str">
            <v>TRILHO GUIA</v>
          </cell>
          <cell r="E1533" t="str">
            <v>SPSD1E-M5</v>
          </cell>
          <cell r="F1533">
            <v>84</v>
          </cell>
          <cell r="G1533" t="str">
            <v>CEV</v>
          </cell>
          <cell r="H1533" t="str">
            <v>00002002</v>
          </cell>
          <cell r="I1533" t="str">
            <v>DOORS</v>
          </cell>
          <cell r="J1533" t="str">
            <v>M5</v>
          </cell>
          <cell r="K1533" t="str">
            <v>3</v>
          </cell>
          <cell r="L1533" t="str">
            <v>2</v>
          </cell>
        </row>
        <row r="1534">
          <cell r="A1534" t="str">
            <v>94750716SPSD1E-M5</v>
          </cell>
          <cell r="B1534">
            <v>1679</v>
          </cell>
          <cell r="C1534" t="str">
            <v>94750716</v>
          </cell>
          <cell r="D1534" t="str">
            <v>SWIT VIDR ELE LE'12</v>
          </cell>
          <cell r="E1534" t="str">
            <v>SPSD1E-M5</v>
          </cell>
          <cell r="F1534">
            <v>45</v>
          </cell>
          <cell r="G1534" t="str">
            <v>CEV</v>
          </cell>
          <cell r="H1534" t="str">
            <v>0CXPAPEL</v>
          </cell>
          <cell r="I1534" t="str">
            <v>DOORS</v>
          </cell>
          <cell r="J1534" t="str">
            <v>M5</v>
          </cell>
          <cell r="K1534" t="str">
            <v>2</v>
          </cell>
          <cell r="L1534" t="str">
            <v>2</v>
          </cell>
        </row>
        <row r="1535">
          <cell r="A1535" t="str">
            <v>52098394SPSD1E-M5</v>
          </cell>
          <cell r="B1535">
            <v>1680</v>
          </cell>
          <cell r="C1535" t="str">
            <v>93382275</v>
          </cell>
          <cell r="D1535" t="str">
            <v>AUTO FALANTE CELTA</v>
          </cell>
          <cell r="E1535" t="str">
            <v>SPSD1E-M5</v>
          </cell>
          <cell r="F1535">
            <v>10</v>
          </cell>
          <cell r="G1535" t="str">
            <v>EST</v>
          </cell>
          <cell r="H1535" t="str">
            <v>0CXPAPEL</v>
          </cell>
          <cell r="I1535" t="str">
            <v>DOORS</v>
          </cell>
          <cell r="J1535" t="str">
            <v>M5</v>
          </cell>
          <cell r="K1535" t="str">
            <v>4</v>
          </cell>
          <cell r="L1535" t="str">
            <v>2</v>
          </cell>
        </row>
        <row r="1536">
          <cell r="A1536" t="str">
            <v>94737665SPSD2D-M5</v>
          </cell>
          <cell r="B1536">
            <v>1681</v>
          </cell>
          <cell r="C1536" t="str">
            <v>94737665</v>
          </cell>
          <cell r="D1536" t="str">
            <v>LIMITADOR DA PORTA TRASEIRA 5P</v>
          </cell>
          <cell r="E1536" t="str">
            <v>SPSD2D-M5</v>
          </cell>
          <cell r="F1536">
            <v>86</v>
          </cell>
          <cell r="G1536" t="str">
            <v>CEV</v>
          </cell>
          <cell r="H1536" t="str">
            <v>00002004</v>
          </cell>
          <cell r="I1536" t="str">
            <v>DOORS</v>
          </cell>
          <cell r="J1536" t="str">
            <v>M5</v>
          </cell>
          <cell r="K1536" t="str">
            <v>2</v>
          </cell>
          <cell r="L1536" t="str">
            <v>2</v>
          </cell>
        </row>
        <row r="1537">
          <cell r="A1537" t="str">
            <v>93363854SPSD2E-M5</v>
          </cell>
          <cell r="B1537">
            <v>1682</v>
          </cell>
          <cell r="C1537">
            <v>93363854</v>
          </cell>
          <cell r="D1537" t="str">
            <v>TR. GUIA TRAS. VIDRO PORTA TE 5P</v>
          </cell>
          <cell r="E1537" t="str">
            <v>SPSD2E-M5</v>
          </cell>
          <cell r="F1537">
            <v>40</v>
          </cell>
          <cell r="G1537" t="str">
            <v>CEV</v>
          </cell>
          <cell r="H1537" t="str">
            <v>0CXPAPEL</v>
          </cell>
          <cell r="I1537" t="str">
            <v>DOORS</v>
          </cell>
          <cell r="J1537" t="str">
            <v>M5</v>
          </cell>
          <cell r="K1537" t="str">
            <v>3</v>
          </cell>
          <cell r="L1537" t="str">
            <v>2</v>
          </cell>
        </row>
        <row r="1538">
          <cell r="A1538" t="str">
            <v>93363823SPSD3E-M5</v>
          </cell>
          <cell r="B1538">
            <v>1683</v>
          </cell>
          <cell r="C1538" t="str">
            <v>93363823</v>
          </cell>
          <cell r="D1538" t="str">
            <v>TRILHO GUIA TRAS VIDRO DE</v>
          </cell>
          <cell r="E1538" t="str">
            <v>SPSD2E-M5</v>
          </cell>
          <cell r="F1538">
            <v>70</v>
          </cell>
          <cell r="G1538" t="str">
            <v>CEV</v>
          </cell>
          <cell r="H1538" t="str">
            <v>00002004</v>
          </cell>
          <cell r="I1538" t="str">
            <v>DOORS</v>
          </cell>
          <cell r="J1538" t="str">
            <v>M5</v>
          </cell>
          <cell r="K1538" t="str">
            <v>2</v>
          </cell>
          <cell r="L1538" t="str">
            <v>2</v>
          </cell>
        </row>
        <row r="1539">
          <cell r="A1539" t="str">
            <v>52058746SPSD1E-M5</v>
          </cell>
          <cell r="B1539">
            <v>1684</v>
          </cell>
          <cell r="C1539">
            <v>52058746</v>
          </cell>
          <cell r="D1539" t="str">
            <v>BOTÃO SWITCH COM 2 BOTÕES</v>
          </cell>
          <cell r="E1539" t="str">
            <v>SPSD1E-M5</v>
          </cell>
          <cell r="F1539">
            <v>70</v>
          </cell>
          <cell r="G1539" t="str">
            <v>PEL</v>
          </cell>
          <cell r="H1539" t="str">
            <v>00002004</v>
          </cell>
          <cell r="I1539" t="str">
            <v>DOORS</v>
          </cell>
          <cell r="J1539" t="str">
            <v>M5</v>
          </cell>
          <cell r="K1539" t="str">
            <v>3</v>
          </cell>
          <cell r="L1539" t="str">
            <v>2</v>
          </cell>
        </row>
        <row r="1540">
          <cell r="A1540" t="str">
            <v>13592531SPSD2E-M5</v>
          </cell>
          <cell r="B1540">
            <v>1685</v>
          </cell>
          <cell r="C1540" t="str">
            <v>13592531</v>
          </cell>
          <cell r="D1540" t="str">
            <v>FECHADURA ELE.</v>
          </cell>
          <cell r="E1540" t="str">
            <v>SPSD2E-M5</v>
          </cell>
          <cell r="F1540">
            <v>24</v>
          </cell>
          <cell r="G1540" t="str">
            <v>EST</v>
          </cell>
          <cell r="H1540" t="str">
            <v>00002004</v>
          </cell>
          <cell r="I1540" t="str">
            <v>DOORS</v>
          </cell>
          <cell r="J1540" t="str">
            <v>M5</v>
          </cell>
          <cell r="K1540" t="str">
            <v>6</v>
          </cell>
          <cell r="L1540" t="str">
            <v>2</v>
          </cell>
        </row>
        <row r="1541">
          <cell r="A1541" t="str">
            <v>95940417SPSD2E-M5</v>
          </cell>
          <cell r="B1541">
            <v>1686</v>
          </cell>
          <cell r="C1541">
            <v>95940417</v>
          </cell>
          <cell r="D1541" t="str">
            <v>LIMITADOR DA PORTA TRASEIRO</v>
          </cell>
          <cell r="E1541" t="str">
            <v>SPSD2E-M5</v>
          </cell>
          <cell r="F1541">
            <v>42</v>
          </cell>
          <cell r="G1541" t="str">
            <v>EST</v>
          </cell>
          <cell r="H1541" t="str">
            <v>0CXPAPEL</v>
          </cell>
          <cell r="I1541" t="str">
            <v>DOORS</v>
          </cell>
          <cell r="J1541" t="str">
            <v>M5</v>
          </cell>
          <cell r="K1541" t="str">
            <v>5</v>
          </cell>
          <cell r="L1541" t="str">
            <v>2</v>
          </cell>
        </row>
        <row r="1542">
          <cell r="A1542" t="str">
            <v>52086606SPSD2E-M5</v>
          </cell>
          <cell r="B1542">
            <v>1687</v>
          </cell>
          <cell r="C1542" t="str">
            <v>52086606</v>
          </cell>
          <cell r="D1542" t="str">
            <v>CABO FECHADURA D ESQUERDA</v>
          </cell>
          <cell r="E1542" t="str">
            <v>SPSD2E-M5</v>
          </cell>
          <cell r="F1542">
            <v>130</v>
          </cell>
          <cell r="G1542" t="str">
            <v>CEV</v>
          </cell>
          <cell r="H1542" t="str">
            <v>00002004</v>
          </cell>
          <cell r="I1542" t="str">
            <v>DOORS</v>
          </cell>
          <cell r="J1542" t="str">
            <v>M5</v>
          </cell>
          <cell r="K1542" t="str">
            <v>3</v>
          </cell>
          <cell r="L1542" t="str">
            <v>2</v>
          </cell>
        </row>
        <row r="1543">
          <cell r="A1543" t="str">
            <v>13592528SPSD2E-M5</v>
          </cell>
          <cell r="B1543">
            <v>1688</v>
          </cell>
          <cell r="C1543" t="str">
            <v>13592528</v>
          </cell>
          <cell r="D1543" t="str">
            <v>FECHADURA DA PORTA TE(MANUAL)</v>
          </cell>
          <cell r="E1543" t="str">
            <v>SPSD2E-M5</v>
          </cell>
          <cell r="F1543">
            <v>24</v>
          </cell>
          <cell r="G1543" t="str">
            <v>CEV</v>
          </cell>
          <cell r="H1543" t="str">
            <v>00002004</v>
          </cell>
          <cell r="I1543" t="str">
            <v>DOORS</v>
          </cell>
          <cell r="J1543" t="str">
            <v>M5</v>
          </cell>
          <cell r="K1543" t="str">
            <v>3</v>
          </cell>
          <cell r="L1543" t="str">
            <v>2</v>
          </cell>
        </row>
        <row r="1544">
          <cell r="A1544" t="str">
            <v>94729819SPSD2E-M5</v>
          </cell>
          <cell r="B1544">
            <v>1689</v>
          </cell>
          <cell r="C1544" t="str">
            <v>94729819</v>
          </cell>
          <cell r="D1544" t="str">
            <v>FECH/CABO DIANT LE ELÉTRICO</v>
          </cell>
          <cell r="E1544" t="str">
            <v>SPSD2E-M5</v>
          </cell>
          <cell r="F1544">
            <v>14</v>
          </cell>
          <cell r="G1544" t="str">
            <v>CEV</v>
          </cell>
          <cell r="H1544" t="str">
            <v>0CXPAPEL</v>
          </cell>
          <cell r="I1544" t="str">
            <v>DOORS</v>
          </cell>
          <cell r="J1544" t="str">
            <v>M5</v>
          </cell>
          <cell r="K1544" t="str">
            <v>6</v>
          </cell>
          <cell r="L1544" t="str">
            <v>2</v>
          </cell>
        </row>
        <row r="1545">
          <cell r="A1545" t="str">
            <v>94729820SPSD2D-M5</v>
          </cell>
          <cell r="B1545">
            <v>1690</v>
          </cell>
          <cell r="C1545" t="str">
            <v>94729820</v>
          </cell>
          <cell r="D1545" t="str">
            <v>FECH/CABO DIANT LD ELÉTRICO</v>
          </cell>
          <cell r="E1545" t="str">
            <v>SPSD2D-M5</v>
          </cell>
          <cell r="F1545">
            <v>14</v>
          </cell>
          <cell r="G1545" t="str">
            <v>CEV</v>
          </cell>
          <cell r="H1545" t="str">
            <v>0CXPAPEL</v>
          </cell>
          <cell r="I1545" t="str">
            <v>DOORS</v>
          </cell>
          <cell r="J1545" t="str">
            <v>M5</v>
          </cell>
          <cell r="K1545" t="str">
            <v>6</v>
          </cell>
          <cell r="L1545" t="str">
            <v>2</v>
          </cell>
        </row>
        <row r="1546">
          <cell r="A1546" t="str">
            <v>52089196SPSD2E-M5</v>
          </cell>
          <cell r="B1546">
            <v>1691</v>
          </cell>
          <cell r="C1546">
            <v>94756928</v>
          </cell>
          <cell r="D1546" t="str">
            <v>CHICOTE TRASEIRO ESQUERDO</v>
          </cell>
          <cell r="E1546" t="str">
            <v>SPSD2E-M5</v>
          </cell>
          <cell r="F1546">
            <v>40</v>
          </cell>
          <cell r="G1546" t="str">
            <v>CEV</v>
          </cell>
          <cell r="H1546" t="str">
            <v>00002004</v>
          </cell>
          <cell r="I1546" t="str">
            <v>DOORS</v>
          </cell>
          <cell r="J1546" t="str">
            <v>M5</v>
          </cell>
          <cell r="K1546" t="str">
            <v>2</v>
          </cell>
          <cell r="L1546" t="str">
            <v>2</v>
          </cell>
        </row>
        <row r="1547">
          <cell r="A1547"/>
          <cell r="B1547">
            <v>1692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/>
          <cell r="K1547">
            <v>0</v>
          </cell>
          <cell r="L1547" t="e">
            <v>#DIV/0!</v>
          </cell>
        </row>
        <row r="1548">
          <cell r="A1548" t="str">
            <v>94768113SPSD2E-M5</v>
          </cell>
          <cell r="B1548">
            <v>1693</v>
          </cell>
          <cell r="C1548">
            <v>94768113</v>
          </cell>
          <cell r="D1548" t="str">
            <v>CHICOTE TRASEIRO ESQUERDO</v>
          </cell>
          <cell r="E1548" t="str">
            <v>SPSD2E-M5</v>
          </cell>
          <cell r="F1548">
            <v>40</v>
          </cell>
          <cell r="G1548" t="str">
            <v>CEV</v>
          </cell>
          <cell r="H1548" t="str">
            <v>00002004</v>
          </cell>
          <cell r="I1548" t="str">
            <v>DOORS</v>
          </cell>
          <cell r="J1548" t="str">
            <v>M5</v>
          </cell>
          <cell r="K1548" t="str">
            <v>3</v>
          </cell>
          <cell r="L1548" t="str">
            <v>2</v>
          </cell>
        </row>
        <row r="1549">
          <cell r="A1549"/>
          <cell r="B1549">
            <v>1694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/>
          <cell r="K1549">
            <v>0</v>
          </cell>
          <cell r="L1549" t="e">
            <v>#DIV/0!</v>
          </cell>
        </row>
        <row r="1550">
          <cell r="A1550" t="str">
            <v>93363844SPSD2E-M5</v>
          </cell>
          <cell r="B1550">
            <v>1695</v>
          </cell>
          <cell r="C1550">
            <v>93363844</v>
          </cell>
          <cell r="D1550" t="str">
            <v>BRACKET MAÇ.-SUP.MAC.EXT.TRAS.LE 5P</v>
          </cell>
          <cell r="E1550" t="str">
            <v>SPSD2E-M5</v>
          </cell>
          <cell r="F1550">
            <v>60</v>
          </cell>
          <cell r="G1550" t="str">
            <v>CEV</v>
          </cell>
          <cell r="H1550" t="str">
            <v>0CXPAPEL</v>
          </cell>
          <cell r="I1550" t="str">
            <v>DOORS</v>
          </cell>
          <cell r="J1550" t="str">
            <v>M5</v>
          </cell>
          <cell r="K1550" t="str">
            <v>2</v>
          </cell>
          <cell r="L1550" t="str">
            <v>2</v>
          </cell>
        </row>
        <row r="1551">
          <cell r="A1551" t="str">
            <v>93260909SPSD2E-M5</v>
          </cell>
          <cell r="B1551">
            <v>1696</v>
          </cell>
          <cell r="C1551">
            <v>93260909</v>
          </cell>
          <cell r="D1551" t="str">
            <v>BRACKET-SUP.FIX.MAÇAN.DE 5P</v>
          </cell>
          <cell r="E1551" t="str">
            <v>SPSD2E-M5</v>
          </cell>
          <cell r="F1551">
            <v>100</v>
          </cell>
          <cell r="G1551" t="str">
            <v>CEV</v>
          </cell>
          <cell r="H1551" t="str">
            <v>0CXPAPEL</v>
          </cell>
          <cell r="I1551" t="str">
            <v>DOORS</v>
          </cell>
          <cell r="J1551" t="str">
            <v>M5</v>
          </cell>
          <cell r="K1551" t="str">
            <v>2</v>
          </cell>
          <cell r="L1551" t="str">
            <v>2</v>
          </cell>
        </row>
        <row r="1552">
          <cell r="A1552" t="str">
            <v>93389343SPSD3E-M5</v>
          </cell>
          <cell r="B1552">
            <v>1697</v>
          </cell>
          <cell r="C1552">
            <v>93389343</v>
          </cell>
          <cell r="D1552" t="str">
            <v>ASA DELTA EXT. TRASEIRA</v>
          </cell>
          <cell r="E1552" t="str">
            <v>SPSD3E-M5</v>
          </cell>
          <cell r="F1552">
            <v>100</v>
          </cell>
          <cell r="G1552" t="str">
            <v>CEV</v>
          </cell>
          <cell r="H1552" t="str">
            <v>00002004</v>
          </cell>
          <cell r="I1552" t="str">
            <v>DOORS</v>
          </cell>
          <cell r="J1552" t="str">
            <v>M5</v>
          </cell>
          <cell r="K1552" t="str">
            <v>2</v>
          </cell>
          <cell r="L1552" t="str">
            <v>2</v>
          </cell>
        </row>
        <row r="1553">
          <cell r="A1553" t="str">
            <v>93314801SPSD3E-M5</v>
          </cell>
          <cell r="B1553">
            <v>1698</v>
          </cell>
          <cell r="C1553">
            <v>93314801</v>
          </cell>
          <cell r="D1553" t="str">
            <v>MAÇANETA LEV. VIDRO</v>
          </cell>
          <cell r="E1553" t="str">
            <v>SPSD3E-M5</v>
          </cell>
          <cell r="F1553">
            <v>420</v>
          </cell>
          <cell r="G1553" t="str">
            <v>CEV</v>
          </cell>
          <cell r="H1553" t="str">
            <v>00002004</v>
          </cell>
          <cell r="I1553" t="str">
            <v>DOORS</v>
          </cell>
          <cell r="J1553" t="str">
            <v>M5</v>
          </cell>
          <cell r="K1553" t="str">
            <v>2</v>
          </cell>
          <cell r="L1553" t="str">
            <v>2</v>
          </cell>
        </row>
        <row r="1554">
          <cell r="A1554" t="str">
            <v>94729823SPSD3E-M5</v>
          </cell>
          <cell r="B1554">
            <v>1699</v>
          </cell>
          <cell r="C1554" t="str">
            <v>94729823</v>
          </cell>
          <cell r="D1554" t="str">
            <v>FECH/CABO TRAS LE ELÉTRICO</v>
          </cell>
          <cell r="E1554" t="str">
            <v>SPSD3E-M5</v>
          </cell>
          <cell r="F1554">
            <v>20</v>
          </cell>
          <cell r="G1554" t="str">
            <v>CEV</v>
          </cell>
          <cell r="H1554" t="str">
            <v>0CXPAPEL</v>
          </cell>
          <cell r="I1554" t="str">
            <v>DOORS</v>
          </cell>
          <cell r="J1554" t="str">
            <v>M5</v>
          </cell>
          <cell r="K1554" t="str">
            <v>5</v>
          </cell>
          <cell r="L1554" t="str">
            <v>2</v>
          </cell>
        </row>
        <row r="1555">
          <cell r="A1555" t="str">
            <v>93357758SPSD3E-M5</v>
          </cell>
          <cell r="B1555">
            <v>1700</v>
          </cell>
          <cell r="C1555">
            <v>93357758</v>
          </cell>
          <cell r="D1555" t="str">
            <v>FECHADURA TRAS.</v>
          </cell>
          <cell r="E1555" t="str">
            <v>SPSD3E-M5</v>
          </cell>
          <cell r="F1555">
            <v>14</v>
          </cell>
          <cell r="G1555" t="str">
            <v>CEV</v>
          </cell>
          <cell r="H1555" t="str">
            <v>0CXPAPEL</v>
          </cell>
          <cell r="I1555" t="str">
            <v>DOORS</v>
          </cell>
          <cell r="J1555" t="str">
            <v>M5</v>
          </cell>
          <cell r="K1555" t="str">
            <v>2</v>
          </cell>
          <cell r="L1555" t="str">
            <v>2</v>
          </cell>
        </row>
        <row r="1556">
          <cell r="A1556" t="str">
            <v>15250458SPSD3E-M5</v>
          </cell>
          <cell r="B1556">
            <v>1701</v>
          </cell>
          <cell r="C1556">
            <v>15250458</v>
          </cell>
          <cell r="D1556" t="str">
            <v>SWITCH ESPELHO ELÉTRICO</v>
          </cell>
          <cell r="E1556" t="str">
            <v>SPSD3E-M5</v>
          </cell>
          <cell r="F1556">
            <v>128</v>
          </cell>
          <cell r="G1556" t="str">
            <v>CEV</v>
          </cell>
          <cell r="H1556" t="str">
            <v>0CXPAPEL</v>
          </cell>
          <cell r="I1556" t="str">
            <v>DOORS</v>
          </cell>
          <cell r="J1556" t="str">
            <v>M5</v>
          </cell>
          <cell r="K1556" t="str">
            <v>2</v>
          </cell>
          <cell r="L1556" t="str">
            <v>2</v>
          </cell>
        </row>
        <row r="1557">
          <cell r="A1557" t="str">
            <v>52044395SPSD3E-M5</v>
          </cell>
          <cell r="B1557">
            <v>1702</v>
          </cell>
          <cell r="C1557">
            <v>52044395</v>
          </cell>
          <cell r="D1557" t="str">
            <v>SHARK FIN ELÉTRICO LE</v>
          </cell>
          <cell r="E1557" t="str">
            <v>SPSD3E-M5</v>
          </cell>
          <cell r="F1557">
            <v>30</v>
          </cell>
          <cell r="G1557" t="str">
            <v>PEL</v>
          </cell>
          <cell r="H1557" t="str">
            <v>00002004</v>
          </cell>
          <cell r="I1557" t="str">
            <v>DOORS</v>
          </cell>
          <cell r="J1557" t="str">
            <v>M5</v>
          </cell>
          <cell r="K1557" t="str">
            <v>3</v>
          </cell>
          <cell r="L1557" t="str">
            <v>2</v>
          </cell>
        </row>
        <row r="1558">
          <cell r="A1558" t="str">
            <v>13592524SPSD3E-M5</v>
          </cell>
          <cell r="B1558">
            <v>1703</v>
          </cell>
          <cell r="C1558" t="str">
            <v>13592524</v>
          </cell>
          <cell r="D1558" t="str">
            <v>FECHADURA MANUAL</v>
          </cell>
          <cell r="E1558" t="str">
            <v>SPSD3E-M5</v>
          </cell>
          <cell r="F1558">
            <v>24</v>
          </cell>
          <cell r="G1558" t="str">
            <v>EST</v>
          </cell>
          <cell r="H1558" t="str">
            <v>00002004</v>
          </cell>
          <cell r="I1558" t="str">
            <v>DOORS</v>
          </cell>
          <cell r="J1558" t="str">
            <v>M5</v>
          </cell>
          <cell r="K1558" t="str">
            <v>6</v>
          </cell>
          <cell r="L1558" t="str">
            <v>2</v>
          </cell>
        </row>
        <row r="1559">
          <cell r="A1559" t="str">
            <v>13592519SPSD3E-M5</v>
          </cell>
          <cell r="B1559">
            <v>1704</v>
          </cell>
          <cell r="C1559" t="str">
            <v>13592519</v>
          </cell>
          <cell r="D1559" t="str">
            <v>FECHADURA DA PORTA DE (MANUAL)</v>
          </cell>
          <cell r="E1559" t="str">
            <v>SPSD3E-M5</v>
          </cell>
          <cell r="F1559">
            <v>24</v>
          </cell>
          <cell r="G1559" t="str">
            <v>CEV</v>
          </cell>
          <cell r="H1559" t="str">
            <v>00002004</v>
          </cell>
          <cell r="I1559" t="str">
            <v>DOORS</v>
          </cell>
          <cell r="J1559" t="str">
            <v>M5</v>
          </cell>
          <cell r="K1559" t="str">
            <v>3</v>
          </cell>
          <cell r="L1559" t="str">
            <v>2</v>
          </cell>
        </row>
        <row r="1560">
          <cell r="A1560" t="str">
            <v>52048083SPSD3E-M5</v>
          </cell>
          <cell r="B1560">
            <v>1705</v>
          </cell>
          <cell r="C1560">
            <v>52048083</v>
          </cell>
          <cell r="D1560" t="str">
            <v>CAPA DO PF DA MAÇANETA LE</v>
          </cell>
          <cell r="E1560" t="str">
            <v>SPSD3E-M5</v>
          </cell>
          <cell r="F1560">
            <v>800</v>
          </cell>
          <cell r="G1560" t="str">
            <v>CEV</v>
          </cell>
          <cell r="H1560" t="str">
            <v>00002004</v>
          </cell>
          <cell r="I1560" t="str">
            <v>DOORS</v>
          </cell>
          <cell r="J1560" t="str">
            <v>M5</v>
          </cell>
          <cell r="K1560" t="str">
            <v>2</v>
          </cell>
          <cell r="L1560" t="str">
            <v>2</v>
          </cell>
        </row>
        <row r="1561">
          <cell r="A1561" t="str">
            <v>52095755SPSD3E-M5</v>
          </cell>
          <cell r="B1561">
            <v>1706</v>
          </cell>
          <cell r="C1561" t="str">
            <v>52095755</v>
          </cell>
          <cell r="D1561" t="str">
            <v>DELTA MANUAL ONIX L/E</v>
          </cell>
          <cell r="E1561" t="str">
            <v>SPSD3E-M5</v>
          </cell>
          <cell r="F1561">
            <v>30</v>
          </cell>
          <cell r="G1561" t="str">
            <v>PEL</v>
          </cell>
          <cell r="H1561" t="str">
            <v>00002004</v>
          </cell>
          <cell r="I1561" t="str">
            <v>DOORS</v>
          </cell>
          <cell r="J1561" t="str">
            <v>M5</v>
          </cell>
          <cell r="K1561" t="str">
            <v>6</v>
          </cell>
          <cell r="L1561" t="str">
            <v>2</v>
          </cell>
        </row>
        <row r="1562">
          <cell r="A1562" t="str">
            <v>52089198SPSD3E-M5</v>
          </cell>
          <cell r="B1562">
            <v>1707</v>
          </cell>
          <cell r="C1562">
            <v>94748178</v>
          </cell>
          <cell r="D1562" t="str">
            <v>CHICOTE DIANT ESQUERDO</v>
          </cell>
          <cell r="E1562" t="str">
            <v>SPSD3E-M5</v>
          </cell>
          <cell r="F1562">
            <v>25</v>
          </cell>
          <cell r="G1562" t="str">
            <v>CEV</v>
          </cell>
          <cell r="H1562" t="str">
            <v>00002004</v>
          </cell>
          <cell r="I1562" t="str">
            <v>DOORS</v>
          </cell>
          <cell r="J1562" t="str">
            <v>M5</v>
          </cell>
          <cell r="K1562" t="str">
            <v>2</v>
          </cell>
          <cell r="L1562" t="str">
            <v>2</v>
          </cell>
        </row>
        <row r="1563">
          <cell r="A1563"/>
          <cell r="B1563">
            <v>1708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/>
          <cell r="K1563">
            <v>0</v>
          </cell>
          <cell r="L1563" t="e">
            <v>#DIV/0!</v>
          </cell>
        </row>
        <row r="1564">
          <cell r="A1564"/>
          <cell r="B1564">
            <v>1709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/>
          <cell r="K1564">
            <v>0</v>
          </cell>
          <cell r="L1564" t="e">
            <v>#DIV/0!</v>
          </cell>
        </row>
        <row r="1565">
          <cell r="A1565" t="str">
            <v>52059849SPSD3E-M5</v>
          </cell>
          <cell r="B1565">
            <v>1710</v>
          </cell>
          <cell r="C1565">
            <v>52059849</v>
          </cell>
          <cell r="D1565" t="str">
            <v>CHICOTE DIANTEIRO ESQUERDO</v>
          </cell>
          <cell r="E1565" t="str">
            <v>SPSD3E-M5</v>
          </cell>
          <cell r="F1565">
            <v>25</v>
          </cell>
          <cell r="G1565" t="str">
            <v>CEV</v>
          </cell>
          <cell r="H1565" t="str">
            <v>00002004</v>
          </cell>
          <cell r="I1565" t="str">
            <v>DOORS</v>
          </cell>
          <cell r="J1565" t="str">
            <v>M5</v>
          </cell>
          <cell r="K1565" t="str">
            <v>4</v>
          </cell>
          <cell r="L1565" t="str">
            <v>2</v>
          </cell>
        </row>
        <row r="1566">
          <cell r="A1566" t="str">
            <v>94768098SPSD3E-M5</v>
          </cell>
          <cell r="B1566">
            <v>1711</v>
          </cell>
          <cell r="C1566">
            <v>94768098</v>
          </cell>
          <cell r="D1566" t="str">
            <v>CHICOTE DIANTEIRO ESQUERDO</v>
          </cell>
          <cell r="E1566" t="str">
            <v>SPSD3E-M5</v>
          </cell>
          <cell r="F1566">
            <v>40</v>
          </cell>
          <cell r="G1566" t="str">
            <v>CEV</v>
          </cell>
          <cell r="H1566" t="str">
            <v>00002004</v>
          </cell>
          <cell r="I1566" t="str">
            <v>DOORS</v>
          </cell>
          <cell r="J1566" t="str">
            <v>M5</v>
          </cell>
          <cell r="K1566" t="str">
            <v>2</v>
          </cell>
          <cell r="L1566" t="str">
            <v>2</v>
          </cell>
        </row>
        <row r="1567">
          <cell r="A1567" t="str">
            <v>52064010SPSD3E-M5</v>
          </cell>
          <cell r="B1567">
            <v>1712</v>
          </cell>
          <cell r="C1567" t="str">
            <v>52064010</v>
          </cell>
          <cell r="D1567" t="str">
            <v>MAÇANETA CELTA TRAS. LE MOND GRAY</v>
          </cell>
          <cell r="E1567" t="str">
            <v>SPSD3E-M5</v>
          </cell>
          <cell r="F1567">
            <v>36</v>
          </cell>
          <cell r="G1567" t="str">
            <v>CEV</v>
          </cell>
          <cell r="H1567" t="str">
            <v>00002004</v>
          </cell>
          <cell r="I1567" t="str">
            <v>DOORS</v>
          </cell>
          <cell r="J1567" t="str">
            <v>M5</v>
          </cell>
          <cell r="K1567" t="str">
            <v>2</v>
          </cell>
          <cell r="L1567" t="str">
            <v>2</v>
          </cell>
        </row>
        <row r="1568">
          <cell r="A1568" t="str">
            <v>52055670SPSD3E-M5</v>
          </cell>
          <cell r="B1568">
            <v>1713</v>
          </cell>
          <cell r="C1568">
            <v>52055670</v>
          </cell>
          <cell r="D1568" t="str">
            <v>CANALETA METALICA-VIDRO TRASEIRO</v>
          </cell>
          <cell r="E1568" t="str">
            <v>SPSD3E-M5</v>
          </cell>
          <cell r="F1568">
            <v>60</v>
          </cell>
          <cell r="G1568" t="str">
            <v>CEV</v>
          </cell>
          <cell r="H1568" t="str">
            <v>00002004</v>
          </cell>
          <cell r="I1568" t="str">
            <v>DOORS</v>
          </cell>
          <cell r="J1568" t="str">
            <v>M5</v>
          </cell>
          <cell r="K1568" t="str">
            <v>5</v>
          </cell>
          <cell r="L1568" t="str">
            <v>2</v>
          </cell>
        </row>
        <row r="1569">
          <cell r="A1569" t="str">
            <v>94759226SPSD3E-M5</v>
          </cell>
          <cell r="B1569">
            <v>1714</v>
          </cell>
          <cell r="C1569">
            <v>94759226</v>
          </cell>
          <cell r="D1569" t="str">
            <v>MAÇANETA EXTERNA TE VERMELHO</v>
          </cell>
          <cell r="E1569" t="str">
            <v>SPSD3E-M5</v>
          </cell>
          <cell r="F1569">
            <v>36</v>
          </cell>
          <cell r="G1569" t="str">
            <v>CEV</v>
          </cell>
          <cell r="H1569" t="str">
            <v>00002004</v>
          </cell>
          <cell r="I1569" t="str">
            <v>DOORS</v>
          </cell>
          <cell r="J1569" t="str">
            <v>M5</v>
          </cell>
          <cell r="K1569" t="str">
            <v>2</v>
          </cell>
          <cell r="L1569" t="str">
            <v>2</v>
          </cell>
        </row>
        <row r="1570">
          <cell r="A1570" t="str">
            <v>94778379SPSD3E-M5</v>
          </cell>
          <cell r="B1570">
            <v>1715</v>
          </cell>
          <cell r="C1570" t="str">
            <v>94778379</v>
          </cell>
          <cell r="D1570" t="str">
            <v>MAÇANETA EXTERNA TE PRATA</v>
          </cell>
          <cell r="E1570" t="str">
            <v>SPSD3E-M5</v>
          </cell>
          <cell r="F1570">
            <v>36</v>
          </cell>
          <cell r="G1570" t="str">
            <v>CEV</v>
          </cell>
          <cell r="H1570" t="str">
            <v>00002004</v>
          </cell>
          <cell r="I1570" t="str">
            <v>DOORS</v>
          </cell>
          <cell r="J1570" t="str">
            <v>M5</v>
          </cell>
          <cell r="K1570" t="str">
            <v>2</v>
          </cell>
          <cell r="L1570" t="str">
            <v>2</v>
          </cell>
        </row>
        <row r="1571">
          <cell r="A1571" t="str">
            <v>52051866SPSD3E-M5</v>
          </cell>
          <cell r="B1571">
            <v>1716</v>
          </cell>
          <cell r="C1571">
            <v>52051866</v>
          </cell>
          <cell r="D1571" t="str">
            <v>MAÇANETA EXT. TE VERMELHA S/FURO</v>
          </cell>
          <cell r="E1571" t="str">
            <v>SPSD3E-M5</v>
          </cell>
          <cell r="F1571">
            <v>54</v>
          </cell>
          <cell r="G1571" t="str">
            <v>CEV</v>
          </cell>
          <cell r="H1571" t="str">
            <v>00002003</v>
          </cell>
          <cell r="I1571" t="str">
            <v>DOORS</v>
          </cell>
          <cell r="J1571" t="str">
            <v>M5</v>
          </cell>
          <cell r="K1571" t="str">
            <v>3</v>
          </cell>
          <cell r="L1571" t="str">
            <v>2</v>
          </cell>
        </row>
        <row r="1572">
          <cell r="A1572" t="str">
            <v>52045792SPSD3E-M5</v>
          </cell>
          <cell r="B1572">
            <v>1717</v>
          </cell>
          <cell r="C1572">
            <v>52045792</v>
          </cell>
          <cell r="D1572" t="str">
            <v>MAÇANETA EXT. PRATA  TE S/FURO</v>
          </cell>
          <cell r="E1572" t="str">
            <v>SPSD3E-M5</v>
          </cell>
          <cell r="F1572">
            <v>54</v>
          </cell>
          <cell r="G1572" t="str">
            <v>CEV</v>
          </cell>
          <cell r="H1572" t="str">
            <v>00002003</v>
          </cell>
          <cell r="I1572" t="str">
            <v>DOORS</v>
          </cell>
          <cell r="J1572" t="str">
            <v>M5</v>
          </cell>
          <cell r="K1572" t="str">
            <v>3</v>
          </cell>
          <cell r="L1572" t="str">
            <v>2</v>
          </cell>
        </row>
        <row r="1573">
          <cell r="A1573" t="str">
            <v>52045800SPSD3E-M5</v>
          </cell>
          <cell r="B1573">
            <v>1718</v>
          </cell>
          <cell r="C1573">
            <v>52045800</v>
          </cell>
          <cell r="D1573" t="str">
            <v>MAÇ. LE  MOND GRAY</v>
          </cell>
          <cell r="E1573" t="str">
            <v>SPSD3E-M5</v>
          </cell>
          <cell r="F1573">
            <v>54</v>
          </cell>
          <cell r="G1573" t="str">
            <v>CEV</v>
          </cell>
          <cell r="H1573" t="str">
            <v>00002003</v>
          </cell>
          <cell r="I1573" t="str">
            <v>DOORS</v>
          </cell>
          <cell r="J1573" t="str">
            <v>M5</v>
          </cell>
          <cell r="K1573" t="str">
            <v>3</v>
          </cell>
          <cell r="L1573" t="str">
            <v>2</v>
          </cell>
        </row>
        <row r="1574">
          <cell r="A1574" t="str">
            <v>52045785SPSD3E-M5</v>
          </cell>
          <cell r="B1574">
            <v>1719</v>
          </cell>
          <cell r="C1574">
            <v>52045785</v>
          </cell>
          <cell r="D1574" t="str">
            <v>MACAN EXT TRAS LE TEXT SEM FURO</v>
          </cell>
          <cell r="E1574" t="str">
            <v>SPSD3E-M5</v>
          </cell>
          <cell r="F1574">
            <v>54</v>
          </cell>
          <cell r="G1574" t="str">
            <v>CEV</v>
          </cell>
          <cell r="H1574" t="str">
            <v>00002003</v>
          </cell>
          <cell r="I1574" t="str">
            <v>DOORS</v>
          </cell>
          <cell r="J1574" t="str">
            <v>M5</v>
          </cell>
          <cell r="K1574" t="str">
            <v>2</v>
          </cell>
          <cell r="L1574" t="str">
            <v>2</v>
          </cell>
        </row>
        <row r="1575">
          <cell r="A1575" t="str">
            <v>52045801SPSD3E-M5</v>
          </cell>
          <cell r="B1575">
            <v>1720</v>
          </cell>
          <cell r="C1575">
            <v>52045801</v>
          </cell>
          <cell r="D1575" t="str">
            <v>MAÇANETA EXT. BLACK TE SEM FURO</v>
          </cell>
          <cell r="E1575" t="str">
            <v>SPSD3E-M5</v>
          </cell>
          <cell r="F1575">
            <v>54</v>
          </cell>
          <cell r="G1575" t="str">
            <v>CEV</v>
          </cell>
          <cell r="H1575" t="str">
            <v>00002003</v>
          </cell>
          <cell r="I1575" t="str">
            <v>DOORS</v>
          </cell>
          <cell r="J1575" t="str">
            <v>M5</v>
          </cell>
          <cell r="K1575" t="str">
            <v>3</v>
          </cell>
          <cell r="L1575" t="str">
            <v>2</v>
          </cell>
        </row>
        <row r="1576">
          <cell r="A1576" t="str">
            <v>94759215SPSD1E-M5</v>
          </cell>
          <cell r="B1576">
            <v>1721</v>
          </cell>
          <cell r="C1576">
            <v>94759215</v>
          </cell>
          <cell r="D1576" t="str">
            <v>MAÇANETA EXTERNA DE VERMELHO</v>
          </cell>
          <cell r="E1576" t="str">
            <v>SPSD1E-M5</v>
          </cell>
          <cell r="F1576">
            <v>36</v>
          </cell>
          <cell r="G1576" t="str">
            <v>CEV</v>
          </cell>
          <cell r="H1576" t="str">
            <v>00002004</v>
          </cell>
          <cell r="I1576" t="str">
            <v>DOORS</v>
          </cell>
          <cell r="J1576" t="str">
            <v>M5</v>
          </cell>
          <cell r="K1576" t="str">
            <v>2</v>
          </cell>
          <cell r="L1576" t="str">
            <v>2</v>
          </cell>
        </row>
        <row r="1577">
          <cell r="A1577" t="str">
            <v>52034306SPSD2E-M5</v>
          </cell>
          <cell r="B1577">
            <v>1722</v>
          </cell>
          <cell r="C1577" t="str">
            <v>52034306</v>
          </cell>
          <cell r="D1577" t="str">
            <v>CHICOTE ELÉTRICO LE</v>
          </cell>
          <cell r="E1577" t="str">
            <v>SPSD2E-M5</v>
          </cell>
          <cell r="F1577">
            <v>70</v>
          </cell>
          <cell r="G1577" t="str">
            <v>CEV</v>
          </cell>
          <cell r="H1577" t="str">
            <v>00002004</v>
          </cell>
          <cell r="I1577" t="str">
            <v>DOORS</v>
          </cell>
          <cell r="J1577" t="str">
            <v>M5</v>
          </cell>
          <cell r="K1577" t="str">
            <v>3</v>
          </cell>
          <cell r="L1577" t="str">
            <v>2</v>
          </cell>
        </row>
        <row r="1578">
          <cell r="A1578" t="str">
            <v>93357754SPSD2D-M5</v>
          </cell>
          <cell r="B1578">
            <v>1723</v>
          </cell>
          <cell r="C1578" t="str">
            <v>93357754</v>
          </cell>
          <cell r="D1578" t="str">
            <v xml:space="preserve">FECH/CABO DIANT LD </v>
          </cell>
          <cell r="E1578" t="str">
            <v>SPSD2D-M5</v>
          </cell>
          <cell r="F1578">
            <v>16</v>
          </cell>
          <cell r="G1578" t="str">
            <v>CEV</v>
          </cell>
          <cell r="H1578" t="str">
            <v>0CXPAPEL</v>
          </cell>
          <cell r="I1578" t="str">
            <v>DOORS</v>
          </cell>
          <cell r="J1578" t="str">
            <v>M5</v>
          </cell>
          <cell r="K1578" t="str">
            <v>2</v>
          </cell>
          <cell r="L1578" t="str">
            <v>2</v>
          </cell>
        </row>
        <row r="1579">
          <cell r="A1579" t="str">
            <v>93357753SPSD2E-M5</v>
          </cell>
          <cell r="B1579">
            <v>1724</v>
          </cell>
          <cell r="C1579" t="str">
            <v>93357753</v>
          </cell>
          <cell r="D1579" t="str">
            <v xml:space="preserve">FECH/CABO DIANT LE </v>
          </cell>
          <cell r="E1579" t="str">
            <v>SPSD2E-M5</v>
          </cell>
          <cell r="F1579">
            <v>16</v>
          </cell>
          <cell r="G1579" t="str">
            <v>CEV</v>
          </cell>
          <cell r="H1579" t="str">
            <v>0CXPAPEL</v>
          </cell>
          <cell r="I1579" t="str">
            <v>DORS</v>
          </cell>
          <cell r="J1579" t="str">
            <v>M5</v>
          </cell>
          <cell r="K1579" t="str">
            <v>2</v>
          </cell>
          <cell r="L1579" t="str">
            <v>2</v>
          </cell>
        </row>
        <row r="1580">
          <cell r="A1580" t="str">
            <v>13592523SPSD3D-M5</v>
          </cell>
          <cell r="B1580">
            <v>1725</v>
          </cell>
          <cell r="C1580" t="str">
            <v>13592523</v>
          </cell>
          <cell r="D1580" t="str">
            <v>FECHADURA DA PORTA DD (MANUAL)</v>
          </cell>
          <cell r="E1580" t="str">
            <v>SPSD3D-M5</v>
          </cell>
          <cell r="F1580">
            <v>24</v>
          </cell>
          <cell r="G1580" t="str">
            <v>CEV</v>
          </cell>
          <cell r="H1580" t="str">
            <v>00002004</v>
          </cell>
          <cell r="I1580" t="str">
            <v>DOORS</v>
          </cell>
          <cell r="J1580" t="str">
            <v>M5</v>
          </cell>
          <cell r="K1580" t="str">
            <v>3</v>
          </cell>
          <cell r="L1580" t="str">
            <v>2</v>
          </cell>
        </row>
        <row r="1581">
          <cell r="A1581" t="str">
            <v>93357759SPSD3D-M5</v>
          </cell>
          <cell r="B1581">
            <v>1726</v>
          </cell>
          <cell r="C1581" t="str">
            <v>93357759</v>
          </cell>
          <cell r="D1581" t="str">
            <v>FECHADURA TRAS.TD</v>
          </cell>
          <cell r="E1581" t="str">
            <v>SPSD3D-M5</v>
          </cell>
          <cell r="F1581">
            <v>14</v>
          </cell>
          <cell r="G1581" t="str">
            <v>CEV</v>
          </cell>
          <cell r="H1581" t="str">
            <v>0CXPAPEL</v>
          </cell>
          <cell r="I1581" t="str">
            <v>DOORS</v>
          </cell>
          <cell r="J1581" t="str">
            <v>M5</v>
          </cell>
          <cell r="K1581" t="str">
            <v>2</v>
          </cell>
          <cell r="L1581" t="str">
            <v>2</v>
          </cell>
        </row>
        <row r="1582">
          <cell r="A1582"/>
          <cell r="B1582">
            <v>1727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/>
          <cell r="K1582" t="str">
            <v>3</v>
          </cell>
          <cell r="L1582" t="e">
            <v>#DIV/0!</v>
          </cell>
        </row>
        <row r="1583">
          <cell r="A1583" t="str">
            <v>13592525SPSD2D-M5</v>
          </cell>
          <cell r="B1583">
            <v>1728</v>
          </cell>
          <cell r="C1583" t="str">
            <v>13592525</v>
          </cell>
          <cell r="D1583" t="str">
            <v>FECHADURA ELET.DD</v>
          </cell>
          <cell r="E1583" t="str">
            <v>SPSD2D-M5</v>
          </cell>
          <cell r="F1583">
            <v>24</v>
          </cell>
          <cell r="G1583" t="str">
            <v>EST</v>
          </cell>
          <cell r="H1583" t="str">
            <v>00002004</v>
          </cell>
          <cell r="I1583" t="str">
            <v>DOORS</v>
          </cell>
          <cell r="J1583" t="str">
            <v>M5</v>
          </cell>
          <cell r="K1583" t="str">
            <v>6</v>
          </cell>
          <cell r="L1583" t="str">
            <v>2</v>
          </cell>
        </row>
        <row r="1584">
          <cell r="A1584" t="str">
            <v>13592529SPSD2D-M5</v>
          </cell>
          <cell r="B1584">
            <v>1729</v>
          </cell>
          <cell r="C1584" t="str">
            <v>13592529</v>
          </cell>
          <cell r="D1584" t="str">
            <v>FECHADURA ELÉTRICA PORTA TD</v>
          </cell>
          <cell r="E1584" t="str">
            <v>SPSD2D-M5</v>
          </cell>
          <cell r="F1584">
            <v>24</v>
          </cell>
          <cell r="G1584" t="str">
            <v>EST</v>
          </cell>
          <cell r="H1584" t="str">
            <v>00002004</v>
          </cell>
          <cell r="I1584" t="str">
            <v>DOORS</v>
          </cell>
          <cell r="J1584" t="str">
            <v>M5</v>
          </cell>
          <cell r="K1584" t="str">
            <v>6</v>
          </cell>
          <cell r="L1584" t="str">
            <v>2</v>
          </cell>
        </row>
        <row r="1585">
          <cell r="A1585" t="str">
            <v>52058745SPSD1D-M5</v>
          </cell>
          <cell r="B1585">
            <v>1730</v>
          </cell>
          <cell r="C1585" t="str">
            <v>52058745</v>
          </cell>
          <cell r="D1585" t="str">
            <v>SWITCH PLATE ELÉTRICO DD(1BOTÃO)</v>
          </cell>
          <cell r="E1585" t="str">
            <v>SPSD1D-M5</v>
          </cell>
          <cell r="F1585">
            <v>70</v>
          </cell>
          <cell r="G1585" t="str">
            <v>PEL</v>
          </cell>
          <cell r="H1585" t="str">
            <v>00002004</v>
          </cell>
          <cell r="I1585" t="str">
            <v>DOORS</v>
          </cell>
          <cell r="J1585" t="str">
            <v>M5</v>
          </cell>
          <cell r="K1585" t="str">
            <v>3</v>
          </cell>
          <cell r="L1585" t="str">
            <v>2</v>
          </cell>
        </row>
        <row r="1586">
          <cell r="A1586" t="str">
            <v>52058748SPSD1D-M5</v>
          </cell>
          <cell r="B1586">
            <v>1731</v>
          </cell>
          <cell r="C1586" t="str">
            <v>52058748</v>
          </cell>
          <cell r="D1586" t="str">
            <v>SWITCH PLATE MANUAL DD</v>
          </cell>
          <cell r="E1586" t="str">
            <v>SPSD1D-M5</v>
          </cell>
          <cell r="F1586">
            <v>70</v>
          </cell>
          <cell r="G1586" t="str">
            <v>PEL</v>
          </cell>
          <cell r="H1586" t="str">
            <v>00002004</v>
          </cell>
          <cell r="I1586" t="str">
            <v>DOORS</v>
          </cell>
          <cell r="J1586" t="str">
            <v>M5</v>
          </cell>
          <cell r="K1586" t="str">
            <v>2</v>
          </cell>
          <cell r="L1586" t="str">
            <v>2</v>
          </cell>
        </row>
        <row r="1587">
          <cell r="A1587" t="str">
            <v>94750715SPSD3D-M5</v>
          </cell>
          <cell r="B1587">
            <v>1732</v>
          </cell>
          <cell r="C1587" t="str">
            <v>94750715</v>
          </cell>
          <cell r="D1587" t="str">
            <v>SWIT VIDR ELE LD'12</v>
          </cell>
          <cell r="E1587" t="str">
            <v>SPSD3D-M5</v>
          </cell>
          <cell r="F1587">
            <v>126</v>
          </cell>
          <cell r="G1587" t="str">
            <v>CEV</v>
          </cell>
          <cell r="H1587" t="str">
            <v>OCXPAPEL</v>
          </cell>
          <cell r="I1587" t="str">
            <v>DOORS</v>
          </cell>
          <cell r="J1587" t="str">
            <v>M5</v>
          </cell>
          <cell r="K1587" t="str">
            <v>2</v>
          </cell>
          <cell r="L1587" t="str">
            <v>2</v>
          </cell>
        </row>
        <row r="1588">
          <cell r="A1588" t="str">
            <v>96951478SPSD1D-M5</v>
          </cell>
          <cell r="B1588">
            <v>1733</v>
          </cell>
          <cell r="C1588" t="str">
            <v>96951478</v>
          </cell>
          <cell r="D1588" t="str">
            <v>MAÇANETA  LEVANTADOR VIDRO</v>
          </cell>
          <cell r="E1588" t="str">
            <v>SPSD1D-M5</v>
          </cell>
          <cell r="F1588">
            <v>192</v>
          </cell>
          <cell r="G1588" t="str">
            <v>CEV</v>
          </cell>
          <cell r="H1588" t="str">
            <v>0CXPAPEL</v>
          </cell>
          <cell r="I1588" t="str">
            <v>DOORS</v>
          </cell>
          <cell r="J1588" t="str">
            <v>M5</v>
          </cell>
          <cell r="K1588" t="str">
            <v>3</v>
          </cell>
          <cell r="L1588" t="str">
            <v>2</v>
          </cell>
        </row>
        <row r="1589">
          <cell r="A1589" t="str">
            <v>52095757SPSD3E-M5</v>
          </cell>
          <cell r="B1589">
            <v>1734</v>
          </cell>
          <cell r="C1589" t="str">
            <v>52095757</v>
          </cell>
          <cell r="D1589" t="str">
            <v>SHARK FIN ELÉTRICO L/E</v>
          </cell>
          <cell r="E1589" t="str">
            <v>SPSD3E-M5</v>
          </cell>
          <cell r="F1589">
            <v>30</v>
          </cell>
          <cell r="G1589" t="str">
            <v>PEL</v>
          </cell>
          <cell r="H1589" t="str">
            <v>00002004</v>
          </cell>
          <cell r="I1589" t="str">
            <v>DOORS</v>
          </cell>
          <cell r="J1589" t="str">
            <v>M5</v>
          </cell>
          <cell r="K1589" t="str">
            <v>3</v>
          </cell>
          <cell r="L1589" t="str">
            <v>2</v>
          </cell>
        </row>
        <row r="1590">
          <cell r="A1590" t="str">
            <v>52095758SPSD3D-M5</v>
          </cell>
          <cell r="B1590">
            <v>1735</v>
          </cell>
          <cell r="C1590" t="str">
            <v>52095758</v>
          </cell>
          <cell r="D1590" t="str">
            <v>SHARK FIN ELÉTRICO L/D</v>
          </cell>
          <cell r="E1590" t="str">
            <v>SPSD3D-M5</v>
          </cell>
          <cell r="F1590">
            <v>30</v>
          </cell>
          <cell r="G1590" t="str">
            <v>PEL</v>
          </cell>
          <cell r="H1590" t="str">
            <v>00002004</v>
          </cell>
          <cell r="I1590" t="str">
            <v>DOORS</v>
          </cell>
          <cell r="J1590" t="str">
            <v>M5</v>
          </cell>
          <cell r="K1590" t="str">
            <v>3</v>
          </cell>
          <cell r="L1590" t="str">
            <v>2</v>
          </cell>
        </row>
        <row r="1591">
          <cell r="A1591"/>
          <cell r="B1591">
            <v>1736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/>
          <cell r="K1591">
            <v>0</v>
          </cell>
          <cell r="L1591" t="e">
            <v>#DIV/0!</v>
          </cell>
        </row>
        <row r="1592">
          <cell r="A1592"/>
          <cell r="B1592">
            <v>1737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/>
          <cell r="K1592">
            <v>0</v>
          </cell>
          <cell r="L1592" t="e">
            <v>#DIV/0!</v>
          </cell>
        </row>
        <row r="1593">
          <cell r="A1593" t="str">
            <v>52048084SPSD3D-M5</v>
          </cell>
          <cell r="B1593">
            <v>1738</v>
          </cell>
          <cell r="C1593">
            <v>52048084</v>
          </cell>
          <cell r="D1593" t="str">
            <v>CAPA DO Pf DA MAÇANETA LD</v>
          </cell>
          <cell r="E1593" t="str">
            <v>SPSD3D-M5</v>
          </cell>
          <cell r="F1593">
            <v>800</v>
          </cell>
          <cell r="G1593" t="str">
            <v>CEV</v>
          </cell>
          <cell r="H1593" t="str">
            <v>0CXPAPEL</v>
          </cell>
          <cell r="I1593" t="str">
            <v>DOORS</v>
          </cell>
          <cell r="J1593" t="str">
            <v>M5</v>
          </cell>
          <cell r="K1593" t="str">
            <v>2</v>
          </cell>
          <cell r="L1593" t="str">
            <v>2</v>
          </cell>
        </row>
        <row r="1594">
          <cell r="A1594" t="str">
            <v>93357387SPSD2D-M5</v>
          </cell>
          <cell r="B1594">
            <v>1739</v>
          </cell>
          <cell r="C1594">
            <v>93357387</v>
          </cell>
          <cell r="D1594" t="str">
            <v>CHICOTE ELÉTRICO DO ALTO FALANTE</v>
          </cell>
          <cell r="E1594" t="str">
            <v>SPSD2D-M5</v>
          </cell>
          <cell r="F1594">
            <v>100</v>
          </cell>
          <cell r="G1594" t="str">
            <v>CEV</v>
          </cell>
          <cell r="H1594" t="str">
            <v>00002004</v>
          </cell>
          <cell r="I1594" t="str">
            <v>DOORS</v>
          </cell>
          <cell r="J1594" t="str">
            <v>M5</v>
          </cell>
          <cell r="K1594" t="str">
            <v>2</v>
          </cell>
          <cell r="L1594" t="str">
            <v>2</v>
          </cell>
        </row>
        <row r="1595">
          <cell r="A1595" t="str">
            <v>52034307SPSD2D-M5</v>
          </cell>
          <cell r="B1595">
            <v>1740</v>
          </cell>
          <cell r="C1595" t="str">
            <v>52034307</v>
          </cell>
          <cell r="D1595" t="str">
            <v>CHICOTE ELÉTRICO LD</v>
          </cell>
          <cell r="E1595" t="str">
            <v>SPSD2D-M5</v>
          </cell>
          <cell r="F1595">
            <v>70</v>
          </cell>
          <cell r="G1595" t="str">
            <v>CEV</v>
          </cell>
          <cell r="H1595" t="str">
            <v>00002004</v>
          </cell>
          <cell r="I1595" t="str">
            <v>DOORS</v>
          </cell>
          <cell r="J1595" t="str">
            <v>M5</v>
          </cell>
          <cell r="K1595" t="str">
            <v>3</v>
          </cell>
          <cell r="L1595" t="str">
            <v>2</v>
          </cell>
        </row>
        <row r="1596">
          <cell r="A1596"/>
          <cell r="B1596">
            <v>1741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/>
          <cell r="K1596">
            <v>0</v>
          </cell>
          <cell r="L1596" t="e">
            <v>#DIV/0!</v>
          </cell>
        </row>
        <row r="1597">
          <cell r="A1597" t="str">
            <v>52059852SPSD3D-M5</v>
          </cell>
          <cell r="B1597">
            <v>1742</v>
          </cell>
          <cell r="C1597">
            <v>52059852</v>
          </cell>
          <cell r="D1597" t="str">
            <v xml:space="preserve">CHICOTE DD TRAVA/VIDRO </v>
          </cell>
          <cell r="E1597" t="str">
            <v>SPSD3D-M5</v>
          </cell>
          <cell r="F1597">
            <v>25</v>
          </cell>
          <cell r="G1597" t="str">
            <v>CEV</v>
          </cell>
          <cell r="H1597" t="str">
            <v>00002004</v>
          </cell>
          <cell r="I1597" t="str">
            <v>DOORS</v>
          </cell>
          <cell r="J1597" t="str">
            <v>M5</v>
          </cell>
          <cell r="K1597" t="str">
            <v>4</v>
          </cell>
          <cell r="L1597" t="str">
            <v>2</v>
          </cell>
        </row>
        <row r="1598">
          <cell r="A1598" t="str">
            <v>94748175SPSD3D-M5</v>
          </cell>
          <cell r="B1598">
            <v>1743</v>
          </cell>
          <cell r="C1598">
            <v>94748175</v>
          </cell>
          <cell r="D1598" t="str">
            <v>CHICOTE DIANT DIREITO</v>
          </cell>
          <cell r="E1598" t="str">
            <v>SPSD3D-M5</v>
          </cell>
          <cell r="F1598">
            <v>40</v>
          </cell>
          <cell r="G1598" t="str">
            <v>CEV</v>
          </cell>
          <cell r="H1598" t="str">
            <v>00002004</v>
          </cell>
          <cell r="I1598" t="str">
            <v>DOORS</v>
          </cell>
          <cell r="J1598" t="str">
            <v>M5</v>
          </cell>
          <cell r="K1598" t="str">
            <v>2</v>
          </cell>
          <cell r="L1598" t="str">
            <v>2</v>
          </cell>
        </row>
        <row r="1599">
          <cell r="A1599" t="str">
            <v>52023535SPSD1D-M5</v>
          </cell>
          <cell r="B1599">
            <v>1744</v>
          </cell>
          <cell r="C1599">
            <v>52023535</v>
          </cell>
          <cell r="D1599" t="str">
            <v>MAÇANETA INTERNA CELTA LD</v>
          </cell>
          <cell r="E1599" t="str">
            <v>SPSD1D-M5</v>
          </cell>
          <cell r="F1599">
            <v>100</v>
          </cell>
          <cell r="G1599" t="str">
            <v>PEL</v>
          </cell>
          <cell r="H1599" t="str">
            <v>00002004</v>
          </cell>
          <cell r="I1599" t="str">
            <v>DOORS</v>
          </cell>
          <cell r="J1599" t="str">
            <v>M5</v>
          </cell>
          <cell r="K1599" t="str">
            <v>2</v>
          </cell>
          <cell r="L1599" t="str">
            <v>2</v>
          </cell>
        </row>
        <row r="1600">
          <cell r="A1600" t="str">
            <v>52045793SPSD3D-M5</v>
          </cell>
          <cell r="B1600">
            <v>1745</v>
          </cell>
          <cell r="C1600">
            <v>52045793</v>
          </cell>
          <cell r="D1600" t="str">
            <v>MAÇANETA BRANCA DD/TD  S/ FURO</v>
          </cell>
          <cell r="E1600" t="str">
            <v>SPSD3D-M5</v>
          </cell>
          <cell r="F1600">
            <v>54</v>
          </cell>
          <cell r="G1600" t="str">
            <v>EST</v>
          </cell>
          <cell r="H1600" t="str">
            <v>00002003</v>
          </cell>
          <cell r="I1600" t="str">
            <v>DOORS</v>
          </cell>
          <cell r="J1600" t="str">
            <v>M5</v>
          </cell>
          <cell r="K1600" t="str">
            <v>3</v>
          </cell>
          <cell r="L1600" t="str">
            <v>2</v>
          </cell>
        </row>
        <row r="1601">
          <cell r="A1601" t="str">
            <v>52045783SPSD3D-M5</v>
          </cell>
          <cell r="B1601">
            <v>1746</v>
          </cell>
          <cell r="C1601">
            <v>52045783</v>
          </cell>
          <cell r="D1601" t="str">
            <v>MAÇANETA BLACK DD/ TD S/ FURO</v>
          </cell>
          <cell r="E1601" t="str">
            <v>SPSD3D-M5</v>
          </cell>
          <cell r="F1601">
            <v>54</v>
          </cell>
          <cell r="G1601" t="str">
            <v>EST</v>
          </cell>
          <cell r="H1601" t="str">
            <v>00002003</v>
          </cell>
          <cell r="I1601" t="str">
            <v>DOORS</v>
          </cell>
          <cell r="J1601" t="str">
            <v>M5</v>
          </cell>
          <cell r="K1601" t="str">
            <v>3</v>
          </cell>
          <cell r="L1601" t="str">
            <v>2</v>
          </cell>
        </row>
        <row r="1602">
          <cell r="A1602" t="str">
            <v>52051864SPSD3D-M5</v>
          </cell>
          <cell r="B1602">
            <v>1747</v>
          </cell>
          <cell r="C1602">
            <v>52051864</v>
          </cell>
          <cell r="D1602" t="str">
            <v>MAÇANETA VERMELHA DD/TD S/ FURO</v>
          </cell>
          <cell r="E1602" t="str">
            <v>SPSD3D-M5</v>
          </cell>
          <cell r="F1602">
            <v>54</v>
          </cell>
          <cell r="G1602" t="str">
            <v>EST</v>
          </cell>
          <cell r="H1602" t="str">
            <v>00002003</v>
          </cell>
          <cell r="I1602" t="str">
            <v>DOORS</v>
          </cell>
          <cell r="J1602" t="str">
            <v>M5</v>
          </cell>
          <cell r="K1602" t="str">
            <v>3</v>
          </cell>
          <cell r="L1602" t="str">
            <v>2</v>
          </cell>
        </row>
        <row r="1603">
          <cell r="A1603" t="str">
            <v>52045794SPSD3D-M5</v>
          </cell>
          <cell r="B1603">
            <v>1748</v>
          </cell>
          <cell r="C1603">
            <v>52045794</v>
          </cell>
          <cell r="D1603" t="str">
            <v>MAÇANETA CINZA LD S/ FURO</v>
          </cell>
          <cell r="E1603" t="str">
            <v>SPSD3D-M5</v>
          </cell>
          <cell r="F1603">
            <v>54</v>
          </cell>
          <cell r="G1603" t="str">
            <v>EST</v>
          </cell>
          <cell r="H1603" t="str">
            <v>00002003</v>
          </cell>
          <cell r="I1603" t="str">
            <v>DOORS</v>
          </cell>
          <cell r="J1603" t="str">
            <v>M5</v>
          </cell>
          <cell r="K1603" t="str">
            <v>3</v>
          </cell>
          <cell r="L1603" t="str">
            <v>2</v>
          </cell>
        </row>
        <row r="1604">
          <cell r="A1604" t="str">
            <v>52064009SPSD1D-M5</v>
          </cell>
          <cell r="B1604">
            <v>1749</v>
          </cell>
          <cell r="C1604">
            <v>52064009</v>
          </cell>
          <cell r="D1604" t="str">
            <v>MAÇ. CELTA DIANT./ LD MOND GRAY</v>
          </cell>
          <cell r="E1604" t="str">
            <v>SPSD1D-M5</v>
          </cell>
          <cell r="F1604">
            <v>36</v>
          </cell>
          <cell r="G1604" t="str">
            <v>CEV</v>
          </cell>
          <cell r="H1604" t="str">
            <v>00002004</v>
          </cell>
          <cell r="I1604" t="str">
            <v>DOORS</v>
          </cell>
          <cell r="J1604" t="str">
            <v>M5</v>
          </cell>
          <cell r="K1604" t="str">
            <v>2</v>
          </cell>
          <cell r="L1604" t="str">
            <v>2</v>
          </cell>
        </row>
        <row r="1605">
          <cell r="A1605" t="str">
            <v>52045844SPSD3D-M5</v>
          </cell>
          <cell r="B1605">
            <v>1750</v>
          </cell>
          <cell r="C1605">
            <v>52045844</v>
          </cell>
          <cell r="D1605" t="str">
            <v>MAÇANANETA  TEXT DD  C/ FURO</v>
          </cell>
          <cell r="E1605" t="str">
            <v>SPSD3D-M5</v>
          </cell>
          <cell r="F1605">
            <v>54</v>
          </cell>
          <cell r="G1605" t="str">
            <v>EST</v>
          </cell>
          <cell r="H1605" t="str">
            <v>00002003</v>
          </cell>
          <cell r="I1605" t="str">
            <v>DOORS</v>
          </cell>
          <cell r="J1605" t="str">
            <v>M5</v>
          </cell>
          <cell r="K1605" t="str">
            <v>3</v>
          </cell>
          <cell r="L1605" t="str">
            <v>2</v>
          </cell>
        </row>
        <row r="1606">
          <cell r="A1606" t="str">
            <v>52059995SPSD1D-M5</v>
          </cell>
          <cell r="B1606">
            <v>1751</v>
          </cell>
          <cell r="C1606">
            <v>52059995</v>
          </cell>
          <cell r="D1606" t="str">
            <v>MAC EXTERNA DIANT LD AZUL</v>
          </cell>
          <cell r="E1606" t="str">
            <v>SPSD1D-M5</v>
          </cell>
          <cell r="F1606">
            <v>36</v>
          </cell>
          <cell r="G1606" t="str">
            <v>CEV</v>
          </cell>
          <cell r="H1606" t="str">
            <v>00002004</v>
          </cell>
          <cell r="I1606" t="str">
            <v>DOORS</v>
          </cell>
          <cell r="J1606" t="str">
            <v>M5</v>
          </cell>
          <cell r="K1606" t="str">
            <v>2</v>
          </cell>
          <cell r="L1606" t="str">
            <v>2</v>
          </cell>
        </row>
        <row r="1607">
          <cell r="A1607" t="str">
            <v>94778423SPSD1D-M5</v>
          </cell>
          <cell r="B1607">
            <v>1752</v>
          </cell>
          <cell r="C1607">
            <v>94778423</v>
          </cell>
          <cell r="D1607" t="str">
            <v>MAÇANETA EXTERNA DD BRANCA</v>
          </cell>
          <cell r="E1607" t="str">
            <v>SPSD1D-M5</v>
          </cell>
          <cell r="F1607">
            <v>36</v>
          </cell>
          <cell r="G1607" t="str">
            <v>CEV</v>
          </cell>
          <cell r="H1607" t="str">
            <v>00002004</v>
          </cell>
          <cell r="I1607" t="str">
            <v>DOORS</v>
          </cell>
          <cell r="J1607" t="str">
            <v>M5</v>
          </cell>
          <cell r="K1607" t="str">
            <v>2</v>
          </cell>
          <cell r="L1607" t="str">
            <v>2</v>
          </cell>
        </row>
        <row r="1608">
          <cell r="A1608" t="str">
            <v>94778421SPSD1D-M5</v>
          </cell>
          <cell r="B1608">
            <v>1753</v>
          </cell>
          <cell r="C1608">
            <v>94778421</v>
          </cell>
          <cell r="D1608" t="str">
            <v>MAÇANETA EXTERNA DD PRATA</v>
          </cell>
          <cell r="E1608" t="str">
            <v>SPSD1D-M5</v>
          </cell>
          <cell r="F1608">
            <v>36</v>
          </cell>
          <cell r="G1608" t="str">
            <v>CEV</v>
          </cell>
          <cell r="H1608" t="str">
            <v>00002004</v>
          </cell>
          <cell r="I1608" t="str">
            <v>DOORS</v>
          </cell>
          <cell r="J1608" t="str">
            <v>M5</v>
          </cell>
          <cell r="K1608" t="str">
            <v>2</v>
          </cell>
          <cell r="L1608" t="str">
            <v>2</v>
          </cell>
        </row>
        <row r="1609">
          <cell r="A1609" t="str">
            <v>94740743SPSD1D-M5</v>
          </cell>
          <cell r="B1609">
            <v>1754</v>
          </cell>
          <cell r="C1609">
            <v>94740743</v>
          </cell>
          <cell r="D1609" t="str">
            <v>MAÇANETA Ext. DIATEIRA LD PRETA</v>
          </cell>
          <cell r="E1609" t="str">
            <v>SPSD1D-M5</v>
          </cell>
          <cell r="F1609">
            <v>36</v>
          </cell>
          <cell r="G1609" t="str">
            <v>CEV</v>
          </cell>
          <cell r="H1609" t="str">
            <v>00002004</v>
          </cell>
          <cell r="I1609" t="str">
            <v>DOORS</v>
          </cell>
          <cell r="J1609" t="str">
            <v>M5</v>
          </cell>
          <cell r="K1609" t="str">
            <v>2</v>
          </cell>
          <cell r="L1609" t="str">
            <v>2</v>
          </cell>
        </row>
        <row r="1610">
          <cell r="A1610" t="str">
            <v>94759216SPSD1D-M5</v>
          </cell>
          <cell r="B1610">
            <v>1755</v>
          </cell>
          <cell r="C1610">
            <v>94759216</v>
          </cell>
          <cell r="D1610" t="str">
            <v>MAÇANETA EXTERNA DD VERMELHO</v>
          </cell>
          <cell r="E1610" t="str">
            <v>SPSD1D-M5</v>
          </cell>
          <cell r="F1610">
            <v>36</v>
          </cell>
          <cell r="G1610" t="str">
            <v>CEV</v>
          </cell>
          <cell r="H1610" t="str">
            <v>00002004</v>
          </cell>
          <cell r="I1610" t="str">
            <v>DOORS</v>
          </cell>
          <cell r="J1610" t="str">
            <v>M5</v>
          </cell>
          <cell r="K1610" t="str">
            <v>2</v>
          </cell>
          <cell r="L1610" t="str">
            <v>2</v>
          </cell>
        </row>
        <row r="1611">
          <cell r="A1611" t="str">
            <v>52059994SPSD1E-M5</v>
          </cell>
          <cell r="B1611">
            <v>1756</v>
          </cell>
          <cell r="C1611" t="str">
            <v>52059994</v>
          </cell>
          <cell r="D1611" t="str">
            <v>MAÇANETA EXTERNA DE AZUL</v>
          </cell>
          <cell r="E1611" t="str">
            <v>SPSD1E-M5</v>
          </cell>
          <cell r="F1611">
            <v>36</v>
          </cell>
          <cell r="G1611" t="str">
            <v>CEV</v>
          </cell>
          <cell r="H1611" t="str">
            <v>00002004</v>
          </cell>
          <cell r="I1611" t="str">
            <v>DOORS</v>
          </cell>
          <cell r="J1611" t="str">
            <v>M5</v>
          </cell>
          <cell r="K1611" t="str">
            <v>2</v>
          </cell>
          <cell r="L1611" t="str">
            <v>2</v>
          </cell>
        </row>
        <row r="1612">
          <cell r="A1612" t="str">
            <v>94778422SPSD1E-M5</v>
          </cell>
          <cell r="B1612">
            <v>1757</v>
          </cell>
          <cell r="C1612" t="str">
            <v>94778422</v>
          </cell>
          <cell r="D1612" t="str">
            <v>MAÇANETA EXTERNA DLE BRANCA</v>
          </cell>
          <cell r="E1612" t="str">
            <v>SPSD1E-M5</v>
          </cell>
          <cell r="F1612">
            <v>36</v>
          </cell>
          <cell r="G1612" t="str">
            <v>CEV</v>
          </cell>
          <cell r="H1612" t="str">
            <v>00002004</v>
          </cell>
          <cell r="I1612" t="str">
            <v>DOORS</v>
          </cell>
          <cell r="J1612" t="str">
            <v>M5</v>
          </cell>
          <cell r="K1612" t="str">
            <v>2</v>
          </cell>
          <cell r="L1612" t="str">
            <v>2</v>
          </cell>
        </row>
        <row r="1613">
          <cell r="A1613" t="str">
            <v>94740742SPSD1E-M5</v>
          </cell>
          <cell r="B1613">
            <v>1758</v>
          </cell>
          <cell r="C1613">
            <v>94740742</v>
          </cell>
          <cell r="D1613" t="str">
            <v>MAÇANETA Ext. DE PRETA</v>
          </cell>
          <cell r="E1613" t="str">
            <v>SPSD1E-M5</v>
          </cell>
          <cell r="F1613">
            <v>36</v>
          </cell>
          <cell r="G1613" t="str">
            <v>CEV</v>
          </cell>
          <cell r="H1613" t="str">
            <v>00002004</v>
          </cell>
          <cell r="I1613" t="str">
            <v>DOORS</v>
          </cell>
          <cell r="J1613" t="str">
            <v>M5</v>
          </cell>
          <cell r="K1613" t="str">
            <v>2</v>
          </cell>
          <cell r="L1613" t="str">
            <v>2</v>
          </cell>
        </row>
        <row r="1614">
          <cell r="A1614" t="str">
            <v>52045822SPSD3D-M5</v>
          </cell>
          <cell r="B1614">
            <v>1759</v>
          </cell>
          <cell r="C1614">
            <v>52045822</v>
          </cell>
          <cell r="D1614" t="str">
            <v>MAÇANETA PRATA DD/ TD S/FURO</v>
          </cell>
          <cell r="E1614" t="str">
            <v>SPSD3D-M5</v>
          </cell>
          <cell r="F1614">
            <v>54</v>
          </cell>
          <cell r="G1614" t="str">
            <v>EST</v>
          </cell>
          <cell r="H1614" t="str">
            <v>00002003</v>
          </cell>
          <cell r="I1614" t="str">
            <v>DOORS</v>
          </cell>
          <cell r="J1614" t="str">
            <v>M5</v>
          </cell>
          <cell r="K1614" t="str">
            <v>3</v>
          </cell>
          <cell r="L1614" t="str">
            <v>2</v>
          </cell>
        </row>
        <row r="1615">
          <cell r="A1615" t="str">
            <v>52047362SPSD3D-M5</v>
          </cell>
          <cell r="B1615">
            <v>1760</v>
          </cell>
          <cell r="C1615">
            <v>52047362</v>
          </cell>
          <cell r="D1615" t="str">
            <v>MAÇANETA AZUL DD S/ FURO</v>
          </cell>
          <cell r="E1615" t="str">
            <v>SPSD3D-M5</v>
          </cell>
          <cell r="F1615">
            <v>54</v>
          </cell>
          <cell r="G1615" t="str">
            <v>EST</v>
          </cell>
          <cell r="H1615" t="str">
            <v>00002003</v>
          </cell>
          <cell r="I1615" t="str">
            <v>DOORS</v>
          </cell>
          <cell r="J1615" t="str">
            <v>M5</v>
          </cell>
          <cell r="K1615" t="str">
            <v>3</v>
          </cell>
          <cell r="L1615" t="str">
            <v>2</v>
          </cell>
        </row>
        <row r="1616">
          <cell r="A1616" t="str">
            <v>52047365SPSD3E-M5</v>
          </cell>
          <cell r="B1616">
            <v>1761</v>
          </cell>
          <cell r="C1616" t="str">
            <v>52047365</v>
          </cell>
          <cell r="D1616" t="str">
            <v>MAÇANETA Ext. TE AZUL SEM FURO</v>
          </cell>
          <cell r="E1616" t="str">
            <v>SPSD3E-M5</v>
          </cell>
          <cell r="F1616">
            <v>54</v>
          </cell>
          <cell r="G1616" t="str">
            <v>CEV</v>
          </cell>
          <cell r="H1616" t="str">
            <v>00002004</v>
          </cell>
          <cell r="I1616" t="str">
            <v>DOORS</v>
          </cell>
          <cell r="J1616" t="str">
            <v>M5</v>
          </cell>
          <cell r="K1616" t="str">
            <v>2</v>
          </cell>
          <cell r="L1616" t="str">
            <v>2</v>
          </cell>
        </row>
        <row r="1617">
          <cell r="A1617" t="str">
            <v>52045786SPSD3D-M5</v>
          </cell>
          <cell r="B1617">
            <v>1762</v>
          </cell>
          <cell r="C1617">
            <v>52045786</v>
          </cell>
          <cell r="D1617" t="str">
            <v>MAÇANETA TEXTURIZADA TRAS</v>
          </cell>
          <cell r="E1617" t="str">
            <v>SPSD3D-M5</v>
          </cell>
          <cell r="F1617">
            <v>54</v>
          </cell>
          <cell r="G1617" t="str">
            <v>EST</v>
          </cell>
          <cell r="H1617" t="str">
            <v>00002003</v>
          </cell>
          <cell r="I1617" t="str">
            <v>DOORS</v>
          </cell>
          <cell r="J1617" t="str">
            <v>M5</v>
          </cell>
          <cell r="K1617" t="str">
            <v>3</v>
          </cell>
          <cell r="L1617" t="str">
            <v>2</v>
          </cell>
        </row>
        <row r="1618">
          <cell r="A1618" t="str">
            <v>52045799SPSD3E-M5</v>
          </cell>
          <cell r="B1618">
            <v>1763</v>
          </cell>
          <cell r="C1618">
            <v>52045799</v>
          </cell>
          <cell r="D1618" t="str">
            <v>MACAN EXT TRAS LE BRANCO S/ FURO</v>
          </cell>
          <cell r="E1618" t="str">
            <v>SPSD3E-M5</v>
          </cell>
          <cell r="F1618">
            <v>54</v>
          </cell>
          <cell r="G1618" t="str">
            <v>CEV</v>
          </cell>
          <cell r="H1618" t="str">
            <v>00002004</v>
          </cell>
          <cell r="I1618" t="str">
            <v>DOORS</v>
          </cell>
          <cell r="J1618" t="str">
            <v>M5</v>
          </cell>
          <cell r="K1618" t="str">
            <v>3</v>
          </cell>
          <cell r="L1618" t="str">
            <v>2</v>
          </cell>
        </row>
        <row r="1619">
          <cell r="A1619" t="str">
            <v>52059997SPSD3D-M5</v>
          </cell>
          <cell r="B1619">
            <v>1764</v>
          </cell>
          <cell r="C1619">
            <v>52059997</v>
          </cell>
          <cell r="D1619" t="str">
            <v>MAC EXTERNA TRASEIRA LD AZUL</v>
          </cell>
          <cell r="E1619" t="str">
            <v>SPSD3D-M5</v>
          </cell>
          <cell r="F1619">
            <v>36</v>
          </cell>
          <cell r="G1619" t="str">
            <v>CEV</v>
          </cell>
          <cell r="H1619" t="str">
            <v>00002004</v>
          </cell>
          <cell r="I1619" t="str">
            <v>DOORS</v>
          </cell>
          <cell r="J1619" t="str">
            <v>M5</v>
          </cell>
          <cell r="K1619" t="str">
            <v>2</v>
          </cell>
          <cell r="L1619" t="str">
            <v>2</v>
          </cell>
        </row>
        <row r="1620">
          <cell r="A1620" t="str">
            <v>94778382SPSD3D-M5</v>
          </cell>
          <cell r="B1620">
            <v>1765</v>
          </cell>
          <cell r="C1620">
            <v>94778382</v>
          </cell>
          <cell r="D1620" t="str">
            <v>MAÇANETA EXTERNA TD BRANCA</v>
          </cell>
          <cell r="E1620" t="str">
            <v>SPSD3D-M5</v>
          </cell>
          <cell r="F1620">
            <v>36</v>
          </cell>
          <cell r="G1620" t="str">
            <v>CEV</v>
          </cell>
          <cell r="H1620" t="str">
            <v>00002004</v>
          </cell>
          <cell r="I1620" t="str">
            <v>DOORS</v>
          </cell>
          <cell r="J1620" t="str">
            <v>M5</v>
          </cell>
          <cell r="K1620" t="str">
            <v>2</v>
          </cell>
          <cell r="L1620" t="str">
            <v>2</v>
          </cell>
        </row>
        <row r="1621">
          <cell r="A1621" t="str">
            <v>52064011SPSD3D-M5</v>
          </cell>
          <cell r="B1621">
            <v>1766</v>
          </cell>
          <cell r="C1621">
            <v>52064011</v>
          </cell>
          <cell r="D1621" t="str">
            <v>MAÇANETA CELTA TRAS. LD MOND GRAY</v>
          </cell>
          <cell r="E1621" t="str">
            <v>SPSD3D-M5</v>
          </cell>
          <cell r="F1621">
            <v>36</v>
          </cell>
          <cell r="G1621" t="str">
            <v>CEV</v>
          </cell>
          <cell r="H1621" t="str">
            <v>00002004</v>
          </cell>
          <cell r="I1621" t="str">
            <v>DOORS</v>
          </cell>
          <cell r="J1621" t="str">
            <v>M5</v>
          </cell>
          <cell r="K1621" t="str">
            <v>2</v>
          </cell>
          <cell r="L1621" t="str">
            <v>2</v>
          </cell>
        </row>
        <row r="1622">
          <cell r="A1622" t="str">
            <v>94778380SPSD3D-M5</v>
          </cell>
          <cell r="B1622">
            <v>1767</v>
          </cell>
          <cell r="C1622">
            <v>94778380</v>
          </cell>
          <cell r="D1622" t="str">
            <v>MAÇANETA EXTERNA TD PRATA</v>
          </cell>
          <cell r="E1622" t="str">
            <v>SPSD3D-M5</v>
          </cell>
          <cell r="F1622">
            <v>36</v>
          </cell>
          <cell r="G1622" t="str">
            <v>CEV</v>
          </cell>
          <cell r="H1622" t="str">
            <v>00002004</v>
          </cell>
          <cell r="I1622" t="str">
            <v>DOORS</v>
          </cell>
          <cell r="J1622" t="str">
            <v>M5</v>
          </cell>
          <cell r="K1622" t="str">
            <v>2</v>
          </cell>
          <cell r="L1622" t="str">
            <v>2</v>
          </cell>
        </row>
        <row r="1623">
          <cell r="A1623" t="str">
            <v>94740745SPSD3D-M5</v>
          </cell>
          <cell r="B1623">
            <v>1768</v>
          </cell>
          <cell r="C1623">
            <v>94740745</v>
          </cell>
          <cell r="D1623" t="str">
            <v>MAÇANETA Ext. TRASEIRA LD PRETA</v>
          </cell>
          <cell r="E1623" t="str">
            <v>SPSD3D-M5</v>
          </cell>
          <cell r="F1623">
            <v>36</v>
          </cell>
          <cell r="G1623" t="str">
            <v>CEV</v>
          </cell>
          <cell r="H1623" t="str">
            <v>00002004</v>
          </cell>
          <cell r="I1623" t="str">
            <v>DOORS</v>
          </cell>
          <cell r="J1623" t="str">
            <v>M5</v>
          </cell>
          <cell r="K1623" t="str">
            <v>2</v>
          </cell>
          <cell r="L1623" t="str">
            <v>2</v>
          </cell>
        </row>
        <row r="1624">
          <cell r="A1624" t="str">
            <v>94759227SPSD3D-M5</v>
          </cell>
          <cell r="B1624">
            <v>1769</v>
          </cell>
          <cell r="C1624">
            <v>94759227</v>
          </cell>
          <cell r="D1624" t="str">
            <v>MAÇANETA EXTERNA TD VERMELHO</v>
          </cell>
          <cell r="E1624" t="str">
            <v>SPSD3D-M5</v>
          </cell>
          <cell r="F1624">
            <v>36</v>
          </cell>
          <cell r="G1624" t="str">
            <v>CEV</v>
          </cell>
          <cell r="H1624" t="str">
            <v>00002004</v>
          </cell>
          <cell r="I1624" t="str">
            <v>DOORS</v>
          </cell>
          <cell r="J1624" t="str">
            <v>M5</v>
          </cell>
          <cell r="K1624" t="str">
            <v>2</v>
          </cell>
          <cell r="L1624" t="str">
            <v>2</v>
          </cell>
        </row>
        <row r="1625">
          <cell r="A1625" t="str">
            <v>52059996SPSD3E-M5</v>
          </cell>
          <cell r="B1625">
            <v>1770</v>
          </cell>
          <cell r="C1625">
            <v>52059996</v>
          </cell>
          <cell r="D1625" t="str">
            <v>MAC EXTERNA TRASEIRA LE AZUL</v>
          </cell>
          <cell r="E1625" t="str">
            <v>SPSD3E-M5</v>
          </cell>
          <cell r="F1625">
            <v>36</v>
          </cell>
          <cell r="G1625" t="str">
            <v>CEV</v>
          </cell>
          <cell r="H1625" t="str">
            <v>00002004</v>
          </cell>
          <cell r="I1625" t="str">
            <v>DOORS</v>
          </cell>
          <cell r="J1625" t="str">
            <v>M5</v>
          </cell>
          <cell r="K1625" t="str">
            <v>2</v>
          </cell>
          <cell r="L1625" t="str">
            <v>2</v>
          </cell>
        </row>
        <row r="1626">
          <cell r="A1626" t="str">
            <v>94778381SPSD3E-M5</v>
          </cell>
          <cell r="B1626">
            <v>1771</v>
          </cell>
          <cell r="C1626" t="str">
            <v>94778381</v>
          </cell>
          <cell r="D1626" t="str">
            <v xml:space="preserve">MAC EXT TRAS LE BRANCA  </v>
          </cell>
          <cell r="E1626" t="str">
            <v>SPSD3E-M5</v>
          </cell>
          <cell r="F1626">
            <v>36</v>
          </cell>
          <cell r="G1626" t="str">
            <v>CEV</v>
          </cell>
          <cell r="H1626" t="str">
            <v>00002004</v>
          </cell>
          <cell r="I1626" t="str">
            <v>DOORS</v>
          </cell>
          <cell r="J1626" t="str">
            <v>M5</v>
          </cell>
          <cell r="K1626" t="str">
            <v>2</v>
          </cell>
          <cell r="L1626" t="str">
            <v>2</v>
          </cell>
        </row>
        <row r="1627">
          <cell r="A1627" t="str">
            <v>94740744SPSD3E-M5</v>
          </cell>
          <cell r="B1627">
            <v>1772</v>
          </cell>
          <cell r="C1627">
            <v>94740744</v>
          </cell>
          <cell r="D1627" t="str">
            <v>MAÇANETA Ext. TRASEIRA LE PRETA</v>
          </cell>
          <cell r="E1627" t="str">
            <v>SPSD3E-M5</v>
          </cell>
          <cell r="F1627">
            <v>36</v>
          </cell>
          <cell r="G1627" t="str">
            <v>CEV</v>
          </cell>
          <cell r="H1627" t="str">
            <v>00002004</v>
          </cell>
          <cell r="I1627" t="str">
            <v>DOORS</v>
          </cell>
          <cell r="J1627" t="str">
            <v>M5</v>
          </cell>
          <cell r="K1627" t="str">
            <v>2</v>
          </cell>
          <cell r="L1627" t="str">
            <v>2</v>
          </cell>
        </row>
        <row r="1628">
          <cell r="A1628" t="str">
            <v>94737664SPSD1D-M5</v>
          </cell>
          <cell r="B1628">
            <v>1773</v>
          </cell>
          <cell r="C1628" t="str">
            <v>94737664</v>
          </cell>
          <cell r="D1628" t="str">
            <v>LIMITADOR DA PORTA</v>
          </cell>
          <cell r="E1628" t="str">
            <v>SPSD1D-M5</v>
          </cell>
          <cell r="F1628">
            <v>86</v>
          </cell>
          <cell r="G1628" t="str">
            <v>CEV</v>
          </cell>
          <cell r="H1628" t="str">
            <v>00002002</v>
          </cell>
          <cell r="I1628" t="str">
            <v>DOORS</v>
          </cell>
          <cell r="J1628" t="str">
            <v>M5</v>
          </cell>
          <cell r="K1628" t="str">
            <v>2</v>
          </cell>
          <cell r="L1628" t="str">
            <v>2</v>
          </cell>
        </row>
        <row r="1629">
          <cell r="A1629" t="str">
            <v>95940416SPSD1D-M5</v>
          </cell>
          <cell r="B1629">
            <v>1774</v>
          </cell>
          <cell r="C1629">
            <v>95940416</v>
          </cell>
          <cell r="D1629" t="str">
            <v>LIMITADOR DA PORTA DIANTEIRO</v>
          </cell>
          <cell r="E1629" t="str">
            <v>SPSD1D-M5</v>
          </cell>
          <cell r="F1629">
            <v>42</v>
          </cell>
          <cell r="G1629" t="str">
            <v>EST</v>
          </cell>
          <cell r="H1629" t="str">
            <v>0CXPAPEL</v>
          </cell>
          <cell r="I1629" t="str">
            <v>DOORS</v>
          </cell>
          <cell r="J1629" t="str">
            <v>M5</v>
          </cell>
          <cell r="K1629" t="str">
            <v>5</v>
          </cell>
          <cell r="L1629" t="str">
            <v>2</v>
          </cell>
        </row>
        <row r="1630">
          <cell r="A1630" t="str">
            <v>95940417SPSD2D-M5</v>
          </cell>
          <cell r="B1630">
            <v>1775</v>
          </cell>
          <cell r="C1630">
            <v>95940417</v>
          </cell>
          <cell r="D1630" t="str">
            <v>LIMITADOR DA PORTA TRASEIRO</v>
          </cell>
          <cell r="E1630" t="str">
            <v>SPSD2D-M5</v>
          </cell>
          <cell r="F1630">
            <v>42</v>
          </cell>
          <cell r="G1630" t="str">
            <v>EST</v>
          </cell>
          <cell r="H1630" t="str">
            <v>0CXPAPEL</v>
          </cell>
          <cell r="I1630" t="str">
            <v>DOORS</v>
          </cell>
          <cell r="J1630" t="str">
            <v>M5</v>
          </cell>
          <cell r="K1630" t="str">
            <v>5</v>
          </cell>
          <cell r="L1630" t="str">
            <v>2</v>
          </cell>
        </row>
        <row r="1631">
          <cell r="A1631" t="str">
            <v>93260910SPSD2D-M5</v>
          </cell>
          <cell r="B1631">
            <v>1776</v>
          </cell>
          <cell r="C1631">
            <v>93260910</v>
          </cell>
          <cell r="D1631" t="str">
            <v>BRACKET - SUP. MAÇANETA EXT. DD 5P</v>
          </cell>
          <cell r="E1631" t="str">
            <v>SPSD2D-M5</v>
          </cell>
          <cell r="F1631">
            <v>100</v>
          </cell>
          <cell r="G1631" t="str">
            <v>CEV</v>
          </cell>
          <cell r="H1631" t="str">
            <v>0CXPAPEL</v>
          </cell>
          <cell r="I1631" t="str">
            <v>DOORS</v>
          </cell>
          <cell r="J1631" t="str">
            <v>M5</v>
          </cell>
          <cell r="K1631" t="str">
            <v>2</v>
          </cell>
          <cell r="L1631" t="str">
            <v>2</v>
          </cell>
        </row>
        <row r="1632">
          <cell r="A1632" t="str">
            <v>93363845SPSD2D-M5</v>
          </cell>
          <cell r="B1632">
            <v>1777</v>
          </cell>
          <cell r="C1632">
            <v>93363845</v>
          </cell>
          <cell r="D1632" t="str">
            <v>BRACKET MAÇ. -SUP.MAC.TRAS. LD 5P</v>
          </cell>
          <cell r="E1632" t="str">
            <v>SPSD2D-M5</v>
          </cell>
          <cell r="F1632">
            <v>60</v>
          </cell>
          <cell r="G1632" t="str">
            <v>CEV</v>
          </cell>
          <cell r="H1632" t="str">
            <v>0CXPAPEL</v>
          </cell>
          <cell r="I1632" t="str">
            <v>DOORS</v>
          </cell>
          <cell r="J1632" t="str">
            <v>M5</v>
          </cell>
          <cell r="K1632" t="str">
            <v>2</v>
          </cell>
          <cell r="L1632" t="str">
            <v>2</v>
          </cell>
        </row>
        <row r="1633">
          <cell r="A1633" t="str">
            <v>93389342SPSD3D-M5</v>
          </cell>
          <cell r="B1633">
            <v>1778</v>
          </cell>
          <cell r="C1633">
            <v>93389342</v>
          </cell>
          <cell r="D1633" t="str">
            <v>ASA DELTA EXT. TD 5P</v>
          </cell>
          <cell r="E1633" t="str">
            <v>SPSD3D-M5</v>
          </cell>
          <cell r="F1633">
            <v>100</v>
          </cell>
          <cell r="G1633" t="str">
            <v>CEV</v>
          </cell>
          <cell r="H1633" t="str">
            <v>00002004</v>
          </cell>
          <cell r="I1633" t="str">
            <v>DOORS</v>
          </cell>
          <cell r="J1633" t="str">
            <v>M5</v>
          </cell>
          <cell r="K1633" t="str">
            <v>2</v>
          </cell>
          <cell r="L1633" t="str">
            <v>2</v>
          </cell>
        </row>
        <row r="1634">
          <cell r="A1634" t="str">
            <v>94717735SPSD3D-M5</v>
          </cell>
          <cell r="B1634">
            <v>1779</v>
          </cell>
          <cell r="C1634">
            <v>94717735</v>
          </cell>
          <cell r="D1634" t="str">
            <v>CHICOTE ELETR ALARM TRAS</v>
          </cell>
          <cell r="E1634" t="str">
            <v>SPSD3D-M5</v>
          </cell>
          <cell r="F1634">
            <v>150</v>
          </cell>
          <cell r="G1634" t="str">
            <v>CEV</v>
          </cell>
          <cell r="H1634" t="str">
            <v>00002004</v>
          </cell>
          <cell r="I1634" t="str">
            <v>DOORS</v>
          </cell>
          <cell r="J1634" t="str">
            <v>M5</v>
          </cell>
          <cell r="K1634" t="str">
            <v>2</v>
          </cell>
          <cell r="L1634" t="str">
            <v>2</v>
          </cell>
        </row>
        <row r="1635">
          <cell r="A1635" t="str">
            <v>94768114SPSD2D-M5</v>
          </cell>
          <cell r="B1635">
            <v>1780</v>
          </cell>
          <cell r="C1635" t="str">
            <v>94768114</v>
          </cell>
          <cell r="D1635" t="str">
            <v>CHICOTE TRASEIRO DIREITO</v>
          </cell>
          <cell r="E1635" t="str">
            <v>SPSD2D-M5</v>
          </cell>
          <cell r="F1635">
            <v>40</v>
          </cell>
          <cell r="G1635" t="str">
            <v>CEV</v>
          </cell>
          <cell r="H1635" t="str">
            <v>00002004</v>
          </cell>
          <cell r="I1635" t="str">
            <v>DOORS</v>
          </cell>
          <cell r="J1635" t="str">
            <v>M5</v>
          </cell>
          <cell r="K1635" t="str">
            <v>2</v>
          </cell>
          <cell r="L1635" t="str">
            <v>2</v>
          </cell>
        </row>
        <row r="1636">
          <cell r="A1636" t="str">
            <v>93332478SPS-GA-M3</v>
          </cell>
          <cell r="B1636">
            <v>1781</v>
          </cell>
          <cell r="C1636">
            <v>93332478</v>
          </cell>
          <cell r="D1636" t="str">
            <v>MOTORZINHO TAMPA CELTA</v>
          </cell>
          <cell r="E1636" t="str">
            <v>SPS-GA-M3</v>
          </cell>
          <cell r="F1636">
            <v>10</v>
          </cell>
          <cell r="G1636" t="str">
            <v>CEV</v>
          </cell>
          <cell r="H1636" t="str">
            <v>00002004</v>
          </cell>
          <cell r="I1636" t="str">
            <v>SPS</v>
          </cell>
          <cell r="J1636" t="str">
            <v>M3</v>
          </cell>
          <cell r="K1636" t="str">
            <v>PENDANT</v>
          </cell>
          <cell r="L1636" t="str">
            <v>2</v>
          </cell>
        </row>
        <row r="1637">
          <cell r="A1637"/>
          <cell r="B1637">
            <v>1782</v>
          </cell>
          <cell r="C1637">
            <v>94756927</v>
          </cell>
          <cell r="D1637" t="str">
            <v>CHICOTE TRASEIRO DIREITO</v>
          </cell>
          <cell r="E1637" t="str">
            <v>SPSD2D-M5</v>
          </cell>
          <cell r="F1637">
            <v>40</v>
          </cell>
          <cell r="G1637" t="str">
            <v>CEV</v>
          </cell>
          <cell r="H1637" t="str">
            <v>00002004</v>
          </cell>
          <cell r="I1637" t="str">
            <v>DOORS</v>
          </cell>
          <cell r="J1637" t="str">
            <v>M5</v>
          </cell>
          <cell r="K1637" t="str">
            <v>3</v>
          </cell>
        </row>
        <row r="1638">
          <cell r="A1638" t="str">
            <v>94706854MB001D-M1</v>
          </cell>
          <cell r="B1638">
            <v>1783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/>
          <cell r="K1638">
            <v>0</v>
          </cell>
          <cell r="L1638" t="str">
            <v>2</v>
          </cell>
        </row>
        <row r="1639">
          <cell r="A1639" t="str">
            <v>94729824SPSD2D-M5</v>
          </cell>
          <cell r="B1639">
            <v>1784</v>
          </cell>
          <cell r="C1639">
            <v>94729824</v>
          </cell>
          <cell r="D1639" t="str">
            <v>FECH/CABO TRAS LD ELÉTRICO</v>
          </cell>
          <cell r="E1639" t="str">
            <v>SPSD2D-M5</v>
          </cell>
          <cell r="F1639">
            <v>20</v>
          </cell>
          <cell r="G1639" t="str">
            <v>CEV</v>
          </cell>
          <cell r="H1639" t="str">
            <v>0CXPRETA</v>
          </cell>
          <cell r="I1639" t="str">
            <v>DOORS</v>
          </cell>
          <cell r="J1639" t="str">
            <v>M5</v>
          </cell>
          <cell r="K1639" t="str">
            <v>5</v>
          </cell>
          <cell r="L1639" t="str">
            <v>2</v>
          </cell>
        </row>
        <row r="1640">
          <cell r="A1640" t="str">
            <v>93363822SPSD3D-M5</v>
          </cell>
          <cell r="B1640">
            <v>1785</v>
          </cell>
          <cell r="C1640">
            <v>93363822</v>
          </cell>
          <cell r="D1640" t="str">
            <v>TR.GUIA TRAS.VIDRO DD</v>
          </cell>
          <cell r="E1640" t="str">
            <v>SPSD2D-M5</v>
          </cell>
          <cell r="F1640">
            <v>70</v>
          </cell>
          <cell r="G1640" t="str">
            <v>CEV</v>
          </cell>
          <cell r="H1640" t="str">
            <v>00002002</v>
          </cell>
          <cell r="I1640" t="str">
            <v>DOORS</v>
          </cell>
          <cell r="J1640" t="str">
            <v>M5</v>
          </cell>
          <cell r="K1640" t="str">
            <v>2</v>
          </cell>
          <cell r="L1640" t="str">
            <v>2</v>
          </cell>
        </row>
        <row r="1641">
          <cell r="A1641" t="str">
            <v>94741673SPSD1D-M5</v>
          </cell>
          <cell r="B1641">
            <v>1786</v>
          </cell>
          <cell r="C1641">
            <v>94741673</v>
          </cell>
          <cell r="D1641" t="str">
            <v>Trilho guia do vidro</v>
          </cell>
          <cell r="E1641" t="str">
            <v>SPSD1D-M5</v>
          </cell>
          <cell r="F1641">
            <v>84</v>
          </cell>
          <cell r="G1641" t="str">
            <v>CEV</v>
          </cell>
          <cell r="H1641" t="str">
            <v>00002002</v>
          </cell>
          <cell r="I1641" t="str">
            <v>DOORS</v>
          </cell>
          <cell r="J1641" t="str">
            <v>M5</v>
          </cell>
          <cell r="K1641" t="str">
            <v>3</v>
          </cell>
          <cell r="L1641" t="str">
            <v>2</v>
          </cell>
        </row>
        <row r="1642">
          <cell r="A1642" t="str">
            <v>94748579SPSD1D-M5</v>
          </cell>
          <cell r="B1642">
            <v>1787</v>
          </cell>
          <cell r="C1642">
            <v>94748579</v>
          </cell>
          <cell r="D1642" t="str">
            <v xml:space="preserve">TRILHO GUIA VIDRO MECANISMO </v>
          </cell>
          <cell r="E1642" t="str">
            <v>SPSD1D-M5</v>
          </cell>
          <cell r="F1642">
            <v>48</v>
          </cell>
          <cell r="G1642" t="str">
            <v>CEV</v>
          </cell>
          <cell r="H1642" t="str">
            <v>0CXPRETA</v>
          </cell>
          <cell r="I1642" t="str">
            <v>DOORS</v>
          </cell>
          <cell r="J1642" t="str">
            <v>M5</v>
          </cell>
          <cell r="K1642" t="str">
            <v>6</v>
          </cell>
          <cell r="L1642" t="str">
            <v>2</v>
          </cell>
        </row>
        <row r="1643">
          <cell r="A1643" t="str">
            <v>94760011SPSD2D-M5</v>
          </cell>
          <cell r="B1643">
            <v>1788</v>
          </cell>
          <cell r="C1643">
            <v>94760011</v>
          </cell>
          <cell r="D1643" t="str">
            <v>TRILHO PLÁSTICO DO MECANISMO TD</v>
          </cell>
          <cell r="E1643" t="str">
            <v>SPSD2D-M5</v>
          </cell>
          <cell r="F1643">
            <v>60</v>
          </cell>
          <cell r="G1643" t="str">
            <v>CEV</v>
          </cell>
          <cell r="H1643" t="str">
            <v>00002004</v>
          </cell>
          <cell r="I1643" t="str">
            <v>DOORS</v>
          </cell>
          <cell r="J1643" t="str">
            <v>M5</v>
          </cell>
          <cell r="K1643" t="str">
            <v>6</v>
          </cell>
          <cell r="L1643" t="str">
            <v>2</v>
          </cell>
        </row>
        <row r="1644">
          <cell r="A1644" t="str">
            <v>93363855SPSD2D-M5</v>
          </cell>
          <cell r="B1644">
            <v>1789</v>
          </cell>
          <cell r="C1644">
            <v>93363855</v>
          </cell>
          <cell r="D1644" t="str">
            <v>TRILHO GUIA TRAS. VIDRO PORTA LD</v>
          </cell>
          <cell r="E1644" t="str">
            <v>SPSD2D-M5</v>
          </cell>
          <cell r="F1644">
            <v>40</v>
          </cell>
          <cell r="G1644" t="str">
            <v>CEV</v>
          </cell>
          <cell r="H1644" t="str">
            <v>00002003</v>
          </cell>
          <cell r="I1644" t="str">
            <v>DOORS</v>
          </cell>
          <cell r="J1644" t="str">
            <v>M5</v>
          </cell>
          <cell r="K1644" t="str">
            <v>3</v>
          </cell>
          <cell r="L1644" t="str">
            <v>2</v>
          </cell>
        </row>
        <row r="1645">
          <cell r="A1645" t="str">
            <v>52086607SPSD2D-M5</v>
          </cell>
          <cell r="B1645">
            <v>1790</v>
          </cell>
          <cell r="C1645" t="str">
            <v>52086607</v>
          </cell>
          <cell r="D1645" t="str">
            <v>CABO QUE LIGA FECHADURA L/D</v>
          </cell>
          <cell r="E1645" t="str">
            <v>SPSD2D-M5</v>
          </cell>
          <cell r="F1645">
            <v>130</v>
          </cell>
          <cell r="G1645" t="str">
            <v>CEV</v>
          </cell>
          <cell r="H1645" t="str">
            <v>00002004</v>
          </cell>
          <cell r="I1645" t="str">
            <v>DOORS</v>
          </cell>
          <cell r="J1645" t="str">
            <v>M5</v>
          </cell>
          <cell r="K1645" t="str">
            <v>3</v>
          </cell>
          <cell r="L1645" t="str">
            <v>2</v>
          </cell>
        </row>
        <row r="1646">
          <cell r="A1646" t="str">
            <v>52098394SPSD1D-M5</v>
          </cell>
          <cell r="B1646">
            <v>1791</v>
          </cell>
          <cell r="C1646" t="str">
            <v>93382275</v>
          </cell>
          <cell r="D1646" t="str">
            <v>AUTO FALANTE CELTA</v>
          </cell>
          <cell r="E1646" t="str">
            <v>SPSD1D-M5</v>
          </cell>
          <cell r="F1646">
            <v>10</v>
          </cell>
          <cell r="G1646" t="str">
            <v>CEV</v>
          </cell>
          <cell r="H1646" t="str">
            <v>0CXPAPEL</v>
          </cell>
          <cell r="I1646" t="str">
            <v>DOORS</v>
          </cell>
          <cell r="J1646" t="str">
            <v>M5</v>
          </cell>
          <cell r="K1646" t="str">
            <v>4</v>
          </cell>
          <cell r="L1646" t="str">
            <v>2</v>
          </cell>
        </row>
        <row r="1647">
          <cell r="A1647" t="str">
            <v>93299895MA023E-M2</v>
          </cell>
          <cell r="B1647">
            <v>1792</v>
          </cell>
          <cell r="C1647" t="str">
            <v>93299895</v>
          </cell>
          <cell r="D1647" t="str">
            <v>BOLT CREW</v>
          </cell>
          <cell r="E1647" t="str">
            <v>MA023E-M2</v>
          </cell>
          <cell r="F1647">
            <v>1000</v>
          </cell>
          <cell r="G1647" t="str">
            <v>CEV</v>
          </cell>
          <cell r="H1647" t="str">
            <v>00002004</v>
          </cell>
          <cell r="I1647" t="str">
            <v>MEC. ALTA</v>
          </cell>
          <cell r="J1647" t="str">
            <v>M2</v>
          </cell>
          <cell r="K1647" t="str">
            <v>2</v>
          </cell>
          <cell r="L1647" t="str">
            <v>2</v>
          </cell>
        </row>
        <row r="1648">
          <cell r="A1648" t="str">
            <v>93299895MA025D-M2</v>
          </cell>
          <cell r="B1648">
            <v>1793</v>
          </cell>
          <cell r="C1648" t="str">
            <v>93299895</v>
          </cell>
          <cell r="D1648" t="str">
            <v>BOLT CREW</v>
          </cell>
          <cell r="E1648" t="str">
            <v>MA025D-M2</v>
          </cell>
          <cell r="F1648">
            <v>1000</v>
          </cell>
          <cell r="G1648" t="str">
            <v>CEV</v>
          </cell>
          <cell r="H1648" t="str">
            <v>00002001</v>
          </cell>
          <cell r="I1648" t="str">
            <v>MEC. ALTA</v>
          </cell>
          <cell r="J1648" t="str">
            <v>M2</v>
          </cell>
          <cell r="K1648" t="str">
            <v>2</v>
          </cell>
          <cell r="L1648" t="str">
            <v>2</v>
          </cell>
        </row>
        <row r="1649">
          <cell r="A1649"/>
          <cell r="B1649">
            <v>1794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/>
          <cell r="K1649">
            <v>0</v>
          </cell>
          <cell r="L1649" t="e">
            <v>#DIV/0!</v>
          </cell>
        </row>
        <row r="1650">
          <cell r="A1650"/>
          <cell r="B1650">
            <v>1795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</row>
        <row r="1651">
          <cell r="A1651" t="str">
            <v>52093768MA025D-M2</v>
          </cell>
          <cell r="B1651">
            <v>1796</v>
          </cell>
          <cell r="C1651" t="str">
            <v>52093768</v>
          </cell>
          <cell r="D1651" t="str">
            <v>SPACER-RR</v>
          </cell>
          <cell r="E1651" t="str">
            <v>MA025D-M2</v>
          </cell>
          <cell r="F1651">
            <v>40</v>
          </cell>
          <cell r="G1651" t="str">
            <v>CEV</v>
          </cell>
          <cell r="H1651" t="str">
            <v>00002001</v>
          </cell>
          <cell r="I1651" t="str">
            <v>MEC. ALTA</v>
          </cell>
          <cell r="J1651" t="str">
            <v>M2</v>
          </cell>
          <cell r="K1651" t="str">
            <v>2</v>
          </cell>
          <cell r="L1651" t="str">
            <v>2</v>
          </cell>
        </row>
        <row r="1652">
          <cell r="A1652" t="str">
            <v>52093764MA025D-M2</v>
          </cell>
          <cell r="B1652">
            <v>1797</v>
          </cell>
          <cell r="C1652" t="str">
            <v>52093764</v>
          </cell>
          <cell r="D1652" t="str">
            <v>SPACER-FRT</v>
          </cell>
          <cell r="E1652" t="str">
            <v>MA025D-M2</v>
          </cell>
          <cell r="F1652">
            <v>40</v>
          </cell>
          <cell r="G1652" t="str">
            <v>CEV</v>
          </cell>
          <cell r="H1652" t="str">
            <v>00002001</v>
          </cell>
          <cell r="I1652" t="str">
            <v>MEC. ALTA</v>
          </cell>
          <cell r="J1652" t="str">
            <v>M2</v>
          </cell>
          <cell r="K1652" t="str">
            <v>2</v>
          </cell>
          <cell r="L1652" t="str">
            <v>2</v>
          </cell>
        </row>
        <row r="1653">
          <cell r="A1653" t="str">
            <v>52093767MA023E-M2</v>
          </cell>
          <cell r="B1653">
            <v>1798</v>
          </cell>
          <cell r="C1653" t="str">
            <v>52093767</v>
          </cell>
          <cell r="D1653" t="str">
            <v>SPACER</v>
          </cell>
          <cell r="E1653" t="str">
            <v>MA023E-M2</v>
          </cell>
          <cell r="F1653">
            <v>40</v>
          </cell>
          <cell r="G1653" t="str">
            <v>CEV</v>
          </cell>
          <cell r="H1653" t="str">
            <v>00002004</v>
          </cell>
          <cell r="I1653" t="str">
            <v>MEC. ALTA</v>
          </cell>
          <cell r="J1653" t="str">
            <v>M2</v>
          </cell>
          <cell r="K1653" t="str">
            <v>2</v>
          </cell>
          <cell r="L1653" t="str">
            <v>2</v>
          </cell>
        </row>
        <row r="1654">
          <cell r="A1654" t="str">
            <v>52093763MA026E-M2</v>
          </cell>
          <cell r="B1654">
            <v>1845</v>
          </cell>
          <cell r="C1654" t="str">
            <v>52093763</v>
          </cell>
          <cell r="D1654" t="str">
            <v>SPACER</v>
          </cell>
          <cell r="E1654" t="str">
            <v>MA026E-M2</v>
          </cell>
          <cell r="F1654">
            <v>40</v>
          </cell>
          <cell r="G1654" t="str">
            <v>CEV</v>
          </cell>
          <cell r="H1654" t="str">
            <v>00002004</v>
          </cell>
          <cell r="I1654" t="str">
            <v>MEC. ALTA</v>
          </cell>
          <cell r="J1654" t="str">
            <v>M2</v>
          </cell>
          <cell r="K1654" t="str">
            <v>2</v>
          </cell>
          <cell r="L1654" t="str">
            <v>2</v>
          </cell>
        </row>
        <row r="1655">
          <cell r="A1655" t="str">
            <v>11589293MA026E-M2</v>
          </cell>
          <cell r="B1655">
            <v>1800</v>
          </cell>
          <cell r="C1655" t="str">
            <v>11589293</v>
          </cell>
          <cell r="D1655" t="str">
            <v>RETAINER</v>
          </cell>
          <cell r="E1655" t="str">
            <v>MA026E-M2</v>
          </cell>
          <cell r="F1655">
            <v>2000</v>
          </cell>
          <cell r="G1655" t="str">
            <v>CEV</v>
          </cell>
          <cell r="H1655" t="str">
            <v>0CXPAPEL</v>
          </cell>
          <cell r="I1655" t="str">
            <v>MEC. ALTA</v>
          </cell>
          <cell r="J1655" t="str">
            <v>M2</v>
          </cell>
          <cell r="K1655" t="str">
            <v>2</v>
          </cell>
          <cell r="L1655" t="str">
            <v>2</v>
          </cell>
        </row>
        <row r="1656">
          <cell r="A1656" t="str">
            <v>11589296MA026E-M2</v>
          </cell>
          <cell r="B1656">
            <v>1801</v>
          </cell>
          <cell r="C1656" t="str">
            <v>11589296</v>
          </cell>
          <cell r="D1656" t="str">
            <v>RETAINER</v>
          </cell>
          <cell r="E1656" t="str">
            <v>MA026E-M2</v>
          </cell>
          <cell r="F1656">
            <v>1000</v>
          </cell>
          <cell r="G1656" t="str">
            <v>CEV</v>
          </cell>
          <cell r="H1656" t="str">
            <v>0CXPAPEL</v>
          </cell>
          <cell r="I1656" t="str">
            <v>MEC. ALTA</v>
          </cell>
          <cell r="J1656" t="str">
            <v>M2</v>
          </cell>
          <cell r="K1656" t="str">
            <v>2</v>
          </cell>
          <cell r="L1656" t="str">
            <v>2</v>
          </cell>
        </row>
        <row r="1657">
          <cell r="A1657" t="str">
            <v xml:space="preserve"> </v>
          </cell>
          <cell r="B1657">
            <v>1802</v>
          </cell>
          <cell r="C1657" t="str">
            <v xml:space="preserve"> </v>
          </cell>
          <cell r="D1657" t="str">
            <v>PARAFUSO DO ESPELHO</v>
          </cell>
          <cell r="E1657">
            <v>0</v>
          </cell>
          <cell r="F1657">
            <v>500</v>
          </cell>
          <cell r="G1657" t="str">
            <v>CEV</v>
          </cell>
          <cell r="H1657" t="str">
            <v>00002001</v>
          </cell>
          <cell r="I1657" t="str">
            <v>DOORS</v>
          </cell>
          <cell r="J1657"/>
          <cell r="K1657" t="str">
            <v>2</v>
          </cell>
          <cell r="L1657" t="str">
            <v>2</v>
          </cell>
        </row>
        <row r="1658">
          <cell r="A1658" t="str">
            <v>09285915TP055E-M3</v>
          </cell>
          <cell r="B1658">
            <v>1803</v>
          </cell>
          <cell r="C1658" t="str">
            <v>09285915</v>
          </cell>
          <cell r="D1658" t="str">
            <v>CAPA PARAF</v>
          </cell>
          <cell r="E1658" t="str">
            <v>TP05E-M3</v>
          </cell>
          <cell r="F1658">
            <v>350</v>
          </cell>
          <cell r="G1658" t="str">
            <v>CEV</v>
          </cell>
          <cell r="H1658" t="str">
            <v>00002002</v>
          </cell>
          <cell r="I1658" t="str">
            <v>TRIM 3</v>
          </cell>
          <cell r="J1658" t="str">
            <v>3</v>
          </cell>
          <cell r="K1658" t="str">
            <v>2</v>
          </cell>
          <cell r="L1658" t="str">
            <v>2</v>
          </cell>
        </row>
        <row r="1659">
          <cell r="A1659" t="str">
            <v>52044397DO016D-M4</v>
          </cell>
          <cell r="B1659">
            <v>1804</v>
          </cell>
          <cell r="C1659" t="str">
            <v>52044397</v>
          </cell>
          <cell r="D1659" t="str">
            <v>SHARK FIN ELETR. L/D</v>
          </cell>
          <cell r="E1659" t="str">
            <v>DO016D-M4</v>
          </cell>
          <cell r="F1659">
            <v>30</v>
          </cell>
          <cell r="G1659" t="str">
            <v>PEL</v>
          </cell>
          <cell r="H1659" t="str">
            <v>00002004</v>
          </cell>
          <cell r="I1659" t="str">
            <v>DOORS</v>
          </cell>
          <cell r="J1659" t="str">
            <v>M4</v>
          </cell>
          <cell r="K1659" t="str">
            <v>2</v>
          </cell>
          <cell r="L1659" t="str">
            <v>2</v>
          </cell>
        </row>
        <row r="1660">
          <cell r="A1660" t="str">
            <v>52094575SPSD3D-M5</v>
          </cell>
          <cell r="B1660">
            <v>1805</v>
          </cell>
          <cell r="C1660" t="str">
            <v>52094575</v>
          </cell>
          <cell r="D1660" t="str">
            <v>CHICOTE PORTA DIANT L/D EFFECT</v>
          </cell>
          <cell r="E1660" t="str">
            <v>SPSD3D-M5</v>
          </cell>
          <cell r="F1660">
            <v>25</v>
          </cell>
          <cell r="G1660" t="str">
            <v>CEV</v>
          </cell>
          <cell r="H1660" t="str">
            <v>00002004</v>
          </cell>
          <cell r="I1660" t="str">
            <v>DOORS</v>
          </cell>
          <cell r="J1660" t="str">
            <v>M5</v>
          </cell>
          <cell r="K1660" t="str">
            <v>2</v>
          </cell>
          <cell r="L1660" t="str">
            <v>2</v>
          </cell>
        </row>
        <row r="1661">
          <cell r="A1661" t="str">
            <v>52094576SPSD2E-M5</v>
          </cell>
          <cell r="B1661">
            <v>1806</v>
          </cell>
          <cell r="C1661" t="str">
            <v>52094576</v>
          </cell>
          <cell r="D1661" t="str">
            <v>CHICOTE PORTA DIANT L/E EFFECT</v>
          </cell>
          <cell r="E1661" t="str">
            <v>SPSD2E-M5</v>
          </cell>
          <cell r="F1661">
            <v>25</v>
          </cell>
          <cell r="G1661" t="str">
            <v>CEV</v>
          </cell>
          <cell r="H1661" t="str">
            <v>00002004</v>
          </cell>
          <cell r="I1661" t="str">
            <v>DOORS</v>
          </cell>
          <cell r="J1661" t="str">
            <v>M5</v>
          </cell>
          <cell r="K1661" t="str">
            <v>2</v>
          </cell>
          <cell r="L1661" t="str">
            <v>2</v>
          </cell>
        </row>
        <row r="1662">
          <cell r="A1662" t="str">
            <v>93357387SPSD2E-M5</v>
          </cell>
          <cell r="B1662">
            <v>1807</v>
          </cell>
          <cell r="C1662">
            <v>93357387</v>
          </cell>
          <cell r="D1662" t="str">
            <v>CHICOTE ELÉTRICO DO ALTO FALANTE</v>
          </cell>
          <cell r="E1662" t="str">
            <v>SPSD2E-M5</v>
          </cell>
          <cell r="F1662">
            <v>100</v>
          </cell>
          <cell r="G1662" t="str">
            <v>CEV</v>
          </cell>
          <cell r="H1662" t="str">
            <v>00002004</v>
          </cell>
          <cell r="I1662" t="str">
            <v>DOORS</v>
          </cell>
          <cell r="J1662" t="str">
            <v>M5</v>
          </cell>
          <cell r="K1662" t="str">
            <v>2</v>
          </cell>
          <cell r="L1662" t="str">
            <v>2</v>
          </cell>
        </row>
        <row r="1663">
          <cell r="A1663" t="str">
            <v>93314801SPSD3D-M5</v>
          </cell>
          <cell r="B1663">
            <v>1808</v>
          </cell>
          <cell r="C1663">
            <v>93314801</v>
          </cell>
          <cell r="D1663" t="str">
            <v>MAÇANETA LEV. VIDRO</v>
          </cell>
          <cell r="E1663" t="str">
            <v>SPSD3D-M5</v>
          </cell>
          <cell r="F1663">
            <v>420</v>
          </cell>
          <cell r="G1663" t="str">
            <v>CEV</v>
          </cell>
          <cell r="H1663" t="str">
            <v>00002004</v>
          </cell>
          <cell r="I1663" t="str">
            <v>DOORS</v>
          </cell>
          <cell r="J1663" t="str">
            <v>M5</v>
          </cell>
          <cell r="K1663" t="str">
            <v>2</v>
          </cell>
          <cell r="L1663" t="str">
            <v>2</v>
          </cell>
        </row>
        <row r="1664">
          <cell r="A1664"/>
          <cell r="B1664">
            <v>1809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/>
          <cell r="K1664">
            <v>0</v>
          </cell>
          <cell r="L1664" t="e">
            <v>#DIV/0!</v>
          </cell>
        </row>
        <row r="1665">
          <cell r="A1665" t="str">
            <v>94721737SPSD2E-M5</v>
          </cell>
          <cell r="B1665">
            <v>1810</v>
          </cell>
          <cell r="C1665" t="str">
            <v>94721737</v>
          </cell>
          <cell r="D1665" t="str">
            <v>MECANISMO MANUAL DIANT.CELTA</v>
          </cell>
          <cell r="E1665" t="str">
            <v>SPSD2E-M5</v>
          </cell>
          <cell r="F1665">
            <v>15</v>
          </cell>
          <cell r="G1665" t="str">
            <v>CEV</v>
          </cell>
          <cell r="H1665" t="str">
            <v>00002004</v>
          </cell>
          <cell r="I1665" t="str">
            <v>DOORS</v>
          </cell>
          <cell r="J1665" t="str">
            <v>M5</v>
          </cell>
          <cell r="K1665" t="str">
            <v>3</v>
          </cell>
          <cell r="L1665" t="str">
            <v>2</v>
          </cell>
        </row>
        <row r="1666">
          <cell r="A1666" t="str">
            <v>93384782DO019E-M5</v>
          </cell>
          <cell r="B1666">
            <v>1811</v>
          </cell>
          <cell r="C1666" t="str">
            <v>93384782</v>
          </cell>
          <cell r="D1666" t="str">
            <v>TAMPA DO PUXADOR DA PORTA MCE</v>
          </cell>
          <cell r="E1666" t="str">
            <v>DO019E-M5</v>
          </cell>
          <cell r="F1666">
            <v>1400</v>
          </cell>
          <cell r="G1666" t="str">
            <v>PEL</v>
          </cell>
          <cell r="H1666" t="str">
            <v>00002001</v>
          </cell>
          <cell r="I1666" t="str">
            <v>DOORS</v>
          </cell>
          <cell r="J1666" t="str">
            <v>M5</v>
          </cell>
          <cell r="K1666" t="str">
            <v>2</v>
          </cell>
          <cell r="L1666" t="str">
            <v>2</v>
          </cell>
        </row>
        <row r="1667">
          <cell r="A1667" t="str">
            <v>52083195MOLDUR-BP</v>
          </cell>
          <cell r="B1667">
            <v>1812</v>
          </cell>
          <cell r="C1667" t="str">
            <v>52083195</v>
          </cell>
          <cell r="D1667" t="str">
            <v>MODLDURA INF EFECT</v>
          </cell>
          <cell r="E1667" t="str">
            <v>MOLDUR-BP</v>
          </cell>
          <cell r="F1667">
            <v>14</v>
          </cell>
          <cell r="G1667" t="str">
            <v>CEV</v>
          </cell>
          <cell r="H1667" t="str">
            <v>0CXPAPEL</v>
          </cell>
          <cell r="I1667" t="str">
            <v>BUMPER</v>
          </cell>
          <cell r="J1667" t="str">
            <v>BP</v>
          </cell>
          <cell r="K1667" t="str">
            <v>1</v>
          </cell>
          <cell r="L1667" t="str">
            <v>2</v>
          </cell>
        </row>
        <row r="1668">
          <cell r="A1668" t="str">
            <v>52083198MOLDUR-BP</v>
          </cell>
          <cell r="B1668">
            <v>1813</v>
          </cell>
          <cell r="C1668" t="str">
            <v>52083198</v>
          </cell>
          <cell r="D1668" t="str">
            <v>MOLDURA SUP EFECT</v>
          </cell>
          <cell r="E1668" t="str">
            <v>MOLDUR-BP</v>
          </cell>
          <cell r="F1668">
            <v>24</v>
          </cell>
          <cell r="G1668" t="str">
            <v>CEV</v>
          </cell>
          <cell r="H1668" t="str">
            <v>0CXPAPEL</v>
          </cell>
          <cell r="I1668" t="str">
            <v>BUMPER</v>
          </cell>
          <cell r="J1668" t="str">
            <v>BP</v>
          </cell>
          <cell r="K1668" t="str">
            <v>1</v>
          </cell>
          <cell r="L1668" t="str">
            <v>2</v>
          </cell>
        </row>
        <row r="1669">
          <cell r="A1669" t="str">
            <v>52083192MOLDUR-BP</v>
          </cell>
          <cell r="B1669">
            <v>1814</v>
          </cell>
          <cell r="C1669" t="str">
            <v>52083192</v>
          </cell>
          <cell r="D1669" t="str">
            <v>MOLDURA - LNT</v>
          </cell>
          <cell r="E1669" t="str">
            <v>MOLDUR-BP</v>
          </cell>
          <cell r="F1669">
            <v>62</v>
          </cell>
          <cell r="G1669" t="str">
            <v>CEV</v>
          </cell>
          <cell r="H1669" t="str">
            <v>0CXPAPEL</v>
          </cell>
          <cell r="I1669" t="str">
            <v>BUMPER</v>
          </cell>
          <cell r="J1669" t="str">
            <v>BP</v>
          </cell>
          <cell r="K1669" t="str">
            <v>1</v>
          </cell>
          <cell r="L1669" t="str">
            <v>2</v>
          </cell>
        </row>
        <row r="1670">
          <cell r="A1670" t="str">
            <v>52083194MOLDUR-BP</v>
          </cell>
          <cell r="B1670">
            <v>1815</v>
          </cell>
          <cell r="C1670" t="str">
            <v>52083194</v>
          </cell>
          <cell r="D1670" t="str">
            <v>MOLDURA - LNT</v>
          </cell>
          <cell r="E1670" t="str">
            <v>MOLDUR-BP</v>
          </cell>
          <cell r="F1670">
            <v>62</v>
          </cell>
          <cell r="G1670" t="str">
            <v>CEV</v>
          </cell>
          <cell r="H1670" t="str">
            <v>0CXPAPEL</v>
          </cell>
          <cell r="I1670" t="str">
            <v>BUMPER</v>
          </cell>
          <cell r="J1670" t="str">
            <v>BP</v>
          </cell>
          <cell r="K1670" t="str">
            <v>1</v>
          </cell>
          <cell r="L1670" t="str">
            <v>2</v>
          </cell>
        </row>
        <row r="1671">
          <cell r="A1671" t="str">
            <v>93379549DOCPNL-M4</v>
          </cell>
          <cell r="B1671">
            <v>1816</v>
          </cell>
          <cell r="C1671" t="str">
            <v>93379549</v>
          </cell>
          <cell r="D1671" t="str">
            <v>PORCA MOLA</v>
          </cell>
          <cell r="E1671" t="str">
            <v>DOCPNL-M4</v>
          </cell>
          <cell r="F1671">
            <v>10000</v>
          </cell>
          <cell r="G1671" t="str">
            <v>CEV</v>
          </cell>
          <cell r="H1671" t="str">
            <v>00002001</v>
          </cell>
          <cell r="I1671" t="str">
            <v>DOORS</v>
          </cell>
          <cell r="J1671" t="str">
            <v>M4</v>
          </cell>
          <cell r="K1671" t="str">
            <v>2</v>
          </cell>
          <cell r="L1671" t="str">
            <v>2</v>
          </cell>
        </row>
        <row r="1672">
          <cell r="A1672" t="str">
            <v>90588171TP004E-M3</v>
          </cell>
          <cell r="B1672">
            <v>1817</v>
          </cell>
          <cell r="C1672" t="str">
            <v>90588171</v>
          </cell>
          <cell r="D1672" t="str">
            <v>BATENTE BOLHA</v>
          </cell>
          <cell r="E1672" t="str">
            <v>TP004E-M3</v>
          </cell>
          <cell r="F1672">
            <v>3000</v>
          </cell>
          <cell r="G1672" t="str">
            <v>CEV</v>
          </cell>
          <cell r="H1672" t="str">
            <v>0CXPAPEL</v>
          </cell>
          <cell r="I1672" t="str">
            <v>TRIM 1</v>
          </cell>
          <cell r="J1672" t="str">
            <v>M3</v>
          </cell>
          <cell r="K1672" t="str">
            <v>2</v>
          </cell>
          <cell r="L1672" t="str">
            <v>2</v>
          </cell>
        </row>
        <row r="1673">
          <cell r="A1673" t="str">
            <v>93218702DO012D-M4</v>
          </cell>
          <cell r="B1673">
            <v>1818</v>
          </cell>
          <cell r="C1673" t="str">
            <v>93218702</v>
          </cell>
          <cell r="D1673" t="str">
            <v>Pf M6X10 TRILHO c/ ARRUELA</v>
          </cell>
          <cell r="E1673" t="str">
            <v>DO012D-M4</v>
          </cell>
          <cell r="F1673">
            <v>1500</v>
          </cell>
          <cell r="G1673" t="str">
            <v>CEV</v>
          </cell>
          <cell r="H1673" t="str">
            <v>00002001</v>
          </cell>
          <cell r="I1673" t="str">
            <v>DOORS</v>
          </cell>
          <cell r="J1673" t="str">
            <v>M4</v>
          </cell>
          <cell r="K1673" t="str">
            <v>2</v>
          </cell>
          <cell r="L1673" t="str">
            <v>2</v>
          </cell>
        </row>
        <row r="1674">
          <cell r="A1674" t="str">
            <v>93218702DO012E-M5</v>
          </cell>
          <cell r="B1674">
            <v>1819</v>
          </cell>
          <cell r="C1674" t="str">
            <v>93218702</v>
          </cell>
          <cell r="D1674" t="str">
            <v>Pf M6X10 TRILHO c/ ARRUELA</v>
          </cell>
          <cell r="E1674" t="str">
            <v>DO012E-M5</v>
          </cell>
          <cell r="F1674">
            <v>1500</v>
          </cell>
          <cell r="G1674" t="str">
            <v>CEV</v>
          </cell>
          <cell r="H1674" t="str">
            <v>00002001</v>
          </cell>
          <cell r="I1674" t="str">
            <v>DOORS</v>
          </cell>
          <cell r="J1674" t="str">
            <v>M5</v>
          </cell>
          <cell r="K1674" t="str">
            <v>2</v>
          </cell>
          <cell r="L1674" t="str">
            <v>2</v>
          </cell>
        </row>
        <row r="1675">
          <cell r="A1675" t="str">
            <v>52068730PDI</v>
          </cell>
          <cell r="B1675">
            <v>1820</v>
          </cell>
          <cell r="C1675" t="str">
            <v>52068730</v>
          </cell>
          <cell r="D1675" t="str">
            <v>adesivo liftgate para o carro branco</v>
          </cell>
          <cell r="E1675" t="str">
            <v>PDI</v>
          </cell>
          <cell r="F1675">
            <v>300</v>
          </cell>
          <cell r="G1675" t="str">
            <v>CEV</v>
          </cell>
          <cell r="H1675" t="str">
            <v>0CXPAPEL</v>
          </cell>
          <cell r="I1675" t="str">
            <v>PDI</v>
          </cell>
          <cell r="J1675"/>
          <cell r="K1675" t="str">
            <v>PENDANT</v>
          </cell>
          <cell r="L1675" t="str">
            <v>2</v>
          </cell>
        </row>
        <row r="1676">
          <cell r="A1676" t="str">
            <v>52068729PDI</v>
          </cell>
          <cell r="B1676">
            <v>1821</v>
          </cell>
          <cell r="C1676" t="str">
            <v>52068729</v>
          </cell>
          <cell r="D1676" t="str">
            <v>adesivo liftgate para o carro vermelho</v>
          </cell>
          <cell r="E1676" t="str">
            <v>PDI</v>
          </cell>
          <cell r="F1676">
            <v>300</v>
          </cell>
          <cell r="G1676" t="str">
            <v>CEV</v>
          </cell>
          <cell r="H1676" t="str">
            <v>0CXPAPEL</v>
          </cell>
          <cell r="I1676" t="str">
            <v>PDI</v>
          </cell>
          <cell r="J1676"/>
          <cell r="K1676" t="str">
            <v>PENDANT</v>
          </cell>
          <cell r="L1676" t="str">
            <v>2</v>
          </cell>
        </row>
        <row r="1677">
          <cell r="A1677" t="str">
            <v>52088734PDI</v>
          </cell>
          <cell r="B1677">
            <v>1822</v>
          </cell>
          <cell r="C1677" t="str">
            <v>52088734</v>
          </cell>
          <cell r="D1677" t="str">
            <v>adesivo porta dianteira LD inferior para os carros vermelho e branco)</v>
          </cell>
          <cell r="E1677" t="str">
            <v>PDI</v>
          </cell>
          <cell r="F1677">
            <v>300</v>
          </cell>
          <cell r="G1677" t="str">
            <v>CEV</v>
          </cell>
          <cell r="H1677" t="str">
            <v>0CXPAPEL</v>
          </cell>
          <cell r="I1677" t="str">
            <v>PDI</v>
          </cell>
          <cell r="J1677"/>
          <cell r="K1677" t="str">
            <v>PENDANT</v>
          </cell>
          <cell r="L1677" t="str">
            <v>2</v>
          </cell>
        </row>
        <row r="1678">
          <cell r="A1678" t="str">
            <v>52068735PDI</v>
          </cell>
          <cell r="B1678">
            <v>1823</v>
          </cell>
          <cell r="C1678" t="str">
            <v>52068735</v>
          </cell>
          <cell r="D1678" t="str">
            <v>adesivo porta traseira LD inferior para os carros vermelho e branco)</v>
          </cell>
          <cell r="E1678" t="str">
            <v>PDI</v>
          </cell>
          <cell r="F1678">
            <v>300</v>
          </cell>
          <cell r="G1678" t="str">
            <v>CEV</v>
          </cell>
          <cell r="H1678" t="str">
            <v>0CXPAPEL</v>
          </cell>
          <cell r="I1678" t="str">
            <v>PDI</v>
          </cell>
          <cell r="J1678"/>
          <cell r="K1678" t="str">
            <v>PENDANT</v>
          </cell>
          <cell r="L1678" t="str">
            <v>2</v>
          </cell>
        </row>
        <row r="1679">
          <cell r="A1679" t="str">
            <v>52081099PDI</v>
          </cell>
          <cell r="B1679">
            <v>1824</v>
          </cell>
          <cell r="C1679" t="str">
            <v>52081099</v>
          </cell>
          <cell r="D1679" t="str">
            <v>adesivo porta traseira  superior para o carro vermelho</v>
          </cell>
          <cell r="E1679" t="str">
            <v>PDI</v>
          </cell>
          <cell r="F1679">
            <v>300</v>
          </cell>
          <cell r="G1679" t="str">
            <v>CEV</v>
          </cell>
          <cell r="H1679" t="str">
            <v>0CXPAPEL</v>
          </cell>
          <cell r="I1679" t="str">
            <v>PDI</v>
          </cell>
          <cell r="J1679"/>
          <cell r="K1679" t="str">
            <v>PENDANT</v>
          </cell>
          <cell r="L1679" t="str">
            <v>2</v>
          </cell>
        </row>
        <row r="1680">
          <cell r="A1680" t="str">
            <v>52081103PDI</v>
          </cell>
          <cell r="B1680">
            <v>1825</v>
          </cell>
          <cell r="C1680" t="str">
            <v>52081103</v>
          </cell>
          <cell r="D1680" t="str">
            <v>adesivo porta traseira LD superior para o carro branco</v>
          </cell>
          <cell r="E1680" t="str">
            <v>PDI</v>
          </cell>
          <cell r="F1680">
            <v>300</v>
          </cell>
          <cell r="G1680" t="str">
            <v>CEV</v>
          </cell>
          <cell r="H1680" t="str">
            <v>0CXPAPEL</v>
          </cell>
          <cell r="I1680" t="str">
            <v>PDI</v>
          </cell>
          <cell r="J1680"/>
          <cell r="K1680" t="str">
            <v>PENDANT</v>
          </cell>
          <cell r="L1680" t="str">
            <v>2</v>
          </cell>
        </row>
        <row r="1681">
          <cell r="A1681" t="str">
            <v>52081102PDI</v>
          </cell>
          <cell r="B1681">
            <v>1826</v>
          </cell>
          <cell r="C1681" t="str">
            <v>52081102</v>
          </cell>
          <cell r="D1681" t="str">
            <v>adesivo porta dianteira LD superior</v>
          </cell>
          <cell r="E1681" t="str">
            <v>PDI</v>
          </cell>
          <cell r="F1681">
            <v>300</v>
          </cell>
          <cell r="G1681" t="str">
            <v>CEV</v>
          </cell>
          <cell r="H1681" t="str">
            <v>0CXPAPEL</v>
          </cell>
          <cell r="I1681" t="str">
            <v>PDI</v>
          </cell>
          <cell r="J1681"/>
          <cell r="K1681" t="str">
            <v>PENDANT</v>
          </cell>
          <cell r="L1681" t="str">
            <v>2</v>
          </cell>
        </row>
        <row r="1682">
          <cell r="A1682" t="str">
            <v>52081098PDI</v>
          </cell>
          <cell r="B1682">
            <v>1827</v>
          </cell>
          <cell r="C1682" t="str">
            <v>52081098</v>
          </cell>
          <cell r="D1682" t="str">
            <v>adesivo porta dianteira LD superior para carro vermelho</v>
          </cell>
          <cell r="E1682" t="str">
            <v>PDI</v>
          </cell>
          <cell r="F1682">
            <v>300</v>
          </cell>
          <cell r="G1682" t="str">
            <v>CEV</v>
          </cell>
          <cell r="H1682" t="str">
            <v>0CXPAPEL</v>
          </cell>
          <cell r="I1682" t="str">
            <v>PDI</v>
          </cell>
          <cell r="J1682"/>
          <cell r="K1682" t="str">
            <v>PENDANT</v>
          </cell>
          <cell r="L1682" t="str">
            <v>2</v>
          </cell>
        </row>
        <row r="1683">
          <cell r="A1683" t="str">
            <v>52068731PDI</v>
          </cell>
          <cell r="B1683">
            <v>1828</v>
          </cell>
          <cell r="C1683" t="str">
            <v>52068731</v>
          </cell>
          <cell r="D1683" t="str">
            <v>adesivo capô</v>
          </cell>
          <cell r="E1683" t="str">
            <v>PDI</v>
          </cell>
          <cell r="F1683">
            <v>300</v>
          </cell>
          <cell r="G1683" t="str">
            <v>CEV</v>
          </cell>
          <cell r="H1683" t="str">
            <v>0CXPAPEL</v>
          </cell>
          <cell r="I1683" t="str">
            <v>PDI</v>
          </cell>
          <cell r="J1683"/>
          <cell r="K1683" t="str">
            <v>PENDANT</v>
          </cell>
          <cell r="L1683" t="str">
            <v>2</v>
          </cell>
        </row>
        <row r="1684">
          <cell r="A1684" t="str">
            <v>52081097PDI</v>
          </cell>
          <cell r="B1684">
            <v>1829</v>
          </cell>
          <cell r="C1684" t="str">
            <v>52081097</v>
          </cell>
          <cell r="D1684" t="str">
            <v>adesivo porta traseira LE superior para carro vermelho</v>
          </cell>
          <cell r="E1684" t="str">
            <v>PDI</v>
          </cell>
          <cell r="F1684">
            <v>300</v>
          </cell>
          <cell r="G1684" t="str">
            <v>CEV</v>
          </cell>
          <cell r="H1684" t="str">
            <v>0CXPAPEL</v>
          </cell>
          <cell r="I1684" t="str">
            <v>PDI</v>
          </cell>
          <cell r="J1684"/>
          <cell r="K1684" t="str">
            <v>PENDANT</v>
          </cell>
          <cell r="L1684" t="str">
            <v>2</v>
          </cell>
        </row>
        <row r="1685">
          <cell r="A1685" t="str">
            <v>52081101PDI</v>
          </cell>
          <cell r="B1685">
            <v>1830</v>
          </cell>
          <cell r="C1685" t="str">
            <v>52081101</v>
          </cell>
          <cell r="D1685" t="str">
            <v>adesivo porta traseira LE superior para o carro branco</v>
          </cell>
          <cell r="E1685" t="str">
            <v>PDI</v>
          </cell>
          <cell r="F1685">
            <v>300</v>
          </cell>
          <cell r="G1685" t="str">
            <v>CEV</v>
          </cell>
          <cell r="H1685" t="str">
            <v>0CXPAPEL</v>
          </cell>
          <cell r="I1685" t="str">
            <v>PDI</v>
          </cell>
          <cell r="J1685"/>
          <cell r="K1685" t="str">
            <v>PENDANT</v>
          </cell>
          <cell r="L1685" t="str">
            <v>2</v>
          </cell>
        </row>
        <row r="1686">
          <cell r="A1686" t="str">
            <v>52088733PDI</v>
          </cell>
          <cell r="B1686">
            <v>1831</v>
          </cell>
          <cell r="C1686" t="str">
            <v>52088733</v>
          </cell>
          <cell r="D1686" t="str">
            <v>adesivo porta traseira LE inferior para os carros vermelho e branco)</v>
          </cell>
          <cell r="E1686" t="str">
            <v>PDI</v>
          </cell>
          <cell r="F1686">
            <v>300</v>
          </cell>
          <cell r="G1686" t="str">
            <v>CEV</v>
          </cell>
          <cell r="H1686" t="str">
            <v>0CXPAPEL</v>
          </cell>
          <cell r="I1686" t="str">
            <v>PDI</v>
          </cell>
          <cell r="J1686"/>
          <cell r="K1686" t="str">
            <v>PENDANT</v>
          </cell>
          <cell r="L1686" t="str">
            <v>2</v>
          </cell>
        </row>
        <row r="1687">
          <cell r="A1687" t="str">
            <v>52081100PDI</v>
          </cell>
          <cell r="B1687">
            <v>1832</v>
          </cell>
          <cell r="C1687" t="str">
            <v>52081100</v>
          </cell>
          <cell r="D1687" t="str">
            <v>adesivo porta traseira LE superior para o carro branco</v>
          </cell>
          <cell r="E1687" t="str">
            <v>PDI</v>
          </cell>
          <cell r="F1687">
            <v>300</v>
          </cell>
          <cell r="G1687" t="str">
            <v>CEV</v>
          </cell>
          <cell r="H1687" t="str">
            <v>0CXPAPEL</v>
          </cell>
          <cell r="I1687" t="str">
            <v>PDI</v>
          </cell>
          <cell r="J1687"/>
          <cell r="K1687" t="str">
            <v>PENDANT</v>
          </cell>
          <cell r="L1687" t="str">
            <v>2</v>
          </cell>
        </row>
        <row r="1688">
          <cell r="A1688" t="str">
            <v>52081096PDI</v>
          </cell>
          <cell r="B1688">
            <v>1833</v>
          </cell>
          <cell r="C1688" t="str">
            <v>52081096</v>
          </cell>
          <cell r="D1688" t="str">
            <v>adesivo porta dianteira LE superior para carro vermelho</v>
          </cell>
          <cell r="E1688" t="str">
            <v>PDI</v>
          </cell>
          <cell r="F1688">
            <v>300</v>
          </cell>
          <cell r="G1688" t="str">
            <v>CEV</v>
          </cell>
          <cell r="H1688" t="str">
            <v>0CXPAPEL</v>
          </cell>
          <cell r="I1688" t="str">
            <v>PDI</v>
          </cell>
          <cell r="J1688"/>
          <cell r="K1688" t="str">
            <v>PENDANT</v>
          </cell>
          <cell r="L1688" t="str">
            <v>2</v>
          </cell>
        </row>
        <row r="1689">
          <cell r="A1689" t="str">
            <v>52088732PDI</v>
          </cell>
          <cell r="B1689">
            <v>1834</v>
          </cell>
          <cell r="C1689" t="str">
            <v>52088732</v>
          </cell>
          <cell r="D1689" t="str">
            <v>adesivo porta dianteira LE inferior para os carros vermelho e branco)</v>
          </cell>
          <cell r="E1689" t="str">
            <v>PDI</v>
          </cell>
          <cell r="F1689">
            <v>300</v>
          </cell>
          <cell r="G1689" t="str">
            <v>CEV</v>
          </cell>
          <cell r="H1689" t="str">
            <v>0CXPAPEL</v>
          </cell>
          <cell r="I1689" t="str">
            <v>PDI</v>
          </cell>
          <cell r="J1689" t="e">
            <v>#REF!</v>
          </cell>
          <cell r="K1689" t="str">
            <v>PENDANT</v>
          </cell>
          <cell r="L1689" t="str">
            <v>2</v>
          </cell>
        </row>
        <row r="1690">
          <cell r="A1690" t="str">
            <v>95984307MA005E-M1</v>
          </cell>
          <cell r="B1690">
            <v>1835</v>
          </cell>
          <cell r="C1690" t="str">
            <v>95984307</v>
          </cell>
          <cell r="D1690" t="str">
            <v>TAMPÃO CX RODA</v>
          </cell>
          <cell r="E1690" t="str">
            <v>MA005E-M1</v>
          </cell>
          <cell r="F1690">
            <v>500</v>
          </cell>
          <cell r="G1690" t="str">
            <v>CEV</v>
          </cell>
          <cell r="H1690" t="str">
            <v>00002002</v>
          </cell>
          <cell r="I1690" t="str">
            <v>MEC. ALTA</v>
          </cell>
          <cell r="J1690" t="str">
            <v>M1</v>
          </cell>
          <cell r="K1690" t="str">
            <v>2</v>
          </cell>
          <cell r="L1690" t="str">
            <v>2</v>
          </cell>
        </row>
        <row r="1691">
          <cell r="A1691" t="str">
            <v>93389522MA005E-M1</v>
          </cell>
          <cell r="B1691">
            <v>1836</v>
          </cell>
          <cell r="C1691" t="str">
            <v>93389522</v>
          </cell>
          <cell r="D1691" t="str">
            <v xml:space="preserve">PORCA DEFLETOR </v>
          </cell>
          <cell r="E1691" t="str">
            <v>MA005E-M1</v>
          </cell>
          <cell r="F1691">
            <v>3000</v>
          </cell>
          <cell r="G1691" t="str">
            <v>CEV</v>
          </cell>
          <cell r="H1691" t="str">
            <v>00002001</v>
          </cell>
          <cell r="I1691" t="str">
            <v>MEC. ALTA</v>
          </cell>
          <cell r="J1691" t="str">
            <v>M1</v>
          </cell>
          <cell r="K1691" t="str">
            <v>2</v>
          </cell>
          <cell r="L1691" t="str">
            <v>2</v>
          </cell>
        </row>
        <row r="1692">
          <cell r="A1692" t="str">
            <v>90274345LF002E-M1</v>
          </cell>
          <cell r="B1692">
            <v>1837</v>
          </cell>
          <cell r="C1692">
            <v>90274345</v>
          </cell>
          <cell r="D1692" t="str">
            <v>ARRUELA DE</v>
          </cell>
          <cell r="E1692" t="str">
            <v>LF002E-M1</v>
          </cell>
          <cell r="F1692" t="str">
            <v>2</v>
          </cell>
          <cell r="G1692" t="str">
            <v>2</v>
          </cell>
          <cell r="H1692" t="str">
            <v>RUDOLF</v>
          </cell>
          <cell r="I1692">
            <v>0</v>
          </cell>
          <cell r="J1692" t="str">
            <v>M1</v>
          </cell>
          <cell r="K1692" t="str">
            <v>2</v>
          </cell>
          <cell r="L1692">
            <v>2</v>
          </cell>
        </row>
        <row r="1693">
          <cell r="A1693" t="str">
            <v>52071076DO005E-M5</v>
          </cell>
          <cell r="B1693">
            <v>1838</v>
          </cell>
          <cell r="C1693" t="str">
            <v>52071076</v>
          </cell>
          <cell r="D1693" t="str">
            <v>VALVULA DRENO</v>
          </cell>
          <cell r="E1693" t="str">
            <v>DO005E-M5</v>
          </cell>
          <cell r="F1693">
            <v>800</v>
          </cell>
          <cell r="G1693" t="str">
            <v>CEV</v>
          </cell>
          <cell r="H1693" t="str">
            <v>00002002</v>
          </cell>
          <cell r="I1693" t="str">
            <v>DOORS</v>
          </cell>
          <cell r="J1693" t="str">
            <v>M5</v>
          </cell>
          <cell r="K1693" t="str">
            <v>2</v>
          </cell>
          <cell r="L1693" t="str">
            <v>2</v>
          </cell>
        </row>
        <row r="1694">
          <cell r="A1694" t="str">
            <v>24583491LF005E-M1</v>
          </cell>
          <cell r="B1694">
            <v>1839</v>
          </cell>
          <cell r="C1694" t="str">
            <v>24583491</v>
          </cell>
          <cell r="D1694" t="str">
            <v>TRAVA ALAVANCA CELTA</v>
          </cell>
          <cell r="E1694" t="str">
            <v>LF005E-M1</v>
          </cell>
          <cell r="F1694">
            <v>1400</v>
          </cell>
          <cell r="G1694" t="str">
            <v>CEV</v>
          </cell>
          <cell r="H1694" t="str">
            <v>00002001</v>
          </cell>
          <cell r="I1694" t="str">
            <v>L. FINAL</v>
          </cell>
          <cell r="J1694" t="str">
            <v>M1</v>
          </cell>
          <cell r="K1694" t="str">
            <v>2</v>
          </cell>
          <cell r="L1694" t="str">
            <v>2</v>
          </cell>
        </row>
        <row r="1695">
          <cell r="A1695" t="str">
            <v>52071076DO004D-M4</v>
          </cell>
          <cell r="B1695">
            <v>1840</v>
          </cell>
          <cell r="C1695" t="str">
            <v>52071076</v>
          </cell>
          <cell r="D1695" t="str">
            <v>VALVULA DRENO</v>
          </cell>
          <cell r="E1695" t="str">
            <v>DO004D-M4</v>
          </cell>
          <cell r="F1695">
            <v>800</v>
          </cell>
          <cell r="G1695" t="str">
            <v>CEV</v>
          </cell>
          <cell r="H1695" t="str">
            <v>00002002</v>
          </cell>
          <cell r="I1695" t="str">
            <v>DOORS</v>
          </cell>
          <cell r="J1695" t="str">
            <v>M4</v>
          </cell>
          <cell r="K1695" t="str">
            <v>2</v>
          </cell>
          <cell r="L1695" t="str">
            <v>2</v>
          </cell>
        </row>
        <row r="1696">
          <cell r="A1696" t="str">
            <v>15267367TP013D-M3</v>
          </cell>
          <cell r="B1696">
            <v>1841</v>
          </cell>
          <cell r="C1696" t="str">
            <v>15267367</v>
          </cell>
          <cell r="D1696" t="str">
            <v>ETIQUETA VIN COLUNA B</v>
          </cell>
          <cell r="E1696" t="str">
            <v>TP013D-M3</v>
          </cell>
          <cell r="F1696">
            <v>10000</v>
          </cell>
          <cell r="G1696" t="str">
            <v>CEV</v>
          </cell>
          <cell r="H1696" t="str">
            <v>0CXPAPEL</v>
          </cell>
          <cell r="I1696" t="str">
            <v>TAP I</v>
          </cell>
          <cell r="J1696" t="str">
            <v>M3</v>
          </cell>
          <cell r="K1696" t="str">
            <v>1</v>
          </cell>
          <cell r="L1696" t="str">
            <v>2</v>
          </cell>
        </row>
        <row r="1697">
          <cell r="A1697" t="str">
            <v>09202468MINOMI-M3</v>
          </cell>
          <cell r="B1697">
            <v>1842</v>
          </cell>
          <cell r="C1697" t="str">
            <v>09202468</v>
          </cell>
          <cell r="D1697" t="str">
            <v>PRESILHA DHI  PROCONV</v>
          </cell>
          <cell r="E1697" t="str">
            <v>MINOMI-M3</v>
          </cell>
          <cell r="F1697">
            <v>300</v>
          </cell>
          <cell r="G1697" t="str">
            <v>CEV</v>
          </cell>
          <cell r="H1697" t="str">
            <v>00002002</v>
          </cell>
          <cell r="I1697" t="str">
            <v>MINOMI</v>
          </cell>
          <cell r="J1697" t="str">
            <v>M3</v>
          </cell>
          <cell r="K1697" t="str">
            <v>2</v>
          </cell>
          <cell r="L1697" t="str">
            <v>2</v>
          </cell>
        </row>
        <row r="1698">
          <cell r="A1698" t="str">
            <v>93353556MINOMI-M3</v>
          </cell>
          <cell r="B1698">
            <v>1843</v>
          </cell>
          <cell r="C1698" t="str">
            <v>93353556</v>
          </cell>
          <cell r="D1698" t="str">
            <v>MANGUEIRA DO RESERV. DHI PROCONVE</v>
          </cell>
          <cell r="E1698" t="str">
            <v>MINOMI-M3</v>
          </cell>
          <cell r="F1698">
            <v>100</v>
          </cell>
          <cell r="G1698" t="str">
            <v>CEV</v>
          </cell>
          <cell r="H1698" t="str">
            <v>00002004</v>
          </cell>
          <cell r="I1698" t="str">
            <v>MINOMI</v>
          </cell>
          <cell r="J1698" t="str">
            <v>M3</v>
          </cell>
          <cell r="K1698" t="str">
            <v>2</v>
          </cell>
          <cell r="L1698" t="str">
            <v>2</v>
          </cell>
        </row>
        <row r="1699">
          <cell r="A1699" t="str">
            <v>52073930MINOMI-M3</v>
          </cell>
          <cell r="B1699">
            <v>1844</v>
          </cell>
          <cell r="C1699" t="str">
            <v>52073930</v>
          </cell>
          <cell r="D1699" t="str">
            <v>RESERVATÓRIO DHI PROCONVE</v>
          </cell>
          <cell r="E1699" t="str">
            <v>MINOMI-M3</v>
          </cell>
          <cell r="F1699">
            <v>20</v>
          </cell>
          <cell r="G1699" t="str">
            <v>CEV</v>
          </cell>
          <cell r="H1699" t="str">
            <v>00002004</v>
          </cell>
          <cell r="I1699" t="str">
            <v>MINOMI</v>
          </cell>
          <cell r="J1699" t="str">
            <v>M3</v>
          </cell>
          <cell r="K1699" t="str">
            <v>3</v>
          </cell>
          <cell r="L1699">
            <v>2.9221739130434781</v>
          </cell>
        </row>
        <row r="1700">
          <cell r="A1700" t="str">
            <v>95963800TOOLKT-M3</v>
          </cell>
          <cell r="B1700">
            <v>1846</v>
          </cell>
          <cell r="C1700" t="str">
            <v>95963800</v>
          </cell>
          <cell r="D1700" t="str">
            <v>JACK PKG</v>
          </cell>
          <cell r="E1700" t="str">
            <v>TOOLKT-M3</v>
          </cell>
          <cell r="F1700">
            <v>120</v>
          </cell>
          <cell r="G1700" t="str">
            <v>CEV</v>
          </cell>
          <cell r="H1700" t="str">
            <v>0CXPAPEL</v>
          </cell>
          <cell r="I1700" t="str">
            <v>MINOMI</v>
          </cell>
          <cell r="J1700" t="str">
            <v>M3</v>
          </cell>
          <cell r="K1700" t="str">
            <v>3</v>
          </cell>
          <cell r="L1700" t="str">
            <v>2</v>
          </cell>
        </row>
        <row r="1701">
          <cell r="A1701" t="str">
            <v>96943591SPST1D-M3</v>
          </cell>
          <cell r="B1701">
            <v>1847</v>
          </cell>
          <cell r="C1701">
            <v>96943591</v>
          </cell>
          <cell r="D1701" t="str">
            <v>SUPORTE MCC</v>
          </cell>
          <cell r="E1701" t="str">
            <v>SPST1D-M3</v>
          </cell>
          <cell r="F1701">
            <v>24</v>
          </cell>
          <cell r="G1701" t="str">
            <v>EST</v>
          </cell>
          <cell r="H1701" t="str">
            <v>0CXPAPEL</v>
          </cell>
          <cell r="I1701" t="str">
            <v>SPST</v>
          </cell>
          <cell r="J1701" t="str">
            <v>M3</v>
          </cell>
          <cell r="K1701" t="str">
            <v>3</v>
          </cell>
          <cell r="L1701" t="str">
            <v>2</v>
          </cell>
        </row>
        <row r="1702">
          <cell r="A1702" t="str">
            <v>52085478SPST1D-M3</v>
          </cell>
          <cell r="B1702">
            <v>1848</v>
          </cell>
          <cell r="C1702">
            <v>52085478</v>
          </cell>
          <cell r="D1702" t="str">
            <v>Módulo BCM Elétrico</v>
          </cell>
          <cell r="E1702" t="str">
            <v>SPST1D-M3</v>
          </cell>
          <cell r="F1702">
            <v>36</v>
          </cell>
          <cell r="G1702" t="str">
            <v>CEV</v>
          </cell>
          <cell r="H1702" t="str">
            <v>00002004</v>
          </cell>
          <cell r="I1702" t="str">
            <v>SPST</v>
          </cell>
          <cell r="J1702" t="str">
            <v>M3</v>
          </cell>
          <cell r="K1702" t="str">
            <v>6</v>
          </cell>
          <cell r="L1702" t="str">
            <v>2</v>
          </cell>
        </row>
        <row r="1703">
          <cell r="A1703" t="str">
            <v>52085477SPST1D-M3</v>
          </cell>
          <cell r="B1703">
            <v>1849</v>
          </cell>
          <cell r="C1703">
            <v>52085477</v>
          </cell>
          <cell r="D1703" t="str">
            <v>MODULE ASM</v>
          </cell>
          <cell r="E1703" t="str">
            <v>SPST1D-M3</v>
          </cell>
          <cell r="F1703">
            <v>36</v>
          </cell>
          <cell r="G1703" t="str">
            <v>CEV</v>
          </cell>
          <cell r="H1703" t="str">
            <v>00002004</v>
          </cell>
          <cell r="I1703" t="str">
            <v>SPST</v>
          </cell>
          <cell r="J1703" t="str">
            <v>M3</v>
          </cell>
          <cell r="K1703" t="str">
            <v>3</v>
          </cell>
          <cell r="L1703" t="str">
            <v>2</v>
          </cell>
        </row>
        <row r="1704">
          <cell r="A1704" t="str">
            <v>23123450SPST1D-M3</v>
          </cell>
          <cell r="B1704">
            <v>1850</v>
          </cell>
          <cell r="C1704">
            <v>23123450</v>
          </cell>
          <cell r="D1704" t="str">
            <v>Módulo UPA - Prisma</v>
          </cell>
          <cell r="E1704" t="str">
            <v>SPST1D-M3</v>
          </cell>
          <cell r="F1704">
            <v>28</v>
          </cell>
          <cell r="G1704" t="str">
            <v>CEV</v>
          </cell>
          <cell r="H1704" t="str">
            <v>0CXPAPEL</v>
          </cell>
          <cell r="I1704" t="str">
            <v>SPST</v>
          </cell>
          <cell r="J1704" t="str">
            <v>M3</v>
          </cell>
          <cell r="K1704" t="str">
            <v>5</v>
          </cell>
          <cell r="L1704" t="str">
            <v>2</v>
          </cell>
        </row>
        <row r="1705">
          <cell r="A1705" t="str">
            <v>90387493SPST1D-M3</v>
          </cell>
          <cell r="B1705">
            <v>1851</v>
          </cell>
          <cell r="C1705">
            <v>90387493</v>
          </cell>
          <cell r="D1705" t="str">
            <v>Regulador de Altura - Celta</v>
          </cell>
          <cell r="E1705" t="str">
            <v>SPST1D-M3</v>
          </cell>
          <cell r="F1705">
            <v>80</v>
          </cell>
          <cell r="G1705" t="str">
            <v>CEV</v>
          </cell>
          <cell r="H1705" t="str">
            <v>0CXPAPEL</v>
          </cell>
          <cell r="I1705" t="str">
            <v>SPST</v>
          </cell>
          <cell r="J1705" t="str">
            <v>M3</v>
          </cell>
          <cell r="K1705" t="str">
            <v>2</v>
          </cell>
          <cell r="L1705" t="str">
            <v>2</v>
          </cell>
        </row>
        <row r="1706">
          <cell r="A1706" t="str">
            <v>96886613SPST3D-M3</v>
          </cell>
          <cell r="B1706">
            <v>1852</v>
          </cell>
          <cell r="C1706">
            <v>96886613</v>
          </cell>
          <cell r="D1706" t="str">
            <v>BASE IP TIE BAR (SACI)</v>
          </cell>
          <cell r="E1706" t="str">
            <v>SPST1D-M3</v>
          </cell>
          <cell r="F1706">
            <v>90</v>
          </cell>
          <cell r="G1706" t="str">
            <v>EST</v>
          </cell>
          <cell r="H1706" t="str">
            <v>00002004</v>
          </cell>
          <cell r="I1706" t="str">
            <v>SPST</v>
          </cell>
          <cell r="J1706" t="str">
            <v>M3</v>
          </cell>
          <cell r="K1706" t="str">
            <v>5</v>
          </cell>
          <cell r="L1706" t="str">
            <v>2</v>
          </cell>
        </row>
        <row r="1707">
          <cell r="A1707" t="str">
            <v>94751453SPST1D-M3</v>
          </cell>
          <cell r="B1707">
            <v>1853</v>
          </cell>
          <cell r="C1707">
            <v>94751453</v>
          </cell>
          <cell r="D1707" t="str">
            <v>SUPORTE DO MODULO</v>
          </cell>
          <cell r="E1707" t="str">
            <v>SPST1D-M3</v>
          </cell>
          <cell r="F1707">
            <v>50</v>
          </cell>
          <cell r="G1707" t="str">
            <v>CEV</v>
          </cell>
          <cell r="H1707" t="str">
            <v>00002004</v>
          </cell>
          <cell r="I1707" t="str">
            <v>SPST</v>
          </cell>
          <cell r="J1707" t="str">
            <v>M3</v>
          </cell>
          <cell r="K1707" t="str">
            <v>4</v>
          </cell>
          <cell r="L1707" t="str">
            <v>2</v>
          </cell>
        </row>
        <row r="1708">
          <cell r="A1708" t="str">
            <v>52055336SPST1D-M3</v>
          </cell>
          <cell r="B1708">
            <v>1854</v>
          </cell>
          <cell r="C1708">
            <v>52055336</v>
          </cell>
          <cell r="D1708" t="str">
            <v>Módulo SDM - Celta</v>
          </cell>
          <cell r="E1708" t="str">
            <v>SPST1D-M3</v>
          </cell>
          <cell r="F1708">
            <v>32</v>
          </cell>
          <cell r="G1708" t="str">
            <v>CEV</v>
          </cell>
          <cell r="H1708" t="str">
            <v>0CXPAPEL</v>
          </cell>
          <cell r="I1708" t="str">
            <v>SPST</v>
          </cell>
          <cell r="J1708" t="str">
            <v>M3</v>
          </cell>
          <cell r="K1708" t="str">
            <v>4</v>
          </cell>
          <cell r="L1708" t="str">
            <v>2</v>
          </cell>
        </row>
        <row r="1709">
          <cell r="A1709" t="str">
            <v>13587639SPST2E-M3</v>
          </cell>
          <cell r="B1709">
            <v>1855</v>
          </cell>
          <cell r="C1709">
            <v>13587639</v>
          </cell>
          <cell r="D1709" t="str">
            <v>FECHADURA MALA HATCH</v>
          </cell>
          <cell r="E1709" t="str">
            <v>SPST2E-M3</v>
          </cell>
          <cell r="F1709">
            <v>24</v>
          </cell>
          <cell r="G1709" t="str">
            <v>EST</v>
          </cell>
          <cell r="H1709" t="str">
            <v>0CXPAPEL</v>
          </cell>
          <cell r="I1709" t="str">
            <v>SPST</v>
          </cell>
          <cell r="J1709" t="str">
            <v>M3</v>
          </cell>
          <cell r="K1709" t="str">
            <v>3</v>
          </cell>
          <cell r="L1709" t="str">
            <v>2</v>
          </cell>
        </row>
        <row r="1710">
          <cell r="A1710" t="str">
            <v>52038401SPST2E-M3</v>
          </cell>
          <cell r="B1710">
            <v>1856</v>
          </cell>
          <cell r="C1710">
            <v>52038401</v>
          </cell>
          <cell r="D1710" t="str">
            <v>ATUADOR FECH TPA TRAS</v>
          </cell>
          <cell r="E1710" t="str">
            <v>SPST2E-M3</v>
          </cell>
          <cell r="F1710">
            <v>54</v>
          </cell>
          <cell r="G1710" t="str">
            <v>CEV</v>
          </cell>
          <cell r="H1710" t="str">
            <v>00002002</v>
          </cell>
          <cell r="I1710" t="str">
            <v>SPST</v>
          </cell>
          <cell r="J1710" t="str">
            <v>M3</v>
          </cell>
          <cell r="K1710" t="str">
            <v>4</v>
          </cell>
          <cell r="L1710" t="str">
            <v>2</v>
          </cell>
        </row>
        <row r="1711">
          <cell r="A1711" t="str">
            <v>13581431SPST2E-M3</v>
          </cell>
          <cell r="B1711">
            <v>1857</v>
          </cell>
          <cell r="C1711">
            <v>13581431</v>
          </cell>
          <cell r="D1711" t="str">
            <v>STRIKE</v>
          </cell>
          <cell r="E1711" t="str">
            <v>SPST2E-M3</v>
          </cell>
          <cell r="F1711">
            <v>120</v>
          </cell>
          <cell r="G1711" t="str">
            <v>CEV</v>
          </cell>
          <cell r="H1711" t="str">
            <v>CX161206</v>
          </cell>
          <cell r="I1711" t="str">
            <v>SPST</v>
          </cell>
          <cell r="J1711" t="str">
            <v>M3</v>
          </cell>
          <cell r="K1711" t="str">
            <v>3</v>
          </cell>
          <cell r="L1711" t="str">
            <v>2</v>
          </cell>
        </row>
        <row r="1712">
          <cell r="A1712" t="str">
            <v>94703691SPST2E-M3</v>
          </cell>
          <cell r="B1712">
            <v>1858</v>
          </cell>
          <cell r="C1712">
            <v>94703691</v>
          </cell>
          <cell r="D1712" t="str">
            <v xml:space="preserve">Palheta tampa tras. Celta </v>
          </cell>
          <cell r="E1712" t="str">
            <v>SPST2E-M3</v>
          </cell>
          <cell r="F1712">
            <v>40</v>
          </cell>
          <cell r="G1712" t="str">
            <v>CEV</v>
          </cell>
          <cell r="H1712" t="str">
            <v>00002004</v>
          </cell>
          <cell r="I1712" t="str">
            <v>SPST</v>
          </cell>
          <cell r="J1712" t="str">
            <v>M3</v>
          </cell>
          <cell r="K1712" t="str">
            <v>3</v>
          </cell>
          <cell r="L1712" t="str">
            <v>2</v>
          </cell>
        </row>
        <row r="1713">
          <cell r="A1713" t="str">
            <v>90438025SPST2E-M3</v>
          </cell>
          <cell r="B1713">
            <v>1859</v>
          </cell>
          <cell r="C1713">
            <v>90438025</v>
          </cell>
          <cell r="D1713" t="str">
            <v>TPA AMORTEC. TRASEIRO</v>
          </cell>
          <cell r="E1713" t="str">
            <v>SPST2E-M3</v>
          </cell>
          <cell r="F1713">
            <v>140</v>
          </cell>
          <cell r="G1713" t="str">
            <v>PEL</v>
          </cell>
          <cell r="H1713" t="str">
            <v>00002004</v>
          </cell>
          <cell r="I1713" t="str">
            <v>SPST</v>
          </cell>
          <cell r="J1713" t="str">
            <v>M3</v>
          </cell>
          <cell r="K1713" t="str">
            <v>2</v>
          </cell>
          <cell r="L1713" t="str">
            <v>2</v>
          </cell>
        </row>
        <row r="1714">
          <cell r="A1714" t="str">
            <v>20914393SPST2E-M3</v>
          </cell>
          <cell r="B1714">
            <v>1860</v>
          </cell>
          <cell r="C1714">
            <v>20914393</v>
          </cell>
          <cell r="D1714" t="str">
            <v>CUNHA TPA TRAS INFERIOR</v>
          </cell>
          <cell r="E1714" t="str">
            <v>SPST2E-M3</v>
          </cell>
          <cell r="F1714">
            <v>150</v>
          </cell>
          <cell r="G1714" t="str">
            <v>CEV</v>
          </cell>
          <cell r="H1714" t="str">
            <v>0CXPAPEL</v>
          </cell>
          <cell r="I1714" t="str">
            <v>SPST</v>
          </cell>
          <cell r="J1714" t="str">
            <v>M3</v>
          </cell>
          <cell r="K1714" t="str">
            <v>3</v>
          </cell>
          <cell r="L1714" t="str">
            <v>2</v>
          </cell>
        </row>
        <row r="1715">
          <cell r="A1715" t="str">
            <v>13583336SPST2E-M3</v>
          </cell>
          <cell r="B1715">
            <v>1861</v>
          </cell>
          <cell r="C1715">
            <v>13583336</v>
          </cell>
          <cell r="D1715" t="str">
            <v>Modulo SDM Onix</v>
          </cell>
          <cell r="E1715" t="str">
            <v>SPST2E-M3</v>
          </cell>
          <cell r="F1715">
            <v>24</v>
          </cell>
          <cell r="G1715" t="str">
            <v>EST</v>
          </cell>
          <cell r="H1715" t="str">
            <v>0CXPAPEL</v>
          </cell>
          <cell r="I1715" t="str">
            <v>SPST</v>
          </cell>
          <cell r="J1715" t="str">
            <v>M3</v>
          </cell>
          <cell r="K1715" t="str">
            <v>6</v>
          </cell>
          <cell r="L1715" t="str">
            <v>2</v>
          </cell>
        </row>
        <row r="1716">
          <cell r="A1716" t="str">
            <v>94756931SPST2E-M3</v>
          </cell>
          <cell r="B1716">
            <v>1862</v>
          </cell>
          <cell r="C1716">
            <v>94756931</v>
          </cell>
          <cell r="D1716" t="str">
            <v xml:space="preserve">Chicote Tampa Tras. Prisma </v>
          </cell>
          <cell r="E1716" t="str">
            <v>SPST2E-M3</v>
          </cell>
          <cell r="F1716">
            <v>20</v>
          </cell>
          <cell r="G1716" t="str">
            <v>EST</v>
          </cell>
          <cell r="H1716" t="str">
            <v>00002004</v>
          </cell>
          <cell r="I1716" t="str">
            <v>SPST</v>
          </cell>
          <cell r="J1716" t="str">
            <v>M3</v>
          </cell>
          <cell r="K1716" t="str">
            <v>3</v>
          </cell>
          <cell r="L1716" t="str">
            <v>2</v>
          </cell>
        </row>
        <row r="1717">
          <cell r="A1717" t="str">
            <v>52048214SPST2E-M3</v>
          </cell>
          <cell r="B1717">
            <v>1863</v>
          </cell>
          <cell r="C1717">
            <v>52048214</v>
          </cell>
          <cell r="D1717" t="str">
            <v>Puxador Tampa Tras Onix</v>
          </cell>
          <cell r="E1717" t="str">
            <v>SPST2E-M3</v>
          </cell>
          <cell r="F1717">
            <v>306</v>
          </cell>
          <cell r="G1717" t="str">
            <v>CEV</v>
          </cell>
          <cell r="H1717" t="str">
            <v>00002004</v>
          </cell>
          <cell r="I1717" t="str">
            <v>SPST</v>
          </cell>
          <cell r="J1717" t="str">
            <v>M3</v>
          </cell>
          <cell r="K1717" t="str">
            <v>2</v>
          </cell>
          <cell r="L1717" t="str">
            <v>2</v>
          </cell>
        </row>
        <row r="1718">
          <cell r="A1718" t="str">
            <v>93260902SPST2E-M3</v>
          </cell>
          <cell r="B1718">
            <v>1864</v>
          </cell>
          <cell r="C1718">
            <v>93260902</v>
          </cell>
          <cell r="D1718" t="str">
            <v>STRIKE NG</v>
          </cell>
          <cell r="E1718" t="str">
            <v>SPST2E-M3</v>
          </cell>
          <cell r="F1718">
            <v>70</v>
          </cell>
          <cell r="G1718" t="str">
            <v>CEV</v>
          </cell>
          <cell r="H1718" t="str">
            <v>00002004</v>
          </cell>
          <cell r="I1718" t="str">
            <v>SPST</v>
          </cell>
          <cell r="J1718" t="str">
            <v>M3</v>
          </cell>
          <cell r="K1718" t="str">
            <v>2</v>
          </cell>
          <cell r="L1718" t="str">
            <v>2</v>
          </cell>
        </row>
        <row r="1719">
          <cell r="A1719" t="str">
            <v>SPST2E-M3</v>
          </cell>
          <cell r="B1719">
            <v>1865</v>
          </cell>
          <cell r="C1719">
            <v>0</v>
          </cell>
          <cell r="D1719" t="str">
            <v>Espigão Celta</v>
          </cell>
          <cell r="E1719" t="str">
            <v>SPST2E-M3</v>
          </cell>
          <cell r="F1719" t="e">
            <v>#N/A</v>
          </cell>
          <cell r="G1719">
            <v>0</v>
          </cell>
          <cell r="H1719" t="e">
            <v>#N/A</v>
          </cell>
          <cell r="I1719" t="str">
            <v>SPST</v>
          </cell>
          <cell r="J1719" t="str">
            <v>M3</v>
          </cell>
          <cell r="K1719">
            <v>0</v>
          </cell>
          <cell r="L1719" t="e">
            <v>#N/A</v>
          </cell>
        </row>
        <row r="1720">
          <cell r="A1720" t="str">
            <v>93332478SPST2E-M3</v>
          </cell>
          <cell r="B1720">
            <v>1866</v>
          </cell>
          <cell r="C1720">
            <v>93332478</v>
          </cell>
          <cell r="D1720" t="str">
            <v>MOTORZINHO TAMPA CELTA</v>
          </cell>
          <cell r="E1720" t="str">
            <v>SPST2E-M3</v>
          </cell>
          <cell r="F1720">
            <v>10</v>
          </cell>
          <cell r="G1720" t="str">
            <v>EST</v>
          </cell>
          <cell r="H1720" t="str">
            <v>00002004</v>
          </cell>
          <cell r="I1720" t="str">
            <v>SPST</v>
          </cell>
          <cell r="J1720" t="str">
            <v>M3</v>
          </cell>
          <cell r="K1720" t="str">
            <v>PENDANT</v>
          </cell>
          <cell r="L1720" t="str">
            <v>2</v>
          </cell>
        </row>
        <row r="1721">
          <cell r="A1721" t="str">
            <v>13501988SPST2E-M3</v>
          </cell>
          <cell r="B1721">
            <v>1867</v>
          </cell>
          <cell r="C1721">
            <v>13501988</v>
          </cell>
          <cell r="D1721" t="str">
            <v>FECHADURA MALA SEDAN</v>
          </cell>
          <cell r="E1721" t="str">
            <v>SPST2E-M3</v>
          </cell>
          <cell r="F1721">
            <v>36</v>
          </cell>
          <cell r="G1721" t="str">
            <v>EST</v>
          </cell>
          <cell r="H1721" t="str">
            <v>0CXPAPEL</v>
          </cell>
          <cell r="I1721" t="str">
            <v>SPST</v>
          </cell>
          <cell r="J1721" t="str">
            <v>M3</v>
          </cell>
          <cell r="K1721" t="str">
            <v>2</v>
          </cell>
          <cell r="L1721" t="str">
            <v>2</v>
          </cell>
        </row>
        <row r="1722">
          <cell r="A1722" t="str">
            <v>13321093SPST2E-M3</v>
          </cell>
          <cell r="B1722">
            <v>1868</v>
          </cell>
          <cell r="C1722">
            <v>13321093</v>
          </cell>
          <cell r="D1722" t="str">
            <v>Strike tampa prisma</v>
          </cell>
          <cell r="E1722" t="str">
            <v>SPST2E-M3</v>
          </cell>
          <cell r="F1722">
            <v>125</v>
          </cell>
          <cell r="G1722" t="str">
            <v>CEV</v>
          </cell>
          <cell r="H1722" t="str">
            <v>0CXPAPEL</v>
          </cell>
          <cell r="I1722" t="str">
            <v>SPST</v>
          </cell>
          <cell r="J1722" t="str">
            <v>M3</v>
          </cell>
          <cell r="K1722" t="str">
            <v>3</v>
          </cell>
          <cell r="L1722" t="str">
            <v>2</v>
          </cell>
        </row>
        <row r="1723">
          <cell r="A1723" t="str">
            <v>94703691SPST2E-M3</v>
          </cell>
          <cell r="B1723">
            <v>1869</v>
          </cell>
          <cell r="C1723">
            <v>94703691</v>
          </cell>
          <cell r="D1723" t="str">
            <v>Palheta tampa traseira Onix</v>
          </cell>
          <cell r="E1723" t="str">
            <v>SPST2E-M3</v>
          </cell>
          <cell r="F1723">
            <v>40</v>
          </cell>
          <cell r="G1723" t="str">
            <v>CEV</v>
          </cell>
          <cell r="H1723" t="str">
            <v>00002004</v>
          </cell>
          <cell r="I1723" t="str">
            <v>SPST</v>
          </cell>
          <cell r="J1723" t="str">
            <v>M3</v>
          </cell>
          <cell r="K1723" t="str">
            <v>3</v>
          </cell>
          <cell r="L1723" t="str">
            <v>2</v>
          </cell>
        </row>
        <row r="1724">
          <cell r="A1724" t="str">
            <v>13502348SPST2E-M3</v>
          </cell>
          <cell r="B1724">
            <v>1870</v>
          </cell>
          <cell r="C1724">
            <v>13502348</v>
          </cell>
          <cell r="D1724" t="str">
            <v>Valvula do alívio Onix</v>
          </cell>
          <cell r="E1724" t="str">
            <v>SPST2E-M3</v>
          </cell>
          <cell r="F1724">
            <v>56</v>
          </cell>
          <cell r="G1724" t="str">
            <v>EST</v>
          </cell>
          <cell r="H1724" t="str">
            <v>0CXPAPEL</v>
          </cell>
          <cell r="I1724" t="str">
            <v>SPST</v>
          </cell>
          <cell r="J1724" t="str">
            <v>M3</v>
          </cell>
          <cell r="K1724" t="str">
            <v>4</v>
          </cell>
          <cell r="L1724" t="str">
            <v>2</v>
          </cell>
        </row>
        <row r="1725">
          <cell r="A1725" t="str">
            <v>24430219SPST2E-M3</v>
          </cell>
          <cell r="B1725">
            <v>1871</v>
          </cell>
          <cell r="C1725">
            <v>24430219</v>
          </cell>
          <cell r="D1725" t="str">
            <v xml:space="preserve">Valvula alívio Celta </v>
          </cell>
          <cell r="E1725" t="str">
            <v>SPST2E-M3</v>
          </cell>
          <cell r="F1725">
            <v>35</v>
          </cell>
          <cell r="G1725" t="str">
            <v>CEV</v>
          </cell>
          <cell r="H1725" t="str">
            <v>0CXPAPEL</v>
          </cell>
          <cell r="I1725" t="str">
            <v>SPST</v>
          </cell>
          <cell r="J1725" t="str">
            <v>M3</v>
          </cell>
          <cell r="K1725" t="str">
            <v>3</v>
          </cell>
          <cell r="L1725" t="str">
            <v>2</v>
          </cell>
        </row>
        <row r="1726">
          <cell r="A1726" t="str">
            <v>94701904SPST2E-M3</v>
          </cell>
          <cell r="B1726">
            <v>1872</v>
          </cell>
          <cell r="C1726">
            <v>94701904</v>
          </cell>
          <cell r="D1726" t="str">
            <v>BREAK LIGTH CELTA</v>
          </cell>
          <cell r="E1726" t="str">
            <v>SPST2E-M3</v>
          </cell>
          <cell r="F1726">
            <v>40</v>
          </cell>
          <cell r="G1726" t="str">
            <v>EST</v>
          </cell>
          <cell r="H1726">
            <v>2004</v>
          </cell>
          <cell r="I1726" t="str">
            <v>SPST</v>
          </cell>
          <cell r="J1726" t="str">
            <v>M3</v>
          </cell>
          <cell r="K1726" t="str">
            <v>PENDANT</v>
          </cell>
          <cell r="L1726" t="str">
            <v>2</v>
          </cell>
        </row>
        <row r="1727">
          <cell r="A1727" t="str">
            <v>93388457SPST2E-M3</v>
          </cell>
          <cell r="B1727">
            <v>1873</v>
          </cell>
          <cell r="C1727">
            <v>93388457</v>
          </cell>
          <cell r="D1727" t="str">
            <v>SLIDER TRAS LE</v>
          </cell>
          <cell r="E1727" t="str">
            <v>SPST2E-M3</v>
          </cell>
          <cell r="F1727">
            <v>200</v>
          </cell>
          <cell r="G1727" t="str">
            <v>CEV</v>
          </cell>
          <cell r="H1727" t="str">
            <v>00002004</v>
          </cell>
          <cell r="I1727" t="str">
            <v>SPST</v>
          </cell>
          <cell r="J1727" t="str">
            <v>M3</v>
          </cell>
          <cell r="K1727" t="str">
            <v>2</v>
          </cell>
          <cell r="L1727" t="str">
            <v>2</v>
          </cell>
        </row>
        <row r="1728">
          <cell r="A1728" t="str">
            <v>93388456SPST2E-M3</v>
          </cell>
          <cell r="B1728">
            <v>1874</v>
          </cell>
          <cell r="C1728">
            <v>93388456</v>
          </cell>
          <cell r="D1728" t="str">
            <v>SLIDER TRAS LD</v>
          </cell>
          <cell r="E1728" t="str">
            <v>SPST2E-M3</v>
          </cell>
          <cell r="F1728">
            <v>200</v>
          </cell>
          <cell r="G1728" t="str">
            <v>CEV</v>
          </cell>
          <cell r="H1728" t="str">
            <v>00002004</v>
          </cell>
          <cell r="I1728" t="str">
            <v>SPST</v>
          </cell>
          <cell r="J1728" t="str">
            <v>M3</v>
          </cell>
          <cell r="K1728" t="str">
            <v>2</v>
          </cell>
          <cell r="L1728" t="str">
            <v>2</v>
          </cell>
        </row>
        <row r="1729">
          <cell r="A1729" t="str">
            <v>93377950SPST2E-M3</v>
          </cell>
          <cell r="B1729">
            <v>1875</v>
          </cell>
          <cell r="C1729">
            <v>93377950</v>
          </cell>
          <cell r="D1729" t="str">
            <v>FECHAD TPA TRAS CELTA</v>
          </cell>
          <cell r="E1729" t="str">
            <v>SPST2E-M3</v>
          </cell>
          <cell r="F1729">
            <v>36</v>
          </cell>
          <cell r="G1729" t="str">
            <v>CEV</v>
          </cell>
          <cell r="H1729" t="str">
            <v>00002004</v>
          </cell>
          <cell r="I1729" t="str">
            <v>SPST</v>
          </cell>
          <cell r="J1729" t="str">
            <v>M3</v>
          </cell>
          <cell r="K1729" t="str">
            <v>2</v>
          </cell>
          <cell r="L1729" t="str">
            <v>2</v>
          </cell>
        </row>
        <row r="1730">
          <cell r="A1730" t="str">
            <v>94761860SPST3D-M3</v>
          </cell>
          <cell r="B1730">
            <v>1876</v>
          </cell>
          <cell r="C1730">
            <v>94761860</v>
          </cell>
          <cell r="D1730" t="str">
            <v>MANGUEIRA DRENO A/C</v>
          </cell>
          <cell r="E1730" t="str">
            <v>SPST3D-M3</v>
          </cell>
          <cell r="F1730">
            <v>100</v>
          </cell>
          <cell r="G1730" t="str">
            <v>CEV</v>
          </cell>
          <cell r="H1730" t="str">
            <v>00002004</v>
          </cell>
          <cell r="I1730" t="str">
            <v>SPST</v>
          </cell>
          <cell r="J1730" t="str">
            <v>M3</v>
          </cell>
          <cell r="K1730" t="str">
            <v>2</v>
          </cell>
          <cell r="L1730" t="str">
            <v>2</v>
          </cell>
        </row>
        <row r="1731">
          <cell r="A1731" t="str">
            <v>93300404SPST3D-M3</v>
          </cell>
          <cell r="B1731">
            <v>1877</v>
          </cell>
          <cell r="C1731">
            <v>93300404</v>
          </cell>
          <cell r="D1731" t="str">
            <v>Chapinha Console Celta (minomi)</v>
          </cell>
          <cell r="E1731" t="str">
            <v>SPST3D-M3</v>
          </cell>
          <cell r="F1731">
            <v>90</v>
          </cell>
          <cell r="G1731" t="str">
            <v>GES</v>
          </cell>
          <cell r="H1731" t="str">
            <v>00002002</v>
          </cell>
          <cell r="I1731" t="str">
            <v>SPST</v>
          </cell>
          <cell r="J1731" t="str">
            <v>M3</v>
          </cell>
          <cell r="K1731" t="str">
            <v>2</v>
          </cell>
          <cell r="L1731" t="str">
            <v>2</v>
          </cell>
        </row>
        <row r="1732">
          <cell r="A1732" t="str">
            <v>94757618SPST5E-M3</v>
          </cell>
          <cell r="B1732">
            <v>1878</v>
          </cell>
          <cell r="C1732">
            <v>94757618</v>
          </cell>
          <cell r="D1732" t="str">
            <v>Etiqueta gasolina Celta</v>
          </cell>
          <cell r="E1732" t="str">
            <v>SPST3D-M3</v>
          </cell>
          <cell r="F1732">
            <v>1000</v>
          </cell>
          <cell r="G1732" t="str">
            <v>CEV</v>
          </cell>
          <cell r="H1732" t="str">
            <v>00002001</v>
          </cell>
          <cell r="I1732" t="str">
            <v>SPST</v>
          </cell>
          <cell r="J1732" t="str">
            <v>M3</v>
          </cell>
          <cell r="K1732" t="str">
            <v>2</v>
          </cell>
          <cell r="L1732" t="str">
            <v>2</v>
          </cell>
        </row>
        <row r="1733">
          <cell r="A1733" t="str">
            <v>93349272SPST5E-M3</v>
          </cell>
          <cell r="B1733">
            <v>1879</v>
          </cell>
          <cell r="C1733">
            <v>93349272</v>
          </cell>
          <cell r="D1733" t="str">
            <v>ETQ GAS/ALCOOL</v>
          </cell>
          <cell r="E1733" t="str">
            <v>SPST3D-M3</v>
          </cell>
          <cell r="F1733">
            <v>1000</v>
          </cell>
          <cell r="G1733" t="str">
            <v>CEV</v>
          </cell>
          <cell r="H1733" t="str">
            <v>00002001</v>
          </cell>
          <cell r="I1733" t="str">
            <v>SPST</v>
          </cell>
          <cell r="J1733" t="str">
            <v>M3</v>
          </cell>
          <cell r="K1733" t="str">
            <v>2</v>
          </cell>
          <cell r="L1733" t="str">
            <v>2</v>
          </cell>
        </row>
        <row r="1734">
          <cell r="A1734" t="str">
            <v>93228991SPST5E-M3</v>
          </cell>
          <cell r="B1734">
            <v>1880</v>
          </cell>
          <cell r="C1734">
            <v>93228991</v>
          </cell>
          <cell r="D1734" t="str">
            <v>ETQ PRESS PNE</v>
          </cell>
          <cell r="E1734" t="str">
            <v>SPST3D-M3</v>
          </cell>
          <cell r="F1734">
            <v>500</v>
          </cell>
          <cell r="G1734" t="str">
            <v>CEV</v>
          </cell>
          <cell r="H1734" t="str">
            <v>00002001</v>
          </cell>
          <cell r="I1734" t="str">
            <v>SPST</v>
          </cell>
          <cell r="J1734" t="str">
            <v>M3</v>
          </cell>
          <cell r="K1734" t="str">
            <v>2</v>
          </cell>
          <cell r="L1734" t="str">
            <v>2</v>
          </cell>
        </row>
        <row r="1735">
          <cell r="A1735"/>
          <cell r="B1735">
            <v>1881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 t="e">
            <v>#DIV/0!</v>
          </cell>
        </row>
        <row r="1736">
          <cell r="A1736" t="str">
            <v>13583336SPST3D-M3</v>
          </cell>
          <cell r="B1736">
            <v>1882</v>
          </cell>
          <cell r="C1736">
            <v>0</v>
          </cell>
          <cell r="D1736" t="str">
            <v>Modulo SDM effect</v>
          </cell>
          <cell r="E1736" t="str">
            <v>SPST3D-M3</v>
          </cell>
          <cell r="F1736" t="e">
            <v>#N/A</v>
          </cell>
          <cell r="G1736" t="str">
            <v>EST</v>
          </cell>
          <cell r="H1736" t="e">
            <v>#N/A</v>
          </cell>
          <cell r="I1736" t="str">
            <v>SPST</v>
          </cell>
          <cell r="J1736" t="str">
            <v>M3</v>
          </cell>
          <cell r="K1736">
            <v>0</v>
          </cell>
          <cell r="L1736" t="e">
            <v>#DIV/0!</v>
          </cell>
        </row>
        <row r="1737">
          <cell r="A1737" t="str">
            <v>94725667SPST3D-M3</v>
          </cell>
          <cell r="B1737">
            <v>1883</v>
          </cell>
          <cell r="C1737">
            <v>94725667</v>
          </cell>
          <cell r="D1737" t="str">
            <v>Grumet Col. B Celta</v>
          </cell>
          <cell r="E1737" t="str">
            <v>SPST3D-M3</v>
          </cell>
          <cell r="F1737">
            <v>100</v>
          </cell>
          <cell r="G1737" t="str">
            <v>CEV</v>
          </cell>
          <cell r="H1737" t="str">
            <v>00002004</v>
          </cell>
          <cell r="I1737" t="str">
            <v>SPST</v>
          </cell>
          <cell r="J1737" t="str">
            <v>M3</v>
          </cell>
          <cell r="K1737">
            <v>2</v>
          </cell>
          <cell r="L1737" t="str">
            <v>2</v>
          </cell>
        </row>
        <row r="1738">
          <cell r="A1738" t="str">
            <v>94760047SPST3D-M3</v>
          </cell>
          <cell r="B1738">
            <v>1884</v>
          </cell>
          <cell r="C1738">
            <v>94760047</v>
          </cell>
          <cell r="D1738" t="str">
            <v>CABO ABERTURA TPA COFRE</v>
          </cell>
          <cell r="E1738" t="str">
            <v>SPST3D-M3</v>
          </cell>
          <cell r="F1738">
            <v>60</v>
          </cell>
          <cell r="G1738" t="str">
            <v>EST</v>
          </cell>
          <cell r="H1738" t="str">
            <v>0CXPAPEL</v>
          </cell>
          <cell r="I1738" t="str">
            <v>SPST</v>
          </cell>
          <cell r="J1738" t="str">
            <v>M3</v>
          </cell>
          <cell r="K1738" t="str">
            <v>3</v>
          </cell>
          <cell r="L1738" t="str">
            <v>2</v>
          </cell>
        </row>
        <row r="1739">
          <cell r="A1739" t="str">
            <v>52079855SPST3D-M3</v>
          </cell>
          <cell r="B1739">
            <v>1885</v>
          </cell>
          <cell r="C1739">
            <v>52079855</v>
          </cell>
          <cell r="D1739" t="str">
            <v>Módulo BCM Celta</v>
          </cell>
          <cell r="E1739" t="str">
            <v>SPST3D-M3</v>
          </cell>
          <cell r="F1739">
            <v>40</v>
          </cell>
          <cell r="G1739" t="str">
            <v>CEV</v>
          </cell>
          <cell r="H1739" t="str">
            <v>00002003</v>
          </cell>
          <cell r="I1739" t="str">
            <v>SPST</v>
          </cell>
          <cell r="J1739" t="str">
            <v>M3</v>
          </cell>
          <cell r="K1739">
            <v>3</v>
          </cell>
          <cell r="L1739" t="str">
            <v>2</v>
          </cell>
        </row>
        <row r="1740">
          <cell r="A1740" t="str">
            <v>13585757SPST3D-M3</v>
          </cell>
          <cell r="B1740">
            <v>1886</v>
          </cell>
          <cell r="C1740">
            <v>13585757</v>
          </cell>
          <cell r="D1740" t="str">
            <v>REGULADOR CINTO</v>
          </cell>
          <cell r="E1740" t="str">
            <v>SPST3D-M3</v>
          </cell>
          <cell r="F1740">
            <v>30</v>
          </cell>
          <cell r="G1740" t="str">
            <v>EST</v>
          </cell>
          <cell r="H1740" t="str">
            <v>0CXPAPEL</v>
          </cell>
          <cell r="I1740" t="str">
            <v>SPST</v>
          </cell>
          <cell r="J1740" t="str">
            <v>M3</v>
          </cell>
          <cell r="K1740" t="str">
            <v>4</v>
          </cell>
          <cell r="L1740" t="str">
            <v>2</v>
          </cell>
        </row>
        <row r="1741">
          <cell r="A1741" t="str">
            <v>13290272SPST1D-M3</v>
          </cell>
          <cell r="B1741">
            <v>1887</v>
          </cell>
          <cell r="C1741">
            <v>13290272</v>
          </cell>
          <cell r="D1741" t="str">
            <v>DOBRADIÇA BCO TRAS. ONIX</v>
          </cell>
          <cell r="E1741" t="str">
            <v>SPST3D-M3</v>
          </cell>
          <cell r="F1741">
            <v>28</v>
          </cell>
          <cell r="G1741" t="str">
            <v>EST</v>
          </cell>
          <cell r="H1741" t="str">
            <v>0CXPAPEL</v>
          </cell>
          <cell r="I1741" t="str">
            <v>SPST</v>
          </cell>
          <cell r="J1741" t="str">
            <v>M3</v>
          </cell>
          <cell r="K1741" t="str">
            <v>6</v>
          </cell>
          <cell r="L1741" t="str">
            <v>2</v>
          </cell>
        </row>
        <row r="1742">
          <cell r="A1742" t="str">
            <v>52032228SPST3D-M3</v>
          </cell>
          <cell r="B1742">
            <v>1888</v>
          </cell>
          <cell r="C1742">
            <v>52032228</v>
          </cell>
          <cell r="D1742" t="str">
            <v>DRENO DO ASSOALHO</v>
          </cell>
          <cell r="E1742" t="str">
            <v>SPST3D-M3</v>
          </cell>
          <cell r="F1742">
            <v>400</v>
          </cell>
          <cell r="G1742" t="str">
            <v>DEN</v>
          </cell>
          <cell r="H1742" t="str">
            <v>00002004</v>
          </cell>
          <cell r="I1742" t="str">
            <v>SPST</v>
          </cell>
          <cell r="J1742" t="str">
            <v>M3</v>
          </cell>
          <cell r="K1742" t="str">
            <v>PENDANT</v>
          </cell>
          <cell r="L1742" t="str">
            <v>2</v>
          </cell>
        </row>
        <row r="1743">
          <cell r="A1743" t="str">
            <v>52056196SPST3D-M3</v>
          </cell>
          <cell r="B1743">
            <v>1889</v>
          </cell>
          <cell r="C1743">
            <v>52056196</v>
          </cell>
          <cell r="D1743" t="str">
            <v>INSULADOR</v>
          </cell>
          <cell r="E1743" t="str">
            <v>SPST3D-M3</v>
          </cell>
          <cell r="F1743">
            <v>40</v>
          </cell>
          <cell r="G1743" t="str">
            <v>EST</v>
          </cell>
          <cell r="H1743" t="str">
            <v>00002004</v>
          </cell>
          <cell r="I1743" t="str">
            <v>SPST</v>
          </cell>
          <cell r="J1743" t="str">
            <v>M3</v>
          </cell>
          <cell r="K1743" t="str">
            <v>4</v>
          </cell>
          <cell r="L1743" t="str">
            <v>2</v>
          </cell>
        </row>
        <row r="1744">
          <cell r="A1744" t="str">
            <v>52041603SPST5E-M3</v>
          </cell>
          <cell r="B1744">
            <v>1890</v>
          </cell>
          <cell r="C1744">
            <v>52041603</v>
          </cell>
          <cell r="D1744" t="str">
            <v>Portinhola Azul</v>
          </cell>
          <cell r="E1744" t="str">
            <v>SPST4E-M3</v>
          </cell>
          <cell r="F1744">
            <v>20</v>
          </cell>
          <cell r="G1744" t="str">
            <v>CEV</v>
          </cell>
          <cell r="H1744" t="str">
            <v>00002004</v>
          </cell>
          <cell r="I1744" t="str">
            <v>SPST</v>
          </cell>
          <cell r="J1744" t="str">
            <v>M3</v>
          </cell>
          <cell r="K1744" t="str">
            <v>2</v>
          </cell>
          <cell r="L1744" t="str">
            <v>2</v>
          </cell>
        </row>
        <row r="1745">
          <cell r="A1745" t="str">
            <v>52064014SPST5E-M3</v>
          </cell>
          <cell r="B1745">
            <v>1891</v>
          </cell>
          <cell r="C1745">
            <v>52064014</v>
          </cell>
          <cell r="D1745" t="str">
            <v>Portinhola Mond Gray</v>
          </cell>
          <cell r="E1745" t="str">
            <v>SPST4E-M3</v>
          </cell>
          <cell r="F1745">
            <v>20</v>
          </cell>
          <cell r="G1745" t="str">
            <v>CEV</v>
          </cell>
          <cell r="H1745" t="str">
            <v>00002004</v>
          </cell>
          <cell r="I1745" t="str">
            <v>SPST</v>
          </cell>
          <cell r="J1745" t="str">
            <v>M3</v>
          </cell>
          <cell r="K1745" t="str">
            <v>2</v>
          </cell>
          <cell r="L1745" t="str">
            <v>2</v>
          </cell>
        </row>
        <row r="1746">
          <cell r="A1746" t="str">
            <v>94778409SPST5E-M3</v>
          </cell>
          <cell r="B1746">
            <v>1892</v>
          </cell>
          <cell r="C1746">
            <v>94778409</v>
          </cell>
          <cell r="D1746" t="str">
            <v>PORTINHOLA BRANCA CELTA</v>
          </cell>
          <cell r="E1746" t="str">
            <v>SPST4E-M3</v>
          </cell>
          <cell r="F1746">
            <v>20</v>
          </cell>
          <cell r="G1746" t="str">
            <v>CEV</v>
          </cell>
          <cell r="H1746" t="str">
            <v>00002004</v>
          </cell>
          <cell r="I1746" t="str">
            <v>SPST</v>
          </cell>
          <cell r="J1746" t="str">
            <v>M3</v>
          </cell>
          <cell r="K1746" t="str">
            <v>2</v>
          </cell>
          <cell r="L1746" t="str">
            <v>2</v>
          </cell>
        </row>
        <row r="1747">
          <cell r="A1747" t="str">
            <v>94740713SPST5E-M3</v>
          </cell>
          <cell r="B1747">
            <v>1893</v>
          </cell>
          <cell r="C1747">
            <v>94740713</v>
          </cell>
          <cell r="D1747" t="str">
            <v>PORT. PRETA</v>
          </cell>
          <cell r="E1747" t="str">
            <v>SPST4E-M3</v>
          </cell>
          <cell r="F1747">
            <v>20</v>
          </cell>
          <cell r="G1747" t="str">
            <v>CEV</v>
          </cell>
          <cell r="H1747" t="str">
            <v>00002004</v>
          </cell>
          <cell r="I1747" t="str">
            <v>SPST</v>
          </cell>
          <cell r="J1747" t="str">
            <v>M3</v>
          </cell>
          <cell r="K1747" t="str">
            <v>2</v>
          </cell>
          <cell r="L1747" t="str">
            <v>2</v>
          </cell>
        </row>
        <row r="1748">
          <cell r="A1748" t="str">
            <v>94759187SPST5E-M3</v>
          </cell>
          <cell r="B1748">
            <v>1894</v>
          </cell>
          <cell r="C1748">
            <v>94759187</v>
          </cell>
          <cell r="D1748" t="str">
            <v>PORT. VERMELHA</v>
          </cell>
          <cell r="E1748" t="str">
            <v>SPST4E-M3</v>
          </cell>
          <cell r="F1748">
            <v>20</v>
          </cell>
          <cell r="G1748" t="str">
            <v>CEV</v>
          </cell>
          <cell r="H1748" t="str">
            <v>00002004</v>
          </cell>
          <cell r="I1748" t="str">
            <v>SPST</v>
          </cell>
          <cell r="J1748" t="str">
            <v>M3</v>
          </cell>
          <cell r="K1748" t="str">
            <v>2</v>
          </cell>
          <cell r="L1748" t="str">
            <v>2</v>
          </cell>
        </row>
        <row r="1749">
          <cell r="A1749" t="str">
            <v>94778411SPST5E-M3</v>
          </cell>
          <cell r="B1749">
            <v>1895</v>
          </cell>
          <cell r="C1749">
            <v>94778411</v>
          </cell>
          <cell r="D1749" t="str">
            <v>PORT. SILVER</v>
          </cell>
          <cell r="E1749" t="str">
            <v>SPST4E-M3</v>
          </cell>
          <cell r="F1749">
            <v>20</v>
          </cell>
          <cell r="G1749" t="str">
            <v>CEV</v>
          </cell>
          <cell r="H1749" t="str">
            <v>00002004</v>
          </cell>
          <cell r="I1749" t="str">
            <v>SPST</v>
          </cell>
          <cell r="J1749" t="str">
            <v>M3</v>
          </cell>
          <cell r="K1749" t="str">
            <v>2</v>
          </cell>
          <cell r="L1749" t="str">
            <v>2</v>
          </cell>
        </row>
        <row r="1750">
          <cell r="A1750" t="str">
            <v>52021297SPST5E-M3</v>
          </cell>
          <cell r="B1750">
            <v>1896</v>
          </cell>
          <cell r="C1750">
            <v>52021297</v>
          </cell>
          <cell r="D1750" t="str">
            <v>CHICOTE TRASEIRO ONIX</v>
          </cell>
          <cell r="E1750" t="str">
            <v>SPST4E-M3</v>
          </cell>
          <cell r="F1750">
            <v>40</v>
          </cell>
          <cell r="G1750" t="str">
            <v>CEV</v>
          </cell>
          <cell r="H1750" t="str">
            <v>00002004</v>
          </cell>
          <cell r="I1750" t="str">
            <v>SPST</v>
          </cell>
          <cell r="J1750" t="str">
            <v>M3</v>
          </cell>
          <cell r="K1750" t="str">
            <v>3</v>
          </cell>
          <cell r="L1750" t="str">
            <v>2</v>
          </cell>
        </row>
        <row r="1751">
          <cell r="A1751" t="str">
            <v>52064660SPST5E-M3</v>
          </cell>
          <cell r="B1751">
            <v>1897</v>
          </cell>
          <cell r="C1751">
            <v>52064660</v>
          </cell>
          <cell r="D1751" t="str">
            <v>CHICOTE TRASEIRO ONIX</v>
          </cell>
          <cell r="E1751" t="str">
            <v>SPST4E-M3</v>
          </cell>
          <cell r="F1751">
            <v>20</v>
          </cell>
          <cell r="G1751" t="str">
            <v>EST</v>
          </cell>
          <cell r="H1751" t="str">
            <v>00002004</v>
          </cell>
          <cell r="I1751" t="str">
            <v>SPST</v>
          </cell>
          <cell r="J1751" t="str">
            <v>M3</v>
          </cell>
          <cell r="K1751" t="str">
            <v>6</v>
          </cell>
          <cell r="L1751" t="str">
            <v>2</v>
          </cell>
        </row>
        <row r="1752">
          <cell r="A1752" t="str">
            <v>52021298SPST5E-M3</v>
          </cell>
          <cell r="B1752">
            <v>1898</v>
          </cell>
          <cell r="C1752">
            <v>52021298</v>
          </cell>
          <cell r="D1752" t="str">
            <v>CHICOTE TRASEIRO ONIX</v>
          </cell>
          <cell r="E1752" t="str">
            <v>SPST4E-M3</v>
          </cell>
          <cell r="F1752">
            <v>40</v>
          </cell>
          <cell r="G1752" t="str">
            <v>EST</v>
          </cell>
          <cell r="H1752" t="str">
            <v>00002004</v>
          </cell>
          <cell r="I1752" t="str">
            <v>SPST</v>
          </cell>
          <cell r="J1752" t="str">
            <v>M3</v>
          </cell>
          <cell r="K1752" t="str">
            <v>3</v>
          </cell>
          <cell r="L1752" t="str">
            <v>2</v>
          </cell>
        </row>
        <row r="1753">
          <cell r="A1753" t="str">
            <v>52064661SPST5E-M3</v>
          </cell>
          <cell r="B1753">
            <v>1899</v>
          </cell>
          <cell r="C1753">
            <v>52064661</v>
          </cell>
          <cell r="D1753" t="str">
            <v>CHICOTE TRASEIRO ONIX</v>
          </cell>
          <cell r="E1753" t="str">
            <v>SPST4E-M3</v>
          </cell>
          <cell r="F1753">
            <v>20</v>
          </cell>
          <cell r="G1753" t="str">
            <v>CEV</v>
          </cell>
          <cell r="H1753" t="str">
            <v>00002004</v>
          </cell>
          <cell r="I1753" t="str">
            <v>SPST</v>
          </cell>
          <cell r="J1753" t="str">
            <v>M3</v>
          </cell>
          <cell r="K1753" t="str">
            <v>3</v>
          </cell>
          <cell r="L1753" t="str">
            <v>2</v>
          </cell>
        </row>
        <row r="1754">
          <cell r="A1754" t="str">
            <v>52030532SPST5E-M3</v>
          </cell>
          <cell r="B1754">
            <v>1900</v>
          </cell>
          <cell r="C1754">
            <v>52030532</v>
          </cell>
          <cell r="D1754" t="str">
            <v>CHICOTE TRASEIRO ONIX</v>
          </cell>
          <cell r="E1754" t="str">
            <v>SPST4E-M3</v>
          </cell>
          <cell r="F1754">
            <v>20</v>
          </cell>
          <cell r="G1754" t="str">
            <v>CEV</v>
          </cell>
          <cell r="H1754" t="str">
            <v>00002004</v>
          </cell>
          <cell r="I1754" t="str">
            <v>SPST</v>
          </cell>
          <cell r="J1754" t="str">
            <v>M3</v>
          </cell>
          <cell r="K1754" t="str">
            <v>4</v>
          </cell>
          <cell r="L1754" t="str">
            <v>2</v>
          </cell>
        </row>
        <row r="1755">
          <cell r="A1755" t="str">
            <v>52064659SPST5E-M3</v>
          </cell>
          <cell r="B1755">
            <v>1901</v>
          </cell>
          <cell r="C1755">
            <v>52064659</v>
          </cell>
          <cell r="D1755" t="str">
            <v>CHICOTE TRASEIRO ONIX</v>
          </cell>
          <cell r="E1755" t="str">
            <v>SPST4E-M3</v>
          </cell>
          <cell r="F1755">
            <v>20</v>
          </cell>
          <cell r="G1755" t="str">
            <v>CEV</v>
          </cell>
          <cell r="H1755" t="str">
            <v>00002004</v>
          </cell>
          <cell r="I1755" t="str">
            <v>SPST</v>
          </cell>
          <cell r="J1755" t="str">
            <v>M3</v>
          </cell>
          <cell r="K1755" t="str">
            <v>3</v>
          </cell>
          <cell r="L1755" t="str">
            <v>2</v>
          </cell>
        </row>
        <row r="1756">
          <cell r="A1756" t="str">
            <v>94731669SPST3D-M3</v>
          </cell>
          <cell r="B1756">
            <v>1902</v>
          </cell>
          <cell r="C1756">
            <v>94731669</v>
          </cell>
          <cell r="D1756" t="str">
            <v xml:space="preserve">Pizza celta </v>
          </cell>
          <cell r="E1756" t="str">
            <v>SPST3D-M3</v>
          </cell>
          <cell r="F1756">
            <v>60</v>
          </cell>
          <cell r="G1756" t="str">
            <v>PEL</v>
          </cell>
          <cell r="H1756" t="str">
            <v>00002004</v>
          </cell>
          <cell r="I1756" t="str">
            <v>SPST</v>
          </cell>
          <cell r="J1756" t="str">
            <v>M3</v>
          </cell>
          <cell r="K1756" t="str">
            <v>2</v>
          </cell>
          <cell r="L1756" t="str">
            <v>2</v>
          </cell>
        </row>
        <row r="1757">
          <cell r="A1757" t="str">
            <v>90458936MA002E-M1</v>
          </cell>
          <cell r="B1757">
            <v>1903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/>
          <cell r="K1757">
            <v>0</v>
          </cell>
          <cell r="L1757" t="str">
            <v>2</v>
          </cell>
        </row>
        <row r="1758">
          <cell r="A1758" t="str">
            <v>90462787TP016E-M3</v>
          </cell>
          <cell r="B1758">
            <v>1904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/>
          <cell r="K1758">
            <v>0</v>
          </cell>
          <cell r="L1758">
            <v>3.0394202898550722</v>
          </cell>
        </row>
        <row r="1759">
          <cell r="A1759" t="str">
            <v>13191439TP006D-M3</v>
          </cell>
          <cell r="B1759">
            <v>1905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/>
          <cell r="K1759">
            <v>0</v>
          </cell>
          <cell r="L1759" t="str">
            <v>2</v>
          </cell>
        </row>
        <row r="1760">
          <cell r="A1760" t="str">
            <v>94530387TP012D-M3</v>
          </cell>
          <cell r="B1760">
            <v>1906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/>
          <cell r="K1760">
            <v>0</v>
          </cell>
          <cell r="L1760">
            <v>2.9012648221343871</v>
          </cell>
        </row>
        <row r="1761">
          <cell r="A1761" t="str">
            <v>02591033TP055E-M3</v>
          </cell>
          <cell r="B1761">
            <v>1907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/>
          <cell r="K1761">
            <v>0</v>
          </cell>
          <cell r="L1761">
            <v>2.8959993687366841</v>
          </cell>
        </row>
        <row r="1762">
          <cell r="A1762" t="str">
            <v>94530389TP012D-M5</v>
          </cell>
          <cell r="B1762">
            <v>1908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/>
          <cell r="K1762">
            <v>0</v>
          </cell>
          <cell r="L1762">
            <v>2.8907529930686828</v>
          </cell>
        </row>
        <row r="1763">
          <cell r="A1763" t="str">
            <v>52095849TP022D-M3</v>
          </cell>
          <cell r="B1763">
            <v>1909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/>
          <cell r="K1763">
            <v>0</v>
          </cell>
          <cell r="L1763" t="str">
            <v>2</v>
          </cell>
        </row>
        <row r="1764">
          <cell r="A1764" t="str">
            <v>52095848TP022E-M3</v>
          </cell>
          <cell r="B1764">
            <v>1910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/>
          <cell r="K1764">
            <v>0</v>
          </cell>
          <cell r="L1764" t="str">
            <v>2</v>
          </cell>
        </row>
        <row r="1765">
          <cell r="A1765"/>
          <cell r="B1765">
            <v>1911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/>
          <cell r="K1765">
            <v>0</v>
          </cell>
          <cell r="L1765" t="e">
            <v>#DIV/0!</v>
          </cell>
        </row>
        <row r="1766">
          <cell r="A1766"/>
          <cell r="B1766">
            <v>1912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/>
          <cell r="K1766">
            <v>0</v>
          </cell>
          <cell r="L1766" t="e">
            <v>#DIV/0!</v>
          </cell>
        </row>
        <row r="1767">
          <cell r="A1767"/>
          <cell r="B1767">
            <v>1913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/>
          <cell r="K1767">
            <v>0</v>
          </cell>
          <cell r="L1767" t="e">
            <v>#DIV/0!</v>
          </cell>
        </row>
        <row r="1768">
          <cell r="A1768"/>
          <cell r="B1768">
            <v>1914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/>
          <cell r="K1768">
            <v>0</v>
          </cell>
          <cell r="L1768" t="e">
            <v>#DIV/0!</v>
          </cell>
        </row>
        <row r="1769">
          <cell r="A1769"/>
          <cell r="B1769">
            <v>1915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/>
          <cell r="K1769">
            <v>0</v>
          </cell>
          <cell r="L1769" t="e">
            <v>#DIV/0!</v>
          </cell>
        </row>
        <row r="1770">
          <cell r="A1770"/>
          <cell r="B1770">
            <v>1916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/>
          <cell r="K1770">
            <v>0</v>
          </cell>
          <cell r="L1770" t="e">
            <v>#DIV/0!</v>
          </cell>
        </row>
        <row r="1771">
          <cell r="A1771"/>
          <cell r="B1771">
            <v>1917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/>
          <cell r="K1771">
            <v>0</v>
          </cell>
          <cell r="L1771" t="e">
            <v>#DIV/0!</v>
          </cell>
        </row>
        <row r="1772">
          <cell r="A1772"/>
          <cell r="B1772">
            <v>1918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/>
          <cell r="K1772">
            <v>0</v>
          </cell>
          <cell r="L1772" t="e">
            <v>#DIV/0!</v>
          </cell>
        </row>
        <row r="1773">
          <cell r="A1773"/>
          <cell r="B1773">
            <v>1919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/>
          <cell r="K1773">
            <v>0</v>
          </cell>
          <cell r="L1773" t="e">
            <v>#DIV/0!</v>
          </cell>
        </row>
        <row r="1774">
          <cell r="A1774"/>
          <cell r="B1774">
            <v>1920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/>
          <cell r="K1774">
            <v>0</v>
          </cell>
          <cell r="L1774" t="e">
            <v>#DIV/0!</v>
          </cell>
        </row>
        <row r="1775">
          <cell r="A1775"/>
          <cell r="B1775">
            <v>1921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/>
          <cell r="K1775">
            <v>0</v>
          </cell>
          <cell r="L1775" t="e">
            <v>#DIV/0!</v>
          </cell>
        </row>
        <row r="1776">
          <cell r="A1776"/>
          <cell r="B1776">
            <v>1922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/>
          <cell r="K1776">
            <v>0</v>
          </cell>
          <cell r="L1776" t="e">
            <v>#DIV/0!</v>
          </cell>
        </row>
        <row r="1777">
          <cell r="A1777"/>
          <cell r="B1777">
            <v>1923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/>
          <cell r="K1777">
            <v>0</v>
          </cell>
          <cell r="L1777" t="e">
            <v>#DIV/0!</v>
          </cell>
        </row>
        <row r="1778">
          <cell r="A1778"/>
          <cell r="B1778">
            <v>1924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/>
          <cell r="K1778">
            <v>0</v>
          </cell>
          <cell r="L1778" t="e">
            <v>#DIV/0!</v>
          </cell>
        </row>
        <row r="1779">
          <cell r="A1779"/>
          <cell r="B1779">
            <v>1925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/>
          <cell r="K1779">
            <v>0</v>
          </cell>
          <cell r="L1779" t="e">
            <v>#DIV/0!</v>
          </cell>
        </row>
        <row r="1780">
          <cell r="A1780"/>
          <cell r="B1780">
            <v>1926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/>
          <cell r="K1780">
            <v>0</v>
          </cell>
          <cell r="L1780" t="e">
            <v>#DIV/0!</v>
          </cell>
        </row>
        <row r="1781">
          <cell r="A1781"/>
          <cell r="B1781">
            <v>1927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/>
          <cell r="K1781">
            <v>0</v>
          </cell>
          <cell r="L1781" t="e">
            <v>#DIV/0!</v>
          </cell>
        </row>
        <row r="1782">
          <cell r="A1782"/>
          <cell r="B1782">
            <v>1928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/>
          <cell r="K1782">
            <v>0</v>
          </cell>
          <cell r="L1782" t="e">
            <v>#DIV/0!</v>
          </cell>
        </row>
        <row r="1783">
          <cell r="A1783"/>
          <cell r="B1783">
            <v>1929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/>
          <cell r="K1783">
            <v>0</v>
          </cell>
          <cell r="L1783" t="e">
            <v>#DIV/0!</v>
          </cell>
        </row>
        <row r="1784">
          <cell r="A1784"/>
          <cell r="B1784">
            <v>1930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/>
          <cell r="K1784">
            <v>0</v>
          </cell>
          <cell r="L1784" t="e">
            <v>#DIV/0!</v>
          </cell>
        </row>
        <row r="1785">
          <cell r="A1785"/>
          <cell r="B1785">
            <v>1931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/>
          <cell r="K1785">
            <v>0</v>
          </cell>
          <cell r="L1785" t="e">
            <v>#DIV/0!</v>
          </cell>
        </row>
        <row r="1786">
          <cell r="A1786"/>
          <cell r="B1786">
            <v>1932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/>
          <cell r="K1786">
            <v>0</v>
          </cell>
          <cell r="L1786" t="e">
            <v>#DIV/0!</v>
          </cell>
        </row>
        <row r="1787">
          <cell r="A1787"/>
          <cell r="B1787">
            <v>1933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/>
          <cell r="K1787">
            <v>0</v>
          </cell>
          <cell r="L1787" t="e">
            <v>#DIV/0!</v>
          </cell>
        </row>
        <row r="1788">
          <cell r="A1788"/>
          <cell r="B1788">
            <v>1934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/>
          <cell r="K1788">
            <v>0</v>
          </cell>
          <cell r="L1788" t="e">
            <v>#DIV/0!</v>
          </cell>
        </row>
        <row r="1789">
          <cell r="A1789"/>
          <cell r="B1789">
            <v>1935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/>
          <cell r="K1789">
            <v>0</v>
          </cell>
          <cell r="L1789" t="e">
            <v>#DIV/0!</v>
          </cell>
        </row>
        <row r="1790">
          <cell r="A1790"/>
          <cell r="B1790">
            <v>1936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/>
          <cell r="K1790">
            <v>0</v>
          </cell>
          <cell r="L1790" t="e">
            <v>#DIV/0!</v>
          </cell>
        </row>
        <row r="1791">
          <cell r="A1791"/>
          <cell r="B1791">
            <v>1937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/>
          <cell r="K1791">
            <v>0</v>
          </cell>
          <cell r="L1791" t="e">
            <v>#DIV/0!</v>
          </cell>
        </row>
        <row r="1792">
          <cell r="A1792"/>
          <cell r="B1792">
            <v>1938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/>
          <cell r="K1792">
            <v>0</v>
          </cell>
          <cell r="L1792" t="e">
            <v>#DIV/0!</v>
          </cell>
        </row>
        <row r="1793">
          <cell r="A1793"/>
          <cell r="B1793">
            <v>1939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/>
          <cell r="K1793">
            <v>0</v>
          </cell>
          <cell r="L1793" t="e">
            <v>#DIV/0!</v>
          </cell>
        </row>
        <row r="1794">
          <cell r="A1794"/>
          <cell r="B1794">
            <v>1940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/>
          <cell r="K1794">
            <v>0</v>
          </cell>
          <cell r="L1794" t="e">
            <v>#DIV/0!</v>
          </cell>
        </row>
        <row r="1795">
          <cell r="A1795"/>
          <cell r="B1795">
            <v>1941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/>
          <cell r="K1795">
            <v>0</v>
          </cell>
          <cell r="L1795" t="e">
            <v>#DIV/0!</v>
          </cell>
        </row>
        <row r="1796">
          <cell r="A1796"/>
          <cell r="B1796">
            <v>1942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/>
          <cell r="K1796">
            <v>0</v>
          </cell>
          <cell r="L1796" t="e">
            <v>#DIV/0!</v>
          </cell>
        </row>
        <row r="1797">
          <cell r="A1797"/>
          <cell r="B1797">
            <v>1943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J1797"/>
          <cell r="L1797" t="e">
            <v>#DIV/0!</v>
          </cell>
        </row>
        <row r="1798">
          <cell r="A1798"/>
          <cell r="B1798">
            <v>1944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J1798"/>
          <cell r="L1798" t="e">
            <v>#DIV/0!</v>
          </cell>
        </row>
        <row r="1799">
          <cell r="A1799"/>
          <cell r="B1799">
            <v>1945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J1799"/>
          <cell r="L1799" t="e">
            <v>#DIV/0!</v>
          </cell>
        </row>
        <row r="1800">
          <cell r="A1800"/>
          <cell r="B1800">
            <v>1946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J1800"/>
          <cell r="L1800" t="e">
            <v>#DIV/0!</v>
          </cell>
        </row>
        <row r="1801">
          <cell r="A1801"/>
          <cell r="B1801">
            <v>1947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J1801"/>
          <cell r="L1801" t="e">
            <v>#DIV/0!</v>
          </cell>
        </row>
        <row r="1802">
          <cell r="A1802"/>
          <cell r="B1802">
            <v>1948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J1802"/>
          <cell r="L1802" t="e">
            <v>#DIV/0!</v>
          </cell>
        </row>
        <row r="1803">
          <cell r="A1803"/>
          <cell r="B1803">
            <v>1949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J1803"/>
          <cell r="L1803" t="e">
            <v>#DIV/0!</v>
          </cell>
        </row>
        <row r="1804">
          <cell r="A1804"/>
          <cell r="B1804">
            <v>1950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J1804"/>
          <cell r="L1804" t="e">
            <v>#DIV/0!</v>
          </cell>
        </row>
        <row r="1805">
          <cell r="A1805"/>
          <cell r="B1805">
            <v>1951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J1805"/>
          <cell r="L1805" t="e">
            <v>#DIV/0!</v>
          </cell>
        </row>
        <row r="1806">
          <cell r="A1806"/>
          <cell r="B1806">
            <v>1952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J1806"/>
          <cell r="L1806" t="e">
            <v>#DIV/0!</v>
          </cell>
        </row>
        <row r="1807">
          <cell r="A1807"/>
          <cell r="B1807">
            <v>1953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J1807"/>
          <cell r="L1807" t="e">
            <v>#DIV/0!</v>
          </cell>
        </row>
        <row r="1808">
          <cell r="A1808"/>
          <cell r="B1808">
            <v>1954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J1808"/>
          <cell r="L1808" t="e">
            <v>#DIV/0!</v>
          </cell>
        </row>
        <row r="1809">
          <cell r="A1809"/>
          <cell r="B1809">
            <v>1955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J1809"/>
          <cell r="L1809" t="e">
            <v>#DIV/0!</v>
          </cell>
        </row>
        <row r="1810">
          <cell r="A1810"/>
          <cell r="B1810">
            <v>1956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J1810"/>
          <cell r="L1810" t="e">
            <v>#DIV/0!</v>
          </cell>
        </row>
        <row r="1811">
          <cell r="A1811"/>
          <cell r="B1811">
            <v>1957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J1811"/>
          <cell r="L1811" t="e">
            <v>#DIV/0!</v>
          </cell>
        </row>
        <row r="1812">
          <cell r="A1812"/>
          <cell r="B1812">
            <v>1958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J1812"/>
          <cell r="L1812" t="e">
            <v>#DIV/0!</v>
          </cell>
        </row>
        <row r="1813">
          <cell r="A1813"/>
          <cell r="B1813">
            <v>1959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J1813"/>
          <cell r="L1813" t="e">
            <v>#DIV/0!</v>
          </cell>
        </row>
        <row r="1814">
          <cell r="A1814"/>
          <cell r="B1814">
            <v>1960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J1814"/>
          <cell r="L1814" t="e">
            <v>#DIV/0!</v>
          </cell>
        </row>
        <row r="1815">
          <cell r="A1815"/>
          <cell r="B1815">
            <v>1961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J1815"/>
          <cell r="L1815" t="e">
            <v>#DIV/0!</v>
          </cell>
        </row>
        <row r="1816">
          <cell r="A1816"/>
          <cell r="B1816">
            <v>1962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J1816"/>
          <cell r="L1816" t="e">
            <v>#DIV/0!</v>
          </cell>
        </row>
        <row r="1817">
          <cell r="A1817"/>
          <cell r="B1817">
            <v>1963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J1817"/>
          <cell r="L1817" t="e">
            <v>#DIV/0!</v>
          </cell>
        </row>
        <row r="1818">
          <cell r="A1818"/>
          <cell r="B1818">
            <v>1964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J1818"/>
          <cell r="L1818" t="e">
            <v>#DIV/0!</v>
          </cell>
        </row>
        <row r="1819">
          <cell r="A1819"/>
          <cell r="B1819">
            <v>1965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J1819"/>
          <cell r="L1819" t="e">
            <v>#DIV/0!</v>
          </cell>
        </row>
        <row r="1820">
          <cell r="A1820"/>
          <cell r="B1820">
            <v>1966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J1820"/>
          <cell r="L1820" t="e">
            <v>#DIV/0!</v>
          </cell>
        </row>
        <row r="1821">
          <cell r="A1821"/>
          <cell r="B1821">
            <v>1967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J1821"/>
          <cell r="L1821" t="e">
            <v>#DIV/0!</v>
          </cell>
        </row>
        <row r="1822">
          <cell r="A1822"/>
          <cell r="B1822">
            <v>1968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J1822"/>
          <cell r="L1822" t="e">
            <v>#DIV/0!</v>
          </cell>
        </row>
        <row r="1823">
          <cell r="A1823"/>
          <cell r="B1823">
            <v>1969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J1823"/>
          <cell r="L1823" t="e">
            <v>#DIV/0!</v>
          </cell>
        </row>
        <row r="1824">
          <cell r="A1824"/>
          <cell r="B1824">
            <v>1970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J1824"/>
          <cell r="L1824" t="e">
            <v>#DIV/0!</v>
          </cell>
        </row>
        <row r="1825">
          <cell r="A1825"/>
          <cell r="B1825">
            <v>1971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J1825"/>
          <cell r="L1825" t="e">
            <v>#DIV/0!</v>
          </cell>
        </row>
        <row r="1826">
          <cell r="A1826"/>
          <cell r="B1826">
            <v>1972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J1826"/>
          <cell r="L1826" t="e">
            <v>#DIV/0!</v>
          </cell>
        </row>
        <row r="1827">
          <cell r="A1827"/>
          <cell r="B1827">
            <v>1973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J1827"/>
          <cell r="L1827" t="e">
            <v>#DIV/0!</v>
          </cell>
        </row>
        <row r="1828">
          <cell r="A1828"/>
          <cell r="B1828">
            <v>1974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J1828"/>
          <cell r="L1828" t="e">
            <v>#DIV/0!</v>
          </cell>
        </row>
        <row r="1829">
          <cell r="A1829"/>
          <cell r="B1829">
            <v>1975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J1829"/>
          <cell r="L1829" t="e">
            <v>#DIV/0!</v>
          </cell>
        </row>
        <row r="1830">
          <cell r="A1830"/>
          <cell r="B1830">
            <v>1976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J1830"/>
          <cell r="L1830" t="e">
            <v>#DIV/0!</v>
          </cell>
        </row>
        <row r="1831">
          <cell r="A1831"/>
          <cell r="B1831">
            <v>1977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J1831"/>
          <cell r="L1831" t="e">
            <v>#DIV/0!</v>
          </cell>
        </row>
        <row r="1832">
          <cell r="A1832"/>
          <cell r="B1832">
            <v>1978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J1832"/>
          <cell r="L1832" t="e">
            <v>#DIV/0!</v>
          </cell>
        </row>
        <row r="1833">
          <cell r="A1833"/>
          <cell r="B1833">
            <v>1979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J1833"/>
          <cell r="L1833" t="e">
            <v>#DIV/0!</v>
          </cell>
        </row>
        <row r="1834">
          <cell r="A1834"/>
          <cell r="B1834">
            <v>1980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J1834"/>
          <cell r="L1834" t="e">
            <v>#DIV/0!</v>
          </cell>
        </row>
        <row r="1835">
          <cell r="A1835"/>
          <cell r="B1835">
            <v>1981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J1835"/>
          <cell r="L1835" t="e">
            <v>#DIV/0!</v>
          </cell>
        </row>
        <row r="1836">
          <cell r="A1836"/>
          <cell r="B1836">
            <v>1982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J1836"/>
          <cell r="L1836" t="e">
            <v>#DIV/0!</v>
          </cell>
        </row>
        <row r="1837">
          <cell r="A1837"/>
          <cell r="B1837">
            <v>1983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J1837"/>
          <cell r="L1837" t="e">
            <v>#DIV/0!</v>
          </cell>
        </row>
        <row r="1838">
          <cell r="A1838"/>
          <cell r="B1838">
            <v>1984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J1838"/>
          <cell r="L1838" t="e">
            <v>#DIV/0!</v>
          </cell>
        </row>
        <row r="1839">
          <cell r="A1839"/>
          <cell r="B1839">
            <v>1985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J1839"/>
          <cell r="L1839" t="e">
            <v>#DIV/0!</v>
          </cell>
        </row>
        <row r="1840">
          <cell r="A1840"/>
          <cell r="B1840">
            <v>1986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J1840"/>
          <cell r="L1840" t="e">
            <v>#DIV/0!</v>
          </cell>
        </row>
        <row r="1841">
          <cell r="A1841"/>
          <cell r="B1841">
            <v>1987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J1841"/>
          <cell r="L1841" t="e">
            <v>#DIV/0!</v>
          </cell>
        </row>
        <row r="1842">
          <cell r="A1842"/>
          <cell r="B1842">
            <v>1988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J1842"/>
          <cell r="L1842" t="e">
            <v>#DIV/0!</v>
          </cell>
        </row>
        <row r="1843">
          <cell r="A1843"/>
          <cell r="B1843">
            <v>1989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J1843"/>
          <cell r="L1843" t="e">
            <v>#DIV/0!</v>
          </cell>
        </row>
        <row r="1844">
          <cell r="A1844"/>
          <cell r="B1844">
            <v>1990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J1844"/>
          <cell r="L1844" t="e">
            <v>#DIV/0!</v>
          </cell>
        </row>
        <row r="1845">
          <cell r="A1845"/>
          <cell r="B1845">
            <v>1991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J1845"/>
          <cell r="L1845" t="e">
            <v>#DIV/0!</v>
          </cell>
        </row>
        <row r="1846">
          <cell r="A1846"/>
          <cell r="B1846">
            <v>1992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J1846"/>
          <cell r="L1846" t="e">
            <v>#DIV/0!</v>
          </cell>
        </row>
        <row r="1847">
          <cell r="A1847"/>
          <cell r="B1847">
            <v>1993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J1847"/>
          <cell r="L1847" t="e">
            <v>#DIV/0!</v>
          </cell>
        </row>
        <row r="1848">
          <cell r="A1848"/>
          <cell r="B1848">
            <v>1994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J1848"/>
          <cell r="L1848" t="e">
            <v>#DIV/0!</v>
          </cell>
        </row>
        <row r="1849">
          <cell r="A1849"/>
          <cell r="B1849">
            <v>1995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J1849"/>
          <cell r="L1849" t="e">
            <v>#DIV/0!</v>
          </cell>
        </row>
        <row r="1850">
          <cell r="A1850"/>
          <cell r="B1850">
            <v>1996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J1850"/>
          <cell r="L1850" t="e">
            <v>#DIV/0!</v>
          </cell>
        </row>
        <row r="1851">
          <cell r="A1851"/>
          <cell r="B1851">
            <v>1997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J1851"/>
          <cell r="L1851" t="e">
            <v>#DIV/0!</v>
          </cell>
        </row>
        <row r="1852">
          <cell r="A1852"/>
          <cell r="B1852">
            <v>1998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J1852"/>
          <cell r="L1852" t="e">
            <v>#DIV/0!</v>
          </cell>
        </row>
        <row r="1853">
          <cell r="A1853"/>
          <cell r="B1853">
            <v>1999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J1853"/>
          <cell r="L1853" t="e">
            <v>#DIV/0!</v>
          </cell>
        </row>
        <row r="1854">
          <cell r="A1854"/>
          <cell r="B1854">
            <v>2000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J1854"/>
          <cell r="L1854" t="e">
            <v>#DIV/0!</v>
          </cell>
        </row>
        <row r="1855">
          <cell r="A1855"/>
          <cell r="B1855">
            <v>2001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J1855"/>
          <cell r="L1855" t="e">
            <v>#DIV/0!</v>
          </cell>
        </row>
        <row r="1856">
          <cell r="B1856" t="str">
            <v>1580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J1856"/>
        </row>
        <row r="1857">
          <cell r="A1857"/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J1857"/>
          <cell r="L1857" t="e">
            <v>#DIV/0!</v>
          </cell>
        </row>
        <row r="1862">
          <cell r="D1862" t="str">
            <v xml:space="preserve"> </v>
          </cell>
          <cell r="L1862" t="str">
            <v xml:space="preserve"> </v>
          </cell>
        </row>
        <row r="1864">
          <cell r="E1864" t="str">
            <v xml:space="preserve"> </v>
          </cell>
        </row>
        <row r="1865">
          <cell r="E1865" t="str">
            <v xml:space="preserve"> </v>
          </cell>
        </row>
      </sheetData>
      <sheetData sheetId="4"/>
      <sheetData sheetId="5"/>
      <sheetData sheetId="6" refreshError="1"/>
      <sheetData sheetId="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Barras"/>
      <sheetName val="CDBarras (2)"/>
      <sheetName val="IDENTIFICAÇAO"/>
      <sheetName val="CDBarras (4)"/>
      <sheetName val="CDBarras (5)"/>
      <sheetName val="CDBarras aramado"/>
      <sheetName val="CDBarras PALLET"/>
      <sheetName val="aramado"/>
      <sheetName val="DADOS"/>
      <sheetName val="aramado teste "/>
      <sheetName val="OLD Kanban"/>
      <sheetName val="Etq Aramado"/>
      <sheetName val="Etiqueta palete"/>
      <sheetName val="Plan1"/>
      <sheetName val="xxxxxxxxxxx"/>
      <sheetName val="Cópia de CARTÕES KANBAN  - 2013"/>
    </sheetNames>
    <definedNames>
      <definedName name="COPIA"/>
      <definedName name="IMPRIMIRSIMP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2">
          <cell r="A12">
            <v>1</v>
          </cell>
          <cell r="B12">
            <v>13103446</v>
          </cell>
          <cell r="C12" t="str">
            <v>ESGUICHO C</v>
          </cell>
          <cell r="D12" t="str">
            <v>MINOMI-M3</v>
          </cell>
          <cell r="E12">
            <v>500</v>
          </cell>
          <cell r="F12" t="str">
            <v>CEV</v>
          </cell>
          <cell r="G12" t="str">
            <v>00002001</v>
          </cell>
          <cell r="H12" t="str">
            <v>MINOMI</v>
          </cell>
          <cell r="I12" t="str">
            <v>M03</v>
          </cell>
          <cell r="J12">
            <v>0</v>
          </cell>
          <cell r="K12" t="str">
            <v>ITW ESPANA SA</v>
          </cell>
          <cell r="L12" t="str">
            <v>G1</v>
          </cell>
        </row>
        <row r="13">
          <cell r="A13">
            <v>3</v>
          </cell>
          <cell r="B13">
            <v>90386432</v>
          </cell>
          <cell r="C13" t="str">
            <v>ESGUICHO C</v>
          </cell>
          <cell r="D13" t="str">
            <v>MINOMI-M3</v>
          </cell>
          <cell r="E13">
            <v>500</v>
          </cell>
          <cell r="F13" t="str">
            <v>CEV</v>
          </cell>
          <cell r="G13" t="str">
            <v>00002001</v>
          </cell>
          <cell r="H13" t="str">
            <v>MINOMI</v>
          </cell>
          <cell r="I13" t="str">
            <v>M03</v>
          </cell>
          <cell r="J13">
            <v>2</v>
          </cell>
          <cell r="K13" t="str">
            <v>ITW ESPANA SA</v>
          </cell>
          <cell r="L13" t="str">
            <v>G1</v>
          </cell>
        </row>
        <row r="14">
          <cell r="A14">
            <v>4</v>
          </cell>
          <cell r="B14">
            <v>52032629</v>
          </cell>
          <cell r="C14" t="str">
            <v>PARAFUSO DO BANCO</v>
          </cell>
          <cell r="D14" t="str">
            <v>19153D-M2</v>
          </cell>
          <cell r="E14">
            <v>300</v>
          </cell>
          <cell r="F14" t="str">
            <v>CEV</v>
          </cell>
          <cell r="G14" t="str">
            <v>00002001</v>
          </cell>
          <cell r="H14" t="str">
            <v>TRIM 3</v>
          </cell>
          <cell r="I14" t="str">
            <v>M02</v>
          </cell>
          <cell r="J14">
            <v>4</v>
          </cell>
          <cell r="K14" t="str">
            <v>METALAC</v>
          </cell>
          <cell r="L14" t="str">
            <v>G1</v>
          </cell>
        </row>
        <row r="15">
          <cell r="A15">
            <v>5</v>
          </cell>
          <cell r="B15">
            <v>94702485</v>
          </cell>
          <cell r="C15" t="str">
            <v>VALVULA SOLENOIDE</v>
          </cell>
          <cell r="D15" t="str">
            <v>19153D-M2</v>
          </cell>
          <cell r="E15">
            <v>32</v>
          </cell>
          <cell r="F15" t="str">
            <v>CEV</v>
          </cell>
          <cell r="G15" t="str">
            <v>00002004</v>
          </cell>
          <cell r="H15" t="str">
            <v>TRIM3</v>
          </cell>
          <cell r="I15" t="str">
            <v>M02</v>
          </cell>
          <cell r="J15">
            <v>2</v>
          </cell>
          <cell r="K15" t="str">
            <v>INDEBRÁS</v>
          </cell>
          <cell r="L15" t="str">
            <v>G1</v>
          </cell>
        </row>
        <row r="16">
          <cell r="A16">
            <v>6</v>
          </cell>
          <cell r="B16">
            <v>95049579</v>
          </cell>
          <cell r="C16" t="str">
            <v>TAMPA DO COMB</v>
          </cell>
          <cell r="D16" t="str">
            <v>MINOMI-M3</v>
          </cell>
          <cell r="E16">
            <v>120</v>
          </cell>
          <cell r="F16" t="str">
            <v>CEV</v>
          </cell>
          <cell r="G16" t="str">
            <v>0CXPAPEL</v>
          </cell>
          <cell r="H16" t="str">
            <v>MINOMI</v>
          </cell>
          <cell r="I16" t="str">
            <v>M03</v>
          </cell>
          <cell r="J16">
            <v>2</v>
          </cell>
          <cell r="K16" t="str">
            <v>STANT</v>
          </cell>
          <cell r="L16" t="str">
            <v>G1</v>
          </cell>
        </row>
        <row r="17">
          <cell r="A17">
            <v>7</v>
          </cell>
          <cell r="B17">
            <v>92228899</v>
          </cell>
          <cell r="C17" t="str">
            <v>BATENTE COB BÊBADO</v>
          </cell>
          <cell r="D17" t="str">
            <v>19107E-M3</v>
          </cell>
          <cell r="E17">
            <v>600</v>
          </cell>
          <cell r="F17" t="str">
            <v>CEV</v>
          </cell>
          <cell r="G17">
            <v>2004</v>
          </cell>
          <cell r="H17" t="str">
            <v>TRIM 1</v>
          </cell>
          <cell r="I17" t="str">
            <v>M03</v>
          </cell>
          <cell r="J17">
            <v>2</v>
          </cell>
          <cell r="K17">
            <v>0</v>
          </cell>
          <cell r="L17" t="str">
            <v>G1</v>
          </cell>
        </row>
        <row r="18">
          <cell r="A18">
            <v>9</v>
          </cell>
          <cell r="B18" t="str">
            <v>02866724</v>
          </cell>
          <cell r="C18" t="str">
            <v>VEDADOR</v>
          </cell>
          <cell r="D18" t="str">
            <v>19112E-M3</v>
          </cell>
          <cell r="E18">
            <v>2000</v>
          </cell>
          <cell r="F18" t="str">
            <v>CEV</v>
          </cell>
          <cell r="G18" t="str">
            <v>00002001</v>
          </cell>
          <cell r="H18" t="str">
            <v>TRIM 1</v>
          </cell>
          <cell r="I18" t="str">
            <v>M03</v>
          </cell>
          <cell r="J18">
            <v>2</v>
          </cell>
          <cell r="K18" t="str">
            <v>HBA</v>
          </cell>
          <cell r="L18" t="str">
            <v>G1</v>
          </cell>
        </row>
        <row r="19">
          <cell r="A19">
            <v>10</v>
          </cell>
          <cell r="B19">
            <v>52061203</v>
          </cell>
          <cell r="C19" t="str">
            <v>ISOLADOR DA GRADE LD RET.</v>
          </cell>
          <cell r="D19" t="str">
            <v>25531D-M2</v>
          </cell>
          <cell r="E19">
            <v>50</v>
          </cell>
          <cell r="F19" t="str">
            <v>CEV</v>
          </cell>
          <cell r="G19" t="str">
            <v>00002004</v>
          </cell>
          <cell r="H19" t="str">
            <v>L.FINAL</v>
          </cell>
          <cell r="I19" t="str">
            <v>M02</v>
          </cell>
          <cell r="J19">
            <v>4</v>
          </cell>
          <cell r="K19" t="str">
            <v>MAPRA MANGUE</v>
          </cell>
          <cell r="L19" t="str">
            <v>G1</v>
          </cell>
        </row>
        <row r="20">
          <cell r="A20">
            <v>11</v>
          </cell>
          <cell r="B20">
            <v>2879379</v>
          </cell>
          <cell r="C20" t="str">
            <v>TAMPÃO</v>
          </cell>
          <cell r="D20" t="str">
            <v>25201E-M1</v>
          </cell>
          <cell r="E20">
            <v>500</v>
          </cell>
          <cell r="F20" t="str">
            <v>CEV</v>
          </cell>
          <cell r="G20" t="str">
            <v>00002004</v>
          </cell>
          <cell r="H20" t="str">
            <v>AÉREA</v>
          </cell>
          <cell r="I20" t="str">
            <v>M02</v>
          </cell>
          <cell r="J20">
            <v>2</v>
          </cell>
          <cell r="K20" t="str">
            <v>MAPRA MANGUE</v>
          </cell>
          <cell r="L20" t="str">
            <v>G1</v>
          </cell>
        </row>
        <row r="21">
          <cell r="A21">
            <v>12</v>
          </cell>
          <cell r="B21">
            <v>94746326</v>
          </cell>
          <cell r="C21" t="str">
            <v>ISOLADOR DA GRADE LE</v>
          </cell>
          <cell r="D21" t="str">
            <v>25531D-M2</v>
          </cell>
          <cell r="E21">
            <v>70</v>
          </cell>
          <cell r="F21" t="str">
            <v>CEV</v>
          </cell>
          <cell r="G21" t="str">
            <v>0CXPAPEL</v>
          </cell>
          <cell r="H21" t="str">
            <v>L.FINAL</v>
          </cell>
          <cell r="I21" t="str">
            <v>M02</v>
          </cell>
          <cell r="J21">
            <v>4</v>
          </cell>
          <cell r="K21" t="str">
            <v>MAPRA MANGUE</v>
          </cell>
          <cell r="L21" t="str">
            <v>G1</v>
          </cell>
        </row>
        <row r="22">
          <cell r="A22">
            <v>13</v>
          </cell>
          <cell r="B22" t="str">
            <v>03439407</v>
          </cell>
          <cell r="C22" t="str">
            <v>COXIM SUP. PLACA</v>
          </cell>
          <cell r="D22" t="str">
            <v>19142D-M2</v>
          </cell>
          <cell r="E22">
            <v>700</v>
          </cell>
          <cell r="F22" t="str">
            <v>CEV</v>
          </cell>
          <cell r="G22" t="str">
            <v>00002001</v>
          </cell>
          <cell r="H22" t="str">
            <v>TRIM 3</v>
          </cell>
          <cell r="I22" t="str">
            <v>M02</v>
          </cell>
          <cell r="J22">
            <v>2</v>
          </cell>
          <cell r="K22" t="str">
            <v>SILIBOR</v>
          </cell>
          <cell r="L22" t="str">
            <v>G1</v>
          </cell>
        </row>
        <row r="23">
          <cell r="A23">
            <v>14</v>
          </cell>
          <cell r="B23">
            <v>95492640</v>
          </cell>
          <cell r="C23" t="str">
            <v>TRAVA DA BATERIA 40A</v>
          </cell>
          <cell r="D23" t="str">
            <v>25525E-M1</v>
          </cell>
          <cell r="E23">
            <v>52</v>
          </cell>
          <cell r="F23" t="str">
            <v>CEV</v>
          </cell>
          <cell r="G23" t="str">
            <v>0CXPAPEL</v>
          </cell>
          <cell r="H23" t="str">
            <v>L.FINAL</v>
          </cell>
          <cell r="I23" t="str">
            <v>M01</v>
          </cell>
          <cell r="J23">
            <v>4</v>
          </cell>
          <cell r="K23" t="str">
            <v>DASUNG CO LT</v>
          </cell>
          <cell r="L23" t="str">
            <v>G1</v>
          </cell>
        </row>
        <row r="24">
          <cell r="A24">
            <v>15</v>
          </cell>
          <cell r="B24">
            <v>94746805</v>
          </cell>
          <cell r="C24" t="str">
            <v>GROMMET</v>
          </cell>
          <cell r="D24" t="str">
            <v>19112E-M3</v>
          </cell>
          <cell r="E24">
            <v>4000</v>
          </cell>
          <cell r="F24" t="str">
            <v>CEV</v>
          </cell>
          <cell r="G24" t="str">
            <v>00002001</v>
          </cell>
          <cell r="H24" t="str">
            <v xml:space="preserve">TRIM 1 </v>
          </cell>
          <cell r="I24" t="str">
            <v>M3</v>
          </cell>
          <cell r="J24" t="str">
            <v>2</v>
          </cell>
          <cell r="K24" t="str">
            <v>3M DO BRASIL</v>
          </cell>
          <cell r="L24" t="str">
            <v>G1</v>
          </cell>
        </row>
        <row r="25">
          <cell r="A25">
            <v>16</v>
          </cell>
          <cell r="B25">
            <v>52046024</v>
          </cell>
          <cell r="C25" t="str">
            <v>CHICOTE DIANTEIRO ONIX</v>
          </cell>
          <cell r="D25" t="str">
            <v>SPS-A-30102</v>
          </cell>
          <cell r="E25">
            <v>60</v>
          </cell>
          <cell r="F25" t="str">
            <v>CEV</v>
          </cell>
          <cell r="G25" t="str">
            <v>ROPAC</v>
          </cell>
          <cell r="H25" t="str">
            <v>SPS</v>
          </cell>
          <cell r="I25" t="str">
            <v>M03</v>
          </cell>
          <cell r="J25">
            <v>2</v>
          </cell>
          <cell r="K25" t="str">
            <v>LEAR DO BRASIL</v>
          </cell>
          <cell r="L25" t="str">
            <v>G1</v>
          </cell>
        </row>
        <row r="26">
          <cell r="A26">
            <v>17</v>
          </cell>
          <cell r="B26" t="str">
            <v>09126551</v>
          </cell>
          <cell r="C26" t="str">
            <v>PRESILHA MANG RESERV CI MEST</v>
          </cell>
          <cell r="D26" t="str">
            <v>19112D-M3</v>
          </cell>
          <cell r="E26">
            <v>500</v>
          </cell>
          <cell r="F26" t="str">
            <v>CEV</v>
          </cell>
          <cell r="G26" t="str">
            <v>0KLT3214</v>
          </cell>
          <cell r="H26" t="str">
            <v>TRIM 1</v>
          </cell>
          <cell r="I26" t="str">
            <v>M03</v>
          </cell>
          <cell r="J26">
            <v>2</v>
          </cell>
          <cell r="K26" t="str">
            <v>ITW DELFAST</v>
          </cell>
          <cell r="L26" t="str">
            <v>G1</v>
          </cell>
        </row>
        <row r="27">
          <cell r="A27">
            <v>18</v>
          </cell>
          <cell r="B27" t="str">
            <v>52046026</v>
          </cell>
          <cell r="C27" t="str">
            <v>CHICOTE DIANTEIRO ONIX</v>
          </cell>
          <cell r="D27" t="str">
            <v>SPS-A-30102</v>
          </cell>
          <cell r="E27">
            <v>60</v>
          </cell>
          <cell r="F27" t="str">
            <v>CEV</v>
          </cell>
          <cell r="G27" t="str">
            <v>ROPAC</v>
          </cell>
          <cell r="H27" t="str">
            <v>SPS</v>
          </cell>
          <cell r="I27" t="str">
            <v>M03</v>
          </cell>
          <cell r="J27">
            <v>2</v>
          </cell>
          <cell r="K27" t="str">
            <v>LEAR DO BRASIL</v>
          </cell>
          <cell r="L27" t="str">
            <v>G1</v>
          </cell>
        </row>
        <row r="28">
          <cell r="A28">
            <v>19</v>
          </cell>
          <cell r="B28" t="str">
            <v>09129705</v>
          </cell>
          <cell r="C28" t="str">
            <v>ISOLADOR FILTRO</v>
          </cell>
          <cell r="D28" t="str">
            <v>25507D-M1</v>
          </cell>
          <cell r="E28">
            <v>120</v>
          </cell>
          <cell r="F28" t="str">
            <v>CEV</v>
          </cell>
          <cell r="G28" t="str">
            <v>00002001</v>
          </cell>
          <cell r="H28" t="str">
            <v>MEC BAIXA</v>
          </cell>
          <cell r="I28" t="str">
            <v>M01</v>
          </cell>
          <cell r="J28">
            <v>4</v>
          </cell>
          <cell r="K28" t="str">
            <v>PRODUFLEX</v>
          </cell>
          <cell r="L28" t="str">
            <v>G1</v>
          </cell>
        </row>
        <row r="29">
          <cell r="A29">
            <v>20</v>
          </cell>
          <cell r="B29" t="str">
            <v>52046027</v>
          </cell>
          <cell r="C29" t="str">
            <v>CHICOTE DIANTEIRO ONIX</v>
          </cell>
          <cell r="D29" t="str">
            <v>SPS-A-30102</v>
          </cell>
          <cell r="E29">
            <v>60</v>
          </cell>
          <cell r="F29" t="str">
            <v>CEV</v>
          </cell>
          <cell r="G29" t="str">
            <v>ROPAC</v>
          </cell>
          <cell r="H29" t="str">
            <v>SPS</v>
          </cell>
          <cell r="I29" t="str">
            <v>M03</v>
          </cell>
          <cell r="J29">
            <v>2</v>
          </cell>
          <cell r="K29" t="str">
            <v>LEAR DO BRASIL</v>
          </cell>
          <cell r="L29" t="str">
            <v>G1</v>
          </cell>
        </row>
        <row r="30">
          <cell r="A30">
            <v>21</v>
          </cell>
          <cell r="B30" t="str">
            <v>09131263</v>
          </cell>
          <cell r="C30" t="str">
            <v>COBERT POLO POS.</v>
          </cell>
          <cell r="D30" t="str">
            <v>25530D-M2</v>
          </cell>
          <cell r="E30">
            <v>500</v>
          </cell>
          <cell r="F30" t="str">
            <v>PEL</v>
          </cell>
          <cell r="G30" t="str">
            <v>00002002</v>
          </cell>
          <cell r="H30" t="str">
            <v>L.FINAL</v>
          </cell>
          <cell r="I30" t="str">
            <v>M02</v>
          </cell>
          <cell r="J30">
            <v>2</v>
          </cell>
          <cell r="K30" t="str">
            <v>PELZER</v>
          </cell>
          <cell r="L30" t="str">
            <v>G1</v>
          </cell>
        </row>
        <row r="31">
          <cell r="A31">
            <v>22</v>
          </cell>
          <cell r="B31" t="str">
            <v>52046035</v>
          </cell>
          <cell r="C31" t="str">
            <v>CHICOTE DIANTEIRO ONIX</v>
          </cell>
          <cell r="D31" t="str">
            <v>SPS-A-30102</v>
          </cell>
          <cell r="E31">
            <v>60</v>
          </cell>
          <cell r="F31" t="str">
            <v>CEV</v>
          </cell>
          <cell r="G31" t="str">
            <v>ROPAC</v>
          </cell>
          <cell r="H31" t="str">
            <v>SPS</v>
          </cell>
          <cell r="I31" t="str">
            <v>M03</v>
          </cell>
          <cell r="J31">
            <v>2</v>
          </cell>
          <cell r="K31" t="str">
            <v>LEAR DO BRASIL</v>
          </cell>
          <cell r="L31" t="str">
            <v>G1</v>
          </cell>
        </row>
        <row r="32">
          <cell r="A32">
            <v>23</v>
          </cell>
          <cell r="B32" t="str">
            <v>09132667</v>
          </cell>
          <cell r="C32" t="str">
            <v>POP RIVET</v>
          </cell>
          <cell r="D32" t="str">
            <v>19125E-M3</v>
          </cell>
          <cell r="E32">
            <v>1300</v>
          </cell>
          <cell r="F32" t="str">
            <v>CEV</v>
          </cell>
          <cell r="G32" t="str">
            <v>00002001</v>
          </cell>
          <cell r="H32" t="str">
            <v>TRIM 2</v>
          </cell>
          <cell r="I32" t="str">
            <v>M03</v>
          </cell>
          <cell r="J32" t="str">
            <v>4</v>
          </cell>
          <cell r="K32" t="str">
            <v>REFAL</v>
          </cell>
          <cell r="L32" t="str">
            <v>G1</v>
          </cell>
        </row>
        <row r="33">
          <cell r="A33">
            <v>24</v>
          </cell>
          <cell r="B33" t="str">
            <v>11570007</v>
          </cell>
          <cell r="C33" t="str">
            <v>PF  FIX DA ANCORAGEM</v>
          </cell>
          <cell r="D33" t="str">
            <v>19161E-M3</v>
          </cell>
          <cell r="E33">
            <v>800</v>
          </cell>
          <cell r="F33" t="str">
            <v>CEV</v>
          </cell>
          <cell r="G33" t="str">
            <v>00002001</v>
          </cell>
          <cell r="H33" t="str">
            <v>TRIM 3</v>
          </cell>
          <cell r="I33" t="str">
            <v>M03</v>
          </cell>
          <cell r="J33">
            <v>2</v>
          </cell>
          <cell r="K33" t="str">
            <v>METALAC</v>
          </cell>
          <cell r="L33" t="str">
            <v>G1</v>
          </cell>
        </row>
        <row r="34">
          <cell r="A34">
            <v>25</v>
          </cell>
          <cell r="B34">
            <v>94710109</v>
          </cell>
          <cell r="C34" t="str">
            <v xml:space="preserve">PRES TUB </v>
          </cell>
          <cell r="D34" t="str">
            <v>19111D-M3</v>
          </cell>
          <cell r="E34">
            <v>750</v>
          </cell>
          <cell r="F34" t="str">
            <v>CEV</v>
          </cell>
          <cell r="G34" t="str">
            <v>00002002</v>
          </cell>
          <cell r="H34" t="str">
            <v>TRIM 1</v>
          </cell>
          <cell r="I34" t="str">
            <v>M3</v>
          </cell>
          <cell r="J34">
            <v>2</v>
          </cell>
          <cell r="K34">
            <v>0</v>
          </cell>
          <cell r="L34" t="str">
            <v>G2</v>
          </cell>
        </row>
        <row r="35">
          <cell r="A35">
            <v>26</v>
          </cell>
          <cell r="B35" t="str">
            <v>11588726</v>
          </cell>
          <cell r="C35" t="str">
            <v>PARAFUSO AR COND</v>
          </cell>
          <cell r="D35" t="str">
            <v>25505D-M1</v>
          </cell>
          <cell r="E35">
            <v>400</v>
          </cell>
          <cell r="F35" t="str">
            <v>CEV</v>
          </cell>
          <cell r="G35" t="str">
            <v>00002001</v>
          </cell>
          <cell r="H35" t="str">
            <v>MEC.BAIXA</v>
          </cell>
          <cell r="I35" t="str">
            <v>M01</v>
          </cell>
          <cell r="J35">
            <v>2</v>
          </cell>
          <cell r="K35" t="str">
            <v>METALAC</v>
          </cell>
          <cell r="L35" t="str">
            <v>G1</v>
          </cell>
        </row>
        <row r="36">
          <cell r="A36">
            <v>27</v>
          </cell>
          <cell r="B36">
            <v>9148419</v>
          </cell>
          <cell r="C36" t="str">
            <v>ET. TAMPÃO DASH</v>
          </cell>
          <cell r="D36" t="str">
            <v>19103D-M2</v>
          </cell>
          <cell r="E36">
            <v>18000</v>
          </cell>
          <cell r="F36" t="str">
            <v>CEV</v>
          </cell>
          <cell r="G36" t="str">
            <v>OCXPAPEL</v>
          </cell>
          <cell r="H36" t="str">
            <v>TRIM 2</v>
          </cell>
          <cell r="I36" t="str">
            <v>M02</v>
          </cell>
          <cell r="J36" t="str">
            <v>2</v>
          </cell>
          <cell r="K36" t="str">
            <v>TESA CONVERT</v>
          </cell>
          <cell r="L36" t="str">
            <v>G1</v>
          </cell>
        </row>
        <row r="37">
          <cell r="A37">
            <v>28</v>
          </cell>
          <cell r="B37" t="str">
            <v>11609282</v>
          </cell>
          <cell r="C37" t="str">
            <v>PARAFUSO DOS TIRANTES</v>
          </cell>
          <cell r="D37" t="str">
            <v>25216D-M2</v>
          </cell>
          <cell r="E37">
            <v>400</v>
          </cell>
          <cell r="F37" t="str">
            <v>CEV</v>
          </cell>
          <cell r="G37" t="str">
            <v>00002001</v>
          </cell>
          <cell r="H37" t="str">
            <v>AÉREA</v>
          </cell>
          <cell r="I37" t="str">
            <v>M01</v>
          </cell>
          <cell r="J37">
            <v>2</v>
          </cell>
          <cell r="K37" t="str">
            <v>RAMCO SPECIA</v>
          </cell>
          <cell r="L37" t="str">
            <v>G1</v>
          </cell>
        </row>
        <row r="38">
          <cell r="A38">
            <v>29</v>
          </cell>
          <cell r="B38">
            <v>9148419</v>
          </cell>
          <cell r="C38" t="str">
            <v>FUSIVEL AMARELO</v>
          </cell>
          <cell r="D38" t="str">
            <v>19125E-M3</v>
          </cell>
          <cell r="E38">
            <v>18000</v>
          </cell>
          <cell r="F38" t="str">
            <v>CEV</v>
          </cell>
          <cell r="G38" t="str">
            <v>OCXPAPEL</v>
          </cell>
          <cell r="H38" t="str">
            <v>TRIM 2</v>
          </cell>
          <cell r="I38" t="str">
            <v>M02</v>
          </cell>
          <cell r="J38" t="str">
            <v>2</v>
          </cell>
          <cell r="K38" t="str">
            <v>TESA CONVERT</v>
          </cell>
          <cell r="L38" t="str">
            <v>G1</v>
          </cell>
        </row>
        <row r="39">
          <cell r="A39">
            <v>30</v>
          </cell>
          <cell r="B39" t="str">
            <v>95459514</v>
          </cell>
          <cell r="C39" t="str">
            <v xml:space="preserve">PRESILHA-TUBO CRUZ FR DIANT                                 </v>
          </cell>
          <cell r="D39" t="str">
            <v>19125D-M3</v>
          </cell>
          <cell r="E39">
            <v>1600</v>
          </cell>
          <cell r="F39" t="str">
            <v>CEV</v>
          </cell>
          <cell r="G39" t="str">
            <v>00002001</v>
          </cell>
          <cell r="H39" t="str">
            <v>TRIM 2</v>
          </cell>
          <cell r="I39" t="str">
            <v>M03</v>
          </cell>
          <cell r="J39">
            <v>2</v>
          </cell>
          <cell r="K39" t="str">
            <v>NIFCO KOREA</v>
          </cell>
          <cell r="L39" t="str">
            <v>G1</v>
          </cell>
        </row>
        <row r="40">
          <cell r="A40" t="str">
            <v>l</v>
          </cell>
          <cell r="B40" t="str">
            <v>09285915</v>
          </cell>
          <cell r="C40" t="str">
            <v>CAPA PARAF</v>
          </cell>
          <cell r="D40" t="str">
            <v>19149D-M2</v>
          </cell>
          <cell r="E40">
            <v>350</v>
          </cell>
          <cell r="F40" t="str">
            <v>CEV</v>
          </cell>
          <cell r="G40" t="str">
            <v>00002001</v>
          </cell>
          <cell r="H40" t="str">
            <v>TRIM 3</v>
          </cell>
          <cell r="I40" t="str">
            <v>M03</v>
          </cell>
          <cell r="J40">
            <v>2</v>
          </cell>
          <cell r="K40" t="str">
            <v>DYNAPLAST</v>
          </cell>
          <cell r="L40" t="str">
            <v>G1</v>
          </cell>
        </row>
        <row r="41">
          <cell r="A41">
            <v>32</v>
          </cell>
          <cell r="B41">
            <v>11514597</v>
          </cell>
          <cell r="C41" t="str">
            <v xml:space="preserve">PORCA DOBRADIÇA BANCO                                             </v>
          </cell>
          <cell r="D41" t="str">
            <v>19122E-M3</v>
          </cell>
          <cell r="E41">
            <v>400</v>
          </cell>
          <cell r="F41" t="str">
            <v>CEV</v>
          </cell>
          <cell r="G41" t="str">
            <v>00002001</v>
          </cell>
          <cell r="H41" t="str">
            <v>TRIM 2</v>
          </cell>
          <cell r="I41" t="str">
            <v>M03</v>
          </cell>
          <cell r="J41" t="str">
            <v>4</v>
          </cell>
          <cell r="K41" t="str">
            <v>NEUMAYER TEK</v>
          </cell>
          <cell r="L41" t="str">
            <v>G1</v>
          </cell>
        </row>
        <row r="42">
          <cell r="A42">
            <v>33</v>
          </cell>
          <cell r="B42" t="str">
            <v>09202468</v>
          </cell>
          <cell r="C42" t="str">
            <v>PRESILHA</v>
          </cell>
          <cell r="D42" t="str">
            <v>25304E-M2</v>
          </cell>
          <cell r="E42">
            <v>300</v>
          </cell>
          <cell r="F42" t="str">
            <v>CEV</v>
          </cell>
          <cell r="G42" t="str">
            <v>00002002</v>
          </cell>
          <cell r="H42" t="str">
            <v>AÉREA</v>
          </cell>
          <cell r="I42" t="str">
            <v>M02</v>
          </cell>
          <cell r="J42">
            <v>2</v>
          </cell>
          <cell r="K42" t="str">
            <v>PROGERAL</v>
          </cell>
          <cell r="L42" t="str">
            <v>G1</v>
          </cell>
        </row>
        <row r="43">
          <cell r="A43">
            <v>34</v>
          </cell>
          <cell r="B43" t="str">
            <v>94753365</v>
          </cell>
          <cell r="C43" t="str">
            <v>CINTA TANQUE LE</v>
          </cell>
          <cell r="D43" t="str">
            <v>25206D-M2</v>
          </cell>
          <cell r="E43">
            <v>40</v>
          </cell>
          <cell r="F43" t="str">
            <v>CEV</v>
          </cell>
          <cell r="G43" t="str">
            <v>CXPAPEL0</v>
          </cell>
          <cell r="H43" t="str">
            <v>AÉREA</v>
          </cell>
          <cell r="I43" t="str">
            <v>M02</v>
          </cell>
          <cell r="J43">
            <v>5</v>
          </cell>
          <cell r="K43" t="str">
            <v>HWASUNG CO L</v>
          </cell>
          <cell r="L43" t="str">
            <v>G1</v>
          </cell>
        </row>
        <row r="44">
          <cell r="A44">
            <v>35</v>
          </cell>
          <cell r="B44" t="str">
            <v>09202468</v>
          </cell>
          <cell r="C44" t="str">
            <v>PRESILHA</v>
          </cell>
          <cell r="D44" t="str">
            <v>25504E-M1</v>
          </cell>
          <cell r="E44">
            <v>300</v>
          </cell>
          <cell r="F44" t="str">
            <v>CEV</v>
          </cell>
          <cell r="G44" t="str">
            <v>00002002</v>
          </cell>
          <cell r="H44" t="str">
            <v>MEC.BAIXA</v>
          </cell>
          <cell r="I44" t="str">
            <v>M01</v>
          </cell>
          <cell r="J44">
            <v>2</v>
          </cell>
          <cell r="K44" t="str">
            <v>PROGERAL</v>
          </cell>
          <cell r="L44" t="str">
            <v>G1</v>
          </cell>
        </row>
        <row r="45">
          <cell r="A45">
            <v>36</v>
          </cell>
          <cell r="B45">
            <v>13287828</v>
          </cell>
          <cell r="C45" t="str">
            <v>CLIP-BRK PIPE</v>
          </cell>
          <cell r="D45" t="str">
            <v>25204D-M2</v>
          </cell>
          <cell r="E45">
            <v>6000</v>
          </cell>
          <cell r="F45" t="str">
            <v>CEV</v>
          </cell>
          <cell r="G45" t="str">
            <v>0CXPAPEL</v>
          </cell>
          <cell r="H45" t="str">
            <v>AÉREA</v>
          </cell>
          <cell r="I45" t="str">
            <v>M02</v>
          </cell>
          <cell r="J45">
            <v>2</v>
          </cell>
          <cell r="K45" t="str">
            <v>TUCKER GMBH</v>
          </cell>
          <cell r="L45" t="str">
            <v>G1</v>
          </cell>
        </row>
        <row r="46">
          <cell r="A46">
            <v>37</v>
          </cell>
          <cell r="B46" t="str">
            <v>9285915</v>
          </cell>
          <cell r="C46" t="str">
            <v>CAPA PARAF</v>
          </cell>
          <cell r="D46" t="str">
            <v>19142D-M2</v>
          </cell>
          <cell r="E46">
            <v>1000</v>
          </cell>
          <cell r="F46" t="str">
            <v>CEV</v>
          </cell>
          <cell r="G46" t="str">
            <v>00002002</v>
          </cell>
          <cell r="H46" t="str">
            <v>TRIM 3</v>
          </cell>
          <cell r="I46" t="str">
            <v>M02</v>
          </cell>
          <cell r="J46">
            <v>2</v>
          </cell>
          <cell r="K46" t="str">
            <v>DYNAPLAST</v>
          </cell>
          <cell r="L46" t="str">
            <v>G1</v>
          </cell>
        </row>
        <row r="47">
          <cell r="A47">
            <v>38</v>
          </cell>
          <cell r="B47">
            <v>24403251</v>
          </cell>
          <cell r="C47" t="str">
            <v>TAMPÃO TRASEIRO</v>
          </cell>
          <cell r="D47" t="str">
            <v>25202D-M1</v>
          </cell>
          <cell r="E47">
            <v>1500</v>
          </cell>
          <cell r="F47" t="str">
            <v>CEV</v>
          </cell>
          <cell r="G47" t="str">
            <v>00002002</v>
          </cell>
          <cell r="H47" t="str">
            <v>AEREA</v>
          </cell>
          <cell r="I47" t="str">
            <v>M02</v>
          </cell>
          <cell r="J47">
            <v>2</v>
          </cell>
          <cell r="K47" t="str">
            <v>A RAYMON</v>
          </cell>
          <cell r="L47" t="str">
            <v>G1</v>
          </cell>
        </row>
        <row r="48">
          <cell r="A48">
            <v>39</v>
          </cell>
          <cell r="B48" t="str">
            <v>9285915</v>
          </cell>
          <cell r="C48" t="str">
            <v>CAPA PARAF</v>
          </cell>
          <cell r="D48" t="str">
            <v>25504D-M1</v>
          </cell>
          <cell r="E48">
            <v>350</v>
          </cell>
          <cell r="F48" t="str">
            <v>CEV</v>
          </cell>
          <cell r="G48" t="str">
            <v>00002001</v>
          </cell>
          <cell r="H48" t="str">
            <v>MEC BAIXA</v>
          </cell>
          <cell r="I48" t="str">
            <v>M01</v>
          </cell>
          <cell r="J48">
            <v>2</v>
          </cell>
          <cell r="K48" t="str">
            <v>DYNAPLAST</v>
          </cell>
          <cell r="L48" t="str">
            <v>G1</v>
          </cell>
        </row>
        <row r="49">
          <cell r="A49">
            <v>40</v>
          </cell>
          <cell r="B49">
            <v>93288399</v>
          </cell>
          <cell r="C49" t="str">
            <v>ETIQUETA RADIADOR</v>
          </cell>
          <cell r="D49" t="str">
            <v>19118D-M3</v>
          </cell>
          <cell r="E49">
            <v>600</v>
          </cell>
          <cell r="F49" t="str">
            <v>CEV</v>
          </cell>
          <cell r="G49" t="str">
            <v>00002001</v>
          </cell>
          <cell r="H49" t="str">
            <v>MINOMI</v>
          </cell>
          <cell r="I49" t="str">
            <v>M03</v>
          </cell>
          <cell r="J49">
            <v>2</v>
          </cell>
          <cell r="K49" t="str">
            <v>JL INDUSTRIA DE PECA</v>
          </cell>
          <cell r="L49" t="str">
            <v>G1</v>
          </cell>
        </row>
        <row r="50">
          <cell r="A50">
            <v>41</v>
          </cell>
          <cell r="B50">
            <v>9287008</v>
          </cell>
          <cell r="C50" t="str">
            <v>ANEL VEDADOR</v>
          </cell>
          <cell r="D50" t="str">
            <v>19112E-M3</v>
          </cell>
          <cell r="E50">
            <v>1300</v>
          </cell>
          <cell r="F50" t="str">
            <v>CEV</v>
          </cell>
          <cell r="G50" t="str">
            <v>00002001</v>
          </cell>
          <cell r="H50" t="str">
            <v>TRIM 1</v>
          </cell>
          <cell r="I50" t="str">
            <v>M03</v>
          </cell>
          <cell r="J50">
            <v>2</v>
          </cell>
          <cell r="K50" t="str">
            <v>PRODUFLEX</v>
          </cell>
          <cell r="L50" t="str">
            <v>G1</v>
          </cell>
        </row>
        <row r="51">
          <cell r="A51">
            <v>42</v>
          </cell>
          <cell r="B51">
            <v>90307205</v>
          </cell>
          <cell r="C51" t="str">
            <v>VEDADOR</v>
          </cell>
          <cell r="D51" t="str">
            <v>19114E-M2</v>
          </cell>
          <cell r="E51">
            <v>250</v>
          </cell>
          <cell r="F51" t="str">
            <v>CEV</v>
          </cell>
          <cell r="G51" t="str">
            <v>00002001</v>
          </cell>
          <cell r="H51" t="str">
            <v>TRIM 2</v>
          </cell>
          <cell r="I51" t="str">
            <v>M02</v>
          </cell>
          <cell r="J51">
            <v>2</v>
          </cell>
          <cell r="K51" t="str">
            <v>PRODUFLEX</v>
          </cell>
          <cell r="L51" t="str">
            <v>G1</v>
          </cell>
        </row>
        <row r="52">
          <cell r="A52">
            <v>43</v>
          </cell>
          <cell r="B52" t="str">
            <v>09598708</v>
          </cell>
          <cell r="C52" t="str">
            <v xml:space="preserve">PORCA-RODA                                                  </v>
          </cell>
          <cell r="D52" t="str">
            <v>25520E-M1</v>
          </cell>
          <cell r="E52">
            <v>400</v>
          </cell>
          <cell r="F52" t="str">
            <v>CEV</v>
          </cell>
          <cell r="G52" t="str">
            <v>00002001</v>
          </cell>
          <cell r="H52" t="str">
            <v>MEC BAIXA</v>
          </cell>
          <cell r="I52" t="str">
            <v>M01</v>
          </cell>
          <cell r="J52" t="str">
            <v>6</v>
          </cell>
          <cell r="K52" t="str">
            <v>JACOBSON</v>
          </cell>
          <cell r="L52" t="str">
            <v>G1</v>
          </cell>
        </row>
        <row r="53">
          <cell r="A53">
            <v>44</v>
          </cell>
          <cell r="B53">
            <v>11588724</v>
          </cell>
          <cell r="C53" t="str">
            <v>PARAFUSO</v>
          </cell>
          <cell r="D53" t="str">
            <v>19138E-M3</v>
          </cell>
          <cell r="E53">
            <v>500</v>
          </cell>
          <cell r="F53" t="str">
            <v>CEV</v>
          </cell>
          <cell r="G53" t="str">
            <v>00002001</v>
          </cell>
          <cell r="H53" t="str">
            <v>TRIM 3</v>
          </cell>
          <cell r="I53" t="str">
            <v>M03</v>
          </cell>
          <cell r="J53" t="str">
            <v>2</v>
          </cell>
          <cell r="K53" t="str">
            <v>CONTINENTAL</v>
          </cell>
          <cell r="L53" t="str">
            <v>G1</v>
          </cell>
        </row>
        <row r="54">
          <cell r="A54">
            <v>45</v>
          </cell>
          <cell r="B54">
            <v>10131313</v>
          </cell>
          <cell r="C54" t="str">
            <v>ESPACADOR</v>
          </cell>
          <cell r="D54" t="str">
            <v>19106E-M3</v>
          </cell>
          <cell r="E54">
            <v>2600</v>
          </cell>
          <cell r="F54" t="str">
            <v>CEV</v>
          </cell>
          <cell r="G54" t="str">
            <v>0CXPAPEL</v>
          </cell>
          <cell r="H54" t="str">
            <v>TRIM 1</v>
          </cell>
          <cell r="I54" t="str">
            <v>M03</v>
          </cell>
          <cell r="J54">
            <v>2</v>
          </cell>
          <cell r="K54" t="str">
            <v>US FARATHANE</v>
          </cell>
          <cell r="L54" t="str">
            <v>G1</v>
          </cell>
        </row>
        <row r="55">
          <cell r="A55">
            <v>46</v>
          </cell>
          <cell r="B55">
            <v>90227753</v>
          </cell>
          <cell r="C55" t="str">
            <v>PORCA ESPE</v>
          </cell>
          <cell r="D55" t="str">
            <v>19148D-M2</v>
          </cell>
          <cell r="E55">
            <v>1500</v>
          </cell>
          <cell r="F55" t="str">
            <v>CEV</v>
          </cell>
          <cell r="G55" t="str">
            <v>00002001</v>
          </cell>
          <cell r="H55" t="str">
            <v>TRIM 3</v>
          </cell>
          <cell r="I55" t="str">
            <v>M02</v>
          </cell>
          <cell r="J55" t="str">
            <v>2</v>
          </cell>
          <cell r="K55" t="str">
            <v>A RAYMOND</v>
          </cell>
          <cell r="L55" t="str">
            <v>G1</v>
          </cell>
        </row>
        <row r="56">
          <cell r="A56">
            <v>47</v>
          </cell>
          <cell r="B56" t="str">
            <v>10131313</v>
          </cell>
          <cell r="C56" t="str">
            <v>ESPACADOR</v>
          </cell>
          <cell r="D56" t="str">
            <v>19125E-M3</v>
          </cell>
          <cell r="E56">
            <v>2600</v>
          </cell>
          <cell r="F56" t="str">
            <v>CEV</v>
          </cell>
          <cell r="G56" t="str">
            <v>0CXPAPEL</v>
          </cell>
          <cell r="H56" t="str">
            <v>TRIM 2</v>
          </cell>
          <cell r="I56" t="str">
            <v>M03</v>
          </cell>
          <cell r="J56">
            <v>2</v>
          </cell>
          <cell r="K56" t="str">
            <v>US FARATHANE</v>
          </cell>
          <cell r="L56" t="str">
            <v>G1</v>
          </cell>
        </row>
        <row r="57">
          <cell r="A57">
            <v>48</v>
          </cell>
          <cell r="B57">
            <v>90389383</v>
          </cell>
          <cell r="C57" t="str">
            <v>TAMPAO</v>
          </cell>
          <cell r="D57" t="str">
            <v>19111E-M2</v>
          </cell>
          <cell r="E57">
            <v>500</v>
          </cell>
          <cell r="F57" t="str">
            <v>CEV</v>
          </cell>
          <cell r="G57" t="str">
            <v>00002002</v>
          </cell>
          <cell r="H57" t="str">
            <v>TRIM 1</v>
          </cell>
          <cell r="I57" t="str">
            <v>M02</v>
          </cell>
          <cell r="J57" t="str">
            <v>2</v>
          </cell>
          <cell r="K57" t="str">
            <v>NEOBOR</v>
          </cell>
          <cell r="L57" t="str">
            <v>G1</v>
          </cell>
        </row>
        <row r="58">
          <cell r="A58">
            <v>49</v>
          </cell>
          <cell r="B58">
            <v>10131313</v>
          </cell>
          <cell r="C58" t="str">
            <v>ESPACADOR</v>
          </cell>
          <cell r="D58" t="str">
            <v>19120E-M3</v>
          </cell>
          <cell r="E58">
            <v>2600</v>
          </cell>
          <cell r="F58" t="str">
            <v>CEV</v>
          </cell>
          <cell r="G58" t="str">
            <v>0CXPAPEL</v>
          </cell>
          <cell r="H58" t="str">
            <v>TRIM 2</v>
          </cell>
          <cell r="I58" t="str">
            <v>M03</v>
          </cell>
          <cell r="J58">
            <v>2</v>
          </cell>
          <cell r="K58" t="str">
            <v>US FARATHANE</v>
          </cell>
          <cell r="L58" t="str">
            <v>G1</v>
          </cell>
        </row>
        <row r="59">
          <cell r="A59">
            <v>50</v>
          </cell>
          <cell r="B59">
            <v>11561576</v>
          </cell>
          <cell r="C59" t="str">
            <v xml:space="preserve">PARAFUSO-CUNHA </v>
          </cell>
          <cell r="D59" t="str">
            <v>19111E-M3</v>
          </cell>
          <cell r="E59">
            <v>2000</v>
          </cell>
          <cell r="F59" t="str">
            <v>CEV</v>
          </cell>
          <cell r="G59" t="str">
            <v>00002001</v>
          </cell>
          <cell r="H59" t="str">
            <v>TRIM 2</v>
          </cell>
          <cell r="I59" t="str">
            <v>M03</v>
          </cell>
          <cell r="J59">
            <v>2</v>
          </cell>
          <cell r="K59" t="str">
            <v>ILLINOIS TOO</v>
          </cell>
          <cell r="L59" t="str">
            <v>G1</v>
          </cell>
        </row>
        <row r="60">
          <cell r="A60">
            <v>51</v>
          </cell>
          <cell r="B60">
            <v>10131313</v>
          </cell>
          <cell r="C60" t="str">
            <v>ESPACADOR</v>
          </cell>
          <cell r="D60" t="str">
            <v>19141D-M3</v>
          </cell>
          <cell r="E60">
            <v>2600</v>
          </cell>
          <cell r="F60" t="str">
            <v>CEV</v>
          </cell>
          <cell r="G60" t="str">
            <v>0CXPAPEL</v>
          </cell>
          <cell r="H60" t="str">
            <v>TRIM 3</v>
          </cell>
          <cell r="I60" t="str">
            <v>M03</v>
          </cell>
          <cell r="J60">
            <v>2</v>
          </cell>
          <cell r="K60" t="str">
            <v>US FARATHANE</v>
          </cell>
          <cell r="L60" t="str">
            <v>G1</v>
          </cell>
        </row>
        <row r="61">
          <cell r="A61">
            <v>52</v>
          </cell>
          <cell r="B61">
            <v>93252072</v>
          </cell>
          <cell r="C61" t="str">
            <v>JUNTA-PARA</v>
          </cell>
          <cell r="D61" t="str">
            <v>19123E-M3</v>
          </cell>
          <cell r="E61">
            <v>4400</v>
          </cell>
          <cell r="F61" t="str">
            <v>CEV</v>
          </cell>
          <cell r="G61" t="str">
            <v>00002001</v>
          </cell>
          <cell r="H61" t="str">
            <v>TRIM 2</v>
          </cell>
          <cell r="I61" t="str">
            <v>M03</v>
          </cell>
          <cell r="J61">
            <v>2</v>
          </cell>
          <cell r="K61" t="str">
            <v>HBA</v>
          </cell>
          <cell r="L61" t="str">
            <v>G1</v>
          </cell>
        </row>
        <row r="62">
          <cell r="A62">
            <v>53</v>
          </cell>
          <cell r="B62">
            <v>10131313</v>
          </cell>
          <cell r="C62" t="str">
            <v>ESPACADOR</v>
          </cell>
          <cell r="D62" t="str">
            <v>25525E-M1</v>
          </cell>
          <cell r="E62">
            <v>2600</v>
          </cell>
          <cell r="F62" t="str">
            <v>CEV</v>
          </cell>
          <cell r="G62" t="str">
            <v>0CXPAPEL</v>
          </cell>
          <cell r="H62" t="str">
            <v>L.FINAL</v>
          </cell>
          <cell r="I62" t="str">
            <v>M03</v>
          </cell>
          <cell r="J62">
            <v>2</v>
          </cell>
          <cell r="K62" t="str">
            <v>US FARATHANE</v>
          </cell>
          <cell r="L62" t="str">
            <v>G1</v>
          </cell>
        </row>
        <row r="63">
          <cell r="A63">
            <v>54</v>
          </cell>
          <cell r="B63">
            <v>93251962</v>
          </cell>
          <cell r="C63" t="str">
            <v>PORCA COCKPIT</v>
          </cell>
          <cell r="D63" t="str">
            <v>19133E-M2</v>
          </cell>
          <cell r="E63">
            <v>720</v>
          </cell>
          <cell r="F63" t="str">
            <v>CEV</v>
          </cell>
          <cell r="G63" t="str">
            <v>00002001</v>
          </cell>
          <cell r="H63" t="str">
            <v>TRIM 2</v>
          </cell>
          <cell r="I63" t="str">
            <v>M02</v>
          </cell>
          <cell r="J63">
            <v>5</v>
          </cell>
          <cell r="K63" t="str">
            <v>PARASMO</v>
          </cell>
          <cell r="L63" t="str">
            <v>G1</v>
          </cell>
        </row>
        <row r="64">
          <cell r="A64">
            <v>55</v>
          </cell>
          <cell r="B64">
            <v>10131313</v>
          </cell>
          <cell r="C64" t="str">
            <v>ESPACADOR</v>
          </cell>
          <cell r="D64" t="str">
            <v>25533D-M3</v>
          </cell>
          <cell r="E64">
            <v>2600</v>
          </cell>
          <cell r="F64" t="str">
            <v>CEV</v>
          </cell>
          <cell r="G64" t="str">
            <v>0CXPAPEL</v>
          </cell>
          <cell r="H64" t="str">
            <v>L.FINAL</v>
          </cell>
          <cell r="I64" t="str">
            <v>M03</v>
          </cell>
          <cell r="J64">
            <v>2</v>
          </cell>
          <cell r="K64" t="str">
            <v>US FARATHANE</v>
          </cell>
          <cell r="L64" t="str">
            <v>G1</v>
          </cell>
        </row>
        <row r="65">
          <cell r="A65">
            <v>56</v>
          </cell>
          <cell r="B65" t="str">
            <v>24412671</v>
          </cell>
          <cell r="C65" t="str">
            <v>SUP DA CORDA PORTA PACOTE</v>
          </cell>
          <cell r="D65" t="str">
            <v>25524E-M1</v>
          </cell>
          <cell r="E65">
            <v>1000</v>
          </cell>
          <cell r="F65" t="str">
            <v>CEV</v>
          </cell>
          <cell r="G65" t="str">
            <v>00002001</v>
          </cell>
          <cell r="H65" t="str">
            <v>L.FINAL</v>
          </cell>
          <cell r="I65" t="str">
            <v>M01</v>
          </cell>
          <cell r="J65">
            <v>2</v>
          </cell>
          <cell r="K65" t="str">
            <v>TRW ENKENBAC</v>
          </cell>
          <cell r="L65" t="str">
            <v>G1</v>
          </cell>
        </row>
        <row r="66">
          <cell r="A66">
            <v>57</v>
          </cell>
          <cell r="B66" t="str">
            <v>11044063</v>
          </cell>
          <cell r="C66" t="str">
            <v>PF SUP EMBREA</v>
          </cell>
          <cell r="D66" t="str">
            <v>19157E-M3</v>
          </cell>
          <cell r="E66">
            <v>4000</v>
          </cell>
          <cell r="F66" t="str">
            <v>CEV</v>
          </cell>
          <cell r="G66" t="str">
            <v>00002001</v>
          </cell>
          <cell r="H66" t="str">
            <v>TRIM 3</v>
          </cell>
          <cell r="I66" t="str">
            <v>M03</v>
          </cell>
          <cell r="J66">
            <v>2</v>
          </cell>
          <cell r="K66" t="str">
            <v>CONTINENTAL</v>
          </cell>
          <cell r="L66" t="str">
            <v>G1</v>
          </cell>
        </row>
        <row r="67">
          <cell r="A67">
            <v>58</v>
          </cell>
          <cell r="B67">
            <v>95459514</v>
          </cell>
          <cell r="C67" t="str">
            <v xml:space="preserve">PRESILHA-TUBO CRUZ FR DIANT                                 </v>
          </cell>
          <cell r="D67" t="str">
            <v>19125E-M3</v>
          </cell>
          <cell r="E67">
            <v>1600</v>
          </cell>
          <cell r="F67" t="str">
            <v>CEV</v>
          </cell>
          <cell r="G67" t="str">
            <v>00002001</v>
          </cell>
          <cell r="H67" t="str">
            <v>TRIM 2</v>
          </cell>
          <cell r="I67" t="str">
            <v>M03</v>
          </cell>
          <cell r="J67">
            <v>2</v>
          </cell>
          <cell r="K67" t="str">
            <v>NIFCO KOREA</v>
          </cell>
          <cell r="L67" t="str">
            <v>G1</v>
          </cell>
        </row>
        <row r="68">
          <cell r="A68">
            <v>59</v>
          </cell>
          <cell r="B68" t="str">
            <v>11046461</v>
          </cell>
          <cell r="C68" t="str">
            <v>BUCHA ISOLANTE</v>
          </cell>
          <cell r="D68" t="str">
            <v>19148D-M2</v>
          </cell>
          <cell r="E68">
            <v>1500</v>
          </cell>
          <cell r="F68" t="str">
            <v>CEV</v>
          </cell>
          <cell r="G68" t="str">
            <v>00002001</v>
          </cell>
          <cell r="H68" t="str">
            <v>TRIM 3</v>
          </cell>
          <cell r="I68" t="str">
            <v>M02</v>
          </cell>
          <cell r="J68">
            <v>2</v>
          </cell>
          <cell r="K68" t="str">
            <v>PRODUFLEX</v>
          </cell>
          <cell r="L68" t="str">
            <v>G1</v>
          </cell>
        </row>
        <row r="69">
          <cell r="A69">
            <v>60</v>
          </cell>
          <cell r="B69">
            <v>13501988</v>
          </cell>
          <cell r="C69" t="str">
            <v>FECHADURA MALA SEDAN</v>
          </cell>
          <cell r="D69" t="str">
            <v>SPS-C-30112</v>
          </cell>
          <cell r="E69">
            <v>36</v>
          </cell>
          <cell r="F69" t="str">
            <v>CEV</v>
          </cell>
          <cell r="G69" t="str">
            <v>CXPAPEL</v>
          </cell>
          <cell r="H69" t="str">
            <v>SPS</v>
          </cell>
          <cell r="I69" t="str">
            <v>M03</v>
          </cell>
          <cell r="J69">
            <v>2</v>
          </cell>
          <cell r="K69" t="str">
            <v>PYEONG</v>
          </cell>
          <cell r="L69" t="str">
            <v>G1</v>
          </cell>
        </row>
        <row r="70">
          <cell r="A70">
            <v>61</v>
          </cell>
          <cell r="B70" t="str">
            <v>11046461</v>
          </cell>
          <cell r="C70" t="str">
            <v>BUCHA ISOLANTE</v>
          </cell>
          <cell r="D70" t="str">
            <v>25524E-M1</v>
          </cell>
          <cell r="E70">
            <v>1500</v>
          </cell>
          <cell r="F70" t="str">
            <v>CEV</v>
          </cell>
          <cell r="G70" t="str">
            <v>00002001</v>
          </cell>
          <cell r="H70" t="str">
            <v>L.FINAL</v>
          </cell>
          <cell r="I70" t="str">
            <v>M01</v>
          </cell>
          <cell r="J70">
            <v>2</v>
          </cell>
          <cell r="K70" t="str">
            <v>PRODUFLEX</v>
          </cell>
          <cell r="L70" t="str">
            <v>G1</v>
          </cell>
        </row>
        <row r="71">
          <cell r="A71">
            <v>62</v>
          </cell>
          <cell r="B71">
            <v>52019544</v>
          </cell>
          <cell r="C71" t="str">
            <v>SENSOR BLACK</v>
          </cell>
          <cell r="D71" t="str">
            <v>BUMPER-M1</v>
          </cell>
          <cell r="E71">
            <v>30</v>
          </cell>
          <cell r="F71" t="str">
            <v>CEV</v>
          </cell>
          <cell r="G71" t="str">
            <v>0CXPAPEL</v>
          </cell>
          <cell r="H71" t="str">
            <v>BUMPER</v>
          </cell>
          <cell r="I71">
            <v>0</v>
          </cell>
          <cell r="J71">
            <v>2</v>
          </cell>
          <cell r="K71" t="str">
            <v xml:space="preserve">BOSCH </v>
          </cell>
          <cell r="L71" t="str">
            <v>KK</v>
          </cell>
        </row>
        <row r="72">
          <cell r="A72">
            <v>63</v>
          </cell>
          <cell r="B72">
            <v>11070691</v>
          </cell>
          <cell r="C72" t="str">
            <v>PORCA-MOLA</v>
          </cell>
          <cell r="D72" t="str">
            <v>19114D-M3</v>
          </cell>
          <cell r="E72">
            <v>3500</v>
          </cell>
          <cell r="F72" t="str">
            <v>CEV</v>
          </cell>
          <cell r="G72" t="str">
            <v>00002001</v>
          </cell>
          <cell r="H72" t="str">
            <v>TRIM 1</v>
          </cell>
          <cell r="I72" t="str">
            <v>M03</v>
          </cell>
          <cell r="J72" t="str">
            <v>2</v>
          </cell>
          <cell r="K72" t="str">
            <v>FABRICA DE GRAMPOS A</v>
          </cell>
          <cell r="L72" t="str">
            <v>G1</v>
          </cell>
        </row>
        <row r="73">
          <cell r="A73">
            <v>64</v>
          </cell>
          <cell r="B73">
            <v>52019546</v>
          </cell>
          <cell r="C73" t="str">
            <v>SENSOR BRANCO</v>
          </cell>
          <cell r="D73" t="str">
            <v>BUMPER-M1</v>
          </cell>
          <cell r="E73">
            <v>30</v>
          </cell>
          <cell r="F73" t="str">
            <v>CEV</v>
          </cell>
          <cell r="G73" t="str">
            <v>0CXPAPEL</v>
          </cell>
          <cell r="H73" t="str">
            <v>BUMPER</v>
          </cell>
          <cell r="I73">
            <v>0</v>
          </cell>
          <cell r="J73">
            <v>2</v>
          </cell>
          <cell r="K73" t="str">
            <v xml:space="preserve">BOSCH </v>
          </cell>
          <cell r="L73" t="str">
            <v>KK</v>
          </cell>
        </row>
        <row r="74">
          <cell r="A74">
            <v>65</v>
          </cell>
          <cell r="B74">
            <v>11070691</v>
          </cell>
          <cell r="C74" t="str">
            <v>PORCA-MOLA</v>
          </cell>
          <cell r="D74" t="str">
            <v>19123D-M2</v>
          </cell>
          <cell r="E74">
            <v>3500</v>
          </cell>
          <cell r="F74" t="str">
            <v>CEV</v>
          </cell>
          <cell r="G74" t="str">
            <v>00002001</v>
          </cell>
          <cell r="H74" t="str">
            <v>TRIM 1</v>
          </cell>
          <cell r="I74" t="str">
            <v>M02</v>
          </cell>
          <cell r="J74">
            <v>2</v>
          </cell>
          <cell r="K74" t="str">
            <v>FABRICA DE GRAMPOS A</v>
          </cell>
          <cell r="L74" t="str">
            <v>G1</v>
          </cell>
        </row>
        <row r="75">
          <cell r="A75">
            <v>66</v>
          </cell>
          <cell r="B75" t="str">
            <v>52047304</v>
          </cell>
          <cell r="C75" t="str">
            <v xml:space="preserve">MOLDURA </v>
          </cell>
          <cell r="D75" t="str">
            <v>BUMP03-M1</v>
          </cell>
          <cell r="E75">
            <v>240</v>
          </cell>
          <cell r="F75" t="str">
            <v>PEL</v>
          </cell>
          <cell r="G75" t="str">
            <v>00002004</v>
          </cell>
          <cell r="H75" t="str">
            <v>BUMPER</v>
          </cell>
          <cell r="I75" t="str">
            <v>M01</v>
          </cell>
          <cell r="J75">
            <v>3</v>
          </cell>
          <cell r="K75" t="str">
            <v>PELZER</v>
          </cell>
          <cell r="L75" t="str">
            <v>KK</v>
          </cell>
        </row>
        <row r="76">
          <cell r="A76">
            <v>67</v>
          </cell>
          <cell r="B76">
            <v>11070691</v>
          </cell>
          <cell r="C76" t="str">
            <v>PORCA-MOLA</v>
          </cell>
          <cell r="D76" t="str">
            <v>19125E-M3</v>
          </cell>
          <cell r="E76">
            <v>3500</v>
          </cell>
          <cell r="F76" t="str">
            <v>CEV</v>
          </cell>
          <cell r="G76" t="str">
            <v>00002001</v>
          </cell>
          <cell r="H76" t="str">
            <v>TRIM 2</v>
          </cell>
          <cell r="I76" t="str">
            <v>M03</v>
          </cell>
          <cell r="J76">
            <v>3</v>
          </cell>
          <cell r="K76" t="str">
            <v>FABRICA DE GRAMPOS A</v>
          </cell>
          <cell r="L76" t="str">
            <v>G1</v>
          </cell>
        </row>
        <row r="77">
          <cell r="A77">
            <v>68</v>
          </cell>
          <cell r="B77">
            <v>52047303</v>
          </cell>
          <cell r="C77" t="str">
            <v>MOLDURA</v>
          </cell>
          <cell r="D77" t="str">
            <v>BUMP03-M1</v>
          </cell>
          <cell r="E77">
            <v>240</v>
          </cell>
          <cell r="F77" t="str">
            <v>PEL</v>
          </cell>
          <cell r="G77" t="str">
            <v>00002004</v>
          </cell>
          <cell r="H77" t="str">
            <v>BUMPER</v>
          </cell>
          <cell r="I77" t="str">
            <v>M01</v>
          </cell>
          <cell r="J77">
            <v>3</v>
          </cell>
          <cell r="K77" t="str">
            <v>PELZER</v>
          </cell>
          <cell r="L77" t="str">
            <v>KK</v>
          </cell>
        </row>
        <row r="78">
          <cell r="A78">
            <v>69</v>
          </cell>
          <cell r="B78">
            <v>11070691</v>
          </cell>
          <cell r="C78" t="str">
            <v>PORCA-MOLA</v>
          </cell>
          <cell r="D78" t="str">
            <v>MINOMI-M3</v>
          </cell>
          <cell r="E78">
            <v>3500</v>
          </cell>
          <cell r="F78" t="str">
            <v>CEV</v>
          </cell>
          <cell r="G78" t="str">
            <v>00002001</v>
          </cell>
          <cell r="H78" t="str">
            <v>MINOMI</v>
          </cell>
          <cell r="I78" t="str">
            <v>M03</v>
          </cell>
          <cell r="J78">
            <v>2</v>
          </cell>
          <cell r="K78" t="str">
            <v>FABRICA DE GRAMPOS A</v>
          </cell>
          <cell r="L78" t="str">
            <v>G1</v>
          </cell>
        </row>
        <row r="79">
          <cell r="A79">
            <v>70</v>
          </cell>
          <cell r="B79" t="str">
            <v>52037795</v>
          </cell>
          <cell r="C79" t="str">
            <v>SOMBRANCELHA CROMADA</v>
          </cell>
          <cell r="D79" t="str">
            <v>BUMP03-M1</v>
          </cell>
          <cell r="E79">
            <v>90</v>
          </cell>
          <cell r="F79" t="str">
            <v>CEV</v>
          </cell>
          <cell r="G79" t="str">
            <v>00002004</v>
          </cell>
          <cell r="H79" t="str">
            <v>BUMPER</v>
          </cell>
          <cell r="I79" t="str">
            <v>M01</v>
          </cell>
          <cell r="J79">
            <v>2</v>
          </cell>
          <cell r="K79" t="str">
            <v xml:space="preserve"> JIAXING MINH</v>
          </cell>
          <cell r="L79" t="str">
            <v>KK</v>
          </cell>
        </row>
        <row r="80">
          <cell r="A80">
            <v>71</v>
          </cell>
          <cell r="B80" t="str">
            <v>11085081</v>
          </cell>
          <cell r="C80" t="str">
            <v>PORCA SEXT</v>
          </cell>
          <cell r="D80" t="str">
            <v>19134D-M2</v>
          </cell>
          <cell r="E80">
            <v>2000</v>
          </cell>
          <cell r="F80" t="str">
            <v>CEV</v>
          </cell>
          <cell r="G80" t="str">
            <v>00002001</v>
          </cell>
          <cell r="H80" t="str">
            <v>TRIM 2</v>
          </cell>
          <cell r="I80" t="str">
            <v>M02</v>
          </cell>
          <cell r="J80">
            <v>2</v>
          </cell>
          <cell r="K80" t="str">
            <v>NEUMAYER TEK</v>
          </cell>
          <cell r="L80" t="str">
            <v>G1</v>
          </cell>
        </row>
        <row r="81">
          <cell r="A81">
            <v>72</v>
          </cell>
          <cell r="B81" t="str">
            <v>52037793</v>
          </cell>
          <cell r="C81" t="str">
            <v>SOMBRANCELHA CROMADA</v>
          </cell>
          <cell r="D81" t="str">
            <v>BUMP03-M1</v>
          </cell>
          <cell r="E81">
            <v>90</v>
          </cell>
          <cell r="F81" t="str">
            <v>CEV</v>
          </cell>
          <cell r="G81" t="str">
            <v>00002004</v>
          </cell>
          <cell r="H81" t="str">
            <v>BUMPER</v>
          </cell>
          <cell r="I81" t="str">
            <v>M01</v>
          </cell>
          <cell r="J81">
            <v>2</v>
          </cell>
          <cell r="K81" t="str">
            <v xml:space="preserve"> JIAXING MINH</v>
          </cell>
          <cell r="L81" t="str">
            <v>KK</v>
          </cell>
        </row>
        <row r="82">
          <cell r="A82">
            <v>73</v>
          </cell>
          <cell r="B82" t="str">
            <v>11088692</v>
          </cell>
          <cell r="C82" t="str">
            <v>PARAFUSO</v>
          </cell>
          <cell r="D82" t="str">
            <v>25505E-M1</v>
          </cell>
          <cell r="E82">
            <v>2000</v>
          </cell>
          <cell r="F82" t="str">
            <v>CEV</v>
          </cell>
          <cell r="G82" t="str">
            <v>00002001</v>
          </cell>
          <cell r="H82" t="str">
            <v>MEC.BAIXA</v>
          </cell>
          <cell r="I82" t="str">
            <v>M01</v>
          </cell>
          <cell r="J82">
            <v>2</v>
          </cell>
          <cell r="K82" t="str">
            <v>LIPOS</v>
          </cell>
          <cell r="L82" t="str">
            <v>G1</v>
          </cell>
        </row>
        <row r="83">
          <cell r="A83">
            <v>74</v>
          </cell>
          <cell r="B83">
            <v>25775833</v>
          </cell>
          <cell r="C83" t="str">
            <v>SENSOR</v>
          </cell>
          <cell r="D83" t="str">
            <v>BUMPER-M1</v>
          </cell>
          <cell r="E83">
            <v>480</v>
          </cell>
          <cell r="F83" t="str">
            <v>CEV</v>
          </cell>
          <cell r="G83" t="str">
            <v>0CXPAPEL</v>
          </cell>
          <cell r="H83" t="str">
            <v>BUMPER</v>
          </cell>
          <cell r="I83">
            <v>0</v>
          </cell>
          <cell r="J83">
            <v>2</v>
          </cell>
          <cell r="K83" t="str">
            <v xml:space="preserve"> EMERSON ELEC</v>
          </cell>
          <cell r="L83" t="str">
            <v>KK</v>
          </cell>
        </row>
        <row r="84">
          <cell r="A84">
            <v>75</v>
          </cell>
          <cell r="B84" t="str">
            <v>11092631</v>
          </cell>
          <cell r="C84" t="str">
            <v>PARAF SLIDER</v>
          </cell>
          <cell r="D84" t="str">
            <v>19150D-M2</v>
          </cell>
          <cell r="E84">
            <v>2000</v>
          </cell>
          <cell r="F84" t="str">
            <v>CEV</v>
          </cell>
          <cell r="G84" t="str">
            <v>0CXPAPEL</v>
          </cell>
          <cell r="H84" t="str">
            <v>TRIM 3</v>
          </cell>
          <cell r="I84" t="str">
            <v>M02</v>
          </cell>
          <cell r="J84">
            <v>2</v>
          </cell>
          <cell r="K84" t="str">
            <v>NEDSCRHROEF</v>
          </cell>
          <cell r="L84" t="str">
            <v>G1</v>
          </cell>
        </row>
        <row r="85">
          <cell r="A85">
            <v>76</v>
          </cell>
          <cell r="B85">
            <v>52021297</v>
          </cell>
          <cell r="C85" t="str">
            <v>CHICOTE TRASEIRO ONIX</v>
          </cell>
          <cell r="D85" t="str">
            <v>SPS-PM-M3</v>
          </cell>
          <cell r="E85">
            <v>40</v>
          </cell>
          <cell r="F85" t="str">
            <v>CEV</v>
          </cell>
          <cell r="G85" t="str">
            <v>00002004</v>
          </cell>
          <cell r="H85" t="str">
            <v>SPS</v>
          </cell>
          <cell r="I85" t="str">
            <v>M03</v>
          </cell>
          <cell r="J85">
            <v>3</v>
          </cell>
          <cell r="K85" t="str">
            <v>LEAR DO BRASIL</v>
          </cell>
          <cell r="L85" t="str">
            <v>G1</v>
          </cell>
        </row>
        <row r="86">
          <cell r="A86">
            <v>77</v>
          </cell>
          <cell r="B86" t="str">
            <v>11092631</v>
          </cell>
          <cell r="C86" t="str">
            <v>PARAF SLIDER</v>
          </cell>
          <cell r="D86" t="str">
            <v>25218D-M1</v>
          </cell>
          <cell r="E86">
            <v>2000</v>
          </cell>
          <cell r="F86" t="str">
            <v>CEV</v>
          </cell>
          <cell r="G86" t="str">
            <v>0CXPAPEL</v>
          </cell>
          <cell r="H86" t="str">
            <v>AÉREA</v>
          </cell>
          <cell r="I86" t="str">
            <v>M01</v>
          </cell>
          <cell r="J86">
            <v>2</v>
          </cell>
          <cell r="K86" t="str">
            <v>NEDSCRHROEF</v>
          </cell>
          <cell r="L86" t="str">
            <v>G1</v>
          </cell>
        </row>
        <row r="87">
          <cell r="A87">
            <v>78</v>
          </cell>
          <cell r="B87">
            <v>52030531</v>
          </cell>
          <cell r="C87" t="str">
            <v>CHICOTE TRASEIRO ONIX</v>
          </cell>
          <cell r="D87" t="str">
            <v>SPS-PM-M3</v>
          </cell>
          <cell r="E87">
            <v>20</v>
          </cell>
          <cell r="F87" t="str">
            <v>CEV</v>
          </cell>
          <cell r="G87" t="str">
            <v>00002004</v>
          </cell>
          <cell r="H87" t="str">
            <v>SPS</v>
          </cell>
          <cell r="I87" t="str">
            <v>M03</v>
          </cell>
          <cell r="J87">
            <v>4</v>
          </cell>
          <cell r="K87" t="str">
            <v>LEAR DO BRASIL</v>
          </cell>
          <cell r="L87" t="str">
            <v>G1</v>
          </cell>
        </row>
        <row r="88">
          <cell r="A88">
            <v>79</v>
          </cell>
          <cell r="B88" t="str">
            <v>11092631</v>
          </cell>
          <cell r="C88" t="str">
            <v>PARAF SLIDER</v>
          </cell>
          <cell r="D88" t="str">
            <v>25223E-M2</v>
          </cell>
          <cell r="E88">
            <v>2000</v>
          </cell>
          <cell r="F88" t="str">
            <v>CEV</v>
          </cell>
          <cell r="G88" t="str">
            <v>0CXPAPEL</v>
          </cell>
          <cell r="H88" t="str">
            <v>AÉREA</v>
          </cell>
          <cell r="I88" t="str">
            <v>M02</v>
          </cell>
          <cell r="J88">
            <v>2</v>
          </cell>
          <cell r="K88" t="str">
            <v>NEDSCRHROEF</v>
          </cell>
          <cell r="L88" t="str">
            <v>G1</v>
          </cell>
        </row>
        <row r="89">
          <cell r="A89">
            <v>80</v>
          </cell>
          <cell r="B89">
            <v>52030532</v>
          </cell>
          <cell r="C89" t="str">
            <v>CHICOTE TRASEIRO ONIX</v>
          </cell>
          <cell r="D89" t="str">
            <v>SPS-C-30111</v>
          </cell>
          <cell r="E89">
            <v>20</v>
          </cell>
          <cell r="F89" t="str">
            <v>CEV</v>
          </cell>
          <cell r="G89" t="str">
            <v>00002004</v>
          </cell>
          <cell r="H89" t="str">
            <v>SPS</v>
          </cell>
          <cell r="I89" t="str">
            <v>M03</v>
          </cell>
          <cell r="J89">
            <v>4</v>
          </cell>
          <cell r="K89" t="str">
            <v>LEAR DO BRASIL</v>
          </cell>
          <cell r="L89" t="str">
            <v>G1</v>
          </cell>
        </row>
        <row r="90">
          <cell r="A90">
            <v>81</v>
          </cell>
          <cell r="B90">
            <v>11093321</v>
          </cell>
          <cell r="C90" t="str">
            <v>PARAFUSO 4</v>
          </cell>
          <cell r="D90" t="str">
            <v>19123E-M3</v>
          </cell>
          <cell r="E90">
            <v>2500</v>
          </cell>
          <cell r="F90" t="str">
            <v>CEV</v>
          </cell>
          <cell r="G90" t="str">
            <v>00002001</v>
          </cell>
          <cell r="H90" t="str">
            <v>TRIM 2</v>
          </cell>
          <cell r="I90" t="str">
            <v>M03</v>
          </cell>
          <cell r="J90">
            <v>2</v>
          </cell>
          <cell r="K90" t="str">
            <v>CONTINENTAL</v>
          </cell>
          <cell r="L90" t="str">
            <v>G1</v>
          </cell>
        </row>
        <row r="91">
          <cell r="A91">
            <v>82</v>
          </cell>
          <cell r="B91">
            <v>94756931</v>
          </cell>
          <cell r="C91" t="str">
            <v>CHICOTE TRASEIRO ONIX</v>
          </cell>
          <cell r="D91" t="str">
            <v>SPS-PM-M3</v>
          </cell>
          <cell r="E91">
            <v>20</v>
          </cell>
          <cell r="F91" t="str">
            <v>CEV</v>
          </cell>
          <cell r="G91" t="str">
            <v>00002004</v>
          </cell>
          <cell r="H91" t="str">
            <v>SPS</v>
          </cell>
          <cell r="I91" t="str">
            <v>M03</v>
          </cell>
          <cell r="J91">
            <v>4</v>
          </cell>
          <cell r="K91" t="str">
            <v>LEAR DO BRASIL</v>
          </cell>
          <cell r="L91" t="str">
            <v>G1</v>
          </cell>
        </row>
        <row r="92">
          <cell r="A92">
            <v>83</v>
          </cell>
          <cell r="B92" t="str">
            <v>11095001</v>
          </cell>
          <cell r="C92" t="str">
            <v>PARAFUSO D</v>
          </cell>
          <cell r="D92" t="str">
            <v>19145D-M2</v>
          </cell>
          <cell r="E92">
            <v>1500</v>
          </cell>
          <cell r="F92" t="str">
            <v>CEV</v>
          </cell>
          <cell r="G92" t="str">
            <v>00002001</v>
          </cell>
          <cell r="H92" t="str">
            <v>TRIM 3</v>
          </cell>
          <cell r="I92" t="str">
            <v>M02</v>
          </cell>
          <cell r="J92">
            <v>2</v>
          </cell>
          <cell r="K92" t="str">
            <v>LIPOS</v>
          </cell>
          <cell r="L92" t="str">
            <v>G1</v>
          </cell>
        </row>
        <row r="93">
          <cell r="A93">
            <v>84</v>
          </cell>
          <cell r="B93">
            <v>94756932</v>
          </cell>
          <cell r="C93" t="str">
            <v>CHICOTE TRASEIRO ONIX</v>
          </cell>
          <cell r="D93" t="str">
            <v>SPS-PM-M3</v>
          </cell>
          <cell r="E93">
            <v>40</v>
          </cell>
          <cell r="F93" t="str">
            <v>CEV</v>
          </cell>
          <cell r="G93" t="str">
            <v>00002004</v>
          </cell>
          <cell r="H93" t="str">
            <v>SPS</v>
          </cell>
          <cell r="I93" t="str">
            <v>M03</v>
          </cell>
          <cell r="J93">
            <v>3</v>
          </cell>
          <cell r="K93" t="str">
            <v>LEAR DO BRASIL</v>
          </cell>
          <cell r="L93" t="str">
            <v>G1</v>
          </cell>
        </row>
        <row r="94">
          <cell r="A94">
            <v>85</v>
          </cell>
          <cell r="B94">
            <v>11097232</v>
          </cell>
          <cell r="C94" t="str">
            <v>PF GUIA DO CINTO</v>
          </cell>
          <cell r="D94" t="str">
            <v>19118E-M3</v>
          </cell>
          <cell r="E94">
            <v>4000</v>
          </cell>
          <cell r="F94" t="str">
            <v>CEV</v>
          </cell>
          <cell r="G94" t="str">
            <v>0KLT3214</v>
          </cell>
          <cell r="H94" t="str">
            <v>TRIM 2</v>
          </cell>
          <cell r="I94" t="str">
            <v>M03</v>
          </cell>
          <cell r="J94">
            <v>2</v>
          </cell>
          <cell r="K94" t="str">
            <v>LIPOS</v>
          </cell>
          <cell r="L94" t="str">
            <v>G1</v>
          </cell>
        </row>
        <row r="95">
          <cell r="A95">
            <v>86</v>
          </cell>
          <cell r="B95">
            <v>94756933</v>
          </cell>
          <cell r="C95" t="str">
            <v>CHICOTE TRASEIRO ONIX</v>
          </cell>
          <cell r="D95" t="str">
            <v>SPS-PM-M3</v>
          </cell>
          <cell r="E95">
            <v>20</v>
          </cell>
          <cell r="F95" t="str">
            <v>CEV</v>
          </cell>
          <cell r="G95" t="str">
            <v>00002004</v>
          </cell>
          <cell r="H95" t="str">
            <v>SPS</v>
          </cell>
          <cell r="I95" t="str">
            <v>M03</v>
          </cell>
          <cell r="J95">
            <v>8</v>
          </cell>
          <cell r="K95" t="str">
            <v>LEAR DO BRASIL</v>
          </cell>
          <cell r="L95" t="str">
            <v>G1</v>
          </cell>
        </row>
        <row r="96">
          <cell r="A96">
            <v>87</v>
          </cell>
          <cell r="B96">
            <v>11099381</v>
          </cell>
          <cell r="C96" t="str">
            <v>PARAFUSO A</v>
          </cell>
          <cell r="D96" t="str">
            <v>25524E-M2</v>
          </cell>
          <cell r="E96">
            <v>5000</v>
          </cell>
          <cell r="F96" t="str">
            <v>CEV</v>
          </cell>
          <cell r="G96" t="str">
            <v>00002001</v>
          </cell>
          <cell r="H96" t="str">
            <v>L.FINAL</v>
          </cell>
          <cell r="I96" t="str">
            <v>M02</v>
          </cell>
          <cell r="J96">
            <v>2</v>
          </cell>
          <cell r="K96" t="str">
            <v>LIPOS</v>
          </cell>
          <cell r="L96" t="str">
            <v>G1</v>
          </cell>
        </row>
        <row r="97">
          <cell r="A97">
            <v>88</v>
          </cell>
          <cell r="B97">
            <v>94756934</v>
          </cell>
          <cell r="C97" t="str">
            <v>CHICOTE TRASEIRO ONIX</v>
          </cell>
          <cell r="D97" t="str">
            <v>SPS-PM-M3</v>
          </cell>
          <cell r="E97">
            <v>20</v>
          </cell>
          <cell r="F97" t="str">
            <v>CEV</v>
          </cell>
          <cell r="G97" t="str">
            <v>00002004</v>
          </cell>
          <cell r="H97" t="str">
            <v>SPS</v>
          </cell>
          <cell r="I97" t="str">
            <v>M03</v>
          </cell>
          <cell r="J97">
            <v>3</v>
          </cell>
          <cell r="K97" t="str">
            <v>LEAR DO BRASIL</v>
          </cell>
          <cell r="L97" t="str">
            <v>G1</v>
          </cell>
        </row>
        <row r="98">
          <cell r="A98">
            <v>89</v>
          </cell>
          <cell r="B98">
            <v>11099381</v>
          </cell>
          <cell r="C98" t="str">
            <v>PARAFUSO A</v>
          </cell>
          <cell r="D98" t="str">
            <v>25526D-M1</v>
          </cell>
          <cell r="E98">
            <v>5000</v>
          </cell>
          <cell r="F98" t="str">
            <v>CEV</v>
          </cell>
          <cell r="G98" t="str">
            <v>00002001</v>
          </cell>
          <cell r="H98" t="str">
            <v>L.FINAL</v>
          </cell>
          <cell r="I98" t="str">
            <v>M01</v>
          </cell>
          <cell r="J98">
            <v>2</v>
          </cell>
          <cell r="K98" t="str">
            <v>LIPOS</v>
          </cell>
          <cell r="L98" t="str">
            <v>G1</v>
          </cell>
        </row>
        <row r="99">
          <cell r="A99">
            <v>90</v>
          </cell>
          <cell r="B99" t="str">
            <v>52018114</v>
          </cell>
          <cell r="C99" t="str">
            <v>CHAVE ELETRICA HB SEDAN</v>
          </cell>
          <cell r="D99" t="str">
            <v>MINOMI-M3</v>
          </cell>
          <cell r="E99">
            <v>10</v>
          </cell>
          <cell r="F99" t="str">
            <v>CEV</v>
          </cell>
          <cell r="G99" t="str">
            <v>0CXPAPEL</v>
          </cell>
          <cell r="H99" t="str">
            <v>TRIM 2</v>
          </cell>
          <cell r="I99" t="str">
            <v>M03</v>
          </cell>
          <cell r="J99">
            <v>4</v>
          </cell>
          <cell r="K99" t="str">
            <v>HUFF DO BRAS</v>
          </cell>
          <cell r="L99" t="str">
            <v>G1</v>
          </cell>
        </row>
        <row r="100">
          <cell r="A100">
            <v>91</v>
          </cell>
          <cell r="B100">
            <v>11514516</v>
          </cell>
          <cell r="C100" t="str">
            <v xml:space="preserve">PORCA FIX ALAVANCA </v>
          </cell>
          <cell r="D100" t="str">
            <v>19125E-M3</v>
          </cell>
          <cell r="E100">
            <v>3000</v>
          </cell>
          <cell r="F100" t="str">
            <v>CEV</v>
          </cell>
          <cell r="G100" t="str">
            <v>0KLT3214</v>
          </cell>
          <cell r="H100" t="str">
            <v>TRIM 2</v>
          </cell>
          <cell r="I100" t="str">
            <v>M03</v>
          </cell>
          <cell r="J100">
            <v>2</v>
          </cell>
          <cell r="K100" t="str">
            <v>NEUMAYER TEK</v>
          </cell>
          <cell r="L100" t="str">
            <v>G1</v>
          </cell>
        </row>
        <row r="101">
          <cell r="A101">
            <v>92</v>
          </cell>
          <cell r="B101" t="str">
            <v>94774948</v>
          </cell>
          <cell r="C101" t="str">
            <v>PF FIX BATERIA</v>
          </cell>
          <cell r="D101" t="str">
            <v>25525E-M1</v>
          </cell>
          <cell r="E101">
            <v>300</v>
          </cell>
          <cell r="F101" t="str">
            <v>CEV</v>
          </cell>
          <cell r="G101" t="str">
            <v>00002001</v>
          </cell>
          <cell r="H101" t="str">
            <v>L.FINAL</v>
          </cell>
          <cell r="I101" t="str">
            <v>M01</v>
          </cell>
          <cell r="J101">
            <v>2</v>
          </cell>
          <cell r="K101" t="str">
            <v>ILLINOIS TOO</v>
          </cell>
          <cell r="L101" t="str">
            <v>G1</v>
          </cell>
        </row>
        <row r="102">
          <cell r="A102">
            <v>93</v>
          </cell>
          <cell r="B102" t="str">
            <v>11514517</v>
          </cell>
          <cell r="C102" t="str">
            <v>PORCA FIX CAIXA UEC</v>
          </cell>
          <cell r="D102" t="str">
            <v>19153D-M2</v>
          </cell>
          <cell r="E102">
            <v>1400</v>
          </cell>
          <cell r="F102" t="str">
            <v>CEV</v>
          </cell>
          <cell r="G102" t="str">
            <v>00002001</v>
          </cell>
          <cell r="H102" t="str">
            <v>TRIM 3</v>
          </cell>
          <cell r="I102" t="str">
            <v>M02</v>
          </cell>
          <cell r="J102">
            <v>2</v>
          </cell>
          <cell r="K102" t="str">
            <v>PARASMO</v>
          </cell>
          <cell r="L102" t="str">
            <v>G1</v>
          </cell>
        </row>
        <row r="103">
          <cell r="A103">
            <v>94</v>
          </cell>
          <cell r="B103" t="str">
            <v>94762461</v>
          </cell>
          <cell r="C103" t="str">
            <v>PNL ACAB INTERNO PARALAMA</v>
          </cell>
          <cell r="D103" t="str">
            <v>25524D-M1</v>
          </cell>
          <cell r="E103">
            <v>50</v>
          </cell>
          <cell r="F103" t="str">
            <v>CEV</v>
          </cell>
          <cell r="G103" t="str">
            <v>00002004</v>
          </cell>
          <cell r="H103" t="str">
            <v>L.FINAL</v>
          </cell>
          <cell r="I103" t="str">
            <v>M02</v>
          </cell>
          <cell r="J103">
            <v>3</v>
          </cell>
          <cell r="K103" t="str">
            <v>ELDORADO</v>
          </cell>
          <cell r="L103" t="str">
            <v>G1</v>
          </cell>
        </row>
        <row r="104">
          <cell r="A104">
            <v>95</v>
          </cell>
          <cell r="B104" t="str">
            <v>11514517</v>
          </cell>
          <cell r="C104" t="str">
            <v>PORCA FIX CAIXA UEC</v>
          </cell>
          <cell r="D104" t="str">
            <v>25504E-M1</v>
          </cell>
          <cell r="E104">
            <v>1400</v>
          </cell>
          <cell r="F104" t="str">
            <v>CEV</v>
          </cell>
          <cell r="G104" t="str">
            <v>00002001</v>
          </cell>
          <cell r="H104" t="str">
            <v>MEC BAIXA</v>
          </cell>
          <cell r="I104" t="str">
            <v>M01</v>
          </cell>
          <cell r="J104">
            <v>2</v>
          </cell>
          <cell r="K104" t="str">
            <v>PARASMO</v>
          </cell>
          <cell r="L104" t="str">
            <v>G1</v>
          </cell>
        </row>
        <row r="105">
          <cell r="A105">
            <v>96</v>
          </cell>
          <cell r="B105">
            <v>11589015</v>
          </cell>
          <cell r="C105" t="str">
            <v xml:space="preserve">PARAFUSO-CONSL ASS/D                                        </v>
          </cell>
          <cell r="D105" t="str">
            <v>19139D-M2</v>
          </cell>
          <cell r="E105">
            <v>1000</v>
          </cell>
          <cell r="F105" t="str">
            <v>CEV</v>
          </cell>
          <cell r="G105" t="str">
            <v>CX120806</v>
          </cell>
          <cell r="H105" t="str">
            <v>TRIM 3</v>
          </cell>
          <cell r="I105" t="str">
            <v>M01</v>
          </cell>
          <cell r="J105">
            <v>2</v>
          </cell>
          <cell r="K105" t="str">
            <v>ILLINOIS TOO</v>
          </cell>
          <cell r="L105" t="str">
            <v>G1</v>
          </cell>
        </row>
        <row r="106">
          <cell r="A106">
            <v>97</v>
          </cell>
          <cell r="B106">
            <v>11514517</v>
          </cell>
          <cell r="C106" t="str">
            <v>PORCA FIX CAIXA UEC</v>
          </cell>
          <cell r="D106" t="str">
            <v>25507D-M1</v>
          </cell>
          <cell r="E106">
            <v>1400</v>
          </cell>
          <cell r="F106" t="str">
            <v>CEV</v>
          </cell>
          <cell r="G106" t="str">
            <v>00002001</v>
          </cell>
          <cell r="H106" t="str">
            <v>MEC BAIXA</v>
          </cell>
          <cell r="I106" t="str">
            <v>M01</v>
          </cell>
          <cell r="J106">
            <v>2</v>
          </cell>
          <cell r="K106" t="str">
            <v>PARASMO</v>
          </cell>
          <cell r="L106" t="str">
            <v>G1</v>
          </cell>
        </row>
        <row r="107">
          <cell r="A107">
            <v>98</v>
          </cell>
          <cell r="B107">
            <v>11589016</v>
          </cell>
          <cell r="C107" t="str">
            <v xml:space="preserve">PARAFUSO-CONSL ASS/D                                        </v>
          </cell>
          <cell r="D107" t="str">
            <v>1913D-M3</v>
          </cell>
          <cell r="E107">
            <v>1001</v>
          </cell>
          <cell r="F107" t="str">
            <v>CEV</v>
          </cell>
          <cell r="G107" t="str">
            <v>CX120807</v>
          </cell>
          <cell r="H107" t="str">
            <v>TRIM 3</v>
          </cell>
          <cell r="I107" t="str">
            <v>M02</v>
          </cell>
          <cell r="J107">
            <v>3</v>
          </cell>
          <cell r="K107" t="str">
            <v>ILLINOIS TOO</v>
          </cell>
          <cell r="L107" t="str">
            <v>G2</v>
          </cell>
        </row>
        <row r="108">
          <cell r="A108">
            <v>99</v>
          </cell>
          <cell r="B108">
            <v>11514519</v>
          </cell>
          <cell r="C108" t="str">
            <v xml:space="preserve">PORCA-BAR AMARRC PNL/INST                                   </v>
          </cell>
          <cell r="D108" t="str">
            <v>19125E-M3</v>
          </cell>
          <cell r="E108">
            <v>700</v>
          </cell>
          <cell r="F108" t="str">
            <v>CEV</v>
          </cell>
          <cell r="G108" t="str">
            <v>00002001</v>
          </cell>
          <cell r="H108" t="str">
            <v>TRIM 2</v>
          </cell>
          <cell r="I108" t="str">
            <v>M03</v>
          </cell>
          <cell r="J108">
            <v>2</v>
          </cell>
          <cell r="K108" t="str">
            <v>PARASMO</v>
          </cell>
          <cell r="L108" t="str">
            <v>G1</v>
          </cell>
        </row>
        <row r="109">
          <cell r="A109">
            <v>100</v>
          </cell>
          <cell r="B109">
            <v>94760070</v>
          </cell>
          <cell r="C109" t="str">
            <v>BLACK-STICK DIANT LE</v>
          </cell>
          <cell r="D109" t="str">
            <v>PINTUR-M3</v>
          </cell>
          <cell r="E109">
            <v>800</v>
          </cell>
          <cell r="F109" t="str">
            <v>CEV</v>
          </cell>
          <cell r="G109" t="str">
            <v>0CXPAPEL</v>
          </cell>
          <cell r="H109" t="str">
            <v>PINTURA</v>
          </cell>
          <cell r="I109">
            <v>0</v>
          </cell>
          <cell r="J109">
            <v>1</v>
          </cell>
          <cell r="K109" t="str">
            <v>INDIMENTAL</v>
          </cell>
          <cell r="L109" t="str">
            <v>G1</v>
          </cell>
        </row>
        <row r="110">
          <cell r="A110">
            <v>101</v>
          </cell>
          <cell r="B110" t="str">
            <v>11514596</v>
          </cell>
          <cell r="C110" t="str">
            <v>PORCA DO AC</v>
          </cell>
          <cell r="D110" t="str">
            <v>19133E-M3</v>
          </cell>
          <cell r="E110">
            <v>1000</v>
          </cell>
          <cell r="F110" t="str">
            <v>CEV</v>
          </cell>
          <cell r="G110" t="str">
            <v>CX484034</v>
          </cell>
          <cell r="H110" t="str">
            <v>TRIM 2</v>
          </cell>
          <cell r="I110" t="str">
            <v>M03</v>
          </cell>
          <cell r="J110" t="str">
            <v>2</v>
          </cell>
          <cell r="K110" t="str">
            <v>NEUMAYER TEK</v>
          </cell>
          <cell r="L110" t="str">
            <v>G1</v>
          </cell>
        </row>
        <row r="111">
          <cell r="A111">
            <v>102</v>
          </cell>
          <cell r="B111">
            <v>94760071</v>
          </cell>
          <cell r="C111" t="str">
            <v>BLACK-STICK DIANT LD</v>
          </cell>
          <cell r="D111" t="str">
            <v>PINTUR-M3</v>
          </cell>
          <cell r="E111">
            <v>800</v>
          </cell>
          <cell r="F111" t="str">
            <v>CEV</v>
          </cell>
          <cell r="G111" t="str">
            <v>0CXPAPEL</v>
          </cell>
          <cell r="H111" t="str">
            <v>PINTURA</v>
          </cell>
          <cell r="I111">
            <v>0</v>
          </cell>
          <cell r="J111">
            <v>1</v>
          </cell>
          <cell r="K111" t="str">
            <v>INDIMENTAL</v>
          </cell>
          <cell r="L111" t="str">
            <v>G1</v>
          </cell>
        </row>
        <row r="112">
          <cell r="A112">
            <v>103</v>
          </cell>
          <cell r="B112" t="str">
            <v>11514596</v>
          </cell>
          <cell r="C112" t="str">
            <v>PORCA ALAVANCA</v>
          </cell>
          <cell r="D112" t="str">
            <v>19138D-M2</v>
          </cell>
          <cell r="E112">
            <v>900</v>
          </cell>
          <cell r="F112" t="str">
            <v>CEV</v>
          </cell>
          <cell r="G112" t="str">
            <v>00002001</v>
          </cell>
          <cell r="H112" t="str">
            <v>TRIM 2</v>
          </cell>
          <cell r="I112" t="str">
            <v>M02</v>
          </cell>
          <cell r="J112" t="str">
            <v>2</v>
          </cell>
          <cell r="K112" t="str">
            <v>NEUMAYER TEK</v>
          </cell>
          <cell r="L112" t="str">
            <v>G1</v>
          </cell>
        </row>
        <row r="113">
          <cell r="A113">
            <v>104</v>
          </cell>
          <cell r="B113">
            <v>94760072</v>
          </cell>
          <cell r="C113" t="str">
            <v>BLACK-STICK TRAS LE</v>
          </cell>
          <cell r="D113" t="str">
            <v>PINTUR-M3</v>
          </cell>
          <cell r="E113">
            <v>800</v>
          </cell>
          <cell r="F113" t="str">
            <v>CEV</v>
          </cell>
          <cell r="G113" t="str">
            <v>0CXPAPEL</v>
          </cell>
          <cell r="H113" t="str">
            <v>PINTURA</v>
          </cell>
          <cell r="I113">
            <v>0</v>
          </cell>
          <cell r="J113">
            <v>1</v>
          </cell>
          <cell r="K113" t="str">
            <v>INDIMENTAL</v>
          </cell>
          <cell r="L113" t="str">
            <v>G1</v>
          </cell>
        </row>
        <row r="114">
          <cell r="A114">
            <v>105</v>
          </cell>
          <cell r="B114" t="str">
            <v>11514596</v>
          </cell>
          <cell r="C114" t="str">
            <v>PORCA FIX ABS</v>
          </cell>
          <cell r="D114" t="str">
            <v>25201E-M1</v>
          </cell>
          <cell r="E114">
            <v>900</v>
          </cell>
          <cell r="F114" t="str">
            <v>CEV</v>
          </cell>
          <cell r="G114" t="str">
            <v>0CXPAPEL</v>
          </cell>
          <cell r="H114" t="str">
            <v>AÉREA</v>
          </cell>
          <cell r="I114" t="str">
            <v>M01</v>
          </cell>
          <cell r="J114">
            <v>2</v>
          </cell>
          <cell r="K114" t="str">
            <v>NEUMAYER TEK</v>
          </cell>
          <cell r="L114" t="str">
            <v>G1</v>
          </cell>
        </row>
        <row r="115">
          <cell r="A115">
            <v>106</v>
          </cell>
          <cell r="B115">
            <v>94754514</v>
          </cell>
          <cell r="C115" t="str">
            <v>BLACK-STICK COL B LE</v>
          </cell>
          <cell r="D115" t="str">
            <v>PINTUR-M3</v>
          </cell>
          <cell r="E115">
            <v>800</v>
          </cell>
          <cell r="F115" t="str">
            <v>CEV</v>
          </cell>
          <cell r="G115" t="str">
            <v>0CXPAPEL</v>
          </cell>
          <cell r="H115" t="str">
            <v>PINTURA</v>
          </cell>
          <cell r="I115">
            <v>0</v>
          </cell>
          <cell r="J115">
            <v>1</v>
          </cell>
          <cell r="K115" t="str">
            <v>INDIMENTAL</v>
          </cell>
          <cell r="L115" t="str">
            <v>G1</v>
          </cell>
        </row>
        <row r="116">
          <cell r="A116">
            <v>107</v>
          </cell>
          <cell r="B116" t="str">
            <v>11514596</v>
          </cell>
          <cell r="C116" t="str">
            <v>PORCA AC</v>
          </cell>
          <cell r="D116" t="str">
            <v>25300D-M2</v>
          </cell>
          <cell r="E116">
            <v>900</v>
          </cell>
          <cell r="F116" t="str">
            <v>CEV</v>
          </cell>
          <cell r="G116" t="str">
            <v>CX484034</v>
          </cell>
          <cell r="H116" t="str">
            <v>AÉREA</v>
          </cell>
          <cell r="I116" t="str">
            <v>M02</v>
          </cell>
          <cell r="J116">
            <v>3</v>
          </cell>
          <cell r="K116" t="str">
            <v>NEUMAYER TEK</v>
          </cell>
          <cell r="L116" t="str">
            <v>G1</v>
          </cell>
        </row>
        <row r="117">
          <cell r="A117">
            <v>108</v>
          </cell>
          <cell r="B117">
            <v>94760073</v>
          </cell>
          <cell r="C117" t="str">
            <v>BLACK-STICK TRAS LD</v>
          </cell>
          <cell r="D117" t="str">
            <v>PINTUR-M3</v>
          </cell>
          <cell r="E117">
            <v>800</v>
          </cell>
          <cell r="F117" t="str">
            <v>CEV</v>
          </cell>
          <cell r="G117" t="str">
            <v>0CXPAPEL</v>
          </cell>
          <cell r="H117" t="str">
            <v>PINTURA</v>
          </cell>
          <cell r="I117">
            <v>0</v>
          </cell>
          <cell r="J117">
            <v>1</v>
          </cell>
          <cell r="K117" t="str">
            <v>INDIMENTAL</v>
          </cell>
          <cell r="L117" t="str">
            <v>G1</v>
          </cell>
        </row>
        <row r="118">
          <cell r="A118">
            <v>109</v>
          </cell>
          <cell r="B118" t="str">
            <v>59</v>
          </cell>
          <cell r="C118" t="str">
            <v xml:space="preserve">PORCA DOBRADIÇA BANCO                                             </v>
          </cell>
          <cell r="D118" t="str">
            <v>25304D-M2</v>
          </cell>
          <cell r="E118">
            <v>400</v>
          </cell>
          <cell r="F118" t="str">
            <v>CEV</v>
          </cell>
          <cell r="G118" t="str">
            <v>00002001</v>
          </cell>
          <cell r="H118" t="str">
            <v>TRIM 3</v>
          </cell>
          <cell r="I118" t="str">
            <v>M02</v>
          </cell>
          <cell r="J118" t="str">
            <v>3</v>
          </cell>
          <cell r="K118" t="str">
            <v>NEUMAYER TEK</v>
          </cell>
          <cell r="L118" t="str">
            <v>G1</v>
          </cell>
        </row>
        <row r="119">
          <cell r="A119">
            <v>110</v>
          </cell>
          <cell r="B119">
            <v>94754513</v>
          </cell>
          <cell r="C119" t="str">
            <v>BLACK-STICK COL B LD</v>
          </cell>
          <cell r="D119" t="str">
            <v>PINTUR-M3</v>
          </cell>
          <cell r="E119">
            <v>800</v>
          </cell>
          <cell r="F119" t="str">
            <v>CEV</v>
          </cell>
          <cell r="G119" t="str">
            <v>0CXPAPEL</v>
          </cell>
          <cell r="H119" t="str">
            <v>PINTURA</v>
          </cell>
          <cell r="I119">
            <v>0</v>
          </cell>
          <cell r="J119">
            <v>1</v>
          </cell>
          <cell r="K119" t="str">
            <v>INDIMENTAL</v>
          </cell>
          <cell r="L119" t="str">
            <v>G1</v>
          </cell>
        </row>
        <row r="120">
          <cell r="A120">
            <v>111</v>
          </cell>
          <cell r="B120" t="str">
            <v>11515842</v>
          </cell>
          <cell r="C120" t="str">
            <v>PORCA MOLA</v>
          </cell>
          <cell r="D120" t="str">
            <v>BUMP02-M1</v>
          </cell>
          <cell r="E120">
            <v>500</v>
          </cell>
          <cell r="F120" t="str">
            <v>CEV</v>
          </cell>
          <cell r="G120" t="str">
            <v>00002001</v>
          </cell>
          <cell r="H120" t="str">
            <v>BUMPER</v>
          </cell>
          <cell r="I120" t="str">
            <v>M01</v>
          </cell>
          <cell r="J120">
            <v>2</v>
          </cell>
          <cell r="K120" t="str">
            <v>ILLINOIS TOL</v>
          </cell>
          <cell r="L120" t="str">
            <v>KK</v>
          </cell>
        </row>
        <row r="121">
          <cell r="A121">
            <v>112</v>
          </cell>
          <cell r="B121" t="str">
            <v>93299162</v>
          </cell>
          <cell r="C121" t="str">
            <v>PORCA DA BUZINA</v>
          </cell>
          <cell r="D121" t="str">
            <v>25218E-M1</v>
          </cell>
          <cell r="E121">
            <v>1200</v>
          </cell>
          <cell r="F121" t="str">
            <v>CEV</v>
          </cell>
          <cell r="G121" t="str">
            <v>00002001</v>
          </cell>
          <cell r="H121" t="str">
            <v>AEREA</v>
          </cell>
          <cell r="I121">
            <v>0</v>
          </cell>
          <cell r="J121">
            <v>2</v>
          </cell>
          <cell r="K121" t="str">
            <v>PARASMO</v>
          </cell>
          <cell r="L121" t="str">
            <v>G1</v>
          </cell>
        </row>
        <row r="122">
          <cell r="A122">
            <v>113</v>
          </cell>
          <cell r="B122" t="str">
            <v>11516076</v>
          </cell>
          <cell r="C122" t="str">
            <v>PORCA ESCAPAMENTO TRAS</v>
          </cell>
          <cell r="D122" t="str">
            <v>25218E-M3</v>
          </cell>
          <cell r="E122">
            <v>1000</v>
          </cell>
          <cell r="F122" t="str">
            <v>CEV</v>
          </cell>
          <cell r="G122" t="str">
            <v>00002001</v>
          </cell>
          <cell r="H122" t="str">
            <v>AÉREA</v>
          </cell>
          <cell r="I122" t="str">
            <v>M01</v>
          </cell>
          <cell r="J122">
            <v>2</v>
          </cell>
          <cell r="K122" t="str">
            <v>NEUMAYER TEK</v>
          </cell>
          <cell r="L122" t="str">
            <v>G1</v>
          </cell>
        </row>
        <row r="123">
          <cell r="A123">
            <v>114</v>
          </cell>
          <cell r="B123">
            <v>93299171</v>
          </cell>
          <cell r="C123" t="str">
            <v>PORCA-RESERV PART</v>
          </cell>
          <cell r="D123" t="str">
            <v>19135D-M2</v>
          </cell>
          <cell r="E123">
            <v>3000</v>
          </cell>
          <cell r="F123" t="str">
            <v>CEV</v>
          </cell>
          <cell r="G123" t="str">
            <v>0KLT3214</v>
          </cell>
          <cell r="H123" t="str">
            <v>TRIM 3</v>
          </cell>
          <cell r="I123" t="str">
            <v>M02</v>
          </cell>
          <cell r="J123">
            <v>2</v>
          </cell>
          <cell r="K123" t="str">
            <v>NEUMAYER TEK</v>
          </cell>
          <cell r="L123" t="str">
            <v>G1</v>
          </cell>
        </row>
        <row r="124">
          <cell r="A124">
            <v>115</v>
          </cell>
          <cell r="B124" t="str">
            <v>11516077</v>
          </cell>
          <cell r="C124" t="str">
            <v>PORCA JUNTA ESFÉRICA</v>
          </cell>
          <cell r="D124" t="str">
            <v>25216E-M1</v>
          </cell>
          <cell r="E124">
            <v>600</v>
          </cell>
          <cell r="F124" t="str">
            <v>CEV</v>
          </cell>
          <cell r="G124" t="str">
            <v>00002001</v>
          </cell>
          <cell r="H124" t="str">
            <v>AÉREA</v>
          </cell>
          <cell r="I124" t="str">
            <v>M02</v>
          </cell>
          <cell r="J124">
            <v>2</v>
          </cell>
          <cell r="K124" t="str">
            <v>INFASCO NUT</v>
          </cell>
          <cell r="L124" t="str">
            <v>G1</v>
          </cell>
        </row>
        <row r="125">
          <cell r="A125">
            <v>116</v>
          </cell>
          <cell r="B125" t="str">
            <v>11589289</v>
          </cell>
          <cell r="C125" t="str">
            <v>PUSH PIN DEFLETOR INFERIOR</v>
          </cell>
          <cell r="D125" t="str">
            <v>25218E-M2</v>
          </cell>
          <cell r="E125">
            <v>2400</v>
          </cell>
          <cell r="F125" t="str">
            <v>CEV</v>
          </cell>
          <cell r="G125" t="str">
            <v>0CXPAPEL</v>
          </cell>
          <cell r="H125" t="str">
            <v>TRIM 2</v>
          </cell>
          <cell r="I125" t="str">
            <v>M02</v>
          </cell>
          <cell r="J125">
            <v>2</v>
          </cell>
          <cell r="K125" t="str">
            <v>TECNOPLAST</v>
          </cell>
          <cell r="L125" t="str">
            <v>G1</v>
          </cell>
        </row>
        <row r="126">
          <cell r="A126">
            <v>117</v>
          </cell>
          <cell r="B126">
            <v>11516836</v>
          </cell>
          <cell r="C126" t="str">
            <v>PORCA DA ENTRADA DE AR</v>
          </cell>
          <cell r="D126" t="str">
            <v>19111E-M3</v>
          </cell>
          <cell r="E126">
            <v>1300</v>
          </cell>
          <cell r="F126" t="str">
            <v>CEV</v>
          </cell>
          <cell r="G126" t="str">
            <v>00002001</v>
          </cell>
          <cell r="H126" t="str">
            <v>TRIM 1</v>
          </cell>
          <cell r="I126" t="str">
            <v>M03</v>
          </cell>
          <cell r="J126">
            <v>2</v>
          </cell>
          <cell r="K126" t="str">
            <v>P&amp;R FASTENER</v>
          </cell>
          <cell r="L126" t="str">
            <v>G1</v>
          </cell>
        </row>
        <row r="127">
          <cell r="A127">
            <v>118</v>
          </cell>
          <cell r="B127">
            <v>52048149</v>
          </cell>
          <cell r="C127" t="str">
            <v>FITA ADESIVA</v>
          </cell>
          <cell r="D127" t="str">
            <v>19112E-M3</v>
          </cell>
          <cell r="E127">
            <v>500</v>
          </cell>
          <cell r="F127" t="str">
            <v>CEV</v>
          </cell>
          <cell r="G127" t="str">
            <v>00002001</v>
          </cell>
          <cell r="H127" t="str">
            <v>TRIM 2</v>
          </cell>
          <cell r="I127">
            <v>0</v>
          </cell>
          <cell r="J127">
            <v>1</v>
          </cell>
          <cell r="K127" t="str">
            <v>3 M</v>
          </cell>
          <cell r="L127" t="str">
            <v>G1</v>
          </cell>
        </row>
        <row r="128">
          <cell r="A128">
            <v>119</v>
          </cell>
          <cell r="B128">
            <v>11516836</v>
          </cell>
          <cell r="C128" t="str">
            <v xml:space="preserve">PORCA-SUPT MCC                                              </v>
          </cell>
          <cell r="D128" t="str">
            <v>19120E-M3</v>
          </cell>
          <cell r="E128">
            <v>1300</v>
          </cell>
          <cell r="F128" t="str">
            <v>CEV</v>
          </cell>
          <cell r="G128" t="str">
            <v>00002001</v>
          </cell>
          <cell r="H128" t="str">
            <v>TRIM 2</v>
          </cell>
          <cell r="I128" t="str">
            <v>M03</v>
          </cell>
          <cell r="J128">
            <v>2</v>
          </cell>
          <cell r="K128" t="str">
            <v>P&amp;R FASTENER</v>
          </cell>
          <cell r="L128" t="str">
            <v>G1</v>
          </cell>
        </row>
        <row r="129">
          <cell r="A129">
            <v>120</v>
          </cell>
          <cell r="B129">
            <v>52048151</v>
          </cell>
          <cell r="C129" t="str">
            <v>FITA ADESIVA</v>
          </cell>
          <cell r="D129" t="str">
            <v>19118E-M3</v>
          </cell>
          <cell r="E129">
            <v>500</v>
          </cell>
          <cell r="F129" t="str">
            <v>CEV</v>
          </cell>
          <cell r="G129" t="str">
            <v>00002001</v>
          </cell>
          <cell r="H129" t="str">
            <v>TRIM 2</v>
          </cell>
          <cell r="I129" t="str">
            <v>M03</v>
          </cell>
          <cell r="J129">
            <v>2</v>
          </cell>
          <cell r="K129" t="str">
            <v>3M</v>
          </cell>
          <cell r="L129" t="str">
            <v>G1</v>
          </cell>
        </row>
        <row r="130">
          <cell r="A130">
            <v>121</v>
          </cell>
          <cell r="B130">
            <v>11517233</v>
          </cell>
          <cell r="C130" t="str">
            <v>PORCA VALVULA TXV</v>
          </cell>
          <cell r="D130" t="str">
            <v>19133E-M3</v>
          </cell>
          <cell r="E130">
            <v>1500</v>
          </cell>
          <cell r="F130" t="str">
            <v>CEV</v>
          </cell>
          <cell r="G130" t="str">
            <v>00002001</v>
          </cell>
          <cell r="H130" t="str">
            <v>TRIM2</v>
          </cell>
          <cell r="I130" t="str">
            <v>M03</v>
          </cell>
          <cell r="J130">
            <v>2</v>
          </cell>
          <cell r="K130" t="str">
            <v>ILLINOIS TOO</v>
          </cell>
          <cell r="L130" t="str">
            <v>G1</v>
          </cell>
        </row>
        <row r="131">
          <cell r="A131">
            <v>122</v>
          </cell>
          <cell r="B131" t="str">
            <v>11589289</v>
          </cell>
          <cell r="C131" t="str">
            <v>PUSH PIN DEFLETOR INFERIOR</v>
          </cell>
          <cell r="D131" t="str">
            <v>25524D-M1</v>
          </cell>
          <cell r="E131">
            <v>2400</v>
          </cell>
          <cell r="F131" t="str">
            <v>CEV</v>
          </cell>
          <cell r="G131" t="str">
            <v>0CXPAPEL</v>
          </cell>
          <cell r="H131" t="str">
            <v>AÉREA</v>
          </cell>
          <cell r="I131" t="str">
            <v>M01</v>
          </cell>
          <cell r="J131">
            <v>2</v>
          </cell>
          <cell r="K131" t="str">
            <v>TECNOPLAST</v>
          </cell>
          <cell r="L131" t="str">
            <v>G1</v>
          </cell>
        </row>
        <row r="132">
          <cell r="A132">
            <v>123</v>
          </cell>
          <cell r="B132">
            <v>11518445</v>
          </cell>
          <cell r="C132" t="str">
            <v xml:space="preserve">PF PRCSR FECH PTA/LAT DIANT                           </v>
          </cell>
          <cell r="D132" t="str">
            <v>19139D-M2</v>
          </cell>
          <cell r="E132">
            <v>1050</v>
          </cell>
          <cell r="F132" t="str">
            <v>CEV</v>
          </cell>
          <cell r="G132" t="str">
            <v>00002001</v>
          </cell>
          <cell r="H132" t="str">
            <v>TRIM 3</v>
          </cell>
          <cell r="I132" t="str">
            <v>M02</v>
          </cell>
          <cell r="J132">
            <v>2</v>
          </cell>
          <cell r="K132" t="str">
            <v>MNP CORP</v>
          </cell>
          <cell r="L132" t="str">
            <v>G1</v>
          </cell>
        </row>
        <row r="133">
          <cell r="A133">
            <v>124</v>
          </cell>
          <cell r="B133" t="str">
            <v>94535659</v>
          </cell>
          <cell r="C133" t="str">
            <v>PLUG-RKR RR I</v>
          </cell>
          <cell r="D133" t="str">
            <v>25210D-M2</v>
          </cell>
          <cell r="E133">
            <v>2000</v>
          </cell>
          <cell r="F133" t="str">
            <v>CEV</v>
          </cell>
          <cell r="G133" t="str">
            <v>00002001</v>
          </cell>
          <cell r="H133" t="str">
            <v>AÉREA</v>
          </cell>
          <cell r="I133" t="str">
            <v>M02</v>
          </cell>
          <cell r="J133">
            <v>2</v>
          </cell>
          <cell r="K133" t="str">
            <v>DONG MYEONG</v>
          </cell>
          <cell r="L133" t="str">
            <v>G1</v>
          </cell>
        </row>
        <row r="134">
          <cell r="A134">
            <v>125</v>
          </cell>
          <cell r="B134" t="str">
            <v>11519376</v>
          </cell>
          <cell r="C134" t="str">
            <v>PF FIX RESERV ARREFEC</v>
          </cell>
          <cell r="D134" t="str">
            <v>25505E-M1</v>
          </cell>
          <cell r="E134">
            <v>1200</v>
          </cell>
          <cell r="F134" t="str">
            <v>CEV</v>
          </cell>
          <cell r="G134" t="str">
            <v>00002001</v>
          </cell>
          <cell r="H134" t="str">
            <v>MEC BAIXA</v>
          </cell>
          <cell r="I134" t="str">
            <v>M01</v>
          </cell>
          <cell r="J134">
            <v>2</v>
          </cell>
          <cell r="K134" t="str">
            <v>CONTINENTAL</v>
          </cell>
          <cell r="L134" t="str">
            <v>G1</v>
          </cell>
        </row>
        <row r="135">
          <cell r="A135">
            <v>126</v>
          </cell>
          <cell r="B135" t="str">
            <v>52051605</v>
          </cell>
          <cell r="C135" t="str">
            <v>ANTI RUIDO ONIX</v>
          </cell>
          <cell r="D135" t="str">
            <v>15204-PIT</v>
          </cell>
          <cell r="E135">
            <v>16</v>
          </cell>
          <cell r="F135" t="str">
            <v>BRA</v>
          </cell>
          <cell r="G135" t="str">
            <v>00DOLLIE</v>
          </cell>
          <cell r="H135" t="str">
            <v>PINTURA</v>
          </cell>
          <cell r="I135" t="str">
            <v>M01</v>
          </cell>
          <cell r="J135">
            <v>15</v>
          </cell>
          <cell r="K135" t="str">
            <v>RIETER GRAVATAÍ</v>
          </cell>
          <cell r="L135" t="str">
            <v>G1</v>
          </cell>
        </row>
        <row r="136">
          <cell r="A136">
            <v>127</v>
          </cell>
          <cell r="B136">
            <v>0</v>
          </cell>
          <cell r="C136" t="str">
            <v>PF SUPT COB P/PCH DIANT</v>
          </cell>
          <cell r="D136" t="str">
            <v>19158D-M2</v>
          </cell>
          <cell r="E136">
            <v>1200</v>
          </cell>
          <cell r="F136" t="str">
            <v>CEV</v>
          </cell>
          <cell r="G136" t="str">
            <v>00002001</v>
          </cell>
          <cell r="H136" t="str">
            <v>TRIM 3</v>
          </cell>
          <cell r="I136" t="str">
            <v>M02</v>
          </cell>
          <cell r="J136">
            <v>2</v>
          </cell>
          <cell r="K136" t="str">
            <v>CONTINENTAL</v>
          </cell>
          <cell r="L136" t="str">
            <v>G1</v>
          </cell>
        </row>
        <row r="137">
          <cell r="A137">
            <v>128</v>
          </cell>
          <cell r="B137" t="str">
            <v>09132667</v>
          </cell>
          <cell r="C137" t="str">
            <v>POP RIVET</v>
          </cell>
          <cell r="D137" t="str">
            <v>19139D-M2</v>
          </cell>
          <cell r="E137">
            <v>1000</v>
          </cell>
          <cell r="F137" t="str">
            <v>CEV</v>
          </cell>
          <cell r="G137" t="str">
            <v>00002001</v>
          </cell>
          <cell r="H137" t="str">
            <v>TRIM 3</v>
          </cell>
          <cell r="I137" t="str">
            <v>M02</v>
          </cell>
          <cell r="J137" t="str">
            <v>3</v>
          </cell>
          <cell r="K137">
            <v>0</v>
          </cell>
          <cell r="L137">
            <v>0</v>
          </cell>
        </row>
        <row r="138">
          <cell r="A138">
            <v>129</v>
          </cell>
          <cell r="B138" t="str">
            <v>11519383</v>
          </cell>
          <cell r="C138" t="str">
            <v>PF PNL SERVIÇOS</v>
          </cell>
          <cell r="D138" t="str">
            <v>19135E-M3</v>
          </cell>
          <cell r="E138">
            <v>1000</v>
          </cell>
          <cell r="F138" t="str">
            <v>CEV</v>
          </cell>
          <cell r="G138" t="str">
            <v>00002001</v>
          </cell>
          <cell r="H138" t="str">
            <v>TRIM 2</v>
          </cell>
          <cell r="I138" t="str">
            <v>M03</v>
          </cell>
          <cell r="J138">
            <v>2</v>
          </cell>
          <cell r="K138" t="str">
            <v>CISER NEDSCH</v>
          </cell>
          <cell r="L138" t="str">
            <v>G1</v>
          </cell>
        </row>
        <row r="139">
          <cell r="A139">
            <v>130</v>
          </cell>
          <cell r="B139" t="str">
            <v>24417149</v>
          </cell>
          <cell r="C139" t="str">
            <v>PRESILHA VALV SOLEN</v>
          </cell>
          <cell r="D139" t="str">
            <v>19154D-M2</v>
          </cell>
          <cell r="E139">
            <v>4500</v>
          </cell>
          <cell r="F139" t="str">
            <v>CEV</v>
          </cell>
          <cell r="G139" t="str">
            <v>CX PAPEL</v>
          </cell>
          <cell r="H139" t="str">
            <v>TRIM 3</v>
          </cell>
          <cell r="I139" t="str">
            <v>M02</v>
          </cell>
          <cell r="J139">
            <v>1</v>
          </cell>
          <cell r="K139">
            <v>0</v>
          </cell>
          <cell r="L139">
            <v>0</v>
          </cell>
        </row>
        <row r="140">
          <cell r="A140">
            <v>131</v>
          </cell>
          <cell r="B140" t="str">
            <v>11519387</v>
          </cell>
          <cell r="C140" t="str">
            <v>PF SUPORTE DA BATERIA</v>
          </cell>
          <cell r="D140" t="str">
            <v>19134D-M2</v>
          </cell>
          <cell r="E140">
            <v>400</v>
          </cell>
          <cell r="F140" t="str">
            <v>CEV</v>
          </cell>
          <cell r="G140" t="str">
            <v>00002001</v>
          </cell>
          <cell r="H140" t="str">
            <v>TRIM 2</v>
          </cell>
          <cell r="I140" t="str">
            <v>M02</v>
          </cell>
          <cell r="J140" t="str">
            <v>2</v>
          </cell>
          <cell r="K140" t="str">
            <v>CONTINENTAL</v>
          </cell>
          <cell r="L140" t="str">
            <v>G1</v>
          </cell>
        </row>
        <row r="141">
          <cell r="A141">
            <v>132</v>
          </cell>
          <cell r="B141">
            <v>93300404</v>
          </cell>
          <cell r="C141" t="str">
            <v>SUPORTE DO CONSOLE</v>
          </cell>
          <cell r="D141" t="str">
            <v>19137D-M2</v>
          </cell>
          <cell r="E141">
            <v>90</v>
          </cell>
          <cell r="F141" t="str">
            <v>GES</v>
          </cell>
          <cell r="G141" t="str">
            <v>00002002</v>
          </cell>
          <cell r="H141" t="str">
            <v>TRIM 2</v>
          </cell>
          <cell r="I141" t="str">
            <v>M02</v>
          </cell>
          <cell r="J141" t="str">
            <v>3</v>
          </cell>
          <cell r="K141" t="str">
            <v>GESTAMP</v>
          </cell>
          <cell r="L141" t="str">
            <v>G1</v>
          </cell>
        </row>
        <row r="142">
          <cell r="A142">
            <v>133</v>
          </cell>
          <cell r="B142" t="str">
            <v>11519387</v>
          </cell>
          <cell r="C142" t="str">
            <v>PF DO SACI</v>
          </cell>
          <cell r="D142" t="str">
            <v>19137E-M3</v>
          </cell>
          <cell r="E142">
            <v>700</v>
          </cell>
          <cell r="F142" t="str">
            <v>CEV</v>
          </cell>
          <cell r="G142" t="str">
            <v>00002001</v>
          </cell>
          <cell r="H142" t="str">
            <v>TRIM 3</v>
          </cell>
          <cell r="I142" t="str">
            <v>M03</v>
          </cell>
          <cell r="J142" t="str">
            <v>2</v>
          </cell>
          <cell r="K142" t="str">
            <v>CONTINELTAL</v>
          </cell>
          <cell r="L142" t="str">
            <v>G1</v>
          </cell>
        </row>
        <row r="143">
          <cell r="A143">
            <v>135</v>
          </cell>
          <cell r="B143">
            <v>11519387</v>
          </cell>
          <cell r="C143" t="str">
            <v>PF CINTA DO TANQUE</v>
          </cell>
          <cell r="D143" t="str">
            <v>25206D-M1</v>
          </cell>
          <cell r="E143">
            <v>500</v>
          </cell>
          <cell r="F143" t="str">
            <v>CEV</v>
          </cell>
          <cell r="G143" t="str">
            <v>00002001</v>
          </cell>
          <cell r="H143" t="str">
            <v>AÉREA</v>
          </cell>
          <cell r="I143" t="str">
            <v>M01</v>
          </cell>
          <cell r="J143">
            <v>3</v>
          </cell>
          <cell r="K143" t="str">
            <v>CONTINENTAL</v>
          </cell>
          <cell r="L143" t="str">
            <v>G1</v>
          </cell>
        </row>
        <row r="144">
          <cell r="A144">
            <v>136</v>
          </cell>
          <cell r="B144" t="str">
            <v>93386012</v>
          </cell>
          <cell r="C144" t="str">
            <v>ETIQ PARTIDA FRIO</v>
          </cell>
          <cell r="D144" t="str">
            <v>25531D-M2</v>
          </cell>
          <cell r="E144">
            <v>3000</v>
          </cell>
          <cell r="F144" t="str">
            <v>CEV</v>
          </cell>
          <cell r="G144" t="str">
            <v>0CXPAPEL</v>
          </cell>
          <cell r="H144" t="str">
            <v>L.FINAL</v>
          </cell>
          <cell r="I144" t="str">
            <v>M02</v>
          </cell>
          <cell r="J144">
            <v>2</v>
          </cell>
          <cell r="K144" t="str">
            <v>AVERY DENNIS</v>
          </cell>
          <cell r="L144" t="str">
            <v>G1</v>
          </cell>
        </row>
        <row r="145">
          <cell r="A145">
            <v>137</v>
          </cell>
          <cell r="B145">
            <v>11519387</v>
          </cell>
          <cell r="C145" t="str">
            <v>PF CINTA DO TANQUE</v>
          </cell>
          <cell r="D145" t="str">
            <v>19137D-M2</v>
          </cell>
          <cell r="E145">
            <v>700</v>
          </cell>
          <cell r="F145" t="str">
            <v>CEV</v>
          </cell>
          <cell r="G145" t="str">
            <v>00002001</v>
          </cell>
          <cell r="H145" t="str">
            <v>TRIM 3</v>
          </cell>
          <cell r="I145" t="str">
            <v>M02</v>
          </cell>
          <cell r="J145" t="str">
            <v>2</v>
          </cell>
          <cell r="K145" t="str">
            <v>CONTINENTAL</v>
          </cell>
          <cell r="L145" t="str">
            <v>G1</v>
          </cell>
        </row>
        <row r="146">
          <cell r="A146">
            <v>138</v>
          </cell>
          <cell r="B146" t="str">
            <v>13575635</v>
          </cell>
          <cell r="C146" t="str">
            <v>ETIQUETA CNPJ</v>
          </cell>
          <cell r="D146" t="str">
            <v>19154D-M2</v>
          </cell>
          <cell r="E146">
            <v>1600</v>
          </cell>
          <cell r="F146" t="str">
            <v>CEV</v>
          </cell>
          <cell r="G146" t="str">
            <v>00002001</v>
          </cell>
          <cell r="H146" t="str">
            <v>TRIM 3</v>
          </cell>
          <cell r="I146" t="str">
            <v>M02</v>
          </cell>
          <cell r="J146">
            <v>2</v>
          </cell>
          <cell r="K146" t="str">
            <v>AVERY DENNIS</v>
          </cell>
          <cell r="L146" t="str">
            <v>G1</v>
          </cell>
        </row>
        <row r="147">
          <cell r="A147">
            <v>139</v>
          </cell>
          <cell r="B147" t="str">
            <v>11519387</v>
          </cell>
          <cell r="C147" t="str">
            <v>PF DO SACI</v>
          </cell>
          <cell r="D147" t="str">
            <v>19134D-M2</v>
          </cell>
          <cell r="E147">
            <v>400</v>
          </cell>
          <cell r="F147" t="str">
            <v>CEV</v>
          </cell>
          <cell r="G147" t="str">
            <v>00002001</v>
          </cell>
          <cell r="H147" t="str">
            <v>TRIM 2</v>
          </cell>
          <cell r="I147" t="str">
            <v>M02</v>
          </cell>
          <cell r="J147">
            <v>2</v>
          </cell>
          <cell r="K147" t="str">
            <v>CONTINENTAL</v>
          </cell>
          <cell r="L147" t="str">
            <v>G1</v>
          </cell>
        </row>
        <row r="148">
          <cell r="A148">
            <v>140</v>
          </cell>
          <cell r="B148">
            <v>96943591</v>
          </cell>
          <cell r="C148" t="str">
            <v>SUPORTE MCC</v>
          </cell>
          <cell r="D148" t="str">
            <v>SPS-PM-M3</v>
          </cell>
          <cell r="E148">
            <v>40</v>
          </cell>
          <cell r="F148" t="str">
            <v>CEV</v>
          </cell>
          <cell r="G148" t="str">
            <v>0CXPAPEL</v>
          </cell>
          <cell r="H148" t="str">
            <v>SPS</v>
          </cell>
          <cell r="I148" t="str">
            <v>M03</v>
          </cell>
          <cell r="J148">
            <v>3</v>
          </cell>
          <cell r="K148" t="str">
            <v>CHUNIL ENGIN</v>
          </cell>
          <cell r="L148" t="str">
            <v>G1</v>
          </cell>
        </row>
        <row r="149">
          <cell r="A149">
            <v>141</v>
          </cell>
          <cell r="B149">
            <v>11519388</v>
          </cell>
          <cell r="C149" t="str">
            <v>PF CINTA DO TANQUE</v>
          </cell>
          <cell r="D149" t="str">
            <v>19133E-M3</v>
          </cell>
          <cell r="E149">
            <v>500</v>
          </cell>
          <cell r="F149" t="str">
            <v>CEV</v>
          </cell>
          <cell r="G149" t="str">
            <v>00002001</v>
          </cell>
          <cell r="H149" t="str">
            <v>TRIM2</v>
          </cell>
          <cell r="I149" t="str">
            <v>M03</v>
          </cell>
          <cell r="J149" t="str">
            <v>3</v>
          </cell>
          <cell r="K149" t="str">
            <v>CONTINENTAL</v>
          </cell>
          <cell r="L149" t="str">
            <v>G1</v>
          </cell>
        </row>
        <row r="150">
          <cell r="A150">
            <v>142</v>
          </cell>
          <cell r="B150" t="str">
            <v>95920465</v>
          </cell>
          <cell r="C150" t="str">
            <v xml:space="preserve">ISOLADOR-F/AR                                               </v>
          </cell>
          <cell r="D150" t="str">
            <v>25507D-M1</v>
          </cell>
          <cell r="E150">
            <v>80</v>
          </cell>
          <cell r="F150" t="str">
            <v>CEV</v>
          </cell>
          <cell r="G150" t="str">
            <v>00002001</v>
          </cell>
          <cell r="H150" t="str">
            <v>MEC BAIXA</v>
          </cell>
          <cell r="I150" t="str">
            <v>M01</v>
          </cell>
          <cell r="J150">
            <v>3</v>
          </cell>
          <cell r="K150" t="str">
            <v>PRODUFLEX</v>
          </cell>
          <cell r="L150" t="str">
            <v>G1</v>
          </cell>
        </row>
        <row r="151">
          <cell r="A151">
            <v>143</v>
          </cell>
          <cell r="B151">
            <v>11519388</v>
          </cell>
          <cell r="C151" t="str">
            <v>PF FIX COCKPIT</v>
          </cell>
          <cell r="D151" t="str">
            <v>19130D-M3</v>
          </cell>
          <cell r="E151">
            <v>500</v>
          </cell>
          <cell r="F151" t="str">
            <v>CEV</v>
          </cell>
          <cell r="G151" t="str">
            <v>00002001</v>
          </cell>
          <cell r="H151" t="str">
            <v>TRIM 3</v>
          </cell>
          <cell r="I151" t="str">
            <v>M03</v>
          </cell>
          <cell r="J151" t="str">
            <v>3</v>
          </cell>
          <cell r="K151" t="str">
            <v>CONTINENTAL</v>
          </cell>
          <cell r="L151" t="str">
            <v>G1</v>
          </cell>
        </row>
        <row r="152">
          <cell r="A152">
            <v>144</v>
          </cell>
          <cell r="B152">
            <v>13575155</v>
          </cell>
          <cell r="C152" t="str">
            <v xml:space="preserve">ETIQUETA MATERIAL-BULK
</v>
          </cell>
          <cell r="D152" t="str">
            <v>19118E-M3</v>
          </cell>
          <cell r="E152">
            <v>2400</v>
          </cell>
          <cell r="F152" t="str">
            <v>CEV</v>
          </cell>
          <cell r="G152" t="str">
            <v>00002001</v>
          </cell>
          <cell r="H152" t="str">
            <v>TRIM 2</v>
          </cell>
          <cell r="I152" t="str">
            <v>M03</v>
          </cell>
          <cell r="J152">
            <v>2</v>
          </cell>
          <cell r="K152" t="str">
            <v>AVERY DENNIS</v>
          </cell>
          <cell r="L152" t="str">
            <v>G1</v>
          </cell>
        </row>
        <row r="153">
          <cell r="A153">
            <v>145</v>
          </cell>
          <cell r="B153">
            <v>11519507</v>
          </cell>
          <cell r="C153" t="str">
            <v>PF ALAVANCA MARCHAS</v>
          </cell>
          <cell r="D153" t="str">
            <v>19134E-M3</v>
          </cell>
          <cell r="E153">
            <v>1500</v>
          </cell>
          <cell r="F153" t="str">
            <v>CEV</v>
          </cell>
          <cell r="G153" t="str">
            <v>00002001</v>
          </cell>
          <cell r="H153" t="str">
            <v>TRIM 2</v>
          </cell>
          <cell r="I153" t="str">
            <v>M03</v>
          </cell>
          <cell r="J153">
            <v>2</v>
          </cell>
          <cell r="K153" t="str">
            <v>ILLINOIS TOO</v>
          </cell>
          <cell r="L153" t="str">
            <v>G1</v>
          </cell>
        </row>
        <row r="154">
          <cell r="A154">
            <v>146</v>
          </cell>
          <cell r="B154" t="str">
            <v>11517665</v>
          </cell>
          <cell r="C154" t="str">
            <v>PORCA FIX RESERV ONIX</v>
          </cell>
          <cell r="D154" t="str">
            <v>25204E-M1</v>
          </cell>
          <cell r="E154">
            <v>2000</v>
          </cell>
          <cell r="F154" t="str">
            <v>CEV</v>
          </cell>
          <cell r="G154" t="str">
            <v>00002001</v>
          </cell>
          <cell r="H154" t="str">
            <v>AÉREA</v>
          </cell>
          <cell r="I154" t="str">
            <v>M01</v>
          </cell>
          <cell r="J154">
            <v>2</v>
          </cell>
          <cell r="K154" t="str">
            <v>INFASCO NUT</v>
          </cell>
          <cell r="L154" t="str">
            <v>G1</v>
          </cell>
        </row>
        <row r="155">
          <cell r="A155">
            <v>147</v>
          </cell>
          <cell r="B155">
            <v>11561025</v>
          </cell>
          <cell r="C155" t="str">
            <v>PF CABO MASSA NEGATIVO</v>
          </cell>
          <cell r="D155" t="str">
            <v>25504E-M1</v>
          </cell>
          <cell r="E155">
            <v>2000</v>
          </cell>
          <cell r="F155" t="str">
            <v>CEV</v>
          </cell>
          <cell r="G155" t="str">
            <v>00002001</v>
          </cell>
          <cell r="H155" t="str">
            <v>MEC BAIXA</v>
          </cell>
          <cell r="I155" t="str">
            <v>M01</v>
          </cell>
          <cell r="J155">
            <v>2</v>
          </cell>
          <cell r="K155" t="str">
            <v>TEXTRON INC</v>
          </cell>
          <cell r="L155" t="str">
            <v>G1</v>
          </cell>
        </row>
        <row r="156">
          <cell r="A156">
            <v>148</v>
          </cell>
          <cell r="B156" t="str">
            <v>24433064</v>
          </cell>
          <cell r="C156" t="str">
            <v>PRESILHA TUB ABS</v>
          </cell>
          <cell r="D156" t="str">
            <v>SEQUEN-M1</v>
          </cell>
          <cell r="E156">
            <v>1200</v>
          </cell>
          <cell r="F156" t="str">
            <v>CEV</v>
          </cell>
          <cell r="G156" t="str">
            <v>0CXPAPEL</v>
          </cell>
          <cell r="H156" t="str">
            <v>SEQ-ABS</v>
          </cell>
          <cell r="I156" t="str">
            <v>M01</v>
          </cell>
          <cell r="J156">
            <v>2</v>
          </cell>
          <cell r="K156" t="str">
            <v>A RAYMOND GM</v>
          </cell>
          <cell r="L156" t="str">
            <v>G1</v>
          </cell>
        </row>
        <row r="157">
          <cell r="A157">
            <v>149</v>
          </cell>
          <cell r="B157">
            <v>11561576</v>
          </cell>
          <cell r="C157" t="str">
            <v xml:space="preserve">PARAFUSO-CUNHA </v>
          </cell>
          <cell r="D157" t="str">
            <v>19148D-M1</v>
          </cell>
          <cell r="E157">
            <v>1500</v>
          </cell>
          <cell r="F157" t="str">
            <v>CEV</v>
          </cell>
          <cell r="G157" t="str">
            <v>00002001</v>
          </cell>
          <cell r="H157" t="str">
            <v>TRIM 3</v>
          </cell>
          <cell r="I157" t="str">
            <v>M01</v>
          </cell>
          <cell r="J157">
            <v>2</v>
          </cell>
          <cell r="K157" t="str">
            <v>ILLINOIS TOO</v>
          </cell>
          <cell r="L157" t="str">
            <v>G1</v>
          </cell>
        </row>
        <row r="158">
          <cell r="A158">
            <v>150</v>
          </cell>
          <cell r="B158" t="str">
            <v>52049131</v>
          </cell>
          <cell r="C158" t="str">
            <v>PORTINHOLA ONIX HATCH</v>
          </cell>
          <cell r="D158" t="str">
            <v>PINTUR-M3</v>
          </cell>
          <cell r="E158">
            <v>50</v>
          </cell>
          <cell r="F158" t="str">
            <v>CEV</v>
          </cell>
          <cell r="G158" t="str">
            <v>00002007</v>
          </cell>
          <cell r="H158" t="str">
            <v>PINTURA</v>
          </cell>
          <cell r="I158" t="str">
            <v>M03</v>
          </cell>
          <cell r="J158">
            <v>2</v>
          </cell>
          <cell r="K158" t="str">
            <v>PELZER</v>
          </cell>
          <cell r="L158" t="str">
            <v>G1</v>
          </cell>
        </row>
        <row r="159">
          <cell r="A159">
            <v>151</v>
          </cell>
          <cell r="B159">
            <v>11561645</v>
          </cell>
          <cell r="C159" t="str">
            <v>PORCA MODULO SDM</v>
          </cell>
          <cell r="D159" t="str">
            <v>19112D-M3</v>
          </cell>
          <cell r="E159">
            <v>4000</v>
          </cell>
          <cell r="F159" t="str">
            <v>CEV</v>
          </cell>
          <cell r="G159" t="str">
            <v>CX120806</v>
          </cell>
          <cell r="H159" t="str">
            <v>TRIM 1</v>
          </cell>
          <cell r="I159" t="str">
            <v>M03</v>
          </cell>
          <cell r="J159">
            <v>2</v>
          </cell>
          <cell r="K159" t="str">
            <v>NIFAST CANAD</v>
          </cell>
          <cell r="L159" t="str">
            <v>G1</v>
          </cell>
        </row>
        <row r="160">
          <cell r="A160">
            <v>152</v>
          </cell>
          <cell r="B160" t="str">
            <v>52049134</v>
          </cell>
          <cell r="C160" t="str">
            <v>PORTINHOLA ONIX SEDAN</v>
          </cell>
          <cell r="D160" t="str">
            <v>PINTUR-M3</v>
          </cell>
          <cell r="E160">
            <v>50</v>
          </cell>
          <cell r="F160" t="str">
            <v>CEV</v>
          </cell>
          <cell r="G160" t="str">
            <v>00002007</v>
          </cell>
          <cell r="H160" t="str">
            <v>PINTURA</v>
          </cell>
          <cell r="I160" t="str">
            <v>M03</v>
          </cell>
          <cell r="J160">
            <v>2</v>
          </cell>
          <cell r="K160" t="str">
            <v>PELZER</v>
          </cell>
          <cell r="L160" t="str">
            <v>G1</v>
          </cell>
        </row>
        <row r="161">
          <cell r="A161">
            <v>153</v>
          </cell>
          <cell r="B161">
            <v>11561969</v>
          </cell>
          <cell r="C161" t="str">
            <v xml:space="preserve">PARAFUSO-TRVA PRIM CAPO                                     </v>
          </cell>
          <cell r="D161" t="str">
            <v>19125E-M3</v>
          </cell>
          <cell r="E161">
            <v>500</v>
          </cell>
          <cell r="F161" t="str">
            <v>CEV</v>
          </cell>
          <cell r="G161" t="str">
            <v>00002001</v>
          </cell>
          <cell r="H161" t="str">
            <v>TRIM 2</v>
          </cell>
          <cell r="I161" t="str">
            <v>M03</v>
          </cell>
          <cell r="J161">
            <v>2</v>
          </cell>
          <cell r="K161" t="str">
            <v>CONTINENTAL</v>
          </cell>
          <cell r="L161" t="str">
            <v>G1</v>
          </cell>
        </row>
        <row r="162">
          <cell r="A162">
            <v>154</v>
          </cell>
          <cell r="B162" t="str">
            <v>52057901</v>
          </cell>
          <cell r="C162" t="str">
            <v>MANUAL NG</v>
          </cell>
          <cell r="D162" t="str">
            <v>25515D-M1</v>
          </cell>
          <cell r="E162">
            <v>40</v>
          </cell>
          <cell r="F162" t="str">
            <v>CEV</v>
          </cell>
          <cell r="G162" t="str">
            <v>00002004</v>
          </cell>
          <cell r="H162" t="str">
            <v>MEC BAIXA</v>
          </cell>
          <cell r="I162" t="str">
            <v>M01</v>
          </cell>
          <cell r="J162">
            <v>3</v>
          </cell>
          <cell r="K162" t="str">
            <v>PANCROM INDU</v>
          </cell>
          <cell r="L162" t="str">
            <v>G1</v>
          </cell>
        </row>
        <row r="163">
          <cell r="A163">
            <v>155</v>
          </cell>
          <cell r="B163">
            <v>11569638</v>
          </cell>
          <cell r="C163" t="str">
            <v>PORCA SUSPENSÃO</v>
          </cell>
          <cell r="D163" t="str">
            <v>19155E-M3</v>
          </cell>
          <cell r="E163">
            <v>400</v>
          </cell>
          <cell r="F163" t="str">
            <v>CEV</v>
          </cell>
          <cell r="G163" t="str">
            <v>0CXPAPEL</v>
          </cell>
          <cell r="H163" t="str">
            <v>TRIM 3</v>
          </cell>
          <cell r="I163" t="str">
            <v>M03</v>
          </cell>
          <cell r="J163">
            <v>2</v>
          </cell>
          <cell r="K163" t="str">
            <v>NEUMAYER TEK</v>
          </cell>
          <cell r="L163" t="str">
            <v>G1</v>
          </cell>
        </row>
        <row r="164">
          <cell r="A164">
            <v>156</v>
          </cell>
          <cell r="B164" t="str">
            <v>11588713</v>
          </cell>
          <cell r="C164" t="str">
            <v>PF MOTOR</v>
          </cell>
          <cell r="D164" t="str">
            <v>25502E-M1</v>
          </cell>
          <cell r="E164">
            <v>1200</v>
          </cell>
          <cell r="F164" t="str">
            <v>CEV</v>
          </cell>
          <cell r="G164" t="str">
            <v>00002001</v>
          </cell>
          <cell r="H164" t="str">
            <v>MEC BAIXA</v>
          </cell>
          <cell r="I164" t="str">
            <v>M01</v>
          </cell>
          <cell r="J164">
            <v>2</v>
          </cell>
          <cell r="K164" t="str">
            <v>METALAC</v>
          </cell>
          <cell r="L164" t="str">
            <v>G1</v>
          </cell>
        </row>
        <row r="165">
          <cell r="A165">
            <v>157</v>
          </cell>
          <cell r="B165" t="str">
            <v>11569695</v>
          </cell>
          <cell r="C165" t="str">
            <v>PARAFUSO CINTO</v>
          </cell>
          <cell r="D165" t="str">
            <v>19157E-M3</v>
          </cell>
          <cell r="E165">
            <v>1000</v>
          </cell>
          <cell r="F165" t="str">
            <v>CEV</v>
          </cell>
          <cell r="G165" t="str">
            <v>00002001</v>
          </cell>
          <cell r="H165" t="str">
            <v>TRIM 3</v>
          </cell>
          <cell r="I165" t="str">
            <v>M03</v>
          </cell>
          <cell r="J165">
            <v>2</v>
          </cell>
          <cell r="K165" t="str">
            <v>CONTINENTAL</v>
          </cell>
          <cell r="L165" t="str">
            <v>G1</v>
          </cell>
        </row>
        <row r="166">
          <cell r="A166">
            <v>158</v>
          </cell>
          <cell r="B166" t="str">
            <v>13503251</v>
          </cell>
          <cell r="C166" t="str">
            <v>BATENTE PORTA</v>
          </cell>
          <cell r="D166" t="str">
            <v>19140D-M2</v>
          </cell>
          <cell r="E166">
            <v>100</v>
          </cell>
          <cell r="F166" t="str">
            <v>CEV</v>
          </cell>
          <cell r="G166" t="str">
            <v>00002002</v>
          </cell>
          <cell r="H166" t="str">
            <v>TRIM 3</v>
          </cell>
          <cell r="I166" t="str">
            <v>M01</v>
          </cell>
          <cell r="J166">
            <v>3</v>
          </cell>
          <cell r="K166" t="str">
            <v>KDS CO LTDA</v>
          </cell>
          <cell r="L166" t="str">
            <v>G1</v>
          </cell>
        </row>
        <row r="167">
          <cell r="A167">
            <v>159</v>
          </cell>
          <cell r="B167">
            <v>11569711</v>
          </cell>
          <cell r="C167" t="str">
            <v>PORCA MOLA DA LANTERNA</v>
          </cell>
          <cell r="D167" t="str">
            <v>19118E-M3</v>
          </cell>
          <cell r="E167">
            <v>3000</v>
          </cell>
          <cell r="F167" t="str">
            <v>CEV</v>
          </cell>
          <cell r="G167" t="str">
            <v>00002001</v>
          </cell>
          <cell r="H167" t="str">
            <v>TRIM 2</v>
          </cell>
          <cell r="I167" t="str">
            <v>M03</v>
          </cell>
          <cell r="J167">
            <v>2</v>
          </cell>
          <cell r="K167" t="str">
            <v>ILLINOIS TOO</v>
          </cell>
          <cell r="L167" t="str">
            <v>G1</v>
          </cell>
        </row>
        <row r="168">
          <cell r="A168">
            <v>160</v>
          </cell>
          <cell r="B168" t="str">
            <v>11518445</v>
          </cell>
          <cell r="C168" t="str">
            <v xml:space="preserve">PF PRCSR FECH PTA/LAT DIANT                           </v>
          </cell>
          <cell r="D168" t="str">
            <v>19140D-M2</v>
          </cell>
          <cell r="E168">
            <v>1050</v>
          </cell>
          <cell r="F168" t="str">
            <v>CEV</v>
          </cell>
          <cell r="G168" t="str">
            <v>00002001</v>
          </cell>
          <cell r="H168" t="str">
            <v>TRIM 3</v>
          </cell>
          <cell r="I168" t="str">
            <v>M02</v>
          </cell>
          <cell r="J168">
            <v>2</v>
          </cell>
          <cell r="K168" t="str">
            <v>MNP CORP</v>
          </cell>
          <cell r="L168" t="str">
            <v>G1</v>
          </cell>
        </row>
        <row r="169">
          <cell r="A169">
            <v>161</v>
          </cell>
          <cell r="B169">
            <v>11569711</v>
          </cell>
          <cell r="C169" t="str">
            <v>PORCA MOLA DA LANTERNA</v>
          </cell>
          <cell r="D169" t="str">
            <v>19120E-M3</v>
          </cell>
          <cell r="E169">
            <v>5000</v>
          </cell>
          <cell r="F169" t="str">
            <v>CEV</v>
          </cell>
          <cell r="G169" t="str">
            <v>0CXPAPEL</v>
          </cell>
          <cell r="H169" t="str">
            <v>TRIM 2</v>
          </cell>
          <cell r="I169" t="str">
            <v>M03</v>
          </cell>
          <cell r="J169">
            <v>2</v>
          </cell>
          <cell r="K169" t="str">
            <v>ILLINOIS TOO</v>
          </cell>
          <cell r="L169" t="str">
            <v>G1</v>
          </cell>
        </row>
        <row r="170">
          <cell r="A170">
            <v>162</v>
          </cell>
          <cell r="B170">
            <v>52061554</v>
          </cell>
          <cell r="C170" t="str">
            <v>BRAKE LIGHT PRISMA SEDAN</v>
          </cell>
          <cell r="D170" t="str">
            <v>25524E-M1</v>
          </cell>
          <cell r="E170">
            <v>20</v>
          </cell>
          <cell r="F170" t="str">
            <v>ARTEB</v>
          </cell>
          <cell r="G170" t="str">
            <v>00002004</v>
          </cell>
          <cell r="H170" t="str">
            <v>L.FINAL</v>
          </cell>
          <cell r="I170" t="str">
            <v>M01</v>
          </cell>
          <cell r="J170">
            <v>4</v>
          </cell>
          <cell r="K170" t="str">
            <v>ARTEB</v>
          </cell>
          <cell r="L170" t="str">
            <v>G1</v>
          </cell>
        </row>
        <row r="171">
          <cell r="A171">
            <v>163</v>
          </cell>
          <cell r="B171" t="str">
            <v>11569885</v>
          </cell>
          <cell r="C171" t="str">
            <v>CLIP L/ GATE</v>
          </cell>
          <cell r="D171" t="str">
            <v>19130D-M3</v>
          </cell>
          <cell r="E171">
            <v>600</v>
          </cell>
          <cell r="F171" t="str">
            <v>CEV</v>
          </cell>
          <cell r="G171" t="str">
            <v>00002001</v>
          </cell>
          <cell r="H171" t="str">
            <v>TRIM 2</v>
          </cell>
          <cell r="I171" t="str">
            <v>M03</v>
          </cell>
          <cell r="J171">
            <v>2</v>
          </cell>
          <cell r="K171" t="str">
            <v>TINNERMAN A</v>
          </cell>
          <cell r="L171" t="str">
            <v>G1</v>
          </cell>
        </row>
        <row r="172">
          <cell r="A172">
            <v>164</v>
          </cell>
          <cell r="B172">
            <v>94760047</v>
          </cell>
          <cell r="C172" t="str">
            <v>CABO ABERTURA TPA COFRE</v>
          </cell>
          <cell r="D172" t="str">
            <v>SPS-C-30112</v>
          </cell>
          <cell r="E172">
            <v>60</v>
          </cell>
          <cell r="F172" t="str">
            <v>CEV</v>
          </cell>
          <cell r="G172" t="str">
            <v>0CXPAPEL</v>
          </cell>
          <cell r="H172" t="str">
            <v>8.A.1</v>
          </cell>
          <cell r="I172" t="str">
            <v>M03</v>
          </cell>
          <cell r="J172">
            <v>3</v>
          </cell>
          <cell r="K172" t="str">
            <v>QINGDAO DAED</v>
          </cell>
          <cell r="L172" t="str">
            <v>G1</v>
          </cell>
        </row>
        <row r="173">
          <cell r="A173">
            <v>165</v>
          </cell>
          <cell r="B173">
            <v>11570218</v>
          </cell>
          <cell r="C173" t="str">
            <v>PARAFUSO TRAVA TPA</v>
          </cell>
          <cell r="D173" t="str">
            <v>19115E-M3</v>
          </cell>
          <cell r="E173">
            <v>2000</v>
          </cell>
          <cell r="F173" t="str">
            <v>CEV</v>
          </cell>
          <cell r="G173" t="str">
            <v>00002001</v>
          </cell>
          <cell r="H173" t="str">
            <v>TRIM 1</v>
          </cell>
          <cell r="I173" t="str">
            <v>M03</v>
          </cell>
          <cell r="J173" t="str">
            <v>2</v>
          </cell>
          <cell r="K173" t="str">
            <v>ILLINOIS TOO</v>
          </cell>
          <cell r="L173" t="str">
            <v>G1</v>
          </cell>
        </row>
        <row r="174">
          <cell r="A174">
            <v>166</v>
          </cell>
          <cell r="B174" t="str">
            <v>13575635</v>
          </cell>
          <cell r="C174" t="str">
            <v>ETIQUETA CNPJ</v>
          </cell>
          <cell r="D174" t="str">
            <v>19155D-M1</v>
          </cell>
          <cell r="E174">
            <v>1600</v>
          </cell>
          <cell r="F174" t="str">
            <v>CEV</v>
          </cell>
          <cell r="G174" t="str">
            <v>00002001</v>
          </cell>
          <cell r="H174" t="str">
            <v>TRIM 2</v>
          </cell>
          <cell r="I174" t="str">
            <v>M02</v>
          </cell>
          <cell r="J174">
            <v>2</v>
          </cell>
          <cell r="K174" t="str">
            <v>AVERY DENNIS</v>
          </cell>
          <cell r="L174" t="str">
            <v>G1</v>
          </cell>
        </row>
        <row r="175">
          <cell r="A175">
            <v>167</v>
          </cell>
          <cell r="B175" t="str">
            <v>11570273</v>
          </cell>
          <cell r="C175" t="str">
            <v>PORCA FIV CINTO</v>
          </cell>
          <cell r="D175" t="str">
            <v>19149D-M2</v>
          </cell>
          <cell r="E175">
            <v>400</v>
          </cell>
          <cell r="F175" t="str">
            <v>CEV</v>
          </cell>
          <cell r="G175" t="str">
            <v>00002001</v>
          </cell>
          <cell r="H175" t="str">
            <v>TRIM 3</v>
          </cell>
          <cell r="I175" t="str">
            <v>M02</v>
          </cell>
          <cell r="J175">
            <v>3</v>
          </cell>
          <cell r="K175" t="str">
            <v>NEUMAYER TEK</v>
          </cell>
          <cell r="L175" t="str">
            <v>G1</v>
          </cell>
        </row>
        <row r="176">
          <cell r="A176">
            <v>168</v>
          </cell>
          <cell r="B176" t="str">
            <v>11516077</v>
          </cell>
          <cell r="C176" t="str">
            <v>PORCA JUNTA ESFÉRICA</v>
          </cell>
          <cell r="D176" t="str">
            <v>25214D-M2</v>
          </cell>
          <cell r="E176">
            <v>600</v>
          </cell>
          <cell r="F176" t="str">
            <v>CEV</v>
          </cell>
          <cell r="G176" t="str">
            <v>00002001</v>
          </cell>
          <cell r="H176" t="str">
            <v>AÉREA</v>
          </cell>
          <cell r="I176" t="str">
            <v>M02</v>
          </cell>
          <cell r="J176">
            <v>2</v>
          </cell>
          <cell r="K176" t="str">
            <v>PARASMO</v>
          </cell>
          <cell r="L176" t="str">
            <v>G1</v>
          </cell>
        </row>
        <row r="177">
          <cell r="A177">
            <v>169</v>
          </cell>
          <cell r="B177" t="str">
            <v>11570499</v>
          </cell>
          <cell r="C177" t="str">
            <v>PF FIX PCH TRAS</v>
          </cell>
          <cell r="D177" t="str">
            <v>19150D-M2</v>
          </cell>
          <cell r="E177">
            <v>1000</v>
          </cell>
          <cell r="F177" t="str">
            <v>CEV</v>
          </cell>
          <cell r="G177" t="str">
            <v>00002001</v>
          </cell>
          <cell r="H177" t="str">
            <v>TRIM 3</v>
          </cell>
          <cell r="I177" t="str">
            <v>M02</v>
          </cell>
          <cell r="J177">
            <v>2</v>
          </cell>
          <cell r="K177" t="str">
            <v>ILLINOIS TOO</v>
          </cell>
          <cell r="L177" t="str">
            <v>G1</v>
          </cell>
        </row>
        <row r="178">
          <cell r="A178">
            <v>170</v>
          </cell>
          <cell r="B178" t="str">
            <v>52034711</v>
          </cell>
          <cell r="C178" t="str">
            <v>ARRUELA SUSPENSÃO DIANT</v>
          </cell>
          <cell r="D178" t="str">
            <v>19155E-M3</v>
          </cell>
          <cell r="E178">
            <v>140</v>
          </cell>
          <cell r="F178" t="str">
            <v>CEV</v>
          </cell>
          <cell r="G178" t="str">
            <v>OCXPAPEL</v>
          </cell>
          <cell r="H178" t="str">
            <v>TRIM 3</v>
          </cell>
          <cell r="I178" t="str">
            <v>M03</v>
          </cell>
          <cell r="J178">
            <v>2</v>
          </cell>
          <cell r="K178" t="str">
            <v>QINDAO DT</v>
          </cell>
          <cell r="L178" t="str">
            <v>G1</v>
          </cell>
        </row>
        <row r="179">
          <cell r="A179">
            <v>171</v>
          </cell>
          <cell r="B179">
            <v>11570499</v>
          </cell>
          <cell r="C179" t="str">
            <v>PF FIX PCH TRAS</v>
          </cell>
          <cell r="D179" t="str">
            <v>25526D-M2</v>
          </cell>
          <cell r="E179">
            <v>1000</v>
          </cell>
          <cell r="F179" t="str">
            <v>CEV</v>
          </cell>
          <cell r="G179" t="str">
            <v>CX120806</v>
          </cell>
          <cell r="H179" t="str">
            <v>AÉREA</v>
          </cell>
          <cell r="I179" t="str">
            <v>M01</v>
          </cell>
          <cell r="J179">
            <v>2</v>
          </cell>
          <cell r="K179" t="str">
            <v>ILLINOIS TOO</v>
          </cell>
          <cell r="L179" t="str">
            <v>G1</v>
          </cell>
        </row>
        <row r="180">
          <cell r="A180">
            <v>172</v>
          </cell>
          <cell r="B180" t="str">
            <v>11569638</v>
          </cell>
          <cell r="C180" t="str">
            <v>PORCA SUSPENSÃO</v>
          </cell>
          <cell r="D180" t="str">
            <v>19155D-M2</v>
          </cell>
          <cell r="E180">
            <v>400</v>
          </cell>
          <cell r="F180" t="str">
            <v>CEV</v>
          </cell>
          <cell r="G180" t="str">
            <v>0CXPAPEL</v>
          </cell>
          <cell r="H180" t="str">
            <v>TRIM 3</v>
          </cell>
          <cell r="I180" t="str">
            <v>M02</v>
          </cell>
          <cell r="J180">
            <v>2</v>
          </cell>
          <cell r="K180" t="str">
            <v>NEUMAYER TEK</v>
          </cell>
          <cell r="L180" t="str">
            <v>G1</v>
          </cell>
        </row>
        <row r="181">
          <cell r="A181">
            <v>173</v>
          </cell>
          <cell r="B181" t="str">
            <v>11570514</v>
          </cell>
          <cell r="C181" t="str">
            <v xml:space="preserve">PF COXIM MOTOR                                          </v>
          </cell>
          <cell r="D181" t="str">
            <v>25209E-M1</v>
          </cell>
          <cell r="E181">
            <v>180</v>
          </cell>
          <cell r="F181" t="str">
            <v>CEV</v>
          </cell>
          <cell r="G181" t="str">
            <v>CX120806</v>
          </cell>
          <cell r="H181" t="str">
            <v>AÉREA</v>
          </cell>
          <cell r="I181" t="str">
            <v>M01</v>
          </cell>
          <cell r="J181">
            <v>4</v>
          </cell>
          <cell r="K181" t="str">
            <v>METALAC</v>
          </cell>
          <cell r="L181" t="str">
            <v>G1</v>
          </cell>
        </row>
        <row r="182">
          <cell r="A182">
            <v>174</v>
          </cell>
          <cell r="B182" t="str">
            <v>13504440</v>
          </cell>
          <cell r="C182" t="str">
            <v>ETIQUETA PRESSÃO PNEUS</v>
          </cell>
          <cell r="D182" t="str">
            <v>25530E-M1</v>
          </cell>
          <cell r="E182">
            <v>800</v>
          </cell>
          <cell r="F182" t="str">
            <v>CEV</v>
          </cell>
          <cell r="G182" t="str">
            <v>0CXPAPEL</v>
          </cell>
          <cell r="H182" t="str">
            <v>L.FINAL</v>
          </cell>
          <cell r="I182" t="str">
            <v>M01</v>
          </cell>
          <cell r="J182">
            <v>2</v>
          </cell>
          <cell r="K182" t="str">
            <v>AVERY DENNIS</v>
          </cell>
          <cell r="L182" t="str">
            <v>G1</v>
          </cell>
        </row>
        <row r="183">
          <cell r="A183">
            <v>175</v>
          </cell>
          <cell r="B183" t="str">
            <v>11570637</v>
          </cell>
          <cell r="C183" t="str">
            <v>PF ENCHIMENTO TRAS</v>
          </cell>
          <cell r="D183" t="str">
            <v>25512D-M1</v>
          </cell>
          <cell r="E183">
            <v>1500</v>
          </cell>
          <cell r="F183" t="str">
            <v>CEV</v>
          </cell>
          <cell r="G183" t="str">
            <v>00002001</v>
          </cell>
          <cell r="H183" t="str">
            <v>AÉREA</v>
          </cell>
          <cell r="I183" t="str">
            <v>M01</v>
          </cell>
          <cell r="J183">
            <v>2</v>
          </cell>
          <cell r="K183" t="str">
            <v>ILLINOIS TOO</v>
          </cell>
          <cell r="L183" t="str">
            <v>KK</v>
          </cell>
        </row>
        <row r="184">
          <cell r="A184">
            <v>176</v>
          </cell>
          <cell r="B184" t="str">
            <v>13290272</v>
          </cell>
          <cell r="C184" t="str">
            <v>DOBRADIÇA BCO TRAS. ONIX</v>
          </cell>
          <cell r="D184" t="str">
            <v>SPS-C-30112</v>
          </cell>
          <cell r="E184">
            <v>18</v>
          </cell>
          <cell r="F184" t="str">
            <v>CEV</v>
          </cell>
          <cell r="G184" t="str">
            <v>0CXPAPEL</v>
          </cell>
          <cell r="H184" t="str">
            <v>SPS</v>
          </cell>
          <cell r="I184" t="str">
            <v>M03</v>
          </cell>
          <cell r="J184">
            <v>6</v>
          </cell>
          <cell r="K184" t="str">
            <v xml:space="preserve">KM &amp; I CO LT
</v>
          </cell>
          <cell r="L184" t="str">
            <v>G1</v>
          </cell>
        </row>
        <row r="185">
          <cell r="A185">
            <v>177</v>
          </cell>
          <cell r="B185" t="str">
            <v>11570637</v>
          </cell>
          <cell r="C185" t="str">
            <v>PF ENCHIMENTO TRAS</v>
          </cell>
          <cell r="D185" t="str">
            <v>25225E-M2</v>
          </cell>
          <cell r="E185">
            <v>1500</v>
          </cell>
          <cell r="F185" t="str">
            <v>CEV</v>
          </cell>
          <cell r="G185" t="str">
            <v>CX120806</v>
          </cell>
          <cell r="H185" t="str">
            <v>AÉREA</v>
          </cell>
          <cell r="I185" t="str">
            <v>M01</v>
          </cell>
          <cell r="J185">
            <v>2</v>
          </cell>
          <cell r="K185" t="str">
            <v>ILLINOIS TOO</v>
          </cell>
          <cell r="L185" t="str">
            <v>G1</v>
          </cell>
        </row>
        <row r="186">
          <cell r="A186">
            <v>178</v>
          </cell>
          <cell r="B186">
            <v>11589292</v>
          </cell>
          <cell r="C186" t="str">
            <v>PUSH PIN CX RODA DIANT</v>
          </cell>
          <cell r="D186" t="str">
            <v>19108E-M2</v>
          </cell>
          <cell r="E186">
            <v>2000</v>
          </cell>
          <cell r="F186" t="str">
            <v>CEV</v>
          </cell>
          <cell r="G186" t="str">
            <v>00002001</v>
          </cell>
          <cell r="H186" t="str">
            <v>TRIM 1</v>
          </cell>
          <cell r="I186" t="str">
            <v>M02</v>
          </cell>
          <cell r="J186">
            <v>2</v>
          </cell>
          <cell r="K186" t="str">
            <v>TECNOPLAST</v>
          </cell>
          <cell r="L186" t="str">
            <v>G1</v>
          </cell>
        </row>
        <row r="187">
          <cell r="A187">
            <v>179</v>
          </cell>
          <cell r="B187">
            <v>11570637</v>
          </cell>
          <cell r="C187" t="str">
            <v>PF PCH FRONTAL</v>
          </cell>
          <cell r="D187" t="str">
            <v>25222E-M2</v>
          </cell>
          <cell r="E187">
            <v>1500</v>
          </cell>
          <cell r="F187" t="str">
            <v>CEV</v>
          </cell>
          <cell r="G187" t="str">
            <v>CX120806</v>
          </cell>
          <cell r="H187" t="str">
            <v>AÉREA</v>
          </cell>
          <cell r="I187" t="str">
            <v>M2</v>
          </cell>
          <cell r="J187">
            <v>2</v>
          </cell>
          <cell r="K187" t="str">
            <v>ILLINOIS TOO</v>
          </cell>
          <cell r="L187" t="str">
            <v>G1</v>
          </cell>
        </row>
        <row r="188">
          <cell r="A188">
            <v>180</v>
          </cell>
          <cell r="B188" t="str">
            <v>96169594</v>
          </cell>
          <cell r="C188" t="str">
            <v>COXIM TPA TRAS</v>
          </cell>
          <cell r="D188" t="str">
            <v>19109E-M3</v>
          </cell>
          <cell r="E188">
            <v>1000</v>
          </cell>
          <cell r="F188" t="str">
            <v>CEV</v>
          </cell>
          <cell r="G188" t="str">
            <v>CX120806</v>
          </cell>
          <cell r="H188" t="str">
            <v>TRIM 1</v>
          </cell>
          <cell r="I188" t="str">
            <v>M03</v>
          </cell>
          <cell r="J188">
            <v>2</v>
          </cell>
          <cell r="K188" t="str">
            <v>DONG MYEONG</v>
          </cell>
          <cell r="L188" t="str">
            <v>G1</v>
          </cell>
        </row>
        <row r="189">
          <cell r="A189">
            <v>181</v>
          </cell>
          <cell r="B189">
            <v>11570637</v>
          </cell>
          <cell r="C189" t="str">
            <v>PF PCH FRONTAL</v>
          </cell>
          <cell r="D189" t="str">
            <v>25221D-M2</v>
          </cell>
          <cell r="E189">
            <v>1500</v>
          </cell>
          <cell r="F189" t="str">
            <v>CEV</v>
          </cell>
          <cell r="G189" t="str">
            <v>CX120806</v>
          </cell>
          <cell r="H189" t="str">
            <v>MECBAIXA</v>
          </cell>
          <cell r="I189" t="str">
            <v>M02</v>
          </cell>
          <cell r="J189">
            <v>2</v>
          </cell>
          <cell r="K189" t="str">
            <v>ILLINOIS TOO</v>
          </cell>
          <cell r="L189" t="str">
            <v>G1</v>
          </cell>
        </row>
        <row r="190">
          <cell r="A190">
            <v>182</v>
          </cell>
          <cell r="B190" t="str">
            <v>96943591</v>
          </cell>
          <cell r="C190" t="str">
            <v>SUPORTE MCC</v>
          </cell>
          <cell r="D190" t="str">
            <v>19112E-M2</v>
          </cell>
          <cell r="E190">
            <v>24</v>
          </cell>
          <cell r="F190" t="str">
            <v>CEV</v>
          </cell>
          <cell r="G190" t="str">
            <v>0CXPAPEL</v>
          </cell>
          <cell r="H190" t="str">
            <v>TRIM 1</v>
          </cell>
          <cell r="I190" t="str">
            <v>M02</v>
          </cell>
          <cell r="J190">
            <v>3</v>
          </cell>
          <cell r="K190" t="str">
            <v>CHUNIL ENGIN</v>
          </cell>
          <cell r="L190" t="str">
            <v>G1</v>
          </cell>
        </row>
        <row r="191">
          <cell r="A191">
            <v>183</v>
          </cell>
          <cell r="B191">
            <v>11570654</v>
          </cell>
          <cell r="C191" t="str">
            <v>NUT-TYPE U PU</v>
          </cell>
          <cell r="D191" t="str">
            <v>19118E-M2</v>
          </cell>
          <cell r="E191">
            <v>2000</v>
          </cell>
          <cell r="F191" t="str">
            <v>CEV</v>
          </cell>
          <cell r="G191" t="str">
            <v>CX120806</v>
          </cell>
          <cell r="H191" t="str">
            <v>TRIM 2</v>
          </cell>
          <cell r="I191" t="str">
            <v>M02</v>
          </cell>
          <cell r="J191">
            <v>2</v>
          </cell>
          <cell r="K191" t="str">
            <v>ILLINOIS TOO</v>
          </cell>
          <cell r="L191" t="str">
            <v>G1</v>
          </cell>
        </row>
        <row r="192">
          <cell r="A192">
            <v>184</v>
          </cell>
          <cell r="B192" t="str">
            <v>90142008</v>
          </cell>
          <cell r="C192" t="str">
            <v>ISOL MOLA TRA</v>
          </cell>
          <cell r="D192" t="str">
            <v>25214E-M1</v>
          </cell>
          <cell r="E192">
            <v>120</v>
          </cell>
          <cell r="F192" t="str">
            <v>CEV</v>
          </cell>
          <cell r="G192" t="str">
            <v>00002004</v>
          </cell>
          <cell r="H192" t="str">
            <v>AÉREA</v>
          </cell>
          <cell r="I192" t="str">
            <v>M01</v>
          </cell>
          <cell r="J192">
            <v>4</v>
          </cell>
          <cell r="K192" t="str">
            <v>NEOBOR</v>
          </cell>
          <cell r="L192" t="str">
            <v>G1</v>
          </cell>
        </row>
        <row r="193">
          <cell r="A193">
            <v>185</v>
          </cell>
          <cell r="B193">
            <v>11571162</v>
          </cell>
          <cell r="C193" t="str">
            <v>PF STRIKE</v>
          </cell>
          <cell r="D193" t="str">
            <v>19120E-M3</v>
          </cell>
          <cell r="E193">
            <v>1500</v>
          </cell>
          <cell r="F193" t="str">
            <v>CEV</v>
          </cell>
          <cell r="G193" t="str">
            <v>00002001</v>
          </cell>
          <cell r="H193" t="str">
            <v>TRIM 2</v>
          </cell>
          <cell r="I193" t="str">
            <v>M03</v>
          </cell>
          <cell r="J193">
            <v>2</v>
          </cell>
          <cell r="K193" t="str">
            <v>WHITESELL CO</v>
          </cell>
          <cell r="L193" t="str">
            <v>G1</v>
          </cell>
        </row>
        <row r="194">
          <cell r="A194">
            <v>186</v>
          </cell>
          <cell r="B194" t="str">
            <v>11517665</v>
          </cell>
          <cell r="C194" t="str">
            <v>PORCA FIX RESERV ONIX</v>
          </cell>
          <cell r="D194" t="str">
            <v>25504E-M2</v>
          </cell>
          <cell r="E194">
            <v>2000</v>
          </cell>
          <cell r="F194" t="str">
            <v>CEV</v>
          </cell>
          <cell r="G194" t="str">
            <v>00002001</v>
          </cell>
          <cell r="H194" t="str">
            <v>MEC BAIXA</v>
          </cell>
          <cell r="I194" t="str">
            <v>M02</v>
          </cell>
          <cell r="J194">
            <v>3</v>
          </cell>
          <cell r="K194" t="str">
            <v>INFASCO NUT</v>
          </cell>
          <cell r="L194" t="str">
            <v>G1</v>
          </cell>
        </row>
        <row r="195">
          <cell r="A195">
            <v>187</v>
          </cell>
          <cell r="B195">
            <v>11571225</v>
          </cell>
          <cell r="C195" t="str">
            <v>BUCHAS DA LANTERNA</v>
          </cell>
          <cell r="D195" t="str">
            <v>19124E-M3</v>
          </cell>
          <cell r="E195">
            <v>500</v>
          </cell>
          <cell r="F195" t="str">
            <v>CEV</v>
          </cell>
          <cell r="G195" t="str">
            <v>CX120806</v>
          </cell>
          <cell r="H195" t="str">
            <v>TRIM 2</v>
          </cell>
          <cell r="I195" t="str">
            <v>M03</v>
          </cell>
          <cell r="J195">
            <v>2</v>
          </cell>
          <cell r="K195" t="str">
            <v>ILLINOIS TOO</v>
          </cell>
          <cell r="L195" t="str">
            <v>G1</v>
          </cell>
        </row>
        <row r="196">
          <cell r="A196">
            <v>188</v>
          </cell>
          <cell r="B196">
            <v>90481617</v>
          </cell>
          <cell r="C196" t="str">
            <v>PORCA EXPANSIVA DEF</v>
          </cell>
          <cell r="D196" t="str">
            <v>25505E-M1</v>
          </cell>
          <cell r="E196">
            <v>1000</v>
          </cell>
          <cell r="F196" t="str">
            <v>CEV</v>
          </cell>
          <cell r="G196" t="str">
            <v>00002001</v>
          </cell>
          <cell r="H196" t="str">
            <v>MEC BAIXA</v>
          </cell>
          <cell r="I196" t="str">
            <v>M01</v>
          </cell>
          <cell r="J196">
            <v>2</v>
          </cell>
          <cell r="K196" t="str">
            <v>A RAYMOND</v>
          </cell>
          <cell r="L196" t="str">
            <v>G1</v>
          </cell>
        </row>
        <row r="197">
          <cell r="A197">
            <v>189</v>
          </cell>
          <cell r="B197">
            <v>11571246</v>
          </cell>
          <cell r="C197" t="str">
            <v>PF SUBFRAME</v>
          </cell>
          <cell r="D197" t="str">
            <v>25304E-M2</v>
          </cell>
          <cell r="E197">
            <v>90</v>
          </cell>
          <cell r="F197" t="str">
            <v>CEV</v>
          </cell>
          <cell r="G197" t="str">
            <v>CX120806</v>
          </cell>
          <cell r="H197" t="str">
            <v>AÉREA</v>
          </cell>
          <cell r="I197" t="str">
            <v>M02</v>
          </cell>
          <cell r="J197" t="str">
            <v>7</v>
          </cell>
          <cell r="K197" t="str">
            <v>YOUNG SIN ME</v>
          </cell>
          <cell r="L197" t="str">
            <v>G1</v>
          </cell>
        </row>
        <row r="198">
          <cell r="A198">
            <v>190</v>
          </cell>
          <cell r="B198" t="str">
            <v>11588722</v>
          </cell>
          <cell r="C198" t="str">
            <v>PF FREIO DE ESTACIONAMENTO</v>
          </cell>
          <cell r="D198" t="str">
            <v>25217E-M1</v>
          </cell>
          <cell r="E198" t="str">
            <v>600</v>
          </cell>
          <cell r="F198" t="str">
            <v>CEV</v>
          </cell>
          <cell r="G198" t="str">
            <v>CXAPAPEL</v>
          </cell>
          <cell r="H198" t="str">
            <v>AÉREA</v>
          </cell>
          <cell r="I198" t="str">
            <v>M01</v>
          </cell>
          <cell r="J198">
            <v>2</v>
          </cell>
          <cell r="K198" t="str">
            <v>ILLINOIS TOO</v>
          </cell>
          <cell r="L198" t="str">
            <v>G1</v>
          </cell>
        </row>
        <row r="199">
          <cell r="A199">
            <v>191</v>
          </cell>
          <cell r="B199">
            <v>11571248</v>
          </cell>
          <cell r="C199" t="str">
            <v>PARAFUSO-CUNHA</v>
          </cell>
          <cell r="D199" t="str">
            <v>19122E-M3</v>
          </cell>
          <cell r="E199">
            <v>1800</v>
          </cell>
          <cell r="F199" t="str">
            <v>CEV</v>
          </cell>
          <cell r="G199" t="str">
            <v>00002001</v>
          </cell>
          <cell r="H199" t="str">
            <v>TRIM 2</v>
          </cell>
          <cell r="I199" t="str">
            <v>M03</v>
          </cell>
          <cell r="J199">
            <v>2</v>
          </cell>
          <cell r="K199" t="str">
            <v>CONTINENTAL</v>
          </cell>
          <cell r="L199" t="str">
            <v>G1</v>
          </cell>
        </row>
        <row r="200">
          <cell r="A200">
            <v>192</v>
          </cell>
          <cell r="B200" t="str">
            <v>11516076</v>
          </cell>
          <cell r="C200" t="str">
            <v>PORCA ESCAPAMENTO TRAS</v>
          </cell>
          <cell r="D200" t="str">
            <v>25213E-M1</v>
          </cell>
          <cell r="E200">
            <v>1000</v>
          </cell>
          <cell r="F200" t="str">
            <v>CEV</v>
          </cell>
          <cell r="G200" t="str">
            <v>0CXPAPEL</v>
          </cell>
          <cell r="H200" t="str">
            <v>AÉREA</v>
          </cell>
          <cell r="I200" t="str">
            <v>M01</v>
          </cell>
          <cell r="J200">
            <v>2</v>
          </cell>
          <cell r="K200" t="str">
            <v>NEUMAYER TEK</v>
          </cell>
          <cell r="L200" t="str">
            <v>G1</v>
          </cell>
        </row>
        <row r="201">
          <cell r="A201">
            <v>193</v>
          </cell>
          <cell r="B201" t="str">
            <v>11588712</v>
          </cell>
          <cell r="C201" t="str">
            <v>PF FIX TUBO DHI</v>
          </cell>
          <cell r="D201" t="str">
            <v>25216E-M1</v>
          </cell>
          <cell r="E201">
            <v>2000</v>
          </cell>
          <cell r="F201" t="str">
            <v>CEV</v>
          </cell>
          <cell r="G201" t="str">
            <v>00002002</v>
          </cell>
          <cell r="H201" t="str">
            <v>AÉREA</v>
          </cell>
          <cell r="I201" t="str">
            <v>M01</v>
          </cell>
          <cell r="J201">
            <v>2</v>
          </cell>
          <cell r="K201" t="str">
            <v>ILLINOIS TOO</v>
          </cell>
          <cell r="L201" t="str">
            <v>G1</v>
          </cell>
        </row>
        <row r="202">
          <cell r="A202">
            <v>194</v>
          </cell>
          <cell r="B202" t="str">
            <v>09157116</v>
          </cell>
          <cell r="C202" t="str">
            <v>PORCA ESCAPAM</v>
          </cell>
          <cell r="D202" t="str">
            <v>25304E-M2</v>
          </cell>
          <cell r="E202">
            <v>1000</v>
          </cell>
          <cell r="F202" t="str">
            <v>CEV</v>
          </cell>
          <cell r="G202" t="str">
            <v>00002001</v>
          </cell>
          <cell r="H202" t="str">
            <v>AÉREA</v>
          </cell>
          <cell r="I202" t="str">
            <v>M02</v>
          </cell>
          <cell r="J202">
            <v>3</v>
          </cell>
          <cell r="K202" t="str">
            <v>WILHELM BOEL</v>
          </cell>
          <cell r="L202" t="str">
            <v>G1</v>
          </cell>
        </row>
        <row r="203">
          <cell r="A203">
            <v>195</v>
          </cell>
          <cell r="B203">
            <v>11588713</v>
          </cell>
          <cell r="C203" t="str">
            <v>PF MOTOR</v>
          </cell>
          <cell r="D203" t="str">
            <v>19123E-M2</v>
          </cell>
          <cell r="E203">
            <v>1200</v>
          </cell>
          <cell r="F203" t="str">
            <v>CEV</v>
          </cell>
          <cell r="G203" t="str">
            <v>00002001</v>
          </cell>
          <cell r="H203" t="str">
            <v>TRIM 2</v>
          </cell>
          <cell r="I203" t="str">
            <v>M02</v>
          </cell>
          <cell r="J203">
            <v>2</v>
          </cell>
          <cell r="K203" t="str">
            <v>METALAC</v>
          </cell>
          <cell r="L203" t="str">
            <v>G1</v>
          </cell>
        </row>
        <row r="204">
          <cell r="A204">
            <v>196</v>
          </cell>
          <cell r="B204" t="str">
            <v>11519383</v>
          </cell>
          <cell r="C204" t="str">
            <v>PF PNL SERVIÇOS</v>
          </cell>
          <cell r="D204" t="str">
            <v>25519E-M1</v>
          </cell>
          <cell r="E204" t="str">
            <v>1000</v>
          </cell>
          <cell r="F204" t="str">
            <v>CEV</v>
          </cell>
          <cell r="G204" t="str">
            <v>0CXPAPEL</v>
          </cell>
          <cell r="H204" t="str">
            <v>AÉREA</v>
          </cell>
          <cell r="I204" t="str">
            <v>M01</v>
          </cell>
          <cell r="J204">
            <v>2</v>
          </cell>
          <cell r="K204" t="str">
            <v>TEXTRON INC</v>
          </cell>
          <cell r="L204" t="str">
            <v>G1</v>
          </cell>
        </row>
        <row r="205">
          <cell r="A205">
            <v>197</v>
          </cell>
          <cell r="B205">
            <v>11588724</v>
          </cell>
          <cell r="C205" t="str">
            <v>PARAFUSO</v>
          </cell>
          <cell r="D205" t="str">
            <v>19138D-M1</v>
          </cell>
          <cell r="E205">
            <v>500</v>
          </cell>
          <cell r="F205" t="str">
            <v>CEV</v>
          </cell>
          <cell r="G205" t="str">
            <v>00002001</v>
          </cell>
          <cell r="H205" t="str">
            <v>TRIM 3</v>
          </cell>
          <cell r="I205" t="str">
            <v>M01</v>
          </cell>
          <cell r="J205">
            <v>3</v>
          </cell>
          <cell r="K205" t="str">
            <v>CONTINENTAL</v>
          </cell>
          <cell r="L205" t="str">
            <v>G1</v>
          </cell>
        </row>
        <row r="206">
          <cell r="A206">
            <v>198</v>
          </cell>
          <cell r="B206" t="str">
            <v>52044374</v>
          </cell>
          <cell r="C206" t="str">
            <v>CARPET</v>
          </cell>
          <cell r="D206" t="str">
            <v>19154D-M1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 t="str">
            <v>INYLBRA</v>
          </cell>
          <cell r="L206">
            <v>0</v>
          </cell>
        </row>
        <row r="207">
          <cell r="A207">
            <v>199</v>
          </cell>
          <cell r="B207">
            <v>11588724</v>
          </cell>
          <cell r="C207" t="str">
            <v xml:space="preserve">PARAFUSO-SUPT MONT SUP RAD                                  </v>
          </cell>
          <cell r="D207" t="str">
            <v>19157D-M1</v>
          </cell>
          <cell r="E207">
            <v>0</v>
          </cell>
          <cell r="F207" t="str">
            <v>CEV</v>
          </cell>
          <cell r="G207" t="str">
            <v>________</v>
          </cell>
          <cell r="H207" t="str">
            <v>27.B.1</v>
          </cell>
          <cell r="I207" t="str">
            <v>M01</v>
          </cell>
          <cell r="J207">
            <v>2</v>
          </cell>
          <cell r="K207" t="str">
            <v>CONTINENTAL</v>
          </cell>
          <cell r="L207" t="str">
            <v>G1</v>
          </cell>
        </row>
        <row r="208">
          <cell r="A208">
            <v>200</v>
          </cell>
          <cell r="B208" t="str">
            <v>94778409</v>
          </cell>
          <cell r="C208" t="str">
            <v>PORTINHOLA BRANCA CELTA</v>
          </cell>
          <cell r="D208" t="str">
            <v>SPS-PM-M3</v>
          </cell>
          <cell r="E208">
            <v>20</v>
          </cell>
          <cell r="F208" t="str">
            <v>CEV</v>
          </cell>
          <cell r="G208" t="str">
            <v>KLT2002</v>
          </cell>
          <cell r="H208" t="str">
            <v>SPS</v>
          </cell>
          <cell r="I208" t="str">
            <v>M03</v>
          </cell>
          <cell r="J208">
            <v>3</v>
          </cell>
          <cell r="K208" t="str">
            <v>AUTOMETAL</v>
          </cell>
          <cell r="L208" t="str">
            <v>G1</v>
          </cell>
        </row>
        <row r="209">
          <cell r="A209">
            <v>201</v>
          </cell>
          <cell r="B209">
            <v>93281068</v>
          </cell>
          <cell r="C209" t="str">
            <v>CAPA DA CX DE FUSÍVEL</v>
          </cell>
          <cell r="D209" t="str">
            <v>MINOMI-M3</v>
          </cell>
          <cell r="E209">
            <v>130</v>
          </cell>
          <cell r="F209" t="str">
            <v>CEV</v>
          </cell>
          <cell r="G209" t="str">
            <v>00002004</v>
          </cell>
          <cell r="H209" t="str">
            <v>MINOMI</v>
          </cell>
          <cell r="I209" t="str">
            <v>M03</v>
          </cell>
          <cell r="J209" t="str">
            <v>2</v>
          </cell>
          <cell r="K209" t="str">
            <v>DELPHI JAMBE</v>
          </cell>
          <cell r="L209" t="str">
            <v>G1</v>
          </cell>
        </row>
        <row r="210">
          <cell r="A210">
            <v>202</v>
          </cell>
          <cell r="B210" t="str">
            <v>11570514</v>
          </cell>
          <cell r="C210" t="str">
            <v xml:space="preserve">PF COXIM MOTOR                                          </v>
          </cell>
          <cell r="D210" t="str">
            <v>25209D-M2</v>
          </cell>
          <cell r="E210">
            <v>180</v>
          </cell>
          <cell r="F210" t="str">
            <v>CEV</v>
          </cell>
          <cell r="G210" t="str">
            <v>CX120806</v>
          </cell>
          <cell r="H210" t="str">
            <v>AÉREA</v>
          </cell>
          <cell r="I210" t="str">
            <v>M02</v>
          </cell>
          <cell r="J210">
            <v>4</v>
          </cell>
          <cell r="K210" t="str">
            <v>METALAC</v>
          </cell>
          <cell r="L210" t="str">
            <v>G1</v>
          </cell>
        </row>
        <row r="211">
          <cell r="A211">
            <v>203</v>
          </cell>
          <cell r="B211">
            <v>11588738</v>
          </cell>
          <cell r="C211" t="str">
            <v>PARAFUSO COXIM MOTOR</v>
          </cell>
          <cell r="D211" t="str">
            <v>19122E-M3</v>
          </cell>
          <cell r="E211">
            <v>300</v>
          </cell>
          <cell r="F211" t="str">
            <v>CEV</v>
          </cell>
          <cell r="G211" t="str">
            <v>00002001</v>
          </cell>
          <cell r="H211" t="str">
            <v>TRIM 2</v>
          </cell>
          <cell r="I211" t="str">
            <v>M03</v>
          </cell>
          <cell r="J211" t="str">
            <v>4</v>
          </cell>
          <cell r="K211" t="str">
            <v>METALAC</v>
          </cell>
          <cell r="L211" t="str">
            <v>G1</v>
          </cell>
        </row>
        <row r="212">
          <cell r="A212">
            <v>204</v>
          </cell>
          <cell r="B212" t="str">
            <v>90572967</v>
          </cell>
          <cell r="C212" t="str">
            <v>BRAÇ RES DHI</v>
          </cell>
          <cell r="D212" t="str">
            <v>25304D-M1</v>
          </cell>
          <cell r="E212">
            <v>300</v>
          </cell>
          <cell r="F212" t="str">
            <v>CEV</v>
          </cell>
          <cell r="G212" t="str">
            <v>00002002</v>
          </cell>
          <cell r="H212" t="str">
            <v>AÉREA</v>
          </cell>
          <cell r="I212" t="str">
            <v>M01</v>
          </cell>
          <cell r="J212">
            <v>2</v>
          </cell>
          <cell r="K212" t="str">
            <v>PROGERAL</v>
          </cell>
          <cell r="L212" t="str">
            <v>G1</v>
          </cell>
        </row>
        <row r="213">
          <cell r="A213">
            <v>205</v>
          </cell>
          <cell r="B213" t="str">
            <v>11588740</v>
          </cell>
          <cell r="C213" t="str">
            <v>PARAFUSO AMORTECEDOR TRAS</v>
          </cell>
          <cell r="D213" t="str">
            <v>25202D-M2</v>
          </cell>
          <cell r="E213">
            <v>250</v>
          </cell>
          <cell r="F213" t="str">
            <v>CEV</v>
          </cell>
          <cell r="G213" t="str">
            <v>00002001</v>
          </cell>
          <cell r="H213" t="str">
            <v>AÉREA</v>
          </cell>
          <cell r="I213" t="str">
            <v>M02</v>
          </cell>
          <cell r="J213" t="str">
            <v>3</v>
          </cell>
          <cell r="K213" t="str">
            <v>METALAC</v>
          </cell>
          <cell r="L213" t="str">
            <v>G1</v>
          </cell>
        </row>
        <row r="214">
          <cell r="A214">
            <v>206</v>
          </cell>
          <cell r="B214">
            <v>52036426</v>
          </cell>
          <cell r="C214" t="str">
            <v xml:space="preserve"> BASE ASM-RDO</v>
          </cell>
          <cell r="D214" t="str">
            <v>19106E-M3</v>
          </cell>
          <cell r="E214">
            <v>70</v>
          </cell>
          <cell r="F214" t="str">
            <v>CEV</v>
          </cell>
          <cell r="G214" t="str">
            <v>0CXPAPEL</v>
          </cell>
          <cell r="H214" t="str">
            <v>TRIM 1</v>
          </cell>
          <cell r="I214" t="str">
            <v>M03</v>
          </cell>
          <cell r="J214">
            <v>2</v>
          </cell>
          <cell r="K214" t="str">
            <v>RECEPTEC COR</v>
          </cell>
          <cell r="L214" t="str">
            <v>G1</v>
          </cell>
        </row>
        <row r="215">
          <cell r="A215">
            <v>207</v>
          </cell>
          <cell r="B215" t="str">
            <v>11588740</v>
          </cell>
          <cell r="C215" t="str">
            <v>PARAFUSO AMORTECEDOR TRAS</v>
          </cell>
          <cell r="D215" t="str">
            <v>25202E-M1</v>
          </cell>
          <cell r="E215">
            <v>250</v>
          </cell>
          <cell r="F215" t="str">
            <v>CEV</v>
          </cell>
          <cell r="G215" t="str">
            <v>00002001</v>
          </cell>
          <cell r="H215" t="str">
            <v>AÉREA</v>
          </cell>
          <cell r="I215" t="str">
            <v>M01</v>
          </cell>
          <cell r="J215">
            <v>3</v>
          </cell>
          <cell r="K215" t="str">
            <v>METALAC</v>
          </cell>
          <cell r="L215" t="str">
            <v>G1</v>
          </cell>
        </row>
        <row r="216">
          <cell r="A216">
            <v>208</v>
          </cell>
          <cell r="B216" t="str">
            <v>11516078</v>
          </cell>
          <cell r="C216" t="str">
            <v>PORCA</v>
          </cell>
          <cell r="D216" t="str">
            <v>25221E-M2</v>
          </cell>
          <cell r="E216">
            <v>700</v>
          </cell>
          <cell r="F216" t="str">
            <v>CEV</v>
          </cell>
          <cell r="G216" t="str">
            <v>0CXPAPEL</v>
          </cell>
          <cell r="H216" t="str">
            <v>AEREA</v>
          </cell>
          <cell r="I216" t="str">
            <v>M02</v>
          </cell>
          <cell r="J216">
            <v>2</v>
          </cell>
          <cell r="K216" t="str">
            <v>INFASCO NUT</v>
          </cell>
          <cell r="L216" t="str">
            <v>G1</v>
          </cell>
        </row>
        <row r="217">
          <cell r="A217">
            <v>209</v>
          </cell>
          <cell r="B217" t="str">
            <v>11588744</v>
          </cell>
          <cell r="C217" t="str">
            <v>PARAFUSO TIRANTE</v>
          </cell>
          <cell r="D217" t="str">
            <v>25214D-M2</v>
          </cell>
          <cell r="E217">
            <v>180</v>
          </cell>
          <cell r="F217" t="str">
            <v>CEV</v>
          </cell>
          <cell r="G217" t="str">
            <v>00002001</v>
          </cell>
          <cell r="H217" t="str">
            <v>AÉREA</v>
          </cell>
          <cell r="I217" t="str">
            <v>M02</v>
          </cell>
          <cell r="J217">
            <v>3</v>
          </cell>
          <cell r="K217" t="str">
            <v>METALAC</v>
          </cell>
          <cell r="L217" t="str">
            <v>G1</v>
          </cell>
        </row>
        <row r="218">
          <cell r="A218">
            <v>210</v>
          </cell>
          <cell r="B218" t="str">
            <v>11570637</v>
          </cell>
          <cell r="C218" t="str">
            <v>PF ENCHIMENTO TRAS</v>
          </cell>
          <cell r="D218" t="str">
            <v>25525E-M1</v>
          </cell>
          <cell r="E218">
            <v>2500</v>
          </cell>
          <cell r="F218" t="str">
            <v>CEV</v>
          </cell>
          <cell r="G218" t="str">
            <v>CX120806</v>
          </cell>
          <cell r="H218" t="str">
            <v>L.FINAL</v>
          </cell>
          <cell r="I218" t="str">
            <v>M01</v>
          </cell>
          <cell r="J218">
            <v>2</v>
          </cell>
          <cell r="K218" t="str">
            <v>ILLINOIS TOO</v>
          </cell>
          <cell r="L218" t="str">
            <v>G1</v>
          </cell>
        </row>
        <row r="219">
          <cell r="A219">
            <v>211</v>
          </cell>
          <cell r="B219" t="str">
            <v>11589015</v>
          </cell>
          <cell r="C219" t="str">
            <v xml:space="preserve">PARAFUSO-CONSL ASS/D                                        </v>
          </cell>
          <cell r="D219" t="str">
            <v>19135E-M3</v>
          </cell>
          <cell r="E219">
            <v>1000</v>
          </cell>
          <cell r="F219" t="str">
            <v>CEV</v>
          </cell>
          <cell r="G219" t="str">
            <v>CX120806</v>
          </cell>
          <cell r="H219" t="str">
            <v>TRIM 3</v>
          </cell>
          <cell r="I219" t="str">
            <v>M03</v>
          </cell>
          <cell r="J219">
            <v>2</v>
          </cell>
          <cell r="K219" t="str">
            <v>ILLINOIS TOO</v>
          </cell>
          <cell r="L219" t="str">
            <v>G1</v>
          </cell>
        </row>
        <row r="220">
          <cell r="A220">
            <v>212</v>
          </cell>
          <cell r="B220" t="str">
            <v>11589351</v>
          </cell>
          <cell r="C220" t="str">
            <v>PF EIXO TRAS</v>
          </cell>
          <cell r="D220" t="str">
            <v>25213D-M2</v>
          </cell>
          <cell r="E220">
            <v>110</v>
          </cell>
          <cell r="F220" t="str">
            <v>CEV</v>
          </cell>
          <cell r="G220" t="str">
            <v>00002001</v>
          </cell>
          <cell r="H220" t="str">
            <v>AÉREA</v>
          </cell>
          <cell r="I220" t="str">
            <v>M02</v>
          </cell>
          <cell r="J220">
            <v>5</v>
          </cell>
          <cell r="K220" t="str">
            <v>METALAC</v>
          </cell>
          <cell r="L220" t="str">
            <v>G1</v>
          </cell>
        </row>
        <row r="221">
          <cell r="A221">
            <v>213</v>
          </cell>
          <cell r="B221">
            <v>11589015</v>
          </cell>
          <cell r="C221" t="str">
            <v xml:space="preserve">PARAFUSO-CONSL ASS/D                                        </v>
          </cell>
          <cell r="D221" t="str">
            <v>19150D-M1</v>
          </cell>
          <cell r="E221">
            <v>0</v>
          </cell>
          <cell r="F221" t="str">
            <v>CEV</v>
          </cell>
          <cell r="G221" t="str">
            <v>CX120806</v>
          </cell>
          <cell r="H221" t="str">
            <v>25.B.2</v>
          </cell>
          <cell r="I221" t="str">
            <v>M01</v>
          </cell>
          <cell r="J221">
            <v>2</v>
          </cell>
          <cell r="K221" t="str">
            <v>ILLINOIS TOO</v>
          </cell>
          <cell r="L221" t="str">
            <v>G1</v>
          </cell>
        </row>
        <row r="222">
          <cell r="A222">
            <v>214</v>
          </cell>
          <cell r="B222" t="str">
            <v>93290627</v>
          </cell>
          <cell r="C222" t="str">
            <v>PARAF. CAB</v>
          </cell>
          <cell r="D222" t="str">
            <v>25519E-M2</v>
          </cell>
          <cell r="E222">
            <v>700</v>
          </cell>
          <cell r="F222" t="str">
            <v>CEV</v>
          </cell>
          <cell r="G222" t="str">
            <v>00002001</v>
          </cell>
          <cell r="H222" t="str">
            <v>AÉREA</v>
          </cell>
          <cell r="I222" t="str">
            <v>M02</v>
          </cell>
          <cell r="J222">
            <v>3</v>
          </cell>
          <cell r="K222" t="str">
            <v>LIPOS</v>
          </cell>
          <cell r="L222" t="str">
            <v>G1</v>
          </cell>
        </row>
        <row r="223">
          <cell r="A223">
            <v>215</v>
          </cell>
          <cell r="B223">
            <v>11589015</v>
          </cell>
          <cell r="C223" t="str">
            <v>PF - FIX GRADE DO CURVÃO</v>
          </cell>
          <cell r="D223" t="str">
            <v>25525D-M1</v>
          </cell>
          <cell r="E223">
            <v>1000</v>
          </cell>
          <cell r="F223" t="str">
            <v>CEV</v>
          </cell>
          <cell r="G223" t="str">
            <v>00002002</v>
          </cell>
          <cell r="H223" t="str">
            <v>L.FINAL</v>
          </cell>
          <cell r="I223" t="str">
            <v>M01</v>
          </cell>
          <cell r="J223">
            <v>2</v>
          </cell>
          <cell r="K223" t="str">
            <v>ILLINOIS TOO</v>
          </cell>
          <cell r="L223" t="str">
            <v>G1</v>
          </cell>
        </row>
        <row r="224">
          <cell r="A224">
            <v>217</v>
          </cell>
          <cell r="B224" t="str">
            <v>11589164</v>
          </cell>
          <cell r="C224" t="str">
            <v>PF FIX CENTER</v>
          </cell>
          <cell r="D224" t="str">
            <v>19142D-M2</v>
          </cell>
          <cell r="E224">
            <v>270</v>
          </cell>
          <cell r="F224" t="str">
            <v>CEV</v>
          </cell>
          <cell r="G224" t="str">
            <v>00002001</v>
          </cell>
          <cell r="H224" t="str">
            <v>TRIM 3</v>
          </cell>
          <cell r="I224" t="str">
            <v>M02</v>
          </cell>
          <cell r="J224">
            <v>3</v>
          </cell>
          <cell r="K224" t="str">
            <v>METALAC</v>
          </cell>
          <cell r="L224" t="str">
            <v>G1</v>
          </cell>
        </row>
        <row r="225">
          <cell r="A225">
            <v>219</v>
          </cell>
          <cell r="B225">
            <v>11589272</v>
          </cell>
          <cell r="C225" t="str">
            <v>PARAFUSO</v>
          </cell>
          <cell r="D225" t="str">
            <v xml:space="preserve"> 19112E-M3</v>
          </cell>
          <cell r="E225">
            <v>0</v>
          </cell>
          <cell r="F225" t="str">
            <v>CEV</v>
          </cell>
          <cell r="G225" t="str">
            <v>________</v>
          </cell>
          <cell r="H225" t="str">
            <v>12.A.1</v>
          </cell>
          <cell r="I225" t="str">
            <v>M03</v>
          </cell>
          <cell r="J225">
            <v>2</v>
          </cell>
          <cell r="K225" t="str">
            <v>#N/D</v>
          </cell>
          <cell r="L225" t="str">
            <v>KK</v>
          </cell>
        </row>
        <row r="226">
          <cell r="A226">
            <v>220</v>
          </cell>
          <cell r="B226">
            <v>52052758</v>
          </cell>
          <cell r="C226" t="str">
            <v>ISOLADOR DA GRADE LE</v>
          </cell>
          <cell r="D226" t="str">
            <v>25531D-M2</v>
          </cell>
          <cell r="E226">
            <v>120</v>
          </cell>
          <cell r="F226" t="str">
            <v>CEV</v>
          </cell>
          <cell r="G226" t="str">
            <v>0CXPAPEL</v>
          </cell>
          <cell r="H226" t="str">
            <v>L.FINAL</v>
          </cell>
          <cell r="I226" t="str">
            <v>M02</v>
          </cell>
          <cell r="J226">
            <v>3</v>
          </cell>
          <cell r="K226" t="str">
            <v>MAPRA MANGUE</v>
          </cell>
          <cell r="L226" t="str">
            <v>G1</v>
          </cell>
        </row>
        <row r="227">
          <cell r="A227">
            <v>221</v>
          </cell>
          <cell r="B227">
            <v>11589272</v>
          </cell>
          <cell r="C227" t="str">
            <v>PARAFUSO</v>
          </cell>
          <cell r="D227" t="str">
            <v>19112E-M3</v>
          </cell>
          <cell r="E227">
            <v>0</v>
          </cell>
          <cell r="F227" t="str">
            <v>CEV</v>
          </cell>
          <cell r="G227" t="str">
            <v>________</v>
          </cell>
          <cell r="H227" t="str">
            <v>12.A.1</v>
          </cell>
          <cell r="I227" t="str">
            <v>M03</v>
          </cell>
          <cell r="J227">
            <v>2</v>
          </cell>
          <cell r="K227"/>
          <cell r="L227" t="str">
            <v>G1</v>
          </cell>
        </row>
        <row r="228">
          <cell r="A228">
            <v>222</v>
          </cell>
          <cell r="B228" t="str">
            <v>11609952</v>
          </cell>
          <cell r="C228" t="str">
            <v>PORCA DO FAROL</v>
          </cell>
          <cell r="D228" t="str">
            <v>19148D-M2</v>
          </cell>
          <cell r="E228">
            <v>8000</v>
          </cell>
          <cell r="F228" t="str">
            <v>CEV</v>
          </cell>
          <cell r="G228" t="str">
            <v>0KLT3214</v>
          </cell>
          <cell r="H228" t="str">
            <v>TRIM 3</v>
          </cell>
          <cell r="I228" t="str">
            <v>M02</v>
          </cell>
          <cell r="J228">
            <v>2</v>
          </cell>
          <cell r="K228" t="str">
            <v>ILLINOIS TOO</v>
          </cell>
          <cell r="L228" t="str">
            <v>G1</v>
          </cell>
        </row>
        <row r="229">
          <cell r="A229">
            <v>223</v>
          </cell>
          <cell r="B229" t="str">
            <v>11589277</v>
          </cell>
          <cell r="C229" t="str">
            <v>PF COXIM DO MOTOR</v>
          </cell>
          <cell r="D229" t="str">
            <v>25300D-M2</v>
          </cell>
          <cell r="E229">
            <v>120</v>
          </cell>
          <cell r="F229" t="str">
            <v>CEV</v>
          </cell>
          <cell r="G229" t="str">
            <v>CX120806</v>
          </cell>
          <cell r="H229" t="str">
            <v>AÉREA</v>
          </cell>
          <cell r="I229" t="str">
            <v>M02</v>
          </cell>
          <cell r="J229">
            <v>3</v>
          </cell>
          <cell r="K229" t="str">
            <v>YOUNG SIN ME</v>
          </cell>
          <cell r="L229" t="str">
            <v>G1</v>
          </cell>
        </row>
        <row r="230">
          <cell r="A230">
            <v>224</v>
          </cell>
          <cell r="B230" t="str">
            <v>93388662</v>
          </cell>
          <cell r="C230" t="str">
            <v>PARAFUSO</v>
          </cell>
          <cell r="D230" t="str">
            <v>19150D-M1</v>
          </cell>
          <cell r="E230">
            <v>1500</v>
          </cell>
          <cell r="F230" t="str">
            <v>CEV</v>
          </cell>
          <cell r="G230" t="str">
            <v>00002001</v>
          </cell>
          <cell r="H230" t="str">
            <v>TRIM 3</v>
          </cell>
          <cell r="I230" t="str">
            <v>M01</v>
          </cell>
          <cell r="J230">
            <v>2</v>
          </cell>
          <cell r="K230" t="str">
            <v>CONTINENTAL</v>
          </cell>
          <cell r="L230" t="str">
            <v>G1</v>
          </cell>
        </row>
        <row r="231">
          <cell r="A231">
            <v>225</v>
          </cell>
          <cell r="B231">
            <v>11589289</v>
          </cell>
          <cell r="C231" t="str">
            <v>PUSH PIN DEFLETOR INF</v>
          </cell>
          <cell r="D231" t="str">
            <v>19135E-M3</v>
          </cell>
          <cell r="E231">
            <v>2400</v>
          </cell>
          <cell r="F231" t="str">
            <v>CEV</v>
          </cell>
          <cell r="G231" t="str">
            <v>00002001</v>
          </cell>
          <cell r="H231" t="str">
            <v>TRIM 2</v>
          </cell>
          <cell r="I231" t="str">
            <v>M03</v>
          </cell>
          <cell r="J231" t="str">
            <v>2</v>
          </cell>
          <cell r="K231" t="str">
            <v>TECNOPLAST</v>
          </cell>
          <cell r="L231" t="str">
            <v>G1</v>
          </cell>
        </row>
        <row r="232">
          <cell r="A232">
            <v>226</v>
          </cell>
          <cell r="B232" t="str">
            <v>11092631</v>
          </cell>
          <cell r="C232" t="str">
            <v>PARAF SLIDER</v>
          </cell>
          <cell r="D232" t="str">
            <v>19140D-M1</v>
          </cell>
          <cell r="E232">
            <v>2000</v>
          </cell>
          <cell r="F232" t="str">
            <v>CEV</v>
          </cell>
          <cell r="G232" t="str">
            <v>0CXPAPEL</v>
          </cell>
          <cell r="H232" t="str">
            <v>TRIM 3</v>
          </cell>
          <cell r="I232" t="str">
            <v>M01</v>
          </cell>
          <cell r="J232">
            <v>2</v>
          </cell>
          <cell r="K232" t="str">
            <v>NEDSCRHROEF</v>
          </cell>
          <cell r="L232" t="str">
            <v>G1</v>
          </cell>
        </row>
        <row r="233">
          <cell r="A233">
            <v>227</v>
          </cell>
          <cell r="B233" t="str">
            <v>11589289</v>
          </cell>
          <cell r="C233" t="str">
            <v>PUSH PIN DEFLETOR INFERIOR</v>
          </cell>
          <cell r="D233" t="str">
            <v>19149D-M2</v>
          </cell>
          <cell r="E233">
            <v>2400</v>
          </cell>
          <cell r="F233" t="str">
            <v>CEV</v>
          </cell>
          <cell r="G233" t="str">
            <v>00002001</v>
          </cell>
          <cell r="H233" t="str">
            <v>TRIM 3</v>
          </cell>
          <cell r="I233" t="str">
            <v>M02</v>
          </cell>
          <cell r="J233">
            <v>2</v>
          </cell>
          <cell r="K233" t="str">
            <v>ILLINOIS TOO</v>
          </cell>
          <cell r="L233" t="str">
            <v>G1</v>
          </cell>
        </row>
        <row r="234">
          <cell r="A234">
            <v>228</v>
          </cell>
          <cell r="B234" t="str">
            <v>11519388</v>
          </cell>
          <cell r="C234" t="str">
            <v>PF CINTA DO TANQUE</v>
          </cell>
          <cell r="D234" t="str">
            <v>25206E-M2</v>
          </cell>
          <cell r="E234">
            <v>500</v>
          </cell>
          <cell r="F234" t="str">
            <v>CEV</v>
          </cell>
          <cell r="G234" t="str">
            <v>00002001</v>
          </cell>
          <cell r="H234" t="str">
            <v>AÉREA</v>
          </cell>
          <cell r="I234" t="str">
            <v>M02</v>
          </cell>
          <cell r="J234">
            <v>3</v>
          </cell>
          <cell r="K234" t="str">
            <v>CONTINENTAL</v>
          </cell>
          <cell r="L234" t="str">
            <v>G1</v>
          </cell>
        </row>
        <row r="235">
          <cell r="A235">
            <v>229</v>
          </cell>
          <cell r="B235">
            <v>11589289</v>
          </cell>
          <cell r="C235" t="str">
            <v>CLIP ACAB PARALAMA</v>
          </cell>
          <cell r="D235" t="str">
            <v>25219E-M2</v>
          </cell>
          <cell r="E235">
            <v>2400</v>
          </cell>
          <cell r="F235" t="str">
            <v>CEV</v>
          </cell>
          <cell r="G235" t="str">
            <v>00002001</v>
          </cell>
          <cell r="H235" t="str">
            <v>AÉREA</v>
          </cell>
          <cell r="I235" t="str">
            <v>M02</v>
          </cell>
          <cell r="J235">
            <v>2</v>
          </cell>
          <cell r="K235" t="str">
            <v>ILLINOIS</v>
          </cell>
          <cell r="L235" t="str">
            <v>G1</v>
          </cell>
        </row>
        <row r="236">
          <cell r="A236">
            <v>230</v>
          </cell>
          <cell r="B236" t="str">
            <v>11589289</v>
          </cell>
          <cell r="C236" t="str">
            <v>PUSH PIN DEFLETOR INFERIOR</v>
          </cell>
          <cell r="D236" t="str">
            <v>25533D-M2</v>
          </cell>
          <cell r="E236">
            <v>2400</v>
          </cell>
          <cell r="F236" t="str">
            <v>CEV</v>
          </cell>
          <cell r="G236" t="str">
            <v>0CXPAPEL</v>
          </cell>
          <cell r="H236" t="str">
            <v>L.FINAL</v>
          </cell>
          <cell r="I236" t="str">
            <v>M02</v>
          </cell>
          <cell r="J236">
            <v>2</v>
          </cell>
          <cell r="K236" t="str">
            <v>TECNOPLAST</v>
          </cell>
          <cell r="L236" t="str">
            <v>G1</v>
          </cell>
        </row>
        <row r="237">
          <cell r="A237">
            <v>231</v>
          </cell>
          <cell r="B237" t="str">
            <v>11589289</v>
          </cell>
          <cell r="C237" t="str">
            <v>CLIP ACAB PARALAMA</v>
          </cell>
          <cell r="D237" t="str">
            <v>25523E-M1</v>
          </cell>
          <cell r="E237">
            <v>2400</v>
          </cell>
          <cell r="F237" t="str">
            <v>CEV</v>
          </cell>
          <cell r="G237" t="str">
            <v>00002001</v>
          </cell>
          <cell r="H237" t="str">
            <v>L.FINAL</v>
          </cell>
          <cell r="I237" t="str">
            <v>M01</v>
          </cell>
          <cell r="J237">
            <v>2</v>
          </cell>
          <cell r="K237" t="str">
            <v>TECNOPLAST</v>
          </cell>
          <cell r="L237" t="str">
            <v>G1</v>
          </cell>
        </row>
        <row r="238">
          <cell r="A238">
            <v>232</v>
          </cell>
          <cell r="B238" t="str">
            <v>94733408</v>
          </cell>
          <cell r="C238" t="str">
            <v>PARAFUSO DA PLACA NG</v>
          </cell>
          <cell r="D238" t="str">
            <v>BUMP01-M1</v>
          </cell>
          <cell r="E238">
            <v>1500</v>
          </cell>
          <cell r="F238" t="str">
            <v>CEV</v>
          </cell>
          <cell r="G238" t="str">
            <v>00002001</v>
          </cell>
          <cell r="H238" t="str">
            <v>BUMPER</v>
          </cell>
          <cell r="I238" t="str">
            <v>M01</v>
          </cell>
          <cell r="J238">
            <v>2</v>
          </cell>
          <cell r="K238" t="str">
            <v>ILLINOIS TOO</v>
          </cell>
          <cell r="L238" t="str">
            <v>G1</v>
          </cell>
        </row>
        <row r="239">
          <cell r="A239">
            <v>233</v>
          </cell>
          <cell r="B239" t="str">
            <v>11589289</v>
          </cell>
          <cell r="C239" t="str">
            <v>PUSH PIN DEFLETOR INFERIOR</v>
          </cell>
          <cell r="D239" t="str">
            <v>25524D-M2</v>
          </cell>
          <cell r="E239">
            <v>2400</v>
          </cell>
          <cell r="F239" t="str">
            <v>CEV</v>
          </cell>
          <cell r="G239" t="str">
            <v>00GRANEL</v>
          </cell>
          <cell r="H239" t="str">
            <v>L.FINAL</v>
          </cell>
          <cell r="I239" t="str">
            <v>M02</v>
          </cell>
          <cell r="J239">
            <v>2</v>
          </cell>
          <cell r="K239" t="str">
            <v>TECNOPLAST</v>
          </cell>
          <cell r="L239" t="str">
            <v>G1</v>
          </cell>
        </row>
        <row r="240">
          <cell r="A240">
            <v>234</v>
          </cell>
          <cell r="B240" t="str">
            <v>52019544</v>
          </cell>
          <cell r="C240" t="str">
            <v>SENSOR PRETO</v>
          </cell>
          <cell r="D240" t="str">
            <v>BUMPER-M1</v>
          </cell>
          <cell r="E240">
            <v>30</v>
          </cell>
          <cell r="F240" t="str">
            <v>CEV</v>
          </cell>
          <cell r="G240" t="str">
            <v>0CXPAPEL</v>
          </cell>
          <cell r="H240" t="str">
            <v>BUMPER</v>
          </cell>
          <cell r="I240" t="str">
            <v>M01</v>
          </cell>
          <cell r="J240">
            <v>2</v>
          </cell>
          <cell r="K240" t="str">
            <v>BOSCH MADRID</v>
          </cell>
          <cell r="L240" t="str">
            <v>G1</v>
          </cell>
        </row>
        <row r="241">
          <cell r="A241">
            <v>235</v>
          </cell>
          <cell r="B241">
            <v>11589292</v>
          </cell>
          <cell r="C241" t="str">
            <v>PUSH PIN CX RODA DIANT</v>
          </cell>
          <cell r="D241" t="str">
            <v>19112E-M3</v>
          </cell>
          <cell r="E241">
            <v>2000</v>
          </cell>
          <cell r="F241" t="str">
            <v>CEV</v>
          </cell>
          <cell r="G241" t="str">
            <v>00002001</v>
          </cell>
          <cell r="H241" t="str">
            <v>TRIM 1</v>
          </cell>
          <cell r="I241" t="str">
            <v>M03</v>
          </cell>
          <cell r="J241">
            <v>2</v>
          </cell>
          <cell r="K241" t="str">
            <v>TECNOPLAST</v>
          </cell>
          <cell r="L241" t="str">
            <v>G1</v>
          </cell>
        </row>
        <row r="242">
          <cell r="A242">
            <v>236</v>
          </cell>
          <cell r="B242" t="str">
            <v>52019542</v>
          </cell>
          <cell r="C242" t="str">
            <v>SENSOR CINZA</v>
          </cell>
          <cell r="D242" t="str">
            <v>BUMPER-M1</v>
          </cell>
          <cell r="E242">
            <v>30</v>
          </cell>
          <cell r="F242" t="str">
            <v>CEV</v>
          </cell>
          <cell r="G242" t="str">
            <v>0CXPAPEL</v>
          </cell>
          <cell r="H242" t="str">
            <v>BUMPER</v>
          </cell>
          <cell r="I242" t="str">
            <v>M01</v>
          </cell>
          <cell r="J242">
            <v>2</v>
          </cell>
          <cell r="K242" t="str">
            <v>BOSCH MADRID</v>
          </cell>
          <cell r="L242" t="str">
            <v>G1</v>
          </cell>
        </row>
        <row r="243">
          <cell r="A243">
            <v>237</v>
          </cell>
          <cell r="B243">
            <v>11589292</v>
          </cell>
          <cell r="C243" t="str">
            <v>PUSH PIN CX RODA DIANT</v>
          </cell>
          <cell r="D243" t="str">
            <v>25225D-M2</v>
          </cell>
          <cell r="E243">
            <v>2000</v>
          </cell>
          <cell r="F243" t="str">
            <v>CEV</v>
          </cell>
          <cell r="G243" t="str">
            <v>00002001</v>
          </cell>
          <cell r="H243" t="str">
            <v>AÉREA</v>
          </cell>
          <cell r="I243" t="str">
            <v>M02</v>
          </cell>
          <cell r="J243">
            <v>2</v>
          </cell>
          <cell r="K243" t="str">
            <v>TECNOPLAST</v>
          </cell>
          <cell r="L243" t="str">
            <v>G1</v>
          </cell>
        </row>
        <row r="244">
          <cell r="A244">
            <v>238</v>
          </cell>
          <cell r="B244" t="str">
            <v>52019543</v>
          </cell>
          <cell r="C244" t="str">
            <v>SENSOR VERMELHO</v>
          </cell>
          <cell r="D244" t="str">
            <v>BUMPER-M1</v>
          </cell>
          <cell r="E244">
            <v>30</v>
          </cell>
          <cell r="F244" t="str">
            <v>CEV</v>
          </cell>
          <cell r="G244" t="str">
            <v>0CXPAPEL</v>
          </cell>
          <cell r="H244" t="str">
            <v>BUMPER</v>
          </cell>
          <cell r="I244" t="str">
            <v>M01</v>
          </cell>
          <cell r="J244">
            <v>2</v>
          </cell>
          <cell r="K244" t="str">
            <v>BOSCH MADRID</v>
          </cell>
          <cell r="L244" t="str">
            <v>G1</v>
          </cell>
        </row>
        <row r="245">
          <cell r="A245">
            <v>239</v>
          </cell>
          <cell r="B245" t="str">
            <v>11589292</v>
          </cell>
          <cell r="C245" t="str">
            <v xml:space="preserve">PUSH PIN </v>
          </cell>
          <cell r="D245" t="str">
            <v>25223D-M2</v>
          </cell>
          <cell r="E245">
            <v>1200</v>
          </cell>
          <cell r="F245" t="str">
            <v>CEV</v>
          </cell>
          <cell r="G245" t="str">
            <v>CX120806</v>
          </cell>
          <cell r="H245" t="str">
            <v>AÉREA</v>
          </cell>
          <cell r="I245" t="str">
            <v>M02</v>
          </cell>
          <cell r="J245">
            <v>2</v>
          </cell>
          <cell r="K245" t="str">
            <v>TECNOPLAST</v>
          </cell>
          <cell r="L245" t="str">
            <v>G1</v>
          </cell>
        </row>
        <row r="246">
          <cell r="A246">
            <v>240</v>
          </cell>
          <cell r="B246" t="str">
            <v>52019545</v>
          </cell>
          <cell r="C246" t="str">
            <v>SENSOR PRATA</v>
          </cell>
          <cell r="D246" t="str">
            <v>BUMPER-M1</v>
          </cell>
          <cell r="E246">
            <v>30</v>
          </cell>
          <cell r="F246" t="str">
            <v>CEV</v>
          </cell>
          <cell r="G246" t="str">
            <v>0CXPAPEL</v>
          </cell>
          <cell r="H246" t="str">
            <v>BUMPER</v>
          </cell>
          <cell r="I246" t="str">
            <v>M01</v>
          </cell>
          <cell r="J246">
            <v>2</v>
          </cell>
          <cell r="K246" t="str">
            <v>BOSCH MADRID</v>
          </cell>
          <cell r="L246" t="str">
            <v>G1</v>
          </cell>
        </row>
        <row r="247">
          <cell r="A247">
            <v>241</v>
          </cell>
          <cell r="B247" t="str">
            <v>11589295</v>
          </cell>
          <cell r="C247" t="str">
            <v xml:space="preserve">PUSH PIN </v>
          </cell>
          <cell r="D247" t="str">
            <v>25219E-M1</v>
          </cell>
          <cell r="E247">
            <v>1000</v>
          </cell>
          <cell r="F247" t="str">
            <v>CEV</v>
          </cell>
          <cell r="G247" t="str">
            <v>CX120806</v>
          </cell>
          <cell r="H247" t="str">
            <v>AÉREA</v>
          </cell>
          <cell r="I247" t="str">
            <v>M01</v>
          </cell>
          <cell r="J247">
            <v>2</v>
          </cell>
          <cell r="K247" t="str">
            <v>TECNOPLAST</v>
          </cell>
          <cell r="L247" t="str">
            <v>G1</v>
          </cell>
        </row>
        <row r="248">
          <cell r="A248">
            <v>242</v>
          </cell>
          <cell r="B248" t="str">
            <v>52019546</v>
          </cell>
          <cell r="C248" t="str">
            <v>SENSOR BRANCO</v>
          </cell>
          <cell r="D248" t="str">
            <v>BUMPER-M1</v>
          </cell>
          <cell r="E248">
            <v>30</v>
          </cell>
          <cell r="F248" t="str">
            <v>CEV</v>
          </cell>
          <cell r="G248" t="str">
            <v>0CXPAPEL</v>
          </cell>
          <cell r="H248" t="str">
            <v>BUMPER</v>
          </cell>
          <cell r="I248" t="str">
            <v>M01</v>
          </cell>
          <cell r="J248">
            <v>2</v>
          </cell>
          <cell r="K248" t="str">
            <v>BOSCH MADRID</v>
          </cell>
          <cell r="L248" t="str">
            <v>G1</v>
          </cell>
        </row>
        <row r="249">
          <cell r="A249">
            <v>243</v>
          </cell>
          <cell r="B249">
            <v>11589295</v>
          </cell>
          <cell r="C249" t="str">
            <v xml:space="preserve">PUSH PIN </v>
          </cell>
          <cell r="D249" t="str">
            <v>25221E-M2</v>
          </cell>
          <cell r="E249">
            <v>1000</v>
          </cell>
          <cell r="F249" t="str">
            <v>CEV</v>
          </cell>
          <cell r="G249" t="str">
            <v>CX120806</v>
          </cell>
          <cell r="H249" t="str">
            <v>AÉREA</v>
          </cell>
          <cell r="I249" t="str">
            <v>M02</v>
          </cell>
          <cell r="J249">
            <v>2</v>
          </cell>
          <cell r="K249" t="str">
            <v>ILLINOIS TOO</v>
          </cell>
          <cell r="L249" t="str">
            <v>G1</v>
          </cell>
        </row>
        <row r="250">
          <cell r="A250">
            <v>244</v>
          </cell>
          <cell r="B250" t="str">
            <v>52054213</v>
          </cell>
          <cell r="C250" t="str">
            <v>PORTINHOLA HB ONIX</v>
          </cell>
          <cell r="D250" t="str">
            <v>15204P-M1</v>
          </cell>
          <cell r="E250">
            <v>100</v>
          </cell>
          <cell r="F250" t="str">
            <v>PEL</v>
          </cell>
          <cell r="G250" t="str">
            <v>00002004</v>
          </cell>
          <cell r="H250" t="str">
            <v>PINTURA</v>
          </cell>
          <cell r="I250" t="str">
            <v>M01</v>
          </cell>
          <cell r="J250">
            <v>2</v>
          </cell>
          <cell r="K250" t="str">
            <v>PELZER</v>
          </cell>
          <cell r="L250">
            <v>0</v>
          </cell>
        </row>
        <row r="251">
          <cell r="A251">
            <v>245</v>
          </cell>
          <cell r="B251" t="str">
            <v>11589292</v>
          </cell>
          <cell r="C251" t="str">
            <v xml:space="preserve">PUSH PIN </v>
          </cell>
          <cell r="D251" t="str">
            <v>25224D-M2</v>
          </cell>
          <cell r="E251">
            <v>2000</v>
          </cell>
          <cell r="F251" t="str">
            <v>CEV</v>
          </cell>
          <cell r="G251" t="str">
            <v>0CXPAPEL</v>
          </cell>
          <cell r="H251" t="str">
            <v>L. FINAL</v>
          </cell>
          <cell r="I251" t="str">
            <v>M02</v>
          </cell>
          <cell r="J251">
            <v>2</v>
          </cell>
          <cell r="K251" t="str">
            <v>TECNOPLAST</v>
          </cell>
          <cell r="L251" t="str">
            <v>G1</v>
          </cell>
        </row>
        <row r="252">
          <cell r="A252">
            <v>246</v>
          </cell>
          <cell r="B252" t="str">
            <v>52054212</v>
          </cell>
          <cell r="C252" t="str">
            <v>PORTINHOLA SD ONIX</v>
          </cell>
          <cell r="D252" t="str">
            <v>15204P-M1</v>
          </cell>
          <cell r="E252">
            <v>100</v>
          </cell>
          <cell r="F252" t="str">
            <v>PEL</v>
          </cell>
          <cell r="G252" t="str">
            <v>00002004</v>
          </cell>
          <cell r="H252" t="str">
            <v>PINTURA</v>
          </cell>
          <cell r="I252" t="str">
            <v>M01</v>
          </cell>
          <cell r="J252">
            <v>2</v>
          </cell>
          <cell r="K252" t="str">
            <v>PELZER</v>
          </cell>
          <cell r="L252">
            <v>0</v>
          </cell>
        </row>
        <row r="253">
          <cell r="A253">
            <v>247</v>
          </cell>
          <cell r="B253">
            <v>11589295</v>
          </cell>
          <cell r="C253" t="str">
            <v xml:space="preserve">PUSH PIN </v>
          </cell>
          <cell r="D253" t="str">
            <v>25523E-M2</v>
          </cell>
          <cell r="E253">
            <v>1000</v>
          </cell>
          <cell r="F253" t="str">
            <v>CEV</v>
          </cell>
          <cell r="G253" t="str">
            <v>CX120806</v>
          </cell>
          <cell r="H253" t="str">
            <v>L.FINAL</v>
          </cell>
          <cell r="I253" t="str">
            <v>M02</v>
          </cell>
          <cell r="J253">
            <v>2</v>
          </cell>
          <cell r="K253" t="str">
            <v>ILLINOIS TOO</v>
          </cell>
          <cell r="L253" t="str">
            <v>G1</v>
          </cell>
        </row>
        <row r="254">
          <cell r="A254">
            <v>248</v>
          </cell>
          <cell r="B254">
            <v>94631089</v>
          </cell>
          <cell r="C254" t="str">
            <v>PRESILHA</v>
          </cell>
          <cell r="D254" t="str">
            <v>19112E-M3</v>
          </cell>
          <cell r="E254">
            <v>4000</v>
          </cell>
          <cell r="F254" t="str">
            <v>CEV</v>
          </cell>
          <cell r="G254" t="str">
            <v>00002001</v>
          </cell>
          <cell r="H254" t="str">
            <v>TRIM 1</v>
          </cell>
          <cell r="I254" t="str">
            <v>M03</v>
          </cell>
          <cell r="J254" t="str">
            <v>2</v>
          </cell>
          <cell r="K254" t="str">
            <v>A RAYMOND BRASIL LTD</v>
          </cell>
          <cell r="L254" t="str">
            <v>G1</v>
          </cell>
        </row>
        <row r="255">
          <cell r="A255">
            <v>249</v>
          </cell>
          <cell r="B255" t="str">
            <v>11589351</v>
          </cell>
          <cell r="C255" t="str">
            <v>PF EIXO TRAS</v>
          </cell>
          <cell r="D255" t="str">
            <v>25213E-M1</v>
          </cell>
          <cell r="E255">
            <v>110</v>
          </cell>
          <cell r="F255" t="str">
            <v>CEV</v>
          </cell>
          <cell r="G255" t="str">
            <v>00002001</v>
          </cell>
          <cell r="H255" t="str">
            <v>AÉREA</v>
          </cell>
          <cell r="I255" t="str">
            <v>M01</v>
          </cell>
          <cell r="J255">
            <v>5</v>
          </cell>
          <cell r="K255" t="str">
            <v>METALAC</v>
          </cell>
          <cell r="L255" t="str">
            <v>G1</v>
          </cell>
        </row>
        <row r="256">
          <cell r="A256">
            <v>250</v>
          </cell>
          <cell r="B256" t="str">
            <v>96610580</v>
          </cell>
          <cell r="C256" t="str">
            <v>TAPY BODY</v>
          </cell>
          <cell r="D256" t="str">
            <v>25226D-M1</v>
          </cell>
          <cell r="E256">
            <v>2700</v>
          </cell>
          <cell r="F256" t="str">
            <v>CEV</v>
          </cell>
          <cell r="G256" t="str">
            <v>0CXPAPEL</v>
          </cell>
          <cell r="H256" t="str">
            <v>AÉREA</v>
          </cell>
          <cell r="I256" t="str">
            <v>M01</v>
          </cell>
          <cell r="J256" t="str">
            <v>1</v>
          </cell>
          <cell r="K256" t="str">
            <v>HENKEL CORP</v>
          </cell>
          <cell r="L256" t="str">
            <v>G1</v>
          </cell>
        </row>
        <row r="257">
          <cell r="A257">
            <v>251</v>
          </cell>
          <cell r="B257" t="str">
            <v>90339503</v>
          </cell>
          <cell r="C257" t="str">
            <v>PORCA BOOSTER</v>
          </cell>
          <cell r="D257" t="str">
            <v>19125E-M3</v>
          </cell>
          <cell r="E257">
            <v>1000</v>
          </cell>
          <cell r="F257" t="str">
            <v>CEV</v>
          </cell>
          <cell r="G257" t="str">
            <v>CX120806</v>
          </cell>
          <cell r="H257" t="str">
            <v>TRIM 1</v>
          </cell>
          <cell r="I257" t="str">
            <v>M03</v>
          </cell>
          <cell r="J257">
            <v>2</v>
          </cell>
          <cell r="K257" t="str">
            <v>INFASCO NUT</v>
          </cell>
          <cell r="L257" t="str">
            <v>G1</v>
          </cell>
        </row>
        <row r="258">
          <cell r="A258">
            <v>252</v>
          </cell>
          <cell r="B258">
            <v>94764274</v>
          </cell>
          <cell r="C258" t="str">
            <v>ETQ ANO FAB</v>
          </cell>
          <cell r="D258" t="str">
            <v>19113D-M3</v>
          </cell>
          <cell r="E258">
            <v>3000</v>
          </cell>
          <cell r="F258" t="str">
            <v>CEV</v>
          </cell>
          <cell r="G258" t="str">
            <v>00002001</v>
          </cell>
          <cell r="H258" t="str">
            <v>TRIM1</v>
          </cell>
          <cell r="I258" t="str">
            <v>M03</v>
          </cell>
          <cell r="J258">
            <v>2</v>
          </cell>
          <cell r="K258" t="str">
            <v>COBRA METAIS</v>
          </cell>
          <cell r="L258" t="str">
            <v>G1</v>
          </cell>
        </row>
        <row r="259">
          <cell r="A259">
            <v>253</v>
          </cell>
          <cell r="B259">
            <v>11609341</v>
          </cell>
          <cell r="C259" t="str">
            <v>PF SUPT AMT/GAS T/ELEVTR</v>
          </cell>
          <cell r="D259" t="str">
            <v>19104E-M3</v>
          </cell>
          <cell r="E259">
            <v>2500</v>
          </cell>
          <cell r="F259" t="str">
            <v>CEV</v>
          </cell>
          <cell r="G259" t="str">
            <v>CX120806</v>
          </cell>
          <cell r="H259" t="str">
            <v>TRIM1</v>
          </cell>
          <cell r="I259" t="str">
            <v>M03</v>
          </cell>
          <cell r="J259">
            <v>2</v>
          </cell>
          <cell r="K259" t="str">
            <v>ILLINOIS TOO</v>
          </cell>
          <cell r="L259" t="str">
            <v>G1</v>
          </cell>
        </row>
        <row r="260">
          <cell r="A260">
            <v>254</v>
          </cell>
          <cell r="B260">
            <v>11589292</v>
          </cell>
          <cell r="C260" t="str">
            <v>PUSH PIN CX RODA DIANT</v>
          </cell>
          <cell r="D260" t="str">
            <v>25222D-M2</v>
          </cell>
          <cell r="E260">
            <v>2000</v>
          </cell>
          <cell r="F260" t="str">
            <v>CEV</v>
          </cell>
          <cell r="G260" t="str">
            <v>00002001</v>
          </cell>
          <cell r="H260" t="str">
            <v>AÉREA</v>
          </cell>
          <cell r="I260" t="str">
            <v>M02</v>
          </cell>
          <cell r="J260">
            <v>2</v>
          </cell>
          <cell r="K260" t="str">
            <v>TECNOPLAST</v>
          </cell>
          <cell r="L260" t="str">
            <v>G1</v>
          </cell>
        </row>
        <row r="261">
          <cell r="A261">
            <v>255</v>
          </cell>
          <cell r="B261">
            <v>11609457</v>
          </cell>
          <cell r="C261" t="str">
            <v>PARAFUSO -LNT/TRAS</v>
          </cell>
          <cell r="D261" t="str">
            <v>25524E-M1</v>
          </cell>
          <cell r="E261">
            <v>1000</v>
          </cell>
          <cell r="F261" t="str">
            <v>CEV</v>
          </cell>
          <cell r="G261" t="str">
            <v>0CXPAPEL</v>
          </cell>
          <cell r="H261" t="str">
            <v>L. FINAL</v>
          </cell>
          <cell r="I261" t="str">
            <v>M01</v>
          </cell>
          <cell r="J261">
            <v>2</v>
          </cell>
          <cell r="K261" t="str">
            <v>ILLINOIS TOO</v>
          </cell>
          <cell r="L261" t="str">
            <v>G1</v>
          </cell>
        </row>
        <row r="262">
          <cell r="A262">
            <v>256</v>
          </cell>
          <cell r="B262" t="str">
            <v>52032801</v>
          </cell>
          <cell r="C262" t="str">
            <v>CABO CJ BAT</v>
          </cell>
          <cell r="D262" t="str">
            <v>19148D-M2</v>
          </cell>
          <cell r="E262">
            <v>40</v>
          </cell>
          <cell r="F262" t="str">
            <v>CEV</v>
          </cell>
          <cell r="G262" t="str">
            <v>00002004</v>
          </cell>
          <cell r="H262" t="str">
            <v>TRIM 3</v>
          </cell>
          <cell r="I262" t="str">
            <v>M02</v>
          </cell>
          <cell r="J262" t="str">
            <v>2</v>
          </cell>
          <cell r="K262" t="str">
            <v>DELPHI</v>
          </cell>
          <cell r="L262" t="str">
            <v>G1</v>
          </cell>
        </row>
        <row r="263">
          <cell r="A263">
            <v>257</v>
          </cell>
          <cell r="B263" t="str">
            <v>11609457</v>
          </cell>
          <cell r="C263" t="str">
            <v xml:space="preserve">PARAFUSO-LNT/TRAS                                           </v>
          </cell>
          <cell r="D263" t="str">
            <v>25505D-M1</v>
          </cell>
          <cell r="E263">
            <v>6000</v>
          </cell>
          <cell r="F263" t="str">
            <v>CEV</v>
          </cell>
          <cell r="G263" t="str">
            <v>CX120806</v>
          </cell>
          <cell r="H263" t="str">
            <v>MEC BAIXA</v>
          </cell>
          <cell r="I263" t="str">
            <v>M01</v>
          </cell>
          <cell r="J263">
            <v>2</v>
          </cell>
          <cell r="K263" t="str">
            <v>ILLINOIS TOO</v>
          </cell>
          <cell r="L263" t="str">
            <v>G1</v>
          </cell>
        </row>
        <row r="264">
          <cell r="A264">
            <v>258</v>
          </cell>
          <cell r="B264" t="str">
            <v>24430143</v>
          </cell>
          <cell r="C264" t="str">
            <v>PORCA VALVULA MODULO</v>
          </cell>
          <cell r="D264" t="str">
            <v>19107E-M3</v>
          </cell>
          <cell r="E264">
            <v>20</v>
          </cell>
          <cell r="F264" t="str">
            <v>CEV</v>
          </cell>
          <cell r="G264" t="str">
            <v>0CXPAPEL</v>
          </cell>
          <cell r="H264" t="str">
            <v>TRIM 1</v>
          </cell>
          <cell r="I264" t="str">
            <v>M1</v>
          </cell>
          <cell r="J264" t="str">
            <v>3</v>
          </cell>
          <cell r="K264" t="str">
            <v>HUGO BAUER</v>
          </cell>
          <cell r="L264" t="str">
            <v>G1</v>
          </cell>
        </row>
        <row r="265">
          <cell r="A265">
            <v>259</v>
          </cell>
          <cell r="B265">
            <v>11609532</v>
          </cell>
          <cell r="C265" t="str">
            <v>PF PRCSR TRAVA TPA CMPT</v>
          </cell>
          <cell r="D265" t="str">
            <v>19120E-M3</v>
          </cell>
          <cell r="E265">
            <v>1000</v>
          </cell>
          <cell r="F265" t="str">
            <v>CEV</v>
          </cell>
          <cell r="G265" t="str">
            <v>0CXPAPEL</v>
          </cell>
          <cell r="H265" t="str">
            <v>TRIM 2</v>
          </cell>
          <cell r="I265" t="str">
            <v>M03</v>
          </cell>
          <cell r="J265">
            <v>2</v>
          </cell>
          <cell r="K265" t="str">
            <v>CONTINENTAL</v>
          </cell>
          <cell r="L265" t="str">
            <v>G1</v>
          </cell>
        </row>
        <row r="266">
          <cell r="A266">
            <v>260</v>
          </cell>
          <cell r="B266" t="str">
            <v>11609466</v>
          </cell>
          <cell r="C266" t="str">
            <v>PARAFUSO SUP</v>
          </cell>
          <cell r="D266" t="str">
            <v>19136D-M2</v>
          </cell>
          <cell r="E266">
            <v>2000</v>
          </cell>
          <cell r="F266" t="str">
            <v>CEV</v>
          </cell>
          <cell r="G266" t="str">
            <v>0CXPAPEL</v>
          </cell>
          <cell r="H266" t="str">
            <v>TRIM 2</v>
          </cell>
          <cell r="I266" t="str">
            <v>M02</v>
          </cell>
          <cell r="J266">
            <v>2</v>
          </cell>
          <cell r="K266" t="str">
            <v>ILLINOIS TOO</v>
          </cell>
          <cell r="L266" t="str">
            <v>G1</v>
          </cell>
        </row>
        <row r="267">
          <cell r="A267">
            <v>261</v>
          </cell>
          <cell r="B267">
            <v>11609608</v>
          </cell>
          <cell r="C267" t="str">
            <v>PF AMORTECEDOR TRAS</v>
          </cell>
          <cell r="D267" t="str">
            <v>25211D-M2</v>
          </cell>
          <cell r="E267">
            <v>140</v>
          </cell>
          <cell r="F267" t="str">
            <v>CEV</v>
          </cell>
          <cell r="G267" t="str">
            <v>00002002</v>
          </cell>
          <cell r="H267" t="str">
            <v>AÉREA</v>
          </cell>
          <cell r="I267" t="str">
            <v>M02</v>
          </cell>
          <cell r="J267" t="str">
            <v>4</v>
          </cell>
          <cell r="K267" t="str">
            <v>METALAC</v>
          </cell>
          <cell r="L267" t="str">
            <v>G1</v>
          </cell>
        </row>
        <row r="268">
          <cell r="A268">
            <v>262</v>
          </cell>
          <cell r="B268" t="str">
            <v>93219805</v>
          </cell>
          <cell r="C268" t="str">
            <v>PARAFUSO SACI</v>
          </cell>
          <cell r="D268" t="str">
            <v>19137E-M3</v>
          </cell>
          <cell r="E268">
            <v>500</v>
          </cell>
          <cell r="F268" t="str">
            <v>CEV</v>
          </cell>
          <cell r="G268" t="str">
            <v>00002001</v>
          </cell>
          <cell r="H268" t="str">
            <v>TRIM 2</v>
          </cell>
          <cell r="I268" t="str">
            <v>M03</v>
          </cell>
          <cell r="J268" t="str">
            <v>2</v>
          </cell>
          <cell r="K268" t="str">
            <v>LIPOS</v>
          </cell>
          <cell r="L268" t="str">
            <v>G1</v>
          </cell>
        </row>
        <row r="269">
          <cell r="A269">
            <v>263</v>
          </cell>
          <cell r="B269">
            <v>11609608</v>
          </cell>
          <cell r="C269" t="str">
            <v>PF AMORTECEDOR TRAS</v>
          </cell>
          <cell r="D269" t="str">
            <v>25213E-M2</v>
          </cell>
          <cell r="E269">
            <v>150</v>
          </cell>
          <cell r="F269" t="str">
            <v>CEV</v>
          </cell>
          <cell r="G269" t="str">
            <v>0CXPAPEL</v>
          </cell>
          <cell r="H269" t="str">
            <v>AÉREA</v>
          </cell>
          <cell r="I269" t="str">
            <v>M02</v>
          </cell>
          <cell r="J269">
            <v>3</v>
          </cell>
          <cell r="K269" t="str">
            <v>METALAC</v>
          </cell>
          <cell r="L269" t="str">
            <v>G1</v>
          </cell>
        </row>
        <row r="270">
          <cell r="A270">
            <v>264</v>
          </cell>
          <cell r="B270" t="str">
            <v>11104191</v>
          </cell>
          <cell r="C270" t="str">
            <v>PORCA FINO</v>
          </cell>
          <cell r="D270" t="str">
            <v>19154D-M2</v>
          </cell>
          <cell r="E270">
            <v>1700</v>
          </cell>
          <cell r="F270" t="str">
            <v>CEV</v>
          </cell>
          <cell r="G270" t="str">
            <v>0CXPAPEL</v>
          </cell>
          <cell r="H270" t="str">
            <v>TRIM 3</v>
          </cell>
          <cell r="I270" t="str">
            <v>M02</v>
          </cell>
          <cell r="J270" t="str">
            <v>2</v>
          </cell>
          <cell r="K270" t="str">
            <v>NEDSCRHROEF</v>
          </cell>
          <cell r="L270" t="str">
            <v>G1</v>
          </cell>
        </row>
        <row r="271">
          <cell r="A271">
            <v>265</v>
          </cell>
          <cell r="B271" t="str">
            <v>11609634</v>
          </cell>
          <cell r="C271" t="str">
            <v>PORCA MOTOR DO LIMPADOR</v>
          </cell>
          <cell r="D271" t="str">
            <v>25526E-M1</v>
          </cell>
          <cell r="E271">
            <v>1000</v>
          </cell>
          <cell r="F271" t="str">
            <v>CEV</v>
          </cell>
          <cell r="G271" t="str">
            <v>00002001</v>
          </cell>
          <cell r="H271" t="str">
            <v>L.FINAL</v>
          </cell>
          <cell r="I271" t="str">
            <v>M01</v>
          </cell>
          <cell r="J271">
            <v>2</v>
          </cell>
          <cell r="K271" t="str">
            <v>DECKER MANUF</v>
          </cell>
          <cell r="L271" t="str">
            <v>G1</v>
          </cell>
        </row>
        <row r="272">
          <cell r="A272">
            <v>266</v>
          </cell>
          <cell r="B272" t="str">
            <v>94751453</v>
          </cell>
          <cell r="C272" t="str">
            <v>BRACKET</v>
          </cell>
          <cell r="D272" t="str">
            <v>MINOMI-M3</v>
          </cell>
          <cell r="E272">
            <v>50</v>
          </cell>
          <cell r="F272" t="str">
            <v>CEV</v>
          </cell>
          <cell r="G272" t="str">
            <v>0CXPAPEL</v>
          </cell>
          <cell r="H272" t="str">
            <v>TRIM 2</v>
          </cell>
          <cell r="I272" t="str">
            <v>M03</v>
          </cell>
          <cell r="J272" t="str">
            <v>4</v>
          </cell>
          <cell r="K272" t="str">
            <v>NIKEN</v>
          </cell>
          <cell r="L272" t="str">
            <v>G1</v>
          </cell>
        </row>
        <row r="273">
          <cell r="A273">
            <v>267</v>
          </cell>
          <cell r="B273" t="str">
            <v>11609656</v>
          </cell>
          <cell r="C273" t="str">
            <v>PORCA DEFLETOR DE AR</v>
          </cell>
          <cell r="D273" t="str">
            <v>25214E-M1</v>
          </cell>
          <cell r="E273">
            <v>9500</v>
          </cell>
          <cell r="F273" t="str">
            <v>CEV</v>
          </cell>
          <cell r="G273" t="str">
            <v>CX120806</v>
          </cell>
          <cell r="H273" t="str">
            <v>AÉREA</v>
          </cell>
          <cell r="I273" t="str">
            <v>M01</v>
          </cell>
          <cell r="J273" t="str">
            <v>2</v>
          </cell>
          <cell r="K273" t="str">
            <v>A RAYMOND TI</v>
          </cell>
          <cell r="L273" t="str">
            <v>G1</v>
          </cell>
        </row>
        <row r="274">
          <cell r="A274">
            <v>268</v>
          </cell>
          <cell r="B274" t="str">
            <v>93344922</v>
          </cell>
          <cell r="C274" t="str">
            <v>COVER - F</v>
          </cell>
          <cell r="D274" t="str">
            <v>19139D-M2</v>
          </cell>
          <cell r="E274">
            <v>200</v>
          </cell>
          <cell r="F274" t="str">
            <v>PEL</v>
          </cell>
          <cell r="G274" t="str">
            <v>0CXPAPEL</v>
          </cell>
          <cell r="H274" t="str">
            <v>TRIM 3</v>
          </cell>
          <cell r="I274" t="str">
            <v>M02</v>
          </cell>
          <cell r="J274" t="str">
            <v>3</v>
          </cell>
          <cell r="K274" t="str">
            <v>PELZER</v>
          </cell>
          <cell r="L274" t="str">
            <v>G1</v>
          </cell>
        </row>
        <row r="275">
          <cell r="A275">
            <v>269</v>
          </cell>
          <cell r="B275" t="str">
            <v>11609716</v>
          </cell>
          <cell r="C275" t="str">
            <v>PORCA DO CABO DA UEC</v>
          </cell>
          <cell r="D275" t="str">
            <v>25504E-M1</v>
          </cell>
          <cell r="E275">
            <v>4500</v>
          </cell>
          <cell r="F275" t="str">
            <v>CEV</v>
          </cell>
          <cell r="G275" t="str">
            <v>CX120806</v>
          </cell>
          <cell r="H275" t="str">
            <v>MEC BAIXA</v>
          </cell>
          <cell r="I275" t="str">
            <v>M01</v>
          </cell>
          <cell r="J275">
            <v>2</v>
          </cell>
          <cell r="K275" t="str">
            <v>SAMJIN JEONG</v>
          </cell>
          <cell r="L275" t="str">
            <v>G1</v>
          </cell>
        </row>
        <row r="276">
          <cell r="A276">
            <v>270</v>
          </cell>
          <cell r="B276">
            <v>93288620</v>
          </cell>
          <cell r="C276" t="str">
            <v>PRESS MODULO</v>
          </cell>
          <cell r="D276" t="str">
            <v>19107E-M3</v>
          </cell>
          <cell r="E276">
            <v>600</v>
          </cell>
          <cell r="F276" t="str">
            <v>CEV</v>
          </cell>
          <cell r="G276" t="str">
            <v>0CXPAPEL</v>
          </cell>
          <cell r="H276" t="str">
            <v>TRIM 1</v>
          </cell>
          <cell r="I276" t="str">
            <v>M1</v>
          </cell>
          <cell r="J276" t="str">
            <v>2</v>
          </cell>
          <cell r="K276" t="str">
            <v>CONTINENTAL</v>
          </cell>
          <cell r="L276" t="str">
            <v>G1</v>
          </cell>
        </row>
        <row r="277">
          <cell r="A277">
            <v>271</v>
          </cell>
          <cell r="B277" t="str">
            <v>11609752</v>
          </cell>
          <cell r="C277" t="str">
            <v>PARAFUSO BARRA DA DIREÇÃO</v>
          </cell>
          <cell r="D277" t="str">
            <v>25501E-M1</v>
          </cell>
          <cell r="E277">
            <v>250</v>
          </cell>
          <cell r="F277" t="str">
            <v>CEV</v>
          </cell>
          <cell r="G277" t="str">
            <v>00002001</v>
          </cell>
          <cell r="H277" t="str">
            <v>AÉREA</v>
          </cell>
          <cell r="I277" t="str">
            <v>M01</v>
          </cell>
          <cell r="J277">
            <v>2</v>
          </cell>
          <cell r="K277" t="str">
            <v>METALAC</v>
          </cell>
          <cell r="L277" t="str">
            <v>G1</v>
          </cell>
        </row>
        <row r="278">
          <cell r="A278">
            <v>272</v>
          </cell>
          <cell r="B278">
            <v>93288620</v>
          </cell>
          <cell r="C278" t="str">
            <v>PRESS MODULO</v>
          </cell>
          <cell r="D278" t="str">
            <v>19139D-M2</v>
          </cell>
          <cell r="E278">
            <v>600</v>
          </cell>
          <cell r="F278" t="str">
            <v>CEV</v>
          </cell>
          <cell r="G278" t="str">
            <v>0CXPAPEL</v>
          </cell>
          <cell r="H278" t="str">
            <v>TRIM 3</v>
          </cell>
          <cell r="I278" t="str">
            <v>M02</v>
          </cell>
          <cell r="J278" t="str">
            <v>2</v>
          </cell>
          <cell r="K278" t="str">
            <v>CONTINENTAL</v>
          </cell>
          <cell r="L278" t="str">
            <v>G1</v>
          </cell>
        </row>
        <row r="279">
          <cell r="A279">
            <v>273</v>
          </cell>
          <cell r="B279">
            <v>11609939</v>
          </cell>
          <cell r="C279" t="str">
            <v>PF INFERIOR GARGALO</v>
          </cell>
          <cell r="D279" t="str">
            <v>25206D-M2</v>
          </cell>
          <cell r="E279">
            <v>1000</v>
          </cell>
          <cell r="F279" t="str">
            <v>CEV</v>
          </cell>
          <cell r="G279" t="str">
            <v>CX PAPEL</v>
          </cell>
          <cell r="H279" t="str">
            <v>AÉREA</v>
          </cell>
          <cell r="I279" t="str">
            <v>M02</v>
          </cell>
          <cell r="J279">
            <v>2</v>
          </cell>
          <cell r="K279" t="str">
            <v>ILLINOIS TOO</v>
          </cell>
          <cell r="L279" t="str">
            <v>G1</v>
          </cell>
        </row>
        <row r="280">
          <cell r="A280">
            <v>274</v>
          </cell>
          <cell r="B280">
            <v>52055336</v>
          </cell>
          <cell r="C280" t="str">
            <v>MODULO CJ-</v>
          </cell>
          <cell r="D280" t="str">
            <v>19134D-M2</v>
          </cell>
          <cell r="E280">
            <v>32</v>
          </cell>
          <cell r="F280" t="str">
            <v>CEV</v>
          </cell>
          <cell r="G280" t="str">
            <v>0CXPAPEL</v>
          </cell>
          <cell r="H280" t="str">
            <v>TRIM 2</v>
          </cell>
          <cell r="I280" t="str">
            <v>M02</v>
          </cell>
          <cell r="J280" t="str">
            <v>4</v>
          </cell>
          <cell r="K280" t="str">
            <v>CONTINENTAL</v>
          </cell>
          <cell r="L280" t="str">
            <v>G1</v>
          </cell>
        </row>
        <row r="281">
          <cell r="A281">
            <v>275</v>
          </cell>
          <cell r="B281" t="str">
            <v>11609952</v>
          </cell>
          <cell r="C281" t="str">
            <v xml:space="preserve">PORCA-FAROL                                                 </v>
          </cell>
          <cell r="D281" t="str">
            <v>19150D-M2</v>
          </cell>
          <cell r="E281">
            <v>8000</v>
          </cell>
          <cell r="F281" t="str">
            <v>CEV</v>
          </cell>
          <cell r="G281" t="str">
            <v>0CXPAPEL</v>
          </cell>
          <cell r="H281" t="str">
            <v>TRIM 3</v>
          </cell>
          <cell r="I281" t="str">
            <v>M02</v>
          </cell>
          <cell r="J281">
            <v>2</v>
          </cell>
          <cell r="K281" t="str">
            <v>ILLINOIS TOO</v>
          </cell>
          <cell r="L281" t="str">
            <v>G1</v>
          </cell>
        </row>
        <row r="282">
          <cell r="A282">
            <v>276</v>
          </cell>
          <cell r="B282">
            <v>94776780</v>
          </cell>
          <cell r="C282" t="str">
            <v>PIN-BRIK</v>
          </cell>
          <cell r="D282" t="str">
            <v>25504E-M1</v>
          </cell>
          <cell r="E282">
            <v>500</v>
          </cell>
          <cell r="F282" t="str">
            <v>CEV</v>
          </cell>
          <cell r="G282" t="str">
            <v>00002001</v>
          </cell>
          <cell r="H282" t="str">
            <v>MEC BAIXA</v>
          </cell>
          <cell r="I282" t="str">
            <v>M1</v>
          </cell>
          <cell r="J282" t="str">
            <v>2</v>
          </cell>
          <cell r="K282" t="str">
            <v>CONTINENTAL</v>
          </cell>
          <cell r="L282" t="str">
            <v>G1</v>
          </cell>
        </row>
        <row r="283">
          <cell r="A283">
            <v>277</v>
          </cell>
          <cell r="B283" t="str">
            <v>11609952</v>
          </cell>
          <cell r="C283" t="str">
            <v>PORCA DO FAROL</v>
          </cell>
          <cell r="D283" t="str">
            <v>25202D-M2</v>
          </cell>
          <cell r="E283">
            <v>3000</v>
          </cell>
          <cell r="F283" t="str">
            <v>CEV</v>
          </cell>
          <cell r="G283" t="str">
            <v>2001</v>
          </cell>
          <cell r="H283" t="str">
            <v>AÉREA</v>
          </cell>
          <cell r="I283" t="str">
            <v>M01</v>
          </cell>
          <cell r="J283">
            <v>2</v>
          </cell>
          <cell r="K283" t="str">
            <v>ILLINOIS TOO</v>
          </cell>
          <cell r="L283" t="str">
            <v>G1</v>
          </cell>
        </row>
        <row r="284">
          <cell r="A284">
            <v>278</v>
          </cell>
          <cell r="B284">
            <v>94746518</v>
          </cell>
          <cell r="C284" t="str">
            <v>RESERVATORIO</v>
          </cell>
          <cell r="D284" t="str">
            <v>25504E-M1</v>
          </cell>
          <cell r="E284">
            <v>20</v>
          </cell>
          <cell r="F284" t="str">
            <v>CEV</v>
          </cell>
          <cell r="G284" t="str">
            <v>00002001</v>
          </cell>
          <cell r="H284" t="str">
            <v>MEC BAIXA</v>
          </cell>
          <cell r="I284" t="str">
            <v>M1</v>
          </cell>
          <cell r="J284" t="str">
            <v>2</v>
          </cell>
          <cell r="K284" t="str">
            <v>CONTINENTAL</v>
          </cell>
          <cell r="L284" t="str">
            <v>G1</v>
          </cell>
        </row>
        <row r="285">
          <cell r="A285">
            <v>279</v>
          </cell>
          <cell r="B285">
            <v>11609952</v>
          </cell>
          <cell r="C285" t="str">
            <v>PORCA MOLA DO ENCHIMENTO</v>
          </cell>
          <cell r="D285" t="str">
            <v>25523D-M1</v>
          </cell>
          <cell r="E285">
            <v>3000</v>
          </cell>
          <cell r="F285" t="str">
            <v>CEV</v>
          </cell>
          <cell r="G285" t="str">
            <v>0KLT3214</v>
          </cell>
          <cell r="H285" t="str">
            <v>L.FINAL</v>
          </cell>
          <cell r="I285" t="str">
            <v>M01</v>
          </cell>
          <cell r="J285">
            <v>2</v>
          </cell>
          <cell r="K285" t="str">
            <v>ILLINOIS TOO</v>
          </cell>
          <cell r="L285" t="str">
            <v>G1</v>
          </cell>
        </row>
        <row r="286">
          <cell r="A286">
            <v>280</v>
          </cell>
          <cell r="B286" t="str">
            <v>93355691</v>
          </cell>
          <cell r="C286" t="str">
            <v>FLEXIVEL FREIO</v>
          </cell>
          <cell r="D286" t="str">
            <v>SEQUEN-M1</v>
          </cell>
          <cell r="E286">
            <v>200</v>
          </cell>
          <cell r="F286" t="str">
            <v>CEV</v>
          </cell>
          <cell r="G286" t="str">
            <v>00002001</v>
          </cell>
          <cell r="H286" t="str">
            <v>SEQUENC</v>
          </cell>
          <cell r="I286" t="str">
            <v>M1</v>
          </cell>
          <cell r="J286" t="str">
            <v>2</v>
          </cell>
          <cell r="K286" t="str">
            <v>FLEXITEC</v>
          </cell>
          <cell r="L286" t="str">
            <v>G1</v>
          </cell>
        </row>
        <row r="287">
          <cell r="A287">
            <v>281</v>
          </cell>
          <cell r="B287">
            <v>11610474</v>
          </cell>
          <cell r="C287" t="str">
            <v>PF TRAVESSA DO RADIADOR</v>
          </cell>
          <cell r="D287" t="str">
            <v>25304E-M2</v>
          </cell>
          <cell r="E287">
            <v>150</v>
          </cell>
          <cell r="F287" t="str">
            <v>CEV</v>
          </cell>
          <cell r="G287" t="str">
            <v>00002001</v>
          </cell>
          <cell r="H287" t="str">
            <v>AÉREA</v>
          </cell>
          <cell r="I287" t="str">
            <v>M02</v>
          </cell>
          <cell r="J287" t="str">
            <v>4</v>
          </cell>
          <cell r="K287" t="str">
            <v>METALAC</v>
          </cell>
          <cell r="L287" t="str">
            <v>G1</v>
          </cell>
        </row>
        <row r="288">
          <cell r="A288">
            <v>282</v>
          </cell>
          <cell r="B288">
            <v>52056196</v>
          </cell>
          <cell r="C288" t="str">
            <v>INSULADOR</v>
          </cell>
          <cell r="D288" t="str">
            <v>19106E-M3</v>
          </cell>
          <cell r="E288">
            <v>40</v>
          </cell>
          <cell r="F288" t="str">
            <v>CEV</v>
          </cell>
          <cell r="G288" t="str">
            <v>00002004</v>
          </cell>
          <cell r="H288" t="str">
            <v>TRIM  1</v>
          </cell>
          <cell r="I288" t="str">
            <v>M03</v>
          </cell>
          <cell r="J288" t="str">
            <v>4</v>
          </cell>
          <cell r="K288" t="str">
            <v>RIETER</v>
          </cell>
          <cell r="L288" t="str">
            <v>G1</v>
          </cell>
        </row>
        <row r="289">
          <cell r="A289">
            <v>283</v>
          </cell>
          <cell r="B289">
            <v>11610966</v>
          </cell>
          <cell r="C289" t="str">
            <v>PF FECHADURA TPA TRAS</v>
          </cell>
          <cell r="D289" t="str">
            <v>19115E-M3</v>
          </cell>
          <cell r="E289">
            <v>700</v>
          </cell>
          <cell r="F289" t="str">
            <v>CEV</v>
          </cell>
          <cell r="G289" t="str">
            <v>0KLT3214</v>
          </cell>
          <cell r="H289" t="str">
            <v>TRIM 1</v>
          </cell>
          <cell r="I289" t="str">
            <v>M03</v>
          </cell>
          <cell r="J289">
            <v>2</v>
          </cell>
          <cell r="K289" t="str">
            <v>CONTINENTAL</v>
          </cell>
          <cell r="L289" t="str">
            <v>G1</v>
          </cell>
        </row>
        <row r="290">
          <cell r="A290">
            <v>284</v>
          </cell>
          <cell r="B290" t="str">
            <v>04874119</v>
          </cell>
          <cell r="C290" t="str">
            <v>TAMPÃO DA LANTERNA</v>
          </cell>
          <cell r="D290" t="str">
            <v>19150D-M3</v>
          </cell>
          <cell r="E290">
            <v>5000</v>
          </cell>
          <cell r="F290" t="str">
            <v>CEV</v>
          </cell>
          <cell r="G290" t="str">
            <v>CX120806</v>
          </cell>
          <cell r="H290" t="str">
            <v>TRIM 2</v>
          </cell>
          <cell r="I290" t="str">
            <v>M03</v>
          </cell>
          <cell r="J290">
            <v>2</v>
          </cell>
          <cell r="K290" t="str">
            <v>PROTECTIVE I</v>
          </cell>
          <cell r="L290" t="str">
            <v>G1</v>
          </cell>
        </row>
        <row r="291">
          <cell r="A291">
            <v>285</v>
          </cell>
          <cell r="B291" t="str">
            <v>11611334</v>
          </cell>
          <cell r="C291" t="str">
            <v>PF PROTETOR CÁRTER</v>
          </cell>
          <cell r="D291" t="str">
            <v>25226D-M2</v>
          </cell>
          <cell r="E291">
            <v>500</v>
          </cell>
          <cell r="F291" t="str">
            <v>CEV</v>
          </cell>
          <cell r="G291" t="str">
            <v>CX120806</v>
          </cell>
          <cell r="H291" t="str">
            <v>AÉREA</v>
          </cell>
          <cell r="I291" t="str">
            <v>M02</v>
          </cell>
          <cell r="J291">
            <v>3</v>
          </cell>
          <cell r="K291" t="str">
            <v>CHUNGWOO CO</v>
          </cell>
          <cell r="L291" t="str">
            <v>G1</v>
          </cell>
        </row>
        <row r="292">
          <cell r="A292">
            <v>286</v>
          </cell>
          <cell r="B292">
            <v>12065931</v>
          </cell>
          <cell r="C292" t="str">
            <v>FUSIVEL AMARELO</v>
          </cell>
          <cell r="D292" t="str">
            <v>MINOMI-M3</v>
          </cell>
          <cell r="E292">
            <v>1200</v>
          </cell>
          <cell r="F292" t="str">
            <v>CEV</v>
          </cell>
          <cell r="G292" t="str">
            <v>0CXPAPEL</v>
          </cell>
          <cell r="H292" t="str">
            <v>TRIM 2</v>
          </cell>
          <cell r="I292" t="str">
            <v>M1</v>
          </cell>
          <cell r="J292" t="str">
            <v>1</v>
          </cell>
          <cell r="K292" t="str">
            <v>LITTELFUSE INC</v>
          </cell>
          <cell r="L292" t="str">
            <v>G1</v>
          </cell>
        </row>
        <row r="293">
          <cell r="A293">
            <v>287</v>
          </cell>
          <cell r="B293">
            <v>11611493</v>
          </cell>
          <cell r="C293" t="str">
            <v xml:space="preserve">ARRUELA-EIXO RODA DIANT                              </v>
          </cell>
          <cell r="D293" t="str">
            <v>25305D-M1</v>
          </cell>
          <cell r="E293">
            <v>1000</v>
          </cell>
          <cell r="F293" t="str">
            <v>CEV</v>
          </cell>
          <cell r="G293" t="str">
            <v>00002001</v>
          </cell>
          <cell r="H293" t="str">
            <v>AÉREA</v>
          </cell>
          <cell r="I293" t="str">
            <v>M01</v>
          </cell>
          <cell r="J293">
            <v>2</v>
          </cell>
          <cell r="K293" t="str">
            <v>A RAYMOND TI</v>
          </cell>
          <cell r="L293" t="str">
            <v>G1</v>
          </cell>
        </row>
        <row r="294">
          <cell r="A294">
            <v>288</v>
          </cell>
          <cell r="B294">
            <v>90386024</v>
          </cell>
          <cell r="C294" t="str">
            <v>FUSIVEL AZUL</v>
          </cell>
          <cell r="D294" t="str">
            <v>MINOMI-M3</v>
          </cell>
          <cell r="E294">
            <v>1200</v>
          </cell>
          <cell r="F294" t="str">
            <v>CEV</v>
          </cell>
          <cell r="G294" t="str">
            <v>0CXPAPEL</v>
          </cell>
          <cell r="H294" t="str">
            <v>TRIM 2</v>
          </cell>
          <cell r="I294" t="str">
            <v>M1</v>
          </cell>
          <cell r="J294" t="str">
            <v>2</v>
          </cell>
          <cell r="K294" t="str">
            <v>LITTELFUSE INC</v>
          </cell>
          <cell r="L294" t="str">
            <v>G1</v>
          </cell>
        </row>
        <row r="295">
          <cell r="A295">
            <v>289</v>
          </cell>
          <cell r="B295">
            <v>11611776</v>
          </cell>
          <cell r="C295" t="str">
            <v>PF SUP CINTO OMBRO BCO/TRAS</v>
          </cell>
          <cell r="D295" t="str">
            <v>19115E-M3</v>
          </cell>
          <cell r="E295">
            <v>350</v>
          </cell>
          <cell r="F295" t="str">
            <v>CEV</v>
          </cell>
          <cell r="G295" t="str">
            <v>00002001</v>
          </cell>
          <cell r="H295" t="str">
            <v>TRIM 1</v>
          </cell>
          <cell r="I295" t="str">
            <v>M03</v>
          </cell>
          <cell r="J295" t="str">
            <v>5</v>
          </cell>
          <cell r="K295" t="str">
            <v>CONTINENTAL</v>
          </cell>
          <cell r="L295" t="str">
            <v>G1</v>
          </cell>
        </row>
        <row r="296">
          <cell r="A296">
            <v>290</v>
          </cell>
          <cell r="B296">
            <v>94725667</v>
          </cell>
          <cell r="C296" t="str">
            <v>CHIC PEQ KIT</v>
          </cell>
          <cell r="D296" t="str">
            <v>19114D-M3</v>
          </cell>
          <cell r="E296">
            <v>100</v>
          </cell>
          <cell r="F296" t="str">
            <v>CEV</v>
          </cell>
          <cell r="G296" t="str">
            <v>00002004</v>
          </cell>
          <cell r="H296" t="str">
            <v>TRIM 1</v>
          </cell>
          <cell r="I296" t="str">
            <v>M3</v>
          </cell>
          <cell r="J296">
            <v>2</v>
          </cell>
          <cell r="K296" t="str">
            <v>DELPHI PARAI</v>
          </cell>
          <cell r="L296" t="str">
            <v>G1</v>
          </cell>
        </row>
        <row r="297">
          <cell r="A297">
            <v>291</v>
          </cell>
          <cell r="B297" t="str">
            <v>11611776</v>
          </cell>
          <cell r="C297" t="str">
            <v>PF SUP CINTO OMBRO BCO/TRAS</v>
          </cell>
          <cell r="D297" t="str">
            <v>19149D-M2</v>
          </cell>
          <cell r="E297">
            <v>350</v>
          </cell>
          <cell r="F297" t="str">
            <v>CEV</v>
          </cell>
          <cell r="G297" t="str">
            <v>00002001</v>
          </cell>
          <cell r="H297" t="str">
            <v>TRIM 3</v>
          </cell>
          <cell r="I297" t="str">
            <v>M02</v>
          </cell>
          <cell r="J297" t="str">
            <v>3</v>
          </cell>
          <cell r="K297" t="str">
            <v>CONTINENTAL</v>
          </cell>
          <cell r="L297" t="str">
            <v>G1</v>
          </cell>
        </row>
        <row r="298">
          <cell r="A298">
            <v>292</v>
          </cell>
          <cell r="B298">
            <v>96887805</v>
          </cell>
          <cell r="C298" t="str">
            <v>CJ MANGUEIRA</v>
          </cell>
          <cell r="D298" t="str">
            <v>MINOMI-M3</v>
          </cell>
          <cell r="E298">
            <v>300</v>
          </cell>
          <cell r="F298" t="str">
            <v>CEV</v>
          </cell>
          <cell r="G298" t="str">
            <v>00002004</v>
          </cell>
          <cell r="H298" t="str">
            <v>TRIM 1</v>
          </cell>
          <cell r="I298" t="str">
            <v>M3</v>
          </cell>
          <cell r="J298" t="str">
            <v>2</v>
          </cell>
          <cell r="K298" t="str">
            <v>FTE INDUSTRI</v>
          </cell>
          <cell r="L298" t="str">
            <v>G1</v>
          </cell>
        </row>
        <row r="299">
          <cell r="A299">
            <v>293</v>
          </cell>
          <cell r="B299" t="str">
            <v>11900425</v>
          </cell>
          <cell r="C299" t="str">
            <v>PORCA LIMPADOR</v>
          </cell>
          <cell r="D299" t="str">
            <v>19154D-M2</v>
          </cell>
          <cell r="E299">
            <v>2000</v>
          </cell>
          <cell r="F299" t="str">
            <v>CEV</v>
          </cell>
          <cell r="G299" t="str">
            <v>00002001</v>
          </cell>
          <cell r="H299" t="str">
            <v>TRIM 3</v>
          </cell>
          <cell r="I299" t="str">
            <v>M02</v>
          </cell>
          <cell r="J299">
            <v>2</v>
          </cell>
          <cell r="K299" t="str">
            <v>NEDSCHROEF</v>
          </cell>
          <cell r="L299" t="str">
            <v>G1</v>
          </cell>
        </row>
        <row r="300">
          <cell r="A300">
            <v>294</v>
          </cell>
          <cell r="B300" t="str">
            <v>93298933</v>
          </cell>
          <cell r="C300" t="str">
            <v>PARAF CAB</v>
          </cell>
          <cell r="D300" t="str">
            <v>19161D-M2</v>
          </cell>
          <cell r="E300">
            <v>2500</v>
          </cell>
          <cell r="F300" t="str">
            <v>CEV</v>
          </cell>
          <cell r="G300" t="str">
            <v>00002001</v>
          </cell>
          <cell r="H300" t="str">
            <v>TRIM 3</v>
          </cell>
          <cell r="I300" t="str">
            <v>M01</v>
          </cell>
          <cell r="J300">
            <v>2</v>
          </cell>
          <cell r="K300" t="str">
            <v>A RAYMOND</v>
          </cell>
          <cell r="L300" t="str">
            <v>G3</v>
          </cell>
        </row>
        <row r="301">
          <cell r="A301">
            <v>295</v>
          </cell>
          <cell r="B301" t="str">
            <v>12563914</v>
          </cell>
          <cell r="C301" t="str">
            <v>ISOLADOR-DUTO</v>
          </cell>
          <cell r="D301" t="str">
            <v>19134D-M2</v>
          </cell>
          <cell r="E301">
            <v>400</v>
          </cell>
          <cell r="F301" t="str">
            <v>CEV</v>
          </cell>
          <cell r="G301" t="str">
            <v>0CXPAPEL</v>
          </cell>
          <cell r="H301" t="str">
            <v>TRIM 2</v>
          </cell>
          <cell r="I301" t="str">
            <v>M02</v>
          </cell>
          <cell r="J301">
            <v>2</v>
          </cell>
          <cell r="K301" t="str">
            <v>PRODUFLEX</v>
          </cell>
          <cell r="L301" t="str">
            <v>G1</v>
          </cell>
        </row>
        <row r="302">
          <cell r="A302">
            <v>296</v>
          </cell>
          <cell r="B302" t="str">
            <v>94631089</v>
          </cell>
          <cell r="C302" t="str">
            <v>PRESILHA</v>
          </cell>
          <cell r="D302" t="str">
            <v>19118E-M2</v>
          </cell>
          <cell r="E302">
            <v>4000</v>
          </cell>
          <cell r="F302" t="str">
            <v>CEV</v>
          </cell>
          <cell r="G302" t="str">
            <v>00002001</v>
          </cell>
          <cell r="H302" t="str">
            <v>TRIM 3</v>
          </cell>
          <cell r="I302" t="str">
            <v>M02</v>
          </cell>
          <cell r="J302">
            <v>1</v>
          </cell>
          <cell r="K302" t="str">
            <v>A RAYMOND BRASIL LTD</v>
          </cell>
          <cell r="L302" t="str">
            <v>G1</v>
          </cell>
        </row>
        <row r="303">
          <cell r="A303">
            <v>297</v>
          </cell>
          <cell r="B303">
            <v>13107446</v>
          </cell>
          <cell r="C303" t="str">
            <v xml:space="preserve">PRESILHA TUB CIL EMBR                              </v>
          </cell>
          <cell r="D303" t="str">
            <v>19109E-M2</v>
          </cell>
          <cell r="E303">
            <v>3000</v>
          </cell>
          <cell r="F303" t="str">
            <v>CEV</v>
          </cell>
          <cell r="G303" t="str">
            <v>00002001</v>
          </cell>
          <cell r="H303" t="str">
            <v>TRIM 1</v>
          </cell>
          <cell r="I303" t="str">
            <v>M02</v>
          </cell>
          <cell r="J303">
            <v>2</v>
          </cell>
          <cell r="K303" t="str">
            <v>A RAYMOND GM</v>
          </cell>
          <cell r="L303" t="str">
            <v>G1</v>
          </cell>
        </row>
        <row r="304">
          <cell r="A304">
            <v>298</v>
          </cell>
          <cell r="B304" t="str">
            <v>11561969</v>
          </cell>
          <cell r="C304" t="str">
            <v xml:space="preserve">PARAFUSO-TRVA PRIM CAPO                                     </v>
          </cell>
          <cell r="D304" t="str">
            <v>25505E-M1</v>
          </cell>
          <cell r="E304">
            <v>500</v>
          </cell>
          <cell r="F304" t="str">
            <v>CEV</v>
          </cell>
          <cell r="G304" t="str">
            <v>00002001</v>
          </cell>
          <cell r="H304" t="str">
            <v>MEC.BAIXA</v>
          </cell>
          <cell r="I304" t="str">
            <v>M01</v>
          </cell>
          <cell r="J304">
            <v>2</v>
          </cell>
          <cell r="K304" t="str">
            <v>CONTINENTAL</v>
          </cell>
          <cell r="L304" t="str">
            <v>G1</v>
          </cell>
        </row>
        <row r="305">
          <cell r="A305">
            <v>299</v>
          </cell>
          <cell r="B305">
            <v>13191439</v>
          </cell>
          <cell r="C305" t="str">
            <v>PINO BOLEADO</v>
          </cell>
          <cell r="D305" t="str">
            <v>19103D-M3</v>
          </cell>
          <cell r="E305">
            <v>1000</v>
          </cell>
          <cell r="F305" t="str">
            <v>CEV</v>
          </cell>
          <cell r="G305" t="str">
            <v>00002001</v>
          </cell>
          <cell r="H305" t="str">
            <v>TRIM 1</v>
          </cell>
          <cell r="I305" t="str">
            <v>M03</v>
          </cell>
          <cell r="J305">
            <v>2</v>
          </cell>
          <cell r="K305" t="str">
            <v>ACUMENT</v>
          </cell>
          <cell r="L305" t="str">
            <v>G1</v>
          </cell>
        </row>
        <row r="306">
          <cell r="A306">
            <v>300</v>
          </cell>
          <cell r="B306" t="str">
            <v>15788727</v>
          </cell>
          <cell r="C306" t="str">
            <v>CAPA DO LIMPADOR</v>
          </cell>
          <cell r="D306" t="str">
            <v>25530E-M1</v>
          </cell>
          <cell r="E306">
            <v>2000</v>
          </cell>
          <cell r="F306" t="str">
            <v>CEV</v>
          </cell>
          <cell r="G306" t="str">
            <v>CX120806</v>
          </cell>
          <cell r="H306" t="str">
            <v>L.FINAL</v>
          </cell>
          <cell r="I306" t="str">
            <v>M01</v>
          </cell>
          <cell r="J306">
            <v>2</v>
          </cell>
          <cell r="K306" t="str">
            <v>VALEO ELECTR</v>
          </cell>
          <cell r="L306" t="str">
            <v>G1</v>
          </cell>
        </row>
        <row r="307">
          <cell r="A307">
            <v>301</v>
          </cell>
          <cell r="B307" t="str">
            <v>13208672</v>
          </cell>
          <cell r="C307" t="str">
            <v>PORCA DO SEMI-EIXO</v>
          </cell>
          <cell r="D307" t="str">
            <v>25211E-M1</v>
          </cell>
          <cell r="E307">
            <v>100</v>
          </cell>
          <cell r="F307" t="str">
            <v>CEV</v>
          </cell>
          <cell r="G307" t="str">
            <v>00002001</v>
          </cell>
          <cell r="H307" t="str">
            <v>AÉREA</v>
          </cell>
          <cell r="I307" t="str">
            <v>M01</v>
          </cell>
          <cell r="J307" t="str">
            <v>4</v>
          </cell>
          <cell r="K307" t="str">
            <v>A AGRATI SPA</v>
          </cell>
          <cell r="L307" t="str">
            <v>G1</v>
          </cell>
        </row>
        <row r="308">
          <cell r="A308">
            <v>302</v>
          </cell>
          <cell r="B308" t="str">
            <v>90289944</v>
          </cell>
          <cell r="C308" t="str">
            <v xml:space="preserve"> PROTET TRANSM</v>
          </cell>
          <cell r="D308" t="str">
            <v>25218E-M1</v>
          </cell>
          <cell r="E308">
            <v>45</v>
          </cell>
          <cell r="F308" t="str">
            <v>CEV</v>
          </cell>
          <cell r="G308" t="str">
            <v>00002002</v>
          </cell>
          <cell r="H308" t="str">
            <v>AÉREA</v>
          </cell>
          <cell r="I308" t="str">
            <v>M01</v>
          </cell>
          <cell r="J308">
            <v>6</v>
          </cell>
          <cell r="K308" t="str">
            <v>USIPARTS</v>
          </cell>
          <cell r="L308" t="str">
            <v>G1</v>
          </cell>
        </row>
        <row r="309">
          <cell r="A309">
            <v>303</v>
          </cell>
          <cell r="B309" t="str">
            <v>13235986</v>
          </cell>
          <cell r="C309" t="str">
            <v>PRESILHA CX RODA TRAS</v>
          </cell>
          <cell r="D309" t="str">
            <v>25201E-M2</v>
          </cell>
          <cell r="E309">
            <v>4500</v>
          </cell>
          <cell r="F309" t="str">
            <v>CEV</v>
          </cell>
          <cell r="G309" t="str">
            <v>0CXPAPEL</v>
          </cell>
          <cell r="H309" t="str">
            <v>AÉREA</v>
          </cell>
          <cell r="I309" t="str">
            <v>M02</v>
          </cell>
          <cell r="J309">
            <v>2</v>
          </cell>
          <cell r="K309" t="str">
            <v>TUCKER GMBH</v>
          </cell>
          <cell r="L309" t="str">
            <v>G1</v>
          </cell>
        </row>
        <row r="310">
          <cell r="A310">
            <v>304</v>
          </cell>
          <cell r="B310" t="str">
            <v>11519388</v>
          </cell>
          <cell r="C310" t="str">
            <v>PF CINTA DO TANQUE</v>
          </cell>
          <cell r="D310" t="str">
            <v>25205E-M1</v>
          </cell>
          <cell r="E310">
            <v>500</v>
          </cell>
          <cell r="F310" t="str">
            <v>CEV</v>
          </cell>
          <cell r="G310" t="str">
            <v>00002001</v>
          </cell>
          <cell r="H310" t="str">
            <v>AÉREA</v>
          </cell>
          <cell r="I310" t="str">
            <v>M01</v>
          </cell>
          <cell r="J310" t="str">
            <v>2</v>
          </cell>
          <cell r="K310" t="str">
            <v>CONTINENTAL</v>
          </cell>
          <cell r="L310" t="str">
            <v>G1</v>
          </cell>
        </row>
        <row r="311">
          <cell r="A311">
            <v>305</v>
          </cell>
          <cell r="B311" t="str">
            <v>13235986</v>
          </cell>
          <cell r="C311" t="str">
            <v>PRESILHA CX RODA TRAS</v>
          </cell>
          <cell r="D311" t="str">
            <v>25202E-M1</v>
          </cell>
          <cell r="E311">
            <v>2000</v>
          </cell>
          <cell r="F311" t="str">
            <v>CEV</v>
          </cell>
          <cell r="G311" t="str">
            <v>00002001</v>
          </cell>
          <cell r="H311" t="str">
            <v>AÉREA</v>
          </cell>
          <cell r="I311" t="str">
            <v>M01</v>
          </cell>
          <cell r="J311">
            <v>2</v>
          </cell>
          <cell r="K311" t="str">
            <v>TUCKER GMBH</v>
          </cell>
          <cell r="L311" t="str">
            <v>G1</v>
          </cell>
        </row>
        <row r="312">
          <cell r="A312">
            <v>306</v>
          </cell>
          <cell r="B312" t="str">
            <v>94580457</v>
          </cell>
          <cell r="C312" t="str">
            <v>COXIM TPA COFRE</v>
          </cell>
          <cell r="D312" t="str">
            <v>25525D-M1</v>
          </cell>
          <cell r="E312">
            <v>1000</v>
          </cell>
          <cell r="F312" t="str">
            <v>CEV</v>
          </cell>
          <cell r="G312" t="str">
            <v>0CXPAPEL</v>
          </cell>
          <cell r="H312" t="str">
            <v>L.FINAL</v>
          </cell>
          <cell r="I312" t="str">
            <v>M01</v>
          </cell>
          <cell r="J312" t="str">
            <v>2</v>
          </cell>
          <cell r="K312" t="str">
            <v>DONG MYEONG</v>
          </cell>
          <cell r="L312" t="str">
            <v>G1</v>
          </cell>
        </row>
        <row r="313">
          <cell r="A313">
            <v>307</v>
          </cell>
          <cell r="B313">
            <v>13260575</v>
          </cell>
          <cell r="C313" t="str">
            <v>ESGUICHO TRAS</v>
          </cell>
          <cell r="D313" t="str">
            <v>19158E-M3</v>
          </cell>
          <cell r="E313">
            <v>1000</v>
          </cell>
          <cell r="F313" t="str">
            <v>CEV</v>
          </cell>
          <cell r="G313" t="str">
            <v>00002001</v>
          </cell>
          <cell r="H313" t="str">
            <v>TRIM 3</v>
          </cell>
          <cell r="I313" t="str">
            <v>M03</v>
          </cell>
          <cell r="J313">
            <v>2</v>
          </cell>
          <cell r="K313" t="str">
            <v>INTERPLUS KF</v>
          </cell>
          <cell r="L313" t="str">
            <v>G1</v>
          </cell>
        </row>
        <row r="314">
          <cell r="A314">
            <v>308</v>
          </cell>
          <cell r="B314" t="str">
            <v>90323550</v>
          </cell>
          <cell r="C314" t="str">
            <v>PO MOLA ESCAP</v>
          </cell>
          <cell r="D314" t="str">
            <v>25211E-M1</v>
          </cell>
          <cell r="E314">
            <v>750</v>
          </cell>
          <cell r="F314" t="str">
            <v>CEV</v>
          </cell>
          <cell r="G314" t="str">
            <v>00002001</v>
          </cell>
          <cell r="H314" t="str">
            <v>AÉREA</v>
          </cell>
          <cell r="I314" t="str">
            <v>M01</v>
          </cell>
          <cell r="J314">
            <v>2</v>
          </cell>
          <cell r="K314" t="str">
            <v>SPRINGFIX</v>
          </cell>
          <cell r="L314" t="str">
            <v>G1</v>
          </cell>
        </row>
        <row r="315">
          <cell r="A315">
            <v>309</v>
          </cell>
          <cell r="B315" t="str">
            <v>13263724</v>
          </cell>
          <cell r="C315" t="str">
            <v xml:space="preserve">PF RODA RESERVA                                 </v>
          </cell>
          <cell r="D315" t="str">
            <v>25504D-M1</v>
          </cell>
          <cell r="E315">
            <v>100</v>
          </cell>
          <cell r="F315" t="str">
            <v>CEV</v>
          </cell>
          <cell r="G315" t="str">
            <v>0CXPAPEL</v>
          </cell>
          <cell r="H315" t="str">
            <v>MEC.BAIXA</v>
          </cell>
          <cell r="I315" t="str">
            <v>M01</v>
          </cell>
          <cell r="J315">
            <v>3</v>
          </cell>
          <cell r="K315" t="str">
            <v>RUIA GLOBAL</v>
          </cell>
          <cell r="L315" t="str">
            <v>G1</v>
          </cell>
        </row>
        <row r="316">
          <cell r="A316">
            <v>310</v>
          </cell>
          <cell r="B316" t="str">
            <v>93297619</v>
          </cell>
          <cell r="C316" t="str">
            <v>ASA DELTA</v>
          </cell>
          <cell r="D316" t="str">
            <v>19148D-M2</v>
          </cell>
          <cell r="E316">
            <v>150</v>
          </cell>
          <cell r="F316" t="str">
            <v>PEL</v>
          </cell>
          <cell r="G316" t="str">
            <v>00002002</v>
          </cell>
          <cell r="H316" t="str">
            <v>TRIM 3</v>
          </cell>
          <cell r="I316" t="str">
            <v>M02</v>
          </cell>
          <cell r="J316" t="str">
            <v>4</v>
          </cell>
          <cell r="K316" t="str">
            <v>PELZER</v>
          </cell>
          <cell r="L316" t="str">
            <v>G1</v>
          </cell>
        </row>
        <row r="317">
          <cell r="A317">
            <v>311</v>
          </cell>
          <cell r="B317" t="str">
            <v>13282835</v>
          </cell>
          <cell r="C317" t="str">
            <v>TAMPA DA SUSPENSÃO</v>
          </cell>
          <cell r="D317" t="str">
            <v>25523D-M1</v>
          </cell>
          <cell r="E317">
            <v>200</v>
          </cell>
          <cell r="F317" t="str">
            <v>CEV</v>
          </cell>
          <cell r="G317" t="str">
            <v>CX120807</v>
          </cell>
          <cell r="H317" t="str">
            <v>L.FINAL</v>
          </cell>
          <cell r="I317" t="str">
            <v>M01</v>
          </cell>
          <cell r="J317" t="str">
            <v>3</v>
          </cell>
          <cell r="K317" t="str">
            <v>HEYCO WERK H</v>
          </cell>
          <cell r="L317" t="str">
            <v>G1</v>
          </cell>
        </row>
        <row r="318">
          <cell r="A318">
            <v>312</v>
          </cell>
          <cell r="B318">
            <v>93321501</v>
          </cell>
          <cell r="C318" t="str">
            <v>ESPACADOR</v>
          </cell>
          <cell r="D318" t="str">
            <v>19116E-M3</v>
          </cell>
          <cell r="E318">
            <v>300</v>
          </cell>
          <cell r="F318" t="str">
            <v>CEV</v>
          </cell>
          <cell r="G318" t="str">
            <v>00002001</v>
          </cell>
          <cell r="H318" t="str">
            <v>TRIM 1</v>
          </cell>
          <cell r="I318" t="str">
            <v>M03</v>
          </cell>
          <cell r="J318">
            <v>2</v>
          </cell>
          <cell r="K318" t="str">
            <v>ESPUMACAR</v>
          </cell>
          <cell r="L318" t="str">
            <v>G1</v>
          </cell>
        </row>
        <row r="319">
          <cell r="A319">
            <v>313</v>
          </cell>
          <cell r="B319" t="str">
            <v>13282835</v>
          </cell>
          <cell r="C319" t="str">
            <v>ESPACADOR</v>
          </cell>
          <cell r="D319" t="str">
            <v>25523E-M1</v>
          </cell>
          <cell r="E319">
            <v>200</v>
          </cell>
          <cell r="F319" t="str">
            <v>CEV</v>
          </cell>
          <cell r="G319" t="str">
            <v>CX120807</v>
          </cell>
          <cell r="H319" t="str">
            <v>L.FINAL</v>
          </cell>
          <cell r="I319" t="str">
            <v>M01</v>
          </cell>
          <cell r="J319">
            <v>2</v>
          </cell>
          <cell r="K319" t="str">
            <v>HEYCO WERK H</v>
          </cell>
          <cell r="L319" t="str">
            <v>G1</v>
          </cell>
        </row>
        <row r="320">
          <cell r="A320">
            <v>314</v>
          </cell>
          <cell r="B320" t="str">
            <v>93218125</v>
          </cell>
          <cell r="C320" t="str">
            <v>ESPACADOR</v>
          </cell>
          <cell r="D320" t="str">
            <v>19149D-M2</v>
          </cell>
          <cell r="E320">
            <v>700</v>
          </cell>
          <cell r="F320" t="str">
            <v>CEV</v>
          </cell>
          <cell r="G320" t="str">
            <v>00002001</v>
          </cell>
          <cell r="H320" t="str">
            <v>TRIM 3</v>
          </cell>
          <cell r="I320" t="str">
            <v>M02</v>
          </cell>
          <cell r="J320" t="str">
            <v>2</v>
          </cell>
          <cell r="K320" t="str">
            <v>TECNOPLAST</v>
          </cell>
          <cell r="L320" t="str">
            <v>G1</v>
          </cell>
        </row>
        <row r="321">
          <cell r="A321">
            <v>315</v>
          </cell>
          <cell r="B321" t="str">
            <v>13288181</v>
          </cell>
          <cell r="C321" t="str">
            <v xml:space="preserve">ANTENA CJ-RADIO                                             </v>
          </cell>
          <cell r="D321" t="str">
            <v>25526D-M2</v>
          </cell>
          <cell r="E321">
            <v>220</v>
          </cell>
          <cell r="F321" t="str">
            <v>CEV</v>
          </cell>
          <cell r="G321" t="str">
            <v>CX161206</v>
          </cell>
          <cell r="H321" t="str">
            <v>L.FINAL</v>
          </cell>
          <cell r="I321" t="str">
            <v>M02</v>
          </cell>
          <cell r="J321">
            <v>2</v>
          </cell>
          <cell r="K321" t="str">
            <v>RECEPTEC COR</v>
          </cell>
          <cell r="L321" t="str">
            <v>G1</v>
          </cell>
        </row>
        <row r="322">
          <cell r="A322">
            <v>316</v>
          </cell>
          <cell r="B322" t="str">
            <v>90138810</v>
          </cell>
          <cell r="C322" t="str">
            <v>REBITE EXP</v>
          </cell>
          <cell r="D322" t="str">
            <v>25223E-M2</v>
          </cell>
          <cell r="E322">
            <v>1300</v>
          </cell>
          <cell r="F322" t="str">
            <v>CEV</v>
          </cell>
          <cell r="G322" t="str">
            <v>00002001</v>
          </cell>
          <cell r="H322" t="str">
            <v>AÉREA</v>
          </cell>
          <cell r="I322" t="str">
            <v>M02</v>
          </cell>
          <cell r="J322" t="str">
            <v>2</v>
          </cell>
          <cell r="K322" t="str">
            <v>A RAYMOND</v>
          </cell>
          <cell r="L322" t="str">
            <v>G1</v>
          </cell>
        </row>
        <row r="323">
          <cell r="A323">
            <v>317</v>
          </cell>
          <cell r="B323">
            <v>13289828</v>
          </cell>
          <cell r="C323" t="str">
            <v>PRESILHA LONGARINA DIANT</v>
          </cell>
          <cell r="D323" t="str">
            <v>25204E-M2</v>
          </cell>
          <cell r="E323">
            <v>5000</v>
          </cell>
          <cell r="F323" t="str">
            <v>CEV</v>
          </cell>
          <cell r="G323" t="str">
            <v>0CXPAPEL</v>
          </cell>
          <cell r="H323" t="str">
            <v>AÉREA</v>
          </cell>
          <cell r="I323" t="str">
            <v>M02</v>
          </cell>
          <cell r="J323">
            <v>2</v>
          </cell>
          <cell r="K323" t="str">
            <v>TRELLEBORG POLYSPACE</v>
          </cell>
          <cell r="L323" t="str">
            <v>G1</v>
          </cell>
        </row>
        <row r="324">
          <cell r="A324">
            <v>318</v>
          </cell>
          <cell r="B324">
            <v>11562507</v>
          </cell>
          <cell r="C324" t="str">
            <v>PARAFUSO-DOBR TPA/LAT TRAS</v>
          </cell>
          <cell r="D324" t="str">
            <v>19161E-M3</v>
          </cell>
          <cell r="E324">
            <v>500</v>
          </cell>
          <cell r="F324" t="str">
            <v>CEV</v>
          </cell>
          <cell r="G324" t="str">
            <v>00002001</v>
          </cell>
          <cell r="H324" t="str">
            <v>TRIM 3</v>
          </cell>
          <cell r="I324" t="str">
            <v>M03</v>
          </cell>
          <cell r="J324">
            <v>2</v>
          </cell>
          <cell r="K324" t="str">
            <v>METALAC</v>
          </cell>
          <cell r="L324" t="str">
            <v>G1</v>
          </cell>
        </row>
        <row r="325">
          <cell r="A325">
            <v>319</v>
          </cell>
          <cell r="B325">
            <v>13315654</v>
          </cell>
          <cell r="C325" t="str">
            <v>BUZINA-CJ</v>
          </cell>
          <cell r="D325" t="str">
            <v>19155D-M1</v>
          </cell>
          <cell r="E325">
            <v>40</v>
          </cell>
          <cell r="F325" t="str">
            <v>CEV</v>
          </cell>
          <cell r="G325" t="str">
            <v>00002004</v>
          </cell>
          <cell r="H325" t="str">
            <v>TRIM 3</v>
          </cell>
          <cell r="I325" t="str">
            <v>M01</v>
          </cell>
          <cell r="J325">
            <v>2</v>
          </cell>
          <cell r="K325" t="str">
            <v>FIAMM SPA</v>
          </cell>
          <cell r="L325" t="str">
            <v>G1</v>
          </cell>
        </row>
        <row r="326">
          <cell r="A326">
            <v>320</v>
          </cell>
          <cell r="B326" t="str">
            <v>13587639</v>
          </cell>
          <cell r="C326" t="str">
            <v>FECHADURA MALA HATCH</v>
          </cell>
          <cell r="D326" t="str">
            <v>SPS-C-30112</v>
          </cell>
          <cell r="E326">
            <v>24</v>
          </cell>
          <cell r="F326" t="str">
            <v>CEV</v>
          </cell>
          <cell r="G326" t="str">
            <v>0CXPAPEL</v>
          </cell>
          <cell r="H326" t="str">
            <v>SPS</v>
          </cell>
          <cell r="I326" t="str">
            <v>M03</v>
          </cell>
          <cell r="J326">
            <v>3</v>
          </cell>
          <cell r="K326" t="str">
            <v>KIEKERT AUTO</v>
          </cell>
          <cell r="L326" t="str">
            <v>G1</v>
          </cell>
        </row>
        <row r="327">
          <cell r="A327">
            <v>321</v>
          </cell>
          <cell r="B327">
            <v>13321093</v>
          </cell>
          <cell r="C327" t="str">
            <v xml:space="preserve">PERCUSSOR TRAVA TPA CMPT  </v>
          </cell>
          <cell r="D327" t="str">
            <v>19120E-M3</v>
          </cell>
          <cell r="E327">
            <v>100</v>
          </cell>
          <cell r="F327" t="str">
            <v>CEV</v>
          </cell>
          <cell r="G327" t="str">
            <v>00002001</v>
          </cell>
          <cell r="H327" t="str">
            <v>TRIM 2</v>
          </cell>
          <cell r="I327" t="str">
            <v>M03</v>
          </cell>
          <cell r="J327">
            <v>3</v>
          </cell>
          <cell r="K327" t="str">
            <v>THUN AUTOMOT</v>
          </cell>
          <cell r="L327" t="str">
            <v>G1</v>
          </cell>
        </row>
        <row r="328">
          <cell r="A328">
            <v>322</v>
          </cell>
          <cell r="B328">
            <v>52021298</v>
          </cell>
          <cell r="C328" t="str">
            <v>CHICOTE TRASEIRO ONIX</v>
          </cell>
          <cell r="D328" t="str">
            <v>SPS-PM-M3</v>
          </cell>
          <cell r="E328">
            <v>40</v>
          </cell>
          <cell r="F328" t="str">
            <v>CEV</v>
          </cell>
          <cell r="G328" t="str">
            <v>00002004</v>
          </cell>
          <cell r="H328" t="str">
            <v>SPS</v>
          </cell>
          <cell r="I328" t="str">
            <v>M03</v>
          </cell>
          <cell r="J328">
            <v>4</v>
          </cell>
          <cell r="K328" t="str">
            <v>LEAR DO BRASIL</v>
          </cell>
          <cell r="L328" t="str">
            <v>G1</v>
          </cell>
        </row>
        <row r="329">
          <cell r="A329">
            <v>323</v>
          </cell>
          <cell r="B329">
            <v>13365734</v>
          </cell>
          <cell r="C329" t="str">
            <v>PINO DOBRADIÇA</v>
          </cell>
          <cell r="D329" t="str">
            <v>19106E-M2</v>
          </cell>
          <cell r="E329">
            <v>500</v>
          </cell>
          <cell r="F329" t="str">
            <v>CEV</v>
          </cell>
          <cell r="G329" t="str">
            <v>00002001</v>
          </cell>
          <cell r="H329" t="str">
            <v>TRIM 1</v>
          </cell>
          <cell r="I329" t="str">
            <v>M02</v>
          </cell>
          <cell r="J329">
            <v>2</v>
          </cell>
          <cell r="K329" t="str">
            <v>LISI AUTOMOT</v>
          </cell>
          <cell r="L329" t="str">
            <v>G1</v>
          </cell>
        </row>
        <row r="330">
          <cell r="A330">
            <v>324</v>
          </cell>
          <cell r="B330">
            <v>13428825</v>
          </cell>
          <cell r="C330" t="str">
            <v>MÓD. SENSOR ESTAC. SEDAN</v>
          </cell>
          <cell r="D330" t="str">
            <v>SPS-MT-M3</v>
          </cell>
          <cell r="E330">
            <v>28</v>
          </cell>
          <cell r="F330" t="str">
            <v>CEV</v>
          </cell>
          <cell r="G330" t="str">
            <v>00002002</v>
          </cell>
          <cell r="H330" t="str">
            <v>TRIM 1</v>
          </cell>
          <cell r="I330" t="str">
            <v>M03</v>
          </cell>
          <cell r="J330">
            <v>3</v>
          </cell>
          <cell r="K330" t="str">
            <v>BOSCH, ROBER</v>
          </cell>
          <cell r="L330" t="str">
            <v>G1</v>
          </cell>
        </row>
        <row r="331">
          <cell r="A331">
            <v>325</v>
          </cell>
          <cell r="B331">
            <v>13500199</v>
          </cell>
          <cell r="C331" t="str">
            <v xml:space="preserve">COBERTURA FECH TPA TRAS                                    </v>
          </cell>
          <cell r="D331" t="str">
            <v>19161E-M3</v>
          </cell>
          <cell r="E331">
            <v>45</v>
          </cell>
          <cell r="F331" t="str">
            <v>CEV</v>
          </cell>
          <cell r="G331" t="str">
            <v>0CXPAPEL</v>
          </cell>
          <cell r="H331" t="str">
            <v>TRIM 3</v>
          </cell>
          <cell r="I331" t="str">
            <v>M03</v>
          </cell>
          <cell r="J331" t="str">
            <v>4</v>
          </cell>
          <cell r="K331" t="str">
            <v>KIEKERT AUTO</v>
          </cell>
          <cell r="L331" t="str">
            <v>G1</v>
          </cell>
        </row>
        <row r="332">
          <cell r="A332">
            <v>326</v>
          </cell>
          <cell r="B332" t="str">
            <v>11569695</v>
          </cell>
          <cell r="C332" t="str">
            <v xml:space="preserve">PARAFUSO CINTO </v>
          </cell>
          <cell r="D332" t="str">
            <v>19153D-M2</v>
          </cell>
          <cell r="E332">
            <v>1500</v>
          </cell>
          <cell r="F332" t="str">
            <v>CEV</v>
          </cell>
          <cell r="G332" t="str">
            <v>00002001</v>
          </cell>
          <cell r="H332" t="str">
            <v>TRIM 3</v>
          </cell>
          <cell r="I332" t="str">
            <v>M02</v>
          </cell>
          <cell r="J332">
            <v>2</v>
          </cell>
          <cell r="K332" t="str">
            <v>CONTINENTAL</v>
          </cell>
          <cell r="L332" t="str">
            <v>G1</v>
          </cell>
        </row>
        <row r="333">
          <cell r="A333">
            <v>327</v>
          </cell>
          <cell r="B333">
            <v>13501991</v>
          </cell>
          <cell r="C333" t="str">
            <v xml:space="preserve">COBERTURA-TRVA TAMPA                                </v>
          </cell>
          <cell r="D333" t="str">
            <v>19161E-M3</v>
          </cell>
          <cell r="E333">
            <v>132</v>
          </cell>
          <cell r="F333" t="str">
            <v>CEV</v>
          </cell>
          <cell r="G333" t="str">
            <v>0CXPAPEL</v>
          </cell>
          <cell r="H333" t="str">
            <v>TRIM 3</v>
          </cell>
          <cell r="I333" t="str">
            <v>M03</v>
          </cell>
          <cell r="J333">
            <v>2</v>
          </cell>
          <cell r="K333" t="str">
            <v>PYEONG HWA</v>
          </cell>
          <cell r="L333" t="str">
            <v>G1</v>
          </cell>
        </row>
        <row r="334">
          <cell r="A334">
            <v>328</v>
          </cell>
          <cell r="B334" t="str">
            <v>11589289</v>
          </cell>
          <cell r="C334" t="str">
            <v>PUSH PIN DEFLETOR INFERIOR</v>
          </cell>
          <cell r="D334" t="str">
            <v>19136D - M1</v>
          </cell>
          <cell r="E334">
            <v>2400</v>
          </cell>
          <cell r="F334" t="str">
            <v>CEV</v>
          </cell>
          <cell r="G334" t="str">
            <v>0CXPAPEL</v>
          </cell>
          <cell r="H334" t="str">
            <v>TRIM 2</v>
          </cell>
          <cell r="I334" t="str">
            <v>M02</v>
          </cell>
          <cell r="J334">
            <v>2</v>
          </cell>
          <cell r="K334" t="str">
            <v>TECNOPLAST</v>
          </cell>
          <cell r="L334" t="str">
            <v>G1</v>
          </cell>
        </row>
        <row r="335">
          <cell r="A335">
            <v>329</v>
          </cell>
          <cell r="B335">
            <v>13502348</v>
          </cell>
          <cell r="C335" t="str">
            <v>VALVULA ALIVIO</v>
          </cell>
          <cell r="D335" t="str">
            <v>SPS-D-30114</v>
          </cell>
          <cell r="E335">
            <v>56</v>
          </cell>
          <cell r="F335" t="str">
            <v>CEV</v>
          </cell>
          <cell r="G335" t="str">
            <v>0CXPAPEL</v>
          </cell>
          <cell r="H335" t="str">
            <v>SPS</v>
          </cell>
          <cell r="I335" t="str">
            <v>M03</v>
          </cell>
          <cell r="J335">
            <v>4</v>
          </cell>
          <cell r="K335" t="str">
            <v>TRW AUTOMOTI</v>
          </cell>
          <cell r="L335" t="str">
            <v>G1</v>
          </cell>
        </row>
        <row r="336">
          <cell r="A336">
            <v>330</v>
          </cell>
          <cell r="B336" t="str">
            <v>24417149</v>
          </cell>
          <cell r="C336" t="str">
            <v>PRESILHA VALV SOLEN</v>
          </cell>
          <cell r="D336" t="str">
            <v>25512D-M1</v>
          </cell>
          <cell r="E336">
            <v>4500</v>
          </cell>
          <cell r="F336" t="str">
            <v>CEV</v>
          </cell>
          <cell r="G336" t="str">
            <v>OCXPAPEL</v>
          </cell>
          <cell r="H336" t="str">
            <v>MEC BAIXA</v>
          </cell>
          <cell r="I336" t="str">
            <v>M02</v>
          </cell>
          <cell r="J336">
            <v>2</v>
          </cell>
          <cell r="K336">
            <v>0</v>
          </cell>
          <cell r="L336">
            <v>0</v>
          </cell>
        </row>
        <row r="337">
          <cell r="A337">
            <v>331</v>
          </cell>
          <cell r="B337">
            <v>13502353</v>
          </cell>
          <cell r="C337" t="str">
            <v>TAMPA RESERV ARREFEC</v>
          </cell>
          <cell r="D337" t="str">
            <v>MINOMI-M3</v>
          </cell>
          <cell r="E337">
            <v>55</v>
          </cell>
          <cell r="F337" t="str">
            <v>CEV</v>
          </cell>
          <cell r="G337" t="str">
            <v>CX161206</v>
          </cell>
          <cell r="H337" t="str">
            <v>TRIM 2</v>
          </cell>
          <cell r="I337" t="str">
            <v>M03</v>
          </cell>
          <cell r="J337">
            <v>4</v>
          </cell>
          <cell r="K337" t="str">
            <v>INNOVATIVE V</v>
          </cell>
          <cell r="L337" t="str">
            <v>G1</v>
          </cell>
        </row>
        <row r="338">
          <cell r="A338">
            <v>333</v>
          </cell>
          <cell r="B338" t="str">
            <v>13503059</v>
          </cell>
          <cell r="C338" t="str">
            <v>LANTERNA CJ-CORT</v>
          </cell>
          <cell r="D338" t="str">
            <v>19158E-M3</v>
          </cell>
          <cell r="E338">
            <v>360</v>
          </cell>
          <cell r="F338" t="str">
            <v>CEV</v>
          </cell>
          <cell r="G338" t="str">
            <v>00002001</v>
          </cell>
          <cell r="H338" t="str">
            <v>TRIM 3</v>
          </cell>
          <cell r="I338" t="str">
            <v>M03</v>
          </cell>
          <cell r="J338">
            <v>2</v>
          </cell>
          <cell r="K338" t="str">
            <v>CML INNOVATI</v>
          </cell>
          <cell r="L338" t="str">
            <v>G1</v>
          </cell>
        </row>
        <row r="339">
          <cell r="A339">
            <v>334</v>
          </cell>
          <cell r="B339" t="str">
            <v>93267837</v>
          </cell>
          <cell r="C339" t="str">
            <v>ESPUMA ESPECIAL</v>
          </cell>
          <cell r="D339" t="str">
            <v>19114D-M3</v>
          </cell>
          <cell r="E339">
            <v>35</v>
          </cell>
          <cell r="F339" t="str">
            <v>CEV</v>
          </cell>
          <cell r="G339" t="str">
            <v>00002001</v>
          </cell>
          <cell r="H339" t="str">
            <v>TRIM 1</v>
          </cell>
          <cell r="I339" t="str">
            <v>M03</v>
          </cell>
          <cell r="J339">
            <v>6</v>
          </cell>
          <cell r="K339" t="str">
            <v xml:space="preserve"> FORMCAR DO B</v>
          </cell>
          <cell r="L339" t="str">
            <v>G1</v>
          </cell>
        </row>
        <row r="340">
          <cell r="A340">
            <v>335</v>
          </cell>
          <cell r="B340">
            <v>13503251</v>
          </cell>
          <cell r="C340" t="str">
            <v>BATENTE PORTA</v>
          </cell>
          <cell r="D340" t="str">
            <v>19140D-M2</v>
          </cell>
          <cell r="E340">
            <v>100</v>
          </cell>
          <cell r="F340" t="str">
            <v>CEV</v>
          </cell>
          <cell r="G340" t="str">
            <v>00002002</v>
          </cell>
          <cell r="H340" t="str">
            <v>PORTA PALET</v>
          </cell>
          <cell r="I340" t="str">
            <v>M02</v>
          </cell>
          <cell r="J340" t="str">
            <v>5</v>
          </cell>
          <cell r="K340" t="str">
            <v>KDS CO LTDA</v>
          </cell>
          <cell r="L340" t="str">
            <v>G1</v>
          </cell>
        </row>
        <row r="341">
          <cell r="A341">
            <v>336</v>
          </cell>
          <cell r="B341" t="str">
            <v>11516078</v>
          </cell>
          <cell r="C341" t="str">
            <v>PORCA</v>
          </cell>
          <cell r="D341" t="str">
            <v>25221D-M1</v>
          </cell>
          <cell r="E341">
            <v>400</v>
          </cell>
          <cell r="F341" t="str">
            <v>CEV</v>
          </cell>
          <cell r="G341" t="str">
            <v>0CXPAPEL</v>
          </cell>
          <cell r="H341" t="str">
            <v>AEREA</v>
          </cell>
          <cell r="I341" t="str">
            <v>M01</v>
          </cell>
          <cell r="J341">
            <v>2</v>
          </cell>
          <cell r="K341" t="str">
            <v>INFASCO NUT</v>
          </cell>
          <cell r="L341" t="str">
            <v>G1</v>
          </cell>
        </row>
        <row r="342">
          <cell r="A342">
            <v>337</v>
          </cell>
          <cell r="B342">
            <v>13581431</v>
          </cell>
          <cell r="C342" t="str">
            <v>STRIKE</v>
          </cell>
          <cell r="D342" t="str">
            <v>19120E-M3</v>
          </cell>
          <cell r="E342">
            <v>120</v>
          </cell>
          <cell r="F342" t="str">
            <v>CEV</v>
          </cell>
          <cell r="G342" t="str">
            <v>CX161206</v>
          </cell>
          <cell r="H342" t="str">
            <v>TRIM 2</v>
          </cell>
          <cell r="I342" t="str">
            <v>M03</v>
          </cell>
          <cell r="J342" t="str">
            <v>3</v>
          </cell>
          <cell r="K342" t="str">
            <v>KDS CO LTD</v>
          </cell>
          <cell r="L342" t="str">
            <v>G1</v>
          </cell>
        </row>
        <row r="343">
          <cell r="A343">
            <v>338</v>
          </cell>
          <cell r="B343" t="str">
            <v>52016722</v>
          </cell>
          <cell r="C343" t="str">
            <v>EMBLEMA TPA TRAS CELTA</v>
          </cell>
          <cell r="D343" t="str">
            <v>25504D-M1</v>
          </cell>
          <cell r="E343">
            <v>80</v>
          </cell>
          <cell r="F343" t="str">
            <v>CEV</v>
          </cell>
          <cell r="G343" t="str">
            <v>0CXPAPEL</v>
          </cell>
          <cell r="H343" t="str">
            <v>MEC.BAIXA</v>
          </cell>
          <cell r="I343" t="str">
            <v>M01</v>
          </cell>
          <cell r="J343">
            <v>3</v>
          </cell>
          <cell r="K343" t="str">
            <v>POLYPLASTICS</v>
          </cell>
          <cell r="L343" t="str">
            <v>G1</v>
          </cell>
        </row>
        <row r="344">
          <cell r="A344">
            <v>339</v>
          </cell>
          <cell r="B344">
            <v>13583413</v>
          </cell>
          <cell r="C344" t="str">
            <v>MODULE ASM</v>
          </cell>
          <cell r="D344" t="str">
            <v>19112E-M3</v>
          </cell>
          <cell r="E344">
            <v>24</v>
          </cell>
          <cell r="F344" t="str">
            <v>CEV</v>
          </cell>
          <cell r="G344" t="str">
            <v>0CXPAPEL</v>
          </cell>
          <cell r="H344" t="str">
            <v>TRIM 1</v>
          </cell>
          <cell r="I344" t="str">
            <v>M03</v>
          </cell>
          <cell r="J344">
            <v>7</v>
          </cell>
          <cell r="K344" t="str">
            <v xml:space="preserve"> AUTOLIV</v>
          </cell>
          <cell r="L344" t="str">
            <v>G1</v>
          </cell>
        </row>
        <row r="345">
          <cell r="A345">
            <v>340</v>
          </cell>
          <cell r="B345" t="str">
            <v>13441110</v>
          </cell>
          <cell r="C345" t="str">
            <v>Mod. Sensor Estac. Prisma</v>
          </cell>
          <cell r="D345" t="str">
            <v>SPS-PM-M3</v>
          </cell>
          <cell r="E345">
            <v>28</v>
          </cell>
          <cell r="F345" t="str">
            <v>CEV</v>
          </cell>
          <cell r="G345" t="str">
            <v>0CXPAPEL</v>
          </cell>
          <cell r="H345" t="str">
            <v>SPS</v>
          </cell>
          <cell r="I345" t="str">
            <v>M03</v>
          </cell>
          <cell r="J345">
            <v>4</v>
          </cell>
          <cell r="K345" t="str">
            <v>BOSH, ROBER</v>
          </cell>
          <cell r="L345" t="str">
            <v>G1</v>
          </cell>
        </row>
        <row r="346">
          <cell r="A346">
            <v>341</v>
          </cell>
          <cell r="B346">
            <v>13585757</v>
          </cell>
          <cell r="C346" t="str">
            <v>REGULADOR CINTO</v>
          </cell>
          <cell r="D346" t="str">
            <v>SPS-D-30114</v>
          </cell>
          <cell r="E346">
            <v>30</v>
          </cell>
          <cell r="F346" t="str">
            <v>CEV</v>
          </cell>
          <cell r="G346" t="str">
            <v>0CXPAPEL</v>
          </cell>
          <cell r="H346" t="str">
            <v>SPS</v>
          </cell>
          <cell r="I346" t="str">
            <v>M03</v>
          </cell>
          <cell r="J346">
            <v>4</v>
          </cell>
          <cell r="K346" t="str">
            <v>SAMSONG INDU</v>
          </cell>
          <cell r="L346" t="str">
            <v>G1</v>
          </cell>
        </row>
        <row r="347">
          <cell r="A347">
            <v>343</v>
          </cell>
          <cell r="B347">
            <v>13585947</v>
          </cell>
          <cell r="C347" t="str">
            <v>RETROV INT</v>
          </cell>
          <cell r="D347" t="str">
            <v>19145D-M1</v>
          </cell>
          <cell r="E347">
            <v>30</v>
          </cell>
          <cell r="F347" t="str">
            <v>CEV</v>
          </cell>
          <cell r="G347" t="str">
            <v>00002004</v>
          </cell>
          <cell r="H347" t="str">
            <v>TRIM 3</v>
          </cell>
          <cell r="I347" t="str">
            <v>M01</v>
          </cell>
          <cell r="J347">
            <v>5</v>
          </cell>
          <cell r="K347" t="str">
            <v>MAGNA MIRROR</v>
          </cell>
          <cell r="L347" t="str">
            <v>G1</v>
          </cell>
        </row>
        <row r="348">
          <cell r="A348">
            <v>344</v>
          </cell>
          <cell r="B348" t="str">
            <v>15161630</v>
          </cell>
          <cell r="C348" t="str">
            <v>ANEL DE VEDAÇÃO</v>
          </cell>
          <cell r="D348" t="str">
            <v>BUMPER-M1</v>
          </cell>
          <cell r="E348">
            <v>3000</v>
          </cell>
          <cell r="F348" t="str">
            <v>CEV</v>
          </cell>
          <cell r="G348" t="str">
            <v>OCXPAPEL</v>
          </cell>
          <cell r="H348" t="str">
            <v>BUMPER</v>
          </cell>
          <cell r="I348" t="str">
            <v>M01</v>
          </cell>
          <cell r="J348">
            <v>2</v>
          </cell>
          <cell r="K348" t="str">
            <v>BOSCH</v>
          </cell>
          <cell r="L348" t="str">
            <v>KK</v>
          </cell>
        </row>
        <row r="349">
          <cell r="A349">
            <v>345</v>
          </cell>
          <cell r="B349" t="str">
            <v>15678965</v>
          </cell>
          <cell r="C349" t="str">
            <v>PORCA MOLA</v>
          </cell>
          <cell r="D349" t="str">
            <v>BUMP01-M1</v>
          </cell>
          <cell r="E349">
            <v>1100</v>
          </cell>
          <cell r="F349" t="str">
            <v>CEV</v>
          </cell>
          <cell r="G349" t="str">
            <v>00002001</v>
          </cell>
          <cell r="H349" t="str">
            <v>BUMPER</v>
          </cell>
          <cell r="I349" t="str">
            <v>M01</v>
          </cell>
          <cell r="J349" t="str">
            <v>2</v>
          </cell>
          <cell r="K349" t="str">
            <v>ILLINOIS TOL</v>
          </cell>
          <cell r="L349" t="str">
            <v>KK</v>
          </cell>
        </row>
        <row r="350">
          <cell r="A350">
            <v>346</v>
          </cell>
          <cell r="B350">
            <v>15788727</v>
          </cell>
          <cell r="C350" t="str">
            <v>CAPA DO LIMPADOR</v>
          </cell>
          <cell r="D350" t="str">
            <v>25526E-M2</v>
          </cell>
          <cell r="E350">
            <v>2000</v>
          </cell>
          <cell r="F350" t="str">
            <v>CEV</v>
          </cell>
          <cell r="G350" t="str">
            <v>CX120806</v>
          </cell>
          <cell r="H350" t="str">
            <v>L.FINAL</v>
          </cell>
          <cell r="I350" t="str">
            <v>M02</v>
          </cell>
          <cell r="J350">
            <v>2</v>
          </cell>
          <cell r="K350" t="str">
            <v>VALEO ELECTR</v>
          </cell>
          <cell r="L350" t="str">
            <v>G1</v>
          </cell>
        </row>
        <row r="351">
          <cell r="A351">
            <v>347</v>
          </cell>
          <cell r="B351">
            <v>15792287</v>
          </cell>
          <cell r="C351" t="str">
            <v>EMBLEMA L.S</v>
          </cell>
          <cell r="D351" t="str">
            <v>19101D-CB</v>
          </cell>
          <cell r="E351">
            <v>1200</v>
          </cell>
          <cell r="F351" t="str">
            <v>CEV</v>
          </cell>
          <cell r="G351" t="str">
            <v>00002001</v>
          </cell>
          <cell r="H351" t="str">
            <v>CAB.CERA</v>
          </cell>
          <cell r="I351" t="str">
            <v>M01</v>
          </cell>
          <cell r="J351">
            <v>0</v>
          </cell>
          <cell r="K351" t="str">
            <v>ZANINI</v>
          </cell>
          <cell r="L351" t="str">
            <v>G1</v>
          </cell>
        </row>
        <row r="352">
          <cell r="A352">
            <v>348</v>
          </cell>
          <cell r="B352">
            <v>15792288</v>
          </cell>
          <cell r="C352" t="str">
            <v>EMBLEMA L.T</v>
          </cell>
          <cell r="D352" t="str">
            <v>19101D-CB</v>
          </cell>
          <cell r="E352">
            <v>1200</v>
          </cell>
          <cell r="F352" t="str">
            <v>CEV</v>
          </cell>
          <cell r="G352" t="str">
            <v>00002001</v>
          </cell>
          <cell r="H352" t="str">
            <v>CAB.CERA</v>
          </cell>
          <cell r="I352" t="str">
            <v>M01</v>
          </cell>
          <cell r="J352">
            <v>0</v>
          </cell>
          <cell r="K352" t="str">
            <v>ZANINI</v>
          </cell>
          <cell r="L352" t="str">
            <v>G1</v>
          </cell>
        </row>
        <row r="353">
          <cell r="A353">
            <v>349</v>
          </cell>
          <cell r="B353">
            <v>20914393</v>
          </cell>
          <cell r="C353" t="str">
            <v>CUNHA TPA TRAS INFERIOR</v>
          </cell>
          <cell r="D353" t="str">
            <v>19111E-M3</v>
          </cell>
          <cell r="E353">
            <v>150</v>
          </cell>
          <cell r="F353" t="str">
            <v>CEV</v>
          </cell>
          <cell r="G353" t="str">
            <v>0CXPAPEL</v>
          </cell>
          <cell r="H353" t="str">
            <v>TRIM 2</v>
          </cell>
          <cell r="I353" t="str">
            <v>M03</v>
          </cell>
          <cell r="J353" t="str">
            <v>2</v>
          </cell>
          <cell r="K353" t="str">
            <v>MID-STATES R</v>
          </cell>
          <cell r="L353" t="str">
            <v>G1</v>
          </cell>
        </row>
        <row r="354">
          <cell r="A354">
            <v>350</v>
          </cell>
          <cell r="B354">
            <v>20940115</v>
          </cell>
          <cell r="C354" t="str">
            <v>CUNHA TPA TRAS SUPERIOR</v>
          </cell>
          <cell r="D354" t="str">
            <v>19120E-M3</v>
          </cell>
          <cell r="E354">
            <v>250</v>
          </cell>
          <cell r="F354" t="str">
            <v>CEV</v>
          </cell>
          <cell r="G354" t="str">
            <v>0CXPAPEL</v>
          </cell>
          <cell r="H354" t="str">
            <v>TRIM 2</v>
          </cell>
          <cell r="I354" t="str">
            <v>M03</v>
          </cell>
          <cell r="J354" t="str">
            <v>3</v>
          </cell>
          <cell r="K354" t="str">
            <v>ILLINOIS TOO</v>
          </cell>
          <cell r="L354" t="str">
            <v>G1</v>
          </cell>
        </row>
        <row r="355">
          <cell r="A355">
            <v>351</v>
          </cell>
          <cell r="B355" t="str">
            <v>24403251</v>
          </cell>
          <cell r="C355" t="str">
            <v>TAMPÃO TRASEIRO</v>
          </cell>
          <cell r="D355" t="str">
            <v>19157E-M3</v>
          </cell>
          <cell r="E355">
            <v>1500</v>
          </cell>
          <cell r="F355" t="str">
            <v>CEV</v>
          </cell>
          <cell r="G355" t="str">
            <v>00002001</v>
          </cell>
          <cell r="H355" t="str">
            <v>TRIM 3</v>
          </cell>
          <cell r="I355" t="str">
            <v>M03</v>
          </cell>
          <cell r="J355">
            <v>2</v>
          </cell>
          <cell r="K355" t="str">
            <v>A RAYMON</v>
          </cell>
          <cell r="L355" t="str">
            <v>G1</v>
          </cell>
        </row>
        <row r="356">
          <cell r="A356">
            <v>352</v>
          </cell>
          <cell r="B356">
            <v>24403251</v>
          </cell>
          <cell r="C356" t="str">
            <v>TAMPÃO TRASEIRO</v>
          </cell>
          <cell r="D356" t="str">
            <v>19138D-M2</v>
          </cell>
          <cell r="E356">
            <v>500</v>
          </cell>
          <cell r="F356" t="str">
            <v>CEV</v>
          </cell>
          <cell r="G356" t="str">
            <v>CXPAPEL</v>
          </cell>
          <cell r="H356" t="str">
            <v>TRIM 3</v>
          </cell>
          <cell r="I356" t="str">
            <v>M02</v>
          </cell>
          <cell r="J356">
            <v>2</v>
          </cell>
          <cell r="K356" t="str">
            <v>A RAMON</v>
          </cell>
          <cell r="L356" t="str">
            <v>G1</v>
          </cell>
        </row>
        <row r="357">
          <cell r="A357">
            <v>352</v>
          </cell>
          <cell r="B357">
            <v>24403251</v>
          </cell>
          <cell r="C357" t="str">
            <v>TAMPÃO TRASEIRO</v>
          </cell>
          <cell r="D357" t="str">
            <v>19139E-M3</v>
          </cell>
          <cell r="E357">
            <v>2000</v>
          </cell>
          <cell r="F357" t="str">
            <v>CEV</v>
          </cell>
          <cell r="G357" t="str">
            <v>00002002</v>
          </cell>
          <cell r="H357" t="str">
            <v>TRIM 2</v>
          </cell>
          <cell r="I357" t="str">
            <v>M03</v>
          </cell>
          <cell r="J357">
            <v>2</v>
          </cell>
          <cell r="K357" t="str">
            <v>A RAYMON</v>
          </cell>
          <cell r="L357" t="str">
            <v>G1</v>
          </cell>
        </row>
        <row r="358">
          <cell r="A358">
            <v>353</v>
          </cell>
          <cell r="B358">
            <v>24403251</v>
          </cell>
          <cell r="C358" t="str">
            <v>TAMPÃO TRASEIRO</v>
          </cell>
          <cell r="D358" t="str">
            <v>19111D-M3</v>
          </cell>
          <cell r="E358">
            <v>1500</v>
          </cell>
          <cell r="F358" t="str">
            <v>CEV</v>
          </cell>
          <cell r="G358" t="str">
            <v>00002002</v>
          </cell>
          <cell r="H358" t="str">
            <v>CX PAPEL</v>
          </cell>
          <cell r="I358" t="str">
            <v>M03</v>
          </cell>
          <cell r="J358">
            <v>2</v>
          </cell>
          <cell r="K358" t="str">
            <v>A RAYMON</v>
          </cell>
          <cell r="L358" t="str">
            <v>G1</v>
          </cell>
        </row>
        <row r="359">
          <cell r="A359">
            <v>354</v>
          </cell>
          <cell r="B359" t="str">
            <v>24403251</v>
          </cell>
          <cell r="C359" t="str">
            <v>TAMPÃO TRASEIRO</v>
          </cell>
          <cell r="D359" t="str">
            <v>25202D-M2</v>
          </cell>
          <cell r="E359">
            <v>1500</v>
          </cell>
          <cell r="F359" t="str">
            <v>CEV</v>
          </cell>
          <cell r="G359" t="str">
            <v>00002002</v>
          </cell>
          <cell r="H359" t="str">
            <v>AEREA</v>
          </cell>
          <cell r="I359" t="str">
            <v>M01</v>
          </cell>
          <cell r="J359">
            <v>2</v>
          </cell>
          <cell r="K359" t="str">
            <v>A RAYMON</v>
          </cell>
          <cell r="L359" t="str">
            <v>G1</v>
          </cell>
        </row>
        <row r="360">
          <cell r="A360">
            <v>355</v>
          </cell>
          <cell r="B360">
            <v>24410001</v>
          </cell>
          <cell r="C360" t="str">
            <v>PLUG-FLR PNL</v>
          </cell>
          <cell r="D360" t="str">
            <v>25216E-M1</v>
          </cell>
          <cell r="E360">
            <v>4000</v>
          </cell>
          <cell r="F360" t="str">
            <v>CEV</v>
          </cell>
          <cell r="G360" t="str">
            <v>CX PAPEL</v>
          </cell>
          <cell r="H360" t="str">
            <v>AÉREA</v>
          </cell>
          <cell r="I360" t="str">
            <v>M01</v>
          </cell>
          <cell r="J360" t="str">
            <v>2</v>
          </cell>
          <cell r="K360" t="str">
            <v>TRW ENKENBAC</v>
          </cell>
          <cell r="L360" t="str">
            <v>G1</v>
          </cell>
        </row>
        <row r="361">
          <cell r="A361">
            <v>356</v>
          </cell>
          <cell r="B361" t="str">
            <v>24417149</v>
          </cell>
          <cell r="C361" t="str">
            <v>PRESILHA VALV SOLEN</v>
          </cell>
          <cell r="D361" t="str">
            <v>19157E-M1</v>
          </cell>
          <cell r="E361">
            <v>4500</v>
          </cell>
          <cell r="F361" t="str">
            <v>CEV</v>
          </cell>
          <cell r="G361" t="str">
            <v>0CXPAPEL</v>
          </cell>
          <cell r="H361" t="str">
            <v>AÉREA</v>
          </cell>
          <cell r="I361" t="str">
            <v>M01</v>
          </cell>
          <cell r="J361">
            <v>3</v>
          </cell>
          <cell r="K361" t="str">
            <v>A RAYMOND GM</v>
          </cell>
          <cell r="L361" t="str">
            <v>G1</v>
          </cell>
        </row>
        <row r="362">
          <cell r="A362">
            <v>357</v>
          </cell>
          <cell r="B362" t="str">
            <v>24417218</v>
          </cell>
          <cell r="C362" t="str">
            <v>SUP SENS OXI</v>
          </cell>
          <cell r="D362" t="str">
            <v>25304D-M2</v>
          </cell>
          <cell r="E362">
            <v>1300</v>
          </cell>
          <cell r="F362" t="str">
            <v>CEV</v>
          </cell>
          <cell r="G362" t="str">
            <v>00002002</v>
          </cell>
          <cell r="H362" t="str">
            <v>AÉREA</v>
          </cell>
          <cell r="I362" t="str">
            <v>M02</v>
          </cell>
          <cell r="J362">
            <v>2</v>
          </cell>
          <cell r="K362" t="str">
            <v>A RAYMOND</v>
          </cell>
          <cell r="L362" t="str">
            <v>G1</v>
          </cell>
        </row>
        <row r="363">
          <cell r="A363">
            <v>358</v>
          </cell>
          <cell r="B363">
            <v>24427131</v>
          </cell>
          <cell r="C363" t="str">
            <v>MOLD. DAR. DESL</v>
          </cell>
          <cell r="D363" t="str">
            <v>19122E-M3</v>
          </cell>
          <cell r="E363">
            <v>200</v>
          </cell>
          <cell r="F363" t="str">
            <v>CEV</v>
          </cell>
          <cell r="G363" t="str">
            <v>00002002</v>
          </cell>
          <cell r="H363" t="str">
            <v>TRIM 2</v>
          </cell>
          <cell r="I363" t="str">
            <v>M03</v>
          </cell>
          <cell r="J363">
            <v>2</v>
          </cell>
          <cell r="K363" t="str">
            <v>ITW ESPANA SA</v>
          </cell>
          <cell r="L363" t="str">
            <v>G1</v>
          </cell>
        </row>
        <row r="364">
          <cell r="A364">
            <v>359</v>
          </cell>
          <cell r="B364">
            <v>24430219</v>
          </cell>
          <cell r="C364" t="str">
            <v>VALVULA ALÍVIO</v>
          </cell>
          <cell r="D364" t="str">
            <v>SPS-C-30110</v>
          </cell>
          <cell r="E364">
            <v>35</v>
          </cell>
          <cell r="F364" t="str">
            <v>CEV</v>
          </cell>
          <cell r="G364" t="str">
            <v>0CXPAPEL</v>
          </cell>
          <cell r="H364" t="str">
            <v>5.A.2</v>
          </cell>
          <cell r="I364" t="str">
            <v>M03</v>
          </cell>
          <cell r="J364">
            <v>4</v>
          </cell>
          <cell r="K364" t="str">
            <v>NIFCO KOR</v>
          </cell>
          <cell r="L364" t="str">
            <v>G1</v>
          </cell>
        </row>
        <row r="365">
          <cell r="A365">
            <v>360</v>
          </cell>
          <cell r="B365">
            <v>24445743</v>
          </cell>
          <cell r="C365" t="str">
            <v>PRESILHA MANG VALV SOLEN</v>
          </cell>
          <cell r="D365" t="str">
            <v>19112D-M3</v>
          </cell>
          <cell r="E365">
            <v>2278</v>
          </cell>
          <cell r="F365" t="str">
            <v>CEV</v>
          </cell>
          <cell r="G365" t="str">
            <v>CX120806</v>
          </cell>
          <cell r="H365" t="str">
            <v>TRIM 1</v>
          </cell>
          <cell r="I365" t="str">
            <v>M03</v>
          </cell>
          <cell r="J365">
            <v>2</v>
          </cell>
          <cell r="K365" t="str">
            <v>A RAYMOND GM</v>
          </cell>
          <cell r="L365" t="str">
            <v>G1</v>
          </cell>
        </row>
        <row r="366">
          <cell r="A366">
            <v>361</v>
          </cell>
          <cell r="B366">
            <v>24578331</v>
          </cell>
          <cell r="C366" t="str">
            <v>MÓDULO 1.0</v>
          </cell>
          <cell r="D366" t="str">
            <v>25511D-M1</v>
          </cell>
          <cell r="E366">
            <v>24</v>
          </cell>
          <cell r="F366" t="str">
            <v>CEV</v>
          </cell>
          <cell r="G366" t="str">
            <v>0CXPAPEL</v>
          </cell>
          <cell r="H366" t="str">
            <v>MEC.BAIXA</v>
          </cell>
          <cell r="I366" t="str">
            <v>M01</v>
          </cell>
          <cell r="J366">
            <v>8</v>
          </cell>
          <cell r="K366" t="str">
            <v>GM ROSÁRIO</v>
          </cell>
          <cell r="L366" t="str">
            <v>G1</v>
          </cell>
        </row>
        <row r="367">
          <cell r="A367">
            <v>362</v>
          </cell>
          <cell r="B367">
            <v>24578332</v>
          </cell>
          <cell r="C367" t="str">
            <v>MÓDULO 1.4 PR</v>
          </cell>
          <cell r="D367" t="str">
            <v>25511D-M1</v>
          </cell>
          <cell r="E367">
            <v>24</v>
          </cell>
          <cell r="F367" t="str">
            <v>CEV</v>
          </cell>
          <cell r="G367" t="str">
            <v>0CXPAPEL</v>
          </cell>
          <cell r="H367" t="str">
            <v>MEC.BAIXA</v>
          </cell>
          <cell r="I367" t="str">
            <v>M01</v>
          </cell>
          <cell r="J367">
            <v>3</v>
          </cell>
          <cell r="K367" t="str">
            <v>GM ROSÁRIO</v>
          </cell>
          <cell r="L367" t="str">
            <v>G1</v>
          </cell>
        </row>
        <row r="368">
          <cell r="A368">
            <v>363</v>
          </cell>
          <cell r="B368">
            <v>24578505</v>
          </cell>
          <cell r="C368" t="str">
            <v>MÓDULO EXP</v>
          </cell>
          <cell r="D368" t="str">
            <v>25511D-M1</v>
          </cell>
          <cell r="E368">
            <v>24</v>
          </cell>
          <cell r="F368" t="str">
            <v>CEV</v>
          </cell>
          <cell r="G368" t="str">
            <v>0CXPAPEL</v>
          </cell>
          <cell r="H368" t="str">
            <v>MEC.BAIXA</v>
          </cell>
          <cell r="I368" t="str">
            <v>M01</v>
          </cell>
          <cell r="J368">
            <v>2</v>
          </cell>
          <cell r="K368" t="str">
            <v>GM ROSÁRIO</v>
          </cell>
          <cell r="L368" t="str">
            <v>G1</v>
          </cell>
        </row>
        <row r="369">
          <cell r="A369">
            <v>364</v>
          </cell>
          <cell r="B369" t="str">
            <v>24578992</v>
          </cell>
          <cell r="C369" t="str">
            <v>SUP EMBREAGEM</v>
          </cell>
          <cell r="D369" t="str">
            <v>19157E-M3</v>
          </cell>
          <cell r="E369">
            <v>150</v>
          </cell>
          <cell r="F369" t="str">
            <v>CEV</v>
          </cell>
          <cell r="G369" t="str">
            <v>00002001</v>
          </cell>
          <cell r="H369" t="str">
            <v>TRIM 3</v>
          </cell>
          <cell r="I369" t="str">
            <v>M03</v>
          </cell>
          <cell r="J369" t="str">
            <v>2</v>
          </cell>
          <cell r="K369" t="str">
            <v>FANANDRI</v>
          </cell>
          <cell r="L369" t="str">
            <v>G1</v>
          </cell>
        </row>
        <row r="370">
          <cell r="A370">
            <v>365</v>
          </cell>
          <cell r="B370">
            <v>25775833</v>
          </cell>
          <cell r="C370" t="str">
            <v>SENSOR CJ</v>
          </cell>
          <cell r="D370" t="str">
            <v>SEQ.OX-M1</v>
          </cell>
          <cell r="E370">
            <v>480</v>
          </cell>
          <cell r="F370" t="str">
            <v>CEV</v>
          </cell>
          <cell r="G370" t="str">
            <v>0CXPAPEL</v>
          </cell>
          <cell r="H370" t="str">
            <v>BUMPER</v>
          </cell>
          <cell r="I370" t="str">
            <v>M01</v>
          </cell>
          <cell r="J370">
            <v>2</v>
          </cell>
          <cell r="K370" t="str">
            <v>EMERSON ELEC</v>
          </cell>
          <cell r="L370" t="str">
            <v>KK</v>
          </cell>
        </row>
        <row r="371">
          <cell r="A371">
            <v>366</v>
          </cell>
          <cell r="B371">
            <v>2879379</v>
          </cell>
          <cell r="C371" t="str">
            <v>TAMPAO</v>
          </cell>
          <cell r="D371" t="str">
            <v>25202E-M2</v>
          </cell>
          <cell r="E371">
            <v>1000</v>
          </cell>
          <cell r="F371" t="str">
            <v>CEV</v>
          </cell>
          <cell r="G371" t="str">
            <v>00002004</v>
          </cell>
          <cell r="H371" t="str">
            <v>AÉREA</v>
          </cell>
          <cell r="I371" t="str">
            <v>M02</v>
          </cell>
          <cell r="J371">
            <v>2</v>
          </cell>
          <cell r="K371" t="str">
            <v>SILIBOR</v>
          </cell>
          <cell r="L371" t="str">
            <v>G1</v>
          </cell>
        </row>
        <row r="372">
          <cell r="A372">
            <v>367</v>
          </cell>
          <cell r="B372" t="str">
            <v>52015210</v>
          </cell>
          <cell r="C372" t="str">
            <v>EMBLEMA TPA TRAS CELTA</v>
          </cell>
          <cell r="D372" t="str">
            <v>25504D-M1</v>
          </cell>
          <cell r="E372">
            <v>80</v>
          </cell>
          <cell r="F372" t="str">
            <v>CEV</v>
          </cell>
          <cell r="G372" t="str">
            <v>0CXPAPEL</v>
          </cell>
          <cell r="H372" t="str">
            <v>MEC .BAIXA</v>
          </cell>
          <cell r="I372" t="str">
            <v>M01</v>
          </cell>
          <cell r="J372">
            <v>3</v>
          </cell>
          <cell r="K372" t="str">
            <v>POLYPLASTICS</v>
          </cell>
          <cell r="L372" t="str">
            <v>G1</v>
          </cell>
        </row>
        <row r="373">
          <cell r="A373">
            <v>368</v>
          </cell>
          <cell r="B373">
            <v>52015350</v>
          </cell>
          <cell r="C373" t="str">
            <v>MANUAL PRISMA ARGENTINA</v>
          </cell>
          <cell r="D373" t="str">
            <v>25502D-M1</v>
          </cell>
          <cell r="E373">
            <v>80</v>
          </cell>
          <cell r="F373" t="str">
            <v>CEV</v>
          </cell>
          <cell r="G373" t="str">
            <v>00002004</v>
          </cell>
          <cell r="H373" t="str">
            <v>L.FINAL</v>
          </cell>
          <cell r="I373" t="str">
            <v>M01</v>
          </cell>
          <cell r="J373">
            <v>2</v>
          </cell>
          <cell r="K373" t="str">
            <v>PANCROM INDU</v>
          </cell>
          <cell r="L373" t="str">
            <v>G1</v>
          </cell>
        </row>
        <row r="374">
          <cell r="A374">
            <v>369</v>
          </cell>
          <cell r="B374">
            <v>52018113</v>
          </cell>
          <cell r="C374" t="str">
            <v>CJ CHAV BÁS.</v>
          </cell>
          <cell r="D374" t="str">
            <v>MINOMI-M3</v>
          </cell>
          <cell r="E374">
            <v>10</v>
          </cell>
          <cell r="F374" t="str">
            <v>CEV</v>
          </cell>
          <cell r="G374" t="str">
            <v>00002001</v>
          </cell>
          <cell r="H374" t="str">
            <v>TRIM 2</v>
          </cell>
          <cell r="I374" t="str">
            <v>M03</v>
          </cell>
          <cell r="J374">
            <v>4</v>
          </cell>
          <cell r="K374" t="str">
            <v>HUFF DO BRAS</v>
          </cell>
          <cell r="L374" t="str">
            <v>G1</v>
          </cell>
        </row>
        <row r="375">
          <cell r="A375">
            <v>370</v>
          </cell>
          <cell r="B375">
            <v>52028392</v>
          </cell>
          <cell r="C375" t="str">
            <v>BUZINA 500HZ</v>
          </cell>
          <cell r="D375" t="str">
            <v>25204D-M1</v>
          </cell>
          <cell r="E375">
            <v>32</v>
          </cell>
          <cell r="F375" t="str">
            <v>CEV</v>
          </cell>
          <cell r="G375" t="str">
            <v>0CXPAPEL</v>
          </cell>
          <cell r="H375" t="str">
            <v>AEREA</v>
          </cell>
          <cell r="I375" t="str">
            <v>M01</v>
          </cell>
          <cell r="J375" t="str">
            <v>5</v>
          </cell>
          <cell r="K375" t="str">
            <v>SHANGAI</v>
          </cell>
          <cell r="L375" t="str">
            <v>G1</v>
          </cell>
        </row>
        <row r="376">
          <cell r="A376">
            <v>371</v>
          </cell>
          <cell r="B376">
            <v>52028392</v>
          </cell>
          <cell r="C376" t="str">
            <v>BUZINA 500HZ</v>
          </cell>
          <cell r="D376" t="str">
            <v>25204E-M1</v>
          </cell>
          <cell r="E376">
            <v>32</v>
          </cell>
          <cell r="F376" t="str">
            <v>CEV</v>
          </cell>
          <cell r="G376" t="str">
            <v>0CXPAPEL</v>
          </cell>
          <cell r="H376" t="str">
            <v>ESPERA</v>
          </cell>
          <cell r="I376" t="str">
            <v>M02</v>
          </cell>
          <cell r="J376" t="str">
            <v>5</v>
          </cell>
          <cell r="K376" t="str">
            <v>SHANGAI</v>
          </cell>
          <cell r="L376" t="str">
            <v>G1</v>
          </cell>
        </row>
        <row r="377">
          <cell r="A377">
            <v>372</v>
          </cell>
          <cell r="B377">
            <v>52032228</v>
          </cell>
          <cell r="C377" t="str">
            <v>DRENO DO ASSOALHO</v>
          </cell>
          <cell r="D377" t="str">
            <v>19110D-M3</v>
          </cell>
          <cell r="E377">
            <v>400</v>
          </cell>
          <cell r="F377" t="str">
            <v>DEN</v>
          </cell>
          <cell r="G377" t="str">
            <v>00002004</v>
          </cell>
          <cell r="H377" t="str">
            <v>TRIM 1</v>
          </cell>
          <cell r="I377" t="str">
            <v>M03</v>
          </cell>
          <cell r="J377">
            <v>2</v>
          </cell>
          <cell r="K377" t="str">
            <v>DENSO DO BRA</v>
          </cell>
          <cell r="L377" t="str">
            <v>G1</v>
          </cell>
        </row>
        <row r="378">
          <cell r="A378">
            <v>373</v>
          </cell>
          <cell r="B378">
            <v>52033366</v>
          </cell>
          <cell r="C378" t="str">
            <v>SHIELD-FRT S</v>
          </cell>
          <cell r="D378" t="str">
            <v>19115E-M3</v>
          </cell>
          <cell r="E378">
            <v>350</v>
          </cell>
          <cell r="F378" t="str">
            <v>CEV</v>
          </cell>
          <cell r="G378" t="str">
            <v>00002001</v>
          </cell>
          <cell r="H378" t="str">
            <v>TRIM 1</v>
          </cell>
          <cell r="I378" t="str">
            <v>M03</v>
          </cell>
          <cell r="J378" t="str">
            <v>3</v>
          </cell>
          <cell r="K378" t="str">
            <v>HUFF DO BRAS</v>
          </cell>
          <cell r="L378" t="str">
            <v>G1</v>
          </cell>
        </row>
        <row r="379">
          <cell r="A379">
            <v>374</v>
          </cell>
          <cell r="B379">
            <v>52033485</v>
          </cell>
          <cell r="C379" t="str">
            <v>MANUAL NG</v>
          </cell>
          <cell r="D379" t="str">
            <v>25515D-M1</v>
          </cell>
          <cell r="E379">
            <v>40</v>
          </cell>
          <cell r="F379" t="str">
            <v>CEV</v>
          </cell>
          <cell r="G379" t="str">
            <v>00002004</v>
          </cell>
          <cell r="H379" t="str">
            <v>L.FINAL</v>
          </cell>
          <cell r="I379" t="str">
            <v>M01</v>
          </cell>
          <cell r="J379">
            <v>2</v>
          </cell>
          <cell r="K379" t="str">
            <v>PANCROM INDU</v>
          </cell>
          <cell r="L379" t="str">
            <v>G1</v>
          </cell>
        </row>
        <row r="380">
          <cell r="A380">
            <v>375</v>
          </cell>
          <cell r="B380" t="str">
            <v>52057900</v>
          </cell>
          <cell r="C380" t="str">
            <v>MANUAL NG EXPORT</v>
          </cell>
          <cell r="D380" t="str">
            <v>25515D-M1</v>
          </cell>
          <cell r="E380">
            <v>40</v>
          </cell>
          <cell r="F380" t="str">
            <v>CEV</v>
          </cell>
          <cell r="G380" t="str">
            <v>00002004</v>
          </cell>
          <cell r="H380" t="str">
            <v>MEC BAIXA</v>
          </cell>
          <cell r="I380" t="str">
            <v>M01</v>
          </cell>
          <cell r="J380">
            <v>2</v>
          </cell>
          <cell r="K380" t="str">
            <v>PANCROM INDU</v>
          </cell>
          <cell r="L380" t="str">
            <v>G1</v>
          </cell>
        </row>
        <row r="381">
          <cell r="A381">
            <v>376</v>
          </cell>
          <cell r="B381" t="str">
            <v>52034351</v>
          </cell>
          <cell r="C381" t="str">
            <v>MODULO CONF</v>
          </cell>
          <cell r="D381" t="str">
            <v>SPS-PM-M3</v>
          </cell>
          <cell r="E381">
            <v>40</v>
          </cell>
          <cell r="F381" t="str">
            <v>CEV</v>
          </cell>
          <cell r="G381" t="str">
            <v>0CXPAPEL</v>
          </cell>
          <cell r="H381" t="str">
            <v>SPS</v>
          </cell>
          <cell r="I381" t="str">
            <v>M03</v>
          </cell>
          <cell r="J381">
            <v>3</v>
          </cell>
          <cell r="K381" t="str">
            <v>CONTINENTAL</v>
          </cell>
          <cell r="L381" t="str">
            <v>G1</v>
          </cell>
        </row>
        <row r="382">
          <cell r="A382">
            <v>377</v>
          </cell>
          <cell r="B382" t="str">
            <v>52034575</v>
          </cell>
          <cell r="C382" t="str">
            <v>COBERTURA DO EXTINTOR</v>
          </cell>
          <cell r="D382" t="str">
            <v>19155D-M2</v>
          </cell>
          <cell r="E382">
            <v>50</v>
          </cell>
          <cell r="F382" t="str">
            <v>CEV</v>
          </cell>
          <cell r="G382" t="str">
            <v>00002004</v>
          </cell>
          <cell r="H382" t="str">
            <v>TRIM3</v>
          </cell>
          <cell r="I382" t="str">
            <v>M02</v>
          </cell>
          <cell r="J382">
            <v>4</v>
          </cell>
          <cell r="K382" t="str">
            <v>REVEST</v>
          </cell>
          <cell r="L382" t="str">
            <v>G1</v>
          </cell>
        </row>
        <row r="383">
          <cell r="A383">
            <v>378</v>
          </cell>
          <cell r="B383" t="str">
            <v>52034711</v>
          </cell>
          <cell r="C383" t="str">
            <v>ARRUELA SUSPENSÃO DIANT</v>
          </cell>
          <cell r="D383" t="str">
            <v>19155D-M2</v>
          </cell>
          <cell r="E383">
            <v>140</v>
          </cell>
          <cell r="F383" t="str">
            <v>CEV</v>
          </cell>
          <cell r="G383" t="str">
            <v>OCXPAPEL</v>
          </cell>
          <cell r="H383" t="str">
            <v>TRIM3</v>
          </cell>
          <cell r="I383" t="str">
            <v>M02</v>
          </cell>
          <cell r="J383">
            <v>2</v>
          </cell>
          <cell r="K383" t="str">
            <v>QINDAO DT</v>
          </cell>
          <cell r="L383" t="str">
            <v>G1</v>
          </cell>
        </row>
        <row r="384">
          <cell r="A384">
            <v>379</v>
          </cell>
          <cell r="B384" t="str">
            <v>52036416</v>
          </cell>
          <cell r="C384" t="str">
            <v>BASE ASM-RDO</v>
          </cell>
          <cell r="D384" t="str">
            <v>19106E-M3</v>
          </cell>
          <cell r="E384">
            <v>100</v>
          </cell>
          <cell r="F384" t="str">
            <v>CEV</v>
          </cell>
          <cell r="G384" t="str">
            <v>00002004</v>
          </cell>
          <cell r="H384" t="str">
            <v>TRIM 1</v>
          </cell>
          <cell r="I384" t="str">
            <v>M03</v>
          </cell>
          <cell r="J384">
            <v>2</v>
          </cell>
          <cell r="K384" t="str">
            <v>RECEPTEC COR</v>
          </cell>
          <cell r="L384" t="str">
            <v>G1</v>
          </cell>
        </row>
        <row r="385">
          <cell r="A385">
            <v>380</v>
          </cell>
          <cell r="B385" t="str">
            <v>52055807</v>
          </cell>
          <cell r="C385" t="str">
            <v>BUZINA ONIX</v>
          </cell>
          <cell r="D385" t="str">
            <v>19154D-M2</v>
          </cell>
          <cell r="E385">
            <v>40</v>
          </cell>
          <cell r="F385" t="str">
            <v>CEV</v>
          </cell>
          <cell r="G385" t="str">
            <v>0CXPAPEL</v>
          </cell>
          <cell r="H385" t="str">
            <v>TRIM 3</v>
          </cell>
          <cell r="I385" t="str">
            <v>M01</v>
          </cell>
          <cell r="J385">
            <v>4</v>
          </cell>
          <cell r="K385" t="str">
            <v>SHANGHAI</v>
          </cell>
          <cell r="L385" t="str">
            <v>G1</v>
          </cell>
        </row>
        <row r="386">
          <cell r="A386">
            <v>381</v>
          </cell>
          <cell r="B386">
            <v>52036806</v>
          </cell>
          <cell r="C386" t="str">
            <v>BUZINA ONIX</v>
          </cell>
          <cell r="D386" t="str">
            <v>25218E-M2</v>
          </cell>
          <cell r="E386">
            <v>48</v>
          </cell>
          <cell r="F386" t="str">
            <v>CEV</v>
          </cell>
          <cell r="G386" t="str">
            <v>0CXPAPEL</v>
          </cell>
          <cell r="H386" t="str">
            <v>AÉREA</v>
          </cell>
          <cell r="I386" t="str">
            <v>M02</v>
          </cell>
          <cell r="J386">
            <v>4</v>
          </cell>
          <cell r="K386" t="str">
            <v>SHANGHAI</v>
          </cell>
          <cell r="L386" t="str">
            <v>G1</v>
          </cell>
        </row>
        <row r="387">
          <cell r="A387">
            <v>382</v>
          </cell>
          <cell r="B387" t="str">
            <v>52037592</v>
          </cell>
          <cell r="C387" t="str">
            <v>INSERTO CONSOLE - OCULOS</v>
          </cell>
          <cell r="D387" t="str">
            <v>25526D-M2</v>
          </cell>
          <cell r="E387">
            <v>150</v>
          </cell>
          <cell r="F387" t="str">
            <v>PEL</v>
          </cell>
          <cell r="G387" t="str">
            <v>00002002</v>
          </cell>
          <cell r="H387" t="str">
            <v>L.FINAL</v>
          </cell>
          <cell r="I387" t="str">
            <v>M02</v>
          </cell>
          <cell r="J387" t="str">
            <v>2</v>
          </cell>
          <cell r="K387" t="str">
            <v>PELZER</v>
          </cell>
          <cell r="L387" t="str">
            <v>G1</v>
          </cell>
        </row>
        <row r="388">
          <cell r="A388">
            <v>383</v>
          </cell>
          <cell r="B388">
            <v>52038401</v>
          </cell>
          <cell r="C388" t="str">
            <v>ATUADOR FECH TPA TRAS</v>
          </cell>
          <cell r="D388" t="str">
            <v>19120E-M3</v>
          </cell>
          <cell r="E388">
            <v>54</v>
          </cell>
          <cell r="F388" t="str">
            <v>CEV</v>
          </cell>
          <cell r="G388" t="str">
            <v>00002002</v>
          </cell>
          <cell r="H388" t="str">
            <v>TRIM 2</v>
          </cell>
          <cell r="I388" t="str">
            <v>M3</v>
          </cell>
          <cell r="J388">
            <v>4</v>
          </cell>
          <cell r="K388" t="str">
            <v>CEBI</v>
          </cell>
          <cell r="L388" t="str">
            <v>G1</v>
          </cell>
        </row>
        <row r="389">
          <cell r="A389">
            <v>384</v>
          </cell>
          <cell r="B389">
            <v>52038406</v>
          </cell>
          <cell r="C389" t="str">
            <v>BUCHA DO ATUADOR</v>
          </cell>
          <cell r="D389" t="str">
            <v>19123E-M3</v>
          </cell>
          <cell r="E389">
            <v>1000</v>
          </cell>
          <cell r="F389" t="str">
            <v>CEV</v>
          </cell>
          <cell r="G389" t="str">
            <v>0CXPAPEL</v>
          </cell>
          <cell r="H389" t="str">
            <v>TRIM 2</v>
          </cell>
          <cell r="I389" t="str">
            <v>M03</v>
          </cell>
          <cell r="J389">
            <v>2</v>
          </cell>
          <cell r="K389" t="str">
            <v>CEBI</v>
          </cell>
          <cell r="L389" t="str">
            <v>G1</v>
          </cell>
        </row>
        <row r="390">
          <cell r="A390">
            <v>385</v>
          </cell>
          <cell r="B390">
            <v>52039163</v>
          </cell>
          <cell r="C390" t="str">
            <v>BUMPER-R/CMPT</v>
          </cell>
          <cell r="D390" t="str">
            <v>19106E-M3</v>
          </cell>
          <cell r="E390">
            <v>50</v>
          </cell>
          <cell r="F390" t="str">
            <v>CEV</v>
          </cell>
          <cell r="G390" t="str">
            <v>00002001</v>
          </cell>
          <cell r="H390" t="str">
            <v xml:space="preserve">TRIM 1 </v>
          </cell>
          <cell r="I390" t="str">
            <v>M03</v>
          </cell>
          <cell r="J390" t="str">
            <v>4</v>
          </cell>
          <cell r="K390" t="str">
            <v>PRODUFLEX</v>
          </cell>
          <cell r="L390" t="str">
            <v>G1</v>
          </cell>
        </row>
        <row r="391">
          <cell r="A391">
            <v>386</v>
          </cell>
          <cell r="B391">
            <v>52042573</v>
          </cell>
          <cell r="C391" t="str">
            <v>SUPORTE CJ-AMT/GAS T/ELEVTR</v>
          </cell>
          <cell r="D391" t="str">
            <v>19104E-M3</v>
          </cell>
          <cell r="E391">
            <v>100</v>
          </cell>
          <cell r="F391" t="str">
            <v>CEV</v>
          </cell>
          <cell r="G391" t="str">
            <v>00002001</v>
          </cell>
          <cell r="H391" t="str">
            <v>TRIM 1</v>
          </cell>
          <cell r="I391" t="str">
            <v>M03</v>
          </cell>
          <cell r="J391">
            <v>2</v>
          </cell>
          <cell r="K391" t="str">
            <v>PRODUFLEX</v>
          </cell>
          <cell r="L391" t="str">
            <v>G1</v>
          </cell>
        </row>
        <row r="392">
          <cell r="A392">
            <v>387</v>
          </cell>
          <cell r="B392">
            <v>52042574</v>
          </cell>
          <cell r="C392" t="str">
            <v>SUPORTE CJ-AMT/GAS T/ELEVTR</v>
          </cell>
          <cell r="D392" t="str">
            <v>19104E-M3</v>
          </cell>
          <cell r="E392">
            <v>100</v>
          </cell>
          <cell r="F392" t="str">
            <v>CEV</v>
          </cell>
          <cell r="G392" t="str">
            <v>00002001</v>
          </cell>
          <cell r="H392" t="str">
            <v>TRIM 1</v>
          </cell>
          <cell r="I392" t="str">
            <v>M03</v>
          </cell>
          <cell r="J392">
            <v>2</v>
          </cell>
          <cell r="K392" t="str">
            <v>PRODUFLEX</v>
          </cell>
          <cell r="L392" t="str">
            <v>G1</v>
          </cell>
        </row>
        <row r="393">
          <cell r="A393">
            <v>388</v>
          </cell>
          <cell r="B393" t="str">
            <v>52075886</v>
          </cell>
          <cell r="C393" t="str">
            <v>MODULE ASM</v>
          </cell>
          <cell r="D393" t="str">
            <v>19128E-M3</v>
          </cell>
          <cell r="E393">
            <v>36</v>
          </cell>
          <cell r="F393" t="str">
            <v>CEV</v>
          </cell>
          <cell r="G393" t="str">
            <v>00002004</v>
          </cell>
          <cell r="H393" t="str">
            <v>TRIM 2</v>
          </cell>
          <cell r="I393" t="str">
            <v>M03</v>
          </cell>
          <cell r="J393">
            <v>4</v>
          </cell>
          <cell r="K393" t="str">
            <v>CONTINENTAL</v>
          </cell>
          <cell r="L393" t="str">
            <v>G1</v>
          </cell>
        </row>
        <row r="394">
          <cell r="A394">
            <v>389</v>
          </cell>
          <cell r="B394" t="str">
            <v>52075887</v>
          </cell>
          <cell r="C394" t="str">
            <v>MODULE ASM</v>
          </cell>
          <cell r="D394" t="str">
            <v>19128E-M3</v>
          </cell>
          <cell r="E394">
            <v>36</v>
          </cell>
          <cell r="F394" t="str">
            <v>CEV</v>
          </cell>
          <cell r="G394" t="str">
            <v>00002004</v>
          </cell>
          <cell r="H394" t="str">
            <v>TRIM 2</v>
          </cell>
          <cell r="I394" t="str">
            <v>M03</v>
          </cell>
          <cell r="J394" t="str">
            <v>4</v>
          </cell>
          <cell r="K394" t="str">
            <v>CONTINENTAL</v>
          </cell>
          <cell r="L394" t="str">
            <v>G1</v>
          </cell>
        </row>
        <row r="395">
          <cell r="A395">
            <v>390</v>
          </cell>
          <cell r="B395">
            <v>52046228</v>
          </cell>
          <cell r="C395" t="str">
            <v>BRACKET-BODY</v>
          </cell>
          <cell r="D395" t="str">
            <v>25204E-M1</v>
          </cell>
          <cell r="E395">
            <v>144</v>
          </cell>
          <cell r="F395" t="str">
            <v>GES</v>
          </cell>
          <cell r="G395" t="str">
            <v>00002002</v>
          </cell>
          <cell r="H395" t="str">
            <v>AÉREA</v>
          </cell>
          <cell r="I395" t="str">
            <v>M01</v>
          </cell>
          <cell r="J395" t="str">
            <v>3</v>
          </cell>
          <cell r="K395" t="str">
            <v>GESTAMP</v>
          </cell>
          <cell r="L395" t="str">
            <v>G1</v>
          </cell>
        </row>
        <row r="396">
          <cell r="A396">
            <v>391</v>
          </cell>
          <cell r="B396" t="str">
            <v>52046343</v>
          </cell>
          <cell r="C396" t="str">
            <v>ETIQUETA AR COND.</v>
          </cell>
          <cell r="D396" t="str">
            <v>19154D-M2</v>
          </cell>
          <cell r="E396">
            <v>2000</v>
          </cell>
          <cell r="F396" t="str">
            <v>CEV</v>
          </cell>
          <cell r="G396" t="str">
            <v>00002001</v>
          </cell>
          <cell r="H396" t="str">
            <v>TRIM 2</v>
          </cell>
          <cell r="I396" t="str">
            <v>M02</v>
          </cell>
          <cell r="J396">
            <v>2</v>
          </cell>
          <cell r="K396" t="str">
            <v>AVERY DENNIS</v>
          </cell>
          <cell r="L396" t="str">
            <v>G1</v>
          </cell>
        </row>
        <row r="397">
          <cell r="A397">
            <v>392</v>
          </cell>
          <cell r="B397">
            <v>52053752</v>
          </cell>
          <cell r="C397" t="str">
            <v xml:space="preserve">FECHO CAPO   </v>
          </cell>
          <cell r="D397" t="str">
            <v>19125E-M3</v>
          </cell>
          <cell r="E397">
            <v>32</v>
          </cell>
          <cell r="F397" t="str">
            <v>CEV</v>
          </cell>
          <cell r="G397" t="str">
            <v>CX402426</v>
          </cell>
          <cell r="H397" t="str">
            <v>TRIM 2</v>
          </cell>
          <cell r="I397" t="str">
            <v>M03</v>
          </cell>
          <cell r="J397" t="str">
            <v>2</v>
          </cell>
          <cell r="K397" t="str">
            <v>PYEONG HWA A</v>
          </cell>
          <cell r="L397" t="str">
            <v>G1</v>
          </cell>
        </row>
        <row r="398">
          <cell r="A398">
            <v>393</v>
          </cell>
          <cell r="B398">
            <v>52053753</v>
          </cell>
          <cell r="C398" t="str">
            <v>FECHADURA DO COFRE</v>
          </cell>
          <cell r="D398" t="str">
            <v>19128E-M3</v>
          </cell>
          <cell r="E398">
            <v>32</v>
          </cell>
          <cell r="F398" t="str">
            <v>CEV</v>
          </cell>
          <cell r="G398" t="str">
            <v>0CXPAPEL</v>
          </cell>
          <cell r="H398" t="str">
            <v>TRIM 2</v>
          </cell>
          <cell r="I398" t="str">
            <v>M03</v>
          </cell>
          <cell r="J398" t="str">
            <v>2</v>
          </cell>
          <cell r="K398" t="str">
            <v>PYEONG HWA A</v>
          </cell>
          <cell r="L398" t="str">
            <v>G1</v>
          </cell>
        </row>
        <row r="399">
          <cell r="A399">
            <v>394</v>
          </cell>
          <cell r="B399" t="str">
            <v>52047303</v>
          </cell>
          <cell r="C399" t="str">
            <v>MOLDURA - SOBRANCELHA</v>
          </cell>
          <cell r="D399" t="str">
            <v>BUMPER-M1</v>
          </cell>
          <cell r="E399">
            <v>240</v>
          </cell>
          <cell r="F399" t="str">
            <v>PEL</v>
          </cell>
          <cell r="G399" t="str">
            <v>00002004</v>
          </cell>
          <cell r="H399" t="str">
            <v>BUMPER</v>
          </cell>
          <cell r="I399" t="str">
            <v>M01</v>
          </cell>
          <cell r="J399">
            <v>2</v>
          </cell>
          <cell r="K399" t="str">
            <v>PELZER</v>
          </cell>
          <cell r="L399" t="str">
            <v>G1</v>
          </cell>
        </row>
        <row r="400">
          <cell r="A400">
            <v>396</v>
          </cell>
          <cell r="B400">
            <v>52047681</v>
          </cell>
          <cell r="C400" t="str">
            <v>BRAKE LIGHT ONIX HATCH</v>
          </cell>
          <cell r="D400" t="str">
            <v>25524E-M1</v>
          </cell>
          <cell r="E400">
            <v>50</v>
          </cell>
          <cell r="F400" t="str">
            <v>CEV</v>
          </cell>
          <cell r="G400" t="str">
            <v>00002003</v>
          </cell>
          <cell r="H400" t="str">
            <v>L.FINAL</v>
          </cell>
          <cell r="I400" t="str">
            <v>M01</v>
          </cell>
          <cell r="J400" t="str">
            <v>4</v>
          </cell>
          <cell r="K400" t="str">
            <v>ARTEB</v>
          </cell>
          <cell r="L400" t="str">
            <v>G1</v>
          </cell>
        </row>
        <row r="401">
          <cell r="A401">
            <v>397</v>
          </cell>
          <cell r="B401">
            <v>52048214</v>
          </cell>
          <cell r="C401" t="str">
            <v>PUXADOR TPA TRAS HATCH</v>
          </cell>
          <cell r="D401" t="str">
            <v>19155E-M3</v>
          </cell>
          <cell r="E401">
            <v>306</v>
          </cell>
          <cell r="F401" t="str">
            <v>CEV</v>
          </cell>
          <cell r="G401" t="str">
            <v>00002004</v>
          </cell>
          <cell r="H401" t="str">
            <v>TRIM 3</v>
          </cell>
          <cell r="I401" t="str">
            <v>M03</v>
          </cell>
          <cell r="J401">
            <v>2</v>
          </cell>
          <cell r="K401" t="str">
            <v>MEGATECH BRA</v>
          </cell>
          <cell r="L401" t="str">
            <v>G1</v>
          </cell>
        </row>
        <row r="402">
          <cell r="A402">
            <v>398</v>
          </cell>
          <cell r="B402" t="str">
            <v>52048247</v>
          </cell>
          <cell r="C402" t="str">
            <v>ACABAMENTO PARALAMA LD</v>
          </cell>
          <cell r="D402" t="str">
            <v>25532D-M2</v>
          </cell>
          <cell r="E402">
            <v>100</v>
          </cell>
          <cell r="F402" t="str">
            <v>PEL</v>
          </cell>
          <cell r="G402" t="str">
            <v>00002004</v>
          </cell>
          <cell r="H402" t="str">
            <v>L.FINAL</v>
          </cell>
          <cell r="I402" t="str">
            <v>M02</v>
          </cell>
          <cell r="J402" t="str">
            <v>3</v>
          </cell>
          <cell r="K402" t="str">
            <v>PELZER</v>
          </cell>
          <cell r="L402" t="str">
            <v>G1</v>
          </cell>
        </row>
        <row r="403">
          <cell r="A403">
            <v>399</v>
          </cell>
          <cell r="B403" t="str">
            <v>52048248</v>
          </cell>
          <cell r="C403" t="str">
            <v>ACABAMENTO PARALAMA LE</v>
          </cell>
          <cell r="D403" t="str">
            <v>25532D-M2</v>
          </cell>
          <cell r="E403">
            <v>100</v>
          </cell>
          <cell r="F403" t="str">
            <v>PEL</v>
          </cell>
          <cell r="G403" t="str">
            <v>00002004</v>
          </cell>
          <cell r="H403" t="str">
            <v>L.FINAL</v>
          </cell>
          <cell r="I403" t="str">
            <v>M02</v>
          </cell>
          <cell r="J403" t="str">
            <v>3</v>
          </cell>
          <cell r="K403" t="str">
            <v>PELZER</v>
          </cell>
          <cell r="L403" t="str">
            <v>G1</v>
          </cell>
        </row>
        <row r="404">
          <cell r="A404">
            <v>400</v>
          </cell>
          <cell r="B404">
            <v>52051062</v>
          </cell>
          <cell r="C404" t="str">
            <v>CAP ASM-COLD</v>
          </cell>
          <cell r="D404" t="str">
            <v>MINOMI-M3</v>
          </cell>
          <cell r="E404">
            <v>32</v>
          </cell>
          <cell r="F404" t="str">
            <v>CEV</v>
          </cell>
          <cell r="G404" t="str">
            <v>00002004</v>
          </cell>
          <cell r="H404" t="str">
            <v>PORTA PALET</v>
          </cell>
          <cell r="I404" t="str">
            <v>M03</v>
          </cell>
          <cell r="J404" t="str">
            <v>6</v>
          </cell>
          <cell r="K404" t="str">
            <v>MAPRA MANGUE</v>
          </cell>
          <cell r="L404" t="str">
            <v>G1</v>
          </cell>
        </row>
        <row r="405">
          <cell r="A405">
            <v>401</v>
          </cell>
          <cell r="B405" t="str">
            <v>52251275</v>
          </cell>
          <cell r="C405" t="str">
            <v>ETQ POLUIÇÃO</v>
          </cell>
          <cell r="D405" t="str">
            <v>25530E-M1</v>
          </cell>
          <cell r="E405">
            <v>1000</v>
          </cell>
          <cell r="F405" t="str">
            <v>CEV</v>
          </cell>
          <cell r="G405" t="str">
            <v>00002001</v>
          </cell>
          <cell r="H405" t="str">
            <v>L. Final</v>
          </cell>
          <cell r="I405" t="str">
            <v>M01</v>
          </cell>
          <cell r="J405">
            <v>2</v>
          </cell>
          <cell r="K405" t="str">
            <v>JL</v>
          </cell>
          <cell r="L405" t="str">
            <v>G1</v>
          </cell>
        </row>
        <row r="406">
          <cell r="A406">
            <v>402</v>
          </cell>
          <cell r="B406">
            <v>52269769</v>
          </cell>
          <cell r="C406" t="str">
            <v>ETQ IGNICAO NACIONAL</v>
          </cell>
          <cell r="D406" t="str">
            <v>25510D-M1</v>
          </cell>
          <cell r="E406">
            <v>1000</v>
          </cell>
          <cell r="F406" t="str">
            <v>CEV</v>
          </cell>
          <cell r="G406" t="str">
            <v>00002001</v>
          </cell>
          <cell r="H406" t="str">
            <v>MEC BAIXA</v>
          </cell>
          <cell r="I406" t="str">
            <v>M01</v>
          </cell>
          <cell r="J406">
            <v>2</v>
          </cell>
          <cell r="K406" t="str">
            <v>JL</v>
          </cell>
          <cell r="L406" t="str">
            <v>G1</v>
          </cell>
        </row>
        <row r="407">
          <cell r="A407">
            <v>403</v>
          </cell>
          <cell r="B407">
            <v>52269769</v>
          </cell>
          <cell r="C407" t="str">
            <v>ETQ IGNICAO NACIONAL</v>
          </cell>
          <cell r="D407" t="str">
            <v>MINOMI-M3</v>
          </cell>
          <cell r="E407">
            <v>1000</v>
          </cell>
          <cell r="F407" t="str">
            <v>CEV</v>
          </cell>
          <cell r="G407" t="str">
            <v>00002001</v>
          </cell>
          <cell r="H407" t="str">
            <v>MINOMI</v>
          </cell>
          <cell r="I407" t="str">
            <v>M03</v>
          </cell>
          <cell r="J407">
            <v>2</v>
          </cell>
          <cell r="K407" t="str">
            <v>JL</v>
          </cell>
          <cell r="L407" t="str">
            <v>G1</v>
          </cell>
        </row>
        <row r="408">
          <cell r="A408">
            <v>404</v>
          </cell>
          <cell r="B408" t="str">
            <v>52251275</v>
          </cell>
          <cell r="C408" t="str">
            <v>PRESILHA</v>
          </cell>
          <cell r="D408" t="str">
            <v>25213E-M2</v>
          </cell>
          <cell r="E408">
            <v>800</v>
          </cell>
          <cell r="F408" t="str">
            <v>CEV</v>
          </cell>
          <cell r="G408" t="str">
            <v>00002001</v>
          </cell>
          <cell r="H408" t="str">
            <v>AÉREA</v>
          </cell>
          <cell r="I408" t="str">
            <v>M02</v>
          </cell>
          <cell r="J408">
            <v>2</v>
          </cell>
          <cell r="K408" t="str">
            <v>A RAYMOND</v>
          </cell>
          <cell r="L408" t="str">
            <v>G1</v>
          </cell>
        </row>
        <row r="409">
          <cell r="A409">
            <v>405</v>
          </cell>
          <cell r="B409" t="str">
            <v>52283055</v>
          </cell>
          <cell r="C409" t="str">
            <v>PRESILHA</v>
          </cell>
          <cell r="D409" t="str">
            <v>25526E-M1</v>
          </cell>
          <cell r="E409">
            <v>800</v>
          </cell>
          <cell r="F409" t="str">
            <v>CEV</v>
          </cell>
          <cell r="G409" t="str">
            <v>00002002</v>
          </cell>
          <cell r="H409" t="str">
            <v>L.FINAL</v>
          </cell>
          <cell r="I409" t="str">
            <v>M01</v>
          </cell>
          <cell r="J409">
            <v>2</v>
          </cell>
          <cell r="K409" t="str">
            <v>A RAYMOND</v>
          </cell>
          <cell r="L409" t="str">
            <v>G1</v>
          </cell>
        </row>
        <row r="410">
          <cell r="A410">
            <v>406</v>
          </cell>
          <cell r="B410" t="str">
            <v>55557507</v>
          </cell>
          <cell r="C410" t="str">
            <v>ANEL - JUNTA</v>
          </cell>
          <cell r="D410" t="str">
            <v>25304E-M2</v>
          </cell>
          <cell r="E410">
            <v>150</v>
          </cell>
          <cell r="F410" t="str">
            <v>CEV</v>
          </cell>
          <cell r="G410" t="str">
            <v>0CXPAPEL</v>
          </cell>
          <cell r="H410" t="str">
            <v>L.AEREA</v>
          </cell>
          <cell r="I410" t="str">
            <v>M02</v>
          </cell>
          <cell r="J410" t="str">
            <v>2</v>
          </cell>
          <cell r="K410" t="str">
            <v>ELRING KLING</v>
          </cell>
          <cell r="L410" t="str">
            <v>G1</v>
          </cell>
        </row>
        <row r="411">
          <cell r="A411">
            <v>407</v>
          </cell>
          <cell r="B411" t="str">
            <v>90045638</v>
          </cell>
          <cell r="C411" t="str">
            <v>DRENO SOLEIRA</v>
          </cell>
          <cell r="D411" t="str">
            <v>25226D-M2</v>
          </cell>
          <cell r="E411">
            <v>1500</v>
          </cell>
          <cell r="F411" t="str">
            <v>CEV</v>
          </cell>
          <cell r="G411" t="str">
            <v>00002001</v>
          </cell>
          <cell r="H411" t="str">
            <v>AÉREA</v>
          </cell>
          <cell r="I411" t="str">
            <v>M02</v>
          </cell>
          <cell r="J411">
            <v>2</v>
          </cell>
          <cell r="K411" t="str">
            <v>SILIBOR</v>
          </cell>
          <cell r="L411" t="str">
            <v>G1</v>
          </cell>
        </row>
        <row r="412">
          <cell r="A412">
            <v>408</v>
          </cell>
          <cell r="B412" t="str">
            <v>90052801</v>
          </cell>
          <cell r="C412" t="str">
            <v>MOLA-GANCH</v>
          </cell>
          <cell r="D412" t="str">
            <v>25524E-M1</v>
          </cell>
          <cell r="E412">
            <v>300</v>
          </cell>
          <cell r="F412" t="str">
            <v>CEV</v>
          </cell>
          <cell r="G412" t="str">
            <v>00002001</v>
          </cell>
          <cell r="H412" t="str">
            <v>MINOMI</v>
          </cell>
          <cell r="I412" t="str">
            <v>M01</v>
          </cell>
          <cell r="J412">
            <v>2</v>
          </cell>
          <cell r="K412" t="str">
            <v>LOOPSMOL</v>
          </cell>
          <cell r="L412" t="str">
            <v>G1</v>
          </cell>
        </row>
        <row r="413">
          <cell r="A413">
            <v>409</v>
          </cell>
          <cell r="B413">
            <v>90052801</v>
          </cell>
          <cell r="C413" t="str">
            <v>MOLA-GANCH</v>
          </cell>
          <cell r="D413" t="str">
            <v>MINOMI-M3</v>
          </cell>
          <cell r="E413">
            <v>300</v>
          </cell>
          <cell r="F413" t="str">
            <v>CEV</v>
          </cell>
          <cell r="G413" t="str">
            <v>00002001</v>
          </cell>
          <cell r="H413" t="str">
            <v>MINOMI</v>
          </cell>
          <cell r="I413" t="str">
            <v>M03</v>
          </cell>
          <cell r="J413">
            <v>2</v>
          </cell>
          <cell r="K413" t="str">
            <v>LOOPSMOL</v>
          </cell>
          <cell r="L413" t="str">
            <v>G1</v>
          </cell>
        </row>
        <row r="414">
          <cell r="A414">
            <v>410</v>
          </cell>
          <cell r="B414">
            <v>90054143</v>
          </cell>
          <cell r="C414" t="str">
            <v>COXIM TRASEIRO PRISMA</v>
          </cell>
          <cell r="D414" t="str">
            <v>19123E-M2</v>
          </cell>
          <cell r="E414">
            <v>200</v>
          </cell>
          <cell r="F414" t="str">
            <v>CEV</v>
          </cell>
          <cell r="G414" t="str">
            <v>00002001</v>
          </cell>
          <cell r="H414" t="str">
            <v>TRIM 2</v>
          </cell>
          <cell r="I414" t="str">
            <v>M02</v>
          </cell>
          <cell r="J414">
            <v>2</v>
          </cell>
          <cell r="K414" t="str">
            <v>SILIBOR</v>
          </cell>
          <cell r="L414" t="str">
            <v>G1</v>
          </cell>
        </row>
        <row r="415">
          <cell r="A415">
            <v>411</v>
          </cell>
          <cell r="B415" t="str">
            <v>90058826</v>
          </cell>
          <cell r="C415" t="str">
            <v>REBITE EXP</v>
          </cell>
          <cell r="D415" t="str">
            <v>25223D-M2</v>
          </cell>
          <cell r="E415">
            <v>2500</v>
          </cell>
          <cell r="F415" t="str">
            <v>PEL</v>
          </cell>
          <cell r="G415" t="str">
            <v>00002001</v>
          </cell>
          <cell r="H415" t="str">
            <v>AÉREA</v>
          </cell>
          <cell r="I415" t="str">
            <v>M02</v>
          </cell>
          <cell r="J415">
            <v>2</v>
          </cell>
          <cell r="K415" t="str">
            <v>PELZER</v>
          </cell>
          <cell r="L415" t="str">
            <v>G1</v>
          </cell>
        </row>
        <row r="416">
          <cell r="A416">
            <v>412</v>
          </cell>
          <cell r="B416">
            <v>90058826</v>
          </cell>
          <cell r="C416" t="str">
            <v>REBITE EXP</v>
          </cell>
          <cell r="D416" t="str">
            <v>25223E-M1</v>
          </cell>
          <cell r="E416">
            <v>2500</v>
          </cell>
          <cell r="F416" t="str">
            <v>PEL</v>
          </cell>
          <cell r="G416" t="str">
            <v>00002001</v>
          </cell>
          <cell r="H416" t="str">
            <v>AÉREA</v>
          </cell>
          <cell r="I416" t="str">
            <v>M01</v>
          </cell>
          <cell r="J416">
            <v>2</v>
          </cell>
          <cell r="K416" t="str">
            <v>PELZER</v>
          </cell>
          <cell r="L416" t="str">
            <v>G1</v>
          </cell>
        </row>
        <row r="417">
          <cell r="A417">
            <v>413</v>
          </cell>
          <cell r="B417" t="str">
            <v>90086885</v>
          </cell>
          <cell r="C417" t="str">
            <v>RESPIRO TRANS</v>
          </cell>
          <cell r="D417" t="str">
            <v>25301E-M2</v>
          </cell>
          <cell r="E417">
            <v>450</v>
          </cell>
          <cell r="F417" t="str">
            <v>CEV</v>
          </cell>
          <cell r="G417" t="str">
            <v>00002002</v>
          </cell>
          <cell r="H417" t="str">
            <v>AÉREA</v>
          </cell>
          <cell r="I417" t="str">
            <v>M02</v>
          </cell>
          <cell r="J417">
            <v>2</v>
          </cell>
          <cell r="K417" t="str">
            <v>AUTOCOM</v>
          </cell>
          <cell r="L417" t="str">
            <v>G1</v>
          </cell>
        </row>
        <row r="418">
          <cell r="A418">
            <v>414</v>
          </cell>
          <cell r="B418">
            <v>90120284</v>
          </cell>
          <cell r="C418" t="str">
            <v>BUJAO</v>
          </cell>
          <cell r="D418" t="str">
            <v>19103E-M3</v>
          </cell>
          <cell r="E418">
            <v>11000</v>
          </cell>
          <cell r="F418" t="str">
            <v>CEV</v>
          </cell>
          <cell r="G418" t="str">
            <v>00002001</v>
          </cell>
          <cell r="H418" t="str">
            <v>TRIM 1</v>
          </cell>
          <cell r="I418" t="str">
            <v>M03</v>
          </cell>
          <cell r="J418" t="str">
            <v>2</v>
          </cell>
          <cell r="K418" t="str">
            <v>A RAYMOND</v>
          </cell>
          <cell r="L418" t="str">
            <v>G1</v>
          </cell>
        </row>
        <row r="419">
          <cell r="A419">
            <v>415</v>
          </cell>
          <cell r="B419" t="str">
            <v>90120638</v>
          </cell>
          <cell r="C419" t="str">
            <v>MOLATRAVA BCOTRAS</v>
          </cell>
          <cell r="D419" t="str">
            <v>19150D-M2</v>
          </cell>
          <cell r="E419">
            <v>10000</v>
          </cell>
          <cell r="F419" t="str">
            <v>CEV</v>
          </cell>
          <cell r="G419" t="str">
            <v>00002001</v>
          </cell>
          <cell r="H419" t="str">
            <v>TRIM 3</v>
          </cell>
          <cell r="I419" t="str">
            <v>M02</v>
          </cell>
          <cell r="J419">
            <v>2</v>
          </cell>
          <cell r="K419" t="str">
            <v>ISRINGHAUSEN</v>
          </cell>
          <cell r="L419" t="str">
            <v>G1</v>
          </cell>
        </row>
        <row r="420">
          <cell r="A420">
            <v>416</v>
          </cell>
          <cell r="B420" t="str">
            <v>90121233</v>
          </cell>
          <cell r="C420" t="str">
            <v>CONEXAO</v>
          </cell>
          <cell r="D420" t="str">
            <v>25225D-M2</v>
          </cell>
          <cell r="E420">
            <v>200</v>
          </cell>
          <cell r="F420" t="str">
            <v>GES</v>
          </cell>
          <cell r="G420" t="str">
            <v>00002002</v>
          </cell>
          <cell r="H420" t="str">
            <v>AÉREA</v>
          </cell>
          <cell r="I420" t="str">
            <v>M02</v>
          </cell>
          <cell r="J420">
            <v>2</v>
          </cell>
          <cell r="K420" t="str">
            <v>GESTAMP</v>
          </cell>
          <cell r="L420" t="str">
            <v>G1</v>
          </cell>
        </row>
        <row r="421">
          <cell r="A421">
            <v>417</v>
          </cell>
          <cell r="B421" t="str">
            <v>90138810</v>
          </cell>
          <cell r="C421" t="str">
            <v>REBITE EXP</v>
          </cell>
          <cell r="D421" t="str">
            <v>25219E-M1</v>
          </cell>
          <cell r="E421">
            <v>1300</v>
          </cell>
          <cell r="F421" t="str">
            <v>CEV</v>
          </cell>
          <cell r="G421" t="str">
            <v>00002001</v>
          </cell>
          <cell r="H421" t="str">
            <v>AÉREA</v>
          </cell>
          <cell r="I421" t="str">
            <v>M01</v>
          </cell>
          <cell r="J421">
            <v>2</v>
          </cell>
          <cell r="K421" t="str">
            <v>A RAYMOND</v>
          </cell>
          <cell r="L421" t="str">
            <v>G1</v>
          </cell>
        </row>
        <row r="422">
          <cell r="A422">
            <v>418</v>
          </cell>
          <cell r="B422">
            <v>90138810</v>
          </cell>
          <cell r="C422" t="str">
            <v>REBITE EXP</v>
          </cell>
          <cell r="D422" t="str">
            <v>25223D-M1</v>
          </cell>
          <cell r="E422">
            <v>1300</v>
          </cell>
          <cell r="F422" t="str">
            <v>CEV</v>
          </cell>
          <cell r="G422" t="str">
            <v>00002001</v>
          </cell>
          <cell r="H422" t="str">
            <v>AÉREA</v>
          </cell>
          <cell r="I422" t="str">
            <v>M01</v>
          </cell>
          <cell r="J422">
            <v>2</v>
          </cell>
          <cell r="K422" t="str">
            <v>A RAYMOND</v>
          </cell>
          <cell r="L422" t="str">
            <v>G1</v>
          </cell>
        </row>
        <row r="423">
          <cell r="A423">
            <v>419</v>
          </cell>
          <cell r="B423">
            <v>90138810</v>
          </cell>
          <cell r="C423" t="str">
            <v>REBITE EXP</v>
          </cell>
          <cell r="D423" t="str">
            <v>25223E-M1</v>
          </cell>
          <cell r="E423">
            <v>1300</v>
          </cell>
          <cell r="F423" t="str">
            <v>CEV</v>
          </cell>
          <cell r="G423" t="str">
            <v>00002001</v>
          </cell>
          <cell r="H423" t="str">
            <v>AÉREA</v>
          </cell>
          <cell r="I423" t="str">
            <v>M01</v>
          </cell>
          <cell r="J423">
            <v>2</v>
          </cell>
          <cell r="K423" t="str">
            <v>A RAYMOND</v>
          </cell>
          <cell r="L423" t="str">
            <v>G1</v>
          </cell>
        </row>
        <row r="424">
          <cell r="A424">
            <v>420</v>
          </cell>
          <cell r="B424">
            <v>90142008</v>
          </cell>
          <cell r="C424" t="str">
            <v>ISOL MOLA TRA</v>
          </cell>
          <cell r="D424" t="str">
            <v>25214E-M1</v>
          </cell>
          <cell r="E424">
            <v>120</v>
          </cell>
          <cell r="F424" t="str">
            <v>CEV</v>
          </cell>
          <cell r="G424" t="str">
            <v>00002004</v>
          </cell>
          <cell r="H424" t="str">
            <v>AÉREA</v>
          </cell>
          <cell r="I424" t="str">
            <v>M01</v>
          </cell>
          <cell r="J424" t="str">
            <v>2</v>
          </cell>
          <cell r="K424" t="str">
            <v>NEOBOR</v>
          </cell>
          <cell r="L424" t="str">
            <v>G1</v>
          </cell>
        </row>
        <row r="425">
          <cell r="A425">
            <v>421</v>
          </cell>
          <cell r="B425" t="str">
            <v>90182801</v>
          </cell>
          <cell r="C425" t="str">
            <v>PRES TUB DHI</v>
          </cell>
          <cell r="D425" t="str">
            <v>19149D-M2</v>
          </cell>
          <cell r="E425">
            <v>600</v>
          </cell>
          <cell r="F425" t="str">
            <v>CEV</v>
          </cell>
          <cell r="G425" t="str">
            <v>00002001</v>
          </cell>
          <cell r="H425" t="str">
            <v>TRIM 3</v>
          </cell>
          <cell r="I425" t="str">
            <v>M02</v>
          </cell>
          <cell r="J425">
            <v>2</v>
          </cell>
          <cell r="K425" t="str">
            <v>A RAYMOND</v>
          </cell>
          <cell r="L425" t="str">
            <v>G1</v>
          </cell>
        </row>
        <row r="426">
          <cell r="A426">
            <v>422</v>
          </cell>
          <cell r="B426">
            <v>90185659</v>
          </cell>
          <cell r="C426" t="str">
            <v>PLACA REFORÇO BCO TRAS</v>
          </cell>
          <cell r="D426" t="str">
            <v>MINOMI-M3</v>
          </cell>
          <cell r="E426">
            <v>500</v>
          </cell>
          <cell r="F426" t="str">
            <v>GES</v>
          </cell>
          <cell r="G426" t="str">
            <v>00002001</v>
          </cell>
          <cell r="H426" t="str">
            <v>MINOMI</v>
          </cell>
          <cell r="I426" t="str">
            <v>M03</v>
          </cell>
          <cell r="J426">
            <v>2</v>
          </cell>
          <cell r="K426" t="str">
            <v>GESTAMP</v>
          </cell>
          <cell r="L426" t="str">
            <v>G1</v>
          </cell>
        </row>
        <row r="427">
          <cell r="A427">
            <v>423</v>
          </cell>
          <cell r="B427" t="str">
            <v>90193258</v>
          </cell>
          <cell r="C427" t="str">
            <v>ANEL VEDADOR</v>
          </cell>
          <cell r="D427" t="str">
            <v>25204D-M2</v>
          </cell>
          <cell r="E427">
            <v>2000</v>
          </cell>
          <cell r="F427" t="str">
            <v>CEV</v>
          </cell>
          <cell r="G427" t="str">
            <v>OCXPAPEL</v>
          </cell>
          <cell r="H427" t="str">
            <v>AÉREA</v>
          </cell>
          <cell r="I427" t="str">
            <v>M02</v>
          </cell>
          <cell r="J427">
            <v>2</v>
          </cell>
          <cell r="K427" t="str">
            <v>FISCHER &amp; PL</v>
          </cell>
          <cell r="L427" t="str">
            <v>G1</v>
          </cell>
        </row>
        <row r="428">
          <cell r="A428">
            <v>424</v>
          </cell>
          <cell r="B428" t="str">
            <v>90193258</v>
          </cell>
          <cell r="C428" t="str">
            <v>ANEL VEDADOR</v>
          </cell>
          <cell r="D428" t="str">
            <v>25204E-M1</v>
          </cell>
          <cell r="E428">
            <v>2000</v>
          </cell>
          <cell r="F428" t="str">
            <v>CEV</v>
          </cell>
          <cell r="G428" t="str">
            <v>0CXPAPEL</v>
          </cell>
          <cell r="H428" t="str">
            <v>AÉREA</v>
          </cell>
          <cell r="I428" t="str">
            <v>M01</v>
          </cell>
          <cell r="J428">
            <v>2</v>
          </cell>
          <cell r="K428" t="str">
            <v>FISCHER &amp; PL</v>
          </cell>
          <cell r="L428" t="str">
            <v>G1</v>
          </cell>
        </row>
        <row r="429">
          <cell r="A429">
            <v>425</v>
          </cell>
          <cell r="B429" t="str">
            <v>90196234</v>
          </cell>
          <cell r="C429" t="str">
            <v>EXCENT PARABR</v>
          </cell>
          <cell r="D429" t="str">
            <v>19148D-M2</v>
          </cell>
          <cell r="E429">
            <v>144</v>
          </cell>
          <cell r="F429" t="str">
            <v>CEV</v>
          </cell>
          <cell r="G429" t="str">
            <v>00002001</v>
          </cell>
          <cell r="H429" t="str">
            <v>TRIM 3</v>
          </cell>
          <cell r="I429" t="str">
            <v>M02</v>
          </cell>
          <cell r="J429" t="str">
            <v>2</v>
          </cell>
          <cell r="K429" t="str">
            <v>ITW DELFAST</v>
          </cell>
          <cell r="L429" t="str">
            <v>G1</v>
          </cell>
        </row>
        <row r="430">
          <cell r="A430">
            <v>426</v>
          </cell>
          <cell r="B430">
            <v>90224215</v>
          </cell>
          <cell r="C430" t="str">
            <v>COXIM COFRE</v>
          </cell>
          <cell r="D430" t="str">
            <v>19126E-M3</v>
          </cell>
          <cell r="E430">
            <v>400</v>
          </cell>
          <cell r="F430" t="str">
            <v>CEV</v>
          </cell>
          <cell r="G430" t="str">
            <v>00002002</v>
          </cell>
          <cell r="H430" t="str">
            <v>TRIM 2</v>
          </cell>
          <cell r="I430" t="str">
            <v>M03</v>
          </cell>
          <cell r="J430" t="str">
            <v>2</v>
          </cell>
          <cell r="K430" t="str">
            <v>NEOBOR</v>
          </cell>
          <cell r="L430" t="str">
            <v>G1</v>
          </cell>
        </row>
        <row r="431">
          <cell r="A431">
            <v>427</v>
          </cell>
          <cell r="B431">
            <v>90224215</v>
          </cell>
          <cell r="C431" t="str">
            <v>COXIM COFRE</v>
          </cell>
          <cell r="D431" t="str">
            <v>19129D-M1</v>
          </cell>
          <cell r="E431">
            <v>400</v>
          </cell>
          <cell r="F431" t="str">
            <v>CEV</v>
          </cell>
          <cell r="G431" t="str">
            <v>00002002</v>
          </cell>
          <cell r="H431" t="str">
            <v>TRIM 2</v>
          </cell>
          <cell r="I431" t="str">
            <v>M01</v>
          </cell>
          <cell r="J431">
            <v>2</v>
          </cell>
          <cell r="K431" t="str">
            <v>NEOBOR</v>
          </cell>
          <cell r="L431" t="str">
            <v>G1</v>
          </cell>
        </row>
        <row r="432">
          <cell r="A432">
            <v>428</v>
          </cell>
          <cell r="B432" t="str">
            <v>90224215</v>
          </cell>
          <cell r="C432" t="str">
            <v>COXIM COFRE</v>
          </cell>
          <cell r="D432" t="str">
            <v>25209D-M2</v>
          </cell>
          <cell r="E432">
            <v>400</v>
          </cell>
          <cell r="F432" t="str">
            <v>CEV</v>
          </cell>
          <cell r="G432" t="str">
            <v>00002002</v>
          </cell>
          <cell r="H432" t="str">
            <v>L.AEREA</v>
          </cell>
          <cell r="I432" t="str">
            <v>M02</v>
          </cell>
          <cell r="J432">
            <v>2</v>
          </cell>
          <cell r="K432" t="str">
            <v>NEOBOR</v>
          </cell>
          <cell r="L432" t="str">
            <v>G1</v>
          </cell>
        </row>
        <row r="433">
          <cell r="A433">
            <v>429</v>
          </cell>
          <cell r="B433" t="str">
            <v>90224215</v>
          </cell>
          <cell r="C433" t="str">
            <v>COXIM COFRE</v>
          </cell>
          <cell r="D433" t="str">
            <v>25209E-M1</v>
          </cell>
          <cell r="E433">
            <v>400</v>
          </cell>
          <cell r="F433" t="str">
            <v>CEV</v>
          </cell>
          <cell r="G433" t="str">
            <v>00002002</v>
          </cell>
          <cell r="H433" t="str">
            <v>L.AEREA</v>
          </cell>
          <cell r="I433" t="str">
            <v>M01</v>
          </cell>
          <cell r="J433">
            <v>2</v>
          </cell>
          <cell r="K433" t="str">
            <v>NEOBOR</v>
          </cell>
          <cell r="L433" t="str">
            <v>G1</v>
          </cell>
        </row>
        <row r="434">
          <cell r="A434">
            <v>430</v>
          </cell>
          <cell r="B434">
            <v>90225953</v>
          </cell>
          <cell r="C434" t="str">
            <v>ESPUMA ISOLANTE</v>
          </cell>
          <cell r="D434" t="str">
            <v>19112E-M3</v>
          </cell>
          <cell r="E434">
            <v>100</v>
          </cell>
          <cell r="F434" t="str">
            <v>RIETER</v>
          </cell>
          <cell r="G434" t="str">
            <v>00002001</v>
          </cell>
          <cell r="H434" t="str">
            <v>TRIM 1</v>
          </cell>
          <cell r="I434" t="str">
            <v>M03</v>
          </cell>
          <cell r="J434" t="str">
            <v>4</v>
          </cell>
          <cell r="K434" t="str">
            <v>RIETER</v>
          </cell>
          <cell r="L434" t="str">
            <v>G1</v>
          </cell>
        </row>
        <row r="435">
          <cell r="A435">
            <v>431</v>
          </cell>
          <cell r="B435">
            <v>90225953</v>
          </cell>
          <cell r="C435" t="str">
            <v>ESPUMA ISOLANTE</v>
          </cell>
          <cell r="D435" t="str">
            <v>19138D-M1</v>
          </cell>
          <cell r="E435">
            <v>100</v>
          </cell>
          <cell r="F435" t="str">
            <v>RIETER</v>
          </cell>
          <cell r="G435" t="str">
            <v>00002001</v>
          </cell>
          <cell r="H435" t="str">
            <v>TRIM 3</v>
          </cell>
          <cell r="I435" t="str">
            <v>M01</v>
          </cell>
          <cell r="J435">
            <v>3</v>
          </cell>
          <cell r="K435" t="str">
            <v>RIETER</v>
          </cell>
          <cell r="L435" t="str">
            <v>G1</v>
          </cell>
        </row>
        <row r="436">
          <cell r="A436">
            <v>432</v>
          </cell>
          <cell r="B436" t="str">
            <v>90227753</v>
          </cell>
          <cell r="C436" t="str">
            <v>PORCA ESPE</v>
          </cell>
          <cell r="D436" t="str">
            <v>19149D-M2</v>
          </cell>
          <cell r="E436">
            <v>1500</v>
          </cell>
          <cell r="F436" t="str">
            <v>CEV</v>
          </cell>
          <cell r="G436" t="str">
            <v>00002001</v>
          </cell>
          <cell r="H436" t="str">
            <v>TRIM 3</v>
          </cell>
          <cell r="I436" t="str">
            <v>M02</v>
          </cell>
          <cell r="J436">
            <v>2</v>
          </cell>
          <cell r="K436" t="str">
            <v>A RAYMOND</v>
          </cell>
          <cell r="L436" t="str">
            <v>G1</v>
          </cell>
        </row>
        <row r="437">
          <cell r="A437">
            <v>433</v>
          </cell>
          <cell r="B437" t="str">
            <v>90228223</v>
          </cell>
          <cell r="C437" t="str">
            <v>RETENTOR DA BATERIA</v>
          </cell>
          <cell r="D437" t="str">
            <v>19158D-M2</v>
          </cell>
          <cell r="E437">
            <v>200</v>
          </cell>
          <cell r="F437" t="str">
            <v>CEV</v>
          </cell>
          <cell r="G437" t="str">
            <v>00002001</v>
          </cell>
          <cell r="H437" t="str">
            <v>TRIM 3</v>
          </cell>
          <cell r="I437" t="str">
            <v>M02</v>
          </cell>
          <cell r="J437">
            <v>2</v>
          </cell>
          <cell r="K437" t="str">
            <v>BAPTISTUCCI</v>
          </cell>
          <cell r="L437" t="str">
            <v>G1</v>
          </cell>
        </row>
        <row r="438">
          <cell r="A438">
            <v>434</v>
          </cell>
          <cell r="B438">
            <v>90242902</v>
          </cell>
          <cell r="C438" t="str">
            <v>CABO MASSA</v>
          </cell>
          <cell r="D438" t="str">
            <v>19125E-M3</v>
          </cell>
          <cell r="E438">
            <v>400</v>
          </cell>
          <cell r="F438" t="str">
            <v>CEV</v>
          </cell>
          <cell r="G438" t="str">
            <v>00002002</v>
          </cell>
          <cell r="H438" t="str">
            <v>TRIM 2</v>
          </cell>
          <cell r="I438" t="str">
            <v>M03</v>
          </cell>
          <cell r="J438">
            <v>2</v>
          </cell>
          <cell r="K438" t="str">
            <v>CIAFUNDI</v>
          </cell>
          <cell r="L438" t="str">
            <v>G1</v>
          </cell>
        </row>
        <row r="439">
          <cell r="A439">
            <v>435</v>
          </cell>
          <cell r="B439" t="str">
            <v>90246867</v>
          </cell>
          <cell r="C439" t="str">
            <v>SUPORTE HASTE COFRE</v>
          </cell>
          <cell r="D439" t="str">
            <v>25209E-M1</v>
          </cell>
          <cell r="E439">
            <v>600</v>
          </cell>
          <cell r="F439" t="str">
            <v>CEV</v>
          </cell>
          <cell r="G439" t="str">
            <v>00002001</v>
          </cell>
          <cell r="H439" t="str">
            <v>AÉREA</v>
          </cell>
          <cell r="I439" t="str">
            <v>M01</v>
          </cell>
          <cell r="J439">
            <v>2</v>
          </cell>
          <cell r="K439" t="str">
            <v>A RAYMOND</v>
          </cell>
          <cell r="L439" t="str">
            <v>G1</v>
          </cell>
        </row>
        <row r="440">
          <cell r="A440">
            <v>436</v>
          </cell>
          <cell r="B440">
            <v>90247253</v>
          </cell>
          <cell r="C440" t="str">
            <v>ASSENTO-HASTE COFRE</v>
          </cell>
          <cell r="D440" t="str">
            <v>19103E-M3</v>
          </cell>
          <cell r="E440">
            <v>400</v>
          </cell>
          <cell r="F440" t="str">
            <v>CEV</v>
          </cell>
          <cell r="G440" t="str">
            <v>00002001</v>
          </cell>
          <cell r="H440" t="str">
            <v>TRIM 1</v>
          </cell>
          <cell r="I440" t="str">
            <v>M03</v>
          </cell>
          <cell r="J440">
            <v>2</v>
          </cell>
          <cell r="K440" t="str">
            <v>A RAYMOND</v>
          </cell>
          <cell r="L440" t="str">
            <v>G1</v>
          </cell>
        </row>
        <row r="441">
          <cell r="A441">
            <v>437</v>
          </cell>
          <cell r="B441">
            <v>90274345</v>
          </cell>
          <cell r="C441" t="str">
            <v>ARRUELA DE</v>
          </cell>
          <cell r="D441" t="str">
            <v>25525E-M1</v>
          </cell>
          <cell r="E441">
            <v>12000</v>
          </cell>
          <cell r="F441" t="str">
            <v>CEV</v>
          </cell>
          <cell r="G441" t="str">
            <v>0CXPAPEL</v>
          </cell>
          <cell r="H441" t="str">
            <v>L. Final</v>
          </cell>
          <cell r="I441" t="str">
            <v>M01</v>
          </cell>
          <cell r="J441" t="str">
            <v>2</v>
          </cell>
          <cell r="K441" t="str">
            <v>RUDOLF</v>
          </cell>
          <cell r="L441" t="str">
            <v>G1</v>
          </cell>
        </row>
        <row r="442">
          <cell r="A442">
            <v>438</v>
          </cell>
          <cell r="B442" t="str">
            <v>90274345</v>
          </cell>
          <cell r="C442" t="str">
            <v>ARRUELA DE</v>
          </cell>
          <cell r="D442" t="str">
            <v>19125E-M3</v>
          </cell>
          <cell r="E442">
            <v>12000</v>
          </cell>
          <cell r="F442" t="str">
            <v>CEV</v>
          </cell>
          <cell r="G442" t="str">
            <v>0CXPAPEL</v>
          </cell>
          <cell r="H442" t="str">
            <v>TRIM 2</v>
          </cell>
          <cell r="I442" t="str">
            <v>M03</v>
          </cell>
          <cell r="J442">
            <v>1</v>
          </cell>
          <cell r="K442" t="str">
            <v>RUDOLF</v>
          </cell>
          <cell r="L442" t="str">
            <v>G1</v>
          </cell>
        </row>
        <row r="443">
          <cell r="A443">
            <v>439</v>
          </cell>
          <cell r="B443">
            <v>90274345</v>
          </cell>
          <cell r="C443" t="str">
            <v>ARRUELA DE</v>
          </cell>
          <cell r="D443" t="str">
            <v>19161E-M3</v>
          </cell>
          <cell r="E443">
            <v>12000</v>
          </cell>
          <cell r="F443" t="str">
            <v>CEV</v>
          </cell>
          <cell r="G443" t="str">
            <v>0CXPAPEL</v>
          </cell>
          <cell r="H443" t="str">
            <v>TRIM 3</v>
          </cell>
          <cell r="I443" t="str">
            <v>M01</v>
          </cell>
          <cell r="J443">
            <v>1</v>
          </cell>
          <cell r="K443" t="str">
            <v>RUDOLF</v>
          </cell>
          <cell r="L443" t="str">
            <v>G1</v>
          </cell>
        </row>
        <row r="444">
          <cell r="A444">
            <v>440</v>
          </cell>
          <cell r="B444">
            <v>90274345</v>
          </cell>
          <cell r="C444" t="str">
            <v>ARRUELA DE</v>
          </cell>
          <cell r="D444" t="str">
            <v>19158E-M3</v>
          </cell>
          <cell r="E444">
            <v>1000</v>
          </cell>
          <cell r="F444" t="str">
            <v>CEV</v>
          </cell>
          <cell r="G444" t="str">
            <v>2001</v>
          </cell>
          <cell r="H444" t="str">
            <v>TRIM 3</v>
          </cell>
          <cell r="I444" t="str">
            <v>M03</v>
          </cell>
          <cell r="J444" t="str">
            <v>2</v>
          </cell>
          <cell r="K444" t="str">
            <v>RUDOLF</v>
          </cell>
          <cell r="L444" t="str">
            <v>G1</v>
          </cell>
        </row>
        <row r="445">
          <cell r="A445">
            <v>441</v>
          </cell>
          <cell r="B445">
            <v>90274345</v>
          </cell>
          <cell r="C445" t="str">
            <v>ARRUELA DE</v>
          </cell>
          <cell r="D445" t="str">
            <v>25524E-M1</v>
          </cell>
          <cell r="E445">
            <v>12000</v>
          </cell>
          <cell r="F445" t="str">
            <v>CEV</v>
          </cell>
          <cell r="G445" t="str">
            <v>0CXPAPEL</v>
          </cell>
          <cell r="H445" t="str">
            <v>L.FINAL</v>
          </cell>
          <cell r="I445" t="str">
            <v>M01</v>
          </cell>
          <cell r="J445" t="str">
            <v>2</v>
          </cell>
          <cell r="K445" t="str">
            <v>RUDOLF</v>
          </cell>
          <cell r="L445" t="str">
            <v>G1</v>
          </cell>
        </row>
        <row r="446">
          <cell r="A446">
            <v>442</v>
          </cell>
          <cell r="B446">
            <v>90286371</v>
          </cell>
          <cell r="C446" t="str">
            <v>ACAB MOLA TT</v>
          </cell>
          <cell r="D446" t="str">
            <v>25526D-M1</v>
          </cell>
          <cell r="E446">
            <v>90</v>
          </cell>
          <cell r="F446" t="str">
            <v>CEV</v>
          </cell>
          <cell r="G446" t="str">
            <v>00002002</v>
          </cell>
          <cell r="H446" t="str">
            <v>L.FINAL</v>
          </cell>
          <cell r="I446" t="str">
            <v>M01</v>
          </cell>
          <cell r="J446">
            <v>3</v>
          </cell>
          <cell r="K446" t="str">
            <v>UNITUBE</v>
          </cell>
          <cell r="L446" t="str">
            <v>G1</v>
          </cell>
        </row>
        <row r="447">
          <cell r="A447">
            <v>443</v>
          </cell>
          <cell r="B447" t="str">
            <v>90287467</v>
          </cell>
          <cell r="C447" t="str">
            <v>PORCA PLAST</v>
          </cell>
          <cell r="D447" t="str">
            <v>19153D-M2</v>
          </cell>
          <cell r="E447">
            <v>3000</v>
          </cell>
          <cell r="F447" t="str">
            <v>CEV</v>
          </cell>
          <cell r="G447" t="str">
            <v>00002001</v>
          </cell>
          <cell r="H447" t="str">
            <v>TRIM 3</v>
          </cell>
          <cell r="I447" t="str">
            <v>M02</v>
          </cell>
          <cell r="J447">
            <v>2</v>
          </cell>
          <cell r="K447" t="str">
            <v>A RAYMOND</v>
          </cell>
          <cell r="L447" t="str">
            <v>G1</v>
          </cell>
        </row>
        <row r="448">
          <cell r="A448">
            <v>444</v>
          </cell>
          <cell r="B448">
            <v>90289265</v>
          </cell>
          <cell r="C448" t="str">
            <v>PRESILHA</v>
          </cell>
          <cell r="D448" t="str">
            <v>19107D-M3</v>
          </cell>
          <cell r="E448">
            <v>700</v>
          </cell>
          <cell r="F448" t="str">
            <v>CEV</v>
          </cell>
          <cell r="G448" t="str">
            <v>00002001</v>
          </cell>
          <cell r="H448" t="str">
            <v>TRIM 1</v>
          </cell>
          <cell r="I448" t="str">
            <v>M03</v>
          </cell>
          <cell r="J448">
            <v>2</v>
          </cell>
          <cell r="K448" t="str">
            <v>A RAYMOND</v>
          </cell>
          <cell r="L448" t="str">
            <v>G1</v>
          </cell>
        </row>
        <row r="449">
          <cell r="A449">
            <v>445</v>
          </cell>
          <cell r="B449">
            <v>90289265</v>
          </cell>
          <cell r="C449" t="str">
            <v>PRESILHA</v>
          </cell>
          <cell r="D449" t="str">
            <v>25202E-M1</v>
          </cell>
          <cell r="E449">
            <v>700</v>
          </cell>
          <cell r="F449" t="str">
            <v>CEV</v>
          </cell>
          <cell r="G449" t="str">
            <v>00002001</v>
          </cell>
          <cell r="H449" t="str">
            <v>AÉREA</v>
          </cell>
          <cell r="I449" t="str">
            <v>M01</v>
          </cell>
          <cell r="J449">
            <v>2</v>
          </cell>
          <cell r="K449" t="str">
            <v>A RAYMOND</v>
          </cell>
          <cell r="L449" t="str">
            <v>G1</v>
          </cell>
        </row>
        <row r="450">
          <cell r="A450">
            <v>446</v>
          </cell>
          <cell r="B450" t="str">
            <v>90289265</v>
          </cell>
          <cell r="C450" t="str">
            <v>PRESILHA</v>
          </cell>
          <cell r="D450" t="str">
            <v>25204D-M1</v>
          </cell>
          <cell r="E450">
            <v>700</v>
          </cell>
          <cell r="F450" t="str">
            <v>CEV</v>
          </cell>
          <cell r="G450" t="str">
            <v>00002001</v>
          </cell>
          <cell r="H450" t="str">
            <v>AÉREA</v>
          </cell>
          <cell r="I450" t="str">
            <v>M01</v>
          </cell>
          <cell r="J450">
            <v>2</v>
          </cell>
          <cell r="K450" t="str">
            <v>A RAYMOND</v>
          </cell>
          <cell r="L450" t="str">
            <v>G1</v>
          </cell>
        </row>
        <row r="451">
          <cell r="A451">
            <v>447</v>
          </cell>
          <cell r="B451" t="str">
            <v>90289944</v>
          </cell>
          <cell r="C451" t="str">
            <v xml:space="preserve"> PROTET TRANSM</v>
          </cell>
          <cell r="D451" t="str">
            <v>25219E-M1</v>
          </cell>
          <cell r="E451">
            <v>45</v>
          </cell>
          <cell r="F451" t="str">
            <v>CEV</v>
          </cell>
          <cell r="G451" t="str">
            <v>00002002</v>
          </cell>
          <cell r="H451" t="str">
            <v>AÉREA</v>
          </cell>
          <cell r="I451" t="str">
            <v>M01</v>
          </cell>
          <cell r="J451">
            <v>6</v>
          </cell>
          <cell r="K451" t="str">
            <v>USIPARTS</v>
          </cell>
          <cell r="L451" t="str">
            <v>G1</v>
          </cell>
        </row>
        <row r="452">
          <cell r="A452">
            <v>448</v>
          </cell>
          <cell r="B452">
            <v>90306519</v>
          </cell>
          <cell r="C452" t="str">
            <v>ESPAÇADOR COL C PR</v>
          </cell>
          <cell r="D452" t="str">
            <v>MINOMI-M3</v>
          </cell>
          <cell r="E452">
            <v>1000</v>
          </cell>
          <cell r="F452" t="str">
            <v>CEV</v>
          </cell>
          <cell r="G452" t="str">
            <v>00002001</v>
          </cell>
          <cell r="H452" t="str">
            <v>MINOMI</v>
          </cell>
          <cell r="I452" t="str">
            <v>M03</v>
          </cell>
          <cell r="J452">
            <v>1</v>
          </cell>
          <cell r="K452" t="str">
            <v>CROLI</v>
          </cell>
          <cell r="L452" t="str">
            <v>G1</v>
          </cell>
        </row>
        <row r="453">
          <cell r="A453">
            <v>449</v>
          </cell>
          <cell r="B453" t="str">
            <v>11561629</v>
          </cell>
          <cell r="C453" t="str">
            <v>PUSH PIM</v>
          </cell>
          <cell r="D453" t="str">
            <v>19107E-M3</v>
          </cell>
          <cell r="E453">
            <v>1400</v>
          </cell>
          <cell r="F453" t="str">
            <v>CEV</v>
          </cell>
          <cell r="G453" t="str">
            <v>00002001</v>
          </cell>
          <cell r="H453" t="str">
            <v>TRIM 1</v>
          </cell>
          <cell r="I453" t="str">
            <v>M3</v>
          </cell>
          <cell r="J453" t="str">
            <v>2</v>
          </cell>
          <cell r="K453" t="str">
            <v>A RAYMOND</v>
          </cell>
          <cell r="L453" t="str">
            <v>G1</v>
          </cell>
        </row>
        <row r="454">
          <cell r="A454">
            <v>450</v>
          </cell>
          <cell r="B454">
            <v>90307205</v>
          </cell>
          <cell r="C454" t="str">
            <v>VEDADOR</v>
          </cell>
          <cell r="D454" t="str">
            <v>19110E-M3</v>
          </cell>
          <cell r="E454">
            <v>350</v>
          </cell>
          <cell r="F454" t="str">
            <v>CEV</v>
          </cell>
          <cell r="G454" t="str">
            <v>00002001</v>
          </cell>
          <cell r="H454" t="str">
            <v>TRIM 1</v>
          </cell>
          <cell r="I454" t="str">
            <v>M03</v>
          </cell>
          <cell r="J454">
            <v>2</v>
          </cell>
          <cell r="K454" t="str">
            <v>PRODUFLEX</v>
          </cell>
          <cell r="L454" t="str">
            <v>G1</v>
          </cell>
        </row>
        <row r="455">
          <cell r="A455">
            <v>451</v>
          </cell>
          <cell r="B455">
            <v>90307205</v>
          </cell>
          <cell r="C455" t="str">
            <v>VEDADOR</v>
          </cell>
          <cell r="D455" t="str">
            <v>19115E-M3</v>
          </cell>
          <cell r="E455">
            <v>250</v>
          </cell>
          <cell r="F455" t="str">
            <v>CEV</v>
          </cell>
          <cell r="G455" t="str">
            <v>00002001</v>
          </cell>
          <cell r="H455" t="str">
            <v>TRIM 1</v>
          </cell>
          <cell r="I455" t="str">
            <v>M03</v>
          </cell>
          <cell r="J455">
            <v>2</v>
          </cell>
          <cell r="K455" t="str">
            <v>PRODUFLEX</v>
          </cell>
          <cell r="L455" t="str">
            <v>G1</v>
          </cell>
        </row>
        <row r="456">
          <cell r="A456">
            <v>452</v>
          </cell>
          <cell r="B456" t="str">
            <v>90321820</v>
          </cell>
          <cell r="C456" t="str">
            <v>GUIA DO ENCOSTO BCO TRAS LD</v>
          </cell>
          <cell r="D456" t="str">
            <v>19150D-M2</v>
          </cell>
          <cell r="E456">
            <v>200</v>
          </cell>
          <cell r="F456" t="str">
            <v>PEL</v>
          </cell>
          <cell r="G456" t="str">
            <v>00002002</v>
          </cell>
          <cell r="H456" t="str">
            <v>TRIM 3</v>
          </cell>
          <cell r="I456" t="str">
            <v>M02</v>
          </cell>
          <cell r="J456">
            <v>3</v>
          </cell>
          <cell r="K456" t="str">
            <v>PELZER</v>
          </cell>
          <cell r="L456" t="str">
            <v>G1</v>
          </cell>
        </row>
        <row r="457">
          <cell r="A457">
            <v>453</v>
          </cell>
          <cell r="B457" t="str">
            <v>90321821</v>
          </cell>
          <cell r="C457" t="str">
            <v>GUIA DO ENCOSTO BCO TRAS LE</v>
          </cell>
          <cell r="D457" t="str">
            <v>19150D-M2</v>
          </cell>
          <cell r="E457">
            <v>200</v>
          </cell>
          <cell r="F457" t="str">
            <v>PEL</v>
          </cell>
          <cell r="G457" t="str">
            <v>00002002</v>
          </cell>
          <cell r="H457" t="str">
            <v>TRIM3</v>
          </cell>
          <cell r="I457" t="str">
            <v>M02</v>
          </cell>
          <cell r="J457">
            <v>3</v>
          </cell>
          <cell r="K457" t="str">
            <v>PELZER</v>
          </cell>
          <cell r="L457" t="str">
            <v>G1</v>
          </cell>
        </row>
        <row r="458">
          <cell r="A458">
            <v>454</v>
          </cell>
          <cell r="B458" t="str">
            <v>90323550</v>
          </cell>
          <cell r="C458" t="str">
            <v>PO MOLA ESCAP</v>
          </cell>
          <cell r="D458" t="str">
            <v>25223E-M2</v>
          </cell>
          <cell r="E458">
            <v>750</v>
          </cell>
          <cell r="F458" t="str">
            <v>CEV</v>
          </cell>
          <cell r="G458" t="str">
            <v>00002001</v>
          </cell>
          <cell r="H458" t="str">
            <v>AÉREA</v>
          </cell>
          <cell r="I458" t="str">
            <v>M02</v>
          </cell>
          <cell r="J458">
            <v>2</v>
          </cell>
          <cell r="K458" t="str">
            <v>SPRINGFIX</v>
          </cell>
          <cell r="L458" t="str">
            <v>G1</v>
          </cell>
        </row>
        <row r="459">
          <cell r="A459">
            <v>455</v>
          </cell>
          <cell r="B459">
            <v>90323550</v>
          </cell>
          <cell r="C459" t="str">
            <v>PO MOLA ESCAP</v>
          </cell>
          <cell r="D459" t="str">
            <v>25225D-M1</v>
          </cell>
          <cell r="E459">
            <v>750</v>
          </cell>
          <cell r="F459" t="str">
            <v>CEV</v>
          </cell>
          <cell r="G459" t="str">
            <v>00002001</v>
          </cell>
          <cell r="H459" t="str">
            <v>AÉREA</v>
          </cell>
          <cell r="I459" t="str">
            <v>M01</v>
          </cell>
          <cell r="J459">
            <v>2</v>
          </cell>
          <cell r="K459" t="str">
            <v>SPRINGFIX</v>
          </cell>
          <cell r="L459" t="str">
            <v>G1</v>
          </cell>
        </row>
        <row r="460">
          <cell r="A460">
            <v>456</v>
          </cell>
          <cell r="B460" t="str">
            <v>90334079</v>
          </cell>
          <cell r="C460" t="str">
            <v>PRES FRE DIAN</v>
          </cell>
          <cell r="D460" t="str">
            <v>25202D-M2</v>
          </cell>
          <cell r="E460">
            <v>750</v>
          </cell>
          <cell r="F460" t="str">
            <v>CEV</v>
          </cell>
          <cell r="G460" t="str">
            <v>00002001</v>
          </cell>
          <cell r="H460" t="str">
            <v>AÉREA</v>
          </cell>
          <cell r="I460" t="str">
            <v>M02</v>
          </cell>
          <cell r="J460" t="str">
            <v>2</v>
          </cell>
          <cell r="K460" t="str">
            <v>ITW DELFAST</v>
          </cell>
          <cell r="L460" t="str">
            <v>G1</v>
          </cell>
        </row>
        <row r="461">
          <cell r="A461">
            <v>457</v>
          </cell>
          <cell r="B461" t="str">
            <v>90334079</v>
          </cell>
          <cell r="C461" t="str">
            <v>PRES FRE DIAN</v>
          </cell>
          <cell r="D461" t="str">
            <v>25202E-M1</v>
          </cell>
          <cell r="E461">
            <v>750</v>
          </cell>
          <cell r="F461" t="str">
            <v>CEV</v>
          </cell>
          <cell r="G461" t="str">
            <v>00002001</v>
          </cell>
          <cell r="H461" t="str">
            <v>AÉREA</v>
          </cell>
          <cell r="I461" t="str">
            <v>M01</v>
          </cell>
          <cell r="J461">
            <v>2</v>
          </cell>
          <cell r="K461" t="str">
            <v>ITW DELFAST</v>
          </cell>
          <cell r="L461" t="str">
            <v>G1</v>
          </cell>
        </row>
        <row r="462">
          <cell r="A462">
            <v>458</v>
          </cell>
          <cell r="B462">
            <v>90339451</v>
          </cell>
          <cell r="C462" t="str">
            <v>PORCA ANTENA</v>
          </cell>
          <cell r="D462" t="str">
            <v>19107D-M3</v>
          </cell>
          <cell r="E462">
            <v>400</v>
          </cell>
          <cell r="F462" t="str">
            <v>CEV</v>
          </cell>
          <cell r="G462" t="str">
            <v>00002001</v>
          </cell>
          <cell r="H462" t="str">
            <v>TRIM 1</v>
          </cell>
          <cell r="I462" t="str">
            <v>M03</v>
          </cell>
          <cell r="J462">
            <v>2</v>
          </cell>
          <cell r="K462" t="str">
            <v>OLIMPUS</v>
          </cell>
          <cell r="L462" t="str">
            <v>G1</v>
          </cell>
        </row>
        <row r="463">
          <cell r="A463">
            <v>459</v>
          </cell>
          <cell r="B463">
            <v>90339503</v>
          </cell>
          <cell r="C463" t="str">
            <v>SUPORTE CH</v>
          </cell>
          <cell r="D463" t="str">
            <v>19126D-M3</v>
          </cell>
          <cell r="E463">
            <v>500</v>
          </cell>
          <cell r="F463" t="str">
            <v>CEV</v>
          </cell>
          <cell r="G463" t="str">
            <v>00002001</v>
          </cell>
          <cell r="H463" t="str">
            <v>TRIM 2</v>
          </cell>
          <cell r="I463" t="str">
            <v>M03</v>
          </cell>
          <cell r="J463">
            <v>2</v>
          </cell>
          <cell r="K463" t="str">
            <v>FANANDRI</v>
          </cell>
          <cell r="L463" t="str">
            <v>G1</v>
          </cell>
        </row>
        <row r="464">
          <cell r="A464">
            <v>460</v>
          </cell>
          <cell r="B464">
            <v>90339503</v>
          </cell>
          <cell r="C464" t="str">
            <v>SUPORTE CH</v>
          </cell>
          <cell r="D464" t="str">
            <v>19125E-M3</v>
          </cell>
          <cell r="E464">
            <v>500</v>
          </cell>
          <cell r="F464" t="str">
            <v>CEV</v>
          </cell>
          <cell r="G464" t="str">
            <v>00002001</v>
          </cell>
          <cell r="H464" t="str">
            <v>TRIM 2</v>
          </cell>
          <cell r="I464" t="str">
            <v>M03</v>
          </cell>
          <cell r="J464">
            <v>2</v>
          </cell>
          <cell r="K464" t="str">
            <v>FANANDRI</v>
          </cell>
          <cell r="L464" t="str">
            <v>G1</v>
          </cell>
        </row>
        <row r="465">
          <cell r="A465">
            <v>461</v>
          </cell>
          <cell r="B465">
            <v>90339993</v>
          </cell>
          <cell r="C465" t="str">
            <v>PORCA DO TAMPÃO DO TETO</v>
          </cell>
          <cell r="D465" t="str">
            <v>19107D-M3</v>
          </cell>
          <cell r="E465">
            <v>100</v>
          </cell>
          <cell r="F465" t="str">
            <v>CEV</v>
          </cell>
          <cell r="G465" t="str">
            <v>00002001</v>
          </cell>
          <cell r="H465" t="str">
            <v>TRIM 1</v>
          </cell>
          <cell r="I465" t="str">
            <v>M03</v>
          </cell>
          <cell r="J465">
            <v>2</v>
          </cell>
          <cell r="K465" t="str">
            <v>TECNOPLAST</v>
          </cell>
          <cell r="L465" t="str">
            <v>G1</v>
          </cell>
        </row>
        <row r="466">
          <cell r="A466">
            <v>462</v>
          </cell>
          <cell r="B466">
            <v>90346307</v>
          </cell>
          <cell r="C466" t="str">
            <v>PRESILHA</v>
          </cell>
          <cell r="D466" t="str">
            <v>19109E-M3</v>
          </cell>
          <cell r="E466">
            <v>400</v>
          </cell>
          <cell r="F466" t="str">
            <v>CEV</v>
          </cell>
          <cell r="G466" t="str">
            <v>00002001</v>
          </cell>
          <cell r="H466" t="str">
            <v>TRIM 1</v>
          </cell>
          <cell r="I466" t="str">
            <v>M03</v>
          </cell>
          <cell r="J466" t="str">
            <v>2</v>
          </cell>
          <cell r="K466" t="str">
            <v>DYNAPLAST</v>
          </cell>
          <cell r="L466" t="str">
            <v>G1</v>
          </cell>
        </row>
        <row r="467">
          <cell r="A467">
            <v>463</v>
          </cell>
          <cell r="B467" t="str">
            <v>90355366</v>
          </cell>
          <cell r="C467" t="str">
            <v>COXIM</v>
          </cell>
          <cell r="D467" t="str">
            <v>25504D-M1</v>
          </cell>
          <cell r="E467">
            <v>600</v>
          </cell>
          <cell r="F467" t="str">
            <v>CEV</v>
          </cell>
          <cell r="G467" t="str">
            <v>00002001</v>
          </cell>
          <cell r="H467" t="str">
            <v>MEC.BAIXA</v>
          </cell>
          <cell r="I467" t="str">
            <v>M01</v>
          </cell>
          <cell r="J467">
            <v>2</v>
          </cell>
          <cell r="K467" t="str">
            <v>PRODUFLEX</v>
          </cell>
          <cell r="L467" t="str">
            <v>G1</v>
          </cell>
        </row>
        <row r="468">
          <cell r="A468">
            <v>464</v>
          </cell>
          <cell r="B468">
            <v>90355366</v>
          </cell>
          <cell r="C468" t="str">
            <v>COXIM</v>
          </cell>
          <cell r="D468" t="str">
            <v>25525E-M1</v>
          </cell>
          <cell r="E468">
            <v>600</v>
          </cell>
          <cell r="F468" t="str">
            <v>CEV</v>
          </cell>
          <cell r="G468" t="str">
            <v>00002001</v>
          </cell>
          <cell r="H468" t="str">
            <v>L.FINAL</v>
          </cell>
          <cell r="I468" t="str">
            <v>MO1</v>
          </cell>
          <cell r="J468">
            <v>2</v>
          </cell>
          <cell r="K468" t="str">
            <v>PRODUFLEX</v>
          </cell>
          <cell r="L468" t="str">
            <v>G1</v>
          </cell>
        </row>
        <row r="469">
          <cell r="A469">
            <v>465</v>
          </cell>
          <cell r="B469">
            <v>90355463</v>
          </cell>
          <cell r="C469" t="str">
            <v>INTERRUPTO</v>
          </cell>
          <cell r="D469" t="str">
            <v>25519E-M2</v>
          </cell>
          <cell r="E469">
            <v>50</v>
          </cell>
          <cell r="F469" t="str">
            <v>CEV</v>
          </cell>
          <cell r="G469" t="str">
            <v>00002001</v>
          </cell>
          <cell r="H469" t="str">
            <v>MEC BAIXA</v>
          </cell>
          <cell r="I469" t="str">
            <v>M02</v>
          </cell>
          <cell r="J469">
            <v>4</v>
          </cell>
          <cell r="K469" t="str">
            <v>IKRO COMPONENTES AUT</v>
          </cell>
          <cell r="L469" t="str">
            <v>G1</v>
          </cell>
        </row>
        <row r="470">
          <cell r="A470">
            <v>466</v>
          </cell>
          <cell r="B470" t="str">
            <v>94768024</v>
          </cell>
          <cell r="C470" t="str">
            <v>ESPIGÃO DO COFRE</v>
          </cell>
          <cell r="D470" t="str">
            <v>25526E-M1</v>
          </cell>
          <cell r="E470">
            <v>90</v>
          </cell>
          <cell r="F470" t="str">
            <v>GES</v>
          </cell>
          <cell r="G470" t="str">
            <v>00002002</v>
          </cell>
          <cell r="H470" t="str">
            <v>L.FINAL</v>
          </cell>
          <cell r="I470" t="str">
            <v>M01</v>
          </cell>
          <cell r="J470" t="str">
            <v>2</v>
          </cell>
          <cell r="K470" t="str">
            <v>GESTAMP</v>
          </cell>
          <cell r="L470" t="str">
            <v>G1</v>
          </cell>
        </row>
        <row r="471">
          <cell r="A471">
            <v>467</v>
          </cell>
          <cell r="B471" t="str">
            <v>90361504</v>
          </cell>
          <cell r="C471" t="str">
            <v>PROTETOR CABO BATERIA</v>
          </cell>
          <cell r="D471" t="str">
            <v>25533D-M2</v>
          </cell>
          <cell r="E471">
            <v>1200</v>
          </cell>
          <cell r="F471" t="str">
            <v>CEV</v>
          </cell>
          <cell r="G471" t="str">
            <v>00002004</v>
          </cell>
          <cell r="H471" t="str">
            <v>L.FINAL</v>
          </cell>
          <cell r="I471" t="str">
            <v>M02</v>
          </cell>
          <cell r="J471">
            <v>2</v>
          </cell>
          <cell r="K471" t="str">
            <v>COOPER MG</v>
          </cell>
          <cell r="L471" t="str">
            <v>G1</v>
          </cell>
        </row>
        <row r="472">
          <cell r="A472">
            <v>468</v>
          </cell>
          <cell r="B472">
            <v>90373148</v>
          </cell>
          <cell r="C472" t="str">
            <v>GRAMPO</v>
          </cell>
          <cell r="D472" t="str">
            <v>19111D-M3</v>
          </cell>
          <cell r="E472">
            <v>400</v>
          </cell>
          <cell r="F472" t="str">
            <v>CEV</v>
          </cell>
          <cell r="G472" t="str">
            <v>00002002</v>
          </cell>
          <cell r="H472" t="str">
            <v>TRIM 1</v>
          </cell>
          <cell r="I472" t="str">
            <v>M3</v>
          </cell>
          <cell r="J472" t="str">
            <v>2</v>
          </cell>
          <cell r="K472" t="str">
            <v>A RAYMOND</v>
          </cell>
          <cell r="L472" t="str">
            <v>G1</v>
          </cell>
        </row>
        <row r="473">
          <cell r="A473">
            <v>469</v>
          </cell>
          <cell r="B473" t="str">
            <v>90374269</v>
          </cell>
          <cell r="C473" t="str">
            <v>PRESILHA</v>
          </cell>
          <cell r="D473" t="str">
            <v>25519E-M1</v>
          </cell>
          <cell r="E473">
            <v>130</v>
          </cell>
          <cell r="F473" t="str">
            <v>CEV</v>
          </cell>
          <cell r="G473" t="str">
            <v>00002001</v>
          </cell>
          <cell r="H473" t="str">
            <v>AÉREA</v>
          </cell>
          <cell r="I473" t="str">
            <v>M01</v>
          </cell>
          <cell r="J473">
            <v>4</v>
          </cell>
          <cell r="K473" t="str">
            <v>A RAYMOND</v>
          </cell>
          <cell r="L473" t="str">
            <v>G1</v>
          </cell>
        </row>
        <row r="474">
          <cell r="A474">
            <v>470</v>
          </cell>
          <cell r="B474" t="str">
            <v>90375375</v>
          </cell>
          <cell r="C474" t="str">
            <v>PRESILHA DE P</v>
          </cell>
          <cell r="D474" t="str">
            <v>25531D-M2</v>
          </cell>
          <cell r="E474">
            <v>250</v>
          </cell>
          <cell r="F474" t="str">
            <v>CEV</v>
          </cell>
          <cell r="G474" t="str">
            <v>00002002</v>
          </cell>
          <cell r="H474" t="str">
            <v>L.FINAL</v>
          </cell>
          <cell r="I474" t="str">
            <v>M02</v>
          </cell>
          <cell r="J474">
            <v>2</v>
          </cell>
          <cell r="K474" t="str">
            <v>A RAYMOND</v>
          </cell>
          <cell r="L474" t="str">
            <v>G1</v>
          </cell>
        </row>
        <row r="475">
          <cell r="A475">
            <v>471</v>
          </cell>
          <cell r="B475" t="str">
            <v>90375780</v>
          </cell>
          <cell r="C475" t="str">
            <v>POPNUT PROT C</v>
          </cell>
          <cell r="D475" t="str">
            <v>25226D-M2</v>
          </cell>
          <cell r="E475">
            <v>1000</v>
          </cell>
          <cell r="F475" t="str">
            <v>CEV</v>
          </cell>
          <cell r="G475" t="str">
            <v>00002001</v>
          </cell>
          <cell r="H475" t="str">
            <v>AÉREA</v>
          </cell>
          <cell r="I475" t="str">
            <v>M02</v>
          </cell>
          <cell r="J475">
            <v>2</v>
          </cell>
          <cell r="K475" t="str">
            <v>BOLLHOFF SER</v>
          </cell>
          <cell r="L475" t="str">
            <v>G1</v>
          </cell>
        </row>
        <row r="476">
          <cell r="A476">
            <v>472</v>
          </cell>
          <cell r="B476" t="str">
            <v>90377951</v>
          </cell>
          <cell r="C476" t="str">
            <v>PORCA ENCH</v>
          </cell>
          <cell r="D476" t="str">
            <v>25225D-M2</v>
          </cell>
          <cell r="E476">
            <v>2500</v>
          </cell>
          <cell r="F476" t="str">
            <v>CEV</v>
          </cell>
          <cell r="G476" t="str">
            <v>00002001</v>
          </cell>
          <cell r="H476" t="str">
            <v>AÉREA</v>
          </cell>
          <cell r="I476" t="str">
            <v>M02</v>
          </cell>
          <cell r="J476" t="str">
            <v>3</v>
          </cell>
          <cell r="K476" t="str">
            <v>A RAYMON</v>
          </cell>
          <cell r="L476" t="str">
            <v>G1</v>
          </cell>
        </row>
        <row r="477">
          <cell r="A477">
            <v>473</v>
          </cell>
          <cell r="B477" t="str">
            <v>90377951</v>
          </cell>
          <cell r="C477" t="str">
            <v>PORCA ENCH</v>
          </cell>
          <cell r="D477" t="str">
            <v>25217E-M1</v>
          </cell>
          <cell r="E477">
            <v>2500</v>
          </cell>
          <cell r="F477" t="str">
            <v>CEV</v>
          </cell>
          <cell r="G477" t="str">
            <v>00002001</v>
          </cell>
          <cell r="H477" t="str">
            <v>AÉREA</v>
          </cell>
          <cell r="I477" t="str">
            <v>M01</v>
          </cell>
          <cell r="J477">
            <v>2</v>
          </cell>
          <cell r="K477" t="str">
            <v>A RAYMOND BRASIL LTD</v>
          </cell>
          <cell r="L477" t="str">
            <v>G1</v>
          </cell>
        </row>
        <row r="478">
          <cell r="A478">
            <v>474</v>
          </cell>
          <cell r="B478">
            <v>90377951</v>
          </cell>
          <cell r="C478" t="str">
            <v>PORCA ENCH</v>
          </cell>
          <cell r="D478" t="str">
            <v>25223D-M2</v>
          </cell>
          <cell r="E478">
            <v>2500</v>
          </cell>
          <cell r="F478" t="str">
            <v>CEV</v>
          </cell>
          <cell r="G478" t="str">
            <v>00002001</v>
          </cell>
          <cell r="H478" t="str">
            <v>AÉREA</v>
          </cell>
          <cell r="I478" t="str">
            <v>M01</v>
          </cell>
          <cell r="J478" t="str">
            <v>3</v>
          </cell>
          <cell r="K478" t="str">
            <v>A RAYMOND</v>
          </cell>
          <cell r="L478" t="str">
            <v>G1</v>
          </cell>
        </row>
        <row r="479">
          <cell r="A479">
            <v>475</v>
          </cell>
          <cell r="B479">
            <v>90377951</v>
          </cell>
          <cell r="C479" t="str">
            <v>PORCA ENCH</v>
          </cell>
          <cell r="D479" t="str">
            <v>25223E-M1</v>
          </cell>
          <cell r="E479">
            <v>2500</v>
          </cell>
          <cell r="F479" t="str">
            <v>CEV</v>
          </cell>
          <cell r="G479" t="str">
            <v>00002001</v>
          </cell>
          <cell r="H479" t="str">
            <v>AÉREA</v>
          </cell>
          <cell r="I479" t="str">
            <v>M01</v>
          </cell>
          <cell r="J479">
            <v>2</v>
          </cell>
          <cell r="K479" t="str">
            <v>A RAYMOND</v>
          </cell>
          <cell r="L479" t="str">
            <v>G1</v>
          </cell>
        </row>
        <row r="480">
          <cell r="A480">
            <v>476</v>
          </cell>
          <cell r="B480">
            <v>90378639</v>
          </cell>
          <cell r="C480" t="str">
            <v>TAMPAO CJ</v>
          </cell>
          <cell r="D480" t="str">
            <v>15203-PIT</v>
          </cell>
          <cell r="E480">
            <v>800</v>
          </cell>
          <cell r="F480" t="str">
            <v>CEV</v>
          </cell>
          <cell r="G480" t="str">
            <v>CP141010</v>
          </cell>
          <cell r="H480" t="str">
            <v>PINTURA</v>
          </cell>
          <cell r="I480" t="str">
            <v>M01</v>
          </cell>
          <cell r="J480">
            <v>2</v>
          </cell>
          <cell r="K480" t="str">
            <v>TRW</v>
          </cell>
          <cell r="L480" t="str">
            <v>G1</v>
          </cell>
        </row>
        <row r="481">
          <cell r="A481">
            <v>477</v>
          </cell>
          <cell r="B481">
            <v>90386021</v>
          </cell>
          <cell r="C481" t="str">
            <v>MAXI FUSIV</v>
          </cell>
          <cell r="D481" t="str">
            <v>MINOMI-M3</v>
          </cell>
          <cell r="E481">
            <v>350</v>
          </cell>
          <cell r="F481" t="str">
            <v>CEV</v>
          </cell>
          <cell r="G481" t="str">
            <v>00002001</v>
          </cell>
          <cell r="H481" t="str">
            <v>MG-A-03C</v>
          </cell>
          <cell r="I481" t="str">
            <v>M03</v>
          </cell>
          <cell r="J481">
            <v>1</v>
          </cell>
          <cell r="K481" t="str">
            <v>LITTELFUSE INC</v>
          </cell>
          <cell r="L481" t="str">
            <v>G1</v>
          </cell>
        </row>
        <row r="482">
          <cell r="A482">
            <v>478</v>
          </cell>
          <cell r="B482" t="str">
            <v>90386022</v>
          </cell>
          <cell r="C482" t="str">
            <v>FUSIVEL LARANJA</v>
          </cell>
          <cell r="D482" t="str">
            <v>19154D-M2</v>
          </cell>
          <cell r="E482">
            <v>1200</v>
          </cell>
          <cell r="F482" t="str">
            <v>CEV</v>
          </cell>
          <cell r="G482" t="str">
            <v>0CXPAPEL</v>
          </cell>
          <cell r="H482" t="str">
            <v>TRIM 3</v>
          </cell>
          <cell r="I482" t="str">
            <v>M02</v>
          </cell>
          <cell r="J482">
            <v>1</v>
          </cell>
          <cell r="K482" t="str">
            <v>LITTELFUSE INC</v>
          </cell>
          <cell r="L482" t="str">
            <v>G1</v>
          </cell>
        </row>
        <row r="483">
          <cell r="A483">
            <v>479</v>
          </cell>
          <cell r="B483" t="str">
            <v>90386222</v>
          </cell>
          <cell r="C483" t="str">
            <v>LUZ PLACA NG</v>
          </cell>
          <cell r="D483" t="str">
            <v>BUMP02-M1</v>
          </cell>
          <cell r="E483">
            <v>106</v>
          </cell>
          <cell r="F483" t="str">
            <v>CEV</v>
          </cell>
          <cell r="G483" t="str">
            <v>00002004</v>
          </cell>
          <cell r="H483" t="str">
            <v>BUMPER</v>
          </cell>
          <cell r="I483" t="str">
            <v>M01</v>
          </cell>
          <cell r="J483">
            <v>3</v>
          </cell>
          <cell r="K483" t="str">
            <v>TRW DIADEMA</v>
          </cell>
          <cell r="L483" t="str">
            <v>KK</v>
          </cell>
        </row>
        <row r="484">
          <cell r="A484">
            <v>480</v>
          </cell>
          <cell r="B484" t="str">
            <v>90386531</v>
          </cell>
          <cell r="C484" t="str">
            <v>SUPORTE CJ</v>
          </cell>
          <cell r="D484" t="str">
            <v>19142D-M2</v>
          </cell>
          <cell r="E484">
            <v>120</v>
          </cell>
          <cell r="F484" t="str">
            <v>CEV</v>
          </cell>
          <cell r="G484" t="str">
            <v>00002001</v>
          </cell>
          <cell r="H484" t="str">
            <v>TRIM 2</v>
          </cell>
          <cell r="I484" t="str">
            <v>M02</v>
          </cell>
          <cell r="J484">
            <v>2</v>
          </cell>
          <cell r="K484" t="str">
            <v>NIKEN INDUSTRIA COME</v>
          </cell>
          <cell r="L484" t="str">
            <v>G1</v>
          </cell>
        </row>
        <row r="485">
          <cell r="A485">
            <v>481</v>
          </cell>
          <cell r="B485">
            <v>90387493</v>
          </cell>
          <cell r="C485" t="str">
            <v>REG ALTURA CINTO</v>
          </cell>
          <cell r="D485" t="str">
            <v>SPS-B-30107</v>
          </cell>
          <cell r="E485">
            <v>80</v>
          </cell>
          <cell r="F485" t="str">
            <v>CEV</v>
          </cell>
          <cell r="G485" t="str">
            <v>0CXPAPEL</v>
          </cell>
          <cell r="H485" t="str">
            <v>SPS</v>
          </cell>
          <cell r="I485" t="str">
            <v>M03</v>
          </cell>
          <cell r="J485">
            <v>4</v>
          </cell>
          <cell r="K485" t="str">
            <v>KENDRION</v>
          </cell>
          <cell r="L485" t="str">
            <v>G1</v>
          </cell>
        </row>
        <row r="486">
          <cell r="A486">
            <v>482</v>
          </cell>
          <cell r="B486">
            <v>90389241</v>
          </cell>
          <cell r="C486" t="str">
            <v>GRAMPO</v>
          </cell>
          <cell r="D486" t="str">
            <v>19112E-M3</v>
          </cell>
          <cell r="E486">
            <v>100</v>
          </cell>
          <cell r="F486" t="str">
            <v>CEV</v>
          </cell>
          <cell r="G486" t="str">
            <v>00002004</v>
          </cell>
          <cell r="H486" t="str">
            <v>TRIM 1</v>
          </cell>
          <cell r="I486" t="str">
            <v>M03</v>
          </cell>
          <cell r="J486">
            <v>2</v>
          </cell>
          <cell r="K486" t="str">
            <v>DYNAPLAST</v>
          </cell>
          <cell r="L486" t="str">
            <v>G1</v>
          </cell>
        </row>
        <row r="487">
          <cell r="A487">
            <v>483</v>
          </cell>
          <cell r="B487">
            <v>90389383</v>
          </cell>
          <cell r="C487" t="str">
            <v>TAMPAO</v>
          </cell>
          <cell r="D487" t="str">
            <v>15203-PIT</v>
          </cell>
          <cell r="E487">
            <v>500</v>
          </cell>
          <cell r="F487" t="str">
            <v>CEV</v>
          </cell>
          <cell r="G487" t="str">
            <v>00002002</v>
          </cell>
          <cell r="H487" t="str">
            <v>PINTURA</v>
          </cell>
          <cell r="I487" t="str">
            <v>M03</v>
          </cell>
          <cell r="J487">
            <v>3</v>
          </cell>
          <cell r="K487" t="str">
            <v>NEOBOR</v>
          </cell>
          <cell r="L487" t="str">
            <v>G1</v>
          </cell>
        </row>
        <row r="488">
          <cell r="A488">
            <v>484</v>
          </cell>
          <cell r="B488">
            <v>90389383</v>
          </cell>
          <cell r="C488" t="str">
            <v>TAMPAO</v>
          </cell>
          <cell r="D488" t="str">
            <v>19110E-M2</v>
          </cell>
          <cell r="E488">
            <v>500</v>
          </cell>
          <cell r="F488" t="str">
            <v>CEV</v>
          </cell>
          <cell r="G488" t="str">
            <v>00002002</v>
          </cell>
          <cell r="H488" t="str">
            <v>TRIM 1</v>
          </cell>
          <cell r="I488" t="str">
            <v>M02</v>
          </cell>
          <cell r="J488">
            <v>2</v>
          </cell>
          <cell r="K488" t="str">
            <v>NEOBOR</v>
          </cell>
          <cell r="L488" t="str">
            <v>G1</v>
          </cell>
        </row>
        <row r="489">
          <cell r="A489">
            <v>485</v>
          </cell>
          <cell r="B489">
            <v>90389383</v>
          </cell>
          <cell r="C489" t="str">
            <v>TAMPAO</v>
          </cell>
          <cell r="D489" t="str">
            <v>19114D-M3</v>
          </cell>
          <cell r="E489">
            <v>500</v>
          </cell>
          <cell r="F489" t="str">
            <v>CEV</v>
          </cell>
          <cell r="G489" t="str">
            <v>00002002</v>
          </cell>
          <cell r="H489" t="str">
            <v>TRIM 1</v>
          </cell>
          <cell r="I489" t="str">
            <v>M03</v>
          </cell>
          <cell r="J489">
            <v>2</v>
          </cell>
          <cell r="K489" t="str">
            <v>NEOBOR</v>
          </cell>
          <cell r="L489" t="str">
            <v>G1</v>
          </cell>
        </row>
        <row r="490">
          <cell r="A490">
            <v>486</v>
          </cell>
          <cell r="B490" t="str">
            <v>90411904</v>
          </cell>
          <cell r="C490" t="str">
            <v>VEDADOR GARGALO</v>
          </cell>
          <cell r="D490" t="str">
            <v>25512D-M1</v>
          </cell>
          <cell r="E490">
            <v>100</v>
          </cell>
          <cell r="F490" t="str">
            <v>CEV</v>
          </cell>
          <cell r="G490" t="str">
            <v>00002004</v>
          </cell>
          <cell r="H490" t="str">
            <v>L.FINAL</v>
          </cell>
          <cell r="I490" t="str">
            <v>M01</v>
          </cell>
          <cell r="J490">
            <v>3</v>
          </cell>
          <cell r="K490" t="str">
            <v>SILIBOR</v>
          </cell>
          <cell r="L490" t="str">
            <v>G1</v>
          </cell>
        </row>
        <row r="491">
          <cell r="A491">
            <v>487</v>
          </cell>
          <cell r="B491" t="str">
            <v>90413589</v>
          </cell>
          <cell r="C491" t="str">
            <v>PORCA DO DEFLETOR DE CALOR</v>
          </cell>
          <cell r="D491" t="str">
            <v>25205E-M1</v>
          </cell>
          <cell r="E491">
            <v>2500</v>
          </cell>
          <cell r="F491" t="str">
            <v>CEV</v>
          </cell>
          <cell r="G491" t="str">
            <v>00002001</v>
          </cell>
          <cell r="H491" t="str">
            <v>AÉREA</v>
          </cell>
          <cell r="I491" t="str">
            <v>M01</v>
          </cell>
          <cell r="J491">
            <v>2</v>
          </cell>
          <cell r="K491" t="str">
            <v>DYNAPLAST</v>
          </cell>
          <cell r="L491" t="str">
            <v>G1</v>
          </cell>
        </row>
        <row r="492">
          <cell r="A492">
            <v>488</v>
          </cell>
          <cell r="B492">
            <v>90413589</v>
          </cell>
          <cell r="C492" t="str">
            <v>PORCA DO DEFLETOR DE CALOR</v>
          </cell>
          <cell r="D492" t="str">
            <v>25223D-M1</v>
          </cell>
          <cell r="E492">
            <v>3000</v>
          </cell>
          <cell r="F492" t="str">
            <v>CEV</v>
          </cell>
          <cell r="G492" t="str">
            <v>00002001</v>
          </cell>
          <cell r="H492" t="str">
            <v>AÉREA</v>
          </cell>
          <cell r="I492" t="str">
            <v>M01</v>
          </cell>
          <cell r="J492">
            <v>2</v>
          </cell>
          <cell r="K492" t="str">
            <v>DYNAPLAST</v>
          </cell>
          <cell r="L492" t="str">
            <v>G1</v>
          </cell>
        </row>
        <row r="493">
          <cell r="A493">
            <v>489</v>
          </cell>
          <cell r="B493">
            <v>90413589</v>
          </cell>
          <cell r="C493" t="str">
            <v>PORCA DO DEFLETOR DE CALOR</v>
          </cell>
          <cell r="D493" t="str">
            <v>25225D-M1</v>
          </cell>
          <cell r="E493">
            <v>3000</v>
          </cell>
          <cell r="F493" t="str">
            <v>CEV</v>
          </cell>
          <cell r="G493" t="str">
            <v>00002001</v>
          </cell>
          <cell r="H493" t="str">
            <v>AÉREA</v>
          </cell>
          <cell r="I493" t="str">
            <v>M01</v>
          </cell>
          <cell r="J493">
            <v>2</v>
          </cell>
          <cell r="K493" t="str">
            <v>DYNAPLAST</v>
          </cell>
          <cell r="L493" t="str">
            <v>G1</v>
          </cell>
        </row>
        <row r="494">
          <cell r="A494">
            <v>490</v>
          </cell>
          <cell r="B494">
            <v>90426612</v>
          </cell>
          <cell r="C494" t="str">
            <v>PORCA-MANC</v>
          </cell>
          <cell r="D494" t="str">
            <v>25506E-M1</v>
          </cell>
          <cell r="E494">
            <v>600</v>
          </cell>
          <cell r="F494" t="str">
            <v>CEV</v>
          </cell>
          <cell r="G494" t="str">
            <v>00002002</v>
          </cell>
          <cell r="H494" t="str">
            <v>MEC BAIXA</v>
          </cell>
          <cell r="I494" t="str">
            <v>M01</v>
          </cell>
          <cell r="J494">
            <v>2</v>
          </cell>
          <cell r="K494" t="str">
            <v>A RAYMOND</v>
          </cell>
          <cell r="L494" t="str">
            <v>G1</v>
          </cell>
        </row>
        <row r="495">
          <cell r="A495">
            <v>491</v>
          </cell>
          <cell r="B495" t="str">
            <v>90434998</v>
          </cell>
          <cell r="C495" t="str">
            <v>COBERTURA-</v>
          </cell>
          <cell r="D495" t="str">
            <v>25525E-M1</v>
          </cell>
          <cell r="E495">
            <v>1100</v>
          </cell>
          <cell r="F495" t="str">
            <v>CEV</v>
          </cell>
          <cell r="G495" t="str">
            <v>00002002</v>
          </cell>
          <cell r="H495" t="str">
            <v>L.FINAL</v>
          </cell>
          <cell r="I495" t="str">
            <v>M01</v>
          </cell>
          <cell r="J495">
            <v>2</v>
          </cell>
          <cell r="K495" t="str">
            <v>A RAYMOND</v>
          </cell>
          <cell r="L495" t="str">
            <v>G1</v>
          </cell>
        </row>
        <row r="496">
          <cell r="A496">
            <v>492</v>
          </cell>
          <cell r="B496" t="str">
            <v>90437556</v>
          </cell>
          <cell r="C496" t="str">
            <v>CINZEIRO</v>
          </cell>
          <cell r="D496" t="str">
            <v>19139D-M2</v>
          </cell>
          <cell r="E496">
            <v>25</v>
          </cell>
          <cell r="F496" t="str">
            <v>CEV</v>
          </cell>
          <cell r="G496" t="str">
            <v>00002002</v>
          </cell>
          <cell r="H496" t="str">
            <v>TRIM 3</v>
          </cell>
          <cell r="I496" t="str">
            <v>M02</v>
          </cell>
          <cell r="J496">
            <v>3</v>
          </cell>
          <cell r="K496" t="str">
            <v>CKD</v>
          </cell>
          <cell r="L496" t="str">
            <v>G1</v>
          </cell>
        </row>
        <row r="497">
          <cell r="A497">
            <v>493</v>
          </cell>
          <cell r="B497">
            <v>90438025</v>
          </cell>
          <cell r="C497" t="str">
            <v>TPA AMORTEC. TRASEIRO</v>
          </cell>
          <cell r="D497" t="str">
            <v>SPS-IN-M3</v>
          </cell>
          <cell r="E497">
            <v>140</v>
          </cell>
          <cell r="F497" t="str">
            <v>PEL</v>
          </cell>
          <cell r="G497" t="str">
            <v>00002004</v>
          </cell>
          <cell r="H497" t="str">
            <v>SPS</v>
          </cell>
          <cell r="I497" t="str">
            <v>M03</v>
          </cell>
          <cell r="J497">
            <v>5</v>
          </cell>
          <cell r="K497" t="str">
            <v>PELZER</v>
          </cell>
          <cell r="L497" t="str">
            <v>G1</v>
          </cell>
        </row>
        <row r="498">
          <cell r="A498">
            <v>494</v>
          </cell>
          <cell r="B498" t="str">
            <v>90445490</v>
          </cell>
          <cell r="C498" t="str">
            <v>BRAÇ TUB CÂNI</v>
          </cell>
          <cell r="D498" t="str">
            <v>25201E-M1</v>
          </cell>
          <cell r="E498">
            <v>1000</v>
          </cell>
          <cell r="F498" t="str">
            <v>CEV</v>
          </cell>
          <cell r="G498" t="str">
            <v>0CXPAPEL</v>
          </cell>
          <cell r="H498" t="str">
            <v>AÉREA</v>
          </cell>
          <cell r="I498" t="str">
            <v>M02</v>
          </cell>
          <cell r="J498">
            <v>2</v>
          </cell>
          <cell r="K498" t="str">
            <v>ETABLISSEMEN</v>
          </cell>
          <cell r="L498" t="str">
            <v>G1</v>
          </cell>
        </row>
        <row r="499">
          <cell r="A499">
            <v>495</v>
          </cell>
          <cell r="B499" t="str">
            <v>90447607</v>
          </cell>
          <cell r="C499" t="str">
            <v>VEDADOR CX DIREÇÃO</v>
          </cell>
          <cell r="D499" t="str">
            <v>SEQUE-M1</v>
          </cell>
          <cell r="E499">
            <v>50</v>
          </cell>
          <cell r="F499" t="str">
            <v>CEV</v>
          </cell>
          <cell r="G499" t="str">
            <v>00002004</v>
          </cell>
          <cell r="H499" t="str">
            <v>L.FINAL</v>
          </cell>
          <cell r="I499" t="str">
            <v>M01</v>
          </cell>
          <cell r="J499">
            <v>2</v>
          </cell>
          <cell r="K499" t="str">
            <v>SILIBOR</v>
          </cell>
          <cell r="L499" t="str">
            <v>G1</v>
          </cell>
        </row>
        <row r="500">
          <cell r="A500">
            <v>496</v>
          </cell>
          <cell r="B500">
            <v>90447613</v>
          </cell>
          <cell r="C500" t="str">
            <v>VEDAD CX DIR HID</v>
          </cell>
          <cell r="D500" t="str">
            <v>SEQUE-M1</v>
          </cell>
          <cell r="E500">
            <v>70</v>
          </cell>
          <cell r="F500" t="str">
            <v>CEV</v>
          </cell>
          <cell r="G500" t="str">
            <v>00002004</v>
          </cell>
          <cell r="H500" t="str">
            <v>SEQUENC</v>
          </cell>
          <cell r="I500" t="str">
            <v>M01</v>
          </cell>
          <cell r="J500">
            <v>2</v>
          </cell>
          <cell r="K500" t="str">
            <v>DHB</v>
          </cell>
          <cell r="L500" t="str">
            <v>G1</v>
          </cell>
        </row>
        <row r="501">
          <cell r="A501">
            <v>497</v>
          </cell>
          <cell r="B501">
            <v>90458936</v>
          </cell>
          <cell r="C501" t="str">
            <v>PORCA EXPANS P-CH</v>
          </cell>
          <cell r="D501" t="str">
            <v>25208E-M2</v>
          </cell>
          <cell r="E501">
            <v>1000</v>
          </cell>
          <cell r="F501" t="str">
            <v>CEV</v>
          </cell>
          <cell r="G501" t="str">
            <v>00002001</v>
          </cell>
          <cell r="H501" t="str">
            <v>AÉREA</v>
          </cell>
          <cell r="I501" t="str">
            <v>M02</v>
          </cell>
          <cell r="J501">
            <v>2</v>
          </cell>
          <cell r="K501" t="str">
            <v xml:space="preserve"> KKP KONSTRUK</v>
          </cell>
          <cell r="L501" t="str">
            <v>G1</v>
          </cell>
        </row>
        <row r="502">
          <cell r="A502">
            <v>498</v>
          </cell>
          <cell r="B502" t="str">
            <v>90458936</v>
          </cell>
          <cell r="C502" t="str">
            <v>PORCA EXPANS P-CH</v>
          </cell>
          <cell r="D502" t="str">
            <v>25218E-M1</v>
          </cell>
          <cell r="E502">
            <v>1000</v>
          </cell>
          <cell r="F502" t="str">
            <v>CEV</v>
          </cell>
          <cell r="G502" t="str">
            <v>00002001</v>
          </cell>
          <cell r="H502" t="str">
            <v>AÉREA</v>
          </cell>
          <cell r="I502" t="str">
            <v>M01</v>
          </cell>
          <cell r="J502">
            <v>2</v>
          </cell>
          <cell r="K502" t="str">
            <v xml:space="preserve"> KKP KONSTRUK</v>
          </cell>
          <cell r="L502" t="str">
            <v>G1</v>
          </cell>
        </row>
        <row r="503">
          <cell r="A503">
            <v>499</v>
          </cell>
          <cell r="B503">
            <v>90462787</v>
          </cell>
          <cell r="C503" t="str">
            <v>GUIA DO CINTO</v>
          </cell>
          <cell r="D503" t="str">
            <v>19117D-M3</v>
          </cell>
          <cell r="E503">
            <v>150</v>
          </cell>
          <cell r="F503" t="str">
            <v>CEV</v>
          </cell>
          <cell r="G503" t="str">
            <v>0KLT4314</v>
          </cell>
          <cell r="H503" t="str">
            <v>TRIM 2</v>
          </cell>
          <cell r="I503" t="str">
            <v>M03</v>
          </cell>
          <cell r="J503" t="str">
            <v>3</v>
          </cell>
          <cell r="K503" t="str">
            <v>FANANDRI</v>
          </cell>
          <cell r="L503" t="str">
            <v>G1</v>
          </cell>
        </row>
        <row r="504">
          <cell r="A504">
            <v>500</v>
          </cell>
          <cell r="B504" t="str">
            <v>90463698</v>
          </cell>
          <cell r="C504" t="str">
            <v>BATENTE</v>
          </cell>
          <cell r="D504" t="str">
            <v>25515D-M1</v>
          </cell>
          <cell r="E504">
            <v>150</v>
          </cell>
          <cell r="F504" t="str">
            <v>CEV</v>
          </cell>
          <cell r="G504" t="str">
            <v>00002002</v>
          </cell>
          <cell r="H504" t="str">
            <v>MEC BAIXA</v>
          </cell>
          <cell r="I504" t="str">
            <v>M01</v>
          </cell>
          <cell r="J504">
            <v>3</v>
          </cell>
          <cell r="K504" t="str">
            <v>NEOBOR</v>
          </cell>
          <cell r="L504" t="str">
            <v>G1</v>
          </cell>
        </row>
        <row r="505">
          <cell r="A505">
            <v>501</v>
          </cell>
          <cell r="B505" t="str">
            <v>90466465</v>
          </cell>
          <cell r="C505" t="str">
            <v>ANEL TUB CÂNI</v>
          </cell>
          <cell r="D505" t="str">
            <v>25201E-M1</v>
          </cell>
          <cell r="E505">
            <v>200</v>
          </cell>
          <cell r="F505" t="str">
            <v>CEV</v>
          </cell>
          <cell r="G505" t="str">
            <v>00002001</v>
          </cell>
          <cell r="H505" t="str">
            <v>AÉREA</v>
          </cell>
          <cell r="I505" t="str">
            <v>M02</v>
          </cell>
          <cell r="J505">
            <v>2</v>
          </cell>
          <cell r="K505" t="str">
            <v>SILIBOR</v>
          </cell>
          <cell r="L505" t="str">
            <v>G1</v>
          </cell>
        </row>
        <row r="506">
          <cell r="A506">
            <v>502</v>
          </cell>
          <cell r="B506">
            <v>90466466</v>
          </cell>
          <cell r="C506" t="str">
            <v>ANEL BORRA</v>
          </cell>
          <cell r="D506" t="str">
            <v>19109E-M3</v>
          </cell>
          <cell r="E506">
            <v>400</v>
          </cell>
          <cell r="F506" t="str">
            <v>CEV</v>
          </cell>
          <cell r="G506" t="str">
            <v>00002002</v>
          </cell>
          <cell r="H506" t="str">
            <v>TRIM 2</v>
          </cell>
          <cell r="I506" t="str">
            <v>M03</v>
          </cell>
          <cell r="J506">
            <v>2</v>
          </cell>
          <cell r="K506" t="str">
            <v>SILIBOR</v>
          </cell>
          <cell r="L506" t="str">
            <v>G1</v>
          </cell>
        </row>
        <row r="507">
          <cell r="A507">
            <v>503</v>
          </cell>
          <cell r="B507">
            <v>0</v>
          </cell>
          <cell r="C507" t="str">
            <v>CLIP DHI</v>
          </cell>
          <cell r="D507" t="str">
            <v>SEQUEN-M1</v>
          </cell>
          <cell r="E507">
            <v>500</v>
          </cell>
          <cell r="F507" t="str">
            <v>CEV</v>
          </cell>
          <cell r="G507" t="str">
            <v>00002002</v>
          </cell>
          <cell r="H507" t="str">
            <v>AÉREA</v>
          </cell>
          <cell r="I507" t="str">
            <v>M01</v>
          </cell>
          <cell r="J507">
            <v>2</v>
          </cell>
          <cell r="K507" t="str">
            <v>A RAYMOND</v>
          </cell>
          <cell r="L507" t="str">
            <v>G1</v>
          </cell>
        </row>
        <row r="508">
          <cell r="A508">
            <v>504</v>
          </cell>
          <cell r="B508">
            <v>90473457</v>
          </cell>
          <cell r="C508" t="str">
            <v>PARAFUSO RODA</v>
          </cell>
          <cell r="D508" t="str">
            <v>25520D-M1</v>
          </cell>
          <cell r="E508">
            <v>200</v>
          </cell>
          <cell r="F508" t="str">
            <v>CEV</v>
          </cell>
          <cell r="G508" t="str">
            <v>00002001</v>
          </cell>
          <cell r="H508" t="str">
            <v>M.BAIXA</v>
          </cell>
          <cell r="I508" t="str">
            <v>M01</v>
          </cell>
          <cell r="J508">
            <v>10</v>
          </cell>
          <cell r="K508" t="str">
            <v>FIBAM</v>
          </cell>
          <cell r="L508" t="str">
            <v>G1</v>
          </cell>
        </row>
        <row r="509">
          <cell r="A509">
            <v>505</v>
          </cell>
          <cell r="B509" t="str">
            <v>90473457</v>
          </cell>
          <cell r="C509" t="str">
            <v>PARAFUSO RODA</v>
          </cell>
          <cell r="D509" t="str">
            <v>25520E-M1</v>
          </cell>
          <cell r="E509">
            <v>200</v>
          </cell>
          <cell r="F509" t="str">
            <v>CEV</v>
          </cell>
          <cell r="G509" t="str">
            <v>00002001</v>
          </cell>
          <cell r="H509" t="str">
            <v>M.BAIXA</v>
          </cell>
          <cell r="I509" t="str">
            <v>M01</v>
          </cell>
          <cell r="J509" t="str">
            <v>10</v>
          </cell>
          <cell r="K509" t="str">
            <v>FIBAM</v>
          </cell>
          <cell r="L509" t="str">
            <v>G1</v>
          </cell>
        </row>
        <row r="510">
          <cell r="A510">
            <v>506</v>
          </cell>
          <cell r="B510" t="str">
            <v>90473976</v>
          </cell>
          <cell r="C510" t="str">
            <v>PF COL DIREÇÃO</v>
          </cell>
          <cell r="D510" t="str">
            <v>25501E-M1</v>
          </cell>
          <cell r="E510">
            <v>550</v>
          </cell>
          <cell r="F510" t="str">
            <v>CEV</v>
          </cell>
          <cell r="G510" t="str">
            <v>00002001</v>
          </cell>
          <cell r="H510" t="str">
            <v>AÉREA</v>
          </cell>
          <cell r="I510" t="str">
            <v>M01</v>
          </cell>
          <cell r="J510">
            <v>2</v>
          </cell>
          <cell r="K510" t="str">
            <v>MAFISA</v>
          </cell>
          <cell r="L510" t="str">
            <v>G1</v>
          </cell>
        </row>
        <row r="511">
          <cell r="A511">
            <v>507</v>
          </cell>
          <cell r="B511" t="str">
            <v>90481617</v>
          </cell>
          <cell r="C511" t="str">
            <v>PORCA EXPANSIVA</v>
          </cell>
          <cell r="D511" t="str">
            <v>25209D-M2</v>
          </cell>
          <cell r="E511">
            <v>1000</v>
          </cell>
          <cell r="F511" t="str">
            <v>CEV</v>
          </cell>
          <cell r="G511" t="str">
            <v>00002001</v>
          </cell>
          <cell r="H511" t="str">
            <v>AÉREA</v>
          </cell>
          <cell r="I511" t="str">
            <v>M02</v>
          </cell>
          <cell r="J511">
            <v>2</v>
          </cell>
          <cell r="K511" t="str">
            <v>A RAYMOND</v>
          </cell>
          <cell r="L511" t="str">
            <v>G1</v>
          </cell>
        </row>
        <row r="512">
          <cell r="A512">
            <v>508</v>
          </cell>
          <cell r="B512">
            <v>90481617</v>
          </cell>
          <cell r="C512" t="str">
            <v>PORCA EXPANSIVA</v>
          </cell>
          <cell r="D512" t="str">
            <v>25209E-M1</v>
          </cell>
          <cell r="E512">
            <v>1000</v>
          </cell>
          <cell r="F512" t="str">
            <v>CEV</v>
          </cell>
          <cell r="G512" t="str">
            <v>00002001</v>
          </cell>
          <cell r="H512" t="str">
            <v>AÉREA</v>
          </cell>
          <cell r="I512" t="str">
            <v>M01</v>
          </cell>
          <cell r="J512">
            <v>2</v>
          </cell>
          <cell r="K512" t="str">
            <v>A RAYMOND</v>
          </cell>
          <cell r="L512" t="str">
            <v>G1</v>
          </cell>
        </row>
        <row r="513">
          <cell r="A513">
            <v>509</v>
          </cell>
          <cell r="B513">
            <v>90481743</v>
          </cell>
          <cell r="C513" t="str">
            <v>TRAVA-PORT</v>
          </cell>
          <cell r="D513" t="str">
            <v>SPS-PM-M3</v>
          </cell>
          <cell r="E513">
            <v>200</v>
          </cell>
          <cell r="F513" t="str">
            <v>PEL</v>
          </cell>
          <cell r="G513" t="str">
            <v>00002002</v>
          </cell>
          <cell r="H513" t="str">
            <v>SPS</v>
          </cell>
          <cell r="I513" t="str">
            <v>M03</v>
          </cell>
          <cell r="J513">
            <v>2</v>
          </cell>
          <cell r="K513" t="str">
            <v>PELZER SISTEMAS DO B</v>
          </cell>
          <cell r="L513" t="str">
            <v>G1</v>
          </cell>
        </row>
        <row r="514">
          <cell r="A514">
            <v>510</v>
          </cell>
          <cell r="B514">
            <v>90482706</v>
          </cell>
          <cell r="C514" t="str">
            <v>PORCA EXPANS P-CH</v>
          </cell>
          <cell r="D514" t="str">
            <v>19103D-M3</v>
          </cell>
          <cell r="E514">
            <v>800</v>
          </cell>
          <cell r="F514" t="str">
            <v>CEV</v>
          </cell>
          <cell r="G514" t="str">
            <v>00002001</v>
          </cell>
          <cell r="H514" t="str">
            <v>TRIM 1</v>
          </cell>
          <cell r="I514" t="str">
            <v>M03</v>
          </cell>
          <cell r="J514">
            <v>2</v>
          </cell>
          <cell r="K514" t="str">
            <v>KKP KONSTRUK</v>
          </cell>
          <cell r="L514" t="str">
            <v>G1</v>
          </cell>
        </row>
        <row r="515">
          <cell r="A515">
            <v>511</v>
          </cell>
          <cell r="B515">
            <v>90482706</v>
          </cell>
          <cell r="C515" t="str">
            <v>PORCA EXPANS P-CH</v>
          </cell>
          <cell r="D515" t="str">
            <v>19112E-M3</v>
          </cell>
          <cell r="E515">
            <v>800</v>
          </cell>
          <cell r="F515" t="str">
            <v>CEV</v>
          </cell>
          <cell r="G515" t="str">
            <v>00002001</v>
          </cell>
          <cell r="H515" t="str">
            <v>TRIM 2</v>
          </cell>
          <cell r="I515" t="str">
            <v>M03</v>
          </cell>
          <cell r="J515">
            <v>2</v>
          </cell>
          <cell r="K515" t="str">
            <v>KKP KONSTRUK</v>
          </cell>
          <cell r="L515" t="str">
            <v>G1</v>
          </cell>
        </row>
        <row r="516">
          <cell r="A516">
            <v>512</v>
          </cell>
          <cell r="B516">
            <v>90482706</v>
          </cell>
          <cell r="C516" t="str">
            <v>PORCA EXPANS P-CH</v>
          </cell>
          <cell r="D516" t="str">
            <v>MINOMI-M3</v>
          </cell>
          <cell r="E516">
            <v>800</v>
          </cell>
          <cell r="F516" t="str">
            <v>CEV</v>
          </cell>
          <cell r="G516" t="str">
            <v>00002001</v>
          </cell>
          <cell r="H516" t="str">
            <v>MINOMI</v>
          </cell>
          <cell r="I516" t="str">
            <v>M03</v>
          </cell>
          <cell r="J516" t="str">
            <v>2</v>
          </cell>
          <cell r="K516" t="str">
            <v>KKP KONSTRUK</v>
          </cell>
          <cell r="L516" t="str">
            <v>G1</v>
          </cell>
        </row>
        <row r="517">
          <cell r="A517">
            <v>513</v>
          </cell>
          <cell r="B517">
            <v>90482706</v>
          </cell>
          <cell r="C517" t="str">
            <v>PORCA EXPANSIVA</v>
          </cell>
          <cell r="D517" t="str">
            <v>MINOMI-M3</v>
          </cell>
          <cell r="E517">
            <v>800</v>
          </cell>
          <cell r="F517" t="str">
            <v>CEV</v>
          </cell>
          <cell r="G517" t="str">
            <v>00002001</v>
          </cell>
          <cell r="H517" t="str">
            <v>MINOMI</v>
          </cell>
          <cell r="I517" t="str">
            <v>M03</v>
          </cell>
          <cell r="J517">
            <v>3</v>
          </cell>
          <cell r="K517" t="str">
            <v>KKP KONSTRUK</v>
          </cell>
          <cell r="L517" t="str">
            <v>G1</v>
          </cell>
        </row>
        <row r="518">
          <cell r="A518">
            <v>514</v>
          </cell>
          <cell r="B518">
            <v>90483756</v>
          </cell>
          <cell r="C518" t="str">
            <v>INTERRUPTOR</v>
          </cell>
          <cell r="D518" t="str">
            <v>19118E-M3</v>
          </cell>
          <cell r="E518">
            <v>1600</v>
          </cell>
          <cell r="F518" t="str">
            <v>CEV</v>
          </cell>
          <cell r="G518" t="str">
            <v>0CXPAPEL</v>
          </cell>
          <cell r="H518" t="str">
            <v>TRIM 2</v>
          </cell>
          <cell r="I518" t="str">
            <v>M03</v>
          </cell>
          <cell r="J518">
            <v>2</v>
          </cell>
          <cell r="K518" t="str">
            <v>METHODE</v>
          </cell>
          <cell r="L518" t="str">
            <v>G1</v>
          </cell>
        </row>
        <row r="519">
          <cell r="A519">
            <v>515</v>
          </cell>
          <cell r="B519">
            <v>90491756</v>
          </cell>
          <cell r="C519" t="str">
            <v>TAMPÃO TRASEIRO</v>
          </cell>
          <cell r="D519" t="str">
            <v>19124E-M3</v>
          </cell>
          <cell r="E519">
            <v>500</v>
          </cell>
          <cell r="F519" t="str">
            <v>CEV</v>
          </cell>
          <cell r="G519" t="str">
            <v>CX120806</v>
          </cell>
          <cell r="H519" t="str">
            <v>TRIM 2</v>
          </cell>
          <cell r="I519" t="str">
            <v>M03</v>
          </cell>
          <cell r="J519">
            <v>2</v>
          </cell>
          <cell r="K519" t="str">
            <v>TRW ENKENBAC</v>
          </cell>
          <cell r="L519" t="str">
            <v>G1</v>
          </cell>
        </row>
        <row r="520">
          <cell r="A520">
            <v>516</v>
          </cell>
          <cell r="B520" t="str">
            <v>90497771</v>
          </cell>
          <cell r="C520" t="str">
            <v>GRAMPO</v>
          </cell>
          <cell r="D520" t="str">
            <v>25531D-M2</v>
          </cell>
          <cell r="E520">
            <v>180</v>
          </cell>
          <cell r="F520" t="str">
            <v>CEV</v>
          </cell>
          <cell r="G520" t="str">
            <v>00002001</v>
          </cell>
          <cell r="H520" t="str">
            <v>L.FINAL</v>
          </cell>
          <cell r="I520" t="str">
            <v>M02</v>
          </cell>
          <cell r="J520">
            <v>2</v>
          </cell>
          <cell r="K520" t="str">
            <v>A RAYMOND</v>
          </cell>
          <cell r="L520" t="str">
            <v>G1</v>
          </cell>
        </row>
        <row r="521">
          <cell r="A521">
            <v>517</v>
          </cell>
          <cell r="B521" t="str">
            <v>90498320</v>
          </cell>
          <cell r="C521" t="str">
            <v>ARRUELA TRAVA FLEX FREIO</v>
          </cell>
          <cell r="D521" t="str">
            <v>25218E-M1</v>
          </cell>
          <cell r="E521">
            <v>500</v>
          </cell>
          <cell r="F521" t="str">
            <v>CEV</v>
          </cell>
          <cell r="G521" t="str">
            <v>00002001</v>
          </cell>
          <cell r="H521" t="str">
            <v>AÉREA</v>
          </cell>
          <cell r="I521" t="str">
            <v>M01</v>
          </cell>
          <cell r="J521">
            <v>2</v>
          </cell>
          <cell r="K521" t="str">
            <v>LISI AUTO- M</v>
          </cell>
          <cell r="L521" t="str">
            <v>G1</v>
          </cell>
        </row>
        <row r="522">
          <cell r="A522">
            <v>518</v>
          </cell>
          <cell r="B522">
            <v>90498320</v>
          </cell>
          <cell r="C522" t="str">
            <v>ARRUELA TRAVA FLEX FREIO</v>
          </cell>
          <cell r="D522" t="str">
            <v>25225D-M1</v>
          </cell>
          <cell r="E522">
            <v>500</v>
          </cell>
          <cell r="F522" t="str">
            <v>CEV</v>
          </cell>
          <cell r="G522" t="str">
            <v>00002001</v>
          </cell>
          <cell r="H522" t="str">
            <v>AÉREA</v>
          </cell>
          <cell r="I522" t="str">
            <v>M01</v>
          </cell>
          <cell r="J522">
            <v>2</v>
          </cell>
          <cell r="K522" t="str">
            <v>LISI AUTO- M</v>
          </cell>
          <cell r="L522" t="str">
            <v>G1</v>
          </cell>
        </row>
        <row r="523">
          <cell r="A523">
            <v>519</v>
          </cell>
          <cell r="B523" t="str">
            <v>90498479</v>
          </cell>
          <cell r="C523" t="str">
            <v>AR BCO T PRIS</v>
          </cell>
          <cell r="D523" t="str">
            <v>MINOMI-M3</v>
          </cell>
          <cell r="E523">
            <v>1000</v>
          </cell>
          <cell r="F523" t="str">
            <v>CEV</v>
          </cell>
          <cell r="G523" t="str">
            <v>00002001</v>
          </cell>
          <cell r="H523" t="str">
            <v>MINOMI</v>
          </cell>
          <cell r="I523" t="str">
            <v>M03</v>
          </cell>
          <cell r="J523">
            <v>2</v>
          </cell>
          <cell r="K523" t="str">
            <v>BARILE</v>
          </cell>
          <cell r="L523" t="str">
            <v>G1</v>
          </cell>
        </row>
        <row r="524">
          <cell r="A524">
            <v>520</v>
          </cell>
          <cell r="B524" t="str">
            <v>90499504</v>
          </cell>
          <cell r="C524" t="str">
            <v>BRACADEIRA</v>
          </cell>
          <cell r="D524" t="str">
            <v>25519E-M1</v>
          </cell>
          <cell r="E524">
            <v>400</v>
          </cell>
          <cell r="F524" t="str">
            <v>CEV</v>
          </cell>
          <cell r="G524" t="str">
            <v>00002002</v>
          </cell>
          <cell r="H524" t="str">
            <v>L.FINAL</v>
          </cell>
          <cell r="I524" t="str">
            <v>M01</v>
          </cell>
          <cell r="J524">
            <v>2</v>
          </cell>
          <cell r="K524" t="str">
            <v>PROGERAL</v>
          </cell>
          <cell r="L524" t="str">
            <v>G1</v>
          </cell>
        </row>
        <row r="525">
          <cell r="A525">
            <v>521</v>
          </cell>
          <cell r="B525" t="str">
            <v>90532538</v>
          </cell>
          <cell r="C525" t="str">
            <v>PF RODA RESERVA</v>
          </cell>
          <cell r="D525" t="str">
            <v>19150D-M2</v>
          </cell>
          <cell r="E525">
            <v>200</v>
          </cell>
          <cell r="F525" t="str">
            <v>PEL</v>
          </cell>
          <cell r="G525" t="str">
            <v>00002001</v>
          </cell>
          <cell r="H525" t="str">
            <v>TRIM 3</v>
          </cell>
          <cell r="I525" t="str">
            <v>M02</v>
          </cell>
          <cell r="J525">
            <v>2</v>
          </cell>
          <cell r="K525" t="str">
            <v>PELZER</v>
          </cell>
          <cell r="L525" t="str">
            <v>G1</v>
          </cell>
        </row>
        <row r="526">
          <cell r="A526">
            <v>522</v>
          </cell>
          <cell r="B526" t="str">
            <v>90539036</v>
          </cell>
          <cell r="C526" t="str">
            <v>TRAVA FLEX FR</v>
          </cell>
          <cell r="D526" t="str">
            <v>25202E-M1</v>
          </cell>
          <cell r="E526">
            <v>1000</v>
          </cell>
          <cell r="F526" t="str">
            <v>CEV</v>
          </cell>
          <cell r="G526" t="str">
            <v>00002001</v>
          </cell>
          <cell r="H526" t="str">
            <v>AÉREA</v>
          </cell>
          <cell r="I526" t="str">
            <v>M01</v>
          </cell>
          <cell r="J526">
            <v>2</v>
          </cell>
          <cell r="K526" t="str">
            <v>HUGO BAUER</v>
          </cell>
          <cell r="L526" t="str">
            <v>G1</v>
          </cell>
        </row>
        <row r="527">
          <cell r="A527">
            <v>523</v>
          </cell>
          <cell r="B527">
            <v>90539036</v>
          </cell>
          <cell r="C527" t="str">
            <v>TRAVA FLEX FR</v>
          </cell>
          <cell r="D527" t="str">
            <v>25204D-M1</v>
          </cell>
          <cell r="E527">
            <v>1000</v>
          </cell>
          <cell r="F527" t="str">
            <v>CEV</v>
          </cell>
          <cell r="G527" t="str">
            <v>00002001</v>
          </cell>
          <cell r="H527" t="str">
            <v>AÉREA</v>
          </cell>
          <cell r="I527" t="str">
            <v>M01</v>
          </cell>
          <cell r="J527">
            <v>2</v>
          </cell>
          <cell r="K527" t="str">
            <v>HUGO BAUER</v>
          </cell>
          <cell r="L527" t="str">
            <v>G1</v>
          </cell>
        </row>
        <row r="528">
          <cell r="A528">
            <v>524</v>
          </cell>
          <cell r="B528" t="str">
            <v>90539036</v>
          </cell>
          <cell r="C528" t="str">
            <v>TRAVA FLEX FR</v>
          </cell>
          <cell r="D528" t="str">
            <v>25204E-M1</v>
          </cell>
          <cell r="E528">
            <v>1000</v>
          </cell>
          <cell r="F528" t="str">
            <v>CEV</v>
          </cell>
          <cell r="G528" t="str">
            <v>00002001</v>
          </cell>
          <cell r="H528" t="str">
            <v>AÉREA</v>
          </cell>
          <cell r="I528" t="str">
            <v>M01</v>
          </cell>
          <cell r="J528">
            <v>2</v>
          </cell>
          <cell r="K528" t="str">
            <v>HUGO BAUER</v>
          </cell>
          <cell r="L528" t="str">
            <v>G1</v>
          </cell>
        </row>
        <row r="529">
          <cell r="A529">
            <v>525</v>
          </cell>
          <cell r="B529" t="str">
            <v>90539036</v>
          </cell>
          <cell r="C529" t="str">
            <v>TRAVA FLEX FR</v>
          </cell>
          <cell r="D529" t="str">
            <v>25223E-M2</v>
          </cell>
          <cell r="E529">
            <v>1000</v>
          </cell>
          <cell r="F529" t="str">
            <v>CEV</v>
          </cell>
          <cell r="G529" t="str">
            <v>00002001</v>
          </cell>
          <cell r="H529" t="str">
            <v>AÉREA</v>
          </cell>
          <cell r="I529" t="str">
            <v>M02</v>
          </cell>
          <cell r="J529">
            <v>2</v>
          </cell>
          <cell r="K529" t="str">
            <v>HUGO BAUER</v>
          </cell>
          <cell r="L529" t="str">
            <v>G1</v>
          </cell>
        </row>
        <row r="530">
          <cell r="A530">
            <v>526</v>
          </cell>
          <cell r="B530">
            <v>90559606</v>
          </cell>
          <cell r="C530" t="str">
            <v>PASSAMURO</v>
          </cell>
          <cell r="D530" t="str">
            <v>19142D-M2</v>
          </cell>
          <cell r="E530">
            <v>200</v>
          </cell>
          <cell r="F530" t="str">
            <v>CEV</v>
          </cell>
          <cell r="G530" t="str">
            <v>00002001</v>
          </cell>
          <cell r="H530" t="str">
            <v>TRIM 3</v>
          </cell>
          <cell r="I530" t="str">
            <v>M02</v>
          </cell>
          <cell r="J530">
            <v>2</v>
          </cell>
          <cell r="K530" t="str">
            <v>PRODUFLEX</v>
          </cell>
          <cell r="L530" t="str">
            <v>G1</v>
          </cell>
        </row>
        <row r="531">
          <cell r="A531">
            <v>527</v>
          </cell>
          <cell r="B531">
            <v>90564968</v>
          </cell>
          <cell r="C531" t="str">
            <v>LUZ PLACA PRIS</v>
          </cell>
          <cell r="D531" t="str">
            <v>BUMPER-M1</v>
          </cell>
          <cell r="E531">
            <v>190</v>
          </cell>
          <cell r="F531" t="str">
            <v>CEV</v>
          </cell>
          <cell r="G531" t="str">
            <v>00002004</v>
          </cell>
          <cell r="H531" t="str">
            <v>BUMPER</v>
          </cell>
          <cell r="I531" t="str">
            <v>BP1</v>
          </cell>
          <cell r="J531">
            <v>3</v>
          </cell>
          <cell r="K531" t="str">
            <v>CML INNOVATI</v>
          </cell>
          <cell r="L531" t="str">
            <v>KK</v>
          </cell>
        </row>
        <row r="532">
          <cell r="A532">
            <v>528</v>
          </cell>
          <cell r="B532" t="str">
            <v>90565629</v>
          </cell>
          <cell r="C532" t="str">
            <v xml:space="preserve"> BUJAO DOBRAD</v>
          </cell>
          <cell r="D532" t="str">
            <v>25531E-M1</v>
          </cell>
          <cell r="E532">
            <v>1000</v>
          </cell>
          <cell r="F532" t="str">
            <v>CEV</v>
          </cell>
          <cell r="G532" t="str">
            <v>00002002</v>
          </cell>
          <cell r="H532" t="str">
            <v>L.FINAL</v>
          </cell>
          <cell r="I532" t="str">
            <v>M01</v>
          </cell>
          <cell r="J532">
            <v>2</v>
          </cell>
          <cell r="K532" t="str">
            <v>A RAYMOND</v>
          </cell>
          <cell r="L532" t="str">
            <v>G1</v>
          </cell>
        </row>
        <row r="533">
          <cell r="A533">
            <v>529</v>
          </cell>
          <cell r="B533" t="str">
            <v>90565629</v>
          </cell>
          <cell r="C533" t="str">
            <v xml:space="preserve"> BUJAO DOBRAD</v>
          </cell>
          <cell r="D533" t="str">
            <v>25532D-M2</v>
          </cell>
          <cell r="E533">
            <v>1000</v>
          </cell>
          <cell r="F533" t="str">
            <v>CEV</v>
          </cell>
          <cell r="G533" t="str">
            <v>00002002</v>
          </cell>
          <cell r="H533" t="str">
            <v>L.FINAL</v>
          </cell>
          <cell r="I533" t="str">
            <v>M02</v>
          </cell>
          <cell r="J533">
            <v>2</v>
          </cell>
          <cell r="K533" t="str">
            <v>A RAYMOND</v>
          </cell>
          <cell r="L533" t="str">
            <v>G1</v>
          </cell>
        </row>
        <row r="534">
          <cell r="A534">
            <v>530</v>
          </cell>
          <cell r="B534">
            <v>90568522</v>
          </cell>
          <cell r="C534" t="str">
            <v>CINTA DO CHICOTE</v>
          </cell>
          <cell r="D534" t="str">
            <v>19123E-M2</v>
          </cell>
          <cell r="E534">
            <v>300</v>
          </cell>
          <cell r="F534" t="str">
            <v>CEV</v>
          </cell>
          <cell r="G534" t="str">
            <v>00002001</v>
          </cell>
          <cell r="H534" t="str">
            <v>TRIM 2</v>
          </cell>
          <cell r="I534" t="str">
            <v>M02</v>
          </cell>
          <cell r="J534">
            <v>2</v>
          </cell>
          <cell r="K534" t="str">
            <v>RAYMOND</v>
          </cell>
          <cell r="L534" t="str">
            <v>G1</v>
          </cell>
        </row>
        <row r="535">
          <cell r="A535">
            <v>531</v>
          </cell>
          <cell r="B535" t="str">
            <v>90572967</v>
          </cell>
          <cell r="C535" t="str">
            <v>BRAÇ RES DHI</v>
          </cell>
          <cell r="D535" t="str">
            <v>25205E-M1</v>
          </cell>
          <cell r="E535">
            <v>300</v>
          </cell>
          <cell r="F535" t="str">
            <v>CEV</v>
          </cell>
          <cell r="G535" t="str">
            <v>00002002</v>
          </cell>
          <cell r="H535" t="str">
            <v>AÉREA</v>
          </cell>
          <cell r="I535" t="str">
            <v>M01</v>
          </cell>
          <cell r="J535">
            <v>2</v>
          </cell>
          <cell r="K535" t="str">
            <v>PROGERAL</v>
          </cell>
          <cell r="L535" t="str">
            <v>G1</v>
          </cell>
        </row>
        <row r="536">
          <cell r="A536">
            <v>532</v>
          </cell>
          <cell r="B536">
            <v>90584804</v>
          </cell>
          <cell r="C536" t="str">
            <v>COXIM PRISMA</v>
          </cell>
          <cell r="D536" t="str">
            <v>19123E-M2</v>
          </cell>
          <cell r="E536">
            <v>100</v>
          </cell>
          <cell r="F536" t="str">
            <v>CEV</v>
          </cell>
          <cell r="G536" t="str">
            <v>00002001</v>
          </cell>
          <cell r="H536" t="str">
            <v>TRIM 2</v>
          </cell>
          <cell r="I536" t="str">
            <v>M02</v>
          </cell>
          <cell r="J536">
            <v>4</v>
          </cell>
          <cell r="K536" t="str">
            <v>PRODUFLEX</v>
          </cell>
          <cell r="L536" t="str">
            <v>G1</v>
          </cell>
        </row>
        <row r="537">
          <cell r="A537">
            <v>533</v>
          </cell>
          <cell r="B537">
            <v>9285915</v>
          </cell>
          <cell r="C537" t="str">
            <v>CAPA PARAF</v>
          </cell>
          <cell r="D537" t="str">
            <v>19148D-M1</v>
          </cell>
          <cell r="E537">
            <v>350</v>
          </cell>
          <cell r="F537" t="str">
            <v>CEV</v>
          </cell>
          <cell r="G537" t="str">
            <v>00002001</v>
          </cell>
          <cell r="H537" t="str">
            <v>TRIM 3</v>
          </cell>
          <cell r="I537" t="str">
            <v>M01</v>
          </cell>
          <cell r="J537">
            <v>2</v>
          </cell>
          <cell r="K537" t="str">
            <v>DYNAPLAST</v>
          </cell>
          <cell r="L537" t="str">
            <v>G1</v>
          </cell>
        </row>
        <row r="538">
          <cell r="A538">
            <v>534</v>
          </cell>
          <cell r="B538">
            <v>9285915</v>
          </cell>
          <cell r="C538" t="str">
            <v>CAPA PARAF</v>
          </cell>
          <cell r="D538" t="str">
            <v>25233D-M1</v>
          </cell>
          <cell r="E538">
            <v>350</v>
          </cell>
          <cell r="F538" t="str">
            <v>CEV</v>
          </cell>
          <cell r="G538" t="str">
            <v>00002001</v>
          </cell>
          <cell r="H538" t="str">
            <v>L.FINAL</v>
          </cell>
          <cell r="I538" t="str">
            <v>M01</v>
          </cell>
          <cell r="J538">
            <v>2</v>
          </cell>
          <cell r="K538" t="str">
            <v>DYNAPLAST</v>
          </cell>
          <cell r="L538" t="str">
            <v>G1</v>
          </cell>
        </row>
        <row r="539">
          <cell r="A539">
            <v>535</v>
          </cell>
          <cell r="B539">
            <v>9309508</v>
          </cell>
          <cell r="C539" t="str">
            <v>MASSA DE VEDAÇÃO</v>
          </cell>
          <cell r="D539" t="str">
            <v>MINOMI</v>
          </cell>
          <cell r="E539">
            <v>14</v>
          </cell>
          <cell r="F539" t="str">
            <v>CEV</v>
          </cell>
          <cell r="G539" t="str">
            <v>OCXPAPEL</v>
          </cell>
          <cell r="H539" t="str">
            <v>SPS</v>
          </cell>
          <cell r="I539" t="str">
            <v>M03</v>
          </cell>
          <cell r="J539" t="str">
            <v>1</v>
          </cell>
          <cell r="K539" t="str">
            <v>COLAUTO</v>
          </cell>
          <cell r="L539" t="str">
            <v>KK</v>
          </cell>
        </row>
        <row r="540">
          <cell r="A540">
            <v>536</v>
          </cell>
          <cell r="B540" t="str">
            <v>93208166</v>
          </cell>
          <cell r="C540" t="str">
            <v>BOTAO</v>
          </cell>
          <cell r="D540" t="str">
            <v>25225D-M2</v>
          </cell>
          <cell r="E540">
            <v>1000</v>
          </cell>
          <cell r="F540" t="str">
            <v>CEV</v>
          </cell>
          <cell r="G540" t="str">
            <v>00002001</v>
          </cell>
          <cell r="H540" t="str">
            <v>AÉREA</v>
          </cell>
          <cell r="I540" t="str">
            <v>M02</v>
          </cell>
          <cell r="J540">
            <v>2</v>
          </cell>
          <cell r="K540" t="str">
            <v>A RAYMOND</v>
          </cell>
          <cell r="L540" t="str">
            <v>G1</v>
          </cell>
        </row>
        <row r="541">
          <cell r="A541">
            <v>537</v>
          </cell>
          <cell r="B541">
            <v>93211173</v>
          </cell>
          <cell r="C541" t="str">
            <v xml:space="preserve">PROTETOR-BATNT AJT T/ELEVTR                                 </v>
          </cell>
          <cell r="D541" t="str">
            <v>19104E-M3</v>
          </cell>
          <cell r="E541">
            <v>10000</v>
          </cell>
          <cell r="F541" t="str">
            <v>CEV</v>
          </cell>
          <cell r="G541" t="str">
            <v>0KLT3214</v>
          </cell>
          <cell r="H541" t="str">
            <v>TRIM 1</v>
          </cell>
          <cell r="I541" t="str">
            <v>M03</v>
          </cell>
          <cell r="J541">
            <v>2</v>
          </cell>
          <cell r="K541" t="str">
            <v>3M</v>
          </cell>
          <cell r="L541" t="str">
            <v>G1</v>
          </cell>
        </row>
        <row r="542">
          <cell r="A542">
            <v>538</v>
          </cell>
          <cell r="B542">
            <v>93211173</v>
          </cell>
          <cell r="C542" t="str">
            <v>LENTE TRANSPARENTE</v>
          </cell>
          <cell r="D542" t="str">
            <v>19123E-M2</v>
          </cell>
          <cell r="E542">
            <v>10000</v>
          </cell>
          <cell r="F542" t="str">
            <v>CEV</v>
          </cell>
          <cell r="G542" t="str">
            <v>00002002</v>
          </cell>
          <cell r="H542" t="str">
            <v>TRIM 3</v>
          </cell>
          <cell r="I542" t="str">
            <v>M02</v>
          </cell>
          <cell r="J542">
            <v>2</v>
          </cell>
          <cell r="K542" t="str">
            <v>3M DO BRASIL</v>
          </cell>
          <cell r="L542" t="str">
            <v>G1</v>
          </cell>
        </row>
        <row r="543">
          <cell r="A543">
            <v>539</v>
          </cell>
          <cell r="B543">
            <v>93211173</v>
          </cell>
          <cell r="C543" t="str">
            <v>LENTE TRANSPARENTE</v>
          </cell>
          <cell r="D543" t="str">
            <v>25209D-M1</v>
          </cell>
          <cell r="E543">
            <v>10000</v>
          </cell>
          <cell r="F543" t="str">
            <v>CEV</v>
          </cell>
          <cell r="G543" t="str">
            <v>00002002</v>
          </cell>
          <cell r="H543" t="str">
            <v>AÉREA</v>
          </cell>
          <cell r="I543" t="str">
            <v>M01</v>
          </cell>
          <cell r="J543">
            <v>2</v>
          </cell>
          <cell r="K543" t="str">
            <v>3M DO BRASIL</v>
          </cell>
          <cell r="L543" t="str">
            <v>G1</v>
          </cell>
        </row>
        <row r="544">
          <cell r="A544">
            <v>540</v>
          </cell>
          <cell r="B544">
            <v>93211173</v>
          </cell>
          <cell r="C544" t="str">
            <v>LENTE TRANSPARENTE</v>
          </cell>
          <cell r="D544" t="str">
            <v>25208E-M1</v>
          </cell>
          <cell r="E544">
            <v>10000</v>
          </cell>
          <cell r="F544" t="str">
            <v>CEV</v>
          </cell>
          <cell r="G544" t="str">
            <v>00002002</v>
          </cell>
          <cell r="H544" t="str">
            <v>AÉREA</v>
          </cell>
          <cell r="I544" t="str">
            <v>M01</v>
          </cell>
          <cell r="J544">
            <v>2</v>
          </cell>
          <cell r="K544" t="str">
            <v>3M DO BRASIL</v>
          </cell>
          <cell r="L544" t="str">
            <v>G1</v>
          </cell>
        </row>
        <row r="545">
          <cell r="A545">
            <v>541</v>
          </cell>
          <cell r="B545">
            <v>93211173</v>
          </cell>
          <cell r="C545" t="str">
            <v>LENTE TRANSPARENTE</v>
          </cell>
          <cell r="D545" t="str">
            <v>MINOMI-M3</v>
          </cell>
          <cell r="E545">
            <v>10000</v>
          </cell>
          <cell r="F545" t="str">
            <v>CEV</v>
          </cell>
          <cell r="G545" t="str">
            <v>00002002</v>
          </cell>
          <cell r="H545" t="str">
            <v>MINOMI</v>
          </cell>
          <cell r="I545" t="str">
            <v>M03</v>
          </cell>
          <cell r="J545">
            <v>1</v>
          </cell>
          <cell r="K545" t="str">
            <v>3M DO BRASIL</v>
          </cell>
          <cell r="L545" t="str">
            <v>G1</v>
          </cell>
        </row>
        <row r="546">
          <cell r="A546">
            <v>542</v>
          </cell>
          <cell r="B546" t="str">
            <v>93218125</v>
          </cell>
          <cell r="C546" t="str">
            <v>ESPAÇADOR</v>
          </cell>
          <cell r="D546" t="str">
            <v>19142D-M2</v>
          </cell>
          <cell r="E546">
            <v>700</v>
          </cell>
          <cell r="F546" t="str">
            <v>CEV</v>
          </cell>
          <cell r="G546" t="str">
            <v>00002001</v>
          </cell>
          <cell r="H546" t="str">
            <v>TRIM 3</v>
          </cell>
          <cell r="I546" t="str">
            <v>M02</v>
          </cell>
          <cell r="J546">
            <v>2</v>
          </cell>
          <cell r="K546" t="str">
            <v>TECNOPLAST</v>
          </cell>
          <cell r="L546" t="str">
            <v>G1</v>
          </cell>
        </row>
        <row r="547">
          <cell r="A547">
            <v>543</v>
          </cell>
          <cell r="B547">
            <v>93218731</v>
          </cell>
          <cell r="C547" t="str">
            <v>ARRUELA</v>
          </cell>
          <cell r="D547" t="str">
            <v>MINOMI-M3</v>
          </cell>
          <cell r="E547">
            <v>3000</v>
          </cell>
          <cell r="F547" t="str">
            <v>CEV</v>
          </cell>
          <cell r="G547" t="str">
            <v>00002001</v>
          </cell>
          <cell r="H547" t="str">
            <v>MINOMI</v>
          </cell>
          <cell r="I547" t="str">
            <v>M03</v>
          </cell>
          <cell r="J547">
            <v>2</v>
          </cell>
          <cell r="K547" t="str">
            <v>INDUSTRIA METALURGIC</v>
          </cell>
          <cell r="L547" t="str">
            <v>G1</v>
          </cell>
        </row>
        <row r="548">
          <cell r="A548">
            <v>544</v>
          </cell>
          <cell r="B548">
            <v>93218743</v>
          </cell>
          <cell r="C548" t="str">
            <v>PORCA BAR EST</v>
          </cell>
          <cell r="D548" t="str">
            <v>25217E-M2</v>
          </cell>
          <cell r="E548">
            <v>1800</v>
          </cell>
          <cell r="F548" t="str">
            <v>CEV</v>
          </cell>
          <cell r="G548" t="str">
            <v>00002001</v>
          </cell>
          <cell r="H548" t="str">
            <v>AÉREA</v>
          </cell>
          <cell r="I548" t="str">
            <v>M02</v>
          </cell>
          <cell r="J548">
            <v>2</v>
          </cell>
          <cell r="K548" t="str">
            <v>PARASMO</v>
          </cell>
          <cell r="L548" t="str">
            <v>G1</v>
          </cell>
        </row>
        <row r="549">
          <cell r="A549">
            <v>545</v>
          </cell>
          <cell r="B549">
            <v>93226361</v>
          </cell>
          <cell r="C549" t="str">
            <v>FITA ANTI RUIDO</v>
          </cell>
          <cell r="D549" t="str">
            <v>MINOMI-M3</v>
          </cell>
          <cell r="E549">
            <v>2500</v>
          </cell>
          <cell r="F549" t="str">
            <v>CEV</v>
          </cell>
          <cell r="G549" t="str">
            <v>00002002</v>
          </cell>
          <cell r="H549" t="str">
            <v>TRIM 1</v>
          </cell>
          <cell r="I549" t="str">
            <v>M03</v>
          </cell>
          <cell r="J549">
            <v>2</v>
          </cell>
          <cell r="K549" t="str">
            <v>JL</v>
          </cell>
          <cell r="L549" t="str">
            <v>G1</v>
          </cell>
        </row>
        <row r="550">
          <cell r="A550">
            <v>546</v>
          </cell>
          <cell r="B550">
            <v>93227728</v>
          </cell>
          <cell r="C550" t="str">
            <v>LÂMPADA MALA PR</v>
          </cell>
          <cell r="D550" t="str">
            <v>19122E-M1</v>
          </cell>
          <cell r="E550">
            <v>360</v>
          </cell>
          <cell r="F550" t="str">
            <v>CEV</v>
          </cell>
          <cell r="G550" t="str">
            <v>0CXPAPEL</v>
          </cell>
          <cell r="H550" t="str">
            <v>TRIM 2</v>
          </cell>
          <cell r="I550" t="str">
            <v>M01</v>
          </cell>
          <cell r="J550">
            <v>2</v>
          </cell>
          <cell r="K550" t="str">
            <v>TRW</v>
          </cell>
          <cell r="L550" t="str">
            <v>G1</v>
          </cell>
        </row>
        <row r="551">
          <cell r="A551">
            <v>547</v>
          </cell>
          <cell r="B551">
            <v>93228028</v>
          </cell>
          <cell r="C551" t="str">
            <v>TAMPAO ANTENA TETO</v>
          </cell>
          <cell r="D551" t="str">
            <v>19107D-M3</v>
          </cell>
          <cell r="E551">
            <v>300</v>
          </cell>
          <cell r="F551" t="str">
            <v>CEV</v>
          </cell>
          <cell r="G551" t="str">
            <v>00002001</v>
          </cell>
          <cell r="H551" t="str">
            <v>TRIM 1</v>
          </cell>
          <cell r="I551" t="str">
            <v>M03</v>
          </cell>
          <cell r="J551">
            <v>2</v>
          </cell>
          <cell r="K551" t="str">
            <v>TECNOPLAST</v>
          </cell>
          <cell r="L551" t="str">
            <v>G1</v>
          </cell>
        </row>
        <row r="552">
          <cell r="A552">
            <v>548</v>
          </cell>
          <cell r="B552">
            <v>93228899</v>
          </cell>
          <cell r="C552" t="str">
            <v>BATENTE COB BÊBADO</v>
          </cell>
          <cell r="D552" t="str">
            <v>19106E-M3</v>
          </cell>
          <cell r="E552">
            <v>600</v>
          </cell>
          <cell r="F552" t="str">
            <v>CEV</v>
          </cell>
          <cell r="G552" t="str">
            <v>00002004</v>
          </cell>
          <cell r="H552" t="str">
            <v>TRIM 1</v>
          </cell>
          <cell r="I552" t="str">
            <v>M03</v>
          </cell>
          <cell r="J552">
            <v>2</v>
          </cell>
          <cell r="K552" t="str">
            <v>COPLAC DO BR</v>
          </cell>
          <cell r="L552" t="str">
            <v>G1</v>
          </cell>
        </row>
        <row r="553">
          <cell r="A553">
            <v>549</v>
          </cell>
          <cell r="B553">
            <v>93228991</v>
          </cell>
          <cell r="C553" t="str">
            <v>ETQ PRESS PNE</v>
          </cell>
          <cell r="D553" t="str">
            <v>19155D-M1</v>
          </cell>
          <cell r="E553">
            <v>1000</v>
          </cell>
          <cell r="F553" t="str">
            <v>CEV</v>
          </cell>
          <cell r="G553" t="str">
            <v>00002001</v>
          </cell>
          <cell r="H553" t="str">
            <v>TRIM 3</v>
          </cell>
          <cell r="I553" t="str">
            <v>M01</v>
          </cell>
          <cell r="J553">
            <v>2</v>
          </cell>
          <cell r="K553" t="str">
            <v>JL</v>
          </cell>
          <cell r="L553" t="str">
            <v>G1</v>
          </cell>
        </row>
        <row r="554">
          <cell r="A554">
            <v>550</v>
          </cell>
          <cell r="B554">
            <v>93228991</v>
          </cell>
          <cell r="C554" t="str">
            <v>ETQ PRESS PNE</v>
          </cell>
          <cell r="D554" t="str">
            <v>SPS-E-30115</v>
          </cell>
          <cell r="E554">
            <v>1000</v>
          </cell>
          <cell r="F554" t="str">
            <v>CEV</v>
          </cell>
          <cell r="G554" t="str">
            <v>00002001</v>
          </cell>
          <cell r="H554" t="str">
            <v>SPS</v>
          </cell>
          <cell r="I554" t="str">
            <v>M03</v>
          </cell>
          <cell r="J554">
            <v>2</v>
          </cell>
          <cell r="K554" t="str">
            <v>JL</v>
          </cell>
          <cell r="L554" t="str">
            <v>G1</v>
          </cell>
        </row>
        <row r="555">
          <cell r="A555">
            <v>551</v>
          </cell>
          <cell r="B555" t="str">
            <v>93230916</v>
          </cell>
          <cell r="C555" t="str">
            <v>ETQ RESERV. GASOLINA</v>
          </cell>
          <cell r="D555" t="str">
            <v>19161E-M3</v>
          </cell>
          <cell r="E555">
            <v>800</v>
          </cell>
          <cell r="F555" t="str">
            <v>CEV</v>
          </cell>
          <cell r="G555" t="str">
            <v>00002001</v>
          </cell>
          <cell r="H555" t="str">
            <v>TRIM 3</v>
          </cell>
          <cell r="I555" t="str">
            <v>M03</v>
          </cell>
          <cell r="J555">
            <v>2</v>
          </cell>
          <cell r="K555" t="str">
            <v>JL</v>
          </cell>
          <cell r="L555" t="str">
            <v>G1</v>
          </cell>
        </row>
        <row r="556">
          <cell r="A556">
            <v>552</v>
          </cell>
          <cell r="B556" t="str">
            <v>93231802</v>
          </cell>
          <cell r="C556" t="str">
            <v>GUARNICAO</v>
          </cell>
          <cell r="D556" t="str">
            <v>25524E-M1</v>
          </cell>
          <cell r="E556">
            <v>1500</v>
          </cell>
          <cell r="F556" t="str">
            <v>CEV</v>
          </cell>
          <cell r="G556" t="str">
            <v>00002001</v>
          </cell>
          <cell r="H556" t="str">
            <v>L.FINAL</v>
          </cell>
          <cell r="I556" t="str">
            <v>M01</v>
          </cell>
          <cell r="J556">
            <v>2</v>
          </cell>
          <cell r="K556" t="str">
            <v>NEOBOR</v>
          </cell>
          <cell r="L556" t="str">
            <v>G1</v>
          </cell>
        </row>
        <row r="557">
          <cell r="A557">
            <v>553</v>
          </cell>
          <cell r="B557">
            <v>93234568</v>
          </cell>
          <cell r="C557" t="str">
            <v>ETQ IGNIÇÃO ESPANHOL</v>
          </cell>
          <cell r="D557" t="str">
            <v>25510D-M1</v>
          </cell>
          <cell r="E557">
            <v>1000</v>
          </cell>
          <cell r="F557" t="str">
            <v>CEV</v>
          </cell>
          <cell r="G557" t="str">
            <v>00002001</v>
          </cell>
          <cell r="H557" t="str">
            <v>MEC BAIXA</v>
          </cell>
          <cell r="I557" t="str">
            <v>M01</v>
          </cell>
          <cell r="J557">
            <v>2</v>
          </cell>
          <cell r="K557" t="str">
            <v>JL</v>
          </cell>
          <cell r="L557" t="str">
            <v>G1</v>
          </cell>
        </row>
        <row r="558">
          <cell r="A558">
            <v>554</v>
          </cell>
          <cell r="B558">
            <v>93234568</v>
          </cell>
          <cell r="C558" t="str">
            <v>ETQ IGNIÇÃO ESPANHOL</v>
          </cell>
          <cell r="D558" t="str">
            <v>MINOMI-M3</v>
          </cell>
          <cell r="E558">
            <v>1000</v>
          </cell>
          <cell r="F558" t="str">
            <v>CEV</v>
          </cell>
          <cell r="G558" t="str">
            <v>00002001</v>
          </cell>
          <cell r="H558" t="str">
            <v>MINOMI</v>
          </cell>
          <cell r="I558" t="str">
            <v>M03</v>
          </cell>
          <cell r="J558">
            <v>2</v>
          </cell>
          <cell r="K558" t="str">
            <v>JL</v>
          </cell>
          <cell r="L558" t="str">
            <v>G1</v>
          </cell>
        </row>
        <row r="559">
          <cell r="A559">
            <v>555</v>
          </cell>
          <cell r="B559">
            <v>93251314</v>
          </cell>
          <cell r="C559" t="str">
            <v>ETQ AIR BAG</v>
          </cell>
          <cell r="D559" t="str">
            <v>19135D-M1</v>
          </cell>
          <cell r="E559">
            <v>1000</v>
          </cell>
          <cell r="F559" t="str">
            <v>CEV</v>
          </cell>
          <cell r="G559" t="str">
            <v>0KLT3214</v>
          </cell>
          <cell r="H559" t="str">
            <v>TRIM 3</v>
          </cell>
          <cell r="I559" t="str">
            <v>M01</v>
          </cell>
          <cell r="J559">
            <v>2</v>
          </cell>
          <cell r="K559" t="str">
            <v>JL</v>
          </cell>
          <cell r="L559" t="str">
            <v>G1</v>
          </cell>
        </row>
        <row r="560">
          <cell r="A560">
            <v>556</v>
          </cell>
          <cell r="B560" t="str">
            <v>93251927</v>
          </cell>
          <cell r="C560" t="str">
            <v>PORCA CX DIR</v>
          </cell>
          <cell r="D560" t="str">
            <v>19155E-M2</v>
          </cell>
          <cell r="E560">
            <v>1500</v>
          </cell>
          <cell r="F560" t="str">
            <v>CEV</v>
          </cell>
          <cell r="G560" t="str">
            <v>00002001</v>
          </cell>
          <cell r="H560" t="str">
            <v>TRIM 3</v>
          </cell>
          <cell r="I560" t="str">
            <v>M02</v>
          </cell>
          <cell r="J560">
            <v>2</v>
          </cell>
          <cell r="K560" t="str">
            <v>NEUMAYER TEK</v>
          </cell>
          <cell r="L560" t="str">
            <v>G1</v>
          </cell>
        </row>
        <row r="561">
          <cell r="A561">
            <v>557</v>
          </cell>
          <cell r="B561">
            <v>93251927</v>
          </cell>
          <cell r="C561" t="str">
            <v>PORCA CX DIR</v>
          </cell>
          <cell r="D561" t="str">
            <v>19155E-M3</v>
          </cell>
          <cell r="E561">
            <v>1500</v>
          </cell>
          <cell r="F561" t="str">
            <v>CEV</v>
          </cell>
          <cell r="G561" t="str">
            <v>00002001</v>
          </cell>
          <cell r="H561" t="str">
            <v>TRIM 3</v>
          </cell>
          <cell r="I561" t="str">
            <v>M03</v>
          </cell>
          <cell r="J561">
            <v>2</v>
          </cell>
          <cell r="K561" t="str">
            <v>NEUMAYER TEK</v>
          </cell>
          <cell r="L561" t="str">
            <v>G1</v>
          </cell>
        </row>
        <row r="562">
          <cell r="A562">
            <v>558</v>
          </cell>
          <cell r="B562">
            <v>93251927</v>
          </cell>
          <cell r="C562" t="str">
            <v>PORCA CX DIR</v>
          </cell>
          <cell r="D562" t="str">
            <v>25501E-M1</v>
          </cell>
          <cell r="E562">
            <v>1500</v>
          </cell>
          <cell r="F562" t="str">
            <v>CEV</v>
          </cell>
          <cell r="G562" t="str">
            <v>00002001</v>
          </cell>
          <cell r="H562" t="str">
            <v>AÉREA</v>
          </cell>
          <cell r="I562" t="str">
            <v>M01</v>
          </cell>
          <cell r="J562">
            <v>2</v>
          </cell>
          <cell r="K562" t="str">
            <v>NEUMAYER TEK</v>
          </cell>
          <cell r="L562" t="str">
            <v>G1</v>
          </cell>
        </row>
        <row r="563">
          <cell r="A563">
            <v>559</v>
          </cell>
          <cell r="B563">
            <v>93251927</v>
          </cell>
          <cell r="C563" t="str">
            <v>PORCA CX DIR</v>
          </cell>
          <cell r="D563" t="str">
            <v>25504D-M1</v>
          </cell>
          <cell r="E563">
            <v>1500</v>
          </cell>
          <cell r="F563" t="str">
            <v>CEV</v>
          </cell>
          <cell r="G563" t="str">
            <v>00002001</v>
          </cell>
          <cell r="H563" t="str">
            <v>AÉREA</v>
          </cell>
          <cell r="I563" t="str">
            <v>M01</v>
          </cell>
          <cell r="J563">
            <v>2</v>
          </cell>
          <cell r="K563" t="str">
            <v>NEUMAYER TEK</v>
          </cell>
          <cell r="L563" t="str">
            <v>G1</v>
          </cell>
        </row>
        <row r="564">
          <cell r="A564">
            <v>560</v>
          </cell>
          <cell r="B564">
            <v>93251931</v>
          </cell>
          <cell r="C564" t="str">
            <v>PORCA DO COXIM</v>
          </cell>
          <cell r="D564" t="str">
            <v>25209D-M2</v>
          </cell>
          <cell r="E564">
            <v>700</v>
          </cell>
          <cell r="F564" t="str">
            <v>CEV</v>
          </cell>
          <cell r="G564" t="str">
            <v>00002001</v>
          </cell>
          <cell r="H564" t="str">
            <v>AÉREA</v>
          </cell>
          <cell r="I564" t="str">
            <v>M02</v>
          </cell>
          <cell r="J564">
            <v>2</v>
          </cell>
          <cell r="K564" t="str">
            <v>NEUMAYER TEK</v>
          </cell>
          <cell r="L564" t="str">
            <v>G1</v>
          </cell>
        </row>
        <row r="565">
          <cell r="A565">
            <v>561</v>
          </cell>
          <cell r="B565" t="str">
            <v>93251956</v>
          </cell>
          <cell r="C565" t="str">
            <v>PORCA SUP TUBO TQ COMB</v>
          </cell>
          <cell r="D565" t="str">
            <v>19157E-M3</v>
          </cell>
          <cell r="E565">
            <v>2500</v>
          </cell>
          <cell r="F565" t="str">
            <v>CEV</v>
          </cell>
          <cell r="G565" t="str">
            <v>00002001</v>
          </cell>
          <cell r="H565" t="str">
            <v>TRIM 3</v>
          </cell>
          <cell r="I565" t="str">
            <v>M03</v>
          </cell>
          <cell r="J565">
            <v>2</v>
          </cell>
          <cell r="K565" t="str">
            <v>TEXTRON INC</v>
          </cell>
          <cell r="L565" t="str">
            <v>G1</v>
          </cell>
        </row>
        <row r="566">
          <cell r="A566">
            <v>562</v>
          </cell>
          <cell r="B566">
            <v>93251956</v>
          </cell>
          <cell r="C566" t="str">
            <v>PORCA SUP TUBO TQ COMB</v>
          </cell>
          <cell r="D566" t="str">
            <v>25216D-M2</v>
          </cell>
          <cell r="E566">
            <v>1500</v>
          </cell>
          <cell r="F566" t="str">
            <v>CEV</v>
          </cell>
          <cell r="G566" t="str">
            <v>00002001</v>
          </cell>
          <cell r="H566" t="str">
            <v>AÉREA</v>
          </cell>
          <cell r="I566" t="str">
            <v>M02</v>
          </cell>
          <cell r="J566">
            <v>2</v>
          </cell>
          <cell r="K566" t="str">
            <v>TEXTRON INC</v>
          </cell>
          <cell r="L566" t="str">
            <v>G1</v>
          </cell>
        </row>
        <row r="567">
          <cell r="A567">
            <v>563</v>
          </cell>
          <cell r="B567">
            <v>93251962</v>
          </cell>
          <cell r="C567" t="str">
            <v>PORCA COCKPIT</v>
          </cell>
          <cell r="D567" t="str">
            <v>19128E-M3</v>
          </cell>
          <cell r="E567">
            <v>720</v>
          </cell>
          <cell r="F567" t="str">
            <v>CEV</v>
          </cell>
          <cell r="G567" t="str">
            <v>00002001</v>
          </cell>
          <cell r="H567" t="str">
            <v>TRIM 2</v>
          </cell>
          <cell r="I567" t="str">
            <v>M03</v>
          </cell>
          <cell r="J567">
            <v>5</v>
          </cell>
          <cell r="K567" t="str">
            <v>PARASMO</v>
          </cell>
          <cell r="L567" t="str">
            <v>G1</v>
          </cell>
        </row>
        <row r="568">
          <cell r="A568">
            <v>564</v>
          </cell>
          <cell r="B568">
            <v>93251962</v>
          </cell>
          <cell r="C568" t="str">
            <v>PORCA COCKPIT</v>
          </cell>
          <cell r="D568" t="str">
            <v>19126D-M3</v>
          </cell>
          <cell r="E568">
            <v>720</v>
          </cell>
          <cell r="F568" t="str">
            <v>CEV</v>
          </cell>
          <cell r="G568" t="str">
            <v>00002001</v>
          </cell>
          <cell r="H568" t="str">
            <v>TRIM 2</v>
          </cell>
          <cell r="I568" t="str">
            <v>M03</v>
          </cell>
          <cell r="J568" t="str">
            <v>2</v>
          </cell>
          <cell r="K568" t="str">
            <v>PARASMO</v>
          </cell>
          <cell r="L568" t="str">
            <v>G1</v>
          </cell>
        </row>
        <row r="569">
          <cell r="A569">
            <v>565</v>
          </cell>
          <cell r="B569">
            <v>93251962</v>
          </cell>
          <cell r="C569" t="str">
            <v>PORCA COCKPIT</v>
          </cell>
          <cell r="D569" t="str">
            <v>19125E-M1</v>
          </cell>
          <cell r="E569">
            <v>720</v>
          </cell>
          <cell r="F569" t="str">
            <v>CEV</v>
          </cell>
          <cell r="G569" t="str">
            <v>00002001</v>
          </cell>
          <cell r="H569" t="str">
            <v>TRIM 2</v>
          </cell>
          <cell r="I569" t="str">
            <v>M01</v>
          </cell>
          <cell r="J569">
            <v>2</v>
          </cell>
          <cell r="K569" t="str">
            <v>PARASMO</v>
          </cell>
          <cell r="L569" t="str">
            <v>G1</v>
          </cell>
        </row>
        <row r="570">
          <cell r="A570">
            <v>566</v>
          </cell>
          <cell r="B570" t="str">
            <v>94747898</v>
          </cell>
          <cell r="C570" t="str">
            <v>EMBLEMA</v>
          </cell>
          <cell r="D570" t="str">
            <v>BUMP03-M1</v>
          </cell>
          <cell r="E570">
            <v>40</v>
          </cell>
          <cell r="F570" t="str">
            <v>CEV</v>
          </cell>
          <cell r="G570" t="str">
            <v>00002004</v>
          </cell>
          <cell r="H570" t="str">
            <v>BUMPER</v>
          </cell>
          <cell r="I570" t="str">
            <v>M01</v>
          </cell>
          <cell r="J570" t="str">
            <v>2</v>
          </cell>
          <cell r="K570" t="str">
            <v>POLYPLASTICS</v>
          </cell>
          <cell r="L570" t="str">
            <v>KK</v>
          </cell>
        </row>
        <row r="571">
          <cell r="A571">
            <v>567</v>
          </cell>
          <cell r="B571">
            <v>93251966</v>
          </cell>
          <cell r="C571" t="str">
            <v>PARAFUSO T</v>
          </cell>
          <cell r="D571" t="str">
            <v>19155D-M1</v>
          </cell>
          <cell r="E571">
            <v>900</v>
          </cell>
          <cell r="F571" t="str">
            <v>CEV</v>
          </cell>
          <cell r="G571" t="str">
            <v>00002001</v>
          </cell>
          <cell r="H571" t="str">
            <v>TRIM 3</v>
          </cell>
          <cell r="I571" t="str">
            <v>M01</v>
          </cell>
          <cell r="J571">
            <v>2</v>
          </cell>
          <cell r="K571" t="str">
            <v>METALAC</v>
          </cell>
          <cell r="L571" t="str">
            <v>G1</v>
          </cell>
        </row>
        <row r="572">
          <cell r="A572">
            <v>568</v>
          </cell>
          <cell r="B572" t="str">
            <v>93251966</v>
          </cell>
          <cell r="C572" t="str">
            <v>PARAFUSO T</v>
          </cell>
          <cell r="D572" t="str">
            <v>25205E-M1</v>
          </cell>
          <cell r="E572">
            <v>900</v>
          </cell>
          <cell r="F572" t="str">
            <v>CEV</v>
          </cell>
          <cell r="G572" t="str">
            <v>00002001</v>
          </cell>
          <cell r="H572" t="str">
            <v>AÉREA</v>
          </cell>
          <cell r="I572" t="str">
            <v>M01</v>
          </cell>
          <cell r="J572">
            <v>2</v>
          </cell>
          <cell r="K572" t="str">
            <v>METALAC</v>
          </cell>
          <cell r="L572" t="str">
            <v>G1</v>
          </cell>
        </row>
        <row r="573">
          <cell r="A573">
            <v>569</v>
          </cell>
          <cell r="B573" t="str">
            <v>93251990</v>
          </cell>
          <cell r="C573" t="str">
            <v>ARRUELA</v>
          </cell>
          <cell r="D573" t="str">
            <v>19153D-M2</v>
          </cell>
          <cell r="E573">
            <v>2000</v>
          </cell>
          <cell r="F573" t="str">
            <v>CEV</v>
          </cell>
          <cell r="G573" t="str">
            <v>00002001</v>
          </cell>
          <cell r="H573" t="str">
            <v>TRIM 3</v>
          </cell>
          <cell r="I573" t="str">
            <v>M02</v>
          </cell>
          <cell r="J573">
            <v>2</v>
          </cell>
          <cell r="K573" t="str">
            <v>FANANDRI</v>
          </cell>
          <cell r="L573" t="str">
            <v>G1</v>
          </cell>
        </row>
        <row r="574">
          <cell r="A574">
            <v>570</v>
          </cell>
          <cell r="B574">
            <v>93251990</v>
          </cell>
          <cell r="C574" t="str">
            <v>ARRUELA</v>
          </cell>
          <cell r="D574" t="str">
            <v>19154D-M1</v>
          </cell>
          <cell r="E574">
            <v>2000</v>
          </cell>
          <cell r="F574" t="str">
            <v>CEV</v>
          </cell>
          <cell r="G574" t="str">
            <v>00002001</v>
          </cell>
          <cell r="H574" t="str">
            <v>TRIM 3</v>
          </cell>
          <cell r="I574" t="str">
            <v>M01</v>
          </cell>
          <cell r="J574">
            <v>2</v>
          </cell>
          <cell r="K574" t="str">
            <v>FANANDRI</v>
          </cell>
          <cell r="L574" t="str">
            <v>G1</v>
          </cell>
        </row>
        <row r="575">
          <cell r="A575">
            <v>571</v>
          </cell>
          <cell r="B575">
            <v>93252009</v>
          </cell>
          <cell r="C575" t="str">
            <v>PORCA SEXT</v>
          </cell>
          <cell r="D575" t="str">
            <v>19158E-M3</v>
          </cell>
          <cell r="E575">
            <v>2500</v>
          </cell>
          <cell r="F575" t="str">
            <v>CEV</v>
          </cell>
          <cell r="G575" t="str">
            <v>00002001</v>
          </cell>
          <cell r="H575" t="str">
            <v>TRIM 3</v>
          </cell>
          <cell r="I575" t="str">
            <v>M03</v>
          </cell>
          <cell r="J575">
            <v>2</v>
          </cell>
          <cell r="K575" t="str">
            <v>NEUMAYER TEK</v>
          </cell>
          <cell r="L575" t="str">
            <v>G1</v>
          </cell>
        </row>
        <row r="576">
          <cell r="A576">
            <v>572</v>
          </cell>
          <cell r="B576">
            <v>93252009</v>
          </cell>
          <cell r="C576" t="str">
            <v>PORCA SEXT</v>
          </cell>
          <cell r="D576" t="str">
            <v>19124D-M2</v>
          </cell>
          <cell r="E576">
            <v>2500</v>
          </cell>
          <cell r="F576" t="str">
            <v>CEV</v>
          </cell>
          <cell r="G576" t="str">
            <v>00002001</v>
          </cell>
          <cell r="H576" t="str">
            <v>TRIM 2</v>
          </cell>
          <cell r="I576" t="str">
            <v>M02</v>
          </cell>
          <cell r="J576">
            <v>2</v>
          </cell>
          <cell r="K576" t="str">
            <v>NEUMAYER TEK</v>
          </cell>
          <cell r="L576" t="str">
            <v>G1</v>
          </cell>
        </row>
        <row r="577">
          <cell r="A577">
            <v>573</v>
          </cell>
          <cell r="B577">
            <v>93252009</v>
          </cell>
          <cell r="C577" t="str">
            <v>PORCA SEXT</v>
          </cell>
          <cell r="D577" t="str">
            <v>19125E-M3</v>
          </cell>
          <cell r="E577">
            <v>2500</v>
          </cell>
          <cell r="F577" t="str">
            <v>CEV</v>
          </cell>
          <cell r="G577" t="str">
            <v>00002001</v>
          </cell>
          <cell r="H577" t="str">
            <v>TRIM 2</v>
          </cell>
          <cell r="I577" t="str">
            <v>M03</v>
          </cell>
          <cell r="J577">
            <v>4</v>
          </cell>
          <cell r="K577" t="str">
            <v>NEUMAYER TEK</v>
          </cell>
          <cell r="L577" t="str">
            <v>G1</v>
          </cell>
        </row>
        <row r="578">
          <cell r="A578">
            <v>574</v>
          </cell>
          <cell r="B578">
            <v>93252009</v>
          </cell>
          <cell r="C578" t="str">
            <v>PORCA SEXT</v>
          </cell>
          <cell r="D578" t="str">
            <v>19149D-M1</v>
          </cell>
          <cell r="E578">
            <v>2500</v>
          </cell>
          <cell r="F578" t="str">
            <v>CEV</v>
          </cell>
          <cell r="G578" t="str">
            <v>00002001</v>
          </cell>
          <cell r="H578" t="str">
            <v>TRIM 3</v>
          </cell>
          <cell r="I578" t="str">
            <v>M01</v>
          </cell>
          <cell r="J578">
            <v>2</v>
          </cell>
          <cell r="K578" t="str">
            <v>NEUMAYER TEK</v>
          </cell>
          <cell r="L578" t="str">
            <v>G1</v>
          </cell>
        </row>
        <row r="579">
          <cell r="A579">
            <v>575</v>
          </cell>
          <cell r="B579" t="str">
            <v>93252009</v>
          </cell>
          <cell r="C579" t="str">
            <v>PORCA SEXT</v>
          </cell>
          <cell r="D579" t="str">
            <v>19158D-M2</v>
          </cell>
          <cell r="E579">
            <v>2500</v>
          </cell>
          <cell r="F579" t="str">
            <v>CEV</v>
          </cell>
          <cell r="G579" t="str">
            <v>00002001</v>
          </cell>
          <cell r="H579" t="str">
            <v>TRIM 3</v>
          </cell>
          <cell r="I579" t="str">
            <v>M02</v>
          </cell>
          <cell r="J579">
            <v>2</v>
          </cell>
          <cell r="K579" t="str">
            <v>NEUMAYER TEK</v>
          </cell>
          <cell r="L579" t="str">
            <v>G1</v>
          </cell>
        </row>
        <row r="580">
          <cell r="A580">
            <v>576</v>
          </cell>
          <cell r="B580" t="str">
            <v>93252009</v>
          </cell>
          <cell r="C580" t="str">
            <v>PORCA SEXT</v>
          </cell>
          <cell r="D580" t="str">
            <v>25525E-M1</v>
          </cell>
          <cell r="E580">
            <v>2500</v>
          </cell>
          <cell r="F580" t="str">
            <v>CEV</v>
          </cell>
          <cell r="G580" t="str">
            <v>00002001</v>
          </cell>
          <cell r="H580" t="str">
            <v>L.FINAL</v>
          </cell>
          <cell r="I580" t="str">
            <v>M01</v>
          </cell>
          <cell r="J580">
            <v>2</v>
          </cell>
          <cell r="K580" t="str">
            <v>NEUMAYER TEK</v>
          </cell>
          <cell r="L580" t="str">
            <v>G1</v>
          </cell>
        </row>
        <row r="581">
          <cell r="A581">
            <v>577</v>
          </cell>
          <cell r="B581">
            <v>93252009</v>
          </cell>
          <cell r="C581" t="str">
            <v>PORCA SEXT</v>
          </cell>
          <cell r="D581" t="str">
            <v>MINOMI-M3</v>
          </cell>
          <cell r="E581">
            <v>2500</v>
          </cell>
          <cell r="F581" t="str">
            <v>CEV</v>
          </cell>
          <cell r="G581" t="str">
            <v>00002001</v>
          </cell>
          <cell r="H581" t="str">
            <v>MINOMI</v>
          </cell>
          <cell r="I581" t="str">
            <v>M03</v>
          </cell>
          <cell r="J581">
            <v>2</v>
          </cell>
          <cell r="K581" t="str">
            <v>NEUMAYER TEK</v>
          </cell>
          <cell r="L581" t="str">
            <v>G1</v>
          </cell>
        </row>
        <row r="582">
          <cell r="A582">
            <v>578</v>
          </cell>
          <cell r="B582">
            <v>93252037</v>
          </cell>
          <cell r="C582" t="str">
            <v>PORCA-SEXT</v>
          </cell>
          <cell r="D582" t="str">
            <v>19113E-M3</v>
          </cell>
          <cell r="E582">
            <v>5000</v>
          </cell>
          <cell r="F582" t="str">
            <v>CEV</v>
          </cell>
          <cell r="G582" t="str">
            <v>00002001</v>
          </cell>
          <cell r="H582" t="str">
            <v>TRIM 1</v>
          </cell>
          <cell r="I582" t="str">
            <v>M03</v>
          </cell>
          <cell r="J582">
            <v>2</v>
          </cell>
          <cell r="K582" t="str">
            <v>NEDSCHROEF</v>
          </cell>
          <cell r="L582" t="str">
            <v>G1</v>
          </cell>
        </row>
        <row r="583">
          <cell r="A583">
            <v>579</v>
          </cell>
          <cell r="B583">
            <v>93252037</v>
          </cell>
          <cell r="C583" t="str">
            <v>PORCA-SEXT</v>
          </cell>
          <cell r="D583" t="str">
            <v>19123E-M3</v>
          </cell>
          <cell r="E583">
            <v>5000</v>
          </cell>
          <cell r="F583" t="str">
            <v>CEV</v>
          </cell>
          <cell r="G583" t="str">
            <v>00002001</v>
          </cell>
          <cell r="H583" t="str">
            <v>TRIM 2</v>
          </cell>
          <cell r="I583" t="str">
            <v>M03</v>
          </cell>
          <cell r="J583">
            <v>2</v>
          </cell>
          <cell r="K583" t="str">
            <v>NEDSCHROEF</v>
          </cell>
          <cell r="L583" t="str">
            <v>G1</v>
          </cell>
        </row>
        <row r="584">
          <cell r="A584">
            <v>580</v>
          </cell>
          <cell r="B584">
            <v>93252037</v>
          </cell>
          <cell r="C584" t="str">
            <v>PORCA-SEXT</v>
          </cell>
          <cell r="D584" t="str">
            <v>19116E-M2</v>
          </cell>
          <cell r="E584">
            <v>5000</v>
          </cell>
          <cell r="F584" t="str">
            <v>CEV</v>
          </cell>
          <cell r="G584" t="str">
            <v>00002001</v>
          </cell>
          <cell r="H584" t="str">
            <v>TRIM 2</v>
          </cell>
          <cell r="I584" t="str">
            <v>M02</v>
          </cell>
          <cell r="J584">
            <v>2</v>
          </cell>
          <cell r="K584" t="str">
            <v>NEDSCHROEF</v>
          </cell>
          <cell r="L584" t="str">
            <v>G1</v>
          </cell>
        </row>
        <row r="585">
          <cell r="A585">
            <v>581</v>
          </cell>
          <cell r="B585" t="str">
            <v>93252037</v>
          </cell>
          <cell r="C585" t="str">
            <v>PORCA-SEXT</v>
          </cell>
          <cell r="D585" t="str">
            <v>19154D-M2</v>
          </cell>
          <cell r="E585">
            <v>5000</v>
          </cell>
          <cell r="F585" t="str">
            <v>CEV</v>
          </cell>
          <cell r="G585" t="str">
            <v>00002001</v>
          </cell>
          <cell r="H585" t="str">
            <v>TRIM 3</v>
          </cell>
          <cell r="I585" t="str">
            <v>M02</v>
          </cell>
          <cell r="J585">
            <v>2</v>
          </cell>
          <cell r="K585" t="str">
            <v>NEDSCHROEF</v>
          </cell>
          <cell r="L585" t="str">
            <v>G1</v>
          </cell>
        </row>
        <row r="586">
          <cell r="A586">
            <v>582</v>
          </cell>
          <cell r="B586" t="str">
            <v>93252037</v>
          </cell>
          <cell r="C586" t="str">
            <v>PORCA-SEXT</v>
          </cell>
          <cell r="D586" t="str">
            <v>25218E-M1</v>
          </cell>
          <cell r="E586">
            <v>5000</v>
          </cell>
          <cell r="F586" t="str">
            <v>CEV</v>
          </cell>
          <cell r="G586" t="str">
            <v>00002001</v>
          </cell>
          <cell r="H586" t="str">
            <v>AÉREA</v>
          </cell>
          <cell r="I586" t="str">
            <v>M01</v>
          </cell>
          <cell r="J586">
            <v>2</v>
          </cell>
          <cell r="K586" t="str">
            <v>NEDSCHROEF</v>
          </cell>
          <cell r="L586" t="str">
            <v>G1</v>
          </cell>
        </row>
        <row r="587">
          <cell r="A587">
            <v>583</v>
          </cell>
          <cell r="B587">
            <v>93252072</v>
          </cell>
          <cell r="C587" t="str">
            <v>JUNTA-PARA</v>
          </cell>
          <cell r="D587" t="str">
            <v>19113E-M3</v>
          </cell>
          <cell r="E587">
            <v>4400</v>
          </cell>
          <cell r="F587" t="str">
            <v>CEV</v>
          </cell>
          <cell r="G587" t="str">
            <v>00002001</v>
          </cell>
          <cell r="H587" t="str">
            <v>TRIM 1</v>
          </cell>
          <cell r="I587" t="str">
            <v>M03</v>
          </cell>
          <cell r="J587">
            <v>2</v>
          </cell>
          <cell r="K587" t="str">
            <v>HBA</v>
          </cell>
          <cell r="L587" t="str">
            <v>G1</v>
          </cell>
        </row>
        <row r="588">
          <cell r="A588">
            <v>584</v>
          </cell>
          <cell r="B588">
            <v>93252605</v>
          </cell>
          <cell r="C588" t="str">
            <v>ESPACADOR 5P</v>
          </cell>
          <cell r="D588" t="str">
            <v>MINOMI-M3</v>
          </cell>
          <cell r="E588">
            <v>500</v>
          </cell>
          <cell r="F588" t="str">
            <v>CEV</v>
          </cell>
          <cell r="G588" t="str">
            <v>00002001</v>
          </cell>
          <cell r="H588" t="str">
            <v>MINOMI</v>
          </cell>
          <cell r="I588" t="str">
            <v>M03</v>
          </cell>
          <cell r="J588">
            <v>2</v>
          </cell>
          <cell r="K588" t="str">
            <v>SCORPIOS</v>
          </cell>
          <cell r="L588" t="str">
            <v>G1</v>
          </cell>
        </row>
        <row r="589">
          <cell r="A589">
            <v>585</v>
          </cell>
          <cell r="B589">
            <v>93252742</v>
          </cell>
          <cell r="C589" t="str">
            <v>CLIP COFRE</v>
          </cell>
          <cell r="D589" t="str">
            <v>19103E-M3</v>
          </cell>
          <cell r="E589">
            <v>400</v>
          </cell>
          <cell r="F589" t="str">
            <v>CEV</v>
          </cell>
          <cell r="G589" t="str">
            <v>00002001</v>
          </cell>
          <cell r="H589" t="str">
            <v>TRIM 1</v>
          </cell>
          <cell r="I589" t="str">
            <v>M03</v>
          </cell>
          <cell r="J589">
            <v>2</v>
          </cell>
          <cell r="K589" t="str">
            <v>A RAYMOND</v>
          </cell>
          <cell r="L589" t="str">
            <v>G1</v>
          </cell>
        </row>
        <row r="590">
          <cell r="A590">
            <v>586</v>
          </cell>
          <cell r="B590">
            <v>93253070</v>
          </cell>
          <cell r="C590" t="str">
            <v>VEDADOR TAMPA TRAS</v>
          </cell>
          <cell r="D590" t="str">
            <v>19112E-M3</v>
          </cell>
          <cell r="E590">
            <v>2000</v>
          </cell>
          <cell r="F590" t="str">
            <v>PEL</v>
          </cell>
          <cell r="G590" t="str">
            <v>00002001</v>
          </cell>
          <cell r="H590" t="str">
            <v>TRIM 1</v>
          </cell>
          <cell r="I590" t="str">
            <v>M03</v>
          </cell>
          <cell r="J590">
            <v>2</v>
          </cell>
          <cell r="K590" t="str">
            <v>PELZER</v>
          </cell>
          <cell r="L590" t="str">
            <v>G1</v>
          </cell>
        </row>
        <row r="591">
          <cell r="A591">
            <v>587</v>
          </cell>
          <cell r="B591">
            <v>93253330</v>
          </cell>
          <cell r="C591" t="str">
            <v>PORCA EXP. LIMPADOR</v>
          </cell>
          <cell r="D591" t="str">
            <v>19110E-M2</v>
          </cell>
          <cell r="E591">
            <v>800</v>
          </cell>
          <cell r="F591" t="str">
            <v>CEV</v>
          </cell>
          <cell r="G591" t="str">
            <v>00002001</v>
          </cell>
          <cell r="H591" t="str">
            <v>TRIM 1</v>
          </cell>
          <cell r="I591" t="str">
            <v>M02</v>
          </cell>
          <cell r="J591">
            <v>2</v>
          </cell>
          <cell r="K591" t="str">
            <v>A RAYMON</v>
          </cell>
          <cell r="L591" t="str">
            <v>G1</v>
          </cell>
        </row>
        <row r="592">
          <cell r="A592">
            <v>588</v>
          </cell>
          <cell r="B592">
            <v>93253330</v>
          </cell>
          <cell r="C592" t="str">
            <v>PORCA EXP. LIMPADOR</v>
          </cell>
          <cell r="D592" t="str">
            <v>19106E-M3</v>
          </cell>
          <cell r="E592">
            <v>800</v>
          </cell>
          <cell r="F592" t="str">
            <v>CEV</v>
          </cell>
          <cell r="G592" t="str">
            <v>00002001</v>
          </cell>
          <cell r="H592" t="str">
            <v>TRIM 1</v>
          </cell>
          <cell r="I592" t="str">
            <v>M03</v>
          </cell>
          <cell r="J592">
            <v>2</v>
          </cell>
          <cell r="K592" t="str">
            <v>A RAYMON</v>
          </cell>
          <cell r="L592" t="str">
            <v>G1</v>
          </cell>
        </row>
        <row r="593">
          <cell r="A593">
            <v>589</v>
          </cell>
          <cell r="B593">
            <v>93253847</v>
          </cell>
          <cell r="C593" t="str">
            <v>ARRUELA ESPAÇADOR CINTO</v>
          </cell>
          <cell r="D593" t="str">
            <v>MINOMI-M3</v>
          </cell>
          <cell r="E593">
            <v>5000</v>
          </cell>
          <cell r="F593" t="str">
            <v>CEV</v>
          </cell>
          <cell r="G593" t="str">
            <v>00002001</v>
          </cell>
          <cell r="H593" t="str">
            <v>MINOMI</v>
          </cell>
          <cell r="I593" t="str">
            <v>M03</v>
          </cell>
          <cell r="J593">
            <v>2</v>
          </cell>
          <cell r="K593" t="str">
            <v>JOTAEME</v>
          </cell>
          <cell r="L593" t="str">
            <v>G1</v>
          </cell>
        </row>
        <row r="594">
          <cell r="A594">
            <v>590</v>
          </cell>
          <cell r="B594" t="str">
            <v>93255196</v>
          </cell>
          <cell r="C594" t="str">
            <v>PORCA CB BAT NEG</v>
          </cell>
          <cell r="D594" t="str">
            <v>25510D-M1</v>
          </cell>
          <cell r="E594">
            <v>4000</v>
          </cell>
          <cell r="F594" t="str">
            <v>CEV</v>
          </cell>
          <cell r="G594" t="str">
            <v>00002001</v>
          </cell>
          <cell r="H594" t="str">
            <v>MEC.BAIXA</v>
          </cell>
          <cell r="I594" t="str">
            <v>M01</v>
          </cell>
          <cell r="J594">
            <v>2</v>
          </cell>
          <cell r="K594" t="str">
            <v>NEUMAYER TEK</v>
          </cell>
          <cell r="L594" t="str">
            <v>G1</v>
          </cell>
        </row>
        <row r="595">
          <cell r="A595">
            <v>591</v>
          </cell>
          <cell r="B595" t="str">
            <v>93256918</v>
          </cell>
          <cell r="C595" t="str">
            <v>GRAMPO</v>
          </cell>
          <cell r="D595" t="str">
            <v>19161E-M3</v>
          </cell>
          <cell r="E595">
            <v>1000</v>
          </cell>
          <cell r="F595" t="str">
            <v>GES</v>
          </cell>
          <cell r="G595" t="str">
            <v>00002002</v>
          </cell>
          <cell r="H595" t="str">
            <v>TRIM 3</v>
          </cell>
          <cell r="I595" t="str">
            <v>M03</v>
          </cell>
          <cell r="J595">
            <v>2</v>
          </cell>
          <cell r="K595" t="str">
            <v>GESTAMP</v>
          </cell>
          <cell r="L595" t="str">
            <v>G1</v>
          </cell>
        </row>
        <row r="596">
          <cell r="A596">
            <v>592</v>
          </cell>
          <cell r="B596" t="str">
            <v>93256969</v>
          </cell>
          <cell r="C596" t="str">
            <v>VEDADOR</v>
          </cell>
          <cell r="D596" t="str">
            <v>15203-PIT</v>
          </cell>
          <cell r="E596">
            <v>1000</v>
          </cell>
          <cell r="F596" t="str">
            <v>CEV</v>
          </cell>
          <cell r="G596" t="str">
            <v>00002002</v>
          </cell>
          <cell r="H596" t="str">
            <v>PINTURA</v>
          </cell>
          <cell r="I596" t="str">
            <v>M01</v>
          </cell>
          <cell r="J596">
            <v>6</v>
          </cell>
          <cell r="K596" t="str">
            <v>SILIBOR</v>
          </cell>
          <cell r="L596" t="str">
            <v>G1</v>
          </cell>
        </row>
        <row r="597">
          <cell r="A597">
            <v>593</v>
          </cell>
          <cell r="B597">
            <v>93256969</v>
          </cell>
          <cell r="C597" t="str">
            <v>VEDADOR</v>
          </cell>
          <cell r="D597" t="str">
            <v>25218E-M1</v>
          </cell>
          <cell r="E597">
            <v>1000</v>
          </cell>
          <cell r="F597" t="str">
            <v>CEV</v>
          </cell>
          <cell r="G597" t="str">
            <v>00002002</v>
          </cell>
          <cell r="H597" t="str">
            <v>AÉREA</v>
          </cell>
          <cell r="I597" t="str">
            <v>M01</v>
          </cell>
          <cell r="J597" t="str">
            <v>4</v>
          </cell>
          <cell r="K597" t="str">
            <v>SILIBOR</v>
          </cell>
          <cell r="L597" t="str">
            <v>G1</v>
          </cell>
        </row>
        <row r="598">
          <cell r="A598">
            <v>594</v>
          </cell>
          <cell r="B598" t="str">
            <v>93256969</v>
          </cell>
          <cell r="C598" t="str">
            <v>VEDADOR</v>
          </cell>
          <cell r="D598" t="str">
            <v>25218D-M1</v>
          </cell>
          <cell r="E598">
            <v>1000</v>
          </cell>
          <cell r="F598" t="str">
            <v>CEV</v>
          </cell>
          <cell r="G598" t="str">
            <v>00002002</v>
          </cell>
          <cell r="H598" t="str">
            <v>AÉREA</v>
          </cell>
          <cell r="I598" t="str">
            <v>M01</v>
          </cell>
          <cell r="J598" t="str">
            <v>4</v>
          </cell>
          <cell r="K598" t="str">
            <v>SILIBOR</v>
          </cell>
          <cell r="L598" t="str">
            <v>G1</v>
          </cell>
        </row>
        <row r="599">
          <cell r="A599">
            <v>595</v>
          </cell>
          <cell r="B599">
            <v>93256970</v>
          </cell>
          <cell r="C599" t="str">
            <v>ARRUELA LI</v>
          </cell>
          <cell r="D599" t="str">
            <v>25502D</v>
          </cell>
          <cell r="E599">
            <v>500</v>
          </cell>
          <cell r="F599" t="str">
            <v>CEV</v>
          </cell>
          <cell r="G599" t="str">
            <v>00002001</v>
          </cell>
          <cell r="H599" t="str">
            <v>POUPOL</v>
          </cell>
          <cell r="I599" t="str">
            <v>M01</v>
          </cell>
          <cell r="J599">
            <v>1</v>
          </cell>
          <cell r="K599" t="str">
            <v>POLYPROM SUL INDUSTR</v>
          </cell>
          <cell r="L599" t="str">
            <v>G1</v>
          </cell>
        </row>
        <row r="600">
          <cell r="A600">
            <v>596</v>
          </cell>
          <cell r="B600" t="str">
            <v>93256970</v>
          </cell>
          <cell r="C600" t="str">
            <v>ARRUELA DO ESPIGÃO</v>
          </cell>
          <cell r="D600" t="str">
            <v>25526E-M1</v>
          </cell>
          <cell r="E600">
            <v>500</v>
          </cell>
          <cell r="F600" t="str">
            <v>GES</v>
          </cell>
          <cell r="G600" t="str">
            <v>00002001</v>
          </cell>
          <cell r="H600" t="str">
            <v>L.FINAL</v>
          </cell>
          <cell r="I600" t="str">
            <v>M01</v>
          </cell>
          <cell r="J600">
            <v>2</v>
          </cell>
          <cell r="K600" t="str">
            <v>GESTAMP</v>
          </cell>
          <cell r="L600" t="str">
            <v>G1</v>
          </cell>
        </row>
        <row r="601">
          <cell r="A601">
            <v>597</v>
          </cell>
          <cell r="B601">
            <v>93260208</v>
          </cell>
          <cell r="C601" t="str">
            <v>MOLA</v>
          </cell>
          <cell r="D601" t="str">
            <v>19125E-M3</v>
          </cell>
          <cell r="E601">
            <v>100</v>
          </cell>
          <cell r="F601" t="str">
            <v>CEV</v>
          </cell>
          <cell r="G601" t="str">
            <v>00002001</v>
          </cell>
          <cell r="H601" t="str">
            <v>TRIM 2</v>
          </cell>
          <cell r="I601" t="str">
            <v>M03</v>
          </cell>
          <cell r="J601">
            <v>3</v>
          </cell>
          <cell r="K601" t="str">
            <v>LOOPSMOL</v>
          </cell>
          <cell r="L601" t="str">
            <v>G1</v>
          </cell>
        </row>
        <row r="602">
          <cell r="A602">
            <v>598</v>
          </cell>
          <cell r="B602">
            <v>93260208</v>
          </cell>
          <cell r="C602" t="str">
            <v>MOLA</v>
          </cell>
          <cell r="D602" t="str">
            <v>19125E-M2</v>
          </cell>
          <cell r="E602">
            <v>100</v>
          </cell>
          <cell r="F602" t="str">
            <v>CEV</v>
          </cell>
          <cell r="G602" t="str">
            <v>00002001</v>
          </cell>
          <cell r="H602" t="str">
            <v>TRIM 2</v>
          </cell>
          <cell r="I602" t="str">
            <v>M02</v>
          </cell>
          <cell r="J602">
            <v>3</v>
          </cell>
          <cell r="K602" t="str">
            <v>LOOPSMOL</v>
          </cell>
          <cell r="L602" t="str">
            <v>G1</v>
          </cell>
        </row>
        <row r="603">
          <cell r="A603">
            <v>599</v>
          </cell>
          <cell r="B603">
            <v>93260354</v>
          </cell>
          <cell r="C603" t="str">
            <v>MANGUEIRA ESGUICHO DIANT.</v>
          </cell>
          <cell r="D603" t="str">
            <v>MINOMI-M3</v>
          </cell>
          <cell r="E603">
            <v>500</v>
          </cell>
          <cell r="F603" t="str">
            <v>CEV</v>
          </cell>
          <cell r="G603" t="str">
            <v>00002004</v>
          </cell>
          <cell r="H603" t="str">
            <v>MINOMI</v>
          </cell>
          <cell r="I603" t="str">
            <v>M03</v>
          </cell>
          <cell r="J603">
            <v>2</v>
          </cell>
          <cell r="K603" t="str">
            <v>AFA</v>
          </cell>
          <cell r="L603" t="str">
            <v>G1</v>
          </cell>
        </row>
        <row r="604">
          <cell r="A604">
            <v>600</v>
          </cell>
          <cell r="B604">
            <v>93260901</v>
          </cell>
          <cell r="C604" t="str">
            <v>BRACO TELESCÓPICO</v>
          </cell>
          <cell r="D604" t="str">
            <v>19106E-M3</v>
          </cell>
          <cell r="E604">
            <v>54</v>
          </cell>
          <cell r="F604" t="str">
            <v>CEV</v>
          </cell>
          <cell r="G604" t="str">
            <v>0CXPAPEL</v>
          </cell>
          <cell r="H604" t="str">
            <v>TRIM 1</v>
          </cell>
          <cell r="I604" t="str">
            <v>M03</v>
          </cell>
          <cell r="J604">
            <v>3</v>
          </cell>
          <cell r="K604" t="str">
            <v>STABILUS LTDA</v>
          </cell>
          <cell r="L604" t="str">
            <v>G1</v>
          </cell>
        </row>
        <row r="605">
          <cell r="A605">
            <v>601</v>
          </cell>
          <cell r="B605">
            <v>93260901</v>
          </cell>
          <cell r="C605" t="str">
            <v>BRACO TELESCÓPICO</v>
          </cell>
          <cell r="D605" t="str">
            <v>MINOMI-M3</v>
          </cell>
          <cell r="E605">
            <v>54</v>
          </cell>
          <cell r="F605" t="str">
            <v>CEV</v>
          </cell>
          <cell r="G605" t="str">
            <v>0CXPAPEL</v>
          </cell>
          <cell r="H605" t="str">
            <v>MINOMI</v>
          </cell>
          <cell r="I605" t="str">
            <v>M03</v>
          </cell>
          <cell r="J605">
            <v>4</v>
          </cell>
          <cell r="K605" t="str">
            <v>STABILUS LTDA</v>
          </cell>
          <cell r="L605" t="str">
            <v>G1</v>
          </cell>
        </row>
        <row r="606">
          <cell r="A606">
            <v>603</v>
          </cell>
          <cell r="B606">
            <v>93260902</v>
          </cell>
          <cell r="C606" t="str">
            <v>STRIKE NG</v>
          </cell>
          <cell r="D606" t="str">
            <v>19126D-M3</v>
          </cell>
          <cell r="E606">
            <v>70</v>
          </cell>
          <cell r="F606" t="str">
            <v>CEV</v>
          </cell>
          <cell r="G606" t="str">
            <v>00002004</v>
          </cell>
          <cell r="H606" t="str">
            <v>TRIM 2</v>
          </cell>
          <cell r="I606" t="str">
            <v>M03</v>
          </cell>
          <cell r="J606" t="str">
            <v>3</v>
          </cell>
          <cell r="K606" t="str">
            <v>VALEOBR</v>
          </cell>
          <cell r="L606" t="str">
            <v>G1</v>
          </cell>
        </row>
        <row r="607">
          <cell r="A607">
            <v>604</v>
          </cell>
          <cell r="B607" t="str">
            <v>93260995</v>
          </cell>
          <cell r="C607" t="str">
            <v>VEDADOR COFRE</v>
          </cell>
          <cell r="D607" t="str">
            <v>25526E-M1</v>
          </cell>
          <cell r="E607">
            <v>420</v>
          </cell>
          <cell r="F607" t="str">
            <v>CEV</v>
          </cell>
          <cell r="G607" t="str">
            <v>00002004</v>
          </cell>
          <cell r="H607" t="str">
            <v>L.FINAL</v>
          </cell>
          <cell r="I607" t="str">
            <v>M01</v>
          </cell>
          <cell r="J607">
            <v>2</v>
          </cell>
          <cell r="K607" t="str">
            <v>SILIBOR</v>
          </cell>
          <cell r="L607" t="str">
            <v>G1</v>
          </cell>
        </row>
        <row r="608">
          <cell r="A608">
            <v>605</v>
          </cell>
          <cell r="B608">
            <v>93260995</v>
          </cell>
          <cell r="C608" t="str">
            <v>VEDADOR COFRE</v>
          </cell>
          <cell r="D608" t="str">
            <v>25524D-M1</v>
          </cell>
          <cell r="E608">
            <v>420</v>
          </cell>
          <cell r="F608" t="str">
            <v>CEV</v>
          </cell>
          <cell r="G608" t="str">
            <v>00002004</v>
          </cell>
          <cell r="H608" t="str">
            <v>L.FINAL</v>
          </cell>
          <cell r="I608" t="str">
            <v>M01</v>
          </cell>
          <cell r="J608">
            <v>2</v>
          </cell>
          <cell r="K608" t="str">
            <v>SILIBOR</v>
          </cell>
          <cell r="L608" t="str">
            <v>G1</v>
          </cell>
        </row>
        <row r="609">
          <cell r="A609">
            <v>606</v>
          </cell>
          <cell r="B609">
            <v>93261052</v>
          </cell>
          <cell r="C609" t="str">
            <v>GANCHO DO COFRE</v>
          </cell>
          <cell r="D609" t="str">
            <v>25531D-M3</v>
          </cell>
          <cell r="E609">
            <v>100</v>
          </cell>
          <cell r="F609" t="str">
            <v>GES</v>
          </cell>
          <cell r="G609" t="str">
            <v>00002002</v>
          </cell>
          <cell r="H609" t="str">
            <v>25531D-M3</v>
          </cell>
          <cell r="I609" t="str">
            <v>M03</v>
          </cell>
          <cell r="J609">
            <v>3</v>
          </cell>
          <cell r="K609" t="str">
            <v>GESTAMP</v>
          </cell>
          <cell r="L609" t="str">
            <v>G1</v>
          </cell>
        </row>
        <row r="610">
          <cell r="A610">
            <v>607</v>
          </cell>
          <cell r="B610">
            <v>93261052</v>
          </cell>
          <cell r="C610" t="str">
            <v>GANCHO DO COFRE</v>
          </cell>
          <cell r="D610" t="str">
            <v>MINOMI-M3</v>
          </cell>
          <cell r="E610">
            <v>100</v>
          </cell>
          <cell r="F610" t="str">
            <v>GES</v>
          </cell>
          <cell r="G610" t="str">
            <v>00002002</v>
          </cell>
          <cell r="H610" t="str">
            <v>MINOMI</v>
          </cell>
          <cell r="I610" t="str">
            <v>M03</v>
          </cell>
          <cell r="J610">
            <v>3</v>
          </cell>
          <cell r="K610" t="str">
            <v>GESTAMP</v>
          </cell>
          <cell r="L610" t="str">
            <v>G1</v>
          </cell>
        </row>
        <row r="611">
          <cell r="A611">
            <v>608</v>
          </cell>
          <cell r="B611">
            <v>93263581</v>
          </cell>
          <cell r="C611" t="str">
            <v xml:space="preserve">SUPORTE EXTINTOR INCENDIO                                </v>
          </cell>
          <cell r="D611" t="str">
            <v>19156D-M1</v>
          </cell>
          <cell r="E611">
            <v>30</v>
          </cell>
          <cell r="F611" t="str">
            <v>CEV</v>
          </cell>
          <cell r="G611" t="str">
            <v>00002004</v>
          </cell>
          <cell r="H611" t="str">
            <v>SPS</v>
          </cell>
          <cell r="I611" t="str">
            <v>M03</v>
          </cell>
          <cell r="J611">
            <v>2</v>
          </cell>
          <cell r="K611" t="str">
            <v>RESIL COMERC</v>
          </cell>
          <cell r="L611" t="str">
            <v>G1</v>
          </cell>
        </row>
        <row r="612">
          <cell r="A612">
            <v>609</v>
          </cell>
          <cell r="B612">
            <v>93266958</v>
          </cell>
          <cell r="C612" t="str">
            <v>TAMPÃO DOBRAD</v>
          </cell>
          <cell r="D612" t="str">
            <v>25531E-M2</v>
          </cell>
          <cell r="E612">
            <v>3000</v>
          </cell>
          <cell r="F612" t="str">
            <v>CEV</v>
          </cell>
          <cell r="G612" t="str">
            <v>00002001</v>
          </cell>
          <cell r="H612" t="str">
            <v>L.FINAL</v>
          </cell>
          <cell r="I612" t="str">
            <v>M02</v>
          </cell>
          <cell r="J612">
            <v>2</v>
          </cell>
          <cell r="K612" t="str">
            <v>A RAYMOND BRASIL LTD</v>
          </cell>
          <cell r="L612" t="str">
            <v>G1</v>
          </cell>
        </row>
        <row r="613">
          <cell r="A613">
            <v>610</v>
          </cell>
          <cell r="B613">
            <v>93266958</v>
          </cell>
          <cell r="C613" t="str">
            <v>TAMPÃO DOBRAD</v>
          </cell>
          <cell r="D613" t="str">
            <v>25531D-M1</v>
          </cell>
          <cell r="E613">
            <v>3000</v>
          </cell>
          <cell r="F613" t="str">
            <v>CEV</v>
          </cell>
          <cell r="G613" t="str">
            <v>00002001</v>
          </cell>
          <cell r="H613" t="str">
            <v>L.FINAL</v>
          </cell>
          <cell r="I613" t="str">
            <v>M01</v>
          </cell>
          <cell r="J613">
            <v>2</v>
          </cell>
          <cell r="K613" t="str">
            <v>A RAYMOND BRASIL LTD</v>
          </cell>
          <cell r="L613" t="str">
            <v>G1</v>
          </cell>
        </row>
        <row r="614">
          <cell r="A614">
            <v>611</v>
          </cell>
          <cell r="B614">
            <v>93267614</v>
          </cell>
          <cell r="C614" t="str">
            <v>GUIA CADARÇO L/D</v>
          </cell>
          <cell r="D614" t="str">
            <v>19113D-M2</v>
          </cell>
          <cell r="E614">
            <v>600</v>
          </cell>
          <cell r="F614" t="str">
            <v>PEL</v>
          </cell>
          <cell r="G614" t="str">
            <v>00002001</v>
          </cell>
          <cell r="H614" t="str">
            <v>TRIM 2</v>
          </cell>
          <cell r="I614" t="str">
            <v>M02</v>
          </cell>
          <cell r="J614">
            <v>2</v>
          </cell>
          <cell r="K614" t="str">
            <v>PELZER</v>
          </cell>
          <cell r="L614" t="str">
            <v>G1</v>
          </cell>
        </row>
        <row r="615">
          <cell r="A615">
            <v>613</v>
          </cell>
          <cell r="B615">
            <v>93267831</v>
          </cell>
          <cell r="C615" t="str">
            <v>ESPACADOR 3P</v>
          </cell>
          <cell r="D615" t="str">
            <v>MINOMI-M3</v>
          </cell>
          <cell r="E615">
            <v>300</v>
          </cell>
          <cell r="F615" t="str">
            <v>CEV</v>
          </cell>
          <cell r="G615" t="str">
            <v>00002001</v>
          </cell>
          <cell r="H615" t="str">
            <v>MINOMI</v>
          </cell>
          <cell r="I615" t="str">
            <v>M03</v>
          </cell>
          <cell r="J615">
            <v>4</v>
          </cell>
          <cell r="K615" t="str">
            <v>SCORPIOS</v>
          </cell>
          <cell r="L615" t="str">
            <v>G1</v>
          </cell>
        </row>
        <row r="616">
          <cell r="A616">
            <v>614</v>
          </cell>
          <cell r="B616" t="str">
            <v>93268632</v>
          </cell>
          <cell r="C616" t="str">
            <v>PORCA MOLA</v>
          </cell>
          <cell r="D616" t="str">
            <v>19138D-M2</v>
          </cell>
          <cell r="E616">
            <v>1200</v>
          </cell>
          <cell r="F616" t="str">
            <v>CEV</v>
          </cell>
          <cell r="G616" t="str">
            <v>00002001</v>
          </cell>
          <cell r="H616" t="str">
            <v>TRIM 3</v>
          </cell>
          <cell r="I616" t="str">
            <v>M02</v>
          </cell>
          <cell r="J616">
            <v>2</v>
          </cell>
          <cell r="K616" t="str">
            <v>GRAMPOS ACO</v>
          </cell>
          <cell r="L616" t="str">
            <v>G1</v>
          </cell>
        </row>
        <row r="617">
          <cell r="A617">
            <v>615</v>
          </cell>
          <cell r="B617">
            <v>93268854</v>
          </cell>
          <cell r="C617" t="str">
            <v>PRESILHA</v>
          </cell>
          <cell r="D617" t="str">
            <v>25505E-M1</v>
          </cell>
          <cell r="E617">
            <v>1000</v>
          </cell>
          <cell r="F617" t="str">
            <v>CEV</v>
          </cell>
          <cell r="G617" t="str">
            <v>00002001</v>
          </cell>
          <cell r="H617" t="str">
            <v>MEC.BAIXA</v>
          </cell>
          <cell r="I617" t="str">
            <v>M01</v>
          </cell>
          <cell r="J617">
            <v>2</v>
          </cell>
          <cell r="K617" t="str">
            <v>A RAYMOND</v>
          </cell>
          <cell r="L617" t="str">
            <v>G1</v>
          </cell>
        </row>
        <row r="618">
          <cell r="A618">
            <v>616</v>
          </cell>
          <cell r="B618">
            <v>93268864</v>
          </cell>
          <cell r="C618" t="str">
            <v>TAMPÃO TRASEIRO</v>
          </cell>
          <cell r="D618" t="str">
            <v>19112E-M2</v>
          </cell>
          <cell r="E618">
            <v>800</v>
          </cell>
          <cell r="F618" t="str">
            <v>CEV</v>
          </cell>
          <cell r="G618" t="str">
            <v>0KLT4314</v>
          </cell>
          <cell r="H618" t="str">
            <v>TRIM 2</v>
          </cell>
          <cell r="I618" t="str">
            <v>M02</v>
          </cell>
          <cell r="J618" t="str">
            <v>5</v>
          </cell>
          <cell r="K618" t="str">
            <v>MAPRA MANGUE</v>
          </cell>
          <cell r="L618" t="str">
            <v>G1</v>
          </cell>
        </row>
        <row r="619">
          <cell r="A619">
            <v>617</v>
          </cell>
          <cell r="B619">
            <v>93268896</v>
          </cell>
          <cell r="C619" t="str">
            <v>CINTA PLASTICA</v>
          </cell>
          <cell r="D619" t="str">
            <v>19123E-M3</v>
          </cell>
          <cell r="E619">
            <v>1500</v>
          </cell>
          <cell r="F619" t="str">
            <v>CEV</v>
          </cell>
          <cell r="G619" t="str">
            <v>00002001</v>
          </cell>
          <cell r="H619" t="str">
            <v>TRIM 2</v>
          </cell>
          <cell r="I619" t="str">
            <v>M03</v>
          </cell>
          <cell r="J619">
            <v>2</v>
          </cell>
          <cell r="K619" t="str">
            <v>A RAYMON</v>
          </cell>
          <cell r="L619" t="str">
            <v>G1</v>
          </cell>
        </row>
        <row r="620">
          <cell r="A620">
            <v>618</v>
          </cell>
          <cell r="B620">
            <v>93268896</v>
          </cell>
          <cell r="C620" t="str">
            <v>CINTA PLASTICA</v>
          </cell>
          <cell r="D620" t="str">
            <v>19125E-M3</v>
          </cell>
          <cell r="E620">
            <v>1500</v>
          </cell>
          <cell r="F620" t="str">
            <v>CEV</v>
          </cell>
          <cell r="G620" t="str">
            <v>00002001</v>
          </cell>
          <cell r="H620" t="str">
            <v>TRIM 2</v>
          </cell>
          <cell r="I620" t="str">
            <v>M03</v>
          </cell>
          <cell r="J620">
            <v>2</v>
          </cell>
          <cell r="K620" t="str">
            <v>A RAYMON</v>
          </cell>
          <cell r="L620" t="str">
            <v>G1</v>
          </cell>
        </row>
        <row r="621">
          <cell r="A621">
            <v>619</v>
          </cell>
          <cell r="B621">
            <v>93271724</v>
          </cell>
          <cell r="C621" t="str">
            <v>PRES TUB CÂNI</v>
          </cell>
          <cell r="D621" t="str">
            <v>19111D-M3</v>
          </cell>
          <cell r="E621">
            <v>500</v>
          </cell>
          <cell r="F621" t="str">
            <v>CEV</v>
          </cell>
          <cell r="G621" t="str">
            <v>00002002</v>
          </cell>
          <cell r="H621" t="str">
            <v>TRIM 1</v>
          </cell>
          <cell r="I621" t="str">
            <v>M03</v>
          </cell>
          <cell r="J621">
            <v>2</v>
          </cell>
          <cell r="K621" t="str">
            <v>A RAYMOND</v>
          </cell>
          <cell r="L621" t="str">
            <v>G1</v>
          </cell>
        </row>
        <row r="622">
          <cell r="A622">
            <v>620</v>
          </cell>
          <cell r="B622" t="str">
            <v>93271724</v>
          </cell>
          <cell r="C622" t="str">
            <v>PRES TUB CÂNI</v>
          </cell>
          <cell r="D622" t="str">
            <v>25201E-M2</v>
          </cell>
          <cell r="E622">
            <v>500</v>
          </cell>
          <cell r="F622" t="str">
            <v>CEV</v>
          </cell>
          <cell r="G622" t="str">
            <v>00002002</v>
          </cell>
          <cell r="H622" t="str">
            <v>AÉREA</v>
          </cell>
          <cell r="I622" t="str">
            <v>M02</v>
          </cell>
          <cell r="J622">
            <v>2</v>
          </cell>
          <cell r="K622" t="str">
            <v>A RAYMOND</v>
          </cell>
          <cell r="L622" t="str">
            <v>G1</v>
          </cell>
        </row>
        <row r="623">
          <cell r="A623">
            <v>622</v>
          </cell>
          <cell r="B623">
            <v>93274602</v>
          </cell>
          <cell r="C623" t="str">
            <v>PF FX QUEBRA SOL</v>
          </cell>
          <cell r="D623" t="str">
            <v>19148D-M2</v>
          </cell>
          <cell r="E623">
            <v>3790</v>
          </cell>
          <cell r="F623" t="str">
            <v>CEV</v>
          </cell>
          <cell r="G623" t="str">
            <v>00002001</v>
          </cell>
          <cell r="H623" t="str">
            <v>TRM 3</v>
          </cell>
          <cell r="I623" t="str">
            <v>M02</v>
          </cell>
          <cell r="J623" t="str">
            <v>2</v>
          </cell>
          <cell r="K623" t="str">
            <v>CONTINENTAL PARAFUSO</v>
          </cell>
          <cell r="L623" t="str">
            <v>G1</v>
          </cell>
        </row>
        <row r="624">
          <cell r="A624">
            <v>623</v>
          </cell>
          <cell r="B624">
            <v>93276250</v>
          </cell>
          <cell r="C624" t="str">
            <v>INTERRUPTOR</v>
          </cell>
          <cell r="D624" t="str">
            <v>19148D-M1</v>
          </cell>
          <cell r="E624">
            <v>200</v>
          </cell>
          <cell r="F624" t="str">
            <v>CEV</v>
          </cell>
          <cell r="G624" t="str">
            <v>00002001</v>
          </cell>
          <cell r="H624" t="str">
            <v>TRIM 3</v>
          </cell>
          <cell r="I624" t="str">
            <v>M01</v>
          </cell>
          <cell r="J624">
            <v>2</v>
          </cell>
          <cell r="K624" t="str">
            <v>IKRO COMPONENTES AUT</v>
          </cell>
          <cell r="L624" t="str">
            <v>G1</v>
          </cell>
        </row>
        <row r="625">
          <cell r="A625">
            <v>624</v>
          </cell>
          <cell r="B625">
            <v>93280007</v>
          </cell>
          <cell r="C625" t="str">
            <v>BOTAO TAPETE</v>
          </cell>
          <cell r="D625" t="str">
            <v>19138D-M2</v>
          </cell>
          <cell r="E625">
            <v>1200</v>
          </cell>
          <cell r="F625" t="str">
            <v>CEV</v>
          </cell>
          <cell r="G625" t="str">
            <v>00002002</v>
          </cell>
          <cell r="H625" t="str">
            <v>TRIM 2</v>
          </cell>
          <cell r="I625" t="str">
            <v>M02</v>
          </cell>
          <cell r="J625">
            <v>2</v>
          </cell>
          <cell r="K625" t="str">
            <v>A RAYMOND</v>
          </cell>
          <cell r="L625" t="str">
            <v>G1</v>
          </cell>
        </row>
        <row r="626">
          <cell r="A626">
            <v>625</v>
          </cell>
          <cell r="B626">
            <v>93280007</v>
          </cell>
          <cell r="C626" t="str">
            <v>BOTAO TAPETE</v>
          </cell>
          <cell r="D626" t="str">
            <v>19107D-M3</v>
          </cell>
          <cell r="E626">
            <v>800</v>
          </cell>
          <cell r="F626" t="str">
            <v>CEV</v>
          </cell>
          <cell r="G626" t="str">
            <v>00002002</v>
          </cell>
          <cell r="H626" t="str">
            <v>TRIM 1</v>
          </cell>
          <cell r="I626" t="str">
            <v>M03</v>
          </cell>
          <cell r="J626">
            <v>2</v>
          </cell>
          <cell r="K626" t="str">
            <v>A RAYMON</v>
          </cell>
          <cell r="L626" t="str">
            <v>G1</v>
          </cell>
        </row>
        <row r="627">
          <cell r="A627">
            <v>626</v>
          </cell>
          <cell r="B627">
            <v>93280007</v>
          </cell>
          <cell r="C627" t="str">
            <v>BOTAO TAPE</v>
          </cell>
          <cell r="D627" t="str">
            <v>19112D-M3</v>
          </cell>
          <cell r="E627">
            <v>1200</v>
          </cell>
          <cell r="F627" t="str">
            <v>CEV</v>
          </cell>
          <cell r="G627" t="str">
            <v>00002002</v>
          </cell>
          <cell r="H627" t="str">
            <v>TRIM 1</v>
          </cell>
          <cell r="I627" t="str">
            <v>M03</v>
          </cell>
          <cell r="J627">
            <v>2</v>
          </cell>
          <cell r="K627" t="str">
            <v>A RAYMOND BRASIL LTD</v>
          </cell>
          <cell r="L627" t="str">
            <v>G1</v>
          </cell>
        </row>
        <row r="628">
          <cell r="A628">
            <v>627</v>
          </cell>
          <cell r="B628">
            <v>93280007</v>
          </cell>
          <cell r="C628" t="str">
            <v>BOTAO TAPETE</v>
          </cell>
          <cell r="D628" t="str">
            <v>19128E-M3</v>
          </cell>
          <cell r="E628">
            <v>1200</v>
          </cell>
          <cell r="F628" t="str">
            <v>CEV</v>
          </cell>
          <cell r="G628" t="str">
            <v>00002002</v>
          </cell>
          <cell r="H628" t="str">
            <v>TRIM 2</v>
          </cell>
          <cell r="I628" t="str">
            <v>M03</v>
          </cell>
          <cell r="J628">
            <v>2</v>
          </cell>
          <cell r="K628" t="str">
            <v>A RAYMOND</v>
          </cell>
          <cell r="L628" t="str">
            <v>G1</v>
          </cell>
        </row>
        <row r="629">
          <cell r="A629">
            <v>628</v>
          </cell>
          <cell r="B629">
            <v>93280007</v>
          </cell>
          <cell r="C629" t="str">
            <v>BOTAO TAPETE</v>
          </cell>
          <cell r="D629" t="str">
            <v>19114D-M3</v>
          </cell>
          <cell r="E629">
            <v>1200</v>
          </cell>
          <cell r="F629" t="str">
            <v>CEV</v>
          </cell>
          <cell r="G629" t="str">
            <v>00002002</v>
          </cell>
          <cell r="H629" t="str">
            <v>TRIM 1</v>
          </cell>
          <cell r="I629" t="str">
            <v>M03</v>
          </cell>
          <cell r="J629">
            <v>2</v>
          </cell>
          <cell r="K629" t="str">
            <v>A RAYMOND</v>
          </cell>
          <cell r="L629" t="str">
            <v>G1</v>
          </cell>
        </row>
        <row r="630">
          <cell r="A630">
            <v>629</v>
          </cell>
          <cell r="B630" t="str">
            <v>93280007</v>
          </cell>
          <cell r="C630" t="str">
            <v>BOTAO TAPETE</v>
          </cell>
          <cell r="D630" t="str">
            <v>19138D-M2</v>
          </cell>
          <cell r="E630">
            <v>1200</v>
          </cell>
          <cell r="F630" t="str">
            <v>CEV</v>
          </cell>
          <cell r="G630" t="str">
            <v>00002002</v>
          </cell>
          <cell r="H630" t="str">
            <v>TRIM 3</v>
          </cell>
          <cell r="I630" t="str">
            <v>M02</v>
          </cell>
          <cell r="J630">
            <v>2</v>
          </cell>
          <cell r="K630" t="str">
            <v>A RAYMOND</v>
          </cell>
          <cell r="L630" t="str">
            <v>G1</v>
          </cell>
        </row>
        <row r="631">
          <cell r="A631">
            <v>630</v>
          </cell>
          <cell r="B631">
            <v>94530387</v>
          </cell>
          <cell r="C631" t="str">
            <v>RETENTOR</v>
          </cell>
          <cell r="D631" t="str">
            <v>19148D-M1</v>
          </cell>
          <cell r="E631">
            <v>1200</v>
          </cell>
          <cell r="F631" t="str">
            <v>CEV</v>
          </cell>
          <cell r="G631" t="str">
            <v>00002002</v>
          </cell>
          <cell r="H631" t="str">
            <v>TRIM 3</v>
          </cell>
          <cell r="I631" t="str">
            <v>M01</v>
          </cell>
          <cell r="J631">
            <v>2</v>
          </cell>
          <cell r="K631" t="str">
            <v>NIFKO-KOREA</v>
          </cell>
          <cell r="L631" t="str">
            <v>G1</v>
          </cell>
        </row>
        <row r="632">
          <cell r="A632">
            <v>631</v>
          </cell>
          <cell r="B632">
            <v>93280007</v>
          </cell>
          <cell r="C632" t="str">
            <v>BOTAO TAPETE</v>
          </cell>
          <cell r="D632" t="str">
            <v>25203E-M3</v>
          </cell>
          <cell r="E632">
            <v>1200</v>
          </cell>
          <cell r="F632" t="str">
            <v>CEV</v>
          </cell>
          <cell r="G632" t="str">
            <v>00002002</v>
          </cell>
          <cell r="H632" t="str">
            <v>AÉREA</v>
          </cell>
          <cell r="I632" t="str">
            <v>M03</v>
          </cell>
          <cell r="J632">
            <v>2</v>
          </cell>
          <cell r="K632" t="str">
            <v>A RAYMOND</v>
          </cell>
          <cell r="L632" t="str">
            <v>G1</v>
          </cell>
        </row>
        <row r="633">
          <cell r="A633">
            <v>632</v>
          </cell>
          <cell r="B633">
            <v>93280007</v>
          </cell>
          <cell r="C633" t="str">
            <v>BOTAO TAPETE</v>
          </cell>
          <cell r="D633" t="str">
            <v>25519D-M3</v>
          </cell>
          <cell r="E633">
            <v>1200</v>
          </cell>
          <cell r="F633" t="str">
            <v>CEV</v>
          </cell>
          <cell r="G633" t="str">
            <v>00002002</v>
          </cell>
          <cell r="H633" t="str">
            <v>L.FINAL</v>
          </cell>
          <cell r="I633" t="str">
            <v>M01</v>
          </cell>
          <cell r="J633">
            <v>2</v>
          </cell>
          <cell r="K633" t="str">
            <v>A RAYMOND</v>
          </cell>
          <cell r="L633" t="str">
            <v>G1</v>
          </cell>
        </row>
        <row r="634">
          <cell r="A634">
            <v>633</v>
          </cell>
          <cell r="B634">
            <v>93281792</v>
          </cell>
          <cell r="C634" t="str">
            <v>SUPORTE DA ANTENA</v>
          </cell>
          <cell r="D634" t="str">
            <v>19107D-M3</v>
          </cell>
          <cell r="E634">
            <v>70</v>
          </cell>
          <cell r="F634" t="str">
            <v>CEV</v>
          </cell>
          <cell r="G634" t="str">
            <v>00002004</v>
          </cell>
          <cell r="H634" t="str">
            <v>TRIM 1</v>
          </cell>
          <cell r="I634" t="str">
            <v>M03</v>
          </cell>
          <cell r="J634" t="str">
            <v>3</v>
          </cell>
          <cell r="K634" t="str">
            <v>OLIMPUS</v>
          </cell>
          <cell r="L634" t="str">
            <v>G1</v>
          </cell>
        </row>
        <row r="635">
          <cell r="A635">
            <v>634</v>
          </cell>
          <cell r="B635" t="str">
            <v>93282057</v>
          </cell>
          <cell r="C635" t="str">
            <v>COIFA FRE EST</v>
          </cell>
          <cell r="D635" t="str">
            <v>25205E-M1</v>
          </cell>
          <cell r="E635">
            <v>250</v>
          </cell>
          <cell r="F635" t="str">
            <v>CEV</v>
          </cell>
          <cell r="G635" t="str">
            <v>00002004</v>
          </cell>
          <cell r="H635" t="str">
            <v>AÉREA</v>
          </cell>
          <cell r="I635" t="str">
            <v>M01</v>
          </cell>
          <cell r="J635">
            <v>2</v>
          </cell>
          <cell r="K635" t="str">
            <v>SILIBOR</v>
          </cell>
          <cell r="L635" t="str">
            <v>G1</v>
          </cell>
        </row>
        <row r="636">
          <cell r="A636">
            <v>635</v>
          </cell>
          <cell r="B636">
            <v>93285509</v>
          </cell>
          <cell r="C636" t="str">
            <v>SUP. BARRA ESTABIL.</v>
          </cell>
          <cell r="D636" t="str">
            <v>25216D-M2</v>
          </cell>
          <cell r="E636">
            <v>100</v>
          </cell>
          <cell r="F636" t="str">
            <v>CEV</v>
          </cell>
          <cell r="G636" t="str">
            <v>00002002</v>
          </cell>
          <cell r="H636" t="str">
            <v>AÉREA</v>
          </cell>
          <cell r="I636" t="str">
            <v>M01</v>
          </cell>
          <cell r="J636">
            <v>3</v>
          </cell>
          <cell r="K636" t="str">
            <v>ULIANA</v>
          </cell>
          <cell r="L636" t="str">
            <v>G1</v>
          </cell>
        </row>
        <row r="637">
          <cell r="A637">
            <v>636</v>
          </cell>
          <cell r="B637">
            <v>93288399</v>
          </cell>
          <cell r="C637" t="str">
            <v>ETIQUETA RADIADOR</v>
          </cell>
          <cell r="D637" t="str">
            <v>25510D-M1</v>
          </cell>
          <cell r="E637">
            <v>600</v>
          </cell>
          <cell r="F637" t="str">
            <v>CEV</v>
          </cell>
          <cell r="G637" t="str">
            <v>00002001</v>
          </cell>
          <cell r="H637" t="str">
            <v>MEC.BAIXA</v>
          </cell>
          <cell r="I637" t="str">
            <v>M01</v>
          </cell>
          <cell r="J637">
            <v>2</v>
          </cell>
          <cell r="K637" t="str">
            <v>JL INDUSTRIA DE PECA</v>
          </cell>
          <cell r="L637" t="str">
            <v>G1</v>
          </cell>
        </row>
        <row r="638">
          <cell r="A638">
            <v>637</v>
          </cell>
          <cell r="B638">
            <v>93288399</v>
          </cell>
          <cell r="C638" t="str">
            <v>ETIQUETA RADIADOR</v>
          </cell>
          <cell r="D638" t="str">
            <v>MINOMI-M3</v>
          </cell>
          <cell r="E638">
            <v>600</v>
          </cell>
          <cell r="F638" t="str">
            <v>CEV</v>
          </cell>
          <cell r="G638" t="str">
            <v>00002001</v>
          </cell>
          <cell r="H638" t="str">
            <v>MINOMI</v>
          </cell>
          <cell r="I638" t="str">
            <v>M03</v>
          </cell>
          <cell r="J638">
            <v>2</v>
          </cell>
          <cell r="K638" t="str">
            <v>JL INDUSTRIA DE PECA</v>
          </cell>
          <cell r="L638" t="str">
            <v>G1</v>
          </cell>
        </row>
        <row r="639">
          <cell r="A639">
            <v>638</v>
          </cell>
          <cell r="B639" t="str">
            <v>93288622</v>
          </cell>
          <cell r="C639" t="str">
            <v>PARAFUSO</v>
          </cell>
          <cell r="D639" t="str">
            <v>19139D-M2</v>
          </cell>
          <cell r="E639">
            <v>2000</v>
          </cell>
          <cell r="F639" t="str">
            <v>CEV</v>
          </cell>
          <cell r="G639" t="str">
            <v>00002001</v>
          </cell>
          <cell r="H639" t="str">
            <v>TRIM 3</v>
          </cell>
          <cell r="I639" t="str">
            <v>M02</v>
          </cell>
          <cell r="J639">
            <v>2</v>
          </cell>
          <cell r="K639" t="str">
            <v>CONTINENTAL</v>
          </cell>
          <cell r="L639" t="str">
            <v>G1</v>
          </cell>
        </row>
        <row r="640">
          <cell r="A640">
            <v>639</v>
          </cell>
          <cell r="B640">
            <v>93288740</v>
          </cell>
          <cell r="C640" t="str">
            <v>PARAFUSO FREIO CELTA</v>
          </cell>
          <cell r="D640" t="str">
            <v>19138E-M3</v>
          </cell>
          <cell r="E640">
            <v>800</v>
          </cell>
          <cell r="F640" t="str">
            <v>CEV</v>
          </cell>
          <cell r="G640" t="str">
            <v>00002001</v>
          </cell>
          <cell r="H640" t="str">
            <v>TRIM 3</v>
          </cell>
          <cell r="I640" t="str">
            <v>M03</v>
          </cell>
          <cell r="J640">
            <v>2</v>
          </cell>
          <cell r="K640" t="str">
            <v>INGEPAL</v>
          </cell>
          <cell r="L640" t="str">
            <v>G1</v>
          </cell>
        </row>
        <row r="641">
          <cell r="A641">
            <v>640</v>
          </cell>
          <cell r="B641" t="str">
            <v>93289222</v>
          </cell>
          <cell r="C641" t="str">
            <v>PF EIXO TRAS</v>
          </cell>
          <cell r="D641" t="str">
            <v>25211D-M2</v>
          </cell>
          <cell r="E641">
            <v>150</v>
          </cell>
          <cell r="F641" t="str">
            <v>CEV</v>
          </cell>
          <cell r="G641" t="str">
            <v>00002001</v>
          </cell>
          <cell r="H641" t="str">
            <v>AÉREA</v>
          </cell>
          <cell r="I641" t="str">
            <v>M02</v>
          </cell>
          <cell r="J641">
            <v>4</v>
          </cell>
          <cell r="K641" t="str">
            <v>METALAC</v>
          </cell>
          <cell r="L641" t="str">
            <v>G1</v>
          </cell>
        </row>
        <row r="642">
          <cell r="A642">
            <v>641</v>
          </cell>
          <cell r="B642" t="str">
            <v>93289229</v>
          </cell>
          <cell r="C642" t="str">
            <v>PF AMORT TRAS</v>
          </cell>
          <cell r="D642" t="str">
            <v>25211D-M2</v>
          </cell>
          <cell r="E642">
            <v>250</v>
          </cell>
          <cell r="F642" t="str">
            <v>CEV</v>
          </cell>
          <cell r="G642" t="str">
            <v>00002001</v>
          </cell>
          <cell r="H642" t="str">
            <v>AÉREA</v>
          </cell>
          <cell r="I642" t="str">
            <v>M02</v>
          </cell>
          <cell r="J642">
            <v>3</v>
          </cell>
          <cell r="K642" t="str">
            <v>METALAC</v>
          </cell>
          <cell r="L642" t="str">
            <v>G1</v>
          </cell>
        </row>
        <row r="643">
          <cell r="A643">
            <v>642</v>
          </cell>
          <cell r="B643" t="str">
            <v>93289277</v>
          </cell>
          <cell r="C643" t="str">
            <v>PARAFUSO</v>
          </cell>
          <cell r="D643" t="str">
            <v>19138D-M2</v>
          </cell>
          <cell r="E643">
            <v>3000</v>
          </cell>
          <cell r="F643" t="str">
            <v>CEV</v>
          </cell>
          <cell r="G643" t="str">
            <v>00002001</v>
          </cell>
          <cell r="H643" t="str">
            <v>TRIM 2</v>
          </cell>
          <cell r="I643" t="str">
            <v>M02</v>
          </cell>
          <cell r="J643">
            <v>2</v>
          </cell>
          <cell r="K643" t="str">
            <v>CONTINENTAL</v>
          </cell>
          <cell r="L643" t="str">
            <v>G1</v>
          </cell>
        </row>
        <row r="644">
          <cell r="A644">
            <v>643</v>
          </cell>
          <cell r="B644" t="str">
            <v>93289357</v>
          </cell>
          <cell r="C644" t="str">
            <v>PORCA PALHETA</v>
          </cell>
          <cell r="D644" t="str">
            <v>19161E-M3</v>
          </cell>
          <cell r="E644">
            <v>2400</v>
          </cell>
          <cell r="F644" t="str">
            <v>CEV</v>
          </cell>
          <cell r="G644" t="str">
            <v>00002001</v>
          </cell>
          <cell r="H644" t="str">
            <v>TRIM 3</v>
          </cell>
          <cell r="I644" t="str">
            <v>M01</v>
          </cell>
          <cell r="J644">
            <v>2</v>
          </cell>
          <cell r="K644" t="str">
            <v>TEXTRON FASTENING SY</v>
          </cell>
          <cell r="L644" t="str">
            <v>G1</v>
          </cell>
        </row>
        <row r="645">
          <cell r="A645">
            <v>644</v>
          </cell>
          <cell r="B645">
            <v>93289377</v>
          </cell>
          <cell r="C645" t="str">
            <v>PARAF-CABE</v>
          </cell>
          <cell r="D645" t="str">
            <v>19117D-M3</v>
          </cell>
          <cell r="E645">
            <v>5000</v>
          </cell>
          <cell r="F645" t="str">
            <v>CEV</v>
          </cell>
          <cell r="G645" t="str">
            <v>00002001</v>
          </cell>
          <cell r="H645" t="str">
            <v>TRIM 2</v>
          </cell>
          <cell r="I645" t="str">
            <v>M03</v>
          </cell>
          <cell r="J645">
            <v>2</v>
          </cell>
          <cell r="K645" t="str">
            <v>CONTINENTAL</v>
          </cell>
          <cell r="L645" t="str">
            <v>G1</v>
          </cell>
        </row>
        <row r="646">
          <cell r="A646">
            <v>645</v>
          </cell>
          <cell r="B646">
            <v>93289377</v>
          </cell>
          <cell r="C646" t="str">
            <v>PARAF-CABE</v>
          </cell>
          <cell r="D646" t="str">
            <v>19155D-M1</v>
          </cell>
          <cell r="E646">
            <v>5000</v>
          </cell>
          <cell r="F646" t="str">
            <v>CEV</v>
          </cell>
          <cell r="G646" t="str">
            <v>00002001</v>
          </cell>
          <cell r="H646" t="str">
            <v>TRIM 3</v>
          </cell>
          <cell r="I646" t="str">
            <v>M01</v>
          </cell>
          <cell r="J646">
            <v>2</v>
          </cell>
          <cell r="K646" t="str">
            <v>CONTINENTAL</v>
          </cell>
          <cell r="L646" t="str">
            <v>G1</v>
          </cell>
        </row>
        <row r="647">
          <cell r="A647">
            <v>646</v>
          </cell>
          <cell r="B647" t="str">
            <v>93289377</v>
          </cell>
          <cell r="C647" t="str">
            <v>PARAF-CABE</v>
          </cell>
          <cell r="D647" t="str">
            <v>19143E-M3</v>
          </cell>
          <cell r="E647">
            <v>5000</v>
          </cell>
          <cell r="F647" t="str">
            <v>CEV</v>
          </cell>
          <cell r="G647" t="str">
            <v>00002001</v>
          </cell>
          <cell r="H647" t="str">
            <v>TRIM 3</v>
          </cell>
          <cell r="I647" t="str">
            <v>M03</v>
          </cell>
          <cell r="J647">
            <v>2</v>
          </cell>
          <cell r="K647" t="str">
            <v>CONTINENTAL</v>
          </cell>
          <cell r="L647" t="str">
            <v>G1</v>
          </cell>
        </row>
        <row r="648">
          <cell r="A648">
            <v>647</v>
          </cell>
          <cell r="B648" t="str">
            <v>93289377</v>
          </cell>
          <cell r="C648" t="str">
            <v>PARAF-CABE</v>
          </cell>
          <cell r="D648" t="str">
            <v>19155D-M2</v>
          </cell>
          <cell r="E648">
            <v>5000</v>
          </cell>
          <cell r="F648" t="str">
            <v>CEV</v>
          </cell>
          <cell r="G648" t="str">
            <v>00002001</v>
          </cell>
          <cell r="H648" t="str">
            <v>TRIM 3</v>
          </cell>
          <cell r="I648" t="str">
            <v>M02</v>
          </cell>
          <cell r="J648">
            <v>2</v>
          </cell>
          <cell r="K648" t="str">
            <v>CONTINENTAL</v>
          </cell>
          <cell r="L648" t="str">
            <v>G1</v>
          </cell>
        </row>
        <row r="649">
          <cell r="A649">
            <v>648</v>
          </cell>
          <cell r="B649">
            <v>93289377</v>
          </cell>
          <cell r="C649" t="str">
            <v>PARAF-CABE</v>
          </cell>
          <cell r="D649" t="str">
            <v>25524E-M2</v>
          </cell>
          <cell r="E649">
            <v>5000</v>
          </cell>
          <cell r="F649" t="str">
            <v>CEV</v>
          </cell>
          <cell r="G649" t="str">
            <v>00002001</v>
          </cell>
          <cell r="H649" t="str">
            <v>L.FINAL</v>
          </cell>
          <cell r="I649" t="str">
            <v>M02</v>
          </cell>
          <cell r="J649">
            <v>2</v>
          </cell>
          <cell r="K649" t="str">
            <v>CONTINENTAL</v>
          </cell>
          <cell r="L649" t="str">
            <v>G1</v>
          </cell>
        </row>
        <row r="650">
          <cell r="A650">
            <v>649</v>
          </cell>
          <cell r="B650">
            <v>93290251</v>
          </cell>
          <cell r="C650" t="str">
            <v>PARAFUSO</v>
          </cell>
          <cell r="D650" t="str">
            <v>25525E-M1</v>
          </cell>
          <cell r="E650">
            <v>2000</v>
          </cell>
          <cell r="F650" t="str">
            <v>CEV</v>
          </cell>
          <cell r="G650" t="str">
            <v>00002001</v>
          </cell>
          <cell r="H650" t="str">
            <v>L.FINAL</v>
          </cell>
          <cell r="I650" t="str">
            <v>M01</v>
          </cell>
          <cell r="J650">
            <v>2</v>
          </cell>
          <cell r="K650" t="str">
            <v>CONTINENTAL</v>
          </cell>
          <cell r="L650" t="str">
            <v>G1</v>
          </cell>
        </row>
        <row r="651">
          <cell r="A651">
            <v>650</v>
          </cell>
          <cell r="B651" t="str">
            <v>93290251</v>
          </cell>
          <cell r="C651" t="str">
            <v>PARAFUSO</v>
          </cell>
          <cell r="D651" t="str">
            <v>25525D-M2</v>
          </cell>
          <cell r="E651">
            <v>2000</v>
          </cell>
          <cell r="F651" t="str">
            <v>CEV</v>
          </cell>
          <cell r="G651" t="str">
            <v>00002001</v>
          </cell>
          <cell r="H651" t="str">
            <v>L.FINAL</v>
          </cell>
          <cell r="I651" t="str">
            <v>M02</v>
          </cell>
          <cell r="J651">
            <v>2</v>
          </cell>
          <cell r="K651" t="str">
            <v>CONTINENTAL</v>
          </cell>
          <cell r="L651" t="str">
            <v>G1</v>
          </cell>
        </row>
        <row r="652">
          <cell r="A652">
            <v>651</v>
          </cell>
          <cell r="B652">
            <v>93290287</v>
          </cell>
          <cell r="C652" t="str">
            <v>PF RETRATOR</v>
          </cell>
          <cell r="D652" t="str">
            <v>19115E-M3</v>
          </cell>
          <cell r="E652">
            <v>500</v>
          </cell>
          <cell r="F652" t="str">
            <v>CEV</v>
          </cell>
          <cell r="G652" t="str">
            <v>00002001</v>
          </cell>
          <cell r="H652" t="str">
            <v>TRIM 1</v>
          </cell>
          <cell r="I652" t="str">
            <v>M03</v>
          </cell>
          <cell r="J652" t="str">
            <v>2</v>
          </cell>
          <cell r="K652" t="str">
            <v>CONTINENTAL</v>
          </cell>
          <cell r="L652" t="str">
            <v>G1</v>
          </cell>
        </row>
        <row r="653">
          <cell r="A653">
            <v>652</v>
          </cell>
          <cell r="B653">
            <v>93290305</v>
          </cell>
          <cell r="C653" t="str">
            <v>PARAF. FX CINTO</v>
          </cell>
          <cell r="D653" t="str">
            <v>19116D-M3</v>
          </cell>
          <cell r="E653">
            <v>300</v>
          </cell>
          <cell r="F653" t="str">
            <v>CEV</v>
          </cell>
          <cell r="G653" t="str">
            <v>00002001</v>
          </cell>
          <cell r="H653" t="str">
            <v>TRIM 2</v>
          </cell>
          <cell r="I653" t="str">
            <v>M03</v>
          </cell>
          <cell r="J653">
            <v>2</v>
          </cell>
          <cell r="K653" t="str">
            <v>MAPRI</v>
          </cell>
          <cell r="L653" t="str">
            <v>G1</v>
          </cell>
        </row>
        <row r="654">
          <cell r="A654">
            <v>653</v>
          </cell>
          <cell r="B654">
            <v>93290305</v>
          </cell>
          <cell r="C654" t="str">
            <v>PARAF. FX CINTO</v>
          </cell>
          <cell r="D654" t="str">
            <v>19118E-M3</v>
          </cell>
          <cell r="E654">
            <v>300</v>
          </cell>
          <cell r="F654" t="str">
            <v>CEV</v>
          </cell>
          <cell r="G654" t="str">
            <v>00002001</v>
          </cell>
          <cell r="H654" t="str">
            <v>TRIM 2</v>
          </cell>
          <cell r="I654" t="str">
            <v>M03</v>
          </cell>
          <cell r="J654" t="str">
            <v>2</v>
          </cell>
          <cell r="K654" t="str">
            <v>MAPRI</v>
          </cell>
          <cell r="L654" t="str">
            <v>G1</v>
          </cell>
        </row>
        <row r="655">
          <cell r="A655">
            <v>654</v>
          </cell>
          <cell r="B655">
            <v>93290305</v>
          </cell>
          <cell r="C655" t="str">
            <v>PARAF. FX CINTO</v>
          </cell>
          <cell r="D655" t="str">
            <v>19120E-M3</v>
          </cell>
          <cell r="E655">
            <v>300</v>
          </cell>
          <cell r="F655" t="str">
            <v>CEV</v>
          </cell>
          <cell r="G655" t="str">
            <v>00002001</v>
          </cell>
          <cell r="H655" t="str">
            <v>TRIM 2</v>
          </cell>
          <cell r="I655" t="str">
            <v>M03</v>
          </cell>
          <cell r="J655">
            <v>2</v>
          </cell>
          <cell r="K655" t="str">
            <v>MAPRI</v>
          </cell>
          <cell r="L655" t="str">
            <v>G1</v>
          </cell>
        </row>
        <row r="656">
          <cell r="A656">
            <v>655</v>
          </cell>
          <cell r="B656" t="str">
            <v>93290305</v>
          </cell>
          <cell r="C656" t="str">
            <v>PARAF. FX CINTO</v>
          </cell>
          <cell r="D656" t="str">
            <v>19122E-M3</v>
          </cell>
          <cell r="E656">
            <v>300</v>
          </cell>
          <cell r="F656" t="str">
            <v>CEV</v>
          </cell>
          <cell r="G656" t="str">
            <v>00002001</v>
          </cell>
          <cell r="H656" t="str">
            <v>TRIM 2</v>
          </cell>
          <cell r="I656" t="str">
            <v>M02</v>
          </cell>
          <cell r="J656">
            <v>2</v>
          </cell>
          <cell r="K656" t="str">
            <v>MAPRI</v>
          </cell>
          <cell r="L656" t="str">
            <v>G1</v>
          </cell>
        </row>
        <row r="657">
          <cell r="A657">
            <v>657</v>
          </cell>
          <cell r="B657" t="str">
            <v>93290305</v>
          </cell>
          <cell r="C657" t="str">
            <v>PARAF. FX CINTO</v>
          </cell>
          <cell r="D657" t="str">
            <v>19149D-M2</v>
          </cell>
          <cell r="E657">
            <v>300</v>
          </cell>
          <cell r="F657" t="str">
            <v>CEV</v>
          </cell>
          <cell r="G657" t="str">
            <v>00002001</v>
          </cell>
          <cell r="H657" t="str">
            <v>TRIM 3</v>
          </cell>
          <cell r="I657" t="str">
            <v>M02</v>
          </cell>
          <cell r="J657" t="str">
            <v>3</v>
          </cell>
          <cell r="K657" t="str">
            <v>MAPRI</v>
          </cell>
          <cell r="L657" t="str">
            <v>G1</v>
          </cell>
        </row>
        <row r="658">
          <cell r="A658">
            <v>658</v>
          </cell>
          <cell r="B658">
            <v>93290305</v>
          </cell>
          <cell r="C658" t="str">
            <v>PARAF. FX CINTO</v>
          </cell>
          <cell r="D658" t="str">
            <v>MINOMI-M1</v>
          </cell>
          <cell r="E658">
            <v>300</v>
          </cell>
          <cell r="F658" t="str">
            <v>CEV</v>
          </cell>
          <cell r="G658" t="str">
            <v>00002001</v>
          </cell>
          <cell r="H658" t="str">
            <v>MINOMI</v>
          </cell>
          <cell r="I658" t="str">
            <v>M01</v>
          </cell>
          <cell r="J658">
            <v>2</v>
          </cell>
          <cell r="K658" t="str">
            <v>MAPRI</v>
          </cell>
          <cell r="L658" t="str">
            <v>G1</v>
          </cell>
        </row>
        <row r="659">
          <cell r="A659">
            <v>659</v>
          </cell>
          <cell r="B659">
            <v>93290310</v>
          </cell>
          <cell r="C659" t="str">
            <v>PF FIX CINTO</v>
          </cell>
          <cell r="D659" t="str">
            <v>MINOMI-M3</v>
          </cell>
          <cell r="E659">
            <v>250</v>
          </cell>
          <cell r="F659" t="str">
            <v>CEV</v>
          </cell>
          <cell r="G659" t="str">
            <v>00002001</v>
          </cell>
          <cell r="H659" t="str">
            <v>MINOMI</v>
          </cell>
          <cell r="I659" t="str">
            <v>M03</v>
          </cell>
          <cell r="J659">
            <v>6</v>
          </cell>
          <cell r="K659" t="str">
            <v>CONTINENTAL</v>
          </cell>
          <cell r="L659" t="str">
            <v>G1</v>
          </cell>
        </row>
        <row r="660">
          <cell r="A660">
            <v>660</v>
          </cell>
          <cell r="B660" t="str">
            <v>93290363</v>
          </cell>
          <cell r="C660" t="str">
            <v>PF BRAÇO CTLE</v>
          </cell>
          <cell r="D660" t="str">
            <v>25214D-M2</v>
          </cell>
          <cell r="E660">
            <v>300</v>
          </cell>
          <cell r="F660" t="str">
            <v>CEV</v>
          </cell>
          <cell r="G660" t="str">
            <v>00002002</v>
          </cell>
          <cell r="H660" t="str">
            <v>AÉREA</v>
          </cell>
          <cell r="I660" t="str">
            <v>M02</v>
          </cell>
          <cell r="J660">
            <v>2</v>
          </cell>
          <cell r="K660" t="str">
            <v>METALAC</v>
          </cell>
          <cell r="L660" t="str">
            <v>G1</v>
          </cell>
        </row>
        <row r="661">
          <cell r="A661">
            <v>661</v>
          </cell>
          <cell r="B661" t="str">
            <v>93290363</v>
          </cell>
          <cell r="C661" t="str">
            <v>PF BRAÇO CTLE</v>
          </cell>
          <cell r="D661" t="str">
            <v>25216E-M1</v>
          </cell>
          <cell r="E661">
            <v>300</v>
          </cell>
          <cell r="F661" t="str">
            <v>CEV</v>
          </cell>
          <cell r="G661" t="str">
            <v>00002002</v>
          </cell>
          <cell r="H661" t="str">
            <v>AÉREA</v>
          </cell>
          <cell r="I661" t="str">
            <v>M01</v>
          </cell>
          <cell r="J661">
            <v>2</v>
          </cell>
          <cell r="K661" t="str">
            <v>METALAC</v>
          </cell>
          <cell r="L661" t="str">
            <v>G1</v>
          </cell>
        </row>
        <row r="662">
          <cell r="A662">
            <v>662</v>
          </cell>
          <cell r="B662" t="str">
            <v>93290371</v>
          </cell>
          <cell r="C662" t="str">
            <v>PF PINÇA FREI</v>
          </cell>
          <cell r="D662" t="str">
            <v>25204D-M2</v>
          </cell>
          <cell r="E662">
            <v>504</v>
          </cell>
          <cell r="F662" t="str">
            <v>CEV</v>
          </cell>
          <cell r="G662" t="str">
            <v>00002001</v>
          </cell>
          <cell r="H662" t="str">
            <v>AÉREA</v>
          </cell>
          <cell r="I662" t="str">
            <v>M02</v>
          </cell>
          <cell r="J662">
            <v>2</v>
          </cell>
          <cell r="K662" t="str">
            <v>METALAC</v>
          </cell>
          <cell r="L662" t="str">
            <v>G1</v>
          </cell>
        </row>
        <row r="663">
          <cell r="A663">
            <v>663</v>
          </cell>
          <cell r="B663" t="str">
            <v>93290371</v>
          </cell>
          <cell r="C663" t="str">
            <v>PF PINÇA FREI</v>
          </cell>
          <cell r="D663" t="str">
            <v>25204E-M1</v>
          </cell>
          <cell r="E663">
            <v>504</v>
          </cell>
          <cell r="F663" t="str">
            <v>CEV</v>
          </cell>
          <cell r="G663" t="str">
            <v>00002001</v>
          </cell>
          <cell r="H663" t="str">
            <v>AÉREA</v>
          </cell>
          <cell r="I663" t="str">
            <v>M01</v>
          </cell>
          <cell r="J663">
            <v>2</v>
          </cell>
          <cell r="K663" t="str">
            <v>METALAC</v>
          </cell>
          <cell r="L663" t="str">
            <v>G1</v>
          </cell>
        </row>
        <row r="664">
          <cell r="A664">
            <v>664</v>
          </cell>
          <cell r="B664">
            <v>93290373</v>
          </cell>
          <cell r="C664" t="str">
            <v>PF SUPERIOR GARGALO</v>
          </cell>
          <cell r="D664" t="str">
            <v>19122E-M3</v>
          </cell>
          <cell r="E664">
            <v>3000</v>
          </cell>
          <cell r="F664" t="str">
            <v>CEV</v>
          </cell>
          <cell r="G664" t="str">
            <v>0KLT3214</v>
          </cell>
          <cell r="H664" t="str">
            <v>TRIM 2</v>
          </cell>
          <cell r="I664" t="str">
            <v>M01</v>
          </cell>
          <cell r="J664">
            <v>2</v>
          </cell>
          <cell r="K664" t="str">
            <v>CONTINENTAL</v>
          </cell>
          <cell r="L664" t="str">
            <v>G1</v>
          </cell>
        </row>
        <row r="665">
          <cell r="A665">
            <v>665</v>
          </cell>
          <cell r="B665">
            <v>93290373</v>
          </cell>
          <cell r="C665" t="str">
            <v>PF ATUADOR FECH TPA TRAS</v>
          </cell>
          <cell r="D665" t="str">
            <v>25208E-M2</v>
          </cell>
          <cell r="E665">
            <v>1000</v>
          </cell>
          <cell r="F665" t="str">
            <v>CEV</v>
          </cell>
          <cell r="G665" t="str">
            <v>0KLT3214</v>
          </cell>
          <cell r="H665" t="str">
            <v>AÉREA</v>
          </cell>
          <cell r="I665" t="str">
            <v>M02</v>
          </cell>
          <cell r="J665">
            <v>2</v>
          </cell>
          <cell r="K665" t="str">
            <v>CONTINENTAL</v>
          </cell>
          <cell r="L665" t="str">
            <v>G1</v>
          </cell>
        </row>
        <row r="666">
          <cell r="A666">
            <v>666</v>
          </cell>
          <cell r="B666" t="str">
            <v>93290373</v>
          </cell>
          <cell r="C666" t="str">
            <v>PF SUPERIOR GARGALO</v>
          </cell>
          <cell r="D666" t="str">
            <v>25503D-M1</v>
          </cell>
          <cell r="E666">
            <v>3000</v>
          </cell>
          <cell r="F666" t="str">
            <v>CEV</v>
          </cell>
          <cell r="G666" t="str">
            <v>00002001</v>
          </cell>
          <cell r="H666" t="str">
            <v>MEC.BAIXA</v>
          </cell>
          <cell r="I666" t="str">
            <v>M01</v>
          </cell>
          <cell r="J666">
            <v>2</v>
          </cell>
          <cell r="K666" t="str">
            <v>CONTINENTAL</v>
          </cell>
          <cell r="L666" t="str">
            <v>G1</v>
          </cell>
        </row>
        <row r="667">
          <cell r="A667">
            <v>667</v>
          </cell>
          <cell r="B667" t="str">
            <v>93290373</v>
          </cell>
          <cell r="C667" t="str">
            <v>BOLT HEX ST4</v>
          </cell>
          <cell r="D667" t="str">
            <v>19157D-M2</v>
          </cell>
          <cell r="E667">
            <v>5000</v>
          </cell>
          <cell r="F667" t="str">
            <v>CEV</v>
          </cell>
          <cell r="G667" t="str">
            <v>00002001</v>
          </cell>
          <cell r="H667" t="str">
            <v>TRIM 3</v>
          </cell>
          <cell r="I667" t="str">
            <v>M01</v>
          </cell>
          <cell r="J667">
            <v>2</v>
          </cell>
          <cell r="K667" t="str">
            <v>CONTINENTAL</v>
          </cell>
          <cell r="L667" t="str">
            <v>G1</v>
          </cell>
        </row>
        <row r="668">
          <cell r="A668">
            <v>668</v>
          </cell>
          <cell r="B668">
            <v>93290377</v>
          </cell>
          <cell r="C668" t="str">
            <v>PARAFUSO</v>
          </cell>
          <cell r="D668" t="str">
            <v>19154E-M3</v>
          </cell>
          <cell r="E668">
            <v>5000</v>
          </cell>
          <cell r="F668" t="str">
            <v>CEV</v>
          </cell>
          <cell r="G668" t="str">
            <v>00002001</v>
          </cell>
          <cell r="H668" t="str">
            <v>TRIM 3</v>
          </cell>
          <cell r="I668" t="str">
            <v>M03</v>
          </cell>
          <cell r="J668">
            <v>2</v>
          </cell>
          <cell r="K668" t="str">
            <v>CONTINENTAL</v>
          </cell>
          <cell r="L668" t="str">
            <v>G1</v>
          </cell>
        </row>
        <row r="669">
          <cell r="A669">
            <v>669</v>
          </cell>
          <cell r="B669">
            <v>93290404</v>
          </cell>
          <cell r="C669" t="str">
            <v>ETQ IDENT PLANTA - CNPJ</v>
          </cell>
          <cell r="D669" t="str">
            <v>19124E-M2</v>
          </cell>
          <cell r="E669">
            <v>1000</v>
          </cell>
          <cell r="F669" t="str">
            <v>CEV</v>
          </cell>
          <cell r="G669" t="str">
            <v>00002001</v>
          </cell>
          <cell r="H669" t="str">
            <v>TRIM 2</v>
          </cell>
          <cell r="I669" t="str">
            <v>M02</v>
          </cell>
          <cell r="J669">
            <v>2</v>
          </cell>
          <cell r="K669" t="str">
            <v>JL</v>
          </cell>
          <cell r="L669" t="str">
            <v>G1</v>
          </cell>
        </row>
        <row r="670">
          <cell r="A670">
            <v>670</v>
          </cell>
          <cell r="B670">
            <v>93290404</v>
          </cell>
          <cell r="C670" t="str">
            <v>ETQ IDENT PLANTA - CNPJ</v>
          </cell>
          <cell r="D670" t="str">
            <v>19138D-M2</v>
          </cell>
          <cell r="E670">
            <v>1000</v>
          </cell>
          <cell r="F670" t="str">
            <v>CEV</v>
          </cell>
          <cell r="G670" t="str">
            <v>00002001</v>
          </cell>
          <cell r="H670" t="str">
            <v>TRIM 3</v>
          </cell>
          <cell r="I670" t="str">
            <v>M01</v>
          </cell>
          <cell r="J670">
            <v>2</v>
          </cell>
          <cell r="K670" t="str">
            <v>JL</v>
          </cell>
          <cell r="L670" t="str">
            <v>G1</v>
          </cell>
        </row>
        <row r="671">
          <cell r="A671">
            <v>671</v>
          </cell>
          <cell r="B671" t="str">
            <v>93290404</v>
          </cell>
          <cell r="C671" t="str">
            <v>ETQ IDENT PLANTA - CNPJ</v>
          </cell>
          <cell r="D671" t="str">
            <v>25208E-M1</v>
          </cell>
          <cell r="E671">
            <v>1000</v>
          </cell>
          <cell r="F671" t="str">
            <v>CEV</v>
          </cell>
          <cell r="G671" t="str">
            <v>00002001</v>
          </cell>
          <cell r="H671" t="str">
            <v>AÉREA</v>
          </cell>
          <cell r="I671" t="str">
            <v>M01</v>
          </cell>
          <cell r="J671">
            <v>2</v>
          </cell>
          <cell r="K671" t="str">
            <v>JL</v>
          </cell>
          <cell r="L671" t="str">
            <v>G1</v>
          </cell>
        </row>
        <row r="672">
          <cell r="A672">
            <v>672</v>
          </cell>
          <cell r="B672">
            <v>93290404</v>
          </cell>
          <cell r="C672" t="str">
            <v>PARAF. CAB</v>
          </cell>
          <cell r="D672" t="str">
            <v>19124E-M2</v>
          </cell>
          <cell r="E672">
            <v>700</v>
          </cell>
          <cell r="F672" t="str">
            <v>CEV</v>
          </cell>
          <cell r="G672" t="str">
            <v>00002001</v>
          </cell>
          <cell r="H672" t="str">
            <v>TRIM 2</v>
          </cell>
          <cell r="I672" t="str">
            <v>M02</v>
          </cell>
          <cell r="J672">
            <v>3</v>
          </cell>
          <cell r="K672" t="str">
            <v>LIPOS</v>
          </cell>
          <cell r="L672" t="str">
            <v>G1</v>
          </cell>
        </row>
        <row r="673">
          <cell r="A673">
            <v>673</v>
          </cell>
          <cell r="B673" t="str">
            <v>93290627</v>
          </cell>
          <cell r="C673" t="str">
            <v>PARAF. CAB</v>
          </cell>
          <cell r="D673" t="str">
            <v>19136D-M2</v>
          </cell>
          <cell r="E673">
            <v>700</v>
          </cell>
          <cell r="F673" t="str">
            <v>CEV</v>
          </cell>
          <cell r="G673" t="str">
            <v>00002001</v>
          </cell>
          <cell r="H673" t="str">
            <v>TRIM 2</v>
          </cell>
          <cell r="I673" t="str">
            <v>M02</v>
          </cell>
          <cell r="J673" t="str">
            <v>3</v>
          </cell>
          <cell r="K673" t="str">
            <v>LIPOS</v>
          </cell>
          <cell r="L673" t="str">
            <v>G1</v>
          </cell>
        </row>
        <row r="674">
          <cell r="A674">
            <v>674</v>
          </cell>
          <cell r="B674">
            <v>93290890</v>
          </cell>
          <cell r="C674" t="str">
            <v>BUCHA BAR EST</v>
          </cell>
          <cell r="D674" t="str">
            <v>25214D-M1</v>
          </cell>
          <cell r="E674">
            <v>90</v>
          </cell>
          <cell r="F674" t="str">
            <v>CEV</v>
          </cell>
          <cell r="G674" t="str">
            <v>00002002</v>
          </cell>
          <cell r="H674" t="str">
            <v>AÉREA</v>
          </cell>
          <cell r="I674" t="str">
            <v>M01</v>
          </cell>
          <cell r="J674">
            <v>3</v>
          </cell>
          <cell r="K674" t="str">
            <v>NEOBOR</v>
          </cell>
          <cell r="L674" t="str">
            <v>G1</v>
          </cell>
        </row>
        <row r="675">
          <cell r="A675">
            <v>675</v>
          </cell>
          <cell r="B675">
            <v>93290890</v>
          </cell>
          <cell r="C675" t="str">
            <v>BUCHA BAR EST</v>
          </cell>
          <cell r="D675" t="str">
            <v>25215E-M2</v>
          </cell>
          <cell r="E675">
            <v>90</v>
          </cell>
          <cell r="F675" t="str">
            <v>CEV</v>
          </cell>
          <cell r="G675" t="str">
            <v>00002002</v>
          </cell>
          <cell r="H675" t="str">
            <v>AÉREA</v>
          </cell>
          <cell r="I675" t="str">
            <v>M02</v>
          </cell>
          <cell r="J675">
            <v>3</v>
          </cell>
          <cell r="K675" t="str">
            <v>NEOBOR</v>
          </cell>
          <cell r="L675" t="str">
            <v>G1</v>
          </cell>
        </row>
        <row r="676">
          <cell r="A676">
            <v>676</v>
          </cell>
          <cell r="B676">
            <v>93294353</v>
          </cell>
          <cell r="C676" t="str">
            <v>PF FIX STRIKE</v>
          </cell>
          <cell r="D676" t="str">
            <v>19123E-M3</v>
          </cell>
          <cell r="E676">
            <v>1500</v>
          </cell>
          <cell r="F676" t="str">
            <v>CEV</v>
          </cell>
          <cell r="G676" t="str">
            <v>00002001</v>
          </cell>
          <cell r="H676" t="str">
            <v>TRIM 2</v>
          </cell>
          <cell r="I676" t="str">
            <v>M03</v>
          </cell>
          <cell r="J676">
            <v>2</v>
          </cell>
          <cell r="K676" t="str">
            <v>CONTINENTAL</v>
          </cell>
          <cell r="L676" t="str">
            <v>G1</v>
          </cell>
        </row>
        <row r="677">
          <cell r="A677">
            <v>677</v>
          </cell>
          <cell r="B677" t="str">
            <v>93294353</v>
          </cell>
          <cell r="C677" t="str">
            <v>PF FIX STRIKE</v>
          </cell>
          <cell r="D677" t="str">
            <v>25223D-M2</v>
          </cell>
          <cell r="E677">
            <v>1500</v>
          </cell>
          <cell r="F677" t="str">
            <v>CEV</v>
          </cell>
          <cell r="G677" t="str">
            <v>00002001</v>
          </cell>
          <cell r="H677" t="str">
            <v>AÉREA</v>
          </cell>
          <cell r="I677" t="str">
            <v>M02</v>
          </cell>
          <cell r="J677" t="str">
            <v>2</v>
          </cell>
          <cell r="K677" t="str">
            <v>CONTINENTAL</v>
          </cell>
          <cell r="L677" t="str">
            <v>G1</v>
          </cell>
        </row>
        <row r="678">
          <cell r="A678">
            <v>678</v>
          </cell>
          <cell r="B678">
            <v>93294353</v>
          </cell>
          <cell r="C678" t="str">
            <v>PF FIX STRIKE</v>
          </cell>
          <cell r="D678" t="str">
            <v>25223E-M1</v>
          </cell>
          <cell r="E678">
            <v>1500</v>
          </cell>
          <cell r="F678" t="str">
            <v>CEV</v>
          </cell>
          <cell r="G678" t="str">
            <v>00002001</v>
          </cell>
          <cell r="H678" t="str">
            <v>AÉREA</v>
          </cell>
          <cell r="I678" t="str">
            <v>M01</v>
          </cell>
          <cell r="J678">
            <v>2</v>
          </cell>
          <cell r="K678" t="str">
            <v>CONTINENTAL</v>
          </cell>
          <cell r="L678" t="str">
            <v>G1</v>
          </cell>
        </row>
        <row r="679">
          <cell r="A679">
            <v>679</v>
          </cell>
          <cell r="B679" t="str">
            <v>93294370</v>
          </cell>
          <cell r="C679" t="str">
            <v>PF MOTOR</v>
          </cell>
          <cell r="D679" t="str">
            <v>25204E-M1</v>
          </cell>
          <cell r="E679">
            <v>350</v>
          </cell>
          <cell r="F679" t="str">
            <v>CEV</v>
          </cell>
          <cell r="G679" t="str">
            <v>00002001</v>
          </cell>
          <cell r="H679" t="str">
            <v>AÉREA</v>
          </cell>
          <cell r="I679" t="str">
            <v>M01</v>
          </cell>
          <cell r="J679">
            <v>3</v>
          </cell>
          <cell r="K679" t="str">
            <v>METALAC</v>
          </cell>
          <cell r="L679" t="str">
            <v>G1</v>
          </cell>
        </row>
        <row r="680">
          <cell r="A680">
            <v>680</v>
          </cell>
          <cell r="B680" t="str">
            <v>93294370</v>
          </cell>
          <cell r="C680" t="str">
            <v>PF MOTOR</v>
          </cell>
          <cell r="D680" t="str">
            <v>25304E-M2</v>
          </cell>
          <cell r="E680">
            <v>350</v>
          </cell>
          <cell r="F680" t="str">
            <v>CEV</v>
          </cell>
          <cell r="G680" t="str">
            <v>00002001</v>
          </cell>
          <cell r="H680" t="str">
            <v>AÉREA</v>
          </cell>
          <cell r="I680" t="str">
            <v>M02</v>
          </cell>
          <cell r="J680" t="str">
            <v>2</v>
          </cell>
          <cell r="K680" t="str">
            <v>METALAC</v>
          </cell>
          <cell r="L680" t="str">
            <v>G1</v>
          </cell>
        </row>
        <row r="681">
          <cell r="A681">
            <v>681</v>
          </cell>
          <cell r="B681">
            <v>93294500</v>
          </cell>
          <cell r="C681" t="str">
            <v>PF BCO DIANT</v>
          </cell>
          <cell r="D681" t="str">
            <v>19153D-M1</v>
          </cell>
          <cell r="E681">
            <v>1000</v>
          </cell>
          <cell r="F681" t="str">
            <v>CEV</v>
          </cell>
          <cell r="G681" t="str">
            <v>00002001</v>
          </cell>
          <cell r="H681" t="str">
            <v>TRIM 3</v>
          </cell>
          <cell r="I681" t="str">
            <v>M01</v>
          </cell>
          <cell r="J681">
            <v>2</v>
          </cell>
          <cell r="K681" t="str">
            <v>CONTINENTAL PARAFUSO</v>
          </cell>
          <cell r="L681" t="str">
            <v>G1</v>
          </cell>
        </row>
        <row r="682">
          <cell r="A682">
            <v>682</v>
          </cell>
          <cell r="B682">
            <v>93294412</v>
          </cell>
          <cell r="C682" t="str">
            <v>PF HASTE TENS</v>
          </cell>
          <cell r="D682" t="str">
            <v>25216E-M1</v>
          </cell>
          <cell r="E682">
            <v>200</v>
          </cell>
          <cell r="F682" t="str">
            <v>CEV</v>
          </cell>
          <cell r="G682" t="str">
            <v>00002002</v>
          </cell>
          <cell r="H682" t="str">
            <v>AÉREA</v>
          </cell>
          <cell r="I682" t="str">
            <v>M02</v>
          </cell>
          <cell r="J682">
            <v>5</v>
          </cell>
          <cell r="K682" t="str">
            <v>FIBAM</v>
          </cell>
          <cell r="L682" t="str">
            <v>G1</v>
          </cell>
        </row>
        <row r="683">
          <cell r="A683">
            <v>683</v>
          </cell>
          <cell r="B683" t="str">
            <v>93294500</v>
          </cell>
          <cell r="C683" t="str">
            <v>PF BCO DIANT</v>
          </cell>
          <cell r="D683" t="str">
            <v>19153D-M2</v>
          </cell>
          <cell r="E683">
            <v>1000</v>
          </cell>
          <cell r="F683" t="str">
            <v>CEV</v>
          </cell>
          <cell r="G683" t="str">
            <v>00002001</v>
          </cell>
          <cell r="H683" t="str">
            <v>TRIM 3</v>
          </cell>
          <cell r="I683" t="str">
            <v>M02</v>
          </cell>
          <cell r="J683">
            <v>2</v>
          </cell>
          <cell r="K683" t="str">
            <v>CONTINENTAL PARAFUSO</v>
          </cell>
          <cell r="L683" t="str">
            <v>G1</v>
          </cell>
        </row>
        <row r="684">
          <cell r="A684">
            <v>684</v>
          </cell>
          <cell r="B684">
            <v>93294652</v>
          </cell>
          <cell r="C684" t="str">
            <v>PORCA</v>
          </cell>
          <cell r="D684" t="str">
            <v>19130D-M3</v>
          </cell>
          <cell r="E684">
            <v>5000</v>
          </cell>
          <cell r="F684" t="str">
            <v>CEV</v>
          </cell>
          <cell r="G684" t="str">
            <v>00002001</v>
          </cell>
          <cell r="H684" t="str">
            <v>TRIM 2</v>
          </cell>
          <cell r="I684" t="str">
            <v>M03</v>
          </cell>
          <cell r="J684">
            <v>2</v>
          </cell>
          <cell r="K684" t="str">
            <v>NEUMAYER TEK</v>
          </cell>
          <cell r="L684" t="str">
            <v>G1</v>
          </cell>
        </row>
        <row r="685">
          <cell r="A685">
            <v>685</v>
          </cell>
          <cell r="B685" t="str">
            <v>93294715</v>
          </cell>
          <cell r="C685" t="str">
            <v>PARAFUSO C</v>
          </cell>
          <cell r="D685" t="str">
            <v>19136D-M2</v>
          </cell>
          <cell r="E685">
            <v>1200</v>
          </cell>
          <cell r="F685" t="str">
            <v>CEV</v>
          </cell>
          <cell r="G685" t="str">
            <v>00002001</v>
          </cell>
          <cell r="H685" t="str">
            <v>TRIM 2</v>
          </cell>
          <cell r="I685" t="str">
            <v>M02</v>
          </cell>
          <cell r="J685">
            <v>2</v>
          </cell>
          <cell r="K685" t="str">
            <v>LIPOS</v>
          </cell>
          <cell r="L685" t="str">
            <v>G1</v>
          </cell>
        </row>
        <row r="686">
          <cell r="A686">
            <v>686</v>
          </cell>
          <cell r="B686">
            <v>93294715</v>
          </cell>
          <cell r="C686" t="str">
            <v>ARRUELA BCO</v>
          </cell>
          <cell r="D686" t="str">
            <v>19153D-M1</v>
          </cell>
          <cell r="E686">
            <v>4000</v>
          </cell>
          <cell r="F686" t="str">
            <v>CEV</v>
          </cell>
          <cell r="G686" t="str">
            <v>00002001</v>
          </cell>
          <cell r="H686" t="str">
            <v>TRIM 3</v>
          </cell>
          <cell r="I686" t="str">
            <v>M01</v>
          </cell>
          <cell r="J686">
            <v>2</v>
          </cell>
          <cell r="K686" t="str">
            <v>FANANDRI</v>
          </cell>
          <cell r="L686" t="str">
            <v>G1</v>
          </cell>
        </row>
        <row r="687">
          <cell r="A687">
            <v>687</v>
          </cell>
          <cell r="B687" t="str">
            <v>93295402</v>
          </cell>
          <cell r="C687" t="str">
            <v>ARRUELA BCO</v>
          </cell>
          <cell r="D687" t="str">
            <v>19153D-M2</v>
          </cell>
          <cell r="E687">
            <v>4000</v>
          </cell>
          <cell r="F687" t="str">
            <v>CEV</v>
          </cell>
          <cell r="G687" t="str">
            <v>00002001</v>
          </cell>
          <cell r="H687" t="str">
            <v>TRIM 3</v>
          </cell>
          <cell r="I687" t="str">
            <v>M02</v>
          </cell>
          <cell r="J687">
            <v>2</v>
          </cell>
          <cell r="K687" t="str">
            <v>FANANDRI</v>
          </cell>
          <cell r="L687" t="str">
            <v>G1</v>
          </cell>
        </row>
        <row r="688">
          <cell r="A688">
            <v>688</v>
          </cell>
          <cell r="B688">
            <v>93296480</v>
          </cell>
          <cell r="C688" t="str">
            <v>PF RESERV DHI</v>
          </cell>
          <cell r="D688" t="str">
            <v>19142D-M1</v>
          </cell>
          <cell r="E688">
            <v>1000</v>
          </cell>
          <cell r="F688" t="str">
            <v>CEV</v>
          </cell>
          <cell r="G688" t="str">
            <v>00002001</v>
          </cell>
          <cell r="H688" t="str">
            <v>TRIM 2</v>
          </cell>
          <cell r="I688" t="str">
            <v>M01</v>
          </cell>
          <cell r="J688">
            <v>2</v>
          </cell>
          <cell r="K688" t="str">
            <v>CONTINENTAL</v>
          </cell>
          <cell r="L688" t="str">
            <v>G1</v>
          </cell>
        </row>
        <row r="689">
          <cell r="A689">
            <v>689</v>
          </cell>
          <cell r="B689" t="str">
            <v>93296480</v>
          </cell>
          <cell r="C689" t="str">
            <v>PF RESERV DHI</v>
          </cell>
          <cell r="D689" t="str">
            <v>25201E-M1</v>
          </cell>
          <cell r="E689">
            <v>1000</v>
          </cell>
          <cell r="F689" t="str">
            <v>CEV</v>
          </cell>
          <cell r="G689" t="str">
            <v>00002001</v>
          </cell>
          <cell r="H689" t="str">
            <v>AÉREA</v>
          </cell>
          <cell r="I689" t="str">
            <v>M01</v>
          </cell>
          <cell r="J689">
            <v>2</v>
          </cell>
          <cell r="K689" t="str">
            <v>CONTINENTAL</v>
          </cell>
          <cell r="L689" t="str">
            <v>G1</v>
          </cell>
        </row>
        <row r="690">
          <cell r="A690">
            <v>690</v>
          </cell>
          <cell r="B690">
            <v>93296480</v>
          </cell>
          <cell r="C690" t="str">
            <v>PF RESERV DHI</v>
          </cell>
          <cell r="D690" t="str">
            <v>25519E-M2</v>
          </cell>
          <cell r="E690">
            <v>1000</v>
          </cell>
          <cell r="F690" t="str">
            <v>CEV</v>
          </cell>
          <cell r="G690" t="str">
            <v>00002001</v>
          </cell>
          <cell r="H690" t="str">
            <v>L.FINAL</v>
          </cell>
          <cell r="I690" t="str">
            <v>M02</v>
          </cell>
          <cell r="J690">
            <v>2</v>
          </cell>
          <cell r="K690" t="str">
            <v>CONTINENTAL</v>
          </cell>
          <cell r="L690" t="str">
            <v>G1</v>
          </cell>
        </row>
        <row r="691">
          <cell r="A691">
            <v>691</v>
          </cell>
          <cell r="B691">
            <v>93298873</v>
          </cell>
          <cell r="C691" t="str">
            <v>ARRUELA PR</v>
          </cell>
          <cell r="D691" t="str">
            <v>MINOMI-M3</v>
          </cell>
          <cell r="E691">
            <v>2500</v>
          </cell>
          <cell r="F691" t="str">
            <v>CEV</v>
          </cell>
          <cell r="G691" t="str">
            <v>00002001</v>
          </cell>
          <cell r="H691" t="str">
            <v>MINOMI</v>
          </cell>
          <cell r="I691" t="str">
            <v>M03</v>
          </cell>
          <cell r="J691" t="str">
            <v>2</v>
          </cell>
          <cell r="K691" t="str">
            <v>ETAR SRL</v>
          </cell>
          <cell r="L691" t="str">
            <v>G1</v>
          </cell>
        </row>
        <row r="692">
          <cell r="A692">
            <v>692</v>
          </cell>
          <cell r="B692" t="str">
            <v>93298879</v>
          </cell>
          <cell r="C692" t="str">
            <v>PARAFUSO PLACA</v>
          </cell>
          <cell r="D692" t="str">
            <v>SEQ.DT-BP</v>
          </cell>
          <cell r="E692">
            <v>3000</v>
          </cell>
          <cell r="F692" t="str">
            <v>CEV</v>
          </cell>
          <cell r="G692" t="str">
            <v>00002001</v>
          </cell>
          <cell r="H692" t="str">
            <v>BUMPER</v>
          </cell>
          <cell r="I692" t="str">
            <v>BP1</v>
          </cell>
          <cell r="J692">
            <v>2</v>
          </cell>
          <cell r="K692" t="str">
            <v>LIPOS</v>
          </cell>
          <cell r="L692" t="str">
            <v>KK</v>
          </cell>
        </row>
        <row r="693">
          <cell r="A693">
            <v>693</v>
          </cell>
          <cell r="B693">
            <v>93298879</v>
          </cell>
          <cell r="C693" t="str">
            <v>PARAFUSO PLACA</v>
          </cell>
          <cell r="D693" t="str">
            <v>SEQ.TR-BP</v>
          </cell>
          <cell r="E693">
            <v>3000</v>
          </cell>
          <cell r="F693" t="str">
            <v>CEV</v>
          </cell>
          <cell r="G693" t="str">
            <v>00002001</v>
          </cell>
          <cell r="H693" t="str">
            <v>BUMPER</v>
          </cell>
          <cell r="I693" t="str">
            <v>BP1</v>
          </cell>
          <cell r="J693">
            <v>2</v>
          </cell>
          <cell r="K693" t="str">
            <v>LIPOS</v>
          </cell>
          <cell r="L693" t="str">
            <v>KK</v>
          </cell>
        </row>
        <row r="694">
          <cell r="A694">
            <v>694</v>
          </cell>
          <cell r="B694">
            <v>93298886</v>
          </cell>
          <cell r="C694" t="str">
            <v>PARAF.CAB</v>
          </cell>
          <cell r="D694" t="str">
            <v>25223D-M1</v>
          </cell>
          <cell r="E694">
            <v>2500</v>
          </cell>
          <cell r="F694" t="str">
            <v>CEV</v>
          </cell>
          <cell r="G694" t="str">
            <v>00002001</v>
          </cell>
          <cell r="H694" t="str">
            <v>AÉREA</v>
          </cell>
          <cell r="I694" t="str">
            <v>M01</v>
          </cell>
          <cell r="J694">
            <v>1</v>
          </cell>
          <cell r="K694" t="str">
            <v>CONTINENTAL</v>
          </cell>
          <cell r="L694" t="str">
            <v>G1</v>
          </cell>
        </row>
        <row r="695">
          <cell r="A695">
            <v>695</v>
          </cell>
          <cell r="B695">
            <v>93298886</v>
          </cell>
          <cell r="C695" t="str">
            <v>PARAF.CAB</v>
          </cell>
          <cell r="D695" t="str">
            <v>25223E-M1</v>
          </cell>
          <cell r="E695">
            <v>2500</v>
          </cell>
          <cell r="F695" t="str">
            <v>CEV</v>
          </cell>
          <cell r="G695" t="str">
            <v>00002001</v>
          </cell>
          <cell r="H695" t="str">
            <v>AÉREA</v>
          </cell>
          <cell r="I695" t="str">
            <v>M01</v>
          </cell>
          <cell r="J695">
            <v>2</v>
          </cell>
          <cell r="K695" t="str">
            <v>CONTINENTAL</v>
          </cell>
          <cell r="L695" t="str">
            <v>G1</v>
          </cell>
        </row>
        <row r="696">
          <cell r="A696">
            <v>696</v>
          </cell>
          <cell r="B696">
            <v>93298892</v>
          </cell>
          <cell r="C696" t="str">
            <v>PARAF. CAB</v>
          </cell>
          <cell r="D696" t="str">
            <v>19133E-M3</v>
          </cell>
          <cell r="E696">
            <v>1500</v>
          </cell>
          <cell r="F696" t="str">
            <v>CEV</v>
          </cell>
          <cell r="G696" t="str">
            <v>00002001</v>
          </cell>
          <cell r="H696" t="str">
            <v>TRIM 2</v>
          </cell>
          <cell r="I696" t="str">
            <v>M03</v>
          </cell>
          <cell r="J696">
            <v>2</v>
          </cell>
          <cell r="K696" t="str">
            <v>CONTINENTAL</v>
          </cell>
          <cell r="L696" t="str">
            <v>G1</v>
          </cell>
        </row>
        <row r="697">
          <cell r="A697">
            <v>697</v>
          </cell>
          <cell r="B697">
            <v>93298892</v>
          </cell>
          <cell r="C697" t="str">
            <v>PARAF. CAB</v>
          </cell>
          <cell r="D697" t="str">
            <v>19135D-M1</v>
          </cell>
          <cell r="E697">
            <v>1500</v>
          </cell>
          <cell r="F697" t="str">
            <v>CEV</v>
          </cell>
          <cell r="G697" t="str">
            <v>00002001</v>
          </cell>
          <cell r="H697" t="str">
            <v>TRIM 3</v>
          </cell>
          <cell r="I697" t="str">
            <v>M01</v>
          </cell>
          <cell r="J697">
            <v>2</v>
          </cell>
          <cell r="K697" t="str">
            <v>CONTINENTAL</v>
          </cell>
          <cell r="L697" t="str">
            <v>G1</v>
          </cell>
        </row>
        <row r="698">
          <cell r="A698">
            <v>698</v>
          </cell>
          <cell r="B698" t="str">
            <v>93298899</v>
          </cell>
          <cell r="C698" t="str">
            <v>PF EXTINTOR INCENDIO</v>
          </cell>
          <cell r="D698" t="str">
            <v>19155D-M2</v>
          </cell>
          <cell r="E698">
            <v>2500</v>
          </cell>
          <cell r="F698" t="str">
            <v>CEV</v>
          </cell>
          <cell r="G698" t="str">
            <v>00002001</v>
          </cell>
          <cell r="H698" t="str">
            <v>TRIM 3</v>
          </cell>
          <cell r="I698" t="str">
            <v>M02</v>
          </cell>
          <cell r="J698">
            <v>2</v>
          </cell>
          <cell r="K698" t="str">
            <v>ACUMENT BRAS</v>
          </cell>
          <cell r="L698" t="str">
            <v>G1</v>
          </cell>
        </row>
        <row r="699">
          <cell r="A699">
            <v>699</v>
          </cell>
          <cell r="B699">
            <v>93298933</v>
          </cell>
          <cell r="C699" t="str">
            <v>PARAF CAB</v>
          </cell>
          <cell r="D699" t="str">
            <v>19114D-M3</v>
          </cell>
          <cell r="E699">
            <v>2500</v>
          </cell>
          <cell r="F699" t="str">
            <v>CEV</v>
          </cell>
          <cell r="G699" t="str">
            <v>00002001</v>
          </cell>
          <cell r="H699" t="str">
            <v>TRIM 1</v>
          </cell>
          <cell r="I699" t="str">
            <v>M03</v>
          </cell>
          <cell r="J699">
            <v>2</v>
          </cell>
          <cell r="K699" t="str">
            <v>LIPOS</v>
          </cell>
          <cell r="L699" t="str">
            <v>G1</v>
          </cell>
        </row>
        <row r="700">
          <cell r="A700">
            <v>700</v>
          </cell>
          <cell r="B700">
            <v>93298933</v>
          </cell>
          <cell r="C700" t="str">
            <v>PARAF CAB</v>
          </cell>
          <cell r="D700" t="str">
            <v>19115E-M3</v>
          </cell>
          <cell r="E700">
            <v>2500</v>
          </cell>
          <cell r="F700" t="str">
            <v>CEV</v>
          </cell>
          <cell r="G700" t="str">
            <v>00002001</v>
          </cell>
          <cell r="H700" t="str">
            <v>TRIM 1</v>
          </cell>
          <cell r="I700" t="str">
            <v>M03</v>
          </cell>
          <cell r="J700">
            <v>2</v>
          </cell>
          <cell r="K700" t="str">
            <v>LIPOS</v>
          </cell>
          <cell r="L700" t="str">
            <v>G1</v>
          </cell>
        </row>
        <row r="701">
          <cell r="A701">
            <v>701</v>
          </cell>
          <cell r="B701">
            <v>93298933</v>
          </cell>
          <cell r="C701" t="str">
            <v>PARAF CAB</v>
          </cell>
          <cell r="D701" t="str">
            <v>19147D-M1</v>
          </cell>
          <cell r="E701">
            <v>2500</v>
          </cell>
          <cell r="F701" t="str">
            <v>CEV</v>
          </cell>
          <cell r="G701" t="str">
            <v>00002001</v>
          </cell>
          <cell r="H701" t="str">
            <v>TRIM 3</v>
          </cell>
          <cell r="I701" t="str">
            <v>M01</v>
          </cell>
          <cell r="J701">
            <v>2</v>
          </cell>
          <cell r="K701" t="str">
            <v>LIPOS</v>
          </cell>
          <cell r="L701" t="str">
            <v>G1</v>
          </cell>
        </row>
        <row r="702">
          <cell r="A702">
            <v>702</v>
          </cell>
          <cell r="B702" t="str">
            <v>93298933</v>
          </cell>
          <cell r="C702" t="str">
            <v>PARAF CAB</v>
          </cell>
          <cell r="D702" t="str">
            <v>19160D-M1</v>
          </cell>
          <cell r="E702">
            <v>2500</v>
          </cell>
          <cell r="F702" t="str">
            <v>CEV</v>
          </cell>
          <cell r="G702" t="str">
            <v>00002001</v>
          </cell>
          <cell r="H702" t="str">
            <v>TRIM 3</v>
          </cell>
          <cell r="I702" t="str">
            <v>M01</v>
          </cell>
          <cell r="J702">
            <v>2</v>
          </cell>
          <cell r="K702" t="str">
            <v>LIPOS</v>
          </cell>
          <cell r="L702" t="str">
            <v>G1</v>
          </cell>
        </row>
        <row r="703">
          <cell r="A703">
            <v>703</v>
          </cell>
          <cell r="B703" t="str">
            <v>93298951</v>
          </cell>
          <cell r="C703" t="str">
            <v>PARAF CAB</v>
          </cell>
          <cell r="D703" t="str">
            <v>25218E-M1</v>
          </cell>
          <cell r="E703">
            <v>1500</v>
          </cell>
          <cell r="F703" t="str">
            <v>CEV</v>
          </cell>
          <cell r="G703" t="str">
            <v>00002001</v>
          </cell>
          <cell r="H703" t="str">
            <v>AÉREA</v>
          </cell>
          <cell r="I703" t="str">
            <v>B23</v>
          </cell>
          <cell r="J703">
            <v>2</v>
          </cell>
          <cell r="K703" t="str">
            <v>CONTINENTAL</v>
          </cell>
          <cell r="L703" t="str">
            <v>G1</v>
          </cell>
        </row>
        <row r="704">
          <cell r="A704">
            <v>704</v>
          </cell>
          <cell r="B704" t="str">
            <v>93299073</v>
          </cell>
          <cell r="C704" t="str">
            <v>PF CONEXÃO AC</v>
          </cell>
          <cell r="D704" t="str">
            <v>25507D-M1</v>
          </cell>
          <cell r="E704">
            <v>700</v>
          </cell>
          <cell r="F704" t="str">
            <v>CEV</v>
          </cell>
          <cell r="G704" t="str">
            <v>00002001</v>
          </cell>
          <cell r="H704" t="str">
            <v>MEC BAIXA</v>
          </cell>
          <cell r="I704" t="str">
            <v>M01</v>
          </cell>
          <cell r="J704">
            <v>2</v>
          </cell>
          <cell r="K704" t="str">
            <v>CONTINENTAL</v>
          </cell>
          <cell r="L704" t="str">
            <v>G1</v>
          </cell>
        </row>
        <row r="705">
          <cell r="A705">
            <v>705</v>
          </cell>
          <cell r="B705" t="str">
            <v>93299086</v>
          </cell>
          <cell r="C705" t="str">
            <v>PF GANCHO REB</v>
          </cell>
          <cell r="D705" t="str">
            <v>25218E-M1</v>
          </cell>
          <cell r="E705">
            <v>700</v>
          </cell>
          <cell r="F705" t="str">
            <v>CEV</v>
          </cell>
          <cell r="G705" t="str">
            <v>00002001</v>
          </cell>
          <cell r="H705" t="str">
            <v>AÉREA</v>
          </cell>
          <cell r="I705" t="str">
            <v>M02</v>
          </cell>
          <cell r="J705">
            <v>2</v>
          </cell>
          <cell r="K705" t="str">
            <v>FIBAM</v>
          </cell>
          <cell r="L705" t="str">
            <v>G1</v>
          </cell>
        </row>
        <row r="706">
          <cell r="A706">
            <v>706</v>
          </cell>
          <cell r="B706" t="str">
            <v>93299100</v>
          </cell>
          <cell r="C706" t="str">
            <v>PARAFUSO D</v>
          </cell>
          <cell r="D706" t="str">
            <v>25219E-M1</v>
          </cell>
          <cell r="E706">
            <v>1000</v>
          </cell>
          <cell r="F706" t="str">
            <v>CEV</v>
          </cell>
          <cell r="G706" t="str">
            <v>00002001</v>
          </cell>
          <cell r="H706" t="str">
            <v>AÉREA</v>
          </cell>
          <cell r="I706" t="str">
            <v>M01</v>
          </cell>
          <cell r="J706">
            <v>2</v>
          </cell>
          <cell r="K706" t="str">
            <v>CONTINENTAL</v>
          </cell>
          <cell r="L706" t="str">
            <v>G1</v>
          </cell>
        </row>
        <row r="707">
          <cell r="A707">
            <v>707</v>
          </cell>
          <cell r="B707" t="str">
            <v>93299101</v>
          </cell>
          <cell r="C707" t="str">
            <v>PARAF FIX MANGUEIRA A/C</v>
          </cell>
          <cell r="D707" t="str">
            <v>25304E-M2</v>
          </cell>
          <cell r="E707">
            <v>1000</v>
          </cell>
          <cell r="F707" t="str">
            <v>CEV</v>
          </cell>
          <cell r="G707" t="str">
            <v>00002001</v>
          </cell>
          <cell r="H707" t="str">
            <v>AÉREA</v>
          </cell>
          <cell r="I707" t="str">
            <v>M02</v>
          </cell>
          <cell r="J707">
            <v>2</v>
          </cell>
          <cell r="K707" t="str">
            <v>INDUSTRIAS GERAIS DE</v>
          </cell>
          <cell r="L707" t="str">
            <v>G1</v>
          </cell>
        </row>
        <row r="708">
          <cell r="A708">
            <v>708</v>
          </cell>
          <cell r="B708">
            <v>93299171</v>
          </cell>
          <cell r="C708" t="str">
            <v>PORCA-RESERV PART</v>
          </cell>
          <cell r="D708" t="str">
            <v>19133E-M3</v>
          </cell>
          <cell r="E708">
            <v>3000</v>
          </cell>
          <cell r="F708" t="str">
            <v>CEV</v>
          </cell>
          <cell r="G708" t="str">
            <v>0KLT3214</v>
          </cell>
          <cell r="H708" t="str">
            <v>TRIM 2</v>
          </cell>
          <cell r="I708" t="str">
            <v>M03</v>
          </cell>
          <cell r="J708">
            <v>2</v>
          </cell>
          <cell r="K708" t="str">
            <v>NEUMAYER TEK</v>
          </cell>
          <cell r="L708" t="str">
            <v>G1</v>
          </cell>
        </row>
        <row r="709">
          <cell r="A709">
            <v>709</v>
          </cell>
          <cell r="B709" t="str">
            <v>11516077</v>
          </cell>
          <cell r="C709" t="str">
            <v>PORCA JUNTA ESFÉRICA</v>
          </cell>
          <cell r="D709" t="str">
            <v>25216D-M2</v>
          </cell>
          <cell r="E709">
            <v>600</v>
          </cell>
          <cell r="F709" t="str">
            <v>CEV</v>
          </cell>
          <cell r="G709" t="str">
            <v>00002001</v>
          </cell>
          <cell r="H709" t="str">
            <v>AÉREA</v>
          </cell>
          <cell r="I709" t="str">
            <v>M01</v>
          </cell>
          <cell r="J709">
            <v>2</v>
          </cell>
          <cell r="K709" t="str">
            <v>PARASMO</v>
          </cell>
          <cell r="L709" t="str">
            <v>G1</v>
          </cell>
        </row>
        <row r="710">
          <cell r="A710">
            <v>710</v>
          </cell>
          <cell r="B710">
            <v>11516077</v>
          </cell>
          <cell r="C710" t="str">
            <v>PORCA JUNTA ESFÉRICA</v>
          </cell>
          <cell r="D710" t="str">
            <v>25216E-M1</v>
          </cell>
          <cell r="E710">
            <v>600</v>
          </cell>
          <cell r="F710" t="str">
            <v>CEV</v>
          </cell>
          <cell r="G710" t="str">
            <v>00002001</v>
          </cell>
          <cell r="H710" t="str">
            <v>AÉREA</v>
          </cell>
          <cell r="I710" t="str">
            <v>M01</v>
          </cell>
          <cell r="J710">
            <v>2</v>
          </cell>
          <cell r="K710" t="str">
            <v>PARASMO</v>
          </cell>
          <cell r="L710" t="str">
            <v>G1</v>
          </cell>
        </row>
        <row r="711">
          <cell r="A711">
            <v>711</v>
          </cell>
          <cell r="B711" t="str">
            <v>93299182</v>
          </cell>
          <cell r="C711" t="str">
            <v>PORC EIXO TRA</v>
          </cell>
          <cell r="D711" t="str">
            <v>25216E-M1</v>
          </cell>
          <cell r="E711">
            <v>700</v>
          </cell>
          <cell r="F711" t="str">
            <v>CEV</v>
          </cell>
          <cell r="G711" t="str">
            <v>00002001</v>
          </cell>
          <cell r="H711" t="str">
            <v>AÉREA</v>
          </cell>
          <cell r="I711" t="str">
            <v>M02</v>
          </cell>
          <cell r="J711">
            <v>2</v>
          </cell>
          <cell r="K711" t="str">
            <v>PARASMO</v>
          </cell>
          <cell r="L711" t="str">
            <v>G1</v>
          </cell>
        </row>
        <row r="712">
          <cell r="A712">
            <v>712</v>
          </cell>
          <cell r="B712" t="str">
            <v>93299182</v>
          </cell>
          <cell r="C712" t="str">
            <v>PORCA B. DE CONTROLE</v>
          </cell>
          <cell r="D712" t="str">
            <v>25214D-M2</v>
          </cell>
          <cell r="E712">
            <v>700</v>
          </cell>
          <cell r="F712" t="str">
            <v>CEV</v>
          </cell>
          <cell r="G712" t="str">
            <v>00002001</v>
          </cell>
          <cell r="H712" t="str">
            <v>AÉREA</v>
          </cell>
          <cell r="I712" t="str">
            <v>M02</v>
          </cell>
          <cell r="J712">
            <v>2</v>
          </cell>
          <cell r="K712" t="str">
            <v>PARASMO</v>
          </cell>
          <cell r="L712" t="str">
            <v>G1</v>
          </cell>
        </row>
        <row r="713">
          <cell r="A713">
            <v>713</v>
          </cell>
          <cell r="B713" t="str">
            <v>93299182</v>
          </cell>
          <cell r="C713" t="str">
            <v>PORCA B. DE CONTROLE</v>
          </cell>
          <cell r="D713" t="str">
            <v>25215E-M1</v>
          </cell>
          <cell r="E713">
            <v>700</v>
          </cell>
          <cell r="F713" t="str">
            <v>CEV</v>
          </cell>
          <cell r="G713" t="str">
            <v>00002001</v>
          </cell>
          <cell r="H713" t="str">
            <v>AÉREA</v>
          </cell>
          <cell r="I713" t="str">
            <v>M01</v>
          </cell>
          <cell r="J713">
            <v>2</v>
          </cell>
          <cell r="K713" t="str">
            <v>PARASMO</v>
          </cell>
          <cell r="L713" t="str">
            <v>G1</v>
          </cell>
        </row>
        <row r="714">
          <cell r="A714">
            <v>714</v>
          </cell>
          <cell r="B714">
            <v>93299187</v>
          </cell>
          <cell r="C714" t="str">
            <v>PORCA SEXT</v>
          </cell>
          <cell r="D714" t="str">
            <v>25210D-M1</v>
          </cell>
          <cell r="E714">
            <v>1000</v>
          </cell>
          <cell r="F714" t="str">
            <v>CEV</v>
          </cell>
          <cell r="G714" t="str">
            <v>00002001</v>
          </cell>
          <cell r="H714" t="str">
            <v>AÉREA</v>
          </cell>
          <cell r="I714" t="str">
            <v>M01</v>
          </cell>
          <cell r="J714">
            <v>2</v>
          </cell>
          <cell r="K714" t="str">
            <v>PARASMO</v>
          </cell>
          <cell r="L714" t="str">
            <v>G1</v>
          </cell>
        </row>
        <row r="715">
          <cell r="A715">
            <v>715</v>
          </cell>
          <cell r="B715" t="str">
            <v>93299187</v>
          </cell>
          <cell r="C715" t="str">
            <v>PORCA SEXT</v>
          </cell>
          <cell r="D715" t="str">
            <v>25211E-M1</v>
          </cell>
          <cell r="E715">
            <v>1000</v>
          </cell>
          <cell r="F715" t="str">
            <v>CEV</v>
          </cell>
          <cell r="G715" t="str">
            <v>00002001</v>
          </cell>
          <cell r="H715" t="str">
            <v>AÉREA</v>
          </cell>
          <cell r="I715" t="str">
            <v>M01</v>
          </cell>
          <cell r="J715">
            <v>2</v>
          </cell>
          <cell r="K715" t="str">
            <v>PARASMO</v>
          </cell>
          <cell r="L715" t="str">
            <v>G1</v>
          </cell>
        </row>
        <row r="716">
          <cell r="A716">
            <v>716</v>
          </cell>
          <cell r="B716" t="str">
            <v>93299197</v>
          </cell>
          <cell r="C716" t="str">
            <v>POPNUT SUP RE</v>
          </cell>
          <cell r="D716" t="str">
            <v>25216D-M2</v>
          </cell>
          <cell r="E716">
            <v>1000</v>
          </cell>
          <cell r="F716" t="str">
            <v>CEV</v>
          </cell>
          <cell r="G716" t="str">
            <v>00002001</v>
          </cell>
          <cell r="H716" t="str">
            <v>AÉREA</v>
          </cell>
          <cell r="I716" t="str">
            <v>M02</v>
          </cell>
          <cell r="J716">
            <v>2</v>
          </cell>
          <cell r="K716" t="str">
            <v>BOLLHOFF SER</v>
          </cell>
          <cell r="L716" t="str">
            <v>G1</v>
          </cell>
        </row>
        <row r="717">
          <cell r="A717">
            <v>717</v>
          </cell>
          <cell r="B717">
            <v>93299976</v>
          </cell>
          <cell r="C717" t="str">
            <v>PINHEIRINHO</v>
          </cell>
          <cell r="D717" t="str">
            <v>19116E-M3</v>
          </cell>
          <cell r="E717">
            <v>1000</v>
          </cell>
          <cell r="F717" t="str">
            <v>CEV</v>
          </cell>
          <cell r="G717" t="str">
            <v>00002001</v>
          </cell>
          <cell r="H717" t="str">
            <v>TRIM 2</v>
          </cell>
          <cell r="I717" t="str">
            <v>M03</v>
          </cell>
          <cell r="J717">
            <v>2</v>
          </cell>
          <cell r="K717" t="str">
            <v>ITW DELFAST</v>
          </cell>
          <cell r="L717" t="str">
            <v>G1</v>
          </cell>
        </row>
        <row r="718">
          <cell r="A718">
            <v>718</v>
          </cell>
          <cell r="B718">
            <v>93299976</v>
          </cell>
          <cell r="C718" t="str">
            <v>PINHEIRINHO</v>
          </cell>
          <cell r="D718" t="str">
            <v>19155E-M3</v>
          </cell>
          <cell r="E718">
            <v>1000</v>
          </cell>
          <cell r="F718" t="str">
            <v>CEV</v>
          </cell>
          <cell r="G718" t="str">
            <v>00002001</v>
          </cell>
          <cell r="H718" t="str">
            <v>TRIM 3</v>
          </cell>
          <cell r="I718" t="str">
            <v>M03</v>
          </cell>
          <cell r="J718" t="str">
            <v>2</v>
          </cell>
          <cell r="K718" t="str">
            <v>ITW DELFAST</v>
          </cell>
          <cell r="L718" t="str">
            <v>G1</v>
          </cell>
        </row>
        <row r="719">
          <cell r="A719">
            <v>719</v>
          </cell>
          <cell r="B719">
            <v>93299976</v>
          </cell>
          <cell r="C719" t="str">
            <v>PINHEIRINHO</v>
          </cell>
          <cell r="D719" t="str">
            <v>19118E-M2</v>
          </cell>
          <cell r="E719">
            <v>1000</v>
          </cell>
          <cell r="F719" t="str">
            <v>CEV</v>
          </cell>
          <cell r="G719" t="str">
            <v>00002001</v>
          </cell>
          <cell r="H719" t="str">
            <v>TRIM 2</v>
          </cell>
          <cell r="I719" t="str">
            <v>M02</v>
          </cell>
          <cell r="J719">
            <v>2</v>
          </cell>
          <cell r="K719" t="str">
            <v>ITW DELFAST</v>
          </cell>
          <cell r="L719" t="str">
            <v>G1</v>
          </cell>
        </row>
        <row r="720">
          <cell r="A720">
            <v>720</v>
          </cell>
          <cell r="B720" t="str">
            <v>93299976</v>
          </cell>
          <cell r="C720" t="str">
            <v>PINHEIRINHO</v>
          </cell>
          <cell r="D720" t="str">
            <v>19148D-M2</v>
          </cell>
          <cell r="E720">
            <v>1000</v>
          </cell>
          <cell r="F720" t="str">
            <v>CEV</v>
          </cell>
          <cell r="G720" t="str">
            <v>00002001</v>
          </cell>
          <cell r="H720" t="str">
            <v>TRIM 3</v>
          </cell>
          <cell r="I720" t="str">
            <v>M02</v>
          </cell>
          <cell r="J720">
            <v>2</v>
          </cell>
          <cell r="K720" t="str">
            <v>ITW DELFAST</v>
          </cell>
          <cell r="L720" t="str">
            <v>G1</v>
          </cell>
        </row>
        <row r="721">
          <cell r="A721">
            <v>721</v>
          </cell>
          <cell r="B721">
            <v>93299976</v>
          </cell>
          <cell r="C721" t="str">
            <v>PINHEIRINHO</v>
          </cell>
          <cell r="D721" t="str">
            <v>19148D-M2</v>
          </cell>
          <cell r="E721">
            <v>1000</v>
          </cell>
          <cell r="F721" t="str">
            <v>CEV</v>
          </cell>
          <cell r="G721" t="str">
            <v>00002001</v>
          </cell>
          <cell r="H721" t="str">
            <v>TRIM 3</v>
          </cell>
          <cell r="I721" t="str">
            <v>M01</v>
          </cell>
          <cell r="J721" t="str">
            <v>2</v>
          </cell>
          <cell r="K721" t="str">
            <v>ITW DELFAST</v>
          </cell>
          <cell r="L721" t="str">
            <v>G1</v>
          </cell>
        </row>
        <row r="722">
          <cell r="A722">
            <v>722</v>
          </cell>
          <cell r="B722" t="str">
            <v>93299976</v>
          </cell>
          <cell r="C722" t="str">
            <v>PINHEIRINHO</v>
          </cell>
          <cell r="D722" t="str">
            <v>25524E-M1</v>
          </cell>
          <cell r="E722">
            <v>1000</v>
          </cell>
          <cell r="F722" t="str">
            <v>CEV</v>
          </cell>
          <cell r="G722" t="str">
            <v>00002001</v>
          </cell>
          <cell r="H722" t="str">
            <v>L.FINAL</v>
          </cell>
          <cell r="I722" t="str">
            <v>M01</v>
          </cell>
          <cell r="J722">
            <v>2</v>
          </cell>
          <cell r="K722" t="str">
            <v>ITW DELFAST</v>
          </cell>
          <cell r="L722" t="str">
            <v>G1</v>
          </cell>
        </row>
        <row r="723">
          <cell r="A723">
            <v>723</v>
          </cell>
          <cell r="B723">
            <v>93299976</v>
          </cell>
          <cell r="C723" t="str">
            <v>PINHEIRINHO</v>
          </cell>
          <cell r="D723" t="str">
            <v>MINOMI-M3</v>
          </cell>
          <cell r="E723">
            <v>1000</v>
          </cell>
          <cell r="F723" t="str">
            <v>CEV</v>
          </cell>
          <cell r="G723" t="str">
            <v>00002001</v>
          </cell>
          <cell r="H723" t="str">
            <v>MINOMI</v>
          </cell>
          <cell r="I723" t="str">
            <v>M03</v>
          </cell>
          <cell r="J723" t="str">
            <v>2</v>
          </cell>
          <cell r="K723" t="str">
            <v>ITW DELFAST</v>
          </cell>
          <cell r="L723" t="str">
            <v>G1</v>
          </cell>
        </row>
        <row r="724">
          <cell r="A724">
            <v>724</v>
          </cell>
          <cell r="B724" t="str">
            <v>93300058</v>
          </cell>
          <cell r="C724" t="str">
            <v>PARAFUSO COXIM</v>
          </cell>
          <cell r="D724" t="str">
            <v>25208E-M1</v>
          </cell>
          <cell r="E724">
            <v>150</v>
          </cell>
          <cell r="F724" t="str">
            <v>CEV</v>
          </cell>
          <cell r="G724" t="str">
            <v>00002001</v>
          </cell>
          <cell r="H724" t="str">
            <v>AÉREA</v>
          </cell>
          <cell r="I724" t="str">
            <v>M01</v>
          </cell>
          <cell r="J724">
            <v>3</v>
          </cell>
          <cell r="K724" t="str">
            <v>INGEPAL</v>
          </cell>
          <cell r="L724" t="str">
            <v>G1</v>
          </cell>
        </row>
        <row r="725">
          <cell r="A725">
            <v>725</v>
          </cell>
          <cell r="B725">
            <v>93300404</v>
          </cell>
          <cell r="C725" t="str">
            <v>SUPORTE DO CONSOLE</v>
          </cell>
          <cell r="D725" t="str">
            <v>MINOMI-M3</v>
          </cell>
          <cell r="E725">
            <v>90</v>
          </cell>
          <cell r="F725" t="str">
            <v>GES</v>
          </cell>
          <cell r="G725" t="str">
            <v>00002002</v>
          </cell>
          <cell r="H725" t="str">
            <v>MINOMI</v>
          </cell>
          <cell r="I725" t="str">
            <v>M03</v>
          </cell>
          <cell r="J725">
            <v>4</v>
          </cell>
          <cell r="K725" t="str">
            <v>GESTAMP</v>
          </cell>
          <cell r="L725" t="str">
            <v>G1</v>
          </cell>
        </row>
        <row r="726">
          <cell r="A726">
            <v>726</v>
          </cell>
          <cell r="B726">
            <v>93303050</v>
          </cell>
          <cell r="C726" t="str">
            <v>BARRA DESLIZANTE</v>
          </cell>
          <cell r="D726" t="str">
            <v>SPS-E-30115</v>
          </cell>
          <cell r="E726">
            <v>50</v>
          </cell>
          <cell r="F726" t="str">
            <v>CEV</v>
          </cell>
          <cell r="G726" t="str">
            <v>00002004</v>
          </cell>
          <cell r="H726" t="str">
            <v>SPS</v>
          </cell>
          <cell r="I726" t="str">
            <v>M03</v>
          </cell>
          <cell r="J726">
            <v>3</v>
          </cell>
          <cell r="K726" t="str">
            <v>GALUTTI</v>
          </cell>
          <cell r="L726" t="str">
            <v>G1</v>
          </cell>
        </row>
        <row r="727">
          <cell r="A727">
            <v>727</v>
          </cell>
          <cell r="B727">
            <v>93303051</v>
          </cell>
          <cell r="C727" t="str">
            <v>BARRA DESLIZANTE</v>
          </cell>
          <cell r="D727" t="str">
            <v>SPS-PM-M3</v>
          </cell>
          <cell r="E727">
            <v>50</v>
          </cell>
          <cell r="F727" t="str">
            <v>CEV</v>
          </cell>
          <cell r="G727" t="str">
            <v>00002004</v>
          </cell>
          <cell r="H727" t="str">
            <v>SPS</v>
          </cell>
          <cell r="I727" t="str">
            <v>M03</v>
          </cell>
          <cell r="J727" t="str">
            <v>3</v>
          </cell>
          <cell r="K727" t="str">
            <v>GALUTTI</v>
          </cell>
          <cell r="L727" t="str">
            <v>G1</v>
          </cell>
        </row>
        <row r="728">
          <cell r="A728">
            <v>728</v>
          </cell>
          <cell r="B728">
            <v>93303052</v>
          </cell>
          <cell r="C728" t="str">
            <v>ARRUELA BARRA DESLIZ.</v>
          </cell>
          <cell r="D728" t="str">
            <v>19122D-M3</v>
          </cell>
          <cell r="E728">
            <v>350</v>
          </cell>
          <cell r="F728" t="str">
            <v>GES</v>
          </cell>
          <cell r="G728" t="str">
            <v>00002001</v>
          </cell>
          <cell r="H728" t="str">
            <v>TRIM 2</v>
          </cell>
          <cell r="I728" t="str">
            <v>M03</v>
          </cell>
          <cell r="J728">
            <v>2</v>
          </cell>
          <cell r="K728" t="str">
            <v>GESTAMP</v>
          </cell>
          <cell r="L728" t="str">
            <v>G1</v>
          </cell>
        </row>
        <row r="729">
          <cell r="A729">
            <v>729</v>
          </cell>
          <cell r="B729">
            <v>93303052</v>
          </cell>
          <cell r="C729" t="str">
            <v>ARRUELA BARRA DESLIZ.</v>
          </cell>
          <cell r="D729" t="str">
            <v>19122E-M1</v>
          </cell>
          <cell r="E729">
            <v>350</v>
          </cell>
          <cell r="F729" t="str">
            <v>GES</v>
          </cell>
          <cell r="G729" t="str">
            <v>00002001</v>
          </cell>
          <cell r="H729" t="str">
            <v>TRIM 2</v>
          </cell>
          <cell r="I729" t="str">
            <v>M02</v>
          </cell>
          <cell r="J729">
            <v>2</v>
          </cell>
          <cell r="K729" t="str">
            <v>GESTAMP</v>
          </cell>
          <cell r="L729" t="str">
            <v>G1</v>
          </cell>
        </row>
        <row r="730">
          <cell r="A730">
            <v>731</v>
          </cell>
          <cell r="B730" t="str">
            <v>93306986</v>
          </cell>
          <cell r="C730" t="str">
            <v>MOLDURA-CI</v>
          </cell>
          <cell r="D730" t="str">
            <v>19138D-M2</v>
          </cell>
          <cell r="E730">
            <v>300</v>
          </cell>
          <cell r="F730" t="str">
            <v>PEL</v>
          </cell>
          <cell r="G730" t="str">
            <v>00002002</v>
          </cell>
          <cell r="H730" t="str">
            <v>TRIM 2</v>
          </cell>
          <cell r="I730" t="str">
            <v>M02</v>
          </cell>
          <cell r="J730" t="str">
            <v>2</v>
          </cell>
          <cell r="K730" t="str">
            <v>PELZER SISTEMAS DO B</v>
          </cell>
          <cell r="L730" t="str">
            <v>G1</v>
          </cell>
        </row>
        <row r="731">
          <cell r="A731">
            <v>732</v>
          </cell>
          <cell r="B731">
            <v>93308972</v>
          </cell>
          <cell r="C731" t="str">
            <v>PORCA MOTOR</v>
          </cell>
          <cell r="D731" t="str">
            <v>25304E-M2</v>
          </cell>
          <cell r="E731">
            <v>800</v>
          </cell>
          <cell r="F731" t="str">
            <v>CEV</v>
          </cell>
          <cell r="G731" t="str">
            <v>00002001</v>
          </cell>
          <cell r="H731" t="str">
            <v>AÉREA</v>
          </cell>
          <cell r="I731" t="str">
            <v>M01</v>
          </cell>
          <cell r="J731">
            <v>2</v>
          </cell>
          <cell r="K731" t="str">
            <v>PARASMO</v>
          </cell>
          <cell r="L731" t="str">
            <v>G1</v>
          </cell>
        </row>
        <row r="732">
          <cell r="A732">
            <v>733</v>
          </cell>
          <cell r="B732" t="str">
            <v>93310386</v>
          </cell>
          <cell r="C732" t="str">
            <v>SUP MÓDULO</v>
          </cell>
          <cell r="D732" t="str">
            <v>19154D-M2</v>
          </cell>
          <cell r="E732">
            <v>42</v>
          </cell>
          <cell r="F732" t="str">
            <v>CEV</v>
          </cell>
          <cell r="G732" t="str">
            <v>00002004</v>
          </cell>
          <cell r="H732" t="str">
            <v>TRIM 3</v>
          </cell>
          <cell r="I732" t="str">
            <v>M02</v>
          </cell>
          <cell r="J732">
            <v>1</v>
          </cell>
          <cell r="K732" t="str">
            <v>NIKEN</v>
          </cell>
          <cell r="L732" t="str">
            <v>G1</v>
          </cell>
        </row>
        <row r="733">
          <cell r="A733">
            <v>734</v>
          </cell>
          <cell r="B733">
            <v>93310435</v>
          </cell>
          <cell r="C733" t="str">
            <v>SENSOR OXIGENIO</v>
          </cell>
          <cell r="D733" t="str">
            <v>25214D-M1</v>
          </cell>
          <cell r="E733">
            <v>120</v>
          </cell>
          <cell r="F733" t="str">
            <v>CEV</v>
          </cell>
          <cell r="G733" t="str">
            <v>00002004</v>
          </cell>
          <cell r="H733" t="str">
            <v>AÉREA</v>
          </cell>
          <cell r="I733" t="str">
            <v>M01</v>
          </cell>
          <cell r="J733">
            <v>0</v>
          </cell>
          <cell r="K733" t="str">
            <v>DELPHI PIRAC</v>
          </cell>
          <cell r="L733" t="str">
            <v>G1</v>
          </cell>
        </row>
        <row r="734">
          <cell r="A734">
            <v>735</v>
          </cell>
          <cell r="B734">
            <v>93310435</v>
          </cell>
          <cell r="C734" t="str">
            <v>SENSOR OXIGENIO</v>
          </cell>
          <cell r="D734" t="str">
            <v>25304D-M1</v>
          </cell>
          <cell r="E734">
            <v>120</v>
          </cell>
          <cell r="F734" t="str">
            <v>CEV</v>
          </cell>
          <cell r="G734" t="str">
            <v>00002004</v>
          </cell>
          <cell r="H734" t="str">
            <v>AÉREA</v>
          </cell>
          <cell r="I734" t="str">
            <v>M01</v>
          </cell>
          <cell r="J734" t="str">
            <v>PENDANT</v>
          </cell>
          <cell r="K734" t="str">
            <v>DELPHI PIRAC</v>
          </cell>
          <cell r="L734" t="str">
            <v>G1</v>
          </cell>
        </row>
        <row r="735">
          <cell r="A735">
            <v>736</v>
          </cell>
          <cell r="B735" t="str">
            <v>93310848</v>
          </cell>
          <cell r="C735" t="str">
            <v>PRES. DA EMBREAGEM</v>
          </cell>
          <cell r="D735" t="str">
            <v>25525E-M1</v>
          </cell>
          <cell r="E735">
            <v>6000</v>
          </cell>
          <cell r="F735" t="str">
            <v>CEV</v>
          </cell>
          <cell r="G735" t="str">
            <v>00002001</v>
          </cell>
          <cell r="H735" t="str">
            <v>L.FINAL</v>
          </cell>
          <cell r="I735" t="str">
            <v>M01</v>
          </cell>
          <cell r="J735">
            <v>2</v>
          </cell>
          <cell r="K735" t="str">
            <v>GRAMPOS AÇO</v>
          </cell>
          <cell r="L735" t="str">
            <v>G1</v>
          </cell>
        </row>
        <row r="736">
          <cell r="A736">
            <v>737</v>
          </cell>
          <cell r="B736" t="str">
            <v>93313399</v>
          </cell>
          <cell r="C736" t="str">
            <v>PARAFUSO M</v>
          </cell>
          <cell r="D736" t="str">
            <v>25226D-M2</v>
          </cell>
          <cell r="E736">
            <v>600</v>
          </cell>
          <cell r="F736" t="str">
            <v>CEV</v>
          </cell>
          <cell r="G736" t="str">
            <v>00002001</v>
          </cell>
          <cell r="H736" t="str">
            <v>AÉREA</v>
          </cell>
          <cell r="I736" t="str">
            <v>M02</v>
          </cell>
          <cell r="J736">
            <v>2</v>
          </cell>
          <cell r="K736" t="str">
            <v>A FRIEDBERG</v>
          </cell>
          <cell r="L736" t="str">
            <v>G1</v>
          </cell>
        </row>
        <row r="737">
          <cell r="A737">
            <v>738</v>
          </cell>
          <cell r="B737">
            <v>93315922</v>
          </cell>
          <cell r="C737" t="str">
            <v>BASE ANTENA PRISMA</v>
          </cell>
          <cell r="D737" t="str">
            <v>19106E-M2</v>
          </cell>
          <cell r="E737">
            <v>72</v>
          </cell>
          <cell r="F737" t="str">
            <v>CEV</v>
          </cell>
          <cell r="G737" t="str">
            <v>00002004</v>
          </cell>
          <cell r="H737" t="str">
            <v>TRIM 1</v>
          </cell>
          <cell r="I737" t="str">
            <v>M02</v>
          </cell>
          <cell r="J737">
            <v>2</v>
          </cell>
          <cell r="K737" t="str">
            <v>OLIMPUS</v>
          </cell>
          <cell r="L737" t="str">
            <v>G1</v>
          </cell>
        </row>
        <row r="738">
          <cell r="A738">
            <v>739</v>
          </cell>
          <cell r="B738">
            <v>93316291</v>
          </cell>
          <cell r="C738" t="str">
            <v>PRESILHA-P</v>
          </cell>
          <cell r="D738" t="str">
            <v>25524E-M1</v>
          </cell>
          <cell r="E738">
            <v>2000</v>
          </cell>
          <cell r="F738" t="str">
            <v>CEV</v>
          </cell>
          <cell r="G738" t="str">
            <v>00002001</v>
          </cell>
          <cell r="H738" t="str">
            <v>TRIM 3</v>
          </cell>
          <cell r="I738" t="str">
            <v>M01</v>
          </cell>
          <cell r="J738">
            <v>2</v>
          </cell>
          <cell r="K738" t="str">
            <v>PRIMO INDUSTRIAL DE</v>
          </cell>
          <cell r="L738" t="str">
            <v>G1</v>
          </cell>
        </row>
        <row r="739">
          <cell r="A739">
            <v>740</v>
          </cell>
          <cell r="B739" t="str">
            <v>93316291</v>
          </cell>
          <cell r="C739" t="str">
            <v>PRESILHA-P</v>
          </cell>
          <cell r="D739" t="str">
            <v>25524E-M1</v>
          </cell>
          <cell r="E739">
            <v>2000</v>
          </cell>
          <cell r="F739" t="str">
            <v>CEV</v>
          </cell>
          <cell r="G739" t="str">
            <v>00002001</v>
          </cell>
          <cell r="H739" t="str">
            <v>FINAL</v>
          </cell>
          <cell r="I739" t="str">
            <v>M01</v>
          </cell>
          <cell r="J739">
            <v>2</v>
          </cell>
          <cell r="K739" t="str">
            <v>PRIMO INDUSTRIAL DE</v>
          </cell>
          <cell r="L739" t="str">
            <v>G1</v>
          </cell>
        </row>
        <row r="740">
          <cell r="A740">
            <v>741</v>
          </cell>
          <cell r="B740">
            <v>93316292</v>
          </cell>
          <cell r="C740" t="str">
            <v>RETENTOR</v>
          </cell>
          <cell r="D740" t="str">
            <v>19152D-M1</v>
          </cell>
          <cell r="E740">
            <v>800</v>
          </cell>
          <cell r="F740" t="str">
            <v>CEV</v>
          </cell>
          <cell r="G740" t="str">
            <v>00002002</v>
          </cell>
          <cell r="H740" t="str">
            <v>TRIM 3</v>
          </cell>
          <cell r="I740" t="str">
            <v>M01</v>
          </cell>
          <cell r="J740">
            <v>2</v>
          </cell>
          <cell r="K740" t="str">
            <v>A RAYMOND</v>
          </cell>
          <cell r="L740" t="str">
            <v>G1</v>
          </cell>
        </row>
        <row r="741">
          <cell r="A741">
            <v>742</v>
          </cell>
          <cell r="B741">
            <v>93316292</v>
          </cell>
          <cell r="C741" t="str">
            <v>RETENTOR</v>
          </cell>
          <cell r="D741" t="str">
            <v>25526D-M1</v>
          </cell>
          <cell r="E741">
            <v>800</v>
          </cell>
          <cell r="F741" t="str">
            <v>CEV</v>
          </cell>
          <cell r="G741" t="str">
            <v>00002002</v>
          </cell>
          <cell r="H741" t="str">
            <v>L. FINAL</v>
          </cell>
          <cell r="I741" t="str">
            <v>M01</v>
          </cell>
          <cell r="J741">
            <v>2</v>
          </cell>
          <cell r="K741" t="str">
            <v>A RAYMOND</v>
          </cell>
          <cell r="L741" t="str">
            <v>G1</v>
          </cell>
        </row>
        <row r="742">
          <cell r="A742">
            <v>743</v>
          </cell>
          <cell r="B742" t="str">
            <v>93319163</v>
          </cell>
          <cell r="C742" t="str">
            <v>PORCA DA RODA RESERVA</v>
          </cell>
          <cell r="D742" t="str">
            <v>25519D-M1</v>
          </cell>
          <cell r="E742">
            <v>160</v>
          </cell>
          <cell r="F742" t="str">
            <v>CEV</v>
          </cell>
          <cell r="G742" t="str">
            <v>0KLT6428</v>
          </cell>
          <cell r="H742" t="str">
            <v>MEC BAIXA</v>
          </cell>
          <cell r="I742" t="str">
            <v>M01</v>
          </cell>
          <cell r="J742" t="str">
            <v>3</v>
          </cell>
          <cell r="K742" t="str">
            <v>TECNOPLAST</v>
          </cell>
          <cell r="L742" t="str">
            <v>G1</v>
          </cell>
        </row>
        <row r="743">
          <cell r="A743">
            <v>744</v>
          </cell>
          <cell r="B743" t="str">
            <v>93324940</v>
          </cell>
          <cell r="C743" t="str">
            <v>PARAFUSO</v>
          </cell>
          <cell r="D743" t="str">
            <v>19142D-M2</v>
          </cell>
          <cell r="E743">
            <v>3000</v>
          </cell>
          <cell r="F743" t="str">
            <v>CEV</v>
          </cell>
          <cell r="G743" t="str">
            <v>00002001</v>
          </cell>
          <cell r="H743" t="str">
            <v>TRIM 3</v>
          </cell>
          <cell r="I743" t="str">
            <v>M02</v>
          </cell>
          <cell r="J743">
            <v>2</v>
          </cell>
          <cell r="K743" t="str">
            <v>INDUSTRIA METALURGIC</v>
          </cell>
          <cell r="L743" t="str">
            <v>G1</v>
          </cell>
        </row>
        <row r="744">
          <cell r="A744">
            <v>745</v>
          </cell>
          <cell r="B744" t="str">
            <v>93324940</v>
          </cell>
          <cell r="C744" t="str">
            <v>PARAFUSO-B</v>
          </cell>
          <cell r="D744" t="str">
            <v>25219E-M1</v>
          </cell>
          <cell r="E744">
            <v>3000</v>
          </cell>
          <cell r="F744" t="str">
            <v>CEV</v>
          </cell>
          <cell r="G744" t="str">
            <v>00002001</v>
          </cell>
          <cell r="H744" t="str">
            <v>AEREA</v>
          </cell>
          <cell r="I744" t="str">
            <v>M01</v>
          </cell>
          <cell r="J744">
            <v>2</v>
          </cell>
          <cell r="K744" t="str">
            <v>LIPOS</v>
          </cell>
          <cell r="L744" t="str">
            <v>G1</v>
          </cell>
        </row>
        <row r="745">
          <cell r="A745">
            <v>746</v>
          </cell>
          <cell r="B745" t="str">
            <v>93324940</v>
          </cell>
          <cell r="C745" t="str">
            <v>PARAFUSO</v>
          </cell>
          <cell r="D745" t="str">
            <v>BUMP02-M1</v>
          </cell>
          <cell r="E745">
            <v>1100</v>
          </cell>
          <cell r="F745" t="str">
            <v>CEV</v>
          </cell>
          <cell r="G745" t="str">
            <v>00002001</v>
          </cell>
          <cell r="H745" t="str">
            <v>BUMPER</v>
          </cell>
          <cell r="I745" t="str">
            <v>M01</v>
          </cell>
          <cell r="J745" t="str">
            <v>2</v>
          </cell>
          <cell r="K745" t="str">
            <v>INDUSTRIA METALURGIC</v>
          </cell>
          <cell r="L745" t="str">
            <v>G1</v>
          </cell>
        </row>
        <row r="746">
          <cell r="A746">
            <v>747</v>
          </cell>
          <cell r="B746">
            <v>93324940</v>
          </cell>
          <cell r="C746" t="str">
            <v>PARAFUSO</v>
          </cell>
          <cell r="D746" t="str">
            <v>19151-M1</v>
          </cell>
          <cell r="E746">
            <v>1000</v>
          </cell>
          <cell r="F746" t="str">
            <v>CEV</v>
          </cell>
          <cell r="G746" t="str">
            <v>00002001</v>
          </cell>
          <cell r="H746" t="str">
            <v>BUMPER</v>
          </cell>
          <cell r="I746" t="str">
            <v>M01</v>
          </cell>
          <cell r="J746">
            <v>2</v>
          </cell>
          <cell r="K746" t="str">
            <v xml:space="preserve">
METAL.LIPOS</v>
          </cell>
          <cell r="L746" t="str">
            <v>KK</v>
          </cell>
        </row>
        <row r="747">
          <cell r="A747">
            <v>748</v>
          </cell>
          <cell r="B747">
            <v>93328138</v>
          </cell>
          <cell r="C747" t="str">
            <v>RETENTOR PINO DOBR TPA TRAS</v>
          </cell>
          <cell r="D747" t="str">
            <v>19106E-M2</v>
          </cell>
          <cell r="E747">
            <v>3000</v>
          </cell>
          <cell r="F747" t="str">
            <v>CEV</v>
          </cell>
          <cell r="G747" t="str">
            <v>00002001</v>
          </cell>
          <cell r="H747" t="str">
            <v>TRIM 1</v>
          </cell>
          <cell r="I747" t="str">
            <v>M02</v>
          </cell>
          <cell r="J747">
            <v>2</v>
          </cell>
          <cell r="K747" t="str">
            <v>FANANDRI</v>
          </cell>
          <cell r="L747" t="str">
            <v>G1</v>
          </cell>
        </row>
        <row r="748">
          <cell r="A748">
            <v>749</v>
          </cell>
          <cell r="B748" t="str">
            <v>93328159</v>
          </cell>
          <cell r="C748" t="str">
            <v>PF FIX MOTOR</v>
          </cell>
          <cell r="D748" t="str">
            <v>25304E-M2</v>
          </cell>
          <cell r="E748">
            <v>200</v>
          </cell>
          <cell r="F748" t="str">
            <v>CEV</v>
          </cell>
          <cell r="G748" t="str">
            <v>00002001</v>
          </cell>
          <cell r="H748" t="str">
            <v>AÉREA</v>
          </cell>
          <cell r="I748" t="str">
            <v>M02</v>
          </cell>
          <cell r="J748">
            <v>2</v>
          </cell>
          <cell r="K748" t="str">
            <v>FIBAM</v>
          </cell>
          <cell r="L748" t="str">
            <v>G1</v>
          </cell>
        </row>
        <row r="749">
          <cell r="A749">
            <v>750</v>
          </cell>
          <cell r="B749">
            <v>93329726</v>
          </cell>
          <cell r="C749" t="str">
            <v>PARAFUSO</v>
          </cell>
          <cell r="D749" t="str">
            <v>19118E-M3</v>
          </cell>
          <cell r="E749">
            <v>4000</v>
          </cell>
          <cell r="F749" t="str">
            <v>CEV</v>
          </cell>
          <cell r="G749" t="str">
            <v>00002001</v>
          </cell>
          <cell r="H749" t="str">
            <v>TRIM 2</v>
          </cell>
          <cell r="I749" t="str">
            <v>M03</v>
          </cell>
          <cell r="J749">
            <v>2</v>
          </cell>
          <cell r="K749" t="str">
            <v>CONTINENTAL</v>
          </cell>
          <cell r="L749" t="str">
            <v>G1</v>
          </cell>
        </row>
        <row r="750">
          <cell r="A750">
            <v>751</v>
          </cell>
          <cell r="B750">
            <v>93329726</v>
          </cell>
          <cell r="C750" t="str">
            <v>PARAFUSO</v>
          </cell>
          <cell r="D750" t="str">
            <v>19155D-M1</v>
          </cell>
          <cell r="E750">
            <v>4000</v>
          </cell>
          <cell r="F750" t="str">
            <v>CEV</v>
          </cell>
          <cell r="G750" t="str">
            <v>00002001</v>
          </cell>
          <cell r="H750" t="str">
            <v>TRIM 3</v>
          </cell>
          <cell r="I750" t="str">
            <v>M01</v>
          </cell>
          <cell r="J750">
            <v>1</v>
          </cell>
          <cell r="K750" t="str">
            <v>CONTINENTAL</v>
          </cell>
          <cell r="L750" t="str">
            <v>G1</v>
          </cell>
        </row>
        <row r="751">
          <cell r="A751">
            <v>752</v>
          </cell>
          <cell r="B751" t="str">
            <v>93329726</v>
          </cell>
          <cell r="C751" t="str">
            <v>PARAFUSO</v>
          </cell>
          <cell r="D751" t="str">
            <v>19155D-M2</v>
          </cell>
          <cell r="E751">
            <v>4000</v>
          </cell>
          <cell r="F751" t="str">
            <v>CEV</v>
          </cell>
          <cell r="G751" t="str">
            <v>00002001</v>
          </cell>
          <cell r="H751" t="str">
            <v>TRIM 3</v>
          </cell>
          <cell r="I751" t="str">
            <v>M02</v>
          </cell>
          <cell r="J751">
            <v>2</v>
          </cell>
          <cell r="K751" t="str">
            <v>CONTINENTAL</v>
          </cell>
          <cell r="L751" t="str">
            <v>G1</v>
          </cell>
        </row>
        <row r="752">
          <cell r="A752">
            <v>753</v>
          </cell>
          <cell r="B752">
            <v>93335329</v>
          </cell>
          <cell r="C752" t="str">
            <v>PF BATENTE</v>
          </cell>
          <cell r="D752" t="str">
            <v>19123E-M2</v>
          </cell>
          <cell r="E752">
            <v>1500</v>
          </cell>
          <cell r="F752" t="str">
            <v>CEV</v>
          </cell>
          <cell r="G752" t="str">
            <v>00002001</v>
          </cell>
          <cell r="H752" t="str">
            <v>TRIM 2</v>
          </cell>
          <cell r="I752" t="str">
            <v>M02</v>
          </cell>
          <cell r="J752">
            <v>2</v>
          </cell>
          <cell r="K752" t="str">
            <v>METALAC</v>
          </cell>
          <cell r="L752" t="str">
            <v>G1</v>
          </cell>
        </row>
        <row r="753">
          <cell r="A753">
            <v>754</v>
          </cell>
          <cell r="B753" t="str">
            <v>93335329</v>
          </cell>
          <cell r="C753" t="str">
            <v>PF BATENTE</v>
          </cell>
          <cell r="D753" t="str">
            <v>19161E-M3</v>
          </cell>
          <cell r="E753">
            <v>1500</v>
          </cell>
          <cell r="F753" t="str">
            <v>CEV</v>
          </cell>
          <cell r="G753" t="str">
            <v>00002001</v>
          </cell>
          <cell r="H753" t="str">
            <v>TRIM 3</v>
          </cell>
          <cell r="I753" t="str">
            <v>M03</v>
          </cell>
          <cell r="J753">
            <v>2</v>
          </cell>
          <cell r="K753" t="str">
            <v>METALAC</v>
          </cell>
          <cell r="L753" t="str">
            <v>G1</v>
          </cell>
        </row>
        <row r="754">
          <cell r="A754">
            <v>755</v>
          </cell>
          <cell r="B754">
            <v>93335329</v>
          </cell>
          <cell r="C754" t="str">
            <v>PF BATENTE</v>
          </cell>
          <cell r="D754" t="str">
            <v>19140D-M2</v>
          </cell>
          <cell r="E754">
            <v>1500</v>
          </cell>
          <cell r="F754" t="str">
            <v>CEV</v>
          </cell>
          <cell r="G754" t="str">
            <v>00002001</v>
          </cell>
          <cell r="H754" t="str">
            <v>TRIM 3</v>
          </cell>
          <cell r="I754" t="str">
            <v>M02</v>
          </cell>
          <cell r="J754">
            <v>2</v>
          </cell>
          <cell r="K754" t="str">
            <v>METALAC</v>
          </cell>
          <cell r="L754" t="str">
            <v>G1</v>
          </cell>
        </row>
        <row r="755">
          <cell r="A755">
            <v>756</v>
          </cell>
          <cell r="B755">
            <v>93335329</v>
          </cell>
          <cell r="C755" t="str">
            <v>PF BATENTE</v>
          </cell>
          <cell r="D755" t="str">
            <v>19143D-M2</v>
          </cell>
          <cell r="E755">
            <v>1500</v>
          </cell>
          <cell r="F755" t="str">
            <v>CEV</v>
          </cell>
          <cell r="G755" t="str">
            <v>00002001</v>
          </cell>
          <cell r="H755" t="str">
            <v>TRIM 3</v>
          </cell>
          <cell r="I755" t="str">
            <v>M02</v>
          </cell>
          <cell r="J755">
            <v>2</v>
          </cell>
          <cell r="K755" t="str">
            <v>METALAC</v>
          </cell>
          <cell r="L755" t="str">
            <v>G1</v>
          </cell>
        </row>
        <row r="756">
          <cell r="A756">
            <v>757</v>
          </cell>
          <cell r="B756" t="str">
            <v>93335329</v>
          </cell>
          <cell r="C756" t="str">
            <v>PF BATENTE</v>
          </cell>
          <cell r="D756" t="str">
            <v>19161E-M3</v>
          </cell>
          <cell r="E756">
            <v>1500</v>
          </cell>
          <cell r="F756" t="str">
            <v>CEV</v>
          </cell>
          <cell r="G756" t="str">
            <v>00002001</v>
          </cell>
          <cell r="H756" t="str">
            <v>TRIM 3</v>
          </cell>
          <cell r="I756" t="str">
            <v>M03</v>
          </cell>
          <cell r="J756">
            <v>2</v>
          </cell>
          <cell r="K756" t="str">
            <v>METALAC</v>
          </cell>
          <cell r="L756" t="str">
            <v>G1</v>
          </cell>
        </row>
        <row r="757">
          <cell r="A757">
            <v>758</v>
          </cell>
          <cell r="B757">
            <v>93335329</v>
          </cell>
          <cell r="C757" t="str">
            <v>PF BATENTE</v>
          </cell>
          <cell r="D757" t="str">
            <v>25525E-M2</v>
          </cell>
          <cell r="E757">
            <v>1500</v>
          </cell>
          <cell r="F757" t="str">
            <v>CEV</v>
          </cell>
          <cell r="G757" t="str">
            <v>00002001</v>
          </cell>
          <cell r="H757" t="str">
            <v>L.FINAL</v>
          </cell>
          <cell r="I757" t="str">
            <v>M02</v>
          </cell>
          <cell r="J757">
            <v>2</v>
          </cell>
          <cell r="K757" t="str">
            <v>METALAC</v>
          </cell>
          <cell r="L757" t="str">
            <v>G1</v>
          </cell>
        </row>
        <row r="758">
          <cell r="A758">
            <v>759</v>
          </cell>
          <cell r="B758">
            <v>93335329</v>
          </cell>
          <cell r="C758" t="str">
            <v>PF BATENTE</v>
          </cell>
          <cell r="D758" t="str">
            <v>25531D-M1</v>
          </cell>
          <cell r="E758">
            <v>1500</v>
          </cell>
          <cell r="F758" t="str">
            <v>CEV</v>
          </cell>
          <cell r="G758" t="str">
            <v>00002001</v>
          </cell>
          <cell r="H758" t="str">
            <v>L.FINAL</v>
          </cell>
          <cell r="I758" t="str">
            <v>M01</v>
          </cell>
          <cell r="J758">
            <v>2</v>
          </cell>
          <cell r="K758" t="str">
            <v>METALAC</v>
          </cell>
          <cell r="L758" t="str">
            <v>G1</v>
          </cell>
        </row>
        <row r="759">
          <cell r="A759">
            <v>760</v>
          </cell>
          <cell r="B759" t="str">
            <v>93335831</v>
          </cell>
          <cell r="C759" t="str">
            <v>PRES BUNDLE</v>
          </cell>
          <cell r="D759" t="str">
            <v>25202E-M1</v>
          </cell>
          <cell r="E759">
            <v>200</v>
          </cell>
          <cell r="F759" t="str">
            <v>PEL</v>
          </cell>
          <cell r="G759" t="str">
            <v>00002002</v>
          </cell>
          <cell r="H759" t="str">
            <v>AÉREA</v>
          </cell>
          <cell r="I759" t="str">
            <v>M01</v>
          </cell>
          <cell r="J759">
            <v>3</v>
          </cell>
          <cell r="K759" t="str">
            <v>PELZER</v>
          </cell>
          <cell r="L759" t="str">
            <v>G1</v>
          </cell>
        </row>
        <row r="760">
          <cell r="A760">
            <v>761</v>
          </cell>
          <cell r="B760" t="str">
            <v>93336337</v>
          </cell>
          <cell r="C760" t="str">
            <v>PARAFUSO</v>
          </cell>
          <cell r="D760" t="str">
            <v>19134D-M2</v>
          </cell>
          <cell r="E760">
            <v>1200</v>
          </cell>
          <cell r="F760" t="str">
            <v>CEV</v>
          </cell>
          <cell r="G760" t="str">
            <v>00002001</v>
          </cell>
          <cell r="H760" t="str">
            <v>TRIM 2</v>
          </cell>
          <cell r="I760" t="str">
            <v>M02</v>
          </cell>
          <cell r="J760">
            <v>2</v>
          </cell>
          <cell r="K760" t="str">
            <v>CONTINENTAL</v>
          </cell>
          <cell r="L760" t="str">
            <v>G1</v>
          </cell>
        </row>
        <row r="761">
          <cell r="A761">
            <v>762</v>
          </cell>
          <cell r="B761">
            <v>93336337</v>
          </cell>
          <cell r="C761" t="str">
            <v>PARAFUSO</v>
          </cell>
          <cell r="D761" t="str">
            <v>19148D-M2</v>
          </cell>
          <cell r="E761">
            <v>1200</v>
          </cell>
          <cell r="F761" t="str">
            <v>CEV</v>
          </cell>
          <cell r="G761" t="str">
            <v>00002001</v>
          </cell>
          <cell r="H761" t="str">
            <v>TRIM 2</v>
          </cell>
          <cell r="I761" t="str">
            <v>M02</v>
          </cell>
          <cell r="J761">
            <v>2</v>
          </cell>
          <cell r="K761" t="str">
            <v>CONTINENTAL</v>
          </cell>
          <cell r="L761" t="str">
            <v>G1</v>
          </cell>
        </row>
        <row r="762">
          <cell r="A762">
            <v>763</v>
          </cell>
          <cell r="B762">
            <v>93336337</v>
          </cell>
          <cell r="C762" t="str">
            <v>PARAFUSO</v>
          </cell>
          <cell r="D762" t="str">
            <v>25225D-M2</v>
          </cell>
          <cell r="E762">
            <v>1200</v>
          </cell>
          <cell r="F762" t="str">
            <v>CEV</v>
          </cell>
          <cell r="G762" t="str">
            <v>00002001</v>
          </cell>
          <cell r="H762" t="str">
            <v>AÉREA</v>
          </cell>
          <cell r="I762" t="str">
            <v>M01</v>
          </cell>
          <cell r="J762">
            <v>2</v>
          </cell>
          <cell r="K762" t="str">
            <v>CONTINENTAL</v>
          </cell>
          <cell r="L762" t="str">
            <v>G1</v>
          </cell>
        </row>
        <row r="763">
          <cell r="A763">
            <v>764</v>
          </cell>
          <cell r="B763">
            <v>93336754</v>
          </cell>
          <cell r="C763" t="str">
            <v>RÉGUA</v>
          </cell>
          <cell r="D763" t="str">
            <v>19135E-M3</v>
          </cell>
          <cell r="E763">
            <v>100</v>
          </cell>
          <cell r="F763" t="str">
            <v>CEV</v>
          </cell>
          <cell r="G763" t="str">
            <v>00002001</v>
          </cell>
          <cell r="H763" t="str">
            <v>TRIM 2</v>
          </cell>
          <cell r="I763" t="str">
            <v>M03</v>
          </cell>
          <cell r="J763" t="str">
            <v>3</v>
          </cell>
          <cell r="K763" t="str">
            <v>DELPHI</v>
          </cell>
          <cell r="L763" t="str">
            <v>G1</v>
          </cell>
        </row>
        <row r="764">
          <cell r="A764">
            <v>765</v>
          </cell>
          <cell r="B764">
            <v>93337214</v>
          </cell>
          <cell r="C764" t="str">
            <v>ANTI RUIDO CELTA 5P</v>
          </cell>
          <cell r="D764" t="str">
            <v>15204-PIT</v>
          </cell>
          <cell r="E764">
            <v>16</v>
          </cell>
          <cell r="F764" t="str">
            <v>AMR</v>
          </cell>
          <cell r="G764" t="str">
            <v>00DOLLIE</v>
          </cell>
          <cell r="H764" t="str">
            <v>PINTURA</v>
          </cell>
          <cell r="I764" t="str">
            <v>M04</v>
          </cell>
          <cell r="J764">
            <v>15</v>
          </cell>
          <cell r="K764" t="str">
            <v>RIETER GRAVATAÍ</v>
          </cell>
          <cell r="L764" t="str">
            <v>G1</v>
          </cell>
        </row>
        <row r="765">
          <cell r="A765">
            <v>766</v>
          </cell>
          <cell r="B765" t="str">
            <v>93339100</v>
          </cell>
          <cell r="C765" t="str">
            <v>PORCA RODA RESERVA</v>
          </cell>
          <cell r="D765" t="str">
            <v>25519D-M1</v>
          </cell>
          <cell r="E765">
            <v>300</v>
          </cell>
          <cell r="F765" t="str">
            <v>PEL</v>
          </cell>
          <cell r="G765" t="str">
            <v>00002002</v>
          </cell>
          <cell r="H765" t="str">
            <v>M.baixa</v>
          </cell>
          <cell r="I765" t="str">
            <v>M01</v>
          </cell>
          <cell r="J765" t="str">
            <v>2</v>
          </cell>
          <cell r="K765" t="str">
            <v>PELZER</v>
          </cell>
          <cell r="L765" t="str">
            <v>G1</v>
          </cell>
        </row>
        <row r="766">
          <cell r="A766">
            <v>767</v>
          </cell>
          <cell r="B766">
            <v>93339624</v>
          </cell>
          <cell r="C766" t="str">
            <v>PRESILHA CABO FLEXIVEL</v>
          </cell>
          <cell r="D766" t="str">
            <v>19143E-M3</v>
          </cell>
          <cell r="E766">
            <v>1500</v>
          </cell>
          <cell r="F766" t="str">
            <v>GES</v>
          </cell>
          <cell r="G766" t="str">
            <v>00002001</v>
          </cell>
          <cell r="H766" t="str">
            <v>TRIM 3</v>
          </cell>
          <cell r="I766" t="str">
            <v>M03</v>
          </cell>
          <cell r="J766">
            <v>2</v>
          </cell>
          <cell r="K766" t="str">
            <v>GESTAMP</v>
          </cell>
          <cell r="L766" t="str">
            <v>G1</v>
          </cell>
        </row>
        <row r="767">
          <cell r="A767">
            <v>768</v>
          </cell>
          <cell r="B767">
            <v>93339624</v>
          </cell>
          <cell r="C767" t="str">
            <v>PRESILHA CABO FLEXIVEL</v>
          </cell>
          <cell r="D767" t="str">
            <v>19143D-M1</v>
          </cell>
          <cell r="E767">
            <v>1500</v>
          </cell>
          <cell r="F767" t="str">
            <v>GES</v>
          </cell>
          <cell r="G767" t="str">
            <v>00002001</v>
          </cell>
          <cell r="H767" t="str">
            <v>TRIM 3</v>
          </cell>
          <cell r="I767" t="str">
            <v>M012</v>
          </cell>
          <cell r="J767">
            <v>2</v>
          </cell>
          <cell r="K767" t="str">
            <v>GESTAMP</v>
          </cell>
          <cell r="L767" t="str">
            <v>G1</v>
          </cell>
        </row>
        <row r="768">
          <cell r="A768">
            <v>769</v>
          </cell>
          <cell r="B768">
            <v>93339624</v>
          </cell>
          <cell r="C768" t="str">
            <v>PRESILHA CABO FLEXIVEL</v>
          </cell>
          <cell r="D768" t="str">
            <v>MINOMI-M1</v>
          </cell>
          <cell r="E768">
            <v>1500</v>
          </cell>
          <cell r="F768" t="str">
            <v>GES</v>
          </cell>
          <cell r="G768" t="str">
            <v>00002001</v>
          </cell>
          <cell r="H768" t="str">
            <v>MINOMI</v>
          </cell>
          <cell r="I768" t="str">
            <v>M01</v>
          </cell>
          <cell r="J768">
            <v>1</v>
          </cell>
          <cell r="K768" t="str">
            <v>GESTAMP</v>
          </cell>
          <cell r="L768" t="str">
            <v>G1</v>
          </cell>
        </row>
        <row r="769">
          <cell r="A769">
            <v>770</v>
          </cell>
          <cell r="B769">
            <v>93340112</v>
          </cell>
          <cell r="C769" t="str">
            <v>ACAB EXT CONS</v>
          </cell>
          <cell r="D769" t="str">
            <v>19139D-M2</v>
          </cell>
          <cell r="E769">
            <v>2000</v>
          </cell>
          <cell r="F769" t="str">
            <v>CEV</v>
          </cell>
          <cell r="G769" t="str">
            <v>00002001</v>
          </cell>
          <cell r="H769" t="str">
            <v>TRIM 3</v>
          </cell>
          <cell r="I769" t="str">
            <v>M02</v>
          </cell>
          <cell r="J769">
            <v>2</v>
          </cell>
          <cell r="K769" t="str">
            <v>A RAYMOND</v>
          </cell>
          <cell r="L769" t="str">
            <v>G1</v>
          </cell>
        </row>
        <row r="770">
          <cell r="A770">
            <v>771</v>
          </cell>
          <cell r="B770">
            <v>93341052</v>
          </cell>
          <cell r="C770" t="str">
            <v>FLEX FR TR PR</v>
          </cell>
          <cell r="D770" t="str">
            <v>25202D-M2</v>
          </cell>
          <cell r="E770">
            <v>90</v>
          </cell>
          <cell r="F770" t="str">
            <v>GST</v>
          </cell>
          <cell r="G770" t="str">
            <v>00002002</v>
          </cell>
          <cell r="H770" t="str">
            <v>AÉREA</v>
          </cell>
          <cell r="I770" t="str">
            <v>M02</v>
          </cell>
          <cell r="J770">
            <v>0</v>
          </cell>
          <cell r="K770" t="str">
            <v>GETOFLEX</v>
          </cell>
          <cell r="L770" t="str">
            <v>G1</v>
          </cell>
        </row>
        <row r="771">
          <cell r="A771">
            <v>772</v>
          </cell>
          <cell r="B771">
            <v>93341052</v>
          </cell>
          <cell r="C771" t="str">
            <v>FLEX FR TR PR</v>
          </cell>
          <cell r="D771" t="str">
            <v>SEQUEN-M1</v>
          </cell>
          <cell r="E771">
            <v>90</v>
          </cell>
          <cell r="F771" t="str">
            <v>CEV</v>
          </cell>
          <cell r="G771" t="str">
            <v>00002002</v>
          </cell>
          <cell r="H771" t="str">
            <v>SEQUENC</v>
          </cell>
          <cell r="I771" t="str">
            <v>M01</v>
          </cell>
          <cell r="J771">
            <v>3</v>
          </cell>
          <cell r="K771" t="str">
            <v>GETOFLEX</v>
          </cell>
          <cell r="L771" t="str">
            <v>G1</v>
          </cell>
        </row>
        <row r="772">
          <cell r="A772">
            <v>773</v>
          </cell>
          <cell r="B772">
            <v>93342605</v>
          </cell>
          <cell r="C772" t="str">
            <v>COXIM MALA PR</v>
          </cell>
          <cell r="D772" t="str">
            <v>19120E-M2</v>
          </cell>
          <cell r="E772">
            <v>200</v>
          </cell>
          <cell r="F772" t="str">
            <v>CEV</v>
          </cell>
          <cell r="G772" t="str">
            <v>00002002</v>
          </cell>
          <cell r="H772" t="str">
            <v>TRIM 2</v>
          </cell>
          <cell r="I772" t="str">
            <v>M02</v>
          </cell>
          <cell r="J772">
            <v>2</v>
          </cell>
          <cell r="K772" t="str">
            <v>HBA HUTCHINSON</v>
          </cell>
          <cell r="L772" t="str">
            <v>G1</v>
          </cell>
        </row>
        <row r="773">
          <cell r="A773">
            <v>774</v>
          </cell>
          <cell r="B773">
            <v>93342605</v>
          </cell>
          <cell r="C773" t="str">
            <v>COXIM MALA PR</v>
          </cell>
          <cell r="D773" t="str">
            <v>19121D-M2</v>
          </cell>
          <cell r="E773">
            <v>200</v>
          </cell>
          <cell r="F773" t="str">
            <v>CEV</v>
          </cell>
          <cell r="G773" t="str">
            <v>00002002</v>
          </cell>
          <cell r="H773" t="str">
            <v>TRIM 2</v>
          </cell>
          <cell r="I773" t="str">
            <v>M02</v>
          </cell>
          <cell r="J773">
            <v>2</v>
          </cell>
          <cell r="K773" t="str">
            <v>HBA HUTCHINSON</v>
          </cell>
          <cell r="L773" t="str">
            <v>G1</v>
          </cell>
        </row>
        <row r="774">
          <cell r="A774">
            <v>775</v>
          </cell>
          <cell r="B774">
            <v>93343847</v>
          </cell>
          <cell r="C774" t="str">
            <v>EMBLEMA DIANTEIRO</v>
          </cell>
          <cell r="D774" t="str">
            <v>SEQ.DT-BP</v>
          </cell>
          <cell r="E774">
            <v>120</v>
          </cell>
          <cell r="F774" t="str">
            <v>CEV</v>
          </cell>
          <cell r="G774" t="str">
            <v>00002004</v>
          </cell>
          <cell r="H774" t="str">
            <v>BUMPER</v>
          </cell>
          <cell r="I774" t="str">
            <v>BP1</v>
          </cell>
          <cell r="J774">
            <v>3</v>
          </cell>
          <cell r="K774" t="str">
            <v>ZANINI</v>
          </cell>
          <cell r="L774" t="str">
            <v>KK</v>
          </cell>
        </row>
        <row r="775">
          <cell r="A775">
            <v>776</v>
          </cell>
          <cell r="B775" t="str">
            <v>52056627</v>
          </cell>
          <cell r="C775" t="str">
            <v>FILTRO CJ.</v>
          </cell>
          <cell r="D775" t="str">
            <v>19158E-M3</v>
          </cell>
          <cell r="E775">
            <v>35</v>
          </cell>
          <cell r="F775" t="str">
            <v>CEV</v>
          </cell>
          <cell r="G775" t="str">
            <v>0CXPAPEL</v>
          </cell>
          <cell r="H775" t="str">
            <v>TRIM 3</v>
          </cell>
          <cell r="I775" t="str">
            <v>M03</v>
          </cell>
          <cell r="J775">
            <v>3</v>
          </cell>
          <cell r="K775" t="str">
            <v>FREUDENBERGT</v>
          </cell>
          <cell r="L775" t="str">
            <v>G1</v>
          </cell>
        </row>
        <row r="776">
          <cell r="A776">
            <v>777</v>
          </cell>
          <cell r="B776">
            <v>93344903</v>
          </cell>
          <cell r="C776" t="str">
            <v>SUPORTE-IN</v>
          </cell>
          <cell r="D776" t="str">
            <v>25519E-M2</v>
          </cell>
          <cell r="E776">
            <v>60</v>
          </cell>
          <cell r="F776" t="str">
            <v>CEV</v>
          </cell>
          <cell r="G776" t="str">
            <v>00002001</v>
          </cell>
          <cell r="H776" t="str">
            <v>L.FINAL</v>
          </cell>
          <cell r="I776" t="str">
            <v>M02</v>
          </cell>
          <cell r="J776">
            <v>2</v>
          </cell>
          <cell r="K776" t="str">
            <v>PST INDUSTRIA ELECTR</v>
          </cell>
          <cell r="L776" t="str">
            <v>G1</v>
          </cell>
        </row>
        <row r="777">
          <cell r="A777">
            <v>778</v>
          </cell>
          <cell r="B777" t="str">
            <v>93344922</v>
          </cell>
          <cell r="C777" t="str">
            <v xml:space="preserve"> ACAB CONS PR</v>
          </cell>
          <cell r="D777" t="str">
            <v>19139D-M2</v>
          </cell>
          <cell r="E777">
            <v>200</v>
          </cell>
          <cell r="F777" t="str">
            <v>PEL</v>
          </cell>
          <cell r="G777" t="str">
            <v>00002002</v>
          </cell>
          <cell r="H777" t="str">
            <v>TRIM 3</v>
          </cell>
          <cell r="I777" t="str">
            <v>M01</v>
          </cell>
          <cell r="J777">
            <v>2</v>
          </cell>
          <cell r="K777" t="str">
            <v>PELZER</v>
          </cell>
          <cell r="L777" t="str">
            <v>G1</v>
          </cell>
        </row>
        <row r="778">
          <cell r="A778">
            <v>779</v>
          </cell>
          <cell r="B778">
            <v>93346429</v>
          </cell>
          <cell r="C778" t="str">
            <v>GUIA CINTO 5P LE</v>
          </cell>
          <cell r="D778" t="str">
            <v>19119D-M2</v>
          </cell>
          <cell r="E778">
            <v>250</v>
          </cell>
          <cell r="F778" t="str">
            <v>PEL</v>
          </cell>
          <cell r="G778" t="str">
            <v>00002002</v>
          </cell>
          <cell r="H778" t="str">
            <v>TRIM 2</v>
          </cell>
          <cell r="I778" t="str">
            <v>M02</v>
          </cell>
          <cell r="J778">
            <v>2</v>
          </cell>
          <cell r="K778" t="str">
            <v>PELZER</v>
          </cell>
          <cell r="L778" t="str">
            <v>G1</v>
          </cell>
        </row>
        <row r="779">
          <cell r="A779">
            <v>780</v>
          </cell>
          <cell r="B779">
            <v>93346429</v>
          </cell>
          <cell r="C779" t="str">
            <v>GUIA CINTO 5P LE</v>
          </cell>
          <cell r="D779" t="str">
            <v>SPS-C-30110</v>
          </cell>
          <cell r="E779">
            <v>250</v>
          </cell>
          <cell r="F779" t="str">
            <v>PEL</v>
          </cell>
          <cell r="G779" t="str">
            <v>00002002</v>
          </cell>
          <cell r="H779" t="str">
            <v>SPS</v>
          </cell>
          <cell r="I779" t="str">
            <v>M03</v>
          </cell>
          <cell r="J779">
            <v>2</v>
          </cell>
          <cell r="K779" t="str">
            <v>PELZER</v>
          </cell>
          <cell r="L779" t="str">
            <v>G1</v>
          </cell>
        </row>
        <row r="780">
          <cell r="A780">
            <v>781</v>
          </cell>
          <cell r="B780">
            <v>93346430</v>
          </cell>
          <cell r="C780" t="str">
            <v>GUIA-CINTO 5P LD</v>
          </cell>
          <cell r="D780" t="str">
            <v>SPS-C-30110</v>
          </cell>
          <cell r="E780">
            <v>250</v>
          </cell>
          <cell r="F780" t="str">
            <v>PEL</v>
          </cell>
          <cell r="G780" t="str">
            <v>00002002</v>
          </cell>
          <cell r="H780" t="str">
            <v>SPS</v>
          </cell>
          <cell r="I780" t="str">
            <v>M03</v>
          </cell>
          <cell r="J780">
            <v>2</v>
          </cell>
          <cell r="K780" t="str">
            <v>PELZER SISTEMAS DO B</v>
          </cell>
          <cell r="L780" t="str">
            <v>G1</v>
          </cell>
        </row>
        <row r="781">
          <cell r="A781">
            <v>782</v>
          </cell>
          <cell r="B781">
            <v>93347806</v>
          </cell>
          <cell r="C781" t="str">
            <v>RESERV FLU DH</v>
          </cell>
          <cell r="D781" t="str">
            <v>25201E-M2</v>
          </cell>
          <cell r="E781">
            <v>15</v>
          </cell>
          <cell r="F781" t="str">
            <v>CEV</v>
          </cell>
          <cell r="G781" t="str">
            <v>00002004</v>
          </cell>
          <cell r="H781" t="str">
            <v>AÉREA</v>
          </cell>
          <cell r="I781" t="str">
            <v>M02</v>
          </cell>
          <cell r="J781">
            <v>0</v>
          </cell>
          <cell r="K781" t="str">
            <v>ULIANA</v>
          </cell>
          <cell r="L781" t="str">
            <v>G1</v>
          </cell>
        </row>
        <row r="782">
          <cell r="A782">
            <v>783</v>
          </cell>
          <cell r="B782">
            <v>93349272</v>
          </cell>
          <cell r="C782" t="str">
            <v>ETQ GAS/ALCOOL</v>
          </cell>
          <cell r="D782" t="str">
            <v>19155D-M1</v>
          </cell>
          <cell r="E782">
            <v>1000</v>
          </cell>
          <cell r="F782" t="str">
            <v>CEV</v>
          </cell>
          <cell r="G782" t="str">
            <v>00002001</v>
          </cell>
          <cell r="H782" t="str">
            <v>TRIM 3</v>
          </cell>
          <cell r="I782" t="str">
            <v>M01</v>
          </cell>
          <cell r="J782">
            <v>2</v>
          </cell>
          <cell r="K782" t="str">
            <v>JL</v>
          </cell>
          <cell r="L782" t="str">
            <v>G1</v>
          </cell>
        </row>
        <row r="783">
          <cell r="A783">
            <v>784</v>
          </cell>
          <cell r="B783">
            <v>93349272</v>
          </cell>
          <cell r="C783" t="str">
            <v>ETQ GAS/ALCOOL</v>
          </cell>
          <cell r="D783" t="str">
            <v>SPS-PM-M3</v>
          </cell>
          <cell r="E783">
            <v>1000</v>
          </cell>
          <cell r="F783" t="str">
            <v>CEV</v>
          </cell>
          <cell r="G783" t="str">
            <v>00002001</v>
          </cell>
          <cell r="H783" t="str">
            <v>SPS</v>
          </cell>
          <cell r="I783" t="str">
            <v>M03</v>
          </cell>
          <cell r="J783">
            <v>2</v>
          </cell>
          <cell r="K783" t="str">
            <v>JL</v>
          </cell>
          <cell r="L783" t="str">
            <v>G1</v>
          </cell>
        </row>
        <row r="784">
          <cell r="A784">
            <v>785</v>
          </cell>
          <cell r="B784" t="str">
            <v>93349448</v>
          </cell>
          <cell r="C784" t="str">
            <v>BRAÇ TUB DHI</v>
          </cell>
          <cell r="D784" t="str">
            <v>25204E-M2</v>
          </cell>
          <cell r="E784">
            <v>200</v>
          </cell>
          <cell r="F784" t="str">
            <v>CEV</v>
          </cell>
          <cell r="G784" t="str">
            <v>00002002</v>
          </cell>
          <cell r="H784" t="str">
            <v>AÉREA</v>
          </cell>
          <cell r="I784" t="str">
            <v>M02</v>
          </cell>
          <cell r="J784">
            <v>2</v>
          </cell>
          <cell r="K784" t="str">
            <v>A RAYMOND</v>
          </cell>
          <cell r="L784" t="str">
            <v>G1</v>
          </cell>
        </row>
        <row r="785">
          <cell r="A785">
            <v>786</v>
          </cell>
          <cell r="B785" t="str">
            <v>96830992</v>
          </cell>
          <cell r="C785" t="str">
            <v>FAROLETE</v>
          </cell>
          <cell r="D785" t="str">
            <v>BUMP03-M1</v>
          </cell>
          <cell r="E785">
            <v>9</v>
          </cell>
          <cell r="F785" t="str">
            <v>BUM</v>
          </cell>
          <cell r="G785" t="str">
            <v>00002004</v>
          </cell>
          <cell r="H785" t="str">
            <v>BUMPER</v>
          </cell>
          <cell r="I785" t="str">
            <v>M01</v>
          </cell>
          <cell r="J785" t="str">
            <v>2</v>
          </cell>
          <cell r="K785" t="str">
            <v>VISTEON TYC</v>
          </cell>
          <cell r="L785" t="str">
            <v>KK</v>
          </cell>
        </row>
        <row r="786">
          <cell r="A786">
            <v>787</v>
          </cell>
          <cell r="B786">
            <v>93349926</v>
          </cell>
          <cell r="C786" t="str">
            <v>BRAKE LIGHT PRISMA</v>
          </cell>
          <cell r="D786" t="str">
            <v>19116D-M2</v>
          </cell>
          <cell r="E786">
            <v>20</v>
          </cell>
          <cell r="F786" t="str">
            <v>CEV</v>
          </cell>
          <cell r="G786" t="str">
            <v>00002004</v>
          </cell>
          <cell r="H786" t="str">
            <v>TRIM 2</v>
          </cell>
          <cell r="I786" t="str">
            <v>M02</v>
          </cell>
          <cell r="J786">
            <v>3</v>
          </cell>
          <cell r="K786" t="str">
            <v>ARTEB</v>
          </cell>
          <cell r="L786" t="str">
            <v>G1</v>
          </cell>
        </row>
        <row r="787">
          <cell r="A787">
            <v>788</v>
          </cell>
          <cell r="B787" t="str">
            <v>93350468</v>
          </cell>
          <cell r="C787" t="str">
            <v>COXIM LIMPADOR</v>
          </cell>
          <cell r="D787" t="str">
            <v>19154D-M2</v>
          </cell>
          <cell r="E787">
            <v>1300</v>
          </cell>
          <cell r="F787" t="str">
            <v>CEV</v>
          </cell>
          <cell r="G787" t="str">
            <v>00002001</v>
          </cell>
          <cell r="H787" t="str">
            <v>TRIM 3</v>
          </cell>
          <cell r="I787" t="str">
            <v>M02</v>
          </cell>
          <cell r="J787">
            <v>2</v>
          </cell>
          <cell r="K787" t="str">
            <v>PRODUFLEX</v>
          </cell>
          <cell r="L787" t="str">
            <v>G1</v>
          </cell>
        </row>
        <row r="788">
          <cell r="A788">
            <v>789</v>
          </cell>
          <cell r="B788">
            <v>93350468</v>
          </cell>
          <cell r="C788" t="str">
            <v>COXIM LIMPADOR</v>
          </cell>
          <cell r="D788" t="str">
            <v>19157D-M1</v>
          </cell>
          <cell r="E788">
            <v>1300</v>
          </cell>
          <cell r="F788" t="str">
            <v>CEV</v>
          </cell>
          <cell r="G788" t="str">
            <v>00002001</v>
          </cell>
          <cell r="H788" t="str">
            <v>TRIM 3</v>
          </cell>
          <cell r="I788" t="str">
            <v>M01</v>
          </cell>
          <cell r="J788">
            <v>2</v>
          </cell>
          <cell r="K788" t="str">
            <v>PRODUFLEX</v>
          </cell>
          <cell r="L788" t="str">
            <v>G1</v>
          </cell>
        </row>
        <row r="789">
          <cell r="A789">
            <v>790</v>
          </cell>
          <cell r="B789">
            <v>93350468</v>
          </cell>
          <cell r="C789" t="str">
            <v>COXIM LIMPADOR</v>
          </cell>
          <cell r="D789" t="str">
            <v>25525D-M1</v>
          </cell>
          <cell r="E789">
            <v>1300</v>
          </cell>
          <cell r="F789" t="str">
            <v>CEV</v>
          </cell>
          <cell r="G789" t="str">
            <v>00002001</v>
          </cell>
          <cell r="H789" t="str">
            <v>L.FINAL</v>
          </cell>
          <cell r="I789" t="str">
            <v>M02</v>
          </cell>
          <cell r="J789">
            <v>2</v>
          </cell>
          <cell r="K789" t="str">
            <v>PRODUFLEX</v>
          </cell>
          <cell r="L789" t="str">
            <v>G1</v>
          </cell>
        </row>
        <row r="790">
          <cell r="A790">
            <v>791</v>
          </cell>
          <cell r="B790">
            <v>93350468</v>
          </cell>
          <cell r="C790" t="str">
            <v>COXIM LIMPADOR</v>
          </cell>
          <cell r="D790" t="str">
            <v>25526E-M1</v>
          </cell>
          <cell r="E790">
            <v>1300</v>
          </cell>
          <cell r="F790" t="str">
            <v>CEV</v>
          </cell>
          <cell r="G790" t="str">
            <v>00002001</v>
          </cell>
          <cell r="H790" t="str">
            <v>L.FINAL</v>
          </cell>
          <cell r="I790" t="str">
            <v>M02</v>
          </cell>
          <cell r="J790">
            <v>2</v>
          </cell>
          <cell r="K790" t="str">
            <v>PRODUFLEX</v>
          </cell>
          <cell r="L790" t="str">
            <v>G1</v>
          </cell>
        </row>
        <row r="791">
          <cell r="A791">
            <v>792</v>
          </cell>
          <cell r="B791">
            <v>93351512</v>
          </cell>
          <cell r="C791" t="str">
            <v>COX ANT RUID</v>
          </cell>
          <cell r="D791" t="str">
            <v>MINOMI-M3</v>
          </cell>
          <cell r="E791">
            <v>200</v>
          </cell>
          <cell r="F791" t="str">
            <v>CEV</v>
          </cell>
          <cell r="G791" t="str">
            <v>00002002</v>
          </cell>
          <cell r="H791" t="str">
            <v>MINOMI</v>
          </cell>
          <cell r="I791" t="str">
            <v>M03</v>
          </cell>
          <cell r="J791">
            <v>3</v>
          </cell>
          <cell r="K791" t="str">
            <v>SILIBOR</v>
          </cell>
          <cell r="L791" t="str">
            <v>G1</v>
          </cell>
        </row>
        <row r="792">
          <cell r="A792">
            <v>793</v>
          </cell>
          <cell r="B792" t="str">
            <v>93353566</v>
          </cell>
          <cell r="C792" t="str">
            <v>SPACER</v>
          </cell>
          <cell r="D792" t="str">
            <v>19142D-M2</v>
          </cell>
          <cell r="E792">
            <v>1932</v>
          </cell>
          <cell r="F792" t="str">
            <v>CEV</v>
          </cell>
          <cell r="G792" t="str">
            <v>00002001</v>
          </cell>
          <cell r="H792" t="str">
            <v>TRIM 3</v>
          </cell>
          <cell r="I792" t="str">
            <v>M02</v>
          </cell>
          <cell r="J792">
            <v>2</v>
          </cell>
          <cell r="K792" t="str">
            <v>SILIBOR</v>
          </cell>
          <cell r="L792" t="str">
            <v>G1</v>
          </cell>
        </row>
        <row r="793">
          <cell r="A793">
            <v>794</v>
          </cell>
          <cell r="B793" t="str">
            <v>93354129</v>
          </cell>
          <cell r="C793" t="str">
            <v>PRES FR CX RD</v>
          </cell>
          <cell r="D793" t="str">
            <v>19106E-M3</v>
          </cell>
          <cell r="E793">
            <v>1080</v>
          </cell>
          <cell r="F793" t="str">
            <v>CEV</v>
          </cell>
          <cell r="G793" t="str">
            <v>00002001</v>
          </cell>
          <cell r="H793" t="str">
            <v>TRIM 1</v>
          </cell>
          <cell r="I793" t="str">
            <v>M03</v>
          </cell>
          <cell r="J793">
            <v>2</v>
          </cell>
          <cell r="K793" t="str">
            <v>ITW</v>
          </cell>
          <cell r="L793" t="str">
            <v>G1</v>
          </cell>
        </row>
        <row r="794">
          <cell r="A794">
            <v>795</v>
          </cell>
          <cell r="B794">
            <v>93354129</v>
          </cell>
          <cell r="C794" t="str">
            <v>PRES FR CX RD</v>
          </cell>
          <cell r="D794" t="str">
            <v>25201E-M1</v>
          </cell>
          <cell r="E794">
            <v>1080</v>
          </cell>
          <cell r="F794" t="str">
            <v>CEV</v>
          </cell>
          <cell r="G794" t="str">
            <v>00002001</v>
          </cell>
          <cell r="H794" t="str">
            <v>AÉREA</v>
          </cell>
          <cell r="I794" t="str">
            <v>M01</v>
          </cell>
          <cell r="J794">
            <v>2</v>
          </cell>
          <cell r="K794" t="str">
            <v>ITW</v>
          </cell>
          <cell r="L794" t="str">
            <v>G1</v>
          </cell>
        </row>
        <row r="795">
          <cell r="A795">
            <v>796</v>
          </cell>
          <cell r="B795" t="str">
            <v>93354129</v>
          </cell>
          <cell r="C795" t="str">
            <v>PRES FR CX RD</v>
          </cell>
          <cell r="D795" t="str">
            <v>25204E-M1</v>
          </cell>
          <cell r="E795">
            <v>1080</v>
          </cell>
          <cell r="F795" t="str">
            <v>CEV</v>
          </cell>
          <cell r="G795" t="str">
            <v>00002001</v>
          </cell>
          <cell r="H795" t="str">
            <v>AÉREA</v>
          </cell>
          <cell r="I795" t="str">
            <v>M01</v>
          </cell>
          <cell r="J795">
            <v>2</v>
          </cell>
          <cell r="K795" t="str">
            <v>ITW</v>
          </cell>
          <cell r="L795" t="str">
            <v>G1</v>
          </cell>
        </row>
        <row r="796">
          <cell r="A796">
            <v>797</v>
          </cell>
          <cell r="B796">
            <v>93354954</v>
          </cell>
          <cell r="C796" t="str">
            <v>ETQ. AR COND.</v>
          </cell>
          <cell r="D796" t="str">
            <v>19124E-M2</v>
          </cell>
          <cell r="E796">
            <v>1000</v>
          </cell>
          <cell r="F796" t="str">
            <v>CEV</v>
          </cell>
          <cell r="G796" t="str">
            <v>00002001</v>
          </cell>
          <cell r="H796" t="str">
            <v>TRIM 2</v>
          </cell>
          <cell r="I796" t="str">
            <v>M02</v>
          </cell>
          <cell r="J796">
            <v>2</v>
          </cell>
          <cell r="K796" t="str">
            <v>JL INDUSTRIA DE PECA</v>
          </cell>
          <cell r="L796" t="str">
            <v>G1</v>
          </cell>
        </row>
        <row r="797">
          <cell r="A797">
            <v>798</v>
          </cell>
          <cell r="B797">
            <v>93354954</v>
          </cell>
          <cell r="C797" t="str">
            <v>ETQ. AR COND.</v>
          </cell>
          <cell r="D797" t="str">
            <v>19136D-M2</v>
          </cell>
          <cell r="E797">
            <v>1000</v>
          </cell>
          <cell r="F797" t="str">
            <v>CEV</v>
          </cell>
          <cell r="G797" t="str">
            <v>00002001</v>
          </cell>
          <cell r="H797" t="str">
            <v>TRIM 2</v>
          </cell>
          <cell r="I797" t="str">
            <v>M02</v>
          </cell>
          <cell r="J797">
            <v>2</v>
          </cell>
          <cell r="K797" t="str">
            <v>JL INDUSTRIA DE PECA</v>
          </cell>
          <cell r="L797" t="str">
            <v>G1</v>
          </cell>
        </row>
        <row r="798">
          <cell r="A798">
            <v>799</v>
          </cell>
          <cell r="B798">
            <v>93355369</v>
          </cell>
          <cell r="C798" t="str">
            <v>FECHAD TPA TRAS PRISMA</v>
          </cell>
          <cell r="D798" t="str">
            <v>19114D-M2</v>
          </cell>
          <cell r="E798">
            <v>16</v>
          </cell>
          <cell r="F798" t="str">
            <v>CEV</v>
          </cell>
          <cell r="G798" t="str">
            <v>00002002</v>
          </cell>
          <cell r="H798" t="str">
            <v>TRIM 1</v>
          </cell>
          <cell r="I798" t="str">
            <v>M02</v>
          </cell>
          <cell r="J798">
            <v>8</v>
          </cell>
          <cell r="K798" t="str">
            <v>MAXION</v>
          </cell>
          <cell r="L798" t="str">
            <v>G1</v>
          </cell>
        </row>
        <row r="799">
          <cell r="A799">
            <v>800</v>
          </cell>
          <cell r="B799">
            <v>93356380</v>
          </cell>
          <cell r="C799" t="str">
            <v>LENTE RETANGULAR</v>
          </cell>
          <cell r="D799" t="str">
            <v>19113D-M3</v>
          </cell>
          <cell r="E799">
            <v>2000</v>
          </cell>
          <cell r="F799" t="str">
            <v>CEV</v>
          </cell>
          <cell r="G799" t="str">
            <v>00002001</v>
          </cell>
          <cell r="H799" t="str">
            <v>TRIM 1</v>
          </cell>
          <cell r="I799" t="str">
            <v>M03</v>
          </cell>
          <cell r="J799">
            <v>2</v>
          </cell>
          <cell r="K799" t="str">
            <v>3M</v>
          </cell>
          <cell r="L799" t="str">
            <v>G1</v>
          </cell>
        </row>
        <row r="800">
          <cell r="A800">
            <v>801</v>
          </cell>
          <cell r="B800">
            <v>93356380</v>
          </cell>
          <cell r="C800" t="str">
            <v>LENTE RETANGULAR</v>
          </cell>
          <cell r="D800" t="str">
            <v>19126D-M2</v>
          </cell>
          <cell r="E800">
            <v>2000</v>
          </cell>
          <cell r="F800" t="str">
            <v>CEV</v>
          </cell>
          <cell r="G800" t="str">
            <v>00002001</v>
          </cell>
          <cell r="H800" t="str">
            <v>TRIM 2</v>
          </cell>
          <cell r="I800" t="str">
            <v>M02</v>
          </cell>
          <cell r="J800">
            <v>2</v>
          </cell>
          <cell r="K800" t="str">
            <v>3M</v>
          </cell>
          <cell r="L800" t="str">
            <v>G1</v>
          </cell>
        </row>
        <row r="801">
          <cell r="A801">
            <v>802</v>
          </cell>
          <cell r="B801" t="str">
            <v>93356380</v>
          </cell>
          <cell r="C801" t="str">
            <v>LENTE RETANGULAR</v>
          </cell>
          <cell r="D801" t="str">
            <v>19135D-M2</v>
          </cell>
          <cell r="E801">
            <v>2000</v>
          </cell>
          <cell r="F801" t="str">
            <v>CEV</v>
          </cell>
          <cell r="G801" t="str">
            <v>00002001</v>
          </cell>
          <cell r="H801" t="str">
            <v>TRIM 3</v>
          </cell>
          <cell r="I801" t="str">
            <v>M02</v>
          </cell>
          <cell r="J801">
            <v>2</v>
          </cell>
          <cell r="K801" t="str">
            <v>3M</v>
          </cell>
          <cell r="L801" t="str">
            <v>G1</v>
          </cell>
        </row>
        <row r="802">
          <cell r="A802">
            <v>803</v>
          </cell>
          <cell r="B802">
            <v>93357497</v>
          </cell>
          <cell r="C802" t="str">
            <v>GUIA-CINTO 3P LE</v>
          </cell>
          <cell r="D802" t="str">
            <v>19119D-M2</v>
          </cell>
          <cell r="E802">
            <v>250</v>
          </cell>
          <cell r="F802" t="str">
            <v>PEL</v>
          </cell>
          <cell r="G802" t="str">
            <v>00002002</v>
          </cell>
          <cell r="H802" t="str">
            <v>TRIM 2</v>
          </cell>
          <cell r="I802" t="str">
            <v>M02</v>
          </cell>
          <cell r="J802">
            <v>2</v>
          </cell>
          <cell r="K802" t="str">
            <v>PELZER</v>
          </cell>
          <cell r="L802" t="str">
            <v>G1</v>
          </cell>
        </row>
        <row r="803">
          <cell r="A803">
            <v>804</v>
          </cell>
          <cell r="B803">
            <v>93357497</v>
          </cell>
          <cell r="C803" t="str">
            <v>GUIA-CINTO 3P LE</v>
          </cell>
          <cell r="D803" t="str">
            <v>SPS-C-30110</v>
          </cell>
          <cell r="E803">
            <v>250</v>
          </cell>
          <cell r="F803" t="str">
            <v>PEL</v>
          </cell>
          <cell r="G803" t="str">
            <v>00002002</v>
          </cell>
          <cell r="H803" t="str">
            <v>SPS</v>
          </cell>
          <cell r="I803" t="str">
            <v>M03</v>
          </cell>
          <cell r="J803">
            <v>2</v>
          </cell>
          <cell r="K803" t="str">
            <v>PELZER</v>
          </cell>
          <cell r="L803" t="str">
            <v>G1</v>
          </cell>
        </row>
        <row r="804">
          <cell r="A804">
            <v>805</v>
          </cell>
          <cell r="B804">
            <v>93357498</v>
          </cell>
          <cell r="C804" t="str">
            <v>GUIA-CINTO 3P LD</v>
          </cell>
          <cell r="D804" t="str">
            <v>SPS-C-30110</v>
          </cell>
          <cell r="E804">
            <v>250</v>
          </cell>
          <cell r="F804" t="str">
            <v>PEL</v>
          </cell>
          <cell r="G804" t="str">
            <v>00002002</v>
          </cell>
          <cell r="H804" t="str">
            <v>SPS</v>
          </cell>
          <cell r="I804" t="str">
            <v>M03</v>
          </cell>
          <cell r="J804">
            <v>2</v>
          </cell>
          <cell r="K804" t="str">
            <v>PELZER</v>
          </cell>
          <cell r="L804" t="str">
            <v>G1</v>
          </cell>
        </row>
        <row r="805">
          <cell r="A805">
            <v>806</v>
          </cell>
          <cell r="B805">
            <v>93357628</v>
          </cell>
          <cell r="C805" t="str">
            <v>RIVET</v>
          </cell>
          <cell r="D805" t="str">
            <v>19123E-M3</v>
          </cell>
          <cell r="E805">
            <v>1500</v>
          </cell>
          <cell r="F805" t="str">
            <v>CEV</v>
          </cell>
          <cell r="G805" t="str">
            <v>00002001</v>
          </cell>
          <cell r="H805" t="str">
            <v>TRIM 2</v>
          </cell>
          <cell r="I805" t="str">
            <v>M03</v>
          </cell>
          <cell r="J805">
            <v>2</v>
          </cell>
          <cell r="K805" t="str">
            <v>GESIPA</v>
          </cell>
          <cell r="L805" t="str">
            <v>G1</v>
          </cell>
        </row>
        <row r="806">
          <cell r="A806">
            <v>807</v>
          </cell>
          <cell r="B806" t="str">
            <v>93357628</v>
          </cell>
          <cell r="C806" t="str">
            <v>RIVET</v>
          </cell>
          <cell r="D806" t="str">
            <v>19139D-M2</v>
          </cell>
          <cell r="E806">
            <v>1500</v>
          </cell>
          <cell r="F806" t="str">
            <v>CEV</v>
          </cell>
          <cell r="G806" t="str">
            <v>00002001</v>
          </cell>
          <cell r="H806" t="str">
            <v>TRIM 3</v>
          </cell>
          <cell r="I806" t="str">
            <v>M02</v>
          </cell>
          <cell r="J806">
            <v>2</v>
          </cell>
          <cell r="K806" t="str">
            <v>GESIPA</v>
          </cell>
          <cell r="L806" t="str">
            <v>G1</v>
          </cell>
        </row>
        <row r="807">
          <cell r="A807">
            <v>808</v>
          </cell>
          <cell r="B807">
            <v>93357628</v>
          </cell>
          <cell r="C807" t="str">
            <v>RIVET</v>
          </cell>
          <cell r="D807" t="str">
            <v>19140D-M2</v>
          </cell>
          <cell r="E807">
            <v>1500</v>
          </cell>
          <cell r="F807" t="str">
            <v>CEV</v>
          </cell>
          <cell r="G807" t="str">
            <v>00002001</v>
          </cell>
          <cell r="H807" t="str">
            <v>TRIM 3</v>
          </cell>
          <cell r="I807" t="str">
            <v>M02</v>
          </cell>
          <cell r="J807">
            <v>2</v>
          </cell>
          <cell r="K807" t="str">
            <v>GESIPA</v>
          </cell>
          <cell r="L807" t="str">
            <v>G1</v>
          </cell>
        </row>
        <row r="808">
          <cell r="A808">
            <v>809</v>
          </cell>
          <cell r="B808" t="str">
            <v>93360341</v>
          </cell>
          <cell r="C808" t="str">
            <v>ANTENA</v>
          </cell>
          <cell r="D808" t="str">
            <v>25530E-M1</v>
          </cell>
          <cell r="E808">
            <v>300</v>
          </cell>
          <cell r="F808" t="str">
            <v>CEV</v>
          </cell>
          <cell r="G808" t="str">
            <v>00002004</v>
          </cell>
          <cell r="H808" t="str">
            <v>L.FINAL</v>
          </cell>
          <cell r="I808" t="str">
            <v>M01</v>
          </cell>
          <cell r="J808">
            <v>2</v>
          </cell>
          <cell r="K808" t="str">
            <v>OLIMPUS</v>
          </cell>
          <cell r="L808" t="str">
            <v>G1</v>
          </cell>
        </row>
        <row r="809">
          <cell r="A809">
            <v>810</v>
          </cell>
          <cell r="B809" t="str">
            <v>93361427</v>
          </cell>
          <cell r="C809" t="str">
            <v>ENCHIMENTO SANKO</v>
          </cell>
          <cell r="D809" t="str">
            <v>19106D-M3</v>
          </cell>
          <cell r="E809">
            <v>576</v>
          </cell>
          <cell r="F809" t="str">
            <v>CEV</v>
          </cell>
          <cell r="G809" t="str">
            <v>00002002</v>
          </cell>
          <cell r="H809" t="str">
            <v>TRIM 1</v>
          </cell>
          <cell r="I809" t="str">
            <v>M03</v>
          </cell>
          <cell r="J809">
            <v>2</v>
          </cell>
          <cell r="K809" t="str">
            <v>SANKO ESPUMAS</v>
          </cell>
          <cell r="L809" t="str">
            <v>G1</v>
          </cell>
        </row>
        <row r="810">
          <cell r="A810">
            <v>811</v>
          </cell>
          <cell r="B810">
            <v>93361427</v>
          </cell>
          <cell r="C810" t="str">
            <v>ENCHIMENTO SANKO</v>
          </cell>
          <cell r="D810" t="str">
            <v>19112D-M3</v>
          </cell>
          <cell r="E810">
            <v>576</v>
          </cell>
          <cell r="F810" t="str">
            <v>CEV</v>
          </cell>
          <cell r="G810" t="str">
            <v>00002002</v>
          </cell>
          <cell r="H810" t="str">
            <v>TRIM 1</v>
          </cell>
          <cell r="I810" t="str">
            <v>M03</v>
          </cell>
          <cell r="J810">
            <v>2</v>
          </cell>
          <cell r="K810" t="str">
            <v>SANKO ESPUMAS</v>
          </cell>
          <cell r="L810" t="str">
            <v>G1</v>
          </cell>
        </row>
        <row r="811">
          <cell r="A811">
            <v>812</v>
          </cell>
          <cell r="B811">
            <v>93361427</v>
          </cell>
          <cell r="C811" t="str">
            <v>ENCHIMENTO SANKO</v>
          </cell>
          <cell r="D811" t="str">
            <v>19116D-M2</v>
          </cell>
          <cell r="E811">
            <v>576</v>
          </cell>
          <cell r="F811" t="str">
            <v>CEV</v>
          </cell>
          <cell r="G811" t="str">
            <v>00002002</v>
          </cell>
          <cell r="H811" t="str">
            <v>TRIM 2</v>
          </cell>
          <cell r="I811" t="str">
            <v>M02</v>
          </cell>
          <cell r="J811">
            <v>2</v>
          </cell>
          <cell r="K811" t="str">
            <v>SANKO ESPUMAS</v>
          </cell>
          <cell r="L811" t="str">
            <v>G1</v>
          </cell>
        </row>
        <row r="812">
          <cell r="A812">
            <v>813</v>
          </cell>
          <cell r="B812">
            <v>93361427</v>
          </cell>
          <cell r="C812" t="str">
            <v>ENCHIMENTO SANKO</v>
          </cell>
          <cell r="D812" t="str">
            <v>19116E-M2</v>
          </cell>
          <cell r="E812">
            <v>576</v>
          </cell>
          <cell r="F812" t="str">
            <v>CEV</v>
          </cell>
          <cell r="G812" t="str">
            <v>00002002</v>
          </cell>
          <cell r="H812" t="str">
            <v>TRIM 2</v>
          </cell>
          <cell r="I812" t="str">
            <v>M02</v>
          </cell>
          <cell r="J812">
            <v>2</v>
          </cell>
          <cell r="K812" t="str">
            <v>SANKO ESPUMAS</v>
          </cell>
          <cell r="L812" t="str">
            <v>G1</v>
          </cell>
        </row>
        <row r="813">
          <cell r="A813">
            <v>814</v>
          </cell>
          <cell r="B813">
            <v>93361427</v>
          </cell>
          <cell r="C813" t="str">
            <v>ENCHIMENTO SANKO</v>
          </cell>
          <cell r="D813" t="str">
            <v>19118E-M2</v>
          </cell>
          <cell r="E813">
            <v>576</v>
          </cell>
          <cell r="F813" t="str">
            <v>CEV</v>
          </cell>
          <cell r="G813" t="str">
            <v>00002002</v>
          </cell>
          <cell r="H813" t="str">
            <v>TRIM 2</v>
          </cell>
          <cell r="I813" t="str">
            <v>M02</v>
          </cell>
          <cell r="J813">
            <v>2</v>
          </cell>
          <cell r="K813" t="str">
            <v>SANKO ESPUMAS</v>
          </cell>
          <cell r="L813" t="str">
            <v>G1</v>
          </cell>
        </row>
        <row r="814">
          <cell r="A814">
            <v>815</v>
          </cell>
          <cell r="B814" t="str">
            <v>93361427</v>
          </cell>
          <cell r="C814" t="str">
            <v>ENCHIMENTO SANKO</v>
          </cell>
          <cell r="D814" t="str">
            <v>SPS-CD-M3</v>
          </cell>
          <cell r="E814">
            <v>576</v>
          </cell>
          <cell r="F814" t="str">
            <v>CEV</v>
          </cell>
          <cell r="G814" t="str">
            <v>00002002</v>
          </cell>
          <cell r="H814" t="str">
            <v>SPS</v>
          </cell>
          <cell r="I814" t="str">
            <v>M03</v>
          </cell>
          <cell r="J814">
            <v>1</v>
          </cell>
          <cell r="K814" t="str">
            <v>SANKO ESPUMAS</v>
          </cell>
          <cell r="L814" t="str">
            <v>G1</v>
          </cell>
        </row>
        <row r="815">
          <cell r="A815">
            <v>816</v>
          </cell>
          <cell r="B815" t="str">
            <v>93363000</v>
          </cell>
          <cell r="C815" t="str">
            <v>PORCA AUTOTRA</v>
          </cell>
          <cell r="D815" t="str">
            <v>25210D-M2</v>
          </cell>
          <cell r="E815">
            <v>100</v>
          </cell>
          <cell r="F815" t="str">
            <v>CEV</v>
          </cell>
          <cell r="G815" t="str">
            <v>00002001</v>
          </cell>
          <cell r="H815" t="str">
            <v>AÉREA</v>
          </cell>
          <cell r="I815" t="str">
            <v>M02</v>
          </cell>
          <cell r="J815">
            <v>3</v>
          </cell>
          <cell r="K815" t="str">
            <v>NEUMAYER TEK</v>
          </cell>
          <cell r="L815" t="str">
            <v>G1</v>
          </cell>
        </row>
        <row r="816">
          <cell r="A816">
            <v>817</v>
          </cell>
          <cell r="B816" t="str">
            <v>93363000</v>
          </cell>
          <cell r="C816" t="str">
            <v>PORCA AUTOTRA</v>
          </cell>
          <cell r="D816" t="str">
            <v>25211E-M1</v>
          </cell>
          <cell r="E816">
            <v>100</v>
          </cell>
          <cell r="F816" t="str">
            <v>CEV</v>
          </cell>
          <cell r="G816" t="str">
            <v>00002001</v>
          </cell>
          <cell r="H816" t="str">
            <v>AÉREA</v>
          </cell>
          <cell r="I816" t="str">
            <v>M01</v>
          </cell>
          <cell r="J816">
            <v>3</v>
          </cell>
          <cell r="K816" t="str">
            <v>NEUMAYER TEK</v>
          </cell>
          <cell r="L816" t="str">
            <v>G1</v>
          </cell>
        </row>
        <row r="817">
          <cell r="A817">
            <v>818</v>
          </cell>
          <cell r="B817">
            <v>93364969</v>
          </cell>
          <cell r="C817" t="str">
            <v>FLEX FR TR NG</v>
          </cell>
          <cell r="D817" t="str">
            <v>SEQUEN-M1</v>
          </cell>
          <cell r="E817">
            <v>90</v>
          </cell>
          <cell r="F817" t="str">
            <v>CEV</v>
          </cell>
          <cell r="G817" t="str">
            <v>00002002</v>
          </cell>
          <cell r="H817" t="str">
            <v>SEQUENC</v>
          </cell>
          <cell r="I817" t="str">
            <v>M01</v>
          </cell>
          <cell r="J817">
            <v>4</v>
          </cell>
          <cell r="K817" t="str">
            <v>GETOFLEX</v>
          </cell>
          <cell r="L817" t="str">
            <v>G1</v>
          </cell>
        </row>
        <row r="818">
          <cell r="A818">
            <v>819</v>
          </cell>
          <cell r="B818">
            <v>93364971</v>
          </cell>
          <cell r="C818" t="str">
            <v>FLEX FRE DIAN</v>
          </cell>
          <cell r="D818" t="str">
            <v>SEQUEN-M1</v>
          </cell>
          <cell r="E818">
            <v>80</v>
          </cell>
          <cell r="F818" t="str">
            <v>CEV</v>
          </cell>
          <cell r="G818" t="str">
            <v>00002004</v>
          </cell>
          <cell r="H818" t="str">
            <v>SEQUENC</v>
          </cell>
          <cell r="I818" t="str">
            <v>M01</v>
          </cell>
          <cell r="J818">
            <v>6</v>
          </cell>
          <cell r="K818" t="str">
            <v>GETOFLEX</v>
          </cell>
          <cell r="L818" t="str">
            <v>G1</v>
          </cell>
        </row>
        <row r="819">
          <cell r="A819">
            <v>820</v>
          </cell>
          <cell r="B819">
            <v>93364971</v>
          </cell>
          <cell r="C819" t="str">
            <v>FLEX FRE DIAN</v>
          </cell>
          <cell r="D819" t="str">
            <v>SEQUEN-M1</v>
          </cell>
          <cell r="E819">
            <v>80</v>
          </cell>
          <cell r="F819" t="str">
            <v>CEV</v>
          </cell>
          <cell r="G819" t="str">
            <v>00002004</v>
          </cell>
          <cell r="H819" t="str">
            <v>SEQUENC</v>
          </cell>
          <cell r="I819" t="str">
            <v>M01</v>
          </cell>
          <cell r="J819">
            <v>6</v>
          </cell>
          <cell r="K819" t="str">
            <v>GETOFLEX</v>
          </cell>
          <cell r="L819" t="str">
            <v>G1</v>
          </cell>
        </row>
        <row r="820">
          <cell r="A820">
            <v>821</v>
          </cell>
          <cell r="B820">
            <v>93368896</v>
          </cell>
          <cell r="C820" t="str">
            <v>BUJÃO COLUNA A</v>
          </cell>
          <cell r="D820" t="str">
            <v>19117D-M3</v>
          </cell>
          <cell r="E820">
            <v>100</v>
          </cell>
          <cell r="F820" t="str">
            <v>PEL</v>
          </cell>
          <cell r="G820" t="str">
            <v>00002002</v>
          </cell>
          <cell r="H820" t="str">
            <v>TRIM 2</v>
          </cell>
          <cell r="I820" t="str">
            <v>M03</v>
          </cell>
          <cell r="J820" t="str">
            <v>2</v>
          </cell>
          <cell r="K820" t="str">
            <v>PELZER</v>
          </cell>
          <cell r="L820" t="str">
            <v>G1</v>
          </cell>
        </row>
        <row r="821">
          <cell r="A821">
            <v>822</v>
          </cell>
          <cell r="B821">
            <v>93368896</v>
          </cell>
          <cell r="C821" t="str">
            <v>BUJÃO COLUNA A</v>
          </cell>
          <cell r="D821" t="str">
            <v>19117E-M3</v>
          </cell>
          <cell r="E821">
            <v>100</v>
          </cell>
          <cell r="F821" t="str">
            <v>PEL</v>
          </cell>
          <cell r="G821" t="str">
            <v>00002002</v>
          </cell>
          <cell r="H821" t="str">
            <v>TRIM 2</v>
          </cell>
          <cell r="I821" t="str">
            <v>M03</v>
          </cell>
          <cell r="J821">
            <v>4</v>
          </cell>
          <cell r="K821" t="str">
            <v>PELZER</v>
          </cell>
          <cell r="L821" t="str">
            <v>G1</v>
          </cell>
        </row>
        <row r="822">
          <cell r="A822">
            <v>823</v>
          </cell>
          <cell r="B822" t="str">
            <v>52067632</v>
          </cell>
          <cell r="C822" t="str">
            <v>ETIQUETA AR COND.</v>
          </cell>
          <cell r="D822" t="str">
            <v>19154D-M2</v>
          </cell>
          <cell r="E822">
            <v>2000</v>
          </cell>
          <cell r="F822" t="str">
            <v>CEV</v>
          </cell>
          <cell r="G822" t="str">
            <v>00002001</v>
          </cell>
          <cell r="H822" t="str">
            <v>TRIM 3</v>
          </cell>
          <cell r="I822" t="str">
            <v>M02</v>
          </cell>
          <cell r="J822" t="str">
            <v>2</v>
          </cell>
          <cell r="K822" t="str">
            <v>AVERY DENNIS</v>
          </cell>
          <cell r="L822" t="str">
            <v>G1</v>
          </cell>
        </row>
        <row r="823">
          <cell r="A823">
            <v>825</v>
          </cell>
          <cell r="B823">
            <v>93372700</v>
          </cell>
          <cell r="C823" t="str">
            <v>CAPA DA BARRA DESLIZANTE</v>
          </cell>
          <cell r="D823" t="str">
            <v>19149D-M2</v>
          </cell>
          <cell r="E823">
            <v>150</v>
          </cell>
          <cell r="F823" t="str">
            <v>PEL</v>
          </cell>
          <cell r="G823" t="str">
            <v>00002001</v>
          </cell>
          <cell r="H823" t="str">
            <v>TRIM 3</v>
          </cell>
          <cell r="I823" t="str">
            <v>M02</v>
          </cell>
          <cell r="J823">
            <v>2</v>
          </cell>
          <cell r="K823" t="str">
            <v>PELZER</v>
          </cell>
          <cell r="L823" t="str">
            <v>G1</v>
          </cell>
        </row>
        <row r="824">
          <cell r="A824">
            <v>826</v>
          </cell>
          <cell r="B824" t="str">
            <v>93374389</v>
          </cell>
          <cell r="C824" t="str">
            <v>PF JUNTA ESFÉ</v>
          </cell>
          <cell r="D824" t="str">
            <v>25214D-M2</v>
          </cell>
          <cell r="E824">
            <v>250</v>
          </cell>
          <cell r="F824" t="str">
            <v>CEV</v>
          </cell>
          <cell r="G824" t="str">
            <v>00002001</v>
          </cell>
          <cell r="H824" t="str">
            <v>AÉREA</v>
          </cell>
          <cell r="I824" t="str">
            <v>M02</v>
          </cell>
          <cell r="J824">
            <v>2</v>
          </cell>
          <cell r="K824" t="str">
            <v>INGEPAL</v>
          </cell>
          <cell r="L824" t="str">
            <v>G1</v>
          </cell>
        </row>
        <row r="825">
          <cell r="A825">
            <v>827</v>
          </cell>
          <cell r="B825" t="str">
            <v>93374389</v>
          </cell>
          <cell r="C825" t="str">
            <v>PF JUNTA ESFÉ</v>
          </cell>
          <cell r="D825" t="str">
            <v>25216E-M1</v>
          </cell>
          <cell r="E825">
            <v>300</v>
          </cell>
          <cell r="F825" t="str">
            <v>CEV</v>
          </cell>
          <cell r="G825" t="str">
            <v>00002001</v>
          </cell>
          <cell r="H825" t="str">
            <v>AÉREA</v>
          </cell>
          <cell r="I825" t="str">
            <v>M01</v>
          </cell>
          <cell r="J825">
            <v>2</v>
          </cell>
          <cell r="K825" t="str">
            <v>INGEPAL</v>
          </cell>
          <cell r="L825" t="str">
            <v>G1</v>
          </cell>
        </row>
        <row r="826">
          <cell r="A826">
            <v>828</v>
          </cell>
          <cell r="B826">
            <v>93375068</v>
          </cell>
          <cell r="C826" t="str">
            <v>LIMPADOR C</v>
          </cell>
          <cell r="D826" t="str">
            <v>19150D-M2</v>
          </cell>
          <cell r="E826">
            <v>35</v>
          </cell>
          <cell r="F826" t="str">
            <v>CEV</v>
          </cell>
          <cell r="G826" t="str">
            <v>00002004</v>
          </cell>
          <cell r="H826" t="str">
            <v>TRIM 2</v>
          </cell>
          <cell r="I826" t="str">
            <v>M02</v>
          </cell>
          <cell r="J826">
            <v>4</v>
          </cell>
          <cell r="K826" t="str">
            <v>ELETROMECANICA DYNA</v>
          </cell>
          <cell r="L826" t="str">
            <v>G1</v>
          </cell>
        </row>
        <row r="827">
          <cell r="A827">
            <v>829</v>
          </cell>
          <cell r="B827" t="str">
            <v>93376775</v>
          </cell>
          <cell r="C827" t="str">
            <v>PARAFUSO</v>
          </cell>
          <cell r="D827" t="str">
            <v>25519E-M1</v>
          </cell>
          <cell r="E827">
            <v>1500</v>
          </cell>
          <cell r="F827" t="str">
            <v>CEV</v>
          </cell>
          <cell r="G827" t="str">
            <v>00002001</v>
          </cell>
          <cell r="H827" t="str">
            <v>L.FINAL</v>
          </cell>
          <cell r="I827" t="str">
            <v>M01</v>
          </cell>
          <cell r="J827">
            <v>2</v>
          </cell>
          <cell r="K827" t="str">
            <v>LIPOS</v>
          </cell>
          <cell r="L827" t="str">
            <v>G1</v>
          </cell>
        </row>
        <row r="828">
          <cell r="A828">
            <v>830</v>
          </cell>
          <cell r="B828" t="str">
            <v>93377298</v>
          </cell>
          <cell r="C828" t="str">
            <v>INFOCARD</v>
          </cell>
          <cell r="D828" t="str">
            <v>25511D-M1</v>
          </cell>
          <cell r="E828">
            <v>650</v>
          </cell>
          <cell r="F828" t="str">
            <v>CEV</v>
          </cell>
          <cell r="G828" t="str">
            <v>0CXPAPEL</v>
          </cell>
          <cell r="H828" t="str">
            <v>MEC.BAIXA</v>
          </cell>
          <cell r="I828" t="str">
            <v>M01</v>
          </cell>
          <cell r="J828">
            <v>2</v>
          </cell>
          <cell r="K828" t="str">
            <v>DARUMA</v>
          </cell>
          <cell r="L828" t="str">
            <v>G1</v>
          </cell>
        </row>
        <row r="829">
          <cell r="A829">
            <v>831</v>
          </cell>
          <cell r="B829" t="str">
            <v>93377672</v>
          </cell>
          <cell r="C829" t="str">
            <v>ACAB CONSOLE CELTA</v>
          </cell>
          <cell r="D829" t="str">
            <v>19139D-M2</v>
          </cell>
          <cell r="E829">
            <v>250</v>
          </cell>
          <cell r="F829" t="str">
            <v>PEL</v>
          </cell>
          <cell r="G829" t="str">
            <v>00002001</v>
          </cell>
          <cell r="H829" t="str">
            <v>TRIM 3</v>
          </cell>
          <cell r="I829" t="str">
            <v>M02</v>
          </cell>
          <cell r="J829">
            <v>2</v>
          </cell>
          <cell r="K829" t="str">
            <v>PELZER</v>
          </cell>
          <cell r="L829" t="str">
            <v>G1</v>
          </cell>
        </row>
        <row r="830">
          <cell r="A830">
            <v>832</v>
          </cell>
          <cell r="B830">
            <v>93377950</v>
          </cell>
          <cell r="C830" t="str">
            <v>FECHAD TPA TRAS CELTA</v>
          </cell>
          <cell r="D830" t="str">
            <v>19114D-M2</v>
          </cell>
          <cell r="E830">
            <v>36</v>
          </cell>
          <cell r="F830" t="str">
            <v>CEV</v>
          </cell>
          <cell r="G830" t="str">
            <v>00002004</v>
          </cell>
          <cell r="H830" t="str">
            <v>TRIM 1</v>
          </cell>
          <cell r="I830" t="str">
            <v>M02</v>
          </cell>
          <cell r="J830">
            <v>4</v>
          </cell>
          <cell r="K830" t="str">
            <v>VALEO</v>
          </cell>
          <cell r="L830" t="str">
            <v>G1</v>
          </cell>
        </row>
        <row r="831">
          <cell r="A831">
            <v>833</v>
          </cell>
          <cell r="B831">
            <v>93377950</v>
          </cell>
          <cell r="C831" t="str">
            <v>FECHAD TPA TRAS CELTA</v>
          </cell>
          <cell r="D831" t="str">
            <v>SPS-C-30110</v>
          </cell>
          <cell r="E831">
            <v>36</v>
          </cell>
          <cell r="F831" t="str">
            <v>CEV</v>
          </cell>
          <cell r="G831" t="str">
            <v>00002004</v>
          </cell>
          <cell r="H831" t="str">
            <v>9.A.2</v>
          </cell>
          <cell r="I831" t="str">
            <v>M03</v>
          </cell>
          <cell r="J831">
            <v>3</v>
          </cell>
          <cell r="K831" t="str">
            <v>VALEO</v>
          </cell>
          <cell r="L831" t="str">
            <v>G1</v>
          </cell>
        </row>
        <row r="832">
          <cell r="A832">
            <v>834</v>
          </cell>
          <cell r="B832">
            <v>93378051</v>
          </cell>
          <cell r="C832" t="str">
            <v>HASTE COFRE</v>
          </cell>
          <cell r="D832" t="str">
            <v>19103E-M3</v>
          </cell>
          <cell r="E832">
            <v>85</v>
          </cell>
          <cell r="F832" t="str">
            <v>CEV</v>
          </cell>
          <cell r="G832" t="str">
            <v>00002004</v>
          </cell>
          <cell r="H832" t="str">
            <v>TRIM 1</v>
          </cell>
          <cell r="I832" t="str">
            <v>M03</v>
          </cell>
          <cell r="J832" t="str">
            <v>2</v>
          </cell>
          <cell r="K832" t="str">
            <v>GALUTTI</v>
          </cell>
          <cell r="L832" t="str">
            <v>G1</v>
          </cell>
        </row>
        <row r="833">
          <cell r="A833">
            <v>835</v>
          </cell>
          <cell r="B833" t="str">
            <v>93378459</v>
          </cell>
          <cell r="C833" t="str">
            <v>BRACADEIRA</v>
          </cell>
          <cell r="D833" t="str">
            <v>25510D-M1</v>
          </cell>
          <cell r="E833">
            <v>3500</v>
          </cell>
          <cell r="F833" t="str">
            <v>CEV</v>
          </cell>
          <cell r="G833" t="str">
            <v>00002002</v>
          </cell>
          <cell r="H833" t="str">
            <v>MEC.BAIXA</v>
          </cell>
          <cell r="I833" t="str">
            <v>M01</v>
          </cell>
          <cell r="J833">
            <v>2</v>
          </cell>
          <cell r="K833" t="str">
            <v>PROGERAL</v>
          </cell>
          <cell r="L833" t="str">
            <v>G1</v>
          </cell>
        </row>
        <row r="834">
          <cell r="A834">
            <v>836</v>
          </cell>
          <cell r="B834">
            <v>93378459</v>
          </cell>
          <cell r="C834" t="str">
            <v>BRACADEIRA</v>
          </cell>
          <cell r="D834" t="str">
            <v>25503D-M1</v>
          </cell>
          <cell r="E834">
            <v>3500</v>
          </cell>
          <cell r="F834" t="str">
            <v>CEV</v>
          </cell>
          <cell r="G834" t="str">
            <v>00002002</v>
          </cell>
          <cell r="H834" t="str">
            <v>M.BAIXA</v>
          </cell>
          <cell r="I834" t="str">
            <v>M01</v>
          </cell>
          <cell r="J834">
            <v>2</v>
          </cell>
          <cell r="K834" t="str">
            <v>PROGERAL</v>
          </cell>
          <cell r="L834" t="str">
            <v>G1</v>
          </cell>
        </row>
        <row r="835">
          <cell r="A835">
            <v>837</v>
          </cell>
          <cell r="B835" t="str">
            <v>93381082</v>
          </cell>
          <cell r="C835" t="str">
            <v>COXIM CJ-L</v>
          </cell>
          <cell r="D835" t="str">
            <v>25524E-M1</v>
          </cell>
          <cell r="E835">
            <v>150</v>
          </cell>
          <cell r="F835" t="str">
            <v>CEV</v>
          </cell>
          <cell r="G835" t="str">
            <v>00002002</v>
          </cell>
          <cell r="H835" t="str">
            <v>L.FINAL</v>
          </cell>
          <cell r="I835" t="str">
            <v>M01</v>
          </cell>
          <cell r="J835">
            <v>3</v>
          </cell>
          <cell r="K835" t="str">
            <v>HBA HUTCHINSON</v>
          </cell>
          <cell r="L835" t="str">
            <v>G1</v>
          </cell>
        </row>
        <row r="836">
          <cell r="A836">
            <v>838</v>
          </cell>
          <cell r="B836">
            <v>93383153</v>
          </cell>
          <cell r="C836" t="str">
            <v>EMBLEMA CELTA</v>
          </cell>
          <cell r="D836" t="str">
            <v>19102D-CB</v>
          </cell>
          <cell r="E836">
            <v>232</v>
          </cell>
          <cell r="F836" t="str">
            <v>CEV</v>
          </cell>
          <cell r="G836" t="str">
            <v>00002001</v>
          </cell>
          <cell r="H836" t="str">
            <v>CAB.CERA</v>
          </cell>
          <cell r="I836" t="str">
            <v>M01</v>
          </cell>
          <cell r="J836">
            <v>2</v>
          </cell>
          <cell r="K836" t="str">
            <v>ZANINI</v>
          </cell>
          <cell r="L836" t="str">
            <v>G1</v>
          </cell>
        </row>
        <row r="837">
          <cell r="A837">
            <v>839</v>
          </cell>
          <cell r="B837">
            <v>93383154</v>
          </cell>
          <cell r="C837" t="str">
            <v>EMBLEMA PRISMA</v>
          </cell>
          <cell r="D837" t="str">
            <v>19102D-CB</v>
          </cell>
          <cell r="E837">
            <v>320</v>
          </cell>
          <cell r="F837" t="str">
            <v>CEV</v>
          </cell>
          <cell r="G837" t="str">
            <v>00002002</v>
          </cell>
          <cell r="H837" t="str">
            <v>CAB.CERA</v>
          </cell>
          <cell r="I837" t="str">
            <v>M01</v>
          </cell>
          <cell r="J837">
            <v>2</v>
          </cell>
          <cell r="K837" t="str">
            <v>ZANINI</v>
          </cell>
          <cell r="L837" t="str">
            <v>G1</v>
          </cell>
        </row>
        <row r="838">
          <cell r="A838">
            <v>840</v>
          </cell>
          <cell r="B838">
            <v>93384469</v>
          </cell>
          <cell r="C838" t="str">
            <v>SLID DIANT LE</v>
          </cell>
          <cell r="D838" t="str">
            <v>19139E-M3</v>
          </cell>
          <cell r="E838">
            <v>150</v>
          </cell>
          <cell r="F838" t="str">
            <v>PEL</v>
          </cell>
          <cell r="G838" t="str">
            <v>00002004</v>
          </cell>
          <cell r="H838" t="str">
            <v>TRIM 3</v>
          </cell>
          <cell r="I838" t="str">
            <v>M03</v>
          </cell>
          <cell r="J838" t="str">
            <v>2</v>
          </cell>
          <cell r="K838" t="str">
            <v>PELZER</v>
          </cell>
          <cell r="L838" t="str">
            <v>G1</v>
          </cell>
        </row>
        <row r="839">
          <cell r="A839">
            <v>841</v>
          </cell>
          <cell r="B839">
            <v>93384470</v>
          </cell>
          <cell r="C839" t="str">
            <v>SLID DIANT LD</v>
          </cell>
          <cell r="D839" t="str">
            <v>19139D-M2</v>
          </cell>
          <cell r="E839">
            <v>150</v>
          </cell>
          <cell r="F839" t="str">
            <v>PEL</v>
          </cell>
          <cell r="G839" t="str">
            <v>00002004</v>
          </cell>
          <cell r="H839" t="str">
            <v>TRIM 3</v>
          </cell>
          <cell r="I839" t="str">
            <v>M02</v>
          </cell>
          <cell r="J839">
            <v>2</v>
          </cell>
          <cell r="K839" t="str">
            <v>PELZER</v>
          </cell>
          <cell r="L839" t="str">
            <v>G1</v>
          </cell>
        </row>
        <row r="840">
          <cell r="A840">
            <v>842</v>
          </cell>
          <cell r="B840" t="str">
            <v>93384680</v>
          </cell>
          <cell r="C840" t="str">
            <v>TAMPA COCKPIT</v>
          </cell>
          <cell r="D840" t="str">
            <v>19139D-M2</v>
          </cell>
          <cell r="E840">
            <v>2500</v>
          </cell>
          <cell r="F840" t="str">
            <v>CEV</v>
          </cell>
          <cell r="G840" t="str">
            <v>00002001</v>
          </cell>
          <cell r="H840" t="str">
            <v>TRIM 2</v>
          </cell>
          <cell r="I840" t="str">
            <v>M02</v>
          </cell>
          <cell r="J840">
            <v>2</v>
          </cell>
          <cell r="K840" t="str">
            <v>A RAYMOND</v>
          </cell>
          <cell r="L840" t="str">
            <v>G1</v>
          </cell>
        </row>
        <row r="841">
          <cell r="A841">
            <v>843</v>
          </cell>
          <cell r="B841">
            <v>93384680</v>
          </cell>
          <cell r="C841" t="str">
            <v>TAMPA COCKPIT</v>
          </cell>
          <cell r="D841" t="str">
            <v>19139D-M2</v>
          </cell>
          <cell r="E841">
            <v>2500</v>
          </cell>
          <cell r="F841" t="str">
            <v>CEV</v>
          </cell>
          <cell r="G841" t="str">
            <v>00002001</v>
          </cell>
          <cell r="H841" t="str">
            <v>TRIM 3</v>
          </cell>
          <cell r="I841" t="str">
            <v>M01</v>
          </cell>
          <cell r="J841">
            <v>2</v>
          </cell>
          <cell r="K841" t="str">
            <v>A RAYMOND</v>
          </cell>
          <cell r="L841" t="str">
            <v>G1</v>
          </cell>
        </row>
        <row r="842">
          <cell r="A842">
            <v>844</v>
          </cell>
          <cell r="B842">
            <v>93384681</v>
          </cell>
          <cell r="C842" t="str">
            <v>TAMPA COLUNA</v>
          </cell>
          <cell r="D842" t="str">
            <v>19120E-M3</v>
          </cell>
          <cell r="E842">
            <v>2500</v>
          </cell>
          <cell r="F842" t="str">
            <v>CEV</v>
          </cell>
          <cell r="G842" t="str">
            <v>00002001</v>
          </cell>
          <cell r="H842" t="str">
            <v>TRIM 2</v>
          </cell>
          <cell r="I842" t="str">
            <v>M03</v>
          </cell>
          <cell r="J842">
            <v>2</v>
          </cell>
          <cell r="K842" t="str">
            <v>A RAYMOND</v>
          </cell>
          <cell r="L842" t="str">
            <v>G1</v>
          </cell>
        </row>
        <row r="843">
          <cell r="A843">
            <v>845</v>
          </cell>
          <cell r="B843" t="str">
            <v>93384681</v>
          </cell>
          <cell r="C843" t="str">
            <v>TAMPA COLUNA</v>
          </cell>
          <cell r="D843" t="str">
            <v>2552E-M1</v>
          </cell>
          <cell r="E843">
            <v>2500</v>
          </cell>
          <cell r="F843" t="str">
            <v>CEV</v>
          </cell>
          <cell r="G843" t="str">
            <v>00002001</v>
          </cell>
          <cell r="H843" t="str">
            <v>L.FINAL</v>
          </cell>
          <cell r="I843" t="str">
            <v>M01</v>
          </cell>
          <cell r="J843">
            <v>2</v>
          </cell>
          <cell r="K843" t="str">
            <v>A RAYMOND</v>
          </cell>
          <cell r="L843" t="str">
            <v>G1</v>
          </cell>
        </row>
        <row r="844">
          <cell r="A844">
            <v>846</v>
          </cell>
          <cell r="B844">
            <v>93384681</v>
          </cell>
          <cell r="C844" t="str">
            <v>TAMPA COLUNA</v>
          </cell>
          <cell r="D844" t="str">
            <v>25524D-M1</v>
          </cell>
          <cell r="E844">
            <v>2500</v>
          </cell>
          <cell r="F844" t="str">
            <v>CEV</v>
          </cell>
          <cell r="G844" t="str">
            <v>00002001</v>
          </cell>
          <cell r="H844" t="str">
            <v>L.FINAL</v>
          </cell>
          <cell r="I844" t="str">
            <v>M01</v>
          </cell>
          <cell r="J844">
            <v>2</v>
          </cell>
          <cell r="K844" t="str">
            <v>A RAYMOND</v>
          </cell>
          <cell r="L844" t="str">
            <v>G1</v>
          </cell>
        </row>
        <row r="845">
          <cell r="A845">
            <v>847</v>
          </cell>
          <cell r="B845" t="str">
            <v>93385568</v>
          </cell>
          <cell r="C845" t="str">
            <v>BATENTE 3P</v>
          </cell>
          <cell r="D845" t="str">
            <v>19139D-M2</v>
          </cell>
          <cell r="E845">
            <v>95</v>
          </cell>
          <cell r="F845" t="str">
            <v>CEV</v>
          </cell>
          <cell r="G845" t="str">
            <v>00002002</v>
          </cell>
          <cell r="H845" t="str">
            <v>TRIM 3</v>
          </cell>
          <cell r="I845" t="str">
            <v>M02</v>
          </cell>
          <cell r="J845">
            <v>2</v>
          </cell>
          <cell r="K845" t="str">
            <v>MAGNA CLOSUR</v>
          </cell>
          <cell r="L845" t="str">
            <v>G1</v>
          </cell>
        </row>
        <row r="846">
          <cell r="A846">
            <v>848</v>
          </cell>
          <cell r="B846">
            <v>93385568</v>
          </cell>
          <cell r="C846" t="str">
            <v>BATENTE 3P</v>
          </cell>
          <cell r="D846" t="str">
            <v>19140D-M1</v>
          </cell>
          <cell r="E846">
            <v>150</v>
          </cell>
          <cell r="F846" t="str">
            <v>CEV</v>
          </cell>
          <cell r="G846" t="str">
            <v>00002002</v>
          </cell>
          <cell r="H846" t="str">
            <v>TRIM 3</v>
          </cell>
          <cell r="I846" t="str">
            <v>M02</v>
          </cell>
          <cell r="J846" t="str">
            <v>2</v>
          </cell>
          <cell r="K846" t="str">
            <v>MAGNA CLOSUR</v>
          </cell>
          <cell r="L846" t="str">
            <v>G1</v>
          </cell>
        </row>
        <row r="847">
          <cell r="A847">
            <v>849</v>
          </cell>
          <cell r="B847" t="str">
            <v>93385568</v>
          </cell>
          <cell r="C847" t="str">
            <v>BATENTE 3P</v>
          </cell>
          <cell r="D847" t="str">
            <v>19139E-M3</v>
          </cell>
          <cell r="E847">
            <v>95</v>
          </cell>
          <cell r="F847" t="str">
            <v>CEV</v>
          </cell>
          <cell r="G847" t="str">
            <v>00002002</v>
          </cell>
          <cell r="H847" t="str">
            <v>TRIM 3</v>
          </cell>
          <cell r="I847" t="str">
            <v>M03</v>
          </cell>
          <cell r="J847">
            <v>2</v>
          </cell>
          <cell r="K847" t="str">
            <v>MAGNA CLOSUR</v>
          </cell>
          <cell r="L847" t="str">
            <v>G1</v>
          </cell>
        </row>
        <row r="848">
          <cell r="A848">
            <v>850</v>
          </cell>
          <cell r="B848">
            <v>93385568</v>
          </cell>
          <cell r="C848" t="str">
            <v>BATENTE 3P</v>
          </cell>
          <cell r="D848" t="str">
            <v>19140E</v>
          </cell>
          <cell r="E848">
            <v>95</v>
          </cell>
          <cell r="F848" t="str">
            <v>CEV</v>
          </cell>
          <cell r="G848" t="str">
            <v>00002002</v>
          </cell>
          <cell r="H848" t="str">
            <v>TRIM 3</v>
          </cell>
          <cell r="I848">
            <v>0</v>
          </cell>
          <cell r="J848" t="str">
            <v>2</v>
          </cell>
          <cell r="K848" t="str">
            <v>MAGNA CLOSUR</v>
          </cell>
          <cell r="L848" t="str">
            <v>G1</v>
          </cell>
        </row>
        <row r="849">
          <cell r="A849">
            <v>851</v>
          </cell>
          <cell r="B849" t="str">
            <v>96830991</v>
          </cell>
          <cell r="C849" t="str">
            <v>FAROLETE</v>
          </cell>
          <cell r="D849" t="str">
            <v>BUMP03-M1</v>
          </cell>
          <cell r="E849">
            <v>9</v>
          </cell>
          <cell r="F849" t="str">
            <v>BUM</v>
          </cell>
          <cell r="G849" t="str">
            <v>00002004</v>
          </cell>
          <cell r="H849" t="str">
            <v>BUMPER</v>
          </cell>
          <cell r="I849" t="str">
            <v>M01</v>
          </cell>
          <cell r="J849" t="str">
            <v>2</v>
          </cell>
          <cell r="K849" t="str">
            <v>VISTEON TYC</v>
          </cell>
          <cell r="L849" t="str">
            <v>KK</v>
          </cell>
        </row>
        <row r="850">
          <cell r="A850">
            <v>852</v>
          </cell>
          <cell r="B850">
            <v>93385871</v>
          </cell>
          <cell r="C850" t="str">
            <v>VED COFRE LE</v>
          </cell>
          <cell r="D850" t="str">
            <v>MINOMI-M3</v>
          </cell>
          <cell r="E850">
            <v>80</v>
          </cell>
          <cell r="F850" t="str">
            <v>CEV</v>
          </cell>
          <cell r="G850" t="str">
            <v>00002004</v>
          </cell>
          <cell r="H850" t="str">
            <v>MINOMI</v>
          </cell>
          <cell r="I850" t="str">
            <v>M03</v>
          </cell>
          <cell r="J850">
            <v>3</v>
          </cell>
          <cell r="K850" t="str">
            <v>SAARGUMMI</v>
          </cell>
          <cell r="L850" t="str">
            <v>G1</v>
          </cell>
        </row>
        <row r="851">
          <cell r="A851">
            <v>853</v>
          </cell>
          <cell r="B851">
            <v>93385872</v>
          </cell>
          <cell r="C851" t="str">
            <v>VED COFRE LD</v>
          </cell>
          <cell r="D851" t="str">
            <v>25531D-M1</v>
          </cell>
          <cell r="E851">
            <v>100</v>
          </cell>
          <cell r="F851" t="str">
            <v>CEV</v>
          </cell>
          <cell r="G851" t="str">
            <v>00002004</v>
          </cell>
          <cell r="H851" t="str">
            <v>MINOMI</v>
          </cell>
          <cell r="I851" t="str">
            <v>M01</v>
          </cell>
          <cell r="J851">
            <v>2</v>
          </cell>
          <cell r="K851" t="str">
            <v>SAARGUMMI</v>
          </cell>
          <cell r="L851" t="str">
            <v>G1</v>
          </cell>
        </row>
        <row r="852">
          <cell r="A852">
            <v>854</v>
          </cell>
          <cell r="B852" t="str">
            <v>93385872</v>
          </cell>
          <cell r="C852" t="str">
            <v>VED COFRE LD</v>
          </cell>
          <cell r="D852" t="str">
            <v>MINOMI-M3</v>
          </cell>
          <cell r="E852">
            <v>100</v>
          </cell>
          <cell r="F852" t="str">
            <v>CEV</v>
          </cell>
          <cell r="G852" t="str">
            <v>00002004</v>
          </cell>
          <cell r="H852" t="str">
            <v>MINOMI</v>
          </cell>
          <cell r="I852" t="str">
            <v>M03</v>
          </cell>
          <cell r="J852">
            <v>2</v>
          </cell>
          <cell r="K852" t="str">
            <v>SAARGUMMI</v>
          </cell>
          <cell r="L852" t="str">
            <v>G1</v>
          </cell>
        </row>
        <row r="853">
          <cell r="A853">
            <v>855</v>
          </cell>
          <cell r="B853" t="str">
            <v>93386036</v>
          </cell>
          <cell r="C853" t="str">
            <v>PARAFUSO</v>
          </cell>
          <cell r="D853" t="str">
            <v>25524E-M1</v>
          </cell>
          <cell r="E853">
            <v>3000</v>
          </cell>
          <cell r="F853" t="str">
            <v>CEV</v>
          </cell>
          <cell r="G853" t="str">
            <v>00002001</v>
          </cell>
          <cell r="H853" t="str">
            <v>L.FINAL</v>
          </cell>
          <cell r="I853" t="str">
            <v>M01</v>
          </cell>
          <cell r="J853">
            <v>2</v>
          </cell>
          <cell r="K853" t="str">
            <v>CONTINENTAL</v>
          </cell>
          <cell r="L853" t="str">
            <v>G1</v>
          </cell>
        </row>
        <row r="854">
          <cell r="A854">
            <v>856</v>
          </cell>
          <cell r="B854">
            <v>93386048</v>
          </cell>
          <cell r="C854" t="str">
            <v>POPNUT ALAV MALA</v>
          </cell>
          <cell r="D854" t="str">
            <v>19112E-M2</v>
          </cell>
          <cell r="E854">
            <v>1200</v>
          </cell>
          <cell r="F854" t="str">
            <v>CEV</v>
          </cell>
          <cell r="G854" t="str">
            <v>00002001</v>
          </cell>
          <cell r="H854" t="str">
            <v>TRIM 1</v>
          </cell>
          <cell r="I854" t="str">
            <v>M02</v>
          </cell>
          <cell r="J854">
            <v>2</v>
          </cell>
          <cell r="K854" t="str">
            <v>BOLLHOFF SER</v>
          </cell>
          <cell r="L854" t="str">
            <v>G1</v>
          </cell>
        </row>
        <row r="855">
          <cell r="A855">
            <v>857</v>
          </cell>
          <cell r="B855" t="str">
            <v>93386141</v>
          </cell>
          <cell r="C855" t="str">
            <v>ETIQUETA ADITIVO</v>
          </cell>
          <cell r="D855" t="str">
            <v>19118E-M3</v>
          </cell>
          <cell r="E855">
            <v>1000</v>
          </cell>
          <cell r="F855" t="str">
            <v>CEV</v>
          </cell>
          <cell r="G855" t="str">
            <v>00002001</v>
          </cell>
          <cell r="H855" t="str">
            <v>TRIM 2</v>
          </cell>
          <cell r="I855" t="str">
            <v>M01</v>
          </cell>
          <cell r="J855">
            <v>2</v>
          </cell>
          <cell r="K855" t="str">
            <v>JL</v>
          </cell>
          <cell r="L855" t="str">
            <v>G1</v>
          </cell>
        </row>
        <row r="856">
          <cell r="A856">
            <v>858</v>
          </cell>
          <cell r="B856">
            <v>93387348</v>
          </cell>
          <cell r="C856" t="str">
            <v>MANGUEIRA ESGUICHO TRAS.</v>
          </cell>
          <cell r="D856" t="str">
            <v>MINOMI-M3</v>
          </cell>
          <cell r="E856">
            <v>100</v>
          </cell>
          <cell r="F856" t="str">
            <v>CEV</v>
          </cell>
          <cell r="G856" t="str">
            <v>00002004</v>
          </cell>
          <cell r="H856" t="str">
            <v>MINOMI</v>
          </cell>
          <cell r="I856" t="str">
            <v>M03</v>
          </cell>
          <cell r="J856">
            <v>3</v>
          </cell>
          <cell r="K856" t="str">
            <v>AFA PLASTICOS</v>
          </cell>
          <cell r="L856" t="str">
            <v>G1</v>
          </cell>
        </row>
        <row r="857">
          <cell r="A857">
            <v>859</v>
          </cell>
          <cell r="B857">
            <v>93388456</v>
          </cell>
          <cell r="C857" t="str">
            <v>SLIDER TRAS LD</v>
          </cell>
          <cell r="D857" t="str">
            <v>SPS-PM-M3</v>
          </cell>
          <cell r="E857">
            <v>200</v>
          </cell>
          <cell r="F857" t="str">
            <v>CEV</v>
          </cell>
          <cell r="G857" t="str">
            <v>00002004</v>
          </cell>
          <cell r="H857" t="str">
            <v>SPS</v>
          </cell>
          <cell r="I857" t="str">
            <v>M01</v>
          </cell>
          <cell r="J857">
            <v>2</v>
          </cell>
          <cell r="K857" t="str">
            <v>TECNOPLAST</v>
          </cell>
          <cell r="L857" t="str">
            <v>G1</v>
          </cell>
        </row>
        <row r="858">
          <cell r="A858">
            <v>860</v>
          </cell>
          <cell r="B858">
            <v>93388456</v>
          </cell>
          <cell r="C858" t="str">
            <v>SLIDER TRAS LD</v>
          </cell>
          <cell r="D858" t="str">
            <v>SPS-C-30110</v>
          </cell>
          <cell r="E858">
            <v>200</v>
          </cell>
          <cell r="F858" t="str">
            <v>CEV</v>
          </cell>
          <cell r="G858" t="str">
            <v>00002004</v>
          </cell>
          <cell r="H858" t="str">
            <v>SPS</v>
          </cell>
          <cell r="I858" t="str">
            <v>M03</v>
          </cell>
          <cell r="J858">
            <v>2</v>
          </cell>
          <cell r="K858" t="str">
            <v>TECNOPLAST</v>
          </cell>
          <cell r="L858" t="str">
            <v>G1</v>
          </cell>
        </row>
        <row r="859">
          <cell r="A859">
            <v>861</v>
          </cell>
          <cell r="B859">
            <v>93388457</v>
          </cell>
          <cell r="C859" t="str">
            <v>SLIDER TRAS LE</v>
          </cell>
          <cell r="D859" t="str">
            <v>19112E-M3</v>
          </cell>
          <cell r="E859">
            <v>200</v>
          </cell>
          <cell r="F859" t="str">
            <v>CEV</v>
          </cell>
          <cell r="G859" t="str">
            <v>00002004</v>
          </cell>
          <cell r="H859" t="str">
            <v>TRIM 1</v>
          </cell>
          <cell r="I859" t="str">
            <v>M03</v>
          </cell>
          <cell r="J859">
            <v>2</v>
          </cell>
          <cell r="K859" t="str">
            <v>TECNOPLAST</v>
          </cell>
          <cell r="L859" t="str">
            <v>G1</v>
          </cell>
        </row>
        <row r="860">
          <cell r="A860">
            <v>862</v>
          </cell>
          <cell r="B860">
            <v>93388457</v>
          </cell>
          <cell r="C860" t="str">
            <v>SLIDER TRAS LE</v>
          </cell>
          <cell r="D860" t="str">
            <v>SPS-PM-M3</v>
          </cell>
          <cell r="E860">
            <v>200</v>
          </cell>
          <cell r="F860" t="str">
            <v>CEV</v>
          </cell>
          <cell r="G860" t="str">
            <v>00002004</v>
          </cell>
          <cell r="H860" t="str">
            <v>SPS</v>
          </cell>
          <cell r="I860" t="str">
            <v>M03</v>
          </cell>
          <cell r="J860">
            <v>2</v>
          </cell>
          <cell r="K860" t="str">
            <v>TECNOPLAST</v>
          </cell>
          <cell r="L860" t="str">
            <v>G1</v>
          </cell>
        </row>
        <row r="861">
          <cell r="A861">
            <v>863</v>
          </cell>
          <cell r="B861">
            <v>93388633</v>
          </cell>
          <cell r="C861" t="str">
            <v>BRAÇADEIRA 1.4</v>
          </cell>
          <cell r="D861" t="str">
            <v>MINOMI-M3</v>
          </cell>
          <cell r="E861">
            <v>100</v>
          </cell>
          <cell r="F861" t="str">
            <v>CEV</v>
          </cell>
          <cell r="G861" t="str">
            <v>00002002</v>
          </cell>
          <cell r="H861" t="str">
            <v>MINOMI</v>
          </cell>
          <cell r="I861" t="str">
            <v>M03</v>
          </cell>
          <cell r="J861">
            <v>2</v>
          </cell>
          <cell r="K861" t="str">
            <v>PROGERAL</v>
          </cell>
          <cell r="L861" t="str">
            <v>G1</v>
          </cell>
        </row>
        <row r="862">
          <cell r="A862">
            <v>864</v>
          </cell>
          <cell r="B862" t="str">
            <v>93388662</v>
          </cell>
          <cell r="C862" t="str">
            <v>PARAFUSO</v>
          </cell>
          <cell r="D862" t="str">
            <v>19150D-M2</v>
          </cell>
          <cell r="E862">
            <v>1500</v>
          </cell>
          <cell r="F862" t="str">
            <v>CEV</v>
          </cell>
          <cell r="G862" t="str">
            <v>00002001</v>
          </cell>
          <cell r="H862" t="str">
            <v>TRIM 3</v>
          </cell>
          <cell r="I862" t="str">
            <v>M02</v>
          </cell>
          <cell r="J862">
            <v>2</v>
          </cell>
          <cell r="K862" t="str">
            <v>CONTINENTAL</v>
          </cell>
          <cell r="L862" t="str">
            <v>G1</v>
          </cell>
        </row>
        <row r="863">
          <cell r="A863">
            <v>865</v>
          </cell>
          <cell r="B863" t="str">
            <v>93388662</v>
          </cell>
          <cell r="C863" t="str">
            <v>PARAFUSO</v>
          </cell>
          <cell r="D863" t="str">
            <v>25221D-M2</v>
          </cell>
          <cell r="E863">
            <v>1500</v>
          </cell>
          <cell r="F863" t="str">
            <v>CEV</v>
          </cell>
          <cell r="G863" t="str">
            <v>00002001</v>
          </cell>
          <cell r="H863" t="str">
            <v>AÉREA</v>
          </cell>
          <cell r="I863" t="str">
            <v>M02</v>
          </cell>
          <cell r="J863" t="str">
            <v>2</v>
          </cell>
          <cell r="K863" t="str">
            <v>CONTINENTAL</v>
          </cell>
          <cell r="L863" t="str">
            <v>G1</v>
          </cell>
        </row>
        <row r="864">
          <cell r="A864">
            <v>866</v>
          </cell>
          <cell r="B864" t="str">
            <v>93388662</v>
          </cell>
          <cell r="C864" t="str">
            <v>PARAFUSO</v>
          </cell>
          <cell r="D864" t="str">
            <v>25223E-M2</v>
          </cell>
          <cell r="E864">
            <v>1500</v>
          </cell>
          <cell r="F864" t="str">
            <v>CEV</v>
          </cell>
          <cell r="G864" t="str">
            <v>00002001</v>
          </cell>
          <cell r="H864" t="str">
            <v>AÉREA</v>
          </cell>
          <cell r="I864" t="str">
            <v>M02</v>
          </cell>
          <cell r="J864">
            <v>2</v>
          </cell>
          <cell r="K864" t="str">
            <v>CONTINENTAL</v>
          </cell>
          <cell r="L864" t="str">
            <v>G1</v>
          </cell>
        </row>
        <row r="865">
          <cell r="A865">
            <v>867</v>
          </cell>
          <cell r="B865">
            <v>93389416</v>
          </cell>
          <cell r="C865" t="str">
            <v>PF FIX ALAVANCA MALA</v>
          </cell>
          <cell r="D865" t="str">
            <v>19116E-M2</v>
          </cell>
          <cell r="E865">
            <v>2500</v>
          </cell>
          <cell r="F865" t="str">
            <v>CEV</v>
          </cell>
          <cell r="G865" t="str">
            <v>00002001</v>
          </cell>
          <cell r="H865" t="str">
            <v>TRIM 2</v>
          </cell>
          <cell r="I865" t="str">
            <v>M02</v>
          </cell>
          <cell r="J865">
            <v>2</v>
          </cell>
          <cell r="K865" t="str">
            <v>LIPOS</v>
          </cell>
          <cell r="L865" t="str">
            <v>G1</v>
          </cell>
        </row>
        <row r="866">
          <cell r="A866">
            <v>868</v>
          </cell>
          <cell r="B866">
            <v>93389522</v>
          </cell>
          <cell r="C866" t="str">
            <v>PORCA</v>
          </cell>
          <cell r="D866" t="str">
            <v>25208D-M1</v>
          </cell>
          <cell r="E866">
            <v>3000</v>
          </cell>
          <cell r="F866" t="str">
            <v>CEV</v>
          </cell>
          <cell r="G866" t="str">
            <v>00002001</v>
          </cell>
          <cell r="H866" t="str">
            <v>AÉREA</v>
          </cell>
          <cell r="I866" t="str">
            <v>M01</v>
          </cell>
          <cell r="J866">
            <v>2</v>
          </cell>
          <cell r="K866" t="str">
            <v>GRAMPOS AÇO</v>
          </cell>
          <cell r="L866" t="str">
            <v>G1</v>
          </cell>
        </row>
        <row r="867">
          <cell r="A867">
            <v>869</v>
          </cell>
          <cell r="B867" t="str">
            <v>93389522</v>
          </cell>
          <cell r="C867" t="str">
            <v>PORCA</v>
          </cell>
          <cell r="D867" t="str">
            <v>25216D-M2</v>
          </cell>
          <cell r="E867">
            <v>3000</v>
          </cell>
          <cell r="F867" t="str">
            <v>CEV</v>
          </cell>
          <cell r="G867" t="str">
            <v>00002001</v>
          </cell>
          <cell r="H867" t="str">
            <v>AÉREA</v>
          </cell>
          <cell r="I867" t="str">
            <v>M01</v>
          </cell>
          <cell r="J867">
            <v>2</v>
          </cell>
          <cell r="K867" t="str">
            <v>GRAMPOS AÇO</v>
          </cell>
          <cell r="L867" t="str">
            <v>G1</v>
          </cell>
        </row>
        <row r="868">
          <cell r="A868">
            <v>870</v>
          </cell>
          <cell r="B868" t="str">
            <v>93390102</v>
          </cell>
          <cell r="C868" t="str">
            <v>BATENTE 5P</v>
          </cell>
          <cell r="D868" t="str">
            <v>19139E-M3</v>
          </cell>
          <cell r="E868">
            <v>150</v>
          </cell>
          <cell r="F868" t="str">
            <v>CEV</v>
          </cell>
          <cell r="G868" t="str">
            <v>00002002</v>
          </cell>
          <cell r="H868" t="str">
            <v>TRIM 3</v>
          </cell>
          <cell r="I868" t="str">
            <v>M03</v>
          </cell>
          <cell r="J868">
            <v>2</v>
          </cell>
          <cell r="K868" t="str">
            <v>ITAESBRA</v>
          </cell>
          <cell r="L868" t="str">
            <v>G1</v>
          </cell>
        </row>
        <row r="869">
          <cell r="A869">
            <v>871</v>
          </cell>
          <cell r="B869">
            <v>93390102</v>
          </cell>
          <cell r="C869" t="str">
            <v>BATENTE 5P</v>
          </cell>
          <cell r="D869" t="str">
            <v>19140D-M2</v>
          </cell>
          <cell r="E869">
            <v>150</v>
          </cell>
          <cell r="F869" t="str">
            <v>CEV</v>
          </cell>
          <cell r="G869" t="str">
            <v>00002002</v>
          </cell>
          <cell r="H869" t="str">
            <v>TRIM 3</v>
          </cell>
          <cell r="I869" t="str">
            <v>M03</v>
          </cell>
          <cell r="J869">
            <v>2</v>
          </cell>
          <cell r="K869" t="str">
            <v>ITAESBRA</v>
          </cell>
          <cell r="L869" t="str">
            <v>G1</v>
          </cell>
        </row>
        <row r="870">
          <cell r="A870">
            <v>872</v>
          </cell>
          <cell r="B870" t="str">
            <v>93390955</v>
          </cell>
          <cell r="C870" t="str">
            <v>NUT</v>
          </cell>
          <cell r="D870" t="str">
            <v>25523D-M2</v>
          </cell>
          <cell r="E870">
            <v>1500</v>
          </cell>
          <cell r="F870" t="str">
            <v>CEV</v>
          </cell>
          <cell r="G870" t="str">
            <v>00002001</v>
          </cell>
          <cell r="H870" t="str">
            <v>L.FINAL</v>
          </cell>
          <cell r="I870" t="str">
            <v>M02</v>
          </cell>
          <cell r="J870">
            <v>2</v>
          </cell>
          <cell r="K870" t="str">
            <v>FANANDRI</v>
          </cell>
          <cell r="L870" t="str">
            <v>G1</v>
          </cell>
        </row>
        <row r="871">
          <cell r="A871">
            <v>873</v>
          </cell>
          <cell r="B871">
            <v>93394976</v>
          </cell>
          <cell r="C871" t="str">
            <v>PARAFUSO</v>
          </cell>
          <cell r="D871" t="str">
            <v>19118E-M3</v>
          </cell>
          <cell r="E871">
            <v>3000</v>
          </cell>
          <cell r="F871" t="str">
            <v>CEV</v>
          </cell>
          <cell r="G871" t="str">
            <v>00002001</v>
          </cell>
          <cell r="H871" t="str">
            <v>TRIM 2</v>
          </cell>
          <cell r="I871" t="str">
            <v>M02</v>
          </cell>
          <cell r="J871">
            <v>2</v>
          </cell>
          <cell r="K871" t="str">
            <v>CONTINENTAL PARAFUSO</v>
          </cell>
          <cell r="L871" t="str">
            <v>G1</v>
          </cell>
        </row>
        <row r="872">
          <cell r="A872">
            <v>874</v>
          </cell>
          <cell r="B872">
            <v>93394976</v>
          </cell>
          <cell r="C872" t="str">
            <v>PARAFUSO</v>
          </cell>
          <cell r="D872" t="str">
            <v>19120E-M2</v>
          </cell>
          <cell r="E872">
            <v>3000</v>
          </cell>
          <cell r="F872" t="str">
            <v>CEV</v>
          </cell>
          <cell r="G872" t="str">
            <v>00002001</v>
          </cell>
          <cell r="H872" t="str">
            <v>TRIM 2</v>
          </cell>
          <cell r="I872" t="str">
            <v>M02</v>
          </cell>
          <cell r="J872" t="str">
            <v>2</v>
          </cell>
          <cell r="K872" t="str">
            <v>CONTINENTAL PARAFUSO</v>
          </cell>
          <cell r="L872" t="str">
            <v>G1</v>
          </cell>
        </row>
        <row r="873">
          <cell r="A873">
            <v>875</v>
          </cell>
          <cell r="B873">
            <v>93394976</v>
          </cell>
          <cell r="C873" t="str">
            <v>PARAFUSO</v>
          </cell>
          <cell r="D873" t="str">
            <v>19121E-M2</v>
          </cell>
          <cell r="E873">
            <v>3000</v>
          </cell>
          <cell r="F873" t="str">
            <v>CEV</v>
          </cell>
          <cell r="G873" t="str">
            <v>00002001</v>
          </cell>
          <cell r="H873" t="str">
            <v>TRIM 2</v>
          </cell>
          <cell r="I873" t="str">
            <v>M02</v>
          </cell>
          <cell r="J873">
            <v>2</v>
          </cell>
          <cell r="K873" t="str">
            <v>CONTINENTAL PARAFUSO</v>
          </cell>
          <cell r="L873" t="str">
            <v>G1</v>
          </cell>
        </row>
        <row r="874">
          <cell r="A874">
            <v>876</v>
          </cell>
          <cell r="B874">
            <v>93394976</v>
          </cell>
          <cell r="C874" t="str">
            <v>PARAFUSO</v>
          </cell>
          <cell r="D874" t="str">
            <v>19122D-M2</v>
          </cell>
          <cell r="E874">
            <v>3000</v>
          </cell>
          <cell r="F874" t="str">
            <v>CEV</v>
          </cell>
          <cell r="G874" t="str">
            <v>00002001</v>
          </cell>
          <cell r="H874" t="str">
            <v>TRIM 2</v>
          </cell>
          <cell r="I874" t="str">
            <v>M02</v>
          </cell>
          <cell r="J874">
            <v>2</v>
          </cell>
          <cell r="K874" t="str">
            <v>CONTINENTAL PARAFUSO</v>
          </cell>
          <cell r="L874" t="str">
            <v>G1</v>
          </cell>
        </row>
        <row r="875">
          <cell r="A875">
            <v>877</v>
          </cell>
          <cell r="B875">
            <v>93394976</v>
          </cell>
          <cell r="C875" t="str">
            <v>PARAFUSO</v>
          </cell>
          <cell r="D875" t="str">
            <v>19123E-M3</v>
          </cell>
          <cell r="E875">
            <v>3000</v>
          </cell>
          <cell r="F875" t="str">
            <v>CEV</v>
          </cell>
          <cell r="G875" t="str">
            <v>00002001</v>
          </cell>
          <cell r="H875" t="str">
            <v>TRIM 2</v>
          </cell>
          <cell r="I875" t="str">
            <v>M03</v>
          </cell>
          <cell r="J875" t="str">
            <v>2</v>
          </cell>
          <cell r="K875" t="str">
            <v>CONTINENTAL PARAFUSO</v>
          </cell>
          <cell r="L875" t="str">
            <v>G1</v>
          </cell>
        </row>
        <row r="876">
          <cell r="A876">
            <v>878</v>
          </cell>
          <cell r="B876">
            <v>93394976</v>
          </cell>
          <cell r="C876" t="str">
            <v>PARAFUSO</v>
          </cell>
          <cell r="D876" t="str">
            <v>19152D-M1</v>
          </cell>
          <cell r="E876">
            <v>3000</v>
          </cell>
          <cell r="F876" t="str">
            <v>CEV</v>
          </cell>
          <cell r="G876" t="str">
            <v>00002001</v>
          </cell>
          <cell r="H876" t="str">
            <v>TRIM 3</v>
          </cell>
          <cell r="I876" t="str">
            <v>M01</v>
          </cell>
          <cell r="J876">
            <v>2</v>
          </cell>
          <cell r="K876" t="str">
            <v>CONTINENTAL PARAFUSO</v>
          </cell>
          <cell r="L876" t="str">
            <v>G1</v>
          </cell>
        </row>
        <row r="877">
          <cell r="A877">
            <v>879</v>
          </cell>
          <cell r="B877">
            <v>93394976</v>
          </cell>
          <cell r="C877" t="str">
            <v>PARAFUSO</v>
          </cell>
          <cell r="D877" t="str">
            <v>25523E-M1</v>
          </cell>
          <cell r="E877">
            <v>3000</v>
          </cell>
          <cell r="F877" t="str">
            <v>CEV</v>
          </cell>
          <cell r="G877" t="str">
            <v>00002001</v>
          </cell>
          <cell r="H877" t="str">
            <v>L.FINAL</v>
          </cell>
          <cell r="I877" t="str">
            <v>M01</v>
          </cell>
          <cell r="J877">
            <v>2</v>
          </cell>
          <cell r="K877" t="str">
            <v>CONTINENTAL PARAFUSO</v>
          </cell>
          <cell r="L877" t="str">
            <v>G1</v>
          </cell>
        </row>
        <row r="878">
          <cell r="A878">
            <v>880</v>
          </cell>
          <cell r="B878" t="str">
            <v>93394976</v>
          </cell>
          <cell r="C878" t="str">
            <v>PARAFUSO</v>
          </cell>
          <cell r="D878" t="str">
            <v>25524D-M2</v>
          </cell>
          <cell r="E878">
            <v>3000</v>
          </cell>
          <cell r="F878" t="str">
            <v>CEV</v>
          </cell>
          <cell r="G878" t="str">
            <v>00002001</v>
          </cell>
          <cell r="H878" t="str">
            <v>L.FINAL</v>
          </cell>
          <cell r="I878" t="str">
            <v>M02</v>
          </cell>
          <cell r="J878">
            <v>2</v>
          </cell>
          <cell r="K878" t="str">
            <v>CONTINENTAL PARAFUSO</v>
          </cell>
          <cell r="L878" t="str">
            <v>G1</v>
          </cell>
        </row>
        <row r="879">
          <cell r="A879">
            <v>881</v>
          </cell>
          <cell r="B879" t="str">
            <v>93394976</v>
          </cell>
          <cell r="C879" t="str">
            <v>PARAFUSO</v>
          </cell>
          <cell r="D879" t="str">
            <v>25526D-M2</v>
          </cell>
          <cell r="E879">
            <v>3000</v>
          </cell>
          <cell r="F879" t="str">
            <v>CEV</v>
          </cell>
          <cell r="G879" t="str">
            <v>00002001</v>
          </cell>
          <cell r="H879" t="str">
            <v>L.FINAL</v>
          </cell>
          <cell r="I879" t="str">
            <v>M02</v>
          </cell>
          <cell r="J879">
            <v>2</v>
          </cell>
          <cell r="K879" t="str">
            <v>CONTINENTAL PARAFUSO</v>
          </cell>
          <cell r="L879" t="str">
            <v>G1</v>
          </cell>
        </row>
        <row r="880">
          <cell r="A880">
            <v>882</v>
          </cell>
          <cell r="B880" t="str">
            <v>93395069</v>
          </cell>
          <cell r="C880" t="str">
            <v>CLIP ESCAP TR</v>
          </cell>
          <cell r="D880" t="str">
            <v>25223E-M2</v>
          </cell>
          <cell r="E880">
            <v>1500</v>
          </cell>
          <cell r="F880" t="str">
            <v>CEV</v>
          </cell>
          <cell r="G880" t="str">
            <v>00002001</v>
          </cell>
          <cell r="H880" t="str">
            <v>AÉREA</v>
          </cell>
          <cell r="I880" t="str">
            <v>M02</v>
          </cell>
          <cell r="J880">
            <v>2</v>
          </cell>
          <cell r="K880" t="str">
            <v>GRAMPOS ACO</v>
          </cell>
          <cell r="L880" t="str">
            <v>G1</v>
          </cell>
        </row>
        <row r="881">
          <cell r="A881">
            <v>883</v>
          </cell>
          <cell r="B881">
            <v>93395069</v>
          </cell>
          <cell r="C881" t="str">
            <v>CLIP ESCAP TR</v>
          </cell>
          <cell r="D881" t="str">
            <v>25216E-M2</v>
          </cell>
          <cell r="E881">
            <v>1500</v>
          </cell>
          <cell r="F881" t="str">
            <v>CEV</v>
          </cell>
          <cell r="G881" t="str">
            <v>00002001</v>
          </cell>
          <cell r="H881" t="str">
            <v>AÉREA</v>
          </cell>
          <cell r="I881" t="str">
            <v>M02</v>
          </cell>
          <cell r="J881">
            <v>2</v>
          </cell>
          <cell r="K881" t="str">
            <v>GRAMPOS ACO</v>
          </cell>
          <cell r="L881" t="str">
            <v>G1</v>
          </cell>
        </row>
        <row r="882">
          <cell r="A882">
            <v>884</v>
          </cell>
          <cell r="B882" t="str">
            <v>93396098</v>
          </cell>
          <cell r="C882" t="str">
            <v>CABO ATERRAM</v>
          </cell>
          <cell r="D882" t="str">
            <v>19158E-M3</v>
          </cell>
          <cell r="E882">
            <v>400</v>
          </cell>
          <cell r="F882" t="str">
            <v>CEV</v>
          </cell>
          <cell r="G882" t="str">
            <v>00002001</v>
          </cell>
          <cell r="H882" t="str">
            <v>TRIM 3</v>
          </cell>
          <cell r="I882" t="str">
            <v>M03</v>
          </cell>
          <cell r="J882">
            <v>2</v>
          </cell>
          <cell r="K882" t="str">
            <v>YAZAKI BR</v>
          </cell>
          <cell r="L882" t="str">
            <v>G1</v>
          </cell>
        </row>
        <row r="883">
          <cell r="A883">
            <v>885</v>
          </cell>
          <cell r="B883">
            <v>93399401</v>
          </cell>
          <cell r="C883" t="str">
            <v>BUZINA</v>
          </cell>
          <cell r="D883" t="str">
            <v>25204E-M2</v>
          </cell>
          <cell r="E883">
            <v>30</v>
          </cell>
          <cell r="F883" t="str">
            <v>CEV</v>
          </cell>
          <cell r="G883" t="str">
            <v>00002004</v>
          </cell>
          <cell r="H883" t="str">
            <v>AÉREA</v>
          </cell>
          <cell r="I883" t="str">
            <v>M02</v>
          </cell>
          <cell r="J883">
            <v>5</v>
          </cell>
          <cell r="K883" t="str">
            <v>FIAMM SOGEFI</v>
          </cell>
          <cell r="L883" t="str">
            <v>G1</v>
          </cell>
        </row>
        <row r="884">
          <cell r="A884">
            <v>886</v>
          </cell>
          <cell r="B884">
            <v>95073074</v>
          </cell>
          <cell r="C884" t="str">
            <v xml:space="preserve">RETENTOR-VARETA ABERT CAPO                       </v>
          </cell>
          <cell r="D884" t="str">
            <v>19103D-M3</v>
          </cell>
          <cell r="E884">
            <v>6000</v>
          </cell>
          <cell r="F884" t="str">
            <v>CEV</v>
          </cell>
          <cell r="G884" t="str">
            <v>CX120806</v>
          </cell>
          <cell r="H884" t="str">
            <v>TRIM1</v>
          </cell>
          <cell r="I884" t="str">
            <v>M03</v>
          </cell>
          <cell r="J884" t="str">
            <v>2</v>
          </cell>
          <cell r="K884" t="str">
            <v>NIFCO KOREA</v>
          </cell>
          <cell r="L884" t="str">
            <v>G1</v>
          </cell>
        </row>
        <row r="885">
          <cell r="A885">
            <v>887</v>
          </cell>
          <cell r="B885">
            <v>94530268</v>
          </cell>
          <cell r="C885" t="str">
            <v>PRESILHA-CABO DO COFRE</v>
          </cell>
          <cell r="D885" t="str">
            <v>19109E-M3</v>
          </cell>
          <cell r="E885">
            <v>4000</v>
          </cell>
          <cell r="F885" t="str">
            <v>CEV</v>
          </cell>
          <cell r="G885" t="str">
            <v>00002001</v>
          </cell>
          <cell r="H885" t="str">
            <v>TRIM 1</v>
          </cell>
          <cell r="I885" t="str">
            <v>M03</v>
          </cell>
          <cell r="J885">
            <v>2</v>
          </cell>
          <cell r="K885" t="str">
            <v>TRW AUTOMOTI</v>
          </cell>
          <cell r="L885" t="str">
            <v>G1</v>
          </cell>
        </row>
        <row r="886">
          <cell r="A886">
            <v>888</v>
          </cell>
          <cell r="B886">
            <v>94530387</v>
          </cell>
          <cell r="C886" t="str">
            <v xml:space="preserve">PRESILHA-P/ACAB SUP L/TRAS                                  </v>
          </cell>
          <cell r="D886" t="str">
            <v>19111E-M2</v>
          </cell>
          <cell r="E886">
            <v>2000</v>
          </cell>
          <cell r="F886" t="str">
            <v>CEV</v>
          </cell>
          <cell r="G886" t="str">
            <v>00002001</v>
          </cell>
          <cell r="H886" t="str">
            <v>TRIM 1</v>
          </cell>
          <cell r="I886" t="str">
            <v>M02</v>
          </cell>
          <cell r="J886">
            <v>2</v>
          </cell>
          <cell r="K886" t="str">
            <v>NIFCO KOREA</v>
          </cell>
          <cell r="L886" t="str">
            <v>G1</v>
          </cell>
        </row>
        <row r="887">
          <cell r="A887">
            <v>889</v>
          </cell>
          <cell r="B887" t="str">
            <v>94530387</v>
          </cell>
          <cell r="C887" t="str">
            <v xml:space="preserve">PRESILHA-P/ACAB SUP L/TRAS                                  </v>
          </cell>
          <cell r="D887" t="str">
            <v>19148D-M2</v>
          </cell>
          <cell r="E887">
            <v>6000</v>
          </cell>
          <cell r="F887" t="str">
            <v>CEV</v>
          </cell>
          <cell r="G887" t="str">
            <v>00002001</v>
          </cell>
          <cell r="H887" t="str">
            <v>TRIM 3</v>
          </cell>
          <cell r="I887" t="str">
            <v>M02</v>
          </cell>
          <cell r="J887">
            <v>2</v>
          </cell>
          <cell r="K887" t="str">
            <v>NIFCO KOREA</v>
          </cell>
          <cell r="L887" t="str">
            <v>G1</v>
          </cell>
        </row>
        <row r="888">
          <cell r="A888">
            <v>890</v>
          </cell>
          <cell r="B888">
            <v>94535987</v>
          </cell>
          <cell r="C888" t="str">
            <v>VEDADOR DO COFRE</v>
          </cell>
          <cell r="D888" t="str">
            <v>19107D-M3</v>
          </cell>
          <cell r="E888">
            <v>1000</v>
          </cell>
          <cell r="F888" t="str">
            <v>CEV</v>
          </cell>
          <cell r="G888" t="str">
            <v>00002004</v>
          </cell>
          <cell r="H888" t="str">
            <v>TRIM 1</v>
          </cell>
          <cell r="I888" t="str">
            <v>M03</v>
          </cell>
          <cell r="J888" t="str">
            <v>2</v>
          </cell>
          <cell r="K888" t="str">
            <v>DONG MYEONG</v>
          </cell>
          <cell r="L888" t="str">
            <v>G1</v>
          </cell>
        </row>
        <row r="889">
          <cell r="A889">
            <v>891</v>
          </cell>
          <cell r="B889">
            <v>20848733</v>
          </cell>
          <cell r="C889" t="str">
            <v>TAMPÃO COLUNA B</v>
          </cell>
          <cell r="D889" t="str">
            <v>19112E-M3</v>
          </cell>
          <cell r="E889">
            <v>1000</v>
          </cell>
          <cell r="F889" t="str">
            <v>CEV</v>
          </cell>
          <cell r="G889" t="str">
            <v>CX231510</v>
          </cell>
          <cell r="H889" t="str">
            <v>TRIM 2</v>
          </cell>
          <cell r="I889" t="str">
            <v>M03</v>
          </cell>
          <cell r="J889">
            <v>2</v>
          </cell>
          <cell r="K889" t="str">
            <v>NIFCO KOREA</v>
          </cell>
          <cell r="L889" t="str">
            <v>G1</v>
          </cell>
        </row>
        <row r="890">
          <cell r="A890">
            <v>892</v>
          </cell>
          <cell r="B890">
            <v>20848733</v>
          </cell>
          <cell r="C890" t="str">
            <v>TAMPÃO COLUNA B</v>
          </cell>
          <cell r="D890" t="str">
            <v>19133E-M2</v>
          </cell>
          <cell r="E890">
            <v>1000</v>
          </cell>
          <cell r="F890" t="str">
            <v>CEV</v>
          </cell>
          <cell r="G890" t="str">
            <v>CX231510</v>
          </cell>
          <cell r="H890" t="str">
            <v>TRIM 2</v>
          </cell>
          <cell r="I890" t="str">
            <v>M02</v>
          </cell>
          <cell r="J890">
            <v>2</v>
          </cell>
          <cell r="K890" t="str">
            <v>NIFCO KOREA</v>
          </cell>
          <cell r="L890" t="str">
            <v>G1</v>
          </cell>
        </row>
        <row r="891">
          <cell r="A891">
            <v>893</v>
          </cell>
          <cell r="B891">
            <v>94568902</v>
          </cell>
          <cell r="C891" t="str">
            <v>ETIQUETA ADVERTENCIA</v>
          </cell>
          <cell r="D891" t="str">
            <v>19153D-M2</v>
          </cell>
          <cell r="E891">
            <v>800</v>
          </cell>
          <cell r="F891" t="str">
            <v>CEV</v>
          </cell>
          <cell r="G891" t="str">
            <v>00002001</v>
          </cell>
          <cell r="H891" t="str">
            <v>TRIM 3</v>
          </cell>
          <cell r="I891" t="str">
            <v>M01</v>
          </cell>
          <cell r="J891" t="str">
            <v>2</v>
          </cell>
          <cell r="K891" t="str">
            <v>JL</v>
          </cell>
          <cell r="L891" t="str">
            <v>G1</v>
          </cell>
        </row>
        <row r="892">
          <cell r="A892">
            <v>894</v>
          </cell>
          <cell r="B892">
            <v>94580457</v>
          </cell>
          <cell r="C892" t="str">
            <v>COXIM TPA COFRE</v>
          </cell>
          <cell r="D892" t="str">
            <v>19125E-M3</v>
          </cell>
          <cell r="E892">
            <v>150</v>
          </cell>
          <cell r="F892" t="str">
            <v>CEV</v>
          </cell>
          <cell r="G892" t="str">
            <v>CX161206</v>
          </cell>
          <cell r="H892" t="str">
            <v>TRIM 2</v>
          </cell>
          <cell r="I892" t="str">
            <v>M01</v>
          </cell>
          <cell r="J892">
            <v>3</v>
          </cell>
          <cell r="K892" t="str">
            <v>DONG MYEONG</v>
          </cell>
          <cell r="L892" t="str">
            <v>G1</v>
          </cell>
        </row>
        <row r="893">
          <cell r="A893">
            <v>895</v>
          </cell>
          <cell r="B893">
            <v>94580457</v>
          </cell>
          <cell r="C893" t="str">
            <v>COXIM TPA COFRE</v>
          </cell>
          <cell r="D893" t="str">
            <v>25515D-M1</v>
          </cell>
          <cell r="E893">
            <v>150</v>
          </cell>
          <cell r="F893" t="str">
            <v>CEV</v>
          </cell>
          <cell r="G893" t="str">
            <v>0CXPAPEL</v>
          </cell>
          <cell r="H893" t="str">
            <v>TRIM 3</v>
          </cell>
          <cell r="I893" t="str">
            <v>M01</v>
          </cell>
          <cell r="J893">
            <v>3</v>
          </cell>
          <cell r="K893" t="str">
            <v>DONG MYEONG</v>
          </cell>
          <cell r="L893" t="str">
            <v>G1</v>
          </cell>
        </row>
        <row r="894">
          <cell r="A894">
            <v>896</v>
          </cell>
          <cell r="B894">
            <v>94631089</v>
          </cell>
          <cell r="C894" t="str">
            <v>PRESILHA</v>
          </cell>
          <cell r="D894" t="str">
            <v>19148D-M1</v>
          </cell>
          <cell r="E894">
            <v>4000</v>
          </cell>
          <cell r="F894" t="str">
            <v>CEV</v>
          </cell>
          <cell r="G894" t="str">
            <v>00002001</v>
          </cell>
          <cell r="H894" t="str">
            <v>TRIM 3</v>
          </cell>
          <cell r="I894" t="str">
            <v>M01</v>
          </cell>
          <cell r="J894">
            <v>2</v>
          </cell>
          <cell r="K894" t="str">
            <v>A RAYMOND BRASIL LTD</v>
          </cell>
          <cell r="L894" t="str">
            <v>G1</v>
          </cell>
        </row>
        <row r="895">
          <cell r="A895">
            <v>897</v>
          </cell>
          <cell r="B895">
            <v>94631089</v>
          </cell>
          <cell r="C895" t="str">
            <v>PRESILHA</v>
          </cell>
          <cell r="D895" t="str">
            <v>19150D-M1</v>
          </cell>
          <cell r="E895">
            <v>4000</v>
          </cell>
          <cell r="F895" t="str">
            <v>CEV</v>
          </cell>
          <cell r="G895" t="str">
            <v>00002001</v>
          </cell>
          <cell r="H895" t="str">
            <v>TRIM 3</v>
          </cell>
          <cell r="I895" t="str">
            <v>M01</v>
          </cell>
          <cell r="J895" t="str">
            <v>2</v>
          </cell>
          <cell r="K895" t="str">
            <v>A RAYMOND BRASIL LTD</v>
          </cell>
          <cell r="L895" t="str">
            <v>G1</v>
          </cell>
        </row>
        <row r="896">
          <cell r="A896">
            <v>898</v>
          </cell>
          <cell r="B896">
            <v>94703021</v>
          </cell>
          <cell r="C896" t="str">
            <v>MANG. BOOSTER</v>
          </cell>
          <cell r="D896" t="str">
            <v>25526E-M2</v>
          </cell>
          <cell r="E896">
            <v>100</v>
          </cell>
          <cell r="F896" t="str">
            <v>CEV</v>
          </cell>
          <cell r="G896" t="str">
            <v>00002004</v>
          </cell>
          <cell r="H896" t="str">
            <v>L.FINAL</v>
          </cell>
          <cell r="I896" t="str">
            <v>M02</v>
          </cell>
          <cell r="J896">
            <v>4</v>
          </cell>
          <cell r="K896" t="str">
            <v>DAYTEC</v>
          </cell>
          <cell r="L896" t="str">
            <v>G1</v>
          </cell>
        </row>
        <row r="897">
          <cell r="A897">
            <v>899</v>
          </cell>
          <cell r="B897">
            <v>94703691</v>
          </cell>
          <cell r="C897" t="str">
            <v xml:space="preserve">BRACO CJ-LIMP TR  (C/ PALHT)                            </v>
          </cell>
          <cell r="D897" t="str">
            <v>SPS-C-30112</v>
          </cell>
          <cell r="E897">
            <v>40</v>
          </cell>
          <cell r="F897" t="str">
            <v>CEV</v>
          </cell>
          <cell r="G897" t="str">
            <v>00002004</v>
          </cell>
          <cell r="H897" t="str">
            <v>SPS</v>
          </cell>
          <cell r="I897" t="str">
            <v>M03</v>
          </cell>
          <cell r="J897">
            <v>2</v>
          </cell>
          <cell r="K897" t="str">
            <v>DYNA</v>
          </cell>
          <cell r="L897" t="str">
            <v>G1</v>
          </cell>
        </row>
        <row r="898">
          <cell r="A898">
            <v>900</v>
          </cell>
          <cell r="B898">
            <v>94704782</v>
          </cell>
          <cell r="C898" t="str">
            <v>TUBO-PURGA</v>
          </cell>
          <cell r="D898" t="str">
            <v>19127D-M3</v>
          </cell>
          <cell r="E898">
            <v>100</v>
          </cell>
          <cell r="F898" t="str">
            <v>CEV</v>
          </cell>
          <cell r="G898" t="str">
            <v>00002004</v>
          </cell>
          <cell r="H898" t="str">
            <v>TRIM 3</v>
          </cell>
          <cell r="I898" t="str">
            <v>M03</v>
          </cell>
          <cell r="J898">
            <v>3</v>
          </cell>
          <cell r="K898" t="str">
            <v>DAYCO</v>
          </cell>
          <cell r="L898" t="str">
            <v>G1</v>
          </cell>
        </row>
        <row r="899">
          <cell r="A899">
            <v>901</v>
          </cell>
          <cell r="B899">
            <v>94706650</v>
          </cell>
          <cell r="C899" t="str">
            <v>ANEL BORRACHA</v>
          </cell>
          <cell r="D899" t="str">
            <v>MINOMI-M1</v>
          </cell>
          <cell r="E899">
            <v>200</v>
          </cell>
          <cell r="F899" t="str">
            <v>CEV</v>
          </cell>
          <cell r="G899" t="str">
            <v>00002001</v>
          </cell>
          <cell r="H899" t="str">
            <v>MINOMI</v>
          </cell>
          <cell r="I899" t="str">
            <v>M01</v>
          </cell>
          <cell r="J899">
            <v>2</v>
          </cell>
          <cell r="K899" t="str">
            <v>SILIBOR</v>
          </cell>
          <cell r="L899" t="str">
            <v>G1</v>
          </cell>
        </row>
        <row r="900">
          <cell r="A900">
            <v>902</v>
          </cell>
          <cell r="B900">
            <v>94707615</v>
          </cell>
          <cell r="C900" t="str">
            <v>STRIKE PRISMA</v>
          </cell>
          <cell r="D900" t="str">
            <v>19123E-M2</v>
          </cell>
          <cell r="E900">
            <v>42</v>
          </cell>
          <cell r="F900" t="str">
            <v>CEV</v>
          </cell>
          <cell r="G900" t="str">
            <v>00002002</v>
          </cell>
          <cell r="H900" t="str">
            <v>TRIM 2</v>
          </cell>
          <cell r="I900" t="str">
            <v>M02</v>
          </cell>
          <cell r="J900">
            <v>3</v>
          </cell>
          <cell r="K900" t="str">
            <v>MAXION SISTEM</v>
          </cell>
          <cell r="L900" t="str">
            <v>G1</v>
          </cell>
        </row>
        <row r="901">
          <cell r="A901">
            <v>903</v>
          </cell>
          <cell r="B901" t="str">
            <v>94708697</v>
          </cell>
          <cell r="C901" t="str">
            <v>SUPORTE</v>
          </cell>
          <cell r="D901" t="str">
            <v>25519E-M1</v>
          </cell>
          <cell r="E901">
            <v>150</v>
          </cell>
          <cell r="F901" t="str">
            <v>CEV</v>
          </cell>
          <cell r="G901" t="str">
            <v>00002001</v>
          </cell>
          <cell r="H901" t="str">
            <v>MEC. BAIXA</v>
          </cell>
          <cell r="I901" t="str">
            <v>M01</v>
          </cell>
          <cell r="J901">
            <v>2</v>
          </cell>
          <cell r="K901" t="str">
            <v>FANANDRI</v>
          </cell>
          <cell r="L901" t="str">
            <v>G1</v>
          </cell>
        </row>
        <row r="902">
          <cell r="A902">
            <v>904</v>
          </cell>
          <cell r="B902">
            <v>94710441</v>
          </cell>
          <cell r="C902" t="str">
            <v>BATENTE-TR</v>
          </cell>
          <cell r="D902" t="str">
            <v>MINOMI-M1</v>
          </cell>
          <cell r="E902">
            <v>150</v>
          </cell>
          <cell r="F902" t="str">
            <v>CEV</v>
          </cell>
          <cell r="G902" t="str">
            <v>00002001</v>
          </cell>
          <cell r="H902" t="str">
            <v>MINOMI</v>
          </cell>
          <cell r="I902" t="str">
            <v>M01</v>
          </cell>
          <cell r="J902">
            <v>5</v>
          </cell>
          <cell r="K902" t="str">
            <v>CONTINENTAL</v>
          </cell>
          <cell r="L902" t="str">
            <v>G1</v>
          </cell>
        </row>
        <row r="903">
          <cell r="A903">
            <v>905</v>
          </cell>
          <cell r="B903">
            <v>94710442</v>
          </cell>
          <cell r="C903" t="str">
            <v>PF BANCO NG</v>
          </cell>
          <cell r="D903" t="str">
            <v>MINOMI-M3</v>
          </cell>
          <cell r="E903">
            <v>150</v>
          </cell>
          <cell r="F903" t="str">
            <v>CEV</v>
          </cell>
          <cell r="G903" t="str">
            <v>00002001</v>
          </cell>
          <cell r="H903" t="str">
            <v>MINOMI</v>
          </cell>
          <cell r="I903" t="str">
            <v>M03</v>
          </cell>
          <cell r="J903">
            <v>3</v>
          </cell>
          <cell r="K903" t="str">
            <v>POLIMEC INDUSTRIA E</v>
          </cell>
          <cell r="L903" t="str">
            <v>G1</v>
          </cell>
        </row>
        <row r="904">
          <cell r="A904">
            <v>906</v>
          </cell>
          <cell r="B904">
            <v>94711841</v>
          </cell>
          <cell r="C904" t="str">
            <v>MODULO CJ-</v>
          </cell>
          <cell r="D904" t="str">
            <v>MINOMI-M1</v>
          </cell>
          <cell r="E904">
            <v>40</v>
          </cell>
          <cell r="F904" t="str">
            <v>CEV</v>
          </cell>
          <cell r="G904" t="str">
            <v>00002003</v>
          </cell>
          <cell r="H904" t="str">
            <v>MINOMI</v>
          </cell>
          <cell r="I904" t="str">
            <v>M01</v>
          </cell>
          <cell r="J904">
            <v>3</v>
          </cell>
          <cell r="K904" t="str">
            <v>SIEMENS VDO AUTOMOTI</v>
          </cell>
          <cell r="L904" t="str">
            <v>G1</v>
          </cell>
        </row>
        <row r="905">
          <cell r="A905">
            <v>907</v>
          </cell>
          <cell r="B905">
            <v>94712220</v>
          </cell>
          <cell r="C905" t="str">
            <v>BRACADEIRA</v>
          </cell>
          <cell r="D905" t="str">
            <v>MINOMI-M3</v>
          </cell>
          <cell r="E905">
            <v>100</v>
          </cell>
          <cell r="F905" t="str">
            <v>CEV</v>
          </cell>
          <cell r="G905" t="str">
            <v>00002002</v>
          </cell>
          <cell r="H905" t="str">
            <v>MINOMI</v>
          </cell>
          <cell r="I905" t="str">
            <v>M03</v>
          </cell>
          <cell r="J905">
            <v>3</v>
          </cell>
          <cell r="K905" t="str">
            <v>PROGERAL</v>
          </cell>
          <cell r="L905" t="str">
            <v>G1</v>
          </cell>
        </row>
        <row r="906">
          <cell r="A906">
            <v>908</v>
          </cell>
          <cell r="B906">
            <v>94712221</v>
          </cell>
          <cell r="C906" t="str">
            <v>BRAÇADEIRA DO RADIADOR</v>
          </cell>
          <cell r="D906" t="str">
            <v>25503DM1</v>
          </cell>
          <cell r="E906">
            <v>150</v>
          </cell>
          <cell r="F906" t="str">
            <v>CEV</v>
          </cell>
          <cell r="G906" t="str">
            <v>00002002</v>
          </cell>
          <cell r="H906" t="str">
            <v>M.BAIXA</v>
          </cell>
          <cell r="I906" t="str">
            <v>M03</v>
          </cell>
          <cell r="J906">
            <v>3</v>
          </cell>
          <cell r="K906" t="str">
            <v>PROGERAL</v>
          </cell>
          <cell r="L906" t="str">
            <v>G1</v>
          </cell>
        </row>
        <row r="907">
          <cell r="A907">
            <v>909</v>
          </cell>
          <cell r="B907">
            <v>94712221</v>
          </cell>
          <cell r="C907" t="str">
            <v>BRAÇADEIRA 1.0</v>
          </cell>
          <cell r="D907" t="str">
            <v>MINOMI-M3</v>
          </cell>
          <cell r="E907">
            <v>150</v>
          </cell>
          <cell r="F907" t="str">
            <v>CEV</v>
          </cell>
          <cell r="G907" t="str">
            <v>00002002</v>
          </cell>
          <cell r="H907" t="str">
            <v>MINOMI</v>
          </cell>
          <cell r="I907" t="str">
            <v>M03</v>
          </cell>
          <cell r="J907">
            <v>2</v>
          </cell>
          <cell r="K907" t="str">
            <v>PROGERAL</v>
          </cell>
          <cell r="L907" t="str">
            <v>G1</v>
          </cell>
        </row>
        <row r="908">
          <cell r="A908">
            <v>910</v>
          </cell>
          <cell r="B908">
            <v>94716502</v>
          </cell>
          <cell r="C908" t="str">
            <v>EMBLEMA 1.4</v>
          </cell>
          <cell r="D908" t="str">
            <v>19102D-CB</v>
          </cell>
          <cell r="E908">
            <v>512</v>
          </cell>
          <cell r="F908" t="str">
            <v>CEV</v>
          </cell>
          <cell r="G908" t="str">
            <v>00002001</v>
          </cell>
          <cell r="H908" t="str">
            <v>CAB.CERA</v>
          </cell>
          <cell r="I908" t="str">
            <v>M01</v>
          </cell>
          <cell r="J908">
            <v>2</v>
          </cell>
          <cell r="K908" t="str">
            <v>ZANINI</v>
          </cell>
          <cell r="L908" t="str">
            <v>G1</v>
          </cell>
        </row>
        <row r="909">
          <cell r="A909">
            <v>911</v>
          </cell>
          <cell r="B909" t="str">
            <v>94717100</v>
          </cell>
          <cell r="C909" t="str">
            <v>PF TQ COMBUST</v>
          </cell>
          <cell r="D909" t="str">
            <v>25205E-M1</v>
          </cell>
          <cell r="E909">
            <v>350</v>
          </cell>
          <cell r="F909" t="str">
            <v>CEV</v>
          </cell>
          <cell r="G909" t="str">
            <v>00002001</v>
          </cell>
          <cell r="H909" t="str">
            <v>AÉREA</v>
          </cell>
          <cell r="I909" t="str">
            <v>M01</v>
          </cell>
          <cell r="J909">
            <v>3</v>
          </cell>
          <cell r="K909" t="str">
            <v>FIBAM</v>
          </cell>
          <cell r="L909" t="str">
            <v>G1</v>
          </cell>
        </row>
        <row r="910">
          <cell r="A910">
            <v>912</v>
          </cell>
          <cell r="B910" t="str">
            <v>94717100</v>
          </cell>
          <cell r="C910" t="str">
            <v>PF TQ COMBUST</v>
          </cell>
          <cell r="D910" t="str">
            <v>25225D-M2</v>
          </cell>
          <cell r="E910">
            <v>350</v>
          </cell>
          <cell r="F910" t="str">
            <v>CEV</v>
          </cell>
          <cell r="G910" t="str">
            <v>00002001</v>
          </cell>
          <cell r="H910" t="str">
            <v>AÉREA</v>
          </cell>
          <cell r="I910" t="str">
            <v>M02</v>
          </cell>
          <cell r="J910">
            <v>2</v>
          </cell>
          <cell r="K910" t="str">
            <v>FIBAM</v>
          </cell>
          <cell r="L910" t="str">
            <v>G1</v>
          </cell>
        </row>
        <row r="911">
          <cell r="A911">
            <v>913</v>
          </cell>
          <cell r="B911">
            <v>94717307</v>
          </cell>
          <cell r="C911" t="str">
            <v>ARRUELA</v>
          </cell>
          <cell r="D911" t="str">
            <v>19126D-M3</v>
          </cell>
          <cell r="E911">
            <v>1000</v>
          </cell>
          <cell r="F911" t="str">
            <v>CEV</v>
          </cell>
          <cell r="G911" t="str">
            <v>00002001</v>
          </cell>
          <cell r="H911" t="str">
            <v>TRIM 2</v>
          </cell>
          <cell r="I911" t="str">
            <v>M03</v>
          </cell>
          <cell r="J911">
            <v>2</v>
          </cell>
          <cell r="K911" t="str">
            <v>JOTAEME</v>
          </cell>
          <cell r="L911" t="str">
            <v>G1</v>
          </cell>
        </row>
        <row r="912">
          <cell r="A912">
            <v>914</v>
          </cell>
          <cell r="B912">
            <v>94717307</v>
          </cell>
          <cell r="C912" t="str">
            <v>ARRUELA</v>
          </cell>
          <cell r="D912" t="str">
            <v>19125E-M3</v>
          </cell>
          <cell r="E912">
            <v>2000</v>
          </cell>
          <cell r="F912" t="str">
            <v>CEV</v>
          </cell>
          <cell r="G912" t="str">
            <v>00002001</v>
          </cell>
          <cell r="H912" t="str">
            <v>TRIM 2</v>
          </cell>
          <cell r="I912" t="str">
            <v>M03</v>
          </cell>
          <cell r="J912">
            <v>2</v>
          </cell>
          <cell r="K912" t="str">
            <v>JOTAEME</v>
          </cell>
          <cell r="L912" t="str">
            <v>G1</v>
          </cell>
        </row>
        <row r="913">
          <cell r="A913">
            <v>915</v>
          </cell>
          <cell r="B913">
            <v>94718620</v>
          </cell>
          <cell r="C913" t="str">
            <v>COB. EXT. CONSOLE</v>
          </cell>
          <cell r="D913" t="str">
            <v>19139D-M1</v>
          </cell>
          <cell r="E913">
            <v>2000</v>
          </cell>
          <cell r="F913" t="str">
            <v>CEV</v>
          </cell>
          <cell r="G913" t="str">
            <v>00002001</v>
          </cell>
          <cell r="H913" t="str">
            <v>TRIM 3</v>
          </cell>
          <cell r="I913" t="str">
            <v>M01</v>
          </cell>
          <cell r="J913">
            <v>2</v>
          </cell>
          <cell r="K913" t="str">
            <v>A RAYMOND</v>
          </cell>
          <cell r="L913" t="str">
            <v>G1</v>
          </cell>
        </row>
        <row r="914">
          <cell r="A914">
            <v>916</v>
          </cell>
          <cell r="B914" t="str">
            <v>94718828</v>
          </cell>
          <cell r="C914" t="str">
            <v>PARAFUSO LIMP. DIANT</v>
          </cell>
          <cell r="D914" t="str">
            <v>25505E-M1</v>
          </cell>
          <cell r="E914">
            <v>1600</v>
          </cell>
          <cell r="F914" t="str">
            <v>CEV</v>
          </cell>
          <cell r="G914" t="str">
            <v>00002001</v>
          </cell>
          <cell r="H914" t="str">
            <v>MEC.BAIXA</v>
          </cell>
          <cell r="I914" t="str">
            <v>M01</v>
          </cell>
          <cell r="J914">
            <v>2</v>
          </cell>
          <cell r="K914" t="str">
            <v>CONTINENTAL</v>
          </cell>
          <cell r="L914" t="str">
            <v>G1</v>
          </cell>
        </row>
        <row r="915">
          <cell r="A915">
            <v>917</v>
          </cell>
          <cell r="B915" t="str">
            <v>94719581</v>
          </cell>
          <cell r="C915" t="str">
            <v>PARAFUSO-S</v>
          </cell>
          <cell r="D915" t="str">
            <v>19137D-M2</v>
          </cell>
          <cell r="E915">
            <v>4000</v>
          </cell>
          <cell r="F915" t="str">
            <v>CEV</v>
          </cell>
          <cell r="G915" t="str">
            <v>00002001</v>
          </cell>
          <cell r="H915" t="str">
            <v>TRIM 2</v>
          </cell>
          <cell r="I915" t="str">
            <v>M02</v>
          </cell>
          <cell r="J915">
            <v>2</v>
          </cell>
          <cell r="K915" t="str">
            <v>CONTINENTAL</v>
          </cell>
          <cell r="L915" t="str">
            <v>G1</v>
          </cell>
        </row>
        <row r="916">
          <cell r="A916">
            <v>918</v>
          </cell>
          <cell r="B916" t="str">
            <v>94722035</v>
          </cell>
          <cell r="C916" t="str">
            <v>REBITE TUB</v>
          </cell>
          <cell r="D916" t="str">
            <v>25531D-M2</v>
          </cell>
          <cell r="E916">
            <v>2000</v>
          </cell>
          <cell r="F916" t="str">
            <v>CEV</v>
          </cell>
          <cell r="G916" t="str">
            <v>00002001</v>
          </cell>
          <cell r="H916" t="str">
            <v>L.FINAL</v>
          </cell>
          <cell r="I916" t="str">
            <v>M02</v>
          </cell>
          <cell r="J916">
            <v>2</v>
          </cell>
          <cell r="K916" t="str">
            <v>CONTINENTAL</v>
          </cell>
          <cell r="L916" t="str">
            <v>G1</v>
          </cell>
        </row>
        <row r="917">
          <cell r="A917">
            <v>919</v>
          </cell>
          <cell r="B917">
            <v>94725152</v>
          </cell>
          <cell r="C917" t="str">
            <v>TRILHO TETO LD PRISMA</v>
          </cell>
          <cell r="D917" t="str">
            <v>25519D-Z6</v>
          </cell>
          <cell r="E917">
            <v>75</v>
          </cell>
          <cell r="F917" t="str">
            <v>CEV</v>
          </cell>
          <cell r="G917" t="str">
            <v>0CXPAPEL</v>
          </cell>
          <cell r="H917" t="str">
            <v>L.FINAL</v>
          </cell>
          <cell r="I917" t="str">
            <v>M01</v>
          </cell>
          <cell r="J917">
            <v>0</v>
          </cell>
          <cell r="K917" t="str">
            <v>AUTOMETAL</v>
          </cell>
          <cell r="L917" t="str">
            <v>G1</v>
          </cell>
        </row>
        <row r="918">
          <cell r="A918">
            <v>920</v>
          </cell>
          <cell r="B918">
            <v>94725155</v>
          </cell>
          <cell r="C918" t="str">
            <v>TRILHO TETO LD CELTA</v>
          </cell>
          <cell r="D918" t="str">
            <v>25519D-Z6</v>
          </cell>
          <cell r="E918">
            <v>75</v>
          </cell>
          <cell r="F918" t="str">
            <v>CEV</v>
          </cell>
          <cell r="G918" t="str">
            <v>0CXPAPEL</v>
          </cell>
          <cell r="H918" t="str">
            <v>L.FINAL</v>
          </cell>
          <cell r="I918" t="str">
            <v>M01</v>
          </cell>
          <cell r="J918">
            <v>0</v>
          </cell>
          <cell r="K918" t="str">
            <v>AUTOMETAL</v>
          </cell>
          <cell r="L918" t="str">
            <v>G1</v>
          </cell>
        </row>
        <row r="919">
          <cell r="A919">
            <v>921</v>
          </cell>
          <cell r="B919" t="str">
            <v>94725648</v>
          </cell>
          <cell r="C919" t="str">
            <v>CAPA PF COCKPIT</v>
          </cell>
          <cell r="D919" t="str">
            <v>19137E-M3</v>
          </cell>
          <cell r="E919">
            <v>2500</v>
          </cell>
          <cell r="F919" t="str">
            <v>CEV</v>
          </cell>
          <cell r="G919" t="str">
            <v>00002001</v>
          </cell>
          <cell r="H919" t="str">
            <v>TRIM 2</v>
          </cell>
          <cell r="I919" t="str">
            <v>M03</v>
          </cell>
          <cell r="J919">
            <v>2</v>
          </cell>
          <cell r="K919" t="str">
            <v>A RAYMOND</v>
          </cell>
          <cell r="L919" t="str">
            <v>G1</v>
          </cell>
        </row>
        <row r="920">
          <cell r="A920">
            <v>922</v>
          </cell>
          <cell r="B920">
            <v>94725648</v>
          </cell>
          <cell r="C920" t="str">
            <v>CAPA PF COCKPIT</v>
          </cell>
          <cell r="D920" t="str">
            <v>19139D-M2</v>
          </cell>
          <cell r="E920">
            <v>2500</v>
          </cell>
          <cell r="F920" t="str">
            <v>CEV</v>
          </cell>
          <cell r="G920" t="str">
            <v>00002001</v>
          </cell>
          <cell r="H920" t="str">
            <v>TRIM 3</v>
          </cell>
          <cell r="I920" t="str">
            <v>M02</v>
          </cell>
          <cell r="J920">
            <v>2</v>
          </cell>
          <cell r="K920" t="str">
            <v>A RAYMOND</v>
          </cell>
          <cell r="L920" t="str">
            <v>G1</v>
          </cell>
        </row>
        <row r="921">
          <cell r="A921">
            <v>923</v>
          </cell>
          <cell r="B921" t="str">
            <v>94725667</v>
          </cell>
          <cell r="C921" t="str">
            <v>CHIC PEQ KIT</v>
          </cell>
          <cell r="D921" t="str">
            <v>19136D-M2</v>
          </cell>
          <cell r="E921">
            <v>100</v>
          </cell>
          <cell r="F921" t="str">
            <v>CEV</v>
          </cell>
          <cell r="G921" t="str">
            <v>0CXPAPEL</v>
          </cell>
          <cell r="H921" t="str">
            <v>TRIM 2</v>
          </cell>
          <cell r="I921" t="str">
            <v>M02</v>
          </cell>
          <cell r="J921">
            <v>2</v>
          </cell>
          <cell r="K921" t="str">
            <v>DELPHI PARAI</v>
          </cell>
          <cell r="L921" t="str">
            <v>G1</v>
          </cell>
        </row>
        <row r="922">
          <cell r="A922">
            <v>924</v>
          </cell>
          <cell r="B922">
            <v>94725822</v>
          </cell>
          <cell r="C922" t="str">
            <v>PORCA EXPANS FAROL</v>
          </cell>
          <cell r="D922" t="str">
            <v>19123E-M3</v>
          </cell>
          <cell r="E922">
            <v>2500</v>
          </cell>
          <cell r="F922" t="str">
            <v>CEV</v>
          </cell>
          <cell r="G922" t="str">
            <v>00002001</v>
          </cell>
          <cell r="H922" t="str">
            <v>TRIM 2</v>
          </cell>
          <cell r="I922" t="str">
            <v>M03</v>
          </cell>
          <cell r="J922">
            <v>2</v>
          </cell>
          <cell r="K922" t="str">
            <v>A RAYMOND</v>
          </cell>
          <cell r="L922" t="str">
            <v>G1</v>
          </cell>
        </row>
        <row r="923">
          <cell r="A923">
            <v>925</v>
          </cell>
          <cell r="B923">
            <v>94725822</v>
          </cell>
          <cell r="C923" t="str">
            <v>PORCA EXPANS FAROL</v>
          </cell>
          <cell r="D923" t="str">
            <v>19125E-M3</v>
          </cell>
          <cell r="E923">
            <v>2500</v>
          </cell>
          <cell r="F923" t="str">
            <v>CEV</v>
          </cell>
          <cell r="G923" t="str">
            <v>00002001</v>
          </cell>
          <cell r="H923" t="str">
            <v>TRIM 2</v>
          </cell>
          <cell r="I923" t="str">
            <v>M03</v>
          </cell>
          <cell r="J923">
            <v>2</v>
          </cell>
          <cell r="K923" t="str">
            <v>A RAYMOND</v>
          </cell>
          <cell r="L923" t="str">
            <v>G1</v>
          </cell>
        </row>
        <row r="924">
          <cell r="A924">
            <v>926</v>
          </cell>
          <cell r="B924" t="str">
            <v>94726591</v>
          </cell>
          <cell r="C924" t="str">
            <v xml:space="preserve">ETIQUETA-RECOMEND COMBUST                               </v>
          </cell>
          <cell r="D924" t="str">
            <v>25503D-M1</v>
          </cell>
          <cell r="E924">
            <v>1000</v>
          </cell>
          <cell r="F924" t="str">
            <v>CEV</v>
          </cell>
          <cell r="G924" t="str">
            <v>00002001</v>
          </cell>
          <cell r="H924" t="str">
            <v>MEC BAIXA</v>
          </cell>
          <cell r="I924" t="str">
            <v>M01</v>
          </cell>
          <cell r="J924">
            <v>2</v>
          </cell>
          <cell r="K924" t="str">
            <v>JL</v>
          </cell>
          <cell r="L924" t="str">
            <v>G1</v>
          </cell>
        </row>
        <row r="925">
          <cell r="A925">
            <v>927</v>
          </cell>
          <cell r="B925">
            <v>94730872</v>
          </cell>
          <cell r="C925" t="str">
            <v>MANGUEIRA DO RADIADOR</v>
          </cell>
          <cell r="D925" t="str">
            <v>MINOMI-M3</v>
          </cell>
          <cell r="E925">
            <v>60</v>
          </cell>
          <cell r="F925" t="str">
            <v>GMGA</v>
          </cell>
          <cell r="G925" t="str">
            <v>0KLT6428</v>
          </cell>
          <cell r="H925" t="str">
            <v>TRIM 2</v>
          </cell>
          <cell r="I925" t="str">
            <v>M01</v>
          </cell>
          <cell r="J925">
            <v>2</v>
          </cell>
          <cell r="K925" t="str">
            <v>HBA HUTCHINS</v>
          </cell>
          <cell r="L925" t="str">
            <v>G1</v>
          </cell>
        </row>
        <row r="926">
          <cell r="A926">
            <v>928</v>
          </cell>
          <cell r="B926">
            <v>94731669</v>
          </cell>
          <cell r="C926" t="str">
            <v>COBERTURA DA BOMBA</v>
          </cell>
          <cell r="D926" t="str">
            <v>SPS-MT-M3</v>
          </cell>
          <cell r="E926">
            <v>60</v>
          </cell>
          <cell r="F926" t="str">
            <v>PEL</v>
          </cell>
          <cell r="G926" t="str">
            <v>00002004</v>
          </cell>
          <cell r="H926" t="str">
            <v>SPS</v>
          </cell>
          <cell r="I926" t="str">
            <v>M03</v>
          </cell>
          <cell r="J926">
            <v>5</v>
          </cell>
          <cell r="K926" t="str">
            <v>PELZER</v>
          </cell>
          <cell r="L926" t="str">
            <v>G1</v>
          </cell>
        </row>
        <row r="927">
          <cell r="A927">
            <v>929</v>
          </cell>
          <cell r="B927">
            <v>94732251</v>
          </cell>
          <cell r="C927" t="str">
            <v>JG CHAVES URU/PAR</v>
          </cell>
          <cell r="D927" t="str">
            <v>MINOMI-M1</v>
          </cell>
          <cell r="E927">
            <v>15</v>
          </cell>
          <cell r="F927" t="str">
            <v>CEV</v>
          </cell>
          <cell r="G927" t="str">
            <v>00002004</v>
          </cell>
          <cell r="H927" t="str">
            <v>MINOMI</v>
          </cell>
          <cell r="I927" t="str">
            <v>M01</v>
          </cell>
          <cell r="J927">
            <v>2</v>
          </cell>
          <cell r="K927" t="str">
            <v>VALEO</v>
          </cell>
          <cell r="L927" t="str">
            <v>G1</v>
          </cell>
        </row>
        <row r="928">
          <cell r="A928">
            <v>930</v>
          </cell>
          <cell r="B928">
            <v>94732252</v>
          </cell>
          <cell r="C928" t="str">
            <v>JG CHAVES SUZUKI</v>
          </cell>
          <cell r="D928" t="str">
            <v>MINOMI-M1</v>
          </cell>
          <cell r="E928">
            <v>15</v>
          </cell>
          <cell r="F928" t="str">
            <v>CEV</v>
          </cell>
          <cell r="G928" t="str">
            <v>00002004</v>
          </cell>
          <cell r="H928" t="str">
            <v>ESTOQ.</v>
          </cell>
          <cell r="I928" t="str">
            <v>M01</v>
          </cell>
          <cell r="J928">
            <v>2</v>
          </cell>
          <cell r="K928" t="str">
            <v>VALEO</v>
          </cell>
          <cell r="L928" t="str">
            <v>G1</v>
          </cell>
        </row>
        <row r="929">
          <cell r="A929">
            <v>931</v>
          </cell>
          <cell r="B929">
            <v>94734283</v>
          </cell>
          <cell r="C929" t="str">
            <v>EMBLEMA VHC E</v>
          </cell>
          <cell r="D929" t="str">
            <v>19102D-CB</v>
          </cell>
          <cell r="E929">
            <v>300</v>
          </cell>
          <cell r="F929" t="str">
            <v>CEV</v>
          </cell>
          <cell r="G929" t="str">
            <v>00002001</v>
          </cell>
          <cell r="H929" t="str">
            <v>CAB.CERA</v>
          </cell>
          <cell r="I929" t="str">
            <v>M01</v>
          </cell>
          <cell r="J929">
            <v>2</v>
          </cell>
          <cell r="K929" t="str">
            <v>ZANINI</v>
          </cell>
          <cell r="L929" t="str">
            <v>G1</v>
          </cell>
        </row>
        <row r="930">
          <cell r="A930">
            <v>932</v>
          </cell>
          <cell r="B930">
            <v>94734410</v>
          </cell>
          <cell r="C930" t="str">
            <v>EMBLEMA TPA TRAS PRISMA</v>
          </cell>
          <cell r="D930" t="str">
            <v>19101D-CB</v>
          </cell>
          <cell r="E930">
            <v>228</v>
          </cell>
          <cell r="F930" t="str">
            <v>CEV</v>
          </cell>
          <cell r="G930" t="str">
            <v>00002004</v>
          </cell>
          <cell r="H930" t="str">
            <v>CAB.CERA</v>
          </cell>
          <cell r="I930" t="str">
            <v>M01</v>
          </cell>
          <cell r="J930">
            <v>0</v>
          </cell>
          <cell r="K930" t="str">
            <v>ZANINI/AUTOMETAL</v>
          </cell>
          <cell r="L930" t="str">
            <v>G1</v>
          </cell>
        </row>
        <row r="931">
          <cell r="A931">
            <v>933</v>
          </cell>
          <cell r="B931">
            <v>94734413</v>
          </cell>
          <cell r="C931" t="str">
            <v>EMBLEMA DIANTEIRO</v>
          </cell>
          <cell r="D931" t="str">
            <v>MINOMI-BP</v>
          </cell>
          <cell r="E931">
            <v>40</v>
          </cell>
          <cell r="F931" t="str">
            <v>CEV</v>
          </cell>
          <cell r="G931" t="str">
            <v>0CXPAPEL</v>
          </cell>
          <cell r="H931" t="str">
            <v>BUMPER</v>
          </cell>
          <cell r="I931" t="str">
            <v>BP1</v>
          </cell>
          <cell r="J931">
            <v>4</v>
          </cell>
          <cell r="K931" t="str">
            <v>POLYPLASTICS</v>
          </cell>
          <cell r="L931" t="str">
            <v>KK</v>
          </cell>
        </row>
        <row r="932">
          <cell r="A932">
            <v>934</v>
          </cell>
          <cell r="B932">
            <v>94734432</v>
          </cell>
          <cell r="C932" t="str">
            <v>MOLDURA SUPERIOR PTO</v>
          </cell>
          <cell r="D932" t="str">
            <v>MOLDUR-BP</v>
          </cell>
          <cell r="E932">
            <v>20</v>
          </cell>
          <cell r="F932" t="str">
            <v>CEV</v>
          </cell>
          <cell r="G932" t="str">
            <v>0CXPAPEL</v>
          </cell>
          <cell r="H932" t="str">
            <v>BUMPER</v>
          </cell>
          <cell r="I932" t="str">
            <v>BP1</v>
          </cell>
          <cell r="J932">
            <v>8</v>
          </cell>
          <cell r="K932" t="str">
            <v>POLYPLASTICS</v>
          </cell>
          <cell r="L932" t="str">
            <v>KK</v>
          </cell>
        </row>
        <row r="933">
          <cell r="A933">
            <v>935</v>
          </cell>
          <cell r="B933" t="str">
            <v>94734433</v>
          </cell>
          <cell r="C933" t="str">
            <v>MOLDURA SUPERIOR CROM</v>
          </cell>
          <cell r="D933" t="str">
            <v>MINOMI-BP</v>
          </cell>
          <cell r="E933">
            <v>10</v>
          </cell>
          <cell r="F933" t="str">
            <v>CEV</v>
          </cell>
          <cell r="G933" t="str">
            <v>0CXPAPEL</v>
          </cell>
          <cell r="H933" t="str">
            <v>BUMPER</v>
          </cell>
          <cell r="I933" t="str">
            <v>BP1</v>
          </cell>
          <cell r="J933">
            <v>5</v>
          </cell>
          <cell r="K933" t="str">
            <v>POLYPLASTICS</v>
          </cell>
          <cell r="L933" t="str">
            <v>KK</v>
          </cell>
        </row>
        <row r="934">
          <cell r="A934">
            <v>936</v>
          </cell>
          <cell r="B934">
            <v>94734435</v>
          </cell>
          <cell r="C934" t="str">
            <v>MOLDURA INFERIOR PTO</v>
          </cell>
          <cell r="D934" t="str">
            <v>MOLDUR-BP</v>
          </cell>
          <cell r="E934">
            <v>20</v>
          </cell>
          <cell r="F934" t="str">
            <v>CEV</v>
          </cell>
          <cell r="G934" t="str">
            <v>0CXPAPEL</v>
          </cell>
          <cell r="H934" t="str">
            <v>BUMPER</v>
          </cell>
          <cell r="I934" t="str">
            <v>BP1</v>
          </cell>
          <cell r="J934">
            <v>8</v>
          </cell>
          <cell r="K934" t="str">
            <v>POLYPLASTICS</v>
          </cell>
          <cell r="L934" t="str">
            <v>KK</v>
          </cell>
        </row>
        <row r="935">
          <cell r="A935">
            <v>937</v>
          </cell>
          <cell r="B935">
            <v>94734436</v>
          </cell>
          <cell r="C935" t="str">
            <v>MOLDURA INFERIOR CROM</v>
          </cell>
          <cell r="D935" t="str">
            <v>MINOMI-BP</v>
          </cell>
          <cell r="E935">
            <v>10</v>
          </cell>
          <cell r="F935" t="str">
            <v>CEV</v>
          </cell>
          <cell r="G935" t="str">
            <v>0CXPAPEL</v>
          </cell>
          <cell r="H935" t="str">
            <v>BUMPER</v>
          </cell>
          <cell r="I935" t="str">
            <v>BP1</v>
          </cell>
          <cell r="J935">
            <v>5</v>
          </cell>
          <cell r="K935" t="str">
            <v>POLYPLASTICS</v>
          </cell>
          <cell r="L935" t="str">
            <v>KK</v>
          </cell>
        </row>
        <row r="936">
          <cell r="A936">
            <v>938</v>
          </cell>
          <cell r="B936">
            <v>94737316</v>
          </cell>
          <cell r="C936" t="str">
            <v>ETIQUETA DO RESERVATÓRIO</v>
          </cell>
          <cell r="D936" t="str">
            <v>19126D-M2</v>
          </cell>
          <cell r="E936">
            <v>200</v>
          </cell>
          <cell r="F936" t="str">
            <v>CEV</v>
          </cell>
          <cell r="G936" t="str">
            <v>00002001</v>
          </cell>
          <cell r="H936" t="str">
            <v>TRIM 2</v>
          </cell>
          <cell r="I936" t="str">
            <v>M02</v>
          </cell>
          <cell r="J936">
            <v>2</v>
          </cell>
          <cell r="K936" t="str">
            <v>JL INDUSTRIA DE PECA</v>
          </cell>
          <cell r="L936" t="str">
            <v>G1</v>
          </cell>
        </row>
        <row r="937">
          <cell r="A937">
            <v>939</v>
          </cell>
          <cell r="B937">
            <v>94737317</v>
          </cell>
          <cell r="C937" t="str">
            <v>ETIQ. URU/PAR FLEX</v>
          </cell>
          <cell r="D937" t="str">
            <v>19155D-M1</v>
          </cell>
          <cell r="E937">
            <v>200</v>
          </cell>
          <cell r="F937" t="str">
            <v>CEV</v>
          </cell>
          <cell r="G937" t="str">
            <v>00002001</v>
          </cell>
          <cell r="H937" t="str">
            <v>TRIM 3</v>
          </cell>
          <cell r="I937" t="str">
            <v>M01</v>
          </cell>
          <cell r="J937">
            <v>2</v>
          </cell>
          <cell r="K937" t="str">
            <v>JL</v>
          </cell>
          <cell r="L937" t="str">
            <v>G1</v>
          </cell>
        </row>
        <row r="938">
          <cell r="A938">
            <v>940</v>
          </cell>
          <cell r="B938">
            <v>94737318</v>
          </cell>
          <cell r="C938" t="str">
            <v>ETIQ ADIT URUGUAI/PARAGUAI</v>
          </cell>
          <cell r="D938" t="str">
            <v>19118E-M2</v>
          </cell>
          <cell r="E938">
            <v>200</v>
          </cell>
          <cell r="F938" t="str">
            <v>CEV</v>
          </cell>
          <cell r="G938" t="str">
            <v>00002001</v>
          </cell>
          <cell r="H938" t="str">
            <v>TRIM 2</v>
          </cell>
          <cell r="I938" t="str">
            <v>M02</v>
          </cell>
          <cell r="J938">
            <v>1</v>
          </cell>
          <cell r="K938" t="str">
            <v>JL</v>
          </cell>
          <cell r="L938" t="str">
            <v>G1</v>
          </cell>
        </row>
        <row r="939">
          <cell r="A939">
            <v>941</v>
          </cell>
          <cell r="B939">
            <v>94742361</v>
          </cell>
          <cell r="C939" t="str">
            <v>CAPA PF CONS PR</v>
          </cell>
          <cell r="D939" t="str">
            <v>19139D-M1</v>
          </cell>
          <cell r="E939">
            <v>250</v>
          </cell>
          <cell r="F939" t="str">
            <v>PEL</v>
          </cell>
          <cell r="G939" t="str">
            <v>00002001</v>
          </cell>
          <cell r="H939" t="str">
            <v>TRIM 3</v>
          </cell>
          <cell r="I939" t="str">
            <v>M01</v>
          </cell>
          <cell r="J939">
            <v>2</v>
          </cell>
          <cell r="K939" t="str">
            <v>PELZER</v>
          </cell>
          <cell r="L939" t="str">
            <v>G1</v>
          </cell>
        </row>
        <row r="940">
          <cell r="A940">
            <v>942</v>
          </cell>
          <cell r="B940" t="str">
            <v>94745411</v>
          </cell>
          <cell r="C940" t="str">
            <v>ANTI-RUÍDO DA MOLA</v>
          </cell>
          <cell r="D940" t="str">
            <v>25213E-M1</v>
          </cell>
          <cell r="E940">
            <v>280</v>
          </cell>
          <cell r="F940" t="str">
            <v>CEV</v>
          </cell>
          <cell r="G940" t="str">
            <v>00002004</v>
          </cell>
          <cell r="H940" t="str">
            <v>AÉREA</v>
          </cell>
          <cell r="I940" t="str">
            <v>M01</v>
          </cell>
          <cell r="J940">
            <v>3</v>
          </cell>
          <cell r="K940" t="str">
            <v>NEOBOR</v>
          </cell>
          <cell r="L940" t="str">
            <v>G1</v>
          </cell>
        </row>
        <row r="941">
          <cell r="A941">
            <v>943</v>
          </cell>
          <cell r="B941">
            <v>94745475</v>
          </cell>
          <cell r="C941" t="str">
            <v xml:space="preserve">SUPORTE-PNL GRADE ENT AR                                    </v>
          </cell>
          <cell r="D941" t="str">
            <v>19135E-M3</v>
          </cell>
          <cell r="E941">
            <v>500</v>
          </cell>
          <cell r="F941" t="str">
            <v>CEV</v>
          </cell>
          <cell r="G941" t="str">
            <v>00002002</v>
          </cell>
          <cell r="H941" t="str">
            <v>TRIM 2</v>
          </cell>
          <cell r="I941" t="str">
            <v>M03</v>
          </cell>
          <cell r="J941">
            <v>2</v>
          </cell>
          <cell r="K941" t="str">
            <v>GM KOREA</v>
          </cell>
          <cell r="L941" t="str">
            <v>G1</v>
          </cell>
        </row>
        <row r="942">
          <cell r="A942">
            <v>944</v>
          </cell>
          <cell r="B942" t="str">
            <v>94745475</v>
          </cell>
          <cell r="C942" t="str">
            <v>SUPORTE-PNL GRADE</v>
          </cell>
          <cell r="D942" t="str">
            <v>19134E-M2</v>
          </cell>
          <cell r="E942">
            <v>260</v>
          </cell>
          <cell r="F942" t="str">
            <v>CEV</v>
          </cell>
          <cell r="G942" t="str">
            <v>0CXPAPEL</v>
          </cell>
          <cell r="H942" t="str">
            <v>TRIM 2</v>
          </cell>
          <cell r="I942" t="str">
            <v>M02</v>
          </cell>
          <cell r="J942">
            <v>3</v>
          </cell>
          <cell r="K942" t="str">
            <v>COFADE</v>
          </cell>
          <cell r="L942" t="str">
            <v>G1</v>
          </cell>
        </row>
        <row r="943">
          <cell r="A943">
            <v>945</v>
          </cell>
          <cell r="B943">
            <v>94746805</v>
          </cell>
          <cell r="C943" t="str">
            <v>GROMMET</v>
          </cell>
          <cell r="D943" t="str">
            <v>19109E-M3</v>
          </cell>
          <cell r="E943">
            <v>800</v>
          </cell>
          <cell r="F943" t="str">
            <v>CEV</v>
          </cell>
          <cell r="G943" t="str">
            <v>00002001</v>
          </cell>
          <cell r="H943" t="str">
            <v>TRIM 1</v>
          </cell>
          <cell r="I943" t="str">
            <v>M03</v>
          </cell>
          <cell r="J943">
            <v>2</v>
          </cell>
          <cell r="K943" t="str">
            <v>PRODUFLEX</v>
          </cell>
          <cell r="L943" t="str">
            <v>G1</v>
          </cell>
        </row>
        <row r="944">
          <cell r="A944">
            <v>946</v>
          </cell>
          <cell r="B944">
            <v>52055896</v>
          </cell>
          <cell r="C944" t="str">
            <v>SLIDER DIANT LE</v>
          </cell>
          <cell r="D944" t="str">
            <v>19123E-M3</v>
          </cell>
          <cell r="E944">
            <v>180</v>
          </cell>
          <cell r="F944" t="str">
            <v>PEL</v>
          </cell>
          <cell r="G944" t="str">
            <v>00002004</v>
          </cell>
          <cell r="H944" t="str">
            <v>TRIM 2</v>
          </cell>
          <cell r="I944" t="str">
            <v>M03</v>
          </cell>
          <cell r="J944">
            <v>2</v>
          </cell>
          <cell r="K944" t="str">
            <v>PELZER</v>
          </cell>
          <cell r="L944" t="str">
            <v>G1</v>
          </cell>
        </row>
        <row r="945">
          <cell r="A945">
            <v>947</v>
          </cell>
          <cell r="B945">
            <v>52055897</v>
          </cell>
          <cell r="C945" t="str">
            <v>SLIDER DIANT LD</v>
          </cell>
          <cell r="D945" t="str">
            <v>19123E-M3</v>
          </cell>
          <cell r="E945">
            <v>180</v>
          </cell>
          <cell r="F945" t="str">
            <v>PEL</v>
          </cell>
          <cell r="G945" t="str">
            <v>00002004</v>
          </cell>
          <cell r="H945" t="str">
            <v>TRIM 2</v>
          </cell>
          <cell r="I945" t="str">
            <v>M03</v>
          </cell>
          <cell r="J945">
            <v>2</v>
          </cell>
          <cell r="K945" t="str">
            <v>PELZER</v>
          </cell>
          <cell r="L945" t="str">
            <v>G1</v>
          </cell>
        </row>
        <row r="946">
          <cell r="A946">
            <v>948</v>
          </cell>
          <cell r="B946">
            <v>94747636</v>
          </cell>
          <cell r="C946" t="str">
            <v>HASTE COFRE ONIX</v>
          </cell>
          <cell r="D946" t="str">
            <v>19103D-M3</v>
          </cell>
          <cell r="E946">
            <v>60</v>
          </cell>
          <cell r="F946" t="str">
            <v>CEV</v>
          </cell>
          <cell r="G946" t="str">
            <v>CX241612</v>
          </cell>
          <cell r="H946" t="str">
            <v xml:space="preserve">TRIM 1 </v>
          </cell>
          <cell r="I946" t="str">
            <v>M03</v>
          </cell>
          <cell r="J946" t="str">
            <v>4</v>
          </cell>
          <cell r="K946" t="str">
            <v>DAEDONG SPRI</v>
          </cell>
          <cell r="L946" t="str">
            <v>G1</v>
          </cell>
        </row>
        <row r="947">
          <cell r="A947">
            <v>949</v>
          </cell>
          <cell r="B947" t="str">
            <v>94747667</v>
          </cell>
          <cell r="C947" t="str">
            <v>MOLA CJ- DOBRA TAMPA</v>
          </cell>
          <cell r="D947" t="str">
            <v>19104E-M3</v>
          </cell>
          <cell r="E947">
            <v>16</v>
          </cell>
          <cell r="F947" t="str">
            <v>CEV</v>
          </cell>
          <cell r="G947" t="str">
            <v>00002002</v>
          </cell>
          <cell r="H947" t="str">
            <v>TRIM 1</v>
          </cell>
          <cell r="I947" t="str">
            <v>M03</v>
          </cell>
          <cell r="J947" t="str">
            <v>8</v>
          </cell>
          <cell r="K947" t="str">
            <v>WAPMOLAS</v>
          </cell>
          <cell r="L947" t="str">
            <v>G1</v>
          </cell>
        </row>
        <row r="948">
          <cell r="A948">
            <v>950</v>
          </cell>
          <cell r="B948" t="str">
            <v>52049665</v>
          </cell>
          <cell r="C948" t="str">
            <v xml:space="preserve">HASTE FECH TPA TRAS                           </v>
          </cell>
          <cell r="D948" t="str">
            <v>19115E-M3</v>
          </cell>
          <cell r="E948">
            <v>1000</v>
          </cell>
          <cell r="F948" t="str">
            <v>CEV</v>
          </cell>
          <cell r="G948" t="str">
            <v>00002001</v>
          </cell>
          <cell r="H948" t="str">
            <v>TRIM 1</v>
          </cell>
          <cell r="I948" t="str">
            <v>M03</v>
          </cell>
          <cell r="J948" t="str">
            <v>2</v>
          </cell>
          <cell r="K948" t="str">
            <v>MEVIS SPA</v>
          </cell>
          <cell r="L948" t="str">
            <v>G1</v>
          </cell>
        </row>
        <row r="949">
          <cell r="A949">
            <v>951</v>
          </cell>
          <cell r="B949">
            <v>94747675</v>
          </cell>
          <cell r="C949" t="str">
            <v xml:space="preserve">AMORTECEDOR GAS CJ-T/ELEVTR                                 </v>
          </cell>
          <cell r="D949" t="str">
            <v>19106E-M3</v>
          </cell>
          <cell r="E949">
            <v>54</v>
          </cell>
          <cell r="F949" t="str">
            <v>CEV</v>
          </cell>
          <cell r="G949" t="str">
            <v>0CXPAPEL</v>
          </cell>
          <cell r="H949" t="str">
            <v>TRIM 1</v>
          </cell>
          <cell r="I949" t="str">
            <v>M03</v>
          </cell>
          <cell r="J949">
            <v>8</v>
          </cell>
          <cell r="K949" t="str">
            <v>STABILUSLTDA</v>
          </cell>
          <cell r="L949" t="str">
            <v>G1</v>
          </cell>
        </row>
        <row r="950">
          <cell r="A950">
            <v>952</v>
          </cell>
          <cell r="B950">
            <v>94747682</v>
          </cell>
          <cell r="C950" t="str">
            <v>LIAME FECHADURA TPA TRAS</v>
          </cell>
          <cell r="D950" t="str">
            <v>19115E-M3</v>
          </cell>
          <cell r="E950">
            <v>1000</v>
          </cell>
          <cell r="F950" t="str">
            <v>CEV</v>
          </cell>
          <cell r="G950" t="str">
            <v>CX120806</v>
          </cell>
          <cell r="H950" t="str">
            <v>TRIM 1</v>
          </cell>
          <cell r="I950" t="str">
            <v>M03</v>
          </cell>
          <cell r="J950">
            <v>2</v>
          </cell>
          <cell r="K950" t="str">
            <v>MEVIS SPA</v>
          </cell>
          <cell r="L950" t="str">
            <v>G1</v>
          </cell>
        </row>
        <row r="951">
          <cell r="A951">
            <v>953</v>
          </cell>
          <cell r="B951">
            <v>94748089</v>
          </cell>
          <cell r="C951" t="str">
            <v xml:space="preserve">MANGUEIRA VAC S/MECS S/FR                                </v>
          </cell>
          <cell r="D951" t="str">
            <v>MINOMI-M3</v>
          </cell>
          <cell r="E951">
            <v>84</v>
          </cell>
          <cell r="F951" t="str">
            <v>TI</v>
          </cell>
          <cell r="G951" t="str">
            <v>00002004</v>
          </cell>
          <cell r="H951" t="str">
            <v>MINOMI</v>
          </cell>
          <cell r="I951" t="str">
            <v>M03</v>
          </cell>
          <cell r="J951">
            <v>3</v>
          </cell>
          <cell r="K951" t="str">
            <v>TI BUNDY</v>
          </cell>
          <cell r="L951" t="str">
            <v>G1</v>
          </cell>
        </row>
        <row r="952">
          <cell r="A952">
            <v>954</v>
          </cell>
          <cell r="B952">
            <v>94749539</v>
          </cell>
          <cell r="C952" t="str">
            <v xml:space="preserve">MANGUEIRA DO AR QUENTE </v>
          </cell>
          <cell r="D952" t="str">
            <v>19107E-M3</v>
          </cell>
          <cell r="E952">
            <v>20</v>
          </cell>
          <cell r="F952" t="str">
            <v>CEV</v>
          </cell>
          <cell r="G952" t="str">
            <v>00002004</v>
          </cell>
          <cell r="H952" t="str">
            <v>TRIM 3</v>
          </cell>
          <cell r="I952" t="str">
            <v>M03</v>
          </cell>
          <cell r="J952">
            <v>2</v>
          </cell>
          <cell r="K952" t="str">
            <v>HBA HUTCHINS</v>
          </cell>
          <cell r="L952" t="str">
            <v>G1</v>
          </cell>
        </row>
        <row r="953">
          <cell r="A953">
            <v>955</v>
          </cell>
          <cell r="B953" t="str">
            <v>94749708</v>
          </cell>
          <cell r="C953" t="str">
            <v>MANG ALIM COMB INICIO FRIO</v>
          </cell>
          <cell r="D953" t="str">
            <v>19154D-M2</v>
          </cell>
          <cell r="E953">
            <v>100</v>
          </cell>
          <cell r="F953" t="str">
            <v>CEV</v>
          </cell>
          <cell r="G953" t="str">
            <v>00002004</v>
          </cell>
          <cell r="H953" t="str">
            <v>TRIM 3</v>
          </cell>
          <cell r="I953" t="str">
            <v>M02</v>
          </cell>
          <cell r="J953" t="str">
            <v>4</v>
          </cell>
          <cell r="K953" t="str">
            <v>HBA HUTCHINS</v>
          </cell>
          <cell r="L953" t="str">
            <v>G1</v>
          </cell>
        </row>
        <row r="954">
          <cell r="A954">
            <v>956</v>
          </cell>
          <cell r="B954">
            <v>94750347</v>
          </cell>
          <cell r="C954" t="str">
            <v xml:space="preserve">CABO CJ-NEG BAT                                             </v>
          </cell>
          <cell r="D954" t="str">
            <v>19134E-ZM8</v>
          </cell>
          <cell r="E954">
            <v>60</v>
          </cell>
          <cell r="F954" t="str">
            <v>CEV</v>
          </cell>
          <cell r="G954" t="str">
            <v>0CXPAPEL</v>
          </cell>
          <cell r="H954" t="str">
            <v>TRIM 2</v>
          </cell>
          <cell r="I954" t="str">
            <v>ZM8</v>
          </cell>
          <cell r="J954" t="str">
            <v>PENDANT</v>
          </cell>
          <cell r="K954" t="str">
            <v>HEBI THB INT</v>
          </cell>
          <cell r="L954" t="str">
            <v>G1</v>
          </cell>
        </row>
        <row r="955">
          <cell r="A955">
            <v>957</v>
          </cell>
          <cell r="B955" t="str">
            <v>94764274</v>
          </cell>
          <cell r="C955" t="str">
            <v>ETQ ANO FAB</v>
          </cell>
          <cell r="D955" t="str">
            <v>19113D-M2</v>
          </cell>
          <cell r="E955">
            <v>3000</v>
          </cell>
          <cell r="F955" t="str">
            <v>CEV</v>
          </cell>
          <cell r="G955" t="str">
            <v>00002001</v>
          </cell>
          <cell r="H955" t="str">
            <v>TRIM 3</v>
          </cell>
          <cell r="I955" t="str">
            <v>M02</v>
          </cell>
          <cell r="J955">
            <v>2</v>
          </cell>
          <cell r="K955" t="str">
            <v>COBRA METAIS</v>
          </cell>
          <cell r="L955" t="str">
            <v>G1</v>
          </cell>
        </row>
        <row r="956">
          <cell r="A956">
            <v>958</v>
          </cell>
          <cell r="B956">
            <v>94751620</v>
          </cell>
          <cell r="C956" t="str">
            <v>MODULO CJ-</v>
          </cell>
          <cell r="D956" t="str">
            <v>MINOMI-M1</v>
          </cell>
          <cell r="E956">
            <v>40</v>
          </cell>
          <cell r="F956" t="str">
            <v>CEV</v>
          </cell>
          <cell r="G956" t="str">
            <v>00002003</v>
          </cell>
          <cell r="H956" t="str">
            <v>MINOMI</v>
          </cell>
          <cell r="I956" t="str">
            <v>M01</v>
          </cell>
          <cell r="J956">
            <v>5</v>
          </cell>
          <cell r="K956" t="str">
            <v>CONTINENTAL</v>
          </cell>
          <cell r="L956" t="str">
            <v>G1</v>
          </cell>
        </row>
        <row r="957">
          <cell r="A957">
            <v>959</v>
          </cell>
          <cell r="B957">
            <v>94751838</v>
          </cell>
          <cell r="C957" t="str">
            <v>ANTI RUIDO CELTA 3P</v>
          </cell>
          <cell r="D957" t="str">
            <v>15204-PIT</v>
          </cell>
          <cell r="E957">
            <v>16</v>
          </cell>
          <cell r="F957" t="str">
            <v>ROS</v>
          </cell>
          <cell r="G957" t="str">
            <v>00DOLLIE</v>
          </cell>
          <cell r="H957" t="str">
            <v>PINTURA</v>
          </cell>
          <cell r="I957" t="str">
            <v>M04</v>
          </cell>
          <cell r="J957">
            <v>15</v>
          </cell>
          <cell r="K957" t="str">
            <v>RIETER GRAVATAÍ</v>
          </cell>
          <cell r="L957" t="str">
            <v>G1</v>
          </cell>
        </row>
        <row r="958">
          <cell r="A958">
            <v>960</v>
          </cell>
          <cell r="B958">
            <v>94752391</v>
          </cell>
          <cell r="C958" t="str">
            <v>CABO BAT S/AC</v>
          </cell>
          <cell r="D958" t="str">
            <v>SPS-A-30102</v>
          </cell>
          <cell r="E958">
            <v>45</v>
          </cell>
          <cell r="F958" t="str">
            <v>CEV</v>
          </cell>
          <cell r="G958" t="str">
            <v>00002004</v>
          </cell>
          <cell r="H958" t="str">
            <v>SPS</v>
          </cell>
          <cell r="I958" t="str">
            <v>M03</v>
          </cell>
          <cell r="J958">
            <v>3</v>
          </cell>
          <cell r="K958" t="str">
            <v>DELPHI JAMBE</v>
          </cell>
          <cell r="L958" t="str">
            <v>G1</v>
          </cell>
        </row>
        <row r="959">
          <cell r="A959">
            <v>961</v>
          </cell>
          <cell r="B959" t="str">
            <v>94752392</v>
          </cell>
          <cell r="C959" t="str">
            <v>CABO BATERIA AC</v>
          </cell>
          <cell r="D959" t="str">
            <v>19149D-M2</v>
          </cell>
          <cell r="E959">
            <v>45</v>
          </cell>
          <cell r="F959" t="str">
            <v>CEV</v>
          </cell>
          <cell r="G959" t="str">
            <v>00002004</v>
          </cell>
          <cell r="H959" t="str">
            <v>TRIM 3</v>
          </cell>
          <cell r="I959" t="str">
            <v>M02</v>
          </cell>
          <cell r="J959">
            <v>3</v>
          </cell>
          <cell r="K959" t="str">
            <v>DELPHI JAMBE</v>
          </cell>
          <cell r="L959" t="str">
            <v>G1</v>
          </cell>
        </row>
        <row r="960">
          <cell r="A960">
            <v>962</v>
          </cell>
          <cell r="B960">
            <v>94752588</v>
          </cell>
          <cell r="C960" t="str">
            <v>ESGUICHO DIANTEIRO</v>
          </cell>
          <cell r="D960" t="str">
            <v>MINOMI-M3</v>
          </cell>
          <cell r="E960">
            <v>500</v>
          </cell>
          <cell r="F960" t="str">
            <v>CEV</v>
          </cell>
          <cell r="G960" t="str">
            <v>00002002</v>
          </cell>
          <cell r="H960" t="str">
            <v>MINOMI</v>
          </cell>
          <cell r="I960" t="str">
            <v>M03</v>
          </cell>
          <cell r="J960">
            <v>2</v>
          </cell>
          <cell r="K960" t="str">
            <v>BOWLES</v>
          </cell>
          <cell r="L960" t="str">
            <v>G1</v>
          </cell>
        </row>
        <row r="961">
          <cell r="A961">
            <v>963</v>
          </cell>
          <cell r="B961">
            <v>94753366</v>
          </cell>
          <cell r="C961" t="str">
            <v>CINTA TANQUE LD</v>
          </cell>
          <cell r="D961" t="str">
            <v>25206D-M2</v>
          </cell>
          <cell r="E961">
            <v>40</v>
          </cell>
          <cell r="F961" t="str">
            <v>CEV</v>
          </cell>
          <cell r="G961" t="str">
            <v>CXPAPEL0</v>
          </cell>
          <cell r="H961" t="str">
            <v>AÉREA</v>
          </cell>
          <cell r="I961" t="str">
            <v>M02</v>
          </cell>
          <cell r="J961">
            <v>5</v>
          </cell>
          <cell r="K961" t="str">
            <v>HWASUNG CO L</v>
          </cell>
          <cell r="L961" t="str">
            <v>G1</v>
          </cell>
        </row>
        <row r="962">
          <cell r="A962">
            <v>964</v>
          </cell>
          <cell r="B962">
            <v>94757618</v>
          </cell>
          <cell r="C962" t="str">
            <v>ETQ. GASOLINA EURO</v>
          </cell>
          <cell r="D962" t="str">
            <v>19155D-M3</v>
          </cell>
          <cell r="E962">
            <v>1000</v>
          </cell>
          <cell r="F962" t="str">
            <v>CEV</v>
          </cell>
          <cell r="G962" t="str">
            <v>00002001</v>
          </cell>
          <cell r="H962" t="str">
            <v>TRIM 3</v>
          </cell>
          <cell r="I962" t="str">
            <v>M03</v>
          </cell>
          <cell r="J962">
            <v>2</v>
          </cell>
          <cell r="K962" t="str">
            <v>JL</v>
          </cell>
          <cell r="L962" t="str">
            <v>G1</v>
          </cell>
        </row>
        <row r="963">
          <cell r="A963">
            <v>965</v>
          </cell>
          <cell r="B963">
            <v>94757618</v>
          </cell>
          <cell r="C963" t="str">
            <v>ETQ. GASOLINA</v>
          </cell>
          <cell r="D963" t="str">
            <v>SPS-PM-M3</v>
          </cell>
          <cell r="E963">
            <v>1000</v>
          </cell>
          <cell r="F963" t="str">
            <v>CEV</v>
          </cell>
          <cell r="G963" t="str">
            <v>00002001</v>
          </cell>
          <cell r="H963" t="str">
            <v>SPS</v>
          </cell>
          <cell r="I963" t="str">
            <v>M03</v>
          </cell>
          <cell r="J963">
            <v>2</v>
          </cell>
          <cell r="K963" t="str">
            <v>JL</v>
          </cell>
          <cell r="L963" t="str">
            <v>G1</v>
          </cell>
        </row>
        <row r="964">
          <cell r="A964">
            <v>966</v>
          </cell>
          <cell r="B964">
            <v>94758427</v>
          </cell>
          <cell r="C964" t="str">
            <v xml:space="preserve">COBERTURA-ABERT ANT RADIO                                   </v>
          </cell>
          <cell r="D964" t="str">
            <v>19106E-M3</v>
          </cell>
          <cell r="E964">
            <v>200</v>
          </cell>
          <cell r="F964" t="str">
            <v>CEV</v>
          </cell>
          <cell r="G964" t="str">
            <v>00002001</v>
          </cell>
          <cell r="H964" t="str">
            <v>TRIM 1</v>
          </cell>
          <cell r="I964" t="str">
            <v>M03</v>
          </cell>
          <cell r="J964">
            <v>2</v>
          </cell>
          <cell r="K964" t="str">
            <v>COFADE</v>
          </cell>
          <cell r="L964" t="str">
            <v>G1</v>
          </cell>
        </row>
        <row r="965">
          <cell r="A965">
            <v>967</v>
          </cell>
          <cell r="B965">
            <v>94758428</v>
          </cell>
          <cell r="C965" t="str">
            <v xml:space="preserve">PORCA-COB ABERT ANT RADIO                                   </v>
          </cell>
          <cell r="D965" t="str">
            <v>19106E-M3</v>
          </cell>
          <cell r="E965">
            <v>200</v>
          </cell>
          <cell r="F965" t="str">
            <v>CEV</v>
          </cell>
          <cell r="G965" t="str">
            <v>00002001</v>
          </cell>
          <cell r="H965" t="str">
            <v>TRIM 1</v>
          </cell>
          <cell r="I965" t="str">
            <v>M03</v>
          </cell>
          <cell r="J965" t="str">
            <v>2</v>
          </cell>
          <cell r="K965" t="str">
            <v>COFADE</v>
          </cell>
          <cell r="L965" t="str">
            <v>G1</v>
          </cell>
        </row>
        <row r="966">
          <cell r="A966">
            <v>968</v>
          </cell>
          <cell r="B966" t="str">
            <v>94759962</v>
          </cell>
          <cell r="C966" t="str">
            <v xml:space="preserve">COBERT FURO PF CONS DIANT            </v>
          </cell>
          <cell r="D966" t="str">
            <v>19139D-M2</v>
          </cell>
          <cell r="E966">
            <v>300</v>
          </cell>
          <cell r="F966" t="str">
            <v>PEL</v>
          </cell>
          <cell r="G966" t="str">
            <v>00002002</v>
          </cell>
          <cell r="H966" t="str">
            <v>TRIM 3</v>
          </cell>
          <cell r="I966" t="str">
            <v>M02</v>
          </cell>
          <cell r="J966">
            <v>2</v>
          </cell>
          <cell r="K966" t="str">
            <v>PELZER</v>
          </cell>
          <cell r="L966" t="str">
            <v>G1</v>
          </cell>
        </row>
        <row r="967">
          <cell r="A967">
            <v>969</v>
          </cell>
          <cell r="B967">
            <v>94760024</v>
          </cell>
          <cell r="C967" t="str">
            <v>MOLDURA CJ-DIANT SUP LAT CAR</v>
          </cell>
          <cell r="D967" t="str">
            <v>25209D-M3</v>
          </cell>
          <cell r="E967">
            <v>84</v>
          </cell>
          <cell r="F967" t="str">
            <v>CEV</v>
          </cell>
          <cell r="G967" t="str">
            <v>00002004</v>
          </cell>
          <cell r="H967" t="str">
            <v>TRIM 3</v>
          </cell>
          <cell r="I967" t="str">
            <v>M03</v>
          </cell>
          <cell r="J967">
            <v>2</v>
          </cell>
          <cell r="K967" t="str">
            <v>COMPONENT IN</v>
          </cell>
          <cell r="L967" t="str">
            <v>G1</v>
          </cell>
        </row>
        <row r="968">
          <cell r="A968">
            <v>970</v>
          </cell>
          <cell r="B968">
            <v>94760025</v>
          </cell>
          <cell r="C968" t="str">
            <v>MOLDURA CJ-DIANT SUP LAT CAR</v>
          </cell>
          <cell r="D968" t="str">
            <v>19155E-M3</v>
          </cell>
          <cell r="E968">
            <v>84</v>
          </cell>
          <cell r="F968" t="str">
            <v>CEV</v>
          </cell>
          <cell r="G968" t="str">
            <v>00002004</v>
          </cell>
          <cell r="H968" t="str">
            <v>TRIM 3</v>
          </cell>
          <cell r="I968" t="str">
            <v>M03</v>
          </cell>
          <cell r="J968">
            <v>2</v>
          </cell>
          <cell r="K968" t="str">
            <v>COMPONENT IN</v>
          </cell>
          <cell r="L968" t="str">
            <v>G1</v>
          </cell>
        </row>
        <row r="969">
          <cell r="A969">
            <v>971</v>
          </cell>
          <cell r="B969">
            <v>94760239</v>
          </cell>
          <cell r="C969" t="str">
            <v>LIAME DO ATUADOR FECH TRAS</v>
          </cell>
          <cell r="D969" t="str">
            <v>19123E-M3</v>
          </cell>
          <cell r="E969">
            <v>1000</v>
          </cell>
          <cell r="F969" t="str">
            <v>CEV</v>
          </cell>
          <cell r="G969" t="str">
            <v>CX120806</v>
          </cell>
          <cell r="H969" t="str">
            <v>TRIM 2</v>
          </cell>
          <cell r="I969" t="str">
            <v>M03</v>
          </cell>
          <cell r="J969">
            <v>2</v>
          </cell>
          <cell r="K969" t="str">
            <v>MEVIS SPA</v>
          </cell>
          <cell r="L969" t="str">
            <v>G1</v>
          </cell>
        </row>
        <row r="970">
          <cell r="A970">
            <v>972</v>
          </cell>
          <cell r="B970">
            <v>94761651</v>
          </cell>
          <cell r="C970" t="str">
            <v>MANUAL NG</v>
          </cell>
          <cell r="D970" t="str">
            <v>25519D-M1</v>
          </cell>
          <cell r="E970">
            <v>40</v>
          </cell>
          <cell r="F970" t="str">
            <v>CEV</v>
          </cell>
          <cell r="G970" t="str">
            <v>00002004</v>
          </cell>
          <cell r="H970" t="str">
            <v>L.FINAL</v>
          </cell>
          <cell r="I970" t="str">
            <v>M01</v>
          </cell>
          <cell r="J970">
            <v>3</v>
          </cell>
          <cell r="K970" t="str">
            <v>PANCROM INDU</v>
          </cell>
          <cell r="L970" t="str">
            <v>G1</v>
          </cell>
        </row>
        <row r="971">
          <cell r="A971">
            <v>973</v>
          </cell>
          <cell r="B971">
            <v>94761652</v>
          </cell>
          <cell r="C971" t="str">
            <v>MANUAL NG EXPORT</v>
          </cell>
          <cell r="D971" t="str">
            <v>25515D-M1</v>
          </cell>
          <cell r="E971">
            <v>40</v>
          </cell>
          <cell r="F971" t="str">
            <v>CEV</v>
          </cell>
          <cell r="G971" t="str">
            <v>00002004</v>
          </cell>
          <cell r="H971" t="str">
            <v>L.FINAL</v>
          </cell>
          <cell r="I971" t="str">
            <v>M01</v>
          </cell>
          <cell r="J971">
            <v>2</v>
          </cell>
          <cell r="K971" t="str">
            <v>PANCROM INDU</v>
          </cell>
          <cell r="L971" t="str">
            <v>G1</v>
          </cell>
        </row>
        <row r="972">
          <cell r="A972">
            <v>974</v>
          </cell>
          <cell r="B972" t="str">
            <v>94751515</v>
          </cell>
          <cell r="C972" t="str">
            <v>SUPLEMENTO ONIX</v>
          </cell>
          <cell r="D972" t="str">
            <v>25512D-M1</v>
          </cell>
          <cell r="E972">
            <v>150</v>
          </cell>
          <cell r="F972" t="str">
            <v>CEV</v>
          </cell>
          <cell r="G972" t="str">
            <v>00002002</v>
          </cell>
          <cell r="H972" t="str">
            <v>MEC BAIXA</v>
          </cell>
          <cell r="I972" t="str">
            <v>M01</v>
          </cell>
          <cell r="J972" t="str">
            <v>2</v>
          </cell>
          <cell r="K972" t="str">
            <v>PANCROM INDU</v>
          </cell>
          <cell r="L972" t="str">
            <v>G1</v>
          </cell>
        </row>
        <row r="973">
          <cell r="A973">
            <v>975</v>
          </cell>
          <cell r="B973">
            <v>94761658</v>
          </cell>
          <cell r="C973" t="str">
            <v>SUPLEMENTO ONIX</v>
          </cell>
          <cell r="D973" t="str">
            <v>25502D-M1</v>
          </cell>
          <cell r="E973">
            <v>150</v>
          </cell>
          <cell r="F973" t="str">
            <v>CEV</v>
          </cell>
          <cell r="G973" t="str">
            <v>00002002</v>
          </cell>
          <cell r="H973" t="str">
            <v>L.FINAL</v>
          </cell>
          <cell r="I973" t="str">
            <v>M01</v>
          </cell>
          <cell r="J973">
            <v>2</v>
          </cell>
          <cell r="K973" t="str">
            <v>PANCROM INDU</v>
          </cell>
          <cell r="L973" t="str">
            <v>G1</v>
          </cell>
        </row>
        <row r="974">
          <cell r="A974">
            <v>976</v>
          </cell>
          <cell r="B974">
            <v>94761659</v>
          </cell>
          <cell r="C974" t="str">
            <v>SUPLEMENTO NG</v>
          </cell>
          <cell r="D974" t="str">
            <v>25519D-M1</v>
          </cell>
          <cell r="E974">
            <v>150</v>
          </cell>
          <cell r="F974" t="str">
            <v>CEV</v>
          </cell>
          <cell r="G974" t="str">
            <v>00002002</v>
          </cell>
          <cell r="H974" t="str">
            <v>L.FINAL</v>
          </cell>
          <cell r="I974" t="str">
            <v>M01</v>
          </cell>
          <cell r="J974">
            <v>2</v>
          </cell>
          <cell r="K974" t="str">
            <v>PANCROM INDU</v>
          </cell>
          <cell r="L974" t="str">
            <v>G1</v>
          </cell>
        </row>
        <row r="975">
          <cell r="A975">
            <v>977</v>
          </cell>
          <cell r="B975">
            <v>94761860</v>
          </cell>
          <cell r="C975" t="str">
            <v>MANGUEIRA DRENO A/C</v>
          </cell>
          <cell r="D975" t="str">
            <v>SPS-MT-M3</v>
          </cell>
          <cell r="E975">
            <v>100</v>
          </cell>
          <cell r="F975" t="str">
            <v>CEV</v>
          </cell>
          <cell r="G975" t="str">
            <v>00002004</v>
          </cell>
          <cell r="H975" t="str">
            <v>SPS</v>
          </cell>
          <cell r="I975" t="str">
            <v>M03</v>
          </cell>
          <cell r="J975">
            <v>3</v>
          </cell>
          <cell r="K975" t="str">
            <v>PRODUFLEX INDUSTRIA</v>
          </cell>
          <cell r="L975" t="str">
            <v>G1</v>
          </cell>
        </row>
        <row r="976">
          <cell r="A976">
            <v>978</v>
          </cell>
          <cell r="B976" t="str">
            <v>94761907</v>
          </cell>
          <cell r="C976" t="str">
            <v>ANEL ISOLANTE</v>
          </cell>
          <cell r="D976" t="str">
            <v>19161E-M3</v>
          </cell>
          <cell r="E976">
            <v>1000</v>
          </cell>
          <cell r="F976" t="str">
            <v>CEV</v>
          </cell>
          <cell r="G976" t="str">
            <v>00002001</v>
          </cell>
          <cell r="H976" t="str">
            <v>TRIM 3</v>
          </cell>
          <cell r="I976" t="str">
            <v>M03</v>
          </cell>
          <cell r="J976">
            <v>2</v>
          </cell>
          <cell r="K976" t="str">
            <v>PRODUFLEX</v>
          </cell>
          <cell r="L976" t="str">
            <v>G1</v>
          </cell>
        </row>
        <row r="977">
          <cell r="A977">
            <v>979</v>
          </cell>
          <cell r="B977" t="str">
            <v>94762459</v>
          </cell>
          <cell r="C977" t="str">
            <v>CAPA PF</v>
          </cell>
          <cell r="D977" t="str">
            <v>25531D-M2</v>
          </cell>
          <cell r="E977">
            <v>2000</v>
          </cell>
          <cell r="F977" t="str">
            <v>PELZER</v>
          </cell>
          <cell r="G977" t="str">
            <v>00002002</v>
          </cell>
          <cell r="H977" t="str">
            <v>L.FINAL</v>
          </cell>
          <cell r="I977" t="str">
            <v>M02</v>
          </cell>
          <cell r="J977">
            <v>2</v>
          </cell>
          <cell r="K977" t="str">
            <v>PELZER</v>
          </cell>
          <cell r="L977" t="str">
            <v>G1</v>
          </cell>
        </row>
        <row r="978">
          <cell r="A978">
            <v>980</v>
          </cell>
          <cell r="B978">
            <v>94762460</v>
          </cell>
          <cell r="C978" t="str">
            <v>PNL ACAB INTERNO P/LAMA</v>
          </cell>
          <cell r="D978" t="str">
            <v>25523E-M1</v>
          </cell>
          <cell r="E978">
            <v>50</v>
          </cell>
          <cell r="F978" t="str">
            <v>BLOCADO</v>
          </cell>
          <cell r="G978" t="str">
            <v>00002004</v>
          </cell>
          <cell r="H978" t="str">
            <v>L.FINAL</v>
          </cell>
          <cell r="I978" t="str">
            <v>M01</v>
          </cell>
          <cell r="J978">
            <v>4</v>
          </cell>
          <cell r="K978" t="str">
            <v>ELDORADO</v>
          </cell>
          <cell r="L978" t="str">
            <v>G1</v>
          </cell>
        </row>
        <row r="979">
          <cell r="A979">
            <v>981</v>
          </cell>
          <cell r="B979">
            <v>94762462</v>
          </cell>
          <cell r="C979" t="str">
            <v>ALMOFADA LE</v>
          </cell>
          <cell r="D979" t="str">
            <v>25523E-M2</v>
          </cell>
          <cell r="E979">
            <v>42</v>
          </cell>
          <cell r="F979" t="str">
            <v>CEV</v>
          </cell>
          <cell r="G979" t="str">
            <v>00002002</v>
          </cell>
          <cell r="H979" t="str">
            <v>L.FINAL</v>
          </cell>
          <cell r="I979" t="str">
            <v>M02</v>
          </cell>
          <cell r="J979">
            <v>5</v>
          </cell>
          <cell r="K979" t="str">
            <v>ELDORADO</v>
          </cell>
          <cell r="L979" t="str">
            <v>G1</v>
          </cell>
        </row>
        <row r="980">
          <cell r="A980">
            <v>982</v>
          </cell>
          <cell r="B980">
            <v>94762520</v>
          </cell>
          <cell r="C980" t="str">
            <v>PLUG-RKR RR I</v>
          </cell>
          <cell r="D980" t="str">
            <v>15203D-PIT</v>
          </cell>
          <cell r="E980">
            <v>300</v>
          </cell>
          <cell r="F980" t="str">
            <v>CEV</v>
          </cell>
          <cell r="G980" t="str">
            <v>CXPAPEL</v>
          </cell>
          <cell r="H980" t="str">
            <v>PINTURA</v>
          </cell>
          <cell r="I980" t="str">
            <v>M01</v>
          </cell>
          <cell r="J980">
            <v>2</v>
          </cell>
          <cell r="K980" t="str">
            <v>HENKEL CORP</v>
          </cell>
          <cell r="L980" t="str">
            <v>G1</v>
          </cell>
        </row>
        <row r="981">
          <cell r="A981">
            <v>983</v>
          </cell>
          <cell r="B981">
            <v>94763469</v>
          </cell>
          <cell r="C981" t="str">
            <v>DEFLETOR AR CX RODA LE</v>
          </cell>
          <cell r="D981" t="str">
            <v>25217E-M2</v>
          </cell>
          <cell r="E981">
            <v>0</v>
          </cell>
          <cell r="F981" t="str">
            <v>PEL</v>
          </cell>
          <cell r="G981" t="str">
            <v>________</v>
          </cell>
          <cell r="H981" t="str">
            <v>ON S-10D-</v>
          </cell>
          <cell r="I981" t="str">
            <v>M02</v>
          </cell>
          <cell r="J981">
            <v>2</v>
          </cell>
          <cell r="K981" t="str">
            <v>PELZER</v>
          </cell>
          <cell r="L981" t="str">
            <v>G1</v>
          </cell>
        </row>
        <row r="982">
          <cell r="A982">
            <v>984</v>
          </cell>
          <cell r="B982">
            <v>94763470</v>
          </cell>
          <cell r="C982" t="str">
            <v>DEFLETOR AR CX RODA LD</v>
          </cell>
          <cell r="D982" t="str">
            <v>25216D-M2</v>
          </cell>
          <cell r="E982">
            <v>0</v>
          </cell>
          <cell r="F982" t="str">
            <v>PEL</v>
          </cell>
          <cell r="G982" t="str">
            <v>________</v>
          </cell>
          <cell r="H982" t="str">
            <v>ON S-10D-</v>
          </cell>
          <cell r="I982" t="str">
            <v>M01</v>
          </cell>
          <cell r="J982">
            <v>2</v>
          </cell>
          <cell r="K982" t="str">
            <v>PELZER</v>
          </cell>
          <cell r="L982" t="str">
            <v>G1</v>
          </cell>
        </row>
        <row r="983">
          <cell r="A983">
            <v>985</v>
          </cell>
          <cell r="B983">
            <v>94763992</v>
          </cell>
          <cell r="C983" t="str">
            <v>SPACER ESPUMA</v>
          </cell>
          <cell r="D983" t="str">
            <v>19116D-M2</v>
          </cell>
          <cell r="E983">
            <v>120</v>
          </cell>
          <cell r="F983" t="str">
            <v>CEV</v>
          </cell>
          <cell r="G983" t="str">
            <v>00002002</v>
          </cell>
          <cell r="H983" t="str">
            <v>TRIM 2</v>
          </cell>
          <cell r="I983" t="str">
            <v>M02</v>
          </cell>
          <cell r="J983">
            <v>2</v>
          </cell>
          <cell r="K983" t="str">
            <v>B1</v>
          </cell>
          <cell r="L983" t="str">
            <v>G1</v>
          </cell>
        </row>
        <row r="984">
          <cell r="A984">
            <v>986</v>
          </cell>
          <cell r="B984">
            <v>94763992</v>
          </cell>
          <cell r="C984" t="str">
            <v>SPACER ESPUMA</v>
          </cell>
          <cell r="D984" t="str">
            <v>MINOMI-M1</v>
          </cell>
          <cell r="E984">
            <v>1050</v>
          </cell>
          <cell r="F984" t="str">
            <v>CEV</v>
          </cell>
          <cell r="G984" t="str">
            <v>0CXPAPEL</v>
          </cell>
          <cell r="H984" t="str">
            <v>MINOMI</v>
          </cell>
          <cell r="I984" t="str">
            <v>M01</v>
          </cell>
          <cell r="J984">
            <v>2</v>
          </cell>
          <cell r="K984" t="str">
            <v>B1</v>
          </cell>
          <cell r="L984" t="str">
            <v>G1</v>
          </cell>
        </row>
        <row r="985">
          <cell r="A985">
            <v>987</v>
          </cell>
          <cell r="B985">
            <v>94765421</v>
          </cell>
          <cell r="C985" t="str">
            <v>CHAVE ELETRICA HB</v>
          </cell>
          <cell r="D985" t="str">
            <v>MINOMI-M3</v>
          </cell>
          <cell r="E985">
            <v>10</v>
          </cell>
          <cell r="F985" t="str">
            <v>CEV</v>
          </cell>
          <cell r="G985" t="str">
            <v>00002002</v>
          </cell>
          <cell r="H985" t="str">
            <v>TRIM 2</v>
          </cell>
          <cell r="I985" t="str">
            <v>M03</v>
          </cell>
          <cell r="J985">
            <v>10</v>
          </cell>
          <cell r="K985" t="str">
            <v>HUFF DO BRAS</v>
          </cell>
          <cell r="L985" t="str">
            <v>G1</v>
          </cell>
        </row>
        <row r="986">
          <cell r="A986">
            <v>988</v>
          </cell>
          <cell r="B986">
            <v>94767232</v>
          </cell>
          <cell r="C986" t="str">
            <v>BUZINA ALARME</v>
          </cell>
          <cell r="D986" t="str">
            <v>19155D-M1</v>
          </cell>
          <cell r="E986">
            <v>40</v>
          </cell>
          <cell r="F986" t="str">
            <v>CEV</v>
          </cell>
          <cell r="G986" t="str">
            <v>OCXPAPEL</v>
          </cell>
          <cell r="H986" t="str">
            <v>TRIM 3</v>
          </cell>
          <cell r="I986" t="str">
            <v>M01</v>
          </cell>
          <cell r="J986">
            <v>2</v>
          </cell>
          <cell r="K986" t="str">
            <v>FIAMM SPA</v>
          </cell>
          <cell r="L986" t="str">
            <v>G1</v>
          </cell>
        </row>
        <row r="987">
          <cell r="A987">
            <v>989</v>
          </cell>
          <cell r="B987">
            <v>94770401</v>
          </cell>
          <cell r="C987" t="str">
            <v>TAMPÃO DO DRENO</v>
          </cell>
          <cell r="D987" t="str">
            <v>19110D-M3</v>
          </cell>
          <cell r="E987">
            <v>300</v>
          </cell>
          <cell r="F987" t="str">
            <v>DEN</v>
          </cell>
          <cell r="G987" t="str">
            <v>00002002</v>
          </cell>
          <cell r="H987" t="str">
            <v>TRIM 1</v>
          </cell>
          <cell r="I987" t="str">
            <v>M03</v>
          </cell>
          <cell r="J987">
            <v>2</v>
          </cell>
          <cell r="K987" t="str">
            <v>DENSO DO BRA</v>
          </cell>
          <cell r="L987" t="str">
            <v>G1</v>
          </cell>
        </row>
        <row r="988">
          <cell r="A988">
            <v>990</v>
          </cell>
          <cell r="B988">
            <v>94770509</v>
          </cell>
          <cell r="C988" t="str">
            <v xml:space="preserve">ETIQ ADVT PALH A/C                       </v>
          </cell>
          <cell r="D988" t="str">
            <v>19138D-M1</v>
          </cell>
          <cell r="E988">
            <v>0</v>
          </cell>
          <cell r="F988" t="str">
            <v>CEV</v>
          </cell>
          <cell r="G988" t="str">
            <v>CX120806</v>
          </cell>
          <cell r="H988" t="str">
            <v>25.B.2</v>
          </cell>
          <cell r="I988" t="str">
            <v>M01</v>
          </cell>
          <cell r="J988">
            <v>2</v>
          </cell>
          <cell r="K988" t="str">
            <v>AVERY DENNIS</v>
          </cell>
          <cell r="L988" t="str">
            <v>G1</v>
          </cell>
        </row>
        <row r="989">
          <cell r="A989">
            <v>991</v>
          </cell>
          <cell r="B989">
            <v>94771516</v>
          </cell>
          <cell r="C989" t="str">
            <v>ETIQUETA LOCALZ</v>
          </cell>
          <cell r="D989" t="str">
            <v>19158D-M1</v>
          </cell>
          <cell r="E989">
            <v>500</v>
          </cell>
          <cell r="F989" t="str">
            <v>CEV</v>
          </cell>
          <cell r="G989" t="str">
            <v>00002001</v>
          </cell>
          <cell r="H989" t="str">
            <v>TRIM 3</v>
          </cell>
          <cell r="I989" t="str">
            <v>M01</v>
          </cell>
          <cell r="J989">
            <v>2</v>
          </cell>
          <cell r="K989" t="str">
            <v>AVERY DENNIS</v>
          </cell>
          <cell r="L989" t="str">
            <v>G1</v>
          </cell>
        </row>
        <row r="990">
          <cell r="A990">
            <v>992</v>
          </cell>
          <cell r="B990" t="str">
            <v>94773065</v>
          </cell>
          <cell r="C990" t="str">
            <v>DEFLETOR-DUTO</v>
          </cell>
          <cell r="D990" t="str">
            <v>19138D-M2</v>
          </cell>
          <cell r="E990">
            <v>66</v>
          </cell>
          <cell r="F990" t="str">
            <v>CEV</v>
          </cell>
          <cell r="G990" t="str">
            <v>0CXPAPEL</v>
          </cell>
          <cell r="H990" t="str">
            <v>TRIM 2</v>
          </cell>
          <cell r="I990" t="str">
            <v>M02</v>
          </cell>
          <cell r="J990" t="str">
            <v>3</v>
          </cell>
          <cell r="K990" t="str">
            <v>LUGUEZ</v>
          </cell>
          <cell r="L990" t="str">
            <v>G1</v>
          </cell>
        </row>
        <row r="991">
          <cell r="A991">
            <v>993</v>
          </cell>
          <cell r="B991">
            <v>95016649</v>
          </cell>
          <cell r="C991" t="str">
            <v>BRACKET</v>
          </cell>
          <cell r="D991" t="str">
            <v>19138E-M3</v>
          </cell>
          <cell r="E991">
            <v>300</v>
          </cell>
          <cell r="F991" t="str">
            <v>CEV</v>
          </cell>
          <cell r="G991" t="str">
            <v>00002002</v>
          </cell>
          <cell r="H991" t="str">
            <v>TRIM 2</v>
          </cell>
          <cell r="I991" t="str">
            <v>M03</v>
          </cell>
          <cell r="J991" t="str">
            <v>2</v>
          </cell>
          <cell r="K991" t="str">
            <v>JUNGWON PREC</v>
          </cell>
          <cell r="L991" t="str">
            <v>G1</v>
          </cell>
        </row>
        <row r="992">
          <cell r="A992">
            <v>994</v>
          </cell>
          <cell r="B992">
            <v>95459393</v>
          </cell>
          <cell r="C992" t="str">
            <v>TAMPÃO DO SLIDER</v>
          </cell>
          <cell r="D992" t="str">
            <v>PINTUR-M3</v>
          </cell>
          <cell r="E992">
            <v>2000</v>
          </cell>
          <cell r="F992" t="str">
            <v>CEV</v>
          </cell>
          <cell r="G992" t="str">
            <v>CX120806</v>
          </cell>
          <cell r="H992" t="str">
            <v>PINTURA</v>
          </cell>
          <cell r="I992" t="str">
            <v>M03</v>
          </cell>
          <cell r="J992" t="str">
            <v>1</v>
          </cell>
          <cell r="K992" t="str">
            <v>ENA INDUSTRY</v>
          </cell>
          <cell r="L992" t="str">
            <v>G1</v>
          </cell>
        </row>
        <row r="993">
          <cell r="A993">
            <v>995</v>
          </cell>
          <cell r="B993" t="str">
            <v>95459514</v>
          </cell>
          <cell r="C993" t="str">
            <v xml:space="preserve">PRESILHA-TUBO CRUZ FR DIANT                                 </v>
          </cell>
          <cell r="D993" t="str">
            <v>25201E-M1</v>
          </cell>
          <cell r="E993">
            <v>1600</v>
          </cell>
          <cell r="F993" t="str">
            <v>CEV</v>
          </cell>
          <cell r="G993" t="str">
            <v>00002001</v>
          </cell>
          <cell r="H993" t="str">
            <v>AÉREA</v>
          </cell>
          <cell r="I993" t="str">
            <v>M01</v>
          </cell>
          <cell r="J993">
            <v>2</v>
          </cell>
          <cell r="K993" t="str">
            <v>NIFCO KOREA</v>
          </cell>
          <cell r="L993" t="str">
            <v>G1</v>
          </cell>
        </row>
        <row r="994">
          <cell r="A994">
            <v>996</v>
          </cell>
          <cell r="B994">
            <v>95460408</v>
          </cell>
          <cell r="C994" t="str">
            <v>COBERTURA ABS LE</v>
          </cell>
          <cell r="D994" t="str">
            <v>25223E-M2</v>
          </cell>
          <cell r="E994">
            <v>112</v>
          </cell>
          <cell r="F994" t="str">
            <v>CEV</v>
          </cell>
          <cell r="G994" t="str">
            <v>CX241612</v>
          </cell>
          <cell r="H994" t="str">
            <v>AÉREA</v>
          </cell>
          <cell r="I994" t="str">
            <v>M01</v>
          </cell>
          <cell r="J994">
            <v>4</v>
          </cell>
          <cell r="K994" t="str">
            <v>CHUNIL ENGIN</v>
          </cell>
          <cell r="L994" t="str">
            <v>G1</v>
          </cell>
        </row>
        <row r="995">
          <cell r="A995">
            <v>997</v>
          </cell>
          <cell r="B995">
            <v>95460408</v>
          </cell>
          <cell r="C995" t="str">
            <v>COBERTURA ABS LE</v>
          </cell>
          <cell r="D995" t="str">
            <v>25223E-M2</v>
          </cell>
          <cell r="E995">
            <v>112</v>
          </cell>
          <cell r="F995" t="str">
            <v>CEV</v>
          </cell>
          <cell r="G995" t="str">
            <v>CX241612</v>
          </cell>
          <cell r="H995" t="str">
            <v>AÉREA</v>
          </cell>
          <cell r="I995" t="str">
            <v>M01</v>
          </cell>
          <cell r="J995" t="str">
            <v>4</v>
          </cell>
          <cell r="K995" t="str">
            <v>CHUNIL ENGIN</v>
          </cell>
          <cell r="L995" t="str">
            <v>G1</v>
          </cell>
        </row>
        <row r="996">
          <cell r="A996">
            <v>998</v>
          </cell>
          <cell r="B996" t="str">
            <v>95460409</v>
          </cell>
          <cell r="C996" t="str">
            <v xml:space="preserve">COBERTURA ABS LD                   </v>
          </cell>
          <cell r="D996" t="str">
            <v>25222D-M2</v>
          </cell>
          <cell r="E996">
            <v>112</v>
          </cell>
          <cell r="F996" t="str">
            <v>CEV</v>
          </cell>
          <cell r="G996" t="str">
            <v>CX241612</v>
          </cell>
          <cell r="H996" t="str">
            <v>AÉREA</v>
          </cell>
          <cell r="I996" t="str">
            <v>M02</v>
          </cell>
          <cell r="J996" t="str">
            <v>4</v>
          </cell>
          <cell r="K996" t="str">
            <v>CHUNIL ENGIN</v>
          </cell>
          <cell r="L996" t="str">
            <v>G1</v>
          </cell>
        </row>
        <row r="997">
          <cell r="A997">
            <v>999</v>
          </cell>
          <cell r="B997">
            <v>95483684</v>
          </cell>
          <cell r="C997" t="str">
            <v>DEFLETOR DE CALOR FRONTRAL</v>
          </cell>
          <cell r="D997" t="str">
            <v>25206E-M2</v>
          </cell>
          <cell r="E997">
            <v>0</v>
          </cell>
          <cell r="F997" t="str">
            <v>CEV</v>
          </cell>
          <cell r="G997" t="str">
            <v>________</v>
          </cell>
          <cell r="H997" t="str">
            <v>N02-19A-</v>
          </cell>
          <cell r="I997" t="str">
            <v>M02</v>
          </cell>
          <cell r="J997">
            <v>2</v>
          </cell>
          <cell r="K997" t="str">
            <v>NS AUTO TECH</v>
          </cell>
          <cell r="L997" t="str">
            <v>G1</v>
          </cell>
        </row>
        <row r="998">
          <cell r="A998">
            <v>1000</v>
          </cell>
          <cell r="B998">
            <v>95920465</v>
          </cell>
          <cell r="C998" t="str">
            <v xml:space="preserve">ISOLADOR-F/AR                                               </v>
          </cell>
          <cell r="D998" t="str">
            <v>19111E-M2</v>
          </cell>
          <cell r="E998">
            <v>80</v>
          </cell>
          <cell r="F998" t="str">
            <v>CEV</v>
          </cell>
          <cell r="G998" t="str">
            <v>00002001</v>
          </cell>
          <cell r="H998" t="str">
            <v>TRIM 1</v>
          </cell>
          <cell r="I998" t="str">
            <v>M02</v>
          </cell>
          <cell r="J998">
            <v>3</v>
          </cell>
          <cell r="K998" t="str">
            <v>PRODUFLEX</v>
          </cell>
          <cell r="L998" t="str">
            <v>G1</v>
          </cell>
        </row>
        <row r="999">
          <cell r="A999">
            <v>1001</v>
          </cell>
          <cell r="B999">
            <v>95936797</v>
          </cell>
          <cell r="C999" t="str">
            <v xml:space="preserve">ASSENTO-MOLA LIB CAPO                                       </v>
          </cell>
          <cell r="D999" t="str">
            <v>19103D-M3</v>
          </cell>
          <cell r="E999">
            <v>250</v>
          </cell>
          <cell r="F999" t="str">
            <v>CEV</v>
          </cell>
          <cell r="G999" t="str">
            <v>00002001</v>
          </cell>
          <cell r="H999" t="str">
            <v>TRIM1</v>
          </cell>
          <cell r="I999" t="str">
            <v>M03</v>
          </cell>
          <cell r="J999">
            <v>2</v>
          </cell>
          <cell r="K999" t="str">
            <v>ALL STATE FA</v>
          </cell>
          <cell r="L999" t="str">
            <v>G1</v>
          </cell>
        </row>
        <row r="1000">
          <cell r="A1000">
            <v>1002</v>
          </cell>
          <cell r="B1000">
            <v>95941608</v>
          </cell>
          <cell r="C1000" t="str">
            <v>CAIXA UEC</v>
          </cell>
          <cell r="D1000" t="str">
            <v>19150D-M1</v>
          </cell>
          <cell r="E1000">
            <v>0</v>
          </cell>
          <cell r="F1000" t="str">
            <v>CEV</v>
          </cell>
          <cell r="G1000" t="str">
            <v>________</v>
          </cell>
          <cell r="H1000" t="str">
            <v>33.D.1</v>
          </cell>
          <cell r="I1000" t="str">
            <v>M01</v>
          </cell>
          <cell r="J1000">
            <v>2</v>
          </cell>
          <cell r="K1000" t="str">
            <v>LEAR AUTOMOT</v>
          </cell>
          <cell r="L1000" t="str">
            <v>G1</v>
          </cell>
        </row>
        <row r="1001">
          <cell r="A1001">
            <v>1003</v>
          </cell>
          <cell r="B1001">
            <v>95941627</v>
          </cell>
          <cell r="C1001" t="str">
            <v>CAIXA INTERMEDIÁRIA</v>
          </cell>
          <cell r="D1001" t="str">
            <v>25505E-M2</v>
          </cell>
          <cell r="E1001">
            <v>8</v>
          </cell>
          <cell r="F1001" t="str">
            <v>CEV</v>
          </cell>
          <cell r="G1001" t="str">
            <v>CX241612</v>
          </cell>
          <cell r="H1001" t="str">
            <v>MEC BAIXA</v>
          </cell>
          <cell r="I1001" t="str">
            <v>M02</v>
          </cell>
          <cell r="J1001">
            <v>5</v>
          </cell>
          <cell r="K1001" t="str">
            <v>LEAR AUTOMOT</v>
          </cell>
          <cell r="L1001" t="str">
            <v>G1</v>
          </cell>
        </row>
        <row r="1002">
          <cell r="A1002">
            <v>1004</v>
          </cell>
          <cell r="B1002" t="str">
            <v>95972790</v>
          </cell>
          <cell r="C1002" t="str">
            <v>PRESILHA LONGARINA DIANT</v>
          </cell>
          <cell r="D1002" t="str">
            <v>25202D-M2</v>
          </cell>
          <cell r="E1002">
            <v>5000</v>
          </cell>
          <cell r="F1002" t="str">
            <v>CEV</v>
          </cell>
          <cell r="G1002" t="str">
            <v>CX120806</v>
          </cell>
          <cell r="H1002" t="str">
            <v>AÉREA</v>
          </cell>
          <cell r="I1002" t="str">
            <v>M02</v>
          </cell>
          <cell r="J1002">
            <v>2</v>
          </cell>
          <cell r="K1002" t="str">
            <v>NIFCO KOREA</v>
          </cell>
          <cell r="L1002" t="str">
            <v>G1</v>
          </cell>
        </row>
        <row r="1003">
          <cell r="A1003">
            <v>1005</v>
          </cell>
          <cell r="B1003" t="str">
            <v>95972790</v>
          </cell>
          <cell r="C1003" t="str">
            <v>PRESILHA LONGARINA DIANT</v>
          </cell>
          <cell r="D1003" t="str">
            <v>25204E-M1</v>
          </cell>
          <cell r="E1003">
            <v>5000</v>
          </cell>
          <cell r="F1003" t="str">
            <v>CEV</v>
          </cell>
          <cell r="G1003" t="str">
            <v>0CXPAPEL</v>
          </cell>
          <cell r="H1003" t="str">
            <v>AÉREA</v>
          </cell>
          <cell r="I1003" t="str">
            <v>M01</v>
          </cell>
          <cell r="J1003">
            <v>2</v>
          </cell>
          <cell r="K1003" t="str">
            <v>TRELLEBORG POLYSPACE</v>
          </cell>
          <cell r="L1003" t="str">
            <v>G1</v>
          </cell>
        </row>
        <row r="1004">
          <cell r="A1004">
            <v>1006</v>
          </cell>
          <cell r="B1004" t="str">
            <v>95941627</v>
          </cell>
          <cell r="C1004" t="str">
            <v>TAMPÃO CX RODA</v>
          </cell>
          <cell r="D1004" t="str">
            <v>25201E-M1</v>
          </cell>
          <cell r="E1004">
            <v>1000</v>
          </cell>
          <cell r="F1004" t="str">
            <v>CEV</v>
          </cell>
          <cell r="G1004" t="str">
            <v>00002002</v>
          </cell>
          <cell r="H1004" t="str">
            <v>AÉREA</v>
          </cell>
          <cell r="I1004" t="str">
            <v>M01</v>
          </cell>
          <cell r="J1004">
            <v>2</v>
          </cell>
          <cell r="K1004" t="str">
            <v>NIFCO KOREA</v>
          </cell>
          <cell r="L1004" t="str">
            <v>G1</v>
          </cell>
        </row>
        <row r="1005">
          <cell r="A1005">
            <v>1007</v>
          </cell>
          <cell r="B1005">
            <v>95984307</v>
          </cell>
          <cell r="C1005" t="str">
            <v>TAMPÃO CX RODA</v>
          </cell>
          <cell r="D1005" t="str">
            <v>25202E-M1</v>
          </cell>
          <cell r="E1005">
            <v>1000</v>
          </cell>
          <cell r="F1005" t="str">
            <v>CEV</v>
          </cell>
          <cell r="G1005" t="str">
            <v>CX231510</v>
          </cell>
          <cell r="H1005" t="str">
            <v>AÉREA</v>
          </cell>
          <cell r="I1005" t="str">
            <v>M01</v>
          </cell>
          <cell r="J1005">
            <v>2</v>
          </cell>
          <cell r="K1005" t="str">
            <v>NIFCO KOREA</v>
          </cell>
          <cell r="L1005" t="str">
            <v>G1</v>
          </cell>
        </row>
        <row r="1006">
          <cell r="A1006">
            <v>1008</v>
          </cell>
          <cell r="B1006">
            <v>95984307</v>
          </cell>
          <cell r="C1006" t="str">
            <v>TAMPÃO CX RODA</v>
          </cell>
          <cell r="D1006" t="str">
            <v>25216E-M1</v>
          </cell>
          <cell r="E1006">
            <v>4500</v>
          </cell>
          <cell r="F1006" t="str">
            <v>CEV</v>
          </cell>
          <cell r="G1006" t="str">
            <v>CX231510</v>
          </cell>
          <cell r="H1006" t="str">
            <v>AÉREA</v>
          </cell>
          <cell r="I1006" t="str">
            <v>M01</v>
          </cell>
          <cell r="J1006">
            <v>2</v>
          </cell>
          <cell r="K1006" t="str">
            <v>NIFCO KOREA</v>
          </cell>
          <cell r="L1006" t="str">
            <v>G1</v>
          </cell>
        </row>
        <row r="1007">
          <cell r="A1007">
            <v>1009</v>
          </cell>
          <cell r="B1007">
            <v>95984307</v>
          </cell>
          <cell r="C1007" t="str">
            <v>TAMPÃO CX RODA</v>
          </cell>
          <cell r="D1007" t="str">
            <v>25521D-M1</v>
          </cell>
          <cell r="E1007">
            <v>1000</v>
          </cell>
          <cell r="F1007" t="str">
            <v>CEV</v>
          </cell>
          <cell r="G1007" t="str">
            <v>CX231510</v>
          </cell>
          <cell r="H1007" t="str">
            <v>AÉREA</v>
          </cell>
          <cell r="I1007" t="str">
            <v>M01</v>
          </cell>
          <cell r="J1007">
            <v>2</v>
          </cell>
          <cell r="K1007" t="str">
            <v>NIFCO KOREA</v>
          </cell>
          <cell r="L1007" t="str">
            <v>G1</v>
          </cell>
        </row>
        <row r="1008">
          <cell r="A1008">
            <v>1010</v>
          </cell>
          <cell r="B1008">
            <v>96169594</v>
          </cell>
          <cell r="C1008" t="str">
            <v>COXIM TPA TRAS</v>
          </cell>
          <cell r="D1008" t="str">
            <v>19125E-M2</v>
          </cell>
          <cell r="E1008">
            <v>400</v>
          </cell>
          <cell r="F1008" t="str">
            <v>CEV</v>
          </cell>
          <cell r="G1008" t="str">
            <v>CX120806</v>
          </cell>
          <cell r="H1008" t="str">
            <v>TRIM 2</v>
          </cell>
          <cell r="I1008" t="str">
            <v>M02</v>
          </cell>
          <cell r="J1008">
            <v>2</v>
          </cell>
          <cell r="K1008" t="str">
            <v>DONG MYEONG</v>
          </cell>
          <cell r="L1008" t="str">
            <v>G1</v>
          </cell>
        </row>
        <row r="1009">
          <cell r="A1009">
            <v>1011</v>
          </cell>
          <cell r="B1009">
            <v>96448162</v>
          </cell>
          <cell r="C1009" t="str">
            <v>EMBLEMA CHEVROLET</v>
          </cell>
          <cell r="D1009" t="str">
            <v>19101D-CB</v>
          </cell>
          <cell r="E1009">
            <v>100</v>
          </cell>
          <cell r="F1009" t="str">
            <v>CEV</v>
          </cell>
          <cell r="G1009" t="str">
            <v>00002001</v>
          </cell>
          <cell r="H1009" t="str">
            <v>CAB.CERA</v>
          </cell>
          <cell r="I1009" t="str">
            <v>M01</v>
          </cell>
          <cell r="J1009">
            <v>0</v>
          </cell>
          <cell r="K1009" t="str">
            <v>ZANINI</v>
          </cell>
          <cell r="L1009" t="str">
            <v>G1</v>
          </cell>
        </row>
        <row r="1010">
          <cell r="A1010">
            <v>1012</v>
          </cell>
          <cell r="B1010">
            <v>96497159</v>
          </cell>
          <cell r="C1010" t="str">
            <v>COXIM TPA COFRE</v>
          </cell>
          <cell r="D1010" t="str">
            <v>25515D-M1</v>
          </cell>
          <cell r="E1010">
            <v>2000</v>
          </cell>
          <cell r="F1010" t="str">
            <v>CEV</v>
          </cell>
          <cell r="G1010" t="str">
            <v>CX120806</v>
          </cell>
          <cell r="H1010" t="str">
            <v>L. FINAL</v>
          </cell>
          <cell r="I1010" t="str">
            <v>M01</v>
          </cell>
          <cell r="J1010">
            <v>2</v>
          </cell>
          <cell r="K1010" t="str">
            <v>DONG MYEONG</v>
          </cell>
          <cell r="L1010" t="str">
            <v>G1</v>
          </cell>
        </row>
        <row r="1011">
          <cell r="A1011">
            <v>1013</v>
          </cell>
          <cell r="B1011">
            <v>96497159</v>
          </cell>
          <cell r="C1011" t="str">
            <v>COXIM TPA COFRE</v>
          </cell>
          <cell r="D1011" t="str">
            <v>25515D-M1</v>
          </cell>
          <cell r="E1011">
            <v>500</v>
          </cell>
          <cell r="F1011" t="str">
            <v>CEV</v>
          </cell>
          <cell r="G1011" t="str">
            <v>0CXPAPEL</v>
          </cell>
          <cell r="H1011" t="str">
            <v>AEREA</v>
          </cell>
          <cell r="I1011" t="str">
            <v>M01</v>
          </cell>
          <cell r="J1011">
            <v>2</v>
          </cell>
          <cell r="K1011" t="str">
            <v>DONG MYEONG</v>
          </cell>
          <cell r="L1011" t="str">
            <v>G1</v>
          </cell>
        </row>
        <row r="1012">
          <cell r="A1012">
            <v>1014</v>
          </cell>
          <cell r="B1012">
            <v>96610580</v>
          </cell>
          <cell r="C1012" t="str">
            <v>TAPE-BODY H/P</v>
          </cell>
          <cell r="D1012" t="str">
            <v>15203D-PIT</v>
          </cell>
          <cell r="E1012">
            <v>700</v>
          </cell>
          <cell r="F1012" t="str">
            <v>CEV</v>
          </cell>
          <cell r="G1012" t="str">
            <v>CXPAPEL</v>
          </cell>
          <cell r="H1012" t="str">
            <v>Pintura</v>
          </cell>
          <cell r="I1012" t="str">
            <v>M01</v>
          </cell>
          <cell r="J1012">
            <v>2</v>
          </cell>
          <cell r="K1012" t="str">
            <v>HENKEL CORP</v>
          </cell>
          <cell r="L1012" t="str">
            <v>G1</v>
          </cell>
        </row>
        <row r="1013">
          <cell r="A1013">
            <v>1015</v>
          </cell>
          <cell r="B1013" t="str">
            <v>96610580</v>
          </cell>
          <cell r="C1013" t="str">
            <v>TAPE-BODY</v>
          </cell>
          <cell r="D1013" t="str">
            <v>19142D-M2</v>
          </cell>
          <cell r="E1013">
            <v>2700</v>
          </cell>
          <cell r="F1013" t="str">
            <v>CEV</v>
          </cell>
          <cell r="G1013" t="str">
            <v>00002002</v>
          </cell>
          <cell r="H1013" t="str">
            <v>TRIM 3</v>
          </cell>
          <cell r="I1013" t="str">
            <v>M02</v>
          </cell>
          <cell r="J1013" t="str">
            <v>2</v>
          </cell>
          <cell r="K1013" t="str">
            <v>HENKEL CORP</v>
          </cell>
          <cell r="L1013" t="str">
            <v>G1</v>
          </cell>
        </row>
        <row r="1014">
          <cell r="A1014">
            <v>1016</v>
          </cell>
          <cell r="B1014" t="str">
            <v>96886613</v>
          </cell>
          <cell r="C1014" t="str">
            <v>BASE IP TIE BAR (SACI)</v>
          </cell>
          <cell r="D1014" t="str">
            <v>19134D-M2</v>
          </cell>
          <cell r="E1014">
            <v>90</v>
          </cell>
          <cell r="F1014" t="str">
            <v>CEV</v>
          </cell>
          <cell r="G1014" t="str">
            <v>00002004</v>
          </cell>
          <cell r="H1014" t="str">
            <v>TRIM 2</v>
          </cell>
          <cell r="I1014" t="str">
            <v>M02</v>
          </cell>
          <cell r="J1014" t="str">
            <v>3</v>
          </cell>
          <cell r="K1014" t="str">
            <v>ULIANA</v>
          </cell>
          <cell r="L1014" t="str">
            <v>G1</v>
          </cell>
        </row>
        <row r="1015">
          <cell r="A1015">
            <v>1017</v>
          </cell>
          <cell r="B1015" t="str">
            <v>96886613</v>
          </cell>
          <cell r="C1015" t="str">
            <v>BASE IP TIE BAR (SACI)</v>
          </cell>
          <cell r="D1015" t="str">
            <v>19137E-M3</v>
          </cell>
          <cell r="E1015">
            <v>90</v>
          </cell>
          <cell r="F1015" t="str">
            <v>CEV</v>
          </cell>
          <cell r="G1015" t="str">
            <v>00002002</v>
          </cell>
          <cell r="H1015" t="str">
            <v>TRIM 2</v>
          </cell>
          <cell r="I1015" t="str">
            <v>M03</v>
          </cell>
          <cell r="J1015" t="str">
            <v>3</v>
          </cell>
          <cell r="K1015" t="str">
            <v>ULIANA</v>
          </cell>
          <cell r="L1015" t="str">
            <v>G1</v>
          </cell>
        </row>
        <row r="1016">
          <cell r="A1016">
            <v>1018</v>
          </cell>
          <cell r="B1016" t="str">
            <v>96895448</v>
          </cell>
          <cell r="C1016" t="str">
            <v>PIVOT</v>
          </cell>
          <cell r="D1016" t="str">
            <v>19103D-M3</v>
          </cell>
          <cell r="E1016">
            <v>4500</v>
          </cell>
          <cell r="F1016" t="str">
            <v>CEV</v>
          </cell>
          <cell r="G1016" t="str">
            <v>0CXPAPEL</v>
          </cell>
          <cell r="H1016" t="str">
            <v xml:space="preserve">TRIM 1 </v>
          </cell>
          <cell r="I1016" t="str">
            <v>M3</v>
          </cell>
          <cell r="J1016" t="str">
            <v>2</v>
          </cell>
          <cell r="K1016" t="str">
            <v>ILLINOIS TOO</v>
          </cell>
          <cell r="L1016" t="str">
            <v>G1</v>
          </cell>
        </row>
        <row r="1017">
          <cell r="A1017">
            <v>1019</v>
          </cell>
          <cell r="B1017">
            <v>96954604</v>
          </cell>
          <cell r="C1017" t="str">
            <v>SUPORTE DO COCKPIT</v>
          </cell>
          <cell r="D1017" t="str">
            <v>19125D-M3</v>
          </cell>
          <cell r="E1017">
            <v>250</v>
          </cell>
          <cell r="F1017" t="str">
            <v>CEV</v>
          </cell>
          <cell r="G1017" t="str">
            <v>OCXPAPEL</v>
          </cell>
          <cell r="H1017" t="str">
            <v>TRIM 2</v>
          </cell>
          <cell r="I1017" t="str">
            <v>M03</v>
          </cell>
          <cell r="J1017" t="str">
            <v>4</v>
          </cell>
          <cell r="K1017" t="str">
            <v>MOLD MASTERS</v>
          </cell>
          <cell r="L1017" t="str">
            <v>G1</v>
          </cell>
        </row>
        <row r="1018">
          <cell r="A1018">
            <v>1020</v>
          </cell>
          <cell r="B1018">
            <v>11099381</v>
          </cell>
          <cell r="C1018" t="str">
            <v>PARAFUSO A</v>
          </cell>
          <cell r="D1018" t="str">
            <v>25510D-M1</v>
          </cell>
          <cell r="E1018">
            <v>5000</v>
          </cell>
          <cell r="F1018" t="str">
            <v>CEV</v>
          </cell>
          <cell r="G1018" t="str">
            <v>00002001</v>
          </cell>
          <cell r="H1018" t="str">
            <v>MEC BAIXA</v>
          </cell>
          <cell r="I1018">
            <v>2</v>
          </cell>
          <cell r="J1018">
            <v>2</v>
          </cell>
          <cell r="K1018">
            <v>0</v>
          </cell>
          <cell r="L1018">
            <v>0</v>
          </cell>
        </row>
        <row r="1019">
          <cell r="A1019">
            <v>1021</v>
          </cell>
          <cell r="B1019">
            <v>24433064</v>
          </cell>
          <cell r="C1019" t="str">
            <v>PRESILHA TUB ABS</v>
          </cell>
          <cell r="D1019" t="str">
            <v>SEQUEN-M1</v>
          </cell>
          <cell r="E1019">
            <v>1200</v>
          </cell>
          <cell r="F1019" t="str">
            <v>CEV</v>
          </cell>
          <cell r="G1019" t="str">
            <v>0CXPAPEL</v>
          </cell>
          <cell r="H1019" t="str">
            <v>SEQ-ABS</v>
          </cell>
          <cell r="I1019" t="str">
            <v>M01</v>
          </cell>
          <cell r="J1019" t="str">
            <v>2</v>
          </cell>
          <cell r="K1019" t="str">
            <v>A RAYMOND GM</v>
          </cell>
          <cell r="L1019" t="str">
            <v>G1</v>
          </cell>
        </row>
        <row r="1020">
          <cell r="A1020">
            <v>1022</v>
          </cell>
          <cell r="B1020" t="str">
            <v>11900425</v>
          </cell>
          <cell r="C1020" t="str">
            <v>PORCA LIMPADOR</v>
          </cell>
          <cell r="D1020" t="str">
            <v>25510D-M1</v>
          </cell>
          <cell r="E1020">
            <v>2000</v>
          </cell>
          <cell r="F1020" t="str">
            <v>CEV</v>
          </cell>
          <cell r="G1020" t="str">
            <v>00002001</v>
          </cell>
          <cell r="H1020" t="str">
            <v>MEC BAIXA</v>
          </cell>
          <cell r="I1020" t="str">
            <v>M01</v>
          </cell>
          <cell r="J1020">
            <v>2</v>
          </cell>
          <cell r="K1020">
            <v>0</v>
          </cell>
          <cell r="L1020">
            <v>0</v>
          </cell>
        </row>
        <row r="1021">
          <cell r="A1021">
            <v>1023</v>
          </cell>
          <cell r="B1021" t="str">
            <v>11611963</v>
          </cell>
          <cell r="C1021" t="str">
            <v xml:space="preserve">ARRUELA-EIXO RODA DIANT                              </v>
          </cell>
          <cell r="D1021" t="str">
            <v>25301E-M2</v>
          </cell>
          <cell r="E1021">
            <v>1000</v>
          </cell>
          <cell r="F1021" t="str">
            <v>CEV</v>
          </cell>
          <cell r="G1021" t="str">
            <v>CX PAPEL</v>
          </cell>
          <cell r="H1021" t="str">
            <v>AÉREA</v>
          </cell>
          <cell r="I1021" t="str">
            <v>M02</v>
          </cell>
          <cell r="J1021">
            <v>2</v>
          </cell>
          <cell r="K1021" t="str">
            <v>A RAYMOND TI</v>
          </cell>
          <cell r="L1021" t="str">
            <v>G1</v>
          </cell>
        </row>
        <row r="1022">
          <cell r="A1022">
            <v>1024</v>
          </cell>
          <cell r="B1022">
            <v>24578331</v>
          </cell>
          <cell r="C1022" t="str">
            <v xml:space="preserve">MÓDULO </v>
          </cell>
          <cell r="D1022" t="str">
            <v>25511D-M1</v>
          </cell>
          <cell r="E1022">
            <v>24</v>
          </cell>
          <cell r="F1022" t="str">
            <v>CEV</v>
          </cell>
          <cell r="G1022" t="str">
            <v>0CXPAPEL</v>
          </cell>
          <cell r="H1022" t="str">
            <v>MEC.BAIXA</v>
          </cell>
          <cell r="I1022" t="str">
            <v>M01</v>
          </cell>
          <cell r="J1022">
            <v>2</v>
          </cell>
          <cell r="K1022">
            <v>0</v>
          </cell>
          <cell r="L1022">
            <v>0</v>
          </cell>
        </row>
        <row r="1023">
          <cell r="A1023">
            <v>1025</v>
          </cell>
          <cell r="B1023" t="str">
            <v>11588722</v>
          </cell>
          <cell r="C1023" t="str">
            <v>PF FREIO DE ESTACIONAMENTO</v>
          </cell>
          <cell r="D1023" t="str">
            <v>25216D-M2</v>
          </cell>
          <cell r="E1023">
            <v>600</v>
          </cell>
          <cell r="F1023" t="str">
            <v>CEV</v>
          </cell>
          <cell r="G1023" t="str">
            <v>CXAPAPEL</v>
          </cell>
          <cell r="H1023" t="str">
            <v>AÉREA</v>
          </cell>
          <cell r="I1023" t="str">
            <v>M02</v>
          </cell>
          <cell r="J1023">
            <v>2</v>
          </cell>
          <cell r="K1023" t="str">
            <v>ILLINOIS TOO</v>
          </cell>
          <cell r="L1023" t="str">
            <v>G1</v>
          </cell>
        </row>
        <row r="1024">
          <cell r="A1024">
            <v>1026</v>
          </cell>
          <cell r="B1024" t="str">
            <v>93260995</v>
          </cell>
          <cell r="C1024" t="str">
            <v>VEDADOR COFRE</v>
          </cell>
          <cell r="D1024" t="str">
            <v>25511D-M1</v>
          </cell>
          <cell r="E1024">
            <v>420</v>
          </cell>
          <cell r="F1024" t="str">
            <v>CEV</v>
          </cell>
          <cell r="G1024" t="str">
            <v>00002004</v>
          </cell>
          <cell r="H1024" t="str">
            <v>MEC.BAIXA</v>
          </cell>
          <cell r="I1024" t="str">
            <v>M01</v>
          </cell>
          <cell r="J1024">
            <v>2</v>
          </cell>
          <cell r="K1024">
            <v>0</v>
          </cell>
          <cell r="L1024">
            <v>0</v>
          </cell>
        </row>
        <row r="1025">
          <cell r="A1025">
            <v>1027</v>
          </cell>
          <cell r="B1025" t="str">
            <v>09598708</v>
          </cell>
          <cell r="C1025" t="str">
            <v xml:space="preserve">PORCA-RODA                                                  </v>
          </cell>
          <cell r="D1025" t="str">
            <v>25521D-M1</v>
          </cell>
          <cell r="E1025">
            <v>400</v>
          </cell>
          <cell r="F1025" t="str">
            <v>CEV</v>
          </cell>
          <cell r="G1025" t="str">
            <v>00002001</v>
          </cell>
          <cell r="H1025" t="str">
            <v>MEC BAIXA</v>
          </cell>
          <cell r="I1025" t="str">
            <v>M01</v>
          </cell>
          <cell r="J1025" t="str">
            <v>6</v>
          </cell>
          <cell r="K1025" t="str">
            <v>JACOBSON</v>
          </cell>
          <cell r="L1025" t="str">
            <v>G1</v>
          </cell>
        </row>
        <row r="1026">
          <cell r="A1026">
            <v>1028</v>
          </cell>
          <cell r="B1026">
            <v>94762461</v>
          </cell>
          <cell r="C1026" t="str">
            <v>PNL ACAB INTERNO PARALAMA</v>
          </cell>
          <cell r="D1026" t="str">
            <v>19107E-M3</v>
          </cell>
          <cell r="E1026">
            <v>50</v>
          </cell>
          <cell r="F1026" t="str">
            <v>CEV</v>
          </cell>
          <cell r="G1026" t="str">
            <v>00002004</v>
          </cell>
          <cell r="H1026" t="str">
            <v>TRIM 1</v>
          </cell>
          <cell r="I1026" t="str">
            <v>M03</v>
          </cell>
          <cell r="J1026">
            <v>4</v>
          </cell>
          <cell r="K1026">
            <v>0</v>
          </cell>
          <cell r="L1026">
            <v>0</v>
          </cell>
        </row>
        <row r="1027">
          <cell r="A1027">
            <v>1029</v>
          </cell>
          <cell r="B1027">
            <v>11514596</v>
          </cell>
          <cell r="C1027" t="str">
            <v>PORCA ALAVANCA</v>
          </cell>
          <cell r="D1027" t="str">
            <v>19142D-M2</v>
          </cell>
          <cell r="E1027">
            <v>900</v>
          </cell>
          <cell r="F1027" t="str">
            <v>CEV</v>
          </cell>
          <cell r="G1027" t="str">
            <v>00002001</v>
          </cell>
          <cell r="H1027" t="str">
            <v>TRIM 3</v>
          </cell>
          <cell r="I1027" t="str">
            <v>M02</v>
          </cell>
          <cell r="J1027">
            <v>3</v>
          </cell>
          <cell r="K1027" t="str">
            <v>NEUMAYER TEK</v>
          </cell>
          <cell r="L1027" t="str">
            <v>G1</v>
          </cell>
        </row>
        <row r="1028">
          <cell r="A1028">
            <v>1030</v>
          </cell>
          <cell r="B1028">
            <v>24403251</v>
          </cell>
          <cell r="C1028" t="str">
            <v>TAMPÃO TRASEIRO</v>
          </cell>
          <cell r="D1028" t="str">
            <v>25202D-M2</v>
          </cell>
          <cell r="E1028">
            <v>4500</v>
          </cell>
          <cell r="F1028" t="str">
            <v>CEV</v>
          </cell>
          <cell r="G1028" t="str">
            <v>0CXPAPEL</v>
          </cell>
          <cell r="H1028" t="str">
            <v>AEREA</v>
          </cell>
          <cell r="I1028" t="str">
            <v>M01</v>
          </cell>
          <cell r="J1028">
            <v>2</v>
          </cell>
          <cell r="K1028">
            <v>0</v>
          </cell>
          <cell r="L1028">
            <v>0</v>
          </cell>
        </row>
        <row r="1029">
          <cell r="A1029">
            <v>1031</v>
          </cell>
          <cell r="B1029">
            <v>93290371</v>
          </cell>
          <cell r="C1029" t="str">
            <v>PF PINÇA FREI</v>
          </cell>
          <cell r="D1029" t="str">
            <v>25202D-M2</v>
          </cell>
          <cell r="E1029">
            <v>504</v>
          </cell>
          <cell r="F1029" t="str">
            <v>CEV</v>
          </cell>
          <cell r="G1029" t="str">
            <v>00002001</v>
          </cell>
          <cell r="H1029" t="str">
            <v>AÉREA</v>
          </cell>
          <cell r="I1029" t="str">
            <v>M02</v>
          </cell>
          <cell r="J1029">
            <v>2</v>
          </cell>
          <cell r="K1029">
            <v>0</v>
          </cell>
          <cell r="L1029">
            <v>0</v>
          </cell>
        </row>
        <row r="1030">
          <cell r="A1030">
            <v>1032</v>
          </cell>
          <cell r="B1030">
            <v>13235986</v>
          </cell>
          <cell r="C1030" t="str">
            <v>PRESILHA CX RODA TRAS</v>
          </cell>
          <cell r="D1030" t="str">
            <v>25202D-M2</v>
          </cell>
          <cell r="E1030">
            <v>4500</v>
          </cell>
          <cell r="F1030" t="str">
            <v>CEV</v>
          </cell>
          <cell r="G1030" t="str">
            <v>0CXPAPEL</v>
          </cell>
          <cell r="H1030" t="str">
            <v>AÉREA</v>
          </cell>
          <cell r="I1030" t="str">
            <v>M02</v>
          </cell>
          <cell r="J1030">
            <v>2</v>
          </cell>
          <cell r="K1030">
            <v>0</v>
          </cell>
          <cell r="L1030">
            <v>0</v>
          </cell>
        </row>
        <row r="1031">
          <cell r="A1031">
            <v>1033</v>
          </cell>
          <cell r="B1031">
            <v>11589292</v>
          </cell>
          <cell r="C1031" t="str">
            <v>PUSH PIN CX RODA DIANT</v>
          </cell>
          <cell r="D1031" t="str">
            <v>25531D-M1</v>
          </cell>
          <cell r="E1031">
            <v>2000</v>
          </cell>
          <cell r="F1031" t="str">
            <v>CEV</v>
          </cell>
          <cell r="G1031" t="str">
            <v>0CXPAPEL</v>
          </cell>
          <cell r="H1031" t="str">
            <v>LINHA FINAL</v>
          </cell>
          <cell r="I1031" t="str">
            <v>M1</v>
          </cell>
          <cell r="J1031">
            <v>2</v>
          </cell>
          <cell r="K1031">
            <v>0</v>
          </cell>
          <cell r="L1031" t="str">
            <v>TRIM 1</v>
          </cell>
        </row>
        <row r="1032">
          <cell r="A1032">
            <v>1034</v>
          </cell>
          <cell r="B1032">
            <v>93396319</v>
          </cell>
          <cell r="C1032" t="str">
            <v xml:space="preserve">PRESILHA PLASTICA </v>
          </cell>
          <cell r="D1032" t="str">
            <v>SEQ2-M1</v>
          </cell>
          <cell r="E1032">
            <v>1000</v>
          </cell>
          <cell r="F1032" t="str">
            <v>CEV</v>
          </cell>
          <cell r="G1032" t="str">
            <v>0CXPAPEL</v>
          </cell>
          <cell r="H1032" t="str">
            <v>SEQ2-M2</v>
          </cell>
          <cell r="I1032" t="str">
            <v>M1</v>
          </cell>
          <cell r="J1032">
            <v>2</v>
          </cell>
          <cell r="K1032">
            <v>0</v>
          </cell>
          <cell r="L1032">
            <v>0</v>
          </cell>
        </row>
        <row r="1033">
          <cell r="A1033">
            <v>1035</v>
          </cell>
          <cell r="B1033">
            <v>52055363</v>
          </cell>
          <cell r="C1033" t="str">
            <v>MODULO</v>
          </cell>
          <cell r="D1033" t="str">
            <v>19128E-M3</v>
          </cell>
          <cell r="E1033">
            <v>30</v>
          </cell>
          <cell r="F1033" t="str">
            <v>CEV</v>
          </cell>
          <cell r="G1033" t="str">
            <v>0CXPAPEL</v>
          </cell>
          <cell r="H1033" t="str">
            <v>TRIM 2</v>
          </cell>
          <cell r="I1033" t="str">
            <v>M03</v>
          </cell>
          <cell r="J1033">
            <v>4</v>
          </cell>
          <cell r="K1033" t="str">
            <v xml:space="preserve">CONTINENTAL </v>
          </cell>
          <cell r="L1033" t="str">
            <v>G1</v>
          </cell>
        </row>
        <row r="1034">
          <cell r="A1034">
            <v>1036</v>
          </cell>
          <cell r="B1034">
            <v>24430143</v>
          </cell>
          <cell r="C1034" t="str">
            <v>PORCA</v>
          </cell>
          <cell r="D1034" t="str">
            <v>19107D-M3</v>
          </cell>
          <cell r="E1034">
            <v>20</v>
          </cell>
          <cell r="F1034" t="str">
            <v>CEV</v>
          </cell>
          <cell r="G1034" t="str">
            <v>0CXPAPEL</v>
          </cell>
          <cell r="H1034" t="str">
            <v>TRIM 1</v>
          </cell>
          <cell r="I1034" t="str">
            <v>M3</v>
          </cell>
          <cell r="J1034">
            <v>2</v>
          </cell>
          <cell r="K1034" t="str">
            <v xml:space="preserve">HUGO BAUER </v>
          </cell>
          <cell r="L1034" t="str">
            <v>G1</v>
          </cell>
        </row>
        <row r="1035">
          <cell r="A1035">
            <v>1037</v>
          </cell>
          <cell r="B1035">
            <v>94751453</v>
          </cell>
          <cell r="C1035" t="str">
            <v>SUPORTE DO MODULO</v>
          </cell>
          <cell r="D1035" t="str">
            <v>19134D-M2</v>
          </cell>
          <cell r="E1035">
            <v>50</v>
          </cell>
          <cell r="F1035" t="str">
            <v>CEV</v>
          </cell>
          <cell r="G1035" t="str">
            <v>0CXPAPEL</v>
          </cell>
          <cell r="H1035" t="str">
            <v>TRIM 2</v>
          </cell>
          <cell r="I1035" t="str">
            <v>M02</v>
          </cell>
          <cell r="J1035" t="str">
            <v>3</v>
          </cell>
          <cell r="K1035" t="str">
            <v xml:space="preserve">NIKEN </v>
          </cell>
          <cell r="L1035" t="str">
            <v>G1</v>
          </cell>
        </row>
        <row r="1036">
          <cell r="A1036">
            <v>1038</v>
          </cell>
          <cell r="B1036">
            <v>52032801</v>
          </cell>
          <cell r="C1036" t="str">
            <v>CABO DE BATERIA</v>
          </cell>
          <cell r="D1036" t="str">
            <v>19148D-M2</v>
          </cell>
          <cell r="E1036">
            <v>130</v>
          </cell>
          <cell r="F1036" t="str">
            <v>CEV</v>
          </cell>
          <cell r="G1036" t="str">
            <v>0CXPAPEL</v>
          </cell>
          <cell r="H1036" t="str">
            <v>TRIM 3</v>
          </cell>
          <cell r="I1036" t="str">
            <v>M2</v>
          </cell>
          <cell r="J1036" t="str">
            <v>2</v>
          </cell>
          <cell r="K1036" t="str">
            <v>DELPHI JAMBE</v>
          </cell>
          <cell r="L1036" t="str">
            <v xml:space="preserve"> </v>
          </cell>
        </row>
        <row r="1037">
          <cell r="A1037">
            <v>1039</v>
          </cell>
          <cell r="B1037">
            <v>52032801</v>
          </cell>
          <cell r="C1037" t="str">
            <v>CABO DE BATERIA</v>
          </cell>
          <cell r="D1037" t="str">
            <v>19148D-M2</v>
          </cell>
          <cell r="E1037">
            <v>130</v>
          </cell>
          <cell r="F1037" t="str">
            <v>CEV</v>
          </cell>
          <cell r="G1037" t="str">
            <v>0CXPAPEL</v>
          </cell>
          <cell r="H1037" t="str">
            <v>TRIM 3</v>
          </cell>
          <cell r="I1037" t="str">
            <v>M2</v>
          </cell>
          <cell r="J1037" t="str">
            <v>2</v>
          </cell>
          <cell r="K1037" t="str">
            <v>DELPHI JAMBE</v>
          </cell>
          <cell r="L1037" t="str">
            <v xml:space="preserve"> </v>
          </cell>
        </row>
        <row r="1038">
          <cell r="A1038">
            <v>1040</v>
          </cell>
          <cell r="B1038">
            <v>93219805</v>
          </cell>
          <cell r="C1038" t="str">
            <v>PARAFUSO SACI</v>
          </cell>
          <cell r="D1038" t="str">
            <v>19138D-M2</v>
          </cell>
          <cell r="E1038">
            <v>500</v>
          </cell>
          <cell r="F1038" t="str">
            <v>CEV</v>
          </cell>
          <cell r="G1038" t="str">
            <v>00002001</v>
          </cell>
          <cell r="H1038" t="str">
            <v>TRIM 3</v>
          </cell>
          <cell r="I1038" t="str">
            <v>M2</v>
          </cell>
          <cell r="J1038" t="str">
            <v>2</v>
          </cell>
          <cell r="K1038" t="str">
            <v xml:space="preserve">LIPOS </v>
          </cell>
          <cell r="L1038" t="str">
            <v>G1</v>
          </cell>
        </row>
        <row r="1039">
          <cell r="A1039">
            <v>1041</v>
          </cell>
          <cell r="B1039">
            <v>11609466</v>
          </cell>
          <cell r="C1039" t="str">
            <v>PARAFUSO SUP.</v>
          </cell>
          <cell r="D1039" t="str">
            <v>19136D-M2</v>
          </cell>
          <cell r="E1039">
            <v>2000</v>
          </cell>
          <cell r="F1039" t="str">
            <v>CEV</v>
          </cell>
          <cell r="G1039" t="str">
            <v>0CXPAPEL</v>
          </cell>
          <cell r="H1039" t="str">
            <v>TRIM 2</v>
          </cell>
          <cell r="I1039" t="str">
            <v>M02</v>
          </cell>
          <cell r="J1039" t="str">
            <v>2</v>
          </cell>
          <cell r="K1039" t="str">
            <v>ILLINOIS TOO</v>
          </cell>
          <cell r="L1039" t="str">
            <v>G1</v>
          </cell>
        </row>
        <row r="1040">
          <cell r="A1040">
            <v>1042</v>
          </cell>
          <cell r="B1040">
            <v>93288620</v>
          </cell>
          <cell r="C1040" t="str">
            <v>PARAFUSO</v>
          </cell>
          <cell r="D1040" t="str">
            <v>19140D-M2</v>
          </cell>
          <cell r="E1040">
            <v>600</v>
          </cell>
          <cell r="F1040" t="str">
            <v>CEV</v>
          </cell>
          <cell r="G1040" t="str">
            <v>0CXPAPEL</v>
          </cell>
          <cell r="H1040" t="str">
            <v>TRIM 3</v>
          </cell>
          <cell r="I1040" t="str">
            <v>M2</v>
          </cell>
          <cell r="J1040">
            <v>2</v>
          </cell>
          <cell r="K1040" t="str">
            <v xml:space="preserve">CONTINENTAL </v>
          </cell>
          <cell r="L1040" t="str">
            <v>G1</v>
          </cell>
        </row>
        <row r="1041">
          <cell r="A1041">
            <v>1043</v>
          </cell>
          <cell r="B1041">
            <v>93288620</v>
          </cell>
          <cell r="C1041" t="str">
            <v>PRESS MODULO</v>
          </cell>
          <cell r="D1041" t="str">
            <v>19111D-M3</v>
          </cell>
          <cell r="E1041">
            <v>600</v>
          </cell>
          <cell r="F1041" t="str">
            <v>CEV</v>
          </cell>
          <cell r="G1041" t="str">
            <v>0CXPAPEL</v>
          </cell>
          <cell r="H1041" t="str">
            <v>TRIM 1</v>
          </cell>
          <cell r="I1041" t="str">
            <v>M3</v>
          </cell>
          <cell r="J1041">
            <v>2</v>
          </cell>
          <cell r="K1041" t="str">
            <v xml:space="preserve">CONTINENTAL </v>
          </cell>
          <cell r="L1041" t="str">
            <v>G1</v>
          </cell>
        </row>
        <row r="1042">
          <cell r="A1042">
            <v>1045</v>
          </cell>
          <cell r="B1042">
            <v>93396319</v>
          </cell>
          <cell r="C1042" t="str">
            <v>PRESILHA</v>
          </cell>
          <cell r="D1042" t="str">
            <v>SEQ2 M1</v>
          </cell>
          <cell r="E1042">
            <v>200</v>
          </cell>
          <cell r="F1042" t="str">
            <v>CEV</v>
          </cell>
          <cell r="G1042" t="str">
            <v>0CXPAPEL</v>
          </cell>
          <cell r="H1042" t="str">
            <v>SEQ2-M2</v>
          </cell>
          <cell r="I1042" t="str">
            <v>M1</v>
          </cell>
          <cell r="J1042" t="str">
            <v>2</v>
          </cell>
          <cell r="K1042" t="str">
            <v>CGE.</v>
          </cell>
          <cell r="L1042" t="str">
            <v>G1</v>
          </cell>
        </row>
        <row r="1043">
          <cell r="A1043">
            <v>1046</v>
          </cell>
          <cell r="B1043">
            <v>94776780</v>
          </cell>
          <cell r="C1043" t="str">
            <v>PINO</v>
          </cell>
          <cell r="D1043" t="str">
            <v>25505E-M1</v>
          </cell>
          <cell r="E1043">
            <v>500</v>
          </cell>
          <cell r="F1043" t="str">
            <v>CEV</v>
          </cell>
          <cell r="G1043" t="str">
            <v>0CXPAPEL</v>
          </cell>
          <cell r="H1043" t="str">
            <v>LINHA FINAL</v>
          </cell>
          <cell r="I1043" t="str">
            <v>M1</v>
          </cell>
          <cell r="J1043">
            <v>2</v>
          </cell>
          <cell r="K1043" t="str">
            <v xml:space="preserve">CONTINENTAL </v>
          </cell>
          <cell r="L1043" t="str">
            <v xml:space="preserve"> </v>
          </cell>
        </row>
        <row r="1044">
          <cell r="A1044">
            <v>1047</v>
          </cell>
          <cell r="B1044">
            <v>93299877</v>
          </cell>
          <cell r="C1044" t="str">
            <v>TRAVA FLEX FR</v>
          </cell>
          <cell r="D1044" t="str">
            <v>25201E-M1</v>
          </cell>
          <cell r="E1044">
            <v>500</v>
          </cell>
          <cell r="F1044" t="str">
            <v>CEV</v>
          </cell>
          <cell r="G1044" t="str">
            <v>2001</v>
          </cell>
          <cell r="H1044" t="str">
            <v>AEREA</v>
          </cell>
          <cell r="I1044" t="str">
            <v>M2</v>
          </cell>
          <cell r="J1044" t="str">
            <v>2</v>
          </cell>
          <cell r="K1044" t="str">
            <v xml:space="preserve">GRAMPOS ACO </v>
          </cell>
          <cell r="L1044" t="str">
            <v>G1</v>
          </cell>
        </row>
        <row r="1045">
          <cell r="A1045">
            <v>1048</v>
          </cell>
          <cell r="B1045">
            <v>90278486</v>
          </cell>
          <cell r="C1045" t="str">
            <v>CLAMP A</v>
          </cell>
          <cell r="D1045" t="str">
            <v>25222D-M2</v>
          </cell>
          <cell r="E1045">
            <v>700</v>
          </cell>
          <cell r="F1045" t="str">
            <v>CEV</v>
          </cell>
          <cell r="G1045" t="str">
            <v>0CXPAPEL</v>
          </cell>
          <cell r="H1045" t="str">
            <v>AEREA</v>
          </cell>
          <cell r="I1045" t="str">
            <v>M2</v>
          </cell>
          <cell r="J1045" t="str">
            <v>2</v>
          </cell>
          <cell r="K1045" t="str">
            <v>A RAYMOND GM</v>
          </cell>
          <cell r="L1045" t="str">
            <v xml:space="preserve"> </v>
          </cell>
        </row>
        <row r="1046">
          <cell r="A1046">
            <v>1049</v>
          </cell>
          <cell r="B1046">
            <v>93355691</v>
          </cell>
          <cell r="C1046" t="str">
            <v>FLEXIVEL</v>
          </cell>
          <cell r="D1046" t="str">
            <v>25204E-M1</v>
          </cell>
          <cell r="E1046">
            <v>200</v>
          </cell>
          <cell r="F1046" t="str">
            <v>CEV</v>
          </cell>
          <cell r="G1046" t="str">
            <v>2004</v>
          </cell>
          <cell r="H1046" t="str">
            <v>AEREA</v>
          </cell>
          <cell r="I1046" t="str">
            <v>M1</v>
          </cell>
          <cell r="J1046">
            <v>2</v>
          </cell>
          <cell r="K1046" t="str">
            <v>TRELLEBORG D</v>
          </cell>
          <cell r="L1046" t="str">
            <v xml:space="preserve"> </v>
          </cell>
        </row>
        <row r="1047">
          <cell r="A1047">
            <v>1050</v>
          </cell>
          <cell r="B1047">
            <v>93270852</v>
          </cell>
          <cell r="C1047" t="str">
            <v>PRESILHA</v>
          </cell>
          <cell r="D1047" t="str">
            <v>25222D-M2</v>
          </cell>
          <cell r="E1047">
            <v>2000</v>
          </cell>
          <cell r="F1047" t="str">
            <v>CEV</v>
          </cell>
          <cell r="G1047" t="str">
            <v>0CXPAPEL</v>
          </cell>
          <cell r="H1047" t="str">
            <v>AEREA</v>
          </cell>
          <cell r="I1047" t="str">
            <v>M2</v>
          </cell>
          <cell r="J1047" t="str">
            <v>2</v>
          </cell>
          <cell r="K1047" t="str">
            <v xml:space="preserve">A RAYMON  </v>
          </cell>
          <cell r="L1047" t="str">
            <v>G1</v>
          </cell>
        </row>
        <row r="1048">
          <cell r="A1048">
            <v>1051</v>
          </cell>
          <cell r="B1048">
            <v>13103446</v>
          </cell>
          <cell r="C1048" t="str">
            <v>ISOLADOR DE BORRACHA</v>
          </cell>
          <cell r="D1048" t="str">
            <v>SEQ2 M1</v>
          </cell>
          <cell r="E1048">
            <v>20</v>
          </cell>
          <cell r="F1048" t="str">
            <v>CEV</v>
          </cell>
          <cell r="G1048" t="str">
            <v>0CXPAPEL</v>
          </cell>
          <cell r="H1048" t="str">
            <v>SEQ2-M2</v>
          </cell>
          <cell r="I1048" t="str">
            <v>M1</v>
          </cell>
          <cell r="J1048" t="str">
            <v>5</v>
          </cell>
          <cell r="K1048" t="str">
            <v>WOCO INDUSTR</v>
          </cell>
          <cell r="L1048" t="str">
            <v xml:space="preserve"> </v>
          </cell>
        </row>
        <row r="1049">
          <cell r="A1049">
            <v>1052</v>
          </cell>
          <cell r="B1049">
            <v>52044458</v>
          </cell>
          <cell r="C1049" t="str">
            <v>SUPORTE VALVULA</v>
          </cell>
          <cell r="D1049" t="str">
            <v>19137D-M2</v>
          </cell>
          <cell r="E1049">
            <v>25</v>
          </cell>
          <cell r="F1049" t="str">
            <v>CEV</v>
          </cell>
          <cell r="G1049" t="str">
            <v>0CXPAPEL</v>
          </cell>
          <cell r="H1049" t="str">
            <v>TRIM 2</v>
          </cell>
          <cell r="I1049" t="str">
            <v>M2</v>
          </cell>
          <cell r="J1049" t="str">
            <v>4</v>
          </cell>
          <cell r="K1049">
            <v>0</v>
          </cell>
          <cell r="L1049" t="str">
            <v xml:space="preserve"> </v>
          </cell>
        </row>
        <row r="1050">
          <cell r="A1050">
            <v>1053</v>
          </cell>
          <cell r="B1050">
            <v>52062586</v>
          </cell>
          <cell r="C1050" t="str">
            <v>MANUAL ESPANHOL</v>
          </cell>
          <cell r="D1050" t="str">
            <v>25515D-M1</v>
          </cell>
          <cell r="E1050">
            <v>40</v>
          </cell>
          <cell r="F1050" t="str">
            <v>CEV</v>
          </cell>
          <cell r="G1050" t="str">
            <v>0CXPAPEL</v>
          </cell>
          <cell r="H1050" t="str">
            <v>MEC BAIXA</v>
          </cell>
          <cell r="I1050" t="str">
            <v>M1</v>
          </cell>
          <cell r="J1050" t="str">
            <v>4</v>
          </cell>
          <cell r="K1050" t="str">
            <v>PANCROM INDU</v>
          </cell>
          <cell r="L1050" t="str">
            <v>G1</v>
          </cell>
        </row>
        <row r="1051">
          <cell r="A1051">
            <v>1054</v>
          </cell>
          <cell r="B1051">
            <v>93299877</v>
          </cell>
          <cell r="C1051" t="str">
            <v>TRAVA FLEX FR</v>
          </cell>
          <cell r="D1051" t="str">
            <v>25202D-M2</v>
          </cell>
          <cell r="E1051">
            <v>500</v>
          </cell>
          <cell r="F1051" t="str">
            <v>CEV</v>
          </cell>
          <cell r="G1051" t="str">
            <v>2001</v>
          </cell>
          <cell r="H1051" t="str">
            <v>Áerea</v>
          </cell>
          <cell r="I1051" t="str">
            <v>M02</v>
          </cell>
          <cell r="J1051">
            <v>2</v>
          </cell>
          <cell r="K1051" t="str">
            <v xml:space="preserve">GRAMPOS ACO </v>
          </cell>
          <cell r="L1051" t="str">
            <v>G1</v>
          </cell>
        </row>
        <row r="1052">
          <cell r="A1052">
            <v>1055</v>
          </cell>
          <cell r="B1052">
            <v>95459393</v>
          </cell>
          <cell r="C1052" t="str">
            <v>TAMPAO DO SLIDER</v>
          </cell>
          <cell r="D1052" t="str">
            <v>19118E-M3</v>
          </cell>
          <cell r="E1052">
            <v>2000</v>
          </cell>
          <cell r="F1052" t="str">
            <v>CEV</v>
          </cell>
          <cell r="G1052" t="str">
            <v>CX120805</v>
          </cell>
          <cell r="H1052" t="str">
            <v>TRIM 2</v>
          </cell>
          <cell r="I1052" t="str">
            <v>M03</v>
          </cell>
          <cell r="J1052">
            <v>2</v>
          </cell>
          <cell r="K1052" t="str">
            <v>ENA INDUSTRY</v>
          </cell>
          <cell r="L1052" t="str">
            <v>G2</v>
          </cell>
        </row>
        <row r="1053">
          <cell r="A1053">
            <v>1056</v>
          </cell>
          <cell r="B1053">
            <v>13579477</v>
          </cell>
          <cell r="C1053" t="str">
            <v>CINZEIRO ONIX EXPORTAÇÃO</v>
          </cell>
          <cell r="D1053" t="str">
            <v>25526D-M1</v>
          </cell>
          <cell r="E1053">
            <v>27</v>
          </cell>
          <cell r="F1053" t="str">
            <v>CEV</v>
          </cell>
          <cell r="G1053" t="str">
            <v>0CXPAPEL</v>
          </cell>
          <cell r="H1053" t="str">
            <v>LINHA FINAL</v>
          </cell>
          <cell r="I1053" t="str">
            <v>M01</v>
          </cell>
          <cell r="J1053" t="str">
            <v>3</v>
          </cell>
          <cell r="K1053" t="str">
            <v>E-HWA INDUST</v>
          </cell>
          <cell r="L1053" t="str">
            <v>G1</v>
          </cell>
        </row>
        <row r="1054">
          <cell r="A1054">
            <v>1057</v>
          </cell>
          <cell r="B1054">
            <v>93280007</v>
          </cell>
          <cell r="C1054" t="str">
            <v>BOTAO TAPETE</v>
          </cell>
          <cell r="D1054" t="str">
            <v>19110D-M3</v>
          </cell>
          <cell r="E1054">
            <v>1000</v>
          </cell>
          <cell r="F1054" t="str">
            <v>CEV</v>
          </cell>
          <cell r="G1054" t="str">
            <v>00002002</v>
          </cell>
          <cell r="H1054" t="str">
            <v>TRIM 1</v>
          </cell>
          <cell r="I1054" t="str">
            <v>M03</v>
          </cell>
          <cell r="J1054">
            <v>2</v>
          </cell>
          <cell r="K1054" t="str">
            <v>A RAYMOND</v>
          </cell>
          <cell r="L1054" t="str">
            <v>G1</v>
          </cell>
        </row>
        <row r="1055">
          <cell r="A1055">
            <v>1059</v>
          </cell>
          <cell r="B1055">
            <v>11609280</v>
          </cell>
          <cell r="C1055" t="str">
            <v>PORCA</v>
          </cell>
          <cell r="D1055" t="str">
            <v>19125E-M3</v>
          </cell>
          <cell r="E1055">
            <v>1000</v>
          </cell>
          <cell r="F1055" t="str">
            <v>CEV</v>
          </cell>
          <cell r="G1055">
            <v>2001</v>
          </cell>
          <cell r="H1055" t="str">
            <v>TRIM2</v>
          </cell>
          <cell r="I1055" t="str">
            <v>M03</v>
          </cell>
          <cell r="J1055" t="str">
            <v>2</v>
          </cell>
          <cell r="K1055" t="str">
            <v xml:space="preserve">INFASCO NUT </v>
          </cell>
          <cell r="L1055" t="str">
            <v>G1</v>
          </cell>
        </row>
        <row r="1056">
          <cell r="A1056">
            <v>1060</v>
          </cell>
          <cell r="B1056">
            <v>11609280</v>
          </cell>
          <cell r="C1056" t="str">
            <v>PORCA</v>
          </cell>
          <cell r="D1056" t="str">
            <v>19126E-M3</v>
          </cell>
          <cell r="E1056">
            <v>1000</v>
          </cell>
          <cell r="F1056" t="str">
            <v>CEV</v>
          </cell>
          <cell r="G1056" t="str">
            <v>00002001</v>
          </cell>
          <cell r="H1056" t="str">
            <v>TRIM2</v>
          </cell>
          <cell r="I1056" t="str">
            <v>M03</v>
          </cell>
          <cell r="J1056">
            <v>2</v>
          </cell>
          <cell r="K1056" t="str">
            <v xml:space="preserve">INFASCO NUT </v>
          </cell>
          <cell r="L1056" t="str">
            <v>G2</v>
          </cell>
        </row>
        <row r="1057">
          <cell r="A1057">
            <v>1061</v>
          </cell>
          <cell r="B1057">
            <v>93251966</v>
          </cell>
          <cell r="C1057" t="str">
            <v>PARAFUSO T</v>
          </cell>
          <cell r="D1057" t="str">
            <v>19128E-M3</v>
          </cell>
          <cell r="E1057">
            <v>900</v>
          </cell>
          <cell r="F1057" t="str">
            <v>CEV</v>
          </cell>
          <cell r="G1057" t="str">
            <v>00002001</v>
          </cell>
          <cell r="H1057" t="str">
            <v>TRIM2</v>
          </cell>
          <cell r="I1057" t="str">
            <v>M03</v>
          </cell>
          <cell r="J1057" t="str">
            <v>2</v>
          </cell>
          <cell r="K1057" t="str">
            <v>METALAC</v>
          </cell>
          <cell r="L1057" t="str">
            <v>G1</v>
          </cell>
        </row>
        <row r="1058">
          <cell r="A1058">
            <v>1062</v>
          </cell>
          <cell r="B1058">
            <v>12659379</v>
          </cell>
          <cell r="C1058" t="str">
            <v>MÓDULO ASM-EN AUT.</v>
          </cell>
          <cell r="D1058" t="str">
            <v>25511D-M1</v>
          </cell>
          <cell r="E1058">
            <v>18</v>
          </cell>
          <cell r="F1058" t="str">
            <v>CEV</v>
          </cell>
          <cell r="G1058" t="str">
            <v>00002004</v>
          </cell>
          <cell r="H1058" t="str">
            <v>MEC.BAIXA</v>
          </cell>
          <cell r="I1058" t="str">
            <v>M01</v>
          </cell>
          <cell r="J1058" t="str">
            <v>5</v>
          </cell>
          <cell r="K1058" t="str">
            <v>HITACHI AUTO</v>
          </cell>
          <cell r="L1058" t="str">
            <v>G1</v>
          </cell>
        </row>
        <row r="1059">
          <cell r="A1059">
            <v>1063</v>
          </cell>
          <cell r="B1059">
            <v>52067365</v>
          </cell>
          <cell r="C1059" t="str">
            <v>COOLER ASM AUT.</v>
          </cell>
          <cell r="D1059" t="str">
            <v>25218E-M1</v>
          </cell>
          <cell r="E1059">
            <v>20</v>
          </cell>
          <cell r="F1059" t="str">
            <v>CEV</v>
          </cell>
          <cell r="G1059" t="str">
            <v>0CXPAPEL</v>
          </cell>
          <cell r="H1059" t="str">
            <v>AEREA</v>
          </cell>
          <cell r="I1059" t="str">
            <v>M01</v>
          </cell>
          <cell r="J1059" t="str">
            <v>4</v>
          </cell>
          <cell r="K1059" t="str">
            <v>KEUMAH FLOW</v>
          </cell>
          <cell r="L1059" t="str">
            <v>G1</v>
          </cell>
        </row>
        <row r="1060">
          <cell r="A1060">
            <v>1064</v>
          </cell>
          <cell r="B1060" t="str">
            <v>95179704</v>
          </cell>
          <cell r="C1060" t="str">
            <v>COBERTURA-AUT.</v>
          </cell>
          <cell r="D1060" t="str">
            <v>25530D-M1</v>
          </cell>
          <cell r="E1060">
            <v>32</v>
          </cell>
          <cell r="F1060" t="str">
            <v>CEV</v>
          </cell>
          <cell r="G1060" t="str">
            <v>00002004</v>
          </cell>
          <cell r="H1060" t="str">
            <v>L.FINAL</v>
          </cell>
          <cell r="I1060" t="str">
            <v>M01</v>
          </cell>
          <cell r="J1060" t="str">
            <v>3</v>
          </cell>
          <cell r="K1060" t="str">
            <v>DAESHIN MACH</v>
          </cell>
          <cell r="L1060" t="str">
            <v>G1</v>
          </cell>
        </row>
        <row r="1061">
          <cell r="A1061">
            <v>1065</v>
          </cell>
          <cell r="B1061" t="str">
            <v>95916587</v>
          </cell>
          <cell r="C1061" t="str">
            <v>CABO CJ-AUT.</v>
          </cell>
          <cell r="D1061" t="str">
            <v>19125D-M2</v>
          </cell>
          <cell r="E1061">
            <v>20</v>
          </cell>
          <cell r="F1061" t="str">
            <v>CEV</v>
          </cell>
          <cell r="G1061" t="str">
            <v>00002004</v>
          </cell>
          <cell r="H1061" t="str">
            <v>TRIM 2</v>
          </cell>
          <cell r="I1061" t="str">
            <v>M02</v>
          </cell>
          <cell r="J1061" t="str">
            <v>4</v>
          </cell>
          <cell r="K1061" t="str">
            <v>NINGBO AUTO</v>
          </cell>
          <cell r="L1061" t="str">
            <v>G1</v>
          </cell>
        </row>
        <row r="1062">
          <cell r="A1062">
            <v>1066</v>
          </cell>
          <cell r="B1062" t="str">
            <v>52060819</v>
          </cell>
          <cell r="C1062" t="str">
            <v>CHICOTE PARACHOQUE AUT.</v>
          </cell>
          <cell r="D1062" t="str">
            <v>BUMP03-M1</v>
          </cell>
          <cell r="E1062">
            <v>40</v>
          </cell>
          <cell r="F1062" t="str">
            <v>CEV</v>
          </cell>
          <cell r="G1062" t="str">
            <v>00002004</v>
          </cell>
          <cell r="H1062" t="str">
            <v>BUMPER</v>
          </cell>
          <cell r="I1062" t="str">
            <v>M01</v>
          </cell>
          <cell r="J1062" t="str">
            <v>2</v>
          </cell>
          <cell r="K1062" t="str">
            <v>LEAR DO BRASIL</v>
          </cell>
          <cell r="L1062" t="str">
            <v>G1</v>
          </cell>
        </row>
        <row r="1063">
          <cell r="A1063">
            <v>1067</v>
          </cell>
          <cell r="B1063" t="str">
            <v>13589686</v>
          </cell>
          <cell r="C1063" t="str">
            <v>MÓDULO SDM AUT.</v>
          </cell>
          <cell r="D1063" t="str">
            <v>SPS___-M3</v>
          </cell>
          <cell r="E1063">
            <v>24</v>
          </cell>
          <cell r="F1063" t="str">
            <v>CEV</v>
          </cell>
          <cell r="G1063" t="str">
            <v>00002004</v>
          </cell>
          <cell r="H1063" t="str">
            <v>SPS</v>
          </cell>
          <cell r="I1063" t="str">
            <v>M03</v>
          </cell>
          <cell r="J1063" t="str">
            <v>3</v>
          </cell>
          <cell r="K1063" t="str">
            <v>AUTOLIV</v>
          </cell>
          <cell r="L1063" t="str">
            <v>G1</v>
          </cell>
        </row>
        <row r="1064">
          <cell r="A1064">
            <v>1068</v>
          </cell>
          <cell r="B1064" t="str">
            <v>23123450</v>
          </cell>
          <cell r="C1064" t="str">
            <v>MÓD.SENSOR ESTAC.AUT.</v>
          </cell>
          <cell r="D1064" t="str">
            <v>SPS___-M3</v>
          </cell>
          <cell r="E1064">
            <v>20</v>
          </cell>
          <cell r="F1064" t="str">
            <v>CEV</v>
          </cell>
          <cell r="G1064" t="str">
            <v>00002004</v>
          </cell>
          <cell r="H1064" t="str">
            <v>SPS</v>
          </cell>
          <cell r="I1064" t="str">
            <v>M03</v>
          </cell>
          <cell r="J1064" t="str">
            <v>4</v>
          </cell>
          <cell r="K1064" t="str">
            <v>BOSCH</v>
          </cell>
          <cell r="L1064" t="str">
            <v>G1</v>
          </cell>
        </row>
        <row r="1065">
          <cell r="A1065">
            <v>1069</v>
          </cell>
          <cell r="B1065" t="str">
            <v>95292262</v>
          </cell>
          <cell r="C1065" t="str">
            <v>TAMPA GARG.TANQUE COMB. AUT</v>
          </cell>
          <cell r="D1065" t="str">
            <v>MINOMI-M3</v>
          </cell>
          <cell r="E1065">
            <v>60</v>
          </cell>
          <cell r="F1065" t="str">
            <v>CEV</v>
          </cell>
          <cell r="G1065" t="str">
            <v>00002004</v>
          </cell>
          <cell r="H1065" t="str">
            <v>MINOMI</v>
          </cell>
          <cell r="I1065" t="str">
            <v>M03</v>
          </cell>
          <cell r="J1065" t="str">
            <v>2</v>
          </cell>
          <cell r="K1065" t="str">
            <v>STANT</v>
          </cell>
          <cell r="L1065" t="str">
            <v>G1</v>
          </cell>
        </row>
        <row r="1066">
          <cell r="A1066">
            <v>1070</v>
          </cell>
          <cell r="B1066" t="str">
            <v>52040721</v>
          </cell>
          <cell r="C1066" t="str">
            <v>KIT CILINDRO CHAVE AUT.</v>
          </cell>
          <cell r="D1066" t="str">
            <v>MINOMI-M3</v>
          </cell>
          <cell r="E1066">
            <v>20</v>
          </cell>
          <cell r="F1066" t="str">
            <v>CEV</v>
          </cell>
          <cell r="G1066" t="str">
            <v>00002002</v>
          </cell>
          <cell r="H1066" t="str">
            <v>MINOMI</v>
          </cell>
          <cell r="I1066" t="str">
            <v>M03</v>
          </cell>
          <cell r="J1066" t="str">
            <v>4</v>
          </cell>
          <cell r="K1066" t="str">
            <v>HUF DO BRASIL</v>
          </cell>
          <cell r="L1066" t="str">
            <v>G1</v>
          </cell>
        </row>
        <row r="1067">
          <cell r="A1067">
            <v>1071</v>
          </cell>
          <cell r="B1067" t="str">
            <v>52047604</v>
          </cell>
          <cell r="C1067" t="str">
            <v>KIT CILINDRO CHAVE AUT.</v>
          </cell>
          <cell r="D1067" t="str">
            <v>MINOMI-M3</v>
          </cell>
          <cell r="E1067">
            <v>20</v>
          </cell>
          <cell r="F1067" t="str">
            <v>CEV</v>
          </cell>
          <cell r="G1067" t="str">
            <v>00002002</v>
          </cell>
          <cell r="H1067" t="str">
            <v>MINOMI</v>
          </cell>
          <cell r="I1067" t="str">
            <v>M03</v>
          </cell>
          <cell r="J1067" t="str">
            <v>4</v>
          </cell>
          <cell r="K1067" t="str">
            <v>HULF DO BRASIL</v>
          </cell>
          <cell r="L1067" t="str">
            <v>G1</v>
          </cell>
        </row>
        <row r="1068">
          <cell r="A1068">
            <v>1072</v>
          </cell>
          <cell r="B1068" t="str">
            <v>13589081</v>
          </cell>
          <cell r="C1068" t="str">
            <v>MÓDULO AUT</v>
          </cell>
          <cell r="D1068" t="str">
            <v>SPS</v>
          </cell>
          <cell r="E1068">
            <v>24</v>
          </cell>
          <cell r="F1068" t="str">
            <v>CEV</v>
          </cell>
          <cell r="G1068" t="str">
            <v>00002004</v>
          </cell>
          <cell r="H1068" t="str">
            <v>SPS</v>
          </cell>
          <cell r="I1068" t="str">
            <v>M03</v>
          </cell>
          <cell r="J1068" t="str">
            <v>4</v>
          </cell>
          <cell r="K1068">
            <v>0</v>
          </cell>
          <cell r="L1068" t="str">
            <v>G1</v>
          </cell>
        </row>
        <row r="1069">
          <cell r="A1069">
            <v>1074</v>
          </cell>
          <cell r="B1069" t="str">
            <v>11588744</v>
          </cell>
          <cell r="C1069" t="str">
            <v>PARAFUSO TIRANTE</v>
          </cell>
          <cell r="D1069" t="str">
            <v>25214E-M1</v>
          </cell>
          <cell r="E1069">
            <v>180</v>
          </cell>
          <cell r="F1069" t="str">
            <v>CEV</v>
          </cell>
          <cell r="G1069" t="str">
            <v>00002001</v>
          </cell>
          <cell r="H1069" t="str">
            <v>AÉREA</v>
          </cell>
          <cell r="I1069" t="str">
            <v>M01</v>
          </cell>
          <cell r="J1069" t="str">
            <v>2</v>
          </cell>
          <cell r="K1069" t="str">
            <v>METALAC</v>
          </cell>
          <cell r="L1069" t="str">
            <v>G1</v>
          </cell>
        </row>
        <row r="1070">
          <cell r="A1070">
            <v>1075</v>
          </cell>
          <cell r="B1070" t="str">
            <v>11609457</v>
          </cell>
          <cell r="C1070" t="str">
            <v>PARAFUSO-LNT TRAS</v>
          </cell>
          <cell r="D1070" t="str">
            <v>25524E-M1</v>
          </cell>
          <cell r="E1070">
            <v>1000</v>
          </cell>
          <cell r="F1070" t="str">
            <v>CEV</v>
          </cell>
          <cell r="G1070" t="str">
            <v>CX120806</v>
          </cell>
          <cell r="H1070" t="str">
            <v>LINHA FINAL</v>
          </cell>
          <cell r="I1070" t="str">
            <v>M01</v>
          </cell>
          <cell r="J1070" t="str">
            <v>2</v>
          </cell>
          <cell r="K1070" t="str">
            <v>ILLINOIS TOO</v>
          </cell>
          <cell r="L1070" t="str">
            <v>G1</v>
          </cell>
        </row>
        <row r="1071">
          <cell r="A1071">
            <v>1076</v>
          </cell>
          <cell r="B1071" t="str">
            <v>24578388</v>
          </cell>
          <cell r="C1071" t="str">
            <v>ETIQ.PARTIDA FRIO PARAGUAI</v>
          </cell>
          <cell r="D1071" t="str">
            <v>25531D-M2</v>
          </cell>
          <cell r="E1071">
            <v>500</v>
          </cell>
          <cell r="F1071" t="str">
            <v>CEV</v>
          </cell>
          <cell r="G1071" t="str">
            <v>OCXPAPEL</v>
          </cell>
          <cell r="H1071" t="str">
            <v>L.FINAL</v>
          </cell>
          <cell r="I1071" t="str">
            <v>M02</v>
          </cell>
          <cell r="J1071" t="str">
            <v>2</v>
          </cell>
          <cell r="K1071" t="str">
            <v>AVERY DENNIS</v>
          </cell>
          <cell r="L1071" t="str">
            <v>G1</v>
          </cell>
        </row>
        <row r="1072">
          <cell r="A1072">
            <v>1077</v>
          </cell>
          <cell r="B1072" t="str">
            <v>52041602</v>
          </cell>
          <cell r="C1072" t="str">
            <v>PORT. SANDY GRAY</v>
          </cell>
          <cell r="D1072" t="str">
            <v>SPS</v>
          </cell>
          <cell r="E1072">
            <v>20</v>
          </cell>
          <cell r="F1072" t="str">
            <v>CEV</v>
          </cell>
          <cell r="G1072" t="str">
            <v>BIEN</v>
          </cell>
          <cell r="H1072" t="str">
            <v>SPS</v>
          </cell>
          <cell r="I1072">
            <v>0</v>
          </cell>
          <cell r="J1072" t="str">
            <v>0</v>
          </cell>
          <cell r="K1072">
            <v>0</v>
          </cell>
          <cell r="L1072" t="str">
            <v>G1</v>
          </cell>
        </row>
        <row r="1073">
          <cell r="A1073">
            <v>1078</v>
          </cell>
          <cell r="B1073" t="str">
            <v>94740713</v>
          </cell>
          <cell r="C1073" t="str">
            <v>PORT. PRETA</v>
          </cell>
          <cell r="D1073" t="str">
            <v>SPS</v>
          </cell>
          <cell r="E1073">
            <v>20</v>
          </cell>
          <cell r="F1073" t="str">
            <v>CEV</v>
          </cell>
          <cell r="G1073" t="str">
            <v>BIEN</v>
          </cell>
          <cell r="H1073" t="str">
            <v>SPS</v>
          </cell>
          <cell r="I1073">
            <v>0</v>
          </cell>
          <cell r="J1073" t="str">
            <v>0</v>
          </cell>
          <cell r="K1073">
            <v>0</v>
          </cell>
          <cell r="L1073" t="str">
            <v>G1</v>
          </cell>
        </row>
        <row r="1074">
          <cell r="A1074">
            <v>1079</v>
          </cell>
          <cell r="B1074" t="str">
            <v>52041603</v>
          </cell>
          <cell r="C1074" t="str">
            <v>PORT. BLUE GRAY</v>
          </cell>
          <cell r="D1074" t="str">
            <v>SPS</v>
          </cell>
          <cell r="E1074">
            <v>20</v>
          </cell>
          <cell r="F1074" t="str">
            <v>CEV</v>
          </cell>
          <cell r="G1074" t="str">
            <v>BIEN</v>
          </cell>
          <cell r="H1074" t="str">
            <v>SPS</v>
          </cell>
          <cell r="I1074">
            <v>0</v>
          </cell>
          <cell r="J1074" t="str">
            <v>0</v>
          </cell>
          <cell r="K1074">
            <v>0</v>
          </cell>
          <cell r="L1074" t="str">
            <v>G1</v>
          </cell>
        </row>
        <row r="1075">
          <cell r="A1075">
            <v>1080</v>
          </cell>
          <cell r="B1075" t="str">
            <v>94778411</v>
          </cell>
          <cell r="C1075" t="str">
            <v>PORT. SILVER</v>
          </cell>
          <cell r="D1075" t="str">
            <v>SPS</v>
          </cell>
          <cell r="E1075">
            <v>20</v>
          </cell>
          <cell r="F1075" t="str">
            <v>CEV</v>
          </cell>
          <cell r="G1075" t="str">
            <v>BIEN</v>
          </cell>
          <cell r="H1075" t="str">
            <v>SPS</v>
          </cell>
          <cell r="I1075">
            <v>0</v>
          </cell>
          <cell r="J1075" t="str">
            <v>0</v>
          </cell>
          <cell r="K1075">
            <v>0</v>
          </cell>
          <cell r="L1075" t="str">
            <v>G1</v>
          </cell>
        </row>
        <row r="1076">
          <cell r="A1076">
            <v>1081</v>
          </cell>
          <cell r="B1076" t="str">
            <v>94759187</v>
          </cell>
          <cell r="C1076" t="str">
            <v>PORT. VERMELHA</v>
          </cell>
          <cell r="D1076" t="str">
            <v>SPS</v>
          </cell>
          <cell r="E1076">
            <v>20</v>
          </cell>
          <cell r="F1076" t="str">
            <v>CEV</v>
          </cell>
          <cell r="G1076" t="str">
            <v>BIEN</v>
          </cell>
          <cell r="H1076" t="str">
            <v>SPS</v>
          </cell>
          <cell r="I1076">
            <v>0</v>
          </cell>
          <cell r="J1076" t="str">
            <v>0</v>
          </cell>
          <cell r="K1076">
            <v>0</v>
          </cell>
          <cell r="L1076" t="str">
            <v>G1</v>
          </cell>
        </row>
        <row r="1077">
          <cell r="A1077">
            <v>1082</v>
          </cell>
          <cell r="B1077" t="str">
            <v>52054263</v>
          </cell>
          <cell r="C1077" t="str">
            <v>TAPE-FRT S/D</v>
          </cell>
          <cell r="D1077" t="str">
            <v>PINTUR-M3</v>
          </cell>
          <cell r="E1077">
            <v>1000</v>
          </cell>
          <cell r="F1077" t="str">
            <v>CEV</v>
          </cell>
          <cell r="G1077" t="str">
            <v>00002004</v>
          </cell>
          <cell r="H1077" t="str">
            <v xml:space="preserve">PINT </v>
          </cell>
          <cell r="I1077" t="str">
            <v>M3</v>
          </cell>
          <cell r="J1077" t="str">
            <v>1</v>
          </cell>
          <cell r="K1077" t="str">
            <v>3M</v>
          </cell>
          <cell r="L1077" t="str">
            <v>G1</v>
          </cell>
        </row>
        <row r="1078">
          <cell r="A1078">
            <v>1083</v>
          </cell>
          <cell r="B1078" t="str">
            <v>52054264</v>
          </cell>
          <cell r="C1078" t="str">
            <v>TAPE-FRT S/D</v>
          </cell>
          <cell r="D1078" t="str">
            <v>PINTUR-M3</v>
          </cell>
          <cell r="E1078">
            <v>1000</v>
          </cell>
          <cell r="F1078" t="str">
            <v>CEV</v>
          </cell>
          <cell r="G1078" t="str">
            <v>00002004</v>
          </cell>
          <cell r="H1078" t="str">
            <v>PINT</v>
          </cell>
          <cell r="I1078" t="str">
            <v>M3</v>
          </cell>
          <cell r="J1078" t="str">
            <v>1</v>
          </cell>
          <cell r="K1078" t="str">
            <v>3M</v>
          </cell>
          <cell r="L1078" t="str">
            <v>G1</v>
          </cell>
        </row>
        <row r="1079">
          <cell r="A1079">
            <v>1084</v>
          </cell>
          <cell r="B1079" t="str">
            <v>52054265</v>
          </cell>
          <cell r="C1079" t="str">
            <v>TAPE-FRT S/D</v>
          </cell>
          <cell r="D1079" t="str">
            <v>PINTUR-M3</v>
          </cell>
          <cell r="E1079">
            <v>1000</v>
          </cell>
          <cell r="F1079" t="str">
            <v>CEV</v>
          </cell>
          <cell r="G1079" t="str">
            <v>00002004</v>
          </cell>
          <cell r="H1079" t="str">
            <v>PINT</v>
          </cell>
          <cell r="I1079" t="str">
            <v>M3</v>
          </cell>
          <cell r="J1079" t="str">
            <v>1</v>
          </cell>
          <cell r="K1079" t="str">
            <v>3M</v>
          </cell>
          <cell r="L1079" t="str">
            <v>G1</v>
          </cell>
        </row>
        <row r="1080">
          <cell r="A1080">
            <v>1085</v>
          </cell>
          <cell r="B1080" t="str">
            <v>52054266</v>
          </cell>
          <cell r="C1080" t="str">
            <v>TAPE-FRT S/D</v>
          </cell>
          <cell r="D1080" t="str">
            <v>PINTUR-M3</v>
          </cell>
          <cell r="E1080">
            <v>1000</v>
          </cell>
          <cell r="F1080" t="str">
            <v>CEV</v>
          </cell>
          <cell r="G1080" t="str">
            <v>00002004</v>
          </cell>
          <cell r="H1080" t="str">
            <v>DOCA</v>
          </cell>
          <cell r="I1080" t="str">
            <v>M3</v>
          </cell>
          <cell r="J1080" t="str">
            <v>1</v>
          </cell>
          <cell r="K1080" t="str">
            <v>3M</v>
          </cell>
          <cell r="L1080" t="str">
            <v>G1</v>
          </cell>
        </row>
        <row r="1081">
          <cell r="A1081">
            <v>1086</v>
          </cell>
          <cell r="B1081" t="str">
            <v>52048235</v>
          </cell>
          <cell r="C1081" t="str">
            <v>MANGUEIRA TUB. AT</v>
          </cell>
          <cell r="D1081" t="str">
            <v>25304E-M2</v>
          </cell>
          <cell r="E1081">
            <v>25</v>
          </cell>
          <cell r="F1081" t="str">
            <v>CEV</v>
          </cell>
          <cell r="G1081" t="str">
            <v>2004</v>
          </cell>
          <cell r="H1081" t="str">
            <v>AÉREA</v>
          </cell>
          <cell r="I1081">
            <v>0</v>
          </cell>
          <cell r="J1081" t="str">
            <v>PENDANT</v>
          </cell>
          <cell r="K1081">
            <v>0</v>
          </cell>
          <cell r="L1081">
            <v>0</v>
          </cell>
        </row>
        <row r="1082">
          <cell r="A1082">
            <v>1088</v>
          </cell>
          <cell r="B1082">
            <v>94710109</v>
          </cell>
          <cell r="C1082" t="str">
            <v>PRESILHA</v>
          </cell>
          <cell r="D1082" t="str">
            <v>SEQUEN-M1</v>
          </cell>
          <cell r="E1082">
            <v>750</v>
          </cell>
          <cell r="F1082" t="str">
            <v>CEV</v>
          </cell>
          <cell r="G1082" t="str">
            <v>00002001</v>
          </cell>
          <cell r="H1082" t="str">
            <v>SEQ-ABS</v>
          </cell>
          <cell r="I1082" t="str">
            <v>M01</v>
          </cell>
          <cell r="J1082">
            <v>2</v>
          </cell>
          <cell r="K1082" t="str">
            <v>A RAYMOND</v>
          </cell>
          <cell r="L1082" t="str">
            <v>G1</v>
          </cell>
        </row>
        <row r="1083">
          <cell r="A1083">
            <v>1089</v>
          </cell>
          <cell r="B1083" t="str">
            <v>52064027</v>
          </cell>
          <cell r="C1083" t="str">
            <v>FITA ADESIVA</v>
          </cell>
          <cell r="D1083" t="str">
            <v>PINTUR-M3</v>
          </cell>
          <cell r="E1083">
            <v>1000</v>
          </cell>
          <cell r="F1083" t="str">
            <v>CEV</v>
          </cell>
          <cell r="G1083" t="str">
            <v>00002004</v>
          </cell>
          <cell r="H1083" t="str">
            <v>PINTURA</v>
          </cell>
          <cell r="I1083" t="str">
            <v>M03</v>
          </cell>
          <cell r="J1083" t="str">
            <v>PENDANT</v>
          </cell>
          <cell r="K1083" t="str">
            <v>3M</v>
          </cell>
          <cell r="L1083" t="str">
            <v>G1</v>
          </cell>
        </row>
        <row r="1084">
          <cell r="A1084">
            <v>1090</v>
          </cell>
          <cell r="B1084" t="str">
            <v>09126551</v>
          </cell>
          <cell r="C1084" t="str">
            <v>PRESILHA MANG RESERV CI MEST</v>
          </cell>
          <cell r="D1084" t="str">
            <v>19111D-M3</v>
          </cell>
          <cell r="E1084">
            <v>500</v>
          </cell>
          <cell r="F1084" t="str">
            <v>CEV</v>
          </cell>
          <cell r="G1084" t="str">
            <v>0002001</v>
          </cell>
          <cell r="H1084" t="str">
            <v>TRIM 2</v>
          </cell>
          <cell r="I1084" t="str">
            <v>M03</v>
          </cell>
          <cell r="J1084" t="str">
            <v>2</v>
          </cell>
          <cell r="K1084" t="str">
            <v>ITW DELFAST</v>
          </cell>
          <cell r="L1084">
            <v>0</v>
          </cell>
        </row>
        <row r="1085">
          <cell r="A1085">
            <v>1091</v>
          </cell>
          <cell r="B1085">
            <v>94530387</v>
          </cell>
          <cell r="C1085" t="str">
            <v>PRESILHA-P/ACAB SUP L/TRAS</v>
          </cell>
          <cell r="D1085" t="str">
            <v>25519D-M1</v>
          </cell>
          <cell r="E1085">
            <v>1200</v>
          </cell>
          <cell r="F1085" t="str">
            <v>CEV</v>
          </cell>
          <cell r="G1085" t="str">
            <v>0002002</v>
          </cell>
          <cell r="H1085" t="str">
            <v>MEC.BAIXA</v>
          </cell>
          <cell r="I1085" t="str">
            <v>M01</v>
          </cell>
          <cell r="J1085" t="str">
            <v>2</v>
          </cell>
          <cell r="K1085" t="str">
            <v>NIFCO KOREA</v>
          </cell>
          <cell r="L1085" t="str">
            <v>G1</v>
          </cell>
        </row>
        <row r="1086">
          <cell r="A1086">
            <v>1092</v>
          </cell>
          <cell r="B1086" t="str">
            <v>52021997</v>
          </cell>
          <cell r="C1086" t="str">
            <v>CHICOTE</v>
          </cell>
          <cell r="D1086" t="str">
            <v>SPS-PM-M3</v>
          </cell>
          <cell r="E1086">
            <v>20</v>
          </cell>
          <cell r="F1086" t="str">
            <v>CEV</v>
          </cell>
          <cell r="G1086" t="str">
            <v>0002004</v>
          </cell>
          <cell r="H1086" t="str">
            <v>SPS</v>
          </cell>
          <cell r="I1086" t="str">
            <v>M03</v>
          </cell>
          <cell r="J1086" t="str">
            <v>2</v>
          </cell>
          <cell r="K1086" t="str">
            <v>LEAR DO BRASL</v>
          </cell>
          <cell r="L1086">
            <v>0</v>
          </cell>
        </row>
        <row r="1087">
          <cell r="A1087">
            <v>1093</v>
          </cell>
          <cell r="B1087" t="str">
            <v>90225953</v>
          </cell>
          <cell r="C1087" t="str">
            <v>ESPUMA ISOLANTE</v>
          </cell>
          <cell r="D1087" t="str">
            <v>25219E-M1</v>
          </cell>
          <cell r="E1087">
            <v>100</v>
          </cell>
          <cell r="F1087" t="str">
            <v>RIETER</v>
          </cell>
          <cell r="G1087" t="str">
            <v>0002001</v>
          </cell>
          <cell r="H1087" t="str">
            <v>AÉREA</v>
          </cell>
          <cell r="I1087" t="str">
            <v>M01</v>
          </cell>
          <cell r="J1087" t="str">
            <v>3</v>
          </cell>
          <cell r="K1087" t="str">
            <v>RIETER</v>
          </cell>
          <cell r="L1087" t="str">
            <v>G1</v>
          </cell>
        </row>
        <row r="1088">
          <cell r="A1088">
            <v>1095</v>
          </cell>
          <cell r="B1088" t="str">
            <v>93299976</v>
          </cell>
          <cell r="C1088" t="str">
            <v>PINHEIRINHO</v>
          </cell>
          <cell r="D1088" t="str">
            <v>19155E-M3</v>
          </cell>
          <cell r="E1088">
            <v>1000</v>
          </cell>
          <cell r="F1088" t="str">
            <v>CEV</v>
          </cell>
          <cell r="G1088" t="str">
            <v>00002001</v>
          </cell>
          <cell r="H1088" t="str">
            <v>TRIM 3</v>
          </cell>
          <cell r="I1088" t="str">
            <v>M3</v>
          </cell>
          <cell r="J1088" t="str">
            <v>2</v>
          </cell>
          <cell r="K1088" t="str">
            <v>ITW DELFAST</v>
          </cell>
          <cell r="L1088" t="str">
            <v>G1</v>
          </cell>
        </row>
        <row r="1089">
          <cell r="A1089">
            <v>1096</v>
          </cell>
          <cell r="B1089" t="str">
            <v>94772363</v>
          </cell>
          <cell r="C1089" t="str">
            <v>TUBULAÇÃO ABS</v>
          </cell>
          <cell r="D1089" t="str">
            <v>SEQ-M1</v>
          </cell>
          <cell r="E1089">
            <v>300</v>
          </cell>
          <cell r="F1089" t="str">
            <v>TI</v>
          </cell>
          <cell r="G1089" t="str">
            <v>0002004</v>
          </cell>
          <cell r="H1089" t="str">
            <v>SEQ-ABS</v>
          </cell>
          <cell r="I1089" t="str">
            <v>M01</v>
          </cell>
          <cell r="J1089" t="str">
            <v>0</v>
          </cell>
          <cell r="K1089">
            <v>0</v>
          </cell>
          <cell r="L1089">
            <v>0</v>
          </cell>
        </row>
        <row r="1090">
          <cell r="A1090">
            <v>1097</v>
          </cell>
          <cell r="B1090" t="str">
            <v>94772360</v>
          </cell>
          <cell r="C1090" t="str">
            <v>TUBULAÇÃO ABS</v>
          </cell>
          <cell r="D1090" t="str">
            <v>SEQ-M1</v>
          </cell>
          <cell r="E1090">
            <v>300</v>
          </cell>
          <cell r="F1090" t="str">
            <v>TI</v>
          </cell>
          <cell r="G1090" t="str">
            <v>0002004</v>
          </cell>
          <cell r="H1090" t="str">
            <v>SEQ-ABS</v>
          </cell>
          <cell r="I1090" t="str">
            <v>M01</v>
          </cell>
          <cell r="J1090" t="str">
            <v>0</v>
          </cell>
          <cell r="K1090">
            <v>0</v>
          </cell>
          <cell r="L1090">
            <v>0</v>
          </cell>
        </row>
        <row r="1091">
          <cell r="A1091">
            <v>1098</v>
          </cell>
          <cell r="B1091" t="str">
            <v>52057556</v>
          </cell>
          <cell r="C1091" t="str">
            <v>TUBULAÇÃO ABS</v>
          </cell>
          <cell r="D1091" t="str">
            <v>SEQ-M1</v>
          </cell>
          <cell r="E1091">
            <v>120</v>
          </cell>
          <cell r="F1091" t="str">
            <v>TI</v>
          </cell>
          <cell r="G1091" t="str">
            <v>0002004</v>
          </cell>
          <cell r="H1091" t="str">
            <v>SEQ-ABS</v>
          </cell>
          <cell r="I1091" t="str">
            <v>M01</v>
          </cell>
          <cell r="J1091" t="str">
            <v>0</v>
          </cell>
          <cell r="K1091">
            <v>0</v>
          </cell>
          <cell r="L1091">
            <v>0</v>
          </cell>
        </row>
        <row r="1092">
          <cell r="A1092">
            <v>1099</v>
          </cell>
          <cell r="B1092" t="str">
            <v>93364971</v>
          </cell>
          <cell r="C1092" t="str">
            <v>CABO FLEXIVEL</v>
          </cell>
          <cell r="D1092" t="str">
            <v>25204E-</v>
          </cell>
          <cell r="E1092">
            <v>80</v>
          </cell>
          <cell r="F1092" t="str">
            <v>CEVA</v>
          </cell>
          <cell r="G1092" t="str">
            <v>0002004</v>
          </cell>
          <cell r="H1092" t="str">
            <v>Áerea</v>
          </cell>
          <cell r="I1092" t="str">
            <v>M01</v>
          </cell>
          <cell r="J1092" t="str">
            <v>2</v>
          </cell>
          <cell r="K1092">
            <v>0</v>
          </cell>
          <cell r="L1092">
            <v>0</v>
          </cell>
        </row>
        <row r="1093">
          <cell r="A1093">
            <v>1100</v>
          </cell>
          <cell r="B1093" t="str">
            <v>93355691</v>
          </cell>
          <cell r="C1093" t="str">
            <v>CABO FLEXIVEL</v>
          </cell>
          <cell r="D1093" t="str">
            <v>SEQ-M1</v>
          </cell>
          <cell r="E1093">
            <v>200</v>
          </cell>
          <cell r="F1093" t="str">
            <v>CEVA</v>
          </cell>
          <cell r="G1093" t="str">
            <v>0002004</v>
          </cell>
          <cell r="H1093" t="str">
            <v>SEQ-ABS</v>
          </cell>
          <cell r="I1093" t="str">
            <v>M01</v>
          </cell>
          <cell r="J1093" t="str">
            <v>0</v>
          </cell>
          <cell r="K1093">
            <v>0</v>
          </cell>
          <cell r="L1093">
            <v>0</v>
          </cell>
        </row>
        <row r="1094">
          <cell r="A1094">
            <v>1101</v>
          </cell>
          <cell r="B1094" t="str">
            <v>90468014</v>
          </cell>
          <cell r="C1094" t="str">
            <v>PRESILHA CX  DIR HID</v>
          </cell>
          <cell r="D1094" t="str">
            <v>SEQ-M1</v>
          </cell>
          <cell r="E1094">
            <v>500</v>
          </cell>
          <cell r="F1094" t="str">
            <v>CEVA</v>
          </cell>
          <cell r="G1094" t="str">
            <v>0002002</v>
          </cell>
          <cell r="H1094" t="str">
            <v>SEQ-ABS</v>
          </cell>
          <cell r="I1094" t="str">
            <v>M01</v>
          </cell>
          <cell r="J1094" t="str">
            <v>2</v>
          </cell>
          <cell r="K1094" t="str">
            <v xml:space="preserve">A RAYMON </v>
          </cell>
          <cell r="L1094">
            <v>0</v>
          </cell>
        </row>
        <row r="1095">
          <cell r="A1095">
            <v>1102</v>
          </cell>
          <cell r="B1095" t="str">
            <v>52068677</v>
          </cell>
          <cell r="C1095" t="str">
            <v>BLACK-STICKER  ADVANTAGE</v>
          </cell>
          <cell r="D1095" t="str">
            <v>PINTUR-M3</v>
          </cell>
          <cell r="E1095">
            <v>500</v>
          </cell>
          <cell r="F1095" t="str">
            <v>CEV</v>
          </cell>
          <cell r="G1095" t="str">
            <v>00002004</v>
          </cell>
          <cell r="H1095" t="str">
            <v>PINTURA</v>
          </cell>
          <cell r="I1095" t="str">
            <v>M03</v>
          </cell>
          <cell r="J1095" t="str">
            <v>1</v>
          </cell>
          <cell r="K1095" t="str">
            <v>INDIMENTAL</v>
          </cell>
          <cell r="L1095">
            <v>0</v>
          </cell>
        </row>
        <row r="1096">
          <cell r="A1096">
            <v>1103</v>
          </cell>
          <cell r="B1096" t="str">
            <v>52068678</v>
          </cell>
          <cell r="C1096" t="str">
            <v>BLACK-STICKER  ADVANTAGE</v>
          </cell>
          <cell r="D1096" t="str">
            <v>PINTUR-M3</v>
          </cell>
          <cell r="E1096">
            <v>500</v>
          </cell>
          <cell r="F1096" t="str">
            <v>CEV</v>
          </cell>
          <cell r="G1096" t="str">
            <v>00002004</v>
          </cell>
          <cell r="H1096" t="str">
            <v>PINTURA</v>
          </cell>
          <cell r="I1096" t="str">
            <v>M03</v>
          </cell>
          <cell r="J1096" t="str">
            <v>1</v>
          </cell>
          <cell r="K1096" t="str">
            <v>INDIMENTAL</v>
          </cell>
          <cell r="L1096">
            <v>0</v>
          </cell>
        </row>
        <row r="1097">
          <cell r="A1097">
            <v>1104</v>
          </cell>
          <cell r="B1097" t="str">
            <v>52068679</v>
          </cell>
          <cell r="C1097" t="str">
            <v>BLACK-STICKER  ADVANTAGE</v>
          </cell>
          <cell r="D1097" t="str">
            <v>PINTUR-M3</v>
          </cell>
          <cell r="E1097">
            <v>500</v>
          </cell>
          <cell r="F1097" t="str">
            <v>CEV</v>
          </cell>
          <cell r="G1097" t="str">
            <v>00002004</v>
          </cell>
          <cell r="H1097" t="str">
            <v>PINTURA</v>
          </cell>
          <cell r="I1097" t="str">
            <v>M03</v>
          </cell>
          <cell r="J1097" t="str">
            <v>1</v>
          </cell>
          <cell r="K1097" t="str">
            <v>INDIMENTAL</v>
          </cell>
          <cell r="L1097">
            <v>0</v>
          </cell>
        </row>
        <row r="1098">
          <cell r="A1098">
            <v>1105</v>
          </cell>
          <cell r="B1098" t="str">
            <v>52068680</v>
          </cell>
          <cell r="C1098" t="str">
            <v>BLACK-STICKER  ADVANTAGE</v>
          </cell>
          <cell r="D1098" t="str">
            <v>PINTUR-M3</v>
          </cell>
          <cell r="E1098">
            <v>500</v>
          </cell>
          <cell r="F1098" t="str">
            <v>CEV</v>
          </cell>
          <cell r="G1098" t="str">
            <v>00002004</v>
          </cell>
          <cell r="H1098" t="str">
            <v>PINTURA</v>
          </cell>
          <cell r="I1098" t="str">
            <v>M03</v>
          </cell>
          <cell r="J1098" t="str">
            <v>1</v>
          </cell>
          <cell r="K1098" t="str">
            <v>INDIMENTAL</v>
          </cell>
          <cell r="L1098">
            <v>0</v>
          </cell>
        </row>
        <row r="1099">
          <cell r="A1099">
            <v>1106</v>
          </cell>
          <cell r="B1099" t="str">
            <v>52065067</v>
          </cell>
          <cell r="C1099" t="str">
            <v>EMBLEMA ADVANTAGE</v>
          </cell>
          <cell r="D1099" t="str">
            <v>25501D-M1</v>
          </cell>
          <cell r="E1099">
            <v>1000</v>
          </cell>
          <cell r="F1099" t="str">
            <v>CEV</v>
          </cell>
          <cell r="G1099" t="str">
            <v>0CXPAPEL</v>
          </cell>
          <cell r="H1099" t="str">
            <v>M.BAIXA</v>
          </cell>
          <cell r="I1099" t="str">
            <v>M01</v>
          </cell>
          <cell r="J1099">
            <v>2</v>
          </cell>
          <cell r="K1099" t="str">
            <v>3M</v>
          </cell>
          <cell r="L1099" t="str">
            <v>G1</v>
          </cell>
        </row>
        <row r="1100">
          <cell r="A1100">
            <v>1107</v>
          </cell>
          <cell r="B1100" t="str">
            <v>95492641</v>
          </cell>
          <cell r="C1100" t="str">
            <v>TRAVA DA BATERIA 50-A</v>
          </cell>
          <cell r="D1100" t="str">
            <v>25525E-M1</v>
          </cell>
          <cell r="E1100">
            <v>52</v>
          </cell>
          <cell r="F1100" t="str">
            <v>CEV</v>
          </cell>
          <cell r="G1100" t="str">
            <v>0CXPAPEL</v>
          </cell>
          <cell r="H1100" t="str">
            <v>L.FINAL</v>
          </cell>
          <cell r="I1100" t="str">
            <v>M01</v>
          </cell>
          <cell r="J1100">
            <v>4</v>
          </cell>
          <cell r="K1100" t="str">
            <v>DASUNG CO LT</v>
          </cell>
          <cell r="L1100" t="str">
            <v>G1</v>
          </cell>
        </row>
        <row r="1101">
          <cell r="A1101">
            <v>1108</v>
          </cell>
          <cell r="B1101" t="str">
            <v>11570637</v>
          </cell>
          <cell r="C1101" t="str">
            <v>PF PCHQ FRONTAL</v>
          </cell>
          <cell r="D1101" t="str">
            <v>BUMP02-M1</v>
          </cell>
          <cell r="E1101">
            <v>1000</v>
          </cell>
          <cell r="F1101" t="str">
            <v>CEV</v>
          </cell>
          <cell r="G1101" t="str">
            <v>CX120806</v>
          </cell>
          <cell r="H1101" t="str">
            <v>BUMPER</v>
          </cell>
          <cell r="I1101" t="str">
            <v>M01</v>
          </cell>
          <cell r="J1101">
            <v>2</v>
          </cell>
          <cell r="K1101" t="str">
            <v>ILLINOIS TOO</v>
          </cell>
          <cell r="L1101">
            <v>0</v>
          </cell>
        </row>
        <row r="1102">
          <cell r="A1102">
            <v>1109</v>
          </cell>
          <cell r="B1102" t="str">
            <v>52060819</v>
          </cell>
          <cell r="C1102" t="str">
            <v>CJ CHICOTE AT</v>
          </cell>
          <cell r="D1102" t="str">
            <v>BUMPER</v>
          </cell>
          <cell r="E1102">
            <v>200</v>
          </cell>
          <cell r="F1102" t="str">
            <v>CEV</v>
          </cell>
          <cell r="G1102" t="str">
            <v>00002004</v>
          </cell>
          <cell r="H1102" t="str">
            <v>BUMPER</v>
          </cell>
          <cell r="I1102" t="str">
            <v>M01</v>
          </cell>
          <cell r="J1102" t="str">
            <v>2</v>
          </cell>
          <cell r="K1102" t="str">
            <v>LEAR</v>
          </cell>
          <cell r="L1102">
            <v>0</v>
          </cell>
        </row>
        <row r="1103">
          <cell r="A1103">
            <v>1110</v>
          </cell>
          <cell r="B1103" t="str">
            <v>94769838</v>
          </cell>
          <cell r="C1103" t="str">
            <v>CJ CHICOTE/SENSOR</v>
          </cell>
          <cell r="D1103" t="str">
            <v>BIMP03-M1</v>
          </cell>
          <cell r="E1103">
            <v>200</v>
          </cell>
          <cell r="F1103" t="str">
            <v>CEV</v>
          </cell>
          <cell r="G1103" t="str">
            <v>0002004</v>
          </cell>
          <cell r="H1103" t="str">
            <v>BUMPER</v>
          </cell>
          <cell r="I1103" t="str">
            <v>M01</v>
          </cell>
          <cell r="J1103" t="str">
            <v>2</v>
          </cell>
          <cell r="K1103" t="str">
            <v>LEAR</v>
          </cell>
          <cell r="L1103">
            <v>0</v>
          </cell>
        </row>
        <row r="1104">
          <cell r="A1104">
            <v>1111</v>
          </cell>
          <cell r="B1104" t="str">
            <v>11514597</v>
          </cell>
          <cell r="C1104" t="str">
            <v xml:space="preserve">PORCA DOBRADIÇA BANCO                                             </v>
          </cell>
          <cell r="D1104" t="str">
            <v>19142D-M2</v>
          </cell>
          <cell r="E1104">
            <v>400</v>
          </cell>
          <cell r="F1104" t="str">
            <v>CEV</v>
          </cell>
          <cell r="G1104" t="str">
            <v>00002001</v>
          </cell>
          <cell r="H1104" t="str">
            <v>TRIM 3</v>
          </cell>
          <cell r="I1104" t="str">
            <v>M02</v>
          </cell>
          <cell r="J1104" t="str">
            <v>4</v>
          </cell>
          <cell r="K1104" t="str">
            <v>NEUMAYER TEK</v>
          </cell>
          <cell r="L1104" t="str">
            <v>G1</v>
          </cell>
        </row>
        <row r="1105">
          <cell r="A1105">
            <v>1112</v>
          </cell>
          <cell r="B1105" t="str">
            <v>96954604</v>
          </cell>
          <cell r="C1105" t="str">
            <v>SUPORTE DO COCKPIT</v>
          </cell>
          <cell r="D1105" t="str">
            <v>19125E-M3</v>
          </cell>
          <cell r="E1105">
            <v>250</v>
          </cell>
          <cell r="F1105" t="str">
            <v>CEV</v>
          </cell>
          <cell r="G1105" t="str">
            <v>OCXPAPEL</v>
          </cell>
          <cell r="H1105" t="str">
            <v>TRIM 2</v>
          </cell>
          <cell r="I1105" t="str">
            <v>M03</v>
          </cell>
          <cell r="J1105">
            <v>0</v>
          </cell>
          <cell r="K1105">
            <v>0</v>
          </cell>
          <cell r="L1105">
            <v>0</v>
          </cell>
        </row>
        <row r="1106">
          <cell r="A1106">
            <v>1113</v>
          </cell>
          <cell r="B1106" t="str">
            <v>04874119</v>
          </cell>
          <cell r="C1106" t="str">
            <v>TAMPÃO DA LANTERNA</v>
          </cell>
          <cell r="D1106" t="str">
            <v>19161D-M3</v>
          </cell>
          <cell r="E1106">
            <v>5000</v>
          </cell>
          <cell r="F1106" t="str">
            <v>CEV</v>
          </cell>
          <cell r="G1106" t="str">
            <v>CX120806</v>
          </cell>
          <cell r="H1106" t="str">
            <v>TRIM 2</v>
          </cell>
          <cell r="I1106" t="str">
            <v>M03</v>
          </cell>
          <cell r="J1106" t="str">
            <v>2</v>
          </cell>
          <cell r="K1106" t="str">
            <v>PROTECTIVE</v>
          </cell>
          <cell r="L1106">
            <v>0</v>
          </cell>
        </row>
        <row r="1107">
          <cell r="A1107">
            <v>1114</v>
          </cell>
          <cell r="B1107" t="str">
            <v>93280007</v>
          </cell>
          <cell r="C1107" t="str">
            <v>BOTAO TAPETE</v>
          </cell>
          <cell r="D1107" t="str">
            <v>19103D-M3</v>
          </cell>
          <cell r="E1107">
            <v>1000</v>
          </cell>
          <cell r="F1107" t="str">
            <v>CEV</v>
          </cell>
          <cell r="G1107" t="str">
            <v>00002002</v>
          </cell>
          <cell r="H1107" t="str">
            <v>TRIM 1</v>
          </cell>
          <cell r="I1107" t="str">
            <v>M03</v>
          </cell>
          <cell r="J1107" t="str">
            <v>2</v>
          </cell>
          <cell r="K1107" t="str">
            <v>A RAYMOND</v>
          </cell>
          <cell r="L1107" t="str">
            <v>G1</v>
          </cell>
        </row>
        <row r="1108">
          <cell r="A1108">
            <v>1115</v>
          </cell>
          <cell r="B1108" t="str">
            <v>11562507</v>
          </cell>
          <cell r="C1108" t="str">
            <v>PARAFUSO-BOBR TPA/LAT TRAS</v>
          </cell>
          <cell r="D1108" t="str">
            <v>19161D-M3</v>
          </cell>
          <cell r="E1108">
            <v>500</v>
          </cell>
          <cell r="F1108" t="str">
            <v>CEV</v>
          </cell>
          <cell r="G1108" t="str">
            <v>00002001</v>
          </cell>
          <cell r="H1108" t="str">
            <v>TRIM 3</v>
          </cell>
          <cell r="I1108" t="str">
            <v>M03</v>
          </cell>
          <cell r="J1108" t="str">
            <v>2</v>
          </cell>
          <cell r="K1108" t="str">
            <v>FIAMM SPA</v>
          </cell>
          <cell r="L1108" t="str">
            <v>G1</v>
          </cell>
        </row>
        <row r="1109">
          <cell r="A1109">
            <v>1116</v>
          </cell>
          <cell r="B1109" t="str">
            <v>11570654</v>
          </cell>
          <cell r="C1109" t="str">
            <v>PORCA MOLA</v>
          </cell>
          <cell r="D1109" t="str">
            <v>19106E-M3</v>
          </cell>
          <cell r="E1109">
            <v>8000</v>
          </cell>
          <cell r="F1109" t="str">
            <v>CEV</v>
          </cell>
          <cell r="G1109" t="str">
            <v>OCXPAPEL</v>
          </cell>
          <cell r="H1109" t="str">
            <v>TRIM 2</v>
          </cell>
          <cell r="I1109" t="str">
            <v>M03</v>
          </cell>
          <cell r="J1109" t="str">
            <v>2</v>
          </cell>
          <cell r="K1109" t="str">
            <v>ILLINOIS TOO</v>
          </cell>
          <cell r="L1109">
            <v>0</v>
          </cell>
        </row>
        <row r="1110">
          <cell r="A1110">
            <v>1117</v>
          </cell>
          <cell r="B1110" t="str">
            <v>11570654</v>
          </cell>
          <cell r="C1110" t="str">
            <v>PORCA MOLA</v>
          </cell>
          <cell r="D1110" t="str">
            <v>19111D-M3</v>
          </cell>
          <cell r="E1110">
            <v>8000</v>
          </cell>
          <cell r="F1110" t="str">
            <v>CEV</v>
          </cell>
          <cell r="G1110" t="str">
            <v>0CXPAPEL</v>
          </cell>
          <cell r="H1110" t="str">
            <v>TRIM 2</v>
          </cell>
          <cell r="I1110" t="str">
            <v>M03</v>
          </cell>
          <cell r="J1110" t="str">
            <v>2</v>
          </cell>
          <cell r="K1110" t="str">
            <v>ILLINOIS TOO</v>
          </cell>
          <cell r="L1110">
            <v>0</v>
          </cell>
        </row>
        <row r="1111">
          <cell r="A1111">
            <v>1118</v>
          </cell>
          <cell r="B1111" t="str">
            <v>13126729</v>
          </cell>
          <cell r="C1111" t="str">
            <v>LÂMPADA</v>
          </cell>
          <cell r="D1111" t="str">
            <v>19136D-M2</v>
          </cell>
          <cell r="E1111">
            <v>60</v>
          </cell>
          <cell r="F1111" t="str">
            <v>CEV</v>
          </cell>
          <cell r="G1111" t="str">
            <v>0CXPAPEL</v>
          </cell>
          <cell r="H1111" t="str">
            <v>TRIM 2</v>
          </cell>
          <cell r="I1111" t="str">
            <v>M02</v>
          </cell>
          <cell r="J1111" t="str">
            <v>4</v>
          </cell>
          <cell r="K1111" t="str">
            <v>ILLINOIS TOO</v>
          </cell>
          <cell r="L1111">
            <v>0</v>
          </cell>
        </row>
        <row r="1112">
          <cell r="A1112">
            <v>1119</v>
          </cell>
          <cell r="B1112" t="str">
            <v>52018710</v>
          </cell>
          <cell r="C1112" t="str">
            <v>RETENTOR</v>
          </cell>
          <cell r="D1112" t="str">
            <v>19119D-M2</v>
          </cell>
          <cell r="E1112">
            <v>60</v>
          </cell>
          <cell r="F1112" t="str">
            <v>CEV</v>
          </cell>
          <cell r="G1112" t="str">
            <v>0CXPAPEL</v>
          </cell>
          <cell r="H1112" t="str">
            <v>TRIM 2</v>
          </cell>
          <cell r="I1112" t="str">
            <v>M02</v>
          </cell>
          <cell r="J1112" t="str">
            <v>4</v>
          </cell>
          <cell r="K1112" t="str">
            <v>NIFCO KOREA</v>
          </cell>
          <cell r="L1112">
            <v>0</v>
          </cell>
        </row>
        <row r="1113">
          <cell r="A1113">
            <v>1120</v>
          </cell>
          <cell r="B1113" t="str">
            <v>52027942</v>
          </cell>
          <cell r="C1113" t="str">
            <v>PUSH PIN</v>
          </cell>
          <cell r="D1113" t="str">
            <v>19118E-M2</v>
          </cell>
          <cell r="E1113">
            <v>2400</v>
          </cell>
          <cell r="F1113" t="str">
            <v>CEV</v>
          </cell>
          <cell r="G1113" t="str">
            <v>0CXPAPEL</v>
          </cell>
          <cell r="H1113" t="str">
            <v>TRIM 2</v>
          </cell>
          <cell r="I1113" t="str">
            <v>M02</v>
          </cell>
          <cell r="J1113" t="str">
            <v>2</v>
          </cell>
          <cell r="K1113" t="str">
            <v>ITW ENGINEERED</v>
          </cell>
          <cell r="L1113">
            <v>0</v>
          </cell>
        </row>
        <row r="1114">
          <cell r="A1114">
            <v>1121</v>
          </cell>
          <cell r="B1114" t="str">
            <v>52027942</v>
          </cell>
          <cell r="C1114" t="str">
            <v>PUSH PIN</v>
          </cell>
          <cell r="D1114" t="str">
            <v>19142E-M3</v>
          </cell>
          <cell r="E1114">
            <v>2400</v>
          </cell>
          <cell r="F1114" t="str">
            <v>CEV</v>
          </cell>
          <cell r="G1114" t="str">
            <v>0CXPAPEL</v>
          </cell>
          <cell r="H1114" t="str">
            <v>TRIM 3</v>
          </cell>
          <cell r="I1114" t="str">
            <v>M03</v>
          </cell>
          <cell r="J1114" t="str">
            <v>2</v>
          </cell>
          <cell r="K1114" t="str">
            <v>ITW ENGINEERED</v>
          </cell>
          <cell r="L1114">
            <v>0</v>
          </cell>
        </row>
        <row r="1115">
          <cell r="A1115">
            <v>1122</v>
          </cell>
          <cell r="B1115" t="str">
            <v>52027942</v>
          </cell>
          <cell r="C1115" t="str">
            <v>PUSH PIN</v>
          </cell>
          <cell r="D1115" t="str">
            <v>19149E-M3</v>
          </cell>
          <cell r="E1115">
            <v>2400</v>
          </cell>
          <cell r="F1115" t="str">
            <v>CEV</v>
          </cell>
          <cell r="G1115" t="str">
            <v>0CXPAPEL</v>
          </cell>
          <cell r="H1115" t="str">
            <v>TRIM 3</v>
          </cell>
          <cell r="I1115" t="str">
            <v>M03</v>
          </cell>
          <cell r="J1115" t="str">
            <v>2</v>
          </cell>
          <cell r="K1115" t="str">
            <v>ITW ENGINEERED</v>
          </cell>
          <cell r="L1115">
            <v>0</v>
          </cell>
        </row>
        <row r="1116">
          <cell r="A1116">
            <v>1123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</row>
        <row r="1117">
          <cell r="A1117">
            <v>1124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</row>
        <row r="1118">
          <cell r="A1118">
            <v>1125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</row>
        <row r="1119">
          <cell r="A1119">
            <v>1126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</row>
        <row r="1120">
          <cell r="A1120">
            <v>1127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</row>
        <row r="1121">
          <cell r="A1121">
            <v>1128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</row>
        <row r="1122">
          <cell r="A1122">
            <v>1129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</row>
        <row r="1123">
          <cell r="A1123">
            <v>1130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A1124">
            <v>1131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A1125">
            <v>1132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A1126">
            <v>1133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A1127">
            <v>1134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A1128">
            <v>1135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A1129">
            <v>1136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A1130">
            <v>1137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A1131">
            <v>1138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A1132">
            <v>1139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A1133">
            <v>1140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A1134">
            <v>1141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</row>
        <row r="1135">
          <cell r="A1135">
            <v>1142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</row>
        <row r="1136">
          <cell r="A1136">
            <v>1143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</row>
        <row r="1137">
          <cell r="A1137">
            <v>1144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</row>
        <row r="1138">
          <cell r="A1138">
            <v>1145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</row>
        <row r="1139">
          <cell r="A1139">
            <v>1146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</row>
        <row r="1140">
          <cell r="A1140">
            <v>1147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</row>
        <row r="1141">
          <cell r="A1141">
            <v>1148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</row>
        <row r="1142">
          <cell r="A1142">
            <v>1149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</row>
        <row r="1143">
          <cell r="A1143">
            <v>1150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</row>
        <row r="1144">
          <cell r="A1144">
            <v>1151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</row>
        <row r="1145">
          <cell r="A1145">
            <v>1152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</row>
        <row r="1146">
          <cell r="A1146">
            <v>1153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</row>
        <row r="1147">
          <cell r="A1147">
            <v>1154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</row>
        <row r="1148">
          <cell r="A1148">
            <v>1155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</row>
        <row r="1149">
          <cell r="A1149">
            <v>1156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</row>
        <row r="1150">
          <cell r="A1150">
            <v>1157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</row>
        <row r="1151">
          <cell r="A1151">
            <v>1158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</row>
        <row r="1152">
          <cell r="A1152">
            <v>1159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A1153">
            <v>1160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A1154">
            <v>1161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A1155">
            <v>1162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A1156">
            <v>1163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A1157">
            <v>1164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A1158">
            <v>1165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A1159">
            <v>1166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A1160">
            <v>1167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A1161">
            <v>1168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A1162">
            <v>1169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A1163">
            <v>1170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A1164">
            <v>1171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A1165">
            <v>1172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A1166">
            <v>1173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A1167">
            <v>1174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A1168">
            <v>1175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A1169">
            <v>1176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A1170">
            <v>1177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  <row r="1171">
          <cell r="A1171">
            <v>1178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</row>
        <row r="1172">
          <cell r="A1172">
            <v>1179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</row>
        <row r="1173">
          <cell r="A1173">
            <v>1180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</row>
        <row r="1174">
          <cell r="A1174">
            <v>1181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</row>
        <row r="1175">
          <cell r="A1175">
            <v>1182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</row>
        <row r="1176">
          <cell r="A1176">
            <v>1183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</row>
        <row r="1177">
          <cell r="A1177">
            <v>1184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</row>
        <row r="1178">
          <cell r="A1178">
            <v>1185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</row>
        <row r="1179">
          <cell r="A1179">
            <v>1186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</row>
        <row r="1180">
          <cell r="A1180">
            <v>1187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</row>
        <row r="1181">
          <cell r="A1181">
            <v>1188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</row>
        <row r="1182">
          <cell r="A1182">
            <v>1189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</row>
        <row r="1183">
          <cell r="A1183">
            <v>1190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</row>
        <row r="1184">
          <cell r="A1184">
            <v>1191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</row>
        <row r="1185">
          <cell r="A1185">
            <v>1192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</row>
        <row r="1186">
          <cell r="A1186">
            <v>1193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</row>
        <row r="1187">
          <cell r="A1187">
            <v>1194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</row>
        <row r="1188">
          <cell r="A1188">
            <v>1195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</row>
        <row r="1189">
          <cell r="A1189">
            <v>1196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</row>
        <row r="1190">
          <cell r="A1190">
            <v>1197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</row>
        <row r="1191">
          <cell r="A1191">
            <v>1198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</row>
        <row r="1192">
          <cell r="A1192">
            <v>1199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</row>
        <row r="1193">
          <cell r="A1193">
            <v>1200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</row>
        <row r="1194">
          <cell r="A1194">
            <v>1201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</row>
        <row r="1195">
          <cell r="A1195">
            <v>1202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</row>
        <row r="1196">
          <cell r="A1196">
            <v>1203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</row>
        <row r="1197">
          <cell r="A1197">
            <v>1204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</row>
        <row r="1198">
          <cell r="A1198">
            <v>1205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</row>
        <row r="1199">
          <cell r="A1199">
            <v>1206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</row>
        <row r="1200">
          <cell r="A1200">
            <v>1207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</row>
        <row r="1201">
          <cell r="A1201">
            <v>1208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</row>
        <row r="1202">
          <cell r="A1202">
            <v>1209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</row>
        <row r="1203">
          <cell r="A1203">
            <v>1210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</row>
        <row r="1204">
          <cell r="A1204">
            <v>1211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</row>
        <row r="1205">
          <cell r="A1205">
            <v>1212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</row>
        <row r="1206">
          <cell r="A1206">
            <v>1213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</row>
        <row r="1207">
          <cell r="A1207">
            <v>1214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</row>
        <row r="1208">
          <cell r="A1208">
            <v>1215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</row>
        <row r="1209">
          <cell r="A1209">
            <v>1216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</row>
        <row r="1210">
          <cell r="A1210">
            <v>1217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</row>
        <row r="1211">
          <cell r="A1211">
            <v>1218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</row>
        <row r="1212">
          <cell r="A1212">
            <v>1219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</row>
        <row r="1213">
          <cell r="A1213">
            <v>1220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</row>
        <row r="1214">
          <cell r="A1214">
            <v>1221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</row>
        <row r="1215">
          <cell r="A1215">
            <v>1222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</row>
        <row r="1216">
          <cell r="A1216">
            <v>1223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</row>
        <row r="1217">
          <cell r="A1217">
            <v>1224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</row>
        <row r="1218">
          <cell r="A1218">
            <v>1225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</row>
        <row r="1219">
          <cell r="A1219">
            <v>1226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</row>
        <row r="1220">
          <cell r="A1220">
            <v>1227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</row>
        <row r="1221">
          <cell r="A1221">
            <v>1228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</row>
        <row r="1222">
          <cell r="A1222">
            <v>1229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</row>
        <row r="1223">
          <cell r="A1223">
            <v>1230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</row>
        <row r="1224">
          <cell r="A1224">
            <v>1231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</row>
        <row r="1225">
          <cell r="A1225">
            <v>1232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</row>
        <row r="1226">
          <cell r="A1226">
            <v>1233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</row>
        <row r="1227">
          <cell r="A1227">
            <v>1234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</row>
        <row r="1228">
          <cell r="A1228">
            <v>1235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</row>
        <row r="1229">
          <cell r="A1229">
            <v>1236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</row>
        <row r="1230">
          <cell r="A1230">
            <v>1237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</row>
        <row r="1231">
          <cell r="A1231">
            <v>1238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</row>
        <row r="1232">
          <cell r="A1232">
            <v>1239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</row>
        <row r="1233">
          <cell r="A1233">
            <v>1240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</row>
        <row r="1234">
          <cell r="A1234">
            <v>1241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</row>
        <row r="1235">
          <cell r="A1235">
            <v>1242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</row>
        <row r="1236">
          <cell r="A1236">
            <v>1243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</row>
        <row r="1237">
          <cell r="A1237">
            <v>1244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</row>
        <row r="1238">
          <cell r="A1238">
            <v>1245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</row>
        <row r="1239">
          <cell r="A1239">
            <v>1246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</row>
        <row r="1240">
          <cell r="A1240">
            <v>1247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</row>
        <row r="1241">
          <cell r="A1241">
            <v>1248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</row>
        <row r="1242">
          <cell r="A1242">
            <v>1249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</row>
        <row r="1243">
          <cell r="A1243">
            <v>1250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</row>
        <row r="1244">
          <cell r="A1244">
            <v>1251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</row>
        <row r="1245">
          <cell r="A1245">
            <v>1252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</row>
        <row r="1246">
          <cell r="A1246">
            <v>1253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</row>
        <row r="1247">
          <cell r="A1247">
            <v>1254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</row>
        <row r="1248">
          <cell r="A1248">
            <v>1255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</row>
        <row r="1249">
          <cell r="A1249">
            <v>1256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</row>
        <row r="1250">
          <cell r="A1250">
            <v>1257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</row>
        <row r="1251">
          <cell r="A1251">
            <v>1258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</row>
        <row r="1252">
          <cell r="A1252">
            <v>1259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</row>
        <row r="1253">
          <cell r="A1253">
            <v>1260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</row>
        <row r="1254">
          <cell r="A1254">
            <v>1261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</row>
        <row r="1255">
          <cell r="A1255">
            <v>1262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</row>
        <row r="1256">
          <cell r="A1256">
            <v>1263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</row>
        <row r="1257">
          <cell r="A1257">
            <v>1264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</row>
        <row r="1258">
          <cell r="A1258">
            <v>1265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</row>
        <row r="1259">
          <cell r="A1259">
            <v>1266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</row>
        <row r="1260">
          <cell r="A1260">
            <v>1267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</row>
        <row r="1261">
          <cell r="A1261">
            <v>1268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</row>
        <row r="1262">
          <cell r="A1262">
            <v>1269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</row>
        <row r="1263">
          <cell r="A1263">
            <v>1270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</row>
        <row r="1264">
          <cell r="A1264">
            <v>1271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</row>
        <row r="1265">
          <cell r="A1265">
            <v>1272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</row>
        <row r="1266">
          <cell r="A1266">
            <v>1273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</row>
        <row r="1267">
          <cell r="A1267">
            <v>1274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</row>
        <row r="1268">
          <cell r="A1268">
            <v>1275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</row>
        <row r="1269">
          <cell r="A1269">
            <v>1276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</row>
        <row r="1270">
          <cell r="A1270">
            <v>1277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</row>
        <row r="1271">
          <cell r="A1271">
            <v>1278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</row>
        <row r="1272">
          <cell r="A1272">
            <v>1279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</row>
        <row r="1273">
          <cell r="A1273">
            <v>1280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</row>
        <row r="1274">
          <cell r="A1274">
            <v>1281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</row>
        <row r="1275">
          <cell r="A1275">
            <v>1282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</row>
        <row r="1276">
          <cell r="A1276">
            <v>1283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</row>
        <row r="1277">
          <cell r="A1277">
            <v>1284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</row>
        <row r="1278">
          <cell r="A1278">
            <v>1285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</row>
        <row r="1279">
          <cell r="A1279">
            <v>1286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</row>
        <row r="1280">
          <cell r="A1280">
            <v>1287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</row>
        <row r="1281">
          <cell r="A1281">
            <v>1288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</row>
        <row r="1282">
          <cell r="A1282">
            <v>1289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</row>
        <row r="1283">
          <cell r="A1283">
            <v>1290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</row>
        <row r="1284">
          <cell r="A1284">
            <v>1291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</row>
        <row r="1285">
          <cell r="A1285">
            <v>1292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</row>
        <row r="1286">
          <cell r="A1286">
            <v>1293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</row>
        <row r="1287">
          <cell r="A1287">
            <v>1294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</row>
        <row r="1288">
          <cell r="A1288">
            <v>1295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</row>
        <row r="1289">
          <cell r="A1289">
            <v>1296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</row>
        <row r="1290">
          <cell r="A1290">
            <v>1297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</row>
        <row r="1291">
          <cell r="A1291">
            <v>1298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</row>
        <row r="1292">
          <cell r="A1292">
            <v>1299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</row>
        <row r="1293">
          <cell r="A1293">
            <v>1300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</row>
        <row r="1294">
          <cell r="A1294">
            <v>1301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</row>
        <row r="1295">
          <cell r="A1295">
            <v>1302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</row>
        <row r="1296">
          <cell r="A1296">
            <v>1303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</row>
        <row r="1297">
          <cell r="A1297">
            <v>1304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</row>
        <row r="1298">
          <cell r="A1298">
            <v>1305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</row>
        <row r="1299">
          <cell r="A1299">
            <v>1306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</row>
        <row r="1300">
          <cell r="A1300">
            <v>1307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</row>
        <row r="1301">
          <cell r="A1301">
            <v>1308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</row>
        <row r="1302">
          <cell r="A1302">
            <v>1309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</row>
        <row r="1303">
          <cell r="A1303">
            <v>1310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</row>
        <row r="1304">
          <cell r="A1304">
            <v>1311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</row>
        <row r="1305">
          <cell r="A1305">
            <v>1312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</row>
        <row r="1306">
          <cell r="A1306">
            <v>1313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</row>
        <row r="1307">
          <cell r="A1307">
            <v>1314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</row>
        <row r="1308">
          <cell r="A1308">
            <v>1315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</row>
        <row r="1309">
          <cell r="A1309">
            <v>1316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</row>
        <row r="1310">
          <cell r="A1310">
            <v>1317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</row>
        <row r="1311">
          <cell r="A1311">
            <v>1318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</row>
        <row r="1312">
          <cell r="A1312">
            <v>1319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</row>
        <row r="1313">
          <cell r="A1313">
            <v>1320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</row>
        <row r="1314">
          <cell r="A1314">
            <v>1321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</row>
        <row r="1315">
          <cell r="A1315">
            <v>1322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</row>
        <row r="1316">
          <cell r="A1316">
            <v>1323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</row>
        <row r="1317">
          <cell r="A1317">
            <v>1324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</row>
        <row r="1318">
          <cell r="A1318">
            <v>1325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</row>
        <row r="1319">
          <cell r="A1319">
            <v>1326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</row>
        <row r="1320">
          <cell r="A1320">
            <v>1327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</row>
        <row r="1321">
          <cell r="A1321">
            <v>1328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</row>
        <row r="1322">
          <cell r="A1322">
            <v>1329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</row>
        <row r="1323">
          <cell r="A1323">
            <v>1330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</row>
        <row r="1324">
          <cell r="A1324">
            <v>1331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</row>
        <row r="1325">
          <cell r="A1325">
            <v>1332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</row>
        <row r="1326">
          <cell r="A1326">
            <v>1333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</row>
        <row r="1327">
          <cell r="A1327">
            <v>1334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</row>
        <row r="1328">
          <cell r="A1328">
            <v>1335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</row>
        <row r="1329">
          <cell r="A1329">
            <v>1336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</row>
        <row r="1330">
          <cell r="A1330">
            <v>1337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</row>
        <row r="1331">
          <cell r="A1331">
            <v>1338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</row>
        <row r="1332">
          <cell r="A1332">
            <v>1339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</row>
        <row r="1333">
          <cell r="A1333">
            <v>1340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</row>
        <row r="1334">
          <cell r="A1334">
            <v>1341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</row>
        <row r="1335">
          <cell r="A1335">
            <v>1342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</row>
        <row r="1336">
          <cell r="A1336">
            <v>1343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</row>
        <row r="1337">
          <cell r="A1337">
            <v>1344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</row>
        <row r="1338">
          <cell r="A1338">
            <v>1345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</row>
        <row r="1339">
          <cell r="A1339">
            <v>1346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</row>
        <row r="1340">
          <cell r="A1340">
            <v>1347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</row>
        <row r="1341">
          <cell r="A1341">
            <v>1348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</row>
        <row r="1342">
          <cell r="A1342">
            <v>1349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</row>
        <row r="1343">
          <cell r="A1343">
            <v>1350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</row>
        <row r="1344">
          <cell r="A1344">
            <v>1351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</row>
        <row r="1345">
          <cell r="A1345">
            <v>1352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</row>
        <row r="1346">
          <cell r="A1346">
            <v>1353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</row>
        <row r="1347">
          <cell r="A1347">
            <v>1354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</row>
        <row r="1348">
          <cell r="A1348">
            <v>1355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</row>
        <row r="1349">
          <cell r="A1349">
            <v>1356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</row>
        <row r="1350">
          <cell r="A1350">
            <v>1357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</row>
        <row r="1351">
          <cell r="A1351">
            <v>1358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</row>
        <row r="1352">
          <cell r="A1352">
            <v>1359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</row>
        <row r="1353">
          <cell r="A1353">
            <v>1360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</row>
        <row r="1354">
          <cell r="A1354">
            <v>1361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</row>
        <row r="1355">
          <cell r="A1355">
            <v>1362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</row>
        <row r="1356">
          <cell r="A1356">
            <v>1363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</row>
        <row r="1357">
          <cell r="A1357">
            <v>1364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</row>
        <row r="1358">
          <cell r="A1358">
            <v>1365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</row>
        <row r="1359">
          <cell r="A1359">
            <v>1366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</row>
        <row r="1360">
          <cell r="A1360">
            <v>1367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</row>
        <row r="1361">
          <cell r="A1361">
            <v>1368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</row>
        <row r="1362">
          <cell r="A1362">
            <v>1369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</row>
        <row r="1363">
          <cell r="A1363">
            <v>1370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</row>
        <row r="1364">
          <cell r="A1364">
            <v>1371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</row>
        <row r="1365">
          <cell r="A1365">
            <v>1372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</row>
        <row r="1366">
          <cell r="A1366">
            <v>1373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</row>
        <row r="1367">
          <cell r="A1367">
            <v>1374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</row>
        <row r="1368">
          <cell r="A1368">
            <v>1375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</row>
        <row r="1369">
          <cell r="A1369">
            <v>1376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</row>
        <row r="1370">
          <cell r="A1370">
            <v>1377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</row>
        <row r="1371">
          <cell r="A1371">
            <v>1378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</row>
        <row r="1372">
          <cell r="A1372">
            <v>1379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</row>
        <row r="1373">
          <cell r="A1373">
            <v>1380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</row>
        <row r="1374">
          <cell r="A1374">
            <v>1381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</row>
        <row r="1375">
          <cell r="A1375">
            <v>1382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</row>
        <row r="1376">
          <cell r="A1376">
            <v>1383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</row>
        <row r="1377">
          <cell r="A1377">
            <v>1384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</row>
        <row r="1378">
          <cell r="A1378">
            <v>1385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</row>
        <row r="1379">
          <cell r="A1379">
            <v>1386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</row>
        <row r="1380">
          <cell r="A1380">
            <v>1387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</row>
        <row r="1381">
          <cell r="A1381">
            <v>1388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</row>
        <row r="1382">
          <cell r="A1382">
            <v>1389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</row>
        <row r="1383">
          <cell r="A1383">
            <v>1390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</row>
        <row r="1384">
          <cell r="A1384">
            <v>1391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</row>
        <row r="1385">
          <cell r="A1385">
            <v>1392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</row>
        <row r="1386">
          <cell r="A1386">
            <v>1393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</row>
        <row r="1387">
          <cell r="A1387">
            <v>1394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</row>
        <row r="1388">
          <cell r="A1388">
            <v>1395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</row>
        <row r="1389">
          <cell r="A1389">
            <v>1396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</row>
        <row r="1390">
          <cell r="A1390">
            <v>1397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</row>
        <row r="1391">
          <cell r="A1391">
            <v>1398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</row>
        <row r="1392">
          <cell r="A1392">
            <v>1399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</row>
        <row r="1393">
          <cell r="A1393">
            <v>1400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</row>
        <row r="1394">
          <cell r="A1394">
            <v>1401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</row>
        <row r="1395">
          <cell r="A1395">
            <v>1402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</row>
        <row r="1396">
          <cell r="A1396">
            <v>1403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</row>
        <row r="1397">
          <cell r="A1397">
            <v>1404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</row>
        <row r="1398">
          <cell r="A1398">
            <v>1405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</row>
        <row r="1399">
          <cell r="A1399">
            <v>1406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</row>
        <row r="1400">
          <cell r="A1400">
            <v>1407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</row>
        <row r="1401">
          <cell r="A1401">
            <v>1408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</row>
        <row r="1402">
          <cell r="A1402">
            <v>1409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</row>
        <row r="1403">
          <cell r="A1403">
            <v>1410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</row>
        <row r="1404">
          <cell r="A1404">
            <v>1411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</row>
        <row r="1405">
          <cell r="A1405">
            <v>1412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</row>
        <row r="1406">
          <cell r="A1406">
            <v>1413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</row>
        <row r="1407">
          <cell r="A1407">
            <v>1414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</row>
        <row r="1408">
          <cell r="A1408">
            <v>1415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</row>
        <row r="1409">
          <cell r="A1409">
            <v>1416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</row>
        <row r="1410">
          <cell r="A1410">
            <v>1417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</row>
        <row r="1411">
          <cell r="A1411">
            <v>1418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</row>
        <row r="1412">
          <cell r="A1412">
            <v>1419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</row>
        <row r="1413">
          <cell r="A1413">
            <v>1420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</row>
        <row r="1414">
          <cell r="A1414">
            <v>1421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</row>
        <row r="1415">
          <cell r="A1415">
            <v>1422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</row>
        <row r="1416">
          <cell r="A1416">
            <v>1423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</row>
        <row r="1417">
          <cell r="A1417">
            <v>1424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</row>
        <row r="1418">
          <cell r="A1418">
            <v>1425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</row>
        <row r="1419">
          <cell r="A1419">
            <v>1426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</row>
        <row r="1420">
          <cell r="A1420">
            <v>1427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</row>
        <row r="1421">
          <cell r="A1421">
            <v>1428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</row>
        <row r="1422">
          <cell r="A1422">
            <v>1429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</row>
        <row r="1423">
          <cell r="A1423">
            <v>1430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</row>
        <row r="1424">
          <cell r="A1424">
            <v>1431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</row>
        <row r="1425">
          <cell r="A1425">
            <v>1432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</row>
        <row r="1426">
          <cell r="A1426">
            <v>1433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</row>
        <row r="1427">
          <cell r="A1427">
            <v>1434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</row>
        <row r="1428">
          <cell r="A1428">
            <v>1435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</row>
        <row r="1429">
          <cell r="A1429">
            <v>1436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</row>
        <row r="1430">
          <cell r="A1430">
            <v>1437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</row>
        <row r="1431">
          <cell r="A1431">
            <v>1438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</row>
        <row r="1432">
          <cell r="A1432">
            <v>1439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</row>
        <row r="1433">
          <cell r="A1433">
            <v>1440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</row>
        <row r="1434">
          <cell r="A1434">
            <v>1441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</row>
        <row r="1435">
          <cell r="A1435">
            <v>1442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</row>
        <row r="1436">
          <cell r="A1436">
            <v>1443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</row>
        <row r="1437">
          <cell r="A1437">
            <v>1444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</row>
        <row r="1438">
          <cell r="A1438">
            <v>1445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</row>
        <row r="1439">
          <cell r="A1439">
            <v>1446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</row>
        <row r="1440">
          <cell r="A1440">
            <v>1447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</row>
        <row r="1441">
          <cell r="A1441">
            <v>1448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</row>
        <row r="1442">
          <cell r="A1442">
            <v>1449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</row>
        <row r="1443">
          <cell r="A1443">
            <v>1450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</row>
        <row r="1444">
          <cell r="A1444">
            <v>1451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</row>
        <row r="1445">
          <cell r="A1445">
            <v>1452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</row>
        <row r="1446">
          <cell r="A1446">
            <v>1453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</row>
        <row r="1447">
          <cell r="A1447">
            <v>1454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</row>
        <row r="1448">
          <cell r="A1448">
            <v>1455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</row>
        <row r="1449">
          <cell r="A1449">
            <v>1456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</row>
        <row r="1450">
          <cell r="A1450">
            <v>1457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</row>
        <row r="1451">
          <cell r="A1451">
            <v>1458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</row>
        <row r="1452">
          <cell r="A1452">
            <v>1459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</row>
        <row r="1453">
          <cell r="A1453">
            <v>1460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</row>
        <row r="1454">
          <cell r="A1454">
            <v>1461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</row>
        <row r="1455">
          <cell r="A1455">
            <v>1462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</row>
        <row r="1456">
          <cell r="A1456">
            <v>1463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</row>
        <row r="1457">
          <cell r="A1457">
            <v>1464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</row>
        <row r="1458">
          <cell r="A1458">
            <v>1465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</row>
        <row r="1459">
          <cell r="A1459">
            <v>1466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</row>
        <row r="1460">
          <cell r="A1460">
            <v>1467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</row>
        <row r="1461">
          <cell r="A1461">
            <v>1468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</row>
        <row r="1462">
          <cell r="A1462">
            <v>1469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</row>
        <row r="1463">
          <cell r="A1463">
            <v>1470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</row>
        <row r="1464">
          <cell r="A1464">
            <v>1471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</row>
        <row r="1465">
          <cell r="A1465">
            <v>1472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</row>
        <row r="1466">
          <cell r="A1466">
            <v>1473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</row>
        <row r="1467">
          <cell r="A1467">
            <v>1474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</row>
        <row r="1468">
          <cell r="A1468">
            <v>1475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</row>
        <row r="1469">
          <cell r="A1469">
            <v>1476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</row>
        <row r="1470">
          <cell r="A1470">
            <v>1477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</row>
        <row r="1471">
          <cell r="A1471">
            <v>1478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</row>
        <row r="1472">
          <cell r="A1472">
            <v>1479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</row>
        <row r="1473">
          <cell r="A1473">
            <v>1480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</row>
        <row r="1474">
          <cell r="A1474">
            <v>1481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</row>
        <row r="1475">
          <cell r="A1475">
            <v>1482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</row>
        <row r="1476">
          <cell r="A1476">
            <v>1483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</row>
        <row r="1477">
          <cell r="A1477">
            <v>1484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</row>
        <row r="1478">
          <cell r="A1478">
            <v>1485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</row>
        <row r="1479">
          <cell r="A1479">
            <v>1486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</row>
        <row r="1480">
          <cell r="A1480">
            <v>1487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</row>
        <row r="1481">
          <cell r="A1481">
            <v>1488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</row>
        <row r="1482">
          <cell r="A1482">
            <v>1489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</row>
        <row r="1483">
          <cell r="A1483">
            <v>1490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</row>
        <row r="1484">
          <cell r="A1484">
            <v>1491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</row>
        <row r="1485">
          <cell r="A1485">
            <v>1492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</row>
        <row r="1486">
          <cell r="A1486">
            <v>1493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</row>
        <row r="1487">
          <cell r="A1487">
            <v>1494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</row>
        <row r="1488">
          <cell r="A1488">
            <v>1495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</row>
        <row r="1489">
          <cell r="A1489">
            <v>1496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</row>
        <row r="1490">
          <cell r="A1490">
            <v>1497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</row>
        <row r="1491">
          <cell r="A1491">
            <v>1498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</row>
        <row r="1492">
          <cell r="A1492">
            <v>1499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</row>
        <row r="1493">
          <cell r="A1493">
            <v>1500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</row>
        <row r="1494">
          <cell r="A1494">
            <v>1501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</row>
        <row r="1495">
          <cell r="A1495">
            <v>1502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</row>
        <row r="1496">
          <cell r="A1496">
            <v>1503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</row>
        <row r="1497">
          <cell r="A1497">
            <v>1504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</row>
        <row r="1498">
          <cell r="A1498">
            <v>1505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</row>
        <row r="1499">
          <cell r="A1499">
            <v>1506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</row>
        <row r="1500">
          <cell r="A1500">
            <v>1507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</row>
        <row r="1501">
          <cell r="A1501">
            <v>1508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</row>
        <row r="1502">
          <cell r="A1502">
            <v>1509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</row>
        <row r="1503">
          <cell r="A1503">
            <v>1510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</row>
        <row r="1504">
          <cell r="A1504">
            <v>1511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</row>
        <row r="1505">
          <cell r="A1505">
            <v>1512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</row>
        <row r="1506">
          <cell r="A1506">
            <v>1513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</row>
        <row r="1507">
          <cell r="A1507">
            <v>1514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</row>
        <row r="1508">
          <cell r="A1508">
            <v>1515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</row>
        <row r="1509">
          <cell r="A1509">
            <v>1516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</row>
        <row r="1510">
          <cell r="A1510">
            <v>1517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</row>
        <row r="1511">
          <cell r="A1511">
            <v>1518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</row>
        <row r="1512">
          <cell r="A1512">
            <v>1519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</row>
        <row r="1513">
          <cell r="A1513">
            <v>1520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</row>
        <row r="1514">
          <cell r="A1514">
            <v>1521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</row>
        <row r="1515">
          <cell r="A1515">
            <v>1522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</row>
        <row r="1516">
          <cell r="A1516">
            <v>1523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</row>
        <row r="1517">
          <cell r="A1517">
            <v>1524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</row>
        <row r="1518">
          <cell r="A1518">
            <v>1525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</row>
        <row r="1519">
          <cell r="A1519">
            <v>1526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</row>
        <row r="1520">
          <cell r="A1520">
            <v>1527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</row>
        <row r="1521">
          <cell r="A1521">
            <v>1528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</row>
        <row r="1522">
          <cell r="A1522">
            <v>1529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</row>
        <row r="1523">
          <cell r="A1523">
            <v>1530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</row>
        <row r="1524">
          <cell r="A1524">
            <v>1531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</row>
        <row r="1525">
          <cell r="A1525">
            <v>1532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</row>
        <row r="1526">
          <cell r="A1526">
            <v>1533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</row>
        <row r="1527">
          <cell r="A1527">
            <v>1534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</row>
        <row r="1528">
          <cell r="A1528">
            <v>1535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</row>
        <row r="1529">
          <cell r="A1529">
            <v>1536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</row>
        <row r="1530">
          <cell r="A1530">
            <v>1537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</row>
        <row r="1531">
          <cell r="A1531">
            <v>1538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</row>
        <row r="1532">
          <cell r="A1532">
            <v>1539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</row>
        <row r="1533">
          <cell r="A1533">
            <v>1540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</row>
        <row r="1534">
          <cell r="A1534">
            <v>1541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</row>
        <row r="1535">
          <cell r="A1535">
            <v>1542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</row>
        <row r="1536">
          <cell r="A1536">
            <v>1543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</row>
        <row r="1537">
          <cell r="A1537">
            <v>1544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</row>
        <row r="1538">
          <cell r="A1538">
            <v>1545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</row>
        <row r="1539">
          <cell r="A1539">
            <v>1546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</row>
        <row r="1540">
          <cell r="A1540">
            <v>1547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</row>
        <row r="1541">
          <cell r="A1541">
            <v>1548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</row>
        <row r="1542">
          <cell r="A1542">
            <v>1549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</row>
        <row r="1543">
          <cell r="A1543">
            <v>1550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</row>
        <row r="1544">
          <cell r="A1544">
            <v>1551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</row>
        <row r="1545">
          <cell r="A1545">
            <v>1552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</row>
        <row r="1546">
          <cell r="A1546">
            <v>1553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</row>
        <row r="1547">
          <cell r="A1547">
            <v>1554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</row>
        <row r="1548">
          <cell r="A1548">
            <v>1555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</row>
        <row r="1549">
          <cell r="A1549">
            <v>1556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</row>
        <row r="1550">
          <cell r="A1550">
            <v>1557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</row>
        <row r="1551">
          <cell r="A1551">
            <v>1558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</row>
        <row r="1552">
          <cell r="A1552">
            <v>1559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</row>
        <row r="1553">
          <cell r="A1553">
            <v>1560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</row>
        <row r="1554">
          <cell r="A1554">
            <v>1561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</row>
        <row r="1555">
          <cell r="A1555">
            <v>1562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</row>
        <row r="1556">
          <cell r="A1556">
            <v>1563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</row>
        <row r="1557">
          <cell r="A1557">
            <v>1564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</row>
        <row r="1558">
          <cell r="A1558">
            <v>1565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</row>
        <row r="1559">
          <cell r="A1559">
            <v>1566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</row>
        <row r="1560">
          <cell r="A1560">
            <v>1567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</row>
        <row r="1561">
          <cell r="A1561">
            <v>1568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</row>
        <row r="1562">
          <cell r="A1562">
            <v>1569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</row>
        <row r="1563">
          <cell r="A1563">
            <v>1570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</row>
        <row r="1564">
          <cell r="A1564">
            <v>1571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</row>
        <row r="1565">
          <cell r="A1565">
            <v>1572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</row>
        <row r="1566">
          <cell r="A1566">
            <v>1573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</row>
        <row r="1567">
          <cell r="A1567">
            <v>1574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</row>
        <row r="1568">
          <cell r="A1568">
            <v>1575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</row>
        <row r="1569">
          <cell r="A1569">
            <v>1576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</row>
        <row r="1570">
          <cell r="A1570">
            <v>1577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</row>
        <row r="1571">
          <cell r="A1571">
            <v>1578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</row>
        <row r="1572">
          <cell r="A1572">
            <v>1579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</row>
        <row r="1573">
          <cell r="A1573">
            <v>1580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</row>
        <row r="1574">
          <cell r="A1574">
            <v>1581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</row>
        <row r="1575">
          <cell r="A1575">
            <v>1582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</row>
        <row r="1576">
          <cell r="A1576">
            <v>1583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</row>
        <row r="1577">
          <cell r="A1577">
            <v>1584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</row>
        <row r="1578">
          <cell r="A1578">
            <v>1585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</row>
        <row r="1579">
          <cell r="A1579">
            <v>1586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</row>
        <row r="1580">
          <cell r="A1580">
            <v>1587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</row>
        <row r="1581">
          <cell r="A1581">
            <v>1588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</row>
        <row r="1582">
          <cell r="A1582">
            <v>1589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</row>
        <row r="1583">
          <cell r="A1583">
            <v>1590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</row>
        <row r="1584">
          <cell r="A1584">
            <v>1591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</row>
        <row r="1585">
          <cell r="A1585">
            <v>1592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</row>
        <row r="1586">
          <cell r="A1586">
            <v>1593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</row>
        <row r="1587">
          <cell r="A1587">
            <v>1594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</row>
        <row r="1588">
          <cell r="A1588">
            <v>1595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</row>
        <row r="1589">
          <cell r="A1589">
            <v>1596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</row>
        <row r="1590">
          <cell r="A1590">
            <v>1597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</row>
        <row r="1591">
          <cell r="A1591">
            <v>1598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</row>
        <row r="1592">
          <cell r="A1592">
            <v>1599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</row>
        <row r="1593">
          <cell r="A1593">
            <v>1600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</row>
        <row r="1594">
          <cell r="A1594">
            <v>1601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</row>
        <row r="1595">
          <cell r="A1595">
            <v>1602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</row>
        <row r="1596">
          <cell r="A1596">
            <v>1603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</row>
        <row r="1597">
          <cell r="A1597">
            <v>1604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</row>
        <row r="1598">
          <cell r="A1598">
            <v>1605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</row>
        <row r="1599">
          <cell r="A1599">
            <v>1606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</row>
        <row r="1600">
          <cell r="A1600">
            <v>1607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</row>
        <row r="1601">
          <cell r="A1601">
            <v>1608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</row>
        <row r="1602">
          <cell r="A1602">
            <v>1609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</row>
        <row r="1603">
          <cell r="A1603">
            <v>1610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</row>
        <row r="1604">
          <cell r="A1604">
            <v>1611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</row>
        <row r="1605">
          <cell r="A1605">
            <v>1612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</row>
        <row r="1606">
          <cell r="A1606">
            <v>1613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</row>
        <row r="1607">
          <cell r="A1607">
            <v>1614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</row>
        <row r="1608">
          <cell r="A1608">
            <v>1615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</row>
        <row r="1609">
          <cell r="A1609">
            <v>1616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</row>
        <row r="1610">
          <cell r="A1610">
            <v>0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</row>
        <row r="1611">
          <cell r="A1611">
            <v>1618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</row>
        <row r="1612">
          <cell r="A1612">
            <v>1619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</row>
        <row r="1613">
          <cell r="A1613">
            <v>1620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</row>
        <row r="1614">
          <cell r="A1614">
            <v>1621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</row>
        <row r="1615">
          <cell r="A1615">
            <v>1622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</row>
        <row r="1616">
          <cell r="A1616">
            <v>1623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</row>
        <row r="1617">
          <cell r="A1617">
            <v>1624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</row>
        <row r="1618">
          <cell r="A1618">
            <v>1625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</row>
        <row r="1619">
          <cell r="A1619">
            <v>1626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</row>
        <row r="1620">
          <cell r="A1620">
            <v>1627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</row>
        <row r="1621">
          <cell r="A1621">
            <v>1628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</row>
        <row r="1622">
          <cell r="A1622">
            <v>1629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</row>
        <row r="1623">
          <cell r="A1623">
            <v>1630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</row>
        <row r="1624">
          <cell r="A1624">
            <v>1631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</row>
        <row r="1625">
          <cell r="A1625">
            <v>1632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</row>
        <row r="1626">
          <cell r="A1626">
            <v>1633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</row>
        <row r="1627">
          <cell r="A1627">
            <v>1634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</row>
        <row r="1628">
          <cell r="A1628">
            <v>1635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</row>
        <row r="1629">
          <cell r="A1629">
            <v>1636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</row>
        <row r="1630">
          <cell r="A1630">
            <v>1637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</row>
        <row r="1631">
          <cell r="A1631">
            <v>1638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</row>
        <row r="1632">
          <cell r="A1632">
            <v>1639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</row>
        <row r="1633">
          <cell r="A1633">
            <v>1640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</row>
        <row r="1634">
          <cell r="A1634">
            <v>1641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</row>
        <row r="1635">
          <cell r="A1635">
            <v>1642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</row>
        <row r="1636">
          <cell r="A1636">
            <v>1643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</row>
        <row r="1637">
          <cell r="A1637">
            <v>1644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</row>
        <row r="1638">
          <cell r="A1638">
            <v>1645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</row>
        <row r="1639">
          <cell r="A1639">
            <v>1646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</row>
        <row r="1640">
          <cell r="A1640">
            <v>1647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</row>
        <row r="1641">
          <cell r="A1641">
            <v>1648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</row>
        <row r="1642">
          <cell r="A1642">
            <v>1649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</row>
        <row r="1643">
          <cell r="A1643">
            <v>1650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</row>
        <row r="1644">
          <cell r="A1644">
            <v>1651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</row>
        <row r="1645">
          <cell r="A1645">
            <v>1652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</row>
        <row r="1646">
          <cell r="A1646">
            <v>1653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</row>
        <row r="1647">
          <cell r="A1647">
            <v>1654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</row>
        <row r="1648">
          <cell r="A1648">
            <v>1655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</row>
        <row r="1649">
          <cell r="A1649">
            <v>1656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</row>
        <row r="1650">
          <cell r="A1650">
            <v>1657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</row>
        <row r="1651">
          <cell r="A1651">
            <v>1658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</row>
        <row r="1652">
          <cell r="A1652">
            <v>1659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</row>
        <row r="1653">
          <cell r="A1653">
            <v>1660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</row>
        <row r="1654">
          <cell r="A1654">
            <v>1661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</row>
        <row r="1655">
          <cell r="A1655">
            <v>1662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</row>
        <row r="1656">
          <cell r="A1656">
            <v>1663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</row>
        <row r="1657">
          <cell r="A1657">
            <v>1664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</row>
        <row r="1658">
          <cell r="A1658">
            <v>1665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</row>
        <row r="1659">
          <cell r="A1659">
            <v>1666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</row>
        <row r="1660">
          <cell r="A1660">
            <v>1667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</row>
        <row r="1661">
          <cell r="A1661">
            <v>1668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</row>
        <row r="1662">
          <cell r="A1662">
            <v>1669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</row>
        <row r="1663">
          <cell r="A1663">
            <v>1670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</row>
        <row r="1664">
          <cell r="A1664">
            <v>1671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</row>
        <row r="1665">
          <cell r="A1665">
            <v>1672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</row>
        <row r="1666">
          <cell r="A1666">
            <v>1673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</row>
        <row r="1667">
          <cell r="A1667">
            <v>1674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</row>
        <row r="1668">
          <cell r="A1668">
            <v>1675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</row>
        <row r="1669">
          <cell r="A1669">
            <v>1676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</row>
        <row r="1670">
          <cell r="A1670">
            <v>1677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</row>
        <row r="1671">
          <cell r="A1671">
            <v>1678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</row>
        <row r="1672">
          <cell r="A1672">
            <v>1679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</row>
        <row r="1673">
          <cell r="A1673">
            <v>1680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</row>
        <row r="1674">
          <cell r="A1674">
            <v>1681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</row>
        <row r="1675">
          <cell r="A1675">
            <v>1682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</row>
        <row r="1676">
          <cell r="A1676">
            <v>1683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</row>
        <row r="1677">
          <cell r="A1677">
            <v>1684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</row>
        <row r="1678">
          <cell r="A1678">
            <v>1685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</row>
        <row r="1679">
          <cell r="A1679">
            <v>1686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</row>
        <row r="1680">
          <cell r="A1680">
            <v>1687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</row>
        <row r="1681">
          <cell r="A1681">
            <v>1688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</row>
        <row r="1682">
          <cell r="A1682">
            <v>1689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</row>
        <row r="1683">
          <cell r="A1683">
            <v>1690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</row>
        <row r="1684">
          <cell r="A1684">
            <v>1691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</row>
        <row r="1685">
          <cell r="A1685">
            <v>1692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</row>
        <row r="1686">
          <cell r="A1686">
            <v>1693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</row>
        <row r="1687">
          <cell r="A1687">
            <v>1694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</row>
        <row r="1688">
          <cell r="A1688">
            <v>1695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</row>
        <row r="1689">
          <cell r="A1689">
            <v>1696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</row>
        <row r="1690">
          <cell r="A1690">
            <v>1697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</row>
        <row r="1691">
          <cell r="A1691">
            <v>1698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</row>
        <row r="1692">
          <cell r="A1692">
            <v>1699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</row>
        <row r="1693">
          <cell r="A1693">
            <v>1700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</row>
        <row r="1694">
          <cell r="A1694">
            <v>1701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</row>
        <row r="1695">
          <cell r="A1695">
            <v>1702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</row>
        <row r="1696">
          <cell r="A1696">
            <v>1703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</row>
        <row r="1697">
          <cell r="A1697">
            <v>1704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</row>
        <row r="1698">
          <cell r="A1698">
            <v>1705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</row>
        <row r="1699">
          <cell r="A1699">
            <v>1706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</row>
        <row r="1700">
          <cell r="A1700">
            <v>1707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</row>
        <row r="1701">
          <cell r="A1701">
            <v>1708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</row>
        <row r="1702">
          <cell r="A1702">
            <v>1709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</row>
        <row r="1703">
          <cell r="A1703">
            <v>1710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</row>
        <row r="1704">
          <cell r="A1704">
            <v>1711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</row>
        <row r="1705">
          <cell r="A1705">
            <v>1712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</row>
        <row r="1706">
          <cell r="A1706">
            <v>1713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</row>
        <row r="1707">
          <cell r="A1707">
            <v>1714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</row>
        <row r="1708">
          <cell r="A1708">
            <v>1715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</row>
        <row r="1709">
          <cell r="A1709">
            <v>1716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</row>
        <row r="1710">
          <cell r="A1710">
            <v>1717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</row>
        <row r="1711">
          <cell r="A1711">
            <v>1718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</row>
        <row r="1712">
          <cell r="A1712">
            <v>1719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</row>
        <row r="1713">
          <cell r="A1713">
            <v>1720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</row>
        <row r="1714">
          <cell r="A1714">
            <v>1721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</row>
        <row r="1715">
          <cell r="A1715">
            <v>1722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</row>
        <row r="1716">
          <cell r="A1716">
            <v>1723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</row>
        <row r="1717">
          <cell r="A1717">
            <v>1724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</row>
        <row r="1718">
          <cell r="A1718">
            <v>1725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</row>
        <row r="1719">
          <cell r="A1719">
            <v>1726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</row>
        <row r="1720">
          <cell r="A1720">
            <v>1727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</row>
        <row r="1721">
          <cell r="A1721">
            <v>1728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</row>
        <row r="1722">
          <cell r="A1722">
            <v>1729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</row>
        <row r="1723">
          <cell r="A1723">
            <v>1730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</row>
        <row r="1724">
          <cell r="A1724">
            <v>1731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</row>
        <row r="1725">
          <cell r="A1725">
            <v>1732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</row>
        <row r="1726">
          <cell r="A1726">
            <v>1733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</row>
        <row r="1727">
          <cell r="A1727">
            <v>1734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</row>
        <row r="1728">
          <cell r="A1728">
            <v>1735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</row>
        <row r="1729">
          <cell r="A1729">
            <v>1736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</row>
        <row r="1730">
          <cell r="A1730">
            <v>1737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</row>
        <row r="1731">
          <cell r="A1731">
            <v>1738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</row>
        <row r="1732">
          <cell r="A1732">
            <v>1739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</row>
        <row r="1733">
          <cell r="A1733">
            <v>1740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</row>
        <row r="1734">
          <cell r="A1734">
            <v>1741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</row>
        <row r="1735">
          <cell r="A1735">
            <v>1742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</row>
        <row r="1736">
          <cell r="A1736">
            <v>1743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</row>
        <row r="1737">
          <cell r="A1737">
            <v>1744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</row>
        <row r="1738">
          <cell r="A1738">
            <v>1745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</row>
        <row r="1739">
          <cell r="A1739">
            <v>1746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</row>
        <row r="1740">
          <cell r="A1740">
            <v>1747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</row>
        <row r="1741">
          <cell r="A1741">
            <v>1748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</row>
        <row r="1742">
          <cell r="A1742">
            <v>1749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A1743">
            <v>1750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</row>
        <row r="1744">
          <cell r="A1744">
            <v>1751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</row>
        <row r="1745">
          <cell r="A1745">
            <v>1752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</row>
        <row r="1746">
          <cell r="A1746">
            <v>1753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A1747">
            <v>1754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</row>
        <row r="1748">
          <cell r="A1748">
            <v>1755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</row>
        <row r="1749">
          <cell r="A1749">
            <v>1756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</row>
        <row r="1750">
          <cell r="A1750">
            <v>1757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</row>
        <row r="1751">
          <cell r="A1751">
            <v>1758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</row>
        <row r="1752">
          <cell r="A1752">
            <v>1759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</row>
        <row r="1753">
          <cell r="A1753">
            <v>1760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</row>
        <row r="1754">
          <cell r="A1754">
            <v>1761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</row>
        <row r="1755">
          <cell r="A1755">
            <v>1762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</row>
        <row r="1756">
          <cell r="A1756">
            <v>1763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</row>
        <row r="1757">
          <cell r="A1757">
            <v>1764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</row>
        <row r="1758">
          <cell r="A1758">
            <v>1765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</row>
        <row r="1759">
          <cell r="A1759">
            <v>1766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</row>
        <row r="1760">
          <cell r="A1760">
            <v>1767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</row>
        <row r="1761">
          <cell r="A1761">
            <v>1768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A1762">
            <v>1769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</row>
        <row r="1763">
          <cell r="A1763">
            <v>1770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</row>
        <row r="1764">
          <cell r="A1764">
            <v>1771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</row>
        <row r="1765">
          <cell r="A1765">
            <v>1772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</row>
        <row r="1766">
          <cell r="A1766">
            <v>1773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</row>
        <row r="1767">
          <cell r="A1767">
            <v>1774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</row>
        <row r="1768">
          <cell r="A1768">
            <v>1775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</row>
        <row r="1769">
          <cell r="A1769">
            <v>1776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</row>
        <row r="1770">
          <cell r="A1770">
            <v>1777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</row>
        <row r="1771">
          <cell r="A1771">
            <v>1778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</row>
        <row r="1772">
          <cell r="A1772">
            <v>1779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</row>
        <row r="1773">
          <cell r="A1773">
            <v>1780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</row>
        <row r="1774">
          <cell r="A1774">
            <v>1781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</row>
        <row r="1775">
          <cell r="A1775">
            <v>1782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</row>
        <row r="1776">
          <cell r="A1776">
            <v>1783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</row>
        <row r="1777">
          <cell r="A1777">
            <v>1784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</row>
        <row r="1778">
          <cell r="A1778">
            <v>1785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</row>
        <row r="1779">
          <cell r="A1779">
            <v>1786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</row>
        <row r="1780">
          <cell r="A1780">
            <v>1787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</row>
        <row r="1781">
          <cell r="A1781">
            <v>1788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</row>
        <row r="1782">
          <cell r="A1782">
            <v>1789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</row>
        <row r="1783">
          <cell r="A1783">
            <v>1790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</row>
        <row r="1784">
          <cell r="A1784">
            <v>1791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</row>
        <row r="1785">
          <cell r="A1785">
            <v>1792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</row>
        <row r="1786">
          <cell r="A1786">
            <v>1793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</row>
        <row r="1787">
          <cell r="A1787">
            <v>1794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A1788">
            <v>1795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A1789">
            <v>1796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</row>
        <row r="1790">
          <cell r="A1790">
            <v>1797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</row>
        <row r="1791">
          <cell r="A1791">
            <v>1798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</row>
        <row r="1792">
          <cell r="A1792">
            <v>1799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</row>
        <row r="1793">
          <cell r="A1793">
            <v>1800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A1794">
            <v>1801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</row>
        <row r="1795">
          <cell r="A1795">
            <v>1802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</row>
        <row r="1796">
          <cell r="A1796">
            <v>1803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A1797">
            <v>1804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</row>
        <row r="1798">
          <cell r="A1798">
            <v>1805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</row>
        <row r="1799">
          <cell r="A1799">
            <v>1806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A1800">
            <v>1807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</row>
        <row r="1801">
          <cell r="A1801">
            <v>1808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</row>
        <row r="1802">
          <cell r="A1802">
            <v>1809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</row>
        <row r="1803">
          <cell r="A1803">
            <v>1810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</row>
        <row r="1804">
          <cell r="A1804">
            <v>1811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</row>
        <row r="1805">
          <cell r="A1805">
            <v>1812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</row>
        <row r="1806">
          <cell r="A1806">
            <v>1813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</row>
        <row r="1807">
          <cell r="A1807">
            <v>1814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</row>
        <row r="1808">
          <cell r="A1808">
            <v>1815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</row>
        <row r="1809">
          <cell r="A1809">
            <v>1816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</row>
        <row r="1810">
          <cell r="A1810">
            <v>1817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</row>
        <row r="1811">
          <cell r="A1811">
            <v>1818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A1812">
            <v>1819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A1813">
            <v>1820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</row>
        <row r="1814">
          <cell r="A1814">
            <v>1821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</row>
        <row r="1815">
          <cell r="A1815">
            <v>1822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</row>
        <row r="1816">
          <cell r="A1816">
            <v>1823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</row>
        <row r="1817">
          <cell r="A1817">
            <v>1824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</row>
        <row r="1818">
          <cell r="A1818">
            <v>1825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</row>
        <row r="1819">
          <cell r="A1819">
            <v>1826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</row>
        <row r="1820">
          <cell r="A1820">
            <v>1827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A1821">
            <v>1828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</row>
        <row r="1822">
          <cell r="A1822">
            <v>1829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</row>
        <row r="1823">
          <cell r="A1823">
            <v>1830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</row>
        <row r="1824">
          <cell r="A1824">
            <v>1831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</row>
        <row r="1825">
          <cell r="A1825">
            <v>1832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</row>
        <row r="1826">
          <cell r="A1826">
            <v>1833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</row>
        <row r="1827">
          <cell r="A1827">
            <v>1834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</row>
        <row r="1828">
          <cell r="A1828">
            <v>1835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</row>
        <row r="1829">
          <cell r="A1829">
            <v>1836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</row>
        <row r="1830">
          <cell r="A1830">
            <v>1837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</row>
        <row r="1831">
          <cell r="A1831">
            <v>1838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</row>
        <row r="1832">
          <cell r="A1832">
            <v>1839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</row>
        <row r="1833">
          <cell r="A1833">
            <v>1840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</row>
        <row r="1834">
          <cell r="A1834">
            <v>1841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</row>
        <row r="1835">
          <cell r="A1835">
            <v>1842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</row>
        <row r="1836">
          <cell r="A1836">
            <v>1843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</row>
        <row r="1837">
          <cell r="A1837">
            <v>1844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</row>
        <row r="1838">
          <cell r="A1838">
            <v>1845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</row>
        <row r="1839">
          <cell r="A1839">
            <v>1846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</row>
        <row r="1840">
          <cell r="A1840">
            <v>1847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</row>
        <row r="1841">
          <cell r="A1841">
            <v>1848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</row>
        <row r="1842">
          <cell r="A1842">
            <v>1849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</row>
        <row r="1843">
          <cell r="A1843">
            <v>1850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</row>
        <row r="1844">
          <cell r="A1844">
            <v>1851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</row>
        <row r="1845">
          <cell r="A1845">
            <v>1852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</row>
        <row r="1846">
          <cell r="A1846">
            <v>1853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</row>
        <row r="1847">
          <cell r="A1847">
            <v>1854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</row>
        <row r="1848">
          <cell r="A1848">
            <v>1855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A1849">
            <v>1856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</row>
        <row r="1850">
          <cell r="A1850">
            <v>1857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</row>
        <row r="1851">
          <cell r="A1851">
            <v>1858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</row>
        <row r="1852">
          <cell r="A1852">
            <v>1859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</row>
        <row r="1853">
          <cell r="A1853">
            <v>1860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</row>
        <row r="1854">
          <cell r="A1854">
            <v>1861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</row>
        <row r="1855">
          <cell r="A1855">
            <v>1862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</row>
        <row r="1856">
          <cell r="A1856">
            <v>1863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</row>
        <row r="1857">
          <cell r="A1857">
            <v>1864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</row>
        <row r="1858">
          <cell r="A1858">
            <v>1865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</row>
        <row r="1859">
          <cell r="A1859">
            <v>1866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</row>
        <row r="1860">
          <cell r="A1860">
            <v>1867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</row>
        <row r="1861">
          <cell r="A1861">
            <v>1868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</row>
        <row r="1862">
          <cell r="A1862">
            <v>1869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</row>
        <row r="1863">
          <cell r="A1863">
            <v>1870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</row>
        <row r="1864">
          <cell r="A1864">
            <v>1871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</row>
        <row r="1865">
          <cell r="A1865">
            <v>1872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</row>
        <row r="1866">
          <cell r="A1866">
            <v>1873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</row>
        <row r="1867">
          <cell r="A1867">
            <v>1874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</row>
        <row r="1868">
          <cell r="A1868">
            <v>1875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</row>
        <row r="1869">
          <cell r="A1869">
            <v>1876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</row>
        <row r="1870">
          <cell r="A1870">
            <v>1877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</row>
        <row r="1871">
          <cell r="A1871">
            <v>1878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</row>
        <row r="1872">
          <cell r="A1872">
            <v>1879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</row>
        <row r="1873">
          <cell r="A1873">
            <v>1880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</row>
        <row r="1874">
          <cell r="A1874">
            <v>1881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</row>
        <row r="1875">
          <cell r="A1875">
            <v>1882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</row>
        <row r="1876">
          <cell r="A1876">
            <v>1883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</row>
        <row r="1877">
          <cell r="A1877">
            <v>1884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</row>
        <row r="1878">
          <cell r="A1878">
            <v>1885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</row>
        <row r="1879">
          <cell r="A1879">
            <v>1886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</row>
        <row r="1880">
          <cell r="A1880">
            <v>1887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</row>
        <row r="1881">
          <cell r="A1881">
            <v>1888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</row>
        <row r="1882">
          <cell r="A1882">
            <v>1889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</row>
        <row r="1883">
          <cell r="A1883">
            <v>1890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</row>
        <row r="1884">
          <cell r="A1884">
            <v>1891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</row>
        <row r="1885">
          <cell r="A1885">
            <v>1892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</row>
        <row r="1886">
          <cell r="A1886">
            <v>1893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</row>
        <row r="1887">
          <cell r="A1887">
            <v>1894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</row>
        <row r="1888">
          <cell r="A1888">
            <v>1895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</row>
        <row r="1889">
          <cell r="A1889">
            <v>1896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</row>
        <row r="1890">
          <cell r="A1890">
            <v>1897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</row>
        <row r="1891">
          <cell r="A1891">
            <v>1898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</row>
        <row r="1892">
          <cell r="A1892">
            <v>1899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</row>
        <row r="1893">
          <cell r="A1893">
            <v>1900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</row>
        <row r="1894">
          <cell r="A1894">
            <v>1901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</row>
        <row r="1895">
          <cell r="A1895">
            <v>1902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</row>
        <row r="1896">
          <cell r="A1896">
            <v>1903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</row>
        <row r="1897">
          <cell r="A1897">
            <v>1904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</row>
        <row r="1898">
          <cell r="A1898">
            <v>1905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</row>
        <row r="1899">
          <cell r="A1899">
            <v>1906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</row>
        <row r="1900">
          <cell r="A1900">
            <v>1907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</row>
        <row r="1901">
          <cell r="A1901">
            <v>1908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</row>
        <row r="1902">
          <cell r="A1902">
            <v>1909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</row>
        <row r="1903">
          <cell r="A1903">
            <v>1910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A1904">
            <v>1911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</row>
        <row r="1905">
          <cell r="A1905">
            <v>1912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A1906">
            <v>1913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</row>
        <row r="1907">
          <cell r="A1907">
            <v>1914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</row>
        <row r="1908">
          <cell r="A1908">
            <v>1915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</row>
        <row r="1909">
          <cell r="A1909">
            <v>1916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</row>
        <row r="1910">
          <cell r="A1910">
            <v>1917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</row>
        <row r="1911">
          <cell r="A1911">
            <v>1918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</row>
        <row r="1912">
          <cell r="A1912">
            <v>1919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</row>
        <row r="1913">
          <cell r="A1913">
            <v>1920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</row>
        <row r="1914">
          <cell r="A1914">
            <v>1921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</row>
        <row r="1915">
          <cell r="A1915">
            <v>1922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</row>
        <row r="1916">
          <cell r="A1916">
            <v>1923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</row>
        <row r="1917">
          <cell r="A1917">
            <v>1924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</row>
        <row r="1918">
          <cell r="A1918">
            <v>1925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</row>
        <row r="1919">
          <cell r="A1919">
            <v>1926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</row>
        <row r="1920">
          <cell r="A1920">
            <v>1927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</row>
        <row r="1921">
          <cell r="A1921">
            <v>1928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</row>
        <row r="1922">
          <cell r="A1922">
            <v>1929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</row>
        <row r="1923">
          <cell r="A1923">
            <v>1930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</row>
        <row r="1924">
          <cell r="A1924">
            <v>1931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</row>
        <row r="1925">
          <cell r="A1925">
            <v>1932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</row>
        <row r="1926">
          <cell r="A1926">
            <v>1933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</row>
        <row r="1927">
          <cell r="A1927">
            <v>1934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</row>
        <row r="1928">
          <cell r="A1928">
            <v>1935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</row>
        <row r="1929">
          <cell r="A1929">
            <v>1936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</row>
        <row r="1930">
          <cell r="A1930">
            <v>1937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</row>
        <row r="1931">
          <cell r="A1931">
            <v>1938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A1932">
            <v>1939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</row>
        <row r="1933">
          <cell r="A1933">
            <v>1940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</row>
        <row r="1934">
          <cell r="A1934">
            <v>1941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A1935">
            <v>1942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</row>
        <row r="1936">
          <cell r="A1936">
            <v>1943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</row>
        <row r="1937">
          <cell r="A1937">
            <v>1944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A1938">
            <v>1945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</row>
        <row r="1939">
          <cell r="A1939">
            <v>1946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</row>
        <row r="1940">
          <cell r="A1940">
            <v>1947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</row>
        <row r="1941">
          <cell r="A1941">
            <v>1948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</row>
        <row r="1942">
          <cell r="A1942">
            <v>1949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</row>
        <row r="1943">
          <cell r="A1943">
            <v>1950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</row>
        <row r="1944">
          <cell r="A1944">
            <v>1951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</row>
        <row r="1945">
          <cell r="A1945">
            <v>1952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</row>
        <row r="1946">
          <cell r="A1946">
            <v>1953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</row>
        <row r="1947">
          <cell r="A1947">
            <v>1954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</row>
        <row r="1948">
          <cell r="A1948">
            <v>1955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</row>
        <row r="1949">
          <cell r="A1949">
            <v>1956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</row>
        <row r="1950">
          <cell r="A1950">
            <v>1957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</row>
        <row r="1951">
          <cell r="A1951">
            <v>1958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</row>
        <row r="1952">
          <cell r="A1952">
            <v>1959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</row>
        <row r="1953">
          <cell r="A1953">
            <v>1960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</row>
        <row r="1954">
          <cell r="A1954">
            <v>1961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</row>
        <row r="1955">
          <cell r="A1955">
            <v>1962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</row>
        <row r="1956">
          <cell r="A1956">
            <v>1963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</row>
        <row r="1957">
          <cell r="A1957">
            <v>1964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</row>
        <row r="1958">
          <cell r="A1958">
            <v>1965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</row>
        <row r="1959">
          <cell r="A1959">
            <v>1966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</row>
        <row r="1960">
          <cell r="A1960">
            <v>1967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</row>
        <row r="1961">
          <cell r="A1961">
            <v>1968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</row>
        <row r="1962">
          <cell r="A1962">
            <v>1969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</row>
        <row r="1963">
          <cell r="A1963">
            <v>1970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</row>
        <row r="1964">
          <cell r="A1964">
            <v>1971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</row>
        <row r="1965">
          <cell r="A1965">
            <v>1972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</row>
        <row r="1966">
          <cell r="A1966">
            <v>1973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</row>
        <row r="1967">
          <cell r="A1967">
            <v>1974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</row>
        <row r="1968">
          <cell r="A1968">
            <v>1975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</row>
        <row r="1969">
          <cell r="A1969">
            <v>1976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</row>
        <row r="1970">
          <cell r="A1970">
            <v>1977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</row>
        <row r="1971">
          <cell r="A1971">
            <v>1978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</row>
        <row r="1972">
          <cell r="A1972">
            <v>1979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</row>
        <row r="1973">
          <cell r="A1973">
            <v>1980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</row>
        <row r="1974">
          <cell r="A1974">
            <v>1981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</row>
        <row r="1975">
          <cell r="A1975">
            <v>1982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</row>
        <row r="1976">
          <cell r="A1976">
            <v>1983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</row>
        <row r="1977">
          <cell r="A1977">
            <v>1984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</row>
        <row r="1978">
          <cell r="A1978">
            <v>1985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</row>
        <row r="1979">
          <cell r="A1979">
            <v>1986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</row>
        <row r="1980">
          <cell r="A1980">
            <v>1987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A1981">
            <v>1988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</row>
        <row r="1982">
          <cell r="A1982">
            <v>1989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</row>
        <row r="1983">
          <cell r="A1983">
            <v>1990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A1984">
            <v>1991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</row>
        <row r="1985">
          <cell r="A1985">
            <v>1992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</row>
        <row r="1986">
          <cell r="A1986">
            <v>1993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A1987">
            <v>1994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</row>
        <row r="1988">
          <cell r="A1988">
            <v>1995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</row>
        <row r="1989">
          <cell r="A1989">
            <v>1996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</row>
        <row r="1990">
          <cell r="A1990">
            <v>1997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</row>
        <row r="1991">
          <cell r="A1991">
            <v>1998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</row>
        <row r="1992">
          <cell r="A1992">
            <v>1999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</row>
        <row r="1993">
          <cell r="A1993">
            <v>2000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</row>
        <row r="1994">
          <cell r="A1994">
            <v>2001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revisions/_rels/revisionHeaders.xml.rels><?xml version="1.0" encoding="UTF-8" standalone="yes"?>
<Relationships xmlns="http://schemas.openxmlformats.org/package/2006/relationships"><Relationship Id="rId8" Type="http://schemas.openxmlformats.org/officeDocument/2006/relationships/revisionLog" Target="revisionLog8.xml"/><Relationship Id="rId13" Type="http://schemas.openxmlformats.org/officeDocument/2006/relationships/revisionLog" Target="revisionLog13.xml"/><Relationship Id="rId3" Type="http://schemas.openxmlformats.org/officeDocument/2006/relationships/revisionLog" Target="revisionLog3.xml"/><Relationship Id="rId7" Type="http://schemas.openxmlformats.org/officeDocument/2006/relationships/revisionLog" Target="revisionLog7.xml"/><Relationship Id="rId12" Type="http://schemas.openxmlformats.org/officeDocument/2006/relationships/revisionLog" Target="revisionLog12.xml"/><Relationship Id="rId17" Type="http://schemas.openxmlformats.org/officeDocument/2006/relationships/revisionLog" Target="revisionLog17.xml"/><Relationship Id="rId2" Type="http://schemas.openxmlformats.org/officeDocument/2006/relationships/revisionLog" Target="revisionLog2.xml"/><Relationship Id="rId16" Type="http://schemas.openxmlformats.org/officeDocument/2006/relationships/revisionLog" Target="revisionLog16.xml"/><Relationship Id="rId1" Type="http://schemas.openxmlformats.org/officeDocument/2006/relationships/revisionLog" Target="revisionLog1.xml"/><Relationship Id="rId6" Type="http://schemas.openxmlformats.org/officeDocument/2006/relationships/revisionLog" Target="revisionLog6.xml"/><Relationship Id="rId11" Type="http://schemas.openxmlformats.org/officeDocument/2006/relationships/revisionLog" Target="revisionLog11.xml"/><Relationship Id="rId5" Type="http://schemas.openxmlformats.org/officeDocument/2006/relationships/revisionLog" Target="revisionLog5.xml"/><Relationship Id="rId15" Type="http://schemas.openxmlformats.org/officeDocument/2006/relationships/revisionLog" Target="revisionLog15.xml"/><Relationship Id="rId10" Type="http://schemas.openxmlformats.org/officeDocument/2006/relationships/revisionLog" Target="revisionLog10.xml"/><Relationship Id="rId4" Type="http://schemas.openxmlformats.org/officeDocument/2006/relationships/revisionLog" Target="revisionLog4.xml"/><Relationship Id="rId9" Type="http://schemas.openxmlformats.org/officeDocument/2006/relationships/revisionLog" Target="revisionLog9.xml"/><Relationship Id="rId14" Type="http://schemas.openxmlformats.org/officeDocument/2006/relationships/revisionLog" Target="revisionLog14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923AD88C-DAC0-43F0-82B6-D66B3F51E617}" diskRevisions="1" revisionId="189" version="17">
  <header guid="{16B5D25E-A026-4D1C-A4DC-744C4EF47834}" dateTime="2017-12-01T19:56:01" maxSheetId="21" userName="Fernando Vargas" r:id="rId1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3D278003-2D63-46B2-8B61-90C5A74C86A0}" dateTime="2017-12-04T19:02:46" maxSheetId="21" userName="Fernando Vargas" r:id="rId2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93A4D880-F9D1-4365-B52D-E4A929C35FE4}" dateTime="2017-12-04T19:04:03" maxSheetId="21" userName="Fernando Vargas" r:id="rId3" minRId="26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E90EF300-A5D7-4CBA-80CB-C609D0F0A64F}" dateTime="2017-12-05T01:49:49" maxSheetId="21" userName="Fernando Vargas" r:id="rId4" minRId="27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523478E3-9D44-468C-AA03-7C24BE9DF5D9}" dateTime="2017-12-05T10:38:32" maxSheetId="21" userName="Rosana Lusana" r:id="rId5" minRId="28" maxRId="54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1A877106-BD59-4C03-93E5-72B39E2F7F2A}" dateTime="2017-12-07T01:59:15" maxSheetId="21" userName="Fernando Vargas" r:id="rId6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4F693B55-B13C-457A-85ED-D03395D241B0}" dateTime="2017-12-07T15:58:35" maxSheetId="21" userName="Claiton Monteiro" r:id="rId7" minRId="80" maxRId="93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DA9DD592-1914-4AFF-91F3-AB2684F94EC6}" dateTime="2017-12-08T08:48:03" maxSheetId="21" userName="Rosana Lusana" r:id="rId8" minRId="94" maxRId="98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47ABE2FC-E673-4017-84DD-09E933632564}" dateTime="2017-12-08T12:11:26" maxSheetId="21" userName="Claiton Monteiro" r:id="rId9" minRId="99" maxRId="107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34F2CC80-3D0F-4ADA-BBCB-1B5D9C77D175}" dateTime="2017-12-08T19:02:53" maxSheetId="21" userName="Marcos Fernando Silva" r:id="rId10" minRId="108" maxRId="112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37C88030-15B0-4AA1-874E-1A6FB833A80E}" dateTime="2017-12-08T23:18:12" maxSheetId="21" userName="Marcos Fernando Silva" r:id="rId11" minRId="113" maxRId="118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2AC7CBE3-498E-499D-A4DA-8B8AD59E269E}" dateTime="2017-12-11T21:44:09" maxSheetId="21" userName="Marcos Fernando Silva" r:id="rId12" minRId="119" maxRId="121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DC219BF0-68DB-4951-93FA-B2417E887D85}" dateTime="2017-12-13T11:11:40" maxSheetId="21" userName="Andre Schefer" r:id="rId13" minRId="122" maxRId="133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010B2B19-A1E8-4EE0-946A-DC96E42FCD2D}" dateTime="2017-12-15T14:56:40" maxSheetId="21" userName="Claiton Monteiro" r:id="rId14" minRId="159" maxRId="169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9F4D5670-0639-4C07-8BD8-A746E804F1D0}" dateTime="2017-12-26T18:39:41" maxSheetId="21" userName="Marcos Fernando Silva" r:id="rId15" minRId="170" maxRId="183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A50CC34E-D98F-4817-99ED-E322D88A633A}" dateTime="2017-12-26T19:20:43" maxSheetId="21" userName="Marcos Fernando Silva" r:id="rId16" minRId="184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  <header guid="{923AD88C-DAC0-43F0-82B6-D66B3F51E617}" dateTime="2017-12-26T21:23:57" maxSheetId="21" userName="Marcos Fernando Silva" r:id="rId17" minRId="185" maxRId="189">
    <sheetIdMap count="20">
      <sheetId val="1"/>
      <sheetId val="2"/>
      <sheetId val="3"/>
      <sheetId val="4"/>
      <sheetId val="5"/>
      <sheetId val="6"/>
      <sheetId val="7"/>
      <sheetId val="8"/>
      <sheetId val="9"/>
      <sheetId val="10"/>
      <sheetId val="11"/>
      <sheetId val="12"/>
      <sheetId val="13"/>
      <sheetId val="14"/>
      <sheetId val="15"/>
      <sheetId val="16"/>
      <sheetId val="17"/>
      <sheetId val="18"/>
      <sheetId val="19"/>
      <sheetId val="20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8BACA86-6B88-405E-BC8A-E1CDCF90B510}" action="delete"/>
  <rdn rId="0" localSheetId="1" customView="1" name="Z_38BACA86_6B88_405E_BC8A_E1CDCF90B510_.wvu.PrintArea" hidden="1" oldHidden="1">
    <formula>'Auditoria '!$A$1:$I$69</formula>
    <oldFormula>'Auditoria '!$A$1:$I$69</oldFormula>
  </rdn>
  <rdn rId="0" localSheetId="2" customView="1" name="Z_38BACA86_6B88_405E_BC8A_E1CDCF90B510_.wvu.PrintArea" hidden="1" oldHidden="1">
    <formula>'Rotativo GMS - Times'!$B$10:$N$92</formula>
    <oldFormula>'Rotativo GMS - Times'!$B$10:$N$92</oldFormula>
  </rdn>
  <rdn rId="0" localSheetId="2" customView="1" name="Z_38BACA86_6B88_405E_BC8A_E1CDCF90B510_.wvu.Rows" hidden="1" oldHidden="1">
    <formula>'Rotativo GMS - Times'!$7:$7</formula>
    <oldFormula>'Rotativo GMS - Times'!$7:$7</oldFormula>
  </rdn>
  <rdn rId="0" localSheetId="2" customView="1" name="Z_38BACA86_6B88_405E_BC8A_E1CDCF90B510_.wvu.Cols" hidden="1" oldHidden="1">
    <formula>'Rotativo GMS - Times'!$A:$A</formula>
    <oldFormula>'Rotativo GMS - Times'!$A:$A</oldFormula>
  </rdn>
  <rdn rId="0" localSheetId="2" customView="1" name="Z_38BACA86_6B88_405E_BC8A_E1CDCF90B510_.wvu.FilterData" hidden="1" oldHidden="1">
    <formula>'Rotativo GMS - Times'!$A$11:$WCB$250</formula>
    <oldFormula>'Rotativo GMS - Times'!$A$11:$WCB$250</oldFormula>
  </rdn>
  <rdn rId="0" localSheetId="3" customView="1" name="Z_38BACA86_6B88_405E_BC8A_E1CDCF90B510_.wvu.PrintArea" hidden="1" oldHidden="1">
    <formula>'DADOS - PENDANT_KANBAN_PPS'!$C$16:$P$538</formula>
    <oldFormula>'DADOS - PENDANT_KANBAN_PPS'!$C$16:$P$538</oldFormula>
  </rdn>
  <rdn rId="0" localSheetId="3" customView="1" name="Z_38BACA86_6B88_405E_BC8A_E1CDCF90B510_.wvu.FilterData" hidden="1" oldHidden="1">
    <formula>'DADOS - PENDANT_KANBAN_PPS'!$A$16:$BP$4911</formula>
    <oldFormula>'DADOS - PENDANT_KANBAN_PPS'!$A$16:$BP$4911</oldFormula>
  </rdn>
  <rdn rId="0" localSheetId="4" customView="1" name="Z_38BACA86_6B88_405E_BC8A_E1CDCF90B510_.wvu.PrintArea" hidden="1" oldHidden="1">
    <formula>'ID - Aramado'!$D$12:$J$15</formula>
    <oldFormula>'ID - Aramado'!$D$12:$J$15</oldFormula>
  </rdn>
  <rdn rId="0" localSheetId="5" customView="1" name="Z_38BACA86_6B88_405E_BC8A_E1CDCF90B510_.wvu.PrintArea" hidden="1" oldHidden="1">
    <formula>'ID - Pendant'!$C$6:$U$11</formula>
    <oldFormula>'ID - Pendant'!$C$6:$U$11</oldFormula>
  </rdn>
  <rdn rId="0" localSheetId="5" customView="1" name="Z_38BACA86_6B88_405E_BC8A_E1CDCF90B510_.wvu.Cols" hidden="1" oldHidden="1">
    <formula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formula>
    <oldFormula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oldFormula>
  </rdn>
  <rdn rId="0" localSheetId="6" customView="1" name="Z_38BACA86_6B88_405E_BC8A_E1CDCF90B510_.wvu.PrintArea" hidden="1" oldHidden="1">
    <formula>'ID - Piso'!$C$3:$L$23</formula>
    <oldFormula>'ID - Piso'!$C$3:$L$23</oldFormula>
  </rdn>
  <rdn rId="0" localSheetId="7" customView="1" name="Z_38BACA86_6B88_405E_BC8A_E1CDCF90B510_.wvu.PrintArea" hidden="1" oldHidden="1">
    <formula>'ID - Piso (2)'!$C$3:$L$23</formula>
    <oldFormula>'ID - Piso (2)'!$C$3:$L$23</oldFormula>
  </rdn>
  <rdn rId="0" localSheetId="9" customView="1" name="Z_38BACA86_6B88_405E_BC8A_E1CDCF90B510_.wvu.PrintArea" hidden="1" oldHidden="1">
    <formula>'ID - Porta cartão'!$A$1:$I$32</formula>
    <oldFormula>'ID - Porta cartão'!$A$1:$I$32</oldFormula>
  </rdn>
  <rdn rId="0" localSheetId="11" customView="1" name="Z_38BACA86_6B88_405E_BC8A_E1CDCF90B510_.wvu.PrintArea" hidden="1" oldHidden="1">
    <formula>'DADOS-KANBAM-PPS'!$C$10:$M$713</formula>
    <oldFormula>'DADOS-KANBAM-PPS'!$C$10:$M$713</oldFormula>
  </rdn>
  <rdn rId="0" localSheetId="11" customView="1" name="Z_38BACA86_6B88_405E_BC8A_E1CDCF90B510_.wvu.FilterData" hidden="1" oldHidden="1">
    <formula>'DADOS-KANBAM-PPS'!$A$10:$S$793</formula>
    <oldFormula>'DADOS-KANBAM-PPS'!$A$10:$S$793</oldFormula>
  </rdn>
  <rdn rId="0" localSheetId="12" customView="1" name="Z_38BACA86_6B88_405E_BC8A_E1CDCF90B510_.wvu.PrintArea" hidden="1" oldHidden="1">
    <formula>'NOVO - Kanban'!$A:$I</formula>
    <oldFormula>'NOVO - Kanban'!$A:$I</oldFormula>
  </rdn>
  <rdn rId="0" localSheetId="13" customView="1" name="Z_38BACA86_6B88_405E_BC8A_E1CDCF90B510_.wvu.PrintArea" hidden="1" oldHidden="1">
    <formula>'Aramado pocket'!$B$1:$B$4</formula>
    <oldFormula>'Aramado pocket'!$B$1:$B$4</oldFormula>
  </rdn>
  <rdn rId="0" localSheetId="13" customView="1" name="Z_38BACA86_6B88_405E_BC8A_E1CDCF90B510_.wvu.Cols" hidden="1" oldHidden="1">
    <formula>'Aramado pocket'!$C:$C</formula>
    <oldFormula>'Aramado pocket'!$C:$C</oldFormula>
  </rdn>
  <rdn rId="0" localSheetId="15" customView="1" name="Z_38BACA86_6B88_405E_BC8A_E1CDCF90B510_.wvu.PrintArea" hidden="1" oldHidden="1">
    <formula>' PICK LIST POCKET'!$B$1:$M$387</formula>
    <oldFormula>' PICK LIST POCKET'!$B$1:$M$387</oldFormula>
  </rdn>
  <rdn rId="0" localSheetId="15" customView="1" name="Z_38BACA86_6B88_405E_BC8A_E1CDCF90B510_.wvu.Cols" hidden="1" oldHidden="1">
    <formula>' PICK LIST POCKET'!$G:$H,' PICK LIST POCKET'!$J:$J</formula>
    <oldFormula>' PICK LIST POCKET'!$G:$H,' PICK LIST POCKET'!$J:$J</oldFormula>
  </rdn>
  <rdn rId="0" localSheetId="15" customView="1" name="Z_38BACA86_6B88_405E_BC8A_E1CDCF90B510_.wvu.FilterData" hidden="1" oldHidden="1">
    <formula>' PICK LIST POCKET'!$A$2:$Y$403</formula>
    <oldFormula>' PICK LIST POCKET'!$A$2:$Y$403</oldFormula>
  </rdn>
  <rdn rId="0" localSheetId="16" customView="1" name="Z_38BACA86_6B88_405E_BC8A_E1CDCF90B510_.wvu.Cols" hidden="1" oldHidden="1">
    <formula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formula>
    <oldFormula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oldFormula>
  </rdn>
  <rdn rId="0" localSheetId="16" customView="1" name="Z_38BACA86_6B88_405E_BC8A_E1CDCF90B510_.wvu.FilterData" hidden="1" oldHidden="1">
    <formula>'Verificação de cartão 12.03'!$A$9:$AQ$2633</formula>
    <oldFormula>'Verificação de cartão 12.03'!$A$9:$AQ$2633</oldFormula>
  </rdn>
  <rdn rId="0" localSheetId="17" customView="1" name="Z_38BACA86_6B88_405E_BC8A_E1CDCF90B510_.wvu.PrintArea" hidden="1" oldHidden="1">
    <formula>xxxxxxxxxxx!$C$5:$J$13</formula>
    <oldFormula>xxxxxxxxxxx!$C$5:$J$13</oldFormula>
  </rdn>
  <rdn rId="0" localSheetId="17" customView="1" name="Z_38BACA86_6B88_405E_BC8A_E1CDCF90B510_.wvu.Cols" hidden="1" oldHidden="1">
    <formula>xxxxxxxxxxx!$K:$X</formula>
    <oldFormula>xxxxxxxxxxx!$K:$X</oldFormula>
  </rdn>
  <rcv guid="{38BACA86-6B88-405E-BC8A-E1CDCF90B510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" sId="3">
    <oc r="C897">
      <v>52141554</v>
    </oc>
    <nc r="C897">
      <v>52149593</v>
    </nc>
  </rcc>
  <rcmt sheetId="3" cell="C897" guid="{3ABE439E-1DAD-40EA-B9EB-ADB7E628737B}" author="Fernando Vargas" newLength="62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" sId="6">
    <oc r="A2">
      <v>297</v>
    </oc>
    <nc r="A2">
      <v>881</v>
    </nc>
  </rcc>
  <rfmt sheetId="6" sqref="C10:K12" start="0" length="2147483647">
    <dxf>
      <font>
        <sz val="46"/>
      </font>
    </dxf>
  </rfmt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" sId="3">
    <nc r="C1713">
      <v>52149558</v>
    </nc>
  </rcc>
  <rcc rId="29" sId="3">
    <nc r="C1714">
      <v>52149569</v>
    </nc>
  </rcc>
  <rcc rId="30" sId="3" odxf="1" dxf="1">
    <nc r="D1713" t="inlineStr">
      <is>
        <t>HARNESS ASM-BODY WRG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31" sId="3" odxf="1" dxf="1">
    <nc r="D1714" t="inlineStr">
      <is>
        <t>HARNESS ASM-BODY WRG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fmt sheetId="3" sqref="F1712" start="0" length="0">
    <dxf>
      <numFmt numFmtId="0" formatCode="General"/>
    </dxf>
  </rfmt>
  <rcc rId="32" sId="3" odxf="1" dxf="1">
    <nc r="E1713">
      <v>20</v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33" sId="3" odxf="1" dxf="1">
    <nc r="E1714">
      <v>20</v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34" sId="3" odxf="1" dxf="1">
    <nc r="G1713" t="inlineStr">
      <is>
        <t>SEQ. CHICOTE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35" sId="3" odxf="1" dxf="1">
    <nc r="G1714" t="inlineStr">
      <is>
        <t>SEQ. CHICOTE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fmt sheetId="3" sqref="A1713:C1714">
    <dxf>
      <fill>
        <patternFill>
          <bgColor rgb="FF00B0F0"/>
        </patternFill>
      </fill>
    </dxf>
  </rfmt>
  <rcc rId="36" sId="7">
    <oc r="A2">
      <v>168</v>
    </oc>
    <nc r="A2">
      <v>1697</v>
    </nc>
  </rcc>
  <rcc rId="37" sId="6">
    <oc r="A2">
      <v>881</v>
    </oc>
    <nc r="A2">
      <v>1697</v>
    </nc>
  </rcc>
  <rcc rId="38" sId="6">
    <oc r="A3">
      <v>297</v>
    </oc>
    <nc r="A3">
      <v>1698</v>
    </nc>
  </rcc>
  <rcc rId="39" sId="3">
    <nc r="J1713" t="inlineStr">
      <is>
        <t>ROPACK</t>
      </is>
    </nc>
  </rcc>
  <rcc rId="40" sId="3">
    <nc r="J1714" t="inlineStr">
      <is>
        <t>ROPACK</t>
      </is>
    </nc>
  </rcc>
  <rcc rId="41" sId="5">
    <oc r="H8" t="inlineStr">
      <is>
        <t>TROCA</t>
      </is>
    </oc>
    <nc r="H8" t="inlineStr">
      <is>
        <t>10pç</t>
      </is>
    </nc>
  </rcc>
  <rcc rId="42" sId="5">
    <oc r="A2">
      <v>191</v>
    </oc>
    <nc r="A2">
      <v>1697</v>
    </nc>
  </rcc>
  <rcc rId="43" sId="3">
    <nc r="C1715">
      <v>52149559</v>
    </nc>
  </rcc>
  <rcc rId="44" sId="3">
    <nc r="C1716">
      <v>52149568</v>
    </nc>
  </rcc>
  <rcc rId="45" sId="3" odxf="1" dxf="1">
    <nc r="D1715" t="inlineStr">
      <is>
        <t>HARNESS ASM-BODY WRG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46" sId="3" odxf="1" dxf="1">
    <nc r="D1716" t="inlineStr">
      <is>
        <t>HARNESS ASM-BODY WRG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47" sId="3" odxf="1" dxf="1">
    <nc r="E1715">
      <v>20</v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48" sId="3" odxf="1" dxf="1">
    <nc r="E1716">
      <v>20</v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49" sId="3" odxf="1" dxf="1">
    <nc r="G1715" t="inlineStr">
      <is>
        <t>SEQ. CHICOTE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50" sId="3" odxf="1" dxf="1">
    <nc r="G1716" t="inlineStr">
      <is>
        <t>SEQ. CHICOTE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51" sId="3" odxf="1" dxf="1">
    <nc r="G1717" t="inlineStr">
      <is>
        <t>SEQ. CHICOTE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fmt sheetId="3" sqref="A1715:C1716">
    <dxf>
      <fill>
        <patternFill>
          <bgColor rgb="FF00B0F0"/>
        </patternFill>
      </fill>
    </dxf>
  </rfmt>
  <rcc rId="52" sId="3">
    <oc r="A1717">
      <f>CONCATENATE(C1717,G1717)</f>
    </oc>
    <nc r="A1717"/>
  </rcc>
  <rfmt sheetId="3" sqref="F1713:F1717">
    <dxf>
      <fill>
        <patternFill patternType="solid">
          <bgColor rgb="FF00B0F0"/>
        </patternFill>
      </fill>
    </dxf>
  </rfmt>
  <rcc rId="53" sId="3">
    <nc r="J1715" t="inlineStr">
      <is>
        <t>ROPACK</t>
      </is>
    </nc>
  </rcc>
  <rcc rId="54" sId="3">
    <nc r="J1716" t="inlineStr">
      <is>
        <t>ROPACK</t>
      </is>
    </nc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8BACA86-6B88-405E-BC8A-E1CDCF90B510}" action="delete"/>
  <rdn rId="0" localSheetId="1" customView="1" name="Z_38BACA86_6B88_405E_BC8A_E1CDCF90B510_.wvu.PrintArea" hidden="1" oldHidden="1">
    <formula>'Auditoria '!$A$1:$I$69</formula>
    <oldFormula>'Auditoria '!$A$1:$I$69</oldFormula>
  </rdn>
  <rdn rId="0" localSheetId="2" customView="1" name="Z_38BACA86_6B88_405E_BC8A_E1CDCF90B510_.wvu.PrintArea" hidden="1" oldHidden="1">
    <formula>'Rotativo GMS - Times'!$B$10:$N$92</formula>
    <oldFormula>'Rotativo GMS - Times'!$B$10:$N$92</oldFormula>
  </rdn>
  <rdn rId="0" localSheetId="2" customView="1" name="Z_38BACA86_6B88_405E_BC8A_E1CDCF90B510_.wvu.Rows" hidden="1" oldHidden="1">
    <formula>'Rotativo GMS - Times'!$7:$7</formula>
    <oldFormula>'Rotativo GMS - Times'!$7:$7</oldFormula>
  </rdn>
  <rdn rId="0" localSheetId="2" customView="1" name="Z_38BACA86_6B88_405E_BC8A_E1CDCF90B510_.wvu.Cols" hidden="1" oldHidden="1">
    <formula>'Rotativo GMS - Times'!$A:$A</formula>
    <oldFormula>'Rotativo GMS - Times'!$A:$A</oldFormula>
  </rdn>
  <rdn rId="0" localSheetId="2" customView="1" name="Z_38BACA86_6B88_405E_BC8A_E1CDCF90B510_.wvu.FilterData" hidden="1" oldHidden="1">
    <formula>'Rotativo GMS - Times'!$A$11:$WCB$250</formula>
    <oldFormula>'Rotativo GMS - Times'!$A$11:$WCB$250</oldFormula>
  </rdn>
  <rdn rId="0" localSheetId="3" customView="1" name="Z_38BACA86_6B88_405E_BC8A_E1CDCF90B510_.wvu.PrintArea" hidden="1" oldHidden="1">
    <formula>'DADOS - PENDANT_KANBAN_PPS'!$C$16:$P$538</formula>
    <oldFormula>'DADOS - PENDANT_KANBAN_PPS'!$C$16:$P$538</oldFormula>
  </rdn>
  <rdn rId="0" localSheetId="3" customView="1" name="Z_38BACA86_6B88_405E_BC8A_E1CDCF90B510_.wvu.FilterData" hidden="1" oldHidden="1">
    <formula>'DADOS - PENDANT_KANBAN_PPS'!$A$16:$BP$16</formula>
    <oldFormula>'DADOS - PENDANT_KANBAN_PPS'!$A$16:$BP$4911</oldFormula>
  </rdn>
  <rdn rId="0" localSheetId="4" customView="1" name="Z_38BACA86_6B88_405E_BC8A_E1CDCF90B510_.wvu.PrintArea" hidden="1" oldHidden="1">
    <formula>'ID - Aramado'!$D$12:$J$15</formula>
    <oldFormula>'ID - Aramado'!$D$12:$J$15</oldFormula>
  </rdn>
  <rdn rId="0" localSheetId="5" customView="1" name="Z_38BACA86_6B88_405E_BC8A_E1CDCF90B510_.wvu.PrintArea" hidden="1" oldHidden="1">
    <formula>'ID - Pendant'!$C$6:$U$11</formula>
    <oldFormula>'ID - Pendant'!$C$6:$U$11</oldFormula>
  </rdn>
  <rdn rId="0" localSheetId="5" customView="1" name="Z_38BACA86_6B88_405E_BC8A_E1CDCF90B510_.wvu.Cols" hidden="1" oldHidden="1">
    <formula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formula>
    <oldFormula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oldFormula>
  </rdn>
  <rdn rId="0" localSheetId="6" customView="1" name="Z_38BACA86_6B88_405E_BC8A_E1CDCF90B510_.wvu.PrintArea" hidden="1" oldHidden="1">
    <formula>'ID - Piso'!$C$3:$L$23</formula>
    <oldFormula>'ID - Piso'!$C$3:$L$23</oldFormula>
  </rdn>
  <rdn rId="0" localSheetId="7" customView="1" name="Z_38BACA86_6B88_405E_BC8A_E1CDCF90B510_.wvu.PrintArea" hidden="1" oldHidden="1">
    <formula>'ID - Piso (2)'!$C$3:$L$23</formula>
    <oldFormula>'ID - Piso (2)'!$C$3:$L$23</oldFormula>
  </rdn>
  <rdn rId="0" localSheetId="9" customView="1" name="Z_38BACA86_6B88_405E_BC8A_E1CDCF90B510_.wvu.PrintArea" hidden="1" oldHidden="1">
    <formula>'ID - Porta cartão'!$A$1:$I$32</formula>
    <oldFormula>'ID - Porta cartão'!$A$1:$I$32</oldFormula>
  </rdn>
  <rdn rId="0" localSheetId="11" customView="1" name="Z_38BACA86_6B88_405E_BC8A_E1CDCF90B510_.wvu.PrintArea" hidden="1" oldHidden="1">
    <formula>'DADOS-KANBAM-PPS'!$C$10:$M$713</formula>
    <oldFormula>'DADOS-KANBAM-PPS'!$C$10:$M$713</oldFormula>
  </rdn>
  <rdn rId="0" localSheetId="11" customView="1" name="Z_38BACA86_6B88_405E_BC8A_E1CDCF90B510_.wvu.FilterData" hidden="1" oldHidden="1">
    <formula>'DADOS-KANBAM-PPS'!$A$10:$S$793</formula>
    <oldFormula>'DADOS-KANBAM-PPS'!$A$10:$S$793</oldFormula>
  </rdn>
  <rdn rId="0" localSheetId="12" customView="1" name="Z_38BACA86_6B88_405E_BC8A_E1CDCF90B510_.wvu.PrintArea" hidden="1" oldHidden="1">
    <formula>'NOVO - Kanban'!$A:$I</formula>
    <oldFormula>'NOVO - Kanban'!$A:$I</oldFormula>
  </rdn>
  <rdn rId="0" localSheetId="13" customView="1" name="Z_38BACA86_6B88_405E_BC8A_E1CDCF90B510_.wvu.PrintArea" hidden="1" oldHidden="1">
    <formula>'Aramado pocket'!$B$1:$B$4</formula>
    <oldFormula>'Aramado pocket'!$B$1:$B$4</oldFormula>
  </rdn>
  <rdn rId="0" localSheetId="13" customView="1" name="Z_38BACA86_6B88_405E_BC8A_E1CDCF90B510_.wvu.Cols" hidden="1" oldHidden="1">
    <formula>'Aramado pocket'!$C:$C</formula>
    <oldFormula>'Aramado pocket'!$C:$C</oldFormula>
  </rdn>
  <rdn rId="0" localSheetId="15" customView="1" name="Z_38BACA86_6B88_405E_BC8A_E1CDCF90B510_.wvu.PrintArea" hidden="1" oldHidden="1">
    <formula>' PICK LIST POCKET'!$B$1:$M$387</formula>
    <oldFormula>' PICK LIST POCKET'!$B$1:$M$387</oldFormula>
  </rdn>
  <rdn rId="0" localSheetId="15" customView="1" name="Z_38BACA86_6B88_405E_BC8A_E1CDCF90B510_.wvu.Cols" hidden="1" oldHidden="1">
    <formula>' PICK LIST POCKET'!$G:$H,' PICK LIST POCKET'!$J:$J</formula>
    <oldFormula>' PICK LIST POCKET'!$G:$H,' PICK LIST POCKET'!$J:$J</oldFormula>
  </rdn>
  <rdn rId="0" localSheetId="15" customView="1" name="Z_38BACA86_6B88_405E_BC8A_E1CDCF90B510_.wvu.FilterData" hidden="1" oldHidden="1">
    <formula>' PICK LIST POCKET'!$A$2:$Y$403</formula>
    <oldFormula>' PICK LIST POCKET'!$A$2:$Y$403</oldFormula>
  </rdn>
  <rdn rId="0" localSheetId="16" customView="1" name="Z_38BACA86_6B88_405E_BC8A_E1CDCF90B510_.wvu.Cols" hidden="1" oldHidden="1">
    <formula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formula>
    <oldFormula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oldFormula>
  </rdn>
  <rdn rId="0" localSheetId="16" customView="1" name="Z_38BACA86_6B88_405E_BC8A_E1CDCF90B510_.wvu.FilterData" hidden="1" oldHidden="1">
    <formula>'Verificação de cartão 12.03'!$A$9:$AQ$2633</formula>
    <oldFormula>'Verificação de cartão 12.03'!$A$9:$AQ$2633</oldFormula>
  </rdn>
  <rdn rId="0" localSheetId="17" customView="1" name="Z_38BACA86_6B88_405E_BC8A_E1CDCF90B510_.wvu.PrintArea" hidden="1" oldHidden="1">
    <formula>xxxxxxxxxxx!$C$5:$J$13</formula>
    <oldFormula>xxxxxxxxxxx!$C$5:$J$13</oldFormula>
  </rdn>
  <rdn rId="0" localSheetId="17" customView="1" name="Z_38BACA86_6B88_405E_BC8A_E1CDCF90B510_.wvu.Cols" hidden="1" oldHidden="1">
    <formula>xxxxxxxxxxx!$K:$X</formula>
    <oldFormula>xxxxxxxxxxx!$K:$X</oldFormula>
  </rdn>
  <rcv guid="{38BACA86-6B88-405E-BC8A-E1CDCF90B510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0" sId="7">
    <oc r="C4">
      <v>24586911</v>
    </oc>
    <nc r="C4">
      <v>52131429</v>
    </nc>
  </rcc>
  <rcc rId="81" sId="7">
    <oc r="C10" t="inlineStr">
      <is>
        <t>CONJUNTO ARREFECIMENTO</t>
      </is>
    </oc>
    <nc r="C10" t="inlineStr">
      <is>
        <t>TAPETE EXPORTAÇÃO</t>
      </is>
    </nc>
  </rcc>
  <rcc rId="82" sId="7">
    <oc r="J4" t="inlineStr">
      <is>
        <t>ROPACK</t>
      </is>
    </oc>
    <nc r="J4" t="inlineStr">
      <is>
        <t>DOLLIE</t>
      </is>
    </nc>
  </rcc>
  <rcc rId="83" sId="7">
    <oc r="J7">
      <v>110</v>
    </oc>
    <nc r="J7">
      <v>50</v>
    </nc>
  </rcc>
  <rfmt sheetId="7" sqref="C10:K11" start="0" length="2147483647">
    <dxf>
      <font>
        <sz val="48"/>
      </font>
    </dxf>
  </rfmt>
  <rfmt sheetId="7" sqref="C10:K11" start="0" length="2147483647">
    <dxf>
      <font>
        <sz val="72"/>
      </font>
    </dxf>
  </rfmt>
  <rfmt sheetId="7" sqref="C10:K11" start="0" length="2147483647">
    <dxf>
      <font>
        <sz val="48"/>
      </font>
    </dxf>
  </rfmt>
  <rcc rId="84" sId="7">
    <oc r="C15">
      <v>20202020</v>
    </oc>
    <nc r="C15">
      <v>52131429</v>
    </nc>
  </rcc>
  <rcc rId="85" sId="7">
    <oc r="J15" t="inlineStr">
      <is>
        <t>ROPACK</t>
      </is>
    </oc>
    <nc r="J15" t="inlineStr">
      <is>
        <t>DOLLIE</t>
      </is>
    </nc>
  </rcc>
  <rcc rId="86" sId="7">
    <oc r="C21" t="inlineStr">
      <is>
        <t>CONJUNTO ARREFECIMENTO</t>
      </is>
    </oc>
    <nc r="C21" t="inlineStr">
      <is>
        <t>TAPETE EXPORTAÇÃO</t>
      </is>
    </nc>
  </rcc>
  <rcc rId="87" sId="7">
    <nc r="J18">
      <v>50</v>
    </nc>
  </rcc>
  <rfmt sheetId="7" sqref="C4:I8" start="0" length="2147483647">
    <dxf>
      <font>
        <sz val="48"/>
      </font>
    </dxf>
  </rfmt>
  <rfmt sheetId="7" sqref="C4:I8" start="0" length="2147483647">
    <dxf>
      <font>
        <sz val="72"/>
      </font>
    </dxf>
  </rfmt>
  <rfmt sheetId="7" sqref="C4:I8" start="0" length="2147483647">
    <dxf>
      <font>
        <sz val="80"/>
      </font>
    </dxf>
  </rfmt>
  <rcc rId="88" sId="3">
    <oc r="C534" t="inlineStr">
      <is>
        <t>5045/5047</t>
      </is>
    </oc>
    <nc r="C534" t="inlineStr">
      <is>
        <t>5767/5769</t>
      </is>
    </nc>
  </rcc>
  <rcc rId="89" sId="5">
    <oc r="A2">
      <v>1697</v>
    </oc>
    <nc r="A2">
      <v>518</v>
    </nc>
  </rcc>
  <rcc rId="90" sId="5">
    <oc r="H8" t="inlineStr">
      <is>
        <t>10pç</t>
      </is>
    </oc>
    <nc r="H8" t="inlineStr">
      <is>
        <t>TROCA</t>
      </is>
    </nc>
  </rcc>
  <rcc rId="91" sId="6">
    <oc r="A2">
      <v>1697</v>
    </oc>
    <nc r="A2">
      <v>276</v>
    </nc>
  </rcc>
  <rcc rId="92" sId="6">
    <oc r="A3">
      <v>1698</v>
    </oc>
    <nc r="A3">
      <v>276</v>
    </nc>
  </rcc>
  <rcc rId="93" sId="17">
    <oc r="C6" t="inlineStr">
      <is>
        <t>A/C MATERIAIS</t>
      </is>
    </oc>
    <nc r="C6">
      <v>52149569</v>
    </nc>
  </rcc>
  <rfmt sheetId="17" sqref="C6:J11" start="0" length="2147483647">
    <dxf>
      <font>
        <sz val="36"/>
      </font>
    </dxf>
  </rfmt>
  <rfmt sheetId="17" sqref="C6:J11" start="0" length="2147483647">
    <dxf>
      <font>
        <sz val="48"/>
      </font>
    </dxf>
  </rfmt>
  <rfmt sheetId="17" sqref="C6:J11" start="0" length="2147483647">
    <dxf>
      <font>
        <sz val="72"/>
      </font>
    </dxf>
  </rfmt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" sId="3">
    <nc r="C1717">
      <v>52149608</v>
    </nc>
  </rcc>
  <rcc rId="95" sId="3">
    <nc r="A1717">
      <f>CONCATENATE(C1717,G1717)</f>
    </nc>
  </rcc>
  <rcc rId="96" sId="3" odxf="1" dxf="1">
    <nc r="D1717" t="inlineStr">
      <is>
        <t>HARNESS ASM-BODY WRG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97" sId="3" odxf="1" dxf="1">
    <nc r="E1717">
      <v>20</v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fmt sheetId="3" sqref="A1717">
    <dxf>
      <fill>
        <patternFill patternType="solid">
          <bgColor rgb="FF00B0F0"/>
        </patternFill>
      </fill>
    </dxf>
  </rfmt>
  <rfmt sheetId="3" sqref="C1717">
    <dxf>
      <fill>
        <patternFill patternType="solid">
          <bgColor rgb="FF00B0F0"/>
        </patternFill>
      </fill>
    </dxf>
  </rfmt>
  <rfmt sheetId="3" sqref="B1717">
    <dxf>
      <fill>
        <patternFill>
          <bgColor rgb="FF00B0F0"/>
        </patternFill>
      </fill>
    </dxf>
  </rfmt>
  <rcc rId="98" sId="3">
    <nc r="J1717" t="inlineStr">
      <is>
        <t>ROPACK</t>
      </is>
    </nc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6" sqref="A3" start="0" length="0">
    <dxf>
      <font>
        <sz val="9"/>
      </font>
      <fill>
        <patternFill patternType="solid">
          <bgColor rgb="FFFFFF00"/>
        </patternFill>
      </fill>
      <alignment vertical="top"/>
      <border outline="0">
        <left/>
        <right style="thin">
          <color indexed="64"/>
        </right>
      </border>
    </dxf>
  </rfmt>
  <rcc rId="99" sId="6">
    <oc r="A3">
      <v>276</v>
    </oc>
    <nc r="A3">
      <v>832</v>
    </nc>
  </rcc>
  <rcc rId="100" sId="6">
    <oc r="A2">
      <v>276</v>
    </oc>
    <nc r="A2">
      <v>0</v>
    </nc>
  </rcc>
  <rcc rId="101" sId="3">
    <nc r="C1718">
      <v>10111213</v>
    </nc>
  </rcc>
  <rcc rId="102" sId="3">
    <nc r="D1718" t="inlineStr">
      <is>
        <t>SEQ.MECANISMOS</t>
      </is>
    </nc>
  </rcc>
  <rcc rId="103" sId="3">
    <nc r="E1718">
      <v>60</v>
    </nc>
  </rcc>
  <rcc rId="104" sId="3">
    <nc r="F1718" t="inlineStr">
      <is>
        <t>DOORS</t>
      </is>
    </nc>
  </rcc>
  <rcc rId="105" sId="3">
    <nc r="H1718" t="inlineStr">
      <is>
        <t>CEVA</t>
      </is>
    </nc>
  </rcc>
  <rfmt sheetId="3" sqref="C1718" start="0" length="2147483647">
    <dxf>
      <font>
        <sz val="12"/>
      </font>
    </dxf>
  </rfmt>
  <rcc rId="106" sId="3">
    <oc r="A1718">
      <f>CONCATENATE(C1718,G1718)</f>
    </oc>
    <nc r="A1718">
      <f>CONCATENATE(C1718,G1718)</f>
    </nc>
  </rcc>
  <rcc rId="107" sId="5">
    <oc r="A2">
      <v>518</v>
    </oc>
    <nc r="A2">
      <v>1590</v>
    </nc>
  </rcc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qref="C1719" start="0" length="0">
    <dxf>
      <fill>
        <patternFill patternType="solid">
          <bgColor rgb="FF00B0F0"/>
        </patternFill>
      </fill>
    </dxf>
  </rfmt>
  <rcc rId="108" sId="3" odxf="1" dxf="1">
    <nc r="D1719" t="inlineStr">
      <is>
        <t>HARNESS ASM-BODY WRG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109" sId="3" odxf="1" dxf="1">
    <nc r="E1719">
      <v>20</v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fmt sheetId="3" sqref="F1719" start="0" length="0">
    <dxf>
      <fill>
        <patternFill patternType="solid">
          <bgColor rgb="FF00B0F0"/>
        </patternFill>
      </fill>
    </dxf>
  </rfmt>
  <rcc rId="110" sId="3" odxf="1" dxf="1">
    <nc r="G1719" t="inlineStr">
      <is>
        <t>SEQ. CHICOTE</t>
      </is>
    </nc>
    <odxf>
      <fill>
        <patternFill patternType="none">
          <bgColor indexed="65"/>
        </patternFill>
      </fill>
    </odxf>
    <ndxf>
      <fill>
        <patternFill patternType="solid">
          <bgColor rgb="FF00B0F0"/>
        </patternFill>
      </fill>
    </ndxf>
  </rcc>
  <rcc rId="111" sId="3">
    <nc r="J1719" t="inlineStr">
      <is>
        <t>ROPACK</t>
      </is>
    </nc>
  </rcc>
  <rcc rId="112" sId="3">
    <nc r="C1719">
      <v>52149589</v>
    </nc>
  </rcc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" sId="5">
    <oc r="H8" t="inlineStr">
      <is>
        <t>TROCA</t>
      </is>
    </oc>
    <nc r="H8" t="inlineStr">
      <is>
        <t>10 PEÇAS</t>
      </is>
    </nc>
  </rcc>
  <rcc rId="114" sId="5">
    <oc r="A2">
      <v>1590</v>
    </oc>
    <nc r="A2">
      <v>1656</v>
    </nc>
  </rcc>
  <rcc rId="115" sId="3">
    <nc r="C548">
      <v>93338360</v>
    </nc>
  </rcc>
  <rcc rId="116" sId="3">
    <nc r="D548" t="inlineStr">
      <is>
        <t>Isolador - p</t>
      </is>
    </nc>
  </rcc>
  <rcc rId="117" sId="3">
    <nc r="E548">
      <v>1500</v>
    </nc>
  </rcc>
  <rcc rId="118" sId="3">
    <nc r="F548" t="inlineStr">
      <is>
        <t>PREP. DOORS</t>
      </is>
    </nc>
  </rcc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" sId="3">
    <nc r="C585" t="inlineStr">
      <is>
        <t>*0000012</t>
      </is>
    </nc>
  </rcc>
  <rcc rId="120" sId="3">
    <nc r="D585" t="inlineStr">
      <is>
        <t>MECÄNISMO PRONTO</t>
      </is>
    </nc>
  </rcc>
  <rcc rId="121" sId="3">
    <nc r="E585">
      <v>15</v>
    </nc>
  </rcc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" sId="7">
    <oc r="A2">
      <v>1697</v>
    </oc>
    <nc r="A2">
      <v>25</v>
    </nc>
  </rcc>
  <rcc rId="123" sId="7">
    <nc r="A3">
      <v>261</v>
    </nc>
  </rcc>
  <rcc rId="124" sId="6">
    <oc r="A2">
      <v>0</v>
    </oc>
    <nc r="A2">
      <v>796</v>
    </nc>
  </rcc>
  <rcc rId="125" sId="6">
    <oc r="A3">
      <v>832</v>
    </oc>
    <nc r="A3">
      <v>796</v>
    </nc>
  </rcc>
  <rfmt sheetId="6" sqref="C10:K12" start="0" length="2147483647">
    <dxf>
      <font>
        <sz val="36"/>
      </font>
    </dxf>
  </rfmt>
  <rfmt sheetId="6" sqref="C21:K22" start="0" length="2147483647">
    <dxf>
      <font>
        <sz val="36"/>
      </font>
    </dxf>
  </rfmt>
  <rcc rId="126" sId="7">
    <oc r="J4" t="inlineStr">
      <is>
        <t>DOLLIE</t>
      </is>
    </oc>
    <nc r="J4" t="inlineStr">
      <is>
        <t>RACK</t>
      </is>
    </nc>
  </rcc>
  <rcc rId="127" sId="7">
    <oc r="J7">
      <v>50</v>
    </oc>
    <nc r="J7">
      <v>12</v>
    </nc>
  </rcc>
  <rfmt sheetId="7" sqref="C10:K11" start="0" length="2147483647">
    <dxf>
      <font>
        <sz val="44"/>
      </font>
    </dxf>
  </rfmt>
  <rcc rId="128" sId="7">
    <oc r="J15" t="inlineStr">
      <is>
        <t>DOLLIE</t>
      </is>
    </oc>
    <nc r="J15" t="inlineStr">
      <is>
        <t>RACK</t>
      </is>
    </nc>
  </rcc>
  <rcc rId="129" sId="7">
    <oc r="J18">
      <v>50</v>
    </oc>
    <nc r="J18">
      <v>12</v>
    </nc>
  </rcc>
  <rfmt sheetId="7" sqref="C10:K11" start="0" length="2147483647">
    <dxf>
      <font>
        <sz val="46"/>
      </font>
    </dxf>
  </rfmt>
  <rfmt sheetId="7" sqref="C10:K11" start="0" length="2147483647">
    <dxf>
      <font>
        <sz val="48"/>
      </font>
    </dxf>
  </rfmt>
  <rfmt sheetId="7" sqref="C10:K11" start="0" length="2147483647">
    <dxf>
      <font>
        <sz val="72"/>
      </font>
    </dxf>
  </rfmt>
  <rfmt sheetId="7" sqref="C21:K22" start="0" length="2147483647">
    <dxf>
      <font>
        <sz val="48"/>
      </font>
    </dxf>
  </rfmt>
  <rfmt sheetId="7" sqref="C21:K22" start="0" length="2147483647">
    <dxf>
      <font>
        <sz val="72"/>
      </font>
    </dxf>
  </rfmt>
  <rcc rId="130" sId="7">
    <oc r="C4">
      <v>52131429</v>
    </oc>
    <nc r="C4">
      <v>52146725</v>
    </nc>
  </rcc>
  <rcc rId="131" sId="7">
    <oc r="C15">
      <v>52131429</v>
    </oc>
    <nc r="C15">
      <v>52146725</v>
    </nc>
  </rcc>
  <rcc rId="132" sId="7">
    <oc r="C10" t="inlineStr">
      <is>
        <t>TAPETE EXPORTAÇÃO</t>
      </is>
    </oc>
    <nc r="C10" t="inlineStr">
      <is>
        <t>RADIADOR MANUAL INOVAR</t>
      </is>
    </nc>
  </rcc>
  <rfmt sheetId="7" sqref="C10:K11" start="0" length="2147483647">
    <dxf>
      <font>
        <sz val="48"/>
      </font>
    </dxf>
  </rfmt>
  <rfmt sheetId="7" sqref="C10:K11" start="0" length="2147483647">
    <dxf>
      <font>
        <sz val="46"/>
      </font>
    </dxf>
  </rfmt>
  <rcc rId="133" sId="7">
    <oc r="C21" t="inlineStr">
      <is>
        <t>TAPETE EXPORTAÇÃO</t>
      </is>
    </oc>
    <nc r="C21" t="inlineStr">
      <is>
        <t xml:space="preserve">RADIADOR MANUAL INOVAR </t>
      </is>
    </nc>
  </rcc>
  <rfmt sheetId="7" sqref="C21:K22" start="0" length="2147483647">
    <dxf>
      <font>
        <sz val="48"/>
      </font>
    </dxf>
  </rfmt>
  <rfmt sheetId="7" sqref="C21:K22" start="0" length="2147483647">
    <dxf>
      <font>
        <sz val="36"/>
      </font>
    </dxf>
  </rfmt>
  <rfmt sheetId="7" sqref="C21:K22" start="0" length="2147483647">
    <dxf>
      <font>
        <sz val="48"/>
      </font>
    </dxf>
  </rfmt>
  <rfmt sheetId="7" sqref="C21:K22" start="0" length="2147483647">
    <dxf>
      <font>
        <sz val="46"/>
      </font>
    </dxf>
  </rfmt>
  <rdn rId="0" localSheetId="1" customView="1" name="Z_94817ED4_8D0D_44FD_B543_FC772A327B79_.wvu.PrintArea" hidden="1" oldHidden="1">
    <formula>'Auditoria '!$A$1:$I$69</formula>
  </rdn>
  <rdn rId="0" localSheetId="2" customView="1" name="Z_94817ED4_8D0D_44FD_B543_FC772A327B79_.wvu.PrintArea" hidden="1" oldHidden="1">
    <formula>'Rotativo GMS - Times'!$B$10:$N$92</formula>
  </rdn>
  <rdn rId="0" localSheetId="2" customView="1" name="Z_94817ED4_8D0D_44FD_B543_FC772A327B79_.wvu.Rows" hidden="1" oldHidden="1">
    <formula>'Rotativo GMS - Times'!$7:$7</formula>
  </rdn>
  <rdn rId="0" localSheetId="2" customView="1" name="Z_94817ED4_8D0D_44FD_B543_FC772A327B79_.wvu.Cols" hidden="1" oldHidden="1">
    <formula>'Rotativo GMS - Times'!$A:$A</formula>
  </rdn>
  <rdn rId="0" localSheetId="2" customView="1" name="Z_94817ED4_8D0D_44FD_B543_FC772A327B79_.wvu.FilterData" hidden="1" oldHidden="1">
    <formula>'Rotativo GMS - Times'!$A$11:$WCB$250</formula>
  </rdn>
  <rdn rId="0" localSheetId="3" customView="1" name="Z_94817ED4_8D0D_44FD_B543_FC772A327B79_.wvu.PrintArea" hidden="1" oldHidden="1">
    <formula>'DADOS - PENDANT_KANBAN_PPS'!$C$16:$P$538</formula>
  </rdn>
  <rdn rId="0" localSheetId="3" customView="1" name="Z_94817ED4_8D0D_44FD_B543_FC772A327B79_.wvu.FilterData" hidden="1" oldHidden="1">
    <formula>'DADOS - PENDANT_KANBAN_PPS'!$A$16:$BP$4911</formula>
  </rdn>
  <rdn rId="0" localSheetId="4" customView="1" name="Z_94817ED4_8D0D_44FD_B543_FC772A327B79_.wvu.PrintArea" hidden="1" oldHidden="1">
    <formula>'ID - Aramado'!$D$12:$J$15</formula>
  </rdn>
  <rdn rId="0" localSheetId="5" customView="1" name="Z_94817ED4_8D0D_44FD_B543_FC772A327B79_.wvu.PrintArea" hidden="1" oldHidden="1">
    <formula>'ID - Pendant'!$C$6:$U$11</formula>
  </rdn>
  <rdn rId="0" localSheetId="5" customView="1" name="Z_94817ED4_8D0D_44FD_B543_FC772A327B79_.wvu.Cols" hidden="1" oldHidden="1">
    <formula>'ID - Pendant'!$J:$T,'ID - Pendant'!$JC:$JD,'ID - Pendant'!$JF:$JP,'ID - Pendant'!$SY:$SZ,'ID - Pendant'!$TB:$TL,'ID - Pendant'!$ACU:$ACV,'ID - Pendant'!$ACX:$ADH,'ID - Pendant'!$AMQ:$AMR,'ID - Pendant'!$AMT:$AND,'ID - Pendant'!$AWM:$AWN,'ID - Pendant'!$AWP:$AWZ,'ID - Pendant'!$BGI:$BGJ,'ID - Pendant'!$BGL:$BGV,'ID - Pendant'!$BQE:$BQF,'ID - Pendant'!$BQH:$BQR,'ID - Pendant'!$CAA:$CAB,'ID - Pendant'!$CAD:$CAN,'ID - Pendant'!$CJW:$CJX,'ID - Pendant'!$CJZ:$CKJ,'ID - Pendant'!$CTS:$CTT,'ID - Pendant'!$CTV:$CUF,'ID - Pendant'!$DDO:$DDP,'ID - Pendant'!$DDR:$DEB,'ID - Pendant'!$DNK:$DNL,'ID - Pendant'!$DNN:$DNX,'ID - Pendant'!$DXG:$DXH,'ID - Pendant'!$DXJ:$DXT,'ID - Pendant'!$EHC:$EHD,'ID - Pendant'!$EHF:$EHP,'ID - Pendant'!$EQY:$EQZ,'ID - Pendant'!$ERB:$ERL,'ID - Pendant'!$FAU:$FAV,'ID - Pendant'!$FAX:$FBH,'ID - Pendant'!$FKQ:$FKR,'ID - Pendant'!$FKT:$FLD,'ID - Pendant'!$FUM:$FUN,'ID - Pendant'!$FUP:$FUZ,'ID - Pendant'!$GEI:$GEJ,'ID - Pendant'!$GEL:$GEV,'ID - Pendant'!$GOE:$GOF,'ID - Pendant'!$GOH:$GOR,'ID - Pendant'!$GYA:$GYB,'ID - Pendant'!$GYD:$GYN,'ID - Pendant'!$HHW:$HHX,'ID - Pendant'!$HHZ:$HIJ,'ID - Pendant'!$HRS:$HRT,'ID - Pendant'!$HRV:$HSF,'ID - Pendant'!$IBO:$IBP,'ID - Pendant'!$IBR:$ICB,'ID - Pendant'!$ILK:$ILL,'ID - Pendant'!$ILN:$ILX,'ID - Pendant'!$IVG:$IVH,'ID - Pendant'!$IVJ:$IVT,'ID - Pendant'!$JFC:$JFD,'ID - Pendant'!$JFF:$JFP,'ID - Pendant'!$JOY:$JOZ,'ID - Pendant'!$JPB:$JPL,'ID - Pendant'!$JYU:$JYV,'ID - Pendant'!$JYX:$JZH,'ID - Pendant'!$KIQ:$KIR,'ID - Pendant'!$KIT:$KJD,'ID - Pendant'!$KSM:$KSN,'ID - Pendant'!$KSP:$KSZ,'ID - Pendant'!$LCI:$LCJ,'ID - Pendant'!$LCL:$LCV,'ID - Pendant'!$LME:$LMF,'ID - Pendant'!$LMH:$LMR,'ID - Pendant'!$LWA:$LWB,'ID - Pendant'!$LWD:$LWN,'ID - Pendant'!$MFW:$MFX,'ID - Pendant'!$MFZ:$MGJ,'ID - Pendant'!$MPS:$MPT,'ID - Pendant'!$MPV:$MQF,'ID - Pendant'!$MZO:$MZP,'ID - Pendant'!$MZR:$NAB,'ID - Pendant'!$NJK:$NJL,'ID - Pendant'!$NJN:$NJX,'ID - Pendant'!$NTG:$NTH,'ID - Pendant'!$NTJ:$NTT,'ID - Pendant'!$ODC:$ODD,'ID - Pendant'!$ODF:$ODP,'ID - Pendant'!$OMY:$OMZ,'ID - Pendant'!$ONB:$ONL,'ID - Pendant'!$OWU:$OWV,'ID - Pendant'!$OWX:$OXH,'ID - Pendant'!$PGQ:$PGR,'ID - Pendant'!$PGT:$PHD,'ID - Pendant'!$PQM:$PQN,'ID - Pendant'!$PQP:$PQZ,'ID - Pendant'!$QAI:$QAJ,'ID - Pendant'!$QAL:$QAV,'ID - Pendant'!$QKE:$QKF,'ID - Pendant'!$QKH:$QKR,'ID - Pendant'!$QUA:$QUB,'ID - Pendant'!$QUD:$QUN,'ID - Pendant'!$RDW:$RDX,'ID - Pendant'!$RDZ:$REJ,'ID - Pendant'!$RNS:$RNT,'ID - Pendant'!$RNV:$ROF,'ID - Pendant'!$RXO:$RXP,'ID - Pendant'!$RXR:$RYB,'ID - Pendant'!$SHK:$SHL,'ID - Pendant'!$SHN:$SHX,'ID - Pendant'!$SRG:$SRH,'ID - Pendant'!$SRJ:$SRT,'ID - Pendant'!$TBC:$TBD,'ID - Pendant'!$TBF:$TBP,'ID - Pendant'!$TKY:$TKZ,'ID - Pendant'!$TLB:$TLL,'ID - Pendant'!$TUU:$TUV,'ID - Pendant'!$TUX:$TVH,'ID - Pendant'!$UEQ:$UER,'ID - Pendant'!$UET:$UFD,'ID - Pendant'!$UOM:$UON,'ID - Pendant'!$UOP:$UOZ,'ID - Pendant'!$UYI:$UYJ,'ID - Pendant'!$UYL:$UYV,'ID - Pendant'!$VIE:$VIF,'ID - Pendant'!$VIH:$VIR,'ID - Pendant'!$VSA:$VSB,'ID - Pendant'!$VSD:$VSN,'ID - Pendant'!$WBW:$WBX,'ID - Pendant'!$WBZ:$WCJ,'ID - Pendant'!$WLS:$WLT,'ID - Pendant'!$WLV:$WMF,'ID - Pendant'!$WVO:$WVP,'ID - Pendant'!$WVR:$WWB</formula>
  </rdn>
  <rdn rId="0" localSheetId="6" customView="1" name="Z_94817ED4_8D0D_44FD_B543_FC772A327B79_.wvu.PrintArea" hidden="1" oldHidden="1">
    <formula>'ID - Piso'!$C$3:$L$23</formula>
  </rdn>
  <rdn rId="0" localSheetId="7" customView="1" name="Z_94817ED4_8D0D_44FD_B543_FC772A327B79_.wvu.PrintArea" hidden="1" oldHidden="1">
    <formula>'ID - Piso (2)'!$C$3:$L$23</formula>
  </rdn>
  <rdn rId="0" localSheetId="9" customView="1" name="Z_94817ED4_8D0D_44FD_B543_FC772A327B79_.wvu.PrintArea" hidden="1" oldHidden="1">
    <formula>'ID - Porta cartão'!$A$1:$I$32</formula>
  </rdn>
  <rdn rId="0" localSheetId="11" customView="1" name="Z_94817ED4_8D0D_44FD_B543_FC772A327B79_.wvu.PrintArea" hidden="1" oldHidden="1">
    <formula>'DADOS-KANBAM-PPS'!$C$10:$M$713</formula>
  </rdn>
  <rdn rId="0" localSheetId="11" customView="1" name="Z_94817ED4_8D0D_44FD_B543_FC772A327B79_.wvu.FilterData" hidden="1" oldHidden="1">
    <formula>'DADOS-KANBAM-PPS'!$A$10:$S$793</formula>
  </rdn>
  <rdn rId="0" localSheetId="12" customView="1" name="Z_94817ED4_8D0D_44FD_B543_FC772A327B79_.wvu.PrintArea" hidden="1" oldHidden="1">
    <formula>'NOVO - Kanban'!$A:$I</formula>
  </rdn>
  <rdn rId="0" localSheetId="13" customView="1" name="Z_94817ED4_8D0D_44FD_B543_FC772A327B79_.wvu.PrintArea" hidden="1" oldHidden="1">
    <formula>'Aramado pocket'!$B$1:$B$4</formula>
  </rdn>
  <rdn rId="0" localSheetId="13" customView="1" name="Z_94817ED4_8D0D_44FD_B543_FC772A327B79_.wvu.Cols" hidden="1" oldHidden="1">
    <formula>'Aramado pocket'!$C:$C</formula>
  </rdn>
  <rdn rId="0" localSheetId="15" customView="1" name="Z_94817ED4_8D0D_44FD_B543_FC772A327B79_.wvu.PrintArea" hidden="1" oldHidden="1">
    <formula>' PICK LIST POCKET'!$B$1:$M$387</formula>
  </rdn>
  <rdn rId="0" localSheetId="15" customView="1" name="Z_94817ED4_8D0D_44FD_B543_FC772A327B79_.wvu.Cols" hidden="1" oldHidden="1">
    <formula>' PICK LIST POCKET'!$G:$H,' PICK LIST POCKET'!$J:$J</formula>
  </rdn>
  <rdn rId="0" localSheetId="15" customView="1" name="Z_94817ED4_8D0D_44FD_B543_FC772A327B79_.wvu.FilterData" hidden="1" oldHidden="1">
    <formula>' PICK LIST POCKET'!$A$2:$Y$403</formula>
  </rdn>
  <rdn rId="0" localSheetId="16" customView="1" name="Z_94817ED4_8D0D_44FD_B543_FC772A327B79_.wvu.Cols" hidden="1" oldHidden="1">
    <formula>'Verificação de cartão 12.03'!$K:$L,'Verificação de cartão 12.03'!$N:$N,'Verificação de cartão 12.03'!$P:$P,'Verificação de cartão 12.03'!$R:$R,'Verificação de cartão 12.03'!$T:$T,'Verificação de cartão 12.03'!$V:$V,'Verificação de cartão 12.03'!$X:$X,'Verificação de cartão 12.03'!$Z:$Z,'Verificação de cartão 12.03'!$AB:$AB,'Verificação de cartão 12.03'!$AD:$AD</formula>
  </rdn>
  <rdn rId="0" localSheetId="16" customView="1" name="Z_94817ED4_8D0D_44FD_B543_FC772A327B79_.wvu.FilterData" hidden="1" oldHidden="1">
    <formula>'Verificação de cartão 12.03'!$A$9:$AQ$2633</formula>
  </rdn>
  <rdn rId="0" localSheetId="17" customView="1" name="Z_94817ED4_8D0D_44FD_B543_FC772A327B79_.wvu.PrintArea" hidden="1" oldHidden="1">
    <formula>xxxxxxxxxxx!$C$5:$J$13</formula>
  </rdn>
  <rdn rId="0" localSheetId="17" customView="1" name="Z_94817ED4_8D0D_44FD_B543_FC772A327B79_.wvu.Cols" hidden="1" oldHidden="1">
    <formula>xxxxxxxxxxx!$K:$X</formula>
  </rdn>
  <rcv guid="{94817ED4-8D0D-44FD-B543-FC772A327B79}" action="add"/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6" sqref="C10:K12" start="0" length="2147483647">
    <dxf>
      <font>
        <sz val="48"/>
      </font>
    </dxf>
  </rfmt>
  <rfmt sheetId="6" sqref="C10:K12" start="0" length="2147483647">
    <dxf>
      <font>
        <sz val="72"/>
      </font>
    </dxf>
  </rfmt>
  <rfmt sheetId="6" sqref="C10:K12" start="0" length="2147483647">
    <dxf>
      <font>
        <sz val="48"/>
      </font>
    </dxf>
  </rfmt>
  <rcc rId="159" sId="3">
    <oc r="J422" t="inlineStr">
      <is>
        <t>CX. PAPEL</t>
      </is>
    </oc>
    <nc r="J422" t="inlineStr">
      <is>
        <t xml:space="preserve">CESTO </t>
      </is>
    </nc>
  </rcc>
  <rcc rId="160" sId="3">
    <oc r="J493" t="inlineStr">
      <is>
        <t>CX. PAPEL</t>
      </is>
    </oc>
    <nc r="J493" t="inlineStr">
      <is>
        <t>ROPACK</t>
      </is>
    </nc>
  </rcc>
  <rcc rId="161" sId="6">
    <oc r="A2">
      <v>796</v>
    </oc>
    <nc r="A2">
      <v>511</v>
    </nc>
  </rcc>
  <rcc rId="162" sId="6">
    <oc r="A3">
      <v>796</v>
    </oc>
    <nc r="A3">
      <v>428</v>
    </nc>
  </rcc>
  <rcc rId="163" sId="3">
    <oc r="J444" t="inlineStr">
      <is>
        <t>CX. PAPEL</t>
      </is>
    </oc>
    <nc r="J444" t="inlineStr">
      <is>
        <t>RACK</t>
      </is>
    </nc>
  </rcc>
  <rfmt sheetId="7" sqref="C4:I8" start="0" length="2147483647">
    <dxf>
      <font>
        <sz val="72"/>
      </font>
    </dxf>
  </rfmt>
  <rfmt sheetId="7" sqref="C4:I8" start="0" length="2147483647">
    <dxf>
      <font>
        <sz val="48"/>
      </font>
    </dxf>
  </rfmt>
  <rfmt sheetId="7" sqref="C15:I19" start="0" length="2147483647">
    <dxf>
      <font>
        <sz val="72"/>
      </font>
    </dxf>
  </rfmt>
  <rfmt sheetId="7" sqref="C21:K22" start="0" length="2147483647">
    <dxf>
      <font>
        <sz val="48"/>
      </font>
    </dxf>
  </rfmt>
  <rfmt sheetId="7" sqref="C21:K22" start="0" length="2147483647">
    <dxf>
      <font>
        <sz val="72"/>
      </font>
    </dxf>
  </rfmt>
  <rfmt sheetId="7" sqref="C4:I8">
    <dxf>
      <alignment horizontal="center"/>
    </dxf>
  </rfmt>
  <rfmt sheetId="7" sqref="C4:I8" start="0" length="2147483647">
    <dxf>
      <font>
        <sz val="72"/>
      </font>
    </dxf>
  </rfmt>
  <rfmt sheetId="7" sqref="C10:K11" start="0" length="2147483647">
    <dxf>
      <font>
        <sz val="48"/>
      </font>
    </dxf>
  </rfmt>
  <rfmt sheetId="7" sqref="C10:K11" start="0" length="2147483647">
    <dxf>
      <font>
        <sz val="72"/>
      </font>
    </dxf>
  </rfmt>
  <rfmt sheetId="7" sqref="C4:I8" start="0" length="2147483647">
    <dxf>
      <font>
        <sz val="48"/>
      </font>
    </dxf>
  </rfmt>
  <rfmt sheetId="7" sqref="C10:K11" start="0" length="2147483647">
    <dxf>
      <font>
        <sz val="48"/>
      </font>
    </dxf>
  </rfmt>
  <rcc rId="164" sId="7">
    <oc r="C15">
      <v>52146725</v>
    </oc>
    <nc r="C15" t="inlineStr">
      <is>
        <t>SEQUENCIADO</t>
      </is>
    </nc>
  </rcc>
  <rfmt sheetId="7" sqref="C15:I19" start="0" length="2147483647">
    <dxf>
      <font>
        <sz val="48"/>
      </font>
    </dxf>
  </rfmt>
  <rfmt sheetId="7" sqref="C21:K22" start="0" length="2147483647">
    <dxf>
      <font>
        <sz val="48"/>
      </font>
    </dxf>
  </rfmt>
  <rcc rId="165" sId="7">
    <oc r="C4">
      <v>52146725</v>
    </oc>
    <nc r="C4" t="inlineStr">
      <is>
        <t>SEQUENCIADO</t>
      </is>
    </nc>
  </rcc>
  <rcc rId="166" sId="7">
    <oc r="J7">
      <v>12</v>
    </oc>
    <nc r="J7">
      <v>30</v>
    </nc>
  </rcc>
  <rcc rId="167" sId="7">
    <oc r="C21" t="inlineStr">
      <is>
        <t xml:space="preserve">RADIADOR MANUAL INOVAR </t>
      </is>
    </oc>
    <nc r="C21" t="inlineStr">
      <is>
        <r>
          <t xml:space="preserve">MECANISMO - </t>
        </r>
        <r>
          <rPr>
            <b/>
            <sz val="72"/>
            <rFont val="Calibri"/>
            <family val="2"/>
          </rPr>
          <t>USO</t>
        </r>
      </is>
    </nc>
  </rcc>
  <rcc rId="168" sId="7">
    <oc r="C10" t="inlineStr">
      <is>
        <t>RADIADOR MANUAL INOVAR</t>
      </is>
    </oc>
    <nc r="C10" t="inlineStr">
      <is>
        <r>
          <t>MECANISMO -</t>
        </r>
        <r>
          <rPr>
            <b/>
            <sz val="72"/>
            <rFont val="Calibri"/>
            <family val="2"/>
          </rPr>
          <t xml:space="preserve"> ESPERA</t>
        </r>
      </is>
    </nc>
  </rcc>
  <rcc rId="169" sId="7">
    <oc r="J18">
      <v>12</v>
    </oc>
    <nc r="J18">
      <v>30</v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" sId="1">
    <oc r="A10" t="inlineStr">
      <is>
        <t>ACIONAMENTO KANBAN/PENDANT</t>
      </is>
    </oc>
    <nc r="A10" t="inlineStr">
      <is>
        <t>ACIONAMENTO PENDANT</t>
      </is>
    </nc>
  </rcc>
  <rfmt sheetId="1" sqref="A7" start="0" length="0">
    <dxf>
      <font>
        <sz val="11.3"/>
      </font>
    </dxf>
  </rfmt>
  <rfmt sheetId="1" sqref="B7" start="0" length="0">
    <dxf>
      <font>
        <sz val="11.3"/>
      </font>
    </dxf>
  </rfmt>
  <rfmt sheetId="1" sqref="B7">
    <dxf>
      <alignment horizontal="left"/>
    </dxf>
  </rfmt>
  <rfmt sheetId="1" sqref="B7">
    <dxf>
      <alignment horizontal="center"/>
    </dxf>
  </rfmt>
  <rfmt sheetId="1" sqref="B7">
    <dxf>
      <alignment horizontal="right"/>
    </dxf>
  </rfmt>
  <rfmt sheetId="1" sqref="B7">
    <dxf>
      <alignment horizontal="center"/>
    </dxf>
  </rfmt>
  <rcc rId="171" sId="1">
    <oc r="A7" t="inlineStr">
      <is>
        <t>IDENTIFICAÇÃO PORTA KANBAN</t>
      </is>
    </oc>
    <nc r="A7"/>
  </rcc>
  <rcc rId="172" sId="1">
    <oc r="C34" t="inlineStr">
      <is>
        <t>kanban</t>
      </is>
    </oc>
    <nc r="C34" t="inlineStr">
      <is>
        <t>PPS</t>
      </is>
    </nc>
  </rcc>
  <rcc rId="173" sId="1">
    <oc r="C45" t="inlineStr">
      <is>
        <t>smm</t>
      </is>
    </oc>
    <nc r="C45" t="inlineStr">
      <is>
        <t>PPS</t>
      </is>
    </nc>
  </rcc>
  <rcc rId="174" sId="1">
    <oc r="D45" t="inlineStr">
      <is>
        <t>1. Verificar cadastro do kanban (POU, fornecedor, quantidades de kanbans).</t>
      </is>
    </oc>
    <nc r="D45" t="inlineStr">
      <is>
        <t>1 . Verificar os cadastros das peças no PPS (acessar View /Update/Delete Part Detail</t>
      </is>
    </nc>
  </rcc>
  <rcc rId="175" sId="1">
    <nc r="D46" t="inlineStr">
      <is>
        <t>2. No cadastro das peças, a opção selecionada deve ser Permanent Override Off</t>
      </is>
    </nc>
  </rcc>
  <rcc rId="176" sId="1">
    <nc r="D47" t="inlineStr">
      <is>
        <t>3. Caso não esteja em Permanet Override Off, deve ser analisado o motivo.</t>
      </is>
    </nc>
  </rcc>
  <rrc rId="177" sId="1" ref="A47:XFD47" action="insertRow"/>
  <rrc rId="178" sId="1" ref="A47:XFD47" action="deleteRow">
    <rfmt sheetId="1" xfDxf="1" sqref="A47:XFD47" start="0" length="0">
      <dxf>
        <alignment horizontal="center" vertical="center"/>
      </dxf>
    </rfmt>
    <rfmt sheetId="1" sqref="A47" start="0" length="0">
      <dxf>
        <font>
          <b/>
          <sz val="14"/>
          <color theme="1"/>
          <name val="Calibri"/>
          <family val="2"/>
          <scheme val="minor"/>
        </font>
        <alignment textRotation="255"/>
        <border outline="0">
          <left style="medium">
            <color indexed="64"/>
          </left>
        </border>
      </dxf>
    </rfmt>
    <rfmt sheetId="1" sqref="B47" start="0" length="0">
      <dxf>
        <font>
          <b/>
          <sz val="14"/>
          <color theme="1"/>
          <name val="Calibri"/>
          <family val="2"/>
          <scheme val="minor"/>
        </font>
        <alignment textRotation="255"/>
        <border outline="0">
          <right style="medium">
            <color indexed="64"/>
          </right>
        </border>
      </dxf>
    </rfmt>
    <rfmt sheetId="1" sqref="C47" start="0" length="0">
      <dxf>
        <font>
          <b/>
          <sz val="11"/>
          <color theme="1"/>
          <name val="Calibri"/>
          <family val="2"/>
          <scheme val="minor"/>
        </font>
        <alignment textRotation="255"/>
        <border outline="0">
          <left style="medium">
            <color indexed="64"/>
          </left>
          <right style="medium">
            <color indexed="64"/>
          </right>
        </border>
      </dxf>
    </rfmt>
    <rfmt sheetId="1" sqref="D47" start="0" length="0">
      <dxf>
        <font>
          <sz val="14"/>
          <color theme="1"/>
          <name val="Calibri"/>
          <family val="2"/>
          <scheme val="minor"/>
        </font>
        <border outline="0">
          <left style="medium">
            <color indexed="64"/>
          </left>
          <top style="thin">
            <color indexed="64"/>
          </top>
        </border>
      </dxf>
    </rfmt>
    <rfmt sheetId="1" sqref="E47" start="0" length="0">
      <dxf>
        <font>
          <sz val="14"/>
          <color theme="1"/>
          <name val="Calibri"/>
          <family val="2"/>
          <scheme val="minor"/>
        </font>
        <border outline="0">
          <top style="thin">
            <color indexed="64"/>
          </top>
        </border>
      </dxf>
    </rfmt>
    <rfmt sheetId="1" sqref="F47" start="0" length="0">
      <dxf>
        <font>
          <sz val="14"/>
          <color theme="1"/>
          <name val="Calibri"/>
          <family val="2"/>
          <scheme val="minor"/>
        </font>
        <border outline="0">
          <top style="thin">
            <color indexed="64"/>
          </top>
        </border>
      </dxf>
    </rfmt>
    <rfmt sheetId="1" sqref="G47" start="0" length="0">
      <dxf>
        <font>
          <sz val="14"/>
          <color theme="1"/>
          <name val="Calibri"/>
          <family val="2"/>
          <scheme val="minor"/>
        </font>
        <border outline="0">
          <top style="thin">
            <color indexed="64"/>
          </top>
        </border>
      </dxf>
    </rfmt>
    <rfmt sheetId="1" sqref="H47" start="0" length="0">
      <dxf>
        <font>
          <sz val="14"/>
          <color theme="1"/>
          <name val="Calibri"/>
          <family val="2"/>
          <scheme val="minor"/>
        </font>
        <border outline="0">
          <top style="thin">
            <color indexed="64"/>
          </top>
        </border>
      </dxf>
    </rfmt>
    <rfmt sheetId="1" sqref="I47" start="0" length="0">
      <dxf>
        <font>
          <sz val="14"/>
          <color theme="1"/>
          <name val="Calibri"/>
          <family val="2"/>
          <scheme val="minor"/>
        </font>
        <border outline="0">
          <right style="medium">
            <color indexed="64"/>
          </right>
          <top style="thin">
            <color indexed="64"/>
          </top>
        </border>
      </dxf>
    </rfmt>
  </rrc>
  <rcc rId="179" sId="1">
    <nc r="A34" t="inlineStr">
      <is>
        <t>PONTO DE USO</t>
      </is>
    </nc>
  </rcc>
  <rcc rId="180" sId="1">
    <oc r="D34" t="inlineStr">
      <is>
        <t>1.Verificar quantidades de cartões, quantidades que comportem 4 horas de produção.</t>
      </is>
    </oc>
    <nc r="D34" t="inlineStr">
      <is>
        <t>1. Verificar se o mínimo e máximo atendem a velocidade da linha.</t>
      </is>
    </nc>
  </rcc>
  <rcc rId="181" sId="1">
    <oc r="D36" t="inlineStr">
      <is>
        <t>3. Verficar aparência dos cartões(código de barras, plasticiação, etc...).</t>
      </is>
    </oc>
    <nc r="D36"/>
  </rcc>
  <rcc rId="182" sId="1">
    <oc r="D37" t="inlineStr">
      <is>
        <t>4. Verificar se todos os kanbans estão no fluxo (identificar perda de cartão)</t>
      </is>
    </oc>
    <nc r="D37"/>
  </rcc>
  <rcc rId="183" sId="1">
    <oc r="D35" t="inlineStr">
      <is>
        <t>2. Informações do kanban estão corretas no cadastro de SMM e planilha e porta kanban.</t>
      </is>
    </oc>
    <nc r="D35" t="inlineStr">
      <is>
        <t xml:space="preserve">2. </t>
      </is>
    </nc>
  </rcc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4" sId="1">
    <oc r="D34" t="inlineStr">
      <is>
        <t>1. Verificar se o mínimo e máximo atendem a velocidade da linha.</t>
      </is>
    </oc>
    <nc r="D34" t="inlineStr">
      <is>
        <t>1. Verificar se o mínimo e máximo atende a velocidade da linha.</t>
      </is>
    </nc>
  </rcc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5" sId="1">
    <oc r="D65" t="inlineStr">
      <is>
        <t>1. Verificar idenfiticação se está legive e padronizada</t>
      </is>
    </oc>
    <nc r="D65" t="inlineStr">
      <is>
        <t>1. Verificar idenfiticação se está legivel e padronizada</t>
      </is>
    </nc>
  </rcc>
  <rcc rId="186" sId="1">
    <oc r="D51" t="inlineStr">
      <is>
        <t>1. Verificar cadastro no sistema MGO(PN, STPK, EMBALAGEM).</t>
      </is>
    </oc>
    <nc r="D51" t="inlineStr">
      <is>
        <t>1. Verificar cadastro no sistema MGO (PN, STPK, EMBALAGEM).</t>
      </is>
    </nc>
  </rcc>
  <rcc rId="187" sId="1">
    <oc r="D34" t="inlineStr">
      <is>
        <t>1. Verificar se o mínimo e máximo atende a velocidade da linha.</t>
      </is>
    </oc>
    <nc r="D34" t="inlineStr">
      <is>
        <t>1. Verificar se o mínimo e máximo indicado na etiqueta atende a velocidade da linha.</t>
      </is>
    </nc>
  </rcc>
  <rcc rId="188" sId="1">
    <oc r="D35" t="inlineStr">
      <is>
        <t xml:space="preserve">2. </t>
      </is>
    </oc>
    <nc r="D35" t="inlineStr">
      <is>
        <t>2. Verificar se existe algum mínimo ou máximo violado. Caso tenha favor ajustar no sistema.</t>
      </is>
    </nc>
  </rcc>
  <rcc rId="189" sId="1">
    <nc r="D36" t="inlineStr">
      <is>
        <t>3 . Emitir relatório para cada peça e confirmar se os pedidos estão realmente sendo gerados.</t>
      </is>
    </nc>
  </rcc>
</revisions>
</file>

<file path=xl/revisions/userNames1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31">
  <userInfo guid="{16B5D25E-A026-4D1C-A4DC-744C4EF47834}" name="Claiton Monteiro" id="-1103224465" dateTime="2017-12-04T06:18:31"/>
  <userInfo guid="{16B5D25E-A026-4D1C-A4DC-744C4EF47834}" name="Marcos Fernando Silva" id="-1115027234" dateTime="2017-12-04T17:39:43"/>
  <userInfo guid="{16B5D25E-A026-4D1C-A4DC-744C4EF47834}" name="Fernando Vargas" id="-1864601470" dateTime="2017-12-04T18:43:55"/>
  <userInfo guid="{E90EF300-A5D7-4CBA-80CB-C609D0F0A64F}" name="Fernando Vargas" id="-1864582095" dateTime="2017-12-05T02:06:00"/>
  <userInfo guid="{523478E3-9D44-468C-AA03-7C24BE9DF5D9}" name="Rosana Lusana" id="-314080134" dateTime="2017-12-05T07:36:54"/>
  <userInfo guid="{523478E3-9D44-468C-AA03-7C24BE9DF5D9}" name="Thiago Rocha" id="-1656766552" dateTime="2017-12-06T08:41:34"/>
  <userInfo guid="{523478E3-9D44-468C-AA03-7C24BE9DF5D9}" name="Roque Lucas" id="-970603257" dateTime="2017-12-06T22:58:11"/>
  <userInfo guid="{47ABE2FC-E673-4017-84DD-09E933632564}" name="Claiton Monteiro" id="-1103231548" dateTime="2017-12-08T09:51:46"/>
  <userInfo guid="{47ABE2FC-E673-4017-84DD-09E933632564}" name="Fernando Vargas" id="-1864568443" dateTime="2017-12-08T16:59:10"/>
  <userInfo guid="{37C88030-15B0-4AA1-874E-1A6FB833A80E}" name="Marcos Fernando Silva" id="-1115018223" dateTime="2017-12-08T18:49:04"/>
  <userInfo guid="{37C88030-15B0-4AA1-874E-1A6FB833A80E}" name="Claiton Monteiro" id="-1103221602" dateTime="2017-12-09T06:10:48"/>
  <userInfo guid="{37C88030-15B0-4AA1-874E-1A6FB833A80E}" name="Ronaldo Silva" id="-349408501" dateTime="2017-12-11T00:16:26"/>
  <userInfo guid="{2AC7CBE3-498E-499D-A4DA-8B8AD59E269E}" name="Roque Lucas" id="-970646130" dateTime="2017-12-12T00:08:51"/>
  <userInfo guid="{2AC7CBE3-498E-499D-A4DA-8B8AD59E269E}" name="Fernando Vargas" id="-1864598997" dateTime="2017-12-12T00:21:21"/>
  <userInfo guid="{2AC7CBE3-498E-499D-A4DA-8B8AD59E269E}" name="Roque Lucas" id="-970637534" dateTime="2017-12-12T16:32:18"/>
  <userInfo guid="{2AC7CBE3-498E-499D-A4DA-8B8AD59E269E}" name="Alex Delfino" id="-397137968" dateTime="2017-12-13T06:36:15"/>
  <userInfo guid="{DC219BF0-68DB-4951-93FA-B2417E887D85}" name="Roque Lucas" id="-970598896" dateTime="2017-12-13T21:06:21"/>
  <userInfo guid="{DC219BF0-68DB-4951-93FA-B2417E887D85}" name="Roque Lucas" id="-970633922" dateTime="2017-12-14T16:52:46"/>
  <userInfo guid="{DC219BF0-68DB-4951-93FA-B2417E887D85}" name="Alex Delfino" id="-397105598" dateTime="2017-12-15T06:48:16"/>
  <userInfo guid="{010B2B19-A1E8-4EE0-946A-DC96E42FCD2D}" name="Alex Delfino" id="-397105692" dateTime="2017-12-15T15:15:04"/>
  <userInfo guid="{010B2B19-A1E8-4EE0-946A-DC96E42FCD2D}" name="Fernando Vargas" id="-1864572325" dateTime="2017-12-17T23:57:50"/>
  <userInfo guid="{010B2B19-A1E8-4EE0-946A-DC96E42FCD2D}" name="Ronaldo Silva" id="-349387427" dateTime="2017-12-20T00:40:58"/>
  <userInfo guid="{010B2B19-A1E8-4EE0-946A-DC96E42FCD2D}" name="Fernando Vargas" id="-1864565566" dateTime="2017-12-20T02:16:59"/>
  <userInfo guid="{010B2B19-A1E8-4EE0-946A-DC96E42FCD2D}" name="Andre Schefer" id="-515344487" dateTime="2017-12-21T09:48:01"/>
  <userInfo guid="{010B2B19-A1E8-4EE0-946A-DC96E42FCD2D}" name="Roque Lucas" id="-970589534" dateTime="2017-12-21T18:22:25"/>
  <userInfo guid="{010B2B19-A1E8-4EE0-946A-DC96E42FCD2D}" name="Andre Schefer" id="-515368819" dateTime="2017-12-26T06:47:03"/>
  <userInfo guid="{923AD88C-DAC0-43F0-82B6-D66B3F51E617}" name="Marcos Fernando Silva" id="-1114976417" dateTime="2017-12-26T21:25:40"/>
  <userInfo guid="{923AD88C-DAC0-43F0-82B6-D66B3F51E617}" name="Roque Lucas" id="-970643589" dateTime="2017-12-26T22:57:41"/>
  <userInfo guid="{923AD88C-DAC0-43F0-82B6-D66B3F51E617}" name="Ronaldo Silva" id="-349422436" dateTime="2017-12-27T00:35:36"/>
  <userInfo guid="{923AD88C-DAC0-43F0-82B6-D66B3F51E617}" name="Rosana Lusana" id="-314097083" dateTime="2017-12-27T00:45:45"/>
  <userInfo guid="{923AD88C-DAC0-43F0-82B6-D66B3F51E617}" name="Fernando Vargas" id="-1864598303" dateTime="2017-12-27T01:38:41"/>
</us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drawing" Target="../drawings/drawing2.x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13" Type="http://schemas.microsoft.com/office/2006/relationships/wsSortMap" Target="wsSortMap1.xml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drawing" Target="../drawings/drawing3.x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11" Type="http://schemas.openxmlformats.org/officeDocument/2006/relationships/drawing" Target="../drawings/drawing4.xml"/><Relationship Id="rId5" Type="http://schemas.openxmlformats.org/officeDocument/2006/relationships/printerSettings" Target="../printerSettings/printerSettings45.bin"/><Relationship Id="rId10" Type="http://schemas.openxmlformats.org/officeDocument/2006/relationships/printerSettings" Target="../printerSettings/printerSettings50.bin"/><Relationship Id="rId4" Type="http://schemas.openxmlformats.org/officeDocument/2006/relationships/printerSettings" Target="../printerSettings/printerSettings44.bin"/><Relationship Id="rId9" Type="http://schemas.openxmlformats.org/officeDocument/2006/relationships/printerSettings" Target="../printerSettings/printerSettings49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8.bin"/><Relationship Id="rId3" Type="http://schemas.openxmlformats.org/officeDocument/2006/relationships/printerSettings" Target="../printerSettings/printerSettings53.bin"/><Relationship Id="rId7" Type="http://schemas.openxmlformats.org/officeDocument/2006/relationships/printerSettings" Target="../printerSettings/printerSettings57.bin"/><Relationship Id="rId2" Type="http://schemas.openxmlformats.org/officeDocument/2006/relationships/printerSettings" Target="../printerSettings/printerSettings52.bin"/><Relationship Id="rId1" Type="http://schemas.openxmlformats.org/officeDocument/2006/relationships/printerSettings" Target="../printerSettings/printerSettings51.bin"/><Relationship Id="rId6" Type="http://schemas.openxmlformats.org/officeDocument/2006/relationships/printerSettings" Target="../printerSettings/printerSettings56.bin"/><Relationship Id="rId5" Type="http://schemas.openxmlformats.org/officeDocument/2006/relationships/printerSettings" Target="../printerSettings/printerSettings55.bin"/><Relationship Id="rId10" Type="http://schemas.openxmlformats.org/officeDocument/2006/relationships/printerSettings" Target="../printerSettings/printerSettings60.bin"/><Relationship Id="rId4" Type="http://schemas.openxmlformats.org/officeDocument/2006/relationships/printerSettings" Target="../printerSettings/printerSettings54.bin"/><Relationship Id="rId9" Type="http://schemas.openxmlformats.org/officeDocument/2006/relationships/printerSettings" Target="../printerSettings/printerSettings59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8.bin"/><Relationship Id="rId3" Type="http://schemas.openxmlformats.org/officeDocument/2006/relationships/printerSettings" Target="../printerSettings/printerSettings63.bin"/><Relationship Id="rId7" Type="http://schemas.openxmlformats.org/officeDocument/2006/relationships/printerSettings" Target="../printerSettings/printerSettings67.bin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Relationship Id="rId6" Type="http://schemas.openxmlformats.org/officeDocument/2006/relationships/printerSettings" Target="../printerSettings/printerSettings66.bin"/><Relationship Id="rId5" Type="http://schemas.openxmlformats.org/officeDocument/2006/relationships/printerSettings" Target="../printerSettings/printerSettings65.bin"/><Relationship Id="rId10" Type="http://schemas.openxmlformats.org/officeDocument/2006/relationships/printerSettings" Target="../printerSettings/printerSettings70.bin"/><Relationship Id="rId4" Type="http://schemas.openxmlformats.org/officeDocument/2006/relationships/printerSettings" Target="../printerSettings/printerSettings64.bin"/><Relationship Id="rId9" Type="http://schemas.openxmlformats.org/officeDocument/2006/relationships/printerSettings" Target="../printerSettings/printerSettings6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9.bin"/><Relationship Id="rId3" Type="http://schemas.openxmlformats.org/officeDocument/2006/relationships/printerSettings" Target="../printerSettings/printerSettings74.bin"/><Relationship Id="rId7" Type="http://schemas.openxmlformats.org/officeDocument/2006/relationships/printerSettings" Target="../printerSettings/printerSettings78.bin"/><Relationship Id="rId2" Type="http://schemas.openxmlformats.org/officeDocument/2006/relationships/printerSettings" Target="../printerSettings/printerSettings73.bin"/><Relationship Id="rId1" Type="http://schemas.openxmlformats.org/officeDocument/2006/relationships/printerSettings" Target="../printerSettings/printerSettings72.bin"/><Relationship Id="rId6" Type="http://schemas.openxmlformats.org/officeDocument/2006/relationships/printerSettings" Target="../printerSettings/printerSettings77.bin"/><Relationship Id="rId11" Type="http://schemas.openxmlformats.org/officeDocument/2006/relationships/drawing" Target="../drawings/drawing5.xml"/><Relationship Id="rId5" Type="http://schemas.openxmlformats.org/officeDocument/2006/relationships/printerSettings" Target="../printerSettings/printerSettings76.bin"/><Relationship Id="rId10" Type="http://schemas.openxmlformats.org/officeDocument/2006/relationships/printerSettings" Target="../printerSettings/printerSettings81.bin"/><Relationship Id="rId4" Type="http://schemas.openxmlformats.org/officeDocument/2006/relationships/printerSettings" Target="../printerSettings/printerSettings75.bin"/><Relationship Id="rId9" Type="http://schemas.openxmlformats.org/officeDocument/2006/relationships/printerSettings" Target="../printerSettings/printerSettings80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9.bin"/><Relationship Id="rId3" Type="http://schemas.openxmlformats.org/officeDocument/2006/relationships/printerSettings" Target="../printerSettings/printerSettings84.bin"/><Relationship Id="rId7" Type="http://schemas.openxmlformats.org/officeDocument/2006/relationships/printerSettings" Target="../printerSettings/printerSettings88.bin"/><Relationship Id="rId2" Type="http://schemas.openxmlformats.org/officeDocument/2006/relationships/printerSettings" Target="../printerSettings/printerSettings83.bin"/><Relationship Id="rId1" Type="http://schemas.openxmlformats.org/officeDocument/2006/relationships/printerSettings" Target="../printerSettings/printerSettings82.bin"/><Relationship Id="rId6" Type="http://schemas.openxmlformats.org/officeDocument/2006/relationships/printerSettings" Target="../printerSettings/printerSettings87.bin"/><Relationship Id="rId5" Type="http://schemas.openxmlformats.org/officeDocument/2006/relationships/printerSettings" Target="../printerSettings/printerSettings86.bin"/><Relationship Id="rId10" Type="http://schemas.openxmlformats.org/officeDocument/2006/relationships/printerSettings" Target="../printerSettings/printerSettings91.bin"/><Relationship Id="rId4" Type="http://schemas.openxmlformats.org/officeDocument/2006/relationships/printerSettings" Target="../printerSettings/printerSettings85.bin"/><Relationship Id="rId9" Type="http://schemas.openxmlformats.org/officeDocument/2006/relationships/printerSettings" Target="../printerSettings/printerSettings9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94.bin"/><Relationship Id="rId7" Type="http://schemas.openxmlformats.org/officeDocument/2006/relationships/printerSettings" Target="../printerSettings/printerSettings9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93.bin"/><Relationship Id="rId1" Type="http://schemas.openxmlformats.org/officeDocument/2006/relationships/printerSettings" Target="../printerSettings/printerSettings92.bin"/><Relationship Id="rId6" Type="http://schemas.openxmlformats.org/officeDocument/2006/relationships/printerSettings" Target="../printerSettings/printerSettings97.bin"/><Relationship Id="rId11" Type="http://schemas.openxmlformats.org/officeDocument/2006/relationships/drawing" Target="../drawings/drawing6.xml"/><Relationship Id="rId5" Type="http://schemas.openxmlformats.org/officeDocument/2006/relationships/printerSettings" Target="../printerSettings/printerSettings96.bin"/><Relationship Id="rId10" Type="http://schemas.openxmlformats.org/officeDocument/2006/relationships/printerSettings" Target="../printerSettings/printerSettings101.bin"/><Relationship Id="rId4" Type="http://schemas.openxmlformats.org/officeDocument/2006/relationships/printerSettings" Target="../printerSettings/printerSettings95.bin"/><Relationship Id="rId9" Type="http://schemas.openxmlformats.org/officeDocument/2006/relationships/printerSettings" Target="../printerSettings/printerSettings10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9.bin"/><Relationship Id="rId3" Type="http://schemas.openxmlformats.org/officeDocument/2006/relationships/printerSettings" Target="../printerSettings/printerSettings104.bin"/><Relationship Id="rId7" Type="http://schemas.openxmlformats.org/officeDocument/2006/relationships/printerSettings" Target="../printerSettings/printerSettings108.bin"/><Relationship Id="rId2" Type="http://schemas.openxmlformats.org/officeDocument/2006/relationships/printerSettings" Target="../printerSettings/printerSettings103.bin"/><Relationship Id="rId1" Type="http://schemas.openxmlformats.org/officeDocument/2006/relationships/printerSettings" Target="../printerSettings/printerSettings102.bin"/><Relationship Id="rId6" Type="http://schemas.openxmlformats.org/officeDocument/2006/relationships/printerSettings" Target="../printerSettings/printerSettings107.bin"/><Relationship Id="rId11" Type="http://schemas.openxmlformats.org/officeDocument/2006/relationships/drawing" Target="../drawings/drawing7.xml"/><Relationship Id="rId5" Type="http://schemas.openxmlformats.org/officeDocument/2006/relationships/printerSettings" Target="../printerSettings/printerSettings106.bin"/><Relationship Id="rId10" Type="http://schemas.openxmlformats.org/officeDocument/2006/relationships/printerSettings" Target="../printerSettings/printerSettings111.bin"/><Relationship Id="rId4" Type="http://schemas.openxmlformats.org/officeDocument/2006/relationships/printerSettings" Target="../printerSettings/printerSettings105.bin"/><Relationship Id="rId9" Type="http://schemas.openxmlformats.org/officeDocument/2006/relationships/printerSettings" Target="../printerSettings/printerSettings1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9.bin"/><Relationship Id="rId3" Type="http://schemas.openxmlformats.org/officeDocument/2006/relationships/printerSettings" Target="../printerSettings/printerSettings114.bin"/><Relationship Id="rId7" Type="http://schemas.openxmlformats.org/officeDocument/2006/relationships/printerSettings" Target="../printerSettings/printerSettings118.bin"/><Relationship Id="rId2" Type="http://schemas.openxmlformats.org/officeDocument/2006/relationships/printerSettings" Target="../printerSettings/printerSettings113.bin"/><Relationship Id="rId1" Type="http://schemas.openxmlformats.org/officeDocument/2006/relationships/printerSettings" Target="../printerSettings/printerSettings112.bin"/><Relationship Id="rId6" Type="http://schemas.openxmlformats.org/officeDocument/2006/relationships/printerSettings" Target="../printerSettings/printerSettings117.bin"/><Relationship Id="rId5" Type="http://schemas.openxmlformats.org/officeDocument/2006/relationships/printerSettings" Target="../printerSettings/printerSettings116.bin"/><Relationship Id="rId10" Type="http://schemas.openxmlformats.org/officeDocument/2006/relationships/printerSettings" Target="../printerSettings/printerSettings121.bin"/><Relationship Id="rId4" Type="http://schemas.openxmlformats.org/officeDocument/2006/relationships/printerSettings" Target="../printerSettings/printerSettings115.bin"/><Relationship Id="rId9" Type="http://schemas.openxmlformats.org/officeDocument/2006/relationships/printerSettings" Target="../printerSettings/printerSettings120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29.bin"/><Relationship Id="rId3" Type="http://schemas.openxmlformats.org/officeDocument/2006/relationships/printerSettings" Target="../printerSettings/printerSettings124.bin"/><Relationship Id="rId7" Type="http://schemas.openxmlformats.org/officeDocument/2006/relationships/printerSettings" Target="../printerSettings/printerSettings128.bin"/><Relationship Id="rId2" Type="http://schemas.openxmlformats.org/officeDocument/2006/relationships/printerSettings" Target="../printerSettings/printerSettings123.bin"/><Relationship Id="rId1" Type="http://schemas.openxmlformats.org/officeDocument/2006/relationships/printerSettings" Target="../printerSettings/printerSettings122.bin"/><Relationship Id="rId6" Type="http://schemas.openxmlformats.org/officeDocument/2006/relationships/printerSettings" Target="../printerSettings/printerSettings127.bin"/><Relationship Id="rId5" Type="http://schemas.openxmlformats.org/officeDocument/2006/relationships/printerSettings" Target="../printerSettings/printerSettings126.bin"/><Relationship Id="rId10" Type="http://schemas.openxmlformats.org/officeDocument/2006/relationships/printerSettings" Target="../printerSettings/printerSettings131.bin"/><Relationship Id="rId4" Type="http://schemas.openxmlformats.org/officeDocument/2006/relationships/printerSettings" Target="../printerSettings/printerSettings125.bin"/><Relationship Id="rId9" Type="http://schemas.openxmlformats.org/officeDocument/2006/relationships/printerSettings" Target="../printerSettings/printerSettings130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39.bin"/><Relationship Id="rId3" Type="http://schemas.openxmlformats.org/officeDocument/2006/relationships/printerSettings" Target="../printerSettings/printerSettings134.bin"/><Relationship Id="rId7" Type="http://schemas.openxmlformats.org/officeDocument/2006/relationships/printerSettings" Target="../printerSettings/printerSettings138.bin"/><Relationship Id="rId2" Type="http://schemas.openxmlformats.org/officeDocument/2006/relationships/printerSettings" Target="../printerSettings/printerSettings133.bin"/><Relationship Id="rId1" Type="http://schemas.openxmlformats.org/officeDocument/2006/relationships/printerSettings" Target="../printerSettings/printerSettings132.bin"/><Relationship Id="rId6" Type="http://schemas.openxmlformats.org/officeDocument/2006/relationships/printerSettings" Target="../printerSettings/printerSettings137.bin"/><Relationship Id="rId5" Type="http://schemas.openxmlformats.org/officeDocument/2006/relationships/printerSettings" Target="../printerSettings/printerSettings136.bin"/><Relationship Id="rId10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135.bin"/><Relationship Id="rId9" Type="http://schemas.openxmlformats.org/officeDocument/2006/relationships/printerSettings" Target="../printerSettings/printerSettings140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9.bin"/><Relationship Id="rId3" Type="http://schemas.openxmlformats.org/officeDocument/2006/relationships/printerSettings" Target="../printerSettings/printerSettings144.bin"/><Relationship Id="rId7" Type="http://schemas.openxmlformats.org/officeDocument/2006/relationships/printerSettings" Target="../printerSettings/printerSettings148.bin"/><Relationship Id="rId2" Type="http://schemas.openxmlformats.org/officeDocument/2006/relationships/printerSettings" Target="../printerSettings/printerSettings143.bin"/><Relationship Id="rId1" Type="http://schemas.openxmlformats.org/officeDocument/2006/relationships/printerSettings" Target="../printerSettings/printerSettings142.bin"/><Relationship Id="rId6" Type="http://schemas.openxmlformats.org/officeDocument/2006/relationships/printerSettings" Target="../printerSettings/printerSettings147.bin"/><Relationship Id="rId11" Type="http://schemas.openxmlformats.org/officeDocument/2006/relationships/drawing" Target="../drawings/drawing8.xml"/><Relationship Id="rId5" Type="http://schemas.openxmlformats.org/officeDocument/2006/relationships/printerSettings" Target="../printerSettings/printerSettings146.bin"/><Relationship Id="rId10" Type="http://schemas.openxmlformats.org/officeDocument/2006/relationships/printerSettings" Target="../printerSettings/printerSettings151.bin"/><Relationship Id="rId4" Type="http://schemas.openxmlformats.org/officeDocument/2006/relationships/printerSettings" Target="../printerSettings/printerSettings145.bin"/><Relationship Id="rId9" Type="http://schemas.openxmlformats.org/officeDocument/2006/relationships/printerSettings" Target="../printerSettings/printerSettings150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59.bin"/><Relationship Id="rId3" Type="http://schemas.openxmlformats.org/officeDocument/2006/relationships/printerSettings" Target="../printerSettings/printerSettings154.bin"/><Relationship Id="rId7" Type="http://schemas.openxmlformats.org/officeDocument/2006/relationships/printerSettings" Target="../printerSettings/printerSettings158.bin"/><Relationship Id="rId2" Type="http://schemas.openxmlformats.org/officeDocument/2006/relationships/printerSettings" Target="../printerSettings/printerSettings153.bin"/><Relationship Id="rId1" Type="http://schemas.openxmlformats.org/officeDocument/2006/relationships/printerSettings" Target="../printerSettings/printerSettings152.bin"/><Relationship Id="rId6" Type="http://schemas.openxmlformats.org/officeDocument/2006/relationships/printerSettings" Target="../printerSettings/printerSettings157.bin"/><Relationship Id="rId11" Type="http://schemas.openxmlformats.org/officeDocument/2006/relationships/drawing" Target="../drawings/drawing9.xml"/><Relationship Id="rId5" Type="http://schemas.openxmlformats.org/officeDocument/2006/relationships/printerSettings" Target="../printerSettings/printerSettings156.bin"/><Relationship Id="rId10" Type="http://schemas.openxmlformats.org/officeDocument/2006/relationships/printerSettings" Target="../printerSettings/printerSettings161.bin"/><Relationship Id="rId4" Type="http://schemas.openxmlformats.org/officeDocument/2006/relationships/printerSettings" Target="../printerSettings/printerSettings155.bin"/><Relationship Id="rId9" Type="http://schemas.openxmlformats.org/officeDocument/2006/relationships/printerSettings" Target="../printerSettings/printerSettings16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autoPageBreaks="0"/>
  </sheetPr>
  <dimension ref="A1:I69"/>
  <sheetViews>
    <sheetView showGridLines="0" tabSelected="1" zoomScale="70" zoomScaleNormal="70" zoomScaleSheetLayoutView="100" workbookViewId="0">
      <selection activeCell="I23" sqref="I23"/>
    </sheetView>
  </sheetViews>
  <sheetFormatPr defaultColWidth="8.42578125" defaultRowHeight="15" x14ac:dyDescent="0.25"/>
  <cols>
    <col min="1" max="1" width="9.5703125" style="14" customWidth="1"/>
    <col min="2" max="2" width="33.28515625" style="2" customWidth="1"/>
    <col min="3" max="3" width="12.85546875" style="2" customWidth="1"/>
    <col min="4" max="4" width="9.140625" style="2" customWidth="1"/>
    <col min="5" max="5" width="9.42578125" style="2" customWidth="1"/>
    <col min="6" max="6" width="9.5703125" style="2" customWidth="1"/>
    <col min="7" max="7" width="29.28515625" style="2" customWidth="1"/>
    <col min="8" max="8" width="25.5703125" style="2" customWidth="1"/>
    <col min="9" max="9" width="27.140625" style="2" customWidth="1"/>
    <col min="10" max="16384" width="8.42578125" style="2"/>
  </cols>
  <sheetData>
    <row r="1" spans="1:9" ht="51" customHeight="1" x14ac:dyDescent="0.25">
      <c r="A1" s="1"/>
      <c r="B1" s="1115"/>
      <c r="C1" s="1115"/>
      <c r="D1" s="1115"/>
      <c r="E1" s="1115"/>
      <c r="F1" s="1115"/>
      <c r="G1" s="1115"/>
      <c r="H1" s="1115"/>
      <c r="I1" s="1116"/>
    </row>
    <row r="2" spans="1:9" ht="15" customHeight="1" x14ac:dyDescent="0.25">
      <c r="A2" s="3"/>
      <c r="B2" s="4"/>
      <c r="C2" s="4"/>
      <c r="D2" s="4"/>
      <c r="E2" s="4"/>
      <c r="F2" s="4"/>
      <c r="G2" s="4"/>
      <c r="H2" s="4"/>
      <c r="I2" s="5"/>
    </row>
    <row r="3" spans="1:9" ht="12.75" customHeight="1" x14ac:dyDescent="0.25">
      <c r="A3" s="3"/>
      <c r="B3" s="6"/>
      <c r="C3" s="7"/>
      <c r="D3" s="1117"/>
      <c r="E3" s="1117"/>
      <c r="F3" s="8"/>
      <c r="G3" s="7"/>
      <c r="H3" s="9"/>
      <c r="I3" s="10"/>
    </row>
    <row r="4" spans="1:9" ht="24.75" customHeight="1" x14ac:dyDescent="0.25">
      <c r="A4" s="1118" t="s">
        <v>0</v>
      </c>
      <c r="B4" s="1072"/>
      <c r="C4" s="1118" t="s">
        <v>1</v>
      </c>
      <c r="D4" s="1072"/>
      <c r="E4" s="1119" t="s">
        <v>2</v>
      </c>
      <c r="F4" s="1120"/>
      <c r="G4" s="11" t="s">
        <v>3</v>
      </c>
      <c r="H4" s="1121" t="s">
        <v>4</v>
      </c>
      <c r="I4" s="1122"/>
    </row>
    <row r="5" spans="1:9" ht="26.25" customHeight="1" thickBot="1" x14ac:dyDescent="0.3">
      <c r="A5" s="1103"/>
      <c r="B5" s="1104"/>
      <c r="C5" s="1105"/>
      <c r="D5" s="1106"/>
      <c r="E5" s="1107"/>
      <c r="F5" s="1108"/>
      <c r="G5" s="12"/>
      <c r="H5" s="1109"/>
      <c r="I5" s="1110"/>
    </row>
    <row r="6" spans="1:9" s="14" customFormat="1" ht="26.25" x14ac:dyDescent="0.4">
      <c r="A6" s="1111" t="s">
        <v>5</v>
      </c>
      <c r="B6" s="1112"/>
      <c r="C6" s="13" t="s">
        <v>6</v>
      </c>
      <c r="D6" s="13" t="s">
        <v>7</v>
      </c>
      <c r="E6" s="13" t="s">
        <v>8</v>
      </c>
      <c r="F6" s="1113"/>
      <c r="G6" s="1113"/>
      <c r="H6" s="1113"/>
      <c r="I6" s="1114"/>
    </row>
    <row r="7" spans="1:9" ht="21" x14ac:dyDescent="0.25">
      <c r="A7" s="1046"/>
      <c r="B7" s="1047"/>
      <c r="C7" s="15"/>
      <c r="D7" s="15"/>
      <c r="E7" s="15"/>
      <c r="F7" s="16"/>
      <c r="G7" s="1095"/>
      <c r="H7" s="1095"/>
      <c r="I7" s="1096"/>
    </row>
    <row r="8" spans="1:9" ht="21" x14ac:dyDescent="0.25">
      <c r="A8" s="1093" t="s">
        <v>10171</v>
      </c>
      <c r="B8" s="1094"/>
      <c r="C8" s="15"/>
      <c r="D8" s="15"/>
      <c r="E8" s="15"/>
      <c r="F8" s="16"/>
      <c r="G8" s="1095"/>
      <c r="H8" s="1095"/>
      <c r="I8" s="1096"/>
    </row>
    <row r="9" spans="1:9" ht="21" x14ac:dyDescent="0.25">
      <c r="A9" s="1093" t="s">
        <v>9</v>
      </c>
      <c r="B9" s="1094"/>
      <c r="C9" s="15"/>
      <c r="D9" s="15"/>
      <c r="E9" s="15"/>
      <c r="F9" s="16"/>
      <c r="G9" s="1095"/>
      <c r="H9" s="1095"/>
      <c r="I9" s="1096"/>
    </row>
    <row r="10" spans="1:9" ht="21" x14ac:dyDescent="0.25">
      <c r="A10" s="1093" t="s">
        <v>10240</v>
      </c>
      <c r="B10" s="1094"/>
      <c r="C10" s="15"/>
      <c r="D10" s="15"/>
      <c r="E10" s="15"/>
      <c r="F10" s="16"/>
      <c r="G10" s="1095"/>
      <c r="H10" s="1095"/>
      <c r="I10" s="1096"/>
    </row>
    <row r="11" spans="1:9" ht="21" x14ac:dyDescent="0.25">
      <c r="A11" s="1093" t="s">
        <v>10</v>
      </c>
      <c r="B11" s="1094"/>
      <c r="C11" s="15"/>
      <c r="D11" s="15"/>
      <c r="E11" s="15"/>
      <c r="F11" s="16"/>
      <c r="G11" s="1097"/>
      <c r="H11" s="1097"/>
      <c r="I11" s="1098"/>
    </row>
    <row r="12" spans="1:9" ht="21.75" thickBot="1" x14ac:dyDescent="0.3">
      <c r="A12" s="1099" t="s">
        <v>11</v>
      </c>
      <c r="B12" s="1100"/>
      <c r="C12" s="15"/>
      <c r="D12" s="15"/>
      <c r="E12" s="17"/>
      <c r="F12" s="18"/>
      <c r="G12" s="1101"/>
      <c r="H12" s="1101"/>
      <c r="I12" s="1102"/>
    </row>
    <row r="13" spans="1:9" ht="9.75" customHeight="1" x14ac:dyDescent="0.3">
      <c r="A13" s="19"/>
      <c r="B13" s="20"/>
      <c r="C13" s="21"/>
      <c r="D13" s="22"/>
      <c r="E13" s="22"/>
      <c r="F13" s="22"/>
      <c r="G13" s="20"/>
      <c r="H13" s="20"/>
      <c r="I13" s="20"/>
    </row>
    <row r="14" spans="1:9" ht="14.25" customHeight="1" x14ac:dyDescent="0.25">
      <c r="A14" s="1085" t="s">
        <v>12</v>
      </c>
      <c r="B14" s="1087" t="s">
        <v>13</v>
      </c>
      <c r="C14" s="1089" t="s">
        <v>14</v>
      </c>
      <c r="D14" s="1091" t="s">
        <v>15</v>
      </c>
      <c r="E14" s="1074" t="s">
        <v>16</v>
      </c>
      <c r="F14" s="1075"/>
      <c r="G14" s="1089" t="s">
        <v>17</v>
      </c>
      <c r="H14" s="1074" t="s">
        <v>18</v>
      </c>
      <c r="I14" s="1075"/>
    </row>
    <row r="15" spans="1:9" ht="15.75" customHeight="1" x14ac:dyDescent="0.25">
      <c r="A15" s="1086"/>
      <c r="B15" s="1088"/>
      <c r="C15" s="1090"/>
      <c r="D15" s="1092"/>
      <c r="E15" s="23" t="s">
        <v>19</v>
      </c>
      <c r="F15" s="23" t="s">
        <v>20</v>
      </c>
      <c r="G15" s="1090"/>
      <c r="H15" s="24" t="s">
        <v>21</v>
      </c>
      <c r="I15" s="24" t="s">
        <v>22</v>
      </c>
    </row>
    <row r="16" spans="1:9" ht="25.5" customHeight="1" x14ac:dyDescent="0.25">
      <c r="A16" s="25"/>
      <c r="B16" s="26"/>
      <c r="C16" s="27"/>
      <c r="D16" s="28"/>
      <c r="E16" s="29"/>
      <c r="F16" s="30"/>
      <c r="G16" s="31"/>
      <c r="H16" s="32"/>
      <c r="I16" s="33"/>
    </row>
    <row r="17" spans="1:9" ht="25.5" customHeight="1" x14ac:dyDescent="0.25">
      <c r="A17" s="25"/>
      <c r="B17" s="34"/>
      <c r="C17" s="35"/>
      <c r="D17" s="36"/>
      <c r="E17" s="29"/>
      <c r="F17" s="37"/>
      <c r="G17" s="38"/>
      <c r="H17" s="39"/>
      <c r="I17" s="33"/>
    </row>
    <row r="18" spans="1:9" ht="25.5" customHeight="1" x14ac:dyDescent="0.25">
      <c r="A18" s="25"/>
      <c r="B18" s="40"/>
      <c r="C18" s="35"/>
      <c r="D18" s="28"/>
      <c r="E18" s="29"/>
      <c r="F18" s="37"/>
      <c r="G18" s="38"/>
      <c r="H18" s="39"/>
      <c r="I18" s="33"/>
    </row>
    <row r="19" spans="1:9" ht="25.5" customHeight="1" x14ac:dyDescent="0.25">
      <c r="A19" s="25"/>
      <c r="B19" s="40"/>
      <c r="C19" s="35"/>
      <c r="D19" s="36"/>
      <c r="E19" s="29"/>
      <c r="F19" s="37"/>
      <c r="G19" s="38"/>
      <c r="H19" s="39"/>
      <c r="I19" s="33"/>
    </row>
    <row r="20" spans="1:9" ht="25.5" customHeight="1" x14ac:dyDescent="0.25">
      <c r="A20" s="25"/>
      <c r="B20" s="40"/>
      <c r="C20" s="35"/>
      <c r="D20" s="36"/>
      <c r="E20" s="29"/>
      <c r="F20" s="37"/>
      <c r="G20" s="38"/>
      <c r="H20" s="39"/>
      <c r="I20" s="33"/>
    </row>
    <row r="21" spans="1:9" ht="25.5" customHeight="1" x14ac:dyDescent="0.25">
      <c r="A21" s="25"/>
      <c r="B21" s="41"/>
      <c r="C21" s="40"/>
      <c r="D21" s="42"/>
      <c r="E21" s="43"/>
      <c r="F21" s="37"/>
      <c r="G21" s="38"/>
      <c r="H21" s="39"/>
      <c r="I21" s="44"/>
    </row>
    <row r="22" spans="1:9" ht="25.5" customHeight="1" x14ac:dyDescent="0.25">
      <c r="A22" s="25"/>
      <c r="B22" s="45"/>
      <c r="C22" s="45"/>
      <c r="D22" s="42"/>
      <c r="E22" s="46"/>
      <c r="F22" s="37"/>
      <c r="G22" s="38"/>
      <c r="H22" s="39"/>
      <c r="I22" s="44"/>
    </row>
    <row r="23" spans="1:9" ht="25.5" customHeight="1" x14ac:dyDescent="0.25">
      <c r="A23" s="25"/>
      <c r="B23" s="47"/>
      <c r="C23" s="47"/>
      <c r="D23" s="46"/>
      <c r="E23" s="43"/>
      <c r="F23" s="37"/>
      <c r="G23" s="38"/>
      <c r="H23" s="39"/>
      <c r="I23" s="44"/>
    </row>
    <row r="24" spans="1:9" ht="25.5" customHeight="1" x14ac:dyDescent="0.25">
      <c r="A24" s="25"/>
      <c r="B24" s="47"/>
      <c r="C24" s="47"/>
      <c r="D24" s="46"/>
      <c r="E24" s="43"/>
      <c r="F24" s="37"/>
      <c r="G24" s="38"/>
      <c r="H24" s="39"/>
      <c r="I24" s="48"/>
    </row>
    <row r="25" spans="1:9" ht="25.5" customHeight="1" x14ac:dyDescent="0.25">
      <c r="A25" s="25"/>
      <c r="B25" s="45"/>
      <c r="C25" s="40"/>
      <c r="D25" s="46"/>
      <c r="E25" s="43"/>
      <c r="F25" s="37"/>
      <c r="G25" s="38"/>
      <c r="H25" s="39"/>
      <c r="I25" s="48"/>
    </row>
    <row r="26" spans="1:9" ht="25.5" customHeight="1" x14ac:dyDescent="0.25">
      <c r="A26" s="25"/>
      <c r="B26" s="45"/>
      <c r="C26" s="40"/>
      <c r="D26" s="46"/>
      <c r="E26" s="43"/>
      <c r="F26" s="37"/>
      <c r="G26" s="38"/>
      <c r="H26" s="39"/>
      <c r="I26" s="48"/>
    </row>
    <row r="27" spans="1:9" ht="25.5" customHeight="1" x14ac:dyDescent="0.25">
      <c r="A27" s="25"/>
      <c r="B27" s="40"/>
      <c r="C27" s="40"/>
      <c r="D27" s="42"/>
      <c r="E27" s="46"/>
      <c r="F27" s="37"/>
      <c r="G27" s="38"/>
      <c r="H27" s="39"/>
      <c r="I27" s="49"/>
    </row>
    <row r="28" spans="1:9" ht="25.5" customHeight="1" x14ac:dyDescent="0.25">
      <c r="A28" s="25"/>
      <c r="B28" s="40"/>
      <c r="C28" s="35"/>
      <c r="D28" s="46"/>
      <c r="E28" s="43"/>
      <c r="F28" s="37"/>
      <c r="G28" s="38"/>
      <c r="H28" s="39"/>
      <c r="I28" s="44"/>
    </row>
    <row r="29" spans="1:9" ht="25.5" customHeight="1" x14ac:dyDescent="0.25">
      <c r="A29" s="25"/>
      <c r="B29" s="40"/>
      <c r="C29" s="40"/>
      <c r="D29" s="42"/>
      <c r="E29" s="43"/>
      <c r="F29" s="37"/>
      <c r="G29" s="38"/>
      <c r="H29" s="39"/>
      <c r="I29" s="35"/>
    </row>
    <row r="30" spans="1:9" ht="25.5" customHeight="1" x14ac:dyDescent="0.25">
      <c r="A30" s="25"/>
      <c r="B30" s="40"/>
      <c r="C30" s="40"/>
      <c r="D30" s="42"/>
      <c r="E30" s="43"/>
      <c r="F30" s="37"/>
      <c r="G30" s="38"/>
      <c r="H30" s="39"/>
      <c r="I30" s="35"/>
    </row>
    <row r="31" spans="1:9" ht="25.5" customHeight="1" x14ac:dyDescent="0.25">
      <c r="A31" s="25"/>
      <c r="B31" s="40"/>
      <c r="C31" s="35"/>
      <c r="D31" s="42"/>
      <c r="E31" s="50"/>
      <c r="F31" s="37"/>
      <c r="G31" s="38"/>
      <c r="H31" s="39"/>
      <c r="I31" s="38"/>
    </row>
    <row r="32" spans="1:9" ht="25.5" customHeight="1" x14ac:dyDescent="0.2">
      <c r="A32" s="51"/>
      <c r="B32" s="1076" t="s">
        <v>23</v>
      </c>
      <c r="C32" s="1076"/>
      <c r="D32" s="1076"/>
      <c r="E32" s="1076"/>
      <c r="F32" s="1076"/>
      <c r="G32" s="1076"/>
      <c r="H32" s="1076"/>
      <c r="I32" s="1076"/>
    </row>
    <row r="33" spans="1:9" ht="25.5" customHeight="1" thickBot="1" x14ac:dyDescent="0.3">
      <c r="B33" s="1077"/>
      <c r="C33" s="1077"/>
      <c r="D33" s="1077"/>
      <c r="E33" s="1077"/>
      <c r="F33" s="1077"/>
      <c r="G33" s="1077"/>
      <c r="H33" s="1077"/>
      <c r="I33" s="1077"/>
    </row>
    <row r="34" spans="1:9" ht="18.75" customHeight="1" x14ac:dyDescent="0.25">
      <c r="A34" s="1078" t="s">
        <v>10041</v>
      </c>
      <c r="B34" s="1079"/>
      <c r="C34" s="1054" t="s">
        <v>78</v>
      </c>
      <c r="D34" s="1057" t="s">
        <v>10246</v>
      </c>
      <c r="E34" s="1058"/>
      <c r="F34" s="1058"/>
      <c r="G34" s="1058"/>
      <c r="H34" s="1058"/>
      <c r="I34" s="1059"/>
    </row>
    <row r="35" spans="1:9" ht="15" customHeight="1" x14ac:dyDescent="0.25">
      <c r="A35" s="1080"/>
      <c r="B35" s="1081"/>
      <c r="C35" s="1055"/>
      <c r="D35" s="1060" t="s">
        <v>10247</v>
      </c>
      <c r="E35" s="1061"/>
      <c r="F35" s="1061"/>
      <c r="G35" s="1061"/>
      <c r="H35" s="1061"/>
      <c r="I35" s="1062"/>
    </row>
    <row r="36" spans="1:9" ht="16.5" customHeight="1" x14ac:dyDescent="0.25">
      <c r="A36" s="1080"/>
      <c r="B36" s="1081"/>
      <c r="C36" s="1055"/>
      <c r="D36" s="1060" t="s">
        <v>10248</v>
      </c>
      <c r="E36" s="1061"/>
      <c r="F36" s="1061"/>
      <c r="G36" s="1061"/>
      <c r="H36" s="1061"/>
      <c r="I36" s="1062"/>
    </row>
    <row r="37" spans="1:9" ht="16.5" customHeight="1" x14ac:dyDescent="0.25">
      <c r="A37" s="1080"/>
      <c r="B37" s="1081"/>
      <c r="C37" s="1055"/>
      <c r="D37" s="1060"/>
      <c r="E37" s="1061"/>
      <c r="F37" s="1061"/>
      <c r="G37" s="1061"/>
      <c r="H37" s="1061"/>
      <c r="I37" s="1062"/>
    </row>
    <row r="38" spans="1:9" ht="17.25" customHeight="1" x14ac:dyDescent="0.25">
      <c r="A38" s="1080"/>
      <c r="B38" s="1081"/>
      <c r="C38" s="1055"/>
      <c r="D38" s="1060"/>
      <c r="E38" s="1061"/>
      <c r="F38" s="1061"/>
      <c r="G38" s="1061"/>
      <c r="H38" s="1061"/>
      <c r="I38" s="1062"/>
    </row>
    <row r="39" spans="1:9" ht="15" customHeight="1" thickBot="1" x14ac:dyDescent="0.3">
      <c r="A39" s="1080"/>
      <c r="B39" s="1081"/>
      <c r="C39" s="1084"/>
      <c r="D39" s="1063"/>
      <c r="E39" s="1064"/>
      <c r="F39" s="1064"/>
      <c r="G39" s="1064"/>
      <c r="H39" s="1064"/>
      <c r="I39" s="1069"/>
    </row>
    <row r="40" spans="1:9" ht="18.75" customHeight="1" x14ac:dyDescent="0.25">
      <c r="A40" s="1080"/>
      <c r="B40" s="1081"/>
      <c r="C40" s="1073" t="s">
        <v>24</v>
      </c>
      <c r="D40" s="1057" t="s">
        <v>25</v>
      </c>
      <c r="E40" s="1058"/>
      <c r="F40" s="1058"/>
      <c r="G40" s="1058"/>
      <c r="H40" s="1058"/>
      <c r="I40" s="1059"/>
    </row>
    <row r="41" spans="1:9" ht="18.75" customHeight="1" x14ac:dyDescent="0.25">
      <c r="A41" s="1080"/>
      <c r="B41" s="1081"/>
      <c r="C41" s="1055"/>
      <c r="D41" s="1066" t="s">
        <v>26</v>
      </c>
      <c r="E41" s="1067"/>
      <c r="F41" s="1067"/>
      <c r="G41" s="1067"/>
      <c r="H41" s="1067"/>
      <c r="I41" s="1068"/>
    </row>
    <row r="42" spans="1:9" ht="18.75" x14ac:dyDescent="0.25">
      <c r="A42" s="1080"/>
      <c r="B42" s="1081"/>
      <c r="C42" s="1055"/>
      <c r="D42" s="1060" t="s">
        <v>27</v>
      </c>
      <c r="E42" s="1061"/>
      <c r="F42" s="1061"/>
      <c r="G42" s="1061"/>
      <c r="H42" s="1061"/>
      <c r="I42" s="1062"/>
    </row>
    <row r="43" spans="1:9" ht="18.75" x14ac:dyDescent="0.25">
      <c r="A43" s="1080"/>
      <c r="B43" s="1081"/>
      <c r="C43" s="1055"/>
      <c r="D43" s="1060"/>
      <c r="E43" s="1061"/>
      <c r="F43" s="1061"/>
      <c r="G43" s="1061"/>
      <c r="H43" s="1061"/>
      <c r="I43" s="1062"/>
    </row>
    <row r="44" spans="1:9" ht="19.5" thickBot="1" x14ac:dyDescent="0.3">
      <c r="A44" s="1082"/>
      <c r="B44" s="1083"/>
      <c r="C44" s="1056"/>
      <c r="D44" s="1063"/>
      <c r="E44" s="1064"/>
      <c r="F44" s="1064"/>
      <c r="G44" s="1064"/>
      <c r="H44" s="1064"/>
      <c r="I44" s="1069"/>
    </row>
    <row r="45" spans="1:9" ht="18.75" customHeight="1" x14ac:dyDescent="0.25">
      <c r="A45" s="1048" t="s">
        <v>28</v>
      </c>
      <c r="B45" s="1049"/>
      <c r="C45" s="1054" t="s">
        <v>78</v>
      </c>
      <c r="D45" s="1057" t="s">
        <v>10241</v>
      </c>
      <c r="E45" s="1058"/>
      <c r="F45" s="1058"/>
      <c r="G45" s="1058"/>
      <c r="H45" s="1058"/>
      <c r="I45" s="1059"/>
    </row>
    <row r="46" spans="1:9" ht="18.75" x14ac:dyDescent="0.25">
      <c r="A46" s="1050"/>
      <c r="B46" s="1051"/>
      <c r="C46" s="1055"/>
      <c r="D46" s="1060" t="s">
        <v>10242</v>
      </c>
      <c r="E46" s="1061"/>
      <c r="F46" s="1061"/>
      <c r="G46" s="1061"/>
      <c r="H46" s="1061"/>
      <c r="I46" s="1062"/>
    </row>
    <row r="47" spans="1:9" ht="19.5" thickBot="1" x14ac:dyDescent="0.3">
      <c r="A47" s="1050"/>
      <c r="B47" s="1051"/>
      <c r="C47" s="1056"/>
      <c r="D47" s="1063" t="s">
        <v>10243</v>
      </c>
      <c r="E47" s="1064"/>
      <c r="F47" s="1064"/>
      <c r="G47" s="1064"/>
      <c r="H47" s="1064"/>
      <c r="I47" s="1069"/>
    </row>
    <row r="48" spans="1:9" ht="18.75" customHeight="1" x14ac:dyDescent="0.25">
      <c r="A48" s="1050"/>
      <c r="B48" s="1051"/>
      <c r="C48" s="1054" t="s">
        <v>24</v>
      </c>
      <c r="D48" s="1057" t="s">
        <v>29</v>
      </c>
      <c r="E48" s="1058"/>
      <c r="F48" s="1058"/>
      <c r="G48" s="1058"/>
      <c r="H48" s="1058"/>
      <c r="I48" s="1059"/>
    </row>
    <row r="49" spans="1:9" ht="18.75" x14ac:dyDescent="0.25">
      <c r="A49" s="1050"/>
      <c r="B49" s="1051"/>
      <c r="C49" s="1055"/>
      <c r="D49" s="1060" t="s">
        <v>30</v>
      </c>
      <c r="E49" s="1061"/>
      <c r="F49" s="1061"/>
      <c r="G49" s="1061"/>
      <c r="H49" s="1061"/>
      <c r="I49" s="1062"/>
    </row>
    <row r="50" spans="1:9" ht="19.5" thickBot="1" x14ac:dyDescent="0.3">
      <c r="A50" s="1050"/>
      <c r="B50" s="1051"/>
      <c r="C50" s="1056"/>
      <c r="D50" s="1063"/>
      <c r="E50" s="1064"/>
      <c r="F50" s="1064"/>
      <c r="G50" s="1064"/>
      <c r="H50" s="1064"/>
      <c r="I50" s="1069"/>
    </row>
    <row r="51" spans="1:9" ht="18.75" customHeight="1" x14ac:dyDescent="0.25">
      <c r="A51" s="1050"/>
      <c r="B51" s="1051"/>
      <c r="C51" s="1054" t="s">
        <v>31</v>
      </c>
      <c r="D51" s="1057" t="s">
        <v>10245</v>
      </c>
      <c r="E51" s="1058"/>
      <c r="F51" s="1058"/>
      <c r="G51" s="1058"/>
      <c r="H51" s="1058"/>
      <c r="I51" s="1059"/>
    </row>
    <row r="52" spans="1:9" ht="18.75" x14ac:dyDescent="0.25">
      <c r="A52" s="1050"/>
      <c r="B52" s="1051"/>
      <c r="C52" s="1055"/>
      <c r="D52" s="1060"/>
      <c r="E52" s="1061"/>
      <c r="F52" s="1061"/>
      <c r="G52" s="1061"/>
      <c r="H52" s="1061"/>
      <c r="I52" s="1062"/>
    </row>
    <row r="53" spans="1:9" ht="19.5" thickBot="1" x14ac:dyDescent="0.3">
      <c r="A53" s="1052"/>
      <c r="B53" s="1053"/>
      <c r="C53" s="1056"/>
      <c r="D53" s="1063"/>
      <c r="E53" s="1064"/>
      <c r="F53" s="1064"/>
      <c r="G53" s="1064"/>
      <c r="H53" s="1064"/>
      <c r="I53" s="1069"/>
    </row>
    <row r="54" spans="1:9" ht="18.75" customHeight="1" x14ac:dyDescent="0.25">
      <c r="A54" s="1048" t="s">
        <v>10175</v>
      </c>
      <c r="B54" s="1049"/>
      <c r="C54" s="1054" t="s">
        <v>24</v>
      </c>
      <c r="D54" s="1057" t="s">
        <v>32</v>
      </c>
      <c r="E54" s="1058"/>
      <c r="F54" s="1058"/>
      <c r="G54" s="1058"/>
      <c r="H54" s="1058"/>
      <c r="I54" s="1059"/>
    </row>
    <row r="55" spans="1:9" ht="18.75" x14ac:dyDescent="0.25">
      <c r="A55" s="1050"/>
      <c r="B55" s="1051"/>
      <c r="C55" s="1055"/>
      <c r="D55" s="1060" t="s">
        <v>33</v>
      </c>
      <c r="E55" s="1061"/>
      <c r="F55" s="1061"/>
      <c r="G55" s="1061"/>
      <c r="H55" s="1061"/>
      <c r="I55" s="1062"/>
    </row>
    <row r="56" spans="1:9" ht="18.75" x14ac:dyDescent="0.25">
      <c r="A56" s="1050"/>
      <c r="B56" s="1051"/>
      <c r="C56" s="1055"/>
      <c r="D56" s="1060"/>
      <c r="E56" s="1061"/>
      <c r="F56" s="1061"/>
      <c r="G56" s="1061"/>
      <c r="H56" s="1061"/>
      <c r="I56" s="1062"/>
    </row>
    <row r="57" spans="1:9" ht="18.75" x14ac:dyDescent="0.25">
      <c r="A57" s="1050"/>
      <c r="B57" s="1051"/>
      <c r="C57" s="1055"/>
      <c r="D57" s="1060"/>
      <c r="E57" s="1061"/>
      <c r="F57" s="1061"/>
      <c r="G57" s="1061"/>
      <c r="H57" s="1061"/>
      <c r="I57" s="1062"/>
    </row>
    <row r="58" spans="1:9" ht="19.5" thickBot="1" x14ac:dyDescent="0.3">
      <c r="A58" s="1050"/>
      <c r="B58" s="1051"/>
      <c r="C58" s="1056"/>
      <c r="D58" s="1063"/>
      <c r="E58" s="1064"/>
      <c r="F58" s="1064"/>
      <c r="G58" s="1064"/>
      <c r="H58" s="1064"/>
      <c r="I58" s="1069"/>
    </row>
    <row r="59" spans="1:9" ht="18.75" customHeight="1" x14ac:dyDescent="0.25">
      <c r="A59" s="1050"/>
      <c r="B59" s="1051"/>
      <c r="C59" s="1054" t="s">
        <v>34</v>
      </c>
      <c r="D59" s="1057" t="s">
        <v>32</v>
      </c>
      <c r="E59" s="1058"/>
      <c r="F59" s="1058"/>
      <c r="G59" s="1058"/>
      <c r="H59" s="1058"/>
      <c r="I59" s="1070"/>
    </row>
    <row r="60" spans="1:9" ht="18.75" customHeight="1" x14ac:dyDescent="0.25">
      <c r="A60" s="1050"/>
      <c r="B60" s="1051"/>
      <c r="C60" s="1055"/>
      <c r="D60" s="1066" t="s">
        <v>35</v>
      </c>
      <c r="E60" s="1067"/>
      <c r="F60" s="1067"/>
      <c r="G60" s="1067"/>
      <c r="H60" s="1067"/>
      <c r="I60" s="1071"/>
    </row>
    <row r="61" spans="1:9" ht="18.75" x14ac:dyDescent="0.25">
      <c r="A61" s="1050"/>
      <c r="B61" s="1051"/>
      <c r="C61" s="1055"/>
      <c r="D61" s="1060" t="s">
        <v>10172</v>
      </c>
      <c r="E61" s="1061"/>
      <c r="F61" s="1061"/>
      <c r="G61" s="1061"/>
      <c r="H61" s="1061"/>
      <c r="I61" s="1072"/>
    </row>
    <row r="62" spans="1:9" ht="18.75" x14ac:dyDescent="0.25">
      <c r="A62" s="1050"/>
      <c r="B62" s="1051"/>
      <c r="C62" s="1055"/>
      <c r="D62" s="1060" t="s">
        <v>10173</v>
      </c>
      <c r="E62" s="1061"/>
      <c r="F62" s="1061"/>
      <c r="G62" s="1061"/>
      <c r="H62" s="1061"/>
      <c r="I62" s="1072"/>
    </row>
    <row r="63" spans="1:9" ht="18.75" x14ac:dyDescent="0.25">
      <c r="A63" s="1050"/>
      <c r="B63" s="1051"/>
      <c r="C63" s="1055"/>
      <c r="D63" s="1060" t="s">
        <v>10174</v>
      </c>
      <c r="E63" s="1061"/>
      <c r="F63" s="1061"/>
      <c r="G63" s="1061"/>
      <c r="H63" s="1061"/>
      <c r="I63" s="1072"/>
    </row>
    <row r="64" spans="1:9" ht="19.5" thickBot="1" x14ac:dyDescent="0.3">
      <c r="A64" s="1050"/>
      <c r="B64" s="1051"/>
      <c r="C64" s="1056"/>
      <c r="D64" s="1063"/>
      <c r="E64" s="1064"/>
      <c r="F64" s="1064"/>
      <c r="G64" s="1064"/>
      <c r="H64" s="1064"/>
      <c r="I64" s="1065"/>
    </row>
    <row r="65" spans="1:9" ht="18.75" customHeight="1" x14ac:dyDescent="0.25">
      <c r="A65" s="1050"/>
      <c r="B65" s="1051"/>
      <c r="C65" s="1054" t="s">
        <v>36</v>
      </c>
      <c r="D65" s="1057" t="s">
        <v>10244</v>
      </c>
      <c r="E65" s="1058"/>
      <c r="F65" s="1058"/>
      <c r="G65" s="1058"/>
      <c r="H65" s="1058"/>
      <c r="I65" s="1059"/>
    </row>
    <row r="66" spans="1:9" ht="18.75" customHeight="1" x14ac:dyDescent="0.25">
      <c r="A66" s="1050"/>
      <c r="B66" s="1051"/>
      <c r="C66" s="1055"/>
      <c r="D66" s="1066" t="s">
        <v>37</v>
      </c>
      <c r="E66" s="1067"/>
      <c r="F66" s="1067"/>
      <c r="G66" s="1067"/>
      <c r="H66" s="1067"/>
      <c r="I66" s="1068"/>
    </row>
    <row r="67" spans="1:9" ht="18.75" x14ac:dyDescent="0.25">
      <c r="A67" s="1050"/>
      <c r="B67" s="1051"/>
      <c r="C67" s="1055"/>
      <c r="D67" s="1060"/>
      <c r="E67" s="1061"/>
      <c r="F67" s="1061"/>
      <c r="G67" s="1061"/>
      <c r="H67" s="1061"/>
      <c r="I67" s="1062"/>
    </row>
    <row r="68" spans="1:9" ht="18.75" x14ac:dyDescent="0.25">
      <c r="A68" s="1050"/>
      <c r="B68" s="1051"/>
      <c r="C68" s="1055"/>
      <c r="D68" s="1060"/>
      <c r="E68" s="1061"/>
      <c r="F68" s="1061"/>
      <c r="G68" s="1061"/>
      <c r="H68" s="1061"/>
      <c r="I68" s="1062"/>
    </row>
    <row r="69" spans="1:9" ht="19.5" thickBot="1" x14ac:dyDescent="0.3">
      <c r="A69" s="1052"/>
      <c r="B69" s="1053"/>
      <c r="C69" s="1056"/>
      <c r="D69" s="1063"/>
      <c r="E69" s="1064"/>
      <c r="F69" s="1064"/>
      <c r="G69" s="1064"/>
      <c r="H69" s="1064"/>
      <c r="I69" s="1069"/>
    </row>
  </sheetData>
  <customSheetViews>
    <customSheetView guid="{1DC17905-9A6F-46E3-8753-2EC78BD8CC29}" showGridLines="0" printArea="1">
      <selection activeCell="F11" sqref="F11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1"/>
    </customSheetView>
    <customSheetView guid="{56FAE90D-B756-420C-A745-1BB46EE6596E}" showGridLines="0" printArea="1" topLeftCell="A19">
      <selection activeCell="B20" sqref="B20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2"/>
    </customSheetView>
    <customSheetView guid="{0AB8525F-7FD2-4535-8C53-8BD8BBCBC81D}" showGridLines="0" printArea="1" topLeftCell="A70">
      <selection activeCell="G90" sqref="G90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3"/>
    </customSheetView>
    <customSheetView guid="{CB688749-7316-45D2-9B43-477093B5C62F}" showGridLines="0" topLeftCell="A19">
      <selection activeCell="B20" sqref="B20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4"/>
    </customSheetView>
    <customSheetView guid="{5DF6E948-65FF-4EC6-8557-EAA82DAC64C6}" showGridLines="0" printArea="1" topLeftCell="A19">
      <selection activeCell="B20" sqref="B20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5"/>
    </customSheetView>
    <customSheetView guid="{2115D812-D19E-483D-A6FB-C64B60D1DA13}" showGridLines="0" printArea="1" topLeftCell="A19">
      <selection activeCell="B20" sqref="B20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6"/>
    </customSheetView>
    <customSheetView guid="{CC93102B-E846-4AFC-AD52-6555A44EAB14}" showGridLines="0" printArea="1">
      <selection activeCell="B20" sqref="B20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7"/>
    </customSheetView>
    <customSheetView guid="{38BACA86-6B88-405E-BC8A-E1CDCF90B510}" showGridLines="0" printArea="1" topLeftCell="A3">
      <selection activeCell="B20" sqref="B20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8"/>
    </customSheetView>
    <customSheetView guid="{94817ED4-8D0D-44FD-B543-FC772A327B79}" showGridLines="0" topLeftCell="A3">
      <selection activeCell="B20" sqref="B20"/>
      <pageMargins left="0.70866141732283472" right="0.70866141732283472" top="0.70866141732283472" bottom="0.70866141732283472" header="0" footer="0"/>
      <printOptions horizontalCentered="1" verticalCentered="1"/>
      <pageSetup scale="70" orientation="landscape" r:id="rId9"/>
    </customSheetView>
  </customSheetViews>
  <mergeCells count="78">
    <mergeCell ref="B1:I1"/>
    <mergeCell ref="D3:E3"/>
    <mergeCell ref="A4:B4"/>
    <mergeCell ref="C4:D4"/>
    <mergeCell ref="E4:F4"/>
    <mergeCell ref="H4:I4"/>
    <mergeCell ref="A5:B5"/>
    <mergeCell ref="C5:D5"/>
    <mergeCell ref="E5:F5"/>
    <mergeCell ref="H5:I5"/>
    <mergeCell ref="A6:B6"/>
    <mergeCell ref="F6:I6"/>
    <mergeCell ref="G7:I7"/>
    <mergeCell ref="A8:B8"/>
    <mergeCell ref="G8:I8"/>
    <mergeCell ref="A9:B9"/>
    <mergeCell ref="G9:I9"/>
    <mergeCell ref="A10:B10"/>
    <mergeCell ref="G10:I10"/>
    <mergeCell ref="A11:B11"/>
    <mergeCell ref="G11:I11"/>
    <mergeCell ref="A12:B12"/>
    <mergeCell ref="G12:I12"/>
    <mergeCell ref="H14:I14"/>
    <mergeCell ref="B32:I33"/>
    <mergeCell ref="A34:B44"/>
    <mergeCell ref="C34:C39"/>
    <mergeCell ref="D34:I34"/>
    <mergeCell ref="D35:I35"/>
    <mergeCell ref="D36:I36"/>
    <mergeCell ref="D37:I37"/>
    <mergeCell ref="D38:I38"/>
    <mergeCell ref="D39:I39"/>
    <mergeCell ref="A14:A15"/>
    <mergeCell ref="B14:B15"/>
    <mergeCell ref="C14:C15"/>
    <mergeCell ref="D14:D15"/>
    <mergeCell ref="E14:F14"/>
    <mergeCell ref="G14:G15"/>
    <mergeCell ref="D60:I60"/>
    <mergeCell ref="D61:I61"/>
    <mergeCell ref="D62:I62"/>
    <mergeCell ref="D63:I63"/>
    <mergeCell ref="C40:C44"/>
    <mergeCell ref="D40:I40"/>
    <mergeCell ref="D41:I41"/>
    <mergeCell ref="D42:I42"/>
    <mergeCell ref="D43:I43"/>
    <mergeCell ref="D44:I44"/>
    <mergeCell ref="A45:B53"/>
    <mergeCell ref="C45:C47"/>
    <mergeCell ref="D45:I45"/>
    <mergeCell ref="D46:I46"/>
    <mergeCell ref="D47:I47"/>
    <mergeCell ref="C48:C50"/>
    <mergeCell ref="D48:I48"/>
    <mergeCell ref="D49:I49"/>
    <mergeCell ref="D50:I50"/>
    <mergeCell ref="C51:C53"/>
    <mergeCell ref="D51:I51"/>
    <mergeCell ref="D52:I52"/>
    <mergeCell ref="D53:I53"/>
    <mergeCell ref="A54:B69"/>
    <mergeCell ref="C54:C58"/>
    <mergeCell ref="D54:I54"/>
    <mergeCell ref="D55:I55"/>
    <mergeCell ref="D56:I56"/>
    <mergeCell ref="D57:I57"/>
    <mergeCell ref="D64:I64"/>
    <mergeCell ref="D66:I66"/>
    <mergeCell ref="D67:I67"/>
    <mergeCell ref="D68:I68"/>
    <mergeCell ref="D69:I69"/>
    <mergeCell ref="C65:C69"/>
    <mergeCell ref="D65:I65"/>
    <mergeCell ref="D58:I58"/>
    <mergeCell ref="C59:C64"/>
    <mergeCell ref="D59:I59"/>
  </mergeCells>
  <printOptions horizontalCentered="1" verticalCentered="1"/>
  <pageMargins left="0.70866141732283472" right="0.70866141732283472" top="0.70866141732283472" bottom="0.70866141732283472" header="0" footer="0"/>
  <pageSetup scale="70" orientation="landscape" r:id="rId10"/>
  <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WCB268"/>
  <sheetViews>
    <sheetView showGridLines="0" view="pageBreakPreview" topLeftCell="S1" zoomScale="80" zoomScaleNormal="85" zoomScaleSheetLayoutView="90" workbookViewId="0">
      <selection activeCell="S34" sqref="S34"/>
    </sheetView>
  </sheetViews>
  <sheetFormatPr defaultRowHeight="15" x14ac:dyDescent="0.25"/>
  <cols>
    <col min="1" max="1" width="20.7109375" hidden="1" customWidth="1"/>
    <col min="2" max="2" width="5.42578125" style="233" customWidth="1"/>
    <col min="3" max="3" width="24.28515625" style="234" customWidth="1"/>
    <col min="4" max="4" width="12" style="239" customWidth="1"/>
    <col min="5" max="5" width="16.5703125" style="353" customWidth="1"/>
    <col min="6" max="6" width="9.42578125" style="239" customWidth="1"/>
    <col min="7" max="7" width="9.28515625" style="239" customWidth="1"/>
    <col min="8" max="8" width="9.140625" style="239" customWidth="1"/>
    <col min="9" max="9" width="14.85546875" style="239" customWidth="1"/>
    <col min="10" max="10" width="13.7109375" style="239" customWidth="1"/>
    <col min="11" max="11" width="15" style="239" customWidth="1"/>
    <col min="12" max="12" width="13.28515625" style="239" customWidth="1"/>
    <col min="13" max="13" width="14.85546875" style="239" customWidth="1"/>
    <col min="14" max="14" width="13.5703125" customWidth="1"/>
    <col min="15" max="15" width="1.28515625" style="232" customWidth="1"/>
    <col min="16" max="16" width="12" style="14" customWidth="1"/>
    <col min="17" max="17" width="11.5703125" customWidth="1"/>
    <col min="18" max="18" width="12.85546875" customWidth="1"/>
    <col min="19" max="19" width="6.140625" customWidth="1"/>
    <col min="20" max="20" width="10.85546875" customWidth="1"/>
    <col min="21" max="21" width="12.7109375" style="252" customWidth="1"/>
    <col min="22" max="22" width="15.140625" style="252" customWidth="1"/>
    <col min="23" max="23" width="14.5703125" style="252" customWidth="1"/>
    <col min="24" max="24" width="10.140625" style="252" customWidth="1"/>
    <col min="25" max="26" width="21.28515625" style="252" customWidth="1"/>
    <col min="27" max="27" width="22.42578125" customWidth="1"/>
    <col min="28" max="28" width="16.5703125" customWidth="1"/>
    <col min="29" max="29" width="15.140625" customWidth="1"/>
    <col min="30" max="32" width="12.7109375" customWidth="1"/>
    <col min="33" max="33" width="11.140625" customWidth="1"/>
    <col min="34" max="34" width="9.7109375" customWidth="1"/>
    <col min="35" max="35" width="10" customWidth="1"/>
    <col min="38" max="38" width="10.7109375" bestFit="1" customWidth="1"/>
    <col min="13252" max="15628" width="9.140625" style="247"/>
  </cols>
  <sheetData>
    <row r="1" spans="2:92 13252:15628" ht="33" customHeight="1" x14ac:dyDescent="0.25">
      <c r="D1" s="235"/>
      <c r="E1" s="236"/>
      <c r="F1" s="237"/>
      <c r="G1" s="238"/>
      <c r="O1" s="240"/>
      <c r="P1" s="241"/>
      <c r="Q1" s="227"/>
      <c r="R1" s="242"/>
      <c r="S1" s="242"/>
      <c r="T1" s="243"/>
      <c r="U1" s="309"/>
      <c r="V1" s="498">
        <v>42856</v>
      </c>
      <c r="W1" s="498">
        <v>42886</v>
      </c>
      <c r="X1" s="309">
        <v>100</v>
      </c>
      <c r="Y1" s="499"/>
      <c r="Z1" s="309">
        <v>1</v>
      </c>
      <c r="AA1" s="244"/>
      <c r="AB1" s="244"/>
      <c r="AC1" s="245"/>
      <c r="AD1" s="245"/>
      <c r="AE1" s="245"/>
      <c r="AF1" s="245"/>
      <c r="AG1" s="245"/>
      <c r="AH1" s="245"/>
      <c r="AI1" s="245"/>
      <c r="AJ1" s="245"/>
      <c r="AK1" s="245"/>
      <c r="AL1" s="245"/>
      <c r="AM1" s="245"/>
      <c r="AN1" s="246"/>
      <c r="AO1" s="246"/>
      <c r="AP1" s="246"/>
      <c r="AQ1" s="227"/>
      <c r="AR1" s="227"/>
      <c r="AS1" s="227"/>
      <c r="AT1" s="227"/>
      <c r="AU1" s="227"/>
      <c r="AV1" s="227"/>
      <c r="AW1" s="227"/>
      <c r="AX1" s="227"/>
      <c r="AY1" s="227"/>
      <c r="AZ1" s="227"/>
      <c r="BA1" s="227"/>
      <c r="BB1" s="227"/>
      <c r="BC1" s="227"/>
      <c r="BD1" s="227"/>
      <c r="BE1" s="227"/>
      <c r="BF1" s="227"/>
      <c r="BG1" s="227"/>
      <c r="BH1" s="227"/>
    </row>
    <row r="2" spans="2:92 13252:15628" ht="21" customHeight="1" x14ac:dyDescent="0.25">
      <c r="D2" s="235"/>
      <c r="E2" s="236"/>
      <c r="F2" s="248"/>
      <c r="G2" s="238"/>
      <c r="O2" s="240"/>
      <c r="P2" s="262"/>
      <c r="Q2" s="302">
        <v>10</v>
      </c>
      <c r="R2" s="309">
        <f>Q2*AC3</f>
        <v>0</v>
      </c>
      <c r="S2" s="267" t="s">
        <v>1226</v>
      </c>
      <c r="T2" s="250" t="s">
        <v>1227</v>
      </c>
      <c r="U2" s="506" t="s">
        <v>1228</v>
      </c>
      <c r="V2" s="507" t="s">
        <v>1229</v>
      </c>
      <c r="W2" s="506" t="s">
        <v>7</v>
      </c>
      <c r="X2" s="506" t="s">
        <v>1230</v>
      </c>
      <c r="Y2" s="506" t="s">
        <v>1231</v>
      </c>
      <c r="Z2" s="506" t="s">
        <v>1232</v>
      </c>
      <c r="AA2" s="506" t="s">
        <v>1233</v>
      </c>
      <c r="AB2" s="508" t="s">
        <v>1234</v>
      </c>
      <c r="AC2" s="509" t="s">
        <v>1235</v>
      </c>
      <c r="AD2" s="509"/>
      <c r="AE2" s="509"/>
      <c r="AF2" s="509"/>
      <c r="AG2" s="509" t="s">
        <v>1236</v>
      </c>
      <c r="AH2" s="509" t="s">
        <v>1237</v>
      </c>
      <c r="AI2" s="291"/>
      <c r="AJ2" s="245"/>
      <c r="AK2" s="245"/>
      <c r="AL2" s="245"/>
      <c r="AM2" s="245"/>
      <c r="AN2" s="246"/>
      <c r="AO2" s="246"/>
      <c r="AP2" s="246"/>
      <c r="AQ2" s="227"/>
      <c r="AR2" s="227"/>
      <c r="AS2" s="227"/>
      <c r="AT2" s="227"/>
      <c r="AU2" s="227"/>
      <c r="AV2" s="227"/>
      <c r="AW2" s="227"/>
      <c r="AX2" s="227"/>
      <c r="AY2" s="227"/>
      <c r="AZ2" s="227"/>
      <c r="BA2" s="227"/>
      <c r="BB2" s="227"/>
      <c r="BC2" s="227"/>
      <c r="BD2" s="227"/>
      <c r="BE2" s="227"/>
      <c r="BF2" s="227"/>
      <c r="BG2" s="227"/>
      <c r="BH2" s="227"/>
      <c r="BI2" s="252"/>
      <c r="BJ2" s="252"/>
      <c r="BK2" s="252"/>
      <c r="BL2" s="252"/>
      <c r="BM2" s="252"/>
      <c r="BN2" s="252"/>
      <c r="BO2" s="252"/>
      <c r="BP2" s="252"/>
      <c r="BQ2" s="252"/>
      <c r="BR2" s="252"/>
      <c r="BS2" s="252"/>
      <c r="BT2" s="252"/>
      <c r="BU2" s="252"/>
      <c r="BV2" s="252"/>
      <c r="BW2" s="252"/>
      <c r="BX2" s="252"/>
      <c r="BY2" s="252"/>
      <c r="BZ2" s="252"/>
      <c r="CA2" s="252"/>
      <c r="CB2" s="252"/>
      <c r="CC2" s="252"/>
      <c r="CD2" s="252"/>
      <c r="CE2" s="252"/>
      <c r="CF2" s="252"/>
      <c r="CG2" s="252"/>
      <c r="CH2" s="252"/>
      <c r="CI2" s="252"/>
      <c r="CJ2" s="252"/>
      <c r="CK2" s="252"/>
      <c r="CL2" s="252"/>
      <c r="CM2" s="252"/>
      <c r="CN2" s="252"/>
    </row>
    <row r="3" spans="2:92 13252:15628" ht="19.5" customHeight="1" x14ac:dyDescent="0.25">
      <c r="D3" s="235"/>
      <c r="E3" s="236"/>
      <c r="F3" s="248"/>
      <c r="G3" s="238"/>
      <c r="O3" s="240"/>
      <c r="P3" s="262"/>
      <c r="Q3" s="519" t="s">
        <v>45</v>
      </c>
      <c r="R3" s="505">
        <f t="shared" ref="R3:R9" si="0">S3*1/$T$5</f>
        <v>0</v>
      </c>
      <c r="S3" s="520">
        <f>SUM(W3:W4)</f>
        <v>0</v>
      </c>
      <c r="T3" s="1165">
        <f>SUM(Y3:Y4)</f>
        <v>0</v>
      </c>
      <c r="U3" s="1166"/>
      <c r="V3" s="507"/>
      <c r="W3" s="506"/>
      <c r="X3" s="506"/>
      <c r="Y3" s="506"/>
      <c r="Z3" s="506"/>
      <c r="AA3" s="510"/>
      <c r="AB3" s="506"/>
      <c r="AC3" s="511"/>
      <c r="AD3" s="509"/>
      <c r="AE3" s="509"/>
      <c r="AF3" s="512"/>
      <c r="AG3" s="513"/>
      <c r="AH3" s="513"/>
      <c r="AI3" s="1167"/>
      <c r="AJ3" s="1169"/>
      <c r="AK3" s="245"/>
      <c r="AL3" s="245"/>
      <c r="AM3" s="245"/>
      <c r="AN3" s="246"/>
      <c r="AO3" s="246"/>
      <c r="AP3" s="246"/>
      <c r="AQ3" s="227"/>
      <c r="AR3" s="227"/>
      <c r="AS3" s="227"/>
      <c r="AT3" s="227"/>
      <c r="AU3" s="227"/>
      <c r="AV3" s="227"/>
      <c r="AW3" s="227"/>
      <c r="AX3" s="227"/>
      <c r="AY3" s="227"/>
      <c r="AZ3" s="227"/>
      <c r="BA3" s="227"/>
      <c r="BB3" s="227"/>
      <c r="BC3" s="227"/>
      <c r="BD3" s="227"/>
      <c r="BE3" s="227"/>
      <c r="BF3" s="227"/>
      <c r="BG3" s="227"/>
      <c r="BH3" s="227"/>
      <c r="BI3" s="252"/>
      <c r="BJ3" s="252"/>
      <c r="BK3" s="252"/>
      <c r="BL3" s="252"/>
      <c r="BM3" s="252"/>
      <c r="BN3" s="252"/>
      <c r="BO3" s="252"/>
      <c r="BP3" s="252"/>
      <c r="BQ3" s="252"/>
      <c r="BR3" s="252"/>
      <c r="BS3" s="252"/>
      <c r="BT3" s="252"/>
      <c r="BU3" s="252"/>
      <c r="BV3" s="252"/>
      <c r="BW3" s="252"/>
      <c r="BX3" s="252"/>
      <c r="BY3" s="252"/>
      <c r="BZ3" s="252"/>
      <c r="CA3" s="252"/>
      <c r="CB3" s="252"/>
      <c r="CC3" s="252"/>
      <c r="CD3" s="252"/>
      <c r="CE3" s="252"/>
      <c r="CF3" s="252"/>
      <c r="CG3" s="252"/>
      <c r="CH3" s="252"/>
      <c r="CI3" s="252"/>
      <c r="CJ3" s="252"/>
      <c r="CK3" s="252"/>
      <c r="CL3" s="252"/>
      <c r="CM3" s="252"/>
      <c r="CN3" s="252"/>
    </row>
    <row r="4" spans="2:92 13252:15628" ht="16.5" customHeight="1" x14ac:dyDescent="0.25">
      <c r="D4" s="235"/>
      <c r="E4" s="235"/>
      <c r="F4" s="235"/>
      <c r="G4" s="238"/>
      <c r="H4" s="254"/>
      <c r="I4" s="254"/>
      <c r="J4" s="254"/>
      <c r="K4" s="254"/>
      <c r="O4" s="240"/>
      <c r="P4" s="262"/>
      <c r="Q4" s="519" t="s">
        <v>1238</v>
      </c>
      <c r="R4" s="505">
        <f>S4*1/$T$5</f>
        <v>0</v>
      </c>
      <c r="S4" s="521">
        <f>SUM(X3:X4)</f>
        <v>0</v>
      </c>
      <c r="T4" s="1165"/>
      <c r="U4" s="1166"/>
      <c r="V4" s="507"/>
      <c r="W4" s="506"/>
      <c r="X4" s="506"/>
      <c r="Y4" s="506"/>
      <c r="Z4" s="506"/>
      <c r="AA4" s="510"/>
      <c r="AB4" s="506"/>
      <c r="AC4" s="511"/>
      <c r="AD4" s="509"/>
      <c r="AE4" s="509"/>
      <c r="AF4" s="512"/>
      <c r="AG4" s="513"/>
      <c r="AH4" s="513"/>
      <c r="AI4" s="1168"/>
      <c r="AJ4" s="1169"/>
      <c r="AK4" s="245"/>
      <c r="AL4" s="245"/>
      <c r="AM4" s="245"/>
      <c r="AN4" s="246"/>
      <c r="AO4" s="246"/>
      <c r="AP4" s="246"/>
      <c r="AQ4" s="227"/>
      <c r="AR4" s="227"/>
      <c r="AS4" s="227"/>
      <c r="AT4" s="227"/>
      <c r="AU4" s="227"/>
      <c r="AV4" s="227"/>
      <c r="AW4" s="227"/>
      <c r="AX4" s="227"/>
      <c r="AY4" s="227"/>
      <c r="AZ4" s="227"/>
      <c r="BA4" s="227"/>
      <c r="BB4" s="227"/>
      <c r="BC4" s="227"/>
      <c r="BD4" s="227"/>
      <c r="BE4" s="227"/>
      <c r="BF4" s="227"/>
      <c r="BG4" s="227"/>
      <c r="BH4" s="227"/>
      <c r="BI4" s="252"/>
      <c r="BJ4" s="252"/>
      <c r="BK4" s="252"/>
      <c r="BL4" s="252"/>
      <c r="BM4" s="252"/>
      <c r="BN4" s="252"/>
      <c r="BO4" s="252"/>
      <c r="BP4" s="252"/>
      <c r="BQ4" s="252"/>
      <c r="BR4" s="252"/>
      <c r="BS4" s="252"/>
      <c r="BT4" s="252"/>
      <c r="BU4" s="252"/>
      <c r="BV4" s="252"/>
      <c r="BW4" s="252"/>
      <c r="BX4" s="252"/>
      <c r="BY4" s="252"/>
      <c r="BZ4" s="252"/>
      <c r="CA4" s="252"/>
      <c r="CB4" s="252"/>
      <c r="CC4" s="252"/>
      <c r="CD4" s="252"/>
      <c r="CE4" s="252"/>
      <c r="CF4" s="252"/>
      <c r="CG4" s="252"/>
      <c r="CH4" s="252"/>
      <c r="CI4" s="252"/>
      <c r="CJ4" s="252"/>
      <c r="CK4" s="252"/>
      <c r="CL4" s="252"/>
      <c r="CM4" s="252"/>
      <c r="CN4" s="252"/>
    </row>
    <row r="5" spans="2:92 13252:15628" ht="18.75" customHeight="1" x14ac:dyDescent="0.25">
      <c r="B5" s="255"/>
      <c r="C5" s="256"/>
      <c r="D5" s="257"/>
      <c r="E5" s="257"/>
      <c r="F5" s="257"/>
      <c r="G5" s="257"/>
      <c r="H5" s="257"/>
      <c r="I5" s="257"/>
      <c r="J5" s="257"/>
      <c r="K5" s="257"/>
      <c r="L5" s="258"/>
      <c r="M5" s="258"/>
      <c r="N5" s="259"/>
      <c r="O5" s="240"/>
      <c r="P5" s="262"/>
      <c r="Q5" s="522" t="s">
        <v>45</v>
      </c>
      <c r="R5" s="523">
        <f t="shared" si="0"/>
        <v>0.42857142857142855</v>
      </c>
      <c r="S5" s="524">
        <f>SUM(W5:$W$6)</f>
        <v>60</v>
      </c>
      <c r="T5" s="1147">
        <f>SUM(Y5:Y8)</f>
        <v>140</v>
      </c>
      <c r="U5" s="1171" t="s">
        <v>9773</v>
      </c>
      <c r="V5" s="507" t="s">
        <v>9772</v>
      </c>
      <c r="W5" s="506">
        <f>COUNTIFS($M$12:$M$295,"VIVA",$N$12:$N$295,"1")</f>
        <v>42</v>
      </c>
      <c r="X5" s="506">
        <f>COUNTIFS($M$12:$M$295,"VIVA",$N$12:$N$295,"2")</f>
        <v>0</v>
      </c>
      <c r="Y5" s="506">
        <f>SUM(W5:X5)</f>
        <v>42</v>
      </c>
      <c r="Z5" s="506">
        <v>22</v>
      </c>
      <c r="AA5" s="510">
        <f t="shared" ref="AA5:AA11" si="1">Y5/Z5</f>
        <v>1.9090909090909092</v>
      </c>
      <c r="AB5" s="506">
        <v>22</v>
      </c>
      <c r="AC5" s="511">
        <f>ROUNDDOWN(AB5*AA5,0)</f>
        <v>42</v>
      </c>
      <c r="AD5" s="509" t="str">
        <f>IF(W5&lt;AC5,"ATRASO","DENTRO")</f>
        <v>DENTRO</v>
      </c>
      <c r="AE5" s="509">
        <f>W5*$X$1</f>
        <v>4200</v>
      </c>
      <c r="AF5" s="512">
        <f>AE5/Y5</f>
        <v>100</v>
      </c>
      <c r="AG5" s="513">
        <f t="shared" ref="AG5" si="2">AF5/$X$1</f>
        <v>1</v>
      </c>
      <c r="AH5" s="513">
        <f t="shared" ref="AH5:AH11" ca="1" si="3">(NETWORKDAYS($V$1,TODAY())*AA5)/Y5</f>
        <v>7.8181818181818183</v>
      </c>
      <c r="AI5" s="1170"/>
      <c r="AJ5" s="1169"/>
      <c r="AK5" s="245"/>
      <c r="AL5" s="245"/>
      <c r="AM5" s="245"/>
      <c r="AN5" s="246"/>
      <c r="AO5" s="246"/>
      <c r="AP5" s="246"/>
      <c r="AQ5" s="227"/>
      <c r="AR5" s="227"/>
      <c r="AS5" s="227"/>
      <c r="AT5" s="227"/>
      <c r="AU5" s="227"/>
      <c r="AV5" s="227"/>
      <c r="AW5" s="227"/>
      <c r="AX5" s="227"/>
      <c r="AY5" s="227"/>
      <c r="AZ5" s="227"/>
      <c r="BA5" s="227"/>
      <c r="BB5" s="227"/>
      <c r="BC5" s="227"/>
      <c r="BD5" s="227"/>
      <c r="BE5" s="227"/>
      <c r="BF5" s="227"/>
      <c r="BG5" s="227"/>
      <c r="BH5" s="227"/>
      <c r="BI5" s="252"/>
      <c r="BJ5" s="252"/>
      <c r="BK5" s="252"/>
      <c r="BL5" s="252"/>
      <c r="BM5" s="252"/>
      <c r="BN5" s="252"/>
      <c r="BO5" s="252"/>
      <c r="BP5" s="252"/>
      <c r="BQ5" s="252"/>
      <c r="BR5" s="252"/>
      <c r="BS5" s="252"/>
      <c r="BT5" s="252"/>
      <c r="BU5" s="252"/>
      <c r="BV5" s="252"/>
      <c r="BW5" s="252"/>
      <c r="BX5" s="252"/>
      <c r="BY5" s="252"/>
      <c r="BZ5" s="252"/>
      <c r="CA5" s="252"/>
      <c r="CB5" s="252"/>
      <c r="CC5" s="252"/>
      <c r="CD5" s="252"/>
      <c r="CE5" s="252"/>
      <c r="CF5" s="252"/>
      <c r="CG5" s="252"/>
      <c r="CH5" s="252"/>
      <c r="CI5" s="252"/>
      <c r="CJ5" s="252"/>
      <c r="CK5" s="252"/>
      <c r="CL5" s="252"/>
      <c r="CM5" s="252"/>
      <c r="CN5" s="252"/>
    </row>
    <row r="6" spans="2:92 13252:15628" ht="14.25" customHeight="1" x14ac:dyDescent="0.25">
      <c r="B6" s="1160">
        <f>AG5</f>
        <v>1</v>
      </c>
      <c r="C6" s="1160"/>
      <c r="D6" s="1161">
        <f>AG6</f>
        <v>0.81818181818181812</v>
      </c>
      <c r="E6" s="1161"/>
      <c r="F6" s="1162">
        <f>AG8</f>
        <v>0.31481481481481483</v>
      </c>
      <c r="G6" s="1162"/>
      <c r="H6" s="1162"/>
      <c r="I6" s="1163">
        <f>AG9</f>
        <v>1</v>
      </c>
      <c r="J6" s="1163"/>
      <c r="K6" s="1164" t="e">
        <f>AG11</f>
        <v>#DIV/0!</v>
      </c>
      <c r="L6" s="1164"/>
      <c r="M6" s="1163" t="e">
        <f>AG10</f>
        <v>#DIV/0!</v>
      </c>
      <c r="N6" s="1163"/>
      <c r="O6" s="240"/>
      <c r="P6" s="262"/>
      <c r="Q6" s="525" t="s">
        <v>1238</v>
      </c>
      <c r="R6" s="526">
        <f t="shared" si="0"/>
        <v>2.8571428571428571E-2</v>
      </c>
      <c r="S6" s="527">
        <f>SUM(X5:X6)</f>
        <v>4</v>
      </c>
      <c r="T6" s="1148"/>
      <c r="U6" s="1172"/>
      <c r="V6" s="507" t="s">
        <v>9771</v>
      </c>
      <c r="W6" s="506">
        <f>COUNTIFS($M$12:$M$295,"ANDERSON",$N$12:$N$295,"1")</f>
        <v>18</v>
      </c>
      <c r="X6" s="506">
        <f>COUNTIFS($M$12:$M$295,"ANDERSON",$N$12:$N$295,"2")</f>
        <v>4</v>
      </c>
      <c r="Y6" s="506">
        <f>SUM(W6:X6)</f>
        <v>22</v>
      </c>
      <c r="Z6" s="506">
        <v>22</v>
      </c>
      <c r="AA6" s="510">
        <f t="shared" si="1"/>
        <v>1</v>
      </c>
      <c r="AB6" s="506">
        <v>22</v>
      </c>
      <c r="AC6" s="511">
        <f>ROUNDDOWN(AB6*AA6,0)</f>
        <v>22</v>
      </c>
      <c r="AD6" s="509" t="str">
        <f>IF(W6&lt;AC6,"ATRASO","DENTRO")</f>
        <v>ATRASO</v>
      </c>
      <c r="AE6" s="509">
        <f>W6*$X$1</f>
        <v>1800</v>
      </c>
      <c r="AF6" s="512">
        <f t="shared" ref="AF6:AF8" si="4">AE6/Y6</f>
        <v>81.818181818181813</v>
      </c>
      <c r="AG6" s="513">
        <f>AF6/$X$1</f>
        <v>0.81818181818181812</v>
      </c>
      <c r="AH6" s="513">
        <f ca="1">(NETWORKDAYS($V$1,TODAY())*AA6)/Y6</f>
        <v>7.8181818181818183</v>
      </c>
      <c r="AI6" s="1170"/>
      <c r="AJ6" s="1169"/>
      <c r="AK6" s="245"/>
      <c r="AL6" s="245"/>
      <c r="AM6" s="245"/>
      <c r="AN6" s="246"/>
      <c r="AO6" s="246"/>
      <c r="AP6" s="246"/>
      <c r="AQ6" s="227"/>
      <c r="AR6" s="227"/>
      <c r="AS6" s="227"/>
      <c r="AT6" s="227"/>
      <c r="AU6" s="227"/>
      <c r="AV6" s="227"/>
      <c r="AW6" s="227"/>
      <c r="AX6" s="227"/>
      <c r="AY6" s="227"/>
      <c r="AZ6" s="227"/>
      <c r="BA6" s="227"/>
      <c r="BB6" s="227"/>
      <c r="BC6" s="227"/>
      <c r="BD6" s="227"/>
      <c r="BE6" s="227"/>
      <c r="BF6" s="227"/>
      <c r="BG6" s="227"/>
      <c r="BH6" s="227"/>
      <c r="BI6" s="252"/>
      <c r="BJ6" s="252"/>
      <c r="BK6" s="252"/>
      <c r="BL6" s="252"/>
      <c r="BM6" s="252"/>
      <c r="BN6" s="252"/>
      <c r="BO6" s="252"/>
      <c r="BP6" s="252"/>
      <c r="BQ6" s="252"/>
      <c r="BR6" s="252"/>
      <c r="BS6" s="252"/>
      <c r="BT6" s="252"/>
      <c r="BU6" s="252"/>
      <c r="BV6" s="252"/>
      <c r="BW6" s="252"/>
      <c r="BX6" s="252"/>
      <c r="BY6" s="252"/>
      <c r="BZ6" s="252"/>
      <c r="CA6" s="252"/>
      <c r="CB6" s="252"/>
      <c r="CC6" s="252"/>
      <c r="CD6" s="252"/>
      <c r="CE6" s="252"/>
      <c r="CF6" s="252"/>
      <c r="CG6" s="252"/>
      <c r="CH6" s="252"/>
      <c r="CI6" s="252"/>
      <c r="CJ6" s="252"/>
      <c r="CK6" s="252"/>
      <c r="CL6" s="252"/>
      <c r="CM6" s="252"/>
      <c r="CN6" s="252"/>
    </row>
    <row r="7" spans="2:92 13252:15628" ht="15.75" hidden="1" customHeight="1" x14ac:dyDescent="0.25">
      <c r="B7" s="260"/>
      <c r="C7" s="261">
        <f>AH3</f>
        <v>0</v>
      </c>
      <c r="D7" s="1149">
        <f>AH4</f>
        <v>0</v>
      </c>
      <c r="E7" s="1149"/>
      <c r="F7" s="1149">
        <f ca="1">AH9</f>
        <v>7.8181818181818183</v>
      </c>
      <c r="G7" s="1149"/>
      <c r="H7" s="1149"/>
      <c r="I7" s="1150" t="e">
        <f ca="1">AH11</f>
        <v>#DIV/0!</v>
      </c>
      <c r="J7" s="1150"/>
      <c r="K7" s="1150">
        <f ca="1">AH5</f>
        <v>7.8181818181818183</v>
      </c>
      <c r="L7" s="1150"/>
      <c r="M7" s="1151">
        <f ca="1">AH6</f>
        <v>7.8181818181818183</v>
      </c>
      <c r="N7" s="1151"/>
      <c r="O7" s="240"/>
      <c r="P7" s="262"/>
      <c r="Q7" s="227"/>
      <c r="R7" s="253">
        <f t="shared" si="0"/>
        <v>0</v>
      </c>
      <c r="S7" s="263"/>
      <c r="T7" s="264"/>
      <c r="U7" s="1172"/>
      <c r="V7" s="509"/>
      <c r="W7" s="506">
        <f>COUNTIFS($M$12:$M$295,"ANDERSON",$N$12:$N$295,"1")</f>
        <v>18</v>
      </c>
      <c r="X7" s="506">
        <f>COUNTIFS($M$12:$M$295,"ANDERSON",$N$12:$N$295,"2")</f>
        <v>4</v>
      </c>
      <c r="Y7" s="506">
        <f t="shared" ref="Y7:Y8" si="5">SUM(W7:X7)</f>
        <v>22</v>
      </c>
      <c r="Z7" s="506">
        <v>22</v>
      </c>
      <c r="AA7" s="510">
        <f t="shared" si="1"/>
        <v>1</v>
      </c>
      <c r="AB7" s="509">
        <v>21</v>
      </c>
      <c r="AC7" s="511">
        <f t="shared" ref="AC7:AC8" si="6">ROUNDDOWN(AB7*AA7,0)</f>
        <v>21</v>
      </c>
      <c r="AD7" s="509" t="str">
        <f t="shared" ref="AD7:AD8" si="7">IF(W7&lt;AC7,"ATRASO","DENTRO")</f>
        <v>ATRASO</v>
      </c>
      <c r="AE7" s="509">
        <f t="shared" ref="AE7:AE8" si="8">W7*$X$1</f>
        <v>1800</v>
      </c>
      <c r="AF7" s="512">
        <f t="shared" si="4"/>
        <v>81.818181818181813</v>
      </c>
      <c r="AG7" s="513">
        <f t="shared" ref="AG7:AG8" si="9">AF7/$X$1</f>
        <v>0.81818181818181812</v>
      </c>
      <c r="AH7" s="513">
        <f t="shared" ref="AH7:AH8" ca="1" si="10">(NETWORKDAYS($V$1,TODAY())*AA7)/Y7</f>
        <v>7.8181818181818183</v>
      </c>
      <c r="AI7" s="266"/>
      <c r="AJ7" s="253"/>
      <c r="AK7" s="242"/>
      <c r="AL7" s="267"/>
      <c r="AM7" s="267"/>
      <c r="AN7" s="252"/>
    </row>
    <row r="8" spans="2:92 13252:15628" ht="24" customHeight="1" x14ac:dyDescent="0.25">
      <c r="B8" s="1152">
        <f ca="1">AH5</f>
        <v>7.8181818181818183</v>
      </c>
      <c r="C8" s="1152"/>
      <c r="D8" s="1153">
        <f ca="1">AH6</f>
        <v>7.8181818181818183</v>
      </c>
      <c r="E8" s="1153"/>
      <c r="F8" s="1154">
        <f ca="1">AH8</f>
        <v>7.8181818181818183</v>
      </c>
      <c r="G8" s="1155"/>
      <c r="H8" s="1155"/>
      <c r="I8" s="1156">
        <f ca="1">AH9</f>
        <v>7.8181818181818183</v>
      </c>
      <c r="J8" s="1157"/>
      <c r="K8" s="1158" t="e">
        <f ca="1">AH11</f>
        <v>#DIV/0!</v>
      </c>
      <c r="L8" s="1159"/>
      <c r="M8" s="1145" t="e">
        <f ca="1">AH10</f>
        <v>#DIV/0!</v>
      </c>
      <c r="N8" s="1146"/>
      <c r="O8" s="268"/>
      <c r="P8" s="262"/>
      <c r="Q8" s="522" t="s">
        <v>45</v>
      </c>
      <c r="R8" s="523">
        <f t="shared" si="0"/>
        <v>1.4285714285714285E-2</v>
      </c>
      <c r="S8" s="524">
        <f>SUM(W9:W11)</f>
        <v>2</v>
      </c>
      <c r="T8" s="1147">
        <f>SUM(Y9:Y11)</f>
        <v>2</v>
      </c>
      <c r="U8" s="1173"/>
      <c r="V8" s="509" t="s">
        <v>9775</v>
      </c>
      <c r="W8" s="506">
        <f>COUNTIFS($M$12:$M$295,"MARCOS",$N$12:$N$295,"1")</f>
        <v>17</v>
      </c>
      <c r="X8" s="506">
        <f>COUNTIFS($M$12:$M$295,"MARCOS",$N$12:$N$295,"2")</f>
        <v>37</v>
      </c>
      <c r="Y8" s="506">
        <f t="shared" si="5"/>
        <v>54</v>
      </c>
      <c r="Z8" s="506">
        <v>22</v>
      </c>
      <c r="AA8" s="510">
        <f t="shared" si="1"/>
        <v>2.4545454545454546</v>
      </c>
      <c r="AB8" s="509">
        <v>22</v>
      </c>
      <c r="AC8" s="511">
        <f t="shared" si="6"/>
        <v>54</v>
      </c>
      <c r="AD8" s="509" t="str">
        <f t="shared" si="7"/>
        <v>ATRASO</v>
      </c>
      <c r="AE8" s="509">
        <f t="shared" si="8"/>
        <v>1700</v>
      </c>
      <c r="AF8" s="512">
        <f t="shared" si="4"/>
        <v>31.481481481481481</v>
      </c>
      <c r="AG8" s="513">
        <f t="shared" si="9"/>
        <v>0.31481481481481483</v>
      </c>
      <c r="AH8" s="513">
        <f t="shared" ca="1" si="10"/>
        <v>7.8181818181818183</v>
      </c>
      <c r="AI8" s="1170"/>
      <c r="AJ8" s="1169"/>
      <c r="AK8" s="245"/>
      <c r="AL8" s="245"/>
      <c r="AM8" s="245"/>
      <c r="AN8" s="246"/>
      <c r="AO8" s="246"/>
      <c r="AP8" s="246"/>
      <c r="AQ8" s="227"/>
      <c r="AR8" s="227"/>
      <c r="AS8" s="227"/>
      <c r="AT8" s="227"/>
      <c r="AU8" s="227"/>
      <c r="AV8" s="227"/>
      <c r="AW8" s="227"/>
      <c r="AX8" s="227"/>
      <c r="AY8" s="227"/>
      <c r="AZ8" s="227"/>
      <c r="BA8" s="227"/>
      <c r="BB8" s="227"/>
      <c r="BC8" s="227"/>
      <c r="BD8" s="227"/>
      <c r="BE8" s="227"/>
      <c r="BF8" s="227"/>
      <c r="BG8" s="227"/>
      <c r="BH8" s="227"/>
      <c r="BI8" s="252"/>
      <c r="BJ8" s="252"/>
      <c r="BK8" s="252"/>
      <c r="BL8" s="252"/>
      <c r="BM8" s="252"/>
      <c r="BN8" s="252"/>
      <c r="BO8" s="252"/>
      <c r="BP8" s="252"/>
      <c r="BQ8" s="252"/>
      <c r="BR8" s="252"/>
      <c r="BS8" s="252"/>
      <c r="BT8" s="252"/>
      <c r="BU8" s="252"/>
      <c r="BV8" s="252"/>
      <c r="BW8" s="252"/>
      <c r="BX8" s="252"/>
      <c r="BY8" s="252"/>
      <c r="BZ8" s="252"/>
      <c r="CA8" s="252"/>
      <c r="CB8" s="252"/>
      <c r="CC8" s="252"/>
      <c r="CD8" s="252"/>
      <c r="CE8" s="252"/>
      <c r="CF8" s="252"/>
      <c r="CG8" s="252"/>
      <c r="CH8" s="252"/>
      <c r="CI8" s="252"/>
      <c r="CJ8" s="252"/>
      <c r="CK8" s="252"/>
      <c r="CL8" s="252"/>
      <c r="CM8" s="252"/>
      <c r="CN8" s="252"/>
    </row>
    <row r="9" spans="2:92 13252:15628" ht="20.25" customHeight="1" x14ac:dyDescent="0.25">
      <c r="D9" s="269"/>
      <c r="E9" s="270"/>
      <c r="O9" s="271"/>
      <c r="P9" s="262"/>
      <c r="Q9" s="525" t="s">
        <v>1238</v>
      </c>
      <c r="R9" s="526">
        <f t="shared" si="0"/>
        <v>0</v>
      </c>
      <c r="S9" s="527">
        <f>SUM(X9:X11)</f>
        <v>0</v>
      </c>
      <c r="T9" s="1148"/>
      <c r="U9" s="1174" t="s">
        <v>9774</v>
      </c>
      <c r="V9" s="507" t="s">
        <v>9778</v>
      </c>
      <c r="W9" s="514">
        <f>COUNTIFS($M$12:$M$295,"Rosa",$N$12:$N$295,"1")</f>
        <v>2</v>
      </c>
      <c r="X9" s="515">
        <f>COUNTIFS($M$12:$M$295,"Rosa",$N$12:$N$295,"2")</f>
        <v>0</v>
      </c>
      <c r="Y9" s="506">
        <f>SUM(W9:X9)</f>
        <v>2</v>
      </c>
      <c r="Z9" s="506">
        <v>22</v>
      </c>
      <c r="AA9" s="510">
        <f>Y9/Z9</f>
        <v>9.0909090909090912E-2</v>
      </c>
      <c r="AB9" s="506">
        <v>22</v>
      </c>
      <c r="AC9" s="511">
        <f>ROUNDDOWN(AB9*AA9,0)</f>
        <v>2</v>
      </c>
      <c r="AD9" s="509" t="str">
        <f>IF(W9&lt;AC9,"ATRASO","DENTRO")</f>
        <v>DENTRO</v>
      </c>
      <c r="AE9" s="509">
        <f t="shared" ref="AE9:AE11" si="11">W9*$X$1</f>
        <v>200</v>
      </c>
      <c r="AF9" s="512">
        <f>AE9/Y9</f>
        <v>100</v>
      </c>
      <c r="AG9" s="513">
        <f>AF9/$X$1</f>
        <v>1</v>
      </c>
      <c r="AH9" s="513">
        <f ca="1">(NETWORKDAYS($V$1,TODAY())*AA9)/Y9</f>
        <v>7.8181818181818183</v>
      </c>
      <c r="AI9" s="1170"/>
      <c r="AJ9" s="1169"/>
      <c r="AK9" s="245"/>
      <c r="AL9" s="245"/>
      <c r="AM9" s="245"/>
      <c r="AN9" s="246"/>
      <c r="AO9" s="246"/>
      <c r="AP9" s="246"/>
      <c r="AQ9" s="227"/>
      <c r="AR9" s="227"/>
      <c r="AS9" s="227"/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  <c r="BH9" s="227"/>
      <c r="BI9" s="252"/>
      <c r="BJ9" s="252"/>
      <c r="BK9" s="252"/>
      <c r="BL9" s="252"/>
      <c r="BM9" s="252"/>
      <c r="BN9" s="252"/>
      <c r="BO9" s="252"/>
      <c r="BP9" s="252"/>
      <c r="BQ9" s="252"/>
      <c r="BR9" s="252"/>
      <c r="BS9" s="252"/>
      <c r="BT9" s="252"/>
      <c r="BU9" s="252"/>
      <c r="BV9" s="252"/>
      <c r="BW9" s="252"/>
      <c r="BX9" s="252"/>
      <c r="BY9" s="252"/>
      <c r="BZ9" s="252"/>
      <c r="CA9" s="252"/>
      <c r="CB9" s="252"/>
      <c r="CC9" s="252"/>
      <c r="CD9" s="252"/>
      <c r="CE9" s="252"/>
      <c r="CF9" s="252"/>
      <c r="CG9" s="252"/>
      <c r="CH9" s="252"/>
      <c r="CI9" s="252"/>
      <c r="CJ9" s="252"/>
      <c r="CK9" s="252"/>
      <c r="CL9" s="252"/>
      <c r="CM9" s="252"/>
      <c r="CN9" s="252"/>
    </row>
    <row r="10" spans="2:92 13252:15628" ht="24" customHeight="1" x14ac:dyDescent="0.25">
      <c r="B10" s="272"/>
      <c r="C10" s="273" t="s">
        <v>1239</v>
      </c>
      <c r="D10" s="1141" t="s">
        <v>1240</v>
      </c>
      <c r="E10" s="1141"/>
      <c r="F10" s="1141" t="s">
        <v>1241</v>
      </c>
      <c r="G10" s="1141"/>
      <c r="H10" s="1141"/>
      <c r="I10" s="1142" t="s">
        <v>1242</v>
      </c>
      <c r="J10" s="1143"/>
      <c r="K10" s="1144"/>
      <c r="L10" s="517"/>
      <c r="M10" s="518"/>
      <c r="N10" s="518"/>
      <c r="O10" s="271"/>
      <c r="P10" s="1129"/>
      <c r="Q10" s="1130"/>
      <c r="R10" s="1130"/>
      <c r="S10" s="1131"/>
      <c r="T10" s="251"/>
      <c r="U10" s="1174"/>
      <c r="V10" s="507" t="s">
        <v>9776</v>
      </c>
      <c r="W10" s="514">
        <f>COUNTIFS($M$12:$M$295,"CLAITON",$N$12:$N$295,"1")</f>
        <v>0</v>
      </c>
      <c r="X10" s="515">
        <f>COUNTIFS($M$12:$M$295,"CLAITON",$N$12:$N$295,"2")</f>
        <v>0</v>
      </c>
      <c r="Y10" s="506">
        <f>SUM(W10:X10)</f>
        <v>0</v>
      </c>
      <c r="Z10" s="506">
        <v>23</v>
      </c>
      <c r="AA10" s="510">
        <f>Y10/Z10</f>
        <v>0</v>
      </c>
      <c r="AB10" s="506">
        <v>23</v>
      </c>
      <c r="AC10" s="511">
        <f>ROUNDDOWN(AB10*AA10,0)</f>
        <v>0</v>
      </c>
      <c r="AD10" s="509" t="str">
        <f>IF(W10&lt;AC10,"ATRASO","DENTRO")</f>
        <v>DENTRO</v>
      </c>
      <c r="AE10" s="509">
        <f t="shared" ref="AE10" si="12">W10*$X$1</f>
        <v>0</v>
      </c>
      <c r="AF10" s="512" t="e">
        <f>AE10/Y10</f>
        <v>#DIV/0!</v>
      </c>
      <c r="AG10" s="513" t="e">
        <f>AF10/$X$1</f>
        <v>#DIV/0!</v>
      </c>
      <c r="AH10" s="513" t="e">
        <f ca="1">(NETWORKDAYS($V$1,TODAY())*AA10)/Y10</f>
        <v>#DIV/0!</v>
      </c>
      <c r="AI10" s="291"/>
      <c r="AJ10" s="245"/>
      <c r="AK10" s="245"/>
      <c r="AL10" s="245"/>
      <c r="AM10" s="245"/>
      <c r="AN10" s="246"/>
      <c r="AO10" s="246"/>
      <c r="AP10" s="246"/>
      <c r="AQ10" s="227"/>
      <c r="AR10" s="227"/>
      <c r="AS10" s="227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  <c r="BH10" s="227"/>
      <c r="BI10" s="252"/>
      <c r="BJ10" s="252"/>
      <c r="BK10" s="252"/>
      <c r="BL10" s="252"/>
      <c r="BM10" s="252"/>
      <c r="BN10" s="252"/>
      <c r="BO10" s="252"/>
      <c r="BP10" s="252"/>
      <c r="BQ10" s="252"/>
      <c r="BR10" s="252"/>
      <c r="BS10" s="252"/>
      <c r="BT10" s="252"/>
      <c r="BU10" s="252"/>
      <c r="BV10" s="252"/>
      <c r="BW10" s="252"/>
      <c r="BX10" s="252"/>
      <c r="BY10" s="252"/>
      <c r="BZ10" s="252"/>
      <c r="CA10" s="252"/>
      <c r="CB10" s="252"/>
      <c r="CC10" s="252"/>
      <c r="CD10" s="252"/>
      <c r="CE10" s="252"/>
      <c r="CF10" s="252"/>
      <c r="CG10" s="252"/>
      <c r="CH10" s="252"/>
      <c r="CI10" s="252"/>
      <c r="CJ10" s="252"/>
      <c r="CK10" s="252"/>
      <c r="CL10" s="252"/>
      <c r="CM10" s="252"/>
      <c r="CN10" s="252"/>
    </row>
    <row r="11" spans="2:92 13252:15628" ht="21.75" customHeight="1" x14ac:dyDescent="0.25">
      <c r="B11" s="274" t="s">
        <v>1244</v>
      </c>
      <c r="C11" s="275" t="s">
        <v>1245</v>
      </c>
      <c r="D11" s="275" t="s">
        <v>1246</v>
      </c>
      <c r="E11" s="275" t="s">
        <v>1247</v>
      </c>
      <c r="F11" s="276" t="s">
        <v>1248</v>
      </c>
      <c r="G11" s="276"/>
      <c r="H11" s="276" t="s">
        <v>31</v>
      </c>
      <c r="I11" s="275" t="s">
        <v>1249</v>
      </c>
      <c r="J11" s="276" t="s">
        <v>1250</v>
      </c>
      <c r="K11" s="275" t="s">
        <v>24</v>
      </c>
      <c r="L11" s="277" t="s">
        <v>41</v>
      </c>
      <c r="M11" s="278" t="s">
        <v>7</v>
      </c>
      <c r="N11" s="278" t="s">
        <v>63</v>
      </c>
      <c r="O11" s="279"/>
      <c r="P11" s="1132"/>
      <c r="Q11" s="1133"/>
      <c r="R11" s="1133"/>
      <c r="S11" s="1134"/>
      <c r="T11" s="244"/>
      <c r="U11" s="1174"/>
      <c r="V11" s="507" t="s">
        <v>9777</v>
      </c>
      <c r="W11" s="515">
        <f>COUNTIFS($M$12:$M$295,"RAFAEL",$N$12:$N$295,"1")</f>
        <v>0</v>
      </c>
      <c r="X11" s="515">
        <f>COUNTIFS($M$12:$M$295,"RAFAEL",$N$12:$N$295,"2")</f>
        <v>0</v>
      </c>
      <c r="Y11" s="506">
        <f>SUM(W11:X11)</f>
        <v>0</v>
      </c>
      <c r="Z11" s="506">
        <v>22</v>
      </c>
      <c r="AA11" s="510">
        <f t="shared" si="1"/>
        <v>0</v>
      </c>
      <c r="AB11" s="506">
        <v>22</v>
      </c>
      <c r="AC11" s="511">
        <f>ROUNDDOWN(AB11*AA11,0)</f>
        <v>0</v>
      </c>
      <c r="AD11" s="509" t="str">
        <f>IF(W11&lt;AC11,"ATRASO","DENTRO")</f>
        <v>DENTRO</v>
      </c>
      <c r="AE11" s="509">
        <f t="shared" si="11"/>
        <v>0</v>
      </c>
      <c r="AF11" s="512" t="e">
        <f>AE11/Y11</f>
        <v>#DIV/0!</v>
      </c>
      <c r="AG11" s="513" t="e">
        <f>AF11/$X$1</f>
        <v>#DIV/0!</v>
      </c>
      <c r="AH11" s="513" t="e">
        <f t="shared" ca="1" si="3"/>
        <v>#DIV/0!</v>
      </c>
      <c r="AI11" s="245"/>
      <c r="AJ11" s="245"/>
      <c r="AK11" s="245"/>
      <c r="AL11" s="245"/>
      <c r="AM11" s="245"/>
      <c r="AN11" s="246"/>
      <c r="AO11" s="246"/>
      <c r="AP11" s="246"/>
      <c r="AQ11" s="227"/>
      <c r="AR11" s="227"/>
      <c r="AS11" s="227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  <c r="BH11" s="227"/>
      <c r="BI11" s="252"/>
      <c r="BJ11" s="252"/>
      <c r="BK11" s="252"/>
      <c r="BL11" s="252"/>
      <c r="BM11" s="252"/>
      <c r="BN11" s="252"/>
      <c r="BO11" s="252"/>
      <c r="BP11" s="252"/>
      <c r="BQ11" s="252"/>
      <c r="BR11" s="252"/>
      <c r="BS11" s="252"/>
      <c r="BT11" s="252"/>
      <c r="BU11" s="252"/>
      <c r="BV11" s="252"/>
      <c r="BW11" s="252"/>
      <c r="BX11" s="252"/>
      <c r="BY11" s="252"/>
      <c r="BZ11" s="252"/>
      <c r="CA11" s="252"/>
      <c r="CB11" s="252"/>
      <c r="CC11" s="252"/>
      <c r="CD11" s="252"/>
      <c r="CE11" s="252"/>
      <c r="CF11" s="252"/>
      <c r="CG11" s="252"/>
      <c r="CH11" s="252"/>
      <c r="CI11" s="252"/>
      <c r="CJ11" s="252"/>
      <c r="CK11" s="252"/>
      <c r="CL11" s="252"/>
      <c r="CM11" s="252"/>
      <c r="CN11" s="252"/>
    </row>
    <row r="12" spans="2:92 13252:15628" s="289" customFormat="1" x14ac:dyDescent="0.25">
      <c r="B12" s="280">
        <v>1</v>
      </c>
      <c r="C12" s="281" t="s">
        <v>317</v>
      </c>
      <c r="D12" s="282" t="s">
        <v>45</v>
      </c>
      <c r="E12" s="282" t="s">
        <v>45</v>
      </c>
      <c r="F12" s="282" t="s">
        <v>45</v>
      </c>
      <c r="G12" s="282" t="s">
        <v>45</v>
      </c>
      <c r="H12" s="282" t="s">
        <v>45</v>
      </c>
      <c r="I12" s="282" t="s">
        <v>45</v>
      </c>
      <c r="J12" s="282" t="s">
        <v>45</v>
      </c>
      <c r="K12" s="282" t="s">
        <v>45</v>
      </c>
      <c r="L12" s="283">
        <v>42770</v>
      </c>
      <c r="M12" s="284"/>
      <c r="N12" s="285">
        <f>IF(D12="OK",IF(E12="OK",IF(F12="OK",IF(G12="OK",IF(H12="ok",IF(I12="ok",IF(J12="ok",IF(K12="ok",IF(OR(L12&lt;$V$1,L12&gt;$W$1),2,1),2),2),2),2),2),2),2),2)</f>
        <v>2</v>
      </c>
      <c r="O12" s="279"/>
      <c r="P12" s="286"/>
      <c r="Q12" s="287"/>
      <c r="R12" s="287"/>
      <c r="S12" s="287"/>
      <c r="T12" s="245"/>
      <c r="U12" s="245"/>
      <c r="V12" s="501" t="s">
        <v>1243</v>
      </c>
      <c r="W12" s="502">
        <f>SUM(W3:W11)</f>
        <v>97</v>
      </c>
      <c r="X12" s="502">
        <f>SUM(X3:X11)</f>
        <v>45</v>
      </c>
      <c r="Y12" s="501">
        <f>SUM(W12:X12)</f>
        <v>142</v>
      </c>
      <c r="Z12" s="500"/>
      <c r="AA12" s="500"/>
      <c r="AB12" s="500"/>
      <c r="AC12" s="265"/>
      <c r="AD12" s="265"/>
      <c r="AE12" s="265"/>
      <c r="AF12" s="265"/>
      <c r="AG12" s="291"/>
      <c r="AH12" s="291"/>
      <c r="AI12" s="245"/>
      <c r="AJ12" s="246"/>
      <c r="AK12" s="246"/>
      <c r="AL12" s="288"/>
      <c r="AM12" s="288"/>
      <c r="AN12" s="288"/>
      <c r="AO12" s="246"/>
      <c r="AP12" s="246"/>
      <c r="SOR12" s="290"/>
      <c r="SOS12" s="290"/>
      <c r="SOT12" s="290"/>
      <c r="SOU12" s="290"/>
      <c r="SOV12" s="290"/>
      <c r="SOW12" s="290"/>
      <c r="SOX12" s="290"/>
      <c r="SOY12" s="290"/>
      <c r="SOZ12" s="290"/>
      <c r="SPA12" s="290"/>
      <c r="SPB12" s="290"/>
      <c r="SPC12" s="290"/>
      <c r="SPD12" s="290"/>
      <c r="SPE12" s="290"/>
      <c r="SPF12" s="290"/>
      <c r="SPG12" s="290"/>
      <c r="SPH12" s="290"/>
      <c r="SPI12" s="290"/>
      <c r="SPJ12" s="290"/>
      <c r="SPK12" s="290"/>
      <c r="SPL12" s="290"/>
      <c r="SPM12" s="290"/>
      <c r="SPN12" s="290"/>
      <c r="SPO12" s="290"/>
      <c r="SPP12" s="290"/>
      <c r="SPQ12" s="290"/>
      <c r="SPR12" s="290"/>
      <c r="SPS12" s="290"/>
      <c r="SPT12" s="290"/>
      <c r="SPU12" s="290"/>
      <c r="SPV12" s="290"/>
      <c r="SPW12" s="290"/>
      <c r="SPX12" s="290"/>
      <c r="SPY12" s="290"/>
      <c r="SPZ12" s="290"/>
      <c r="SQA12" s="290"/>
      <c r="SQB12" s="290"/>
      <c r="SQC12" s="290"/>
      <c r="SQD12" s="290"/>
      <c r="SQE12" s="290"/>
      <c r="SQF12" s="290"/>
      <c r="SQG12" s="290"/>
      <c r="SQH12" s="290"/>
      <c r="SQI12" s="290"/>
      <c r="SQJ12" s="290"/>
      <c r="SQK12" s="290"/>
      <c r="SQL12" s="290"/>
      <c r="SQM12" s="290"/>
      <c r="SQN12" s="290"/>
      <c r="SQO12" s="290"/>
      <c r="SQP12" s="290"/>
      <c r="SQQ12" s="290"/>
      <c r="SQR12" s="290"/>
      <c r="SQS12" s="290"/>
      <c r="SQT12" s="290"/>
      <c r="SQU12" s="290"/>
      <c r="SQV12" s="290"/>
      <c r="SQW12" s="290"/>
      <c r="SQX12" s="290"/>
      <c r="SQY12" s="290"/>
      <c r="SQZ12" s="290"/>
      <c r="SRA12" s="290"/>
      <c r="SRB12" s="290"/>
      <c r="SRC12" s="290"/>
      <c r="SRD12" s="290"/>
      <c r="SRE12" s="290"/>
      <c r="SRF12" s="290"/>
      <c r="SRG12" s="290"/>
      <c r="SRH12" s="290"/>
      <c r="SRI12" s="290"/>
      <c r="SRJ12" s="290"/>
      <c r="SRK12" s="290"/>
      <c r="SRL12" s="290"/>
      <c r="SRM12" s="290"/>
      <c r="SRN12" s="290"/>
      <c r="SRO12" s="290"/>
      <c r="SRP12" s="290"/>
      <c r="SRQ12" s="290"/>
      <c r="SRR12" s="290"/>
      <c r="SRS12" s="290"/>
      <c r="SRT12" s="290"/>
      <c r="SRU12" s="290"/>
      <c r="SRV12" s="290"/>
      <c r="SRW12" s="290"/>
      <c r="SRX12" s="290"/>
      <c r="SRY12" s="290"/>
      <c r="SRZ12" s="290"/>
      <c r="SSA12" s="290"/>
      <c r="SSB12" s="290"/>
      <c r="SSC12" s="290"/>
      <c r="SSD12" s="290"/>
      <c r="SSE12" s="290"/>
      <c r="SSF12" s="290"/>
      <c r="SSG12" s="290"/>
      <c r="SSH12" s="290"/>
      <c r="SSI12" s="290"/>
      <c r="SSJ12" s="290"/>
      <c r="SSK12" s="290"/>
      <c r="SSL12" s="290"/>
      <c r="SSM12" s="290"/>
      <c r="SSN12" s="290"/>
      <c r="SSO12" s="290"/>
      <c r="SSP12" s="290"/>
      <c r="SSQ12" s="290"/>
      <c r="SSR12" s="290"/>
      <c r="SSS12" s="290"/>
      <c r="SST12" s="290"/>
      <c r="SSU12" s="290"/>
      <c r="SSV12" s="290"/>
      <c r="SSW12" s="290"/>
      <c r="SSX12" s="290"/>
      <c r="SSY12" s="290"/>
      <c r="SSZ12" s="290"/>
      <c r="STA12" s="290"/>
      <c r="STB12" s="290"/>
      <c r="STC12" s="290"/>
      <c r="STD12" s="290"/>
      <c r="STE12" s="290"/>
      <c r="STF12" s="290"/>
      <c r="STG12" s="290"/>
      <c r="STH12" s="290"/>
      <c r="STI12" s="290"/>
      <c r="STJ12" s="290"/>
      <c r="STK12" s="290"/>
      <c r="STL12" s="290"/>
      <c r="STM12" s="290"/>
      <c r="STN12" s="290"/>
      <c r="STO12" s="290"/>
      <c r="STP12" s="290"/>
      <c r="STQ12" s="290"/>
      <c r="STR12" s="290"/>
      <c r="STS12" s="290"/>
      <c r="STT12" s="290"/>
      <c r="STU12" s="290"/>
      <c r="STV12" s="290"/>
      <c r="STW12" s="290"/>
      <c r="STX12" s="290"/>
      <c r="STY12" s="290"/>
      <c r="STZ12" s="290"/>
      <c r="SUA12" s="290"/>
      <c r="SUB12" s="290"/>
      <c r="SUC12" s="290"/>
      <c r="SUD12" s="290"/>
      <c r="SUE12" s="290"/>
      <c r="SUF12" s="290"/>
      <c r="SUG12" s="290"/>
      <c r="SUH12" s="290"/>
      <c r="SUI12" s="290"/>
      <c r="SUJ12" s="290"/>
      <c r="SUK12" s="290"/>
      <c r="SUL12" s="290"/>
      <c r="SUM12" s="290"/>
      <c r="SUN12" s="290"/>
      <c r="SUO12" s="290"/>
      <c r="SUP12" s="290"/>
      <c r="SUQ12" s="290"/>
      <c r="SUR12" s="290"/>
      <c r="SUS12" s="290"/>
      <c r="SUT12" s="290"/>
      <c r="SUU12" s="290"/>
      <c r="SUV12" s="290"/>
      <c r="SUW12" s="290"/>
      <c r="SUX12" s="290"/>
      <c r="SUY12" s="290"/>
      <c r="SUZ12" s="290"/>
      <c r="SVA12" s="290"/>
      <c r="SVB12" s="290"/>
      <c r="SVC12" s="290"/>
      <c r="SVD12" s="290"/>
      <c r="SVE12" s="290"/>
      <c r="SVF12" s="290"/>
      <c r="SVG12" s="290"/>
      <c r="SVH12" s="290"/>
      <c r="SVI12" s="290"/>
      <c r="SVJ12" s="290"/>
      <c r="SVK12" s="290"/>
      <c r="SVL12" s="290"/>
      <c r="SVM12" s="290"/>
      <c r="SVN12" s="290"/>
      <c r="SVO12" s="290"/>
      <c r="SVP12" s="290"/>
      <c r="SVQ12" s="290"/>
      <c r="SVR12" s="290"/>
      <c r="SVS12" s="290"/>
      <c r="SVT12" s="290"/>
      <c r="SVU12" s="290"/>
      <c r="SVV12" s="290"/>
      <c r="SVW12" s="290"/>
      <c r="SVX12" s="290"/>
      <c r="SVY12" s="290"/>
      <c r="SVZ12" s="290"/>
      <c r="SWA12" s="290"/>
      <c r="SWB12" s="290"/>
      <c r="SWC12" s="290"/>
      <c r="SWD12" s="290"/>
      <c r="SWE12" s="290"/>
      <c r="SWF12" s="290"/>
      <c r="SWG12" s="290"/>
      <c r="SWH12" s="290"/>
      <c r="SWI12" s="290"/>
      <c r="SWJ12" s="290"/>
      <c r="SWK12" s="290"/>
      <c r="SWL12" s="290"/>
      <c r="SWM12" s="290"/>
      <c r="SWN12" s="290"/>
      <c r="SWO12" s="290"/>
      <c r="SWP12" s="290"/>
      <c r="SWQ12" s="290"/>
      <c r="SWR12" s="290"/>
      <c r="SWS12" s="290"/>
      <c r="SWT12" s="290"/>
      <c r="SWU12" s="290"/>
      <c r="SWV12" s="290"/>
      <c r="SWW12" s="290"/>
      <c r="SWX12" s="290"/>
      <c r="SWY12" s="290"/>
      <c r="SWZ12" s="290"/>
      <c r="SXA12" s="290"/>
      <c r="SXB12" s="290"/>
      <c r="SXC12" s="290"/>
      <c r="SXD12" s="290"/>
      <c r="SXE12" s="290"/>
      <c r="SXF12" s="290"/>
      <c r="SXG12" s="290"/>
      <c r="SXH12" s="290"/>
      <c r="SXI12" s="290"/>
      <c r="SXJ12" s="290"/>
      <c r="SXK12" s="290"/>
      <c r="SXL12" s="290"/>
      <c r="SXM12" s="290"/>
      <c r="SXN12" s="290"/>
      <c r="SXO12" s="290"/>
      <c r="SXP12" s="290"/>
      <c r="SXQ12" s="290"/>
      <c r="SXR12" s="290"/>
      <c r="SXS12" s="290"/>
      <c r="SXT12" s="290"/>
      <c r="SXU12" s="290"/>
      <c r="SXV12" s="290"/>
      <c r="SXW12" s="290"/>
      <c r="SXX12" s="290"/>
      <c r="SXY12" s="290"/>
      <c r="SXZ12" s="290"/>
      <c r="SYA12" s="290"/>
      <c r="SYB12" s="290"/>
      <c r="SYC12" s="290"/>
      <c r="SYD12" s="290"/>
      <c r="SYE12" s="290"/>
      <c r="SYF12" s="290"/>
      <c r="SYG12" s="290"/>
      <c r="SYH12" s="290"/>
      <c r="SYI12" s="290"/>
      <c r="SYJ12" s="290"/>
      <c r="SYK12" s="290"/>
      <c r="SYL12" s="290"/>
      <c r="SYM12" s="290"/>
      <c r="SYN12" s="290"/>
      <c r="SYO12" s="290"/>
      <c r="SYP12" s="290"/>
      <c r="SYQ12" s="290"/>
      <c r="SYR12" s="290"/>
      <c r="SYS12" s="290"/>
      <c r="SYT12" s="290"/>
      <c r="SYU12" s="290"/>
      <c r="SYV12" s="290"/>
      <c r="SYW12" s="290"/>
      <c r="SYX12" s="290"/>
      <c r="SYY12" s="290"/>
      <c r="SYZ12" s="290"/>
      <c r="SZA12" s="290"/>
      <c r="SZB12" s="290"/>
      <c r="SZC12" s="290"/>
      <c r="SZD12" s="290"/>
      <c r="SZE12" s="290"/>
      <c r="SZF12" s="290"/>
      <c r="SZG12" s="290"/>
      <c r="SZH12" s="290"/>
      <c r="SZI12" s="290"/>
      <c r="SZJ12" s="290"/>
      <c r="SZK12" s="290"/>
      <c r="SZL12" s="290"/>
      <c r="SZM12" s="290"/>
      <c r="SZN12" s="290"/>
      <c r="SZO12" s="290"/>
      <c r="SZP12" s="290"/>
      <c r="SZQ12" s="290"/>
      <c r="SZR12" s="290"/>
      <c r="SZS12" s="290"/>
      <c r="SZT12" s="290"/>
      <c r="SZU12" s="290"/>
      <c r="SZV12" s="290"/>
      <c r="SZW12" s="290"/>
      <c r="SZX12" s="290"/>
      <c r="SZY12" s="290"/>
      <c r="SZZ12" s="290"/>
      <c r="TAA12" s="290"/>
      <c r="TAB12" s="290"/>
      <c r="TAC12" s="290"/>
      <c r="TAD12" s="290"/>
      <c r="TAE12" s="290"/>
      <c r="TAF12" s="290"/>
      <c r="TAG12" s="290"/>
      <c r="TAH12" s="290"/>
      <c r="TAI12" s="290"/>
      <c r="TAJ12" s="290"/>
      <c r="TAK12" s="290"/>
      <c r="TAL12" s="290"/>
      <c r="TAM12" s="290"/>
      <c r="TAN12" s="290"/>
      <c r="TAO12" s="290"/>
      <c r="TAP12" s="290"/>
      <c r="TAQ12" s="290"/>
      <c r="TAR12" s="290"/>
      <c r="TAS12" s="290"/>
      <c r="TAT12" s="290"/>
      <c r="TAU12" s="290"/>
      <c r="TAV12" s="290"/>
      <c r="TAW12" s="290"/>
      <c r="TAX12" s="290"/>
      <c r="TAY12" s="290"/>
      <c r="TAZ12" s="290"/>
      <c r="TBA12" s="290"/>
      <c r="TBB12" s="290"/>
      <c r="TBC12" s="290"/>
      <c r="TBD12" s="290"/>
      <c r="TBE12" s="290"/>
      <c r="TBF12" s="290"/>
      <c r="TBG12" s="290"/>
      <c r="TBH12" s="290"/>
      <c r="TBI12" s="290"/>
      <c r="TBJ12" s="290"/>
      <c r="TBK12" s="290"/>
      <c r="TBL12" s="290"/>
      <c r="TBM12" s="290"/>
      <c r="TBN12" s="290"/>
      <c r="TBO12" s="290"/>
      <c r="TBP12" s="290"/>
      <c r="TBQ12" s="290"/>
      <c r="TBR12" s="290"/>
      <c r="TBS12" s="290"/>
      <c r="TBT12" s="290"/>
      <c r="TBU12" s="290"/>
      <c r="TBV12" s="290"/>
      <c r="TBW12" s="290"/>
      <c r="TBX12" s="290"/>
      <c r="TBY12" s="290"/>
      <c r="TBZ12" s="290"/>
      <c r="TCA12" s="290"/>
      <c r="TCB12" s="290"/>
      <c r="TCC12" s="290"/>
      <c r="TCD12" s="290"/>
      <c r="TCE12" s="290"/>
      <c r="TCF12" s="290"/>
      <c r="TCG12" s="290"/>
      <c r="TCH12" s="290"/>
      <c r="TCI12" s="290"/>
      <c r="TCJ12" s="290"/>
      <c r="TCK12" s="290"/>
      <c r="TCL12" s="290"/>
      <c r="TCM12" s="290"/>
      <c r="TCN12" s="290"/>
      <c r="TCO12" s="290"/>
      <c r="TCP12" s="290"/>
      <c r="TCQ12" s="290"/>
      <c r="TCR12" s="290"/>
      <c r="TCS12" s="290"/>
      <c r="TCT12" s="290"/>
      <c r="TCU12" s="290"/>
      <c r="TCV12" s="290"/>
      <c r="TCW12" s="290"/>
      <c r="TCX12" s="290"/>
      <c r="TCY12" s="290"/>
      <c r="TCZ12" s="290"/>
      <c r="TDA12" s="290"/>
      <c r="TDB12" s="290"/>
      <c r="TDC12" s="290"/>
      <c r="TDD12" s="290"/>
      <c r="TDE12" s="290"/>
      <c r="TDF12" s="290"/>
      <c r="TDG12" s="290"/>
      <c r="TDH12" s="290"/>
      <c r="TDI12" s="290"/>
      <c r="TDJ12" s="290"/>
      <c r="TDK12" s="290"/>
      <c r="TDL12" s="290"/>
      <c r="TDM12" s="290"/>
      <c r="TDN12" s="290"/>
      <c r="TDO12" s="290"/>
      <c r="TDP12" s="290"/>
      <c r="TDQ12" s="290"/>
      <c r="TDR12" s="290"/>
      <c r="TDS12" s="290"/>
      <c r="TDT12" s="290"/>
      <c r="TDU12" s="290"/>
      <c r="TDV12" s="290"/>
      <c r="TDW12" s="290"/>
      <c r="TDX12" s="290"/>
      <c r="TDY12" s="290"/>
      <c r="TDZ12" s="290"/>
      <c r="TEA12" s="290"/>
      <c r="TEB12" s="290"/>
      <c r="TEC12" s="290"/>
      <c r="TED12" s="290"/>
      <c r="TEE12" s="290"/>
      <c r="TEF12" s="290"/>
      <c r="TEG12" s="290"/>
      <c r="TEH12" s="290"/>
      <c r="TEI12" s="290"/>
      <c r="TEJ12" s="290"/>
      <c r="TEK12" s="290"/>
      <c r="TEL12" s="290"/>
      <c r="TEM12" s="290"/>
      <c r="TEN12" s="290"/>
      <c r="TEO12" s="290"/>
      <c r="TEP12" s="290"/>
      <c r="TEQ12" s="290"/>
      <c r="TER12" s="290"/>
      <c r="TES12" s="290"/>
      <c r="TET12" s="290"/>
      <c r="TEU12" s="290"/>
      <c r="TEV12" s="290"/>
      <c r="TEW12" s="290"/>
      <c r="TEX12" s="290"/>
      <c r="TEY12" s="290"/>
      <c r="TEZ12" s="290"/>
      <c r="TFA12" s="290"/>
      <c r="TFB12" s="290"/>
      <c r="TFC12" s="290"/>
      <c r="TFD12" s="290"/>
      <c r="TFE12" s="290"/>
      <c r="TFF12" s="290"/>
      <c r="TFG12" s="290"/>
      <c r="TFH12" s="290"/>
      <c r="TFI12" s="290"/>
      <c r="TFJ12" s="290"/>
      <c r="TFK12" s="290"/>
      <c r="TFL12" s="290"/>
      <c r="TFM12" s="290"/>
      <c r="TFN12" s="290"/>
      <c r="TFO12" s="290"/>
      <c r="TFP12" s="290"/>
      <c r="TFQ12" s="290"/>
      <c r="TFR12" s="290"/>
      <c r="TFS12" s="290"/>
      <c r="TFT12" s="290"/>
      <c r="TFU12" s="290"/>
      <c r="TFV12" s="290"/>
      <c r="TFW12" s="290"/>
      <c r="TFX12" s="290"/>
      <c r="TFY12" s="290"/>
      <c r="TFZ12" s="290"/>
      <c r="TGA12" s="290"/>
      <c r="TGB12" s="290"/>
      <c r="TGC12" s="290"/>
      <c r="TGD12" s="290"/>
      <c r="TGE12" s="290"/>
      <c r="TGF12" s="290"/>
      <c r="TGG12" s="290"/>
      <c r="TGH12" s="290"/>
      <c r="TGI12" s="290"/>
      <c r="TGJ12" s="290"/>
      <c r="TGK12" s="290"/>
      <c r="TGL12" s="290"/>
      <c r="TGM12" s="290"/>
      <c r="TGN12" s="290"/>
      <c r="TGO12" s="290"/>
      <c r="TGP12" s="290"/>
      <c r="TGQ12" s="290"/>
      <c r="TGR12" s="290"/>
      <c r="TGS12" s="290"/>
      <c r="TGT12" s="290"/>
      <c r="TGU12" s="290"/>
      <c r="TGV12" s="290"/>
      <c r="TGW12" s="290"/>
      <c r="TGX12" s="290"/>
      <c r="TGY12" s="290"/>
      <c r="TGZ12" s="290"/>
      <c r="THA12" s="290"/>
      <c r="THB12" s="290"/>
      <c r="THC12" s="290"/>
      <c r="THD12" s="290"/>
      <c r="THE12" s="290"/>
      <c r="THF12" s="290"/>
      <c r="THG12" s="290"/>
      <c r="THH12" s="290"/>
      <c r="THI12" s="290"/>
      <c r="THJ12" s="290"/>
      <c r="THK12" s="290"/>
      <c r="THL12" s="290"/>
      <c r="THM12" s="290"/>
      <c r="THN12" s="290"/>
      <c r="THO12" s="290"/>
      <c r="THP12" s="290"/>
      <c r="THQ12" s="290"/>
      <c r="THR12" s="290"/>
      <c r="THS12" s="290"/>
      <c r="THT12" s="290"/>
      <c r="THU12" s="290"/>
      <c r="THV12" s="290"/>
      <c r="THW12" s="290"/>
      <c r="THX12" s="290"/>
      <c r="THY12" s="290"/>
      <c r="THZ12" s="290"/>
      <c r="TIA12" s="290"/>
      <c r="TIB12" s="290"/>
      <c r="TIC12" s="290"/>
      <c r="TID12" s="290"/>
      <c r="TIE12" s="290"/>
      <c r="TIF12" s="290"/>
      <c r="TIG12" s="290"/>
      <c r="TIH12" s="290"/>
      <c r="TII12" s="290"/>
      <c r="TIJ12" s="290"/>
      <c r="TIK12" s="290"/>
      <c r="TIL12" s="290"/>
      <c r="TIM12" s="290"/>
      <c r="TIN12" s="290"/>
      <c r="TIO12" s="290"/>
      <c r="TIP12" s="290"/>
      <c r="TIQ12" s="290"/>
      <c r="TIR12" s="290"/>
      <c r="TIS12" s="290"/>
      <c r="TIT12" s="290"/>
      <c r="TIU12" s="290"/>
      <c r="TIV12" s="290"/>
      <c r="TIW12" s="290"/>
      <c r="TIX12" s="290"/>
      <c r="TIY12" s="290"/>
      <c r="TIZ12" s="290"/>
      <c r="TJA12" s="290"/>
      <c r="TJB12" s="290"/>
      <c r="TJC12" s="290"/>
      <c r="TJD12" s="290"/>
      <c r="TJE12" s="290"/>
      <c r="TJF12" s="290"/>
      <c r="TJG12" s="290"/>
      <c r="TJH12" s="290"/>
      <c r="TJI12" s="290"/>
      <c r="TJJ12" s="290"/>
      <c r="TJK12" s="290"/>
      <c r="TJL12" s="290"/>
      <c r="TJM12" s="290"/>
      <c r="TJN12" s="290"/>
      <c r="TJO12" s="290"/>
      <c r="TJP12" s="290"/>
      <c r="TJQ12" s="290"/>
      <c r="TJR12" s="290"/>
      <c r="TJS12" s="290"/>
      <c r="TJT12" s="290"/>
      <c r="TJU12" s="290"/>
      <c r="TJV12" s="290"/>
      <c r="TJW12" s="290"/>
      <c r="TJX12" s="290"/>
      <c r="TJY12" s="290"/>
      <c r="TJZ12" s="290"/>
      <c r="TKA12" s="290"/>
      <c r="TKB12" s="290"/>
      <c r="TKC12" s="290"/>
      <c r="TKD12" s="290"/>
      <c r="TKE12" s="290"/>
      <c r="TKF12" s="290"/>
      <c r="TKG12" s="290"/>
      <c r="TKH12" s="290"/>
      <c r="TKI12" s="290"/>
      <c r="TKJ12" s="290"/>
      <c r="TKK12" s="290"/>
      <c r="TKL12" s="290"/>
      <c r="TKM12" s="290"/>
      <c r="TKN12" s="290"/>
      <c r="TKO12" s="290"/>
      <c r="TKP12" s="290"/>
      <c r="TKQ12" s="290"/>
      <c r="TKR12" s="290"/>
      <c r="TKS12" s="290"/>
      <c r="TKT12" s="290"/>
      <c r="TKU12" s="290"/>
      <c r="TKV12" s="290"/>
      <c r="TKW12" s="290"/>
      <c r="TKX12" s="290"/>
      <c r="TKY12" s="290"/>
      <c r="TKZ12" s="290"/>
      <c r="TLA12" s="290"/>
      <c r="TLB12" s="290"/>
      <c r="TLC12" s="290"/>
      <c r="TLD12" s="290"/>
      <c r="TLE12" s="290"/>
      <c r="TLF12" s="290"/>
      <c r="TLG12" s="290"/>
      <c r="TLH12" s="290"/>
      <c r="TLI12" s="290"/>
      <c r="TLJ12" s="290"/>
      <c r="TLK12" s="290"/>
      <c r="TLL12" s="290"/>
      <c r="TLM12" s="290"/>
      <c r="TLN12" s="290"/>
      <c r="TLO12" s="290"/>
      <c r="TLP12" s="290"/>
      <c r="TLQ12" s="290"/>
      <c r="TLR12" s="290"/>
      <c r="TLS12" s="290"/>
      <c r="TLT12" s="290"/>
      <c r="TLU12" s="290"/>
      <c r="TLV12" s="290"/>
      <c r="TLW12" s="290"/>
      <c r="TLX12" s="290"/>
      <c r="TLY12" s="290"/>
      <c r="TLZ12" s="290"/>
      <c r="TMA12" s="290"/>
      <c r="TMB12" s="290"/>
      <c r="TMC12" s="290"/>
      <c r="TMD12" s="290"/>
      <c r="TME12" s="290"/>
      <c r="TMF12" s="290"/>
      <c r="TMG12" s="290"/>
      <c r="TMH12" s="290"/>
      <c r="TMI12" s="290"/>
      <c r="TMJ12" s="290"/>
      <c r="TMK12" s="290"/>
      <c r="TML12" s="290"/>
      <c r="TMM12" s="290"/>
      <c r="TMN12" s="290"/>
      <c r="TMO12" s="290"/>
      <c r="TMP12" s="290"/>
      <c r="TMQ12" s="290"/>
      <c r="TMR12" s="290"/>
      <c r="TMS12" s="290"/>
      <c r="TMT12" s="290"/>
      <c r="TMU12" s="290"/>
      <c r="TMV12" s="290"/>
      <c r="TMW12" s="290"/>
      <c r="TMX12" s="290"/>
      <c r="TMY12" s="290"/>
      <c r="TMZ12" s="290"/>
      <c r="TNA12" s="290"/>
      <c r="TNB12" s="290"/>
      <c r="TNC12" s="290"/>
      <c r="TND12" s="290"/>
      <c r="TNE12" s="290"/>
      <c r="TNF12" s="290"/>
      <c r="TNG12" s="290"/>
      <c r="TNH12" s="290"/>
      <c r="TNI12" s="290"/>
      <c r="TNJ12" s="290"/>
      <c r="TNK12" s="290"/>
      <c r="TNL12" s="290"/>
      <c r="TNM12" s="290"/>
      <c r="TNN12" s="290"/>
      <c r="TNO12" s="290"/>
      <c r="TNP12" s="290"/>
      <c r="TNQ12" s="290"/>
      <c r="TNR12" s="290"/>
      <c r="TNS12" s="290"/>
      <c r="TNT12" s="290"/>
      <c r="TNU12" s="290"/>
      <c r="TNV12" s="290"/>
      <c r="TNW12" s="290"/>
      <c r="TNX12" s="290"/>
      <c r="TNY12" s="290"/>
      <c r="TNZ12" s="290"/>
      <c r="TOA12" s="290"/>
      <c r="TOB12" s="290"/>
      <c r="TOC12" s="290"/>
      <c r="TOD12" s="290"/>
      <c r="TOE12" s="290"/>
      <c r="TOF12" s="290"/>
      <c r="TOG12" s="290"/>
      <c r="TOH12" s="290"/>
      <c r="TOI12" s="290"/>
      <c r="TOJ12" s="290"/>
      <c r="TOK12" s="290"/>
      <c r="TOL12" s="290"/>
      <c r="TOM12" s="290"/>
      <c r="TON12" s="290"/>
      <c r="TOO12" s="290"/>
      <c r="TOP12" s="290"/>
      <c r="TOQ12" s="290"/>
      <c r="TOR12" s="290"/>
      <c r="TOS12" s="290"/>
      <c r="TOT12" s="290"/>
      <c r="TOU12" s="290"/>
      <c r="TOV12" s="290"/>
      <c r="TOW12" s="290"/>
      <c r="TOX12" s="290"/>
      <c r="TOY12" s="290"/>
      <c r="TOZ12" s="290"/>
      <c r="TPA12" s="290"/>
      <c r="TPB12" s="290"/>
      <c r="TPC12" s="290"/>
      <c r="TPD12" s="290"/>
      <c r="TPE12" s="290"/>
      <c r="TPF12" s="290"/>
      <c r="TPG12" s="290"/>
      <c r="TPH12" s="290"/>
      <c r="TPI12" s="290"/>
      <c r="TPJ12" s="290"/>
      <c r="TPK12" s="290"/>
      <c r="TPL12" s="290"/>
      <c r="TPM12" s="290"/>
      <c r="TPN12" s="290"/>
      <c r="TPO12" s="290"/>
      <c r="TPP12" s="290"/>
      <c r="TPQ12" s="290"/>
      <c r="TPR12" s="290"/>
      <c r="TPS12" s="290"/>
      <c r="TPT12" s="290"/>
      <c r="TPU12" s="290"/>
      <c r="TPV12" s="290"/>
      <c r="TPW12" s="290"/>
      <c r="TPX12" s="290"/>
      <c r="TPY12" s="290"/>
      <c r="TPZ12" s="290"/>
      <c r="TQA12" s="290"/>
      <c r="TQB12" s="290"/>
      <c r="TQC12" s="290"/>
      <c r="TQD12" s="290"/>
      <c r="TQE12" s="290"/>
      <c r="TQF12" s="290"/>
      <c r="TQG12" s="290"/>
      <c r="TQH12" s="290"/>
      <c r="TQI12" s="290"/>
      <c r="TQJ12" s="290"/>
      <c r="TQK12" s="290"/>
      <c r="TQL12" s="290"/>
      <c r="TQM12" s="290"/>
      <c r="TQN12" s="290"/>
      <c r="TQO12" s="290"/>
      <c r="TQP12" s="290"/>
      <c r="TQQ12" s="290"/>
      <c r="TQR12" s="290"/>
      <c r="TQS12" s="290"/>
      <c r="TQT12" s="290"/>
      <c r="TQU12" s="290"/>
      <c r="TQV12" s="290"/>
      <c r="TQW12" s="290"/>
      <c r="TQX12" s="290"/>
      <c r="TQY12" s="290"/>
      <c r="TQZ12" s="290"/>
      <c r="TRA12" s="290"/>
      <c r="TRB12" s="290"/>
      <c r="TRC12" s="290"/>
      <c r="TRD12" s="290"/>
      <c r="TRE12" s="290"/>
      <c r="TRF12" s="290"/>
      <c r="TRG12" s="290"/>
      <c r="TRH12" s="290"/>
      <c r="TRI12" s="290"/>
      <c r="TRJ12" s="290"/>
      <c r="TRK12" s="290"/>
      <c r="TRL12" s="290"/>
      <c r="TRM12" s="290"/>
      <c r="TRN12" s="290"/>
      <c r="TRO12" s="290"/>
      <c r="TRP12" s="290"/>
      <c r="TRQ12" s="290"/>
      <c r="TRR12" s="290"/>
      <c r="TRS12" s="290"/>
      <c r="TRT12" s="290"/>
      <c r="TRU12" s="290"/>
      <c r="TRV12" s="290"/>
      <c r="TRW12" s="290"/>
      <c r="TRX12" s="290"/>
      <c r="TRY12" s="290"/>
      <c r="TRZ12" s="290"/>
      <c r="TSA12" s="290"/>
      <c r="TSB12" s="290"/>
      <c r="TSC12" s="290"/>
      <c r="TSD12" s="290"/>
      <c r="TSE12" s="290"/>
      <c r="TSF12" s="290"/>
      <c r="TSG12" s="290"/>
      <c r="TSH12" s="290"/>
      <c r="TSI12" s="290"/>
      <c r="TSJ12" s="290"/>
      <c r="TSK12" s="290"/>
      <c r="TSL12" s="290"/>
      <c r="TSM12" s="290"/>
      <c r="TSN12" s="290"/>
      <c r="TSO12" s="290"/>
      <c r="TSP12" s="290"/>
      <c r="TSQ12" s="290"/>
      <c r="TSR12" s="290"/>
      <c r="TSS12" s="290"/>
      <c r="TST12" s="290"/>
      <c r="TSU12" s="290"/>
      <c r="TSV12" s="290"/>
      <c r="TSW12" s="290"/>
      <c r="TSX12" s="290"/>
      <c r="TSY12" s="290"/>
      <c r="TSZ12" s="290"/>
      <c r="TTA12" s="290"/>
      <c r="TTB12" s="290"/>
      <c r="TTC12" s="290"/>
      <c r="TTD12" s="290"/>
      <c r="TTE12" s="290"/>
      <c r="TTF12" s="290"/>
      <c r="TTG12" s="290"/>
      <c r="TTH12" s="290"/>
      <c r="TTI12" s="290"/>
      <c r="TTJ12" s="290"/>
      <c r="TTK12" s="290"/>
      <c r="TTL12" s="290"/>
      <c r="TTM12" s="290"/>
      <c r="TTN12" s="290"/>
      <c r="TTO12" s="290"/>
      <c r="TTP12" s="290"/>
      <c r="TTQ12" s="290"/>
      <c r="TTR12" s="290"/>
      <c r="TTS12" s="290"/>
      <c r="TTT12" s="290"/>
      <c r="TTU12" s="290"/>
      <c r="TTV12" s="290"/>
      <c r="TTW12" s="290"/>
      <c r="TTX12" s="290"/>
      <c r="TTY12" s="290"/>
      <c r="TTZ12" s="290"/>
      <c r="TUA12" s="290"/>
      <c r="TUB12" s="290"/>
      <c r="TUC12" s="290"/>
      <c r="TUD12" s="290"/>
      <c r="TUE12" s="290"/>
      <c r="TUF12" s="290"/>
      <c r="TUG12" s="290"/>
      <c r="TUH12" s="290"/>
      <c r="TUI12" s="290"/>
      <c r="TUJ12" s="290"/>
      <c r="TUK12" s="290"/>
      <c r="TUL12" s="290"/>
      <c r="TUM12" s="290"/>
      <c r="TUN12" s="290"/>
      <c r="TUO12" s="290"/>
      <c r="TUP12" s="290"/>
      <c r="TUQ12" s="290"/>
      <c r="TUR12" s="290"/>
      <c r="TUS12" s="290"/>
      <c r="TUT12" s="290"/>
      <c r="TUU12" s="290"/>
      <c r="TUV12" s="290"/>
      <c r="TUW12" s="290"/>
      <c r="TUX12" s="290"/>
      <c r="TUY12" s="290"/>
      <c r="TUZ12" s="290"/>
      <c r="TVA12" s="290"/>
      <c r="TVB12" s="290"/>
      <c r="TVC12" s="290"/>
      <c r="TVD12" s="290"/>
      <c r="TVE12" s="290"/>
      <c r="TVF12" s="290"/>
      <c r="TVG12" s="290"/>
      <c r="TVH12" s="290"/>
      <c r="TVI12" s="290"/>
      <c r="TVJ12" s="290"/>
      <c r="TVK12" s="290"/>
      <c r="TVL12" s="290"/>
      <c r="TVM12" s="290"/>
      <c r="TVN12" s="290"/>
      <c r="TVO12" s="290"/>
      <c r="TVP12" s="290"/>
      <c r="TVQ12" s="290"/>
      <c r="TVR12" s="290"/>
      <c r="TVS12" s="290"/>
      <c r="TVT12" s="290"/>
      <c r="TVU12" s="290"/>
      <c r="TVV12" s="290"/>
      <c r="TVW12" s="290"/>
      <c r="TVX12" s="290"/>
      <c r="TVY12" s="290"/>
      <c r="TVZ12" s="290"/>
      <c r="TWA12" s="290"/>
      <c r="TWB12" s="290"/>
      <c r="TWC12" s="290"/>
      <c r="TWD12" s="290"/>
      <c r="TWE12" s="290"/>
      <c r="TWF12" s="290"/>
      <c r="TWG12" s="290"/>
      <c r="TWH12" s="290"/>
      <c r="TWI12" s="290"/>
      <c r="TWJ12" s="290"/>
      <c r="TWK12" s="290"/>
      <c r="TWL12" s="290"/>
      <c r="TWM12" s="290"/>
      <c r="TWN12" s="290"/>
      <c r="TWO12" s="290"/>
      <c r="TWP12" s="290"/>
      <c r="TWQ12" s="290"/>
      <c r="TWR12" s="290"/>
      <c r="TWS12" s="290"/>
      <c r="TWT12" s="290"/>
      <c r="TWU12" s="290"/>
      <c r="TWV12" s="290"/>
      <c r="TWW12" s="290"/>
      <c r="TWX12" s="290"/>
      <c r="TWY12" s="290"/>
      <c r="TWZ12" s="290"/>
      <c r="TXA12" s="290"/>
      <c r="TXB12" s="290"/>
      <c r="TXC12" s="290"/>
      <c r="TXD12" s="290"/>
      <c r="TXE12" s="290"/>
      <c r="TXF12" s="290"/>
      <c r="TXG12" s="290"/>
      <c r="TXH12" s="290"/>
      <c r="TXI12" s="290"/>
      <c r="TXJ12" s="290"/>
      <c r="TXK12" s="290"/>
      <c r="TXL12" s="290"/>
      <c r="TXM12" s="290"/>
      <c r="TXN12" s="290"/>
      <c r="TXO12" s="290"/>
      <c r="TXP12" s="290"/>
      <c r="TXQ12" s="290"/>
      <c r="TXR12" s="290"/>
      <c r="TXS12" s="290"/>
      <c r="TXT12" s="290"/>
      <c r="TXU12" s="290"/>
      <c r="TXV12" s="290"/>
      <c r="TXW12" s="290"/>
      <c r="TXX12" s="290"/>
      <c r="TXY12" s="290"/>
      <c r="TXZ12" s="290"/>
      <c r="TYA12" s="290"/>
      <c r="TYB12" s="290"/>
      <c r="TYC12" s="290"/>
      <c r="TYD12" s="290"/>
      <c r="TYE12" s="290"/>
      <c r="TYF12" s="290"/>
      <c r="TYG12" s="290"/>
      <c r="TYH12" s="290"/>
      <c r="TYI12" s="290"/>
      <c r="TYJ12" s="290"/>
      <c r="TYK12" s="290"/>
      <c r="TYL12" s="290"/>
      <c r="TYM12" s="290"/>
      <c r="TYN12" s="290"/>
      <c r="TYO12" s="290"/>
      <c r="TYP12" s="290"/>
      <c r="TYQ12" s="290"/>
      <c r="TYR12" s="290"/>
      <c r="TYS12" s="290"/>
      <c r="TYT12" s="290"/>
      <c r="TYU12" s="290"/>
      <c r="TYV12" s="290"/>
      <c r="TYW12" s="290"/>
      <c r="TYX12" s="290"/>
      <c r="TYY12" s="290"/>
      <c r="TYZ12" s="290"/>
      <c r="TZA12" s="290"/>
      <c r="TZB12" s="290"/>
      <c r="TZC12" s="290"/>
      <c r="TZD12" s="290"/>
      <c r="TZE12" s="290"/>
      <c r="TZF12" s="290"/>
      <c r="TZG12" s="290"/>
      <c r="TZH12" s="290"/>
      <c r="TZI12" s="290"/>
      <c r="TZJ12" s="290"/>
      <c r="TZK12" s="290"/>
      <c r="TZL12" s="290"/>
      <c r="TZM12" s="290"/>
      <c r="TZN12" s="290"/>
      <c r="TZO12" s="290"/>
      <c r="TZP12" s="290"/>
      <c r="TZQ12" s="290"/>
      <c r="TZR12" s="290"/>
      <c r="TZS12" s="290"/>
      <c r="TZT12" s="290"/>
      <c r="TZU12" s="290"/>
      <c r="TZV12" s="290"/>
      <c r="TZW12" s="290"/>
      <c r="TZX12" s="290"/>
      <c r="TZY12" s="290"/>
      <c r="TZZ12" s="290"/>
      <c r="UAA12" s="290"/>
      <c r="UAB12" s="290"/>
      <c r="UAC12" s="290"/>
      <c r="UAD12" s="290"/>
      <c r="UAE12" s="290"/>
      <c r="UAF12" s="290"/>
      <c r="UAG12" s="290"/>
      <c r="UAH12" s="290"/>
      <c r="UAI12" s="290"/>
      <c r="UAJ12" s="290"/>
      <c r="UAK12" s="290"/>
      <c r="UAL12" s="290"/>
      <c r="UAM12" s="290"/>
      <c r="UAN12" s="290"/>
      <c r="UAO12" s="290"/>
      <c r="UAP12" s="290"/>
      <c r="UAQ12" s="290"/>
      <c r="UAR12" s="290"/>
      <c r="UAS12" s="290"/>
      <c r="UAT12" s="290"/>
      <c r="UAU12" s="290"/>
      <c r="UAV12" s="290"/>
      <c r="UAW12" s="290"/>
      <c r="UAX12" s="290"/>
      <c r="UAY12" s="290"/>
      <c r="UAZ12" s="290"/>
      <c r="UBA12" s="290"/>
      <c r="UBB12" s="290"/>
      <c r="UBC12" s="290"/>
      <c r="UBD12" s="290"/>
      <c r="UBE12" s="290"/>
      <c r="UBF12" s="290"/>
      <c r="UBG12" s="290"/>
      <c r="UBH12" s="290"/>
      <c r="UBI12" s="290"/>
      <c r="UBJ12" s="290"/>
      <c r="UBK12" s="290"/>
      <c r="UBL12" s="290"/>
      <c r="UBM12" s="290"/>
      <c r="UBN12" s="290"/>
      <c r="UBO12" s="290"/>
      <c r="UBP12" s="290"/>
      <c r="UBQ12" s="290"/>
      <c r="UBR12" s="290"/>
      <c r="UBS12" s="290"/>
      <c r="UBT12" s="290"/>
      <c r="UBU12" s="290"/>
      <c r="UBV12" s="290"/>
      <c r="UBW12" s="290"/>
      <c r="UBX12" s="290"/>
      <c r="UBY12" s="290"/>
      <c r="UBZ12" s="290"/>
      <c r="UCA12" s="290"/>
      <c r="UCB12" s="290"/>
      <c r="UCC12" s="290"/>
      <c r="UCD12" s="290"/>
      <c r="UCE12" s="290"/>
      <c r="UCF12" s="290"/>
      <c r="UCG12" s="290"/>
      <c r="UCH12" s="290"/>
      <c r="UCI12" s="290"/>
      <c r="UCJ12" s="290"/>
      <c r="UCK12" s="290"/>
      <c r="UCL12" s="290"/>
      <c r="UCM12" s="290"/>
      <c r="UCN12" s="290"/>
      <c r="UCO12" s="290"/>
      <c r="UCP12" s="290"/>
      <c r="UCQ12" s="290"/>
      <c r="UCR12" s="290"/>
      <c r="UCS12" s="290"/>
      <c r="UCT12" s="290"/>
      <c r="UCU12" s="290"/>
      <c r="UCV12" s="290"/>
      <c r="UCW12" s="290"/>
      <c r="UCX12" s="290"/>
      <c r="UCY12" s="290"/>
      <c r="UCZ12" s="290"/>
      <c r="UDA12" s="290"/>
      <c r="UDB12" s="290"/>
      <c r="UDC12" s="290"/>
      <c r="UDD12" s="290"/>
      <c r="UDE12" s="290"/>
      <c r="UDF12" s="290"/>
      <c r="UDG12" s="290"/>
      <c r="UDH12" s="290"/>
      <c r="UDI12" s="290"/>
      <c r="UDJ12" s="290"/>
      <c r="UDK12" s="290"/>
      <c r="UDL12" s="290"/>
      <c r="UDM12" s="290"/>
      <c r="UDN12" s="290"/>
      <c r="UDO12" s="290"/>
      <c r="UDP12" s="290"/>
      <c r="UDQ12" s="290"/>
      <c r="UDR12" s="290"/>
      <c r="UDS12" s="290"/>
      <c r="UDT12" s="290"/>
      <c r="UDU12" s="290"/>
      <c r="UDV12" s="290"/>
      <c r="UDW12" s="290"/>
      <c r="UDX12" s="290"/>
      <c r="UDY12" s="290"/>
      <c r="UDZ12" s="290"/>
      <c r="UEA12" s="290"/>
      <c r="UEB12" s="290"/>
      <c r="UEC12" s="290"/>
      <c r="UED12" s="290"/>
      <c r="UEE12" s="290"/>
      <c r="UEF12" s="290"/>
      <c r="UEG12" s="290"/>
      <c r="UEH12" s="290"/>
      <c r="UEI12" s="290"/>
      <c r="UEJ12" s="290"/>
      <c r="UEK12" s="290"/>
      <c r="UEL12" s="290"/>
      <c r="UEM12" s="290"/>
      <c r="UEN12" s="290"/>
      <c r="UEO12" s="290"/>
      <c r="UEP12" s="290"/>
      <c r="UEQ12" s="290"/>
      <c r="UER12" s="290"/>
      <c r="UES12" s="290"/>
      <c r="UET12" s="290"/>
      <c r="UEU12" s="290"/>
      <c r="UEV12" s="290"/>
      <c r="UEW12" s="290"/>
      <c r="UEX12" s="290"/>
      <c r="UEY12" s="290"/>
      <c r="UEZ12" s="290"/>
      <c r="UFA12" s="290"/>
      <c r="UFB12" s="290"/>
      <c r="UFC12" s="290"/>
      <c r="UFD12" s="290"/>
      <c r="UFE12" s="290"/>
      <c r="UFF12" s="290"/>
      <c r="UFG12" s="290"/>
      <c r="UFH12" s="290"/>
      <c r="UFI12" s="290"/>
      <c r="UFJ12" s="290"/>
      <c r="UFK12" s="290"/>
      <c r="UFL12" s="290"/>
      <c r="UFM12" s="290"/>
      <c r="UFN12" s="290"/>
      <c r="UFO12" s="290"/>
      <c r="UFP12" s="290"/>
      <c r="UFQ12" s="290"/>
      <c r="UFR12" s="290"/>
      <c r="UFS12" s="290"/>
      <c r="UFT12" s="290"/>
      <c r="UFU12" s="290"/>
      <c r="UFV12" s="290"/>
      <c r="UFW12" s="290"/>
      <c r="UFX12" s="290"/>
      <c r="UFY12" s="290"/>
      <c r="UFZ12" s="290"/>
      <c r="UGA12" s="290"/>
      <c r="UGB12" s="290"/>
      <c r="UGC12" s="290"/>
      <c r="UGD12" s="290"/>
      <c r="UGE12" s="290"/>
      <c r="UGF12" s="290"/>
      <c r="UGG12" s="290"/>
      <c r="UGH12" s="290"/>
      <c r="UGI12" s="290"/>
      <c r="UGJ12" s="290"/>
      <c r="UGK12" s="290"/>
      <c r="UGL12" s="290"/>
      <c r="UGM12" s="290"/>
      <c r="UGN12" s="290"/>
      <c r="UGO12" s="290"/>
      <c r="UGP12" s="290"/>
      <c r="UGQ12" s="290"/>
      <c r="UGR12" s="290"/>
      <c r="UGS12" s="290"/>
      <c r="UGT12" s="290"/>
      <c r="UGU12" s="290"/>
      <c r="UGV12" s="290"/>
      <c r="UGW12" s="290"/>
      <c r="UGX12" s="290"/>
      <c r="UGY12" s="290"/>
      <c r="UGZ12" s="290"/>
      <c r="UHA12" s="290"/>
      <c r="UHB12" s="290"/>
      <c r="UHC12" s="290"/>
      <c r="UHD12" s="290"/>
      <c r="UHE12" s="290"/>
      <c r="UHF12" s="290"/>
      <c r="UHG12" s="290"/>
      <c r="UHH12" s="290"/>
      <c r="UHI12" s="290"/>
      <c r="UHJ12" s="290"/>
      <c r="UHK12" s="290"/>
      <c r="UHL12" s="290"/>
      <c r="UHM12" s="290"/>
      <c r="UHN12" s="290"/>
      <c r="UHO12" s="290"/>
      <c r="UHP12" s="290"/>
      <c r="UHQ12" s="290"/>
      <c r="UHR12" s="290"/>
      <c r="UHS12" s="290"/>
      <c r="UHT12" s="290"/>
      <c r="UHU12" s="290"/>
      <c r="UHV12" s="290"/>
      <c r="UHW12" s="290"/>
      <c r="UHX12" s="290"/>
      <c r="UHY12" s="290"/>
      <c r="UHZ12" s="290"/>
      <c r="UIA12" s="290"/>
      <c r="UIB12" s="290"/>
      <c r="UIC12" s="290"/>
      <c r="UID12" s="290"/>
      <c r="UIE12" s="290"/>
      <c r="UIF12" s="290"/>
      <c r="UIG12" s="290"/>
      <c r="UIH12" s="290"/>
      <c r="UII12" s="290"/>
      <c r="UIJ12" s="290"/>
      <c r="UIK12" s="290"/>
      <c r="UIL12" s="290"/>
      <c r="UIM12" s="290"/>
      <c r="UIN12" s="290"/>
      <c r="UIO12" s="290"/>
      <c r="UIP12" s="290"/>
      <c r="UIQ12" s="290"/>
      <c r="UIR12" s="290"/>
      <c r="UIS12" s="290"/>
      <c r="UIT12" s="290"/>
      <c r="UIU12" s="290"/>
      <c r="UIV12" s="290"/>
      <c r="UIW12" s="290"/>
      <c r="UIX12" s="290"/>
      <c r="UIY12" s="290"/>
      <c r="UIZ12" s="290"/>
      <c r="UJA12" s="290"/>
      <c r="UJB12" s="290"/>
      <c r="UJC12" s="290"/>
      <c r="UJD12" s="290"/>
      <c r="UJE12" s="290"/>
      <c r="UJF12" s="290"/>
      <c r="UJG12" s="290"/>
      <c r="UJH12" s="290"/>
      <c r="UJI12" s="290"/>
      <c r="UJJ12" s="290"/>
      <c r="UJK12" s="290"/>
      <c r="UJL12" s="290"/>
      <c r="UJM12" s="290"/>
      <c r="UJN12" s="290"/>
      <c r="UJO12" s="290"/>
      <c r="UJP12" s="290"/>
      <c r="UJQ12" s="290"/>
      <c r="UJR12" s="290"/>
      <c r="UJS12" s="290"/>
      <c r="UJT12" s="290"/>
      <c r="UJU12" s="290"/>
      <c r="UJV12" s="290"/>
      <c r="UJW12" s="290"/>
      <c r="UJX12" s="290"/>
      <c r="UJY12" s="290"/>
      <c r="UJZ12" s="290"/>
      <c r="UKA12" s="290"/>
      <c r="UKB12" s="290"/>
      <c r="UKC12" s="290"/>
      <c r="UKD12" s="290"/>
      <c r="UKE12" s="290"/>
      <c r="UKF12" s="290"/>
      <c r="UKG12" s="290"/>
      <c r="UKH12" s="290"/>
      <c r="UKI12" s="290"/>
      <c r="UKJ12" s="290"/>
      <c r="UKK12" s="290"/>
      <c r="UKL12" s="290"/>
      <c r="UKM12" s="290"/>
      <c r="UKN12" s="290"/>
      <c r="UKO12" s="290"/>
      <c r="UKP12" s="290"/>
      <c r="UKQ12" s="290"/>
      <c r="UKR12" s="290"/>
      <c r="UKS12" s="290"/>
      <c r="UKT12" s="290"/>
      <c r="UKU12" s="290"/>
      <c r="UKV12" s="290"/>
      <c r="UKW12" s="290"/>
      <c r="UKX12" s="290"/>
      <c r="UKY12" s="290"/>
      <c r="UKZ12" s="290"/>
      <c r="ULA12" s="290"/>
      <c r="ULB12" s="290"/>
      <c r="ULC12" s="290"/>
      <c r="ULD12" s="290"/>
      <c r="ULE12" s="290"/>
      <c r="ULF12" s="290"/>
      <c r="ULG12" s="290"/>
      <c r="ULH12" s="290"/>
      <c r="ULI12" s="290"/>
      <c r="ULJ12" s="290"/>
      <c r="ULK12" s="290"/>
      <c r="ULL12" s="290"/>
      <c r="ULM12" s="290"/>
      <c r="ULN12" s="290"/>
      <c r="ULO12" s="290"/>
      <c r="ULP12" s="290"/>
      <c r="ULQ12" s="290"/>
      <c r="ULR12" s="290"/>
      <c r="ULS12" s="290"/>
      <c r="ULT12" s="290"/>
      <c r="ULU12" s="290"/>
      <c r="ULV12" s="290"/>
      <c r="ULW12" s="290"/>
      <c r="ULX12" s="290"/>
      <c r="ULY12" s="290"/>
      <c r="ULZ12" s="290"/>
      <c r="UMA12" s="290"/>
      <c r="UMB12" s="290"/>
      <c r="UMC12" s="290"/>
      <c r="UMD12" s="290"/>
      <c r="UME12" s="290"/>
      <c r="UMF12" s="290"/>
      <c r="UMG12" s="290"/>
      <c r="UMH12" s="290"/>
      <c r="UMI12" s="290"/>
      <c r="UMJ12" s="290"/>
      <c r="UMK12" s="290"/>
      <c r="UML12" s="290"/>
      <c r="UMM12" s="290"/>
      <c r="UMN12" s="290"/>
      <c r="UMO12" s="290"/>
      <c r="UMP12" s="290"/>
      <c r="UMQ12" s="290"/>
      <c r="UMR12" s="290"/>
      <c r="UMS12" s="290"/>
      <c r="UMT12" s="290"/>
      <c r="UMU12" s="290"/>
      <c r="UMV12" s="290"/>
      <c r="UMW12" s="290"/>
      <c r="UMX12" s="290"/>
      <c r="UMY12" s="290"/>
      <c r="UMZ12" s="290"/>
      <c r="UNA12" s="290"/>
      <c r="UNB12" s="290"/>
      <c r="UNC12" s="290"/>
      <c r="UND12" s="290"/>
      <c r="UNE12" s="290"/>
      <c r="UNF12" s="290"/>
      <c r="UNG12" s="290"/>
      <c r="UNH12" s="290"/>
      <c r="UNI12" s="290"/>
      <c r="UNJ12" s="290"/>
      <c r="UNK12" s="290"/>
      <c r="UNL12" s="290"/>
      <c r="UNM12" s="290"/>
      <c r="UNN12" s="290"/>
      <c r="UNO12" s="290"/>
      <c r="UNP12" s="290"/>
      <c r="UNQ12" s="290"/>
      <c r="UNR12" s="290"/>
      <c r="UNS12" s="290"/>
      <c r="UNT12" s="290"/>
      <c r="UNU12" s="290"/>
      <c r="UNV12" s="290"/>
      <c r="UNW12" s="290"/>
      <c r="UNX12" s="290"/>
      <c r="UNY12" s="290"/>
      <c r="UNZ12" s="290"/>
      <c r="UOA12" s="290"/>
      <c r="UOB12" s="290"/>
      <c r="UOC12" s="290"/>
      <c r="UOD12" s="290"/>
      <c r="UOE12" s="290"/>
      <c r="UOF12" s="290"/>
      <c r="UOG12" s="290"/>
      <c r="UOH12" s="290"/>
      <c r="UOI12" s="290"/>
      <c r="UOJ12" s="290"/>
      <c r="UOK12" s="290"/>
      <c r="UOL12" s="290"/>
      <c r="UOM12" s="290"/>
      <c r="UON12" s="290"/>
      <c r="UOO12" s="290"/>
      <c r="UOP12" s="290"/>
      <c r="UOQ12" s="290"/>
      <c r="UOR12" s="290"/>
      <c r="UOS12" s="290"/>
      <c r="UOT12" s="290"/>
      <c r="UOU12" s="290"/>
      <c r="UOV12" s="290"/>
      <c r="UOW12" s="290"/>
      <c r="UOX12" s="290"/>
      <c r="UOY12" s="290"/>
      <c r="UOZ12" s="290"/>
      <c r="UPA12" s="290"/>
      <c r="UPB12" s="290"/>
      <c r="UPC12" s="290"/>
      <c r="UPD12" s="290"/>
      <c r="UPE12" s="290"/>
      <c r="UPF12" s="290"/>
      <c r="UPG12" s="290"/>
      <c r="UPH12" s="290"/>
      <c r="UPI12" s="290"/>
      <c r="UPJ12" s="290"/>
      <c r="UPK12" s="290"/>
      <c r="UPL12" s="290"/>
      <c r="UPM12" s="290"/>
      <c r="UPN12" s="290"/>
      <c r="UPO12" s="290"/>
      <c r="UPP12" s="290"/>
      <c r="UPQ12" s="290"/>
      <c r="UPR12" s="290"/>
      <c r="UPS12" s="290"/>
      <c r="UPT12" s="290"/>
      <c r="UPU12" s="290"/>
      <c r="UPV12" s="290"/>
      <c r="UPW12" s="290"/>
      <c r="UPX12" s="290"/>
      <c r="UPY12" s="290"/>
      <c r="UPZ12" s="290"/>
      <c r="UQA12" s="290"/>
      <c r="UQB12" s="290"/>
      <c r="UQC12" s="290"/>
      <c r="UQD12" s="290"/>
      <c r="UQE12" s="290"/>
      <c r="UQF12" s="290"/>
      <c r="UQG12" s="290"/>
      <c r="UQH12" s="290"/>
      <c r="UQI12" s="290"/>
      <c r="UQJ12" s="290"/>
      <c r="UQK12" s="290"/>
      <c r="UQL12" s="290"/>
      <c r="UQM12" s="290"/>
      <c r="UQN12" s="290"/>
      <c r="UQO12" s="290"/>
      <c r="UQP12" s="290"/>
      <c r="UQQ12" s="290"/>
      <c r="UQR12" s="290"/>
      <c r="UQS12" s="290"/>
      <c r="UQT12" s="290"/>
      <c r="UQU12" s="290"/>
      <c r="UQV12" s="290"/>
      <c r="UQW12" s="290"/>
      <c r="UQX12" s="290"/>
      <c r="UQY12" s="290"/>
      <c r="UQZ12" s="290"/>
      <c r="URA12" s="290"/>
      <c r="URB12" s="290"/>
      <c r="URC12" s="290"/>
      <c r="URD12" s="290"/>
      <c r="URE12" s="290"/>
      <c r="URF12" s="290"/>
      <c r="URG12" s="290"/>
      <c r="URH12" s="290"/>
      <c r="URI12" s="290"/>
      <c r="URJ12" s="290"/>
      <c r="URK12" s="290"/>
      <c r="URL12" s="290"/>
      <c r="URM12" s="290"/>
      <c r="URN12" s="290"/>
      <c r="URO12" s="290"/>
      <c r="URP12" s="290"/>
      <c r="URQ12" s="290"/>
      <c r="URR12" s="290"/>
      <c r="URS12" s="290"/>
      <c r="URT12" s="290"/>
      <c r="URU12" s="290"/>
      <c r="URV12" s="290"/>
      <c r="URW12" s="290"/>
      <c r="URX12" s="290"/>
      <c r="URY12" s="290"/>
      <c r="URZ12" s="290"/>
      <c r="USA12" s="290"/>
      <c r="USB12" s="290"/>
      <c r="USC12" s="290"/>
      <c r="USD12" s="290"/>
      <c r="USE12" s="290"/>
      <c r="USF12" s="290"/>
      <c r="USG12" s="290"/>
      <c r="USH12" s="290"/>
      <c r="USI12" s="290"/>
      <c r="USJ12" s="290"/>
      <c r="USK12" s="290"/>
      <c r="USL12" s="290"/>
      <c r="USM12" s="290"/>
      <c r="USN12" s="290"/>
      <c r="USO12" s="290"/>
      <c r="USP12" s="290"/>
      <c r="USQ12" s="290"/>
      <c r="USR12" s="290"/>
      <c r="USS12" s="290"/>
      <c r="UST12" s="290"/>
      <c r="USU12" s="290"/>
      <c r="USV12" s="290"/>
      <c r="USW12" s="290"/>
      <c r="USX12" s="290"/>
      <c r="USY12" s="290"/>
      <c r="USZ12" s="290"/>
      <c r="UTA12" s="290"/>
      <c r="UTB12" s="290"/>
      <c r="UTC12" s="290"/>
      <c r="UTD12" s="290"/>
      <c r="UTE12" s="290"/>
      <c r="UTF12" s="290"/>
      <c r="UTG12" s="290"/>
      <c r="UTH12" s="290"/>
      <c r="UTI12" s="290"/>
      <c r="UTJ12" s="290"/>
      <c r="UTK12" s="290"/>
      <c r="UTL12" s="290"/>
      <c r="UTM12" s="290"/>
      <c r="UTN12" s="290"/>
      <c r="UTO12" s="290"/>
      <c r="UTP12" s="290"/>
      <c r="UTQ12" s="290"/>
      <c r="UTR12" s="290"/>
      <c r="UTS12" s="290"/>
      <c r="UTT12" s="290"/>
      <c r="UTU12" s="290"/>
      <c r="UTV12" s="290"/>
      <c r="UTW12" s="290"/>
      <c r="UTX12" s="290"/>
      <c r="UTY12" s="290"/>
      <c r="UTZ12" s="290"/>
      <c r="UUA12" s="290"/>
      <c r="UUB12" s="290"/>
      <c r="UUC12" s="290"/>
      <c r="UUD12" s="290"/>
      <c r="UUE12" s="290"/>
      <c r="UUF12" s="290"/>
      <c r="UUG12" s="290"/>
      <c r="UUH12" s="290"/>
      <c r="UUI12" s="290"/>
      <c r="UUJ12" s="290"/>
      <c r="UUK12" s="290"/>
      <c r="UUL12" s="290"/>
      <c r="UUM12" s="290"/>
      <c r="UUN12" s="290"/>
      <c r="UUO12" s="290"/>
      <c r="UUP12" s="290"/>
      <c r="UUQ12" s="290"/>
      <c r="UUR12" s="290"/>
      <c r="UUS12" s="290"/>
      <c r="UUT12" s="290"/>
      <c r="UUU12" s="290"/>
      <c r="UUV12" s="290"/>
      <c r="UUW12" s="290"/>
      <c r="UUX12" s="290"/>
      <c r="UUY12" s="290"/>
      <c r="UUZ12" s="290"/>
      <c r="UVA12" s="290"/>
      <c r="UVB12" s="290"/>
      <c r="UVC12" s="290"/>
      <c r="UVD12" s="290"/>
      <c r="UVE12" s="290"/>
      <c r="UVF12" s="290"/>
      <c r="UVG12" s="290"/>
      <c r="UVH12" s="290"/>
      <c r="UVI12" s="290"/>
      <c r="UVJ12" s="290"/>
      <c r="UVK12" s="290"/>
      <c r="UVL12" s="290"/>
      <c r="UVM12" s="290"/>
      <c r="UVN12" s="290"/>
      <c r="UVO12" s="290"/>
      <c r="UVP12" s="290"/>
      <c r="UVQ12" s="290"/>
      <c r="UVR12" s="290"/>
      <c r="UVS12" s="290"/>
      <c r="UVT12" s="290"/>
      <c r="UVU12" s="290"/>
      <c r="UVV12" s="290"/>
      <c r="UVW12" s="290"/>
      <c r="UVX12" s="290"/>
      <c r="UVY12" s="290"/>
      <c r="UVZ12" s="290"/>
      <c r="UWA12" s="290"/>
      <c r="UWB12" s="290"/>
      <c r="UWC12" s="290"/>
      <c r="UWD12" s="290"/>
      <c r="UWE12" s="290"/>
      <c r="UWF12" s="290"/>
      <c r="UWG12" s="290"/>
      <c r="UWH12" s="290"/>
      <c r="UWI12" s="290"/>
      <c r="UWJ12" s="290"/>
      <c r="UWK12" s="290"/>
      <c r="UWL12" s="290"/>
      <c r="UWM12" s="290"/>
      <c r="UWN12" s="290"/>
      <c r="UWO12" s="290"/>
      <c r="UWP12" s="290"/>
      <c r="UWQ12" s="290"/>
      <c r="UWR12" s="290"/>
      <c r="UWS12" s="290"/>
      <c r="UWT12" s="290"/>
      <c r="UWU12" s="290"/>
      <c r="UWV12" s="290"/>
      <c r="UWW12" s="290"/>
      <c r="UWX12" s="290"/>
      <c r="UWY12" s="290"/>
      <c r="UWZ12" s="290"/>
      <c r="UXA12" s="290"/>
      <c r="UXB12" s="290"/>
      <c r="UXC12" s="290"/>
      <c r="UXD12" s="290"/>
      <c r="UXE12" s="290"/>
      <c r="UXF12" s="290"/>
      <c r="UXG12" s="290"/>
      <c r="UXH12" s="290"/>
      <c r="UXI12" s="290"/>
      <c r="UXJ12" s="290"/>
      <c r="UXK12" s="290"/>
      <c r="UXL12" s="290"/>
      <c r="UXM12" s="290"/>
      <c r="UXN12" s="290"/>
      <c r="UXO12" s="290"/>
      <c r="UXP12" s="290"/>
      <c r="UXQ12" s="290"/>
      <c r="UXR12" s="290"/>
      <c r="UXS12" s="290"/>
      <c r="UXT12" s="290"/>
      <c r="UXU12" s="290"/>
      <c r="UXV12" s="290"/>
      <c r="UXW12" s="290"/>
      <c r="UXX12" s="290"/>
      <c r="UXY12" s="290"/>
      <c r="UXZ12" s="290"/>
      <c r="UYA12" s="290"/>
      <c r="UYB12" s="290"/>
      <c r="UYC12" s="290"/>
      <c r="UYD12" s="290"/>
      <c r="UYE12" s="290"/>
      <c r="UYF12" s="290"/>
      <c r="UYG12" s="290"/>
      <c r="UYH12" s="290"/>
      <c r="UYI12" s="290"/>
      <c r="UYJ12" s="290"/>
      <c r="UYK12" s="290"/>
      <c r="UYL12" s="290"/>
      <c r="UYM12" s="290"/>
      <c r="UYN12" s="290"/>
      <c r="UYO12" s="290"/>
      <c r="UYP12" s="290"/>
      <c r="UYQ12" s="290"/>
      <c r="UYR12" s="290"/>
      <c r="UYS12" s="290"/>
      <c r="UYT12" s="290"/>
      <c r="UYU12" s="290"/>
      <c r="UYV12" s="290"/>
      <c r="UYW12" s="290"/>
      <c r="UYX12" s="290"/>
      <c r="UYY12" s="290"/>
      <c r="UYZ12" s="290"/>
      <c r="UZA12" s="290"/>
      <c r="UZB12" s="290"/>
      <c r="UZC12" s="290"/>
      <c r="UZD12" s="290"/>
      <c r="UZE12" s="290"/>
      <c r="UZF12" s="290"/>
      <c r="UZG12" s="290"/>
      <c r="UZH12" s="290"/>
      <c r="UZI12" s="290"/>
      <c r="UZJ12" s="290"/>
      <c r="UZK12" s="290"/>
      <c r="UZL12" s="290"/>
      <c r="UZM12" s="290"/>
      <c r="UZN12" s="290"/>
      <c r="UZO12" s="290"/>
      <c r="UZP12" s="290"/>
      <c r="UZQ12" s="290"/>
      <c r="UZR12" s="290"/>
      <c r="UZS12" s="290"/>
      <c r="UZT12" s="290"/>
      <c r="UZU12" s="290"/>
      <c r="UZV12" s="290"/>
      <c r="UZW12" s="290"/>
      <c r="UZX12" s="290"/>
      <c r="UZY12" s="290"/>
      <c r="UZZ12" s="290"/>
      <c r="VAA12" s="290"/>
      <c r="VAB12" s="290"/>
      <c r="VAC12" s="290"/>
      <c r="VAD12" s="290"/>
      <c r="VAE12" s="290"/>
      <c r="VAF12" s="290"/>
      <c r="VAG12" s="290"/>
      <c r="VAH12" s="290"/>
      <c r="VAI12" s="290"/>
      <c r="VAJ12" s="290"/>
      <c r="VAK12" s="290"/>
      <c r="VAL12" s="290"/>
      <c r="VAM12" s="290"/>
      <c r="VAN12" s="290"/>
      <c r="VAO12" s="290"/>
      <c r="VAP12" s="290"/>
      <c r="VAQ12" s="290"/>
      <c r="VAR12" s="290"/>
      <c r="VAS12" s="290"/>
      <c r="VAT12" s="290"/>
      <c r="VAU12" s="290"/>
      <c r="VAV12" s="290"/>
      <c r="VAW12" s="290"/>
      <c r="VAX12" s="290"/>
      <c r="VAY12" s="290"/>
      <c r="VAZ12" s="290"/>
      <c r="VBA12" s="290"/>
      <c r="VBB12" s="290"/>
      <c r="VBC12" s="290"/>
      <c r="VBD12" s="290"/>
      <c r="VBE12" s="290"/>
      <c r="VBF12" s="290"/>
      <c r="VBG12" s="290"/>
      <c r="VBH12" s="290"/>
      <c r="VBI12" s="290"/>
      <c r="VBJ12" s="290"/>
      <c r="VBK12" s="290"/>
      <c r="VBL12" s="290"/>
      <c r="VBM12" s="290"/>
      <c r="VBN12" s="290"/>
      <c r="VBO12" s="290"/>
      <c r="VBP12" s="290"/>
      <c r="VBQ12" s="290"/>
      <c r="VBR12" s="290"/>
      <c r="VBS12" s="290"/>
      <c r="VBT12" s="290"/>
      <c r="VBU12" s="290"/>
      <c r="VBV12" s="290"/>
      <c r="VBW12" s="290"/>
      <c r="VBX12" s="290"/>
      <c r="VBY12" s="290"/>
      <c r="VBZ12" s="290"/>
      <c r="VCA12" s="290"/>
      <c r="VCB12" s="290"/>
      <c r="VCC12" s="290"/>
      <c r="VCD12" s="290"/>
      <c r="VCE12" s="290"/>
      <c r="VCF12" s="290"/>
      <c r="VCG12" s="290"/>
      <c r="VCH12" s="290"/>
      <c r="VCI12" s="290"/>
      <c r="VCJ12" s="290"/>
      <c r="VCK12" s="290"/>
      <c r="VCL12" s="290"/>
      <c r="VCM12" s="290"/>
      <c r="VCN12" s="290"/>
      <c r="VCO12" s="290"/>
      <c r="VCP12" s="290"/>
      <c r="VCQ12" s="290"/>
      <c r="VCR12" s="290"/>
      <c r="VCS12" s="290"/>
      <c r="VCT12" s="290"/>
      <c r="VCU12" s="290"/>
      <c r="VCV12" s="290"/>
      <c r="VCW12" s="290"/>
      <c r="VCX12" s="290"/>
      <c r="VCY12" s="290"/>
      <c r="VCZ12" s="290"/>
      <c r="VDA12" s="290"/>
      <c r="VDB12" s="290"/>
      <c r="VDC12" s="290"/>
      <c r="VDD12" s="290"/>
      <c r="VDE12" s="290"/>
      <c r="VDF12" s="290"/>
      <c r="VDG12" s="290"/>
      <c r="VDH12" s="290"/>
      <c r="VDI12" s="290"/>
      <c r="VDJ12" s="290"/>
      <c r="VDK12" s="290"/>
      <c r="VDL12" s="290"/>
      <c r="VDM12" s="290"/>
      <c r="VDN12" s="290"/>
      <c r="VDO12" s="290"/>
      <c r="VDP12" s="290"/>
      <c r="VDQ12" s="290"/>
      <c r="VDR12" s="290"/>
      <c r="VDS12" s="290"/>
      <c r="VDT12" s="290"/>
      <c r="VDU12" s="290"/>
      <c r="VDV12" s="290"/>
      <c r="VDW12" s="290"/>
      <c r="VDX12" s="290"/>
      <c r="VDY12" s="290"/>
      <c r="VDZ12" s="290"/>
      <c r="VEA12" s="290"/>
      <c r="VEB12" s="290"/>
      <c r="VEC12" s="290"/>
      <c r="VED12" s="290"/>
      <c r="VEE12" s="290"/>
      <c r="VEF12" s="290"/>
      <c r="VEG12" s="290"/>
      <c r="VEH12" s="290"/>
      <c r="VEI12" s="290"/>
      <c r="VEJ12" s="290"/>
      <c r="VEK12" s="290"/>
      <c r="VEL12" s="290"/>
      <c r="VEM12" s="290"/>
      <c r="VEN12" s="290"/>
      <c r="VEO12" s="290"/>
      <c r="VEP12" s="290"/>
      <c r="VEQ12" s="290"/>
      <c r="VER12" s="290"/>
      <c r="VES12" s="290"/>
      <c r="VET12" s="290"/>
      <c r="VEU12" s="290"/>
      <c r="VEV12" s="290"/>
      <c r="VEW12" s="290"/>
      <c r="VEX12" s="290"/>
      <c r="VEY12" s="290"/>
      <c r="VEZ12" s="290"/>
      <c r="VFA12" s="290"/>
      <c r="VFB12" s="290"/>
      <c r="VFC12" s="290"/>
      <c r="VFD12" s="290"/>
      <c r="VFE12" s="290"/>
      <c r="VFF12" s="290"/>
      <c r="VFG12" s="290"/>
      <c r="VFH12" s="290"/>
      <c r="VFI12" s="290"/>
      <c r="VFJ12" s="290"/>
      <c r="VFK12" s="290"/>
      <c r="VFL12" s="290"/>
      <c r="VFM12" s="290"/>
      <c r="VFN12" s="290"/>
      <c r="VFO12" s="290"/>
      <c r="VFP12" s="290"/>
      <c r="VFQ12" s="290"/>
      <c r="VFR12" s="290"/>
      <c r="VFS12" s="290"/>
      <c r="VFT12" s="290"/>
      <c r="VFU12" s="290"/>
      <c r="VFV12" s="290"/>
      <c r="VFW12" s="290"/>
      <c r="VFX12" s="290"/>
      <c r="VFY12" s="290"/>
      <c r="VFZ12" s="290"/>
      <c r="VGA12" s="290"/>
      <c r="VGB12" s="290"/>
      <c r="VGC12" s="290"/>
      <c r="VGD12" s="290"/>
      <c r="VGE12" s="290"/>
      <c r="VGF12" s="290"/>
      <c r="VGG12" s="290"/>
      <c r="VGH12" s="290"/>
      <c r="VGI12" s="290"/>
      <c r="VGJ12" s="290"/>
      <c r="VGK12" s="290"/>
      <c r="VGL12" s="290"/>
      <c r="VGM12" s="290"/>
      <c r="VGN12" s="290"/>
      <c r="VGO12" s="290"/>
      <c r="VGP12" s="290"/>
      <c r="VGQ12" s="290"/>
      <c r="VGR12" s="290"/>
      <c r="VGS12" s="290"/>
      <c r="VGT12" s="290"/>
      <c r="VGU12" s="290"/>
      <c r="VGV12" s="290"/>
      <c r="VGW12" s="290"/>
      <c r="VGX12" s="290"/>
      <c r="VGY12" s="290"/>
      <c r="VGZ12" s="290"/>
      <c r="VHA12" s="290"/>
      <c r="VHB12" s="290"/>
      <c r="VHC12" s="290"/>
      <c r="VHD12" s="290"/>
      <c r="VHE12" s="290"/>
      <c r="VHF12" s="290"/>
      <c r="VHG12" s="290"/>
      <c r="VHH12" s="290"/>
      <c r="VHI12" s="290"/>
      <c r="VHJ12" s="290"/>
      <c r="VHK12" s="290"/>
      <c r="VHL12" s="290"/>
      <c r="VHM12" s="290"/>
      <c r="VHN12" s="290"/>
      <c r="VHO12" s="290"/>
      <c r="VHP12" s="290"/>
      <c r="VHQ12" s="290"/>
      <c r="VHR12" s="290"/>
      <c r="VHS12" s="290"/>
      <c r="VHT12" s="290"/>
      <c r="VHU12" s="290"/>
      <c r="VHV12" s="290"/>
      <c r="VHW12" s="290"/>
      <c r="VHX12" s="290"/>
      <c r="VHY12" s="290"/>
      <c r="VHZ12" s="290"/>
      <c r="VIA12" s="290"/>
      <c r="VIB12" s="290"/>
      <c r="VIC12" s="290"/>
      <c r="VID12" s="290"/>
      <c r="VIE12" s="290"/>
      <c r="VIF12" s="290"/>
      <c r="VIG12" s="290"/>
      <c r="VIH12" s="290"/>
      <c r="VII12" s="290"/>
      <c r="VIJ12" s="290"/>
      <c r="VIK12" s="290"/>
      <c r="VIL12" s="290"/>
      <c r="VIM12" s="290"/>
      <c r="VIN12" s="290"/>
      <c r="VIO12" s="290"/>
      <c r="VIP12" s="290"/>
      <c r="VIQ12" s="290"/>
      <c r="VIR12" s="290"/>
      <c r="VIS12" s="290"/>
      <c r="VIT12" s="290"/>
      <c r="VIU12" s="290"/>
      <c r="VIV12" s="290"/>
      <c r="VIW12" s="290"/>
      <c r="VIX12" s="290"/>
      <c r="VIY12" s="290"/>
      <c r="VIZ12" s="290"/>
      <c r="VJA12" s="290"/>
      <c r="VJB12" s="290"/>
      <c r="VJC12" s="290"/>
      <c r="VJD12" s="290"/>
      <c r="VJE12" s="290"/>
      <c r="VJF12" s="290"/>
      <c r="VJG12" s="290"/>
      <c r="VJH12" s="290"/>
      <c r="VJI12" s="290"/>
      <c r="VJJ12" s="290"/>
      <c r="VJK12" s="290"/>
      <c r="VJL12" s="290"/>
      <c r="VJM12" s="290"/>
      <c r="VJN12" s="290"/>
      <c r="VJO12" s="290"/>
      <c r="VJP12" s="290"/>
      <c r="VJQ12" s="290"/>
      <c r="VJR12" s="290"/>
      <c r="VJS12" s="290"/>
      <c r="VJT12" s="290"/>
      <c r="VJU12" s="290"/>
      <c r="VJV12" s="290"/>
      <c r="VJW12" s="290"/>
      <c r="VJX12" s="290"/>
      <c r="VJY12" s="290"/>
      <c r="VJZ12" s="290"/>
      <c r="VKA12" s="290"/>
      <c r="VKB12" s="290"/>
      <c r="VKC12" s="290"/>
      <c r="VKD12" s="290"/>
      <c r="VKE12" s="290"/>
      <c r="VKF12" s="290"/>
      <c r="VKG12" s="290"/>
      <c r="VKH12" s="290"/>
      <c r="VKI12" s="290"/>
      <c r="VKJ12" s="290"/>
      <c r="VKK12" s="290"/>
      <c r="VKL12" s="290"/>
      <c r="VKM12" s="290"/>
      <c r="VKN12" s="290"/>
      <c r="VKO12" s="290"/>
      <c r="VKP12" s="290"/>
      <c r="VKQ12" s="290"/>
      <c r="VKR12" s="290"/>
      <c r="VKS12" s="290"/>
      <c r="VKT12" s="290"/>
      <c r="VKU12" s="290"/>
      <c r="VKV12" s="290"/>
      <c r="VKW12" s="290"/>
      <c r="VKX12" s="290"/>
      <c r="VKY12" s="290"/>
      <c r="VKZ12" s="290"/>
      <c r="VLA12" s="290"/>
      <c r="VLB12" s="290"/>
      <c r="VLC12" s="290"/>
      <c r="VLD12" s="290"/>
      <c r="VLE12" s="290"/>
      <c r="VLF12" s="290"/>
      <c r="VLG12" s="290"/>
      <c r="VLH12" s="290"/>
      <c r="VLI12" s="290"/>
      <c r="VLJ12" s="290"/>
      <c r="VLK12" s="290"/>
      <c r="VLL12" s="290"/>
      <c r="VLM12" s="290"/>
      <c r="VLN12" s="290"/>
      <c r="VLO12" s="290"/>
      <c r="VLP12" s="290"/>
      <c r="VLQ12" s="290"/>
      <c r="VLR12" s="290"/>
      <c r="VLS12" s="290"/>
      <c r="VLT12" s="290"/>
      <c r="VLU12" s="290"/>
      <c r="VLV12" s="290"/>
      <c r="VLW12" s="290"/>
      <c r="VLX12" s="290"/>
      <c r="VLY12" s="290"/>
      <c r="VLZ12" s="290"/>
      <c r="VMA12" s="290"/>
      <c r="VMB12" s="290"/>
      <c r="VMC12" s="290"/>
      <c r="VMD12" s="290"/>
      <c r="VME12" s="290"/>
      <c r="VMF12" s="290"/>
      <c r="VMG12" s="290"/>
      <c r="VMH12" s="290"/>
      <c r="VMI12" s="290"/>
      <c r="VMJ12" s="290"/>
      <c r="VMK12" s="290"/>
      <c r="VML12" s="290"/>
      <c r="VMM12" s="290"/>
      <c r="VMN12" s="290"/>
      <c r="VMO12" s="290"/>
      <c r="VMP12" s="290"/>
      <c r="VMQ12" s="290"/>
      <c r="VMR12" s="290"/>
      <c r="VMS12" s="290"/>
      <c r="VMT12" s="290"/>
      <c r="VMU12" s="290"/>
      <c r="VMV12" s="290"/>
      <c r="VMW12" s="290"/>
      <c r="VMX12" s="290"/>
      <c r="VMY12" s="290"/>
      <c r="VMZ12" s="290"/>
      <c r="VNA12" s="290"/>
      <c r="VNB12" s="290"/>
      <c r="VNC12" s="290"/>
      <c r="VND12" s="290"/>
      <c r="VNE12" s="290"/>
      <c r="VNF12" s="290"/>
      <c r="VNG12" s="290"/>
      <c r="VNH12" s="290"/>
      <c r="VNI12" s="290"/>
      <c r="VNJ12" s="290"/>
      <c r="VNK12" s="290"/>
      <c r="VNL12" s="290"/>
      <c r="VNM12" s="290"/>
      <c r="VNN12" s="290"/>
      <c r="VNO12" s="290"/>
      <c r="VNP12" s="290"/>
      <c r="VNQ12" s="290"/>
      <c r="VNR12" s="290"/>
      <c r="VNS12" s="290"/>
      <c r="VNT12" s="290"/>
      <c r="VNU12" s="290"/>
      <c r="VNV12" s="290"/>
      <c r="VNW12" s="290"/>
      <c r="VNX12" s="290"/>
      <c r="VNY12" s="290"/>
      <c r="VNZ12" s="290"/>
      <c r="VOA12" s="290"/>
      <c r="VOB12" s="290"/>
      <c r="VOC12" s="290"/>
      <c r="VOD12" s="290"/>
      <c r="VOE12" s="290"/>
      <c r="VOF12" s="290"/>
      <c r="VOG12" s="290"/>
      <c r="VOH12" s="290"/>
      <c r="VOI12" s="290"/>
      <c r="VOJ12" s="290"/>
      <c r="VOK12" s="290"/>
      <c r="VOL12" s="290"/>
      <c r="VOM12" s="290"/>
      <c r="VON12" s="290"/>
      <c r="VOO12" s="290"/>
      <c r="VOP12" s="290"/>
      <c r="VOQ12" s="290"/>
      <c r="VOR12" s="290"/>
      <c r="VOS12" s="290"/>
      <c r="VOT12" s="290"/>
      <c r="VOU12" s="290"/>
      <c r="VOV12" s="290"/>
      <c r="VOW12" s="290"/>
      <c r="VOX12" s="290"/>
      <c r="VOY12" s="290"/>
      <c r="VOZ12" s="290"/>
      <c r="VPA12" s="290"/>
      <c r="VPB12" s="290"/>
      <c r="VPC12" s="290"/>
      <c r="VPD12" s="290"/>
      <c r="VPE12" s="290"/>
      <c r="VPF12" s="290"/>
      <c r="VPG12" s="290"/>
      <c r="VPH12" s="290"/>
      <c r="VPI12" s="290"/>
      <c r="VPJ12" s="290"/>
      <c r="VPK12" s="290"/>
      <c r="VPL12" s="290"/>
      <c r="VPM12" s="290"/>
      <c r="VPN12" s="290"/>
      <c r="VPO12" s="290"/>
      <c r="VPP12" s="290"/>
      <c r="VPQ12" s="290"/>
      <c r="VPR12" s="290"/>
      <c r="VPS12" s="290"/>
      <c r="VPT12" s="290"/>
      <c r="VPU12" s="290"/>
      <c r="VPV12" s="290"/>
      <c r="VPW12" s="290"/>
      <c r="VPX12" s="290"/>
      <c r="VPY12" s="290"/>
      <c r="VPZ12" s="290"/>
      <c r="VQA12" s="290"/>
      <c r="VQB12" s="290"/>
      <c r="VQC12" s="290"/>
      <c r="VQD12" s="290"/>
      <c r="VQE12" s="290"/>
      <c r="VQF12" s="290"/>
      <c r="VQG12" s="290"/>
      <c r="VQH12" s="290"/>
      <c r="VQI12" s="290"/>
      <c r="VQJ12" s="290"/>
      <c r="VQK12" s="290"/>
      <c r="VQL12" s="290"/>
      <c r="VQM12" s="290"/>
      <c r="VQN12" s="290"/>
      <c r="VQO12" s="290"/>
      <c r="VQP12" s="290"/>
      <c r="VQQ12" s="290"/>
      <c r="VQR12" s="290"/>
      <c r="VQS12" s="290"/>
      <c r="VQT12" s="290"/>
      <c r="VQU12" s="290"/>
      <c r="VQV12" s="290"/>
      <c r="VQW12" s="290"/>
      <c r="VQX12" s="290"/>
      <c r="VQY12" s="290"/>
      <c r="VQZ12" s="290"/>
      <c r="VRA12" s="290"/>
      <c r="VRB12" s="290"/>
      <c r="VRC12" s="290"/>
      <c r="VRD12" s="290"/>
      <c r="VRE12" s="290"/>
      <c r="VRF12" s="290"/>
      <c r="VRG12" s="290"/>
      <c r="VRH12" s="290"/>
      <c r="VRI12" s="290"/>
      <c r="VRJ12" s="290"/>
      <c r="VRK12" s="290"/>
      <c r="VRL12" s="290"/>
      <c r="VRM12" s="290"/>
      <c r="VRN12" s="290"/>
      <c r="VRO12" s="290"/>
      <c r="VRP12" s="290"/>
      <c r="VRQ12" s="290"/>
      <c r="VRR12" s="290"/>
      <c r="VRS12" s="290"/>
      <c r="VRT12" s="290"/>
      <c r="VRU12" s="290"/>
      <c r="VRV12" s="290"/>
      <c r="VRW12" s="290"/>
      <c r="VRX12" s="290"/>
      <c r="VRY12" s="290"/>
      <c r="VRZ12" s="290"/>
      <c r="VSA12" s="290"/>
      <c r="VSB12" s="290"/>
      <c r="VSC12" s="290"/>
      <c r="VSD12" s="290"/>
      <c r="VSE12" s="290"/>
      <c r="VSF12" s="290"/>
      <c r="VSG12" s="290"/>
      <c r="VSH12" s="290"/>
      <c r="VSI12" s="290"/>
      <c r="VSJ12" s="290"/>
      <c r="VSK12" s="290"/>
      <c r="VSL12" s="290"/>
      <c r="VSM12" s="290"/>
      <c r="VSN12" s="290"/>
      <c r="VSO12" s="290"/>
      <c r="VSP12" s="290"/>
      <c r="VSQ12" s="290"/>
      <c r="VSR12" s="290"/>
      <c r="VSS12" s="290"/>
      <c r="VST12" s="290"/>
      <c r="VSU12" s="290"/>
      <c r="VSV12" s="290"/>
      <c r="VSW12" s="290"/>
      <c r="VSX12" s="290"/>
      <c r="VSY12" s="290"/>
      <c r="VSZ12" s="290"/>
      <c r="VTA12" s="290"/>
      <c r="VTB12" s="290"/>
      <c r="VTC12" s="290"/>
      <c r="VTD12" s="290"/>
      <c r="VTE12" s="290"/>
      <c r="VTF12" s="290"/>
      <c r="VTG12" s="290"/>
      <c r="VTH12" s="290"/>
      <c r="VTI12" s="290"/>
      <c r="VTJ12" s="290"/>
      <c r="VTK12" s="290"/>
      <c r="VTL12" s="290"/>
      <c r="VTM12" s="290"/>
      <c r="VTN12" s="290"/>
      <c r="VTO12" s="290"/>
      <c r="VTP12" s="290"/>
      <c r="VTQ12" s="290"/>
      <c r="VTR12" s="290"/>
      <c r="VTS12" s="290"/>
      <c r="VTT12" s="290"/>
      <c r="VTU12" s="290"/>
      <c r="VTV12" s="290"/>
      <c r="VTW12" s="290"/>
      <c r="VTX12" s="290"/>
      <c r="VTY12" s="290"/>
      <c r="VTZ12" s="290"/>
      <c r="VUA12" s="290"/>
      <c r="VUB12" s="290"/>
      <c r="VUC12" s="290"/>
      <c r="VUD12" s="290"/>
      <c r="VUE12" s="290"/>
      <c r="VUF12" s="290"/>
      <c r="VUG12" s="290"/>
      <c r="VUH12" s="290"/>
      <c r="VUI12" s="290"/>
      <c r="VUJ12" s="290"/>
      <c r="VUK12" s="290"/>
      <c r="VUL12" s="290"/>
      <c r="VUM12" s="290"/>
      <c r="VUN12" s="290"/>
      <c r="VUO12" s="290"/>
      <c r="VUP12" s="290"/>
      <c r="VUQ12" s="290"/>
      <c r="VUR12" s="290"/>
      <c r="VUS12" s="290"/>
      <c r="VUT12" s="290"/>
      <c r="VUU12" s="290"/>
      <c r="VUV12" s="290"/>
      <c r="VUW12" s="290"/>
      <c r="VUX12" s="290"/>
      <c r="VUY12" s="290"/>
      <c r="VUZ12" s="290"/>
      <c r="VVA12" s="290"/>
      <c r="VVB12" s="290"/>
      <c r="VVC12" s="290"/>
      <c r="VVD12" s="290"/>
      <c r="VVE12" s="290"/>
      <c r="VVF12" s="290"/>
      <c r="VVG12" s="290"/>
      <c r="VVH12" s="290"/>
      <c r="VVI12" s="290"/>
      <c r="VVJ12" s="290"/>
      <c r="VVK12" s="290"/>
      <c r="VVL12" s="290"/>
      <c r="VVM12" s="290"/>
      <c r="VVN12" s="290"/>
      <c r="VVO12" s="290"/>
      <c r="VVP12" s="290"/>
      <c r="VVQ12" s="290"/>
      <c r="VVR12" s="290"/>
      <c r="VVS12" s="290"/>
      <c r="VVT12" s="290"/>
      <c r="VVU12" s="290"/>
      <c r="VVV12" s="290"/>
      <c r="VVW12" s="290"/>
      <c r="VVX12" s="290"/>
      <c r="VVY12" s="290"/>
      <c r="VVZ12" s="290"/>
      <c r="VWA12" s="290"/>
      <c r="VWB12" s="290"/>
      <c r="VWC12" s="290"/>
      <c r="VWD12" s="290"/>
      <c r="VWE12" s="290"/>
      <c r="VWF12" s="290"/>
      <c r="VWG12" s="290"/>
      <c r="VWH12" s="290"/>
      <c r="VWI12" s="290"/>
      <c r="VWJ12" s="290"/>
      <c r="VWK12" s="290"/>
      <c r="VWL12" s="290"/>
      <c r="VWM12" s="290"/>
      <c r="VWN12" s="290"/>
      <c r="VWO12" s="290"/>
      <c r="VWP12" s="290"/>
      <c r="VWQ12" s="290"/>
      <c r="VWR12" s="290"/>
      <c r="VWS12" s="290"/>
      <c r="VWT12" s="290"/>
      <c r="VWU12" s="290"/>
      <c r="VWV12" s="290"/>
      <c r="VWW12" s="290"/>
      <c r="VWX12" s="290"/>
      <c r="VWY12" s="290"/>
      <c r="VWZ12" s="290"/>
      <c r="VXA12" s="290"/>
      <c r="VXB12" s="290"/>
      <c r="VXC12" s="290"/>
      <c r="VXD12" s="290"/>
      <c r="VXE12" s="290"/>
      <c r="VXF12" s="290"/>
      <c r="VXG12" s="290"/>
      <c r="VXH12" s="290"/>
      <c r="VXI12" s="290"/>
      <c r="VXJ12" s="290"/>
      <c r="VXK12" s="290"/>
      <c r="VXL12" s="290"/>
      <c r="VXM12" s="290"/>
      <c r="VXN12" s="290"/>
      <c r="VXO12" s="290"/>
      <c r="VXP12" s="290"/>
      <c r="VXQ12" s="290"/>
      <c r="VXR12" s="290"/>
      <c r="VXS12" s="290"/>
      <c r="VXT12" s="290"/>
      <c r="VXU12" s="290"/>
      <c r="VXV12" s="290"/>
      <c r="VXW12" s="290"/>
      <c r="VXX12" s="290"/>
      <c r="VXY12" s="290"/>
      <c r="VXZ12" s="290"/>
      <c r="VYA12" s="290"/>
      <c r="VYB12" s="290"/>
      <c r="VYC12" s="290"/>
      <c r="VYD12" s="290"/>
      <c r="VYE12" s="290"/>
      <c r="VYF12" s="290"/>
      <c r="VYG12" s="290"/>
      <c r="VYH12" s="290"/>
      <c r="VYI12" s="290"/>
      <c r="VYJ12" s="290"/>
      <c r="VYK12" s="290"/>
      <c r="VYL12" s="290"/>
      <c r="VYM12" s="290"/>
      <c r="VYN12" s="290"/>
      <c r="VYO12" s="290"/>
      <c r="VYP12" s="290"/>
      <c r="VYQ12" s="290"/>
      <c r="VYR12" s="290"/>
      <c r="VYS12" s="290"/>
      <c r="VYT12" s="290"/>
      <c r="VYU12" s="290"/>
      <c r="VYV12" s="290"/>
      <c r="VYW12" s="290"/>
      <c r="VYX12" s="290"/>
      <c r="VYY12" s="290"/>
      <c r="VYZ12" s="290"/>
      <c r="VZA12" s="290"/>
      <c r="VZB12" s="290"/>
      <c r="VZC12" s="290"/>
      <c r="VZD12" s="290"/>
      <c r="VZE12" s="290"/>
      <c r="VZF12" s="290"/>
      <c r="VZG12" s="290"/>
      <c r="VZH12" s="290"/>
      <c r="VZI12" s="290"/>
      <c r="VZJ12" s="290"/>
      <c r="VZK12" s="290"/>
      <c r="VZL12" s="290"/>
      <c r="VZM12" s="290"/>
      <c r="VZN12" s="290"/>
      <c r="VZO12" s="290"/>
      <c r="VZP12" s="290"/>
      <c r="VZQ12" s="290"/>
      <c r="VZR12" s="290"/>
      <c r="VZS12" s="290"/>
      <c r="VZT12" s="290"/>
      <c r="VZU12" s="290"/>
      <c r="VZV12" s="290"/>
      <c r="VZW12" s="290"/>
      <c r="VZX12" s="290"/>
      <c r="VZY12" s="290"/>
      <c r="VZZ12" s="290"/>
      <c r="WAA12" s="290"/>
      <c r="WAB12" s="290"/>
      <c r="WAC12" s="290"/>
      <c r="WAD12" s="290"/>
      <c r="WAE12" s="290"/>
      <c r="WAF12" s="290"/>
      <c r="WAG12" s="290"/>
      <c r="WAH12" s="290"/>
      <c r="WAI12" s="290"/>
      <c r="WAJ12" s="290"/>
      <c r="WAK12" s="290"/>
      <c r="WAL12" s="290"/>
      <c r="WAM12" s="290"/>
      <c r="WAN12" s="290"/>
      <c r="WAO12" s="290"/>
      <c r="WAP12" s="290"/>
      <c r="WAQ12" s="290"/>
      <c r="WAR12" s="290"/>
      <c r="WAS12" s="290"/>
      <c r="WAT12" s="290"/>
      <c r="WAU12" s="290"/>
      <c r="WAV12" s="290"/>
      <c r="WAW12" s="290"/>
      <c r="WAX12" s="290"/>
      <c r="WAY12" s="290"/>
      <c r="WAZ12" s="290"/>
      <c r="WBA12" s="290"/>
      <c r="WBB12" s="290"/>
      <c r="WBC12" s="290"/>
      <c r="WBD12" s="290"/>
      <c r="WBE12" s="290"/>
      <c r="WBF12" s="290"/>
      <c r="WBG12" s="290"/>
      <c r="WBH12" s="290"/>
      <c r="WBI12" s="290"/>
      <c r="WBJ12" s="290"/>
      <c r="WBK12" s="290"/>
      <c r="WBL12" s="290"/>
      <c r="WBM12" s="290"/>
      <c r="WBN12" s="290"/>
      <c r="WBO12" s="290"/>
      <c r="WBP12" s="290"/>
      <c r="WBQ12" s="290"/>
      <c r="WBR12" s="290"/>
      <c r="WBS12" s="290"/>
      <c r="WBT12" s="290"/>
      <c r="WBU12" s="290"/>
      <c r="WBV12" s="290"/>
      <c r="WBW12" s="290"/>
      <c r="WBX12" s="290"/>
      <c r="WBY12" s="290"/>
      <c r="WBZ12" s="290"/>
      <c r="WCA12" s="290"/>
      <c r="WCB12" s="290"/>
    </row>
    <row r="13" spans="2:92 13252:15628" s="289" customFormat="1" x14ac:dyDescent="0.25">
      <c r="B13" s="280">
        <v>2</v>
      </c>
      <c r="C13" s="281" t="s">
        <v>1262</v>
      </c>
      <c r="D13" s="282" t="s">
        <v>45</v>
      </c>
      <c r="E13" s="282" t="s">
        <v>45</v>
      </c>
      <c r="F13" s="282" t="s">
        <v>45</v>
      </c>
      <c r="G13" s="282" t="s">
        <v>45</v>
      </c>
      <c r="H13" s="282" t="s">
        <v>45</v>
      </c>
      <c r="I13" s="282" t="s">
        <v>45</v>
      </c>
      <c r="J13" s="282" t="s">
        <v>45</v>
      </c>
      <c r="K13" s="282" t="s">
        <v>45</v>
      </c>
      <c r="L13" s="283">
        <v>42770</v>
      </c>
      <c r="M13" s="284" t="s">
        <v>9775</v>
      </c>
      <c r="N13" s="285">
        <f t="shared" ref="N13:N76" si="13">IF(D13="OK",IF(E13="OK",IF(F13="OK",IF(G13="OK",IF(H13="ok",IF(I13="ok",IF(J13="ok",IF(K13="ok",IF(OR(L13&lt;$V$1,L13&gt;$W$1),2,1),2),2),2),2),2),2),2),2)</f>
        <v>2</v>
      </c>
      <c r="O13" s="279"/>
      <c r="P13" s="286"/>
      <c r="Q13" s="287"/>
      <c r="R13" s="287"/>
      <c r="S13" s="287"/>
      <c r="T13" s="291"/>
      <c r="U13" s="291"/>
      <c r="V13" s="309"/>
      <c r="W13" s="309"/>
      <c r="X13" s="309"/>
      <c r="Y13" s="309"/>
      <c r="Z13" s="309"/>
      <c r="AA13" s="244"/>
      <c r="AB13" s="244"/>
      <c r="AC13" s="245"/>
      <c r="AD13" s="245"/>
      <c r="AE13" s="245"/>
      <c r="AF13" s="245"/>
      <c r="AG13" s="245"/>
      <c r="AH13" s="245"/>
      <c r="AI13" s="291"/>
      <c r="AJ13" s="292"/>
      <c r="AK13" s="246"/>
      <c r="AL13" s="293"/>
      <c r="AM13" s="288"/>
      <c r="AN13" s="288"/>
      <c r="AO13" s="246"/>
      <c r="AP13" s="246"/>
      <c r="SOR13" s="290"/>
      <c r="SOS13" s="290"/>
      <c r="SOT13" s="290"/>
      <c r="SOU13" s="290"/>
      <c r="SOV13" s="290"/>
      <c r="SOW13" s="290"/>
      <c r="SOX13" s="290"/>
      <c r="SOY13" s="290"/>
      <c r="SOZ13" s="290"/>
      <c r="SPA13" s="290"/>
      <c r="SPB13" s="290"/>
      <c r="SPC13" s="290"/>
      <c r="SPD13" s="290"/>
      <c r="SPE13" s="290"/>
      <c r="SPF13" s="290"/>
      <c r="SPG13" s="290"/>
      <c r="SPH13" s="290"/>
      <c r="SPI13" s="290"/>
      <c r="SPJ13" s="290"/>
      <c r="SPK13" s="290"/>
      <c r="SPL13" s="290"/>
      <c r="SPM13" s="290"/>
      <c r="SPN13" s="290"/>
      <c r="SPO13" s="290"/>
      <c r="SPP13" s="290"/>
      <c r="SPQ13" s="290"/>
      <c r="SPR13" s="290"/>
      <c r="SPS13" s="290"/>
      <c r="SPT13" s="290"/>
      <c r="SPU13" s="290"/>
      <c r="SPV13" s="290"/>
      <c r="SPW13" s="290"/>
      <c r="SPX13" s="290"/>
      <c r="SPY13" s="290"/>
      <c r="SPZ13" s="290"/>
      <c r="SQA13" s="290"/>
      <c r="SQB13" s="290"/>
      <c r="SQC13" s="290"/>
      <c r="SQD13" s="290"/>
      <c r="SQE13" s="290"/>
      <c r="SQF13" s="290"/>
      <c r="SQG13" s="290"/>
      <c r="SQH13" s="290"/>
      <c r="SQI13" s="290"/>
      <c r="SQJ13" s="290"/>
      <c r="SQK13" s="290"/>
      <c r="SQL13" s="290"/>
      <c r="SQM13" s="290"/>
      <c r="SQN13" s="290"/>
      <c r="SQO13" s="290"/>
      <c r="SQP13" s="290"/>
      <c r="SQQ13" s="290"/>
      <c r="SQR13" s="290"/>
      <c r="SQS13" s="290"/>
      <c r="SQT13" s="290"/>
      <c r="SQU13" s="290"/>
      <c r="SQV13" s="290"/>
      <c r="SQW13" s="290"/>
      <c r="SQX13" s="290"/>
      <c r="SQY13" s="290"/>
      <c r="SQZ13" s="290"/>
      <c r="SRA13" s="290"/>
      <c r="SRB13" s="290"/>
      <c r="SRC13" s="290"/>
      <c r="SRD13" s="290"/>
      <c r="SRE13" s="290"/>
      <c r="SRF13" s="290"/>
      <c r="SRG13" s="290"/>
      <c r="SRH13" s="290"/>
      <c r="SRI13" s="290"/>
      <c r="SRJ13" s="290"/>
      <c r="SRK13" s="290"/>
      <c r="SRL13" s="290"/>
      <c r="SRM13" s="290"/>
      <c r="SRN13" s="290"/>
      <c r="SRO13" s="290"/>
      <c r="SRP13" s="290"/>
      <c r="SRQ13" s="290"/>
      <c r="SRR13" s="290"/>
      <c r="SRS13" s="290"/>
      <c r="SRT13" s="290"/>
      <c r="SRU13" s="290"/>
      <c r="SRV13" s="290"/>
      <c r="SRW13" s="290"/>
      <c r="SRX13" s="290"/>
      <c r="SRY13" s="290"/>
      <c r="SRZ13" s="290"/>
      <c r="SSA13" s="290"/>
      <c r="SSB13" s="290"/>
      <c r="SSC13" s="290"/>
      <c r="SSD13" s="290"/>
      <c r="SSE13" s="290"/>
      <c r="SSF13" s="290"/>
      <c r="SSG13" s="290"/>
      <c r="SSH13" s="290"/>
      <c r="SSI13" s="290"/>
      <c r="SSJ13" s="290"/>
      <c r="SSK13" s="290"/>
      <c r="SSL13" s="290"/>
      <c r="SSM13" s="290"/>
      <c r="SSN13" s="290"/>
      <c r="SSO13" s="290"/>
      <c r="SSP13" s="290"/>
      <c r="SSQ13" s="290"/>
      <c r="SSR13" s="290"/>
      <c r="SSS13" s="290"/>
      <c r="SST13" s="290"/>
      <c r="SSU13" s="290"/>
      <c r="SSV13" s="290"/>
      <c r="SSW13" s="290"/>
      <c r="SSX13" s="290"/>
      <c r="SSY13" s="290"/>
      <c r="SSZ13" s="290"/>
      <c r="STA13" s="290"/>
      <c r="STB13" s="290"/>
      <c r="STC13" s="290"/>
      <c r="STD13" s="290"/>
      <c r="STE13" s="290"/>
      <c r="STF13" s="290"/>
      <c r="STG13" s="290"/>
      <c r="STH13" s="290"/>
      <c r="STI13" s="290"/>
      <c r="STJ13" s="290"/>
      <c r="STK13" s="290"/>
      <c r="STL13" s="290"/>
      <c r="STM13" s="290"/>
      <c r="STN13" s="290"/>
      <c r="STO13" s="290"/>
      <c r="STP13" s="290"/>
      <c r="STQ13" s="290"/>
      <c r="STR13" s="290"/>
      <c r="STS13" s="290"/>
      <c r="STT13" s="290"/>
      <c r="STU13" s="290"/>
      <c r="STV13" s="290"/>
      <c r="STW13" s="290"/>
      <c r="STX13" s="290"/>
      <c r="STY13" s="290"/>
      <c r="STZ13" s="290"/>
      <c r="SUA13" s="290"/>
      <c r="SUB13" s="290"/>
      <c r="SUC13" s="290"/>
      <c r="SUD13" s="290"/>
      <c r="SUE13" s="290"/>
      <c r="SUF13" s="290"/>
      <c r="SUG13" s="290"/>
      <c r="SUH13" s="290"/>
      <c r="SUI13" s="290"/>
      <c r="SUJ13" s="290"/>
      <c r="SUK13" s="290"/>
      <c r="SUL13" s="290"/>
      <c r="SUM13" s="290"/>
      <c r="SUN13" s="290"/>
      <c r="SUO13" s="290"/>
      <c r="SUP13" s="290"/>
      <c r="SUQ13" s="290"/>
      <c r="SUR13" s="290"/>
      <c r="SUS13" s="290"/>
      <c r="SUT13" s="290"/>
      <c r="SUU13" s="290"/>
      <c r="SUV13" s="290"/>
      <c r="SUW13" s="290"/>
      <c r="SUX13" s="290"/>
      <c r="SUY13" s="290"/>
      <c r="SUZ13" s="290"/>
      <c r="SVA13" s="290"/>
      <c r="SVB13" s="290"/>
      <c r="SVC13" s="290"/>
      <c r="SVD13" s="290"/>
      <c r="SVE13" s="290"/>
      <c r="SVF13" s="290"/>
      <c r="SVG13" s="290"/>
      <c r="SVH13" s="290"/>
      <c r="SVI13" s="290"/>
      <c r="SVJ13" s="290"/>
      <c r="SVK13" s="290"/>
      <c r="SVL13" s="290"/>
      <c r="SVM13" s="290"/>
      <c r="SVN13" s="290"/>
      <c r="SVO13" s="290"/>
      <c r="SVP13" s="290"/>
      <c r="SVQ13" s="290"/>
      <c r="SVR13" s="290"/>
      <c r="SVS13" s="290"/>
      <c r="SVT13" s="290"/>
      <c r="SVU13" s="290"/>
      <c r="SVV13" s="290"/>
      <c r="SVW13" s="290"/>
      <c r="SVX13" s="290"/>
      <c r="SVY13" s="290"/>
      <c r="SVZ13" s="290"/>
      <c r="SWA13" s="290"/>
      <c r="SWB13" s="290"/>
      <c r="SWC13" s="290"/>
      <c r="SWD13" s="290"/>
      <c r="SWE13" s="290"/>
      <c r="SWF13" s="290"/>
      <c r="SWG13" s="290"/>
      <c r="SWH13" s="290"/>
      <c r="SWI13" s="290"/>
      <c r="SWJ13" s="290"/>
      <c r="SWK13" s="290"/>
      <c r="SWL13" s="290"/>
      <c r="SWM13" s="290"/>
      <c r="SWN13" s="290"/>
      <c r="SWO13" s="290"/>
      <c r="SWP13" s="290"/>
      <c r="SWQ13" s="290"/>
      <c r="SWR13" s="290"/>
      <c r="SWS13" s="290"/>
      <c r="SWT13" s="290"/>
      <c r="SWU13" s="290"/>
      <c r="SWV13" s="290"/>
      <c r="SWW13" s="290"/>
      <c r="SWX13" s="290"/>
      <c r="SWY13" s="290"/>
      <c r="SWZ13" s="290"/>
      <c r="SXA13" s="290"/>
      <c r="SXB13" s="290"/>
      <c r="SXC13" s="290"/>
      <c r="SXD13" s="290"/>
      <c r="SXE13" s="290"/>
      <c r="SXF13" s="290"/>
      <c r="SXG13" s="290"/>
      <c r="SXH13" s="290"/>
      <c r="SXI13" s="290"/>
      <c r="SXJ13" s="290"/>
      <c r="SXK13" s="290"/>
      <c r="SXL13" s="290"/>
      <c r="SXM13" s="290"/>
      <c r="SXN13" s="290"/>
      <c r="SXO13" s="290"/>
      <c r="SXP13" s="290"/>
      <c r="SXQ13" s="290"/>
      <c r="SXR13" s="290"/>
      <c r="SXS13" s="290"/>
      <c r="SXT13" s="290"/>
      <c r="SXU13" s="290"/>
      <c r="SXV13" s="290"/>
      <c r="SXW13" s="290"/>
      <c r="SXX13" s="290"/>
      <c r="SXY13" s="290"/>
      <c r="SXZ13" s="290"/>
      <c r="SYA13" s="290"/>
      <c r="SYB13" s="290"/>
      <c r="SYC13" s="290"/>
      <c r="SYD13" s="290"/>
      <c r="SYE13" s="290"/>
      <c r="SYF13" s="290"/>
      <c r="SYG13" s="290"/>
      <c r="SYH13" s="290"/>
      <c r="SYI13" s="290"/>
      <c r="SYJ13" s="290"/>
      <c r="SYK13" s="290"/>
      <c r="SYL13" s="290"/>
      <c r="SYM13" s="290"/>
      <c r="SYN13" s="290"/>
      <c r="SYO13" s="290"/>
      <c r="SYP13" s="290"/>
      <c r="SYQ13" s="290"/>
      <c r="SYR13" s="290"/>
      <c r="SYS13" s="290"/>
      <c r="SYT13" s="290"/>
      <c r="SYU13" s="290"/>
      <c r="SYV13" s="290"/>
      <c r="SYW13" s="290"/>
      <c r="SYX13" s="290"/>
      <c r="SYY13" s="290"/>
      <c r="SYZ13" s="290"/>
      <c r="SZA13" s="290"/>
      <c r="SZB13" s="290"/>
      <c r="SZC13" s="290"/>
      <c r="SZD13" s="290"/>
      <c r="SZE13" s="290"/>
      <c r="SZF13" s="290"/>
      <c r="SZG13" s="290"/>
      <c r="SZH13" s="290"/>
      <c r="SZI13" s="290"/>
      <c r="SZJ13" s="290"/>
      <c r="SZK13" s="290"/>
      <c r="SZL13" s="290"/>
      <c r="SZM13" s="290"/>
      <c r="SZN13" s="290"/>
      <c r="SZO13" s="290"/>
      <c r="SZP13" s="290"/>
      <c r="SZQ13" s="290"/>
      <c r="SZR13" s="290"/>
      <c r="SZS13" s="290"/>
      <c r="SZT13" s="290"/>
      <c r="SZU13" s="290"/>
      <c r="SZV13" s="290"/>
      <c r="SZW13" s="290"/>
      <c r="SZX13" s="290"/>
      <c r="SZY13" s="290"/>
      <c r="SZZ13" s="290"/>
      <c r="TAA13" s="290"/>
      <c r="TAB13" s="290"/>
      <c r="TAC13" s="290"/>
      <c r="TAD13" s="290"/>
      <c r="TAE13" s="290"/>
      <c r="TAF13" s="290"/>
      <c r="TAG13" s="290"/>
      <c r="TAH13" s="290"/>
      <c r="TAI13" s="290"/>
      <c r="TAJ13" s="290"/>
      <c r="TAK13" s="290"/>
      <c r="TAL13" s="290"/>
      <c r="TAM13" s="290"/>
      <c r="TAN13" s="290"/>
      <c r="TAO13" s="290"/>
      <c r="TAP13" s="290"/>
      <c r="TAQ13" s="290"/>
      <c r="TAR13" s="290"/>
      <c r="TAS13" s="290"/>
      <c r="TAT13" s="290"/>
      <c r="TAU13" s="290"/>
      <c r="TAV13" s="290"/>
      <c r="TAW13" s="290"/>
      <c r="TAX13" s="290"/>
      <c r="TAY13" s="290"/>
      <c r="TAZ13" s="290"/>
      <c r="TBA13" s="290"/>
      <c r="TBB13" s="290"/>
      <c r="TBC13" s="290"/>
      <c r="TBD13" s="290"/>
      <c r="TBE13" s="290"/>
      <c r="TBF13" s="290"/>
      <c r="TBG13" s="290"/>
      <c r="TBH13" s="290"/>
      <c r="TBI13" s="290"/>
      <c r="TBJ13" s="290"/>
      <c r="TBK13" s="290"/>
      <c r="TBL13" s="290"/>
      <c r="TBM13" s="290"/>
      <c r="TBN13" s="290"/>
      <c r="TBO13" s="290"/>
      <c r="TBP13" s="290"/>
      <c r="TBQ13" s="290"/>
      <c r="TBR13" s="290"/>
      <c r="TBS13" s="290"/>
      <c r="TBT13" s="290"/>
      <c r="TBU13" s="290"/>
      <c r="TBV13" s="290"/>
      <c r="TBW13" s="290"/>
      <c r="TBX13" s="290"/>
      <c r="TBY13" s="290"/>
      <c r="TBZ13" s="290"/>
      <c r="TCA13" s="290"/>
      <c r="TCB13" s="290"/>
      <c r="TCC13" s="290"/>
      <c r="TCD13" s="290"/>
      <c r="TCE13" s="290"/>
      <c r="TCF13" s="290"/>
      <c r="TCG13" s="290"/>
      <c r="TCH13" s="290"/>
      <c r="TCI13" s="290"/>
      <c r="TCJ13" s="290"/>
      <c r="TCK13" s="290"/>
      <c r="TCL13" s="290"/>
      <c r="TCM13" s="290"/>
      <c r="TCN13" s="290"/>
      <c r="TCO13" s="290"/>
      <c r="TCP13" s="290"/>
      <c r="TCQ13" s="290"/>
      <c r="TCR13" s="290"/>
      <c r="TCS13" s="290"/>
      <c r="TCT13" s="290"/>
      <c r="TCU13" s="290"/>
      <c r="TCV13" s="290"/>
      <c r="TCW13" s="290"/>
      <c r="TCX13" s="290"/>
      <c r="TCY13" s="290"/>
      <c r="TCZ13" s="290"/>
      <c r="TDA13" s="290"/>
      <c r="TDB13" s="290"/>
      <c r="TDC13" s="290"/>
      <c r="TDD13" s="290"/>
      <c r="TDE13" s="290"/>
      <c r="TDF13" s="290"/>
      <c r="TDG13" s="290"/>
      <c r="TDH13" s="290"/>
      <c r="TDI13" s="290"/>
      <c r="TDJ13" s="290"/>
      <c r="TDK13" s="290"/>
      <c r="TDL13" s="290"/>
      <c r="TDM13" s="290"/>
      <c r="TDN13" s="290"/>
      <c r="TDO13" s="290"/>
      <c r="TDP13" s="290"/>
      <c r="TDQ13" s="290"/>
      <c r="TDR13" s="290"/>
      <c r="TDS13" s="290"/>
      <c r="TDT13" s="290"/>
      <c r="TDU13" s="290"/>
      <c r="TDV13" s="290"/>
      <c r="TDW13" s="290"/>
      <c r="TDX13" s="290"/>
      <c r="TDY13" s="290"/>
      <c r="TDZ13" s="290"/>
      <c r="TEA13" s="290"/>
      <c r="TEB13" s="290"/>
      <c r="TEC13" s="290"/>
      <c r="TED13" s="290"/>
      <c r="TEE13" s="290"/>
      <c r="TEF13" s="290"/>
      <c r="TEG13" s="290"/>
      <c r="TEH13" s="290"/>
      <c r="TEI13" s="290"/>
      <c r="TEJ13" s="290"/>
      <c r="TEK13" s="290"/>
      <c r="TEL13" s="290"/>
      <c r="TEM13" s="290"/>
      <c r="TEN13" s="290"/>
      <c r="TEO13" s="290"/>
      <c r="TEP13" s="290"/>
      <c r="TEQ13" s="290"/>
      <c r="TER13" s="290"/>
      <c r="TES13" s="290"/>
      <c r="TET13" s="290"/>
      <c r="TEU13" s="290"/>
      <c r="TEV13" s="290"/>
      <c r="TEW13" s="290"/>
      <c r="TEX13" s="290"/>
      <c r="TEY13" s="290"/>
      <c r="TEZ13" s="290"/>
      <c r="TFA13" s="290"/>
      <c r="TFB13" s="290"/>
      <c r="TFC13" s="290"/>
      <c r="TFD13" s="290"/>
      <c r="TFE13" s="290"/>
      <c r="TFF13" s="290"/>
      <c r="TFG13" s="290"/>
      <c r="TFH13" s="290"/>
      <c r="TFI13" s="290"/>
      <c r="TFJ13" s="290"/>
      <c r="TFK13" s="290"/>
      <c r="TFL13" s="290"/>
      <c r="TFM13" s="290"/>
      <c r="TFN13" s="290"/>
      <c r="TFO13" s="290"/>
      <c r="TFP13" s="290"/>
      <c r="TFQ13" s="290"/>
      <c r="TFR13" s="290"/>
      <c r="TFS13" s="290"/>
      <c r="TFT13" s="290"/>
      <c r="TFU13" s="290"/>
      <c r="TFV13" s="290"/>
      <c r="TFW13" s="290"/>
      <c r="TFX13" s="290"/>
      <c r="TFY13" s="290"/>
      <c r="TFZ13" s="290"/>
      <c r="TGA13" s="290"/>
      <c r="TGB13" s="290"/>
      <c r="TGC13" s="290"/>
      <c r="TGD13" s="290"/>
      <c r="TGE13" s="290"/>
      <c r="TGF13" s="290"/>
      <c r="TGG13" s="290"/>
      <c r="TGH13" s="290"/>
      <c r="TGI13" s="290"/>
      <c r="TGJ13" s="290"/>
      <c r="TGK13" s="290"/>
      <c r="TGL13" s="290"/>
      <c r="TGM13" s="290"/>
      <c r="TGN13" s="290"/>
      <c r="TGO13" s="290"/>
      <c r="TGP13" s="290"/>
      <c r="TGQ13" s="290"/>
      <c r="TGR13" s="290"/>
      <c r="TGS13" s="290"/>
      <c r="TGT13" s="290"/>
      <c r="TGU13" s="290"/>
      <c r="TGV13" s="290"/>
      <c r="TGW13" s="290"/>
      <c r="TGX13" s="290"/>
      <c r="TGY13" s="290"/>
      <c r="TGZ13" s="290"/>
      <c r="THA13" s="290"/>
      <c r="THB13" s="290"/>
      <c r="THC13" s="290"/>
      <c r="THD13" s="290"/>
      <c r="THE13" s="290"/>
      <c r="THF13" s="290"/>
      <c r="THG13" s="290"/>
      <c r="THH13" s="290"/>
      <c r="THI13" s="290"/>
      <c r="THJ13" s="290"/>
      <c r="THK13" s="290"/>
      <c r="THL13" s="290"/>
      <c r="THM13" s="290"/>
      <c r="THN13" s="290"/>
      <c r="THO13" s="290"/>
      <c r="THP13" s="290"/>
      <c r="THQ13" s="290"/>
      <c r="THR13" s="290"/>
      <c r="THS13" s="290"/>
      <c r="THT13" s="290"/>
      <c r="THU13" s="290"/>
      <c r="THV13" s="290"/>
      <c r="THW13" s="290"/>
      <c r="THX13" s="290"/>
      <c r="THY13" s="290"/>
      <c r="THZ13" s="290"/>
      <c r="TIA13" s="290"/>
      <c r="TIB13" s="290"/>
      <c r="TIC13" s="290"/>
      <c r="TID13" s="290"/>
      <c r="TIE13" s="290"/>
      <c r="TIF13" s="290"/>
      <c r="TIG13" s="290"/>
      <c r="TIH13" s="290"/>
      <c r="TII13" s="290"/>
      <c r="TIJ13" s="290"/>
      <c r="TIK13" s="290"/>
      <c r="TIL13" s="290"/>
      <c r="TIM13" s="290"/>
      <c r="TIN13" s="290"/>
      <c r="TIO13" s="290"/>
      <c r="TIP13" s="290"/>
      <c r="TIQ13" s="290"/>
      <c r="TIR13" s="290"/>
      <c r="TIS13" s="290"/>
      <c r="TIT13" s="290"/>
      <c r="TIU13" s="290"/>
      <c r="TIV13" s="290"/>
      <c r="TIW13" s="290"/>
      <c r="TIX13" s="290"/>
      <c r="TIY13" s="290"/>
      <c r="TIZ13" s="290"/>
      <c r="TJA13" s="290"/>
      <c r="TJB13" s="290"/>
      <c r="TJC13" s="290"/>
      <c r="TJD13" s="290"/>
      <c r="TJE13" s="290"/>
      <c r="TJF13" s="290"/>
      <c r="TJG13" s="290"/>
      <c r="TJH13" s="290"/>
      <c r="TJI13" s="290"/>
      <c r="TJJ13" s="290"/>
      <c r="TJK13" s="290"/>
      <c r="TJL13" s="290"/>
      <c r="TJM13" s="290"/>
      <c r="TJN13" s="290"/>
      <c r="TJO13" s="290"/>
      <c r="TJP13" s="290"/>
      <c r="TJQ13" s="290"/>
      <c r="TJR13" s="290"/>
      <c r="TJS13" s="290"/>
      <c r="TJT13" s="290"/>
      <c r="TJU13" s="290"/>
      <c r="TJV13" s="290"/>
      <c r="TJW13" s="290"/>
      <c r="TJX13" s="290"/>
      <c r="TJY13" s="290"/>
      <c r="TJZ13" s="290"/>
      <c r="TKA13" s="290"/>
      <c r="TKB13" s="290"/>
      <c r="TKC13" s="290"/>
      <c r="TKD13" s="290"/>
      <c r="TKE13" s="290"/>
      <c r="TKF13" s="290"/>
      <c r="TKG13" s="290"/>
      <c r="TKH13" s="290"/>
      <c r="TKI13" s="290"/>
      <c r="TKJ13" s="290"/>
      <c r="TKK13" s="290"/>
      <c r="TKL13" s="290"/>
      <c r="TKM13" s="290"/>
      <c r="TKN13" s="290"/>
      <c r="TKO13" s="290"/>
      <c r="TKP13" s="290"/>
      <c r="TKQ13" s="290"/>
      <c r="TKR13" s="290"/>
      <c r="TKS13" s="290"/>
      <c r="TKT13" s="290"/>
      <c r="TKU13" s="290"/>
      <c r="TKV13" s="290"/>
      <c r="TKW13" s="290"/>
      <c r="TKX13" s="290"/>
      <c r="TKY13" s="290"/>
      <c r="TKZ13" s="290"/>
      <c r="TLA13" s="290"/>
      <c r="TLB13" s="290"/>
      <c r="TLC13" s="290"/>
      <c r="TLD13" s="290"/>
      <c r="TLE13" s="290"/>
      <c r="TLF13" s="290"/>
      <c r="TLG13" s="290"/>
      <c r="TLH13" s="290"/>
      <c r="TLI13" s="290"/>
      <c r="TLJ13" s="290"/>
      <c r="TLK13" s="290"/>
      <c r="TLL13" s="290"/>
      <c r="TLM13" s="290"/>
      <c r="TLN13" s="290"/>
      <c r="TLO13" s="290"/>
      <c r="TLP13" s="290"/>
      <c r="TLQ13" s="290"/>
      <c r="TLR13" s="290"/>
      <c r="TLS13" s="290"/>
      <c r="TLT13" s="290"/>
      <c r="TLU13" s="290"/>
      <c r="TLV13" s="290"/>
      <c r="TLW13" s="290"/>
      <c r="TLX13" s="290"/>
      <c r="TLY13" s="290"/>
      <c r="TLZ13" s="290"/>
      <c r="TMA13" s="290"/>
      <c r="TMB13" s="290"/>
      <c r="TMC13" s="290"/>
      <c r="TMD13" s="290"/>
      <c r="TME13" s="290"/>
      <c r="TMF13" s="290"/>
      <c r="TMG13" s="290"/>
      <c r="TMH13" s="290"/>
      <c r="TMI13" s="290"/>
      <c r="TMJ13" s="290"/>
      <c r="TMK13" s="290"/>
      <c r="TML13" s="290"/>
      <c r="TMM13" s="290"/>
      <c r="TMN13" s="290"/>
      <c r="TMO13" s="290"/>
      <c r="TMP13" s="290"/>
      <c r="TMQ13" s="290"/>
      <c r="TMR13" s="290"/>
      <c r="TMS13" s="290"/>
      <c r="TMT13" s="290"/>
      <c r="TMU13" s="290"/>
      <c r="TMV13" s="290"/>
      <c r="TMW13" s="290"/>
      <c r="TMX13" s="290"/>
      <c r="TMY13" s="290"/>
      <c r="TMZ13" s="290"/>
      <c r="TNA13" s="290"/>
      <c r="TNB13" s="290"/>
      <c r="TNC13" s="290"/>
      <c r="TND13" s="290"/>
      <c r="TNE13" s="290"/>
      <c r="TNF13" s="290"/>
      <c r="TNG13" s="290"/>
      <c r="TNH13" s="290"/>
      <c r="TNI13" s="290"/>
      <c r="TNJ13" s="290"/>
      <c r="TNK13" s="290"/>
      <c r="TNL13" s="290"/>
      <c r="TNM13" s="290"/>
      <c r="TNN13" s="290"/>
      <c r="TNO13" s="290"/>
      <c r="TNP13" s="290"/>
      <c r="TNQ13" s="290"/>
      <c r="TNR13" s="290"/>
      <c r="TNS13" s="290"/>
      <c r="TNT13" s="290"/>
      <c r="TNU13" s="290"/>
      <c r="TNV13" s="290"/>
      <c r="TNW13" s="290"/>
      <c r="TNX13" s="290"/>
      <c r="TNY13" s="290"/>
      <c r="TNZ13" s="290"/>
      <c r="TOA13" s="290"/>
      <c r="TOB13" s="290"/>
      <c r="TOC13" s="290"/>
      <c r="TOD13" s="290"/>
      <c r="TOE13" s="290"/>
      <c r="TOF13" s="290"/>
      <c r="TOG13" s="290"/>
      <c r="TOH13" s="290"/>
      <c r="TOI13" s="290"/>
      <c r="TOJ13" s="290"/>
      <c r="TOK13" s="290"/>
      <c r="TOL13" s="290"/>
      <c r="TOM13" s="290"/>
      <c r="TON13" s="290"/>
      <c r="TOO13" s="290"/>
      <c r="TOP13" s="290"/>
      <c r="TOQ13" s="290"/>
      <c r="TOR13" s="290"/>
      <c r="TOS13" s="290"/>
      <c r="TOT13" s="290"/>
      <c r="TOU13" s="290"/>
      <c r="TOV13" s="290"/>
      <c r="TOW13" s="290"/>
      <c r="TOX13" s="290"/>
      <c r="TOY13" s="290"/>
      <c r="TOZ13" s="290"/>
      <c r="TPA13" s="290"/>
      <c r="TPB13" s="290"/>
      <c r="TPC13" s="290"/>
      <c r="TPD13" s="290"/>
      <c r="TPE13" s="290"/>
      <c r="TPF13" s="290"/>
      <c r="TPG13" s="290"/>
      <c r="TPH13" s="290"/>
      <c r="TPI13" s="290"/>
      <c r="TPJ13" s="290"/>
      <c r="TPK13" s="290"/>
      <c r="TPL13" s="290"/>
      <c r="TPM13" s="290"/>
      <c r="TPN13" s="290"/>
      <c r="TPO13" s="290"/>
      <c r="TPP13" s="290"/>
      <c r="TPQ13" s="290"/>
      <c r="TPR13" s="290"/>
      <c r="TPS13" s="290"/>
      <c r="TPT13" s="290"/>
      <c r="TPU13" s="290"/>
      <c r="TPV13" s="290"/>
      <c r="TPW13" s="290"/>
      <c r="TPX13" s="290"/>
      <c r="TPY13" s="290"/>
      <c r="TPZ13" s="290"/>
      <c r="TQA13" s="290"/>
      <c r="TQB13" s="290"/>
      <c r="TQC13" s="290"/>
      <c r="TQD13" s="290"/>
      <c r="TQE13" s="290"/>
      <c r="TQF13" s="290"/>
      <c r="TQG13" s="290"/>
      <c r="TQH13" s="290"/>
      <c r="TQI13" s="290"/>
      <c r="TQJ13" s="290"/>
      <c r="TQK13" s="290"/>
      <c r="TQL13" s="290"/>
      <c r="TQM13" s="290"/>
      <c r="TQN13" s="290"/>
      <c r="TQO13" s="290"/>
      <c r="TQP13" s="290"/>
      <c r="TQQ13" s="290"/>
      <c r="TQR13" s="290"/>
      <c r="TQS13" s="290"/>
      <c r="TQT13" s="290"/>
      <c r="TQU13" s="290"/>
      <c r="TQV13" s="290"/>
      <c r="TQW13" s="290"/>
      <c r="TQX13" s="290"/>
      <c r="TQY13" s="290"/>
      <c r="TQZ13" s="290"/>
      <c r="TRA13" s="290"/>
      <c r="TRB13" s="290"/>
      <c r="TRC13" s="290"/>
      <c r="TRD13" s="290"/>
      <c r="TRE13" s="290"/>
      <c r="TRF13" s="290"/>
      <c r="TRG13" s="290"/>
      <c r="TRH13" s="290"/>
      <c r="TRI13" s="290"/>
      <c r="TRJ13" s="290"/>
      <c r="TRK13" s="290"/>
      <c r="TRL13" s="290"/>
      <c r="TRM13" s="290"/>
      <c r="TRN13" s="290"/>
      <c r="TRO13" s="290"/>
      <c r="TRP13" s="290"/>
      <c r="TRQ13" s="290"/>
      <c r="TRR13" s="290"/>
      <c r="TRS13" s="290"/>
      <c r="TRT13" s="290"/>
      <c r="TRU13" s="290"/>
      <c r="TRV13" s="290"/>
      <c r="TRW13" s="290"/>
      <c r="TRX13" s="290"/>
      <c r="TRY13" s="290"/>
      <c r="TRZ13" s="290"/>
      <c r="TSA13" s="290"/>
      <c r="TSB13" s="290"/>
      <c r="TSC13" s="290"/>
      <c r="TSD13" s="290"/>
      <c r="TSE13" s="290"/>
      <c r="TSF13" s="290"/>
      <c r="TSG13" s="290"/>
      <c r="TSH13" s="290"/>
      <c r="TSI13" s="290"/>
      <c r="TSJ13" s="290"/>
      <c r="TSK13" s="290"/>
      <c r="TSL13" s="290"/>
      <c r="TSM13" s="290"/>
      <c r="TSN13" s="290"/>
      <c r="TSO13" s="290"/>
      <c r="TSP13" s="290"/>
      <c r="TSQ13" s="290"/>
      <c r="TSR13" s="290"/>
      <c r="TSS13" s="290"/>
      <c r="TST13" s="290"/>
      <c r="TSU13" s="290"/>
      <c r="TSV13" s="290"/>
      <c r="TSW13" s="290"/>
      <c r="TSX13" s="290"/>
      <c r="TSY13" s="290"/>
      <c r="TSZ13" s="290"/>
      <c r="TTA13" s="290"/>
      <c r="TTB13" s="290"/>
      <c r="TTC13" s="290"/>
      <c r="TTD13" s="290"/>
      <c r="TTE13" s="290"/>
      <c r="TTF13" s="290"/>
      <c r="TTG13" s="290"/>
      <c r="TTH13" s="290"/>
      <c r="TTI13" s="290"/>
      <c r="TTJ13" s="290"/>
      <c r="TTK13" s="290"/>
      <c r="TTL13" s="290"/>
      <c r="TTM13" s="290"/>
      <c r="TTN13" s="290"/>
      <c r="TTO13" s="290"/>
      <c r="TTP13" s="290"/>
      <c r="TTQ13" s="290"/>
      <c r="TTR13" s="290"/>
      <c r="TTS13" s="290"/>
      <c r="TTT13" s="290"/>
      <c r="TTU13" s="290"/>
      <c r="TTV13" s="290"/>
      <c r="TTW13" s="290"/>
      <c r="TTX13" s="290"/>
      <c r="TTY13" s="290"/>
      <c r="TTZ13" s="290"/>
      <c r="TUA13" s="290"/>
      <c r="TUB13" s="290"/>
      <c r="TUC13" s="290"/>
      <c r="TUD13" s="290"/>
      <c r="TUE13" s="290"/>
      <c r="TUF13" s="290"/>
      <c r="TUG13" s="290"/>
      <c r="TUH13" s="290"/>
      <c r="TUI13" s="290"/>
      <c r="TUJ13" s="290"/>
      <c r="TUK13" s="290"/>
      <c r="TUL13" s="290"/>
      <c r="TUM13" s="290"/>
      <c r="TUN13" s="290"/>
      <c r="TUO13" s="290"/>
      <c r="TUP13" s="290"/>
      <c r="TUQ13" s="290"/>
      <c r="TUR13" s="290"/>
      <c r="TUS13" s="290"/>
      <c r="TUT13" s="290"/>
      <c r="TUU13" s="290"/>
      <c r="TUV13" s="290"/>
      <c r="TUW13" s="290"/>
      <c r="TUX13" s="290"/>
      <c r="TUY13" s="290"/>
      <c r="TUZ13" s="290"/>
      <c r="TVA13" s="290"/>
      <c r="TVB13" s="290"/>
      <c r="TVC13" s="290"/>
      <c r="TVD13" s="290"/>
      <c r="TVE13" s="290"/>
      <c r="TVF13" s="290"/>
      <c r="TVG13" s="290"/>
      <c r="TVH13" s="290"/>
      <c r="TVI13" s="290"/>
      <c r="TVJ13" s="290"/>
      <c r="TVK13" s="290"/>
      <c r="TVL13" s="290"/>
      <c r="TVM13" s="290"/>
      <c r="TVN13" s="290"/>
      <c r="TVO13" s="290"/>
      <c r="TVP13" s="290"/>
      <c r="TVQ13" s="290"/>
      <c r="TVR13" s="290"/>
      <c r="TVS13" s="290"/>
      <c r="TVT13" s="290"/>
      <c r="TVU13" s="290"/>
      <c r="TVV13" s="290"/>
      <c r="TVW13" s="290"/>
      <c r="TVX13" s="290"/>
      <c r="TVY13" s="290"/>
      <c r="TVZ13" s="290"/>
      <c r="TWA13" s="290"/>
      <c r="TWB13" s="290"/>
      <c r="TWC13" s="290"/>
      <c r="TWD13" s="290"/>
      <c r="TWE13" s="290"/>
      <c r="TWF13" s="290"/>
      <c r="TWG13" s="290"/>
      <c r="TWH13" s="290"/>
      <c r="TWI13" s="290"/>
      <c r="TWJ13" s="290"/>
      <c r="TWK13" s="290"/>
      <c r="TWL13" s="290"/>
      <c r="TWM13" s="290"/>
      <c r="TWN13" s="290"/>
      <c r="TWO13" s="290"/>
      <c r="TWP13" s="290"/>
      <c r="TWQ13" s="290"/>
      <c r="TWR13" s="290"/>
      <c r="TWS13" s="290"/>
      <c r="TWT13" s="290"/>
      <c r="TWU13" s="290"/>
      <c r="TWV13" s="290"/>
      <c r="TWW13" s="290"/>
      <c r="TWX13" s="290"/>
      <c r="TWY13" s="290"/>
      <c r="TWZ13" s="290"/>
      <c r="TXA13" s="290"/>
      <c r="TXB13" s="290"/>
      <c r="TXC13" s="290"/>
      <c r="TXD13" s="290"/>
      <c r="TXE13" s="290"/>
      <c r="TXF13" s="290"/>
      <c r="TXG13" s="290"/>
      <c r="TXH13" s="290"/>
      <c r="TXI13" s="290"/>
      <c r="TXJ13" s="290"/>
      <c r="TXK13" s="290"/>
      <c r="TXL13" s="290"/>
      <c r="TXM13" s="290"/>
      <c r="TXN13" s="290"/>
      <c r="TXO13" s="290"/>
      <c r="TXP13" s="290"/>
      <c r="TXQ13" s="290"/>
      <c r="TXR13" s="290"/>
      <c r="TXS13" s="290"/>
      <c r="TXT13" s="290"/>
      <c r="TXU13" s="290"/>
      <c r="TXV13" s="290"/>
      <c r="TXW13" s="290"/>
      <c r="TXX13" s="290"/>
      <c r="TXY13" s="290"/>
      <c r="TXZ13" s="290"/>
      <c r="TYA13" s="290"/>
      <c r="TYB13" s="290"/>
      <c r="TYC13" s="290"/>
      <c r="TYD13" s="290"/>
      <c r="TYE13" s="290"/>
      <c r="TYF13" s="290"/>
      <c r="TYG13" s="290"/>
      <c r="TYH13" s="290"/>
      <c r="TYI13" s="290"/>
      <c r="TYJ13" s="290"/>
      <c r="TYK13" s="290"/>
      <c r="TYL13" s="290"/>
      <c r="TYM13" s="290"/>
      <c r="TYN13" s="290"/>
      <c r="TYO13" s="290"/>
      <c r="TYP13" s="290"/>
      <c r="TYQ13" s="290"/>
      <c r="TYR13" s="290"/>
      <c r="TYS13" s="290"/>
      <c r="TYT13" s="290"/>
      <c r="TYU13" s="290"/>
      <c r="TYV13" s="290"/>
      <c r="TYW13" s="290"/>
      <c r="TYX13" s="290"/>
      <c r="TYY13" s="290"/>
      <c r="TYZ13" s="290"/>
      <c r="TZA13" s="290"/>
      <c r="TZB13" s="290"/>
      <c r="TZC13" s="290"/>
      <c r="TZD13" s="290"/>
      <c r="TZE13" s="290"/>
      <c r="TZF13" s="290"/>
      <c r="TZG13" s="290"/>
      <c r="TZH13" s="290"/>
      <c r="TZI13" s="290"/>
      <c r="TZJ13" s="290"/>
      <c r="TZK13" s="290"/>
      <c r="TZL13" s="290"/>
      <c r="TZM13" s="290"/>
      <c r="TZN13" s="290"/>
      <c r="TZO13" s="290"/>
      <c r="TZP13" s="290"/>
      <c r="TZQ13" s="290"/>
      <c r="TZR13" s="290"/>
      <c r="TZS13" s="290"/>
      <c r="TZT13" s="290"/>
      <c r="TZU13" s="290"/>
      <c r="TZV13" s="290"/>
      <c r="TZW13" s="290"/>
      <c r="TZX13" s="290"/>
      <c r="TZY13" s="290"/>
      <c r="TZZ13" s="290"/>
      <c r="UAA13" s="290"/>
      <c r="UAB13" s="290"/>
      <c r="UAC13" s="290"/>
      <c r="UAD13" s="290"/>
      <c r="UAE13" s="290"/>
      <c r="UAF13" s="290"/>
      <c r="UAG13" s="290"/>
      <c r="UAH13" s="290"/>
      <c r="UAI13" s="290"/>
      <c r="UAJ13" s="290"/>
      <c r="UAK13" s="290"/>
      <c r="UAL13" s="290"/>
      <c r="UAM13" s="290"/>
      <c r="UAN13" s="290"/>
      <c r="UAO13" s="290"/>
      <c r="UAP13" s="290"/>
      <c r="UAQ13" s="290"/>
      <c r="UAR13" s="290"/>
      <c r="UAS13" s="290"/>
      <c r="UAT13" s="290"/>
      <c r="UAU13" s="290"/>
      <c r="UAV13" s="290"/>
      <c r="UAW13" s="290"/>
      <c r="UAX13" s="290"/>
      <c r="UAY13" s="290"/>
      <c r="UAZ13" s="290"/>
      <c r="UBA13" s="290"/>
      <c r="UBB13" s="290"/>
      <c r="UBC13" s="290"/>
      <c r="UBD13" s="290"/>
      <c r="UBE13" s="290"/>
      <c r="UBF13" s="290"/>
      <c r="UBG13" s="290"/>
      <c r="UBH13" s="290"/>
      <c r="UBI13" s="290"/>
      <c r="UBJ13" s="290"/>
      <c r="UBK13" s="290"/>
      <c r="UBL13" s="290"/>
      <c r="UBM13" s="290"/>
      <c r="UBN13" s="290"/>
      <c r="UBO13" s="290"/>
      <c r="UBP13" s="290"/>
      <c r="UBQ13" s="290"/>
      <c r="UBR13" s="290"/>
      <c r="UBS13" s="290"/>
      <c r="UBT13" s="290"/>
      <c r="UBU13" s="290"/>
      <c r="UBV13" s="290"/>
      <c r="UBW13" s="290"/>
      <c r="UBX13" s="290"/>
      <c r="UBY13" s="290"/>
      <c r="UBZ13" s="290"/>
      <c r="UCA13" s="290"/>
      <c r="UCB13" s="290"/>
      <c r="UCC13" s="290"/>
      <c r="UCD13" s="290"/>
      <c r="UCE13" s="290"/>
      <c r="UCF13" s="290"/>
      <c r="UCG13" s="290"/>
      <c r="UCH13" s="290"/>
      <c r="UCI13" s="290"/>
      <c r="UCJ13" s="290"/>
      <c r="UCK13" s="290"/>
      <c r="UCL13" s="290"/>
      <c r="UCM13" s="290"/>
      <c r="UCN13" s="290"/>
      <c r="UCO13" s="290"/>
      <c r="UCP13" s="290"/>
      <c r="UCQ13" s="290"/>
      <c r="UCR13" s="290"/>
      <c r="UCS13" s="290"/>
      <c r="UCT13" s="290"/>
      <c r="UCU13" s="290"/>
      <c r="UCV13" s="290"/>
      <c r="UCW13" s="290"/>
      <c r="UCX13" s="290"/>
      <c r="UCY13" s="290"/>
      <c r="UCZ13" s="290"/>
      <c r="UDA13" s="290"/>
      <c r="UDB13" s="290"/>
      <c r="UDC13" s="290"/>
      <c r="UDD13" s="290"/>
      <c r="UDE13" s="290"/>
      <c r="UDF13" s="290"/>
      <c r="UDG13" s="290"/>
      <c r="UDH13" s="290"/>
      <c r="UDI13" s="290"/>
      <c r="UDJ13" s="290"/>
      <c r="UDK13" s="290"/>
      <c r="UDL13" s="290"/>
      <c r="UDM13" s="290"/>
      <c r="UDN13" s="290"/>
      <c r="UDO13" s="290"/>
      <c r="UDP13" s="290"/>
      <c r="UDQ13" s="290"/>
      <c r="UDR13" s="290"/>
      <c r="UDS13" s="290"/>
      <c r="UDT13" s="290"/>
      <c r="UDU13" s="290"/>
      <c r="UDV13" s="290"/>
      <c r="UDW13" s="290"/>
      <c r="UDX13" s="290"/>
      <c r="UDY13" s="290"/>
      <c r="UDZ13" s="290"/>
      <c r="UEA13" s="290"/>
      <c r="UEB13" s="290"/>
      <c r="UEC13" s="290"/>
      <c r="UED13" s="290"/>
      <c r="UEE13" s="290"/>
      <c r="UEF13" s="290"/>
      <c r="UEG13" s="290"/>
      <c r="UEH13" s="290"/>
      <c r="UEI13" s="290"/>
      <c r="UEJ13" s="290"/>
      <c r="UEK13" s="290"/>
      <c r="UEL13" s="290"/>
      <c r="UEM13" s="290"/>
      <c r="UEN13" s="290"/>
      <c r="UEO13" s="290"/>
      <c r="UEP13" s="290"/>
      <c r="UEQ13" s="290"/>
      <c r="UER13" s="290"/>
      <c r="UES13" s="290"/>
      <c r="UET13" s="290"/>
      <c r="UEU13" s="290"/>
      <c r="UEV13" s="290"/>
      <c r="UEW13" s="290"/>
      <c r="UEX13" s="290"/>
      <c r="UEY13" s="290"/>
      <c r="UEZ13" s="290"/>
      <c r="UFA13" s="290"/>
      <c r="UFB13" s="290"/>
      <c r="UFC13" s="290"/>
      <c r="UFD13" s="290"/>
      <c r="UFE13" s="290"/>
      <c r="UFF13" s="290"/>
      <c r="UFG13" s="290"/>
      <c r="UFH13" s="290"/>
      <c r="UFI13" s="290"/>
      <c r="UFJ13" s="290"/>
      <c r="UFK13" s="290"/>
      <c r="UFL13" s="290"/>
      <c r="UFM13" s="290"/>
      <c r="UFN13" s="290"/>
      <c r="UFO13" s="290"/>
      <c r="UFP13" s="290"/>
      <c r="UFQ13" s="290"/>
      <c r="UFR13" s="290"/>
      <c r="UFS13" s="290"/>
      <c r="UFT13" s="290"/>
      <c r="UFU13" s="290"/>
      <c r="UFV13" s="290"/>
      <c r="UFW13" s="290"/>
      <c r="UFX13" s="290"/>
      <c r="UFY13" s="290"/>
      <c r="UFZ13" s="290"/>
      <c r="UGA13" s="290"/>
      <c r="UGB13" s="290"/>
      <c r="UGC13" s="290"/>
      <c r="UGD13" s="290"/>
      <c r="UGE13" s="290"/>
      <c r="UGF13" s="290"/>
      <c r="UGG13" s="290"/>
      <c r="UGH13" s="290"/>
      <c r="UGI13" s="290"/>
      <c r="UGJ13" s="290"/>
      <c r="UGK13" s="290"/>
      <c r="UGL13" s="290"/>
      <c r="UGM13" s="290"/>
      <c r="UGN13" s="290"/>
      <c r="UGO13" s="290"/>
      <c r="UGP13" s="290"/>
      <c r="UGQ13" s="290"/>
      <c r="UGR13" s="290"/>
      <c r="UGS13" s="290"/>
      <c r="UGT13" s="290"/>
      <c r="UGU13" s="290"/>
      <c r="UGV13" s="290"/>
      <c r="UGW13" s="290"/>
      <c r="UGX13" s="290"/>
      <c r="UGY13" s="290"/>
      <c r="UGZ13" s="290"/>
      <c r="UHA13" s="290"/>
      <c r="UHB13" s="290"/>
      <c r="UHC13" s="290"/>
      <c r="UHD13" s="290"/>
      <c r="UHE13" s="290"/>
      <c r="UHF13" s="290"/>
      <c r="UHG13" s="290"/>
      <c r="UHH13" s="290"/>
      <c r="UHI13" s="290"/>
      <c r="UHJ13" s="290"/>
      <c r="UHK13" s="290"/>
      <c r="UHL13" s="290"/>
      <c r="UHM13" s="290"/>
      <c r="UHN13" s="290"/>
      <c r="UHO13" s="290"/>
      <c r="UHP13" s="290"/>
      <c r="UHQ13" s="290"/>
      <c r="UHR13" s="290"/>
      <c r="UHS13" s="290"/>
      <c r="UHT13" s="290"/>
      <c r="UHU13" s="290"/>
      <c r="UHV13" s="290"/>
      <c r="UHW13" s="290"/>
      <c r="UHX13" s="290"/>
      <c r="UHY13" s="290"/>
      <c r="UHZ13" s="290"/>
      <c r="UIA13" s="290"/>
      <c r="UIB13" s="290"/>
      <c r="UIC13" s="290"/>
      <c r="UID13" s="290"/>
      <c r="UIE13" s="290"/>
      <c r="UIF13" s="290"/>
      <c r="UIG13" s="290"/>
      <c r="UIH13" s="290"/>
      <c r="UII13" s="290"/>
      <c r="UIJ13" s="290"/>
      <c r="UIK13" s="290"/>
      <c r="UIL13" s="290"/>
      <c r="UIM13" s="290"/>
      <c r="UIN13" s="290"/>
      <c r="UIO13" s="290"/>
      <c r="UIP13" s="290"/>
      <c r="UIQ13" s="290"/>
      <c r="UIR13" s="290"/>
      <c r="UIS13" s="290"/>
      <c r="UIT13" s="290"/>
      <c r="UIU13" s="290"/>
      <c r="UIV13" s="290"/>
      <c r="UIW13" s="290"/>
      <c r="UIX13" s="290"/>
      <c r="UIY13" s="290"/>
      <c r="UIZ13" s="290"/>
      <c r="UJA13" s="290"/>
      <c r="UJB13" s="290"/>
      <c r="UJC13" s="290"/>
      <c r="UJD13" s="290"/>
      <c r="UJE13" s="290"/>
      <c r="UJF13" s="290"/>
      <c r="UJG13" s="290"/>
      <c r="UJH13" s="290"/>
      <c r="UJI13" s="290"/>
      <c r="UJJ13" s="290"/>
      <c r="UJK13" s="290"/>
      <c r="UJL13" s="290"/>
      <c r="UJM13" s="290"/>
      <c r="UJN13" s="290"/>
      <c r="UJO13" s="290"/>
      <c r="UJP13" s="290"/>
      <c r="UJQ13" s="290"/>
      <c r="UJR13" s="290"/>
      <c r="UJS13" s="290"/>
      <c r="UJT13" s="290"/>
      <c r="UJU13" s="290"/>
      <c r="UJV13" s="290"/>
      <c r="UJW13" s="290"/>
      <c r="UJX13" s="290"/>
      <c r="UJY13" s="290"/>
      <c r="UJZ13" s="290"/>
      <c r="UKA13" s="290"/>
      <c r="UKB13" s="290"/>
      <c r="UKC13" s="290"/>
      <c r="UKD13" s="290"/>
      <c r="UKE13" s="290"/>
      <c r="UKF13" s="290"/>
      <c r="UKG13" s="290"/>
      <c r="UKH13" s="290"/>
      <c r="UKI13" s="290"/>
      <c r="UKJ13" s="290"/>
      <c r="UKK13" s="290"/>
      <c r="UKL13" s="290"/>
      <c r="UKM13" s="290"/>
      <c r="UKN13" s="290"/>
      <c r="UKO13" s="290"/>
      <c r="UKP13" s="290"/>
      <c r="UKQ13" s="290"/>
      <c r="UKR13" s="290"/>
      <c r="UKS13" s="290"/>
      <c r="UKT13" s="290"/>
      <c r="UKU13" s="290"/>
      <c r="UKV13" s="290"/>
      <c r="UKW13" s="290"/>
      <c r="UKX13" s="290"/>
      <c r="UKY13" s="290"/>
      <c r="UKZ13" s="290"/>
      <c r="ULA13" s="290"/>
      <c r="ULB13" s="290"/>
      <c r="ULC13" s="290"/>
      <c r="ULD13" s="290"/>
      <c r="ULE13" s="290"/>
      <c r="ULF13" s="290"/>
      <c r="ULG13" s="290"/>
      <c r="ULH13" s="290"/>
      <c r="ULI13" s="290"/>
      <c r="ULJ13" s="290"/>
      <c r="ULK13" s="290"/>
      <c r="ULL13" s="290"/>
      <c r="ULM13" s="290"/>
      <c r="ULN13" s="290"/>
      <c r="ULO13" s="290"/>
      <c r="ULP13" s="290"/>
      <c r="ULQ13" s="290"/>
      <c r="ULR13" s="290"/>
      <c r="ULS13" s="290"/>
      <c r="ULT13" s="290"/>
      <c r="ULU13" s="290"/>
      <c r="ULV13" s="290"/>
      <c r="ULW13" s="290"/>
      <c r="ULX13" s="290"/>
      <c r="ULY13" s="290"/>
      <c r="ULZ13" s="290"/>
      <c r="UMA13" s="290"/>
      <c r="UMB13" s="290"/>
      <c r="UMC13" s="290"/>
      <c r="UMD13" s="290"/>
      <c r="UME13" s="290"/>
      <c r="UMF13" s="290"/>
      <c r="UMG13" s="290"/>
      <c r="UMH13" s="290"/>
      <c r="UMI13" s="290"/>
      <c r="UMJ13" s="290"/>
      <c r="UMK13" s="290"/>
      <c r="UML13" s="290"/>
      <c r="UMM13" s="290"/>
      <c r="UMN13" s="290"/>
      <c r="UMO13" s="290"/>
      <c r="UMP13" s="290"/>
      <c r="UMQ13" s="290"/>
      <c r="UMR13" s="290"/>
      <c r="UMS13" s="290"/>
      <c r="UMT13" s="290"/>
      <c r="UMU13" s="290"/>
      <c r="UMV13" s="290"/>
      <c r="UMW13" s="290"/>
      <c r="UMX13" s="290"/>
      <c r="UMY13" s="290"/>
      <c r="UMZ13" s="290"/>
      <c r="UNA13" s="290"/>
      <c r="UNB13" s="290"/>
      <c r="UNC13" s="290"/>
      <c r="UND13" s="290"/>
      <c r="UNE13" s="290"/>
      <c r="UNF13" s="290"/>
      <c r="UNG13" s="290"/>
      <c r="UNH13" s="290"/>
      <c r="UNI13" s="290"/>
      <c r="UNJ13" s="290"/>
      <c r="UNK13" s="290"/>
      <c r="UNL13" s="290"/>
      <c r="UNM13" s="290"/>
      <c r="UNN13" s="290"/>
      <c r="UNO13" s="290"/>
      <c r="UNP13" s="290"/>
      <c r="UNQ13" s="290"/>
      <c r="UNR13" s="290"/>
      <c r="UNS13" s="290"/>
      <c r="UNT13" s="290"/>
      <c r="UNU13" s="290"/>
      <c r="UNV13" s="290"/>
      <c r="UNW13" s="290"/>
      <c r="UNX13" s="290"/>
      <c r="UNY13" s="290"/>
      <c r="UNZ13" s="290"/>
      <c r="UOA13" s="290"/>
      <c r="UOB13" s="290"/>
      <c r="UOC13" s="290"/>
      <c r="UOD13" s="290"/>
      <c r="UOE13" s="290"/>
      <c r="UOF13" s="290"/>
      <c r="UOG13" s="290"/>
      <c r="UOH13" s="290"/>
      <c r="UOI13" s="290"/>
      <c r="UOJ13" s="290"/>
      <c r="UOK13" s="290"/>
      <c r="UOL13" s="290"/>
      <c r="UOM13" s="290"/>
      <c r="UON13" s="290"/>
      <c r="UOO13" s="290"/>
      <c r="UOP13" s="290"/>
      <c r="UOQ13" s="290"/>
      <c r="UOR13" s="290"/>
      <c r="UOS13" s="290"/>
      <c r="UOT13" s="290"/>
      <c r="UOU13" s="290"/>
      <c r="UOV13" s="290"/>
      <c r="UOW13" s="290"/>
      <c r="UOX13" s="290"/>
      <c r="UOY13" s="290"/>
      <c r="UOZ13" s="290"/>
      <c r="UPA13" s="290"/>
      <c r="UPB13" s="290"/>
      <c r="UPC13" s="290"/>
      <c r="UPD13" s="290"/>
      <c r="UPE13" s="290"/>
      <c r="UPF13" s="290"/>
      <c r="UPG13" s="290"/>
      <c r="UPH13" s="290"/>
      <c r="UPI13" s="290"/>
      <c r="UPJ13" s="290"/>
      <c r="UPK13" s="290"/>
      <c r="UPL13" s="290"/>
      <c r="UPM13" s="290"/>
      <c r="UPN13" s="290"/>
      <c r="UPO13" s="290"/>
      <c r="UPP13" s="290"/>
      <c r="UPQ13" s="290"/>
      <c r="UPR13" s="290"/>
      <c r="UPS13" s="290"/>
      <c r="UPT13" s="290"/>
      <c r="UPU13" s="290"/>
      <c r="UPV13" s="290"/>
      <c r="UPW13" s="290"/>
      <c r="UPX13" s="290"/>
      <c r="UPY13" s="290"/>
      <c r="UPZ13" s="290"/>
      <c r="UQA13" s="290"/>
      <c r="UQB13" s="290"/>
      <c r="UQC13" s="290"/>
      <c r="UQD13" s="290"/>
      <c r="UQE13" s="290"/>
      <c r="UQF13" s="290"/>
      <c r="UQG13" s="290"/>
      <c r="UQH13" s="290"/>
      <c r="UQI13" s="290"/>
      <c r="UQJ13" s="290"/>
      <c r="UQK13" s="290"/>
      <c r="UQL13" s="290"/>
      <c r="UQM13" s="290"/>
      <c r="UQN13" s="290"/>
      <c r="UQO13" s="290"/>
      <c r="UQP13" s="290"/>
      <c r="UQQ13" s="290"/>
      <c r="UQR13" s="290"/>
      <c r="UQS13" s="290"/>
      <c r="UQT13" s="290"/>
      <c r="UQU13" s="290"/>
      <c r="UQV13" s="290"/>
      <c r="UQW13" s="290"/>
      <c r="UQX13" s="290"/>
      <c r="UQY13" s="290"/>
      <c r="UQZ13" s="290"/>
      <c r="URA13" s="290"/>
      <c r="URB13" s="290"/>
      <c r="URC13" s="290"/>
      <c r="URD13" s="290"/>
      <c r="URE13" s="290"/>
      <c r="URF13" s="290"/>
      <c r="URG13" s="290"/>
      <c r="URH13" s="290"/>
      <c r="URI13" s="290"/>
      <c r="URJ13" s="290"/>
      <c r="URK13" s="290"/>
      <c r="URL13" s="290"/>
      <c r="URM13" s="290"/>
      <c r="URN13" s="290"/>
      <c r="URO13" s="290"/>
      <c r="URP13" s="290"/>
      <c r="URQ13" s="290"/>
      <c r="URR13" s="290"/>
      <c r="URS13" s="290"/>
      <c r="URT13" s="290"/>
      <c r="URU13" s="290"/>
      <c r="URV13" s="290"/>
      <c r="URW13" s="290"/>
      <c r="URX13" s="290"/>
      <c r="URY13" s="290"/>
      <c r="URZ13" s="290"/>
      <c r="USA13" s="290"/>
      <c r="USB13" s="290"/>
      <c r="USC13" s="290"/>
      <c r="USD13" s="290"/>
      <c r="USE13" s="290"/>
      <c r="USF13" s="290"/>
      <c r="USG13" s="290"/>
      <c r="USH13" s="290"/>
      <c r="USI13" s="290"/>
      <c r="USJ13" s="290"/>
      <c r="USK13" s="290"/>
      <c r="USL13" s="290"/>
      <c r="USM13" s="290"/>
      <c r="USN13" s="290"/>
      <c r="USO13" s="290"/>
      <c r="USP13" s="290"/>
      <c r="USQ13" s="290"/>
      <c r="USR13" s="290"/>
      <c r="USS13" s="290"/>
      <c r="UST13" s="290"/>
      <c r="USU13" s="290"/>
      <c r="USV13" s="290"/>
      <c r="USW13" s="290"/>
      <c r="USX13" s="290"/>
      <c r="USY13" s="290"/>
      <c r="USZ13" s="290"/>
      <c r="UTA13" s="290"/>
      <c r="UTB13" s="290"/>
      <c r="UTC13" s="290"/>
      <c r="UTD13" s="290"/>
      <c r="UTE13" s="290"/>
      <c r="UTF13" s="290"/>
      <c r="UTG13" s="290"/>
      <c r="UTH13" s="290"/>
      <c r="UTI13" s="290"/>
      <c r="UTJ13" s="290"/>
      <c r="UTK13" s="290"/>
      <c r="UTL13" s="290"/>
      <c r="UTM13" s="290"/>
      <c r="UTN13" s="290"/>
      <c r="UTO13" s="290"/>
      <c r="UTP13" s="290"/>
      <c r="UTQ13" s="290"/>
      <c r="UTR13" s="290"/>
      <c r="UTS13" s="290"/>
      <c r="UTT13" s="290"/>
      <c r="UTU13" s="290"/>
      <c r="UTV13" s="290"/>
      <c r="UTW13" s="290"/>
      <c r="UTX13" s="290"/>
      <c r="UTY13" s="290"/>
      <c r="UTZ13" s="290"/>
      <c r="UUA13" s="290"/>
      <c r="UUB13" s="290"/>
      <c r="UUC13" s="290"/>
      <c r="UUD13" s="290"/>
      <c r="UUE13" s="290"/>
      <c r="UUF13" s="290"/>
      <c r="UUG13" s="290"/>
      <c r="UUH13" s="290"/>
      <c r="UUI13" s="290"/>
      <c r="UUJ13" s="290"/>
      <c r="UUK13" s="290"/>
      <c r="UUL13" s="290"/>
      <c r="UUM13" s="290"/>
      <c r="UUN13" s="290"/>
      <c r="UUO13" s="290"/>
      <c r="UUP13" s="290"/>
      <c r="UUQ13" s="290"/>
      <c r="UUR13" s="290"/>
      <c r="UUS13" s="290"/>
      <c r="UUT13" s="290"/>
      <c r="UUU13" s="290"/>
      <c r="UUV13" s="290"/>
      <c r="UUW13" s="290"/>
      <c r="UUX13" s="290"/>
      <c r="UUY13" s="290"/>
      <c r="UUZ13" s="290"/>
      <c r="UVA13" s="290"/>
      <c r="UVB13" s="290"/>
      <c r="UVC13" s="290"/>
      <c r="UVD13" s="290"/>
      <c r="UVE13" s="290"/>
      <c r="UVF13" s="290"/>
      <c r="UVG13" s="290"/>
      <c r="UVH13" s="290"/>
      <c r="UVI13" s="290"/>
      <c r="UVJ13" s="290"/>
      <c r="UVK13" s="290"/>
      <c r="UVL13" s="290"/>
      <c r="UVM13" s="290"/>
      <c r="UVN13" s="290"/>
      <c r="UVO13" s="290"/>
      <c r="UVP13" s="290"/>
      <c r="UVQ13" s="290"/>
      <c r="UVR13" s="290"/>
      <c r="UVS13" s="290"/>
      <c r="UVT13" s="290"/>
      <c r="UVU13" s="290"/>
      <c r="UVV13" s="290"/>
      <c r="UVW13" s="290"/>
      <c r="UVX13" s="290"/>
      <c r="UVY13" s="290"/>
      <c r="UVZ13" s="290"/>
      <c r="UWA13" s="290"/>
      <c r="UWB13" s="290"/>
      <c r="UWC13" s="290"/>
      <c r="UWD13" s="290"/>
      <c r="UWE13" s="290"/>
      <c r="UWF13" s="290"/>
      <c r="UWG13" s="290"/>
      <c r="UWH13" s="290"/>
      <c r="UWI13" s="290"/>
      <c r="UWJ13" s="290"/>
      <c r="UWK13" s="290"/>
      <c r="UWL13" s="290"/>
      <c r="UWM13" s="290"/>
      <c r="UWN13" s="290"/>
      <c r="UWO13" s="290"/>
      <c r="UWP13" s="290"/>
      <c r="UWQ13" s="290"/>
      <c r="UWR13" s="290"/>
      <c r="UWS13" s="290"/>
      <c r="UWT13" s="290"/>
      <c r="UWU13" s="290"/>
      <c r="UWV13" s="290"/>
      <c r="UWW13" s="290"/>
      <c r="UWX13" s="290"/>
      <c r="UWY13" s="290"/>
      <c r="UWZ13" s="290"/>
      <c r="UXA13" s="290"/>
      <c r="UXB13" s="290"/>
      <c r="UXC13" s="290"/>
      <c r="UXD13" s="290"/>
      <c r="UXE13" s="290"/>
      <c r="UXF13" s="290"/>
      <c r="UXG13" s="290"/>
      <c r="UXH13" s="290"/>
      <c r="UXI13" s="290"/>
      <c r="UXJ13" s="290"/>
      <c r="UXK13" s="290"/>
      <c r="UXL13" s="290"/>
      <c r="UXM13" s="290"/>
      <c r="UXN13" s="290"/>
      <c r="UXO13" s="290"/>
      <c r="UXP13" s="290"/>
      <c r="UXQ13" s="290"/>
      <c r="UXR13" s="290"/>
      <c r="UXS13" s="290"/>
      <c r="UXT13" s="290"/>
      <c r="UXU13" s="290"/>
      <c r="UXV13" s="290"/>
      <c r="UXW13" s="290"/>
      <c r="UXX13" s="290"/>
      <c r="UXY13" s="290"/>
      <c r="UXZ13" s="290"/>
      <c r="UYA13" s="290"/>
      <c r="UYB13" s="290"/>
      <c r="UYC13" s="290"/>
      <c r="UYD13" s="290"/>
      <c r="UYE13" s="290"/>
      <c r="UYF13" s="290"/>
      <c r="UYG13" s="290"/>
      <c r="UYH13" s="290"/>
      <c r="UYI13" s="290"/>
      <c r="UYJ13" s="290"/>
      <c r="UYK13" s="290"/>
      <c r="UYL13" s="290"/>
      <c r="UYM13" s="290"/>
      <c r="UYN13" s="290"/>
      <c r="UYO13" s="290"/>
      <c r="UYP13" s="290"/>
      <c r="UYQ13" s="290"/>
      <c r="UYR13" s="290"/>
      <c r="UYS13" s="290"/>
      <c r="UYT13" s="290"/>
      <c r="UYU13" s="290"/>
      <c r="UYV13" s="290"/>
      <c r="UYW13" s="290"/>
      <c r="UYX13" s="290"/>
      <c r="UYY13" s="290"/>
      <c r="UYZ13" s="290"/>
      <c r="UZA13" s="290"/>
      <c r="UZB13" s="290"/>
      <c r="UZC13" s="290"/>
      <c r="UZD13" s="290"/>
      <c r="UZE13" s="290"/>
      <c r="UZF13" s="290"/>
      <c r="UZG13" s="290"/>
      <c r="UZH13" s="290"/>
      <c r="UZI13" s="290"/>
      <c r="UZJ13" s="290"/>
      <c r="UZK13" s="290"/>
      <c r="UZL13" s="290"/>
      <c r="UZM13" s="290"/>
      <c r="UZN13" s="290"/>
      <c r="UZO13" s="290"/>
      <c r="UZP13" s="290"/>
      <c r="UZQ13" s="290"/>
      <c r="UZR13" s="290"/>
      <c r="UZS13" s="290"/>
      <c r="UZT13" s="290"/>
      <c r="UZU13" s="290"/>
      <c r="UZV13" s="290"/>
      <c r="UZW13" s="290"/>
      <c r="UZX13" s="290"/>
      <c r="UZY13" s="290"/>
      <c r="UZZ13" s="290"/>
      <c r="VAA13" s="290"/>
      <c r="VAB13" s="290"/>
      <c r="VAC13" s="290"/>
      <c r="VAD13" s="290"/>
      <c r="VAE13" s="290"/>
      <c r="VAF13" s="290"/>
      <c r="VAG13" s="290"/>
      <c r="VAH13" s="290"/>
      <c r="VAI13" s="290"/>
      <c r="VAJ13" s="290"/>
      <c r="VAK13" s="290"/>
      <c r="VAL13" s="290"/>
      <c r="VAM13" s="290"/>
      <c r="VAN13" s="290"/>
      <c r="VAO13" s="290"/>
      <c r="VAP13" s="290"/>
      <c r="VAQ13" s="290"/>
      <c r="VAR13" s="290"/>
      <c r="VAS13" s="290"/>
      <c r="VAT13" s="290"/>
      <c r="VAU13" s="290"/>
      <c r="VAV13" s="290"/>
      <c r="VAW13" s="290"/>
      <c r="VAX13" s="290"/>
      <c r="VAY13" s="290"/>
      <c r="VAZ13" s="290"/>
      <c r="VBA13" s="290"/>
      <c r="VBB13" s="290"/>
      <c r="VBC13" s="290"/>
      <c r="VBD13" s="290"/>
      <c r="VBE13" s="290"/>
      <c r="VBF13" s="290"/>
      <c r="VBG13" s="290"/>
      <c r="VBH13" s="290"/>
      <c r="VBI13" s="290"/>
      <c r="VBJ13" s="290"/>
      <c r="VBK13" s="290"/>
      <c r="VBL13" s="290"/>
      <c r="VBM13" s="290"/>
      <c r="VBN13" s="290"/>
      <c r="VBO13" s="290"/>
      <c r="VBP13" s="290"/>
      <c r="VBQ13" s="290"/>
      <c r="VBR13" s="290"/>
      <c r="VBS13" s="290"/>
      <c r="VBT13" s="290"/>
      <c r="VBU13" s="290"/>
      <c r="VBV13" s="290"/>
      <c r="VBW13" s="290"/>
      <c r="VBX13" s="290"/>
      <c r="VBY13" s="290"/>
      <c r="VBZ13" s="290"/>
      <c r="VCA13" s="290"/>
      <c r="VCB13" s="290"/>
      <c r="VCC13" s="290"/>
      <c r="VCD13" s="290"/>
      <c r="VCE13" s="290"/>
      <c r="VCF13" s="290"/>
      <c r="VCG13" s="290"/>
      <c r="VCH13" s="290"/>
      <c r="VCI13" s="290"/>
      <c r="VCJ13" s="290"/>
      <c r="VCK13" s="290"/>
      <c r="VCL13" s="290"/>
      <c r="VCM13" s="290"/>
      <c r="VCN13" s="290"/>
      <c r="VCO13" s="290"/>
      <c r="VCP13" s="290"/>
      <c r="VCQ13" s="290"/>
      <c r="VCR13" s="290"/>
      <c r="VCS13" s="290"/>
      <c r="VCT13" s="290"/>
      <c r="VCU13" s="290"/>
      <c r="VCV13" s="290"/>
      <c r="VCW13" s="290"/>
      <c r="VCX13" s="290"/>
      <c r="VCY13" s="290"/>
      <c r="VCZ13" s="290"/>
      <c r="VDA13" s="290"/>
      <c r="VDB13" s="290"/>
      <c r="VDC13" s="290"/>
      <c r="VDD13" s="290"/>
      <c r="VDE13" s="290"/>
      <c r="VDF13" s="290"/>
      <c r="VDG13" s="290"/>
      <c r="VDH13" s="290"/>
      <c r="VDI13" s="290"/>
      <c r="VDJ13" s="290"/>
      <c r="VDK13" s="290"/>
      <c r="VDL13" s="290"/>
      <c r="VDM13" s="290"/>
      <c r="VDN13" s="290"/>
      <c r="VDO13" s="290"/>
      <c r="VDP13" s="290"/>
      <c r="VDQ13" s="290"/>
      <c r="VDR13" s="290"/>
      <c r="VDS13" s="290"/>
      <c r="VDT13" s="290"/>
      <c r="VDU13" s="290"/>
      <c r="VDV13" s="290"/>
      <c r="VDW13" s="290"/>
      <c r="VDX13" s="290"/>
      <c r="VDY13" s="290"/>
      <c r="VDZ13" s="290"/>
      <c r="VEA13" s="290"/>
      <c r="VEB13" s="290"/>
      <c r="VEC13" s="290"/>
      <c r="VED13" s="290"/>
      <c r="VEE13" s="290"/>
      <c r="VEF13" s="290"/>
      <c r="VEG13" s="290"/>
      <c r="VEH13" s="290"/>
      <c r="VEI13" s="290"/>
      <c r="VEJ13" s="290"/>
      <c r="VEK13" s="290"/>
      <c r="VEL13" s="290"/>
      <c r="VEM13" s="290"/>
      <c r="VEN13" s="290"/>
      <c r="VEO13" s="290"/>
      <c r="VEP13" s="290"/>
      <c r="VEQ13" s="290"/>
      <c r="VER13" s="290"/>
      <c r="VES13" s="290"/>
      <c r="VET13" s="290"/>
      <c r="VEU13" s="290"/>
      <c r="VEV13" s="290"/>
      <c r="VEW13" s="290"/>
      <c r="VEX13" s="290"/>
      <c r="VEY13" s="290"/>
      <c r="VEZ13" s="290"/>
      <c r="VFA13" s="290"/>
      <c r="VFB13" s="290"/>
      <c r="VFC13" s="290"/>
      <c r="VFD13" s="290"/>
      <c r="VFE13" s="290"/>
      <c r="VFF13" s="290"/>
      <c r="VFG13" s="290"/>
      <c r="VFH13" s="290"/>
      <c r="VFI13" s="290"/>
      <c r="VFJ13" s="290"/>
      <c r="VFK13" s="290"/>
      <c r="VFL13" s="290"/>
      <c r="VFM13" s="290"/>
      <c r="VFN13" s="290"/>
      <c r="VFO13" s="290"/>
      <c r="VFP13" s="290"/>
      <c r="VFQ13" s="290"/>
      <c r="VFR13" s="290"/>
      <c r="VFS13" s="290"/>
      <c r="VFT13" s="290"/>
      <c r="VFU13" s="290"/>
      <c r="VFV13" s="290"/>
      <c r="VFW13" s="290"/>
      <c r="VFX13" s="290"/>
      <c r="VFY13" s="290"/>
      <c r="VFZ13" s="290"/>
      <c r="VGA13" s="290"/>
      <c r="VGB13" s="290"/>
      <c r="VGC13" s="290"/>
      <c r="VGD13" s="290"/>
      <c r="VGE13" s="290"/>
      <c r="VGF13" s="290"/>
      <c r="VGG13" s="290"/>
      <c r="VGH13" s="290"/>
      <c r="VGI13" s="290"/>
      <c r="VGJ13" s="290"/>
      <c r="VGK13" s="290"/>
      <c r="VGL13" s="290"/>
      <c r="VGM13" s="290"/>
      <c r="VGN13" s="290"/>
      <c r="VGO13" s="290"/>
      <c r="VGP13" s="290"/>
      <c r="VGQ13" s="290"/>
      <c r="VGR13" s="290"/>
      <c r="VGS13" s="290"/>
      <c r="VGT13" s="290"/>
      <c r="VGU13" s="290"/>
      <c r="VGV13" s="290"/>
      <c r="VGW13" s="290"/>
      <c r="VGX13" s="290"/>
      <c r="VGY13" s="290"/>
      <c r="VGZ13" s="290"/>
      <c r="VHA13" s="290"/>
      <c r="VHB13" s="290"/>
      <c r="VHC13" s="290"/>
      <c r="VHD13" s="290"/>
      <c r="VHE13" s="290"/>
      <c r="VHF13" s="290"/>
      <c r="VHG13" s="290"/>
      <c r="VHH13" s="290"/>
      <c r="VHI13" s="290"/>
      <c r="VHJ13" s="290"/>
      <c r="VHK13" s="290"/>
      <c r="VHL13" s="290"/>
      <c r="VHM13" s="290"/>
      <c r="VHN13" s="290"/>
      <c r="VHO13" s="290"/>
      <c r="VHP13" s="290"/>
      <c r="VHQ13" s="290"/>
      <c r="VHR13" s="290"/>
      <c r="VHS13" s="290"/>
      <c r="VHT13" s="290"/>
      <c r="VHU13" s="290"/>
      <c r="VHV13" s="290"/>
      <c r="VHW13" s="290"/>
      <c r="VHX13" s="290"/>
      <c r="VHY13" s="290"/>
      <c r="VHZ13" s="290"/>
      <c r="VIA13" s="290"/>
      <c r="VIB13" s="290"/>
      <c r="VIC13" s="290"/>
      <c r="VID13" s="290"/>
      <c r="VIE13" s="290"/>
      <c r="VIF13" s="290"/>
      <c r="VIG13" s="290"/>
      <c r="VIH13" s="290"/>
      <c r="VII13" s="290"/>
      <c r="VIJ13" s="290"/>
      <c r="VIK13" s="290"/>
      <c r="VIL13" s="290"/>
      <c r="VIM13" s="290"/>
      <c r="VIN13" s="290"/>
      <c r="VIO13" s="290"/>
      <c r="VIP13" s="290"/>
      <c r="VIQ13" s="290"/>
      <c r="VIR13" s="290"/>
      <c r="VIS13" s="290"/>
      <c r="VIT13" s="290"/>
      <c r="VIU13" s="290"/>
      <c r="VIV13" s="290"/>
      <c r="VIW13" s="290"/>
      <c r="VIX13" s="290"/>
      <c r="VIY13" s="290"/>
      <c r="VIZ13" s="290"/>
      <c r="VJA13" s="290"/>
      <c r="VJB13" s="290"/>
      <c r="VJC13" s="290"/>
      <c r="VJD13" s="290"/>
      <c r="VJE13" s="290"/>
      <c r="VJF13" s="290"/>
      <c r="VJG13" s="290"/>
      <c r="VJH13" s="290"/>
      <c r="VJI13" s="290"/>
      <c r="VJJ13" s="290"/>
      <c r="VJK13" s="290"/>
      <c r="VJL13" s="290"/>
      <c r="VJM13" s="290"/>
      <c r="VJN13" s="290"/>
      <c r="VJO13" s="290"/>
      <c r="VJP13" s="290"/>
      <c r="VJQ13" s="290"/>
      <c r="VJR13" s="290"/>
      <c r="VJS13" s="290"/>
      <c r="VJT13" s="290"/>
      <c r="VJU13" s="290"/>
      <c r="VJV13" s="290"/>
      <c r="VJW13" s="290"/>
      <c r="VJX13" s="290"/>
      <c r="VJY13" s="290"/>
      <c r="VJZ13" s="290"/>
      <c r="VKA13" s="290"/>
      <c r="VKB13" s="290"/>
      <c r="VKC13" s="290"/>
      <c r="VKD13" s="290"/>
      <c r="VKE13" s="290"/>
      <c r="VKF13" s="290"/>
      <c r="VKG13" s="290"/>
      <c r="VKH13" s="290"/>
      <c r="VKI13" s="290"/>
      <c r="VKJ13" s="290"/>
      <c r="VKK13" s="290"/>
      <c r="VKL13" s="290"/>
      <c r="VKM13" s="290"/>
      <c r="VKN13" s="290"/>
      <c r="VKO13" s="290"/>
      <c r="VKP13" s="290"/>
      <c r="VKQ13" s="290"/>
      <c r="VKR13" s="290"/>
      <c r="VKS13" s="290"/>
      <c r="VKT13" s="290"/>
      <c r="VKU13" s="290"/>
      <c r="VKV13" s="290"/>
      <c r="VKW13" s="290"/>
      <c r="VKX13" s="290"/>
      <c r="VKY13" s="290"/>
      <c r="VKZ13" s="290"/>
      <c r="VLA13" s="290"/>
      <c r="VLB13" s="290"/>
      <c r="VLC13" s="290"/>
      <c r="VLD13" s="290"/>
      <c r="VLE13" s="290"/>
      <c r="VLF13" s="290"/>
      <c r="VLG13" s="290"/>
      <c r="VLH13" s="290"/>
      <c r="VLI13" s="290"/>
      <c r="VLJ13" s="290"/>
      <c r="VLK13" s="290"/>
      <c r="VLL13" s="290"/>
      <c r="VLM13" s="290"/>
      <c r="VLN13" s="290"/>
      <c r="VLO13" s="290"/>
      <c r="VLP13" s="290"/>
      <c r="VLQ13" s="290"/>
      <c r="VLR13" s="290"/>
      <c r="VLS13" s="290"/>
      <c r="VLT13" s="290"/>
      <c r="VLU13" s="290"/>
      <c r="VLV13" s="290"/>
      <c r="VLW13" s="290"/>
      <c r="VLX13" s="290"/>
      <c r="VLY13" s="290"/>
      <c r="VLZ13" s="290"/>
      <c r="VMA13" s="290"/>
      <c r="VMB13" s="290"/>
      <c r="VMC13" s="290"/>
      <c r="VMD13" s="290"/>
      <c r="VME13" s="290"/>
      <c r="VMF13" s="290"/>
      <c r="VMG13" s="290"/>
      <c r="VMH13" s="290"/>
      <c r="VMI13" s="290"/>
      <c r="VMJ13" s="290"/>
      <c r="VMK13" s="290"/>
      <c r="VML13" s="290"/>
      <c r="VMM13" s="290"/>
      <c r="VMN13" s="290"/>
      <c r="VMO13" s="290"/>
      <c r="VMP13" s="290"/>
      <c r="VMQ13" s="290"/>
      <c r="VMR13" s="290"/>
      <c r="VMS13" s="290"/>
      <c r="VMT13" s="290"/>
      <c r="VMU13" s="290"/>
      <c r="VMV13" s="290"/>
      <c r="VMW13" s="290"/>
      <c r="VMX13" s="290"/>
      <c r="VMY13" s="290"/>
      <c r="VMZ13" s="290"/>
      <c r="VNA13" s="290"/>
      <c r="VNB13" s="290"/>
      <c r="VNC13" s="290"/>
      <c r="VND13" s="290"/>
      <c r="VNE13" s="290"/>
      <c r="VNF13" s="290"/>
      <c r="VNG13" s="290"/>
      <c r="VNH13" s="290"/>
      <c r="VNI13" s="290"/>
      <c r="VNJ13" s="290"/>
      <c r="VNK13" s="290"/>
      <c r="VNL13" s="290"/>
      <c r="VNM13" s="290"/>
      <c r="VNN13" s="290"/>
      <c r="VNO13" s="290"/>
      <c r="VNP13" s="290"/>
      <c r="VNQ13" s="290"/>
      <c r="VNR13" s="290"/>
      <c r="VNS13" s="290"/>
      <c r="VNT13" s="290"/>
      <c r="VNU13" s="290"/>
      <c r="VNV13" s="290"/>
      <c r="VNW13" s="290"/>
      <c r="VNX13" s="290"/>
      <c r="VNY13" s="290"/>
      <c r="VNZ13" s="290"/>
      <c r="VOA13" s="290"/>
      <c r="VOB13" s="290"/>
      <c r="VOC13" s="290"/>
      <c r="VOD13" s="290"/>
      <c r="VOE13" s="290"/>
      <c r="VOF13" s="290"/>
      <c r="VOG13" s="290"/>
      <c r="VOH13" s="290"/>
      <c r="VOI13" s="290"/>
      <c r="VOJ13" s="290"/>
      <c r="VOK13" s="290"/>
      <c r="VOL13" s="290"/>
      <c r="VOM13" s="290"/>
      <c r="VON13" s="290"/>
      <c r="VOO13" s="290"/>
      <c r="VOP13" s="290"/>
      <c r="VOQ13" s="290"/>
      <c r="VOR13" s="290"/>
      <c r="VOS13" s="290"/>
      <c r="VOT13" s="290"/>
      <c r="VOU13" s="290"/>
      <c r="VOV13" s="290"/>
      <c r="VOW13" s="290"/>
      <c r="VOX13" s="290"/>
      <c r="VOY13" s="290"/>
      <c r="VOZ13" s="290"/>
      <c r="VPA13" s="290"/>
      <c r="VPB13" s="290"/>
      <c r="VPC13" s="290"/>
      <c r="VPD13" s="290"/>
      <c r="VPE13" s="290"/>
      <c r="VPF13" s="290"/>
      <c r="VPG13" s="290"/>
      <c r="VPH13" s="290"/>
      <c r="VPI13" s="290"/>
      <c r="VPJ13" s="290"/>
      <c r="VPK13" s="290"/>
      <c r="VPL13" s="290"/>
      <c r="VPM13" s="290"/>
      <c r="VPN13" s="290"/>
      <c r="VPO13" s="290"/>
      <c r="VPP13" s="290"/>
      <c r="VPQ13" s="290"/>
      <c r="VPR13" s="290"/>
      <c r="VPS13" s="290"/>
      <c r="VPT13" s="290"/>
      <c r="VPU13" s="290"/>
      <c r="VPV13" s="290"/>
      <c r="VPW13" s="290"/>
      <c r="VPX13" s="290"/>
      <c r="VPY13" s="290"/>
      <c r="VPZ13" s="290"/>
      <c r="VQA13" s="290"/>
      <c r="VQB13" s="290"/>
      <c r="VQC13" s="290"/>
      <c r="VQD13" s="290"/>
      <c r="VQE13" s="290"/>
      <c r="VQF13" s="290"/>
      <c r="VQG13" s="290"/>
      <c r="VQH13" s="290"/>
      <c r="VQI13" s="290"/>
      <c r="VQJ13" s="290"/>
      <c r="VQK13" s="290"/>
      <c r="VQL13" s="290"/>
      <c r="VQM13" s="290"/>
      <c r="VQN13" s="290"/>
      <c r="VQO13" s="290"/>
      <c r="VQP13" s="290"/>
      <c r="VQQ13" s="290"/>
      <c r="VQR13" s="290"/>
      <c r="VQS13" s="290"/>
      <c r="VQT13" s="290"/>
      <c r="VQU13" s="290"/>
      <c r="VQV13" s="290"/>
      <c r="VQW13" s="290"/>
      <c r="VQX13" s="290"/>
      <c r="VQY13" s="290"/>
      <c r="VQZ13" s="290"/>
      <c r="VRA13" s="290"/>
      <c r="VRB13" s="290"/>
      <c r="VRC13" s="290"/>
      <c r="VRD13" s="290"/>
      <c r="VRE13" s="290"/>
      <c r="VRF13" s="290"/>
      <c r="VRG13" s="290"/>
      <c r="VRH13" s="290"/>
      <c r="VRI13" s="290"/>
      <c r="VRJ13" s="290"/>
      <c r="VRK13" s="290"/>
      <c r="VRL13" s="290"/>
      <c r="VRM13" s="290"/>
      <c r="VRN13" s="290"/>
      <c r="VRO13" s="290"/>
      <c r="VRP13" s="290"/>
      <c r="VRQ13" s="290"/>
      <c r="VRR13" s="290"/>
      <c r="VRS13" s="290"/>
      <c r="VRT13" s="290"/>
      <c r="VRU13" s="290"/>
      <c r="VRV13" s="290"/>
      <c r="VRW13" s="290"/>
      <c r="VRX13" s="290"/>
      <c r="VRY13" s="290"/>
      <c r="VRZ13" s="290"/>
      <c r="VSA13" s="290"/>
      <c r="VSB13" s="290"/>
      <c r="VSC13" s="290"/>
      <c r="VSD13" s="290"/>
      <c r="VSE13" s="290"/>
      <c r="VSF13" s="290"/>
      <c r="VSG13" s="290"/>
      <c r="VSH13" s="290"/>
      <c r="VSI13" s="290"/>
      <c r="VSJ13" s="290"/>
      <c r="VSK13" s="290"/>
      <c r="VSL13" s="290"/>
      <c r="VSM13" s="290"/>
      <c r="VSN13" s="290"/>
      <c r="VSO13" s="290"/>
      <c r="VSP13" s="290"/>
      <c r="VSQ13" s="290"/>
      <c r="VSR13" s="290"/>
      <c r="VSS13" s="290"/>
      <c r="VST13" s="290"/>
      <c r="VSU13" s="290"/>
      <c r="VSV13" s="290"/>
      <c r="VSW13" s="290"/>
      <c r="VSX13" s="290"/>
      <c r="VSY13" s="290"/>
      <c r="VSZ13" s="290"/>
      <c r="VTA13" s="290"/>
      <c r="VTB13" s="290"/>
      <c r="VTC13" s="290"/>
      <c r="VTD13" s="290"/>
      <c r="VTE13" s="290"/>
      <c r="VTF13" s="290"/>
      <c r="VTG13" s="290"/>
      <c r="VTH13" s="290"/>
      <c r="VTI13" s="290"/>
      <c r="VTJ13" s="290"/>
      <c r="VTK13" s="290"/>
      <c r="VTL13" s="290"/>
      <c r="VTM13" s="290"/>
      <c r="VTN13" s="290"/>
      <c r="VTO13" s="290"/>
      <c r="VTP13" s="290"/>
      <c r="VTQ13" s="290"/>
      <c r="VTR13" s="290"/>
      <c r="VTS13" s="290"/>
      <c r="VTT13" s="290"/>
      <c r="VTU13" s="290"/>
      <c r="VTV13" s="290"/>
      <c r="VTW13" s="290"/>
      <c r="VTX13" s="290"/>
      <c r="VTY13" s="290"/>
      <c r="VTZ13" s="290"/>
      <c r="VUA13" s="290"/>
      <c r="VUB13" s="290"/>
      <c r="VUC13" s="290"/>
      <c r="VUD13" s="290"/>
      <c r="VUE13" s="290"/>
      <c r="VUF13" s="290"/>
      <c r="VUG13" s="290"/>
      <c r="VUH13" s="290"/>
      <c r="VUI13" s="290"/>
      <c r="VUJ13" s="290"/>
      <c r="VUK13" s="290"/>
      <c r="VUL13" s="290"/>
      <c r="VUM13" s="290"/>
      <c r="VUN13" s="290"/>
      <c r="VUO13" s="290"/>
      <c r="VUP13" s="290"/>
      <c r="VUQ13" s="290"/>
      <c r="VUR13" s="290"/>
      <c r="VUS13" s="290"/>
      <c r="VUT13" s="290"/>
      <c r="VUU13" s="290"/>
      <c r="VUV13" s="290"/>
      <c r="VUW13" s="290"/>
      <c r="VUX13" s="290"/>
      <c r="VUY13" s="290"/>
      <c r="VUZ13" s="290"/>
      <c r="VVA13" s="290"/>
      <c r="VVB13" s="290"/>
      <c r="VVC13" s="290"/>
      <c r="VVD13" s="290"/>
      <c r="VVE13" s="290"/>
      <c r="VVF13" s="290"/>
      <c r="VVG13" s="290"/>
      <c r="VVH13" s="290"/>
      <c r="VVI13" s="290"/>
      <c r="VVJ13" s="290"/>
      <c r="VVK13" s="290"/>
      <c r="VVL13" s="290"/>
      <c r="VVM13" s="290"/>
      <c r="VVN13" s="290"/>
      <c r="VVO13" s="290"/>
      <c r="VVP13" s="290"/>
      <c r="VVQ13" s="290"/>
      <c r="VVR13" s="290"/>
      <c r="VVS13" s="290"/>
      <c r="VVT13" s="290"/>
      <c r="VVU13" s="290"/>
      <c r="VVV13" s="290"/>
      <c r="VVW13" s="290"/>
      <c r="VVX13" s="290"/>
      <c r="VVY13" s="290"/>
      <c r="VVZ13" s="290"/>
      <c r="VWA13" s="290"/>
      <c r="VWB13" s="290"/>
      <c r="VWC13" s="290"/>
      <c r="VWD13" s="290"/>
      <c r="VWE13" s="290"/>
      <c r="VWF13" s="290"/>
      <c r="VWG13" s="290"/>
      <c r="VWH13" s="290"/>
      <c r="VWI13" s="290"/>
      <c r="VWJ13" s="290"/>
      <c r="VWK13" s="290"/>
      <c r="VWL13" s="290"/>
      <c r="VWM13" s="290"/>
      <c r="VWN13" s="290"/>
      <c r="VWO13" s="290"/>
      <c r="VWP13" s="290"/>
      <c r="VWQ13" s="290"/>
      <c r="VWR13" s="290"/>
      <c r="VWS13" s="290"/>
      <c r="VWT13" s="290"/>
      <c r="VWU13" s="290"/>
      <c r="VWV13" s="290"/>
      <c r="VWW13" s="290"/>
      <c r="VWX13" s="290"/>
      <c r="VWY13" s="290"/>
      <c r="VWZ13" s="290"/>
      <c r="VXA13" s="290"/>
      <c r="VXB13" s="290"/>
      <c r="VXC13" s="290"/>
      <c r="VXD13" s="290"/>
      <c r="VXE13" s="290"/>
      <c r="VXF13" s="290"/>
      <c r="VXG13" s="290"/>
      <c r="VXH13" s="290"/>
      <c r="VXI13" s="290"/>
      <c r="VXJ13" s="290"/>
      <c r="VXK13" s="290"/>
      <c r="VXL13" s="290"/>
      <c r="VXM13" s="290"/>
      <c r="VXN13" s="290"/>
      <c r="VXO13" s="290"/>
      <c r="VXP13" s="290"/>
      <c r="VXQ13" s="290"/>
      <c r="VXR13" s="290"/>
      <c r="VXS13" s="290"/>
      <c r="VXT13" s="290"/>
      <c r="VXU13" s="290"/>
      <c r="VXV13" s="290"/>
      <c r="VXW13" s="290"/>
      <c r="VXX13" s="290"/>
      <c r="VXY13" s="290"/>
      <c r="VXZ13" s="290"/>
      <c r="VYA13" s="290"/>
      <c r="VYB13" s="290"/>
      <c r="VYC13" s="290"/>
      <c r="VYD13" s="290"/>
      <c r="VYE13" s="290"/>
      <c r="VYF13" s="290"/>
      <c r="VYG13" s="290"/>
      <c r="VYH13" s="290"/>
      <c r="VYI13" s="290"/>
      <c r="VYJ13" s="290"/>
      <c r="VYK13" s="290"/>
      <c r="VYL13" s="290"/>
      <c r="VYM13" s="290"/>
      <c r="VYN13" s="290"/>
      <c r="VYO13" s="290"/>
      <c r="VYP13" s="290"/>
      <c r="VYQ13" s="290"/>
      <c r="VYR13" s="290"/>
      <c r="VYS13" s="290"/>
      <c r="VYT13" s="290"/>
      <c r="VYU13" s="290"/>
      <c r="VYV13" s="290"/>
      <c r="VYW13" s="290"/>
      <c r="VYX13" s="290"/>
      <c r="VYY13" s="290"/>
      <c r="VYZ13" s="290"/>
      <c r="VZA13" s="290"/>
      <c r="VZB13" s="290"/>
      <c r="VZC13" s="290"/>
      <c r="VZD13" s="290"/>
      <c r="VZE13" s="290"/>
      <c r="VZF13" s="290"/>
      <c r="VZG13" s="290"/>
      <c r="VZH13" s="290"/>
      <c r="VZI13" s="290"/>
      <c r="VZJ13" s="290"/>
      <c r="VZK13" s="290"/>
      <c r="VZL13" s="290"/>
      <c r="VZM13" s="290"/>
      <c r="VZN13" s="290"/>
      <c r="VZO13" s="290"/>
      <c r="VZP13" s="290"/>
      <c r="VZQ13" s="290"/>
      <c r="VZR13" s="290"/>
      <c r="VZS13" s="290"/>
      <c r="VZT13" s="290"/>
      <c r="VZU13" s="290"/>
      <c r="VZV13" s="290"/>
      <c r="VZW13" s="290"/>
      <c r="VZX13" s="290"/>
      <c r="VZY13" s="290"/>
      <c r="VZZ13" s="290"/>
      <c r="WAA13" s="290"/>
      <c r="WAB13" s="290"/>
      <c r="WAC13" s="290"/>
      <c r="WAD13" s="290"/>
      <c r="WAE13" s="290"/>
      <c r="WAF13" s="290"/>
      <c r="WAG13" s="290"/>
      <c r="WAH13" s="290"/>
      <c r="WAI13" s="290"/>
      <c r="WAJ13" s="290"/>
      <c r="WAK13" s="290"/>
      <c r="WAL13" s="290"/>
      <c r="WAM13" s="290"/>
      <c r="WAN13" s="290"/>
      <c r="WAO13" s="290"/>
      <c r="WAP13" s="290"/>
      <c r="WAQ13" s="290"/>
      <c r="WAR13" s="290"/>
      <c r="WAS13" s="290"/>
      <c r="WAT13" s="290"/>
      <c r="WAU13" s="290"/>
      <c r="WAV13" s="290"/>
      <c r="WAW13" s="290"/>
      <c r="WAX13" s="290"/>
      <c r="WAY13" s="290"/>
      <c r="WAZ13" s="290"/>
      <c r="WBA13" s="290"/>
      <c r="WBB13" s="290"/>
      <c r="WBC13" s="290"/>
      <c r="WBD13" s="290"/>
      <c r="WBE13" s="290"/>
      <c r="WBF13" s="290"/>
      <c r="WBG13" s="290"/>
      <c r="WBH13" s="290"/>
      <c r="WBI13" s="290"/>
      <c r="WBJ13" s="290"/>
      <c r="WBK13" s="290"/>
      <c r="WBL13" s="290"/>
      <c r="WBM13" s="290"/>
      <c r="WBN13" s="290"/>
      <c r="WBO13" s="290"/>
      <c r="WBP13" s="290"/>
      <c r="WBQ13" s="290"/>
      <c r="WBR13" s="290"/>
      <c r="WBS13" s="290"/>
      <c r="WBT13" s="290"/>
      <c r="WBU13" s="290"/>
      <c r="WBV13" s="290"/>
      <c r="WBW13" s="290"/>
      <c r="WBX13" s="290"/>
      <c r="WBY13" s="290"/>
      <c r="WBZ13" s="290"/>
      <c r="WCA13" s="290"/>
      <c r="WCB13" s="290"/>
    </row>
    <row r="14" spans="2:92 13252:15628" s="289" customFormat="1" x14ac:dyDescent="0.25">
      <c r="B14" s="280">
        <v>3</v>
      </c>
      <c r="C14" s="294" t="s">
        <v>387</v>
      </c>
      <c r="D14" s="282" t="s">
        <v>45</v>
      </c>
      <c r="E14" s="282" t="s">
        <v>45</v>
      </c>
      <c r="F14" s="282" t="s">
        <v>45</v>
      </c>
      <c r="G14" s="282" t="s">
        <v>45</v>
      </c>
      <c r="H14" s="282" t="s">
        <v>45</v>
      </c>
      <c r="I14" s="282" t="s">
        <v>45</v>
      </c>
      <c r="J14" s="282" t="s">
        <v>45</v>
      </c>
      <c r="K14" s="282" t="s">
        <v>45</v>
      </c>
      <c r="L14" s="283">
        <v>42770</v>
      </c>
      <c r="M14" s="284"/>
      <c r="N14" s="285">
        <f t="shared" si="13"/>
        <v>2</v>
      </c>
      <c r="O14" s="295"/>
      <c r="P14" s="287"/>
      <c r="Q14" s="287"/>
      <c r="R14" s="287"/>
      <c r="S14" s="287"/>
      <c r="T14" s="291"/>
      <c r="U14" s="291"/>
      <c r="V14" s="245" t="s">
        <v>1239</v>
      </c>
      <c r="W14" s="245" t="s">
        <v>1251</v>
      </c>
      <c r="X14" s="245" t="s">
        <v>1252</v>
      </c>
      <c r="Y14" s="245" t="s">
        <v>1253</v>
      </c>
      <c r="Z14" s="245" t="s">
        <v>1254</v>
      </c>
      <c r="AA14" s="245" t="s">
        <v>1255</v>
      </c>
      <c r="AB14" s="245" t="s">
        <v>1256</v>
      </c>
      <c r="AC14" s="245" t="s">
        <v>1257</v>
      </c>
      <c r="AD14" s="245" t="s">
        <v>1258</v>
      </c>
      <c r="AE14" s="245" t="s">
        <v>1259</v>
      </c>
      <c r="AF14" s="245" t="s">
        <v>1260</v>
      </c>
      <c r="AG14" s="245" t="s">
        <v>1261</v>
      </c>
      <c r="AH14" s="245"/>
      <c r="AI14" s="291"/>
      <c r="AJ14" s="246"/>
      <c r="AK14" s="246"/>
      <c r="AL14" s="288"/>
      <c r="AM14" s="288"/>
      <c r="AN14" s="288"/>
      <c r="AO14" s="246"/>
      <c r="AP14" s="246"/>
      <c r="SOR14" s="290"/>
      <c r="SOS14" s="290"/>
      <c r="SOT14" s="290"/>
      <c r="SOU14" s="290"/>
      <c r="SOV14" s="290"/>
      <c r="SOW14" s="290"/>
      <c r="SOX14" s="290"/>
      <c r="SOY14" s="290"/>
      <c r="SOZ14" s="290"/>
      <c r="SPA14" s="290"/>
      <c r="SPB14" s="290"/>
      <c r="SPC14" s="290"/>
      <c r="SPD14" s="290"/>
      <c r="SPE14" s="290"/>
      <c r="SPF14" s="290"/>
      <c r="SPG14" s="290"/>
      <c r="SPH14" s="290"/>
      <c r="SPI14" s="290"/>
      <c r="SPJ14" s="290"/>
      <c r="SPK14" s="290"/>
      <c r="SPL14" s="290"/>
      <c r="SPM14" s="290"/>
      <c r="SPN14" s="290"/>
      <c r="SPO14" s="290"/>
      <c r="SPP14" s="290"/>
      <c r="SPQ14" s="290"/>
      <c r="SPR14" s="290"/>
      <c r="SPS14" s="290"/>
      <c r="SPT14" s="290"/>
      <c r="SPU14" s="290"/>
      <c r="SPV14" s="290"/>
      <c r="SPW14" s="290"/>
      <c r="SPX14" s="290"/>
      <c r="SPY14" s="290"/>
      <c r="SPZ14" s="290"/>
      <c r="SQA14" s="290"/>
      <c r="SQB14" s="290"/>
      <c r="SQC14" s="290"/>
      <c r="SQD14" s="290"/>
      <c r="SQE14" s="290"/>
      <c r="SQF14" s="290"/>
      <c r="SQG14" s="290"/>
      <c r="SQH14" s="290"/>
      <c r="SQI14" s="290"/>
      <c r="SQJ14" s="290"/>
      <c r="SQK14" s="290"/>
      <c r="SQL14" s="290"/>
      <c r="SQM14" s="290"/>
      <c r="SQN14" s="290"/>
      <c r="SQO14" s="290"/>
      <c r="SQP14" s="290"/>
      <c r="SQQ14" s="290"/>
      <c r="SQR14" s="290"/>
      <c r="SQS14" s="290"/>
      <c r="SQT14" s="290"/>
      <c r="SQU14" s="290"/>
      <c r="SQV14" s="290"/>
      <c r="SQW14" s="290"/>
      <c r="SQX14" s="290"/>
      <c r="SQY14" s="290"/>
      <c r="SQZ14" s="290"/>
      <c r="SRA14" s="290"/>
      <c r="SRB14" s="290"/>
      <c r="SRC14" s="290"/>
      <c r="SRD14" s="290"/>
      <c r="SRE14" s="290"/>
      <c r="SRF14" s="290"/>
      <c r="SRG14" s="290"/>
      <c r="SRH14" s="290"/>
      <c r="SRI14" s="290"/>
      <c r="SRJ14" s="290"/>
      <c r="SRK14" s="290"/>
      <c r="SRL14" s="290"/>
      <c r="SRM14" s="290"/>
      <c r="SRN14" s="290"/>
      <c r="SRO14" s="290"/>
      <c r="SRP14" s="290"/>
      <c r="SRQ14" s="290"/>
      <c r="SRR14" s="290"/>
      <c r="SRS14" s="290"/>
      <c r="SRT14" s="290"/>
      <c r="SRU14" s="290"/>
      <c r="SRV14" s="290"/>
      <c r="SRW14" s="290"/>
      <c r="SRX14" s="290"/>
      <c r="SRY14" s="290"/>
      <c r="SRZ14" s="290"/>
      <c r="SSA14" s="290"/>
      <c r="SSB14" s="290"/>
      <c r="SSC14" s="290"/>
      <c r="SSD14" s="290"/>
      <c r="SSE14" s="290"/>
      <c r="SSF14" s="290"/>
      <c r="SSG14" s="290"/>
      <c r="SSH14" s="290"/>
      <c r="SSI14" s="290"/>
      <c r="SSJ14" s="290"/>
      <c r="SSK14" s="290"/>
      <c r="SSL14" s="290"/>
      <c r="SSM14" s="290"/>
      <c r="SSN14" s="290"/>
      <c r="SSO14" s="290"/>
      <c r="SSP14" s="290"/>
      <c r="SSQ14" s="290"/>
      <c r="SSR14" s="290"/>
      <c r="SSS14" s="290"/>
      <c r="SST14" s="290"/>
      <c r="SSU14" s="290"/>
      <c r="SSV14" s="290"/>
      <c r="SSW14" s="290"/>
      <c r="SSX14" s="290"/>
      <c r="SSY14" s="290"/>
      <c r="SSZ14" s="290"/>
      <c r="STA14" s="290"/>
      <c r="STB14" s="290"/>
      <c r="STC14" s="290"/>
      <c r="STD14" s="290"/>
      <c r="STE14" s="290"/>
      <c r="STF14" s="290"/>
      <c r="STG14" s="290"/>
      <c r="STH14" s="290"/>
      <c r="STI14" s="290"/>
      <c r="STJ14" s="290"/>
      <c r="STK14" s="290"/>
      <c r="STL14" s="290"/>
      <c r="STM14" s="290"/>
      <c r="STN14" s="290"/>
      <c r="STO14" s="290"/>
      <c r="STP14" s="290"/>
      <c r="STQ14" s="290"/>
      <c r="STR14" s="290"/>
      <c r="STS14" s="290"/>
      <c r="STT14" s="290"/>
      <c r="STU14" s="290"/>
      <c r="STV14" s="290"/>
      <c r="STW14" s="290"/>
      <c r="STX14" s="290"/>
      <c r="STY14" s="290"/>
      <c r="STZ14" s="290"/>
      <c r="SUA14" s="290"/>
      <c r="SUB14" s="290"/>
      <c r="SUC14" s="290"/>
      <c r="SUD14" s="290"/>
      <c r="SUE14" s="290"/>
      <c r="SUF14" s="290"/>
      <c r="SUG14" s="290"/>
      <c r="SUH14" s="290"/>
      <c r="SUI14" s="290"/>
      <c r="SUJ14" s="290"/>
      <c r="SUK14" s="290"/>
      <c r="SUL14" s="290"/>
      <c r="SUM14" s="290"/>
      <c r="SUN14" s="290"/>
      <c r="SUO14" s="290"/>
      <c r="SUP14" s="290"/>
      <c r="SUQ14" s="290"/>
      <c r="SUR14" s="290"/>
      <c r="SUS14" s="290"/>
      <c r="SUT14" s="290"/>
      <c r="SUU14" s="290"/>
      <c r="SUV14" s="290"/>
      <c r="SUW14" s="290"/>
      <c r="SUX14" s="290"/>
      <c r="SUY14" s="290"/>
      <c r="SUZ14" s="290"/>
      <c r="SVA14" s="290"/>
      <c r="SVB14" s="290"/>
      <c r="SVC14" s="290"/>
      <c r="SVD14" s="290"/>
      <c r="SVE14" s="290"/>
      <c r="SVF14" s="290"/>
      <c r="SVG14" s="290"/>
      <c r="SVH14" s="290"/>
      <c r="SVI14" s="290"/>
      <c r="SVJ14" s="290"/>
      <c r="SVK14" s="290"/>
      <c r="SVL14" s="290"/>
      <c r="SVM14" s="290"/>
      <c r="SVN14" s="290"/>
      <c r="SVO14" s="290"/>
      <c r="SVP14" s="290"/>
      <c r="SVQ14" s="290"/>
      <c r="SVR14" s="290"/>
      <c r="SVS14" s="290"/>
      <c r="SVT14" s="290"/>
      <c r="SVU14" s="290"/>
      <c r="SVV14" s="290"/>
      <c r="SVW14" s="290"/>
      <c r="SVX14" s="290"/>
      <c r="SVY14" s="290"/>
      <c r="SVZ14" s="290"/>
      <c r="SWA14" s="290"/>
      <c r="SWB14" s="290"/>
      <c r="SWC14" s="290"/>
      <c r="SWD14" s="290"/>
      <c r="SWE14" s="290"/>
      <c r="SWF14" s="290"/>
      <c r="SWG14" s="290"/>
      <c r="SWH14" s="290"/>
      <c r="SWI14" s="290"/>
      <c r="SWJ14" s="290"/>
      <c r="SWK14" s="290"/>
      <c r="SWL14" s="290"/>
      <c r="SWM14" s="290"/>
      <c r="SWN14" s="290"/>
      <c r="SWO14" s="290"/>
      <c r="SWP14" s="290"/>
      <c r="SWQ14" s="290"/>
      <c r="SWR14" s="290"/>
      <c r="SWS14" s="290"/>
      <c r="SWT14" s="290"/>
      <c r="SWU14" s="290"/>
      <c r="SWV14" s="290"/>
      <c r="SWW14" s="290"/>
      <c r="SWX14" s="290"/>
      <c r="SWY14" s="290"/>
      <c r="SWZ14" s="290"/>
      <c r="SXA14" s="290"/>
      <c r="SXB14" s="290"/>
      <c r="SXC14" s="290"/>
      <c r="SXD14" s="290"/>
      <c r="SXE14" s="290"/>
      <c r="SXF14" s="290"/>
      <c r="SXG14" s="290"/>
      <c r="SXH14" s="290"/>
      <c r="SXI14" s="290"/>
      <c r="SXJ14" s="290"/>
      <c r="SXK14" s="290"/>
      <c r="SXL14" s="290"/>
      <c r="SXM14" s="290"/>
      <c r="SXN14" s="290"/>
      <c r="SXO14" s="290"/>
      <c r="SXP14" s="290"/>
      <c r="SXQ14" s="290"/>
      <c r="SXR14" s="290"/>
      <c r="SXS14" s="290"/>
      <c r="SXT14" s="290"/>
      <c r="SXU14" s="290"/>
      <c r="SXV14" s="290"/>
      <c r="SXW14" s="290"/>
      <c r="SXX14" s="290"/>
      <c r="SXY14" s="290"/>
      <c r="SXZ14" s="290"/>
      <c r="SYA14" s="290"/>
      <c r="SYB14" s="290"/>
      <c r="SYC14" s="290"/>
      <c r="SYD14" s="290"/>
      <c r="SYE14" s="290"/>
      <c r="SYF14" s="290"/>
      <c r="SYG14" s="290"/>
      <c r="SYH14" s="290"/>
      <c r="SYI14" s="290"/>
      <c r="SYJ14" s="290"/>
      <c r="SYK14" s="290"/>
      <c r="SYL14" s="290"/>
      <c r="SYM14" s="290"/>
      <c r="SYN14" s="290"/>
      <c r="SYO14" s="290"/>
      <c r="SYP14" s="290"/>
      <c r="SYQ14" s="290"/>
      <c r="SYR14" s="290"/>
      <c r="SYS14" s="290"/>
      <c r="SYT14" s="290"/>
      <c r="SYU14" s="290"/>
      <c r="SYV14" s="290"/>
      <c r="SYW14" s="290"/>
      <c r="SYX14" s="290"/>
      <c r="SYY14" s="290"/>
      <c r="SYZ14" s="290"/>
      <c r="SZA14" s="290"/>
      <c r="SZB14" s="290"/>
      <c r="SZC14" s="290"/>
      <c r="SZD14" s="290"/>
      <c r="SZE14" s="290"/>
      <c r="SZF14" s="290"/>
      <c r="SZG14" s="290"/>
      <c r="SZH14" s="290"/>
      <c r="SZI14" s="290"/>
      <c r="SZJ14" s="290"/>
      <c r="SZK14" s="290"/>
      <c r="SZL14" s="290"/>
      <c r="SZM14" s="290"/>
      <c r="SZN14" s="290"/>
      <c r="SZO14" s="290"/>
      <c r="SZP14" s="290"/>
      <c r="SZQ14" s="290"/>
      <c r="SZR14" s="290"/>
      <c r="SZS14" s="290"/>
      <c r="SZT14" s="290"/>
      <c r="SZU14" s="290"/>
      <c r="SZV14" s="290"/>
      <c r="SZW14" s="290"/>
      <c r="SZX14" s="290"/>
      <c r="SZY14" s="290"/>
      <c r="SZZ14" s="290"/>
      <c r="TAA14" s="290"/>
      <c r="TAB14" s="290"/>
      <c r="TAC14" s="290"/>
      <c r="TAD14" s="290"/>
      <c r="TAE14" s="290"/>
      <c r="TAF14" s="290"/>
      <c r="TAG14" s="290"/>
      <c r="TAH14" s="290"/>
      <c r="TAI14" s="290"/>
      <c r="TAJ14" s="290"/>
      <c r="TAK14" s="290"/>
      <c r="TAL14" s="290"/>
      <c r="TAM14" s="290"/>
      <c r="TAN14" s="290"/>
      <c r="TAO14" s="290"/>
      <c r="TAP14" s="290"/>
      <c r="TAQ14" s="290"/>
      <c r="TAR14" s="290"/>
      <c r="TAS14" s="290"/>
      <c r="TAT14" s="290"/>
      <c r="TAU14" s="290"/>
      <c r="TAV14" s="290"/>
      <c r="TAW14" s="290"/>
      <c r="TAX14" s="290"/>
      <c r="TAY14" s="290"/>
      <c r="TAZ14" s="290"/>
      <c r="TBA14" s="290"/>
      <c r="TBB14" s="290"/>
      <c r="TBC14" s="290"/>
      <c r="TBD14" s="290"/>
      <c r="TBE14" s="290"/>
      <c r="TBF14" s="290"/>
      <c r="TBG14" s="290"/>
      <c r="TBH14" s="290"/>
      <c r="TBI14" s="290"/>
      <c r="TBJ14" s="290"/>
      <c r="TBK14" s="290"/>
      <c r="TBL14" s="290"/>
      <c r="TBM14" s="290"/>
      <c r="TBN14" s="290"/>
      <c r="TBO14" s="290"/>
      <c r="TBP14" s="290"/>
      <c r="TBQ14" s="290"/>
      <c r="TBR14" s="290"/>
      <c r="TBS14" s="290"/>
      <c r="TBT14" s="290"/>
      <c r="TBU14" s="290"/>
      <c r="TBV14" s="290"/>
      <c r="TBW14" s="290"/>
      <c r="TBX14" s="290"/>
      <c r="TBY14" s="290"/>
      <c r="TBZ14" s="290"/>
      <c r="TCA14" s="290"/>
      <c r="TCB14" s="290"/>
      <c r="TCC14" s="290"/>
      <c r="TCD14" s="290"/>
      <c r="TCE14" s="290"/>
      <c r="TCF14" s="290"/>
      <c r="TCG14" s="290"/>
      <c r="TCH14" s="290"/>
      <c r="TCI14" s="290"/>
      <c r="TCJ14" s="290"/>
      <c r="TCK14" s="290"/>
      <c r="TCL14" s="290"/>
      <c r="TCM14" s="290"/>
      <c r="TCN14" s="290"/>
      <c r="TCO14" s="290"/>
      <c r="TCP14" s="290"/>
      <c r="TCQ14" s="290"/>
      <c r="TCR14" s="290"/>
      <c r="TCS14" s="290"/>
      <c r="TCT14" s="290"/>
      <c r="TCU14" s="290"/>
      <c r="TCV14" s="290"/>
      <c r="TCW14" s="290"/>
      <c r="TCX14" s="290"/>
      <c r="TCY14" s="290"/>
      <c r="TCZ14" s="290"/>
      <c r="TDA14" s="290"/>
      <c r="TDB14" s="290"/>
      <c r="TDC14" s="290"/>
      <c r="TDD14" s="290"/>
      <c r="TDE14" s="290"/>
      <c r="TDF14" s="290"/>
      <c r="TDG14" s="290"/>
      <c r="TDH14" s="290"/>
      <c r="TDI14" s="290"/>
      <c r="TDJ14" s="290"/>
      <c r="TDK14" s="290"/>
      <c r="TDL14" s="290"/>
      <c r="TDM14" s="290"/>
      <c r="TDN14" s="290"/>
      <c r="TDO14" s="290"/>
      <c r="TDP14" s="290"/>
      <c r="TDQ14" s="290"/>
      <c r="TDR14" s="290"/>
      <c r="TDS14" s="290"/>
      <c r="TDT14" s="290"/>
      <c r="TDU14" s="290"/>
      <c r="TDV14" s="290"/>
      <c r="TDW14" s="290"/>
      <c r="TDX14" s="290"/>
      <c r="TDY14" s="290"/>
      <c r="TDZ14" s="290"/>
      <c r="TEA14" s="290"/>
      <c r="TEB14" s="290"/>
      <c r="TEC14" s="290"/>
      <c r="TED14" s="290"/>
      <c r="TEE14" s="290"/>
      <c r="TEF14" s="290"/>
      <c r="TEG14" s="290"/>
      <c r="TEH14" s="290"/>
      <c r="TEI14" s="290"/>
      <c r="TEJ14" s="290"/>
      <c r="TEK14" s="290"/>
      <c r="TEL14" s="290"/>
      <c r="TEM14" s="290"/>
      <c r="TEN14" s="290"/>
      <c r="TEO14" s="290"/>
      <c r="TEP14" s="290"/>
      <c r="TEQ14" s="290"/>
      <c r="TER14" s="290"/>
      <c r="TES14" s="290"/>
      <c r="TET14" s="290"/>
      <c r="TEU14" s="290"/>
      <c r="TEV14" s="290"/>
      <c r="TEW14" s="290"/>
      <c r="TEX14" s="290"/>
      <c r="TEY14" s="290"/>
      <c r="TEZ14" s="290"/>
      <c r="TFA14" s="290"/>
      <c r="TFB14" s="290"/>
      <c r="TFC14" s="290"/>
      <c r="TFD14" s="290"/>
      <c r="TFE14" s="290"/>
      <c r="TFF14" s="290"/>
      <c r="TFG14" s="290"/>
      <c r="TFH14" s="290"/>
      <c r="TFI14" s="290"/>
      <c r="TFJ14" s="290"/>
      <c r="TFK14" s="290"/>
      <c r="TFL14" s="290"/>
      <c r="TFM14" s="290"/>
      <c r="TFN14" s="290"/>
      <c r="TFO14" s="290"/>
      <c r="TFP14" s="290"/>
      <c r="TFQ14" s="290"/>
      <c r="TFR14" s="290"/>
      <c r="TFS14" s="290"/>
      <c r="TFT14" s="290"/>
      <c r="TFU14" s="290"/>
      <c r="TFV14" s="290"/>
      <c r="TFW14" s="290"/>
      <c r="TFX14" s="290"/>
      <c r="TFY14" s="290"/>
      <c r="TFZ14" s="290"/>
      <c r="TGA14" s="290"/>
      <c r="TGB14" s="290"/>
      <c r="TGC14" s="290"/>
      <c r="TGD14" s="290"/>
      <c r="TGE14" s="290"/>
      <c r="TGF14" s="290"/>
      <c r="TGG14" s="290"/>
      <c r="TGH14" s="290"/>
      <c r="TGI14" s="290"/>
      <c r="TGJ14" s="290"/>
      <c r="TGK14" s="290"/>
      <c r="TGL14" s="290"/>
      <c r="TGM14" s="290"/>
      <c r="TGN14" s="290"/>
      <c r="TGO14" s="290"/>
      <c r="TGP14" s="290"/>
      <c r="TGQ14" s="290"/>
      <c r="TGR14" s="290"/>
      <c r="TGS14" s="290"/>
      <c r="TGT14" s="290"/>
      <c r="TGU14" s="290"/>
      <c r="TGV14" s="290"/>
      <c r="TGW14" s="290"/>
      <c r="TGX14" s="290"/>
      <c r="TGY14" s="290"/>
      <c r="TGZ14" s="290"/>
      <c r="THA14" s="290"/>
      <c r="THB14" s="290"/>
      <c r="THC14" s="290"/>
      <c r="THD14" s="290"/>
      <c r="THE14" s="290"/>
      <c r="THF14" s="290"/>
      <c r="THG14" s="290"/>
      <c r="THH14" s="290"/>
      <c r="THI14" s="290"/>
      <c r="THJ14" s="290"/>
      <c r="THK14" s="290"/>
      <c r="THL14" s="290"/>
      <c r="THM14" s="290"/>
      <c r="THN14" s="290"/>
      <c r="THO14" s="290"/>
      <c r="THP14" s="290"/>
      <c r="THQ14" s="290"/>
      <c r="THR14" s="290"/>
      <c r="THS14" s="290"/>
      <c r="THT14" s="290"/>
      <c r="THU14" s="290"/>
      <c r="THV14" s="290"/>
      <c r="THW14" s="290"/>
      <c r="THX14" s="290"/>
      <c r="THY14" s="290"/>
      <c r="THZ14" s="290"/>
      <c r="TIA14" s="290"/>
      <c r="TIB14" s="290"/>
      <c r="TIC14" s="290"/>
      <c r="TID14" s="290"/>
      <c r="TIE14" s="290"/>
      <c r="TIF14" s="290"/>
      <c r="TIG14" s="290"/>
      <c r="TIH14" s="290"/>
      <c r="TII14" s="290"/>
      <c r="TIJ14" s="290"/>
      <c r="TIK14" s="290"/>
      <c r="TIL14" s="290"/>
      <c r="TIM14" s="290"/>
      <c r="TIN14" s="290"/>
      <c r="TIO14" s="290"/>
      <c r="TIP14" s="290"/>
      <c r="TIQ14" s="290"/>
      <c r="TIR14" s="290"/>
      <c r="TIS14" s="290"/>
      <c r="TIT14" s="290"/>
      <c r="TIU14" s="290"/>
      <c r="TIV14" s="290"/>
      <c r="TIW14" s="290"/>
      <c r="TIX14" s="290"/>
      <c r="TIY14" s="290"/>
      <c r="TIZ14" s="290"/>
      <c r="TJA14" s="290"/>
      <c r="TJB14" s="290"/>
      <c r="TJC14" s="290"/>
      <c r="TJD14" s="290"/>
      <c r="TJE14" s="290"/>
      <c r="TJF14" s="290"/>
      <c r="TJG14" s="290"/>
      <c r="TJH14" s="290"/>
      <c r="TJI14" s="290"/>
      <c r="TJJ14" s="290"/>
      <c r="TJK14" s="290"/>
      <c r="TJL14" s="290"/>
      <c r="TJM14" s="290"/>
      <c r="TJN14" s="290"/>
      <c r="TJO14" s="290"/>
      <c r="TJP14" s="290"/>
      <c r="TJQ14" s="290"/>
      <c r="TJR14" s="290"/>
      <c r="TJS14" s="290"/>
      <c r="TJT14" s="290"/>
      <c r="TJU14" s="290"/>
      <c r="TJV14" s="290"/>
      <c r="TJW14" s="290"/>
      <c r="TJX14" s="290"/>
      <c r="TJY14" s="290"/>
      <c r="TJZ14" s="290"/>
      <c r="TKA14" s="290"/>
      <c r="TKB14" s="290"/>
      <c r="TKC14" s="290"/>
      <c r="TKD14" s="290"/>
      <c r="TKE14" s="290"/>
      <c r="TKF14" s="290"/>
      <c r="TKG14" s="290"/>
      <c r="TKH14" s="290"/>
      <c r="TKI14" s="290"/>
      <c r="TKJ14" s="290"/>
      <c r="TKK14" s="290"/>
      <c r="TKL14" s="290"/>
      <c r="TKM14" s="290"/>
      <c r="TKN14" s="290"/>
      <c r="TKO14" s="290"/>
      <c r="TKP14" s="290"/>
      <c r="TKQ14" s="290"/>
      <c r="TKR14" s="290"/>
      <c r="TKS14" s="290"/>
      <c r="TKT14" s="290"/>
      <c r="TKU14" s="290"/>
      <c r="TKV14" s="290"/>
      <c r="TKW14" s="290"/>
      <c r="TKX14" s="290"/>
      <c r="TKY14" s="290"/>
      <c r="TKZ14" s="290"/>
      <c r="TLA14" s="290"/>
      <c r="TLB14" s="290"/>
      <c r="TLC14" s="290"/>
      <c r="TLD14" s="290"/>
      <c r="TLE14" s="290"/>
      <c r="TLF14" s="290"/>
      <c r="TLG14" s="290"/>
      <c r="TLH14" s="290"/>
      <c r="TLI14" s="290"/>
      <c r="TLJ14" s="290"/>
      <c r="TLK14" s="290"/>
      <c r="TLL14" s="290"/>
      <c r="TLM14" s="290"/>
      <c r="TLN14" s="290"/>
      <c r="TLO14" s="290"/>
      <c r="TLP14" s="290"/>
      <c r="TLQ14" s="290"/>
      <c r="TLR14" s="290"/>
      <c r="TLS14" s="290"/>
      <c r="TLT14" s="290"/>
      <c r="TLU14" s="290"/>
      <c r="TLV14" s="290"/>
      <c r="TLW14" s="290"/>
      <c r="TLX14" s="290"/>
      <c r="TLY14" s="290"/>
      <c r="TLZ14" s="290"/>
      <c r="TMA14" s="290"/>
      <c r="TMB14" s="290"/>
      <c r="TMC14" s="290"/>
      <c r="TMD14" s="290"/>
      <c r="TME14" s="290"/>
      <c r="TMF14" s="290"/>
      <c r="TMG14" s="290"/>
      <c r="TMH14" s="290"/>
      <c r="TMI14" s="290"/>
      <c r="TMJ14" s="290"/>
      <c r="TMK14" s="290"/>
      <c r="TML14" s="290"/>
      <c r="TMM14" s="290"/>
      <c r="TMN14" s="290"/>
      <c r="TMO14" s="290"/>
      <c r="TMP14" s="290"/>
      <c r="TMQ14" s="290"/>
      <c r="TMR14" s="290"/>
      <c r="TMS14" s="290"/>
      <c r="TMT14" s="290"/>
      <c r="TMU14" s="290"/>
      <c r="TMV14" s="290"/>
      <c r="TMW14" s="290"/>
      <c r="TMX14" s="290"/>
      <c r="TMY14" s="290"/>
      <c r="TMZ14" s="290"/>
      <c r="TNA14" s="290"/>
      <c r="TNB14" s="290"/>
      <c r="TNC14" s="290"/>
      <c r="TND14" s="290"/>
      <c r="TNE14" s="290"/>
      <c r="TNF14" s="290"/>
      <c r="TNG14" s="290"/>
      <c r="TNH14" s="290"/>
      <c r="TNI14" s="290"/>
      <c r="TNJ14" s="290"/>
      <c r="TNK14" s="290"/>
      <c r="TNL14" s="290"/>
      <c r="TNM14" s="290"/>
      <c r="TNN14" s="290"/>
      <c r="TNO14" s="290"/>
      <c r="TNP14" s="290"/>
      <c r="TNQ14" s="290"/>
      <c r="TNR14" s="290"/>
      <c r="TNS14" s="290"/>
      <c r="TNT14" s="290"/>
      <c r="TNU14" s="290"/>
      <c r="TNV14" s="290"/>
      <c r="TNW14" s="290"/>
      <c r="TNX14" s="290"/>
      <c r="TNY14" s="290"/>
      <c r="TNZ14" s="290"/>
      <c r="TOA14" s="290"/>
      <c r="TOB14" s="290"/>
      <c r="TOC14" s="290"/>
      <c r="TOD14" s="290"/>
      <c r="TOE14" s="290"/>
      <c r="TOF14" s="290"/>
      <c r="TOG14" s="290"/>
      <c r="TOH14" s="290"/>
      <c r="TOI14" s="290"/>
      <c r="TOJ14" s="290"/>
      <c r="TOK14" s="290"/>
      <c r="TOL14" s="290"/>
      <c r="TOM14" s="290"/>
      <c r="TON14" s="290"/>
      <c r="TOO14" s="290"/>
      <c r="TOP14" s="290"/>
      <c r="TOQ14" s="290"/>
      <c r="TOR14" s="290"/>
      <c r="TOS14" s="290"/>
      <c r="TOT14" s="290"/>
      <c r="TOU14" s="290"/>
      <c r="TOV14" s="290"/>
      <c r="TOW14" s="290"/>
      <c r="TOX14" s="290"/>
      <c r="TOY14" s="290"/>
      <c r="TOZ14" s="290"/>
      <c r="TPA14" s="290"/>
      <c r="TPB14" s="290"/>
      <c r="TPC14" s="290"/>
      <c r="TPD14" s="290"/>
      <c r="TPE14" s="290"/>
      <c r="TPF14" s="290"/>
      <c r="TPG14" s="290"/>
      <c r="TPH14" s="290"/>
      <c r="TPI14" s="290"/>
      <c r="TPJ14" s="290"/>
      <c r="TPK14" s="290"/>
      <c r="TPL14" s="290"/>
      <c r="TPM14" s="290"/>
      <c r="TPN14" s="290"/>
      <c r="TPO14" s="290"/>
      <c r="TPP14" s="290"/>
      <c r="TPQ14" s="290"/>
      <c r="TPR14" s="290"/>
      <c r="TPS14" s="290"/>
      <c r="TPT14" s="290"/>
      <c r="TPU14" s="290"/>
      <c r="TPV14" s="290"/>
      <c r="TPW14" s="290"/>
      <c r="TPX14" s="290"/>
      <c r="TPY14" s="290"/>
      <c r="TPZ14" s="290"/>
      <c r="TQA14" s="290"/>
      <c r="TQB14" s="290"/>
      <c r="TQC14" s="290"/>
      <c r="TQD14" s="290"/>
      <c r="TQE14" s="290"/>
      <c r="TQF14" s="290"/>
      <c r="TQG14" s="290"/>
      <c r="TQH14" s="290"/>
      <c r="TQI14" s="290"/>
      <c r="TQJ14" s="290"/>
      <c r="TQK14" s="290"/>
      <c r="TQL14" s="290"/>
      <c r="TQM14" s="290"/>
      <c r="TQN14" s="290"/>
      <c r="TQO14" s="290"/>
      <c r="TQP14" s="290"/>
      <c r="TQQ14" s="290"/>
      <c r="TQR14" s="290"/>
      <c r="TQS14" s="290"/>
      <c r="TQT14" s="290"/>
      <c r="TQU14" s="290"/>
      <c r="TQV14" s="290"/>
      <c r="TQW14" s="290"/>
      <c r="TQX14" s="290"/>
      <c r="TQY14" s="290"/>
      <c r="TQZ14" s="290"/>
      <c r="TRA14" s="290"/>
      <c r="TRB14" s="290"/>
      <c r="TRC14" s="290"/>
      <c r="TRD14" s="290"/>
      <c r="TRE14" s="290"/>
      <c r="TRF14" s="290"/>
      <c r="TRG14" s="290"/>
      <c r="TRH14" s="290"/>
      <c r="TRI14" s="290"/>
      <c r="TRJ14" s="290"/>
      <c r="TRK14" s="290"/>
      <c r="TRL14" s="290"/>
      <c r="TRM14" s="290"/>
      <c r="TRN14" s="290"/>
      <c r="TRO14" s="290"/>
      <c r="TRP14" s="290"/>
      <c r="TRQ14" s="290"/>
      <c r="TRR14" s="290"/>
      <c r="TRS14" s="290"/>
      <c r="TRT14" s="290"/>
      <c r="TRU14" s="290"/>
      <c r="TRV14" s="290"/>
      <c r="TRW14" s="290"/>
      <c r="TRX14" s="290"/>
      <c r="TRY14" s="290"/>
      <c r="TRZ14" s="290"/>
      <c r="TSA14" s="290"/>
      <c r="TSB14" s="290"/>
      <c r="TSC14" s="290"/>
      <c r="TSD14" s="290"/>
      <c r="TSE14" s="290"/>
      <c r="TSF14" s="290"/>
      <c r="TSG14" s="290"/>
      <c r="TSH14" s="290"/>
      <c r="TSI14" s="290"/>
      <c r="TSJ14" s="290"/>
      <c r="TSK14" s="290"/>
      <c r="TSL14" s="290"/>
      <c r="TSM14" s="290"/>
      <c r="TSN14" s="290"/>
      <c r="TSO14" s="290"/>
      <c r="TSP14" s="290"/>
      <c r="TSQ14" s="290"/>
      <c r="TSR14" s="290"/>
      <c r="TSS14" s="290"/>
      <c r="TST14" s="290"/>
      <c r="TSU14" s="290"/>
      <c r="TSV14" s="290"/>
      <c r="TSW14" s="290"/>
      <c r="TSX14" s="290"/>
      <c r="TSY14" s="290"/>
      <c r="TSZ14" s="290"/>
      <c r="TTA14" s="290"/>
      <c r="TTB14" s="290"/>
      <c r="TTC14" s="290"/>
      <c r="TTD14" s="290"/>
      <c r="TTE14" s="290"/>
      <c r="TTF14" s="290"/>
      <c r="TTG14" s="290"/>
      <c r="TTH14" s="290"/>
      <c r="TTI14" s="290"/>
      <c r="TTJ14" s="290"/>
      <c r="TTK14" s="290"/>
      <c r="TTL14" s="290"/>
      <c r="TTM14" s="290"/>
      <c r="TTN14" s="290"/>
      <c r="TTO14" s="290"/>
      <c r="TTP14" s="290"/>
      <c r="TTQ14" s="290"/>
      <c r="TTR14" s="290"/>
      <c r="TTS14" s="290"/>
      <c r="TTT14" s="290"/>
      <c r="TTU14" s="290"/>
      <c r="TTV14" s="290"/>
      <c r="TTW14" s="290"/>
      <c r="TTX14" s="290"/>
      <c r="TTY14" s="290"/>
      <c r="TTZ14" s="290"/>
      <c r="TUA14" s="290"/>
      <c r="TUB14" s="290"/>
      <c r="TUC14" s="290"/>
      <c r="TUD14" s="290"/>
      <c r="TUE14" s="290"/>
      <c r="TUF14" s="290"/>
      <c r="TUG14" s="290"/>
      <c r="TUH14" s="290"/>
      <c r="TUI14" s="290"/>
      <c r="TUJ14" s="290"/>
      <c r="TUK14" s="290"/>
      <c r="TUL14" s="290"/>
      <c r="TUM14" s="290"/>
      <c r="TUN14" s="290"/>
      <c r="TUO14" s="290"/>
      <c r="TUP14" s="290"/>
      <c r="TUQ14" s="290"/>
      <c r="TUR14" s="290"/>
      <c r="TUS14" s="290"/>
      <c r="TUT14" s="290"/>
      <c r="TUU14" s="290"/>
      <c r="TUV14" s="290"/>
      <c r="TUW14" s="290"/>
      <c r="TUX14" s="290"/>
      <c r="TUY14" s="290"/>
      <c r="TUZ14" s="290"/>
      <c r="TVA14" s="290"/>
      <c r="TVB14" s="290"/>
      <c r="TVC14" s="290"/>
      <c r="TVD14" s="290"/>
      <c r="TVE14" s="290"/>
      <c r="TVF14" s="290"/>
      <c r="TVG14" s="290"/>
      <c r="TVH14" s="290"/>
      <c r="TVI14" s="290"/>
      <c r="TVJ14" s="290"/>
      <c r="TVK14" s="290"/>
      <c r="TVL14" s="290"/>
      <c r="TVM14" s="290"/>
      <c r="TVN14" s="290"/>
      <c r="TVO14" s="290"/>
      <c r="TVP14" s="290"/>
      <c r="TVQ14" s="290"/>
      <c r="TVR14" s="290"/>
      <c r="TVS14" s="290"/>
      <c r="TVT14" s="290"/>
      <c r="TVU14" s="290"/>
      <c r="TVV14" s="290"/>
      <c r="TVW14" s="290"/>
      <c r="TVX14" s="290"/>
      <c r="TVY14" s="290"/>
      <c r="TVZ14" s="290"/>
      <c r="TWA14" s="290"/>
      <c r="TWB14" s="290"/>
      <c r="TWC14" s="290"/>
      <c r="TWD14" s="290"/>
      <c r="TWE14" s="290"/>
      <c r="TWF14" s="290"/>
      <c r="TWG14" s="290"/>
      <c r="TWH14" s="290"/>
      <c r="TWI14" s="290"/>
      <c r="TWJ14" s="290"/>
      <c r="TWK14" s="290"/>
      <c r="TWL14" s="290"/>
      <c r="TWM14" s="290"/>
      <c r="TWN14" s="290"/>
      <c r="TWO14" s="290"/>
      <c r="TWP14" s="290"/>
      <c r="TWQ14" s="290"/>
      <c r="TWR14" s="290"/>
      <c r="TWS14" s="290"/>
      <c r="TWT14" s="290"/>
      <c r="TWU14" s="290"/>
      <c r="TWV14" s="290"/>
      <c r="TWW14" s="290"/>
      <c r="TWX14" s="290"/>
      <c r="TWY14" s="290"/>
      <c r="TWZ14" s="290"/>
      <c r="TXA14" s="290"/>
      <c r="TXB14" s="290"/>
      <c r="TXC14" s="290"/>
      <c r="TXD14" s="290"/>
      <c r="TXE14" s="290"/>
      <c r="TXF14" s="290"/>
      <c r="TXG14" s="290"/>
      <c r="TXH14" s="290"/>
      <c r="TXI14" s="290"/>
      <c r="TXJ14" s="290"/>
      <c r="TXK14" s="290"/>
      <c r="TXL14" s="290"/>
      <c r="TXM14" s="290"/>
      <c r="TXN14" s="290"/>
      <c r="TXO14" s="290"/>
      <c r="TXP14" s="290"/>
      <c r="TXQ14" s="290"/>
      <c r="TXR14" s="290"/>
      <c r="TXS14" s="290"/>
      <c r="TXT14" s="290"/>
      <c r="TXU14" s="290"/>
      <c r="TXV14" s="290"/>
      <c r="TXW14" s="290"/>
      <c r="TXX14" s="290"/>
      <c r="TXY14" s="290"/>
      <c r="TXZ14" s="290"/>
      <c r="TYA14" s="290"/>
      <c r="TYB14" s="290"/>
      <c r="TYC14" s="290"/>
      <c r="TYD14" s="290"/>
      <c r="TYE14" s="290"/>
      <c r="TYF14" s="290"/>
      <c r="TYG14" s="290"/>
      <c r="TYH14" s="290"/>
      <c r="TYI14" s="290"/>
      <c r="TYJ14" s="290"/>
      <c r="TYK14" s="290"/>
      <c r="TYL14" s="290"/>
      <c r="TYM14" s="290"/>
      <c r="TYN14" s="290"/>
      <c r="TYO14" s="290"/>
      <c r="TYP14" s="290"/>
      <c r="TYQ14" s="290"/>
      <c r="TYR14" s="290"/>
      <c r="TYS14" s="290"/>
      <c r="TYT14" s="290"/>
      <c r="TYU14" s="290"/>
      <c r="TYV14" s="290"/>
      <c r="TYW14" s="290"/>
      <c r="TYX14" s="290"/>
      <c r="TYY14" s="290"/>
      <c r="TYZ14" s="290"/>
      <c r="TZA14" s="290"/>
      <c r="TZB14" s="290"/>
      <c r="TZC14" s="290"/>
      <c r="TZD14" s="290"/>
      <c r="TZE14" s="290"/>
      <c r="TZF14" s="290"/>
      <c r="TZG14" s="290"/>
      <c r="TZH14" s="290"/>
      <c r="TZI14" s="290"/>
      <c r="TZJ14" s="290"/>
      <c r="TZK14" s="290"/>
      <c r="TZL14" s="290"/>
      <c r="TZM14" s="290"/>
      <c r="TZN14" s="290"/>
      <c r="TZO14" s="290"/>
      <c r="TZP14" s="290"/>
      <c r="TZQ14" s="290"/>
      <c r="TZR14" s="290"/>
      <c r="TZS14" s="290"/>
      <c r="TZT14" s="290"/>
      <c r="TZU14" s="290"/>
      <c r="TZV14" s="290"/>
      <c r="TZW14" s="290"/>
      <c r="TZX14" s="290"/>
      <c r="TZY14" s="290"/>
      <c r="TZZ14" s="290"/>
      <c r="UAA14" s="290"/>
      <c r="UAB14" s="290"/>
      <c r="UAC14" s="290"/>
      <c r="UAD14" s="290"/>
      <c r="UAE14" s="290"/>
      <c r="UAF14" s="290"/>
      <c r="UAG14" s="290"/>
      <c r="UAH14" s="290"/>
      <c r="UAI14" s="290"/>
      <c r="UAJ14" s="290"/>
      <c r="UAK14" s="290"/>
      <c r="UAL14" s="290"/>
      <c r="UAM14" s="290"/>
      <c r="UAN14" s="290"/>
      <c r="UAO14" s="290"/>
      <c r="UAP14" s="290"/>
      <c r="UAQ14" s="290"/>
      <c r="UAR14" s="290"/>
      <c r="UAS14" s="290"/>
      <c r="UAT14" s="290"/>
      <c r="UAU14" s="290"/>
      <c r="UAV14" s="290"/>
      <c r="UAW14" s="290"/>
      <c r="UAX14" s="290"/>
      <c r="UAY14" s="290"/>
      <c r="UAZ14" s="290"/>
      <c r="UBA14" s="290"/>
      <c r="UBB14" s="290"/>
      <c r="UBC14" s="290"/>
      <c r="UBD14" s="290"/>
      <c r="UBE14" s="290"/>
      <c r="UBF14" s="290"/>
      <c r="UBG14" s="290"/>
      <c r="UBH14" s="290"/>
      <c r="UBI14" s="290"/>
      <c r="UBJ14" s="290"/>
      <c r="UBK14" s="290"/>
      <c r="UBL14" s="290"/>
      <c r="UBM14" s="290"/>
      <c r="UBN14" s="290"/>
      <c r="UBO14" s="290"/>
      <c r="UBP14" s="290"/>
      <c r="UBQ14" s="290"/>
      <c r="UBR14" s="290"/>
      <c r="UBS14" s="290"/>
      <c r="UBT14" s="290"/>
      <c r="UBU14" s="290"/>
      <c r="UBV14" s="290"/>
      <c r="UBW14" s="290"/>
      <c r="UBX14" s="290"/>
      <c r="UBY14" s="290"/>
      <c r="UBZ14" s="290"/>
      <c r="UCA14" s="290"/>
      <c r="UCB14" s="290"/>
      <c r="UCC14" s="290"/>
      <c r="UCD14" s="290"/>
      <c r="UCE14" s="290"/>
      <c r="UCF14" s="290"/>
      <c r="UCG14" s="290"/>
      <c r="UCH14" s="290"/>
      <c r="UCI14" s="290"/>
      <c r="UCJ14" s="290"/>
      <c r="UCK14" s="290"/>
      <c r="UCL14" s="290"/>
      <c r="UCM14" s="290"/>
      <c r="UCN14" s="290"/>
      <c r="UCO14" s="290"/>
      <c r="UCP14" s="290"/>
      <c r="UCQ14" s="290"/>
      <c r="UCR14" s="290"/>
      <c r="UCS14" s="290"/>
      <c r="UCT14" s="290"/>
      <c r="UCU14" s="290"/>
      <c r="UCV14" s="290"/>
      <c r="UCW14" s="290"/>
      <c r="UCX14" s="290"/>
      <c r="UCY14" s="290"/>
      <c r="UCZ14" s="290"/>
      <c r="UDA14" s="290"/>
      <c r="UDB14" s="290"/>
      <c r="UDC14" s="290"/>
      <c r="UDD14" s="290"/>
      <c r="UDE14" s="290"/>
      <c r="UDF14" s="290"/>
      <c r="UDG14" s="290"/>
      <c r="UDH14" s="290"/>
      <c r="UDI14" s="290"/>
      <c r="UDJ14" s="290"/>
      <c r="UDK14" s="290"/>
      <c r="UDL14" s="290"/>
      <c r="UDM14" s="290"/>
      <c r="UDN14" s="290"/>
      <c r="UDO14" s="290"/>
      <c r="UDP14" s="290"/>
      <c r="UDQ14" s="290"/>
      <c r="UDR14" s="290"/>
      <c r="UDS14" s="290"/>
      <c r="UDT14" s="290"/>
      <c r="UDU14" s="290"/>
      <c r="UDV14" s="290"/>
      <c r="UDW14" s="290"/>
      <c r="UDX14" s="290"/>
      <c r="UDY14" s="290"/>
      <c r="UDZ14" s="290"/>
      <c r="UEA14" s="290"/>
      <c r="UEB14" s="290"/>
      <c r="UEC14" s="290"/>
      <c r="UED14" s="290"/>
      <c r="UEE14" s="290"/>
      <c r="UEF14" s="290"/>
      <c r="UEG14" s="290"/>
      <c r="UEH14" s="290"/>
      <c r="UEI14" s="290"/>
      <c r="UEJ14" s="290"/>
      <c r="UEK14" s="290"/>
      <c r="UEL14" s="290"/>
      <c r="UEM14" s="290"/>
      <c r="UEN14" s="290"/>
      <c r="UEO14" s="290"/>
      <c r="UEP14" s="290"/>
      <c r="UEQ14" s="290"/>
      <c r="UER14" s="290"/>
      <c r="UES14" s="290"/>
      <c r="UET14" s="290"/>
      <c r="UEU14" s="290"/>
      <c r="UEV14" s="290"/>
      <c r="UEW14" s="290"/>
      <c r="UEX14" s="290"/>
      <c r="UEY14" s="290"/>
      <c r="UEZ14" s="290"/>
      <c r="UFA14" s="290"/>
      <c r="UFB14" s="290"/>
      <c r="UFC14" s="290"/>
      <c r="UFD14" s="290"/>
      <c r="UFE14" s="290"/>
      <c r="UFF14" s="290"/>
      <c r="UFG14" s="290"/>
      <c r="UFH14" s="290"/>
      <c r="UFI14" s="290"/>
      <c r="UFJ14" s="290"/>
      <c r="UFK14" s="290"/>
      <c r="UFL14" s="290"/>
      <c r="UFM14" s="290"/>
      <c r="UFN14" s="290"/>
      <c r="UFO14" s="290"/>
      <c r="UFP14" s="290"/>
      <c r="UFQ14" s="290"/>
      <c r="UFR14" s="290"/>
      <c r="UFS14" s="290"/>
      <c r="UFT14" s="290"/>
      <c r="UFU14" s="290"/>
      <c r="UFV14" s="290"/>
      <c r="UFW14" s="290"/>
      <c r="UFX14" s="290"/>
      <c r="UFY14" s="290"/>
      <c r="UFZ14" s="290"/>
      <c r="UGA14" s="290"/>
      <c r="UGB14" s="290"/>
      <c r="UGC14" s="290"/>
      <c r="UGD14" s="290"/>
      <c r="UGE14" s="290"/>
      <c r="UGF14" s="290"/>
      <c r="UGG14" s="290"/>
      <c r="UGH14" s="290"/>
      <c r="UGI14" s="290"/>
      <c r="UGJ14" s="290"/>
      <c r="UGK14" s="290"/>
      <c r="UGL14" s="290"/>
      <c r="UGM14" s="290"/>
      <c r="UGN14" s="290"/>
      <c r="UGO14" s="290"/>
      <c r="UGP14" s="290"/>
      <c r="UGQ14" s="290"/>
      <c r="UGR14" s="290"/>
      <c r="UGS14" s="290"/>
      <c r="UGT14" s="290"/>
      <c r="UGU14" s="290"/>
      <c r="UGV14" s="290"/>
      <c r="UGW14" s="290"/>
      <c r="UGX14" s="290"/>
      <c r="UGY14" s="290"/>
      <c r="UGZ14" s="290"/>
      <c r="UHA14" s="290"/>
      <c r="UHB14" s="290"/>
      <c r="UHC14" s="290"/>
      <c r="UHD14" s="290"/>
      <c r="UHE14" s="290"/>
      <c r="UHF14" s="290"/>
      <c r="UHG14" s="290"/>
      <c r="UHH14" s="290"/>
      <c r="UHI14" s="290"/>
      <c r="UHJ14" s="290"/>
      <c r="UHK14" s="290"/>
      <c r="UHL14" s="290"/>
      <c r="UHM14" s="290"/>
      <c r="UHN14" s="290"/>
      <c r="UHO14" s="290"/>
      <c r="UHP14" s="290"/>
      <c r="UHQ14" s="290"/>
      <c r="UHR14" s="290"/>
      <c r="UHS14" s="290"/>
      <c r="UHT14" s="290"/>
      <c r="UHU14" s="290"/>
      <c r="UHV14" s="290"/>
      <c r="UHW14" s="290"/>
      <c r="UHX14" s="290"/>
      <c r="UHY14" s="290"/>
      <c r="UHZ14" s="290"/>
      <c r="UIA14" s="290"/>
      <c r="UIB14" s="290"/>
      <c r="UIC14" s="290"/>
      <c r="UID14" s="290"/>
      <c r="UIE14" s="290"/>
      <c r="UIF14" s="290"/>
      <c r="UIG14" s="290"/>
      <c r="UIH14" s="290"/>
      <c r="UII14" s="290"/>
      <c r="UIJ14" s="290"/>
      <c r="UIK14" s="290"/>
      <c r="UIL14" s="290"/>
      <c r="UIM14" s="290"/>
      <c r="UIN14" s="290"/>
      <c r="UIO14" s="290"/>
      <c r="UIP14" s="290"/>
      <c r="UIQ14" s="290"/>
      <c r="UIR14" s="290"/>
      <c r="UIS14" s="290"/>
      <c r="UIT14" s="290"/>
      <c r="UIU14" s="290"/>
      <c r="UIV14" s="290"/>
      <c r="UIW14" s="290"/>
      <c r="UIX14" s="290"/>
      <c r="UIY14" s="290"/>
      <c r="UIZ14" s="290"/>
      <c r="UJA14" s="290"/>
      <c r="UJB14" s="290"/>
      <c r="UJC14" s="290"/>
      <c r="UJD14" s="290"/>
      <c r="UJE14" s="290"/>
      <c r="UJF14" s="290"/>
      <c r="UJG14" s="290"/>
      <c r="UJH14" s="290"/>
      <c r="UJI14" s="290"/>
      <c r="UJJ14" s="290"/>
      <c r="UJK14" s="290"/>
      <c r="UJL14" s="290"/>
      <c r="UJM14" s="290"/>
      <c r="UJN14" s="290"/>
      <c r="UJO14" s="290"/>
      <c r="UJP14" s="290"/>
      <c r="UJQ14" s="290"/>
      <c r="UJR14" s="290"/>
      <c r="UJS14" s="290"/>
      <c r="UJT14" s="290"/>
      <c r="UJU14" s="290"/>
      <c r="UJV14" s="290"/>
      <c r="UJW14" s="290"/>
      <c r="UJX14" s="290"/>
      <c r="UJY14" s="290"/>
      <c r="UJZ14" s="290"/>
      <c r="UKA14" s="290"/>
      <c r="UKB14" s="290"/>
      <c r="UKC14" s="290"/>
      <c r="UKD14" s="290"/>
      <c r="UKE14" s="290"/>
      <c r="UKF14" s="290"/>
      <c r="UKG14" s="290"/>
      <c r="UKH14" s="290"/>
      <c r="UKI14" s="290"/>
      <c r="UKJ14" s="290"/>
      <c r="UKK14" s="290"/>
      <c r="UKL14" s="290"/>
      <c r="UKM14" s="290"/>
      <c r="UKN14" s="290"/>
      <c r="UKO14" s="290"/>
      <c r="UKP14" s="290"/>
      <c r="UKQ14" s="290"/>
      <c r="UKR14" s="290"/>
      <c r="UKS14" s="290"/>
      <c r="UKT14" s="290"/>
      <c r="UKU14" s="290"/>
      <c r="UKV14" s="290"/>
      <c r="UKW14" s="290"/>
      <c r="UKX14" s="290"/>
      <c r="UKY14" s="290"/>
      <c r="UKZ14" s="290"/>
      <c r="ULA14" s="290"/>
      <c r="ULB14" s="290"/>
      <c r="ULC14" s="290"/>
      <c r="ULD14" s="290"/>
      <c r="ULE14" s="290"/>
      <c r="ULF14" s="290"/>
      <c r="ULG14" s="290"/>
      <c r="ULH14" s="290"/>
      <c r="ULI14" s="290"/>
      <c r="ULJ14" s="290"/>
      <c r="ULK14" s="290"/>
      <c r="ULL14" s="290"/>
      <c r="ULM14" s="290"/>
      <c r="ULN14" s="290"/>
      <c r="ULO14" s="290"/>
      <c r="ULP14" s="290"/>
      <c r="ULQ14" s="290"/>
      <c r="ULR14" s="290"/>
      <c r="ULS14" s="290"/>
      <c r="ULT14" s="290"/>
      <c r="ULU14" s="290"/>
      <c r="ULV14" s="290"/>
      <c r="ULW14" s="290"/>
      <c r="ULX14" s="290"/>
      <c r="ULY14" s="290"/>
      <c r="ULZ14" s="290"/>
      <c r="UMA14" s="290"/>
      <c r="UMB14" s="290"/>
      <c r="UMC14" s="290"/>
      <c r="UMD14" s="290"/>
      <c r="UME14" s="290"/>
      <c r="UMF14" s="290"/>
      <c r="UMG14" s="290"/>
      <c r="UMH14" s="290"/>
      <c r="UMI14" s="290"/>
      <c r="UMJ14" s="290"/>
      <c r="UMK14" s="290"/>
      <c r="UML14" s="290"/>
      <c r="UMM14" s="290"/>
      <c r="UMN14" s="290"/>
      <c r="UMO14" s="290"/>
      <c r="UMP14" s="290"/>
      <c r="UMQ14" s="290"/>
      <c r="UMR14" s="290"/>
      <c r="UMS14" s="290"/>
      <c r="UMT14" s="290"/>
      <c r="UMU14" s="290"/>
      <c r="UMV14" s="290"/>
      <c r="UMW14" s="290"/>
      <c r="UMX14" s="290"/>
      <c r="UMY14" s="290"/>
      <c r="UMZ14" s="290"/>
      <c r="UNA14" s="290"/>
      <c r="UNB14" s="290"/>
      <c r="UNC14" s="290"/>
      <c r="UND14" s="290"/>
      <c r="UNE14" s="290"/>
      <c r="UNF14" s="290"/>
      <c r="UNG14" s="290"/>
      <c r="UNH14" s="290"/>
      <c r="UNI14" s="290"/>
      <c r="UNJ14" s="290"/>
      <c r="UNK14" s="290"/>
      <c r="UNL14" s="290"/>
      <c r="UNM14" s="290"/>
      <c r="UNN14" s="290"/>
      <c r="UNO14" s="290"/>
      <c r="UNP14" s="290"/>
      <c r="UNQ14" s="290"/>
      <c r="UNR14" s="290"/>
      <c r="UNS14" s="290"/>
      <c r="UNT14" s="290"/>
      <c r="UNU14" s="290"/>
      <c r="UNV14" s="290"/>
      <c r="UNW14" s="290"/>
      <c r="UNX14" s="290"/>
      <c r="UNY14" s="290"/>
      <c r="UNZ14" s="290"/>
      <c r="UOA14" s="290"/>
      <c r="UOB14" s="290"/>
      <c r="UOC14" s="290"/>
      <c r="UOD14" s="290"/>
      <c r="UOE14" s="290"/>
      <c r="UOF14" s="290"/>
      <c r="UOG14" s="290"/>
      <c r="UOH14" s="290"/>
      <c r="UOI14" s="290"/>
      <c r="UOJ14" s="290"/>
      <c r="UOK14" s="290"/>
      <c r="UOL14" s="290"/>
      <c r="UOM14" s="290"/>
      <c r="UON14" s="290"/>
      <c r="UOO14" s="290"/>
      <c r="UOP14" s="290"/>
      <c r="UOQ14" s="290"/>
      <c r="UOR14" s="290"/>
      <c r="UOS14" s="290"/>
      <c r="UOT14" s="290"/>
      <c r="UOU14" s="290"/>
      <c r="UOV14" s="290"/>
      <c r="UOW14" s="290"/>
      <c r="UOX14" s="290"/>
      <c r="UOY14" s="290"/>
      <c r="UOZ14" s="290"/>
      <c r="UPA14" s="290"/>
      <c r="UPB14" s="290"/>
      <c r="UPC14" s="290"/>
      <c r="UPD14" s="290"/>
      <c r="UPE14" s="290"/>
      <c r="UPF14" s="290"/>
      <c r="UPG14" s="290"/>
      <c r="UPH14" s="290"/>
      <c r="UPI14" s="290"/>
      <c r="UPJ14" s="290"/>
      <c r="UPK14" s="290"/>
      <c r="UPL14" s="290"/>
      <c r="UPM14" s="290"/>
      <c r="UPN14" s="290"/>
      <c r="UPO14" s="290"/>
      <c r="UPP14" s="290"/>
      <c r="UPQ14" s="290"/>
      <c r="UPR14" s="290"/>
      <c r="UPS14" s="290"/>
      <c r="UPT14" s="290"/>
      <c r="UPU14" s="290"/>
      <c r="UPV14" s="290"/>
      <c r="UPW14" s="290"/>
      <c r="UPX14" s="290"/>
      <c r="UPY14" s="290"/>
      <c r="UPZ14" s="290"/>
      <c r="UQA14" s="290"/>
      <c r="UQB14" s="290"/>
      <c r="UQC14" s="290"/>
      <c r="UQD14" s="290"/>
      <c r="UQE14" s="290"/>
      <c r="UQF14" s="290"/>
      <c r="UQG14" s="290"/>
      <c r="UQH14" s="290"/>
      <c r="UQI14" s="290"/>
      <c r="UQJ14" s="290"/>
      <c r="UQK14" s="290"/>
      <c r="UQL14" s="290"/>
      <c r="UQM14" s="290"/>
      <c r="UQN14" s="290"/>
      <c r="UQO14" s="290"/>
      <c r="UQP14" s="290"/>
      <c r="UQQ14" s="290"/>
      <c r="UQR14" s="290"/>
      <c r="UQS14" s="290"/>
      <c r="UQT14" s="290"/>
      <c r="UQU14" s="290"/>
      <c r="UQV14" s="290"/>
      <c r="UQW14" s="290"/>
      <c r="UQX14" s="290"/>
      <c r="UQY14" s="290"/>
      <c r="UQZ14" s="290"/>
      <c r="URA14" s="290"/>
      <c r="URB14" s="290"/>
      <c r="URC14" s="290"/>
      <c r="URD14" s="290"/>
      <c r="URE14" s="290"/>
      <c r="URF14" s="290"/>
      <c r="URG14" s="290"/>
      <c r="URH14" s="290"/>
      <c r="URI14" s="290"/>
      <c r="URJ14" s="290"/>
      <c r="URK14" s="290"/>
      <c r="URL14" s="290"/>
      <c r="URM14" s="290"/>
      <c r="URN14" s="290"/>
      <c r="URO14" s="290"/>
      <c r="URP14" s="290"/>
      <c r="URQ14" s="290"/>
      <c r="URR14" s="290"/>
      <c r="URS14" s="290"/>
      <c r="URT14" s="290"/>
      <c r="URU14" s="290"/>
      <c r="URV14" s="290"/>
      <c r="URW14" s="290"/>
      <c r="URX14" s="290"/>
      <c r="URY14" s="290"/>
      <c r="URZ14" s="290"/>
      <c r="USA14" s="290"/>
      <c r="USB14" s="290"/>
      <c r="USC14" s="290"/>
      <c r="USD14" s="290"/>
      <c r="USE14" s="290"/>
      <c r="USF14" s="290"/>
      <c r="USG14" s="290"/>
      <c r="USH14" s="290"/>
      <c r="USI14" s="290"/>
      <c r="USJ14" s="290"/>
      <c r="USK14" s="290"/>
      <c r="USL14" s="290"/>
      <c r="USM14" s="290"/>
      <c r="USN14" s="290"/>
      <c r="USO14" s="290"/>
      <c r="USP14" s="290"/>
      <c r="USQ14" s="290"/>
      <c r="USR14" s="290"/>
      <c r="USS14" s="290"/>
      <c r="UST14" s="290"/>
      <c r="USU14" s="290"/>
      <c r="USV14" s="290"/>
      <c r="USW14" s="290"/>
      <c r="USX14" s="290"/>
      <c r="USY14" s="290"/>
      <c r="USZ14" s="290"/>
      <c r="UTA14" s="290"/>
      <c r="UTB14" s="290"/>
      <c r="UTC14" s="290"/>
      <c r="UTD14" s="290"/>
      <c r="UTE14" s="290"/>
      <c r="UTF14" s="290"/>
      <c r="UTG14" s="290"/>
      <c r="UTH14" s="290"/>
      <c r="UTI14" s="290"/>
      <c r="UTJ14" s="290"/>
      <c r="UTK14" s="290"/>
      <c r="UTL14" s="290"/>
      <c r="UTM14" s="290"/>
      <c r="UTN14" s="290"/>
      <c r="UTO14" s="290"/>
      <c r="UTP14" s="290"/>
      <c r="UTQ14" s="290"/>
      <c r="UTR14" s="290"/>
      <c r="UTS14" s="290"/>
      <c r="UTT14" s="290"/>
      <c r="UTU14" s="290"/>
      <c r="UTV14" s="290"/>
      <c r="UTW14" s="290"/>
      <c r="UTX14" s="290"/>
      <c r="UTY14" s="290"/>
      <c r="UTZ14" s="290"/>
      <c r="UUA14" s="290"/>
      <c r="UUB14" s="290"/>
      <c r="UUC14" s="290"/>
      <c r="UUD14" s="290"/>
      <c r="UUE14" s="290"/>
      <c r="UUF14" s="290"/>
      <c r="UUG14" s="290"/>
      <c r="UUH14" s="290"/>
      <c r="UUI14" s="290"/>
      <c r="UUJ14" s="290"/>
      <c r="UUK14" s="290"/>
      <c r="UUL14" s="290"/>
      <c r="UUM14" s="290"/>
      <c r="UUN14" s="290"/>
      <c r="UUO14" s="290"/>
      <c r="UUP14" s="290"/>
      <c r="UUQ14" s="290"/>
      <c r="UUR14" s="290"/>
      <c r="UUS14" s="290"/>
      <c r="UUT14" s="290"/>
      <c r="UUU14" s="290"/>
      <c r="UUV14" s="290"/>
      <c r="UUW14" s="290"/>
      <c r="UUX14" s="290"/>
      <c r="UUY14" s="290"/>
      <c r="UUZ14" s="290"/>
      <c r="UVA14" s="290"/>
      <c r="UVB14" s="290"/>
      <c r="UVC14" s="290"/>
      <c r="UVD14" s="290"/>
      <c r="UVE14" s="290"/>
      <c r="UVF14" s="290"/>
      <c r="UVG14" s="290"/>
      <c r="UVH14" s="290"/>
      <c r="UVI14" s="290"/>
      <c r="UVJ14" s="290"/>
      <c r="UVK14" s="290"/>
      <c r="UVL14" s="290"/>
      <c r="UVM14" s="290"/>
      <c r="UVN14" s="290"/>
      <c r="UVO14" s="290"/>
      <c r="UVP14" s="290"/>
      <c r="UVQ14" s="290"/>
      <c r="UVR14" s="290"/>
      <c r="UVS14" s="290"/>
      <c r="UVT14" s="290"/>
      <c r="UVU14" s="290"/>
      <c r="UVV14" s="290"/>
      <c r="UVW14" s="290"/>
      <c r="UVX14" s="290"/>
      <c r="UVY14" s="290"/>
      <c r="UVZ14" s="290"/>
      <c r="UWA14" s="290"/>
      <c r="UWB14" s="290"/>
      <c r="UWC14" s="290"/>
      <c r="UWD14" s="290"/>
      <c r="UWE14" s="290"/>
      <c r="UWF14" s="290"/>
      <c r="UWG14" s="290"/>
      <c r="UWH14" s="290"/>
      <c r="UWI14" s="290"/>
      <c r="UWJ14" s="290"/>
      <c r="UWK14" s="290"/>
      <c r="UWL14" s="290"/>
      <c r="UWM14" s="290"/>
      <c r="UWN14" s="290"/>
      <c r="UWO14" s="290"/>
      <c r="UWP14" s="290"/>
      <c r="UWQ14" s="290"/>
      <c r="UWR14" s="290"/>
      <c r="UWS14" s="290"/>
      <c r="UWT14" s="290"/>
      <c r="UWU14" s="290"/>
      <c r="UWV14" s="290"/>
      <c r="UWW14" s="290"/>
      <c r="UWX14" s="290"/>
      <c r="UWY14" s="290"/>
      <c r="UWZ14" s="290"/>
      <c r="UXA14" s="290"/>
      <c r="UXB14" s="290"/>
      <c r="UXC14" s="290"/>
      <c r="UXD14" s="290"/>
      <c r="UXE14" s="290"/>
      <c r="UXF14" s="290"/>
      <c r="UXG14" s="290"/>
      <c r="UXH14" s="290"/>
      <c r="UXI14" s="290"/>
      <c r="UXJ14" s="290"/>
      <c r="UXK14" s="290"/>
      <c r="UXL14" s="290"/>
      <c r="UXM14" s="290"/>
      <c r="UXN14" s="290"/>
      <c r="UXO14" s="290"/>
      <c r="UXP14" s="290"/>
      <c r="UXQ14" s="290"/>
      <c r="UXR14" s="290"/>
      <c r="UXS14" s="290"/>
      <c r="UXT14" s="290"/>
      <c r="UXU14" s="290"/>
      <c r="UXV14" s="290"/>
      <c r="UXW14" s="290"/>
      <c r="UXX14" s="290"/>
      <c r="UXY14" s="290"/>
      <c r="UXZ14" s="290"/>
      <c r="UYA14" s="290"/>
      <c r="UYB14" s="290"/>
      <c r="UYC14" s="290"/>
      <c r="UYD14" s="290"/>
      <c r="UYE14" s="290"/>
      <c r="UYF14" s="290"/>
      <c r="UYG14" s="290"/>
      <c r="UYH14" s="290"/>
      <c r="UYI14" s="290"/>
      <c r="UYJ14" s="290"/>
      <c r="UYK14" s="290"/>
      <c r="UYL14" s="290"/>
      <c r="UYM14" s="290"/>
      <c r="UYN14" s="290"/>
      <c r="UYO14" s="290"/>
      <c r="UYP14" s="290"/>
      <c r="UYQ14" s="290"/>
      <c r="UYR14" s="290"/>
      <c r="UYS14" s="290"/>
      <c r="UYT14" s="290"/>
      <c r="UYU14" s="290"/>
      <c r="UYV14" s="290"/>
      <c r="UYW14" s="290"/>
      <c r="UYX14" s="290"/>
      <c r="UYY14" s="290"/>
      <c r="UYZ14" s="290"/>
      <c r="UZA14" s="290"/>
      <c r="UZB14" s="290"/>
      <c r="UZC14" s="290"/>
      <c r="UZD14" s="290"/>
      <c r="UZE14" s="290"/>
      <c r="UZF14" s="290"/>
      <c r="UZG14" s="290"/>
      <c r="UZH14" s="290"/>
      <c r="UZI14" s="290"/>
      <c r="UZJ14" s="290"/>
      <c r="UZK14" s="290"/>
      <c r="UZL14" s="290"/>
      <c r="UZM14" s="290"/>
      <c r="UZN14" s="290"/>
      <c r="UZO14" s="290"/>
      <c r="UZP14" s="290"/>
      <c r="UZQ14" s="290"/>
      <c r="UZR14" s="290"/>
      <c r="UZS14" s="290"/>
      <c r="UZT14" s="290"/>
      <c r="UZU14" s="290"/>
      <c r="UZV14" s="290"/>
      <c r="UZW14" s="290"/>
      <c r="UZX14" s="290"/>
      <c r="UZY14" s="290"/>
      <c r="UZZ14" s="290"/>
      <c r="VAA14" s="290"/>
      <c r="VAB14" s="290"/>
      <c r="VAC14" s="290"/>
      <c r="VAD14" s="290"/>
      <c r="VAE14" s="290"/>
      <c r="VAF14" s="290"/>
      <c r="VAG14" s="290"/>
      <c r="VAH14" s="290"/>
      <c r="VAI14" s="290"/>
      <c r="VAJ14" s="290"/>
      <c r="VAK14" s="290"/>
      <c r="VAL14" s="290"/>
      <c r="VAM14" s="290"/>
      <c r="VAN14" s="290"/>
      <c r="VAO14" s="290"/>
      <c r="VAP14" s="290"/>
      <c r="VAQ14" s="290"/>
      <c r="VAR14" s="290"/>
      <c r="VAS14" s="290"/>
      <c r="VAT14" s="290"/>
      <c r="VAU14" s="290"/>
      <c r="VAV14" s="290"/>
      <c r="VAW14" s="290"/>
      <c r="VAX14" s="290"/>
      <c r="VAY14" s="290"/>
      <c r="VAZ14" s="290"/>
      <c r="VBA14" s="290"/>
      <c r="VBB14" s="290"/>
      <c r="VBC14" s="290"/>
      <c r="VBD14" s="290"/>
      <c r="VBE14" s="290"/>
      <c r="VBF14" s="290"/>
      <c r="VBG14" s="290"/>
      <c r="VBH14" s="290"/>
      <c r="VBI14" s="290"/>
      <c r="VBJ14" s="290"/>
      <c r="VBK14" s="290"/>
      <c r="VBL14" s="290"/>
      <c r="VBM14" s="290"/>
      <c r="VBN14" s="290"/>
      <c r="VBO14" s="290"/>
      <c r="VBP14" s="290"/>
      <c r="VBQ14" s="290"/>
      <c r="VBR14" s="290"/>
      <c r="VBS14" s="290"/>
      <c r="VBT14" s="290"/>
      <c r="VBU14" s="290"/>
      <c r="VBV14" s="290"/>
      <c r="VBW14" s="290"/>
      <c r="VBX14" s="290"/>
      <c r="VBY14" s="290"/>
      <c r="VBZ14" s="290"/>
      <c r="VCA14" s="290"/>
      <c r="VCB14" s="290"/>
      <c r="VCC14" s="290"/>
      <c r="VCD14" s="290"/>
      <c r="VCE14" s="290"/>
      <c r="VCF14" s="290"/>
      <c r="VCG14" s="290"/>
      <c r="VCH14" s="290"/>
      <c r="VCI14" s="290"/>
      <c r="VCJ14" s="290"/>
      <c r="VCK14" s="290"/>
      <c r="VCL14" s="290"/>
      <c r="VCM14" s="290"/>
      <c r="VCN14" s="290"/>
      <c r="VCO14" s="290"/>
      <c r="VCP14" s="290"/>
      <c r="VCQ14" s="290"/>
      <c r="VCR14" s="290"/>
      <c r="VCS14" s="290"/>
      <c r="VCT14" s="290"/>
      <c r="VCU14" s="290"/>
      <c r="VCV14" s="290"/>
      <c r="VCW14" s="290"/>
      <c r="VCX14" s="290"/>
      <c r="VCY14" s="290"/>
      <c r="VCZ14" s="290"/>
      <c r="VDA14" s="290"/>
      <c r="VDB14" s="290"/>
      <c r="VDC14" s="290"/>
      <c r="VDD14" s="290"/>
      <c r="VDE14" s="290"/>
      <c r="VDF14" s="290"/>
      <c r="VDG14" s="290"/>
      <c r="VDH14" s="290"/>
      <c r="VDI14" s="290"/>
      <c r="VDJ14" s="290"/>
      <c r="VDK14" s="290"/>
      <c r="VDL14" s="290"/>
      <c r="VDM14" s="290"/>
      <c r="VDN14" s="290"/>
      <c r="VDO14" s="290"/>
      <c r="VDP14" s="290"/>
      <c r="VDQ14" s="290"/>
      <c r="VDR14" s="290"/>
      <c r="VDS14" s="290"/>
      <c r="VDT14" s="290"/>
      <c r="VDU14" s="290"/>
      <c r="VDV14" s="290"/>
      <c r="VDW14" s="290"/>
      <c r="VDX14" s="290"/>
      <c r="VDY14" s="290"/>
      <c r="VDZ14" s="290"/>
      <c r="VEA14" s="290"/>
      <c r="VEB14" s="290"/>
      <c r="VEC14" s="290"/>
      <c r="VED14" s="290"/>
      <c r="VEE14" s="290"/>
      <c r="VEF14" s="290"/>
      <c r="VEG14" s="290"/>
      <c r="VEH14" s="290"/>
      <c r="VEI14" s="290"/>
      <c r="VEJ14" s="290"/>
      <c r="VEK14" s="290"/>
      <c r="VEL14" s="290"/>
      <c r="VEM14" s="290"/>
      <c r="VEN14" s="290"/>
      <c r="VEO14" s="290"/>
      <c r="VEP14" s="290"/>
      <c r="VEQ14" s="290"/>
      <c r="VER14" s="290"/>
      <c r="VES14" s="290"/>
      <c r="VET14" s="290"/>
      <c r="VEU14" s="290"/>
      <c r="VEV14" s="290"/>
      <c r="VEW14" s="290"/>
      <c r="VEX14" s="290"/>
      <c r="VEY14" s="290"/>
      <c r="VEZ14" s="290"/>
      <c r="VFA14" s="290"/>
      <c r="VFB14" s="290"/>
      <c r="VFC14" s="290"/>
      <c r="VFD14" s="290"/>
      <c r="VFE14" s="290"/>
      <c r="VFF14" s="290"/>
      <c r="VFG14" s="290"/>
      <c r="VFH14" s="290"/>
      <c r="VFI14" s="290"/>
      <c r="VFJ14" s="290"/>
      <c r="VFK14" s="290"/>
      <c r="VFL14" s="290"/>
      <c r="VFM14" s="290"/>
      <c r="VFN14" s="290"/>
      <c r="VFO14" s="290"/>
      <c r="VFP14" s="290"/>
      <c r="VFQ14" s="290"/>
      <c r="VFR14" s="290"/>
      <c r="VFS14" s="290"/>
      <c r="VFT14" s="290"/>
      <c r="VFU14" s="290"/>
      <c r="VFV14" s="290"/>
      <c r="VFW14" s="290"/>
      <c r="VFX14" s="290"/>
      <c r="VFY14" s="290"/>
      <c r="VFZ14" s="290"/>
      <c r="VGA14" s="290"/>
      <c r="VGB14" s="290"/>
      <c r="VGC14" s="290"/>
      <c r="VGD14" s="290"/>
      <c r="VGE14" s="290"/>
      <c r="VGF14" s="290"/>
      <c r="VGG14" s="290"/>
      <c r="VGH14" s="290"/>
      <c r="VGI14" s="290"/>
      <c r="VGJ14" s="290"/>
      <c r="VGK14" s="290"/>
      <c r="VGL14" s="290"/>
      <c r="VGM14" s="290"/>
      <c r="VGN14" s="290"/>
      <c r="VGO14" s="290"/>
      <c r="VGP14" s="290"/>
      <c r="VGQ14" s="290"/>
      <c r="VGR14" s="290"/>
      <c r="VGS14" s="290"/>
      <c r="VGT14" s="290"/>
      <c r="VGU14" s="290"/>
      <c r="VGV14" s="290"/>
      <c r="VGW14" s="290"/>
      <c r="VGX14" s="290"/>
      <c r="VGY14" s="290"/>
      <c r="VGZ14" s="290"/>
      <c r="VHA14" s="290"/>
      <c r="VHB14" s="290"/>
      <c r="VHC14" s="290"/>
      <c r="VHD14" s="290"/>
      <c r="VHE14" s="290"/>
      <c r="VHF14" s="290"/>
      <c r="VHG14" s="290"/>
      <c r="VHH14" s="290"/>
      <c r="VHI14" s="290"/>
      <c r="VHJ14" s="290"/>
      <c r="VHK14" s="290"/>
      <c r="VHL14" s="290"/>
      <c r="VHM14" s="290"/>
      <c r="VHN14" s="290"/>
      <c r="VHO14" s="290"/>
      <c r="VHP14" s="290"/>
      <c r="VHQ14" s="290"/>
      <c r="VHR14" s="290"/>
      <c r="VHS14" s="290"/>
      <c r="VHT14" s="290"/>
      <c r="VHU14" s="290"/>
      <c r="VHV14" s="290"/>
      <c r="VHW14" s="290"/>
      <c r="VHX14" s="290"/>
      <c r="VHY14" s="290"/>
      <c r="VHZ14" s="290"/>
      <c r="VIA14" s="290"/>
      <c r="VIB14" s="290"/>
      <c r="VIC14" s="290"/>
      <c r="VID14" s="290"/>
      <c r="VIE14" s="290"/>
      <c r="VIF14" s="290"/>
      <c r="VIG14" s="290"/>
      <c r="VIH14" s="290"/>
      <c r="VII14" s="290"/>
      <c r="VIJ14" s="290"/>
      <c r="VIK14" s="290"/>
      <c r="VIL14" s="290"/>
      <c r="VIM14" s="290"/>
      <c r="VIN14" s="290"/>
      <c r="VIO14" s="290"/>
      <c r="VIP14" s="290"/>
      <c r="VIQ14" s="290"/>
      <c r="VIR14" s="290"/>
      <c r="VIS14" s="290"/>
      <c r="VIT14" s="290"/>
      <c r="VIU14" s="290"/>
      <c r="VIV14" s="290"/>
      <c r="VIW14" s="290"/>
      <c r="VIX14" s="290"/>
      <c r="VIY14" s="290"/>
      <c r="VIZ14" s="290"/>
      <c r="VJA14" s="290"/>
      <c r="VJB14" s="290"/>
      <c r="VJC14" s="290"/>
      <c r="VJD14" s="290"/>
      <c r="VJE14" s="290"/>
      <c r="VJF14" s="290"/>
      <c r="VJG14" s="290"/>
      <c r="VJH14" s="290"/>
      <c r="VJI14" s="290"/>
      <c r="VJJ14" s="290"/>
      <c r="VJK14" s="290"/>
      <c r="VJL14" s="290"/>
      <c r="VJM14" s="290"/>
      <c r="VJN14" s="290"/>
      <c r="VJO14" s="290"/>
      <c r="VJP14" s="290"/>
      <c r="VJQ14" s="290"/>
      <c r="VJR14" s="290"/>
      <c r="VJS14" s="290"/>
      <c r="VJT14" s="290"/>
      <c r="VJU14" s="290"/>
      <c r="VJV14" s="290"/>
      <c r="VJW14" s="290"/>
      <c r="VJX14" s="290"/>
      <c r="VJY14" s="290"/>
      <c r="VJZ14" s="290"/>
      <c r="VKA14" s="290"/>
      <c r="VKB14" s="290"/>
      <c r="VKC14" s="290"/>
      <c r="VKD14" s="290"/>
      <c r="VKE14" s="290"/>
      <c r="VKF14" s="290"/>
      <c r="VKG14" s="290"/>
      <c r="VKH14" s="290"/>
      <c r="VKI14" s="290"/>
      <c r="VKJ14" s="290"/>
      <c r="VKK14" s="290"/>
      <c r="VKL14" s="290"/>
      <c r="VKM14" s="290"/>
      <c r="VKN14" s="290"/>
      <c r="VKO14" s="290"/>
      <c r="VKP14" s="290"/>
      <c r="VKQ14" s="290"/>
      <c r="VKR14" s="290"/>
      <c r="VKS14" s="290"/>
      <c r="VKT14" s="290"/>
      <c r="VKU14" s="290"/>
      <c r="VKV14" s="290"/>
      <c r="VKW14" s="290"/>
      <c r="VKX14" s="290"/>
      <c r="VKY14" s="290"/>
      <c r="VKZ14" s="290"/>
      <c r="VLA14" s="290"/>
      <c r="VLB14" s="290"/>
      <c r="VLC14" s="290"/>
      <c r="VLD14" s="290"/>
      <c r="VLE14" s="290"/>
      <c r="VLF14" s="290"/>
      <c r="VLG14" s="290"/>
      <c r="VLH14" s="290"/>
      <c r="VLI14" s="290"/>
      <c r="VLJ14" s="290"/>
      <c r="VLK14" s="290"/>
      <c r="VLL14" s="290"/>
      <c r="VLM14" s="290"/>
      <c r="VLN14" s="290"/>
      <c r="VLO14" s="290"/>
      <c r="VLP14" s="290"/>
      <c r="VLQ14" s="290"/>
      <c r="VLR14" s="290"/>
      <c r="VLS14" s="290"/>
      <c r="VLT14" s="290"/>
      <c r="VLU14" s="290"/>
      <c r="VLV14" s="290"/>
      <c r="VLW14" s="290"/>
      <c r="VLX14" s="290"/>
      <c r="VLY14" s="290"/>
      <c r="VLZ14" s="290"/>
      <c r="VMA14" s="290"/>
      <c r="VMB14" s="290"/>
      <c r="VMC14" s="290"/>
      <c r="VMD14" s="290"/>
      <c r="VME14" s="290"/>
      <c r="VMF14" s="290"/>
      <c r="VMG14" s="290"/>
      <c r="VMH14" s="290"/>
      <c r="VMI14" s="290"/>
      <c r="VMJ14" s="290"/>
      <c r="VMK14" s="290"/>
      <c r="VML14" s="290"/>
      <c r="VMM14" s="290"/>
      <c r="VMN14" s="290"/>
      <c r="VMO14" s="290"/>
      <c r="VMP14" s="290"/>
      <c r="VMQ14" s="290"/>
      <c r="VMR14" s="290"/>
      <c r="VMS14" s="290"/>
      <c r="VMT14" s="290"/>
      <c r="VMU14" s="290"/>
      <c r="VMV14" s="290"/>
      <c r="VMW14" s="290"/>
      <c r="VMX14" s="290"/>
      <c r="VMY14" s="290"/>
      <c r="VMZ14" s="290"/>
      <c r="VNA14" s="290"/>
      <c r="VNB14" s="290"/>
      <c r="VNC14" s="290"/>
      <c r="VND14" s="290"/>
      <c r="VNE14" s="290"/>
      <c r="VNF14" s="290"/>
      <c r="VNG14" s="290"/>
      <c r="VNH14" s="290"/>
      <c r="VNI14" s="290"/>
      <c r="VNJ14" s="290"/>
      <c r="VNK14" s="290"/>
      <c r="VNL14" s="290"/>
      <c r="VNM14" s="290"/>
      <c r="VNN14" s="290"/>
      <c r="VNO14" s="290"/>
      <c r="VNP14" s="290"/>
      <c r="VNQ14" s="290"/>
      <c r="VNR14" s="290"/>
      <c r="VNS14" s="290"/>
      <c r="VNT14" s="290"/>
      <c r="VNU14" s="290"/>
      <c r="VNV14" s="290"/>
      <c r="VNW14" s="290"/>
      <c r="VNX14" s="290"/>
      <c r="VNY14" s="290"/>
      <c r="VNZ14" s="290"/>
      <c r="VOA14" s="290"/>
      <c r="VOB14" s="290"/>
      <c r="VOC14" s="290"/>
      <c r="VOD14" s="290"/>
      <c r="VOE14" s="290"/>
      <c r="VOF14" s="290"/>
      <c r="VOG14" s="290"/>
      <c r="VOH14" s="290"/>
      <c r="VOI14" s="290"/>
      <c r="VOJ14" s="290"/>
      <c r="VOK14" s="290"/>
      <c r="VOL14" s="290"/>
      <c r="VOM14" s="290"/>
      <c r="VON14" s="290"/>
      <c r="VOO14" s="290"/>
      <c r="VOP14" s="290"/>
      <c r="VOQ14" s="290"/>
      <c r="VOR14" s="290"/>
      <c r="VOS14" s="290"/>
      <c r="VOT14" s="290"/>
      <c r="VOU14" s="290"/>
      <c r="VOV14" s="290"/>
      <c r="VOW14" s="290"/>
      <c r="VOX14" s="290"/>
      <c r="VOY14" s="290"/>
      <c r="VOZ14" s="290"/>
      <c r="VPA14" s="290"/>
      <c r="VPB14" s="290"/>
      <c r="VPC14" s="290"/>
      <c r="VPD14" s="290"/>
      <c r="VPE14" s="290"/>
      <c r="VPF14" s="290"/>
      <c r="VPG14" s="290"/>
      <c r="VPH14" s="290"/>
      <c r="VPI14" s="290"/>
      <c r="VPJ14" s="290"/>
      <c r="VPK14" s="290"/>
      <c r="VPL14" s="290"/>
      <c r="VPM14" s="290"/>
      <c r="VPN14" s="290"/>
      <c r="VPO14" s="290"/>
      <c r="VPP14" s="290"/>
      <c r="VPQ14" s="290"/>
      <c r="VPR14" s="290"/>
      <c r="VPS14" s="290"/>
      <c r="VPT14" s="290"/>
      <c r="VPU14" s="290"/>
      <c r="VPV14" s="290"/>
      <c r="VPW14" s="290"/>
      <c r="VPX14" s="290"/>
      <c r="VPY14" s="290"/>
      <c r="VPZ14" s="290"/>
      <c r="VQA14" s="290"/>
      <c r="VQB14" s="290"/>
      <c r="VQC14" s="290"/>
      <c r="VQD14" s="290"/>
      <c r="VQE14" s="290"/>
      <c r="VQF14" s="290"/>
      <c r="VQG14" s="290"/>
      <c r="VQH14" s="290"/>
      <c r="VQI14" s="290"/>
      <c r="VQJ14" s="290"/>
      <c r="VQK14" s="290"/>
      <c r="VQL14" s="290"/>
      <c r="VQM14" s="290"/>
      <c r="VQN14" s="290"/>
      <c r="VQO14" s="290"/>
      <c r="VQP14" s="290"/>
      <c r="VQQ14" s="290"/>
      <c r="VQR14" s="290"/>
      <c r="VQS14" s="290"/>
      <c r="VQT14" s="290"/>
      <c r="VQU14" s="290"/>
      <c r="VQV14" s="290"/>
      <c r="VQW14" s="290"/>
      <c r="VQX14" s="290"/>
      <c r="VQY14" s="290"/>
      <c r="VQZ14" s="290"/>
      <c r="VRA14" s="290"/>
      <c r="VRB14" s="290"/>
      <c r="VRC14" s="290"/>
      <c r="VRD14" s="290"/>
      <c r="VRE14" s="290"/>
      <c r="VRF14" s="290"/>
      <c r="VRG14" s="290"/>
      <c r="VRH14" s="290"/>
      <c r="VRI14" s="290"/>
      <c r="VRJ14" s="290"/>
      <c r="VRK14" s="290"/>
      <c r="VRL14" s="290"/>
      <c r="VRM14" s="290"/>
      <c r="VRN14" s="290"/>
      <c r="VRO14" s="290"/>
      <c r="VRP14" s="290"/>
      <c r="VRQ14" s="290"/>
      <c r="VRR14" s="290"/>
      <c r="VRS14" s="290"/>
      <c r="VRT14" s="290"/>
      <c r="VRU14" s="290"/>
      <c r="VRV14" s="290"/>
      <c r="VRW14" s="290"/>
      <c r="VRX14" s="290"/>
      <c r="VRY14" s="290"/>
      <c r="VRZ14" s="290"/>
      <c r="VSA14" s="290"/>
      <c r="VSB14" s="290"/>
      <c r="VSC14" s="290"/>
      <c r="VSD14" s="290"/>
      <c r="VSE14" s="290"/>
      <c r="VSF14" s="290"/>
      <c r="VSG14" s="290"/>
      <c r="VSH14" s="290"/>
      <c r="VSI14" s="290"/>
      <c r="VSJ14" s="290"/>
      <c r="VSK14" s="290"/>
      <c r="VSL14" s="290"/>
      <c r="VSM14" s="290"/>
      <c r="VSN14" s="290"/>
      <c r="VSO14" s="290"/>
      <c r="VSP14" s="290"/>
      <c r="VSQ14" s="290"/>
      <c r="VSR14" s="290"/>
      <c r="VSS14" s="290"/>
      <c r="VST14" s="290"/>
      <c r="VSU14" s="290"/>
      <c r="VSV14" s="290"/>
      <c r="VSW14" s="290"/>
      <c r="VSX14" s="290"/>
      <c r="VSY14" s="290"/>
      <c r="VSZ14" s="290"/>
      <c r="VTA14" s="290"/>
      <c r="VTB14" s="290"/>
      <c r="VTC14" s="290"/>
      <c r="VTD14" s="290"/>
      <c r="VTE14" s="290"/>
      <c r="VTF14" s="290"/>
      <c r="VTG14" s="290"/>
      <c r="VTH14" s="290"/>
      <c r="VTI14" s="290"/>
      <c r="VTJ14" s="290"/>
      <c r="VTK14" s="290"/>
      <c r="VTL14" s="290"/>
      <c r="VTM14" s="290"/>
      <c r="VTN14" s="290"/>
      <c r="VTO14" s="290"/>
      <c r="VTP14" s="290"/>
      <c r="VTQ14" s="290"/>
      <c r="VTR14" s="290"/>
      <c r="VTS14" s="290"/>
      <c r="VTT14" s="290"/>
      <c r="VTU14" s="290"/>
      <c r="VTV14" s="290"/>
      <c r="VTW14" s="290"/>
      <c r="VTX14" s="290"/>
      <c r="VTY14" s="290"/>
      <c r="VTZ14" s="290"/>
      <c r="VUA14" s="290"/>
      <c r="VUB14" s="290"/>
      <c r="VUC14" s="290"/>
      <c r="VUD14" s="290"/>
      <c r="VUE14" s="290"/>
      <c r="VUF14" s="290"/>
      <c r="VUG14" s="290"/>
      <c r="VUH14" s="290"/>
      <c r="VUI14" s="290"/>
      <c r="VUJ14" s="290"/>
      <c r="VUK14" s="290"/>
      <c r="VUL14" s="290"/>
      <c r="VUM14" s="290"/>
      <c r="VUN14" s="290"/>
      <c r="VUO14" s="290"/>
      <c r="VUP14" s="290"/>
      <c r="VUQ14" s="290"/>
      <c r="VUR14" s="290"/>
      <c r="VUS14" s="290"/>
      <c r="VUT14" s="290"/>
      <c r="VUU14" s="290"/>
      <c r="VUV14" s="290"/>
      <c r="VUW14" s="290"/>
      <c r="VUX14" s="290"/>
      <c r="VUY14" s="290"/>
      <c r="VUZ14" s="290"/>
      <c r="VVA14" s="290"/>
      <c r="VVB14" s="290"/>
      <c r="VVC14" s="290"/>
      <c r="VVD14" s="290"/>
      <c r="VVE14" s="290"/>
      <c r="VVF14" s="290"/>
      <c r="VVG14" s="290"/>
      <c r="VVH14" s="290"/>
      <c r="VVI14" s="290"/>
      <c r="VVJ14" s="290"/>
      <c r="VVK14" s="290"/>
      <c r="VVL14" s="290"/>
      <c r="VVM14" s="290"/>
      <c r="VVN14" s="290"/>
      <c r="VVO14" s="290"/>
      <c r="VVP14" s="290"/>
      <c r="VVQ14" s="290"/>
      <c r="VVR14" s="290"/>
      <c r="VVS14" s="290"/>
      <c r="VVT14" s="290"/>
      <c r="VVU14" s="290"/>
      <c r="VVV14" s="290"/>
      <c r="VVW14" s="290"/>
      <c r="VVX14" s="290"/>
      <c r="VVY14" s="290"/>
      <c r="VVZ14" s="290"/>
      <c r="VWA14" s="290"/>
      <c r="VWB14" s="290"/>
      <c r="VWC14" s="290"/>
      <c r="VWD14" s="290"/>
      <c r="VWE14" s="290"/>
      <c r="VWF14" s="290"/>
      <c r="VWG14" s="290"/>
      <c r="VWH14" s="290"/>
      <c r="VWI14" s="290"/>
      <c r="VWJ14" s="290"/>
      <c r="VWK14" s="290"/>
      <c r="VWL14" s="290"/>
      <c r="VWM14" s="290"/>
      <c r="VWN14" s="290"/>
      <c r="VWO14" s="290"/>
      <c r="VWP14" s="290"/>
      <c r="VWQ14" s="290"/>
      <c r="VWR14" s="290"/>
      <c r="VWS14" s="290"/>
      <c r="VWT14" s="290"/>
      <c r="VWU14" s="290"/>
      <c r="VWV14" s="290"/>
      <c r="VWW14" s="290"/>
      <c r="VWX14" s="290"/>
      <c r="VWY14" s="290"/>
      <c r="VWZ14" s="290"/>
      <c r="VXA14" s="290"/>
      <c r="VXB14" s="290"/>
      <c r="VXC14" s="290"/>
      <c r="VXD14" s="290"/>
      <c r="VXE14" s="290"/>
      <c r="VXF14" s="290"/>
      <c r="VXG14" s="290"/>
      <c r="VXH14" s="290"/>
      <c r="VXI14" s="290"/>
      <c r="VXJ14" s="290"/>
      <c r="VXK14" s="290"/>
      <c r="VXL14" s="290"/>
      <c r="VXM14" s="290"/>
      <c r="VXN14" s="290"/>
      <c r="VXO14" s="290"/>
      <c r="VXP14" s="290"/>
      <c r="VXQ14" s="290"/>
      <c r="VXR14" s="290"/>
      <c r="VXS14" s="290"/>
      <c r="VXT14" s="290"/>
      <c r="VXU14" s="290"/>
      <c r="VXV14" s="290"/>
      <c r="VXW14" s="290"/>
      <c r="VXX14" s="290"/>
      <c r="VXY14" s="290"/>
      <c r="VXZ14" s="290"/>
      <c r="VYA14" s="290"/>
      <c r="VYB14" s="290"/>
      <c r="VYC14" s="290"/>
      <c r="VYD14" s="290"/>
      <c r="VYE14" s="290"/>
      <c r="VYF14" s="290"/>
      <c r="VYG14" s="290"/>
      <c r="VYH14" s="290"/>
      <c r="VYI14" s="290"/>
      <c r="VYJ14" s="290"/>
      <c r="VYK14" s="290"/>
      <c r="VYL14" s="290"/>
      <c r="VYM14" s="290"/>
      <c r="VYN14" s="290"/>
      <c r="VYO14" s="290"/>
      <c r="VYP14" s="290"/>
      <c r="VYQ14" s="290"/>
      <c r="VYR14" s="290"/>
      <c r="VYS14" s="290"/>
      <c r="VYT14" s="290"/>
      <c r="VYU14" s="290"/>
      <c r="VYV14" s="290"/>
      <c r="VYW14" s="290"/>
      <c r="VYX14" s="290"/>
      <c r="VYY14" s="290"/>
      <c r="VYZ14" s="290"/>
      <c r="VZA14" s="290"/>
      <c r="VZB14" s="290"/>
      <c r="VZC14" s="290"/>
      <c r="VZD14" s="290"/>
      <c r="VZE14" s="290"/>
      <c r="VZF14" s="290"/>
      <c r="VZG14" s="290"/>
      <c r="VZH14" s="290"/>
      <c r="VZI14" s="290"/>
      <c r="VZJ14" s="290"/>
      <c r="VZK14" s="290"/>
      <c r="VZL14" s="290"/>
      <c r="VZM14" s="290"/>
      <c r="VZN14" s="290"/>
      <c r="VZO14" s="290"/>
      <c r="VZP14" s="290"/>
      <c r="VZQ14" s="290"/>
      <c r="VZR14" s="290"/>
      <c r="VZS14" s="290"/>
      <c r="VZT14" s="290"/>
      <c r="VZU14" s="290"/>
      <c r="VZV14" s="290"/>
      <c r="VZW14" s="290"/>
      <c r="VZX14" s="290"/>
      <c r="VZY14" s="290"/>
      <c r="VZZ14" s="290"/>
      <c r="WAA14" s="290"/>
      <c r="WAB14" s="290"/>
      <c r="WAC14" s="290"/>
      <c r="WAD14" s="290"/>
      <c r="WAE14" s="290"/>
      <c r="WAF14" s="290"/>
      <c r="WAG14" s="290"/>
      <c r="WAH14" s="290"/>
      <c r="WAI14" s="290"/>
      <c r="WAJ14" s="290"/>
      <c r="WAK14" s="290"/>
      <c r="WAL14" s="290"/>
      <c r="WAM14" s="290"/>
      <c r="WAN14" s="290"/>
      <c r="WAO14" s="290"/>
      <c r="WAP14" s="290"/>
      <c r="WAQ14" s="290"/>
      <c r="WAR14" s="290"/>
      <c r="WAS14" s="290"/>
      <c r="WAT14" s="290"/>
      <c r="WAU14" s="290"/>
      <c r="WAV14" s="290"/>
      <c r="WAW14" s="290"/>
      <c r="WAX14" s="290"/>
      <c r="WAY14" s="290"/>
      <c r="WAZ14" s="290"/>
      <c r="WBA14" s="290"/>
      <c r="WBB14" s="290"/>
      <c r="WBC14" s="290"/>
      <c r="WBD14" s="290"/>
      <c r="WBE14" s="290"/>
      <c r="WBF14" s="290"/>
      <c r="WBG14" s="290"/>
      <c r="WBH14" s="290"/>
      <c r="WBI14" s="290"/>
      <c r="WBJ14" s="290"/>
      <c r="WBK14" s="290"/>
      <c r="WBL14" s="290"/>
      <c r="WBM14" s="290"/>
      <c r="WBN14" s="290"/>
      <c r="WBO14" s="290"/>
      <c r="WBP14" s="290"/>
      <c r="WBQ14" s="290"/>
      <c r="WBR14" s="290"/>
      <c r="WBS14" s="290"/>
      <c r="WBT14" s="290"/>
      <c r="WBU14" s="290"/>
      <c r="WBV14" s="290"/>
      <c r="WBW14" s="290"/>
      <c r="WBX14" s="290"/>
      <c r="WBY14" s="290"/>
      <c r="WBZ14" s="290"/>
      <c r="WCA14" s="290"/>
      <c r="WCB14" s="290"/>
    </row>
    <row r="15" spans="2:92 13252:15628" s="289" customFormat="1" x14ac:dyDescent="0.25">
      <c r="B15" s="280">
        <v>4</v>
      </c>
      <c r="C15" s="296" t="s">
        <v>1188</v>
      </c>
      <c r="D15" s="297" t="s">
        <v>45</v>
      </c>
      <c r="E15" s="297" t="s">
        <v>45</v>
      </c>
      <c r="F15" s="297" t="s">
        <v>45</v>
      </c>
      <c r="G15" s="297" t="s">
        <v>45</v>
      </c>
      <c r="H15" s="297" t="s">
        <v>45</v>
      </c>
      <c r="I15" s="297" t="s">
        <v>45</v>
      </c>
      <c r="J15" s="297" t="s">
        <v>45</v>
      </c>
      <c r="K15" s="297" t="s">
        <v>45</v>
      </c>
      <c r="L15" s="298">
        <v>42770</v>
      </c>
      <c r="M15" s="299" t="s">
        <v>9775</v>
      </c>
      <c r="N15" s="300">
        <f t="shared" si="13"/>
        <v>2</v>
      </c>
      <c r="O15" s="295"/>
      <c r="P15" s="287"/>
      <c r="Q15" s="287"/>
      <c r="R15" s="287"/>
      <c r="S15" s="287"/>
      <c r="T15" s="288"/>
      <c r="U15" s="288"/>
      <c r="V15" s="291"/>
      <c r="W15" s="291"/>
      <c r="X15" s="291"/>
      <c r="Y15" s="291"/>
      <c r="Z15" s="291"/>
      <c r="AA15" s="291"/>
      <c r="AB15" s="291"/>
      <c r="AC15" s="291"/>
      <c r="AD15" s="291"/>
      <c r="AE15" s="291"/>
      <c r="AF15" s="291"/>
      <c r="AG15" s="291"/>
      <c r="AH15" s="291"/>
      <c r="AI15" s="288"/>
      <c r="AJ15" s="288"/>
      <c r="AK15" s="246"/>
      <c r="AL15" s="288"/>
      <c r="AM15" s="288"/>
      <c r="AN15" s="288"/>
      <c r="AO15" s="246"/>
      <c r="AP15" s="246"/>
      <c r="SOR15" s="290"/>
      <c r="SOS15" s="290"/>
      <c r="SOT15" s="290"/>
      <c r="SOU15" s="290"/>
      <c r="SOV15" s="290"/>
      <c r="SOW15" s="290"/>
      <c r="SOX15" s="290"/>
      <c r="SOY15" s="290"/>
      <c r="SOZ15" s="290"/>
      <c r="SPA15" s="290"/>
      <c r="SPB15" s="290"/>
      <c r="SPC15" s="290"/>
      <c r="SPD15" s="290"/>
      <c r="SPE15" s="290"/>
      <c r="SPF15" s="290"/>
      <c r="SPG15" s="290"/>
      <c r="SPH15" s="290"/>
      <c r="SPI15" s="290"/>
      <c r="SPJ15" s="290"/>
      <c r="SPK15" s="290"/>
      <c r="SPL15" s="290"/>
      <c r="SPM15" s="290"/>
      <c r="SPN15" s="290"/>
      <c r="SPO15" s="290"/>
      <c r="SPP15" s="290"/>
      <c r="SPQ15" s="290"/>
      <c r="SPR15" s="290"/>
      <c r="SPS15" s="290"/>
      <c r="SPT15" s="290"/>
      <c r="SPU15" s="290"/>
      <c r="SPV15" s="290"/>
      <c r="SPW15" s="290"/>
      <c r="SPX15" s="290"/>
      <c r="SPY15" s="290"/>
      <c r="SPZ15" s="290"/>
      <c r="SQA15" s="290"/>
      <c r="SQB15" s="290"/>
      <c r="SQC15" s="290"/>
      <c r="SQD15" s="290"/>
      <c r="SQE15" s="290"/>
      <c r="SQF15" s="290"/>
      <c r="SQG15" s="290"/>
      <c r="SQH15" s="290"/>
      <c r="SQI15" s="290"/>
      <c r="SQJ15" s="290"/>
      <c r="SQK15" s="290"/>
      <c r="SQL15" s="290"/>
      <c r="SQM15" s="290"/>
      <c r="SQN15" s="290"/>
      <c r="SQO15" s="290"/>
      <c r="SQP15" s="290"/>
      <c r="SQQ15" s="290"/>
      <c r="SQR15" s="290"/>
      <c r="SQS15" s="290"/>
      <c r="SQT15" s="290"/>
      <c r="SQU15" s="290"/>
      <c r="SQV15" s="290"/>
      <c r="SQW15" s="290"/>
      <c r="SQX15" s="290"/>
      <c r="SQY15" s="290"/>
      <c r="SQZ15" s="290"/>
      <c r="SRA15" s="290"/>
      <c r="SRB15" s="290"/>
      <c r="SRC15" s="290"/>
      <c r="SRD15" s="290"/>
      <c r="SRE15" s="290"/>
      <c r="SRF15" s="290"/>
      <c r="SRG15" s="290"/>
      <c r="SRH15" s="290"/>
      <c r="SRI15" s="290"/>
      <c r="SRJ15" s="290"/>
      <c r="SRK15" s="290"/>
      <c r="SRL15" s="290"/>
      <c r="SRM15" s="290"/>
      <c r="SRN15" s="290"/>
      <c r="SRO15" s="290"/>
      <c r="SRP15" s="290"/>
      <c r="SRQ15" s="290"/>
      <c r="SRR15" s="290"/>
      <c r="SRS15" s="290"/>
      <c r="SRT15" s="290"/>
      <c r="SRU15" s="290"/>
      <c r="SRV15" s="290"/>
      <c r="SRW15" s="290"/>
      <c r="SRX15" s="290"/>
      <c r="SRY15" s="290"/>
      <c r="SRZ15" s="290"/>
      <c r="SSA15" s="290"/>
      <c r="SSB15" s="290"/>
      <c r="SSC15" s="290"/>
      <c r="SSD15" s="290"/>
      <c r="SSE15" s="290"/>
      <c r="SSF15" s="290"/>
      <c r="SSG15" s="290"/>
      <c r="SSH15" s="290"/>
      <c r="SSI15" s="290"/>
      <c r="SSJ15" s="290"/>
      <c r="SSK15" s="290"/>
      <c r="SSL15" s="290"/>
      <c r="SSM15" s="290"/>
      <c r="SSN15" s="290"/>
      <c r="SSO15" s="290"/>
      <c r="SSP15" s="290"/>
      <c r="SSQ15" s="290"/>
      <c r="SSR15" s="290"/>
      <c r="SSS15" s="290"/>
      <c r="SST15" s="290"/>
      <c r="SSU15" s="290"/>
      <c r="SSV15" s="290"/>
      <c r="SSW15" s="290"/>
      <c r="SSX15" s="290"/>
      <c r="SSY15" s="290"/>
      <c r="SSZ15" s="290"/>
      <c r="STA15" s="290"/>
      <c r="STB15" s="290"/>
      <c r="STC15" s="290"/>
      <c r="STD15" s="290"/>
      <c r="STE15" s="290"/>
      <c r="STF15" s="290"/>
      <c r="STG15" s="290"/>
      <c r="STH15" s="290"/>
      <c r="STI15" s="290"/>
      <c r="STJ15" s="290"/>
      <c r="STK15" s="290"/>
      <c r="STL15" s="290"/>
      <c r="STM15" s="290"/>
      <c r="STN15" s="290"/>
      <c r="STO15" s="290"/>
      <c r="STP15" s="290"/>
      <c r="STQ15" s="290"/>
      <c r="STR15" s="290"/>
      <c r="STS15" s="290"/>
      <c r="STT15" s="290"/>
      <c r="STU15" s="290"/>
      <c r="STV15" s="290"/>
      <c r="STW15" s="290"/>
      <c r="STX15" s="290"/>
      <c r="STY15" s="290"/>
      <c r="STZ15" s="290"/>
      <c r="SUA15" s="290"/>
      <c r="SUB15" s="290"/>
      <c r="SUC15" s="290"/>
      <c r="SUD15" s="290"/>
      <c r="SUE15" s="290"/>
      <c r="SUF15" s="290"/>
      <c r="SUG15" s="290"/>
      <c r="SUH15" s="290"/>
      <c r="SUI15" s="290"/>
      <c r="SUJ15" s="290"/>
      <c r="SUK15" s="290"/>
      <c r="SUL15" s="290"/>
      <c r="SUM15" s="290"/>
      <c r="SUN15" s="290"/>
      <c r="SUO15" s="290"/>
      <c r="SUP15" s="290"/>
      <c r="SUQ15" s="290"/>
      <c r="SUR15" s="290"/>
      <c r="SUS15" s="290"/>
      <c r="SUT15" s="290"/>
      <c r="SUU15" s="290"/>
      <c r="SUV15" s="290"/>
      <c r="SUW15" s="290"/>
      <c r="SUX15" s="290"/>
      <c r="SUY15" s="290"/>
      <c r="SUZ15" s="290"/>
      <c r="SVA15" s="290"/>
      <c r="SVB15" s="290"/>
      <c r="SVC15" s="290"/>
      <c r="SVD15" s="290"/>
      <c r="SVE15" s="290"/>
      <c r="SVF15" s="290"/>
      <c r="SVG15" s="290"/>
      <c r="SVH15" s="290"/>
      <c r="SVI15" s="290"/>
      <c r="SVJ15" s="290"/>
      <c r="SVK15" s="290"/>
      <c r="SVL15" s="290"/>
      <c r="SVM15" s="290"/>
      <c r="SVN15" s="290"/>
      <c r="SVO15" s="290"/>
      <c r="SVP15" s="290"/>
      <c r="SVQ15" s="290"/>
      <c r="SVR15" s="290"/>
      <c r="SVS15" s="290"/>
      <c r="SVT15" s="290"/>
      <c r="SVU15" s="290"/>
      <c r="SVV15" s="290"/>
      <c r="SVW15" s="290"/>
      <c r="SVX15" s="290"/>
      <c r="SVY15" s="290"/>
      <c r="SVZ15" s="290"/>
      <c r="SWA15" s="290"/>
      <c r="SWB15" s="290"/>
      <c r="SWC15" s="290"/>
      <c r="SWD15" s="290"/>
      <c r="SWE15" s="290"/>
      <c r="SWF15" s="290"/>
      <c r="SWG15" s="290"/>
      <c r="SWH15" s="290"/>
      <c r="SWI15" s="290"/>
      <c r="SWJ15" s="290"/>
      <c r="SWK15" s="290"/>
      <c r="SWL15" s="290"/>
      <c r="SWM15" s="290"/>
      <c r="SWN15" s="290"/>
      <c r="SWO15" s="290"/>
      <c r="SWP15" s="290"/>
      <c r="SWQ15" s="290"/>
      <c r="SWR15" s="290"/>
      <c r="SWS15" s="290"/>
      <c r="SWT15" s="290"/>
      <c r="SWU15" s="290"/>
      <c r="SWV15" s="290"/>
      <c r="SWW15" s="290"/>
      <c r="SWX15" s="290"/>
      <c r="SWY15" s="290"/>
      <c r="SWZ15" s="290"/>
      <c r="SXA15" s="290"/>
      <c r="SXB15" s="290"/>
      <c r="SXC15" s="290"/>
      <c r="SXD15" s="290"/>
      <c r="SXE15" s="290"/>
      <c r="SXF15" s="290"/>
      <c r="SXG15" s="290"/>
      <c r="SXH15" s="290"/>
      <c r="SXI15" s="290"/>
      <c r="SXJ15" s="290"/>
      <c r="SXK15" s="290"/>
      <c r="SXL15" s="290"/>
      <c r="SXM15" s="290"/>
      <c r="SXN15" s="290"/>
      <c r="SXO15" s="290"/>
      <c r="SXP15" s="290"/>
      <c r="SXQ15" s="290"/>
      <c r="SXR15" s="290"/>
      <c r="SXS15" s="290"/>
      <c r="SXT15" s="290"/>
      <c r="SXU15" s="290"/>
      <c r="SXV15" s="290"/>
      <c r="SXW15" s="290"/>
      <c r="SXX15" s="290"/>
      <c r="SXY15" s="290"/>
      <c r="SXZ15" s="290"/>
      <c r="SYA15" s="290"/>
      <c r="SYB15" s="290"/>
      <c r="SYC15" s="290"/>
      <c r="SYD15" s="290"/>
      <c r="SYE15" s="290"/>
      <c r="SYF15" s="290"/>
      <c r="SYG15" s="290"/>
      <c r="SYH15" s="290"/>
      <c r="SYI15" s="290"/>
      <c r="SYJ15" s="290"/>
      <c r="SYK15" s="290"/>
      <c r="SYL15" s="290"/>
      <c r="SYM15" s="290"/>
      <c r="SYN15" s="290"/>
      <c r="SYO15" s="290"/>
      <c r="SYP15" s="290"/>
      <c r="SYQ15" s="290"/>
      <c r="SYR15" s="290"/>
      <c r="SYS15" s="290"/>
      <c r="SYT15" s="290"/>
      <c r="SYU15" s="290"/>
      <c r="SYV15" s="290"/>
      <c r="SYW15" s="290"/>
      <c r="SYX15" s="290"/>
      <c r="SYY15" s="290"/>
      <c r="SYZ15" s="290"/>
      <c r="SZA15" s="290"/>
      <c r="SZB15" s="290"/>
      <c r="SZC15" s="290"/>
      <c r="SZD15" s="290"/>
      <c r="SZE15" s="290"/>
      <c r="SZF15" s="290"/>
      <c r="SZG15" s="290"/>
      <c r="SZH15" s="290"/>
      <c r="SZI15" s="290"/>
      <c r="SZJ15" s="290"/>
      <c r="SZK15" s="290"/>
      <c r="SZL15" s="290"/>
      <c r="SZM15" s="290"/>
      <c r="SZN15" s="290"/>
      <c r="SZO15" s="290"/>
      <c r="SZP15" s="290"/>
      <c r="SZQ15" s="290"/>
      <c r="SZR15" s="290"/>
      <c r="SZS15" s="290"/>
      <c r="SZT15" s="290"/>
      <c r="SZU15" s="290"/>
      <c r="SZV15" s="290"/>
      <c r="SZW15" s="290"/>
      <c r="SZX15" s="290"/>
      <c r="SZY15" s="290"/>
      <c r="SZZ15" s="290"/>
      <c r="TAA15" s="290"/>
      <c r="TAB15" s="290"/>
      <c r="TAC15" s="290"/>
      <c r="TAD15" s="290"/>
      <c r="TAE15" s="290"/>
      <c r="TAF15" s="290"/>
      <c r="TAG15" s="290"/>
      <c r="TAH15" s="290"/>
      <c r="TAI15" s="290"/>
      <c r="TAJ15" s="290"/>
      <c r="TAK15" s="290"/>
      <c r="TAL15" s="290"/>
      <c r="TAM15" s="290"/>
      <c r="TAN15" s="290"/>
      <c r="TAO15" s="290"/>
      <c r="TAP15" s="290"/>
      <c r="TAQ15" s="290"/>
      <c r="TAR15" s="290"/>
      <c r="TAS15" s="290"/>
      <c r="TAT15" s="290"/>
      <c r="TAU15" s="290"/>
      <c r="TAV15" s="290"/>
      <c r="TAW15" s="290"/>
      <c r="TAX15" s="290"/>
      <c r="TAY15" s="290"/>
      <c r="TAZ15" s="290"/>
      <c r="TBA15" s="290"/>
      <c r="TBB15" s="290"/>
      <c r="TBC15" s="290"/>
      <c r="TBD15" s="290"/>
      <c r="TBE15" s="290"/>
      <c r="TBF15" s="290"/>
      <c r="TBG15" s="290"/>
      <c r="TBH15" s="290"/>
      <c r="TBI15" s="290"/>
      <c r="TBJ15" s="290"/>
      <c r="TBK15" s="290"/>
      <c r="TBL15" s="290"/>
      <c r="TBM15" s="290"/>
      <c r="TBN15" s="290"/>
      <c r="TBO15" s="290"/>
      <c r="TBP15" s="290"/>
      <c r="TBQ15" s="290"/>
      <c r="TBR15" s="290"/>
      <c r="TBS15" s="290"/>
      <c r="TBT15" s="290"/>
      <c r="TBU15" s="290"/>
      <c r="TBV15" s="290"/>
      <c r="TBW15" s="290"/>
      <c r="TBX15" s="290"/>
      <c r="TBY15" s="290"/>
      <c r="TBZ15" s="290"/>
      <c r="TCA15" s="290"/>
      <c r="TCB15" s="290"/>
      <c r="TCC15" s="290"/>
      <c r="TCD15" s="290"/>
      <c r="TCE15" s="290"/>
      <c r="TCF15" s="290"/>
      <c r="TCG15" s="290"/>
      <c r="TCH15" s="290"/>
      <c r="TCI15" s="290"/>
      <c r="TCJ15" s="290"/>
      <c r="TCK15" s="290"/>
      <c r="TCL15" s="290"/>
      <c r="TCM15" s="290"/>
      <c r="TCN15" s="290"/>
      <c r="TCO15" s="290"/>
      <c r="TCP15" s="290"/>
      <c r="TCQ15" s="290"/>
      <c r="TCR15" s="290"/>
      <c r="TCS15" s="290"/>
      <c r="TCT15" s="290"/>
      <c r="TCU15" s="290"/>
      <c r="TCV15" s="290"/>
      <c r="TCW15" s="290"/>
      <c r="TCX15" s="290"/>
      <c r="TCY15" s="290"/>
      <c r="TCZ15" s="290"/>
      <c r="TDA15" s="290"/>
      <c r="TDB15" s="290"/>
      <c r="TDC15" s="290"/>
      <c r="TDD15" s="290"/>
      <c r="TDE15" s="290"/>
      <c r="TDF15" s="290"/>
      <c r="TDG15" s="290"/>
      <c r="TDH15" s="290"/>
      <c r="TDI15" s="290"/>
      <c r="TDJ15" s="290"/>
      <c r="TDK15" s="290"/>
      <c r="TDL15" s="290"/>
      <c r="TDM15" s="290"/>
      <c r="TDN15" s="290"/>
      <c r="TDO15" s="290"/>
      <c r="TDP15" s="290"/>
      <c r="TDQ15" s="290"/>
      <c r="TDR15" s="290"/>
      <c r="TDS15" s="290"/>
      <c r="TDT15" s="290"/>
      <c r="TDU15" s="290"/>
      <c r="TDV15" s="290"/>
      <c r="TDW15" s="290"/>
      <c r="TDX15" s="290"/>
      <c r="TDY15" s="290"/>
      <c r="TDZ15" s="290"/>
      <c r="TEA15" s="290"/>
      <c r="TEB15" s="290"/>
      <c r="TEC15" s="290"/>
      <c r="TED15" s="290"/>
      <c r="TEE15" s="290"/>
      <c r="TEF15" s="290"/>
      <c r="TEG15" s="290"/>
      <c r="TEH15" s="290"/>
      <c r="TEI15" s="290"/>
      <c r="TEJ15" s="290"/>
      <c r="TEK15" s="290"/>
      <c r="TEL15" s="290"/>
      <c r="TEM15" s="290"/>
      <c r="TEN15" s="290"/>
      <c r="TEO15" s="290"/>
      <c r="TEP15" s="290"/>
      <c r="TEQ15" s="290"/>
      <c r="TER15" s="290"/>
      <c r="TES15" s="290"/>
      <c r="TET15" s="290"/>
      <c r="TEU15" s="290"/>
      <c r="TEV15" s="290"/>
      <c r="TEW15" s="290"/>
      <c r="TEX15" s="290"/>
      <c r="TEY15" s="290"/>
      <c r="TEZ15" s="290"/>
      <c r="TFA15" s="290"/>
      <c r="TFB15" s="290"/>
      <c r="TFC15" s="290"/>
      <c r="TFD15" s="290"/>
      <c r="TFE15" s="290"/>
      <c r="TFF15" s="290"/>
      <c r="TFG15" s="290"/>
      <c r="TFH15" s="290"/>
      <c r="TFI15" s="290"/>
      <c r="TFJ15" s="290"/>
      <c r="TFK15" s="290"/>
      <c r="TFL15" s="290"/>
      <c r="TFM15" s="290"/>
      <c r="TFN15" s="290"/>
      <c r="TFO15" s="290"/>
      <c r="TFP15" s="290"/>
      <c r="TFQ15" s="290"/>
      <c r="TFR15" s="290"/>
      <c r="TFS15" s="290"/>
      <c r="TFT15" s="290"/>
      <c r="TFU15" s="290"/>
      <c r="TFV15" s="290"/>
      <c r="TFW15" s="290"/>
      <c r="TFX15" s="290"/>
      <c r="TFY15" s="290"/>
      <c r="TFZ15" s="290"/>
      <c r="TGA15" s="290"/>
      <c r="TGB15" s="290"/>
      <c r="TGC15" s="290"/>
      <c r="TGD15" s="290"/>
      <c r="TGE15" s="290"/>
      <c r="TGF15" s="290"/>
      <c r="TGG15" s="290"/>
      <c r="TGH15" s="290"/>
      <c r="TGI15" s="290"/>
      <c r="TGJ15" s="290"/>
      <c r="TGK15" s="290"/>
      <c r="TGL15" s="290"/>
      <c r="TGM15" s="290"/>
      <c r="TGN15" s="290"/>
      <c r="TGO15" s="290"/>
      <c r="TGP15" s="290"/>
      <c r="TGQ15" s="290"/>
      <c r="TGR15" s="290"/>
      <c r="TGS15" s="290"/>
      <c r="TGT15" s="290"/>
      <c r="TGU15" s="290"/>
      <c r="TGV15" s="290"/>
      <c r="TGW15" s="290"/>
      <c r="TGX15" s="290"/>
      <c r="TGY15" s="290"/>
      <c r="TGZ15" s="290"/>
      <c r="THA15" s="290"/>
      <c r="THB15" s="290"/>
      <c r="THC15" s="290"/>
      <c r="THD15" s="290"/>
      <c r="THE15" s="290"/>
      <c r="THF15" s="290"/>
      <c r="THG15" s="290"/>
      <c r="THH15" s="290"/>
      <c r="THI15" s="290"/>
      <c r="THJ15" s="290"/>
      <c r="THK15" s="290"/>
      <c r="THL15" s="290"/>
      <c r="THM15" s="290"/>
      <c r="THN15" s="290"/>
      <c r="THO15" s="290"/>
      <c r="THP15" s="290"/>
      <c r="THQ15" s="290"/>
      <c r="THR15" s="290"/>
      <c r="THS15" s="290"/>
      <c r="THT15" s="290"/>
      <c r="THU15" s="290"/>
      <c r="THV15" s="290"/>
      <c r="THW15" s="290"/>
      <c r="THX15" s="290"/>
      <c r="THY15" s="290"/>
      <c r="THZ15" s="290"/>
      <c r="TIA15" s="290"/>
      <c r="TIB15" s="290"/>
      <c r="TIC15" s="290"/>
      <c r="TID15" s="290"/>
      <c r="TIE15" s="290"/>
      <c r="TIF15" s="290"/>
      <c r="TIG15" s="290"/>
      <c r="TIH15" s="290"/>
      <c r="TII15" s="290"/>
      <c r="TIJ15" s="290"/>
      <c r="TIK15" s="290"/>
      <c r="TIL15" s="290"/>
      <c r="TIM15" s="290"/>
      <c r="TIN15" s="290"/>
      <c r="TIO15" s="290"/>
      <c r="TIP15" s="290"/>
      <c r="TIQ15" s="290"/>
      <c r="TIR15" s="290"/>
      <c r="TIS15" s="290"/>
      <c r="TIT15" s="290"/>
      <c r="TIU15" s="290"/>
      <c r="TIV15" s="290"/>
      <c r="TIW15" s="290"/>
      <c r="TIX15" s="290"/>
      <c r="TIY15" s="290"/>
      <c r="TIZ15" s="290"/>
      <c r="TJA15" s="290"/>
      <c r="TJB15" s="290"/>
      <c r="TJC15" s="290"/>
      <c r="TJD15" s="290"/>
      <c r="TJE15" s="290"/>
      <c r="TJF15" s="290"/>
      <c r="TJG15" s="290"/>
      <c r="TJH15" s="290"/>
      <c r="TJI15" s="290"/>
      <c r="TJJ15" s="290"/>
      <c r="TJK15" s="290"/>
      <c r="TJL15" s="290"/>
      <c r="TJM15" s="290"/>
      <c r="TJN15" s="290"/>
      <c r="TJO15" s="290"/>
      <c r="TJP15" s="290"/>
      <c r="TJQ15" s="290"/>
      <c r="TJR15" s="290"/>
      <c r="TJS15" s="290"/>
      <c r="TJT15" s="290"/>
      <c r="TJU15" s="290"/>
      <c r="TJV15" s="290"/>
      <c r="TJW15" s="290"/>
      <c r="TJX15" s="290"/>
      <c r="TJY15" s="290"/>
      <c r="TJZ15" s="290"/>
      <c r="TKA15" s="290"/>
      <c r="TKB15" s="290"/>
      <c r="TKC15" s="290"/>
      <c r="TKD15" s="290"/>
      <c r="TKE15" s="290"/>
      <c r="TKF15" s="290"/>
      <c r="TKG15" s="290"/>
      <c r="TKH15" s="290"/>
      <c r="TKI15" s="290"/>
      <c r="TKJ15" s="290"/>
      <c r="TKK15" s="290"/>
      <c r="TKL15" s="290"/>
      <c r="TKM15" s="290"/>
      <c r="TKN15" s="290"/>
      <c r="TKO15" s="290"/>
      <c r="TKP15" s="290"/>
      <c r="TKQ15" s="290"/>
      <c r="TKR15" s="290"/>
      <c r="TKS15" s="290"/>
      <c r="TKT15" s="290"/>
      <c r="TKU15" s="290"/>
      <c r="TKV15" s="290"/>
      <c r="TKW15" s="290"/>
      <c r="TKX15" s="290"/>
      <c r="TKY15" s="290"/>
      <c r="TKZ15" s="290"/>
      <c r="TLA15" s="290"/>
      <c r="TLB15" s="290"/>
      <c r="TLC15" s="290"/>
      <c r="TLD15" s="290"/>
      <c r="TLE15" s="290"/>
      <c r="TLF15" s="290"/>
      <c r="TLG15" s="290"/>
      <c r="TLH15" s="290"/>
      <c r="TLI15" s="290"/>
      <c r="TLJ15" s="290"/>
      <c r="TLK15" s="290"/>
      <c r="TLL15" s="290"/>
      <c r="TLM15" s="290"/>
      <c r="TLN15" s="290"/>
      <c r="TLO15" s="290"/>
      <c r="TLP15" s="290"/>
      <c r="TLQ15" s="290"/>
      <c r="TLR15" s="290"/>
      <c r="TLS15" s="290"/>
      <c r="TLT15" s="290"/>
      <c r="TLU15" s="290"/>
      <c r="TLV15" s="290"/>
      <c r="TLW15" s="290"/>
      <c r="TLX15" s="290"/>
      <c r="TLY15" s="290"/>
      <c r="TLZ15" s="290"/>
      <c r="TMA15" s="290"/>
      <c r="TMB15" s="290"/>
      <c r="TMC15" s="290"/>
      <c r="TMD15" s="290"/>
      <c r="TME15" s="290"/>
      <c r="TMF15" s="290"/>
      <c r="TMG15" s="290"/>
      <c r="TMH15" s="290"/>
      <c r="TMI15" s="290"/>
      <c r="TMJ15" s="290"/>
      <c r="TMK15" s="290"/>
      <c r="TML15" s="290"/>
      <c r="TMM15" s="290"/>
      <c r="TMN15" s="290"/>
      <c r="TMO15" s="290"/>
      <c r="TMP15" s="290"/>
      <c r="TMQ15" s="290"/>
      <c r="TMR15" s="290"/>
      <c r="TMS15" s="290"/>
      <c r="TMT15" s="290"/>
      <c r="TMU15" s="290"/>
      <c r="TMV15" s="290"/>
      <c r="TMW15" s="290"/>
      <c r="TMX15" s="290"/>
      <c r="TMY15" s="290"/>
      <c r="TMZ15" s="290"/>
      <c r="TNA15" s="290"/>
      <c r="TNB15" s="290"/>
      <c r="TNC15" s="290"/>
      <c r="TND15" s="290"/>
      <c r="TNE15" s="290"/>
      <c r="TNF15" s="290"/>
      <c r="TNG15" s="290"/>
      <c r="TNH15" s="290"/>
      <c r="TNI15" s="290"/>
      <c r="TNJ15" s="290"/>
      <c r="TNK15" s="290"/>
      <c r="TNL15" s="290"/>
      <c r="TNM15" s="290"/>
      <c r="TNN15" s="290"/>
      <c r="TNO15" s="290"/>
      <c r="TNP15" s="290"/>
      <c r="TNQ15" s="290"/>
      <c r="TNR15" s="290"/>
      <c r="TNS15" s="290"/>
      <c r="TNT15" s="290"/>
      <c r="TNU15" s="290"/>
      <c r="TNV15" s="290"/>
      <c r="TNW15" s="290"/>
      <c r="TNX15" s="290"/>
      <c r="TNY15" s="290"/>
      <c r="TNZ15" s="290"/>
      <c r="TOA15" s="290"/>
      <c r="TOB15" s="290"/>
      <c r="TOC15" s="290"/>
      <c r="TOD15" s="290"/>
      <c r="TOE15" s="290"/>
      <c r="TOF15" s="290"/>
      <c r="TOG15" s="290"/>
      <c r="TOH15" s="290"/>
      <c r="TOI15" s="290"/>
      <c r="TOJ15" s="290"/>
      <c r="TOK15" s="290"/>
      <c r="TOL15" s="290"/>
      <c r="TOM15" s="290"/>
      <c r="TON15" s="290"/>
      <c r="TOO15" s="290"/>
      <c r="TOP15" s="290"/>
      <c r="TOQ15" s="290"/>
      <c r="TOR15" s="290"/>
      <c r="TOS15" s="290"/>
      <c r="TOT15" s="290"/>
      <c r="TOU15" s="290"/>
      <c r="TOV15" s="290"/>
      <c r="TOW15" s="290"/>
      <c r="TOX15" s="290"/>
      <c r="TOY15" s="290"/>
      <c r="TOZ15" s="290"/>
      <c r="TPA15" s="290"/>
      <c r="TPB15" s="290"/>
      <c r="TPC15" s="290"/>
      <c r="TPD15" s="290"/>
      <c r="TPE15" s="290"/>
      <c r="TPF15" s="290"/>
      <c r="TPG15" s="290"/>
      <c r="TPH15" s="290"/>
      <c r="TPI15" s="290"/>
      <c r="TPJ15" s="290"/>
      <c r="TPK15" s="290"/>
      <c r="TPL15" s="290"/>
      <c r="TPM15" s="290"/>
      <c r="TPN15" s="290"/>
      <c r="TPO15" s="290"/>
      <c r="TPP15" s="290"/>
      <c r="TPQ15" s="290"/>
      <c r="TPR15" s="290"/>
      <c r="TPS15" s="290"/>
      <c r="TPT15" s="290"/>
      <c r="TPU15" s="290"/>
      <c r="TPV15" s="290"/>
      <c r="TPW15" s="290"/>
      <c r="TPX15" s="290"/>
      <c r="TPY15" s="290"/>
      <c r="TPZ15" s="290"/>
      <c r="TQA15" s="290"/>
      <c r="TQB15" s="290"/>
      <c r="TQC15" s="290"/>
      <c r="TQD15" s="290"/>
      <c r="TQE15" s="290"/>
      <c r="TQF15" s="290"/>
      <c r="TQG15" s="290"/>
      <c r="TQH15" s="290"/>
      <c r="TQI15" s="290"/>
      <c r="TQJ15" s="290"/>
      <c r="TQK15" s="290"/>
      <c r="TQL15" s="290"/>
      <c r="TQM15" s="290"/>
      <c r="TQN15" s="290"/>
      <c r="TQO15" s="290"/>
      <c r="TQP15" s="290"/>
      <c r="TQQ15" s="290"/>
      <c r="TQR15" s="290"/>
      <c r="TQS15" s="290"/>
      <c r="TQT15" s="290"/>
      <c r="TQU15" s="290"/>
      <c r="TQV15" s="290"/>
      <c r="TQW15" s="290"/>
      <c r="TQX15" s="290"/>
      <c r="TQY15" s="290"/>
      <c r="TQZ15" s="290"/>
      <c r="TRA15" s="290"/>
      <c r="TRB15" s="290"/>
      <c r="TRC15" s="290"/>
      <c r="TRD15" s="290"/>
      <c r="TRE15" s="290"/>
      <c r="TRF15" s="290"/>
      <c r="TRG15" s="290"/>
      <c r="TRH15" s="290"/>
      <c r="TRI15" s="290"/>
      <c r="TRJ15" s="290"/>
      <c r="TRK15" s="290"/>
      <c r="TRL15" s="290"/>
      <c r="TRM15" s="290"/>
      <c r="TRN15" s="290"/>
      <c r="TRO15" s="290"/>
      <c r="TRP15" s="290"/>
      <c r="TRQ15" s="290"/>
      <c r="TRR15" s="290"/>
      <c r="TRS15" s="290"/>
      <c r="TRT15" s="290"/>
      <c r="TRU15" s="290"/>
      <c r="TRV15" s="290"/>
      <c r="TRW15" s="290"/>
      <c r="TRX15" s="290"/>
      <c r="TRY15" s="290"/>
      <c r="TRZ15" s="290"/>
      <c r="TSA15" s="290"/>
      <c r="TSB15" s="290"/>
      <c r="TSC15" s="290"/>
      <c r="TSD15" s="290"/>
      <c r="TSE15" s="290"/>
      <c r="TSF15" s="290"/>
      <c r="TSG15" s="290"/>
      <c r="TSH15" s="290"/>
      <c r="TSI15" s="290"/>
      <c r="TSJ15" s="290"/>
      <c r="TSK15" s="290"/>
      <c r="TSL15" s="290"/>
      <c r="TSM15" s="290"/>
      <c r="TSN15" s="290"/>
      <c r="TSO15" s="290"/>
      <c r="TSP15" s="290"/>
      <c r="TSQ15" s="290"/>
      <c r="TSR15" s="290"/>
      <c r="TSS15" s="290"/>
      <c r="TST15" s="290"/>
      <c r="TSU15" s="290"/>
      <c r="TSV15" s="290"/>
      <c r="TSW15" s="290"/>
      <c r="TSX15" s="290"/>
      <c r="TSY15" s="290"/>
      <c r="TSZ15" s="290"/>
      <c r="TTA15" s="290"/>
      <c r="TTB15" s="290"/>
      <c r="TTC15" s="290"/>
      <c r="TTD15" s="290"/>
      <c r="TTE15" s="290"/>
      <c r="TTF15" s="290"/>
      <c r="TTG15" s="290"/>
      <c r="TTH15" s="290"/>
      <c r="TTI15" s="290"/>
      <c r="TTJ15" s="290"/>
      <c r="TTK15" s="290"/>
      <c r="TTL15" s="290"/>
      <c r="TTM15" s="290"/>
      <c r="TTN15" s="290"/>
      <c r="TTO15" s="290"/>
      <c r="TTP15" s="290"/>
      <c r="TTQ15" s="290"/>
      <c r="TTR15" s="290"/>
      <c r="TTS15" s="290"/>
      <c r="TTT15" s="290"/>
      <c r="TTU15" s="290"/>
      <c r="TTV15" s="290"/>
      <c r="TTW15" s="290"/>
      <c r="TTX15" s="290"/>
      <c r="TTY15" s="290"/>
      <c r="TTZ15" s="290"/>
      <c r="TUA15" s="290"/>
      <c r="TUB15" s="290"/>
      <c r="TUC15" s="290"/>
      <c r="TUD15" s="290"/>
      <c r="TUE15" s="290"/>
      <c r="TUF15" s="290"/>
      <c r="TUG15" s="290"/>
      <c r="TUH15" s="290"/>
      <c r="TUI15" s="290"/>
      <c r="TUJ15" s="290"/>
      <c r="TUK15" s="290"/>
      <c r="TUL15" s="290"/>
      <c r="TUM15" s="290"/>
      <c r="TUN15" s="290"/>
      <c r="TUO15" s="290"/>
      <c r="TUP15" s="290"/>
      <c r="TUQ15" s="290"/>
      <c r="TUR15" s="290"/>
      <c r="TUS15" s="290"/>
      <c r="TUT15" s="290"/>
      <c r="TUU15" s="290"/>
      <c r="TUV15" s="290"/>
      <c r="TUW15" s="290"/>
      <c r="TUX15" s="290"/>
      <c r="TUY15" s="290"/>
      <c r="TUZ15" s="290"/>
      <c r="TVA15" s="290"/>
      <c r="TVB15" s="290"/>
      <c r="TVC15" s="290"/>
      <c r="TVD15" s="290"/>
      <c r="TVE15" s="290"/>
      <c r="TVF15" s="290"/>
      <c r="TVG15" s="290"/>
      <c r="TVH15" s="290"/>
      <c r="TVI15" s="290"/>
      <c r="TVJ15" s="290"/>
      <c r="TVK15" s="290"/>
      <c r="TVL15" s="290"/>
      <c r="TVM15" s="290"/>
      <c r="TVN15" s="290"/>
      <c r="TVO15" s="290"/>
      <c r="TVP15" s="290"/>
      <c r="TVQ15" s="290"/>
      <c r="TVR15" s="290"/>
      <c r="TVS15" s="290"/>
      <c r="TVT15" s="290"/>
      <c r="TVU15" s="290"/>
      <c r="TVV15" s="290"/>
      <c r="TVW15" s="290"/>
      <c r="TVX15" s="290"/>
      <c r="TVY15" s="290"/>
      <c r="TVZ15" s="290"/>
      <c r="TWA15" s="290"/>
      <c r="TWB15" s="290"/>
      <c r="TWC15" s="290"/>
      <c r="TWD15" s="290"/>
      <c r="TWE15" s="290"/>
      <c r="TWF15" s="290"/>
      <c r="TWG15" s="290"/>
      <c r="TWH15" s="290"/>
      <c r="TWI15" s="290"/>
      <c r="TWJ15" s="290"/>
      <c r="TWK15" s="290"/>
      <c r="TWL15" s="290"/>
      <c r="TWM15" s="290"/>
      <c r="TWN15" s="290"/>
      <c r="TWO15" s="290"/>
      <c r="TWP15" s="290"/>
      <c r="TWQ15" s="290"/>
      <c r="TWR15" s="290"/>
      <c r="TWS15" s="290"/>
      <c r="TWT15" s="290"/>
      <c r="TWU15" s="290"/>
      <c r="TWV15" s="290"/>
      <c r="TWW15" s="290"/>
      <c r="TWX15" s="290"/>
      <c r="TWY15" s="290"/>
      <c r="TWZ15" s="290"/>
      <c r="TXA15" s="290"/>
      <c r="TXB15" s="290"/>
      <c r="TXC15" s="290"/>
      <c r="TXD15" s="290"/>
      <c r="TXE15" s="290"/>
      <c r="TXF15" s="290"/>
      <c r="TXG15" s="290"/>
      <c r="TXH15" s="290"/>
      <c r="TXI15" s="290"/>
      <c r="TXJ15" s="290"/>
      <c r="TXK15" s="290"/>
      <c r="TXL15" s="290"/>
      <c r="TXM15" s="290"/>
      <c r="TXN15" s="290"/>
      <c r="TXO15" s="290"/>
      <c r="TXP15" s="290"/>
      <c r="TXQ15" s="290"/>
      <c r="TXR15" s="290"/>
      <c r="TXS15" s="290"/>
      <c r="TXT15" s="290"/>
      <c r="TXU15" s="290"/>
      <c r="TXV15" s="290"/>
      <c r="TXW15" s="290"/>
      <c r="TXX15" s="290"/>
      <c r="TXY15" s="290"/>
      <c r="TXZ15" s="290"/>
      <c r="TYA15" s="290"/>
      <c r="TYB15" s="290"/>
      <c r="TYC15" s="290"/>
      <c r="TYD15" s="290"/>
      <c r="TYE15" s="290"/>
      <c r="TYF15" s="290"/>
      <c r="TYG15" s="290"/>
      <c r="TYH15" s="290"/>
      <c r="TYI15" s="290"/>
      <c r="TYJ15" s="290"/>
      <c r="TYK15" s="290"/>
      <c r="TYL15" s="290"/>
      <c r="TYM15" s="290"/>
      <c r="TYN15" s="290"/>
      <c r="TYO15" s="290"/>
      <c r="TYP15" s="290"/>
      <c r="TYQ15" s="290"/>
      <c r="TYR15" s="290"/>
      <c r="TYS15" s="290"/>
      <c r="TYT15" s="290"/>
      <c r="TYU15" s="290"/>
      <c r="TYV15" s="290"/>
      <c r="TYW15" s="290"/>
      <c r="TYX15" s="290"/>
      <c r="TYY15" s="290"/>
      <c r="TYZ15" s="290"/>
      <c r="TZA15" s="290"/>
      <c r="TZB15" s="290"/>
      <c r="TZC15" s="290"/>
      <c r="TZD15" s="290"/>
      <c r="TZE15" s="290"/>
      <c r="TZF15" s="290"/>
      <c r="TZG15" s="290"/>
      <c r="TZH15" s="290"/>
      <c r="TZI15" s="290"/>
      <c r="TZJ15" s="290"/>
      <c r="TZK15" s="290"/>
      <c r="TZL15" s="290"/>
      <c r="TZM15" s="290"/>
      <c r="TZN15" s="290"/>
      <c r="TZO15" s="290"/>
      <c r="TZP15" s="290"/>
      <c r="TZQ15" s="290"/>
      <c r="TZR15" s="290"/>
      <c r="TZS15" s="290"/>
      <c r="TZT15" s="290"/>
      <c r="TZU15" s="290"/>
      <c r="TZV15" s="290"/>
      <c r="TZW15" s="290"/>
      <c r="TZX15" s="290"/>
      <c r="TZY15" s="290"/>
      <c r="TZZ15" s="290"/>
      <c r="UAA15" s="290"/>
      <c r="UAB15" s="290"/>
      <c r="UAC15" s="290"/>
      <c r="UAD15" s="290"/>
      <c r="UAE15" s="290"/>
      <c r="UAF15" s="290"/>
      <c r="UAG15" s="290"/>
      <c r="UAH15" s="290"/>
      <c r="UAI15" s="290"/>
      <c r="UAJ15" s="290"/>
      <c r="UAK15" s="290"/>
      <c r="UAL15" s="290"/>
      <c r="UAM15" s="290"/>
      <c r="UAN15" s="290"/>
      <c r="UAO15" s="290"/>
      <c r="UAP15" s="290"/>
      <c r="UAQ15" s="290"/>
      <c r="UAR15" s="290"/>
      <c r="UAS15" s="290"/>
      <c r="UAT15" s="290"/>
      <c r="UAU15" s="290"/>
      <c r="UAV15" s="290"/>
      <c r="UAW15" s="290"/>
      <c r="UAX15" s="290"/>
      <c r="UAY15" s="290"/>
      <c r="UAZ15" s="290"/>
      <c r="UBA15" s="290"/>
      <c r="UBB15" s="290"/>
      <c r="UBC15" s="290"/>
      <c r="UBD15" s="290"/>
      <c r="UBE15" s="290"/>
      <c r="UBF15" s="290"/>
      <c r="UBG15" s="290"/>
      <c r="UBH15" s="290"/>
      <c r="UBI15" s="290"/>
      <c r="UBJ15" s="290"/>
      <c r="UBK15" s="290"/>
      <c r="UBL15" s="290"/>
      <c r="UBM15" s="290"/>
      <c r="UBN15" s="290"/>
      <c r="UBO15" s="290"/>
      <c r="UBP15" s="290"/>
      <c r="UBQ15" s="290"/>
      <c r="UBR15" s="290"/>
      <c r="UBS15" s="290"/>
      <c r="UBT15" s="290"/>
      <c r="UBU15" s="290"/>
      <c r="UBV15" s="290"/>
      <c r="UBW15" s="290"/>
      <c r="UBX15" s="290"/>
      <c r="UBY15" s="290"/>
      <c r="UBZ15" s="290"/>
      <c r="UCA15" s="290"/>
      <c r="UCB15" s="290"/>
      <c r="UCC15" s="290"/>
      <c r="UCD15" s="290"/>
      <c r="UCE15" s="290"/>
      <c r="UCF15" s="290"/>
      <c r="UCG15" s="290"/>
      <c r="UCH15" s="290"/>
      <c r="UCI15" s="290"/>
      <c r="UCJ15" s="290"/>
      <c r="UCK15" s="290"/>
      <c r="UCL15" s="290"/>
      <c r="UCM15" s="290"/>
      <c r="UCN15" s="290"/>
      <c r="UCO15" s="290"/>
      <c r="UCP15" s="290"/>
      <c r="UCQ15" s="290"/>
      <c r="UCR15" s="290"/>
      <c r="UCS15" s="290"/>
      <c r="UCT15" s="290"/>
      <c r="UCU15" s="290"/>
      <c r="UCV15" s="290"/>
      <c r="UCW15" s="290"/>
      <c r="UCX15" s="290"/>
      <c r="UCY15" s="290"/>
      <c r="UCZ15" s="290"/>
      <c r="UDA15" s="290"/>
      <c r="UDB15" s="290"/>
      <c r="UDC15" s="290"/>
      <c r="UDD15" s="290"/>
      <c r="UDE15" s="290"/>
      <c r="UDF15" s="290"/>
      <c r="UDG15" s="290"/>
      <c r="UDH15" s="290"/>
      <c r="UDI15" s="290"/>
      <c r="UDJ15" s="290"/>
      <c r="UDK15" s="290"/>
      <c r="UDL15" s="290"/>
      <c r="UDM15" s="290"/>
      <c r="UDN15" s="290"/>
      <c r="UDO15" s="290"/>
      <c r="UDP15" s="290"/>
      <c r="UDQ15" s="290"/>
      <c r="UDR15" s="290"/>
      <c r="UDS15" s="290"/>
      <c r="UDT15" s="290"/>
      <c r="UDU15" s="290"/>
      <c r="UDV15" s="290"/>
      <c r="UDW15" s="290"/>
      <c r="UDX15" s="290"/>
      <c r="UDY15" s="290"/>
      <c r="UDZ15" s="290"/>
      <c r="UEA15" s="290"/>
      <c r="UEB15" s="290"/>
      <c r="UEC15" s="290"/>
      <c r="UED15" s="290"/>
      <c r="UEE15" s="290"/>
      <c r="UEF15" s="290"/>
      <c r="UEG15" s="290"/>
      <c r="UEH15" s="290"/>
      <c r="UEI15" s="290"/>
      <c r="UEJ15" s="290"/>
      <c r="UEK15" s="290"/>
      <c r="UEL15" s="290"/>
      <c r="UEM15" s="290"/>
      <c r="UEN15" s="290"/>
      <c r="UEO15" s="290"/>
      <c r="UEP15" s="290"/>
      <c r="UEQ15" s="290"/>
      <c r="UER15" s="290"/>
      <c r="UES15" s="290"/>
      <c r="UET15" s="290"/>
      <c r="UEU15" s="290"/>
      <c r="UEV15" s="290"/>
      <c r="UEW15" s="290"/>
      <c r="UEX15" s="290"/>
      <c r="UEY15" s="290"/>
      <c r="UEZ15" s="290"/>
      <c r="UFA15" s="290"/>
      <c r="UFB15" s="290"/>
      <c r="UFC15" s="290"/>
      <c r="UFD15" s="290"/>
      <c r="UFE15" s="290"/>
      <c r="UFF15" s="290"/>
      <c r="UFG15" s="290"/>
      <c r="UFH15" s="290"/>
      <c r="UFI15" s="290"/>
      <c r="UFJ15" s="290"/>
      <c r="UFK15" s="290"/>
      <c r="UFL15" s="290"/>
      <c r="UFM15" s="290"/>
      <c r="UFN15" s="290"/>
      <c r="UFO15" s="290"/>
      <c r="UFP15" s="290"/>
      <c r="UFQ15" s="290"/>
      <c r="UFR15" s="290"/>
      <c r="UFS15" s="290"/>
      <c r="UFT15" s="290"/>
      <c r="UFU15" s="290"/>
      <c r="UFV15" s="290"/>
      <c r="UFW15" s="290"/>
      <c r="UFX15" s="290"/>
      <c r="UFY15" s="290"/>
      <c r="UFZ15" s="290"/>
      <c r="UGA15" s="290"/>
      <c r="UGB15" s="290"/>
      <c r="UGC15" s="290"/>
      <c r="UGD15" s="290"/>
      <c r="UGE15" s="290"/>
      <c r="UGF15" s="290"/>
      <c r="UGG15" s="290"/>
      <c r="UGH15" s="290"/>
      <c r="UGI15" s="290"/>
      <c r="UGJ15" s="290"/>
      <c r="UGK15" s="290"/>
      <c r="UGL15" s="290"/>
      <c r="UGM15" s="290"/>
      <c r="UGN15" s="290"/>
      <c r="UGO15" s="290"/>
      <c r="UGP15" s="290"/>
      <c r="UGQ15" s="290"/>
      <c r="UGR15" s="290"/>
      <c r="UGS15" s="290"/>
      <c r="UGT15" s="290"/>
      <c r="UGU15" s="290"/>
      <c r="UGV15" s="290"/>
      <c r="UGW15" s="290"/>
      <c r="UGX15" s="290"/>
      <c r="UGY15" s="290"/>
      <c r="UGZ15" s="290"/>
      <c r="UHA15" s="290"/>
      <c r="UHB15" s="290"/>
      <c r="UHC15" s="290"/>
      <c r="UHD15" s="290"/>
      <c r="UHE15" s="290"/>
      <c r="UHF15" s="290"/>
      <c r="UHG15" s="290"/>
      <c r="UHH15" s="290"/>
      <c r="UHI15" s="290"/>
      <c r="UHJ15" s="290"/>
      <c r="UHK15" s="290"/>
      <c r="UHL15" s="290"/>
      <c r="UHM15" s="290"/>
      <c r="UHN15" s="290"/>
      <c r="UHO15" s="290"/>
      <c r="UHP15" s="290"/>
      <c r="UHQ15" s="290"/>
      <c r="UHR15" s="290"/>
      <c r="UHS15" s="290"/>
      <c r="UHT15" s="290"/>
      <c r="UHU15" s="290"/>
      <c r="UHV15" s="290"/>
      <c r="UHW15" s="290"/>
      <c r="UHX15" s="290"/>
      <c r="UHY15" s="290"/>
      <c r="UHZ15" s="290"/>
      <c r="UIA15" s="290"/>
      <c r="UIB15" s="290"/>
      <c r="UIC15" s="290"/>
      <c r="UID15" s="290"/>
      <c r="UIE15" s="290"/>
      <c r="UIF15" s="290"/>
      <c r="UIG15" s="290"/>
      <c r="UIH15" s="290"/>
      <c r="UII15" s="290"/>
      <c r="UIJ15" s="290"/>
      <c r="UIK15" s="290"/>
      <c r="UIL15" s="290"/>
      <c r="UIM15" s="290"/>
      <c r="UIN15" s="290"/>
      <c r="UIO15" s="290"/>
      <c r="UIP15" s="290"/>
      <c r="UIQ15" s="290"/>
      <c r="UIR15" s="290"/>
      <c r="UIS15" s="290"/>
      <c r="UIT15" s="290"/>
      <c r="UIU15" s="290"/>
      <c r="UIV15" s="290"/>
      <c r="UIW15" s="290"/>
      <c r="UIX15" s="290"/>
      <c r="UIY15" s="290"/>
      <c r="UIZ15" s="290"/>
      <c r="UJA15" s="290"/>
      <c r="UJB15" s="290"/>
      <c r="UJC15" s="290"/>
      <c r="UJD15" s="290"/>
      <c r="UJE15" s="290"/>
      <c r="UJF15" s="290"/>
      <c r="UJG15" s="290"/>
      <c r="UJH15" s="290"/>
      <c r="UJI15" s="290"/>
      <c r="UJJ15" s="290"/>
      <c r="UJK15" s="290"/>
      <c r="UJL15" s="290"/>
      <c r="UJM15" s="290"/>
      <c r="UJN15" s="290"/>
      <c r="UJO15" s="290"/>
      <c r="UJP15" s="290"/>
      <c r="UJQ15" s="290"/>
      <c r="UJR15" s="290"/>
      <c r="UJS15" s="290"/>
      <c r="UJT15" s="290"/>
      <c r="UJU15" s="290"/>
      <c r="UJV15" s="290"/>
      <c r="UJW15" s="290"/>
      <c r="UJX15" s="290"/>
      <c r="UJY15" s="290"/>
      <c r="UJZ15" s="290"/>
      <c r="UKA15" s="290"/>
      <c r="UKB15" s="290"/>
      <c r="UKC15" s="290"/>
      <c r="UKD15" s="290"/>
      <c r="UKE15" s="290"/>
      <c r="UKF15" s="290"/>
      <c r="UKG15" s="290"/>
      <c r="UKH15" s="290"/>
      <c r="UKI15" s="290"/>
      <c r="UKJ15" s="290"/>
      <c r="UKK15" s="290"/>
      <c r="UKL15" s="290"/>
      <c r="UKM15" s="290"/>
      <c r="UKN15" s="290"/>
      <c r="UKO15" s="290"/>
      <c r="UKP15" s="290"/>
      <c r="UKQ15" s="290"/>
      <c r="UKR15" s="290"/>
      <c r="UKS15" s="290"/>
      <c r="UKT15" s="290"/>
      <c r="UKU15" s="290"/>
      <c r="UKV15" s="290"/>
      <c r="UKW15" s="290"/>
      <c r="UKX15" s="290"/>
      <c r="UKY15" s="290"/>
      <c r="UKZ15" s="290"/>
      <c r="ULA15" s="290"/>
      <c r="ULB15" s="290"/>
      <c r="ULC15" s="290"/>
      <c r="ULD15" s="290"/>
      <c r="ULE15" s="290"/>
      <c r="ULF15" s="290"/>
      <c r="ULG15" s="290"/>
      <c r="ULH15" s="290"/>
      <c r="ULI15" s="290"/>
      <c r="ULJ15" s="290"/>
      <c r="ULK15" s="290"/>
      <c r="ULL15" s="290"/>
      <c r="ULM15" s="290"/>
      <c r="ULN15" s="290"/>
      <c r="ULO15" s="290"/>
      <c r="ULP15" s="290"/>
      <c r="ULQ15" s="290"/>
      <c r="ULR15" s="290"/>
      <c r="ULS15" s="290"/>
      <c r="ULT15" s="290"/>
      <c r="ULU15" s="290"/>
      <c r="ULV15" s="290"/>
      <c r="ULW15" s="290"/>
      <c r="ULX15" s="290"/>
      <c r="ULY15" s="290"/>
      <c r="ULZ15" s="290"/>
      <c r="UMA15" s="290"/>
      <c r="UMB15" s="290"/>
      <c r="UMC15" s="290"/>
      <c r="UMD15" s="290"/>
      <c r="UME15" s="290"/>
      <c r="UMF15" s="290"/>
      <c r="UMG15" s="290"/>
      <c r="UMH15" s="290"/>
      <c r="UMI15" s="290"/>
      <c r="UMJ15" s="290"/>
      <c r="UMK15" s="290"/>
      <c r="UML15" s="290"/>
      <c r="UMM15" s="290"/>
      <c r="UMN15" s="290"/>
      <c r="UMO15" s="290"/>
      <c r="UMP15" s="290"/>
      <c r="UMQ15" s="290"/>
      <c r="UMR15" s="290"/>
      <c r="UMS15" s="290"/>
      <c r="UMT15" s="290"/>
      <c r="UMU15" s="290"/>
      <c r="UMV15" s="290"/>
      <c r="UMW15" s="290"/>
      <c r="UMX15" s="290"/>
      <c r="UMY15" s="290"/>
      <c r="UMZ15" s="290"/>
      <c r="UNA15" s="290"/>
      <c r="UNB15" s="290"/>
      <c r="UNC15" s="290"/>
      <c r="UND15" s="290"/>
      <c r="UNE15" s="290"/>
      <c r="UNF15" s="290"/>
      <c r="UNG15" s="290"/>
      <c r="UNH15" s="290"/>
      <c r="UNI15" s="290"/>
      <c r="UNJ15" s="290"/>
      <c r="UNK15" s="290"/>
      <c r="UNL15" s="290"/>
      <c r="UNM15" s="290"/>
      <c r="UNN15" s="290"/>
      <c r="UNO15" s="290"/>
      <c r="UNP15" s="290"/>
      <c r="UNQ15" s="290"/>
      <c r="UNR15" s="290"/>
      <c r="UNS15" s="290"/>
      <c r="UNT15" s="290"/>
      <c r="UNU15" s="290"/>
      <c r="UNV15" s="290"/>
      <c r="UNW15" s="290"/>
      <c r="UNX15" s="290"/>
      <c r="UNY15" s="290"/>
      <c r="UNZ15" s="290"/>
      <c r="UOA15" s="290"/>
      <c r="UOB15" s="290"/>
      <c r="UOC15" s="290"/>
      <c r="UOD15" s="290"/>
      <c r="UOE15" s="290"/>
      <c r="UOF15" s="290"/>
      <c r="UOG15" s="290"/>
      <c r="UOH15" s="290"/>
      <c r="UOI15" s="290"/>
      <c r="UOJ15" s="290"/>
      <c r="UOK15" s="290"/>
      <c r="UOL15" s="290"/>
      <c r="UOM15" s="290"/>
      <c r="UON15" s="290"/>
      <c r="UOO15" s="290"/>
      <c r="UOP15" s="290"/>
      <c r="UOQ15" s="290"/>
      <c r="UOR15" s="290"/>
      <c r="UOS15" s="290"/>
      <c r="UOT15" s="290"/>
      <c r="UOU15" s="290"/>
      <c r="UOV15" s="290"/>
      <c r="UOW15" s="290"/>
      <c r="UOX15" s="290"/>
      <c r="UOY15" s="290"/>
      <c r="UOZ15" s="290"/>
      <c r="UPA15" s="290"/>
      <c r="UPB15" s="290"/>
      <c r="UPC15" s="290"/>
      <c r="UPD15" s="290"/>
      <c r="UPE15" s="290"/>
      <c r="UPF15" s="290"/>
      <c r="UPG15" s="290"/>
      <c r="UPH15" s="290"/>
      <c r="UPI15" s="290"/>
      <c r="UPJ15" s="290"/>
      <c r="UPK15" s="290"/>
      <c r="UPL15" s="290"/>
      <c r="UPM15" s="290"/>
      <c r="UPN15" s="290"/>
      <c r="UPO15" s="290"/>
      <c r="UPP15" s="290"/>
      <c r="UPQ15" s="290"/>
      <c r="UPR15" s="290"/>
      <c r="UPS15" s="290"/>
      <c r="UPT15" s="290"/>
      <c r="UPU15" s="290"/>
      <c r="UPV15" s="290"/>
      <c r="UPW15" s="290"/>
      <c r="UPX15" s="290"/>
      <c r="UPY15" s="290"/>
      <c r="UPZ15" s="290"/>
      <c r="UQA15" s="290"/>
      <c r="UQB15" s="290"/>
      <c r="UQC15" s="290"/>
      <c r="UQD15" s="290"/>
      <c r="UQE15" s="290"/>
      <c r="UQF15" s="290"/>
      <c r="UQG15" s="290"/>
      <c r="UQH15" s="290"/>
      <c r="UQI15" s="290"/>
      <c r="UQJ15" s="290"/>
      <c r="UQK15" s="290"/>
      <c r="UQL15" s="290"/>
      <c r="UQM15" s="290"/>
      <c r="UQN15" s="290"/>
      <c r="UQO15" s="290"/>
      <c r="UQP15" s="290"/>
      <c r="UQQ15" s="290"/>
      <c r="UQR15" s="290"/>
      <c r="UQS15" s="290"/>
      <c r="UQT15" s="290"/>
      <c r="UQU15" s="290"/>
      <c r="UQV15" s="290"/>
      <c r="UQW15" s="290"/>
      <c r="UQX15" s="290"/>
      <c r="UQY15" s="290"/>
      <c r="UQZ15" s="290"/>
      <c r="URA15" s="290"/>
      <c r="URB15" s="290"/>
      <c r="URC15" s="290"/>
      <c r="URD15" s="290"/>
      <c r="URE15" s="290"/>
      <c r="URF15" s="290"/>
      <c r="URG15" s="290"/>
      <c r="URH15" s="290"/>
      <c r="URI15" s="290"/>
      <c r="URJ15" s="290"/>
      <c r="URK15" s="290"/>
      <c r="URL15" s="290"/>
      <c r="URM15" s="290"/>
      <c r="URN15" s="290"/>
      <c r="URO15" s="290"/>
      <c r="URP15" s="290"/>
      <c r="URQ15" s="290"/>
      <c r="URR15" s="290"/>
      <c r="URS15" s="290"/>
      <c r="URT15" s="290"/>
      <c r="URU15" s="290"/>
      <c r="URV15" s="290"/>
      <c r="URW15" s="290"/>
      <c r="URX15" s="290"/>
      <c r="URY15" s="290"/>
      <c r="URZ15" s="290"/>
      <c r="USA15" s="290"/>
      <c r="USB15" s="290"/>
      <c r="USC15" s="290"/>
      <c r="USD15" s="290"/>
      <c r="USE15" s="290"/>
      <c r="USF15" s="290"/>
      <c r="USG15" s="290"/>
      <c r="USH15" s="290"/>
      <c r="USI15" s="290"/>
      <c r="USJ15" s="290"/>
      <c r="USK15" s="290"/>
      <c r="USL15" s="290"/>
      <c r="USM15" s="290"/>
      <c r="USN15" s="290"/>
      <c r="USO15" s="290"/>
      <c r="USP15" s="290"/>
      <c r="USQ15" s="290"/>
      <c r="USR15" s="290"/>
      <c r="USS15" s="290"/>
      <c r="UST15" s="290"/>
      <c r="USU15" s="290"/>
      <c r="USV15" s="290"/>
      <c r="USW15" s="290"/>
      <c r="USX15" s="290"/>
      <c r="USY15" s="290"/>
      <c r="USZ15" s="290"/>
      <c r="UTA15" s="290"/>
      <c r="UTB15" s="290"/>
      <c r="UTC15" s="290"/>
      <c r="UTD15" s="290"/>
      <c r="UTE15" s="290"/>
      <c r="UTF15" s="290"/>
      <c r="UTG15" s="290"/>
      <c r="UTH15" s="290"/>
      <c r="UTI15" s="290"/>
      <c r="UTJ15" s="290"/>
      <c r="UTK15" s="290"/>
      <c r="UTL15" s="290"/>
      <c r="UTM15" s="290"/>
      <c r="UTN15" s="290"/>
      <c r="UTO15" s="290"/>
      <c r="UTP15" s="290"/>
      <c r="UTQ15" s="290"/>
      <c r="UTR15" s="290"/>
      <c r="UTS15" s="290"/>
      <c r="UTT15" s="290"/>
      <c r="UTU15" s="290"/>
      <c r="UTV15" s="290"/>
      <c r="UTW15" s="290"/>
      <c r="UTX15" s="290"/>
      <c r="UTY15" s="290"/>
      <c r="UTZ15" s="290"/>
      <c r="UUA15" s="290"/>
      <c r="UUB15" s="290"/>
      <c r="UUC15" s="290"/>
      <c r="UUD15" s="290"/>
      <c r="UUE15" s="290"/>
      <c r="UUF15" s="290"/>
      <c r="UUG15" s="290"/>
      <c r="UUH15" s="290"/>
      <c r="UUI15" s="290"/>
      <c r="UUJ15" s="290"/>
      <c r="UUK15" s="290"/>
      <c r="UUL15" s="290"/>
      <c r="UUM15" s="290"/>
      <c r="UUN15" s="290"/>
      <c r="UUO15" s="290"/>
      <c r="UUP15" s="290"/>
      <c r="UUQ15" s="290"/>
      <c r="UUR15" s="290"/>
      <c r="UUS15" s="290"/>
      <c r="UUT15" s="290"/>
      <c r="UUU15" s="290"/>
      <c r="UUV15" s="290"/>
      <c r="UUW15" s="290"/>
      <c r="UUX15" s="290"/>
      <c r="UUY15" s="290"/>
      <c r="UUZ15" s="290"/>
      <c r="UVA15" s="290"/>
      <c r="UVB15" s="290"/>
      <c r="UVC15" s="290"/>
      <c r="UVD15" s="290"/>
      <c r="UVE15" s="290"/>
      <c r="UVF15" s="290"/>
      <c r="UVG15" s="290"/>
      <c r="UVH15" s="290"/>
      <c r="UVI15" s="290"/>
      <c r="UVJ15" s="290"/>
      <c r="UVK15" s="290"/>
      <c r="UVL15" s="290"/>
      <c r="UVM15" s="290"/>
      <c r="UVN15" s="290"/>
      <c r="UVO15" s="290"/>
      <c r="UVP15" s="290"/>
      <c r="UVQ15" s="290"/>
      <c r="UVR15" s="290"/>
      <c r="UVS15" s="290"/>
      <c r="UVT15" s="290"/>
      <c r="UVU15" s="290"/>
      <c r="UVV15" s="290"/>
      <c r="UVW15" s="290"/>
      <c r="UVX15" s="290"/>
      <c r="UVY15" s="290"/>
      <c r="UVZ15" s="290"/>
      <c r="UWA15" s="290"/>
      <c r="UWB15" s="290"/>
      <c r="UWC15" s="290"/>
      <c r="UWD15" s="290"/>
      <c r="UWE15" s="290"/>
      <c r="UWF15" s="290"/>
      <c r="UWG15" s="290"/>
      <c r="UWH15" s="290"/>
      <c r="UWI15" s="290"/>
      <c r="UWJ15" s="290"/>
      <c r="UWK15" s="290"/>
      <c r="UWL15" s="290"/>
      <c r="UWM15" s="290"/>
      <c r="UWN15" s="290"/>
      <c r="UWO15" s="290"/>
      <c r="UWP15" s="290"/>
      <c r="UWQ15" s="290"/>
      <c r="UWR15" s="290"/>
      <c r="UWS15" s="290"/>
      <c r="UWT15" s="290"/>
      <c r="UWU15" s="290"/>
      <c r="UWV15" s="290"/>
      <c r="UWW15" s="290"/>
      <c r="UWX15" s="290"/>
      <c r="UWY15" s="290"/>
      <c r="UWZ15" s="290"/>
      <c r="UXA15" s="290"/>
      <c r="UXB15" s="290"/>
      <c r="UXC15" s="290"/>
      <c r="UXD15" s="290"/>
      <c r="UXE15" s="290"/>
      <c r="UXF15" s="290"/>
      <c r="UXG15" s="290"/>
      <c r="UXH15" s="290"/>
      <c r="UXI15" s="290"/>
      <c r="UXJ15" s="290"/>
      <c r="UXK15" s="290"/>
      <c r="UXL15" s="290"/>
      <c r="UXM15" s="290"/>
      <c r="UXN15" s="290"/>
      <c r="UXO15" s="290"/>
      <c r="UXP15" s="290"/>
      <c r="UXQ15" s="290"/>
      <c r="UXR15" s="290"/>
      <c r="UXS15" s="290"/>
      <c r="UXT15" s="290"/>
      <c r="UXU15" s="290"/>
      <c r="UXV15" s="290"/>
      <c r="UXW15" s="290"/>
      <c r="UXX15" s="290"/>
      <c r="UXY15" s="290"/>
      <c r="UXZ15" s="290"/>
      <c r="UYA15" s="290"/>
      <c r="UYB15" s="290"/>
      <c r="UYC15" s="290"/>
      <c r="UYD15" s="290"/>
      <c r="UYE15" s="290"/>
      <c r="UYF15" s="290"/>
      <c r="UYG15" s="290"/>
      <c r="UYH15" s="290"/>
      <c r="UYI15" s="290"/>
      <c r="UYJ15" s="290"/>
      <c r="UYK15" s="290"/>
      <c r="UYL15" s="290"/>
      <c r="UYM15" s="290"/>
      <c r="UYN15" s="290"/>
      <c r="UYO15" s="290"/>
      <c r="UYP15" s="290"/>
      <c r="UYQ15" s="290"/>
      <c r="UYR15" s="290"/>
      <c r="UYS15" s="290"/>
      <c r="UYT15" s="290"/>
      <c r="UYU15" s="290"/>
      <c r="UYV15" s="290"/>
      <c r="UYW15" s="290"/>
      <c r="UYX15" s="290"/>
      <c r="UYY15" s="290"/>
      <c r="UYZ15" s="290"/>
      <c r="UZA15" s="290"/>
      <c r="UZB15" s="290"/>
      <c r="UZC15" s="290"/>
      <c r="UZD15" s="290"/>
      <c r="UZE15" s="290"/>
      <c r="UZF15" s="290"/>
      <c r="UZG15" s="290"/>
      <c r="UZH15" s="290"/>
      <c r="UZI15" s="290"/>
      <c r="UZJ15" s="290"/>
      <c r="UZK15" s="290"/>
      <c r="UZL15" s="290"/>
      <c r="UZM15" s="290"/>
      <c r="UZN15" s="290"/>
      <c r="UZO15" s="290"/>
      <c r="UZP15" s="290"/>
      <c r="UZQ15" s="290"/>
      <c r="UZR15" s="290"/>
      <c r="UZS15" s="290"/>
      <c r="UZT15" s="290"/>
      <c r="UZU15" s="290"/>
      <c r="UZV15" s="290"/>
      <c r="UZW15" s="290"/>
      <c r="UZX15" s="290"/>
      <c r="UZY15" s="290"/>
      <c r="UZZ15" s="290"/>
      <c r="VAA15" s="290"/>
      <c r="VAB15" s="290"/>
      <c r="VAC15" s="290"/>
      <c r="VAD15" s="290"/>
      <c r="VAE15" s="290"/>
      <c r="VAF15" s="290"/>
      <c r="VAG15" s="290"/>
      <c r="VAH15" s="290"/>
      <c r="VAI15" s="290"/>
      <c r="VAJ15" s="290"/>
      <c r="VAK15" s="290"/>
      <c r="VAL15" s="290"/>
      <c r="VAM15" s="290"/>
      <c r="VAN15" s="290"/>
      <c r="VAO15" s="290"/>
      <c r="VAP15" s="290"/>
      <c r="VAQ15" s="290"/>
      <c r="VAR15" s="290"/>
      <c r="VAS15" s="290"/>
      <c r="VAT15" s="290"/>
      <c r="VAU15" s="290"/>
      <c r="VAV15" s="290"/>
      <c r="VAW15" s="290"/>
      <c r="VAX15" s="290"/>
      <c r="VAY15" s="290"/>
      <c r="VAZ15" s="290"/>
      <c r="VBA15" s="290"/>
      <c r="VBB15" s="290"/>
      <c r="VBC15" s="290"/>
      <c r="VBD15" s="290"/>
      <c r="VBE15" s="290"/>
      <c r="VBF15" s="290"/>
      <c r="VBG15" s="290"/>
      <c r="VBH15" s="290"/>
      <c r="VBI15" s="290"/>
      <c r="VBJ15" s="290"/>
      <c r="VBK15" s="290"/>
      <c r="VBL15" s="290"/>
      <c r="VBM15" s="290"/>
      <c r="VBN15" s="290"/>
      <c r="VBO15" s="290"/>
      <c r="VBP15" s="290"/>
      <c r="VBQ15" s="290"/>
      <c r="VBR15" s="290"/>
      <c r="VBS15" s="290"/>
      <c r="VBT15" s="290"/>
      <c r="VBU15" s="290"/>
      <c r="VBV15" s="290"/>
      <c r="VBW15" s="290"/>
      <c r="VBX15" s="290"/>
      <c r="VBY15" s="290"/>
      <c r="VBZ15" s="290"/>
      <c r="VCA15" s="290"/>
      <c r="VCB15" s="290"/>
      <c r="VCC15" s="290"/>
      <c r="VCD15" s="290"/>
      <c r="VCE15" s="290"/>
      <c r="VCF15" s="290"/>
      <c r="VCG15" s="290"/>
      <c r="VCH15" s="290"/>
      <c r="VCI15" s="290"/>
      <c r="VCJ15" s="290"/>
      <c r="VCK15" s="290"/>
      <c r="VCL15" s="290"/>
      <c r="VCM15" s="290"/>
      <c r="VCN15" s="290"/>
      <c r="VCO15" s="290"/>
      <c r="VCP15" s="290"/>
      <c r="VCQ15" s="290"/>
      <c r="VCR15" s="290"/>
      <c r="VCS15" s="290"/>
      <c r="VCT15" s="290"/>
      <c r="VCU15" s="290"/>
      <c r="VCV15" s="290"/>
      <c r="VCW15" s="290"/>
      <c r="VCX15" s="290"/>
      <c r="VCY15" s="290"/>
      <c r="VCZ15" s="290"/>
      <c r="VDA15" s="290"/>
      <c r="VDB15" s="290"/>
      <c r="VDC15" s="290"/>
      <c r="VDD15" s="290"/>
      <c r="VDE15" s="290"/>
      <c r="VDF15" s="290"/>
      <c r="VDG15" s="290"/>
      <c r="VDH15" s="290"/>
      <c r="VDI15" s="290"/>
      <c r="VDJ15" s="290"/>
      <c r="VDK15" s="290"/>
      <c r="VDL15" s="290"/>
      <c r="VDM15" s="290"/>
      <c r="VDN15" s="290"/>
      <c r="VDO15" s="290"/>
      <c r="VDP15" s="290"/>
      <c r="VDQ15" s="290"/>
      <c r="VDR15" s="290"/>
      <c r="VDS15" s="290"/>
      <c r="VDT15" s="290"/>
      <c r="VDU15" s="290"/>
      <c r="VDV15" s="290"/>
      <c r="VDW15" s="290"/>
      <c r="VDX15" s="290"/>
      <c r="VDY15" s="290"/>
      <c r="VDZ15" s="290"/>
      <c r="VEA15" s="290"/>
      <c r="VEB15" s="290"/>
      <c r="VEC15" s="290"/>
      <c r="VED15" s="290"/>
      <c r="VEE15" s="290"/>
      <c r="VEF15" s="290"/>
      <c r="VEG15" s="290"/>
      <c r="VEH15" s="290"/>
      <c r="VEI15" s="290"/>
      <c r="VEJ15" s="290"/>
      <c r="VEK15" s="290"/>
      <c r="VEL15" s="290"/>
      <c r="VEM15" s="290"/>
      <c r="VEN15" s="290"/>
      <c r="VEO15" s="290"/>
      <c r="VEP15" s="290"/>
      <c r="VEQ15" s="290"/>
      <c r="VER15" s="290"/>
      <c r="VES15" s="290"/>
      <c r="VET15" s="290"/>
      <c r="VEU15" s="290"/>
      <c r="VEV15" s="290"/>
      <c r="VEW15" s="290"/>
      <c r="VEX15" s="290"/>
      <c r="VEY15" s="290"/>
      <c r="VEZ15" s="290"/>
      <c r="VFA15" s="290"/>
      <c r="VFB15" s="290"/>
      <c r="VFC15" s="290"/>
      <c r="VFD15" s="290"/>
      <c r="VFE15" s="290"/>
      <c r="VFF15" s="290"/>
      <c r="VFG15" s="290"/>
      <c r="VFH15" s="290"/>
      <c r="VFI15" s="290"/>
      <c r="VFJ15" s="290"/>
      <c r="VFK15" s="290"/>
      <c r="VFL15" s="290"/>
      <c r="VFM15" s="290"/>
      <c r="VFN15" s="290"/>
      <c r="VFO15" s="290"/>
      <c r="VFP15" s="290"/>
      <c r="VFQ15" s="290"/>
      <c r="VFR15" s="290"/>
      <c r="VFS15" s="290"/>
      <c r="VFT15" s="290"/>
      <c r="VFU15" s="290"/>
      <c r="VFV15" s="290"/>
      <c r="VFW15" s="290"/>
      <c r="VFX15" s="290"/>
      <c r="VFY15" s="290"/>
      <c r="VFZ15" s="290"/>
      <c r="VGA15" s="290"/>
      <c r="VGB15" s="290"/>
      <c r="VGC15" s="290"/>
      <c r="VGD15" s="290"/>
      <c r="VGE15" s="290"/>
      <c r="VGF15" s="290"/>
      <c r="VGG15" s="290"/>
      <c r="VGH15" s="290"/>
      <c r="VGI15" s="290"/>
      <c r="VGJ15" s="290"/>
      <c r="VGK15" s="290"/>
      <c r="VGL15" s="290"/>
      <c r="VGM15" s="290"/>
      <c r="VGN15" s="290"/>
      <c r="VGO15" s="290"/>
      <c r="VGP15" s="290"/>
      <c r="VGQ15" s="290"/>
      <c r="VGR15" s="290"/>
      <c r="VGS15" s="290"/>
      <c r="VGT15" s="290"/>
      <c r="VGU15" s="290"/>
      <c r="VGV15" s="290"/>
      <c r="VGW15" s="290"/>
      <c r="VGX15" s="290"/>
      <c r="VGY15" s="290"/>
      <c r="VGZ15" s="290"/>
      <c r="VHA15" s="290"/>
      <c r="VHB15" s="290"/>
      <c r="VHC15" s="290"/>
      <c r="VHD15" s="290"/>
      <c r="VHE15" s="290"/>
      <c r="VHF15" s="290"/>
      <c r="VHG15" s="290"/>
      <c r="VHH15" s="290"/>
      <c r="VHI15" s="290"/>
      <c r="VHJ15" s="290"/>
      <c r="VHK15" s="290"/>
      <c r="VHL15" s="290"/>
      <c r="VHM15" s="290"/>
      <c r="VHN15" s="290"/>
      <c r="VHO15" s="290"/>
      <c r="VHP15" s="290"/>
      <c r="VHQ15" s="290"/>
      <c r="VHR15" s="290"/>
      <c r="VHS15" s="290"/>
      <c r="VHT15" s="290"/>
      <c r="VHU15" s="290"/>
      <c r="VHV15" s="290"/>
      <c r="VHW15" s="290"/>
      <c r="VHX15" s="290"/>
      <c r="VHY15" s="290"/>
      <c r="VHZ15" s="290"/>
      <c r="VIA15" s="290"/>
      <c r="VIB15" s="290"/>
      <c r="VIC15" s="290"/>
      <c r="VID15" s="290"/>
      <c r="VIE15" s="290"/>
      <c r="VIF15" s="290"/>
      <c r="VIG15" s="290"/>
      <c r="VIH15" s="290"/>
      <c r="VII15" s="290"/>
      <c r="VIJ15" s="290"/>
      <c r="VIK15" s="290"/>
      <c r="VIL15" s="290"/>
      <c r="VIM15" s="290"/>
      <c r="VIN15" s="290"/>
      <c r="VIO15" s="290"/>
      <c r="VIP15" s="290"/>
      <c r="VIQ15" s="290"/>
      <c r="VIR15" s="290"/>
      <c r="VIS15" s="290"/>
      <c r="VIT15" s="290"/>
      <c r="VIU15" s="290"/>
      <c r="VIV15" s="290"/>
      <c r="VIW15" s="290"/>
      <c r="VIX15" s="290"/>
      <c r="VIY15" s="290"/>
      <c r="VIZ15" s="290"/>
      <c r="VJA15" s="290"/>
      <c r="VJB15" s="290"/>
      <c r="VJC15" s="290"/>
      <c r="VJD15" s="290"/>
      <c r="VJE15" s="290"/>
      <c r="VJF15" s="290"/>
      <c r="VJG15" s="290"/>
      <c r="VJH15" s="290"/>
      <c r="VJI15" s="290"/>
      <c r="VJJ15" s="290"/>
      <c r="VJK15" s="290"/>
      <c r="VJL15" s="290"/>
      <c r="VJM15" s="290"/>
      <c r="VJN15" s="290"/>
      <c r="VJO15" s="290"/>
      <c r="VJP15" s="290"/>
      <c r="VJQ15" s="290"/>
      <c r="VJR15" s="290"/>
      <c r="VJS15" s="290"/>
      <c r="VJT15" s="290"/>
      <c r="VJU15" s="290"/>
      <c r="VJV15" s="290"/>
      <c r="VJW15" s="290"/>
      <c r="VJX15" s="290"/>
      <c r="VJY15" s="290"/>
      <c r="VJZ15" s="290"/>
      <c r="VKA15" s="290"/>
      <c r="VKB15" s="290"/>
      <c r="VKC15" s="290"/>
      <c r="VKD15" s="290"/>
      <c r="VKE15" s="290"/>
      <c r="VKF15" s="290"/>
      <c r="VKG15" s="290"/>
      <c r="VKH15" s="290"/>
      <c r="VKI15" s="290"/>
      <c r="VKJ15" s="290"/>
      <c r="VKK15" s="290"/>
      <c r="VKL15" s="290"/>
      <c r="VKM15" s="290"/>
      <c r="VKN15" s="290"/>
      <c r="VKO15" s="290"/>
      <c r="VKP15" s="290"/>
      <c r="VKQ15" s="290"/>
      <c r="VKR15" s="290"/>
      <c r="VKS15" s="290"/>
      <c r="VKT15" s="290"/>
      <c r="VKU15" s="290"/>
      <c r="VKV15" s="290"/>
      <c r="VKW15" s="290"/>
      <c r="VKX15" s="290"/>
      <c r="VKY15" s="290"/>
      <c r="VKZ15" s="290"/>
      <c r="VLA15" s="290"/>
      <c r="VLB15" s="290"/>
      <c r="VLC15" s="290"/>
      <c r="VLD15" s="290"/>
      <c r="VLE15" s="290"/>
      <c r="VLF15" s="290"/>
      <c r="VLG15" s="290"/>
      <c r="VLH15" s="290"/>
      <c r="VLI15" s="290"/>
      <c r="VLJ15" s="290"/>
      <c r="VLK15" s="290"/>
      <c r="VLL15" s="290"/>
      <c r="VLM15" s="290"/>
      <c r="VLN15" s="290"/>
      <c r="VLO15" s="290"/>
      <c r="VLP15" s="290"/>
      <c r="VLQ15" s="290"/>
      <c r="VLR15" s="290"/>
      <c r="VLS15" s="290"/>
      <c r="VLT15" s="290"/>
      <c r="VLU15" s="290"/>
      <c r="VLV15" s="290"/>
      <c r="VLW15" s="290"/>
      <c r="VLX15" s="290"/>
      <c r="VLY15" s="290"/>
      <c r="VLZ15" s="290"/>
      <c r="VMA15" s="290"/>
      <c r="VMB15" s="290"/>
      <c r="VMC15" s="290"/>
      <c r="VMD15" s="290"/>
      <c r="VME15" s="290"/>
      <c r="VMF15" s="290"/>
      <c r="VMG15" s="290"/>
      <c r="VMH15" s="290"/>
      <c r="VMI15" s="290"/>
      <c r="VMJ15" s="290"/>
      <c r="VMK15" s="290"/>
      <c r="VML15" s="290"/>
      <c r="VMM15" s="290"/>
      <c r="VMN15" s="290"/>
      <c r="VMO15" s="290"/>
      <c r="VMP15" s="290"/>
      <c r="VMQ15" s="290"/>
      <c r="VMR15" s="290"/>
      <c r="VMS15" s="290"/>
      <c r="VMT15" s="290"/>
      <c r="VMU15" s="290"/>
      <c r="VMV15" s="290"/>
      <c r="VMW15" s="290"/>
      <c r="VMX15" s="290"/>
      <c r="VMY15" s="290"/>
      <c r="VMZ15" s="290"/>
      <c r="VNA15" s="290"/>
      <c r="VNB15" s="290"/>
      <c r="VNC15" s="290"/>
      <c r="VND15" s="290"/>
      <c r="VNE15" s="290"/>
      <c r="VNF15" s="290"/>
      <c r="VNG15" s="290"/>
      <c r="VNH15" s="290"/>
      <c r="VNI15" s="290"/>
      <c r="VNJ15" s="290"/>
      <c r="VNK15" s="290"/>
      <c r="VNL15" s="290"/>
      <c r="VNM15" s="290"/>
      <c r="VNN15" s="290"/>
      <c r="VNO15" s="290"/>
      <c r="VNP15" s="290"/>
      <c r="VNQ15" s="290"/>
      <c r="VNR15" s="290"/>
      <c r="VNS15" s="290"/>
      <c r="VNT15" s="290"/>
      <c r="VNU15" s="290"/>
      <c r="VNV15" s="290"/>
      <c r="VNW15" s="290"/>
      <c r="VNX15" s="290"/>
      <c r="VNY15" s="290"/>
      <c r="VNZ15" s="290"/>
      <c r="VOA15" s="290"/>
      <c r="VOB15" s="290"/>
      <c r="VOC15" s="290"/>
      <c r="VOD15" s="290"/>
      <c r="VOE15" s="290"/>
      <c r="VOF15" s="290"/>
      <c r="VOG15" s="290"/>
      <c r="VOH15" s="290"/>
      <c r="VOI15" s="290"/>
      <c r="VOJ15" s="290"/>
      <c r="VOK15" s="290"/>
      <c r="VOL15" s="290"/>
      <c r="VOM15" s="290"/>
      <c r="VON15" s="290"/>
      <c r="VOO15" s="290"/>
      <c r="VOP15" s="290"/>
      <c r="VOQ15" s="290"/>
      <c r="VOR15" s="290"/>
      <c r="VOS15" s="290"/>
      <c r="VOT15" s="290"/>
      <c r="VOU15" s="290"/>
      <c r="VOV15" s="290"/>
      <c r="VOW15" s="290"/>
      <c r="VOX15" s="290"/>
      <c r="VOY15" s="290"/>
      <c r="VOZ15" s="290"/>
      <c r="VPA15" s="290"/>
      <c r="VPB15" s="290"/>
      <c r="VPC15" s="290"/>
      <c r="VPD15" s="290"/>
      <c r="VPE15" s="290"/>
      <c r="VPF15" s="290"/>
      <c r="VPG15" s="290"/>
      <c r="VPH15" s="290"/>
      <c r="VPI15" s="290"/>
      <c r="VPJ15" s="290"/>
      <c r="VPK15" s="290"/>
      <c r="VPL15" s="290"/>
      <c r="VPM15" s="290"/>
      <c r="VPN15" s="290"/>
      <c r="VPO15" s="290"/>
      <c r="VPP15" s="290"/>
      <c r="VPQ15" s="290"/>
      <c r="VPR15" s="290"/>
      <c r="VPS15" s="290"/>
      <c r="VPT15" s="290"/>
      <c r="VPU15" s="290"/>
      <c r="VPV15" s="290"/>
      <c r="VPW15" s="290"/>
      <c r="VPX15" s="290"/>
      <c r="VPY15" s="290"/>
      <c r="VPZ15" s="290"/>
      <c r="VQA15" s="290"/>
      <c r="VQB15" s="290"/>
      <c r="VQC15" s="290"/>
      <c r="VQD15" s="290"/>
      <c r="VQE15" s="290"/>
      <c r="VQF15" s="290"/>
      <c r="VQG15" s="290"/>
      <c r="VQH15" s="290"/>
      <c r="VQI15" s="290"/>
      <c r="VQJ15" s="290"/>
      <c r="VQK15" s="290"/>
      <c r="VQL15" s="290"/>
      <c r="VQM15" s="290"/>
      <c r="VQN15" s="290"/>
      <c r="VQO15" s="290"/>
      <c r="VQP15" s="290"/>
      <c r="VQQ15" s="290"/>
      <c r="VQR15" s="290"/>
      <c r="VQS15" s="290"/>
      <c r="VQT15" s="290"/>
      <c r="VQU15" s="290"/>
      <c r="VQV15" s="290"/>
      <c r="VQW15" s="290"/>
      <c r="VQX15" s="290"/>
      <c r="VQY15" s="290"/>
      <c r="VQZ15" s="290"/>
      <c r="VRA15" s="290"/>
      <c r="VRB15" s="290"/>
      <c r="VRC15" s="290"/>
      <c r="VRD15" s="290"/>
      <c r="VRE15" s="290"/>
      <c r="VRF15" s="290"/>
      <c r="VRG15" s="290"/>
      <c r="VRH15" s="290"/>
      <c r="VRI15" s="290"/>
      <c r="VRJ15" s="290"/>
      <c r="VRK15" s="290"/>
      <c r="VRL15" s="290"/>
      <c r="VRM15" s="290"/>
      <c r="VRN15" s="290"/>
      <c r="VRO15" s="290"/>
      <c r="VRP15" s="290"/>
      <c r="VRQ15" s="290"/>
      <c r="VRR15" s="290"/>
      <c r="VRS15" s="290"/>
      <c r="VRT15" s="290"/>
      <c r="VRU15" s="290"/>
      <c r="VRV15" s="290"/>
      <c r="VRW15" s="290"/>
      <c r="VRX15" s="290"/>
      <c r="VRY15" s="290"/>
      <c r="VRZ15" s="290"/>
      <c r="VSA15" s="290"/>
      <c r="VSB15" s="290"/>
      <c r="VSC15" s="290"/>
      <c r="VSD15" s="290"/>
      <c r="VSE15" s="290"/>
      <c r="VSF15" s="290"/>
      <c r="VSG15" s="290"/>
      <c r="VSH15" s="290"/>
      <c r="VSI15" s="290"/>
      <c r="VSJ15" s="290"/>
      <c r="VSK15" s="290"/>
      <c r="VSL15" s="290"/>
      <c r="VSM15" s="290"/>
      <c r="VSN15" s="290"/>
      <c r="VSO15" s="290"/>
      <c r="VSP15" s="290"/>
      <c r="VSQ15" s="290"/>
      <c r="VSR15" s="290"/>
      <c r="VSS15" s="290"/>
      <c r="VST15" s="290"/>
      <c r="VSU15" s="290"/>
      <c r="VSV15" s="290"/>
      <c r="VSW15" s="290"/>
      <c r="VSX15" s="290"/>
      <c r="VSY15" s="290"/>
      <c r="VSZ15" s="290"/>
      <c r="VTA15" s="290"/>
      <c r="VTB15" s="290"/>
      <c r="VTC15" s="290"/>
      <c r="VTD15" s="290"/>
      <c r="VTE15" s="290"/>
      <c r="VTF15" s="290"/>
      <c r="VTG15" s="290"/>
      <c r="VTH15" s="290"/>
      <c r="VTI15" s="290"/>
      <c r="VTJ15" s="290"/>
      <c r="VTK15" s="290"/>
      <c r="VTL15" s="290"/>
      <c r="VTM15" s="290"/>
      <c r="VTN15" s="290"/>
      <c r="VTO15" s="290"/>
      <c r="VTP15" s="290"/>
      <c r="VTQ15" s="290"/>
      <c r="VTR15" s="290"/>
      <c r="VTS15" s="290"/>
      <c r="VTT15" s="290"/>
      <c r="VTU15" s="290"/>
      <c r="VTV15" s="290"/>
      <c r="VTW15" s="290"/>
      <c r="VTX15" s="290"/>
      <c r="VTY15" s="290"/>
      <c r="VTZ15" s="290"/>
      <c r="VUA15" s="290"/>
      <c r="VUB15" s="290"/>
      <c r="VUC15" s="290"/>
      <c r="VUD15" s="290"/>
      <c r="VUE15" s="290"/>
      <c r="VUF15" s="290"/>
      <c r="VUG15" s="290"/>
      <c r="VUH15" s="290"/>
      <c r="VUI15" s="290"/>
      <c r="VUJ15" s="290"/>
      <c r="VUK15" s="290"/>
      <c r="VUL15" s="290"/>
      <c r="VUM15" s="290"/>
      <c r="VUN15" s="290"/>
      <c r="VUO15" s="290"/>
      <c r="VUP15" s="290"/>
      <c r="VUQ15" s="290"/>
      <c r="VUR15" s="290"/>
      <c r="VUS15" s="290"/>
      <c r="VUT15" s="290"/>
      <c r="VUU15" s="290"/>
      <c r="VUV15" s="290"/>
      <c r="VUW15" s="290"/>
      <c r="VUX15" s="290"/>
      <c r="VUY15" s="290"/>
      <c r="VUZ15" s="290"/>
      <c r="VVA15" s="290"/>
      <c r="VVB15" s="290"/>
      <c r="VVC15" s="290"/>
      <c r="VVD15" s="290"/>
      <c r="VVE15" s="290"/>
      <c r="VVF15" s="290"/>
      <c r="VVG15" s="290"/>
      <c r="VVH15" s="290"/>
      <c r="VVI15" s="290"/>
      <c r="VVJ15" s="290"/>
      <c r="VVK15" s="290"/>
      <c r="VVL15" s="290"/>
      <c r="VVM15" s="290"/>
      <c r="VVN15" s="290"/>
      <c r="VVO15" s="290"/>
      <c r="VVP15" s="290"/>
      <c r="VVQ15" s="290"/>
      <c r="VVR15" s="290"/>
      <c r="VVS15" s="290"/>
      <c r="VVT15" s="290"/>
      <c r="VVU15" s="290"/>
      <c r="VVV15" s="290"/>
      <c r="VVW15" s="290"/>
      <c r="VVX15" s="290"/>
      <c r="VVY15" s="290"/>
      <c r="VVZ15" s="290"/>
      <c r="VWA15" s="290"/>
      <c r="VWB15" s="290"/>
      <c r="VWC15" s="290"/>
      <c r="VWD15" s="290"/>
      <c r="VWE15" s="290"/>
      <c r="VWF15" s="290"/>
      <c r="VWG15" s="290"/>
      <c r="VWH15" s="290"/>
      <c r="VWI15" s="290"/>
      <c r="VWJ15" s="290"/>
      <c r="VWK15" s="290"/>
      <c r="VWL15" s="290"/>
      <c r="VWM15" s="290"/>
      <c r="VWN15" s="290"/>
      <c r="VWO15" s="290"/>
      <c r="VWP15" s="290"/>
      <c r="VWQ15" s="290"/>
      <c r="VWR15" s="290"/>
      <c r="VWS15" s="290"/>
      <c r="VWT15" s="290"/>
      <c r="VWU15" s="290"/>
      <c r="VWV15" s="290"/>
      <c r="VWW15" s="290"/>
      <c r="VWX15" s="290"/>
      <c r="VWY15" s="290"/>
      <c r="VWZ15" s="290"/>
      <c r="VXA15" s="290"/>
      <c r="VXB15" s="290"/>
      <c r="VXC15" s="290"/>
      <c r="VXD15" s="290"/>
      <c r="VXE15" s="290"/>
      <c r="VXF15" s="290"/>
      <c r="VXG15" s="290"/>
      <c r="VXH15" s="290"/>
      <c r="VXI15" s="290"/>
      <c r="VXJ15" s="290"/>
      <c r="VXK15" s="290"/>
      <c r="VXL15" s="290"/>
      <c r="VXM15" s="290"/>
      <c r="VXN15" s="290"/>
      <c r="VXO15" s="290"/>
      <c r="VXP15" s="290"/>
      <c r="VXQ15" s="290"/>
      <c r="VXR15" s="290"/>
      <c r="VXS15" s="290"/>
      <c r="VXT15" s="290"/>
      <c r="VXU15" s="290"/>
      <c r="VXV15" s="290"/>
      <c r="VXW15" s="290"/>
      <c r="VXX15" s="290"/>
      <c r="VXY15" s="290"/>
      <c r="VXZ15" s="290"/>
      <c r="VYA15" s="290"/>
      <c r="VYB15" s="290"/>
      <c r="VYC15" s="290"/>
      <c r="VYD15" s="290"/>
      <c r="VYE15" s="290"/>
      <c r="VYF15" s="290"/>
      <c r="VYG15" s="290"/>
      <c r="VYH15" s="290"/>
      <c r="VYI15" s="290"/>
      <c r="VYJ15" s="290"/>
      <c r="VYK15" s="290"/>
      <c r="VYL15" s="290"/>
      <c r="VYM15" s="290"/>
      <c r="VYN15" s="290"/>
      <c r="VYO15" s="290"/>
      <c r="VYP15" s="290"/>
      <c r="VYQ15" s="290"/>
      <c r="VYR15" s="290"/>
      <c r="VYS15" s="290"/>
      <c r="VYT15" s="290"/>
      <c r="VYU15" s="290"/>
      <c r="VYV15" s="290"/>
      <c r="VYW15" s="290"/>
      <c r="VYX15" s="290"/>
      <c r="VYY15" s="290"/>
      <c r="VYZ15" s="290"/>
      <c r="VZA15" s="290"/>
      <c r="VZB15" s="290"/>
      <c r="VZC15" s="290"/>
      <c r="VZD15" s="290"/>
      <c r="VZE15" s="290"/>
      <c r="VZF15" s="290"/>
      <c r="VZG15" s="290"/>
      <c r="VZH15" s="290"/>
      <c r="VZI15" s="290"/>
      <c r="VZJ15" s="290"/>
      <c r="VZK15" s="290"/>
      <c r="VZL15" s="290"/>
      <c r="VZM15" s="290"/>
      <c r="VZN15" s="290"/>
      <c r="VZO15" s="290"/>
      <c r="VZP15" s="290"/>
      <c r="VZQ15" s="290"/>
      <c r="VZR15" s="290"/>
      <c r="VZS15" s="290"/>
      <c r="VZT15" s="290"/>
      <c r="VZU15" s="290"/>
      <c r="VZV15" s="290"/>
      <c r="VZW15" s="290"/>
      <c r="VZX15" s="290"/>
      <c r="VZY15" s="290"/>
      <c r="VZZ15" s="290"/>
      <c r="WAA15" s="290"/>
      <c r="WAB15" s="290"/>
      <c r="WAC15" s="290"/>
      <c r="WAD15" s="290"/>
      <c r="WAE15" s="290"/>
      <c r="WAF15" s="290"/>
      <c r="WAG15" s="290"/>
      <c r="WAH15" s="290"/>
      <c r="WAI15" s="290"/>
      <c r="WAJ15" s="290"/>
      <c r="WAK15" s="290"/>
      <c r="WAL15" s="290"/>
      <c r="WAM15" s="290"/>
      <c r="WAN15" s="290"/>
      <c r="WAO15" s="290"/>
      <c r="WAP15" s="290"/>
      <c r="WAQ15" s="290"/>
      <c r="WAR15" s="290"/>
      <c r="WAS15" s="290"/>
      <c r="WAT15" s="290"/>
      <c r="WAU15" s="290"/>
      <c r="WAV15" s="290"/>
      <c r="WAW15" s="290"/>
      <c r="WAX15" s="290"/>
      <c r="WAY15" s="290"/>
      <c r="WAZ15" s="290"/>
      <c r="WBA15" s="290"/>
      <c r="WBB15" s="290"/>
      <c r="WBC15" s="290"/>
      <c r="WBD15" s="290"/>
      <c r="WBE15" s="290"/>
      <c r="WBF15" s="290"/>
      <c r="WBG15" s="290"/>
      <c r="WBH15" s="290"/>
      <c r="WBI15" s="290"/>
      <c r="WBJ15" s="290"/>
      <c r="WBK15" s="290"/>
      <c r="WBL15" s="290"/>
      <c r="WBM15" s="290"/>
      <c r="WBN15" s="290"/>
      <c r="WBO15" s="290"/>
      <c r="WBP15" s="290"/>
      <c r="WBQ15" s="290"/>
      <c r="WBR15" s="290"/>
      <c r="WBS15" s="290"/>
      <c r="WBT15" s="290"/>
      <c r="WBU15" s="290"/>
      <c r="WBV15" s="290"/>
      <c r="WBW15" s="290"/>
      <c r="WBX15" s="290"/>
      <c r="WBY15" s="290"/>
      <c r="WBZ15" s="290"/>
      <c r="WCA15" s="290"/>
      <c r="WCB15" s="290"/>
    </row>
    <row r="16" spans="2:92 13252:15628" s="289" customFormat="1" x14ac:dyDescent="0.25">
      <c r="B16" s="280">
        <v>5</v>
      </c>
      <c r="C16" s="296" t="s">
        <v>1190</v>
      </c>
      <c r="D16" s="297" t="s">
        <v>45</v>
      </c>
      <c r="E16" s="297" t="s">
        <v>45</v>
      </c>
      <c r="F16" s="297" t="s">
        <v>45</v>
      </c>
      <c r="G16" s="297" t="s">
        <v>45</v>
      </c>
      <c r="H16" s="297" t="s">
        <v>45</v>
      </c>
      <c r="I16" s="297" t="s">
        <v>45</v>
      </c>
      <c r="J16" s="297" t="s">
        <v>45</v>
      </c>
      <c r="K16" s="297" t="s">
        <v>45</v>
      </c>
      <c r="L16" s="298">
        <v>42770</v>
      </c>
      <c r="M16" s="299" t="s">
        <v>9775</v>
      </c>
      <c r="N16" s="300">
        <f t="shared" si="13"/>
        <v>2</v>
      </c>
      <c r="O16" s="295"/>
      <c r="P16" s="287"/>
      <c r="Q16" s="287"/>
      <c r="R16" s="287"/>
      <c r="S16" s="287"/>
      <c r="T16" s="288"/>
      <c r="U16" s="288"/>
      <c r="V16" s="291"/>
      <c r="W16" s="291"/>
      <c r="X16" s="291"/>
      <c r="Y16" s="291"/>
      <c r="Z16" s="291"/>
      <c r="AA16" s="291"/>
      <c r="AB16" s="291"/>
      <c r="AC16" s="291"/>
      <c r="AD16" s="291"/>
      <c r="AE16" s="291"/>
      <c r="AF16" s="291"/>
      <c r="AG16" s="291"/>
      <c r="AH16" s="291"/>
      <c r="AI16" s="288"/>
      <c r="AJ16" s="288"/>
      <c r="AK16" s="246"/>
      <c r="AL16" s="288"/>
      <c r="AM16" s="288"/>
      <c r="AN16" s="288"/>
      <c r="AO16" s="246"/>
      <c r="AP16" s="246"/>
      <c r="SOR16" s="290"/>
      <c r="SOS16" s="290"/>
      <c r="SOT16" s="290"/>
      <c r="SOU16" s="290"/>
      <c r="SOV16" s="290"/>
      <c r="SOW16" s="290"/>
      <c r="SOX16" s="290"/>
      <c r="SOY16" s="290"/>
      <c r="SOZ16" s="290"/>
      <c r="SPA16" s="290"/>
      <c r="SPB16" s="290"/>
      <c r="SPC16" s="290"/>
      <c r="SPD16" s="290"/>
      <c r="SPE16" s="290"/>
      <c r="SPF16" s="290"/>
      <c r="SPG16" s="290"/>
      <c r="SPH16" s="290"/>
      <c r="SPI16" s="290"/>
      <c r="SPJ16" s="290"/>
      <c r="SPK16" s="290"/>
      <c r="SPL16" s="290"/>
      <c r="SPM16" s="290"/>
      <c r="SPN16" s="290"/>
      <c r="SPO16" s="290"/>
      <c r="SPP16" s="290"/>
      <c r="SPQ16" s="290"/>
      <c r="SPR16" s="290"/>
      <c r="SPS16" s="290"/>
      <c r="SPT16" s="290"/>
      <c r="SPU16" s="290"/>
      <c r="SPV16" s="290"/>
      <c r="SPW16" s="290"/>
      <c r="SPX16" s="290"/>
      <c r="SPY16" s="290"/>
      <c r="SPZ16" s="290"/>
      <c r="SQA16" s="290"/>
      <c r="SQB16" s="290"/>
      <c r="SQC16" s="290"/>
      <c r="SQD16" s="290"/>
      <c r="SQE16" s="290"/>
      <c r="SQF16" s="290"/>
      <c r="SQG16" s="290"/>
      <c r="SQH16" s="290"/>
      <c r="SQI16" s="290"/>
      <c r="SQJ16" s="290"/>
      <c r="SQK16" s="290"/>
      <c r="SQL16" s="290"/>
      <c r="SQM16" s="290"/>
      <c r="SQN16" s="290"/>
      <c r="SQO16" s="290"/>
      <c r="SQP16" s="290"/>
      <c r="SQQ16" s="290"/>
      <c r="SQR16" s="290"/>
      <c r="SQS16" s="290"/>
      <c r="SQT16" s="290"/>
      <c r="SQU16" s="290"/>
      <c r="SQV16" s="290"/>
      <c r="SQW16" s="290"/>
      <c r="SQX16" s="290"/>
      <c r="SQY16" s="290"/>
      <c r="SQZ16" s="290"/>
      <c r="SRA16" s="290"/>
      <c r="SRB16" s="290"/>
      <c r="SRC16" s="290"/>
      <c r="SRD16" s="290"/>
      <c r="SRE16" s="290"/>
      <c r="SRF16" s="290"/>
      <c r="SRG16" s="290"/>
      <c r="SRH16" s="290"/>
      <c r="SRI16" s="290"/>
      <c r="SRJ16" s="290"/>
      <c r="SRK16" s="290"/>
      <c r="SRL16" s="290"/>
      <c r="SRM16" s="290"/>
      <c r="SRN16" s="290"/>
      <c r="SRO16" s="290"/>
      <c r="SRP16" s="290"/>
      <c r="SRQ16" s="290"/>
      <c r="SRR16" s="290"/>
      <c r="SRS16" s="290"/>
      <c r="SRT16" s="290"/>
      <c r="SRU16" s="290"/>
      <c r="SRV16" s="290"/>
      <c r="SRW16" s="290"/>
      <c r="SRX16" s="290"/>
      <c r="SRY16" s="290"/>
      <c r="SRZ16" s="290"/>
      <c r="SSA16" s="290"/>
      <c r="SSB16" s="290"/>
      <c r="SSC16" s="290"/>
      <c r="SSD16" s="290"/>
      <c r="SSE16" s="290"/>
      <c r="SSF16" s="290"/>
      <c r="SSG16" s="290"/>
      <c r="SSH16" s="290"/>
      <c r="SSI16" s="290"/>
      <c r="SSJ16" s="290"/>
      <c r="SSK16" s="290"/>
      <c r="SSL16" s="290"/>
      <c r="SSM16" s="290"/>
      <c r="SSN16" s="290"/>
      <c r="SSO16" s="290"/>
      <c r="SSP16" s="290"/>
      <c r="SSQ16" s="290"/>
      <c r="SSR16" s="290"/>
      <c r="SSS16" s="290"/>
      <c r="SST16" s="290"/>
      <c r="SSU16" s="290"/>
      <c r="SSV16" s="290"/>
      <c r="SSW16" s="290"/>
      <c r="SSX16" s="290"/>
      <c r="SSY16" s="290"/>
      <c r="SSZ16" s="290"/>
      <c r="STA16" s="290"/>
      <c r="STB16" s="290"/>
      <c r="STC16" s="290"/>
      <c r="STD16" s="290"/>
      <c r="STE16" s="290"/>
      <c r="STF16" s="290"/>
      <c r="STG16" s="290"/>
      <c r="STH16" s="290"/>
      <c r="STI16" s="290"/>
      <c r="STJ16" s="290"/>
      <c r="STK16" s="290"/>
      <c r="STL16" s="290"/>
      <c r="STM16" s="290"/>
      <c r="STN16" s="290"/>
      <c r="STO16" s="290"/>
      <c r="STP16" s="290"/>
      <c r="STQ16" s="290"/>
      <c r="STR16" s="290"/>
      <c r="STS16" s="290"/>
      <c r="STT16" s="290"/>
      <c r="STU16" s="290"/>
      <c r="STV16" s="290"/>
      <c r="STW16" s="290"/>
      <c r="STX16" s="290"/>
      <c r="STY16" s="290"/>
      <c r="STZ16" s="290"/>
      <c r="SUA16" s="290"/>
      <c r="SUB16" s="290"/>
      <c r="SUC16" s="290"/>
      <c r="SUD16" s="290"/>
      <c r="SUE16" s="290"/>
      <c r="SUF16" s="290"/>
      <c r="SUG16" s="290"/>
      <c r="SUH16" s="290"/>
      <c r="SUI16" s="290"/>
      <c r="SUJ16" s="290"/>
      <c r="SUK16" s="290"/>
      <c r="SUL16" s="290"/>
      <c r="SUM16" s="290"/>
      <c r="SUN16" s="290"/>
      <c r="SUO16" s="290"/>
      <c r="SUP16" s="290"/>
      <c r="SUQ16" s="290"/>
      <c r="SUR16" s="290"/>
      <c r="SUS16" s="290"/>
      <c r="SUT16" s="290"/>
      <c r="SUU16" s="290"/>
      <c r="SUV16" s="290"/>
      <c r="SUW16" s="290"/>
      <c r="SUX16" s="290"/>
      <c r="SUY16" s="290"/>
      <c r="SUZ16" s="290"/>
      <c r="SVA16" s="290"/>
      <c r="SVB16" s="290"/>
      <c r="SVC16" s="290"/>
      <c r="SVD16" s="290"/>
      <c r="SVE16" s="290"/>
      <c r="SVF16" s="290"/>
      <c r="SVG16" s="290"/>
      <c r="SVH16" s="290"/>
      <c r="SVI16" s="290"/>
      <c r="SVJ16" s="290"/>
      <c r="SVK16" s="290"/>
      <c r="SVL16" s="290"/>
      <c r="SVM16" s="290"/>
      <c r="SVN16" s="290"/>
      <c r="SVO16" s="290"/>
      <c r="SVP16" s="290"/>
      <c r="SVQ16" s="290"/>
      <c r="SVR16" s="290"/>
      <c r="SVS16" s="290"/>
      <c r="SVT16" s="290"/>
      <c r="SVU16" s="290"/>
      <c r="SVV16" s="290"/>
      <c r="SVW16" s="290"/>
      <c r="SVX16" s="290"/>
      <c r="SVY16" s="290"/>
      <c r="SVZ16" s="290"/>
      <c r="SWA16" s="290"/>
      <c r="SWB16" s="290"/>
      <c r="SWC16" s="290"/>
      <c r="SWD16" s="290"/>
      <c r="SWE16" s="290"/>
      <c r="SWF16" s="290"/>
      <c r="SWG16" s="290"/>
      <c r="SWH16" s="290"/>
      <c r="SWI16" s="290"/>
      <c r="SWJ16" s="290"/>
      <c r="SWK16" s="290"/>
      <c r="SWL16" s="290"/>
      <c r="SWM16" s="290"/>
      <c r="SWN16" s="290"/>
      <c r="SWO16" s="290"/>
      <c r="SWP16" s="290"/>
      <c r="SWQ16" s="290"/>
      <c r="SWR16" s="290"/>
      <c r="SWS16" s="290"/>
      <c r="SWT16" s="290"/>
      <c r="SWU16" s="290"/>
      <c r="SWV16" s="290"/>
      <c r="SWW16" s="290"/>
      <c r="SWX16" s="290"/>
      <c r="SWY16" s="290"/>
      <c r="SWZ16" s="290"/>
      <c r="SXA16" s="290"/>
      <c r="SXB16" s="290"/>
      <c r="SXC16" s="290"/>
      <c r="SXD16" s="290"/>
      <c r="SXE16" s="290"/>
      <c r="SXF16" s="290"/>
      <c r="SXG16" s="290"/>
      <c r="SXH16" s="290"/>
      <c r="SXI16" s="290"/>
      <c r="SXJ16" s="290"/>
      <c r="SXK16" s="290"/>
      <c r="SXL16" s="290"/>
      <c r="SXM16" s="290"/>
      <c r="SXN16" s="290"/>
      <c r="SXO16" s="290"/>
      <c r="SXP16" s="290"/>
      <c r="SXQ16" s="290"/>
      <c r="SXR16" s="290"/>
      <c r="SXS16" s="290"/>
      <c r="SXT16" s="290"/>
      <c r="SXU16" s="290"/>
      <c r="SXV16" s="290"/>
      <c r="SXW16" s="290"/>
      <c r="SXX16" s="290"/>
      <c r="SXY16" s="290"/>
      <c r="SXZ16" s="290"/>
      <c r="SYA16" s="290"/>
      <c r="SYB16" s="290"/>
      <c r="SYC16" s="290"/>
      <c r="SYD16" s="290"/>
      <c r="SYE16" s="290"/>
      <c r="SYF16" s="290"/>
      <c r="SYG16" s="290"/>
      <c r="SYH16" s="290"/>
      <c r="SYI16" s="290"/>
      <c r="SYJ16" s="290"/>
      <c r="SYK16" s="290"/>
      <c r="SYL16" s="290"/>
      <c r="SYM16" s="290"/>
      <c r="SYN16" s="290"/>
      <c r="SYO16" s="290"/>
      <c r="SYP16" s="290"/>
      <c r="SYQ16" s="290"/>
      <c r="SYR16" s="290"/>
      <c r="SYS16" s="290"/>
      <c r="SYT16" s="290"/>
      <c r="SYU16" s="290"/>
      <c r="SYV16" s="290"/>
      <c r="SYW16" s="290"/>
      <c r="SYX16" s="290"/>
      <c r="SYY16" s="290"/>
      <c r="SYZ16" s="290"/>
      <c r="SZA16" s="290"/>
      <c r="SZB16" s="290"/>
      <c r="SZC16" s="290"/>
      <c r="SZD16" s="290"/>
      <c r="SZE16" s="290"/>
      <c r="SZF16" s="290"/>
      <c r="SZG16" s="290"/>
      <c r="SZH16" s="290"/>
      <c r="SZI16" s="290"/>
      <c r="SZJ16" s="290"/>
      <c r="SZK16" s="290"/>
      <c r="SZL16" s="290"/>
      <c r="SZM16" s="290"/>
      <c r="SZN16" s="290"/>
      <c r="SZO16" s="290"/>
      <c r="SZP16" s="290"/>
      <c r="SZQ16" s="290"/>
      <c r="SZR16" s="290"/>
      <c r="SZS16" s="290"/>
      <c r="SZT16" s="290"/>
      <c r="SZU16" s="290"/>
      <c r="SZV16" s="290"/>
      <c r="SZW16" s="290"/>
      <c r="SZX16" s="290"/>
      <c r="SZY16" s="290"/>
      <c r="SZZ16" s="290"/>
      <c r="TAA16" s="290"/>
      <c r="TAB16" s="290"/>
      <c r="TAC16" s="290"/>
      <c r="TAD16" s="290"/>
      <c r="TAE16" s="290"/>
      <c r="TAF16" s="290"/>
      <c r="TAG16" s="290"/>
      <c r="TAH16" s="290"/>
      <c r="TAI16" s="290"/>
      <c r="TAJ16" s="290"/>
      <c r="TAK16" s="290"/>
      <c r="TAL16" s="290"/>
      <c r="TAM16" s="290"/>
      <c r="TAN16" s="290"/>
      <c r="TAO16" s="290"/>
      <c r="TAP16" s="290"/>
      <c r="TAQ16" s="290"/>
      <c r="TAR16" s="290"/>
      <c r="TAS16" s="290"/>
      <c r="TAT16" s="290"/>
      <c r="TAU16" s="290"/>
      <c r="TAV16" s="290"/>
      <c r="TAW16" s="290"/>
      <c r="TAX16" s="290"/>
      <c r="TAY16" s="290"/>
      <c r="TAZ16" s="290"/>
      <c r="TBA16" s="290"/>
      <c r="TBB16" s="290"/>
      <c r="TBC16" s="290"/>
      <c r="TBD16" s="290"/>
      <c r="TBE16" s="290"/>
      <c r="TBF16" s="290"/>
      <c r="TBG16" s="290"/>
      <c r="TBH16" s="290"/>
      <c r="TBI16" s="290"/>
      <c r="TBJ16" s="290"/>
      <c r="TBK16" s="290"/>
      <c r="TBL16" s="290"/>
      <c r="TBM16" s="290"/>
      <c r="TBN16" s="290"/>
      <c r="TBO16" s="290"/>
      <c r="TBP16" s="290"/>
      <c r="TBQ16" s="290"/>
      <c r="TBR16" s="290"/>
      <c r="TBS16" s="290"/>
      <c r="TBT16" s="290"/>
      <c r="TBU16" s="290"/>
      <c r="TBV16" s="290"/>
      <c r="TBW16" s="290"/>
      <c r="TBX16" s="290"/>
      <c r="TBY16" s="290"/>
      <c r="TBZ16" s="290"/>
      <c r="TCA16" s="290"/>
      <c r="TCB16" s="290"/>
      <c r="TCC16" s="290"/>
      <c r="TCD16" s="290"/>
      <c r="TCE16" s="290"/>
      <c r="TCF16" s="290"/>
      <c r="TCG16" s="290"/>
      <c r="TCH16" s="290"/>
      <c r="TCI16" s="290"/>
      <c r="TCJ16" s="290"/>
      <c r="TCK16" s="290"/>
      <c r="TCL16" s="290"/>
      <c r="TCM16" s="290"/>
      <c r="TCN16" s="290"/>
      <c r="TCO16" s="290"/>
      <c r="TCP16" s="290"/>
      <c r="TCQ16" s="290"/>
      <c r="TCR16" s="290"/>
      <c r="TCS16" s="290"/>
      <c r="TCT16" s="290"/>
      <c r="TCU16" s="290"/>
      <c r="TCV16" s="290"/>
      <c r="TCW16" s="290"/>
      <c r="TCX16" s="290"/>
      <c r="TCY16" s="290"/>
      <c r="TCZ16" s="290"/>
      <c r="TDA16" s="290"/>
      <c r="TDB16" s="290"/>
      <c r="TDC16" s="290"/>
      <c r="TDD16" s="290"/>
      <c r="TDE16" s="290"/>
      <c r="TDF16" s="290"/>
      <c r="TDG16" s="290"/>
      <c r="TDH16" s="290"/>
      <c r="TDI16" s="290"/>
      <c r="TDJ16" s="290"/>
      <c r="TDK16" s="290"/>
      <c r="TDL16" s="290"/>
      <c r="TDM16" s="290"/>
      <c r="TDN16" s="290"/>
      <c r="TDO16" s="290"/>
      <c r="TDP16" s="290"/>
      <c r="TDQ16" s="290"/>
      <c r="TDR16" s="290"/>
      <c r="TDS16" s="290"/>
      <c r="TDT16" s="290"/>
      <c r="TDU16" s="290"/>
      <c r="TDV16" s="290"/>
      <c r="TDW16" s="290"/>
      <c r="TDX16" s="290"/>
      <c r="TDY16" s="290"/>
      <c r="TDZ16" s="290"/>
      <c r="TEA16" s="290"/>
      <c r="TEB16" s="290"/>
      <c r="TEC16" s="290"/>
      <c r="TED16" s="290"/>
      <c r="TEE16" s="290"/>
      <c r="TEF16" s="290"/>
      <c r="TEG16" s="290"/>
      <c r="TEH16" s="290"/>
      <c r="TEI16" s="290"/>
      <c r="TEJ16" s="290"/>
      <c r="TEK16" s="290"/>
      <c r="TEL16" s="290"/>
      <c r="TEM16" s="290"/>
      <c r="TEN16" s="290"/>
      <c r="TEO16" s="290"/>
      <c r="TEP16" s="290"/>
      <c r="TEQ16" s="290"/>
      <c r="TER16" s="290"/>
      <c r="TES16" s="290"/>
      <c r="TET16" s="290"/>
      <c r="TEU16" s="290"/>
      <c r="TEV16" s="290"/>
      <c r="TEW16" s="290"/>
      <c r="TEX16" s="290"/>
      <c r="TEY16" s="290"/>
      <c r="TEZ16" s="290"/>
      <c r="TFA16" s="290"/>
      <c r="TFB16" s="290"/>
      <c r="TFC16" s="290"/>
      <c r="TFD16" s="290"/>
      <c r="TFE16" s="290"/>
      <c r="TFF16" s="290"/>
      <c r="TFG16" s="290"/>
      <c r="TFH16" s="290"/>
      <c r="TFI16" s="290"/>
      <c r="TFJ16" s="290"/>
      <c r="TFK16" s="290"/>
      <c r="TFL16" s="290"/>
      <c r="TFM16" s="290"/>
      <c r="TFN16" s="290"/>
      <c r="TFO16" s="290"/>
      <c r="TFP16" s="290"/>
      <c r="TFQ16" s="290"/>
      <c r="TFR16" s="290"/>
      <c r="TFS16" s="290"/>
      <c r="TFT16" s="290"/>
      <c r="TFU16" s="290"/>
      <c r="TFV16" s="290"/>
      <c r="TFW16" s="290"/>
      <c r="TFX16" s="290"/>
      <c r="TFY16" s="290"/>
      <c r="TFZ16" s="290"/>
      <c r="TGA16" s="290"/>
      <c r="TGB16" s="290"/>
      <c r="TGC16" s="290"/>
      <c r="TGD16" s="290"/>
      <c r="TGE16" s="290"/>
      <c r="TGF16" s="290"/>
      <c r="TGG16" s="290"/>
      <c r="TGH16" s="290"/>
      <c r="TGI16" s="290"/>
      <c r="TGJ16" s="290"/>
      <c r="TGK16" s="290"/>
      <c r="TGL16" s="290"/>
      <c r="TGM16" s="290"/>
      <c r="TGN16" s="290"/>
      <c r="TGO16" s="290"/>
      <c r="TGP16" s="290"/>
      <c r="TGQ16" s="290"/>
      <c r="TGR16" s="290"/>
      <c r="TGS16" s="290"/>
      <c r="TGT16" s="290"/>
      <c r="TGU16" s="290"/>
      <c r="TGV16" s="290"/>
      <c r="TGW16" s="290"/>
      <c r="TGX16" s="290"/>
      <c r="TGY16" s="290"/>
      <c r="TGZ16" s="290"/>
      <c r="THA16" s="290"/>
      <c r="THB16" s="290"/>
      <c r="THC16" s="290"/>
      <c r="THD16" s="290"/>
      <c r="THE16" s="290"/>
      <c r="THF16" s="290"/>
      <c r="THG16" s="290"/>
      <c r="THH16" s="290"/>
      <c r="THI16" s="290"/>
      <c r="THJ16" s="290"/>
      <c r="THK16" s="290"/>
      <c r="THL16" s="290"/>
      <c r="THM16" s="290"/>
      <c r="THN16" s="290"/>
      <c r="THO16" s="290"/>
      <c r="THP16" s="290"/>
      <c r="THQ16" s="290"/>
      <c r="THR16" s="290"/>
      <c r="THS16" s="290"/>
      <c r="THT16" s="290"/>
      <c r="THU16" s="290"/>
      <c r="THV16" s="290"/>
      <c r="THW16" s="290"/>
      <c r="THX16" s="290"/>
      <c r="THY16" s="290"/>
      <c r="THZ16" s="290"/>
      <c r="TIA16" s="290"/>
      <c r="TIB16" s="290"/>
      <c r="TIC16" s="290"/>
      <c r="TID16" s="290"/>
      <c r="TIE16" s="290"/>
      <c r="TIF16" s="290"/>
      <c r="TIG16" s="290"/>
      <c r="TIH16" s="290"/>
      <c r="TII16" s="290"/>
      <c r="TIJ16" s="290"/>
      <c r="TIK16" s="290"/>
      <c r="TIL16" s="290"/>
      <c r="TIM16" s="290"/>
      <c r="TIN16" s="290"/>
      <c r="TIO16" s="290"/>
      <c r="TIP16" s="290"/>
      <c r="TIQ16" s="290"/>
      <c r="TIR16" s="290"/>
      <c r="TIS16" s="290"/>
      <c r="TIT16" s="290"/>
      <c r="TIU16" s="290"/>
      <c r="TIV16" s="290"/>
      <c r="TIW16" s="290"/>
      <c r="TIX16" s="290"/>
      <c r="TIY16" s="290"/>
      <c r="TIZ16" s="290"/>
      <c r="TJA16" s="290"/>
      <c r="TJB16" s="290"/>
      <c r="TJC16" s="290"/>
      <c r="TJD16" s="290"/>
      <c r="TJE16" s="290"/>
      <c r="TJF16" s="290"/>
      <c r="TJG16" s="290"/>
      <c r="TJH16" s="290"/>
      <c r="TJI16" s="290"/>
      <c r="TJJ16" s="290"/>
      <c r="TJK16" s="290"/>
      <c r="TJL16" s="290"/>
      <c r="TJM16" s="290"/>
      <c r="TJN16" s="290"/>
      <c r="TJO16" s="290"/>
      <c r="TJP16" s="290"/>
      <c r="TJQ16" s="290"/>
      <c r="TJR16" s="290"/>
      <c r="TJS16" s="290"/>
      <c r="TJT16" s="290"/>
      <c r="TJU16" s="290"/>
      <c r="TJV16" s="290"/>
      <c r="TJW16" s="290"/>
      <c r="TJX16" s="290"/>
      <c r="TJY16" s="290"/>
      <c r="TJZ16" s="290"/>
      <c r="TKA16" s="290"/>
      <c r="TKB16" s="290"/>
      <c r="TKC16" s="290"/>
      <c r="TKD16" s="290"/>
      <c r="TKE16" s="290"/>
      <c r="TKF16" s="290"/>
      <c r="TKG16" s="290"/>
      <c r="TKH16" s="290"/>
      <c r="TKI16" s="290"/>
      <c r="TKJ16" s="290"/>
      <c r="TKK16" s="290"/>
      <c r="TKL16" s="290"/>
      <c r="TKM16" s="290"/>
      <c r="TKN16" s="290"/>
      <c r="TKO16" s="290"/>
      <c r="TKP16" s="290"/>
      <c r="TKQ16" s="290"/>
      <c r="TKR16" s="290"/>
      <c r="TKS16" s="290"/>
      <c r="TKT16" s="290"/>
      <c r="TKU16" s="290"/>
      <c r="TKV16" s="290"/>
      <c r="TKW16" s="290"/>
      <c r="TKX16" s="290"/>
      <c r="TKY16" s="290"/>
      <c r="TKZ16" s="290"/>
      <c r="TLA16" s="290"/>
      <c r="TLB16" s="290"/>
      <c r="TLC16" s="290"/>
      <c r="TLD16" s="290"/>
      <c r="TLE16" s="290"/>
      <c r="TLF16" s="290"/>
      <c r="TLG16" s="290"/>
      <c r="TLH16" s="290"/>
      <c r="TLI16" s="290"/>
      <c r="TLJ16" s="290"/>
      <c r="TLK16" s="290"/>
      <c r="TLL16" s="290"/>
      <c r="TLM16" s="290"/>
      <c r="TLN16" s="290"/>
      <c r="TLO16" s="290"/>
      <c r="TLP16" s="290"/>
      <c r="TLQ16" s="290"/>
      <c r="TLR16" s="290"/>
      <c r="TLS16" s="290"/>
      <c r="TLT16" s="290"/>
      <c r="TLU16" s="290"/>
      <c r="TLV16" s="290"/>
      <c r="TLW16" s="290"/>
      <c r="TLX16" s="290"/>
      <c r="TLY16" s="290"/>
      <c r="TLZ16" s="290"/>
      <c r="TMA16" s="290"/>
      <c r="TMB16" s="290"/>
      <c r="TMC16" s="290"/>
      <c r="TMD16" s="290"/>
      <c r="TME16" s="290"/>
      <c r="TMF16" s="290"/>
      <c r="TMG16" s="290"/>
      <c r="TMH16" s="290"/>
      <c r="TMI16" s="290"/>
      <c r="TMJ16" s="290"/>
      <c r="TMK16" s="290"/>
      <c r="TML16" s="290"/>
      <c r="TMM16" s="290"/>
      <c r="TMN16" s="290"/>
      <c r="TMO16" s="290"/>
      <c r="TMP16" s="290"/>
      <c r="TMQ16" s="290"/>
      <c r="TMR16" s="290"/>
      <c r="TMS16" s="290"/>
      <c r="TMT16" s="290"/>
      <c r="TMU16" s="290"/>
      <c r="TMV16" s="290"/>
      <c r="TMW16" s="290"/>
      <c r="TMX16" s="290"/>
      <c r="TMY16" s="290"/>
      <c r="TMZ16" s="290"/>
      <c r="TNA16" s="290"/>
      <c r="TNB16" s="290"/>
      <c r="TNC16" s="290"/>
      <c r="TND16" s="290"/>
      <c r="TNE16" s="290"/>
      <c r="TNF16" s="290"/>
      <c r="TNG16" s="290"/>
      <c r="TNH16" s="290"/>
      <c r="TNI16" s="290"/>
      <c r="TNJ16" s="290"/>
      <c r="TNK16" s="290"/>
      <c r="TNL16" s="290"/>
      <c r="TNM16" s="290"/>
      <c r="TNN16" s="290"/>
      <c r="TNO16" s="290"/>
      <c r="TNP16" s="290"/>
      <c r="TNQ16" s="290"/>
      <c r="TNR16" s="290"/>
      <c r="TNS16" s="290"/>
      <c r="TNT16" s="290"/>
      <c r="TNU16" s="290"/>
      <c r="TNV16" s="290"/>
      <c r="TNW16" s="290"/>
      <c r="TNX16" s="290"/>
      <c r="TNY16" s="290"/>
      <c r="TNZ16" s="290"/>
      <c r="TOA16" s="290"/>
      <c r="TOB16" s="290"/>
      <c r="TOC16" s="290"/>
      <c r="TOD16" s="290"/>
      <c r="TOE16" s="290"/>
      <c r="TOF16" s="290"/>
      <c r="TOG16" s="290"/>
      <c r="TOH16" s="290"/>
      <c r="TOI16" s="290"/>
      <c r="TOJ16" s="290"/>
      <c r="TOK16" s="290"/>
      <c r="TOL16" s="290"/>
      <c r="TOM16" s="290"/>
      <c r="TON16" s="290"/>
      <c r="TOO16" s="290"/>
      <c r="TOP16" s="290"/>
      <c r="TOQ16" s="290"/>
      <c r="TOR16" s="290"/>
      <c r="TOS16" s="290"/>
      <c r="TOT16" s="290"/>
      <c r="TOU16" s="290"/>
      <c r="TOV16" s="290"/>
      <c r="TOW16" s="290"/>
      <c r="TOX16" s="290"/>
      <c r="TOY16" s="290"/>
      <c r="TOZ16" s="290"/>
      <c r="TPA16" s="290"/>
      <c r="TPB16" s="290"/>
      <c r="TPC16" s="290"/>
      <c r="TPD16" s="290"/>
      <c r="TPE16" s="290"/>
      <c r="TPF16" s="290"/>
      <c r="TPG16" s="290"/>
      <c r="TPH16" s="290"/>
      <c r="TPI16" s="290"/>
      <c r="TPJ16" s="290"/>
      <c r="TPK16" s="290"/>
      <c r="TPL16" s="290"/>
      <c r="TPM16" s="290"/>
      <c r="TPN16" s="290"/>
      <c r="TPO16" s="290"/>
      <c r="TPP16" s="290"/>
      <c r="TPQ16" s="290"/>
      <c r="TPR16" s="290"/>
      <c r="TPS16" s="290"/>
      <c r="TPT16" s="290"/>
      <c r="TPU16" s="290"/>
      <c r="TPV16" s="290"/>
      <c r="TPW16" s="290"/>
      <c r="TPX16" s="290"/>
      <c r="TPY16" s="290"/>
      <c r="TPZ16" s="290"/>
      <c r="TQA16" s="290"/>
      <c r="TQB16" s="290"/>
      <c r="TQC16" s="290"/>
      <c r="TQD16" s="290"/>
      <c r="TQE16" s="290"/>
      <c r="TQF16" s="290"/>
      <c r="TQG16" s="290"/>
      <c r="TQH16" s="290"/>
      <c r="TQI16" s="290"/>
      <c r="TQJ16" s="290"/>
      <c r="TQK16" s="290"/>
      <c r="TQL16" s="290"/>
      <c r="TQM16" s="290"/>
      <c r="TQN16" s="290"/>
      <c r="TQO16" s="290"/>
      <c r="TQP16" s="290"/>
      <c r="TQQ16" s="290"/>
      <c r="TQR16" s="290"/>
      <c r="TQS16" s="290"/>
      <c r="TQT16" s="290"/>
      <c r="TQU16" s="290"/>
      <c r="TQV16" s="290"/>
      <c r="TQW16" s="290"/>
      <c r="TQX16" s="290"/>
      <c r="TQY16" s="290"/>
      <c r="TQZ16" s="290"/>
      <c r="TRA16" s="290"/>
      <c r="TRB16" s="290"/>
      <c r="TRC16" s="290"/>
      <c r="TRD16" s="290"/>
      <c r="TRE16" s="290"/>
      <c r="TRF16" s="290"/>
      <c r="TRG16" s="290"/>
      <c r="TRH16" s="290"/>
      <c r="TRI16" s="290"/>
      <c r="TRJ16" s="290"/>
      <c r="TRK16" s="290"/>
      <c r="TRL16" s="290"/>
      <c r="TRM16" s="290"/>
      <c r="TRN16" s="290"/>
      <c r="TRO16" s="290"/>
      <c r="TRP16" s="290"/>
      <c r="TRQ16" s="290"/>
      <c r="TRR16" s="290"/>
      <c r="TRS16" s="290"/>
      <c r="TRT16" s="290"/>
      <c r="TRU16" s="290"/>
      <c r="TRV16" s="290"/>
      <c r="TRW16" s="290"/>
      <c r="TRX16" s="290"/>
      <c r="TRY16" s="290"/>
      <c r="TRZ16" s="290"/>
      <c r="TSA16" s="290"/>
      <c r="TSB16" s="290"/>
      <c r="TSC16" s="290"/>
      <c r="TSD16" s="290"/>
      <c r="TSE16" s="290"/>
      <c r="TSF16" s="290"/>
      <c r="TSG16" s="290"/>
      <c r="TSH16" s="290"/>
      <c r="TSI16" s="290"/>
      <c r="TSJ16" s="290"/>
      <c r="TSK16" s="290"/>
      <c r="TSL16" s="290"/>
      <c r="TSM16" s="290"/>
      <c r="TSN16" s="290"/>
      <c r="TSO16" s="290"/>
      <c r="TSP16" s="290"/>
      <c r="TSQ16" s="290"/>
      <c r="TSR16" s="290"/>
      <c r="TSS16" s="290"/>
      <c r="TST16" s="290"/>
      <c r="TSU16" s="290"/>
      <c r="TSV16" s="290"/>
      <c r="TSW16" s="290"/>
      <c r="TSX16" s="290"/>
      <c r="TSY16" s="290"/>
      <c r="TSZ16" s="290"/>
      <c r="TTA16" s="290"/>
      <c r="TTB16" s="290"/>
      <c r="TTC16" s="290"/>
      <c r="TTD16" s="290"/>
      <c r="TTE16" s="290"/>
      <c r="TTF16" s="290"/>
      <c r="TTG16" s="290"/>
      <c r="TTH16" s="290"/>
      <c r="TTI16" s="290"/>
      <c r="TTJ16" s="290"/>
      <c r="TTK16" s="290"/>
      <c r="TTL16" s="290"/>
      <c r="TTM16" s="290"/>
      <c r="TTN16" s="290"/>
      <c r="TTO16" s="290"/>
      <c r="TTP16" s="290"/>
      <c r="TTQ16" s="290"/>
      <c r="TTR16" s="290"/>
      <c r="TTS16" s="290"/>
      <c r="TTT16" s="290"/>
      <c r="TTU16" s="290"/>
      <c r="TTV16" s="290"/>
      <c r="TTW16" s="290"/>
      <c r="TTX16" s="290"/>
      <c r="TTY16" s="290"/>
      <c r="TTZ16" s="290"/>
      <c r="TUA16" s="290"/>
      <c r="TUB16" s="290"/>
      <c r="TUC16" s="290"/>
      <c r="TUD16" s="290"/>
      <c r="TUE16" s="290"/>
      <c r="TUF16" s="290"/>
      <c r="TUG16" s="290"/>
      <c r="TUH16" s="290"/>
      <c r="TUI16" s="290"/>
      <c r="TUJ16" s="290"/>
      <c r="TUK16" s="290"/>
      <c r="TUL16" s="290"/>
      <c r="TUM16" s="290"/>
      <c r="TUN16" s="290"/>
      <c r="TUO16" s="290"/>
      <c r="TUP16" s="290"/>
      <c r="TUQ16" s="290"/>
      <c r="TUR16" s="290"/>
      <c r="TUS16" s="290"/>
      <c r="TUT16" s="290"/>
      <c r="TUU16" s="290"/>
      <c r="TUV16" s="290"/>
      <c r="TUW16" s="290"/>
      <c r="TUX16" s="290"/>
      <c r="TUY16" s="290"/>
      <c r="TUZ16" s="290"/>
      <c r="TVA16" s="290"/>
      <c r="TVB16" s="290"/>
      <c r="TVC16" s="290"/>
      <c r="TVD16" s="290"/>
      <c r="TVE16" s="290"/>
      <c r="TVF16" s="290"/>
      <c r="TVG16" s="290"/>
      <c r="TVH16" s="290"/>
      <c r="TVI16" s="290"/>
      <c r="TVJ16" s="290"/>
      <c r="TVK16" s="290"/>
      <c r="TVL16" s="290"/>
      <c r="TVM16" s="290"/>
      <c r="TVN16" s="290"/>
      <c r="TVO16" s="290"/>
      <c r="TVP16" s="290"/>
      <c r="TVQ16" s="290"/>
      <c r="TVR16" s="290"/>
      <c r="TVS16" s="290"/>
      <c r="TVT16" s="290"/>
      <c r="TVU16" s="290"/>
      <c r="TVV16" s="290"/>
      <c r="TVW16" s="290"/>
      <c r="TVX16" s="290"/>
      <c r="TVY16" s="290"/>
      <c r="TVZ16" s="290"/>
      <c r="TWA16" s="290"/>
      <c r="TWB16" s="290"/>
      <c r="TWC16" s="290"/>
      <c r="TWD16" s="290"/>
      <c r="TWE16" s="290"/>
      <c r="TWF16" s="290"/>
      <c r="TWG16" s="290"/>
      <c r="TWH16" s="290"/>
      <c r="TWI16" s="290"/>
      <c r="TWJ16" s="290"/>
      <c r="TWK16" s="290"/>
      <c r="TWL16" s="290"/>
      <c r="TWM16" s="290"/>
      <c r="TWN16" s="290"/>
      <c r="TWO16" s="290"/>
      <c r="TWP16" s="290"/>
      <c r="TWQ16" s="290"/>
      <c r="TWR16" s="290"/>
      <c r="TWS16" s="290"/>
      <c r="TWT16" s="290"/>
      <c r="TWU16" s="290"/>
      <c r="TWV16" s="290"/>
      <c r="TWW16" s="290"/>
      <c r="TWX16" s="290"/>
      <c r="TWY16" s="290"/>
      <c r="TWZ16" s="290"/>
      <c r="TXA16" s="290"/>
      <c r="TXB16" s="290"/>
      <c r="TXC16" s="290"/>
      <c r="TXD16" s="290"/>
      <c r="TXE16" s="290"/>
      <c r="TXF16" s="290"/>
      <c r="TXG16" s="290"/>
      <c r="TXH16" s="290"/>
      <c r="TXI16" s="290"/>
      <c r="TXJ16" s="290"/>
      <c r="TXK16" s="290"/>
      <c r="TXL16" s="290"/>
      <c r="TXM16" s="290"/>
      <c r="TXN16" s="290"/>
      <c r="TXO16" s="290"/>
      <c r="TXP16" s="290"/>
      <c r="TXQ16" s="290"/>
      <c r="TXR16" s="290"/>
      <c r="TXS16" s="290"/>
      <c r="TXT16" s="290"/>
      <c r="TXU16" s="290"/>
      <c r="TXV16" s="290"/>
      <c r="TXW16" s="290"/>
      <c r="TXX16" s="290"/>
      <c r="TXY16" s="290"/>
      <c r="TXZ16" s="290"/>
      <c r="TYA16" s="290"/>
      <c r="TYB16" s="290"/>
      <c r="TYC16" s="290"/>
      <c r="TYD16" s="290"/>
      <c r="TYE16" s="290"/>
      <c r="TYF16" s="290"/>
      <c r="TYG16" s="290"/>
      <c r="TYH16" s="290"/>
      <c r="TYI16" s="290"/>
      <c r="TYJ16" s="290"/>
      <c r="TYK16" s="290"/>
      <c r="TYL16" s="290"/>
      <c r="TYM16" s="290"/>
      <c r="TYN16" s="290"/>
      <c r="TYO16" s="290"/>
      <c r="TYP16" s="290"/>
      <c r="TYQ16" s="290"/>
      <c r="TYR16" s="290"/>
      <c r="TYS16" s="290"/>
      <c r="TYT16" s="290"/>
      <c r="TYU16" s="290"/>
      <c r="TYV16" s="290"/>
      <c r="TYW16" s="290"/>
      <c r="TYX16" s="290"/>
      <c r="TYY16" s="290"/>
      <c r="TYZ16" s="290"/>
      <c r="TZA16" s="290"/>
      <c r="TZB16" s="290"/>
      <c r="TZC16" s="290"/>
      <c r="TZD16" s="290"/>
      <c r="TZE16" s="290"/>
      <c r="TZF16" s="290"/>
      <c r="TZG16" s="290"/>
      <c r="TZH16" s="290"/>
      <c r="TZI16" s="290"/>
      <c r="TZJ16" s="290"/>
      <c r="TZK16" s="290"/>
      <c r="TZL16" s="290"/>
      <c r="TZM16" s="290"/>
      <c r="TZN16" s="290"/>
      <c r="TZO16" s="290"/>
      <c r="TZP16" s="290"/>
      <c r="TZQ16" s="290"/>
      <c r="TZR16" s="290"/>
      <c r="TZS16" s="290"/>
      <c r="TZT16" s="290"/>
      <c r="TZU16" s="290"/>
      <c r="TZV16" s="290"/>
      <c r="TZW16" s="290"/>
      <c r="TZX16" s="290"/>
      <c r="TZY16" s="290"/>
      <c r="TZZ16" s="290"/>
      <c r="UAA16" s="290"/>
      <c r="UAB16" s="290"/>
      <c r="UAC16" s="290"/>
      <c r="UAD16" s="290"/>
      <c r="UAE16" s="290"/>
      <c r="UAF16" s="290"/>
      <c r="UAG16" s="290"/>
      <c r="UAH16" s="290"/>
      <c r="UAI16" s="290"/>
      <c r="UAJ16" s="290"/>
      <c r="UAK16" s="290"/>
      <c r="UAL16" s="290"/>
      <c r="UAM16" s="290"/>
      <c r="UAN16" s="290"/>
      <c r="UAO16" s="290"/>
      <c r="UAP16" s="290"/>
      <c r="UAQ16" s="290"/>
      <c r="UAR16" s="290"/>
      <c r="UAS16" s="290"/>
      <c r="UAT16" s="290"/>
      <c r="UAU16" s="290"/>
      <c r="UAV16" s="290"/>
      <c r="UAW16" s="290"/>
      <c r="UAX16" s="290"/>
      <c r="UAY16" s="290"/>
      <c r="UAZ16" s="290"/>
      <c r="UBA16" s="290"/>
      <c r="UBB16" s="290"/>
      <c r="UBC16" s="290"/>
      <c r="UBD16" s="290"/>
      <c r="UBE16" s="290"/>
      <c r="UBF16" s="290"/>
      <c r="UBG16" s="290"/>
      <c r="UBH16" s="290"/>
      <c r="UBI16" s="290"/>
      <c r="UBJ16" s="290"/>
      <c r="UBK16" s="290"/>
      <c r="UBL16" s="290"/>
      <c r="UBM16" s="290"/>
      <c r="UBN16" s="290"/>
      <c r="UBO16" s="290"/>
      <c r="UBP16" s="290"/>
      <c r="UBQ16" s="290"/>
      <c r="UBR16" s="290"/>
      <c r="UBS16" s="290"/>
      <c r="UBT16" s="290"/>
      <c r="UBU16" s="290"/>
      <c r="UBV16" s="290"/>
      <c r="UBW16" s="290"/>
      <c r="UBX16" s="290"/>
      <c r="UBY16" s="290"/>
      <c r="UBZ16" s="290"/>
      <c r="UCA16" s="290"/>
      <c r="UCB16" s="290"/>
      <c r="UCC16" s="290"/>
      <c r="UCD16" s="290"/>
      <c r="UCE16" s="290"/>
      <c r="UCF16" s="290"/>
      <c r="UCG16" s="290"/>
      <c r="UCH16" s="290"/>
      <c r="UCI16" s="290"/>
      <c r="UCJ16" s="290"/>
      <c r="UCK16" s="290"/>
      <c r="UCL16" s="290"/>
      <c r="UCM16" s="290"/>
      <c r="UCN16" s="290"/>
      <c r="UCO16" s="290"/>
      <c r="UCP16" s="290"/>
      <c r="UCQ16" s="290"/>
      <c r="UCR16" s="290"/>
      <c r="UCS16" s="290"/>
      <c r="UCT16" s="290"/>
      <c r="UCU16" s="290"/>
      <c r="UCV16" s="290"/>
      <c r="UCW16" s="290"/>
      <c r="UCX16" s="290"/>
      <c r="UCY16" s="290"/>
      <c r="UCZ16" s="290"/>
      <c r="UDA16" s="290"/>
      <c r="UDB16" s="290"/>
      <c r="UDC16" s="290"/>
      <c r="UDD16" s="290"/>
      <c r="UDE16" s="290"/>
      <c r="UDF16" s="290"/>
      <c r="UDG16" s="290"/>
      <c r="UDH16" s="290"/>
      <c r="UDI16" s="290"/>
      <c r="UDJ16" s="290"/>
      <c r="UDK16" s="290"/>
      <c r="UDL16" s="290"/>
      <c r="UDM16" s="290"/>
      <c r="UDN16" s="290"/>
      <c r="UDO16" s="290"/>
      <c r="UDP16" s="290"/>
      <c r="UDQ16" s="290"/>
      <c r="UDR16" s="290"/>
      <c r="UDS16" s="290"/>
      <c r="UDT16" s="290"/>
      <c r="UDU16" s="290"/>
      <c r="UDV16" s="290"/>
      <c r="UDW16" s="290"/>
      <c r="UDX16" s="290"/>
      <c r="UDY16" s="290"/>
      <c r="UDZ16" s="290"/>
      <c r="UEA16" s="290"/>
      <c r="UEB16" s="290"/>
      <c r="UEC16" s="290"/>
      <c r="UED16" s="290"/>
      <c r="UEE16" s="290"/>
      <c r="UEF16" s="290"/>
      <c r="UEG16" s="290"/>
      <c r="UEH16" s="290"/>
      <c r="UEI16" s="290"/>
      <c r="UEJ16" s="290"/>
      <c r="UEK16" s="290"/>
      <c r="UEL16" s="290"/>
      <c r="UEM16" s="290"/>
      <c r="UEN16" s="290"/>
      <c r="UEO16" s="290"/>
      <c r="UEP16" s="290"/>
      <c r="UEQ16" s="290"/>
      <c r="UER16" s="290"/>
      <c r="UES16" s="290"/>
      <c r="UET16" s="290"/>
      <c r="UEU16" s="290"/>
      <c r="UEV16" s="290"/>
      <c r="UEW16" s="290"/>
      <c r="UEX16" s="290"/>
      <c r="UEY16" s="290"/>
      <c r="UEZ16" s="290"/>
      <c r="UFA16" s="290"/>
      <c r="UFB16" s="290"/>
      <c r="UFC16" s="290"/>
      <c r="UFD16" s="290"/>
      <c r="UFE16" s="290"/>
      <c r="UFF16" s="290"/>
      <c r="UFG16" s="290"/>
      <c r="UFH16" s="290"/>
      <c r="UFI16" s="290"/>
      <c r="UFJ16" s="290"/>
      <c r="UFK16" s="290"/>
      <c r="UFL16" s="290"/>
      <c r="UFM16" s="290"/>
      <c r="UFN16" s="290"/>
      <c r="UFO16" s="290"/>
      <c r="UFP16" s="290"/>
      <c r="UFQ16" s="290"/>
      <c r="UFR16" s="290"/>
      <c r="UFS16" s="290"/>
      <c r="UFT16" s="290"/>
      <c r="UFU16" s="290"/>
      <c r="UFV16" s="290"/>
      <c r="UFW16" s="290"/>
      <c r="UFX16" s="290"/>
      <c r="UFY16" s="290"/>
      <c r="UFZ16" s="290"/>
      <c r="UGA16" s="290"/>
      <c r="UGB16" s="290"/>
      <c r="UGC16" s="290"/>
      <c r="UGD16" s="290"/>
      <c r="UGE16" s="290"/>
      <c r="UGF16" s="290"/>
      <c r="UGG16" s="290"/>
      <c r="UGH16" s="290"/>
      <c r="UGI16" s="290"/>
      <c r="UGJ16" s="290"/>
      <c r="UGK16" s="290"/>
      <c r="UGL16" s="290"/>
      <c r="UGM16" s="290"/>
      <c r="UGN16" s="290"/>
      <c r="UGO16" s="290"/>
      <c r="UGP16" s="290"/>
      <c r="UGQ16" s="290"/>
      <c r="UGR16" s="290"/>
      <c r="UGS16" s="290"/>
      <c r="UGT16" s="290"/>
      <c r="UGU16" s="290"/>
      <c r="UGV16" s="290"/>
      <c r="UGW16" s="290"/>
      <c r="UGX16" s="290"/>
      <c r="UGY16" s="290"/>
      <c r="UGZ16" s="290"/>
      <c r="UHA16" s="290"/>
      <c r="UHB16" s="290"/>
      <c r="UHC16" s="290"/>
      <c r="UHD16" s="290"/>
      <c r="UHE16" s="290"/>
      <c r="UHF16" s="290"/>
      <c r="UHG16" s="290"/>
      <c r="UHH16" s="290"/>
      <c r="UHI16" s="290"/>
      <c r="UHJ16" s="290"/>
      <c r="UHK16" s="290"/>
      <c r="UHL16" s="290"/>
      <c r="UHM16" s="290"/>
      <c r="UHN16" s="290"/>
      <c r="UHO16" s="290"/>
      <c r="UHP16" s="290"/>
      <c r="UHQ16" s="290"/>
      <c r="UHR16" s="290"/>
      <c r="UHS16" s="290"/>
      <c r="UHT16" s="290"/>
      <c r="UHU16" s="290"/>
      <c r="UHV16" s="290"/>
      <c r="UHW16" s="290"/>
      <c r="UHX16" s="290"/>
      <c r="UHY16" s="290"/>
      <c r="UHZ16" s="290"/>
      <c r="UIA16" s="290"/>
      <c r="UIB16" s="290"/>
      <c r="UIC16" s="290"/>
      <c r="UID16" s="290"/>
      <c r="UIE16" s="290"/>
      <c r="UIF16" s="290"/>
      <c r="UIG16" s="290"/>
      <c r="UIH16" s="290"/>
      <c r="UII16" s="290"/>
      <c r="UIJ16" s="290"/>
      <c r="UIK16" s="290"/>
      <c r="UIL16" s="290"/>
      <c r="UIM16" s="290"/>
      <c r="UIN16" s="290"/>
      <c r="UIO16" s="290"/>
      <c r="UIP16" s="290"/>
      <c r="UIQ16" s="290"/>
      <c r="UIR16" s="290"/>
      <c r="UIS16" s="290"/>
      <c r="UIT16" s="290"/>
      <c r="UIU16" s="290"/>
      <c r="UIV16" s="290"/>
      <c r="UIW16" s="290"/>
      <c r="UIX16" s="290"/>
      <c r="UIY16" s="290"/>
      <c r="UIZ16" s="290"/>
      <c r="UJA16" s="290"/>
      <c r="UJB16" s="290"/>
      <c r="UJC16" s="290"/>
      <c r="UJD16" s="290"/>
      <c r="UJE16" s="290"/>
      <c r="UJF16" s="290"/>
      <c r="UJG16" s="290"/>
      <c r="UJH16" s="290"/>
      <c r="UJI16" s="290"/>
      <c r="UJJ16" s="290"/>
      <c r="UJK16" s="290"/>
      <c r="UJL16" s="290"/>
      <c r="UJM16" s="290"/>
      <c r="UJN16" s="290"/>
      <c r="UJO16" s="290"/>
      <c r="UJP16" s="290"/>
      <c r="UJQ16" s="290"/>
      <c r="UJR16" s="290"/>
      <c r="UJS16" s="290"/>
      <c r="UJT16" s="290"/>
      <c r="UJU16" s="290"/>
      <c r="UJV16" s="290"/>
      <c r="UJW16" s="290"/>
      <c r="UJX16" s="290"/>
      <c r="UJY16" s="290"/>
      <c r="UJZ16" s="290"/>
      <c r="UKA16" s="290"/>
      <c r="UKB16" s="290"/>
      <c r="UKC16" s="290"/>
      <c r="UKD16" s="290"/>
      <c r="UKE16" s="290"/>
      <c r="UKF16" s="290"/>
      <c r="UKG16" s="290"/>
      <c r="UKH16" s="290"/>
      <c r="UKI16" s="290"/>
      <c r="UKJ16" s="290"/>
      <c r="UKK16" s="290"/>
      <c r="UKL16" s="290"/>
      <c r="UKM16" s="290"/>
      <c r="UKN16" s="290"/>
      <c r="UKO16" s="290"/>
      <c r="UKP16" s="290"/>
      <c r="UKQ16" s="290"/>
      <c r="UKR16" s="290"/>
      <c r="UKS16" s="290"/>
      <c r="UKT16" s="290"/>
      <c r="UKU16" s="290"/>
      <c r="UKV16" s="290"/>
      <c r="UKW16" s="290"/>
      <c r="UKX16" s="290"/>
      <c r="UKY16" s="290"/>
      <c r="UKZ16" s="290"/>
      <c r="ULA16" s="290"/>
      <c r="ULB16" s="290"/>
      <c r="ULC16" s="290"/>
      <c r="ULD16" s="290"/>
      <c r="ULE16" s="290"/>
      <c r="ULF16" s="290"/>
      <c r="ULG16" s="290"/>
      <c r="ULH16" s="290"/>
      <c r="ULI16" s="290"/>
      <c r="ULJ16" s="290"/>
      <c r="ULK16" s="290"/>
      <c r="ULL16" s="290"/>
      <c r="ULM16" s="290"/>
      <c r="ULN16" s="290"/>
      <c r="ULO16" s="290"/>
      <c r="ULP16" s="290"/>
      <c r="ULQ16" s="290"/>
      <c r="ULR16" s="290"/>
      <c r="ULS16" s="290"/>
      <c r="ULT16" s="290"/>
      <c r="ULU16" s="290"/>
      <c r="ULV16" s="290"/>
      <c r="ULW16" s="290"/>
      <c r="ULX16" s="290"/>
      <c r="ULY16" s="290"/>
      <c r="ULZ16" s="290"/>
      <c r="UMA16" s="290"/>
      <c r="UMB16" s="290"/>
      <c r="UMC16" s="290"/>
      <c r="UMD16" s="290"/>
      <c r="UME16" s="290"/>
      <c r="UMF16" s="290"/>
      <c r="UMG16" s="290"/>
      <c r="UMH16" s="290"/>
      <c r="UMI16" s="290"/>
      <c r="UMJ16" s="290"/>
      <c r="UMK16" s="290"/>
      <c r="UML16" s="290"/>
      <c r="UMM16" s="290"/>
      <c r="UMN16" s="290"/>
      <c r="UMO16" s="290"/>
      <c r="UMP16" s="290"/>
      <c r="UMQ16" s="290"/>
      <c r="UMR16" s="290"/>
      <c r="UMS16" s="290"/>
      <c r="UMT16" s="290"/>
      <c r="UMU16" s="290"/>
      <c r="UMV16" s="290"/>
      <c r="UMW16" s="290"/>
      <c r="UMX16" s="290"/>
      <c r="UMY16" s="290"/>
      <c r="UMZ16" s="290"/>
      <c r="UNA16" s="290"/>
      <c r="UNB16" s="290"/>
      <c r="UNC16" s="290"/>
      <c r="UND16" s="290"/>
      <c r="UNE16" s="290"/>
      <c r="UNF16" s="290"/>
      <c r="UNG16" s="290"/>
      <c r="UNH16" s="290"/>
      <c r="UNI16" s="290"/>
      <c r="UNJ16" s="290"/>
      <c r="UNK16" s="290"/>
      <c r="UNL16" s="290"/>
      <c r="UNM16" s="290"/>
      <c r="UNN16" s="290"/>
      <c r="UNO16" s="290"/>
      <c r="UNP16" s="290"/>
      <c r="UNQ16" s="290"/>
      <c r="UNR16" s="290"/>
      <c r="UNS16" s="290"/>
      <c r="UNT16" s="290"/>
      <c r="UNU16" s="290"/>
      <c r="UNV16" s="290"/>
      <c r="UNW16" s="290"/>
      <c r="UNX16" s="290"/>
      <c r="UNY16" s="290"/>
      <c r="UNZ16" s="290"/>
      <c r="UOA16" s="290"/>
      <c r="UOB16" s="290"/>
      <c r="UOC16" s="290"/>
      <c r="UOD16" s="290"/>
      <c r="UOE16" s="290"/>
      <c r="UOF16" s="290"/>
      <c r="UOG16" s="290"/>
      <c r="UOH16" s="290"/>
      <c r="UOI16" s="290"/>
      <c r="UOJ16" s="290"/>
      <c r="UOK16" s="290"/>
      <c r="UOL16" s="290"/>
      <c r="UOM16" s="290"/>
      <c r="UON16" s="290"/>
      <c r="UOO16" s="290"/>
      <c r="UOP16" s="290"/>
      <c r="UOQ16" s="290"/>
      <c r="UOR16" s="290"/>
      <c r="UOS16" s="290"/>
      <c r="UOT16" s="290"/>
      <c r="UOU16" s="290"/>
      <c r="UOV16" s="290"/>
      <c r="UOW16" s="290"/>
      <c r="UOX16" s="290"/>
      <c r="UOY16" s="290"/>
      <c r="UOZ16" s="290"/>
      <c r="UPA16" s="290"/>
      <c r="UPB16" s="290"/>
      <c r="UPC16" s="290"/>
      <c r="UPD16" s="290"/>
      <c r="UPE16" s="290"/>
      <c r="UPF16" s="290"/>
      <c r="UPG16" s="290"/>
      <c r="UPH16" s="290"/>
      <c r="UPI16" s="290"/>
      <c r="UPJ16" s="290"/>
      <c r="UPK16" s="290"/>
      <c r="UPL16" s="290"/>
      <c r="UPM16" s="290"/>
      <c r="UPN16" s="290"/>
      <c r="UPO16" s="290"/>
      <c r="UPP16" s="290"/>
      <c r="UPQ16" s="290"/>
      <c r="UPR16" s="290"/>
      <c r="UPS16" s="290"/>
      <c r="UPT16" s="290"/>
      <c r="UPU16" s="290"/>
      <c r="UPV16" s="290"/>
      <c r="UPW16" s="290"/>
      <c r="UPX16" s="290"/>
      <c r="UPY16" s="290"/>
      <c r="UPZ16" s="290"/>
      <c r="UQA16" s="290"/>
      <c r="UQB16" s="290"/>
      <c r="UQC16" s="290"/>
      <c r="UQD16" s="290"/>
      <c r="UQE16" s="290"/>
      <c r="UQF16" s="290"/>
      <c r="UQG16" s="290"/>
      <c r="UQH16" s="290"/>
      <c r="UQI16" s="290"/>
      <c r="UQJ16" s="290"/>
      <c r="UQK16" s="290"/>
      <c r="UQL16" s="290"/>
      <c r="UQM16" s="290"/>
      <c r="UQN16" s="290"/>
      <c r="UQO16" s="290"/>
      <c r="UQP16" s="290"/>
      <c r="UQQ16" s="290"/>
      <c r="UQR16" s="290"/>
      <c r="UQS16" s="290"/>
      <c r="UQT16" s="290"/>
      <c r="UQU16" s="290"/>
      <c r="UQV16" s="290"/>
      <c r="UQW16" s="290"/>
      <c r="UQX16" s="290"/>
      <c r="UQY16" s="290"/>
      <c r="UQZ16" s="290"/>
      <c r="URA16" s="290"/>
      <c r="URB16" s="290"/>
      <c r="URC16" s="290"/>
      <c r="URD16" s="290"/>
      <c r="URE16" s="290"/>
      <c r="URF16" s="290"/>
      <c r="URG16" s="290"/>
      <c r="URH16" s="290"/>
      <c r="URI16" s="290"/>
      <c r="URJ16" s="290"/>
      <c r="URK16" s="290"/>
      <c r="URL16" s="290"/>
      <c r="URM16" s="290"/>
      <c r="URN16" s="290"/>
      <c r="URO16" s="290"/>
      <c r="URP16" s="290"/>
      <c r="URQ16" s="290"/>
      <c r="URR16" s="290"/>
      <c r="URS16" s="290"/>
      <c r="URT16" s="290"/>
      <c r="URU16" s="290"/>
      <c r="URV16" s="290"/>
      <c r="URW16" s="290"/>
      <c r="URX16" s="290"/>
      <c r="URY16" s="290"/>
      <c r="URZ16" s="290"/>
      <c r="USA16" s="290"/>
      <c r="USB16" s="290"/>
      <c r="USC16" s="290"/>
      <c r="USD16" s="290"/>
      <c r="USE16" s="290"/>
      <c r="USF16" s="290"/>
      <c r="USG16" s="290"/>
      <c r="USH16" s="290"/>
      <c r="USI16" s="290"/>
      <c r="USJ16" s="290"/>
      <c r="USK16" s="290"/>
      <c r="USL16" s="290"/>
      <c r="USM16" s="290"/>
      <c r="USN16" s="290"/>
      <c r="USO16" s="290"/>
      <c r="USP16" s="290"/>
      <c r="USQ16" s="290"/>
      <c r="USR16" s="290"/>
      <c r="USS16" s="290"/>
      <c r="UST16" s="290"/>
      <c r="USU16" s="290"/>
      <c r="USV16" s="290"/>
      <c r="USW16" s="290"/>
      <c r="USX16" s="290"/>
      <c r="USY16" s="290"/>
      <c r="USZ16" s="290"/>
      <c r="UTA16" s="290"/>
      <c r="UTB16" s="290"/>
      <c r="UTC16" s="290"/>
      <c r="UTD16" s="290"/>
      <c r="UTE16" s="290"/>
      <c r="UTF16" s="290"/>
      <c r="UTG16" s="290"/>
      <c r="UTH16" s="290"/>
      <c r="UTI16" s="290"/>
      <c r="UTJ16" s="290"/>
      <c r="UTK16" s="290"/>
      <c r="UTL16" s="290"/>
      <c r="UTM16" s="290"/>
      <c r="UTN16" s="290"/>
      <c r="UTO16" s="290"/>
      <c r="UTP16" s="290"/>
      <c r="UTQ16" s="290"/>
      <c r="UTR16" s="290"/>
      <c r="UTS16" s="290"/>
      <c r="UTT16" s="290"/>
      <c r="UTU16" s="290"/>
      <c r="UTV16" s="290"/>
      <c r="UTW16" s="290"/>
      <c r="UTX16" s="290"/>
      <c r="UTY16" s="290"/>
      <c r="UTZ16" s="290"/>
      <c r="UUA16" s="290"/>
      <c r="UUB16" s="290"/>
      <c r="UUC16" s="290"/>
      <c r="UUD16" s="290"/>
      <c r="UUE16" s="290"/>
      <c r="UUF16" s="290"/>
      <c r="UUG16" s="290"/>
      <c r="UUH16" s="290"/>
      <c r="UUI16" s="290"/>
      <c r="UUJ16" s="290"/>
      <c r="UUK16" s="290"/>
      <c r="UUL16" s="290"/>
      <c r="UUM16" s="290"/>
      <c r="UUN16" s="290"/>
      <c r="UUO16" s="290"/>
      <c r="UUP16" s="290"/>
      <c r="UUQ16" s="290"/>
      <c r="UUR16" s="290"/>
      <c r="UUS16" s="290"/>
      <c r="UUT16" s="290"/>
      <c r="UUU16" s="290"/>
      <c r="UUV16" s="290"/>
      <c r="UUW16" s="290"/>
      <c r="UUX16" s="290"/>
      <c r="UUY16" s="290"/>
      <c r="UUZ16" s="290"/>
      <c r="UVA16" s="290"/>
      <c r="UVB16" s="290"/>
      <c r="UVC16" s="290"/>
      <c r="UVD16" s="290"/>
      <c r="UVE16" s="290"/>
      <c r="UVF16" s="290"/>
      <c r="UVG16" s="290"/>
      <c r="UVH16" s="290"/>
      <c r="UVI16" s="290"/>
      <c r="UVJ16" s="290"/>
      <c r="UVK16" s="290"/>
      <c r="UVL16" s="290"/>
      <c r="UVM16" s="290"/>
      <c r="UVN16" s="290"/>
      <c r="UVO16" s="290"/>
      <c r="UVP16" s="290"/>
      <c r="UVQ16" s="290"/>
      <c r="UVR16" s="290"/>
      <c r="UVS16" s="290"/>
      <c r="UVT16" s="290"/>
      <c r="UVU16" s="290"/>
      <c r="UVV16" s="290"/>
      <c r="UVW16" s="290"/>
      <c r="UVX16" s="290"/>
      <c r="UVY16" s="290"/>
      <c r="UVZ16" s="290"/>
      <c r="UWA16" s="290"/>
      <c r="UWB16" s="290"/>
      <c r="UWC16" s="290"/>
      <c r="UWD16" s="290"/>
      <c r="UWE16" s="290"/>
      <c r="UWF16" s="290"/>
      <c r="UWG16" s="290"/>
      <c r="UWH16" s="290"/>
      <c r="UWI16" s="290"/>
      <c r="UWJ16" s="290"/>
      <c r="UWK16" s="290"/>
      <c r="UWL16" s="290"/>
      <c r="UWM16" s="290"/>
      <c r="UWN16" s="290"/>
      <c r="UWO16" s="290"/>
      <c r="UWP16" s="290"/>
      <c r="UWQ16" s="290"/>
      <c r="UWR16" s="290"/>
      <c r="UWS16" s="290"/>
      <c r="UWT16" s="290"/>
      <c r="UWU16" s="290"/>
      <c r="UWV16" s="290"/>
      <c r="UWW16" s="290"/>
      <c r="UWX16" s="290"/>
      <c r="UWY16" s="290"/>
      <c r="UWZ16" s="290"/>
      <c r="UXA16" s="290"/>
      <c r="UXB16" s="290"/>
      <c r="UXC16" s="290"/>
      <c r="UXD16" s="290"/>
      <c r="UXE16" s="290"/>
      <c r="UXF16" s="290"/>
      <c r="UXG16" s="290"/>
      <c r="UXH16" s="290"/>
      <c r="UXI16" s="290"/>
      <c r="UXJ16" s="290"/>
      <c r="UXK16" s="290"/>
      <c r="UXL16" s="290"/>
      <c r="UXM16" s="290"/>
      <c r="UXN16" s="290"/>
      <c r="UXO16" s="290"/>
      <c r="UXP16" s="290"/>
      <c r="UXQ16" s="290"/>
      <c r="UXR16" s="290"/>
      <c r="UXS16" s="290"/>
      <c r="UXT16" s="290"/>
      <c r="UXU16" s="290"/>
      <c r="UXV16" s="290"/>
      <c r="UXW16" s="290"/>
      <c r="UXX16" s="290"/>
      <c r="UXY16" s="290"/>
      <c r="UXZ16" s="290"/>
      <c r="UYA16" s="290"/>
      <c r="UYB16" s="290"/>
      <c r="UYC16" s="290"/>
      <c r="UYD16" s="290"/>
      <c r="UYE16" s="290"/>
      <c r="UYF16" s="290"/>
      <c r="UYG16" s="290"/>
      <c r="UYH16" s="290"/>
      <c r="UYI16" s="290"/>
      <c r="UYJ16" s="290"/>
      <c r="UYK16" s="290"/>
      <c r="UYL16" s="290"/>
      <c r="UYM16" s="290"/>
      <c r="UYN16" s="290"/>
      <c r="UYO16" s="290"/>
      <c r="UYP16" s="290"/>
      <c r="UYQ16" s="290"/>
      <c r="UYR16" s="290"/>
      <c r="UYS16" s="290"/>
      <c r="UYT16" s="290"/>
      <c r="UYU16" s="290"/>
      <c r="UYV16" s="290"/>
      <c r="UYW16" s="290"/>
      <c r="UYX16" s="290"/>
      <c r="UYY16" s="290"/>
      <c r="UYZ16" s="290"/>
      <c r="UZA16" s="290"/>
      <c r="UZB16" s="290"/>
      <c r="UZC16" s="290"/>
      <c r="UZD16" s="290"/>
      <c r="UZE16" s="290"/>
      <c r="UZF16" s="290"/>
      <c r="UZG16" s="290"/>
      <c r="UZH16" s="290"/>
      <c r="UZI16" s="290"/>
      <c r="UZJ16" s="290"/>
      <c r="UZK16" s="290"/>
      <c r="UZL16" s="290"/>
      <c r="UZM16" s="290"/>
      <c r="UZN16" s="290"/>
      <c r="UZO16" s="290"/>
      <c r="UZP16" s="290"/>
      <c r="UZQ16" s="290"/>
      <c r="UZR16" s="290"/>
      <c r="UZS16" s="290"/>
      <c r="UZT16" s="290"/>
      <c r="UZU16" s="290"/>
      <c r="UZV16" s="290"/>
      <c r="UZW16" s="290"/>
      <c r="UZX16" s="290"/>
      <c r="UZY16" s="290"/>
      <c r="UZZ16" s="290"/>
      <c r="VAA16" s="290"/>
      <c r="VAB16" s="290"/>
      <c r="VAC16" s="290"/>
      <c r="VAD16" s="290"/>
      <c r="VAE16" s="290"/>
      <c r="VAF16" s="290"/>
      <c r="VAG16" s="290"/>
      <c r="VAH16" s="290"/>
      <c r="VAI16" s="290"/>
      <c r="VAJ16" s="290"/>
      <c r="VAK16" s="290"/>
      <c r="VAL16" s="290"/>
      <c r="VAM16" s="290"/>
      <c r="VAN16" s="290"/>
      <c r="VAO16" s="290"/>
      <c r="VAP16" s="290"/>
      <c r="VAQ16" s="290"/>
      <c r="VAR16" s="290"/>
      <c r="VAS16" s="290"/>
      <c r="VAT16" s="290"/>
      <c r="VAU16" s="290"/>
      <c r="VAV16" s="290"/>
      <c r="VAW16" s="290"/>
      <c r="VAX16" s="290"/>
      <c r="VAY16" s="290"/>
      <c r="VAZ16" s="290"/>
      <c r="VBA16" s="290"/>
      <c r="VBB16" s="290"/>
      <c r="VBC16" s="290"/>
      <c r="VBD16" s="290"/>
      <c r="VBE16" s="290"/>
      <c r="VBF16" s="290"/>
      <c r="VBG16" s="290"/>
      <c r="VBH16" s="290"/>
      <c r="VBI16" s="290"/>
      <c r="VBJ16" s="290"/>
      <c r="VBK16" s="290"/>
      <c r="VBL16" s="290"/>
      <c r="VBM16" s="290"/>
      <c r="VBN16" s="290"/>
      <c r="VBO16" s="290"/>
      <c r="VBP16" s="290"/>
      <c r="VBQ16" s="290"/>
      <c r="VBR16" s="290"/>
      <c r="VBS16" s="290"/>
      <c r="VBT16" s="290"/>
      <c r="VBU16" s="290"/>
      <c r="VBV16" s="290"/>
      <c r="VBW16" s="290"/>
      <c r="VBX16" s="290"/>
      <c r="VBY16" s="290"/>
      <c r="VBZ16" s="290"/>
      <c r="VCA16" s="290"/>
      <c r="VCB16" s="290"/>
      <c r="VCC16" s="290"/>
      <c r="VCD16" s="290"/>
      <c r="VCE16" s="290"/>
      <c r="VCF16" s="290"/>
      <c r="VCG16" s="290"/>
      <c r="VCH16" s="290"/>
      <c r="VCI16" s="290"/>
      <c r="VCJ16" s="290"/>
      <c r="VCK16" s="290"/>
      <c r="VCL16" s="290"/>
      <c r="VCM16" s="290"/>
      <c r="VCN16" s="290"/>
      <c r="VCO16" s="290"/>
      <c r="VCP16" s="290"/>
      <c r="VCQ16" s="290"/>
      <c r="VCR16" s="290"/>
      <c r="VCS16" s="290"/>
      <c r="VCT16" s="290"/>
      <c r="VCU16" s="290"/>
      <c r="VCV16" s="290"/>
      <c r="VCW16" s="290"/>
      <c r="VCX16" s="290"/>
      <c r="VCY16" s="290"/>
      <c r="VCZ16" s="290"/>
      <c r="VDA16" s="290"/>
      <c r="VDB16" s="290"/>
      <c r="VDC16" s="290"/>
      <c r="VDD16" s="290"/>
      <c r="VDE16" s="290"/>
      <c r="VDF16" s="290"/>
      <c r="VDG16" s="290"/>
      <c r="VDH16" s="290"/>
      <c r="VDI16" s="290"/>
      <c r="VDJ16" s="290"/>
      <c r="VDK16" s="290"/>
      <c r="VDL16" s="290"/>
      <c r="VDM16" s="290"/>
      <c r="VDN16" s="290"/>
      <c r="VDO16" s="290"/>
      <c r="VDP16" s="290"/>
      <c r="VDQ16" s="290"/>
      <c r="VDR16" s="290"/>
      <c r="VDS16" s="290"/>
      <c r="VDT16" s="290"/>
      <c r="VDU16" s="290"/>
      <c r="VDV16" s="290"/>
      <c r="VDW16" s="290"/>
      <c r="VDX16" s="290"/>
      <c r="VDY16" s="290"/>
      <c r="VDZ16" s="290"/>
      <c r="VEA16" s="290"/>
      <c r="VEB16" s="290"/>
      <c r="VEC16" s="290"/>
      <c r="VED16" s="290"/>
      <c r="VEE16" s="290"/>
      <c r="VEF16" s="290"/>
      <c r="VEG16" s="290"/>
      <c r="VEH16" s="290"/>
      <c r="VEI16" s="290"/>
      <c r="VEJ16" s="290"/>
      <c r="VEK16" s="290"/>
      <c r="VEL16" s="290"/>
      <c r="VEM16" s="290"/>
      <c r="VEN16" s="290"/>
      <c r="VEO16" s="290"/>
      <c r="VEP16" s="290"/>
      <c r="VEQ16" s="290"/>
      <c r="VER16" s="290"/>
      <c r="VES16" s="290"/>
      <c r="VET16" s="290"/>
      <c r="VEU16" s="290"/>
      <c r="VEV16" s="290"/>
      <c r="VEW16" s="290"/>
      <c r="VEX16" s="290"/>
      <c r="VEY16" s="290"/>
      <c r="VEZ16" s="290"/>
      <c r="VFA16" s="290"/>
      <c r="VFB16" s="290"/>
      <c r="VFC16" s="290"/>
      <c r="VFD16" s="290"/>
      <c r="VFE16" s="290"/>
      <c r="VFF16" s="290"/>
      <c r="VFG16" s="290"/>
      <c r="VFH16" s="290"/>
      <c r="VFI16" s="290"/>
      <c r="VFJ16" s="290"/>
      <c r="VFK16" s="290"/>
      <c r="VFL16" s="290"/>
      <c r="VFM16" s="290"/>
      <c r="VFN16" s="290"/>
      <c r="VFO16" s="290"/>
      <c r="VFP16" s="290"/>
      <c r="VFQ16" s="290"/>
      <c r="VFR16" s="290"/>
      <c r="VFS16" s="290"/>
      <c r="VFT16" s="290"/>
      <c r="VFU16" s="290"/>
      <c r="VFV16" s="290"/>
      <c r="VFW16" s="290"/>
      <c r="VFX16" s="290"/>
      <c r="VFY16" s="290"/>
      <c r="VFZ16" s="290"/>
      <c r="VGA16" s="290"/>
      <c r="VGB16" s="290"/>
      <c r="VGC16" s="290"/>
      <c r="VGD16" s="290"/>
      <c r="VGE16" s="290"/>
      <c r="VGF16" s="290"/>
      <c r="VGG16" s="290"/>
      <c r="VGH16" s="290"/>
      <c r="VGI16" s="290"/>
      <c r="VGJ16" s="290"/>
      <c r="VGK16" s="290"/>
      <c r="VGL16" s="290"/>
      <c r="VGM16" s="290"/>
      <c r="VGN16" s="290"/>
      <c r="VGO16" s="290"/>
      <c r="VGP16" s="290"/>
      <c r="VGQ16" s="290"/>
      <c r="VGR16" s="290"/>
      <c r="VGS16" s="290"/>
      <c r="VGT16" s="290"/>
      <c r="VGU16" s="290"/>
      <c r="VGV16" s="290"/>
      <c r="VGW16" s="290"/>
      <c r="VGX16" s="290"/>
      <c r="VGY16" s="290"/>
      <c r="VGZ16" s="290"/>
      <c r="VHA16" s="290"/>
      <c r="VHB16" s="290"/>
      <c r="VHC16" s="290"/>
      <c r="VHD16" s="290"/>
      <c r="VHE16" s="290"/>
      <c r="VHF16" s="290"/>
      <c r="VHG16" s="290"/>
      <c r="VHH16" s="290"/>
      <c r="VHI16" s="290"/>
      <c r="VHJ16" s="290"/>
      <c r="VHK16" s="290"/>
      <c r="VHL16" s="290"/>
      <c r="VHM16" s="290"/>
      <c r="VHN16" s="290"/>
      <c r="VHO16" s="290"/>
      <c r="VHP16" s="290"/>
      <c r="VHQ16" s="290"/>
      <c r="VHR16" s="290"/>
      <c r="VHS16" s="290"/>
      <c r="VHT16" s="290"/>
      <c r="VHU16" s="290"/>
      <c r="VHV16" s="290"/>
      <c r="VHW16" s="290"/>
      <c r="VHX16" s="290"/>
      <c r="VHY16" s="290"/>
      <c r="VHZ16" s="290"/>
      <c r="VIA16" s="290"/>
      <c r="VIB16" s="290"/>
      <c r="VIC16" s="290"/>
      <c r="VID16" s="290"/>
      <c r="VIE16" s="290"/>
      <c r="VIF16" s="290"/>
      <c r="VIG16" s="290"/>
      <c r="VIH16" s="290"/>
      <c r="VII16" s="290"/>
      <c r="VIJ16" s="290"/>
      <c r="VIK16" s="290"/>
      <c r="VIL16" s="290"/>
      <c r="VIM16" s="290"/>
      <c r="VIN16" s="290"/>
      <c r="VIO16" s="290"/>
      <c r="VIP16" s="290"/>
      <c r="VIQ16" s="290"/>
      <c r="VIR16" s="290"/>
      <c r="VIS16" s="290"/>
      <c r="VIT16" s="290"/>
      <c r="VIU16" s="290"/>
      <c r="VIV16" s="290"/>
      <c r="VIW16" s="290"/>
      <c r="VIX16" s="290"/>
      <c r="VIY16" s="290"/>
      <c r="VIZ16" s="290"/>
      <c r="VJA16" s="290"/>
      <c r="VJB16" s="290"/>
      <c r="VJC16" s="290"/>
      <c r="VJD16" s="290"/>
      <c r="VJE16" s="290"/>
      <c r="VJF16" s="290"/>
      <c r="VJG16" s="290"/>
      <c r="VJH16" s="290"/>
      <c r="VJI16" s="290"/>
      <c r="VJJ16" s="290"/>
      <c r="VJK16" s="290"/>
      <c r="VJL16" s="290"/>
      <c r="VJM16" s="290"/>
      <c r="VJN16" s="290"/>
      <c r="VJO16" s="290"/>
      <c r="VJP16" s="290"/>
      <c r="VJQ16" s="290"/>
      <c r="VJR16" s="290"/>
      <c r="VJS16" s="290"/>
      <c r="VJT16" s="290"/>
      <c r="VJU16" s="290"/>
      <c r="VJV16" s="290"/>
      <c r="VJW16" s="290"/>
      <c r="VJX16" s="290"/>
      <c r="VJY16" s="290"/>
      <c r="VJZ16" s="290"/>
      <c r="VKA16" s="290"/>
      <c r="VKB16" s="290"/>
      <c r="VKC16" s="290"/>
      <c r="VKD16" s="290"/>
      <c r="VKE16" s="290"/>
      <c r="VKF16" s="290"/>
      <c r="VKG16" s="290"/>
      <c r="VKH16" s="290"/>
      <c r="VKI16" s="290"/>
      <c r="VKJ16" s="290"/>
      <c r="VKK16" s="290"/>
      <c r="VKL16" s="290"/>
      <c r="VKM16" s="290"/>
      <c r="VKN16" s="290"/>
      <c r="VKO16" s="290"/>
      <c r="VKP16" s="290"/>
      <c r="VKQ16" s="290"/>
      <c r="VKR16" s="290"/>
      <c r="VKS16" s="290"/>
      <c r="VKT16" s="290"/>
      <c r="VKU16" s="290"/>
      <c r="VKV16" s="290"/>
      <c r="VKW16" s="290"/>
      <c r="VKX16" s="290"/>
      <c r="VKY16" s="290"/>
      <c r="VKZ16" s="290"/>
      <c r="VLA16" s="290"/>
      <c r="VLB16" s="290"/>
      <c r="VLC16" s="290"/>
      <c r="VLD16" s="290"/>
      <c r="VLE16" s="290"/>
      <c r="VLF16" s="290"/>
      <c r="VLG16" s="290"/>
      <c r="VLH16" s="290"/>
      <c r="VLI16" s="290"/>
      <c r="VLJ16" s="290"/>
      <c r="VLK16" s="290"/>
      <c r="VLL16" s="290"/>
      <c r="VLM16" s="290"/>
      <c r="VLN16" s="290"/>
      <c r="VLO16" s="290"/>
      <c r="VLP16" s="290"/>
      <c r="VLQ16" s="290"/>
      <c r="VLR16" s="290"/>
      <c r="VLS16" s="290"/>
      <c r="VLT16" s="290"/>
      <c r="VLU16" s="290"/>
      <c r="VLV16" s="290"/>
      <c r="VLW16" s="290"/>
      <c r="VLX16" s="290"/>
      <c r="VLY16" s="290"/>
      <c r="VLZ16" s="290"/>
      <c r="VMA16" s="290"/>
      <c r="VMB16" s="290"/>
      <c r="VMC16" s="290"/>
      <c r="VMD16" s="290"/>
      <c r="VME16" s="290"/>
      <c r="VMF16" s="290"/>
      <c r="VMG16" s="290"/>
      <c r="VMH16" s="290"/>
      <c r="VMI16" s="290"/>
      <c r="VMJ16" s="290"/>
      <c r="VMK16" s="290"/>
      <c r="VML16" s="290"/>
      <c r="VMM16" s="290"/>
      <c r="VMN16" s="290"/>
      <c r="VMO16" s="290"/>
      <c r="VMP16" s="290"/>
      <c r="VMQ16" s="290"/>
      <c r="VMR16" s="290"/>
      <c r="VMS16" s="290"/>
      <c r="VMT16" s="290"/>
      <c r="VMU16" s="290"/>
      <c r="VMV16" s="290"/>
      <c r="VMW16" s="290"/>
      <c r="VMX16" s="290"/>
      <c r="VMY16" s="290"/>
      <c r="VMZ16" s="290"/>
      <c r="VNA16" s="290"/>
      <c r="VNB16" s="290"/>
      <c r="VNC16" s="290"/>
      <c r="VND16" s="290"/>
      <c r="VNE16" s="290"/>
      <c r="VNF16" s="290"/>
      <c r="VNG16" s="290"/>
      <c r="VNH16" s="290"/>
      <c r="VNI16" s="290"/>
      <c r="VNJ16" s="290"/>
      <c r="VNK16" s="290"/>
      <c r="VNL16" s="290"/>
      <c r="VNM16" s="290"/>
      <c r="VNN16" s="290"/>
      <c r="VNO16" s="290"/>
      <c r="VNP16" s="290"/>
      <c r="VNQ16" s="290"/>
      <c r="VNR16" s="290"/>
      <c r="VNS16" s="290"/>
      <c r="VNT16" s="290"/>
      <c r="VNU16" s="290"/>
      <c r="VNV16" s="290"/>
      <c r="VNW16" s="290"/>
      <c r="VNX16" s="290"/>
      <c r="VNY16" s="290"/>
      <c r="VNZ16" s="290"/>
      <c r="VOA16" s="290"/>
      <c r="VOB16" s="290"/>
      <c r="VOC16" s="290"/>
      <c r="VOD16" s="290"/>
      <c r="VOE16" s="290"/>
      <c r="VOF16" s="290"/>
      <c r="VOG16" s="290"/>
      <c r="VOH16" s="290"/>
      <c r="VOI16" s="290"/>
      <c r="VOJ16" s="290"/>
      <c r="VOK16" s="290"/>
      <c r="VOL16" s="290"/>
      <c r="VOM16" s="290"/>
      <c r="VON16" s="290"/>
      <c r="VOO16" s="290"/>
      <c r="VOP16" s="290"/>
      <c r="VOQ16" s="290"/>
      <c r="VOR16" s="290"/>
      <c r="VOS16" s="290"/>
      <c r="VOT16" s="290"/>
      <c r="VOU16" s="290"/>
      <c r="VOV16" s="290"/>
      <c r="VOW16" s="290"/>
      <c r="VOX16" s="290"/>
      <c r="VOY16" s="290"/>
      <c r="VOZ16" s="290"/>
      <c r="VPA16" s="290"/>
      <c r="VPB16" s="290"/>
      <c r="VPC16" s="290"/>
      <c r="VPD16" s="290"/>
      <c r="VPE16" s="290"/>
      <c r="VPF16" s="290"/>
      <c r="VPG16" s="290"/>
      <c r="VPH16" s="290"/>
      <c r="VPI16" s="290"/>
      <c r="VPJ16" s="290"/>
      <c r="VPK16" s="290"/>
      <c r="VPL16" s="290"/>
      <c r="VPM16" s="290"/>
      <c r="VPN16" s="290"/>
      <c r="VPO16" s="290"/>
      <c r="VPP16" s="290"/>
      <c r="VPQ16" s="290"/>
      <c r="VPR16" s="290"/>
      <c r="VPS16" s="290"/>
      <c r="VPT16" s="290"/>
      <c r="VPU16" s="290"/>
      <c r="VPV16" s="290"/>
      <c r="VPW16" s="290"/>
      <c r="VPX16" s="290"/>
      <c r="VPY16" s="290"/>
      <c r="VPZ16" s="290"/>
      <c r="VQA16" s="290"/>
      <c r="VQB16" s="290"/>
      <c r="VQC16" s="290"/>
      <c r="VQD16" s="290"/>
      <c r="VQE16" s="290"/>
      <c r="VQF16" s="290"/>
      <c r="VQG16" s="290"/>
      <c r="VQH16" s="290"/>
      <c r="VQI16" s="290"/>
      <c r="VQJ16" s="290"/>
      <c r="VQK16" s="290"/>
      <c r="VQL16" s="290"/>
      <c r="VQM16" s="290"/>
      <c r="VQN16" s="290"/>
      <c r="VQO16" s="290"/>
      <c r="VQP16" s="290"/>
      <c r="VQQ16" s="290"/>
      <c r="VQR16" s="290"/>
      <c r="VQS16" s="290"/>
      <c r="VQT16" s="290"/>
      <c r="VQU16" s="290"/>
      <c r="VQV16" s="290"/>
      <c r="VQW16" s="290"/>
      <c r="VQX16" s="290"/>
      <c r="VQY16" s="290"/>
      <c r="VQZ16" s="290"/>
      <c r="VRA16" s="290"/>
      <c r="VRB16" s="290"/>
      <c r="VRC16" s="290"/>
      <c r="VRD16" s="290"/>
      <c r="VRE16" s="290"/>
      <c r="VRF16" s="290"/>
      <c r="VRG16" s="290"/>
      <c r="VRH16" s="290"/>
      <c r="VRI16" s="290"/>
      <c r="VRJ16" s="290"/>
      <c r="VRK16" s="290"/>
      <c r="VRL16" s="290"/>
      <c r="VRM16" s="290"/>
      <c r="VRN16" s="290"/>
      <c r="VRO16" s="290"/>
      <c r="VRP16" s="290"/>
      <c r="VRQ16" s="290"/>
      <c r="VRR16" s="290"/>
      <c r="VRS16" s="290"/>
      <c r="VRT16" s="290"/>
      <c r="VRU16" s="290"/>
      <c r="VRV16" s="290"/>
      <c r="VRW16" s="290"/>
      <c r="VRX16" s="290"/>
      <c r="VRY16" s="290"/>
      <c r="VRZ16" s="290"/>
      <c r="VSA16" s="290"/>
      <c r="VSB16" s="290"/>
      <c r="VSC16" s="290"/>
      <c r="VSD16" s="290"/>
      <c r="VSE16" s="290"/>
      <c r="VSF16" s="290"/>
      <c r="VSG16" s="290"/>
      <c r="VSH16" s="290"/>
      <c r="VSI16" s="290"/>
      <c r="VSJ16" s="290"/>
      <c r="VSK16" s="290"/>
      <c r="VSL16" s="290"/>
      <c r="VSM16" s="290"/>
      <c r="VSN16" s="290"/>
      <c r="VSO16" s="290"/>
      <c r="VSP16" s="290"/>
      <c r="VSQ16" s="290"/>
      <c r="VSR16" s="290"/>
      <c r="VSS16" s="290"/>
      <c r="VST16" s="290"/>
      <c r="VSU16" s="290"/>
      <c r="VSV16" s="290"/>
      <c r="VSW16" s="290"/>
      <c r="VSX16" s="290"/>
      <c r="VSY16" s="290"/>
      <c r="VSZ16" s="290"/>
      <c r="VTA16" s="290"/>
      <c r="VTB16" s="290"/>
      <c r="VTC16" s="290"/>
      <c r="VTD16" s="290"/>
      <c r="VTE16" s="290"/>
      <c r="VTF16" s="290"/>
      <c r="VTG16" s="290"/>
      <c r="VTH16" s="290"/>
      <c r="VTI16" s="290"/>
      <c r="VTJ16" s="290"/>
      <c r="VTK16" s="290"/>
      <c r="VTL16" s="290"/>
      <c r="VTM16" s="290"/>
      <c r="VTN16" s="290"/>
      <c r="VTO16" s="290"/>
      <c r="VTP16" s="290"/>
      <c r="VTQ16" s="290"/>
      <c r="VTR16" s="290"/>
      <c r="VTS16" s="290"/>
      <c r="VTT16" s="290"/>
      <c r="VTU16" s="290"/>
      <c r="VTV16" s="290"/>
      <c r="VTW16" s="290"/>
      <c r="VTX16" s="290"/>
      <c r="VTY16" s="290"/>
      <c r="VTZ16" s="290"/>
      <c r="VUA16" s="290"/>
      <c r="VUB16" s="290"/>
      <c r="VUC16" s="290"/>
      <c r="VUD16" s="290"/>
      <c r="VUE16" s="290"/>
      <c r="VUF16" s="290"/>
      <c r="VUG16" s="290"/>
      <c r="VUH16" s="290"/>
      <c r="VUI16" s="290"/>
      <c r="VUJ16" s="290"/>
      <c r="VUK16" s="290"/>
      <c r="VUL16" s="290"/>
      <c r="VUM16" s="290"/>
      <c r="VUN16" s="290"/>
      <c r="VUO16" s="290"/>
      <c r="VUP16" s="290"/>
      <c r="VUQ16" s="290"/>
      <c r="VUR16" s="290"/>
      <c r="VUS16" s="290"/>
      <c r="VUT16" s="290"/>
      <c r="VUU16" s="290"/>
      <c r="VUV16" s="290"/>
      <c r="VUW16" s="290"/>
      <c r="VUX16" s="290"/>
      <c r="VUY16" s="290"/>
      <c r="VUZ16" s="290"/>
      <c r="VVA16" s="290"/>
      <c r="VVB16" s="290"/>
      <c r="VVC16" s="290"/>
      <c r="VVD16" s="290"/>
      <c r="VVE16" s="290"/>
      <c r="VVF16" s="290"/>
      <c r="VVG16" s="290"/>
      <c r="VVH16" s="290"/>
      <c r="VVI16" s="290"/>
      <c r="VVJ16" s="290"/>
      <c r="VVK16" s="290"/>
      <c r="VVL16" s="290"/>
      <c r="VVM16" s="290"/>
      <c r="VVN16" s="290"/>
      <c r="VVO16" s="290"/>
      <c r="VVP16" s="290"/>
      <c r="VVQ16" s="290"/>
      <c r="VVR16" s="290"/>
      <c r="VVS16" s="290"/>
      <c r="VVT16" s="290"/>
      <c r="VVU16" s="290"/>
      <c r="VVV16" s="290"/>
      <c r="VVW16" s="290"/>
      <c r="VVX16" s="290"/>
      <c r="VVY16" s="290"/>
      <c r="VVZ16" s="290"/>
      <c r="VWA16" s="290"/>
      <c r="VWB16" s="290"/>
      <c r="VWC16" s="290"/>
      <c r="VWD16" s="290"/>
      <c r="VWE16" s="290"/>
      <c r="VWF16" s="290"/>
      <c r="VWG16" s="290"/>
      <c r="VWH16" s="290"/>
      <c r="VWI16" s="290"/>
      <c r="VWJ16" s="290"/>
      <c r="VWK16" s="290"/>
      <c r="VWL16" s="290"/>
      <c r="VWM16" s="290"/>
      <c r="VWN16" s="290"/>
      <c r="VWO16" s="290"/>
      <c r="VWP16" s="290"/>
      <c r="VWQ16" s="290"/>
      <c r="VWR16" s="290"/>
      <c r="VWS16" s="290"/>
      <c r="VWT16" s="290"/>
      <c r="VWU16" s="290"/>
      <c r="VWV16" s="290"/>
      <c r="VWW16" s="290"/>
      <c r="VWX16" s="290"/>
      <c r="VWY16" s="290"/>
      <c r="VWZ16" s="290"/>
      <c r="VXA16" s="290"/>
      <c r="VXB16" s="290"/>
      <c r="VXC16" s="290"/>
      <c r="VXD16" s="290"/>
      <c r="VXE16" s="290"/>
      <c r="VXF16" s="290"/>
      <c r="VXG16" s="290"/>
      <c r="VXH16" s="290"/>
      <c r="VXI16" s="290"/>
      <c r="VXJ16" s="290"/>
      <c r="VXK16" s="290"/>
      <c r="VXL16" s="290"/>
      <c r="VXM16" s="290"/>
      <c r="VXN16" s="290"/>
      <c r="VXO16" s="290"/>
      <c r="VXP16" s="290"/>
      <c r="VXQ16" s="290"/>
      <c r="VXR16" s="290"/>
      <c r="VXS16" s="290"/>
      <c r="VXT16" s="290"/>
      <c r="VXU16" s="290"/>
      <c r="VXV16" s="290"/>
      <c r="VXW16" s="290"/>
      <c r="VXX16" s="290"/>
      <c r="VXY16" s="290"/>
      <c r="VXZ16" s="290"/>
      <c r="VYA16" s="290"/>
      <c r="VYB16" s="290"/>
      <c r="VYC16" s="290"/>
      <c r="VYD16" s="290"/>
      <c r="VYE16" s="290"/>
      <c r="VYF16" s="290"/>
      <c r="VYG16" s="290"/>
      <c r="VYH16" s="290"/>
      <c r="VYI16" s="290"/>
      <c r="VYJ16" s="290"/>
      <c r="VYK16" s="290"/>
      <c r="VYL16" s="290"/>
      <c r="VYM16" s="290"/>
      <c r="VYN16" s="290"/>
      <c r="VYO16" s="290"/>
      <c r="VYP16" s="290"/>
      <c r="VYQ16" s="290"/>
      <c r="VYR16" s="290"/>
      <c r="VYS16" s="290"/>
      <c r="VYT16" s="290"/>
      <c r="VYU16" s="290"/>
      <c r="VYV16" s="290"/>
      <c r="VYW16" s="290"/>
      <c r="VYX16" s="290"/>
      <c r="VYY16" s="290"/>
      <c r="VYZ16" s="290"/>
      <c r="VZA16" s="290"/>
      <c r="VZB16" s="290"/>
      <c r="VZC16" s="290"/>
      <c r="VZD16" s="290"/>
      <c r="VZE16" s="290"/>
      <c r="VZF16" s="290"/>
      <c r="VZG16" s="290"/>
      <c r="VZH16" s="290"/>
      <c r="VZI16" s="290"/>
      <c r="VZJ16" s="290"/>
      <c r="VZK16" s="290"/>
      <c r="VZL16" s="290"/>
      <c r="VZM16" s="290"/>
      <c r="VZN16" s="290"/>
      <c r="VZO16" s="290"/>
      <c r="VZP16" s="290"/>
      <c r="VZQ16" s="290"/>
      <c r="VZR16" s="290"/>
      <c r="VZS16" s="290"/>
      <c r="VZT16" s="290"/>
      <c r="VZU16" s="290"/>
      <c r="VZV16" s="290"/>
      <c r="VZW16" s="290"/>
      <c r="VZX16" s="290"/>
      <c r="VZY16" s="290"/>
      <c r="VZZ16" s="290"/>
      <c r="WAA16" s="290"/>
      <c r="WAB16" s="290"/>
      <c r="WAC16" s="290"/>
      <c r="WAD16" s="290"/>
      <c r="WAE16" s="290"/>
      <c r="WAF16" s="290"/>
      <c r="WAG16" s="290"/>
      <c r="WAH16" s="290"/>
      <c r="WAI16" s="290"/>
      <c r="WAJ16" s="290"/>
      <c r="WAK16" s="290"/>
      <c r="WAL16" s="290"/>
      <c r="WAM16" s="290"/>
      <c r="WAN16" s="290"/>
      <c r="WAO16" s="290"/>
      <c r="WAP16" s="290"/>
      <c r="WAQ16" s="290"/>
      <c r="WAR16" s="290"/>
      <c r="WAS16" s="290"/>
      <c r="WAT16" s="290"/>
      <c r="WAU16" s="290"/>
      <c r="WAV16" s="290"/>
      <c r="WAW16" s="290"/>
      <c r="WAX16" s="290"/>
      <c r="WAY16" s="290"/>
      <c r="WAZ16" s="290"/>
      <c r="WBA16" s="290"/>
      <c r="WBB16" s="290"/>
      <c r="WBC16" s="290"/>
      <c r="WBD16" s="290"/>
      <c r="WBE16" s="290"/>
      <c r="WBF16" s="290"/>
      <c r="WBG16" s="290"/>
      <c r="WBH16" s="290"/>
      <c r="WBI16" s="290"/>
      <c r="WBJ16" s="290"/>
      <c r="WBK16" s="290"/>
      <c r="WBL16" s="290"/>
      <c r="WBM16" s="290"/>
      <c r="WBN16" s="290"/>
      <c r="WBO16" s="290"/>
      <c r="WBP16" s="290"/>
      <c r="WBQ16" s="290"/>
      <c r="WBR16" s="290"/>
      <c r="WBS16" s="290"/>
      <c r="WBT16" s="290"/>
      <c r="WBU16" s="290"/>
      <c r="WBV16" s="290"/>
      <c r="WBW16" s="290"/>
      <c r="WBX16" s="290"/>
      <c r="WBY16" s="290"/>
      <c r="WBZ16" s="290"/>
      <c r="WCA16" s="290"/>
      <c r="WCB16" s="290"/>
    </row>
    <row r="17" spans="2:42 13252:15628" s="289" customFormat="1" x14ac:dyDescent="0.25">
      <c r="B17" s="280">
        <v>6</v>
      </c>
      <c r="C17" s="296" t="s">
        <v>1263</v>
      </c>
      <c r="D17" s="297" t="s">
        <v>7</v>
      </c>
      <c r="E17" s="297" t="s">
        <v>7</v>
      </c>
      <c r="F17" s="297" t="s">
        <v>7</v>
      </c>
      <c r="G17" s="297" t="s">
        <v>7</v>
      </c>
      <c r="H17" s="297" t="s">
        <v>7</v>
      </c>
      <c r="I17" s="297" t="s">
        <v>7</v>
      </c>
      <c r="J17" s="297" t="s">
        <v>7</v>
      </c>
      <c r="K17" s="297" t="s">
        <v>7</v>
      </c>
      <c r="L17" s="298">
        <v>42770</v>
      </c>
      <c r="M17" s="299" t="s">
        <v>9775</v>
      </c>
      <c r="N17" s="300">
        <f t="shared" si="13"/>
        <v>2</v>
      </c>
      <c r="O17" s="301"/>
      <c r="P17" s="287"/>
      <c r="Q17" s="287"/>
      <c r="R17" s="287"/>
      <c r="S17" s="287"/>
      <c r="T17" s="288"/>
      <c r="U17" s="288"/>
      <c r="V17" s="288"/>
      <c r="W17" s="288"/>
      <c r="X17" s="288"/>
      <c r="Y17" s="288"/>
      <c r="Z17" s="288"/>
      <c r="AA17" s="288"/>
      <c r="AB17" s="288"/>
      <c r="AC17" s="288"/>
      <c r="AD17" s="288"/>
      <c r="AE17" s="288"/>
      <c r="AF17" s="288"/>
      <c r="AG17" s="288"/>
      <c r="AH17" s="288"/>
      <c r="AI17" s="288"/>
      <c r="AJ17" s="288"/>
      <c r="AK17" s="246"/>
      <c r="AL17" s="288"/>
      <c r="AM17" s="288"/>
      <c r="AN17" s="288"/>
      <c r="AO17" s="246"/>
      <c r="AP17" s="246"/>
      <c r="SOR17" s="290"/>
      <c r="SOS17" s="290"/>
      <c r="SOT17" s="290"/>
      <c r="SOU17" s="290"/>
      <c r="SOV17" s="290"/>
      <c r="SOW17" s="290"/>
      <c r="SOX17" s="290"/>
      <c r="SOY17" s="290"/>
      <c r="SOZ17" s="290"/>
      <c r="SPA17" s="290"/>
      <c r="SPB17" s="290"/>
      <c r="SPC17" s="290"/>
      <c r="SPD17" s="290"/>
      <c r="SPE17" s="290"/>
      <c r="SPF17" s="290"/>
      <c r="SPG17" s="290"/>
      <c r="SPH17" s="290"/>
      <c r="SPI17" s="290"/>
      <c r="SPJ17" s="290"/>
      <c r="SPK17" s="290"/>
      <c r="SPL17" s="290"/>
      <c r="SPM17" s="290"/>
      <c r="SPN17" s="290"/>
      <c r="SPO17" s="290"/>
      <c r="SPP17" s="290"/>
      <c r="SPQ17" s="290"/>
      <c r="SPR17" s="290"/>
      <c r="SPS17" s="290"/>
      <c r="SPT17" s="290"/>
      <c r="SPU17" s="290"/>
      <c r="SPV17" s="290"/>
      <c r="SPW17" s="290"/>
      <c r="SPX17" s="290"/>
      <c r="SPY17" s="290"/>
      <c r="SPZ17" s="290"/>
      <c r="SQA17" s="290"/>
      <c r="SQB17" s="290"/>
      <c r="SQC17" s="290"/>
      <c r="SQD17" s="290"/>
      <c r="SQE17" s="290"/>
      <c r="SQF17" s="290"/>
      <c r="SQG17" s="290"/>
      <c r="SQH17" s="290"/>
      <c r="SQI17" s="290"/>
      <c r="SQJ17" s="290"/>
      <c r="SQK17" s="290"/>
      <c r="SQL17" s="290"/>
      <c r="SQM17" s="290"/>
      <c r="SQN17" s="290"/>
      <c r="SQO17" s="290"/>
      <c r="SQP17" s="290"/>
      <c r="SQQ17" s="290"/>
      <c r="SQR17" s="290"/>
      <c r="SQS17" s="290"/>
      <c r="SQT17" s="290"/>
      <c r="SQU17" s="290"/>
      <c r="SQV17" s="290"/>
      <c r="SQW17" s="290"/>
      <c r="SQX17" s="290"/>
      <c r="SQY17" s="290"/>
      <c r="SQZ17" s="290"/>
      <c r="SRA17" s="290"/>
      <c r="SRB17" s="290"/>
      <c r="SRC17" s="290"/>
      <c r="SRD17" s="290"/>
      <c r="SRE17" s="290"/>
      <c r="SRF17" s="290"/>
      <c r="SRG17" s="290"/>
      <c r="SRH17" s="290"/>
      <c r="SRI17" s="290"/>
      <c r="SRJ17" s="290"/>
      <c r="SRK17" s="290"/>
      <c r="SRL17" s="290"/>
      <c r="SRM17" s="290"/>
      <c r="SRN17" s="290"/>
      <c r="SRO17" s="290"/>
      <c r="SRP17" s="290"/>
      <c r="SRQ17" s="290"/>
      <c r="SRR17" s="290"/>
      <c r="SRS17" s="290"/>
      <c r="SRT17" s="290"/>
      <c r="SRU17" s="290"/>
      <c r="SRV17" s="290"/>
      <c r="SRW17" s="290"/>
      <c r="SRX17" s="290"/>
      <c r="SRY17" s="290"/>
      <c r="SRZ17" s="290"/>
      <c r="SSA17" s="290"/>
      <c r="SSB17" s="290"/>
      <c r="SSC17" s="290"/>
      <c r="SSD17" s="290"/>
      <c r="SSE17" s="290"/>
      <c r="SSF17" s="290"/>
      <c r="SSG17" s="290"/>
      <c r="SSH17" s="290"/>
      <c r="SSI17" s="290"/>
      <c r="SSJ17" s="290"/>
      <c r="SSK17" s="290"/>
      <c r="SSL17" s="290"/>
      <c r="SSM17" s="290"/>
      <c r="SSN17" s="290"/>
      <c r="SSO17" s="290"/>
      <c r="SSP17" s="290"/>
      <c r="SSQ17" s="290"/>
      <c r="SSR17" s="290"/>
      <c r="SSS17" s="290"/>
      <c r="SST17" s="290"/>
      <c r="SSU17" s="290"/>
      <c r="SSV17" s="290"/>
      <c r="SSW17" s="290"/>
      <c r="SSX17" s="290"/>
      <c r="SSY17" s="290"/>
      <c r="SSZ17" s="290"/>
      <c r="STA17" s="290"/>
      <c r="STB17" s="290"/>
      <c r="STC17" s="290"/>
      <c r="STD17" s="290"/>
      <c r="STE17" s="290"/>
      <c r="STF17" s="290"/>
      <c r="STG17" s="290"/>
      <c r="STH17" s="290"/>
      <c r="STI17" s="290"/>
      <c r="STJ17" s="290"/>
      <c r="STK17" s="290"/>
      <c r="STL17" s="290"/>
      <c r="STM17" s="290"/>
      <c r="STN17" s="290"/>
      <c r="STO17" s="290"/>
      <c r="STP17" s="290"/>
      <c r="STQ17" s="290"/>
      <c r="STR17" s="290"/>
      <c r="STS17" s="290"/>
      <c r="STT17" s="290"/>
      <c r="STU17" s="290"/>
      <c r="STV17" s="290"/>
      <c r="STW17" s="290"/>
      <c r="STX17" s="290"/>
      <c r="STY17" s="290"/>
      <c r="STZ17" s="290"/>
      <c r="SUA17" s="290"/>
      <c r="SUB17" s="290"/>
      <c r="SUC17" s="290"/>
      <c r="SUD17" s="290"/>
      <c r="SUE17" s="290"/>
      <c r="SUF17" s="290"/>
      <c r="SUG17" s="290"/>
      <c r="SUH17" s="290"/>
      <c r="SUI17" s="290"/>
      <c r="SUJ17" s="290"/>
      <c r="SUK17" s="290"/>
      <c r="SUL17" s="290"/>
      <c r="SUM17" s="290"/>
      <c r="SUN17" s="290"/>
      <c r="SUO17" s="290"/>
      <c r="SUP17" s="290"/>
      <c r="SUQ17" s="290"/>
      <c r="SUR17" s="290"/>
      <c r="SUS17" s="290"/>
      <c r="SUT17" s="290"/>
      <c r="SUU17" s="290"/>
      <c r="SUV17" s="290"/>
      <c r="SUW17" s="290"/>
      <c r="SUX17" s="290"/>
      <c r="SUY17" s="290"/>
      <c r="SUZ17" s="290"/>
      <c r="SVA17" s="290"/>
      <c r="SVB17" s="290"/>
      <c r="SVC17" s="290"/>
      <c r="SVD17" s="290"/>
      <c r="SVE17" s="290"/>
      <c r="SVF17" s="290"/>
      <c r="SVG17" s="290"/>
      <c r="SVH17" s="290"/>
      <c r="SVI17" s="290"/>
      <c r="SVJ17" s="290"/>
      <c r="SVK17" s="290"/>
      <c r="SVL17" s="290"/>
      <c r="SVM17" s="290"/>
      <c r="SVN17" s="290"/>
      <c r="SVO17" s="290"/>
      <c r="SVP17" s="290"/>
      <c r="SVQ17" s="290"/>
      <c r="SVR17" s="290"/>
      <c r="SVS17" s="290"/>
      <c r="SVT17" s="290"/>
      <c r="SVU17" s="290"/>
      <c r="SVV17" s="290"/>
      <c r="SVW17" s="290"/>
      <c r="SVX17" s="290"/>
      <c r="SVY17" s="290"/>
      <c r="SVZ17" s="290"/>
      <c r="SWA17" s="290"/>
      <c r="SWB17" s="290"/>
      <c r="SWC17" s="290"/>
      <c r="SWD17" s="290"/>
      <c r="SWE17" s="290"/>
      <c r="SWF17" s="290"/>
      <c r="SWG17" s="290"/>
      <c r="SWH17" s="290"/>
      <c r="SWI17" s="290"/>
      <c r="SWJ17" s="290"/>
      <c r="SWK17" s="290"/>
      <c r="SWL17" s="290"/>
      <c r="SWM17" s="290"/>
      <c r="SWN17" s="290"/>
      <c r="SWO17" s="290"/>
      <c r="SWP17" s="290"/>
      <c r="SWQ17" s="290"/>
      <c r="SWR17" s="290"/>
      <c r="SWS17" s="290"/>
      <c r="SWT17" s="290"/>
      <c r="SWU17" s="290"/>
      <c r="SWV17" s="290"/>
      <c r="SWW17" s="290"/>
      <c r="SWX17" s="290"/>
      <c r="SWY17" s="290"/>
      <c r="SWZ17" s="290"/>
      <c r="SXA17" s="290"/>
      <c r="SXB17" s="290"/>
      <c r="SXC17" s="290"/>
      <c r="SXD17" s="290"/>
      <c r="SXE17" s="290"/>
      <c r="SXF17" s="290"/>
      <c r="SXG17" s="290"/>
      <c r="SXH17" s="290"/>
      <c r="SXI17" s="290"/>
      <c r="SXJ17" s="290"/>
      <c r="SXK17" s="290"/>
      <c r="SXL17" s="290"/>
      <c r="SXM17" s="290"/>
      <c r="SXN17" s="290"/>
      <c r="SXO17" s="290"/>
      <c r="SXP17" s="290"/>
      <c r="SXQ17" s="290"/>
      <c r="SXR17" s="290"/>
      <c r="SXS17" s="290"/>
      <c r="SXT17" s="290"/>
      <c r="SXU17" s="290"/>
      <c r="SXV17" s="290"/>
      <c r="SXW17" s="290"/>
      <c r="SXX17" s="290"/>
      <c r="SXY17" s="290"/>
      <c r="SXZ17" s="290"/>
      <c r="SYA17" s="290"/>
      <c r="SYB17" s="290"/>
      <c r="SYC17" s="290"/>
      <c r="SYD17" s="290"/>
      <c r="SYE17" s="290"/>
      <c r="SYF17" s="290"/>
      <c r="SYG17" s="290"/>
      <c r="SYH17" s="290"/>
      <c r="SYI17" s="290"/>
      <c r="SYJ17" s="290"/>
      <c r="SYK17" s="290"/>
      <c r="SYL17" s="290"/>
      <c r="SYM17" s="290"/>
      <c r="SYN17" s="290"/>
      <c r="SYO17" s="290"/>
      <c r="SYP17" s="290"/>
      <c r="SYQ17" s="290"/>
      <c r="SYR17" s="290"/>
      <c r="SYS17" s="290"/>
      <c r="SYT17" s="290"/>
      <c r="SYU17" s="290"/>
      <c r="SYV17" s="290"/>
      <c r="SYW17" s="290"/>
      <c r="SYX17" s="290"/>
      <c r="SYY17" s="290"/>
      <c r="SYZ17" s="290"/>
      <c r="SZA17" s="290"/>
      <c r="SZB17" s="290"/>
      <c r="SZC17" s="290"/>
      <c r="SZD17" s="290"/>
      <c r="SZE17" s="290"/>
      <c r="SZF17" s="290"/>
      <c r="SZG17" s="290"/>
      <c r="SZH17" s="290"/>
      <c r="SZI17" s="290"/>
      <c r="SZJ17" s="290"/>
      <c r="SZK17" s="290"/>
      <c r="SZL17" s="290"/>
      <c r="SZM17" s="290"/>
      <c r="SZN17" s="290"/>
      <c r="SZO17" s="290"/>
      <c r="SZP17" s="290"/>
      <c r="SZQ17" s="290"/>
      <c r="SZR17" s="290"/>
      <c r="SZS17" s="290"/>
      <c r="SZT17" s="290"/>
      <c r="SZU17" s="290"/>
      <c r="SZV17" s="290"/>
      <c r="SZW17" s="290"/>
      <c r="SZX17" s="290"/>
      <c r="SZY17" s="290"/>
      <c r="SZZ17" s="290"/>
      <c r="TAA17" s="290"/>
      <c r="TAB17" s="290"/>
      <c r="TAC17" s="290"/>
      <c r="TAD17" s="290"/>
      <c r="TAE17" s="290"/>
      <c r="TAF17" s="290"/>
      <c r="TAG17" s="290"/>
      <c r="TAH17" s="290"/>
      <c r="TAI17" s="290"/>
      <c r="TAJ17" s="290"/>
      <c r="TAK17" s="290"/>
      <c r="TAL17" s="290"/>
      <c r="TAM17" s="290"/>
      <c r="TAN17" s="290"/>
      <c r="TAO17" s="290"/>
      <c r="TAP17" s="290"/>
      <c r="TAQ17" s="290"/>
      <c r="TAR17" s="290"/>
      <c r="TAS17" s="290"/>
      <c r="TAT17" s="290"/>
      <c r="TAU17" s="290"/>
      <c r="TAV17" s="290"/>
      <c r="TAW17" s="290"/>
      <c r="TAX17" s="290"/>
      <c r="TAY17" s="290"/>
      <c r="TAZ17" s="290"/>
      <c r="TBA17" s="290"/>
      <c r="TBB17" s="290"/>
      <c r="TBC17" s="290"/>
      <c r="TBD17" s="290"/>
      <c r="TBE17" s="290"/>
      <c r="TBF17" s="290"/>
      <c r="TBG17" s="290"/>
      <c r="TBH17" s="290"/>
      <c r="TBI17" s="290"/>
      <c r="TBJ17" s="290"/>
      <c r="TBK17" s="290"/>
      <c r="TBL17" s="290"/>
      <c r="TBM17" s="290"/>
      <c r="TBN17" s="290"/>
      <c r="TBO17" s="290"/>
      <c r="TBP17" s="290"/>
      <c r="TBQ17" s="290"/>
      <c r="TBR17" s="290"/>
      <c r="TBS17" s="290"/>
      <c r="TBT17" s="290"/>
      <c r="TBU17" s="290"/>
      <c r="TBV17" s="290"/>
      <c r="TBW17" s="290"/>
      <c r="TBX17" s="290"/>
      <c r="TBY17" s="290"/>
      <c r="TBZ17" s="290"/>
      <c r="TCA17" s="290"/>
      <c r="TCB17" s="290"/>
      <c r="TCC17" s="290"/>
      <c r="TCD17" s="290"/>
      <c r="TCE17" s="290"/>
      <c r="TCF17" s="290"/>
      <c r="TCG17" s="290"/>
      <c r="TCH17" s="290"/>
      <c r="TCI17" s="290"/>
      <c r="TCJ17" s="290"/>
      <c r="TCK17" s="290"/>
      <c r="TCL17" s="290"/>
      <c r="TCM17" s="290"/>
      <c r="TCN17" s="290"/>
      <c r="TCO17" s="290"/>
      <c r="TCP17" s="290"/>
      <c r="TCQ17" s="290"/>
      <c r="TCR17" s="290"/>
      <c r="TCS17" s="290"/>
      <c r="TCT17" s="290"/>
      <c r="TCU17" s="290"/>
      <c r="TCV17" s="290"/>
      <c r="TCW17" s="290"/>
      <c r="TCX17" s="290"/>
      <c r="TCY17" s="290"/>
      <c r="TCZ17" s="290"/>
      <c r="TDA17" s="290"/>
      <c r="TDB17" s="290"/>
      <c r="TDC17" s="290"/>
      <c r="TDD17" s="290"/>
      <c r="TDE17" s="290"/>
      <c r="TDF17" s="290"/>
      <c r="TDG17" s="290"/>
      <c r="TDH17" s="290"/>
      <c r="TDI17" s="290"/>
      <c r="TDJ17" s="290"/>
      <c r="TDK17" s="290"/>
      <c r="TDL17" s="290"/>
      <c r="TDM17" s="290"/>
      <c r="TDN17" s="290"/>
      <c r="TDO17" s="290"/>
      <c r="TDP17" s="290"/>
      <c r="TDQ17" s="290"/>
      <c r="TDR17" s="290"/>
      <c r="TDS17" s="290"/>
      <c r="TDT17" s="290"/>
      <c r="TDU17" s="290"/>
      <c r="TDV17" s="290"/>
      <c r="TDW17" s="290"/>
      <c r="TDX17" s="290"/>
      <c r="TDY17" s="290"/>
      <c r="TDZ17" s="290"/>
      <c r="TEA17" s="290"/>
      <c r="TEB17" s="290"/>
      <c r="TEC17" s="290"/>
      <c r="TED17" s="290"/>
      <c r="TEE17" s="290"/>
      <c r="TEF17" s="290"/>
      <c r="TEG17" s="290"/>
      <c r="TEH17" s="290"/>
      <c r="TEI17" s="290"/>
      <c r="TEJ17" s="290"/>
      <c r="TEK17" s="290"/>
      <c r="TEL17" s="290"/>
      <c r="TEM17" s="290"/>
      <c r="TEN17" s="290"/>
      <c r="TEO17" s="290"/>
      <c r="TEP17" s="290"/>
      <c r="TEQ17" s="290"/>
      <c r="TER17" s="290"/>
      <c r="TES17" s="290"/>
      <c r="TET17" s="290"/>
      <c r="TEU17" s="290"/>
      <c r="TEV17" s="290"/>
      <c r="TEW17" s="290"/>
      <c r="TEX17" s="290"/>
      <c r="TEY17" s="290"/>
      <c r="TEZ17" s="290"/>
      <c r="TFA17" s="290"/>
      <c r="TFB17" s="290"/>
      <c r="TFC17" s="290"/>
      <c r="TFD17" s="290"/>
      <c r="TFE17" s="290"/>
      <c r="TFF17" s="290"/>
      <c r="TFG17" s="290"/>
      <c r="TFH17" s="290"/>
      <c r="TFI17" s="290"/>
      <c r="TFJ17" s="290"/>
      <c r="TFK17" s="290"/>
      <c r="TFL17" s="290"/>
      <c r="TFM17" s="290"/>
      <c r="TFN17" s="290"/>
      <c r="TFO17" s="290"/>
      <c r="TFP17" s="290"/>
      <c r="TFQ17" s="290"/>
      <c r="TFR17" s="290"/>
      <c r="TFS17" s="290"/>
      <c r="TFT17" s="290"/>
      <c r="TFU17" s="290"/>
      <c r="TFV17" s="290"/>
      <c r="TFW17" s="290"/>
      <c r="TFX17" s="290"/>
      <c r="TFY17" s="290"/>
      <c r="TFZ17" s="290"/>
      <c r="TGA17" s="290"/>
      <c r="TGB17" s="290"/>
      <c r="TGC17" s="290"/>
      <c r="TGD17" s="290"/>
      <c r="TGE17" s="290"/>
      <c r="TGF17" s="290"/>
      <c r="TGG17" s="290"/>
      <c r="TGH17" s="290"/>
      <c r="TGI17" s="290"/>
      <c r="TGJ17" s="290"/>
      <c r="TGK17" s="290"/>
      <c r="TGL17" s="290"/>
      <c r="TGM17" s="290"/>
      <c r="TGN17" s="290"/>
      <c r="TGO17" s="290"/>
      <c r="TGP17" s="290"/>
      <c r="TGQ17" s="290"/>
      <c r="TGR17" s="290"/>
      <c r="TGS17" s="290"/>
      <c r="TGT17" s="290"/>
      <c r="TGU17" s="290"/>
      <c r="TGV17" s="290"/>
      <c r="TGW17" s="290"/>
      <c r="TGX17" s="290"/>
      <c r="TGY17" s="290"/>
      <c r="TGZ17" s="290"/>
      <c r="THA17" s="290"/>
      <c r="THB17" s="290"/>
      <c r="THC17" s="290"/>
      <c r="THD17" s="290"/>
      <c r="THE17" s="290"/>
      <c r="THF17" s="290"/>
      <c r="THG17" s="290"/>
      <c r="THH17" s="290"/>
      <c r="THI17" s="290"/>
      <c r="THJ17" s="290"/>
      <c r="THK17" s="290"/>
      <c r="THL17" s="290"/>
      <c r="THM17" s="290"/>
      <c r="THN17" s="290"/>
      <c r="THO17" s="290"/>
      <c r="THP17" s="290"/>
      <c r="THQ17" s="290"/>
      <c r="THR17" s="290"/>
      <c r="THS17" s="290"/>
      <c r="THT17" s="290"/>
      <c r="THU17" s="290"/>
      <c r="THV17" s="290"/>
      <c r="THW17" s="290"/>
      <c r="THX17" s="290"/>
      <c r="THY17" s="290"/>
      <c r="THZ17" s="290"/>
      <c r="TIA17" s="290"/>
      <c r="TIB17" s="290"/>
      <c r="TIC17" s="290"/>
      <c r="TID17" s="290"/>
      <c r="TIE17" s="290"/>
      <c r="TIF17" s="290"/>
      <c r="TIG17" s="290"/>
      <c r="TIH17" s="290"/>
      <c r="TII17" s="290"/>
      <c r="TIJ17" s="290"/>
      <c r="TIK17" s="290"/>
      <c r="TIL17" s="290"/>
      <c r="TIM17" s="290"/>
      <c r="TIN17" s="290"/>
      <c r="TIO17" s="290"/>
      <c r="TIP17" s="290"/>
      <c r="TIQ17" s="290"/>
      <c r="TIR17" s="290"/>
      <c r="TIS17" s="290"/>
      <c r="TIT17" s="290"/>
      <c r="TIU17" s="290"/>
      <c r="TIV17" s="290"/>
      <c r="TIW17" s="290"/>
      <c r="TIX17" s="290"/>
      <c r="TIY17" s="290"/>
      <c r="TIZ17" s="290"/>
      <c r="TJA17" s="290"/>
      <c r="TJB17" s="290"/>
      <c r="TJC17" s="290"/>
      <c r="TJD17" s="290"/>
      <c r="TJE17" s="290"/>
      <c r="TJF17" s="290"/>
      <c r="TJG17" s="290"/>
      <c r="TJH17" s="290"/>
      <c r="TJI17" s="290"/>
      <c r="TJJ17" s="290"/>
      <c r="TJK17" s="290"/>
      <c r="TJL17" s="290"/>
      <c r="TJM17" s="290"/>
      <c r="TJN17" s="290"/>
      <c r="TJO17" s="290"/>
      <c r="TJP17" s="290"/>
      <c r="TJQ17" s="290"/>
      <c r="TJR17" s="290"/>
      <c r="TJS17" s="290"/>
      <c r="TJT17" s="290"/>
      <c r="TJU17" s="290"/>
      <c r="TJV17" s="290"/>
      <c r="TJW17" s="290"/>
      <c r="TJX17" s="290"/>
      <c r="TJY17" s="290"/>
      <c r="TJZ17" s="290"/>
      <c r="TKA17" s="290"/>
      <c r="TKB17" s="290"/>
      <c r="TKC17" s="290"/>
      <c r="TKD17" s="290"/>
      <c r="TKE17" s="290"/>
      <c r="TKF17" s="290"/>
      <c r="TKG17" s="290"/>
      <c r="TKH17" s="290"/>
      <c r="TKI17" s="290"/>
      <c r="TKJ17" s="290"/>
      <c r="TKK17" s="290"/>
      <c r="TKL17" s="290"/>
      <c r="TKM17" s="290"/>
      <c r="TKN17" s="290"/>
      <c r="TKO17" s="290"/>
      <c r="TKP17" s="290"/>
      <c r="TKQ17" s="290"/>
      <c r="TKR17" s="290"/>
      <c r="TKS17" s="290"/>
      <c r="TKT17" s="290"/>
      <c r="TKU17" s="290"/>
      <c r="TKV17" s="290"/>
      <c r="TKW17" s="290"/>
      <c r="TKX17" s="290"/>
      <c r="TKY17" s="290"/>
      <c r="TKZ17" s="290"/>
      <c r="TLA17" s="290"/>
      <c r="TLB17" s="290"/>
      <c r="TLC17" s="290"/>
      <c r="TLD17" s="290"/>
      <c r="TLE17" s="290"/>
      <c r="TLF17" s="290"/>
      <c r="TLG17" s="290"/>
      <c r="TLH17" s="290"/>
      <c r="TLI17" s="290"/>
      <c r="TLJ17" s="290"/>
      <c r="TLK17" s="290"/>
      <c r="TLL17" s="290"/>
      <c r="TLM17" s="290"/>
      <c r="TLN17" s="290"/>
      <c r="TLO17" s="290"/>
      <c r="TLP17" s="290"/>
      <c r="TLQ17" s="290"/>
      <c r="TLR17" s="290"/>
      <c r="TLS17" s="290"/>
      <c r="TLT17" s="290"/>
      <c r="TLU17" s="290"/>
      <c r="TLV17" s="290"/>
      <c r="TLW17" s="290"/>
      <c r="TLX17" s="290"/>
      <c r="TLY17" s="290"/>
      <c r="TLZ17" s="290"/>
      <c r="TMA17" s="290"/>
      <c r="TMB17" s="290"/>
      <c r="TMC17" s="290"/>
      <c r="TMD17" s="290"/>
      <c r="TME17" s="290"/>
      <c r="TMF17" s="290"/>
      <c r="TMG17" s="290"/>
      <c r="TMH17" s="290"/>
      <c r="TMI17" s="290"/>
      <c r="TMJ17" s="290"/>
      <c r="TMK17" s="290"/>
      <c r="TML17" s="290"/>
      <c r="TMM17" s="290"/>
      <c r="TMN17" s="290"/>
      <c r="TMO17" s="290"/>
      <c r="TMP17" s="290"/>
      <c r="TMQ17" s="290"/>
      <c r="TMR17" s="290"/>
      <c r="TMS17" s="290"/>
      <c r="TMT17" s="290"/>
      <c r="TMU17" s="290"/>
      <c r="TMV17" s="290"/>
      <c r="TMW17" s="290"/>
      <c r="TMX17" s="290"/>
      <c r="TMY17" s="290"/>
      <c r="TMZ17" s="290"/>
      <c r="TNA17" s="290"/>
      <c r="TNB17" s="290"/>
      <c r="TNC17" s="290"/>
      <c r="TND17" s="290"/>
      <c r="TNE17" s="290"/>
      <c r="TNF17" s="290"/>
      <c r="TNG17" s="290"/>
      <c r="TNH17" s="290"/>
      <c r="TNI17" s="290"/>
      <c r="TNJ17" s="290"/>
      <c r="TNK17" s="290"/>
      <c r="TNL17" s="290"/>
      <c r="TNM17" s="290"/>
      <c r="TNN17" s="290"/>
      <c r="TNO17" s="290"/>
      <c r="TNP17" s="290"/>
      <c r="TNQ17" s="290"/>
      <c r="TNR17" s="290"/>
      <c r="TNS17" s="290"/>
      <c r="TNT17" s="290"/>
      <c r="TNU17" s="290"/>
      <c r="TNV17" s="290"/>
      <c r="TNW17" s="290"/>
      <c r="TNX17" s="290"/>
      <c r="TNY17" s="290"/>
      <c r="TNZ17" s="290"/>
      <c r="TOA17" s="290"/>
      <c r="TOB17" s="290"/>
      <c r="TOC17" s="290"/>
      <c r="TOD17" s="290"/>
      <c r="TOE17" s="290"/>
      <c r="TOF17" s="290"/>
      <c r="TOG17" s="290"/>
      <c r="TOH17" s="290"/>
      <c r="TOI17" s="290"/>
      <c r="TOJ17" s="290"/>
      <c r="TOK17" s="290"/>
      <c r="TOL17" s="290"/>
      <c r="TOM17" s="290"/>
      <c r="TON17" s="290"/>
      <c r="TOO17" s="290"/>
      <c r="TOP17" s="290"/>
      <c r="TOQ17" s="290"/>
      <c r="TOR17" s="290"/>
      <c r="TOS17" s="290"/>
      <c r="TOT17" s="290"/>
      <c r="TOU17" s="290"/>
      <c r="TOV17" s="290"/>
      <c r="TOW17" s="290"/>
      <c r="TOX17" s="290"/>
      <c r="TOY17" s="290"/>
      <c r="TOZ17" s="290"/>
      <c r="TPA17" s="290"/>
      <c r="TPB17" s="290"/>
      <c r="TPC17" s="290"/>
      <c r="TPD17" s="290"/>
      <c r="TPE17" s="290"/>
      <c r="TPF17" s="290"/>
      <c r="TPG17" s="290"/>
      <c r="TPH17" s="290"/>
      <c r="TPI17" s="290"/>
      <c r="TPJ17" s="290"/>
      <c r="TPK17" s="290"/>
      <c r="TPL17" s="290"/>
      <c r="TPM17" s="290"/>
      <c r="TPN17" s="290"/>
      <c r="TPO17" s="290"/>
      <c r="TPP17" s="290"/>
      <c r="TPQ17" s="290"/>
      <c r="TPR17" s="290"/>
      <c r="TPS17" s="290"/>
      <c r="TPT17" s="290"/>
      <c r="TPU17" s="290"/>
      <c r="TPV17" s="290"/>
      <c r="TPW17" s="290"/>
      <c r="TPX17" s="290"/>
      <c r="TPY17" s="290"/>
      <c r="TPZ17" s="290"/>
      <c r="TQA17" s="290"/>
      <c r="TQB17" s="290"/>
      <c r="TQC17" s="290"/>
      <c r="TQD17" s="290"/>
      <c r="TQE17" s="290"/>
      <c r="TQF17" s="290"/>
      <c r="TQG17" s="290"/>
      <c r="TQH17" s="290"/>
      <c r="TQI17" s="290"/>
      <c r="TQJ17" s="290"/>
      <c r="TQK17" s="290"/>
      <c r="TQL17" s="290"/>
      <c r="TQM17" s="290"/>
      <c r="TQN17" s="290"/>
      <c r="TQO17" s="290"/>
      <c r="TQP17" s="290"/>
      <c r="TQQ17" s="290"/>
      <c r="TQR17" s="290"/>
      <c r="TQS17" s="290"/>
      <c r="TQT17" s="290"/>
      <c r="TQU17" s="290"/>
      <c r="TQV17" s="290"/>
      <c r="TQW17" s="290"/>
      <c r="TQX17" s="290"/>
      <c r="TQY17" s="290"/>
      <c r="TQZ17" s="290"/>
      <c r="TRA17" s="290"/>
      <c r="TRB17" s="290"/>
      <c r="TRC17" s="290"/>
      <c r="TRD17" s="290"/>
      <c r="TRE17" s="290"/>
      <c r="TRF17" s="290"/>
      <c r="TRG17" s="290"/>
      <c r="TRH17" s="290"/>
      <c r="TRI17" s="290"/>
      <c r="TRJ17" s="290"/>
      <c r="TRK17" s="290"/>
      <c r="TRL17" s="290"/>
      <c r="TRM17" s="290"/>
      <c r="TRN17" s="290"/>
      <c r="TRO17" s="290"/>
      <c r="TRP17" s="290"/>
      <c r="TRQ17" s="290"/>
      <c r="TRR17" s="290"/>
      <c r="TRS17" s="290"/>
      <c r="TRT17" s="290"/>
      <c r="TRU17" s="290"/>
      <c r="TRV17" s="290"/>
      <c r="TRW17" s="290"/>
      <c r="TRX17" s="290"/>
      <c r="TRY17" s="290"/>
      <c r="TRZ17" s="290"/>
      <c r="TSA17" s="290"/>
      <c r="TSB17" s="290"/>
      <c r="TSC17" s="290"/>
      <c r="TSD17" s="290"/>
      <c r="TSE17" s="290"/>
      <c r="TSF17" s="290"/>
      <c r="TSG17" s="290"/>
      <c r="TSH17" s="290"/>
      <c r="TSI17" s="290"/>
      <c r="TSJ17" s="290"/>
      <c r="TSK17" s="290"/>
      <c r="TSL17" s="290"/>
      <c r="TSM17" s="290"/>
      <c r="TSN17" s="290"/>
      <c r="TSO17" s="290"/>
      <c r="TSP17" s="290"/>
      <c r="TSQ17" s="290"/>
      <c r="TSR17" s="290"/>
      <c r="TSS17" s="290"/>
      <c r="TST17" s="290"/>
      <c r="TSU17" s="290"/>
      <c r="TSV17" s="290"/>
      <c r="TSW17" s="290"/>
      <c r="TSX17" s="290"/>
      <c r="TSY17" s="290"/>
      <c r="TSZ17" s="290"/>
      <c r="TTA17" s="290"/>
      <c r="TTB17" s="290"/>
      <c r="TTC17" s="290"/>
      <c r="TTD17" s="290"/>
      <c r="TTE17" s="290"/>
      <c r="TTF17" s="290"/>
      <c r="TTG17" s="290"/>
      <c r="TTH17" s="290"/>
      <c r="TTI17" s="290"/>
      <c r="TTJ17" s="290"/>
      <c r="TTK17" s="290"/>
      <c r="TTL17" s="290"/>
      <c r="TTM17" s="290"/>
      <c r="TTN17" s="290"/>
      <c r="TTO17" s="290"/>
      <c r="TTP17" s="290"/>
      <c r="TTQ17" s="290"/>
      <c r="TTR17" s="290"/>
      <c r="TTS17" s="290"/>
      <c r="TTT17" s="290"/>
      <c r="TTU17" s="290"/>
      <c r="TTV17" s="290"/>
      <c r="TTW17" s="290"/>
      <c r="TTX17" s="290"/>
      <c r="TTY17" s="290"/>
      <c r="TTZ17" s="290"/>
      <c r="TUA17" s="290"/>
      <c r="TUB17" s="290"/>
      <c r="TUC17" s="290"/>
      <c r="TUD17" s="290"/>
      <c r="TUE17" s="290"/>
      <c r="TUF17" s="290"/>
      <c r="TUG17" s="290"/>
      <c r="TUH17" s="290"/>
      <c r="TUI17" s="290"/>
      <c r="TUJ17" s="290"/>
      <c r="TUK17" s="290"/>
      <c r="TUL17" s="290"/>
      <c r="TUM17" s="290"/>
      <c r="TUN17" s="290"/>
      <c r="TUO17" s="290"/>
      <c r="TUP17" s="290"/>
      <c r="TUQ17" s="290"/>
      <c r="TUR17" s="290"/>
      <c r="TUS17" s="290"/>
      <c r="TUT17" s="290"/>
      <c r="TUU17" s="290"/>
      <c r="TUV17" s="290"/>
      <c r="TUW17" s="290"/>
      <c r="TUX17" s="290"/>
      <c r="TUY17" s="290"/>
      <c r="TUZ17" s="290"/>
      <c r="TVA17" s="290"/>
      <c r="TVB17" s="290"/>
      <c r="TVC17" s="290"/>
      <c r="TVD17" s="290"/>
      <c r="TVE17" s="290"/>
      <c r="TVF17" s="290"/>
      <c r="TVG17" s="290"/>
      <c r="TVH17" s="290"/>
      <c r="TVI17" s="290"/>
      <c r="TVJ17" s="290"/>
      <c r="TVK17" s="290"/>
      <c r="TVL17" s="290"/>
      <c r="TVM17" s="290"/>
      <c r="TVN17" s="290"/>
      <c r="TVO17" s="290"/>
      <c r="TVP17" s="290"/>
      <c r="TVQ17" s="290"/>
      <c r="TVR17" s="290"/>
      <c r="TVS17" s="290"/>
      <c r="TVT17" s="290"/>
      <c r="TVU17" s="290"/>
      <c r="TVV17" s="290"/>
      <c r="TVW17" s="290"/>
      <c r="TVX17" s="290"/>
      <c r="TVY17" s="290"/>
      <c r="TVZ17" s="290"/>
      <c r="TWA17" s="290"/>
      <c r="TWB17" s="290"/>
      <c r="TWC17" s="290"/>
      <c r="TWD17" s="290"/>
      <c r="TWE17" s="290"/>
      <c r="TWF17" s="290"/>
      <c r="TWG17" s="290"/>
      <c r="TWH17" s="290"/>
      <c r="TWI17" s="290"/>
      <c r="TWJ17" s="290"/>
      <c r="TWK17" s="290"/>
      <c r="TWL17" s="290"/>
      <c r="TWM17" s="290"/>
      <c r="TWN17" s="290"/>
      <c r="TWO17" s="290"/>
      <c r="TWP17" s="290"/>
      <c r="TWQ17" s="290"/>
      <c r="TWR17" s="290"/>
      <c r="TWS17" s="290"/>
      <c r="TWT17" s="290"/>
      <c r="TWU17" s="290"/>
      <c r="TWV17" s="290"/>
      <c r="TWW17" s="290"/>
      <c r="TWX17" s="290"/>
      <c r="TWY17" s="290"/>
      <c r="TWZ17" s="290"/>
      <c r="TXA17" s="290"/>
      <c r="TXB17" s="290"/>
      <c r="TXC17" s="290"/>
      <c r="TXD17" s="290"/>
      <c r="TXE17" s="290"/>
      <c r="TXF17" s="290"/>
      <c r="TXG17" s="290"/>
      <c r="TXH17" s="290"/>
      <c r="TXI17" s="290"/>
      <c r="TXJ17" s="290"/>
      <c r="TXK17" s="290"/>
      <c r="TXL17" s="290"/>
      <c r="TXM17" s="290"/>
      <c r="TXN17" s="290"/>
      <c r="TXO17" s="290"/>
      <c r="TXP17" s="290"/>
      <c r="TXQ17" s="290"/>
      <c r="TXR17" s="290"/>
      <c r="TXS17" s="290"/>
      <c r="TXT17" s="290"/>
      <c r="TXU17" s="290"/>
      <c r="TXV17" s="290"/>
      <c r="TXW17" s="290"/>
      <c r="TXX17" s="290"/>
      <c r="TXY17" s="290"/>
      <c r="TXZ17" s="290"/>
      <c r="TYA17" s="290"/>
      <c r="TYB17" s="290"/>
      <c r="TYC17" s="290"/>
      <c r="TYD17" s="290"/>
      <c r="TYE17" s="290"/>
      <c r="TYF17" s="290"/>
      <c r="TYG17" s="290"/>
      <c r="TYH17" s="290"/>
      <c r="TYI17" s="290"/>
      <c r="TYJ17" s="290"/>
      <c r="TYK17" s="290"/>
      <c r="TYL17" s="290"/>
      <c r="TYM17" s="290"/>
      <c r="TYN17" s="290"/>
      <c r="TYO17" s="290"/>
      <c r="TYP17" s="290"/>
      <c r="TYQ17" s="290"/>
      <c r="TYR17" s="290"/>
      <c r="TYS17" s="290"/>
      <c r="TYT17" s="290"/>
      <c r="TYU17" s="290"/>
      <c r="TYV17" s="290"/>
      <c r="TYW17" s="290"/>
      <c r="TYX17" s="290"/>
      <c r="TYY17" s="290"/>
      <c r="TYZ17" s="290"/>
      <c r="TZA17" s="290"/>
      <c r="TZB17" s="290"/>
      <c r="TZC17" s="290"/>
      <c r="TZD17" s="290"/>
      <c r="TZE17" s="290"/>
      <c r="TZF17" s="290"/>
      <c r="TZG17" s="290"/>
      <c r="TZH17" s="290"/>
      <c r="TZI17" s="290"/>
      <c r="TZJ17" s="290"/>
      <c r="TZK17" s="290"/>
      <c r="TZL17" s="290"/>
      <c r="TZM17" s="290"/>
      <c r="TZN17" s="290"/>
      <c r="TZO17" s="290"/>
      <c r="TZP17" s="290"/>
      <c r="TZQ17" s="290"/>
      <c r="TZR17" s="290"/>
      <c r="TZS17" s="290"/>
      <c r="TZT17" s="290"/>
      <c r="TZU17" s="290"/>
      <c r="TZV17" s="290"/>
      <c r="TZW17" s="290"/>
      <c r="TZX17" s="290"/>
      <c r="TZY17" s="290"/>
      <c r="TZZ17" s="290"/>
      <c r="UAA17" s="290"/>
      <c r="UAB17" s="290"/>
      <c r="UAC17" s="290"/>
      <c r="UAD17" s="290"/>
      <c r="UAE17" s="290"/>
      <c r="UAF17" s="290"/>
      <c r="UAG17" s="290"/>
      <c r="UAH17" s="290"/>
      <c r="UAI17" s="290"/>
      <c r="UAJ17" s="290"/>
      <c r="UAK17" s="290"/>
      <c r="UAL17" s="290"/>
      <c r="UAM17" s="290"/>
      <c r="UAN17" s="290"/>
      <c r="UAO17" s="290"/>
      <c r="UAP17" s="290"/>
      <c r="UAQ17" s="290"/>
      <c r="UAR17" s="290"/>
      <c r="UAS17" s="290"/>
      <c r="UAT17" s="290"/>
      <c r="UAU17" s="290"/>
      <c r="UAV17" s="290"/>
      <c r="UAW17" s="290"/>
      <c r="UAX17" s="290"/>
      <c r="UAY17" s="290"/>
      <c r="UAZ17" s="290"/>
      <c r="UBA17" s="290"/>
      <c r="UBB17" s="290"/>
      <c r="UBC17" s="290"/>
      <c r="UBD17" s="290"/>
      <c r="UBE17" s="290"/>
      <c r="UBF17" s="290"/>
      <c r="UBG17" s="290"/>
      <c r="UBH17" s="290"/>
      <c r="UBI17" s="290"/>
      <c r="UBJ17" s="290"/>
      <c r="UBK17" s="290"/>
      <c r="UBL17" s="290"/>
      <c r="UBM17" s="290"/>
      <c r="UBN17" s="290"/>
      <c r="UBO17" s="290"/>
      <c r="UBP17" s="290"/>
      <c r="UBQ17" s="290"/>
      <c r="UBR17" s="290"/>
      <c r="UBS17" s="290"/>
      <c r="UBT17" s="290"/>
      <c r="UBU17" s="290"/>
      <c r="UBV17" s="290"/>
      <c r="UBW17" s="290"/>
      <c r="UBX17" s="290"/>
      <c r="UBY17" s="290"/>
      <c r="UBZ17" s="290"/>
      <c r="UCA17" s="290"/>
      <c r="UCB17" s="290"/>
      <c r="UCC17" s="290"/>
      <c r="UCD17" s="290"/>
      <c r="UCE17" s="290"/>
      <c r="UCF17" s="290"/>
      <c r="UCG17" s="290"/>
      <c r="UCH17" s="290"/>
      <c r="UCI17" s="290"/>
      <c r="UCJ17" s="290"/>
      <c r="UCK17" s="290"/>
      <c r="UCL17" s="290"/>
      <c r="UCM17" s="290"/>
      <c r="UCN17" s="290"/>
      <c r="UCO17" s="290"/>
      <c r="UCP17" s="290"/>
      <c r="UCQ17" s="290"/>
      <c r="UCR17" s="290"/>
      <c r="UCS17" s="290"/>
      <c r="UCT17" s="290"/>
      <c r="UCU17" s="290"/>
      <c r="UCV17" s="290"/>
      <c r="UCW17" s="290"/>
      <c r="UCX17" s="290"/>
      <c r="UCY17" s="290"/>
      <c r="UCZ17" s="290"/>
      <c r="UDA17" s="290"/>
      <c r="UDB17" s="290"/>
      <c r="UDC17" s="290"/>
      <c r="UDD17" s="290"/>
      <c r="UDE17" s="290"/>
      <c r="UDF17" s="290"/>
      <c r="UDG17" s="290"/>
      <c r="UDH17" s="290"/>
      <c r="UDI17" s="290"/>
      <c r="UDJ17" s="290"/>
      <c r="UDK17" s="290"/>
      <c r="UDL17" s="290"/>
      <c r="UDM17" s="290"/>
      <c r="UDN17" s="290"/>
      <c r="UDO17" s="290"/>
      <c r="UDP17" s="290"/>
      <c r="UDQ17" s="290"/>
      <c r="UDR17" s="290"/>
      <c r="UDS17" s="290"/>
      <c r="UDT17" s="290"/>
      <c r="UDU17" s="290"/>
      <c r="UDV17" s="290"/>
      <c r="UDW17" s="290"/>
      <c r="UDX17" s="290"/>
      <c r="UDY17" s="290"/>
      <c r="UDZ17" s="290"/>
      <c r="UEA17" s="290"/>
      <c r="UEB17" s="290"/>
      <c r="UEC17" s="290"/>
      <c r="UED17" s="290"/>
      <c r="UEE17" s="290"/>
      <c r="UEF17" s="290"/>
      <c r="UEG17" s="290"/>
      <c r="UEH17" s="290"/>
      <c r="UEI17" s="290"/>
      <c r="UEJ17" s="290"/>
      <c r="UEK17" s="290"/>
      <c r="UEL17" s="290"/>
      <c r="UEM17" s="290"/>
      <c r="UEN17" s="290"/>
      <c r="UEO17" s="290"/>
      <c r="UEP17" s="290"/>
      <c r="UEQ17" s="290"/>
      <c r="UER17" s="290"/>
      <c r="UES17" s="290"/>
      <c r="UET17" s="290"/>
      <c r="UEU17" s="290"/>
      <c r="UEV17" s="290"/>
      <c r="UEW17" s="290"/>
      <c r="UEX17" s="290"/>
      <c r="UEY17" s="290"/>
      <c r="UEZ17" s="290"/>
      <c r="UFA17" s="290"/>
      <c r="UFB17" s="290"/>
      <c r="UFC17" s="290"/>
      <c r="UFD17" s="290"/>
      <c r="UFE17" s="290"/>
      <c r="UFF17" s="290"/>
      <c r="UFG17" s="290"/>
      <c r="UFH17" s="290"/>
      <c r="UFI17" s="290"/>
      <c r="UFJ17" s="290"/>
      <c r="UFK17" s="290"/>
      <c r="UFL17" s="290"/>
      <c r="UFM17" s="290"/>
      <c r="UFN17" s="290"/>
      <c r="UFO17" s="290"/>
      <c r="UFP17" s="290"/>
      <c r="UFQ17" s="290"/>
      <c r="UFR17" s="290"/>
      <c r="UFS17" s="290"/>
      <c r="UFT17" s="290"/>
      <c r="UFU17" s="290"/>
      <c r="UFV17" s="290"/>
      <c r="UFW17" s="290"/>
      <c r="UFX17" s="290"/>
      <c r="UFY17" s="290"/>
      <c r="UFZ17" s="290"/>
      <c r="UGA17" s="290"/>
      <c r="UGB17" s="290"/>
      <c r="UGC17" s="290"/>
      <c r="UGD17" s="290"/>
      <c r="UGE17" s="290"/>
      <c r="UGF17" s="290"/>
      <c r="UGG17" s="290"/>
      <c r="UGH17" s="290"/>
      <c r="UGI17" s="290"/>
      <c r="UGJ17" s="290"/>
      <c r="UGK17" s="290"/>
      <c r="UGL17" s="290"/>
      <c r="UGM17" s="290"/>
      <c r="UGN17" s="290"/>
      <c r="UGO17" s="290"/>
      <c r="UGP17" s="290"/>
      <c r="UGQ17" s="290"/>
      <c r="UGR17" s="290"/>
      <c r="UGS17" s="290"/>
      <c r="UGT17" s="290"/>
      <c r="UGU17" s="290"/>
      <c r="UGV17" s="290"/>
      <c r="UGW17" s="290"/>
      <c r="UGX17" s="290"/>
      <c r="UGY17" s="290"/>
      <c r="UGZ17" s="290"/>
      <c r="UHA17" s="290"/>
      <c r="UHB17" s="290"/>
      <c r="UHC17" s="290"/>
      <c r="UHD17" s="290"/>
      <c r="UHE17" s="290"/>
      <c r="UHF17" s="290"/>
      <c r="UHG17" s="290"/>
      <c r="UHH17" s="290"/>
      <c r="UHI17" s="290"/>
      <c r="UHJ17" s="290"/>
      <c r="UHK17" s="290"/>
      <c r="UHL17" s="290"/>
      <c r="UHM17" s="290"/>
      <c r="UHN17" s="290"/>
      <c r="UHO17" s="290"/>
      <c r="UHP17" s="290"/>
      <c r="UHQ17" s="290"/>
      <c r="UHR17" s="290"/>
      <c r="UHS17" s="290"/>
      <c r="UHT17" s="290"/>
      <c r="UHU17" s="290"/>
      <c r="UHV17" s="290"/>
      <c r="UHW17" s="290"/>
      <c r="UHX17" s="290"/>
      <c r="UHY17" s="290"/>
      <c r="UHZ17" s="290"/>
      <c r="UIA17" s="290"/>
      <c r="UIB17" s="290"/>
      <c r="UIC17" s="290"/>
      <c r="UID17" s="290"/>
      <c r="UIE17" s="290"/>
      <c r="UIF17" s="290"/>
      <c r="UIG17" s="290"/>
      <c r="UIH17" s="290"/>
      <c r="UII17" s="290"/>
      <c r="UIJ17" s="290"/>
      <c r="UIK17" s="290"/>
      <c r="UIL17" s="290"/>
      <c r="UIM17" s="290"/>
      <c r="UIN17" s="290"/>
      <c r="UIO17" s="290"/>
      <c r="UIP17" s="290"/>
      <c r="UIQ17" s="290"/>
      <c r="UIR17" s="290"/>
      <c r="UIS17" s="290"/>
      <c r="UIT17" s="290"/>
      <c r="UIU17" s="290"/>
      <c r="UIV17" s="290"/>
      <c r="UIW17" s="290"/>
      <c r="UIX17" s="290"/>
      <c r="UIY17" s="290"/>
      <c r="UIZ17" s="290"/>
      <c r="UJA17" s="290"/>
      <c r="UJB17" s="290"/>
      <c r="UJC17" s="290"/>
      <c r="UJD17" s="290"/>
      <c r="UJE17" s="290"/>
      <c r="UJF17" s="290"/>
      <c r="UJG17" s="290"/>
      <c r="UJH17" s="290"/>
      <c r="UJI17" s="290"/>
      <c r="UJJ17" s="290"/>
      <c r="UJK17" s="290"/>
      <c r="UJL17" s="290"/>
      <c r="UJM17" s="290"/>
      <c r="UJN17" s="290"/>
      <c r="UJO17" s="290"/>
      <c r="UJP17" s="290"/>
      <c r="UJQ17" s="290"/>
      <c r="UJR17" s="290"/>
      <c r="UJS17" s="290"/>
      <c r="UJT17" s="290"/>
      <c r="UJU17" s="290"/>
      <c r="UJV17" s="290"/>
      <c r="UJW17" s="290"/>
      <c r="UJX17" s="290"/>
      <c r="UJY17" s="290"/>
      <c r="UJZ17" s="290"/>
      <c r="UKA17" s="290"/>
      <c r="UKB17" s="290"/>
      <c r="UKC17" s="290"/>
      <c r="UKD17" s="290"/>
      <c r="UKE17" s="290"/>
      <c r="UKF17" s="290"/>
      <c r="UKG17" s="290"/>
      <c r="UKH17" s="290"/>
      <c r="UKI17" s="290"/>
      <c r="UKJ17" s="290"/>
      <c r="UKK17" s="290"/>
      <c r="UKL17" s="290"/>
      <c r="UKM17" s="290"/>
      <c r="UKN17" s="290"/>
      <c r="UKO17" s="290"/>
      <c r="UKP17" s="290"/>
      <c r="UKQ17" s="290"/>
      <c r="UKR17" s="290"/>
      <c r="UKS17" s="290"/>
      <c r="UKT17" s="290"/>
      <c r="UKU17" s="290"/>
      <c r="UKV17" s="290"/>
      <c r="UKW17" s="290"/>
      <c r="UKX17" s="290"/>
      <c r="UKY17" s="290"/>
      <c r="UKZ17" s="290"/>
      <c r="ULA17" s="290"/>
      <c r="ULB17" s="290"/>
      <c r="ULC17" s="290"/>
      <c r="ULD17" s="290"/>
      <c r="ULE17" s="290"/>
      <c r="ULF17" s="290"/>
      <c r="ULG17" s="290"/>
      <c r="ULH17" s="290"/>
      <c r="ULI17" s="290"/>
      <c r="ULJ17" s="290"/>
      <c r="ULK17" s="290"/>
      <c r="ULL17" s="290"/>
      <c r="ULM17" s="290"/>
      <c r="ULN17" s="290"/>
      <c r="ULO17" s="290"/>
      <c r="ULP17" s="290"/>
      <c r="ULQ17" s="290"/>
      <c r="ULR17" s="290"/>
      <c r="ULS17" s="290"/>
      <c r="ULT17" s="290"/>
      <c r="ULU17" s="290"/>
      <c r="ULV17" s="290"/>
      <c r="ULW17" s="290"/>
      <c r="ULX17" s="290"/>
      <c r="ULY17" s="290"/>
      <c r="ULZ17" s="290"/>
      <c r="UMA17" s="290"/>
      <c r="UMB17" s="290"/>
      <c r="UMC17" s="290"/>
      <c r="UMD17" s="290"/>
      <c r="UME17" s="290"/>
      <c r="UMF17" s="290"/>
      <c r="UMG17" s="290"/>
      <c r="UMH17" s="290"/>
      <c r="UMI17" s="290"/>
      <c r="UMJ17" s="290"/>
      <c r="UMK17" s="290"/>
      <c r="UML17" s="290"/>
      <c r="UMM17" s="290"/>
      <c r="UMN17" s="290"/>
      <c r="UMO17" s="290"/>
      <c r="UMP17" s="290"/>
      <c r="UMQ17" s="290"/>
      <c r="UMR17" s="290"/>
      <c r="UMS17" s="290"/>
      <c r="UMT17" s="290"/>
      <c r="UMU17" s="290"/>
      <c r="UMV17" s="290"/>
      <c r="UMW17" s="290"/>
      <c r="UMX17" s="290"/>
      <c r="UMY17" s="290"/>
      <c r="UMZ17" s="290"/>
      <c r="UNA17" s="290"/>
      <c r="UNB17" s="290"/>
      <c r="UNC17" s="290"/>
      <c r="UND17" s="290"/>
      <c r="UNE17" s="290"/>
      <c r="UNF17" s="290"/>
      <c r="UNG17" s="290"/>
      <c r="UNH17" s="290"/>
      <c r="UNI17" s="290"/>
      <c r="UNJ17" s="290"/>
      <c r="UNK17" s="290"/>
      <c r="UNL17" s="290"/>
      <c r="UNM17" s="290"/>
      <c r="UNN17" s="290"/>
      <c r="UNO17" s="290"/>
      <c r="UNP17" s="290"/>
      <c r="UNQ17" s="290"/>
      <c r="UNR17" s="290"/>
      <c r="UNS17" s="290"/>
      <c r="UNT17" s="290"/>
      <c r="UNU17" s="290"/>
      <c r="UNV17" s="290"/>
      <c r="UNW17" s="290"/>
      <c r="UNX17" s="290"/>
      <c r="UNY17" s="290"/>
      <c r="UNZ17" s="290"/>
      <c r="UOA17" s="290"/>
      <c r="UOB17" s="290"/>
      <c r="UOC17" s="290"/>
      <c r="UOD17" s="290"/>
      <c r="UOE17" s="290"/>
      <c r="UOF17" s="290"/>
      <c r="UOG17" s="290"/>
      <c r="UOH17" s="290"/>
      <c r="UOI17" s="290"/>
      <c r="UOJ17" s="290"/>
      <c r="UOK17" s="290"/>
      <c r="UOL17" s="290"/>
      <c r="UOM17" s="290"/>
      <c r="UON17" s="290"/>
      <c r="UOO17" s="290"/>
      <c r="UOP17" s="290"/>
      <c r="UOQ17" s="290"/>
      <c r="UOR17" s="290"/>
      <c r="UOS17" s="290"/>
      <c r="UOT17" s="290"/>
      <c r="UOU17" s="290"/>
      <c r="UOV17" s="290"/>
      <c r="UOW17" s="290"/>
      <c r="UOX17" s="290"/>
      <c r="UOY17" s="290"/>
      <c r="UOZ17" s="290"/>
      <c r="UPA17" s="290"/>
      <c r="UPB17" s="290"/>
      <c r="UPC17" s="290"/>
      <c r="UPD17" s="290"/>
      <c r="UPE17" s="290"/>
      <c r="UPF17" s="290"/>
      <c r="UPG17" s="290"/>
      <c r="UPH17" s="290"/>
      <c r="UPI17" s="290"/>
      <c r="UPJ17" s="290"/>
      <c r="UPK17" s="290"/>
      <c r="UPL17" s="290"/>
      <c r="UPM17" s="290"/>
      <c r="UPN17" s="290"/>
      <c r="UPO17" s="290"/>
      <c r="UPP17" s="290"/>
      <c r="UPQ17" s="290"/>
      <c r="UPR17" s="290"/>
      <c r="UPS17" s="290"/>
      <c r="UPT17" s="290"/>
      <c r="UPU17" s="290"/>
      <c r="UPV17" s="290"/>
      <c r="UPW17" s="290"/>
      <c r="UPX17" s="290"/>
      <c r="UPY17" s="290"/>
      <c r="UPZ17" s="290"/>
      <c r="UQA17" s="290"/>
      <c r="UQB17" s="290"/>
      <c r="UQC17" s="290"/>
      <c r="UQD17" s="290"/>
      <c r="UQE17" s="290"/>
      <c r="UQF17" s="290"/>
      <c r="UQG17" s="290"/>
      <c r="UQH17" s="290"/>
      <c r="UQI17" s="290"/>
      <c r="UQJ17" s="290"/>
      <c r="UQK17" s="290"/>
      <c r="UQL17" s="290"/>
      <c r="UQM17" s="290"/>
      <c r="UQN17" s="290"/>
      <c r="UQO17" s="290"/>
      <c r="UQP17" s="290"/>
      <c r="UQQ17" s="290"/>
      <c r="UQR17" s="290"/>
      <c r="UQS17" s="290"/>
      <c r="UQT17" s="290"/>
      <c r="UQU17" s="290"/>
      <c r="UQV17" s="290"/>
      <c r="UQW17" s="290"/>
      <c r="UQX17" s="290"/>
      <c r="UQY17" s="290"/>
      <c r="UQZ17" s="290"/>
      <c r="URA17" s="290"/>
      <c r="URB17" s="290"/>
      <c r="URC17" s="290"/>
      <c r="URD17" s="290"/>
      <c r="URE17" s="290"/>
      <c r="URF17" s="290"/>
      <c r="URG17" s="290"/>
      <c r="URH17" s="290"/>
      <c r="URI17" s="290"/>
      <c r="URJ17" s="290"/>
      <c r="URK17" s="290"/>
      <c r="URL17" s="290"/>
      <c r="URM17" s="290"/>
      <c r="URN17" s="290"/>
      <c r="URO17" s="290"/>
      <c r="URP17" s="290"/>
      <c r="URQ17" s="290"/>
      <c r="URR17" s="290"/>
      <c r="URS17" s="290"/>
      <c r="URT17" s="290"/>
      <c r="URU17" s="290"/>
      <c r="URV17" s="290"/>
      <c r="URW17" s="290"/>
      <c r="URX17" s="290"/>
      <c r="URY17" s="290"/>
      <c r="URZ17" s="290"/>
      <c r="USA17" s="290"/>
      <c r="USB17" s="290"/>
      <c r="USC17" s="290"/>
      <c r="USD17" s="290"/>
      <c r="USE17" s="290"/>
      <c r="USF17" s="290"/>
      <c r="USG17" s="290"/>
      <c r="USH17" s="290"/>
      <c r="USI17" s="290"/>
      <c r="USJ17" s="290"/>
      <c r="USK17" s="290"/>
      <c r="USL17" s="290"/>
      <c r="USM17" s="290"/>
      <c r="USN17" s="290"/>
      <c r="USO17" s="290"/>
      <c r="USP17" s="290"/>
      <c r="USQ17" s="290"/>
      <c r="USR17" s="290"/>
      <c r="USS17" s="290"/>
      <c r="UST17" s="290"/>
      <c r="USU17" s="290"/>
      <c r="USV17" s="290"/>
      <c r="USW17" s="290"/>
      <c r="USX17" s="290"/>
      <c r="USY17" s="290"/>
      <c r="USZ17" s="290"/>
      <c r="UTA17" s="290"/>
      <c r="UTB17" s="290"/>
      <c r="UTC17" s="290"/>
      <c r="UTD17" s="290"/>
      <c r="UTE17" s="290"/>
      <c r="UTF17" s="290"/>
      <c r="UTG17" s="290"/>
      <c r="UTH17" s="290"/>
      <c r="UTI17" s="290"/>
      <c r="UTJ17" s="290"/>
      <c r="UTK17" s="290"/>
      <c r="UTL17" s="290"/>
      <c r="UTM17" s="290"/>
      <c r="UTN17" s="290"/>
      <c r="UTO17" s="290"/>
      <c r="UTP17" s="290"/>
      <c r="UTQ17" s="290"/>
      <c r="UTR17" s="290"/>
      <c r="UTS17" s="290"/>
      <c r="UTT17" s="290"/>
      <c r="UTU17" s="290"/>
      <c r="UTV17" s="290"/>
      <c r="UTW17" s="290"/>
      <c r="UTX17" s="290"/>
      <c r="UTY17" s="290"/>
      <c r="UTZ17" s="290"/>
      <c r="UUA17" s="290"/>
      <c r="UUB17" s="290"/>
      <c r="UUC17" s="290"/>
      <c r="UUD17" s="290"/>
      <c r="UUE17" s="290"/>
      <c r="UUF17" s="290"/>
      <c r="UUG17" s="290"/>
      <c r="UUH17" s="290"/>
      <c r="UUI17" s="290"/>
      <c r="UUJ17" s="290"/>
      <c r="UUK17" s="290"/>
      <c r="UUL17" s="290"/>
      <c r="UUM17" s="290"/>
      <c r="UUN17" s="290"/>
      <c r="UUO17" s="290"/>
      <c r="UUP17" s="290"/>
      <c r="UUQ17" s="290"/>
      <c r="UUR17" s="290"/>
      <c r="UUS17" s="290"/>
      <c r="UUT17" s="290"/>
      <c r="UUU17" s="290"/>
      <c r="UUV17" s="290"/>
      <c r="UUW17" s="290"/>
      <c r="UUX17" s="290"/>
      <c r="UUY17" s="290"/>
      <c r="UUZ17" s="290"/>
      <c r="UVA17" s="290"/>
      <c r="UVB17" s="290"/>
      <c r="UVC17" s="290"/>
      <c r="UVD17" s="290"/>
      <c r="UVE17" s="290"/>
      <c r="UVF17" s="290"/>
      <c r="UVG17" s="290"/>
      <c r="UVH17" s="290"/>
      <c r="UVI17" s="290"/>
      <c r="UVJ17" s="290"/>
      <c r="UVK17" s="290"/>
      <c r="UVL17" s="290"/>
      <c r="UVM17" s="290"/>
      <c r="UVN17" s="290"/>
      <c r="UVO17" s="290"/>
      <c r="UVP17" s="290"/>
      <c r="UVQ17" s="290"/>
      <c r="UVR17" s="290"/>
      <c r="UVS17" s="290"/>
      <c r="UVT17" s="290"/>
      <c r="UVU17" s="290"/>
      <c r="UVV17" s="290"/>
      <c r="UVW17" s="290"/>
      <c r="UVX17" s="290"/>
      <c r="UVY17" s="290"/>
      <c r="UVZ17" s="290"/>
      <c r="UWA17" s="290"/>
      <c r="UWB17" s="290"/>
      <c r="UWC17" s="290"/>
      <c r="UWD17" s="290"/>
      <c r="UWE17" s="290"/>
      <c r="UWF17" s="290"/>
      <c r="UWG17" s="290"/>
      <c r="UWH17" s="290"/>
      <c r="UWI17" s="290"/>
      <c r="UWJ17" s="290"/>
      <c r="UWK17" s="290"/>
      <c r="UWL17" s="290"/>
      <c r="UWM17" s="290"/>
      <c r="UWN17" s="290"/>
      <c r="UWO17" s="290"/>
      <c r="UWP17" s="290"/>
      <c r="UWQ17" s="290"/>
      <c r="UWR17" s="290"/>
      <c r="UWS17" s="290"/>
      <c r="UWT17" s="290"/>
      <c r="UWU17" s="290"/>
      <c r="UWV17" s="290"/>
      <c r="UWW17" s="290"/>
      <c r="UWX17" s="290"/>
      <c r="UWY17" s="290"/>
      <c r="UWZ17" s="290"/>
      <c r="UXA17" s="290"/>
      <c r="UXB17" s="290"/>
      <c r="UXC17" s="290"/>
      <c r="UXD17" s="290"/>
      <c r="UXE17" s="290"/>
      <c r="UXF17" s="290"/>
      <c r="UXG17" s="290"/>
      <c r="UXH17" s="290"/>
      <c r="UXI17" s="290"/>
      <c r="UXJ17" s="290"/>
      <c r="UXK17" s="290"/>
      <c r="UXL17" s="290"/>
      <c r="UXM17" s="290"/>
      <c r="UXN17" s="290"/>
      <c r="UXO17" s="290"/>
      <c r="UXP17" s="290"/>
      <c r="UXQ17" s="290"/>
      <c r="UXR17" s="290"/>
      <c r="UXS17" s="290"/>
      <c r="UXT17" s="290"/>
      <c r="UXU17" s="290"/>
      <c r="UXV17" s="290"/>
      <c r="UXW17" s="290"/>
      <c r="UXX17" s="290"/>
      <c r="UXY17" s="290"/>
      <c r="UXZ17" s="290"/>
      <c r="UYA17" s="290"/>
      <c r="UYB17" s="290"/>
      <c r="UYC17" s="290"/>
      <c r="UYD17" s="290"/>
      <c r="UYE17" s="290"/>
      <c r="UYF17" s="290"/>
      <c r="UYG17" s="290"/>
      <c r="UYH17" s="290"/>
      <c r="UYI17" s="290"/>
      <c r="UYJ17" s="290"/>
      <c r="UYK17" s="290"/>
      <c r="UYL17" s="290"/>
      <c r="UYM17" s="290"/>
      <c r="UYN17" s="290"/>
      <c r="UYO17" s="290"/>
      <c r="UYP17" s="290"/>
      <c r="UYQ17" s="290"/>
      <c r="UYR17" s="290"/>
      <c r="UYS17" s="290"/>
      <c r="UYT17" s="290"/>
      <c r="UYU17" s="290"/>
      <c r="UYV17" s="290"/>
      <c r="UYW17" s="290"/>
      <c r="UYX17" s="290"/>
      <c r="UYY17" s="290"/>
      <c r="UYZ17" s="290"/>
      <c r="UZA17" s="290"/>
      <c r="UZB17" s="290"/>
      <c r="UZC17" s="290"/>
      <c r="UZD17" s="290"/>
      <c r="UZE17" s="290"/>
      <c r="UZF17" s="290"/>
      <c r="UZG17" s="290"/>
      <c r="UZH17" s="290"/>
      <c r="UZI17" s="290"/>
      <c r="UZJ17" s="290"/>
      <c r="UZK17" s="290"/>
      <c r="UZL17" s="290"/>
      <c r="UZM17" s="290"/>
      <c r="UZN17" s="290"/>
      <c r="UZO17" s="290"/>
      <c r="UZP17" s="290"/>
      <c r="UZQ17" s="290"/>
      <c r="UZR17" s="290"/>
      <c r="UZS17" s="290"/>
      <c r="UZT17" s="290"/>
      <c r="UZU17" s="290"/>
      <c r="UZV17" s="290"/>
      <c r="UZW17" s="290"/>
      <c r="UZX17" s="290"/>
      <c r="UZY17" s="290"/>
      <c r="UZZ17" s="290"/>
      <c r="VAA17" s="290"/>
      <c r="VAB17" s="290"/>
      <c r="VAC17" s="290"/>
      <c r="VAD17" s="290"/>
      <c r="VAE17" s="290"/>
      <c r="VAF17" s="290"/>
      <c r="VAG17" s="290"/>
      <c r="VAH17" s="290"/>
      <c r="VAI17" s="290"/>
      <c r="VAJ17" s="290"/>
      <c r="VAK17" s="290"/>
      <c r="VAL17" s="290"/>
      <c r="VAM17" s="290"/>
      <c r="VAN17" s="290"/>
      <c r="VAO17" s="290"/>
      <c r="VAP17" s="290"/>
      <c r="VAQ17" s="290"/>
      <c r="VAR17" s="290"/>
      <c r="VAS17" s="290"/>
      <c r="VAT17" s="290"/>
      <c r="VAU17" s="290"/>
      <c r="VAV17" s="290"/>
      <c r="VAW17" s="290"/>
      <c r="VAX17" s="290"/>
      <c r="VAY17" s="290"/>
      <c r="VAZ17" s="290"/>
      <c r="VBA17" s="290"/>
      <c r="VBB17" s="290"/>
      <c r="VBC17" s="290"/>
      <c r="VBD17" s="290"/>
      <c r="VBE17" s="290"/>
      <c r="VBF17" s="290"/>
      <c r="VBG17" s="290"/>
      <c r="VBH17" s="290"/>
      <c r="VBI17" s="290"/>
      <c r="VBJ17" s="290"/>
      <c r="VBK17" s="290"/>
      <c r="VBL17" s="290"/>
      <c r="VBM17" s="290"/>
      <c r="VBN17" s="290"/>
      <c r="VBO17" s="290"/>
      <c r="VBP17" s="290"/>
      <c r="VBQ17" s="290"/>
      <c r="VBR17" s="290"/>
      <c r="VBS17" s="290"/>
      <c r="VBT17" s="290"/>
      <c r="VBU17" s="290"/>
      <c r="VBV17" s="290"/>
      <c r="VBW17" s="290"/>
      <c r="VBX17" s="290"/>
      <c r="VBY17" s="290"/>
      <c r="VBZ17" s="290"/>
      <c r="VCA17" s="290"/>
      <c r="VCB17" s="290"/>
      <c r="VCC17" s="290"/>
      <c r="VCD17" s="290"/>
      <c r="VCE17" s="290"/>
      <c r="VCF17" s="290"/>
      <c r="VCG17" s="290"/>
      <c r="VCH17" s="290"/>
      <c r="VCI17" s="290"/>
      <c r="VCJ17" s="290"/>
      <c r="VCK17" s="290"/>
      <c r="VCL17" s="290"/>
      <c r="VCM17" s="290"/>
      <c r="VCN17" s="290"/>
      <c r="VCO17" s="290"/>
      <c r="VCP17" s="290"/>
      <c r="VCQ17" s="290"/>
      <c r="VCR17" s="290"/>
      <c r="VCS17" s="290"/>
      <c r="VCT17" s="290"/>
      <c r="VCU17" s="290"/>
      <c r="VCV17" s="290"/>
      <c r="VCW17" s="290"/>
      <c r="VCX17" s="290"/>
      <c r="VCY17" s="290"/>
      <c r="VCZ17" s="290"/>
      <c r="VDA17" s="290"/>
      <c r="VDB17" s="290"/>
      <c r="VDC17" s="290"/>
      <c r="VDD17" s="290"/>
      <c r="VDE17" s="290"/>
      <c r="VDF17" s="290"/>
      <c r="VDG17" s="290"/>
      <c r="VDH17" s="290"/>
      <c r="VDI17" s="290"/>
      <c r="VDJ17" s="290"/>
      <c r="VDK17" s="290"/>
      <c r="VDL17" s="290"/>
      <c r="VDM17" s="290"/>
      <c r="VDN17" s="290"/>
      <c r="VDO17" s="290"/>
      <c r="VDP17" s="290"/>
      <c r="VDQ17" s="290"/>
      <c r="VDR17" s="290"/>
      <c r="VDS17" s="290"/>
      <c r="VDT17" s="290"/>
      <c r="VDU17" s="290"/>
      <c r="VDV17" s="290"/>
      <c r="VDW17" s="290"/>
      <c r="VDX17" s="290"/>
      <c r="VDY17" s="290"/>
      <c r="VDZ17" s="290"/>
      <c r="VEA17" s="290"/>
      <c r="VEB17" s="290"/>
      <c r="VEC17" s="290"/>
      <c r="VED17" s="290"/>
      <c r="VEE17" s="290"/>
      <c r="VEF17" s="290"/>
      <c r="VEG17" s="290"/>
      <c r="VEH17" s="290"/>
      <c r="VEI17" s="290"/>
      <c r="VEJ17" s="290"/>
      <c r="VEK17" s="290"/>
      <c r="VEL17" s="290"/>
      <c r="VEM17" s="290"/>
      <c r="VEN17" s="290"/>
      <c r="VEO17" s="290"/>
      <c r="VEP17" s="290"/>
      <c r="VEQ17" s="290"/>
      <c r="VER17" s="290"/>
      <c r="VES17" s="290"/>
      <c r="VET17" s="290"/>
      <c r="VEU17" s="290"/>
      <c r="VEV17" s="290"/>
      <c r="VEW17" s="290"/>
      <c r="VEX17" s="290"/>
      <c r="VEY17" s="290"/>
      <c r="VEZ17" s="290"/>
      <c r="VFA17" s="290"/>
      <c r="VFB17" s="290"/>
      <c r="VFC17" s="290"/>
      <c r="VFD17" s="290"/>
      <c r="VFE17" s="290"/>
      <c r="VFF17" s="290"/>
      <c r="VFG17" s="290"/>
      <c r="VFH17" s="290"/>
      <c r="VFI17" s="290"/>
      <c r="VFJ17" s="290"/>
      <c r="VFK17" s="290"/>
      <c r="VFL17" s="290"/>
      <c r="VFM17" s="290"/>
      <c r="VFN17" s="290"/>
      <c r="VFO17" s="290"/>
      <c r="VFP17" s="290"/>
      <c r="VFQ17" s="290"/>
      <c r="VFR17" s="290"/>
      <c r="VFS17" s="290"/>
      <c r="VFT17" s="290"/>
      <c r="VFU17" s="290"/>
      <c r="VFV17" s="290"/>
      <c r="VFW17" s="290"/>
      <c r="VFX17" s="290"/>
      <c r="VFY17" s="290"/>
      <c r="VFZ17" s="290"/>
      <c r="VGA17" s="290"/>
      <c r="VGB17" s="290"/>
      <c r="VGC17" s="290"/>
      <c r="VGD17" s="290"/>
      <c r="VGE17" s="290"/>
      <c r="VGF17" s="290"/>
      <c r="VGG17" s="290"/>
      <c r="VGH17" s="290"/>
      <c r="VGI17" s="290"/>
      <c r="VGJ17" s="290"/>
      <c r="VGK17" s="290"/>
      <c r="VGL17" s="290"/>
      <c r="VGM17" s="290"/>
      <c r="VGN17" s="290"/>
      <c r="VGO17" s="290"/>
      <c r="VGP17" s="290"/>
      <c r="VGQ17" s="290"/>
      <c r="VGR17" s="290"/>
      <c r="VGS17" s="290"/>
      <c r="VGT17" s="290"/>
      <c r="VGU17" s="290"/>
      <c r="VGV17" s="290"/>
      <c r="VGW17" s="290"/>
      <c r="VGX17" s="290"/>
      <c r="VGY17" s="290"/>
      <c r="VGZ17" s="290"/>
      <c r="VHA17" s="290"/>
      <c r="VHB17" s="290"/>
      <c r="VHC17" s="290"/>
      <c r="VHD17" s="290"/>
      <c r="VHE17" s="290"/>
      <c r="VHF17" s="290"/>
      <c r="VHG17" s="290"/>
      <c r="VHH17" s="290"/>
      <c r="VHI17" s="290"/>
      <c r="VHJ17" s="290"/>
      <c r="VHK17" s="290"/>
      <c r="VHL17" s="290"/>
      <c r="VHM17" s="290"/>
      <c r="VHN17" s="290"/>
      <c r="VHO17" s="290"/>
      <c r="VHP17" s="290"/>
      <c r="VHQ17" s="290"/>
      <c r="VHR17" s="290"/>
      <c r="VHS17" s="290"/>
      <c r="VHT17" s="290"/>
      <c r="VHU17" s="290"/>
      <c r="VHV17" s="290"/>
      <c r="VHW17" s="290"/>
      <c r="VHX17" s="290"/>
      <c r="VHY17" s="290"/>
      <c r="VHZ17" s="290"/>
      <c r="VIA17" s="290"/>
      <c r="VIB17" s="290"/>
      <c r="VIC17" s="290"/>
      <c r="VID17" s="290"/>
      <c r="VIE17" s="290"/>
      <c r="VIF17" s="290"/>
      <c r="VIG17" s="290"/>
      <c r="VIH17" s="290"/>
      <c r="VII17" s="290"/>
      <c r="VIJ17" s="290"/>
      <c r="VIK17" s="290"/>
      <c r="VIL17" s="290"/>
      <c r="VIM17" s="290"/>
      <c r="VIN17" s="290"/>
      <c r="VIO17" s="290"/>
      <c r="VIP17" s="290"/>
      <c r="VIQ17" s="290"/>
      <c r="VIR17" s="290"/>
      <c r="VIS17" s="290"/>
      <c r="VIT17" s="290"/>
      <c r="VIU17" s="290"/>
      <c r="VIV17" s="290"/>
      <c r="VIW17" s="290"/>
      <c r="VIX17" s="290"/>
      <c r="VIY17" s="290"/>
      <c r="VIZ17" s="290"/>
      <c r="VJA17" s="290"/>
      <c r="VJB17" s="290"/>
      <c r="VJC17" s="290"/>
      <c r="VJD17" s="290"/>
      <c r="VJE17" s="290"/>
      <c r="VJF17" s="290"/>
      <c r="VJG17" s="290"/>
      <c r="VJH17" s="290"/>
      <c r="VJI17" s="290"/>
      <c r="VJJ17" s="290"/>
      <c r="VJK17" s="290"/>
      <c r="VJL17" s="290"/>
      <c r="VJM17" s="290"/>
      <c r="VJN17" s="290"/>
      <c r="VJO17" s="290"/>
      <c r="VJP17" s="290"/>
      <c r="VJQ17" s="290"/>
      <c r="VJR17" s="290"/>
      <c r="VJS17" s="290"/>
      <c r="VJT17" s="290"/>
      <c r="VJU17" s="290"/>
      <c r="VJV17" s="290"/>
      <c r="VJW17" s="290"/>
      <c r="VJX17" s="290"/>
      <c r="VJY17" s="290"/>
      <c r="VJZ17" s="290"/>
      <c r="VKA17" s="290"/>
      <c r="VKB17" s="290"/>
      <c r="VKC17" s="290"/>
      <c r="VKD17" s="290"/>
      <c r="VKE17" s="290"/>
      <c r="VKF17" s="290"/>
      <c r="VKG17" s="290"/>
      <c r="VKH17" s="290"/>
      <c r="VKI17" s="290"/>
      <c r="VKJ17" s="290"/>
      <c r="VKK17" s="290"/>
      <c r="VKL17" s="290"/>
      <c r="VKM17" s="290"/>
      <c r="VKN17" s="290"/>
      <c r="VKO17" s="290"/>
      <c r="VKP17" s="290"/>
      <c r="VKQ17" s="290"/>
      <c r="VKR17" s="290"/>
      <c r="VKS17" s="290"/>
      <c r="VKT17" s="290"/>
      <c r="VKU17" s="290"/>
      <c r="VKV17" s="290"/>
      <c r="VKW17" s="290"/>
      <c r="VKX17" s="290"/>
      <c r="VKY17" s="290"/>
      <c r="VKZ17" s="290"/>
      <c r="VLA17" s="290"/>
      <c r="VLB17" s="290"/>
      <c r="VLC17" s="290"/>
      <c r="VLD17" s="290"/>
      <c r="VLE17" s="290"/>
      <c r="VLF17" s="290"/>
      <c r="VLG17" s="290"/>
      <c r="VLH17" s="290"/>
      <c r="VLI17" s="290"/>
      <c r="VLJ17" s="290"/>
      <c r="VLK17" s="290"/>
      <c r="VLL17" s="290"/>
      <c r="VLM17" s="290"/>
      <c r="VLN17" s="290"/>
      <c r="VLO17" s="290"/>
      <c r="VLP17" s="290"/>
      <c r="VLQ17" s="290"/>
      <c r="VLR17" s="290"/>
      <c r="VLS17" s="290"/>
      <c r="VLT17" s="290"/>
      <c r="VLU17" s="290"/>
      <c r="VLV17" s="290"/>
      <c r="VLW17" s="290"/>
      <c r="VLX17" s="290"/>
      <c r="VLY17" s="290"/>
      <c r="VLZ17" s="290"/>
      <c r="VMA17" s="290"/>
      <c r="VMB17" s="290"/>
      <c r="VMC17" s="290"/>
      <c r="VMD17" s="290"/>
      <c r="VME17" s="290"/>
      <c r="VMF17" s="290"/>
      <c r="VMG17" s="290"/>
      <c r="VMH17" s="290"/>
      <c r="VMI17" s="290"/>
      <c r="VMJ17" s="290"/>
      <c r="VMK17" s="290"/>
      <c r="VML17" s="290"/>
      <c r="VMM17" s="290"/>
      <c r="VMN17" s="290"/>
      <c r="VMO17" s="290"/>
      <c r="VMP17" s="290"/>
      <c r="VMQ17" s="290"/>
      <c r="VMR17" s="290"/>
      <c r="VMS17" s="290"/>
      <c r="VMT17" s="290"/>
      <c r="VMU17" s="290"/>
      <c r="VMV17" s="290"/>
      <c r="VMW17" s="290"/>
      <c r="VMX17" s="290"/>
      <c r="VMY17" s="290"/>
      <c r="VMZ17" s="290"/>
      <c r="VNA17" s="290"/>
      <c r="VNB17" s="290"/>
      <c r="VNC17" s="290"/>
      <c r="VND17" s="290"/>
      <c r="VNE17" s="290"/>
      <c r="VNF17" s="290"/>
      <c r="VNG17" s="290"/>
      <c r="VNH17" s="290"/>
      <c r="VNI17" s="290"/>
      <c r="VNJ17" s="290"/>
      <c r="VNK17" s="290"/>
      <c r="VNL17" s="290"/>
      <c r="VNM17" s="290"/>
      <c r="VNN17" s="290"/>
      <c r="VNO17" s="290"/>
      <c r="VNP17" s="290"/>
      <c r="VNQ17" s="290"/>
      <c r="VNR17" s="290"/>
      <c r="VNS17" s="290"/>
      <c r="VNT17" s="290"/>
      <c r="VNU17" s="290"/>
      <c r="VNV17" s="290"/>
      <c r="VNW17" s="290"/>
      <c r="VNX17" s="290"/>
      <c r="VNY17" s="290"/>
      <c r="VNZ17" s="290"/>
      <c r="VOA17" s="290"/>
      <c r="VOB17" s="290"/>
      <c r="VOC17" s="290"/>
      <c r="VOD17" s="290"/>
      <c r="VOE17" s="290"/>
      <c r="VOF17" s="290"/>
      <c r="VOG17" s="290"/>
      <c r="VOH17" s="290"/>
      <c r="VOI17" s="290"/>
      <c r="VOJ17" s="290"/>
      <c r="VOK17" s="290"/>
      <c r="VOL17" s="290"/>
      <c r="VOM17" s="290"/>
      <c r="VON17" s="290"/>
      <c r="VOO17" s="290"/>
      <c r="VOP17" s="290"/>
      <c r="VOQ17" s="290"/>
      <c r="VOR17" s="290"/>
      <c r="VOS17" s="290"/>
      <c r="VOT17" s="290"/>
      <c r="VOU17" s="290"/>
      <c r="VOV17" s="290"/>
      <c r="VOW17" s="290"/>
      <c r="VOX17" s="290"/>
      <c r="VOY17" s="290"/>
      <c r="VOZ17" s="290"/>
      <c r="VPA17" s="290"/>
      <c r="VPB17" s="290"/>
      <c r="VPC17" s="290"/>
      <c r="VPD17" s="290"/>
      <c r="VPE17" s="290"/>
      <c r="VPF17" s="290"/>
      <c r="VPG17" s="290"/>
      <c r="VPH17" s="290"/>
      <c r="VPI17" s="290"/>
      <c r="VPJ17" s="290"/>
      <c r="VPK17" s="290"/>
      <c r="VPL17" s="290"/>
      <c r="VPM17" s="290"/>
      <c r="VPN17" s="290"/>
      <c r="VPO17" s="290"/>
      <c r="VPP17" s="290"/>
      <c r="VPQ17" s="290"/>
      <c r="VPR17" s="290"/>
      <c r="VPS17" s="290"/>
      <c r="VPT17" s="290"/>
      <c r="VPU17" s="290"/>
      <c r="VPV17" s="290"/>
      <c r="VPW17" s="290"/>
      <c r="VPX17" s="290"/>
      <c r="VPY17" s="290"/>
      <c r="VPZ17" s="290"/>
      <c r="VQA17" s="290"/>
      <c r="VQB17" s="290"/>
      <c r="VQC17" s="290"/>
      <c r="VQD17" s="290"/>
      <c r="VQE17" s="290"/>
      <c r="VQF17" s="290"/>
      <c r="VQG17" s="290"/>
      <c r="VQH17" s="290"/>
      <c r="VQI17" s="290"/>
      <c r="VQJ17" s="290"/>
      <c r="VQK17" s="290"/>
      <c r="VQL17" s="290"/>
      <c r="VQM17" s="290"/>
      <c r="VQN17" s="290"/>
      <c r="VQO17" s="290"/>
      <c r="VQP17" s="290"/>
      <c r="VQQ17" s="290"/>
      <c r="VQR17" s="290"/>
      <c r="VQS17" s="290"/>
      <c r="VQT17" s="290"/>
      <c r="VQU17" s="290"/>
      <c r="VQV17" s="290"/>
      <c r="VQW17" s="290"/>
      <c r="VQX17" s="290"/>
      <c r="VQY17" s="290"/>
      <c r="VQZ17" s="290"/>
      <c r="VRA17" s="290"/>
      <c r="VRB17" s="290"/>
      <c r="VRC17" s="290"/>
      <c r="VRD17" s="290"/>
      <c r="VRE17" s="290"/>
      <c r="VRF17" s="290"/>
      <c r="VRG17" s="290"/>
      <c r="VRH17" s="290"/>
      <c r="VRI17" s="290"/>
      <c r="VRJ17" s="290"/>
      <c r="VRK17" s="290"/>
      <c r="VRL17" s="290"/>
      <c r="VRM17" s="290"/>
      <c r="VRN17" s="290"/>
      <c r="VRO17" s="290"/>
      <c r="VRP17" s="290"/>
      <c r="VRQ17" s="290"/>
      <c r="VRR17" s="290"/>
      <c r="VRS17" s="290"/>
      <c r="VRT17" s="290"/>
      <c r="VRU17" s="290"/>
      <c r="VRV17" s="290"/>
      <c r="VRW17" s="290"/>
      <c r="VRX17" s="290"/>
      <c r="VRY17" s="290"/>
      <c r="VRZ17" s="290"/>
      <c r="VSA17" s="290"/>
      <c r="VSB17" s="290"/>
      <c r="VSC17" s="290"/>
      <c r="VSD17" s="290"/>
      <c r="VSE17" s="290"/>
      <c r="VSF17" s="290"/>
      <c r="VSG17" s="290"/>
      <c r="VSH17" s="290"/>
      <c r="VSI17" s="290"/>
      <c r="VSJ17" s="290"/>
      <c r="VSK17" s="290"/>
      <c r="VSL17" s="290"/>
      <c r="VSM17" s="290"/>
      <c r="VSN17" s="290"/>
      <c r="VSO17" s="290"/>
      <c r="VSP17" s="290"/>
      <c r="VSQ17" s="290"/>
      <c r="VSR17" s="290"/>
      <c r="VSS17" s="290"/>
      <c r="VST17" s="290"/>
      <c r="VSU17" s="290"/>
      <c r="VSV17" s="290"/>
      <c r="VSW17" s="290"/>
      <c r="VSX17" s="290"/>
      <c r="VSY17" s="290"/>
      <c r="VSZ17" s="290"/>
      <c r="VTA17" s="290"/>
      <c r="VTB17" s="290"/>
      <c r="VTC17" s="290"/>
      <c r="VTD17" s="290"/>
      <c r="VTE17" s="290"/>
      <c r="VTF17" s="290"/>
      <c r="VTG17" s="290"/>
      <c r="VTH17" s="290"/>
      <c r="VTI17" s="290"/>
      <c r="VTJ17" s="290"/>
      <c r="VTK17" s="290"/>
      <c r="VTL17" s="290"/>
      <c r="VTM17" s="290"/>
      <c r="VTN17" s="290"/>
      <c r="VTO17" s="290"/>
      <c r="VTP17" s="290"/>
      <c r="VTQ17" s="290"/>
      <c r="VTR17" s="290"/>
      <c r="VTS17" s="290"/>
      <c r="VTT17" s="290"/>
      <c r="VTU17" s="290"/>
      <c r="VTV17" s="290"/>
      <c r="VTW17" s="290"/>
      <c r="VTX17" s="290"/>
      <c r="VTY17" s="290"/>
      <c r="VTZ17" s="290"/>
      <c r="VUA17" s="290"/>
      <c r="VUB17" s="290"/>
      <c r="VUC17" s="290"/>
      <c r="VUD17" s="290"/>
      <c r="VUE17" s="290"/>
      <c r="VUF17" s="290"/>
      <c r="VUG17" s="290"/>
      <c r="VUH17" s="290"/>
      <c r="VUI17" s="290"/>
      <c r="VUJ17" s="290"/>
      <c r="VUK17" s="290"/>
      <c r="VUL17" s="290"/>
      <c r="VUM17" s="290"/>
      <c r="VUN17" s="290"/>
      <c r="VUO17" s="290"/>
      <c r="VUP17" s="290"/>
      <c r="VUQ17" s="290"/>
      <c r="VUR17" s="290"/>
      <c r="VUS17" s="290"/>
      <c r="VUT17" s="290"/>
      <c r="VUU17" s="290"/>
      <c r="VUV17" s="290"/>
      <c r="VUW17" s="290"/>
      <c r="VUX17" s="290"/>
      <c r="VUY17" s="290"/>
      <c r="VUZ17" s="290"/>
      <c r="VVA17" s="290"/>
      <c r="VVB17" s="290"/>
      <c r="VVC17" s="290"/>
      <c r="VVD17" s="290"/>
      <c r="VVE17" s="290"/>
      <c r="VVF17" s="290"/>
      <c r="VVG17" s="290"/>
      <c r="VVH17" s="290"/>
      <c r="VVI17" s="290"/>
      <c r="VVJ17" s="290"/>
      <c r="VVK17" s="290"/>
      <c r="VVL17" s="290"/>
      <c r="VVM17" s="290"/>
      <c r="VVN17" s="290"/>
      <c r="VVO17" s="290"/>
      <c r="VVP17" s="290"/>
      <c r="VVQ17" s="290"/>
      <c r="VVR17" s="290"/>
      <c r="VVS17" s="290"/>
      <c r="VVT17" s="290"/>
      <c r="VVU17" s="290"/>
      <c r="VVV17" s="290"/>
      <c r="VVW17" s="290"/>
      <c r="VVX17" s="290"/>
      <c r="VVY17" s="290"/>
      <c r="VVZ17" s="290"/>
      <c r="VWA17" s="290"/>
      <c r="VWB17" s="290"/>
      <c r="VWC17" s="290"/>
      <c r="VWD17" s="290"/>
      <c r="VWE17" s="290"/>
      <c r="VWF17" s="290"/>
      <c r="VWG17" s="290"/>
      <c r="VWH17" s="290"/>
      <c r="VWI17" s="290"/>
      <c r="VWJ17" s="290"/>
      <c r="VWK17" s="290"/>
      <c r="VWL17" s="290"/>
      <c r="VWM17" s="290"/>
      <c r="VWN17" s="290"/>
      <c r="VWO17" s="290"/>
      <c r="VWP17" s="290"/>
      <c r="VWQ17" s="290"/>
      <c r="VWR17" s="290"/>
      <c r="VWS17" s="290"/>
      <c r="VWT17" s="290"/>
      <c r="VWU17" s="290"/>
      <c r="VWV17" s="290"/>
      <c r="VWW17" s="290"/>
      <c r="VWX17" s="290"/>
      <c r="VWY17" s="290"/>
      <c r="VWZ17" s="290"/>
      <c r="VXA17" s="290"/>
      <c r="VXB17" s="290"/>
      <c r="VXC17" s="290"/>
      <c r="VXD17" s="290"/>
      <c r="VXE17" s="290"/>
      <c r="VXF17" s="290"/>
      <c r="VXG17" s="290"/>
      <c r="VXH17" s="290"/>
      <c r="VXI17" s="290"/>
      <c r="VXJ17" s="290"/>
      <c r="VXK17" s="290"/>
      <c r="VXL17" s="290"/>
      <c r="VXM17" s="290"/>
      <c r="VXN17" s="290"/>
      <c r="VXO17" s="290"/>
      <c r="VXP17" s="290"/>
      <c r="VXQ17" s="290"/>
      <c r="VXR17" s="290"/>
      <c r="VXS17" s="290"/>
      <c r="VXT17" s="290"/>
      <c r="VXU17" s="290"/>
      <c r="VXV17" s="290"/>
      <c r="VXW17" s="290"/>
      <c r="VXX17" s="290"/>
      <c r="VXY17" s="290"/>
      <c r="VXZ17" s="290"/>
      <c r="VYA17" s="290"/>
      <c r="VYB17" s="290"/>
      <c r="VYC17" s="290"/>
      <c r="VYD17" s="290"/>
      <c r="VYE17" s="290"/>
      <c r="VYF17" s="290"/>
      <c r="VYG17" s="290"/>
      <c r="VYH17" s="290"/>
      <c r="VYI17" s="290"/>
      <c r="VYJ17" s="290"/>
      <c r="VYK17" s="290"/>
      <c r="VYL17" s="290"/>
      <c r="VYM17" s="290"/>
      <c r="VYN17" s="290"/>
      <c r="VYO17" s="290"/>
      <c r="VYP17" s="290"/>
      <c r="VYQ17" s="290"/>
      <c r="VYR17" s="290"/>
      <c r="VYS17" s="290"/>
      <c r="VYT17" s="290"/>
      <c r="VYU17" s="290"/>
      <c r="VYV17" s="290"/>
      <c r="VYW17" s="290"/>
      <c r="VYX17" s="290"/>
      <c r="VYY17" s="290"/>
      <c r="VYZ17" s="290"/>
      <c r="VZA17" s="290"/>
      <c r="VZB17" s="290"/>
      <c r="VZC17" s="290"/>
      <c r="VZD17" s="290"/>
      <c r="VZE17" s="290"/>
      <c r="VZF17" s="290"/>
      <c r="VZG17" s="290"/>
      <c r="VZH17" s="290"/>
      <c r="VZI17" s="290"/>
      <c r="VZJ17" s="290"/>
      <c r="VZK17" s="290"/>
      <c r="VZL17" s="290"/>
      <c r="VZM17" s="290"/>
      <c r="VZN17" s="290"/>
      <c r="VZO17" s="290"/>
      <c r="VZP17" s="290"/>
      <c r="VZQ17" s="290"/>
      <c r="VZR17" s="290"/>
      <c r="VZS17" s="290"/>
      <c r="VZT17" s="290"/>
      <c r="VZU17" s="290"/>
      <c r="VZV17" s="290"/>
      <c r="VZW17" s="290"/>
      <c r="VZX17" s="290"/>
      <c r="VZY17" s="290"/>
      <c r="VZZ17" s="290"/>
      <c r="WAA17" s="290"/>
      <c r="WAB17" s="290"/>
      <c r="WAC17" s="290"/>
      <c r="WAD17" s="290"/>
      <c r="WAE17" s="290"/>
      <c r="WAF17" s="290"/>
      <c r="WAG17" s="290"/>
      <c r="WAH17" s="290"/>
      <c r="WAI17" s="290"/>
      <c r="WAJ17" s="290"/>
      <c r="WAK17" s="290"/>
      <c r="WAL17" s="290"/>
      <c r="WAM17" s="290"/>
      <c r="WAN17" s="290"/>
      <c r="WAO17" s="290"/>
      <c r="WAP17" s="290"/>
      <c r="WAQ17" s="290"/>
      <c r="WAR17" s="290"/>
      <c r="WAS17" s="290"/>
      <c r="WAT17" s="290"/>
      <c r="WAU17" s="290"/>
      <c r="WAV17" s="290"/>
      <c r="WAW17" s="290"/>
      <c r="WAX17" s="290"/>
      <c r="WAY17" s="290"/>
      <c r="WAZ17" s="290"/>
      <c r="WBA17" s="290"/>
      <c r="WBB17" s="290"/>
      <c r="WBC17" s="290"/>
      <c r="WBD17" s="290"/>
      <c r="WBE17" s="290"/>
      <c r="WBF17" s="290"/>
      <c r="WBG17" s="290"/>
      <c r="WBH17" s="290"/>
      <c r="WBI17" s="290"/>
      <c r="WBJ17" s="290"/>
      <c r="WBK17" s="290"/>
      <c r="WBL17" s="290"/>
      <c r="WBM17" s="290"/>
      <c r="WBN17" s="290"/>
      <c r="WBO17" s="290"/>
      <c r="WBP17" s="290"/>
      <c r="WBQ17" s="290"/>
      <c r="WBR17" s="290"/>
      <c r="WBS17" s="290"/>
      <c r="WBT17" s="290"/>
      <c r="WBU17" s="290"/>
      <c r="WBV17" s="290"/>
      <c r="WBW17" s="290"/>
      <c r="WBX17" s="290"/>
      <c r="WBY17" s="290"/>
      <c r="WBZ17" s="290"/>
      <c r="WCA17" s="290"/>
      <c r="WCB17" s="290"/>
    </row>
    <row r="18" spans="2:42 13252:15628" s="289" customFormat="1" x14ac:dyDescent="0.25">
      <c r="B18" s="280">
        <v>7</v>
      </c>
      <c r="C18" s="296" t="s">
        <v>1264</v>
      </c>
      <c r="D18" s="297" t="s">
        <v>7</v>
      </c>
      <c r="E18" s="297" t="s">
        <v>7</v>
      </c>
      <c r="F18" s="297" t="s">
        <v>7</v>
      </c>
      <c r="G18" s="297" t="s">
        <v>7</v>
      </c>
      <c r="H18" s="297" t="s">
        <v>7</v>
      </c>
      <c r="I18" s="297" t="s">
        <v>7</v>
      </c>
      <c r="J18" s="297" t="s">
        <v>7</v>
      </c>
      <c r="K18" s="297" t="s">
        <v>7</v>
      </c>
      <c r="L18" s="298">
        <v>42770</v>
      </c>
      <c r="M18" s="299" t="s">
        <v>9775</v>
      </c>
      <c r="N18" s="300">
        <f t="shared" si="13"/>
        <v>2</v>
      </c>
      <c r="O18" s="295"/>
      <c r="P18" s="287"/>
      <c r="Q18" s="287"/>
      <c r="R18" s="287"/>
      <c r="S18" s="287"/>
      <c r="T18" s="288"/>
      <c r="U18" s="288"/>
      <c r="V18" s="288"/>
      <c r="W18" s="288"/>
      <c r="X18" s="288"/>
      <c r="Y18" s="288"/>
      <c r="Z18" s="288"/>
      <c r="AA18" s="288"/>
      <c r="AB18" s="288"/>
      <c r="AC18" s="288"/>
      <c r="AD18" s="288"/>
      <c r="AE18" s="288"/>
      <c r="AF18" s="288"/>
      <c r="AG18" s="288"/>
      <c r="AH18" s="288"/>
      <c r="AI18" s="288"/>
      <c r="AJ18" s="288"/>
      <c r="AK18" s="246"/>
      <c r="AL18" s="288"/>
      <c r="AM18" s="288"/>
      <c r="AN18" s="288"/>
      <c r="AO18" s="246"/>
      <c r="AP18" s="246"/>
      <c r="SOR18" s="290"/>
      <c r="SOS18" s="290"/>
      <c r="SOT18" s="290"/>
      <c r="SOU18" s="290"/>
      <c r="SOV18" s="290"/>
      <c r="SOW18" s="290"/>
      <c r="SOX18" s="290"/>
      <c r="SOY18" s="290"/>
      <c r="SOZ18" s="290"/>
      <c r="SPA18" s="290"/>
      <c r="SPB18" s="290"/>
      <c r="SPC18" s="290"/>
      <c r="SPD18" s="290"/>
      <c r="SPE18" s="290"/>
      <c r="SPF18" s="290"/>
      <c r="SPG18" s="290"/>
      <c r="SPH18" s="290"/>
      <c r="SPI18" s="290"/>
      <c r="SPJ18" s="290"/>
      <c r="SPK18" s="290"/>
      <c r="SPL18" s="290"/>
      <c r="SPM18" s="290"/>
      <c r="SPN18" s="290"/>
      <c r="SPO18" s="290"/>
      <c r="SPP18" s="290"/>
      <c r="SPQ18" s="290"/>
      <c r="SPR18" s="290"/>
      <c r="SPS18" s="290"/>
      <c r="SPT18" s="290"/>
      <c r="SPU18" s="290"/>
      <c r="SPV18" s="290"/>
      <c r="SPW18" s="290"/>
      <c r="SPX18" s="290"/>
      <c r="SPY18" s="290"/>
      <c r="SPZ18" s="290"/>
      <c r="SQA18" s="290"/>
      <c r="SQB18" s="290"/>
      <c r="SQC18" s="290"/>
      <c r="SQD18" s="290"/>
      <c r="SQE18" s="290"/>
      <c r="SQF18" s="290"/>
      <c r="SQG18" s="290"/>
      <c r="SQH18" s="290"/>
      <c r="SQI18" s="290"/>
      <c r="SQJ18" s="290"/>
      <c r="SQK18" s="290"/>
      <c r="SQL18" s="290"/>
      <c r="SQM18" s="290"/>
      <c r="SQN18" s="290"/>
      <c r="SQO18" s="290"/>
      <c r="SQP18" s="290"/>
      <c r="SQQ18" s="290"/>
      <c r="SQR18" s="290"/>
      <c r="SQS18" s="290"/>
      <c r="SQT18" s="290"/>
      <c r="SQU18" s="290"/>
      <c r="SQV18" s="290"/>
      <c r="SQW18" s="290"/>
      <c r="SQX18" s="290"/>
      <c r="SQY18" s="290"/>
      <c r="SQZ18" s="290"/>
      <c r="SRA18" s="290"/>
      <c r="SRB18" s="290"/>
      <c r="SRC18" s="290"/>
      <c r="SRD18" s="290"/>
      <c r="SRE18" s="290"/>
      <c r="SRF18" s="290"/>
      <c r="SRG18" s="290"/>
      <c r="SRH18" s="290"/>
      <c r="SRI18" s="290"/>
      <c r="SRJ18" s="290"/>
      <c r="SRK18" s="290"/>
      <c r="SRL18" s="290"/>
      <c r="SRM18" s="290"/>
      <c r="SRN18" s="290"/>
      <c r="SRO18" s="290"/>
      <c r="SRP18" s="290"/>
      <c r="SRQ18" s="290"/>
      <c r="SRR18" s="290"/>
      <c r="SRS18" s="290"/>
      <c r="SRT18" s="290"/>
      <c r="SRU18" s="290"/>
      <c r="SRV18" s="290"/>
      <c r="SRW18" s="290"/>
      <c r="SRX18" s="290"/>
      <c r="SRY18" s="290"/>
      <c r="SRZ18" s="290"/>
      <c r="SSA18" s="290"/>
      <c r="SSB18" s="290"/>
      <c r="SSC18" s="290"/>
      <c r="SSD18" s="290"/>
      <c r="SSE18" s="290"/>
      <c r="SSF18" s="290"/>
      <c r="SSG18" s="290"/>
      <c r="SSH18" s="290"/>
      <c r="SSI18" s="290"/>
      <c r="SSJ18" s="290"/>
      <c r="SSK18" s="290"/>
      <c r="SSL18" s="290"/>
      <c r="SSM18" s="290"/>
      <c r="SSN18" s="290"/>
      <c r="SSO18" s="290"/>
      <c r="SSP18" s="290"/>
      <c r="SSQ18" s="290"/>
      <c r="SSR18" s="290"/>
      <c r="SSS18" s="290"/>
      <c r="SST18" s="290"/>
      <c r="SSU18" s="290"/>
      <c r="SSV18" s="290"/>
      <c r="SSW18" s="290"/>
      <c r="SSX18" s="290"/>
      <c r="SSY18" s="290"/>
      <c r="SSZ18" s="290"/>
      <c r="STA18" s="290"/>
      <c r="STB18" s="290"/>
      <c r="STC18" s="290"/>
      <c r="STD18" s="290"/>
      <c r="STE18" s="290"/>
      <c r="STF18" s="290"/>
      <c r="STG18" s="290"/>
      <c r="STH18" s="290"/>
      <c r="STI18" s="290"/>
      <c r="STJ18" s="290"/>
      <c r="STK18" s="290"/>
      <c r="STL18" s="290"/>
      <c r="STM18" s="290"/>
      <c r="STN18" s="290"/>
      <c r="STO18" s="290"/>
      <c r="STP18" s="290"/>
      <c r="STQ18" s="290"/>
      <c r="STR18" s="290"/>
      <c r="STS18" s="290"/>
      <c r="STT18" s="290"/>
      <c r="STU18" s="290"/>
      <c r="STV18" s="290"/>
      <c r="STW18" s="290"/>
      <c r="STX18" s="290"/>
      <c r="STY18" s="290"/>
      <c r="STZ18" s="290"/>
      <c r="SUA18" s="290"/>
      <c r="SUB18" s="290"/>
      <c r="SUC18" s="290"/>
      <c r="SUD18" s="290"/>
      <c r="SUE18" s="290"/>
      <c r="SUF18" s="290"/>
      <c r="SUG18" s="290"/>
      <c r="SUH18" s="290"/>
      <c r="SUI18" s="290"/>
      <c r="SUJ18" s="290"/>
      <c r="SUK18" s="290"/>
      <c r="SUL18" s="290"/>
      <c r="SUM18" s="290"/>
      <c r="SUN18" s="290"/>
      <c r="SUO18" s="290"/>
      <c r="SUP18" s="290"/>
      <c r="SUQ18" s="290"/>
      <c r="SUR18" s="290"/>
      <c r="SUS18" s="290"/>
      <c r="SUT18" s="290"/>
      <c r="SUU18" s="290"/>
      <c r="SUV18" s="290"/>
      <c r="SUW18" s="290"/>
      <c r="SUX18" s="290"/>
      <c r="SUY18" s="290"/>
      <c r="SUZ18" s="290"/>
      <c r="SVA18" s="290"/>
      <c r="SVB18" s="290"/>
      <c r="SVC18" s="290"/>
      <c r="SVD18" s="290"/>
      <c r="SVE18" s="290"/>
      <c r="SVF18" s="290"/>
      <c r="SVG18" s="290"/>
      <c r="SVH18" s="290"/>
      <c r="SVI18" s="290"/>
      <c r="SVJ18" s="290"/>
      <c r="SVK18" s="290"/>
      <c r="SVL18" s="290"/>
      <c r="SVM18" s="290"/>
      <c r="SVN18" s="290"/>
      <c r="SVO18" s="290"/>
      <c r="SVP18" s="290"/>
      <c r="SVQ18" s="290"/>
      <c r="SVR18" s="290"/>
      <c r="SVS18" s="290"/>
      <c r="SVT18" s="290"/>
      <c r="SVU18" s="290"/>
      <c r="SVV18" s="290"/>
      <c r="SVW18" s="290"/>
      <c r="SVX18" s="290"/>
      <c r="SVY18" s="290"/>
      <c r="SVZ18" s="290"/>
      <c r="SWA18" s="290"/>
      <c r="SWB18" s="290"/>
      <c r="SWC18" s="290"/>
      <c r="SWD18" s="290"/>
      <c r="SWE18" s="290"/>
      <c r="SWF18" s="290"/>
      <c r="SWG18" s="290"/>
      <c r="SWH18" s="290"/>
      <c r="SWI18" s="290"/>
      <c r="SWJ18" s="290"/>
      <c r="SWK18" s="290"/>
      <c r="SWL18" s="290"/>
      <c r="SWM18" s="290"/>
      <c r="SWN18" s="290"/>
      <c r="SWO18" s="290"/>
      <c r="SWP18" s="290"/>
      <c r="SWQ18" s="290"/>
      <c r="SWR18" s="290"/>
      <c r="SWS18" s="290"/>
      <c r="SWT18" s="290"/>
      <c r="SWU18" s="290"/>
      <c r="SWV18" s="290"/>
      <c r="SWW18" s="290"/>
      <c r="SWX18" s="290"/>
      <c r="SWY18" s="290"/>
      <c r="SWZ18" s="290"/>
      <c r="SXA18" s="290"/>
      <c r="SXB18" s="290"/>
      <c r="SXC18" s="290"/>
      <c r="SXD18" s="290"/>
      <c r="SXE18" s="290"/>
      <c r="SXF18" s="290"/>
      <c r="SXG18" s="290"/>
      <c r="SXH18" s="290"/>
      <c r="SXI18" s="290"/>
      <c r="SXJ18" s="290"/>
      <c r="SXK18" s="290"/>
      <c r="SXL18" s="290"/>
      <c r="SXM18" s="290"/>
      <c r="SXN18" s="290"/>
      <c r="SXO18" s="290"/>
      <c r="SXP18" s="290"/>
      <c r="SXQ18" s="290"/>
      <c r="SXR18" s="290"/>
      <c r="SXS18" s="290"/>
      <c r="SXT18" s="290"/>
      <c r="SXU18" s="290"/>
      <c r="SXV18" s="290"/>
      <c r="SXW18" s="290"/>
      <c r="SXX18" s="290"/>
      <c r="SXY18" s="290"/>
      <c r="SXZ18" s="290"/>
      <c r="SYA18" s="290"/>
      <c r="SYB18" s="290"/>
      <c r="SYC18" s="290"/>
      <c r="SYD18" s="290"/>
      <c r="SYE18" s="290"/>
      <c r="SYF18" s="290"/>
      <c r="SYG18" s="290"/>
      <c r="SYH18" s="290"/>
      <c r="SYI18" s="290"/>
      <c r="SYJ18" s="290"/>
      <c r="SYK18" s="290"/>
      <c r="SYL18" s="290"/>
      <c r="SYM18" s="290"/>
      <c r="SYN18" s="290"/>
      <c r="SYO18" s="290"/>
      <c r="SYP18" s="290"/>
      <c r="SYQ18" s="290"/>
      <c r="SYR18" s="290"/>
      <c r="SYS18" s="290"/>
      <c r="SYT18" s="290"/>
      <c r="SYU18" s="290"/>
      <c r="SYV18" s="290"/>
      <c r="SYW18" s="290"/>
      <c r="SYX18" s="290"/>
      <c r="SYY18" s="290"/>
      <c r="SYZ18" s="290"/>
      <c r="SZA18" s="290"/>
      <c r="SZB18" s="290"/>
      <c r="SZC18" s="290"/>
      <c r="SZD18" s="290"/>
      <c r="SZE18" s="290"/>
      <c r="SZF18" s="290"/>
      <c r="SZG18" s="290"/>
      <c r="SZH18" s="290"/>
      <c r="SZI18" s="290"/>
      <c r="SZJ18" s="290"/>
      <c r="SZK18" s="290"/>
      <c r="SZL18" s="290"/>
      <c r="SZM18" s="290"/>
      <c r="SZN18" s="290"/>
      <c r="SZO18" s="290"/>
      <c r="SZP18" s="290"/>
      <c r="SZQ18" s="290"/>
      <c r="SZR18" s="290"/>
      <c r="SZS18" s="290"/>
      <c r="SZT18" s="290"/>
      <c r="SZU18" s="290"/>
      <c r="SZV18" s="290"/>
      <c r="SZW18" s="290"/>
      <c r="SZX18" s="290"/>
      <c r="SZY18" s="290"/>
      <c r="SZZ18" s="290"/>
      <c r="TAA18" s="290"/>
      <c r="TAB18" s="290"/>
      <c r="TAC18" s="290"/>
      <c r="TAD18" s="290"/>
      <c r="TAE18" s="290"/>
      <c r="TAF18" s="290"/>
      <c r="TAG18" s="290"/>
      <c r="TAH18" s="290"/>
      <c r="TAI18" s="290"/>
      <c r="TAJ18" s="290"/>
      <c r="TAK18" s="290"/>
      <c r="TAL18" s="290"/>
      <c r="TAM18" s="290"/>
      <c r="TAN18" s="290"/>
      <c r="TAO18" s="290"/>
      <c r="TAP18" s="290"/>
      <c r="TAQ18" s="290"/>
      <c r="TAR18" s="290"/>
      <c r="TAS18" s="290"/>
      <c r="TAT18" s="290"/>
      <c r="TAU18" s="290"/>
      <c r="TAV18" s="290"/>
      <c r="TAW18" s="290"/>
      <c r="TAX18" s="290"/>
      <c r="TAY18" s="290"/>
      <c r="TAZ18" s="290"/>
      <c r="TBA18" s="290"/>
      <c r="TBB18" s="290"/>
      <c r="TBC18" s="290"/>
      <c r="TBD18" s="290"/>
      <c r="TBE18" s="290"/>
      <c r="TBF18" s="290"/>
      <c r="TBG18" s="290"/>
      <c r="TBH18" s="290"/>
      <c r="TBI18" s="290"/>
      <c r="TBJ18" s="290"/>
      <c r="TBK18" s="290"/>
      <c r="TBL18" s="290"/>
      <c r="TBM18" s="290"/>
      <c r="TBN18" s="290"/>
      <c r="TBO18" s="290"/>
      <c r="TBP18" s="290"/>
      <c r="TBQ18" s="290"/>
      <c r="TBR18" s="290"/>
      <c r="TBS18" s="290"/>
      <c r="TBT18" s="290"/>
      <c r="TBU18" s="290"/>
      <c r="TBV18" s="290"/>
      <c r="TBW18" s="290"/>
      <c r="TBX18" s="290"/>
      <c r="TBY18" s="290"/>
      <c r="TBZ18" s="290"/>
      <c r="TCA18" s="290"/>
      <c r="TCB18" s="290"/>
      <c r="TCC18" s="290"/>
      <c r="TCD18" s="290"/>
      <c r="TCE18" s="290"/>
      <c r="TCF18" s="290"/>
      <c r="TCG18" s="290"/>
      <c r="TCH18" s="290"/>
      <c r="TCI18" s="290"/>
      <c r="TCJ18" s="290"/>
      <c r="TCK18" s="290"/>
      <c r="TCL18" s="290"/>
      <c r="TCM18" s="290"/>
      <c r="TCN18" s="290"/>
      <c r="TCO18" s="290"/>
      <c r="TCP18" s="290"/>
      <c r="TCQ18" s="290"/>
      <c r="TCR18" s="290"/>
      <c r="TCS18" s="290"/>
      <c r="TCT18" s="290"/>
      <c r="TCU18" s="290"/>
      <c r="TCV18" s="290"/>
      <c r="TCW18" s="290"/>
      <c r="TCX18" s="290"/>
      <c r="TCY18" s="290"/>
      <c r="TCZ18" s="290"/>
      <c r="TDA18" s="290"/>
      <c r="TDB18" s="290"/>
      <c r="TDC18" s="290"/>
      <c r="TDD18" s="290"/>
      <c r="TDE18" s="290"/>
      <c r="TDF18" s="290"/>
      <c r="TDG18" s="290"/>
      <c r="TDH18" s="290"/>
      <c r="TDI18" s="290"/>
      <c r="TDJ18" s="290"/>
      <c r="TDK18" s="290"/>
      <c r="TDL18" s="290"/>
      <c r="TDM18" s="290"/>
      <c r="TDN18" s="290"/>
      <c r="TDO18" s="290"/>
      <c r="TDP18" s="290"/>
      <c r="TDQ18" s="290"/>
      <c r="TDR18" s="290"/>
      <c r="TDS18" s="290"/>
      <c r="TDT18" s="290"/>
      <c r="TDU18" s="290"/>
      <c r="TDV18" s="290"/>
      <c r="TDW18" s="290"/>
      <c r="TDX18" s="290"/>
      <c r="TDY18" s="290"/>
      <c r="TDZ18" s="290"/>
      <c r="TEA18" s="290"/>
      <c r="TEB18" s="290"/>
      <c r="TEC18" s="290"/>
      <c r="TED18" s="290"/>
      <c r="TEE18" s="290"/>
      <c r="TEF18" s="290"/>
      <c r="TEG18" s="290"/>
      <c r="TEH18" s="290"/>
      <c r="TEI18" s="290"/>
      <c r="TEJ18" s="290"/>
      <c r="TEK18" s="290"/>
      <c r="TEL18" s="290"/>
      <c r="TEM18" s="290"/>
      <c r="TEN18" s="290"/>
      <c r="TEO18" s="290"/>
      <c r="TEP18" s="290"/>
      <c r="TEQ18" s="290"/>
      <c r="TER18" s="290"/>
      <c r="TES18" s="290"/>
      <c r="TET18" s="290"/>
      <c r="TEU18" s="290"/>
      <c r="TEV18" s="290"/>
      <c r="TEW18" s="290"/>
      <c r="TEX18" s="290"/>
      <c r="TEY18" s="290"/>
      <c r="TEZ18" s="290"/>
      <c r="TFA18" s="290"/>
      <c r="TFB18" s="290"/>
      <c r="TFC18" s="290"/>
      <c r="TFD18" s="290"/>
      <c r="TFE18" s="290"/>
      <c r="TFF18" s="290"/>
      <c r="TFG18" s="290"/>
      <c r="TFH18" s="290"/>
      <c r="TFI18" s="290"/>
      <c r="TFJ18" s="290"/>
      <c r="TFK18" s="290"/>
      <c r="TFL18" s="290"/>
      <c r="TFM18" s="290"/>
      <c r="TFN18" s="290"/>
      <c r="TFO18" s="290"/>
      <c r="TFP18" s="290"/>
      <c r="TFQ18" s="290"/>
      <c r="TFR18" s="290"/>
      <c r="TFS18" s="290"/>
      <c r="TFT18" s="290"/>
      <c r="TFU18" s="290"/>
      <c r="TFV18" s="290"/>
      <c r="TFW18" s="290"/>
      <c r="TFX18" s="290"/>
      <c r="TFY18" s="290"/>
      <c r="TFZ18" s="290"/>
      <c r="TGA18" s="290"/>
      <c r="TGB18" s="290"/>
      <c r="TGC18" s="290"/>
      <c r="TGD18" s="290"/>
      <c r="TGE18" s="290"/>
      <c r="TGF18" s="290"/>
      <c r="TGG18" s="290"/>
      <c r="TGH18" s="290"/>
      <c r="TGI18" s="290"/>
      <c r="TGJ18" s="290"/>
      <c r="TGK18" s="290"/>
      <c r="TGL18" s="290"/>
      <c r="TGM18" s="290"/>
      <c r="TGN18" s="290"/>
      <c r="TGO18" s="290"/>
      <c r="TGP18" s="290"/>
      <c r="TGQ18" s="290"/>
      <c r="TGR18" s="290"/>
      <c r="TGS18" s="290"/>
      <c r="TGT18" s="290"/>
      <c r="TGU18" s="290"/>
      <c r="TGV18" s="290"/>
      <c r="TGW18" s="290"/>
      <c r="TGX18" s="290"/>
      <c r="TGY18" s="290"/>
      <c r="TGZ18" s="290"/>
      <c r="THA18" s="290"/>
      <c r="THB18" s="290"/>
      <c r="THC18" s="290"/>
      <c r="THD18" s="290"/>
      <c r="THE18" s="290"/>
      <c r="THF18" s="290"/>
      <c r="THG18" s="290"/>
      <c r="THH18" s="290"/>
      <c r="THI18" s="290"/>
      <c r="THJ18" s="290"/>
      <c r="THK18" s="290"/>
      <c r="THL18" s="290"/>
      <c r="THM18" s="290"/>
      <c r="THN18" s="290"/>
      <c r="THO18" s="290"/>
      <c r="THP18" s="290"/>
      <c r="THQ18" s="290"/>
      <c r="THR18" s="290"/>
      <c r="THS18" s="290"/>
      <c r="THT18" s="290"/>
      <c r="THU18" s="290"/>
      <c r="THV18" s="290"/>
      <c r="THW18" s="290"/>
      <c r="THX18" s="290"/>
      <c r="THY18" s="290"/>
      <c r="THZ18" s="290"/>
      <c r="TIA18" s="290"/>
      <c r="TIB18" s="290"/>
      <c r="TIC18" s="290"/>
      <c r="TID18" s="290"/>
      <c r="TIE18" s="290"/>
      <c r="TIF18" s="290"/>
      <c r="TIG18" s="290"/>
      <c r="TIH18" s="290"/>
      <c r="TII18" s="290"/>
      <c r="TIJ18" s="290"/>
      <c r="TIK18" s="290"/>
      <c r="TIL18" s="290"/>
      <c r="TIM18" s="290"/>
      <c r="TIN18" s="290"/>
      <c r="TIO18" s="290"/>
      <c r="TIP18" s="290"/>
      <c r="TIQ18" s="290"/>
      <c r="TIR18" s="290"/>
      <c r="TIS18" s="290"/>
      <c r="TIT18" s="290"/>
      <c r="TIU18" s="290"/>
      <c r="TIV18" s="290"/>
      <c r="TIW18" s="290"/>
      <c r="TIX18" s="290"/>
      <c r="TIY18" s="290"/>
      <c r="TIZ18" s="290"/>
      <c r="TJA18" s="290"/>
      <c r="TJB18" s="290"/>
      <c r="TJC18" s="290"/>
      <c r="TJD18" s="290"/>
      <c r="TJE18" s="290"/>
      <c r="TJF18" s="290"/>
      <c r="TJG18" s="290"/>
      <c r="TJH18" s="290"/>
      <c r="TJI18" s="290"/>
      <c r="TJJ18" s="290"/>
      <c r="TJK18" s="290"/>
      <c r="TJL18" s="290"/>
      <c r="TJM18" s="290"/>
      <c r="TJN18" s="290"/>
      <c r="TJO18" s="290"/>
      <c r="TJP18" s="290"/>
      <c r="TJQ18" s="290"/>
      <c r="TJR18" s="290"/>
      <c r="TJS18" s="290"/>
      <c r="TJT18" s="290"/>
      <c r="TJU18" s="290"/>
      <c r="TJV18" s="290"/>
      <c r="TJW18" s="290"/>
      <c r="TJX18" s="290"/>
      <c r="TJY18" s="290"/>
      <c r="TJZ18" s="290"/>
      <c r="TKA18" s="290"/>
      <c r="TKB18" s="290"/>
      <c r="TKC18" s="290"/>
      <c r="TKD18" s="290"/>
      <c r="TKE18" s="290"/>
      <c r="TKF18" s="290"/>
      <c r="TKG18" s="290"/>
      <c r="TKH18" s="290"/>
      <c r="TKI18" s="290"/>
      <c r="TKJ18" s="290"/>
      <c r="TKK18" s="290"/>
      <c r="TKL18" s="290"/>
      <c r="TKM18" s="290"/>
      <c r="TKN18" s="290"/>
      <c r="TKO18" s="290"/>
      <c r="TKP18" s="290"/>
      <c r="TKQ18" s="290"/>
      <c r="TKR18" s="290"/>
      <c r="TKS18" s="290"/>
      <c r="TKT18" s="290"/>
      <c r="TKU18" s="290"/>
      <c r="TKV18" s="290"/>
      <c r="TKW18" s="290"/>
      <c r="TKX18" s="290"/>
      <c r="TKY18" s="290"/>
      <c r="TKZ18" s="290"/>
      <c r="TLA18" s="290"/>
      <c r="TLB18" s="290"/>
      <c r="TLC18" s="290"/>
      <c r="TLD18" s="290"/>
      <c r="TLE18" s="290"/>
      <c r="TLF18" s="290"/>
      <c r="TLG18" s="290"/>
      <c r="TLH18" s="290"/>
      <c r="TLI18" s="290"/>
      <c r="TLJ18" s="290"/>
      <c r="TLK18" s="290"/>
      <c r="TLL18" s="290"/>
      <c r="TLM18" s="290"/>
      <c r="TLN18" s="290"/>
      <c r="TLO18" s="290"/>
      <c r="TLP18" s="290"/>
      <c r="TLQ18" s="290"/>
      <c r="TLR18" s="290"/>
      <c r="TLS18" s="290"/>
      <c r="TLT18" s="290"/>
      <c r="TLU18" s="290"/>
      <c r="TLV18" s="290"/>
      <c r="TLW18" s="290"/>
      <c r="TLX18" s="290"/>
      <c r="TLY18" s="290"/>
      <c r="TLZ18" s="290"/>
      <c r="TMA18" s="290"/>
      <c r="TMB18" s="290"/>
      <c r="TMC18" s="290"/>
      <c r="TMD18" s="290"/>
      <c r="TME18" s="290"/>
      <c r="TMF18" s="290"/>
      <c r="TMG18" s="290"/>
      <c r="TMH18" s="290"/>
      <c r="TMI18" s="290"/>
      <c r="TMJ18" s="290"/>
      <c r="TMK18" s="290"/>
      <c r="TML18" s="290"/>
      <c r="TMM18" s="290"/>
      <c r="TMN18" s="290"/>
      <c r="TMO18" s="290"/>
      <c r="TMP18" s="290"/>
      <c r="TMQ18" s="290"/>
      <c r="TMR18" s="290"/>
      <c r="TMS18" s="290"/>
      <c r="TMT18" s="290"/>
      <c r="TMU18" s="290"/>
      <c r="TMV18" s="290"/>
      <c r="TMW18" s="290"/>
      <c r="TMX18" s="290"/>
      <c r="TMY18" s="290"/>
      <c r="TMZ18" s="290"/>
      <c r="TNA18" s="290"/>
      <c r="TNB18" s="290"/>
      <c r="TNC18" s="290"/>
      <c r="TND18" s="290"/>
      <c r="TNE18" s="290"/>
      <c r="TNF18" s="290"/>
      <c r="TNG18" s="290"/>
      <c r="TNH18" s="290"/>
      <c r="TNI18" s="290"/>
      <c r="TNJ18" s="290"/>
      <c r="TNK18" s="290"/>
      <c r="TNL18" s="290"/>
      <c r="TNM18" s="290"/>
      <c r="TNN18" s="290"/>
      <c r="TNO18" s="290"/>
      <c r="TNP18" s="290"/>
      <c r="TNQ18" s="290"/>
      <c r="TNR18" s="290"/>
      <c r="TNS18" s="290"/>
      <c r="TNT18" s="290"/>
      <c r="TNU18" s="290"/>
      <c r="TNV18" s="290"/>
      <c r="TNW18" s="290"/>
      <c r="TNX18" s="290"/>
      <c r="TNY18" s="290"/>
      <c r="TNZ18" s="290"/>
      <c r="TOA18" s="290"/>
      <c r="TOB18" s="290"/>
      <c r="TOC18" s="290"/>
      <c r="TOD18" s="290"/>
      <c r="TOE18" s="290"/>
      <c r="TOF18" s="290"/>
      <c r="TOG18" s="290"/>
      <c r="TOH18" s="290"/>
      <c r="TOI18" s="290"/>
      <c r="TOJ18" s="290"/>
      <c r="TOK18" s="290"/>
      <c r="TOL18" s="290"/>
      <c r="TOM18" s="290"/>
      <c r="TON18" s="290"/>
      <c r="TOO18" s="290"/>
      <c r="TOP18" s="290"/>
      <c r="TOQ18" s="290"/>
      <c r="TOR18" s="290"/>
      <c r="TOS18" s="290"/>
      <c r="TOT18" s="290"/>
      <c r="TOU18" s="290"/>
      <c r="TOV18" s="290"/>
      <c r="TOW18" s="290"/>
      <c r="TOX18" s="290"/>
      <c r="TOY18" s="290"/>
      <c r="TOZ18" s="290"/>
      <c r="TPA18" s="290"/>
      <c r="TPB18" s="290"/>
      <c r="TPC18" s="290"/>
      <c r="TPD18" s="290"/>
      <c r="TPE18" s="290"/>
      <c r="TPF18" s="290"/>
      <c r="TPG18" s="290"/>
      <c r="TPH18" s="290"/>
      <c r="TPI18" s="290"/>
      <c r="TPJ18" s="290"/>
      <c r="TPK18" s="290"/>
      <c r="TPL18" s="290"/>
      <c r="TPM18" s="290"/>
      <c r="TPN18" s="290"/>
      <c r="TPO18" s="290"/>
      <c r="TPP18" s="290"/>
      <c r="TPQ18" s="290"/>
      <c r="TPR18" s="290"/>
      <c r="TPS18" s="290"/>
      <c r="TPT18" s="290"/>
      <c r="TPU18" s="290"/>
      <c r="TPV18" s="290"/>
      <c r="TPW18" s="290"/>
      <c r="TPX18" s="290"/>
      <c r="TPY18" s="290"/>
      <c r="TPZ18" s="290"/>
      <c r="TQA18" s="290"/>
      <c r="TQB18" s="290"/>
      <c r="TQC18" s="290"/>
      <c r="TQD18" s="290"/>
      <c r="TQE18" s="290"/>
      <c r="TQF18" s="290"/>
      <c r="TQG18" s="290"/>
      <c r="TQH18" s="290"/>
      <c r="TQI18" s="290"/>
      <c r="TQJ18" s="290"/>
      <c r="TQK18" s="290"/>
      <c r="TQL18" s="290"/>
      <c r="TQM18" s="290"/>
      <c r="TQN18" s="290"/>
      <c r="TQO18" s="290"/>
      <c r="TQP18" s="290"/>
      <c r="TQQ18" s="290"/>
      <c r="TQR18" s="290"/>
      <c r="TQS18" s="290"/>
      <c r="TQT18" s="290"/>
      <c r="TQU18" s="290"/>
      <c r="TQV18" s="290"/>
      <c r="TQW18" s="290"/>
      <c r="TQX18" s="290"/>
      <c r="TQY18" s="290"/>
      <c r="TQZ18" s="290"/>
      <c r="TRA18" s="290"/>
      <c r="TRB18" s="290"/>
      <c r="TRC18" s="290"/>
      <c r="TRD18" s="290"/>
      <c r="TRE18" s="290"/>
      <c r="TRF18" s="290"/>
      <c r="TRG18" s="290"/>
      <c r="TRH18" s="290"/>
      <c r="TRI18" s="290"/>
      <c r="TRJ18" s="290"/>
      <c r="TRK18" s="290"/>
      <c r="TRL18" s="290"/>
      <c r="TRM18" s="290"/>
      <c r="TRN18" s="290"/>
      <c r="TRO18" s="290"/>
      <c r="TRP18" s="290"/>
      <c r="TRQ18" s="290"/>
      <c r="TRR18" s="290"/>
      <c r="TRS18" s="290"/>
      <c r="TRT18" s="290"/>
      <c r="TRU18" s="290"/>
      <c r="TRV18" s="290"/>
      <c r="TRW18" s="290"/>
      <c r="TRX18" s="290"/>
      <c r="TRY18" s="290"/>
      <c r="TRZ18" s="290"/>
      <c r="TSA18" s="290"/>
      <c r="TSB18" s="290"/>
      <c r="TSC18" s="290"/>
      <c r="TSD18" s="290"/>
      <c r="TSE18" s="290"/>
      <c r="TSF18" s="290"/>
      <c r="TSG18" s="290"/>
      <c r="TSH18" s="290"/>
      <c r="TSI18" s="290"/>
      <c r="TSJ18" s="290"/>
      <c r="TSK18" s="290"/>
      <c r="TSL18" s="290"/>
      <c r="TSM18" s="290"/>
      <c r="TSN18" s="290"/>
      <c r="TSO18" s="290"/>
      <c r="TSP18" s="290"/>
      <c r="TSQ18" s="290"/>
      <c r="TSR18" s="290"/>
      <c r="TSS18" s="290"/>
      <c r="TST18" s="290"/>
      <c r="TSU18" s="290"/>
      <c r="TSV18" s="290"/>
      <c r="TSW18" s="290"/>
      <c r="TSX18" s="290"/>
      <c r="TSY18" s="290"/>
      <c r="TSZ18" s="290"/>
      <c r="TTA18" s="290"/>
      <c r="TTB18" s="290"/>
      <c r="TTC18" s="290"/>
      <c r="TTD18" s="290"/>
      <c r="TTE18" s="290"/>
      <c r="TTF18" s="290"/>
      <c r="TTG18" s="290"/>
      <c r="TTH18" s="290"/>
      <c r="TTI18" s="290"/>
      <c r="TTJ18" s="290"/>
      <c r="TTK18" s="290"/>
      <c r="TTL18" s="290"/>
      <c r="TTM18" s="290"/>
      <c r="TTN18" s="290"/>
      <c r="TTO18" s="290"/>
      <c r="TTP18" s="290"/>
      <c r="TTQ18" s="290"/>
      <c r="TTR18" s="290"/>
      <c r="TTS18" s="290"/>
      <c r="TTT18" s="290"/>
      <c r="TTU18" s="290"/>
      <c r="TTV18" s="290"/>
      <c r="TTW18" s="290"/>
      <c r="TTX18" s="290"/>
      <c r="TTY18" s="290"/>
      <c r="TTZ18" s="290"/>
      <c r="TUA18" s="290"/>
      <c r="TUB18" s="290"/>
      <c r="TUC18" s="290"/>
      <c r="TUD18" s="290"/>
      <c r="TUE18" s="290"/>
      <c r="TUF18" s="290"/>
      <c r="TUG18" s="290"/>
      <c r="TUH18" s="290"/>
      <c r="TUI18" s="290"/>
      <c r="TUJ18" s="290"/>
      <c r="TUK18" s="290"/>
      <c r="TUL18" s="290"/>
      <c r="TUM18" s="290"/>
      <c r="TUN18" s="290"/>
      <c r="TUO18" s="290"/>
      <c r="TUP18" s="290"/>
      <c r="TUQ18" s="290"/>
      <c r="TUR18" s="290"/>
      <c r="TUS18" s="290"/>
      <c r="TUT18" s="290"/>
      <c r="TUU18" s="290"/>
      <c r="TUV18" s="290"/>
      <c r="TUW18" s="290"/>
      <c r="TUX18" s="290"/>
      <c r="TUY18" s="290"/>
      <c r="TUZ18" s="290"/>
      <c r="TVA18" s="290"/>
      <c r="TVB18" s="290"/>
      <c r="TVC18" s="290"/>
      <c r="TVD18" s="290"/>
      <c r="TVE18" s="290"/>
      <c r="TVF18" s="290"/>
      <c r="TVG18" s="290"/>
      <c r="TVH18" s="290"/>
      <c r="TVI18" s="290"/>
      <c r="TVJ18" s="290"/>
      <c r="TVK18" s="290"/>
      <c r="TVL18" s="290"/>
      <c r="TVM18" s="290"/>
      <c r="TVN18" s="290"/>
      <c r="TVO18" s="290"/>
      <c r="TVP18" s="290"/>
      <c r="TVQ18" s="290"/>
      <c r="TVR18" s="290"/>
      <c r="TVS18" s="290"/>
      <c r="TVT18" s="290"/>
      <c r="TVU18" s="290"/>
      <c r="TVV18" s="290"/>
      <c r="TVW18" s="290"/>
      <c r="TVX18" s="290"/>
      <c r="TVY18" s="290"/>
      <c r="TVZ18" s="290"/>
      <c r="TWA18" s="290"/>
      <c r="TWB18" s="290"/>
      <c r="TWC18" s="290"/>
      <c r="TWD18" s="290"/>
      <c r="TWE18" s="290"/>
      <c r="TWF18" s="290"/>
      <c r="TWG18" s="290"/>
      <c r="TWH18" s="290"/>
      <c r="TWI18" s="290"/>
      <c r="TWJ18" s="290"/>
      <c r="TWK18" s="290"/>
      <c r="TWL18" s="290"/>
      <c r="TWM18" s="290"/>
      <c r="TWN18" s="290"/>
      <c r="TWO18" s="290"/>
      <c r="TWP18" s="290"/>
      <c r="TWQ18" s="290"/>
      <c r="TWR18" s="290"/>
      <c r="TWS18" s="290"/>
      <c r="TWT18" s="290"/>
      <c r="TWU18" s="290"/>
      <c r="TWV18" s="290"/>
      <c r="TWW18" s="290"/>
      <c r="TWX18" s="290"/>
      <c r="TWY18" s="290"/>
      <c r="TWZ18" s="290"/>
      <c r="TXA18" s="290"/>
      <c r="TXB18" s="290"/>
      <c r="TXC18" s="290"/>
      <c r="TXD18" s="290"/>
      <c r="TXE18" s="290"/>
      <c r="TXF18" s="290"/>
      <c r="TXG18" s="290"/>
      <c r="TXH18" s="290"/>
      <c r="TXI18" s="290"/>
      <c r="TXJ18" s="290"/>
      <c r="TXK18" s="290"/>
      <c r="TXL18" s="290"/>
      <c r="TXM18" s="290"/>
      <c r="TXN18" s="290"/>
      <c r="TXO18" s="290"/>
      <c r="TXP18" s="290"/>
      <c r="TXQ18" s="290"/>
      <c r="TXR18" s="290"/>
      <c r="TXS18" s="290"/>
      <c r="TXT18" s="290"/>
      <c r="TXU18" s="290"/>
      <c r="TXV18" s="290"/>
      <c r="TXW18" s="290"/>
      <c r="TXX18" s="290"/>
      <c r="TXY18" s="290"/>
      <c r="TXZ18" s="290"/>
      <c r="TYA18" s="290"/>
      <c r="TYB18" s="290"/>
      <c r="TYC18" s="290"/>
      <c r="TYD18" s="290"/>
      <c r="TYE18" s="290"/>
      <c r="TYF18" s="290"/>
      <c r="TYG18" s="290"/>
      <c r="TYH18" s="290"/>
      <c r="TYI18" s="290"/>
      <c r="TYJ18" s="290"/>
      <c r="TYK18" s="290"/>
      <c r="TYL18" s="290"/>
      <c r="TYM18" s="290"/>
      <c r="TYN18" s="290"/>
      <c r="TYO18" s="290"/>
      <c r="TYP18" s="290"/>
      <c r="TYQ18" s="290"/>
      <c r="TYR18" s="290"/>
      <c r="TYS18" s="290"/>
      <c r="TYT18" s="290"/>
      <c r="TYU18" s="290"/>
      <c r="TYV18" s="290"/>
      <c r="TYW18" s="290"/>
      <c r="TYX18" s="290"/>
      <c r="TYY18" s="290"/>
      <c r="TYZ18" s="290"/>
      <c r="TZA18" s="290"/>
      <c r="TZB18" s="290"/>
      <c r="TZC18" s="290"/>
      <c r="TZD18" s="290"/>
      <c r="TZE18" s="290"/>
      <c r="TZF18" s="290"/>
      <c r="TZG18" s="290"/>
      <c r="TZH18" s="290"/>
      <c r="TZI18" s="290"/>
      <c r="TZJ18" s="290"/>
      <c r="TZK18" s="290"/>
      <c r="TZL18" s="290"/>
      <c r="TZM18" s="290"/>
      <c r="TZN18" s="290"/>
      <c r="TZO18" s="290"/>
      <c r="TZP18" s="290"/>
      <c r="TZQ18" s="290"/>
      <c r="TZR18" s="290"/>
      <c r="TZS18" s="290"/>
      <c r="TZT18" s="290"/>
      <c r="TZU18" s="290"/>
      <c r="TZV18" s="290"/>
      <c r="TZW18" s="290"/>
      <c r="TZX18" s="290"/>
      <c r="TZY18" s="290"/>
      <c r="TZZ18" s="290"/>
      <c r="UAA18" s="290"/>
      <c r="UAB18" s="290"/>
      <c r="UAC18" s="290"/>
      <c r="UAD18" s="290"/>
      <c r="UAE18" s="290"/>
      <c r="UAF18" s="290"/>
      <c r="UAG18" s="290"/>
      <c r="UAH18" s="290"/>
      <c r="UAI18" s="290"/>
      <c r="UAJ18" s="290"/>
      <c r="UAK18" s="290"/>
      <c r="UAL18" s="290"/>
      <c r="UAM18" s="290"/>
      <c r="UAN18" s="290"/>
      <c r="UAO18" s="290"/>
      <c r="UAP18" s="290"/>
      <c r="UAQ18" s="290"/>
      <c r="UAR18" s="290"/>
      <c r="UAS18" s="290"/>
      <c r="UAT18" s="290"/>
      <c r="UAU18" s="290"/>
      <c r="UAV18" s="290"/>
      <c r="UAW18" s="290"/>
      <c r="UAX18" s="290"/>
      <c r="UAY18" s="290"/>
      <c r="UAZ18" s="290"/>
      <c r="UBA18" s="290"/>
      <c r="UBB18" s="290"/>
      <c r="UBC18" s="290"/>
      <c r="UBD18" s="290"/>
      <c r="UBE18" s="290"/>
      <c r="UBF18" s="290"/>
      <c r="UBG18" s="290"/>
      <c r="UBH18" s="290"/>
      <c r="UBI18" s="290"/>
      <c r="UBJ18" s="290"/>
      <c r="UBK18" s="290"/>
      <c r="UBL18" s="290"/>
      <c r="UBM18" s="290"/>
      <c r="UBN18" s="290"/>
      <c r="UBO18" s="290"/>
      <c r="UBP18" s="290"/>
      <c r="UBQ18" s="290"/>
      <c r="UBR18" s="290"/>
      <c r="UBS18" s="290"/>
      <c r="UBT18" s="290"/>
      <c r="UBU18" s="290"/>
      <c r="UBV18" s="290"/>
      <c r="UBW18" s="290"/>
      <c r="UBX18" s="290"/>
      <c r="UBY18" s="290"/>
      <c r="UBZ18" s="290"/>
      <c r="UCA18" s="290"/>
      <c r="UCB18" s="290"/>
      <c r="UCC18" s="290"/>
      <c r="UCD18" s="290"/>
      <c r="UCE18" s="290"/>
      <c r="UCF18" s="290"/>
      <c r="UCG18" s="290"/>
      <c r="UCH18" s="290"/>
      <c r="UCI18" s="290"/>
      <c r="UCJ18" s="290"/>
      <c r="UCK18" s="290"/>
      <c r="UCL18" s="290"/>
      <c r="UCM18" s="290"/>
      <c r="UCN18" s="290"/>
      <c r="UCO18" s="290"/>
      <c r="UCP18" s="290"/>
      <c r="UCQ18" s="290"/>
      <c r="UCR18" s="290"/>
      <c r="UCS18" s="290"/>
      <c r="UCT18" s="290"/>
      <c r="UCU18" s="290"/>
      <c r="UCV18" s="290"/>
      <c r="UCW18" s="290"/>
      <c r="UCX18" s="290"/>
      <c r="UCY18" s="290"/>
      <c r="UCZ18" s="290"/>
      <c r="UDA18" s="290"/>
      <c r="UDB18" s="290"/>
      <c r="UDC18" s="290"/>
      <c r="UDD18" s="290"/>
      <c r="UDE18" s="290"/>
      <c r="UDF18" s="290"/>
      <c r="UDG18" s="290"/>
      <c r="UDH18" s="290"/>
      <c r="UDI18" s="290"/>
      <c r="UDJ18" s="290"/>
      <c r="UDK18" s="290"/>
      <c r="UDL18" s="290"/>
      <c r="UDM18" s="290"/>
      <c r="UDN18" s="290"/>
      <c r="UDO18" s="290"/>
      <c r="UDP18" s="290"/>
      <c r="UDQ18" s="290"/>
      <c r="UDR18" s="290"/>
      <c r="UDS18" s="290"/>
      <c r="UDT18" s="290"/>
      <c r="UDU18" s="290"/>
      <c r="UDV18" s="290"/>
      <c r="UDW18" s="290"/>
      <c r="UDX18" s="290"/>
      <c r="UDY18" s="290"/>
      <c r="UDZ18" s="290"/>
      <c r="UEA18" s="290"/>
      <c r="UEB18" s="290"/>
      <c r="UEC18" s="290"/>
      <c r="UED18" s="290"/>
      <c r="UEE18" s="290"/>
      <c r="UEF18" s="290"/>
      <c r="UEG18" s="290"/>
      <c r="UEH18" s="290"/>
      <c r="UEI18" s="290"/>
      <c r="UEJ18" s="290"/>
      <c r="UEK18" s="290"/>
      <c r="UEL18" s="290"/>
      <c r="UEM18" s="290"/>
      <c r="UEN18" s="290"/>
      <c r="UEO18" s="290"/>
      <c r="UEP18" s="290"/>
      <c r="UEQ18" s="290"/>
      <c r="UER18" s="290"/>
      <c r="UES18" s="290"/>
      <c r="UET18" s="290"/>
      <c r="UEU18" s="290"/>
      <c r="UEV18" s="290"/>
      <c r="UEW18" s="290"/>
      <c r="UEX18" s="290"/>
      <c r="UEY18" s="290"/>
      <c r="UEZ18" s="290"/>
      <c r="UFA18" s="290"/>
      <c r="UFB18" s="290"/>
      <c r="UFC18" s="290"/>
      <c r="UFD18" s="290"/>
      <c r="UFE18" s="290"/>
      <c r="UFF18" s="290"/>
      <c r="UFG18" s="290"/>
      <c r="UFH18" s="290"/>
      <c r="UFI18" s="290"/>
      <c r="UFJ18" s="290"/>
      <c r="UFK18" s="290"/>
      <c r="UFL18" s="290"/>
      <c r="UFM18" s="290"/>
      <c r="UFN18" s="290"/>
      <c r="UFO18" s="290"/>
      <c r="UFP18" s="290"/>
      <c r="UFQ18" s="290"/>
      <c r="UFR18" s="290"/>
      <c r="UFS18" s="290"/>
      <c r="UFT18" s="290"/>
      <c r="UFU18" s="290"/>
      <c r="UFV18" s="290"/>
      <c r="UFW18" s="290"/>
      <c r="UFX18" s="290"/>
      <c r="UFY18" s="290"/>
      <c r="UFZ18" s="290"/>
      <c r="UGA18" s="290"/>
      <c r="UGB18" s="290"/>
      <c r="UGC18" s="290"/>
      <c r="UGD18" s="290"/>
      <c r="UGE18" s="290"/>
      <c r="UGF18" s="290"/>
      <c r="UGG18" s="290"/>
      <c r="UGH18" s="290"/>
      <c r="UGI18" s="290"/>
      <c r="UGJ18" s="290"/>
      <c r="UGK18" s="290"/>
      <c r="UGL18" s="290"/>
      <c r="UGM18" s="290"/>
      <c r="UGN18" s="290"/>
      <c r="UGO18" s="290"/>
      <c r="UGP18" s="290"/>
      <c r="UGQ18" s="290"/>
      <c r="UGR18" s="290"/>
      <c r="UGS18" s="290"/>
      <c r="UGT18" s="290"/>
      <c r="UGU18" s="290"/>
      <c r="UGV18" s="290"/>
      <c r="UGW18" s="290"/>
      <c r="UGX18" s="290"/>
      <c r="UGY18" s="290"/>
      <c r="UGZ18" s="290"/>
      <c r="UHA18" s="290"/>
      <c r="UHB18" s="290"/>
      <c r="UHC18" s="290"/>
      <c r="UHD18" s="290"/>
      <c r="UHE18" s="290"/>
      <c r="UHF18" s="290"/>
      <c r="UHG18" s="290"/>
      <c r="UHH18" s="290"/>
      <c r="UHI18" s="290"/>
      <c r="UHJ18" s="290"/>
      <c r="UHK18" s="290"/>
      <c r="UHL18" s="290"/>
      <c r="UHM18" s="290"/>
      <c r="UHN18" s="290"/>
      <c r="UHO18" s="290"/>
      <c r="UHP18" s="290"/>
      <c r="UHQ18" s="290"/>
      <c r="UHR18" s="290"/>
      <c r="UHS18" s="290"/>
      <c r="UHT18" s="290"/>
      <c r="UHU18" s="290"/>
      <c r="UHV18" s="290"/>
      <c r="UHW18" s="290"/>
      <c r="UHX18" s="290"/>
      <c r="UHY18" s="290"/>
      <c r="UHZ18" s="290"/>
      <c r="UIA18" s="290"/>
      <c r="UIB18" s="290"/>
      <c r="UIC18" s="290"/>
      <c r="UID18" s="290"/>
      <c r="UIE18" s="290"/>
      <c r="UIF18" s="290"/>
      <c r="UIG18" s="290"/>
      <c r="UIH18" s="290"/>
      <c r="UII18" s="290"/>
      <c r="UIJ18" s="290"/>
      <c r="UIK18" s="290"/>
      <c r="UIL18" s="290"/>
      <c r="UIM18" s="290"/>
      <c r="UIN18" s="290"/>
      <c r="UIO18" s="290"/>
      <c r="UIP18" s="290"/>
      <c r="UIQ18" s="290"/>
      <c r="UIR18" s="290"/>
      <c r="UIS18" s="290"/>
      <c r="UIT18" s="290"/>
      <c r="UIU18" s="290"/>
      <c r="UIV18" s="290"/>
      <c r="UIW18" s="290"/>
      <c r="UIX18" s="290"/>
      <c r="UIY18" s="290"/>
      <c r="UIZ18" s="290"/>
      <c r="UJA18" s="290"/>
      <c r="UJB18" s="290"/>
      <c r="UJC18" s="290"/>
      <c r="UJD18" s="290"/>
      <c r="UJE18" s="290"/>
      <c r="UJF18" s="290"/>
      <c r="UJG18" s="290"/>
      <c r="UJH18" s="290"/>
      <c r="UJI18" s="290"/>
      <c r="UJJ18" s="290"/>
      <c r="UJK18" s="290"/>
      <c r="UJL18" s="290"/>
      <c r="UJM18" s="290"/>
      <c r="UJN18" s="290"/>
      <c r="UJO18" s="290"/>
      <c r="UJP18" s="290"/>
      <c r="UJQ18" s="290"/>
      <c r="UJR18" s="290"/>
      <c r="UJS18" s="290"/>
      <c r="UJT18" s="290"/>
      <c r="UJU18" s="290"/>
      <c r="UJV18" s="290"/>
      <c r="UJW18" s="290"/>
      <c r="UJX18" s="290"/>
      <c r="UJY18" s="290"/>
      <c r="UJZ18" s="290"/>
      <c r="UKA18" s="290"/>
      <c r="UKB18" s="290"/>
      <c r="UKC18" s="290"/>
      <c r="UKD18" s="290"/>
      <c r="UKE18" s="290"/>
      <c r="UKF18" s="290"/>
      <c r="UKG18" s="290"/>
      <c r="UKH18" s="290"/>
      <c r="UKI18" s="290"/>
      <c r="UKJ18" s="290"/>
      <c r="UKK18" s="290"/>
      <c r="UKL18" s="290"/>
      <c r="UKM18" s="290"/>
      <c r="UKN18" s="290"/>
      <c r="UKO18" s="290"/>
      <c r="UKP18" s="290"/>
      <c r="UKQ18" s="290"/>
      <c r="UKR18" s="290"/>
      <c r="UKS18" s="290"/>
      <c r="UKT18" s="290"/>
      <c r="UKU18" s="290"/>
      <c r="UKV18" s="290"/>
      <c r="UKW18" s="290"/>
      <c r="UKX18" s="290"/>
      <c r="UKY18" s="290"/>
      <c r="UKZ18" s="290"/>
      <c r="ULA18" s="290"/>
      <c r="ULB18" s="290"/>
      <c r="ULC18" s="290"/>
      <c r="ULD18" s="290"/>
      <c r="ULE18" s="290"/>
      <c r="ULF18" s="290"/>
      <c r="ULG18" s="290"/>
      <c r="ULH18" s="290"/>
      <c r="ULI18" s="290"/>
      <c r="ULJ18" s="290"/>
      <c r="ULK18" s="290"/>
      <c r="ULL18" s="290"/>
      <c r="ULM18" s="290"/>
      <c r="ULN18" s="290"/>
      <c r="ULO18" s="290"/>
      <c r="ULP18" s="290"/>
      <c r="ULQ18" s="290"/>
      <c r="ULR18" s="290"/>
      <c r="ULS18" s="290"/>
      <c r="ULT18" s="290"/>
      <c r="ULU18" s="290"/>
      <c r="ULV18" s="290"/>
      <c r="ULW18" s="290"/>
      <c r="ULX18" s="290"/>
      <c r="ULY18" s="290"/>
      <c r="ULZ18" s="290"/>
      <c r="UMA18" s="290"/>
      <c r="UMB18" s="290"/>
      <c r="UMC18" s="290"/>
      <c r="UMD18" s="290"/>
      <c r="UME18" s="290"/>
      <c r="UMF18" s="290"/>
      <c r="UMG18" s="290"/>
      <c r="UMH18" s="290"/>
      <c r="UMI18" s="290"/>
      <c r="UMJ18" s="290"/>
      <c r="UMK18" s="290"/>
      <c r="UML18" s="290"/>
      <c r="UMM18" s="290"/>
      <c r="UMN18" s="290"/>
      <c r="UMO18" s="290"/>
      <c r="UMP18" s="290"/>
      <c r="UMQ18" s="290"/>
      <c r="UMR18" s="290"/>
      <c r="UMS18" s="290"/>
      <c r="UMT18" s="290"/>
      <c r="UMU18" s="290"/>
      <c r="UMV18" s="290"/>
      <c r="UMW18" s="290"/>
      <c r="UMX18" s="290"/>
      <c r="UMY18" s="290"/>
      <c r="UMZ18" s="290"/>
      <c r="UNA18" s="290"/>
      <c r="UNB18" s="290"/>
      <c r="UNC18" s="290"/>
      <c r="UND18" s="290"/>
      <c r="UNE18" s="290"/>
      <c r="UNF18" s="290"/>
      <c r="UNG18" s="290"/>
      <c r="UNH18" s="290"/>
      <c r="UNI18" s="290"/>
      <c r="UNJ18" s="290"/>
      <c r="UNK18" s="290"/>
      <c r="UNL18" s="290"/>
      <c r="UNM18" s="290"/>
      <c r="UNN18" s="290"/>
      <c r="UNO18" s="290"/>
      <c r="UNP18" s="290"/>
      <c r="UNQ18" s="290"/>
      <c r="UNR18" s="290"/>
      <c r="UNS18" s="290"/>
      <c r="UNT18" s="290"/>
      <c r="UNU18" s="290"/>
      <c r="UNV18" s="290"/>
      <c r="UNW18" s="290"/>
      <c r="UNX18" s="290"/>
      <c r="UNY18" s="290"/>
      <c r="UNZ18" s="290"/>
      <c r="UOA18" s="290"/>
      <c r="UOB18" s="290"/>
      <c r="UOC18" s="290"/>
      <c r="UOD18" s="290"/>
      <c r="UOE18" s="290"/>
      <c r="UOF18" s="290"/>
      <c r="UOG18" s="290"/>
      <c r="UOH18" s="290"/>
      <c r="UOI18" s="290"/>
      <c r="UOJ18" s="290"/>
      <c r="UOK18" s="290"/>
      <c r="UOL18" s="290"/>
      <c r="UOM18" s="290"/>
      <c r="UON18" s="290"/>
      <c r="UOO18" s="290"/>
      <c r="UOP18" s="290"/>
      <c r="UOQ18" s="290"/>
      <c r="UOR18" s="290"/>
      <c r="UOS18" s="290"/>
      <c r="UOT18" s="290"/>
      <c r="UOU18" s="290"/>
      <c r="UOV18" s="290"/>
      <c r="UOW18" s="290"/>
      <c r="UOX18" s="290"/>
      <c r="UOY18" s="290"/>
      <c r="UOZ18" s="290"/>
      <c r="UPA18" s="290"/>
      <c r="UPB18" s="290"/>
      <c r="UPC18" s="290"/>
      <c r="UPD18" s="290"/>
      <c r="UPE18" s="290"/>
      <c r="UPF18" s="290"/>
      <c r="UPG18" s="290"/>
      <c r="UPH18" s="290"/>
      <c r="UPI18" s="290"/>
      <c r="UPJ18" s="290"/>
      <c r="UPK18" s="290"/>
      <c r="UPL18" s="290"/>
      <c r="UPM18" s="290"/>
      <c r="UPN18" s="290"/>
      <c r="UPO18" s="290"/>
      <c r="UPP18" s="290"/>
      <c r="UPQ18" s="290"/>
      <c r="UPR18" s="290"/>
      <c r="UPS18" s="290"/>
      <c r="UPT18" s="290"/>
      <c r="UPU18" s="290"/>
      <c r="UPV18" s="290"/>
      <c r="UPW18" s="290"/>
      <c r="UPX18" s="290"/>
      <c r="UPY18" s="290"/>
      <c r="UPZ18" s="290"/>
      <c r="UQA18" s="290"/>
      <c r="UQB18" s="290"/>
      <c r="UQC18" s="290"/>
      <c r="UQD18" s="290"/>
      <c r="UQE18" s="290"/>
      <c r="UQF18" s="290"/>
      <c r="UQG18" s="290"/>
      <c r="UQH18" s="290"/>
      <c r="UQI18" s="290"/>
      <c r="UQJ18" s="290"/>
      <c r="UQK18" s="290"/>
      <c r="UQL18" s="290"/>
      <c r="UQM18" s="290"/>
      <c r="UQN18" s="290"/>
      <c r="UQO18" s="290"/>
      <c r="UQP18" s="290"/>
      <c r="UQQ18" s="290"/>
      <c r="UQR18" s="290"/>
      <c r="UQS18" s="290"/>
      <c r="UQT18" s="290"/>
      <c r="UQU18" s="290"/>
      <c r="UQV18" s="290"/>
      <c r="UQW18" s="290"/>
      <c r="UQX18" s="290"/>
      <c r="UQY18" s="290"/>
      <c r="UQZ18" s="290"/>
      <c r="URA18" s="290"/>
      <c r="URB18" s="290"/>
      <c r="URC18" s="290"/>
      <c r="URD18" s="290"/>
      <c r="URE18" s="290"/>
      <c r="URF18" s="290"/>
      <c r="URG18" s="290"/>
      <c r="URH18" s="290"/>
      <c r="URI18" s="290"/>
      <c r="URJ18" s="290"/>
      <c r="URK18" s="290"/>
      <c r="URL18" s="290"/>
      <c r="URM18" s="290"/>
      <c r="URN18" s="290"/>
      <c r="URO18" s="290"/>
      <c r="URP18" s="290"/>
      <c r="URQ18" s="290"/>
      <c r="URR18" s="290"/>
      <c r="URS18" s="290"/>
      <c r="URT18" s="290"/>
      <c r="URU18" s="290"/>
      <c r="URV18" s="290"/>
      <c r="URW18" s="290"/>
      <c r="URX18" s="290"/>
      <c r="URY18" s="290"/>
      <c r="URZ18" s="290"/>
      <c r="USA18" s="290"/>
      <c r="USB18" s="290"/>
      <c r="USC18" s="290"/>
      <c r="USD18" s="290"/>
      <c r="USE18" s="290"/>
      <c r="USF18" s="290"/>
      <c r="USG18" s="290"/>
      <c r="USH18" s="290"/>
      <c r="USI18" s="290"/>
      <c r="USJ18" s="290"/>
      <c r="USK18" s="290"/>
      <c r="USL18" s="290"/>
      <c r="USM18" s="290"/>
      <c r="USN18" s="290"/>
      <c r="USO18" s="290"/>
      <c r="USP18" s="290"/>
      <c r="USQ18" s="290"/>
      <c r="USR18" s="290"/>
      <c r="USS18" s="290"/>
      <c r="UST18" s="290"/>
      <c r="USU18" s="290"/>
      <c r="USV18" s="290"/>
      <c r="USW18" s="290"/>
      <c r="USX18" s="290"/>
      <c r="USY18" s="290"/>
      <c r="USZ18" s="290"/>
      <c r="UTA18" s="290"/>
      <c r="UTB18" s="290"/>
      <c r="UTC18" s="290"/>
      <c r="UTD18" s="290"/>
      <c r="UTE18" s="290"/>
      <c r="UTF18" s="290"/>
      <c r="UTG18" s="290"/>
      <c r="UTH18" s="290"/>
      <c r="UTI18" s="290"/>
      <c r="UTJ18" s="290"/>
      <c r="UTK18" s="290"/>
      <c r="UTL18" s="290"/>
      <c r="UTM18" s="290"/>
      <c r="UTN18" s="290"/>
      <c r="UTO18" s="290"/>
      <c r="UTP18" s="290"/>
      <c r="UTQ18" s="290"/>
      <c r="UTR18" s="290"/>
      <c r="UTS18" s="290"/>
      <c r="UTT18" s="290"/>
      <c r="UTU18" s="290"/>
      <c r="UTV18" s="290"/>
      <c r="UTW18" s="290"/>
      <c r="UTX18" s="290"/>
      <c r="UTY18" s="290"/>
      <c r="UTZ18" s="290"/>
      <c r="UUA18" s="290"/>
      <c r="UUB18" s="290"/>
      <c r="UUC18" s="290"/>
      <c r="UUD18" s="290"/>
      <c r="UUE18" s="290"/>
      <c r="UUF18" s="290"/>
      <c r="UUG18" s="290"/>
      <c r="UUH18" s="290"/>
      <c r="UUI18" s="290"/>
      <c r="UUJ18" s="290"/>
      <c r="UUK18" s="290"/>
      <c r="UUL18" s="290"/>
      <c r="UUM18" s="290"/>
      <c r="UUN18" s="290"/>
      <c r="UUO18" s="290"/>
      <c r="UUP18" s="290"/>
      <c r="UUQ18" s="290"/>
      <c r="UUR18" s="290"/>
      <c r="UUS18" s="290"/>
      <c r="UUT18" s="290"/>
      <c r="UUU18" s="290"/>
      <c r="UUV18" s="290"/>
      <c r="UUW18" s="290"/>
      <c r="UUX18" s="290"/>
      <c r="UUY18" s="290"/>
      <c r="UUZ18" s="290"/>
      <c r="UVA18" s="290"/>
      <c r="UVB18" s="290"/>
      <c r="UVC18" s="290"/>
      <c r="UVD18" s="290"/>
      <c r="UVE18" s="290"/>
      <c r="UVF18" s="290"/>
      <c r="UVG18" s="290"/>
      <c r="UVH18" s="290"/>
      <c r="UVI18" s="290"/>
      <c r="UVJ18" s="290"/>
      <c r="UVK18" s="290"/>
      <c r="UVL18" s="290"/>
      <c r="UVM18" s="290"/>
      <c r="UVN18" s="290"/>
      <c r="UVO18" s="290"/>
      <c r="UVP18" s="290"/>
      <c r="UVQ18" s="290"/>
      <c r="UVR18" s="290"/>
      <c r="UVS18" s="290"/>
      <c r="UVT18" s="290"/>
      <c r="UVU18" s="290"/>
      <c r="UVV18" s="290"/>
      <c r="UVW18" s="290"/>
      <c r="UVX18" s="290"/>
      <c r="UVY18" s="290"/>
      <c r="UVZ18" s="290"/>
      <c r="UWA18" s="290"/>
      <c r="UWB18" s="290"/>
      <c r="UWC18" s="290"/>
      <c r="UWD18" s="290"/>
      <c r="UWE18" s="290"/>
      <c r="UWF18" s="290"/>
      <c r="UWG18" s="290"/>
      <c r="UWH18" s="290"/>
      <c r="UWI18" s="290"/>
      <c r="UWJ18" s="290"/>
      <c r="UWK18" s="290"/>
      <c r="UWL18" s="290"/>
      <c r="UWM18" s="290"/>
      <c r="UWN18" s="290"/>
      <c r="UWO18" s="290"/>
      <c r="UWP18" s="290"/>
      <c r="UWQ18" s="290"/>
      <c r="UWR18" s="290"/>
      <c r="UWS18" s="290"/>
      <c r="UWT18" s="290"/>
      <c r="UWU18" s="290"/>
      <c r="UWV18" s="290"/>
      <c r="UWW18" s="290"/>
      <c r="UWX18" s="290"/>
      <c r="UWY18" s="290"/>
      <c r="UWZ18" s="290"/>
      <c r="UXA18" s="290"/>
      <c r="UXB18" s="290"/>
      <c r="UXC18" s="290"/>
      <c r="UXD18" s="290"/>
      <c r="UXE18" s="290"/>
      <c r="UXF18" s="290"/>
      <c r="UXG18" s="290"/>
      <c r="UXH18" s="290"/>
      <c r="UXI18" s="290"/>
      <c r="UXJ18" s="290"/>
      <c r="UXK18" s="290"/>
      <c r="UXL18" s="290"/>
      <c r="UXM18" s="290"/>
      <c r="UXN18" s="290"/>
      <c r="UXO18" s="290"/>
      <c r="UXP18" s="290"/>
      <c r="UXQ18" s="290"/>
      <c r="UXR18" s="290"/>
      <c r="UXS18" s="290"/>
      <c r="UXT18" s="290"/>
      <c r="UXU18" s="290"/>
      <c r="UXV18" s="290"/>
      <c r="UXW18" s="290"/>
      <c r="UXX18" s="290"/>
      <c r="UXY18" s="290"/>
      <c r="UXZ18" s="290"/>
      <c r="UYA18" s="290"/>
      <c r="UYB18" s="290"/>
      <c r="UYC18" s="290"/>
      <c r="UYD18" s="290"/>
      <c r="UYE18" s="290"/>
      <c r="UYF18" s="290"/>
      <c r="UYG18" s="290"/>
      <c r="UYH18" s="290"/>
      <c r="UYI18" s="290"/>
      <c r="UYJ18" s="290"/>
      <c r="UYK18" s="290"/>
      <c r="UYL18" s="290"/>
      <c r="UYM18" s="290"/>
      <c r="UYN18" s="290"/>
      <c r="UYO18" s="290"/>
      <c r="UYP18" s="290"/>
      <c r="UYQ18" s="290"/>
      <c r="UYR18" s="290"/>
      <c r="UYS18" s="290"/>
      <c r="UYT18" s="290"/>
      <c r="UYU18" s="290"/>
      <c r="UYV18" s="290"/>
      <c r="UYW18" s="290"/>
      <c r="UYX18" s="290"/>
      <c r="UYY18" s="290"/>
      <c r="UYZ18" s="290"/>
      <c r="UZA18" s="290"/>
      <c r="UZB18" s="290"/>
      <c r="UZC18" s="290"/>
      <c r="UZD18" s="290"/>
      <c r="UZE18" s="290"/>
      <c r="UZF18" s="290"/>
      <c r="UZG18" s="290"/>
      <c r="UZH18" s="290"/>
      <c r="UZI18" s="290"/>
      <c r="UZJ18" s="290"/>
      <c r="UZK18" s="290"/>
      <c r="UZL18" s="290"/>
      <c r="UZM18" s="290"/>
      <c r="UZN18" s="290"/>
      <c r="UZO18" s="290"/>
      <c r="UZP18" s="290"/>
      <c r="UZQ18" s="290"/>
      <c r="UZR18" s="290"/>
      <c r="UZS18" s="290"/>
      <c r="UZT18" s="290"/>
      <c r="UZU18" s="290"/>
      <c r="UZV18" s="290"/>
      <c r="UZW18" s="290"/>
      <c r="UZX18" s="290"/>
      <c r="UZY18" s="290"/>
      <c r="UZZ18" s="290"/>
      <c r="VAA18" s="290"/>
      <c r="VAB18" s="290"/>
      <c r="VAC18" s="290"/>
      <c r="VAD18" s="290"/>
      <c r="VAE18" s="290"/>
      <c r="VAF18" s="290"/>
      <c r="VAG18" s="290"/>
      <c r="VAH18" s="290"/>
      <c r="VAI18" s="290"/>
      <c r="VAJ18" s="290"/>
      <c r="VAK18" s="290"/>
      <c r="VAL18" s="290"/>
      <c r="VAM18" s="290"/>
      <c r="VAN18" s="290"/>
      <c r="VAO18" s="290"/>
      <c r="VAP18" s="290"/>
      <c r="VAQ18" s="290"/>
      <c r="VAR18" s="290"/>
      <c r="VAS18" s="290"/>
      <c r="VAT18" s="290"/>
      <c r="VAU18" s="290"/>
      <c r="VAV18" s="290"/>
      <c r="VAW18" s="290"/>
      <c r="VAX18" s="290"/>
      <c r="VAY18" s="290"/>
      <c r="VAZ18" s="290"/>
      <c r="VBA18" s="290"/>
      <c r="VBB18" s="290"/>
      <c r="VBC18" s="290"/>
      <c r="VBD18" s="290"/>
      <c r="VBE18" s="290"/>
      <c r="VBF18" s="290"/>
      <c r="VBG18" s="290"/>
      <c r="VBH18" s="290"/>
      <c r="VBI18" s="290"/>
      <c r="VBJ18" s="290"/>
      <c r="VBK18" s="290"/>
      <c r="VBL18" s="290"/>
      <c r="VBM18" s="290"/>
      <c r="VBN18" s="290"/>
      <c r="VBO18" s="290"/>
      <c r="VBP18" s="290"/>
      <c r="VBQ18" s="290"/>
      <c r="VBR18" s="290"/>
      <c r="VBS18" s="290"/>
      <c r="VBT18" s="290"/>
      <c r="VBU18" s="290"/>
      <c r="VBV18" s="290"/>
      <c r="VBW18" s="290"/>
      <c r="VBX18" s="290"/>
      <c r="VBY18" s="290"/>
      <c r="VBZ18" s="290"/>
      <c r="VCA18" s="290"/>
      <c r="VCB18" s="290"/>
      <c r="VCC18" s="290"/>
      <c r="VCD18" s="290"/>
      <c r="VCE18" s="290"/>
      <c r="VCF18" s="290"/>
      <c r="VCG18" s="290"/>
      <c r="VCH18" s="290"/>
      <c r="VCI18" s="290"/>
      <c r="VCJ18" s="290"/>
      <c r="VCK18" s="290"/>
      <c r="VCL18" s="290"/>
      <c r="VCM18" s="290"/>
      <c r="VCN18" s="290"/>
      <c r="VCO18" s="290"/>
      <c r="VCP18" s="290"/>
      <c r="VCQ18" s="290"/>
      <c r="VCR18" s="290"/>
      <c r="VCS18" s="290"/>
      <c r="VCT18" s="290"/>
      <c r="VCU18" s="290"/>
      <c r="VCV18" s="290"/>
      <c r="VCW18" s="290"/>
      <c r="VCX18" s="290"/>
      <c r="VCY18" s="290"/>
      <c r="VCZ18" s="290"/>
      <c r="VDA18" s="290"/>
      <c r="VDB18" s="290"/>
      <c r="VDC18" s="290"/>
      <c r="VDD18" s="290"/>
      <c r="VDE18" s="290"/>
      <c r="VDF18" s="290"/>
      <c r="VDG18" s="290"/>
      <c r="VDH18" s="290"/>
      <c r="VDI18" s="290"/>
      <c r="VDJ18" s="290"/>
      <c r="VDK18" s="290"/>
      <c r="VDL18" s="290"/>
      <c r="VDM18" s="290"/>
      <c r="VDN18" s="290"/>
      <c r="VDO18" s="290"/>
      <c r="VDP18" s="290"/>
      <c r="VDQ18" s="290"/>
      <c r="VDR18" s="290"/>
      <c r="VDS18" s="290"/>
      <c r="VDT18" s="290"/>
      <c r="VDU18" s="290"/>
      <c r="VDV18" s="290"/>
      <c r="VDW18" s="290"/>
      <c r="VDX18" s="290"/>
      <c r="VDY18" s="290"/>
      <c r="VDZ18" s="290"/>
      <c r="VEA18" s="290"/>
      <c r="VEB18" s="290"/>
      <c r="VEC18" s="290"/>
      <c r="VED18" s="290"/>
      <c r="VEE18" s="290"/>
      <c r="VEF18" s="290"/>
      <c r="VEG18" s="290"/>
      <c r="VEH18" s="290"/>
      <c r="VEI18" s="290"/>
      <c r="VEJ18" s="290"/>
      <c r="VEK18" s="290"/>
      <c r="VEL18" s="290"/>
      <c r="VEM18" s="290"/>
      <c r="VEN18" s="290"/>
      <c r="VEO18" s="290"/>
      <c r="VEP18" s="290"/>
      <c r="VEQ18" s="290"/>
      <c r="VER18" s="290"/>
      <c r="VES18" s="290"/>
      <c r="VET18" s="290"/>
      <c r="VEU18" s="290"/>
      <c r="VEV18" s="290"/>
      <c r="VEW18" s="290"/>
      <c r="VEX18" s="290"/>
      <c r="VEY18" s="290"/>
      <c r="VEZ18" s="290"/>
      <c r="VFA18" s="290"/>
      <c r="VFB18" s="290"/>
      <c r="VFC18" s="290"/>
      <c r="VFD18" s="290"/>
      <c r="VFE18" s="290"/>
      <c r="VFF18" s="290"/>
      <c r="VFG18" s="290"/>
      <c r="VFH18" s="290"/>
      <c r="VFI18" s="290"/>
      <c r="VFJ18" s="290"/>
      <c r="VFK18" s="290"/>
      <c r="VFL18" s="290"/>
      <c r="VFM18" s="290"/>
      <c r="VFN18" s="290"/>
      <c r="VFO18" s="290"/>
      <c r="VFP18" s="290"/>
      <c r="VFQ18" s="290"/>
      <c r="VFR18" s="290"/>
      <c r="VFS18" s="290"/>
      <c r="VFT18" s="290"/>
      <c r="VFU18" s="290"/>
      <c r="VFV18" s="290"/>
      <c r="VFW18" s="290"/>
      <c r="VFX18" s="290"/>
      <c r="VFY18" s="290"/>
      <c r="VFZ18" s="290"/>
      <c r="VGA18" s="290"/>
      <c r="VGB18" s="290"/>
      <c r="VGC18" s="290"/>
      <c r="VGD18" s="290"/>
      <c r="VGE18" s="290"/>
      <c r="VGF18" s="290"/>
      <c r="VGG18" s="290"/>
      <c r="VGH18" s="290"/>
      <c r="VGI18" s="290"/>
      <c r="VGJ18" s="290"/>
      <c r="VGK18" s="290"/>
      <c r="VGL18" s="290"/>
      <c r="VGM18" s="290"/>
      <c r="VGN18" s="290"/>
      <c r="VGO18" s="290"/>
      <c r="VGP18" s="290"/>
      <c r="VGQ18" s="290"/>
      <c r="VGR18" s="290"/>
      <c r="VGS18" s="290"/>
      <c r="VGT18" s="290"/>
      <c r="VGU18" s="290"/>
      <c r="VGV18" s="290"/>
      <c r="VGW18" s="290"/>
      <c r="VGX18" s="290"/>
      <c r="VGY18" s="290"/>
      <c r="VGZ18" s="290"/>
      <c r="VHA18" s="290"/>
      <c r="VHB18" s="290"/>
      <c r="VHC18" s="290"/>
      <c r="VHD18" s="290"/>
      <c r="VHE18" s="290"/>
      <c r="VHF18" s="290"/>
      <c r="VHG18" s="290"/>
      <c r="VHH18" s="290"/>
      <c r="VHI18" s="290"/>
      <c r="VHJ18" s="290"/>
      <c r="VHK18" s="290"/>
      <c r="VHL18" s="290"/>
      <c r="VHM18" s="290"/>
      <c r="VHN18" s="290"/>
      <c r="VHO18" s="290"/>
      <c r="VHP18" s="290"/>
      <c r="VHQ18" s="290"/>
      <c r="VHR18" s="290"/>
      <c r="VHS18" s="290"/>
      <c r="VHT18" s="290"/>
      <c r="VHU18" s="290"/>
      <c r="VHV18" s="290"/>
      <c r="VHW18" s="290"/>
      <c r="VHX18" s="290"/>
      <c r="VHY18" s="290"/>
      <c r="VHZ18" s="290"/>
      <c r="VIA18" s="290"/>
      <c r="VIB18" s="290"/>
      <c r="VIC18" s="290"/>
      <c r="VID18" s="290"/>
      <c r="VIE18" s="290"/>
      <c r="VIF18" s="290"/>
      <c r="VIG18" s="290"/>
      <c r="VIH18" s="290"/>
      <c r="VII18" s="290"/>
      <c r="VIJ18" s="290"/>
      <c r="VIK18" s="290"/>
      <c r="VIL18" s="290"/>
      <c r="VIM18" s="290"/>
      <c r="VIN18" s="290"/>
      <c r="VIO18" s="290"/>
      <c r="VIP18" s="290"/>
      <c r="VIQ18" s="290"/>
      <c r="VIR18" s="290"/>
      <c r="VIS18" s="290"/>
      <c r="VIT18" s="290"/>
      <c r="VIU18" s="290"/>
      <c r="VIV18" s="290"/>
      <c r="VIW18" s="290"/>
      <c r="VIX18" s="290"/>
      <c r="VIY18" s="290"/>
      <c r="VIZ18" s="290"/>
      <c r="VJA18" s="290"/>
      <c r="VJB18" s="290"/>
      <c r="VJC18" s="290"/>
      <c r="VJD18" s="290"/>
      <c r="VJE18" s="290"/>
      <c r="VJF18" s="290"/>
      <c r="VJG18" s="290"/>
      <c r="VJH18" s="290"/>
      <c r="VJI18" s="290"/>
      <c r="VJJ18" s="290"/>
      <c r="VJK18" s="290"/>
      <c r="VJL18" s="290"/>
      <c r="VJM18" s="290"/>
      <c r="VJN18" s="290"/>
      <c r="VJO18" s="290"/>
      <c r="VJP18" s="290"/>
      <c r="VJQ18" s="290"/>
      <c r="VJR18" s="290"/>
      <c r="VJS18" s="290"/>
      <c r="VJT18" s="290"/>
      <c r="VJU18" s="290"/>
      <c r="VJV18" s="290"/>
      <c r="VJW18" s="290"/>
      <c r="VJX18" s="290"/>
      <c r="VJY18" s="290"/>
      <c r="VJZ18" s="290"/>
      <c r="VKA18" s="290"/>
      <c r="VKB18" s="290"/>
      <c r="VKC18" s="290"/>
      <c r="VKD18" s="290"/>
      <c r="VKE18" s="290"/>
      <c r="VKF18" s="290"/>
      <c r="VKG18" s="290"/>
      <c r="VKH18" s="290"/>
      <c r="VKI18" s="290"/>
      <c r="VKJ18" s="290"/>
      <c r="VKK18" s="290"/>
      <c r="VKL18" s="290"/>
      <c r="VKM18" s="290"/>
      <c r="VKN18" s="290"/>
      <c r="VKO18" s="290"/>
      <c r="VKP18" s="290"/>
      <c r="VKQ18" s="290"/>
      <c r="VKR18" s="290"/>
      <c r="VKS18" s="290"/>
      <c r="VKT18" s="290"/>
      <c r="VKU18" s="290"/>
      <c r="VKV18" s="290"/>
      <c r="VKW18" s="290"/>
      <c r="VKX18" s="290"/>
      <c r="VKY18" s="290"/>
      <c r="VKZ18" s="290"/>
      <c r="VLA18" s="290"/>
      <c r="VLB18" s="290"/>
      <c r="VLC18" s="290"/>
      <c r="VLD18" s="290"/>
      <c r="VLE18" s="290"/>
      <c r="VLF18" s="290"/>
      <c r="VLG18" s="290"/>
      <c r="VLH18" s="290"/>
      <c r="VLI18" s="290"/>
      <c r="VLJ18" s="290"/>
      <c r="VLK18" s="290"/>
      <c r="VLL18" s="290"/>
      <c r="VLM18" s="290"/>
      <c r="VLN18" s="290"/>
      <c r="VLO18" s="290"/>
      <c r="VLP18" s="290"/>
      <c r="VLQ18" s="290"/>
      <c r="VLR18" s="290"/>
      <c r="VLS18" s="290"/>
      <c r="VLT18" s="290"/>
      <c r="VLU18" s="290"/>
      <c r="VLV18" s="290"/>
      <c r="VLW18" s="290"/>
      <c r="VLX18" s="290"/>
      <c r="VLY18" s="290"/>
      <c r="VLZ18" s="290"/>
      <c r="VMA18" s="290"/>
      <c r="VMB18" s="290"/>
      <c r="VMC18" s="290"/>
      <c r="VMD18" s="290"/>
      <c r="VME18" s="290"/>
      <c r="VMF18" s="290"/>
      <c r="VMG18" s="290"/>
      <c r="VMH18" s="290"/>
      <c r="VMI18" s="290"/>
      <c r="VMJ18" s="290"/>
      <c r="VMK18" s="290"/>
      <c r="VML18" s="290"/>
      <c r="VMM18" s="290"/>
      <c r="VMN18" s="290"/>
      <c r="VMO18" s="290"/>
      <c r="VMP18" s="290"/>
      <c r="VMQ18" s="290"/>
      <c r="VMR18" s="290"/>
      <c r="VMS18" s="290"/>
      <c r="VMT18" s="290"/>
      <c r="VMU18" s="290"/>
      <c r="VMV18" s="290"/>
      <c r="VMW18" s="290"/>
      <c r="VMX18" s="290"/>
      <c r="VMY18" s="290"/>
      <c r="VMZ18" s="290"/>
      <c r="VNA18" s="290"/>
      <c r="VNB18" s="290"/>
      <c r="VNC18" s="290"/>
      <c r="VND18" s="290"/>
      <c r="VNE18" s="290"/>
      <c r="VNF18" s="290"/>
      <c r="VNG18" s="290"/>
      <c r="VNH18" s="290"/>
      <c r="VNI18" s="290"/>
      <c r="VNJ18" s="290"/>
      <c r="VNK18" s="290"/>
      <c r="VNL18" s="290"/>
      <c r="VNM18" s="290"/>
      <c r="VNN18" s="290"/>
      <c r="VNO18" s="290"/>
      <c r="VNP18" s="290"/>
      <c r="VNQ18" s="290"/>
      <c r="VNR18" s="290"/>
      <c r="VNS18" s="290"/>
      <c r="VNT18" s="290"/>
      <c r="VNU18" s="290"/>
      <c r="VNV18" s="290"/>
      <c r="VNW18" s="290"/>
      <c r="VNX18" s="290"/>
      <c r="VNY18" s="290"/>
      <c r="VNZ18" s="290"/>
      <c r="VOA18" s="290"/>
      <c r="VOB18" s="290"/>
      <c r="VOC18" s="290"/>
      <c r="VOD18" s="290"/>
      <c r="VOE18" s="290"/>
      <c r="VOF18" s="290"/>
      <c r="VOG18" s="290"/>
      <c r="VOH18" s="290"/>
      <c r="VOI18" s="290"/>
      <c r="VOJ18" s="290"/>
      <c r="VOK18" s="290"/>
      <c r="VOL18" s="290"/>
      <c r="VOM18" s="290"/>
      <c r="VON18" s="290"/>
      <c r="VOO18" s="290"/>
      <c r="VOP18" s="290"/>
      <c r="VOQ18" s="290"/>
      <c r="VOR18" s="290"/>
      <c r="VOS18" s="290"/>
      <c r="VOT18" s="290"/>
      <c r="VOU18" s="290"/>
      <c r="VOV18" s="290"/>
      <c r="VOW18" s="290"/>
      <c r="VOX18" s="290"/>
      <c r="VOY18" s="290"/>
      <c r="VOZ18" s="290"/>
      <c r="VPA18" s="290"/>
      <c r="VPB18" s="290"/>
      <c r="VPC18" s="290"/>
      <c r="VPD18" s="290"/>
      <c r="VPE18" s="290"/>
      <c r="VPF18" s="290"/>
      <c r="VPG18" s="290"/>
      <c r="VPH18" s="290"/>
      <c r="VPI18" s="290"/>
      <c r="VPJ18" s="290"/>
      <c r="VPK18" s="290"/>
      <c r="VPL18" s="290"/>
      <c r="VPM18" s="290"/>
      <c r="VPN18" s="290"/>
      <c r="VPO18" s="290"/>
      <c r="VPP18" s="290"/>
      <c r="VPQ18" s="290"/>
      <c r="VPR18" s="290"/>
      <c r="VPS18" s="290"/>
      <c r="VPT18" s="290"/>
      <c r="VPU18" s="290"/>
      <c r="VPV18" s="290"/>
      <c r="VPW18" s="290"/>
      <c r="VPX18" s="290"/>
      <c r="VPY18" s="290"/>
      <c r="VPZ18" s="290"/>
      <c r="VQA18" s="290"/>
      <c r="VQB18" s="290"/>
      <c r="VQC18" s="290"/>
      <c r="VQD18" s="290"/>
      <c r="VQE18" s="290"/>
      <c r="VQF18" s="290"/>
      <c r="VQG18" s="290"/>
      <c r="VQH18" s="290"/>
      <c r="VQI18" s="290"/>
      <c r="VQJ18" s="290"/>
      <c r="VQK18" s="290"/>
      <c r="VQL18" s="290"/>
      <c r="VQM18" s="290"/>
      <c r="VQN18" s="290"/>
      <c r="VQO18" s="290"/>
      <c r="VQP18" s="290"/>
      <c r="VQQ18" s="290"/>
      <c r="VQR18" s="290"/>
      <c r="VQS18" s="290"/>
      <c r="VQT18" s="290"/>
      <c r="VQU18" s="290"/>
      <c r="VQV18" s="290"/>
      <c r="VQW18" s="290"/>
      <c r="VQX18" s="290"/>
      <c r="VQY18" s="290"/>
      <c r="VQZ18" s="290"/>
      <c r="VRA18" s="290"/>
      <c r="VRB18" s="290"/>
      <c r="VRC18" s="290"/>
      <c r="VRD18" s="290"/>
      <c r="VRE18" s="290"/>
      <c r="VRF18" s="290"/>
      <c r="VRG18" s="290"/>
      <c r="VRH18" s="290"/>
      <c r="VRI18" s="290"/>
      <c r="VRJ18" s="290"/>
      <c r="VRK18" s="290"/>
      <c r="VRL18" s="290"/>
      <c r="VRM18" s="290"/>
      <c r="VRN18" s="290"/>
      <c r="VRO18" s="290"/>
      <c r="VRP18" s="290"/>
      <c r="VRQ18" s="290"/>
      <c r="VRR18" s="290"/>
      <c r="VRS18" s="290"/>
      <c r="VRT18" s="290"/>
      <c r="VRU18" s="290"/>
      <c r="VRV18" s="290"/>
      <c r="VRW18" s="290"/>
      <c r="VRX18" s="290"/>
      <c r="VRY18" s="290"/>
      <c r="VRZ18" s="290"/>
      <c r="VSA18" s="290"/>
      <c r="VSB18" s="290"/>
      <c r="VSC18" s="290"/>
      <c r="VSD18" s="290"/>
      <c r="VSE18" s="290"/>
      <c r="VSF18" s="290"/>
      <c r="VSG18" s="290"/>
      <c r="VSH18" s="290"/>
      <c r="VSI18" s="290"/>
      <c r="VSJ18" s="290"/>
      <c r="VSK18" s="290"/>
      <c r="VSL18" s="290"/>
      <c r="VSM18" s="290"/>
      <c r="VSN18" s="290"/>
      <c r="VSO18" s="290"/>
      <c r="VSP18" s="290"/>
      <c r="VSQ18" s="290"/>
      <c r="VSR18" s="290"/>
      <c r="VSS18" s="290"/>
      <c r="VST18" s="290"/>
      <c r="VSU18" s="290"/>
      <c r="VSV18" s="290"/>
      <c r="VSW18" s="290"/>
      <c r="VSX18" s="290"/>
      <c r="VSY18" s="290"/>
      <c r="VSZ18" s="290"/>
      <c r="VTA18" s="290"/>
      <c r="VTB18" s="290"/>
      <c r="VTC18" s="290"/>
      <c r="VTD18" s="290"/>
      <c r="VTE18" s="290"/>
      <c r="VTF18" s="290"/>
      <c r="VTG18" s="290"/>
      <c r="VTH18" s="290"/>
      <c r="VTI18" s="290"/>
      <c r="VTJ18" s="290"/>
      <c r="VTK18" s="290"/>
      <c r="VTL18" s="290"/>
      <c r="VTM18" s="290"/>
      <c r="VTN18" s="290"/>
      <c r="VTO18" s="290"/>
      <c r="VTP18" s="290"/>
      <c r="VTQ18" s="290"/>
      <c r="VTR18" s="290"/>
      <c r="VTS18" s="290"/>
      <c r="VTT18" s="290"/>
      <c r="VTU18" s="290"/>
      <c r="VTV18" s="290"/>
      <c r="VTW18" s="290"/>
      <c r="VTX18" s="290"/>
      <c r="VTY18" s="290"/>
      <c r="VTZ18" s="290"/>
      <c r="VUA18" s="290"/>
      <c r="VUB18" s="290"/>
      <c r="VUC18" s="290"/>
      <c r="VUD18" s="290"/>
      <c r="VUE18" s="290"/>
      <c r="VUF18" s="290"/>
      <c r="VUG18" s="290"/>
      <c r="VUH18" s="290"/>
      <c r="VUI18" s="290"/>
      <c r="VUJ18" s="290"/>
      <c r="VUK18" s="290"/>
      <c r="VUL18" s="290"/>
      <c r="VUM18" s="290"/>
      <c r="VUN18" s="290"/>
      <c r="VUO18" s="290"/>
      <c r="VUP18" s="290"/>
      <c r="VUQ18" s="290"/>
      <c r="VUR18" s="290"/>
      <c r="VUS18" s="290"/>
      <c r="VUT18" s="290"/>
      <c r="VUU18" s="290"/>
      <c r="VUV18" s="290"/>
      <c r="VUW18" s="290"/>
      <c r="VUX18" s="290"/>
      <c r="VUY18" s="290"/>
      <c r="VUZ18" s="290"/>
      <c r="VVA18" s="290"/>
      <c r="VVB18" s="290"/>
      <c r="VVC18" s="290"/>
      <c r="VVD18" s="290"/>
      <c r="VVE18" s="290"/>
      <c r="VVF18" s="290"/>
      <c r="VVG18" s="290"/>
      <c r="VVH18" s="290"/>
      <c r="VVI18" s="290"/>
      <c r="VVJ18" s="290"/>
      <c r="VVK18" s="290"/>
      <c r="VVL18" s="290"/>
      <c r="VVM18" s="290"/>
      <c r="VVN18" s="290"/>
      <c r="VVO18" s="290"/>
      <c r="VVP18" s="290"/>
      <c r="VVQ18" s="290"/>
      <c r="VVR18" s="290"/>
      <c r="VVS18" s="290"/>
      <c r="VVT18" s="290"/>
      <c r="VVU18" s="290"/>
      <c r="VVV18" s="290"/>
      <c r="VVW18" s="290"/>
      <c r="VVX18" s="290"/>
      <c r="VVY18" s="290"/>
      <c r="VVZ18" s="290"/>
      <c r="VWA18" s="290"/>
      <c r="VWB18" s="290"/>
      <c r="VWC18" s="290"/>
      <c r="VWD18" s="290"/>
      <c r="VWE18" s="290"/>
      <c r="VWF18" s="290"/>
      <c r="VWG18" s="290"/>
      <c r="VWH18" s="290"/>
      <c r="VWI18" s="290"/>
      <c r="VWJ18" s="290"/>
      <c r="VWK18" s="290"/>
      <c r="VWL18" s="290"/>
      <c r="VWM18" s="290"/>
      <c r="VWN18" s="290"/>
      <c r="VWO18" s="290"/>
      <c r="VWP18" s="290"/>
      <c r="VWQ18" s="290"/>
      <c r="VWR18" s="290"/>
      <c r="VWS18" s="290"/>
      <c r="VWT18" s="290"/>
      <c r="VWU18" s="290"/>
      <c r="VWV18" s="290"/>
      <c r="VWW18" s="290"/>
      <c r="VWX18" s="290"/>
      <c r="VWY18" s="290"/>
      <c r="VWZ18" s="290"/>
      <c r="VXA18" s="290"/>
      <c r="VXB18" s="290"/>
      <c r="VXC18" s="290"/>
      <c r="VXD18" s="290"/>
      <c r="VXE18" s="290"/>
      <c r="VXF18" s="290"/>
      <c r="VXG18" s="290"/>
      <c r="VXH18" s="290"/>
      <c r="VXI18" s="290"/>
      <c r="VXJ18" s="290"/>
      <c r="VXK18" s="290"/>
      <c r="VXL18" s="290"/>
      <c r="VXM18" s="290"/>
      <c r="VXN18" s="290"/>
      <c r="VXO18" s="290"/>
      <c r="VXP18" s="290"/>
      <c r="VXQ18" s="290"/>
      <c r="VXR18" s="290"/>
      <c r="VXS18" s="290"/>
      <c r="VXT18" s="290"/>
      <c r="VXU18" s="290"/>
      <c r="VXV18" s="290"/>
      <c r="VXW18" s="290"/>
      <c r="VXX18" s="290"/>
      <c r="VXY18" s="290"/>
      <c r="VXZ18" s="290"/>
      <c r="VYA18" s="290"/>
      <c r="VYB18" s="290"/>
      <c r="VYC18" s="290"/>
      <c r="VYD18" s="290"/>
      <c r="VYE18" s="290"/>
      <c r="VYF18" s="290"/>
      <c r="VYG18" s="290"/>
      <c r="VYH18" s="290"/>
      <c r="VYI18" s="290"/>
      <c r="VYJ18" s="290"/>
      <c r="VYK18" s="290"/>
      <c r="VYL18" s="290"/>
      <c r="VYM18" s="290"/>
      <c r="VYN18" s="290"/>
      <c r="VYO18" s="290"/>
      <c r="VYP18" s="290"/>
      <c r="VYQ18" s="290"/>
      <c r="VYR18" s="290"/>
      <c r="VYS18" s="290"/>
      <c r="VYT18" s="290"/>
      <c r="VYU18" s="290"/>
      <c r="VYV18" s="290"/>
      <c r="VYW18" s="290"/>
      <c r="VYX18" s="290"/>
      <c r="VYY18" s="290"/>
      <c r="VYZ18" s="290"/>
      <c r="VZA18" s="290"/>
      <c r="VZB18" s="290"/>
      <c r="VZC18" s="290"/>
      <c r="VZD18" s="290"/>
      <c r="VZE18" s="290"/>
      <c r="VZF18" s="290"/>
      <c r="VZG18" s="290"/>
      <c r="VZH18" s="290"/>
      <c r="VZI18" s="290"/>
      <c r="VZJ18" s="290"/>
      <c r="VZK18" s="290"/>
      <c r="VZL18" s="290"/>
      <c r="VZM18" s="290"/>
      <c r="VZN18" s="290"/>
      <c r="VZO18" s="290"/>
      <c r="VZP18" s="290"/>
      <c r="VZQ18" s="290"/>
      <c r="VZR18" s="290"/>
      <c r="VZS18" s="290"/>
      <c r="VZT18" s="290"/>
      <c r="VZU18" s="290"/>
      <c r="VZV18" s="290"/>
      <c r="VZW18" s="290"/>
      <c r="VZX18" s="290"/>
      <c r="VZY18" s="290"/>
      <c r="VZZ18" s="290"/>
      <c r="WAA18" s="290"/>
      <c r="WAB18" s="290"/>
      <c r="WAC18" s="290"/>
      <c r="WAD18" s="290"/>
      <c r="WAE18" s="290"/>
      <c r="WAF18" s="290"/>
      <c r="WAG18" s="290"/>
      <c r="WAH18" s="290"/>
      <c r="WAI18" s="290"/>
      <c r="WAJ18" s="290"/>
      <c r="WAK18" s="290"/>
      <c r="WAL18" s="290"/>
      <c r="WAM18" s="290"/>
      <c r="WAN18" s="290"/>
      <c r="WAO18" s="290"/>
      <c r="WAP18" s="290"/>
      <c r="WAQ18" s="290"/>
      <c r="WAR18" s="290"/>
      <c r="WAS18" s="290"/>
      <c r="WAT18" s="290"/>
      <c r="WAU18" s="290"/>
      <c r="WAV18" s="290"/>
      <c r="WAW18" s="290"/>
      <c r="WAX18" s="290"/>
      <c r="WAY18" s="290"/>
      <c r="WAZ18" s="290"/>
      <c r="WBA18" s="290"/>
      <c r="WBB18" s="290"/>
      <c r="WBC18" s="290"/>
      <c r="WBD18" s="290"/>
      <c r="WBE18" s="290"/>
      <c r="WBF18" s="290"/>
      <c r="WBG18" s="290"/>
      <c r="WBH18" s="290"/>
      <c r="WBI18" s="290"/>
      <c r="WBJ18" s="290"/>
      <c r="WBK18" s="290"/>
      <c r="WBL18" s="290"/>
      <c r="WBM18" s="290"/>
      <c r="WBN18" s="290"/>
      <c r="WBO18" s="290"/>
      <c r="WBP18" s="290"/>
      <c r="WBQ18" s="290"/>
      <c r="WBR18" s="290"/>
      <c r="WBS18" s="290"/>
      <c r="WBT18" s="290"/>
      <c r="WBU18" s="290"/>
      <c r="WBV18" s="290"/>
      <c r="WBW18" s="290"/>
      <c r="WBX18" s="290"/>
      <c r="WBY18" s="290"/>
      <c r="WBZ18" s="290"/>
      <c r="WCA18" s="290"/>
      <c r="WCB18" s="290"/>
    </row>
    <row r="19" spans="2:42 13252:15628" s="289" customFormat="1" x14ac:dyDescent="0.25">
      <c r="B19" s="280">
        <v>8</v>
      </c>
      <c r="C19" s="296" t="s">
        <v>1265</v>
      </c>
      <c r="D19" s="297" t="s">
        <v>45</v>
      </c>
      <c r="E19" s="297" t="s">
        <v>45</v>
      </c>
      <c r="F19" s="297" t="s">
        <v>45</v>
      </c>
      <c r="G19" s="297" t="s">
        <v>45</v>
      </c>
      <c r="H19" s="297" t="s">
        <v>45</v>
      </c>
      <c r="I19" s="297" t="s">
        <v>45</v>
      </c>
      <c r="J19" s="297" t="s">
        <v>45</v>
      </c>
      <c r="K19" s="297" t="s">
        <v>45</v>
      </c>
      <c r="L19" s="298">
        <v>42871</v>
      </c>
      <c r="M19" s="299" t="s">
        <v>9775</v>
      </c>
      <c r="N19" s="300">
        <f t="shared" si="13"/>
        <v>1</v>
      </c>
      <c r="O19" s="295"/>
      <c r="P19" s="287"/>
      <c r="Q19" s="287"/>
      <c r="R19" s="287"/>
      <c r="S19" s="287"/>
      <c r="T19" s="302"/>
      <c r="U19" s="302"/>
      <c r="V19" s="288"/>
      <c r="W19" s="288"/>
      <c r="X19" s="288"/>
      <c r="Y19" s="288"/>
      <c r="Z19" s="288"/>
      <c r="AA19" s="288"/>
      <c r="AB19" s="288"/>
      <c r="AC19" s="288"/>
      <c r="AD19" s="288"/>
      <c r="AE19" s="288"/>
      <c r="AF19" s="288"/>
      <c r="AG19" s="288"/>
      <c r="AH19" s="288"/>
      <c r="AI19" s="302"/>
      <c r="AJ19" s="302"/>
      <c r="AK19" s="302"/>
      <c r="AL19" s="302"/>
      <c r="AM19" s="302"/>
      <c r="AN19" s="302"/>
      <c r="SOR19" s="290"/>
      <c r="SOS19" s="290"/>
      <c r="SOT19" s="290"/>
      <c r="SOU19" s="290"/>
      <c r="SOV19" s="290"/>
      <c r="SOW19" s="290"/>
      <c r="SOX19" s="290"/>
      <c r="SOY19" s="290"/>
      <c r="SOZ19" s="290"/>
      <c r="SPA19" s="290"/>
      <c r="SPB19" s="290"/>
      <c r="SPC19" s="290"/>
      <c r="SPD19" s="290"/>
      <c r="SPE19" s="290"/>
      <c r="SPF19" s="290"/>
      <c r="SPG19" s="290"/>
      <c r="SPH19" s="290"/>
      <c r="SPI19" s="290"/>
      <c r="SPJ19" s="290"/>
      <c r="SPK19" s="290"/>
      <c r="SPL19" s="290"/>
      <c r="SPM19" s="290"/>
      <c r="SPN19" s="290"/>
      <c r="SPO19" s="290"/>
      <c r="SPP19" s="290"/>
      <c r="SPQ19" s="290"/>
      <c r="SPR19" s="290"/>
      <c r="SPS19" s="290"/>
      <c r="SPT19" s="290"/>
      <c r="SPU19" s="290"/>
      <c r="SPV19" s="290"/>
      <c r="SPW19" s="290"/>
      <c r="SPX19" s="290"/>
      <c r="SPY19" s="290"/>
      <c r="SPZ19" s="290"/>
      <c r="SQA19" s="290"/>
      <c r="SQB19" s="290"/>
      <c r="SQC19" s="290"/>
      <c r="SQD19" s="290"/>
      <c r="SQE19" s="290"/>
      <c r="SQF19" s="290"/>
      <c r="SQG19" s="290"/>
      <c r="SQH19" s="290"/>
      <c r="SQI19" s="290"/>
      <c r="SQJ19" s="290"/>
      <c r="SQK19" s="290"/>
      <c r="SQL19" s="290"/>
      <c r="SQM19" s="290"/>
      <c r="SQN19" s="290"/>
      <c r="SQO19" s="290"/>
      <c r="SQP19" s="290"/>
      <c r="SQQ19" s="290"/>
      <c r="SQR19" s="290"/>
      <c r="SQS19" s="290"/>
      <c r="SQT19" s="290"/>
      <c r="SQU19" s="290"/>
      <c r="SQV19" s="290"/>
      <c r="SQW19" s="290"/>
      <c r="SQX19" s="290"/>
      <c r="SQY19" s="290"/>
      <c r="SQZ19" s="290"/>
      <c r="SRA19" s="290"/>
      <c r="SRB19" s="290"/>
      <c r="SRC19" s="290"/>
      <c r="SRD19" s="290"/>
      <c r="SRE19" s="290"/>
      <c r="SRF19" s="290"/>
      <c r="SRG19" s="290"/>
      <c r="SRH19" s="290"/>
      <c r="SRI19" s="290"/>
      <c r="SRJ19" s="290"/>
      <c r="SRK19" s="290"/>
      <c r="SRL19" s="290"/>
      <c r="SRM19" s="290"/>
      <c r="SRN19" s="290"/>
      <c r="SRO19" s="290"/>
      <c r="SRP19" s="290"/>
      <c r="SRQ19" s="290"/>
      <c r="SRR19" s="290"/>
      <c r="SRS19" s="290"/>
      <c r="SRT19" s="290"/>
      <c r="SRU19" s="290"/>
      <c r="SRV19" s="290"/>
      <c r="SRW19" s="290"/>
      <c r="SRX19" s="290"/>
      <c r="SRY19" s="290"/>
      <c r="SRZ19" s="290"/>
      <c r="SSA19" s="290"/>
      <c r="SSB19" s="290"/>
      <c r="SSC19" s="290"/>
      <c r="SSD19" s="290"/>
      <c r="SSE19" s="290"/>
      <c r="SSF19" s="290"/>
      <c r="SSG19" s="290"/>
      <c r="SSH19" s="290"/>
      <c r="SSI19" s="290"/>
      <c r="SSJ19" s="290"/>
      <c r="SSK19" s="290"/>
      <c r="SSL19" s="290"/>
      <c r="SSM19" s="290"/>
      <c r="SSN19" s="290"/>
      <c r="SSO19" s="290"/>
      <c r="SSP19" s="290"/>
      <c r="SSQ19" s="290"/>
      <c r="SSR19" s="290"/>
      <c r="SSS19" s="290"/>
      <c r="SST19" s="290"/>
      <c r="SSU19" s="290"/>
      <c r="SSV19" s="290"/>
      <c r="SSW19" s="290"/>
      <c r="SSX19" s="290"/>
      <c r="SSY19" s="290"/>
      <c r="SSZ19" s="290"/>
      <c r="STA19" s="290"/>
      <c r="STB19" s="290"/>
      <c r="STC19" s="290"/>
      <c r="STD19" s="290"/>
      <c r="STE19" s="290"/>
      <c r="STF19" s="290"/>
      <c r="STG19" s="290"/>
      <c r="STH19" s="290"/>
      <c r="STI19" s="290"/>
      <c r="STJ19" s="290"/>
      <c r="STK19" s="290"/>
      <c r="STL19" s="290"/>
      <c r="STM19" s="290"/>
      <c r="STN19" s="290"/>
      <c r="STO19" s="290"/>
      <c r="STP19" s="290"/>
      <c r="STQ19" s="290"/>
      <c r="STR19" s="290"/>
      <c r="STS19" s="290"/>
      <c r="STT19" s="290"/>
      <c r="STU19" s="290"/>
      <c r="STV19" s="290"/>
      <c r="STW19" s="290"/>
      <c r="STX19" s="290"/>
      <c r="STY19" s="290"/>
      <c r="STZ19" s="290"/>
      <c r="SUA19" s="290"/>
      <c r="SUB19" s="290"/>
      <c r="SUC19" s="290"/>
      <c r="SUD19" s="290"/>
      <c r="SUE19" s="290"/>
      <c r="SUF19" s="290"/>
      <c r="SUG19" s="290"/>
      <c r="SUH19" s="290"/>
      <c r="SUI19" s="290"/>
      <c r="SUJ19" s="290"/>
      <c r="SUK19" s="290"/>
      <c r="SUL19" s="290"/>
      <c r="SUM19" s="290"/>
      <c r="SUN19" s="290"/>
      <c r="SUO19" s="290"/>
      <c r="SUP19" s="290"/>
      <c r="SUQ19" s="290"/>
      <c r="SUR19" s="290"/>
      <c r="SUS19" s="290"/>
      <c r="SUT19" s="290"/>
      <c r="SUU19" s="290"/>
      <c r="SUV19" s="290"/>
      <c r="SUW19" s="290"/>
      <c r="SUX19" s="290"/>
      <c r="SUY19" s="290"/>
      <c r="SUZ19" s="290"/>
      <c r="SVA19" s="290"/>
      <c r="SVB19" s="290"/>
      <c r="SVC19" s="290"/>
      <c r="SVD19" s="290"/>
      <c r="SVE19" s="290"/>
      <c r="SVF19" s="290"/>
      <c r="SVG19" s="290"/>
      <c r="SVH19" s="290"/>
      <c r="SVI19" s="290"/>
      <c r="SVJ19" s="290"/>
      <c r="SVK19" s="290"/>
      <c r="SVL19" s="290"/>
      <c r="SVM19" s="290"/>
      <c r="SVN19" s="290"/>
      <c r="SVO19" s="290"/>
      <c r="SVP19" s="290"/>
      <c r="SVQ19" s="290"/>
      <c r="SVR19" s="290"/>
      <c r="SVS19" s="290"/>
      <c r="SVT19" s="290"/>
      <c r="SVU19" s="290"/>
      <c r="SVV19" s="290"/>
      <c r="SVW19" s="290"/>
      <c r="SVX19" s="290"/>
      <c r="SVY19" s="290"/>
      <c r="SVZ19" s="290"/>
      <c r="SWA19" s="290"/>
      <c r="SWB19" s="290"/>
      <c r="SWC19" s="290"/>
      <c r="SWD19" s="290"/>
      <c r="SWE19" s="290"/>
      <c r="SWF19" s="290"/>
      <c r="SWG19" s="290"/>
      <c r="SWH19" s="290"/>
      <c r="SWI19" s="290"/>
      <c r="SWJ19" s="290"/>
      <c r="SWK19" s="290"/>
      <c r="SWL19" s="290"/>
      <c r="SWM19" s="290"/>
      <c r="SWN19" s="290"/>
      <c r="SWO19" s="290"/>
      <c r="SWP19" s="290"/>
      <c r="SWQ19" s="290"/>
      <c r="SWR19" s="290"/>
      <c r="SWS19" s="290"/>
      <c r="SWT19" s="290"/>
      <c r="SWU19" s="290"/>
      <c r="SWV19" s="290"/>
      <c r="SWW19" s="290"/>
      <c r="SWX19" s="290"/>
      <c r="SWY19" s="290"/>
      <c r="SWZ19" s="290"/>
      <c r="SXA19" s="290"/>
      <c r="SXB19" s="290"/>
      <c r="SXC19" s="290"/>
      <c r="SXD19" s="290"/>
      <c r="SXE19" s="290"/>
      <c r="SXF19" s="290"/>
      <c r="SXG19" s="290"/>
      <c r="SXH19" s="290"/>
      <c r="SXI19" s="290"/>
      <c r="SXJ19" s="290"/>
      <c r="SXK19" s="290"/>
      <c r="SXL19" s="290"/>
      <c r="SXM19" s="290"/>
      <c r="SXN19" s="290"/>
      <c r="SXO19" s="290"/>
      <c r="SXP19" s="290"/>
      <c r="SXQ19" s="290"/>
      <c r="SXR19" s="290"/>
      <c r="SXS19" s="290"/>
      <c r="SXT19" s="290"/>
      <c r="SXU19" s="290"/>
      <c r="SXV19" s="290"/>
      <c r="SXW19" s="290"/>
      <c r="SXX19" s="290"/>
      <c r="SXY19" s="290"/>
      <c r="SXZ19" s="290"/>
      <c r="SYA19" s="290"/>
      <c r="SYB19" s="290"/>
      <c r="SYC19" s="290"/>
      <c r="SYD19" s="290"/>
      <c r="SYE19" s="290"/>
      <c r="SYF19" s="290"/>
      <c r="SYG19" s="290"/>
      <c r="SYH19" s="290"/>
      <c r="SYI19" s="290"/>
      <c r="SYJ19" s="290"/>
      <c r="SYK19" s="290"/>
      <c r="SYL19" s="290"/>
      <c r="SYM19" s="290"/>
      <c r="SYN19" s="290"/>
      <c r="SYO19" s="290"/>
      <c r="SYP19" s="290"/>
      <c r="SYQ19" s="290"/>
      <c r="SYR19" s="290"/>
      <c r="SYS19" s="290"/>
      <c r="SYT19" s="290"/>
      <c r="SYU19" s="290"/>
      <c r="SYV19" s="290"/>
      <c r="SYW19" s="290"/>
      <c r="SYX19" s="290"/>
      <c r="SYY19" s="290"/>
      <c r="SYZ19" s="290"/>
      <c r="SZA19" s="290"/>
      <c r="SZB19" s="290"/>
      <c r="SZC19" s="290"/>
      <c r="SZD19" s="290"/>
      <c r="SZE19" s="290"/>
      <c r="SZF19" s="290"/>
      <c r="SZG19" s="290"/>
      <c r="SZH19" s="290"/>
      <c r="SZI19" s="290"/>
      <c r="SZJ19" s="290"/>
      <c r="SZK19" s="290"/>
      <c r="SZL19" s="290"/>
      <c r="SZM19" s="290"/>
      <c r="SZN19" s="290"/>
      <c r="SZO19" s="290"/>
      <c r="SZP19" s="290"/>
      <c r="SZQ19" s="290"/>
      <c r="SZR19" s="290"/>
      <c r="SZS19" s="290"/>
      <c r="SZT19" s="290"/>
      <c r="SZU19" s="290"/>
      <c r="SZV19" s="290"/>
      <c r="SZW19" s="290"/>
      <c r="SZX19" s="290"/>
      <c r="SZY19" s="290"/>
      <c r="SZZ19" s="290"/>
      <c r="TAA19" s="290"/>
      <c r="TAB19" s="290"/>
      <c r="TAC19" s="290"/>
      <c r="TAD19" s="290"/>
      <c r="TAE19" s="290"/>
      <c r="TAF19" s="290"/>
      <c r="TAG19" s="290"/>
      <c r="TAH19" s="290"/>
      <c r="TAI19" s="290"/>
      <c r="TAJ19" s="290"/>
      <c r="TAK19" s="290"/>
      <c r="TAL19" s="290"/>
      <c r="TAM19" s="290"/>
      <c r="TAN19" s="290"/>
      <c r="TAO19" s="290"/>
      <c r="TAP19" s="290"/>
      <c r="TAQ19" s="290"/>
      <c r="TAR19" s="290"/>
      <c r="TAS19" s="290"/>
      <c r="TAT19" s="290"/>
      <c r="TAU19" s="290"/>
      <c r="TAV19" s="290"/>
      <c r="TAW19" s="290"/>
      <c r="TAX19" s="290"/>
      <c r="TAY19" s="290"/>
      <c r="TAZ19" s="290"/>
      <c r="TBA19" s="290"/>
      <c r="TBB19" s="290"/>
      <c r="TBC19" s="290"/>
      <c r="TBD19" s="290"/>
      <c r="TBE19" s="290"/>
      <c r="TBF19" s="290"/>
      <c r="TBG19" s="290"/>
      <c r="TBH19" s="290"/>
      <c r="TBI19" s="290"/>
      <c r="TBJ19" s="290"/>
      <c r="TBK19" s="290"/>
      <c r="TBL19" s="290"/>
      <c r="TBM19" s="290"/>
      <c r="TBN19" s="290"/>
      <c r="TBO19" s="290"/>
      <c r="TBP19" s="290"/>
      <c r="TBQ19" s="290"/>
      <c r="TBR19" s="290"/>
      <c r="TBS19" s="290"/>
      <c r="TBT19" s="290"/>
      <c r="TBU19" s="290"/>
      <c r="TBV19" s="290"/>
      <c r="TBW19" s="290"/>
      <c r="TBX19" s="290"/>
      <c r="TBY19" s="290"/>
      <c r="TBZ19" s="290"/>
      <c r="TCA19" s="290"/>
      <c r="TCB19" s="290"/>
      <c r="TCC19" s="290"/>
      <c r="TCD19" s="290"/>
      <c r="TCE19" s="290"/>
      <c r="TCF19" s="290"/>
      <c r="TCG19" s="290"/>
      <c r="TCH19" s="290"/>
      <c r="TCI19" s="290"/>
      <c r="TCJ19" s="290"/>
      <c r="TCK19" s="290"/>
      <c r="TCL19" s="290"/>
      <c r="TCM19" s="290"/>
      <c r="TCN19" s="290"/>
      <c r="TCO19" s="290"/>
      <c r="TCP19" s="290"/>
      <c r="TCQ19" s="290"/>
      <c r="TCR19" s="290"/>
      <c r="TCS19" s="290"/>
      <c r="TCT19" s="290"/>
      <c r="TCU19" s="290"/>
      <c r="TCV19" s="290"/>
      <c r="TCW19" s="290"/>
      <c r="TCX19" s="290"/>
      <c r="TCY19" s="290"/>
      <c r="TCZ19" s="290"/>
      <c r="TDA19" s="290"/>
      <c r="TDB19" s="290"/>
      <c r="TDC19" s="290"/>
      <c r="TDD19" s="290"/>
      <c r="TDE19" s="290"/>
      <c r="TDF19" s="290"/>
      <c r="TDG19" s="290"/>
      <c r="TDH19" s="290"/>
      <c r="TDI19" s="290"/>
      <c r="TDJ19" s="290"/>
      <c r="TDK19" s="290"/>
      <c r="TDL19" s="290"/>
      <c r="TDM19" s="290"/>
      <c r="TDN19" s="290"/>
      <c r="TDO19" s="290"/>
      <c r="TDP19" s="290"/>
      <c r="TDQ19" s="290"/>
      <c r="TDR19" s="290"/>
      <c r="TDS19" s="290"/>
      <c r="TDT19" s="290"/>
      <c r="TDU19" s="290"/>
      <c r="TDV19" s="290"/>
      <c r="TDW19" s="290"/>
      <c r="TDX19" s="290"/>
      <c r="TDY19" s="290"/>
      <c r="TDZ19" s="290"/>
      <c r="TEA19" s="290"/>
      <c r="TEB19" s="290"/>
      <c r="TEC19" s="290"/>
      <c r="TED19" s="290"/>
      <c r="TEE19" s="290"/>
      <c r="TEF19" s="290"/>
      <c r="TEG19" s="290"/>
      <c r="TEH19" s="290"/>
      <c r="TEI19" s="290"/>
      <c r="TEJ19" s="290"/>
      <c r="TEK19" s="290"/>
      <c r="TEL19" s="290"/>
      <c r="TEM19" s="290"/>
      <c r="TEN19" s="290"/>
      <c r="TEO19" s="290"/>
      <c r="TEP19" s="290"/>
      <c r="TEQ19" s="290"/>
      <c r="TER19" s="290"/>
      <c r="TES19" s="290"/>
      <c r="TET19" s="290"/>
      <c r="TEU19" s="290"/>
      <c r="TEV19" s="290"/>
      <c r="TEW19" s="290"/>
      <c r="TEX19" s="290"/>
      <c r="TEY19" s="290"/>
      <c r="TEZ19" s="290"/>
      <c r="TFA19" s="290"/>
      <c r="TFB19" s="290"/>
      <c r="TFC19" s="290"/>
      <c r="TFD19" s="290"/>
      <c r="TFE19" s="290"/>
      <c r="TFF19" s="290"/>
      <c r="TFG19" s="290"/>
      <c r="TFH19" s="290"/>
      <c r="TFI19" s="290"/>
      <c r="TFJ19" s="290"/>
      <c r="TFK19" s="290"/>
      <c r="TFL19" s="290"/>
      <c r="TFM19" s="290"/>
      <c r="TFN19" s="290"/>
      <c r="TFO19" s="290"/>
      <c r="TFP19" s="290"/>
      <c r="TFQ19" s="290"/>
      <c r="TFR19" s="290"/>
      <c r="TFS19" s="290"/>
      <c r="TFT19" s="290"/>
      <c r="TFU19" s="290"/>
      <c r="TFV19" s="290"/>
      <c r="TFW19" s="290"/>
      <c r="TFX19" s="290"/>
      <c r="TFY19" s="290"/>
      <c r="TFZ19" s="290"/>
      <c r="TGA19" s="290"/>
      <c r="TGB19" s="290"/>
      <c r="TGC19" s="290"/>
      <c r="TGD19" s="290"/>
      <c r="TGE19" s="290"/>
      <c r="TGF19" s="290"/>
      <c r="TGG19" s="290"/>
      <c r="TGH19" s="290"/>
      <c r="TGI19" s="290"/>
      <c r="TGJ19" s="290"/>
      <c r="TGK19" s="290"/>
      <c r="TGL19" s="290"/>
      <c r="TGM19" s="290"/>
      <c r="TGN19" s="290"/>
      <c r="TGO19" s="290"/>
      <c r="TGP19" s="290"/>
      <c r="TGQ19" s="290"/>
      <c r="TGR19" s="290"/>
      <c r="TGS19" s="290"/>
      <c r="TGT19" s="290"/>
      <c r="TGU19" s="290"/>
      <c r="TGV19" s="290"/>
      <c r="TGW19" s="290"/>
      <c r="TGX19" s="290"/>
      <c r="TGY19" s="290"/>
      <c r="TGZ19" s="290"/>
      <c r="THA19" s="290"/>
      <c r="THB19" s="290"/>
      <c r="THC19" s="290"/>
      <c r="THD19" s="290"/>
      <c r="THE19" s="290"/>
      <c r="THF19" s="290"/>
      <c r="THG19" s="290"/>
      <c r="THH19" s="290"/>
      <c r="THI19" s="290"/>
      <c r="THJ19" s="290"/>
      <c r="THK19" s="290"/>
      <c r="THL19" s="290"/>
      <c r="THM19" s="290"/>
      <c r="THN19" s="290"/>
      <c r="THO19" s="290"/>
      <c r="THP19" s="290"/>
      <c r="THQ19" s="290"/>
      <c r="THR19" s="290"/>
      <c r="THS19" s="290"/>
      <c r="THT19" s="290"/>
      <c r="THU19" s="290"/>
      <c r="THV19" s="290"/>
      <c r="THW19" s="290"/>
      <c r="THX19" s="290"/>
      <c r="THY19" s="290"/>
      <c r="THZ19" s="290"/>
      <c r="TIA19" s="290"/>
      <c r="TIB19" s="290"/>
      <c r="TIC19" s="290"/>
      <c r="TID19" s="290"/>
      <c r="TIE19" s="290"/>
      <c r="TIF19" s="290"/>
      <c r="TIG19" s="290"/>
      <c r="TIH19" s="290"/>
      <c r="TII19" s="290"/>
      <c r="TIJ19" s="290"/>
      <c r="TIK19" s="290"/>
      <c r="TIL19" s="290"/>
      <c r="TIM19" s="290"/>
      <c r="TIN19" s="290"/>
      <c r="TIO19" s="290"/>
      <c r="TIP19" s="290"/>
      <c r="TIQ19" s="290"/>
      <c r="TIR19" s="290"/>
      <c r="TIS19" s="290"/>
      <c r="TIT19" s="290"/>
      <c r="TIU19" s="290"/>
      <c r="TIV19" s="290"/>
      <c r="TIW19" s="290"/>
      <c r="TIX19" s="290"/>
      <c r="TIY19" s="290"/>
      <c r="TIZ19" s="290"/>
      <c r="TJA19" s="290"/>
      <c r="TJB19" s="290"/>
      <c r="TJC19" s="290"/>
      <c r="TJD19" s="290"/>
      <c r="TJE19" s="290"/>
      <c r="TJF19" s="290"/>
      <c r="TJG19" s="290"/>
      <c r="TJH19" s="290"/>
      <c r="TJI19" s="290"/>
      <c r="TJJ19" s="290"/>
      <c r="TJK19" s="290"/>
      <c r="TJL19" s="290"/>
      <c r="TJM19" s="290"/>
      <c r="TJN19" s="290"/>
      <c r="TJO19" s="290"/>
      <c r="TJP19" s="290"/>
      <c r="TJQ19" s="290"/>
      <c r="TJR19" s="290"/>
      <c r="TJS19" s="290"/>
      <c r="TJT19" s="290"/>
      <c r="TJU19" s="290"/>
      <c r="TJV19" s="290"/>
      <c r="TJW19" s="290"/>
      <c r="TJX19" s="290"/>
      <c r="TJY19" s="290"/>
      <c r="TJZ19" s="290"/>
      <c r="TKA19" s="290"/>
      <c r="TKB19" s="290"/>
      <c r="TKC19" s="290"/>
      <c r="TKD19" s="290"/>
      <c r="TKE19" s="290"/>
      <c r="TKF19" s="290"/>
      <c r="TKG19" s="290"/>
      <c r="TKH19" s="290"/>
      <c r="TKI19" s="290"/>
      <c r="TKJ19" s="290"/>
      <c r="TKK19" s="290"/>
      <c r="TKL19" s="290"/>
      <c r="TKM19" s="290"/>
      <c r="TKN19" s="290"/>
      <c r="TKO19" s="290"/>
      <c r="TKP19" s="290"/>
      <c r="TKQ19" s="290"/>
      <c r="TKR19" s="290"/>
      <c r="TKS19" s="290"/>
      <c r="TKT19" s="290"/>
      <c r="TKU19" s="290"/>
      <c r="TKV19" s="290"/>
      <c r="TKW19" s="290"/>
      <c r="TKX19" s="290"/>
      <c r="TKY19" s="290"/>
      <c r="TKZ19" s="290"/>
      <c r="TLA19" s="290"/>
      <c r="TLB19" s="290"/>
      <c r="TLC19" s="290"/>
      <c r="TLD19" s="290"/>
      <c r="TLE19" s="290"/>
      <c r="TLF19" s="290"/>
      <c r="TLG19" s="290"/>
      <c r="TLH19" s="290"/>
      <c r="TLI19" s="290"/>
      <c r="TLJ19" s="290"/>
      <c r="TLK19" s="290"/>
      <c r="TLL19" s="290"/>
      <c r="TLM19" s="290"/>
      <c r="TLN19" s="290"/>
      <c r="TLO19" s="290"/>
      <c r="TLP19" s="290"/>
      <c r="TLQ19" s="290"/>
      <c r="TLR19" s="290"/>
      <c r="TLS19" s="290"/>
      <c r="TLT19" s="290"/>
      <c r="TLU19" s="290"/>
      <c r="TLV19" s="290"/>
      <c r="TLW19" s="290"/>
      <c r="TLX19" s="290"/>
      <c r="TLY19" s="290"/>
      <c r="TLZ19" s="290"/>
      <c r="TMA19" s="290"/>
      <c r="TMB19" s="290"/>
      <c r="TMC19" s="290"/>
      <c r="TMD19" s="290"/>
      <c r="TME19" s="290"/>
      <c r="TMF19" s="290"/>
      <c r="TMG19" s="290"/>
      <c r="TMH19" s="290"/>
      <c r="TMI19" s="290"/>
      <c r="TMJ19" s="290"/>
      <c r="TMK19" s="290"/>
      <c r="TML19" s="290"/>
      <c r="TMM19" s="290"/>
      <c r="TMN19" s="290"/>
      <c r="TMO19" s="290"/>
      <c r="TMP19" s="290"/>
      <c r="TMQ19" s="290"/>
      <c r="TMR19" s="290"/>
      <c r="TMS19" s="290"/>
      <c r="TMT19" s="290"/>
      <c r="TMU19" s="290"/>
      <c r="TMV19" s="290"/>
      <c r="TMW19" s="290"/>
      <c r="TMX19" s="290"/>
      <c r="TMY19" s="290"/>
      <c r="TMZ19" s="290"/>
      <c r="TNA19" s="290"/>
      <c r="TNB19" s="290"/>
      <c r="TNC19" s="290"/>
      <c r="TND19" s="290"/>
      <c r="TNE19" s="290"/>
      <c r="TNF19" s="290"/>
      <c r="TNG19" s="290"/>
      <c r="TNH19" s="290"/>
      <c r="TNI19" s="290"/>
      <c r="TNJ19" s="290"/>
      <c r="TNK19" s="290"/>
      <c r="TNL19" s="290"/>
      <c r="TNM19" s="290"/>
      <c r="TNN19" s="290"/>
      <c r="TNO19" s="290"/>
      <c r="TNP19" s="290"/>
      <c r="TNQ19" s="290"/>
      <c r="TNR19" s="290"/>
      <c r="TNS19" s="290"/>
      <c r="TNT19" s="290"/>
      <c r="TNU19" s="290"/>
      <c r="TNV19" s="290"/>
      <c r="TNW19" s="290"/>
      <c r="TNX19" s="290"/>
      <c r="TNY19" s="290"/>
      <c r="TNZ19" s="290"/>
      <c r="TOA19" s="290"/>
      <c r="TOB19" s="290"/>
      <c r="TOC19" s="290"/>
      <c r="TOD19" s="290"/>
      <c r="TOE19" s="290"/>
      <c r="TOF19" s="290"/>
      <c r="TOG19" s="290"/>
      <c r="TOH19" s="290"/>
      <c r="TOI19" s="290"/>
      <c r="TOJ19" s="290"/>
      <c r="TOK19" s="290"/>
      <c r="TOL19" s="290"/>
      <c r="TOM19" s="290"/>
      <c r="TON19" s="290"/>
      <c r="TOO19" s="290"/>
      <c r="TOP19" s="290"/>
      <c r="TOQ19" s="290"/>
      <c r="TOR19" s="290"/>
      <c r="TOS19" s="290"/>
      <c r="TOT19" s="290"/>
      <c r="TOU19" s="290"/>
      <c r="TOV19" s="290"/>
      <c r="TOW19" s="290"/>
      <c r="TOX19" s="290"/>
      <c r="TOY19" s="290"/>
      <c r="TOZ19" s="290"/>
      <c r="TPA19" s="290"/>
      <c r="TPB19" s="290"/>
      <c r="TPC19" s="290"/>
      <c r="TPD19" s="290"/>
      <c r="TPE19" s="290"/>
      <c r="TPF19" s="290"/>
      <c r="TPG19" s="290"/>
      <c r="TPH19" s="290"/>
      <c r="TPI19" s="290"/>
      <c r="TPJ19" s="290"/>
      <c r="TPK19" s="290"/>
      <c r="TPL19" s="290"/>
      <c r="TPM19" s="290"/>
      <c r="TPN19" s="290"/>
      <c r="TPO19" s="290"/>
      <c r="TPP19" s="290"/>
      <c r="TPQ19" s="290"/>
      <c r="TPR19" s="290"/>
      <c r="TPS19" s="290"/>
      <c r="TPT19" s="290"/>
      <c r="TPU19" s="290"/>
      <c r="TPV19" s="290"/>
      <c r="TPW19" s="290"/>
      <c r="TPX19" s="290"/>
      <c r="TPY19" s="290"/>
      <c r="TPZ19" s="290"/>
      <c r="TQA19" s="290"/>
      <c r="TQB19" s="290"/>
      <c r="TQC19" s="290"/>
      <c r="TQD19" s="290"/>
      <c r="TQE19" s="290"/>
      <c r="TQF19" s="290"/>
      <c r="TQG19" s="290"/>
      <c r="TQH19" s="290"/>
      <c r="TQI19" s="290"/>
      <c r="TQJ19" s="290"/>
      <c r="TQK19" s="290"/>
      <c r="TQL19" s="290"/>
      <c r="TQM19" s="290"/>
      <c r="TQN19" s="290"/>
      <c r="TQO19" s="290"/>
      <c r="TQP19" s="290"/>
      <c r="TQQ19" s="290"/>
      <c r="TQR19" s="290"/>
      <c r="TQS19" s="290"/>
      <c r="TQT19" s="290"/>
      <c r="TQU19" s="290"/>
      <c r="TQV19" s="290"/>
      <c r="TQW19" s="290"/>
      <c r="TQX19" s="290"/>
      <c r="TQY19" s="290"/>
      <c r="TQZ19" s="290"/>
      <c r="TRA19" s="290"/>
      <c r="TRB19" s="290"/>
      <c r="TRC19" s="290"/>
      <c r="TRD19" s="290"/>
      <c r="TRE19" s="290"/>
      <c r="TRF19" s="290"/>
      <c r="TRG19" s="290"/>
      <c r="TRH19" s="290"/>
      <c r="TRI19" s="290"/>
      <c r="TRJ19" s="290"/>
      <c r="TRK19" s="290"/>
      <c r="TRL19" s="290"/>
      <c r="TRM19" s="290"/>
      <c r="TRN19" s="290"/>
      <c r="TRO19" s="290"/>
      <c r="TRP19" s="290"/>
      <c r="TRQ19" s="290"/>
      <c r="TRR19" s="290"/>
      <c r="TRS19" s="290"/>
      <c r="TRT19" s="290"/>
      <c r="TRU19" s="290"/>
      <c r="TRV19" s="290"/>
      <c r="TRW19" s="290"/>
      <c r="TRX19" s="290"/>
      <c r="TRY19" s="290"/>
      <c r="TRZ19" s="290"/>
      <c r="TSA19" s="290"/>
      <c r="TSB19" s="290"/>
      <c r="TSC19" s="290"/>
      <c r="TSD19" s="290"/>
      <c r="TSE19" s="290"/>
      <c r="TSF19" s="290"/>
      <c r="TSG19" s="290"/>
      <c r="TSH19" s="290"/>
      <c r="TSI19" s="290"/>
      <c r="TSJ19" s="290"/>
      <c r="TSK19" s="290"/>
      <c r="TSL19" s="290"/>
      <c r="TSM19" s="290"/>
      <c r="TSN19" s="290"/>
      <c r="TSO19" s="290"/>
      <c r="TSP19" s="290"/>
      <c r="TSQ19" s="290"/>
      <c r="TSR19" s="290"/>
      <c r="TSS19" s="290"/>
      <c r="TST19" s="290"/>
      <c r="TSU19" s="290"/>
      <c r="TSV19" s="290"/>
      <c r="TSW19" s="290"/>
      <c r="TSX19" s="290"/>
      <c r="TSY19" s="290"/>
      <c r="TSZ19" s="290"/>
      <c r="TTA19" s="290"/>
      <c r="TTB19" s="290"/>
      <c r="TTC19" s="290"/>
      <c r="TTD19" s="290"/>
      <c r="TTE19" s="290"/>
      <c r="TTF19" s="290"/>
      <c r="TTG19" s="290"/>
      <c r="TTH19" s="290"/>
      <c r="TTI19" s="290"/>
      <c r="TTJ19" s="290"/>
      <c r="TTK19" s="290"/>
      <c r="TTL19" s="290"/>
      <c r="TTM19" s="290"/>
      <c r="TTN19" s="290"/>
      <c r="TTO19" s="290"/>
      <c r="TTP19" s="290"/>
      <c r="TTQ19" s="290"/>
      <c r="TTR19" s="290"/>
      <c r="TTS19" s="290"/>
      <c r="TTT19" s="290"/>
      <c r="TTU19" s="290"/>
      <c r="TTV19" s="290"/>
      <c r="TTW19" s="290"/>
      <c r="TTX19" s="290"/>
      <c r="TTY19" s="290"/>
      <c r="TTZ19" s="290"/>
      <c r="TUA19" s="290"/>
      <c r="TUB19" s="290"/>
      <c r="TUC19" s="290"/>
      <c r="TUD19" s="290"/>
      <c r="TUE19" s="290"/>
      <c r="TUF19" s="290"/>
      <c r="TUG19" s="290"/>
      <c r="TUH19" s="290"/>
      <c r="TUI19" s="290"/>
      <c r="TUJ19" s="290"/>
      <c r="TUK19" s="290"/>
      <c r="TUL19" s="290"/>
      <c r="TUM19" s="290"/>
      <c r="TUN19" s="290"/>
      <c r="TUO19" s="290"/>
      <c r="TUP19" s="290"/>
      <c r="TUQ19" s="290"/>
      <c r="TUR19" s="290"/>
      <c r="TUS19" s="290"/>
      <c r="TUT19" s="290"/>
      <c r="TUU19" s="290"/>
      <c r="TUV19" s="290"/>
      <c r="TUW19" s="290"/>
      <c r="TUX19" s="290"/>
      <c r="TUY19" s="290"/>
      <c r="TUZ19" s="290"/>
      <c r="TVA19" s="290"/>
      <c r="TVB19" s="290"/>
      <c r="TVC19" s="290"/>
      <c r="TVD19" s="290"/>
      <c r="TVE19" s="290"/>
      <c r="TVF19" s="290"/>
      <c r="TVG19" s="290"/>
      <c r="TVH19" s="290"/>
      <c r="TVI19" s="290"/>
      <c r="TVJ19" s="290"/>
      <c r="TVK19" s="290"/>
      <c r="TVL19" s="290"/>
      <c r="TVM19" s="290"/>
      <c r="TVN19" s="290"/>
      <c r="TVO19" s="290"/>
      <c r="TVP19" s="290"/>
      <c r="TVQ19" s="290"/>
      <c r="TVR19" s="290"/>
      <c r="TVS19" s="290"/>
      <c r="TVT19" s="290"/>
      <c r="TVU19" s="290"/>
      <c r="TVV19" s="290"/>
      <c r="TVW19" s="290"/>
      <c r="TVX19" s="290"/>
      <c r="TVY19" s="290"/>
      <c r="TVZ19" s="290"/>
      <c r="TWA19" s="290"/>
      <c r="TWB19" s="290"/>
      <c r="TWC19" s="290"/>
      <c r="TWD19" s="290"/>
      <c r="TWE19" s="290"/>
      <c r="TWF19" s="290"/>
      <c r="TWG19" s="290"/>
      <c r="TWH19" s="290"/>
      <c r="TWI19" s="290"/>
      <c r="TWJ19" s="290"/>
      <c r="TWK19" s="290"/>
      <c r="TWL19" s="290"/>
      <c r="TWM19" s="290"/>
      <c r="TWN19" s="290"/>
      <c r="TWO19" s="290"/>
      <c r="TWP19" s="290"/>
      <c r="TWQ19" s="290"/>
      <c r="TWR19" s="290"/>
      <c r="TWS19" s="290"/>
      <c r="TWT19" s="290"/>
      <c r="TWU19" s="290"/>
      <c r="TWV19" s="290"/>
      <c r="TWW19" s="290"/>
      <c r="TWX19" s="290"/>
      <c r="TWY19" s="290"/>
      <c r="TWZ19" s="290"/>
      <c r="TXA19" s="290"/>
      <c r="TXB19" s="290"/>
      <c r="TXC19" s="290"/>
      <c r="TXD19" s="290"/>
      <c r="TXE19" s="290"/>
      <c r="TXF19" s="290"/>
      <c r="TXG19" s="290"/>
      <c r="TXH19" s="290"/>
      <c r="TXI19" s="290"/>
      <c r="TXJ19" s="290"/>
      <c r="TXK19" s="290"/>
      <c r="TXL19" s="290"/>
      <c r="TXM19" s="290"/>
      <c r="TXN19" s="290"/>
      <c r="TXO19" s="290"/>
      <c r="TXP19" s="290"/>
      <c r="TXQ19" s="290"/>
      <c r="TXR19" s="290"/>
      <c r="TXS19" s="290"/>
      <c r="TXT19" s="290"/>
      <c r="TXU19" s="290"/>
      <c r="TXV19" s="290"/>
      <c r="TXW19" s="290"/>
      <c r="TXX19" s="290"/>
      <c r="TXY19" s="290"/>
      <c r="TXZ19" s="290"/>
      <c r="TYA19" s="290"/>
      <c r="TYB19" s="290"/>
      <c r="TYC19" s="290"/>
      <c r="TYD19" s="290"/>
      <c r="TYE19" s="290"/>
      <c r="TYF19" s="290"/>
      <c r="TYG19" s="290"/>
      <c r="TYH19" s="290"/>
      <c r="TYI19" s="290"/>
      <c r="TYJ19" s="290"/>
      <c r="TYK19" s="290"/>
      <c r="TYL19" s="290"/>
      <c r="TYM19" s="290"/>
      <c r="TYN19" s="290"/>
      <c r="TYO19" s="290"/>
      <c r="TYP19" s="290"/>
      <c r="TYQ19" s="290"/>
      <c r="TYR19" s="290"/>
      <c r="TYS19" s="290"/>
      <c r="TYT19" s="290"/>
      <c r="TYU19" s="290"/>
      <c r="TYV19" s="290"/>
      <c r="TYW19" s="290"/>
      <c r="TYX19" s="290"/>
      <c r="TYY19" s="290"/>
      <c r="TYZ19" s="290"/>
      <c r="TZA19" s="290"/>
      <c r="TZB19" s="290"/>
      <c r="TZC19" s="290"/>
      <c r="TZD19" s="290"/>
      <c r="TZE19" s="290"/>
      <c r="TZF19" s="290"/>
      <c r="TZG19" s="290"/>
      <c r="TZH19" s="290"/>
      <c r="TZI19" s="290"/>
      <c r="TZJ19" s="290"/>
      <c r="TZK19" s="290"/>
      <c r="TZL19" s="290"/>
      <c r="TZM19" s="290"/>
      <c r="TZN19" s="290"/>
      <c r="TZO19" s="290"/>
      <c r="TZP19" s="290"/>
      <c r="TZQ19" s="290"/>
      <c r="TZR19" s="290"/>
      <c r="TZS19" s="290"/>
      <c r="TZT19" s="290"/>
      <c r="TZU19" s="290"/>
      <c r="TZV19" s="290"/>
      <c r="TZW19" s="290"/>
      <c r="TZX19" s="290"/>
      <c r="TZY19" s="290"/>
      <c r="TZZ19" s="290"/>
      <c r="UAA19" s="290"/>
      <c r="UAB19" s="290"/>
      <c r="UAC19" s="290"/>
      <c r="UAD19" s="290"/>
      <c r="UAE19" s="290"/>
      <c r="UAF19" s="290"/>
      <c r="UAG19" s="290"/>
      <c r="UAH19" s="290"/>
      <c r="UAI19" s="290"/>
      <c r="UAJ19" s="290"/>
      <c r="UAK19" s="290"/>
      <c r="UAL19" s="290"/>
      <c r="UAM19" s="290"/>
      <c r="UAN19" s="290"/>
      <c r="UAO19" s="290"/>
      <c r="UAP19" s="290"/>
      <c r="UAQ19" s="290"/>
      <c r="UAR19" s="290"/>
      <c r="UAS19" s="290"/>
      <c r="UAT19" s="290"/>
      <c r="UAU19" s="290"/>
      <c r="UAV19" s="290"/>
      <c r="UAW19" s="290"/>
      <c r="UAX19" s="290"/>
      <c r="UAY19" s="290"/>
      <c r="UAZ19" s="290"/>
      <c r="UBA19" s="290"/>
      <c r="UBB19" s="290"/>
      <c r="UBC19" s="290"/>
      <c r="UBD19" s="290"/>
      <c r="UBE19" s="290"/>
      <c r="UBF19" s="290"/>
      <c r="UBG19" s="290"/>
      <c r="UBH19" s="290"/>
      <c r="UBI19" s="290"/>
      <c r="UBJ19" s="290"/>
      <c r="UBK19" s="290"/>
      <c r="UBL19" s="290"/>
      <c r="UBM19" s="290"/>
      <c r="UBN19" s="290"/>
      <c r="UBO19" s="290"/>
      <c r="UBP19" s="290"/>
      <c r="UBQ19" s="290"/>
      <c r="UBR19" s="290"/>
      <c r="UBS19" s="290"/>
      <c r="UBT19" s="290"/>
      <c r="UBU19" s="290"/>
      <c r="UBV19" s="290"/>
      <c r="UBW19" s="290"/>
      <c r="UBX19" s="290"/>
      <c r="UBY19" s="290"/>
      <c r="UBZ19" s="290"/>
      <c r="UCA19" s="290"/>
      <c r="UCB19" s="290"/>
      <c r="UCC19" s="290"/>
      <c r="UCD19" s="290"/>
      <c r="UCE19" s="290"/>
      <c r="UCF19" s="290"/>
      <c r="UCG19" s="290"/>
      <c r="UCH19" s="290"/>
      <c r="UCI19" s="290"/>
      <c r="UCJ19" s="290"/>
      <c r="UCK19" s="290"/>
      <c r="UCL19" s="290"/>
      <c r="UCM19" s="290"/>
      <c r="UCN19" s="290"/>
      <c r="UCO19" s="290"/>
      <c r="UCP19" s="290"/>
      <c r="UCQ19" s="290"/>
      <c r="UCR19" s="290"/>
      <c r="UCS19" s="290"/>
      <c r="UCT19" s="290"/>
      <c r="UCU19" s="290"/>
      <c r="UCV19" s="290"/>
      <c r="UCW19" s="290"/>
      <c r="UCX19" s="290"/>
      <c r="UCY19" s="290"/>
      <c r="UCZ19" s="290"/>
      <c r="UDA19" s="290"/>
      <c r="UDB19" s="290"/>
      <c r="UDC19" s="290"/>
      <c r="UDD19" s="290"/>
      <c r="UDE19" s="290"/>
      <c r="UDF19" s="290"/>
      <c r="UDG19" s="290"/>
      <c r="UDH19" s="290"/>
      <c r="UDI19" s="290"/>
      <c r="UDJ19" s="290"/>
      <c r="UDK19" s="290"/>
      <c r="UDL19" s="290"/>
      <c r="UDM19" s="290"/>
      <c r="UDN19" s="290"/>
      <c r="UDO19" s="290"/>
      <c r="UDP19" s="290"/>
      <c r="UDQ19" s="290"/>
      <c r="UDR19" s="290"/>
      <c r="UDS19" s="290"/>
      <c r="UDT19" s="290"/>
      <c r="UDU19" s="290"/>
      <c r="UDV19" s="290"/>
      <c r="UDW19" s="290"/>
      <c r="UDX19" s="290"/>
      <c r="UDY19" s="290"/>
      <c r="UDZ19" s="290"/>
      <c r="UEA19" s="290"/>
      <c r="UEB19" s="290"/>
      <c r="UEC19" s="290"/>
      <c r="UED19" s="290"/>
      <c r="UEE19" s="290"/>
      <c r="UEF19" s="290"/>
      <c r="UEG19" s="290"/>
      <c r="UEH19" s="290"/>
      <c r="UEI19" s="290"/>
      <c r="UEJ19" s="290"/>
      <c r="UEK19" s="290"/>
      <c r="UEL19" s="290"/>
      <c r="UEM19" s="290"/>
      <c r="UEN19" s="290"/>
      <c r="UEO19" s="290"/>
      <c r="UEP19" s="290"/>
      <c r="UEQ19" s="290"/>
      <c r="UER19" s="290"/>
      <c r="UES19" s="290"/>
      <c r="UET19" s="290"/>
      <c r="UEU19" s="290"/>
      <c r="UEV19" s="290"/>
      <c r="UEW19" s="290"/>
      <c r="UEX19" s="290"/>
      <c r="UEY19" s="290"/>
      <c r="UEZ19" s="290"/>
      <c r="UFA19" s="290"/>
      <c r="UFB19" s="290"/>
      <c r="UFC19" s="290"/>
      <c r="UFD19" s="290"/>
      <c r="UFE19" s="290"/>
      <c r="UFF19" s="290"/>
      <c r="UFG19" s="290"/>
      <c r="UFH19" s="290"/>
      <c r="UFI19" s="290"/>
      <c r="UFJ19" s="290"/>
      <c r="UFK19" s="290"/>
      <c r="UFL19" s="290"/>
      <c r="UFM19" s="290"/>
      <c r="UFN19" s="290"/>
      <c r="UFO19" s="290"/>
      <c r="UFP19" s="290"/>
      <c r="UFQ19" s="290"/>
      <c r="UFR19" s="290"/>
      <c r="UFS19" s="290"/>
      <c r="UFT19" s="290"/>
      <c r="UFU19" s="290"/>
      <c r="UFV19" s="290"/>
      <c r="UFW19" s="290"/>
      <c r="UFX19" s="290"/>
      <c r="UFY19" s="290"/>
      <c r="UFZ19" s="290"/>
      <c r="UGA19" s="290"/>
      <c r="UGB19" s="290"/>
      <c r="UGC19" s="290"/>
      <c r="UGD19" s="290"/>
      <c r="UGE19" s="290"/>
      <c r="UGF19" s="290"/>
      <c r="UGG19" s="290"/>
      <c r="UGH19" s="290"/>
      <c r="UGI19" s="290"/>
      <c r="UGJ19" s="290"/>
      <c r="UGK19" s="290"/>
      <c r="UGL19" s="290"/>
      <c r="UGM19" s="290"/>
      <c r="UGN19" s="290"/>
      <c r="UGO19" s="290"/>
      <c r="UGP19" s="290"/>
      <c r="UGQ19" s="290"/>
      <c r="UGR19" s="290"/>
      <c r="UGS19" s="290"/>
      <c r="UGT19" s="290"/>
      <c r="UGU19" s="290"/>
      <c r="UGV19" s="290"/>
      <c r="UGW19" s="290"/>
      <c r="UGX19" s="290"/>
      <c r="UGY19" s="290"/>
      <c r="UGZ19" s="290"/>
      <c r="UHA19" s="290"/>
      <c r="UHB19" s="290"/>
      <c r="UHC19" s="290"/>
      <c r="UHD19" s="290"/>
      <c r="UHE19" s="290"/>
      <c r="UHF19" s="290"/>
      <c r="UHG19" s="290"/>
      <c r="UHH19" s="290"/>
      <c r="UHI19" s="290"/>
      <c r="UHJ19" s="290"/>
      <c r="UHK19" s="290"/>
      <c r="UHL19" s="290"/>
      <c r="UHM19" s="290"/>
      <c r="UHN19" s="290"/>
      <c r="UHO19" s="290"/>
      <c r="UHP19" s="290"/>
      <c r="UHQ19" s="290"/>
      <c r="UHR19" s="290"/>
      <c r="UHS19" s="290"/>
      <c r="UHT19" s="290"/>
      <c r="UHU19" s="290"/>
      <c r="UHV19" s="290"/>
      <c r="UHW19" s="290"/>
      <c r="UHX19" s="290"/>
      <c r="UHY19" s="290"/>
      <c r="UHZ19" s="290"/>
      <c r="UIA19" s="290"/>
      <c r="UIB19" s="290"/>
      <c r="UIC19" s="290"/>
      <c r="UID19" s="290"/>
      <c r="UIE19" s="290"/>
      <c r="UIF19" s="290"/>
      <c r="UIG19" s="290"/>
      <c r="UIH19" s="290"/>
      <c r="UII19" s="290"/>
      <c r="UIJ19" s="290"/>
      <c r="UIK19" s="290"/>
      <c r="UIL19" s="290"/>
      <c r="UIM19" s="290"/>
      <c r="UIN19" s="290"/>
      <c r="UIO19" s="290"/>
      <c r="UIP19" s="290"/>
      <c r="UIQ19" s="290"/>
      <c r="UIR19" s="290"/>
      <c r="UIS19" s="290"/>
      <c r="UIT19" s="290"/>
      <c r="UIU19" s="290"/>
      <c r="UIV19" s="290"/>
      <c r="UIW19" s="290"/>
      <c r="UIX19" s="290"/>
      <c r="UIY19" s="290"/>
      <c r="UIZ19" s="290"/>
      <c r="UJA19" s="290"/>
      <c r="UJB19" s="290"/>
      <c r="UJC19" s="290"/>
      <c r="UJD19" s="290"/>
      <c r="UJE19" s="290"/>
      <c r="UJF19" s="290"/>
      <c r="UJG19" s="290"/>
      <c r="UJH19" s="290"/>
      <c r="UJI19" s="290"/>
      <c r="UJJ19" s="290"/>
      <c r="UJK19" s="290"/>
      <c r="UJL19" s="290"/>
      <c r="UJM19" s="290"/>
      <c r="UJN19" s="290"/>
      <c r="UJO19" s="290"/>
      <c r="UJP19" s="290"/>
      <c r="UJQ19" s="290"/>
      <c r="UJR19" s="290"/>
      <c r="UJS19" s="290"/>
      <c r="UJT19" s="290"/>
      <c r="UJU19" s="290"/>
      <c r="UJV19" s="290"/>
      <c r="UJW19" s="290"/>
      <c r="UJX19" s="290"/>
      <c r="UJY19" s="290"/>
      <c r="UJZ19" s="290"/>
      <c r="UKA19" s="290"/>
      <c r="UKB19" s="290"/>
      <c r="UKC19" s="290"/>
      <c r="UKD19" s="290"/>
      <c r="UKE19" s="290"/>
      <c r="UKF19" s="290"/>
      <c r="UKG19" s="290"/>
      <c r="UKH19" s="290"/>
      <c r="UKI19" s="290"/>
      <c r="UKJ19" s="290"/>
      <c r="UKK19" s="290"/>
      <c r="UKL19" s="290"/>
      <c r="UKM19" s="290"/>
      <c r="UKN19" s="290"/>
      <c r="UKO19" s="290"/>
      <c r="UKP19" s="290"/>
      <c r="UKQ19" s="290"/>
      <c r="UKR19" s="290"/>
      <c r="UKS19" s="290"/>
      <c r="UKT19" s="290"/>
      <c r="UKU19" s="290"/>
      <c r="UKV19" s="290"/>
      <c r="UKW19" s="290"/>
      <c r="UKX19" s="290"/>
      <c r="UKY19" s="290"/>
      <c r="UKZ19" s="290"/>
      <c r="ULA19" s="290"/>
      <c r="ULB19" s="290"/>
      <c r="ULC19" s="290"/>
      <c r="ULD19" s="290"/>
      <c r="ULE19" s="290"/>
      <c r="ULF19" s="290"/>
      <c r="ULG19" s="290"/>
      <c r="ULH19" s="290"/>
      <c r="ULI19" s="290"/>
      <c r="ULJ19" s="290"/>
      <c r="ULK19" s="290"/>
      <c r="ULL19" s="290"/>
      <c r="ULM19" s="290"/>
      <c r="ULN19" s="290"/>
      <c r="ULO19" s="290"/>
      <c r="ULP19" s="290"/>
      <c r="ULQ19" s="290"/>
      <c r="ULR19" s="290"/>
      <c r="ULS19" s="290"/>
      <c r="ULT19" s="290"/>
      <c r="ULU19" s="290"/>
      <c r="ULV19" s="290"/>
      <c r="ULW19" s="290"/>
      <c r="ULX19" s="290"/>
      <c r="ULY19" s="290"/>
      <c r="ULZ19" s="290"/>
      <c r="UMA19" s="290"/>
      <c r="UMB19" s="290"/>
      <c r="UMC19" s="290"/>
      <c r="UMD19" s="290"/>
      <c r="UME19" s="290"/>
      <c r="UMF19" s="290"/>
      <c r="UMG19" s="290"/>
      <c r="UMH19" s="290"/>
      <c r="UMI19" s="290"/>
      <c r="UMJ19" s="290"/>
      <c r="UMK19" s="290"/>
      <c r="UML19" s="290"/>
      <c r="UMM19" s="290"/>
      <c r="UMN19" s="290"/>
      <c r="UMO19" s="290"/>
      <c r="UMP19" s="290"/>
      <c r="UMQ19" s="290"/>
      <c r="UMR19" s="290"/>
      <c r="UMS19" s="290"/>
      <c r="UMT19" s="290"/>
      <c r="UMU19" s="290"/>
      <c r="UMV19" s="290"/>
      <c r="UMW19" s="290"/>
      <c r="UMX19" s="290"/>
      <c r="UMY19" s="290"/>
      <c r="UMZ19" s="290"/>
      <c r="UNA19" s="290"/>
      <c r="UNB19" s="290"/>
      <c r="UNC19" s="290"/>
      <c r="UND19" s="290"/>
      <c r="UNE19" s="290"/>
      <c r="UNF19" s="290"/>
      <c r="UNG19" s="290"/>
      <c r="UNH19" s="290"/>
      <c r="UNI19" s="290"/>
      <c r="UNJ19" s="290"/>
      <c r="UNK19" s="290"/>
      <c r="UNL19" s="290"/>
      <c r="UNM19" s="290"/>
      <c r="UNN19" s="290"/>
      <c r="UNO19" s="290"/>
      <c r="UNP19" s="290"/>
      <c r="UNQ19" s="290"/>
      <c r="UNR19" s="290"/>
      <c r="UNS19" s="290"/>
      <c r="UNT19" s="290"/>
      <c r="UNU19" s="290"/>
      <c r="UNV19" s="290"/>
      <c r="UNW19" s="290"/>
      <c r="UNX19" s="290"/>
      <c r="UNY19" s="290"/>
      <c r="UNZ19" s="290"/>
      <c r="UOA19" s="290"/>
      <c r="UOB19" s="290"/>
      <c r="UOC19" s="290"/>
      <c r="UOD19" s="290"/>
      <c r="UOE19" s="290"/>
      <c r="UOF19" s="290"/>
      <c r="UOG19" s="290"/>
      <c r="UOH19" s="290"/>
      <c r="UOI19" s="290"/>
      <c r="UOJ19" s="290"/>
      <c r="UOK19" s="290"/>
      <c r="UOL19" s="290"/>
      <c r="UOM19" s="290"/>
      <c r="UON19" s="290"/>
      <c r="UOO19" s="290"/>
      <c r="UOP19" s="290"/>
      <c r="UOQ19" s="290"/>
      <c r="UOR19" s="290"/>
      <c r="UOS19" s="290"/>
      <c r="UOT19" s="290"/>
      <c r="UOU19" s="290"/>
      <c r="UOV19" s="290"/>
      <c r="UOW19" s="290"/>
      <c r="UOX19" s="290"/>
      <c r="UOY19" s="290"/>
      <c r="UOZ19" s="290"/>
      <c r="UPA19" s="290"/>
      <c r="UPB19" s="290"/>
      <c r="UPC19" s="290"/>
      <c r="UPD19" s="290"/>
      <c r="UPE19" s="290"/>
      <c r="UPF19" s="290"/>
      <c r="UPG19" s="290"/>
      <c r="UPH19" s="290"/>
      <c r="UPI19" s="290"/>
      <c r="UPJ19" s="290"/>
      <c r="UPK19" s="290"/>
      <c r="UPL19" s="290"/>
      <c r="UPM19" s="290"/>
      <c r="UPN19" s="290"/>
      <c r="UPO19" s="290"/>
      <c r="UPP19" s="290"/>
      <c r="UPQ19" s="290"/>
      <c r="UPR19" s="290"/>
      <c r="UPS19" s="290"/>
      <c r="UPT19" s="290"/>
      <c r="UPU19" s="290"/>
      <c r="UPV19" s="290"/>
      <c r="UPW19" s="290"/>
      <c r="UPX19" s="290"/>
      <c r="UPY19" s="290"/>
      <c r="UPZ19" s="290"/>
      <c r="UQA19" s="290"/>
      <c r="UQB19" s="290"/>
      <c r="UQC19" s="290"/>
      <c r="UQD19" s="290"/>
      <c r="UQE19" s="290"/>
      <c r="UQF19" s="290"/>
      <c r="UQG19" s="290"/>
      <c r="UQH19" s="290"/>
      <c r="UQI19" s="290"/>
      <c r="UQJ19" s="290"/>
      <c r="UQK19" s="290"/>
      <c r="UQL19" s="290"/>
      <c r="UQM19" s="290"/>
      <c r="UQN19" s="290"/>
      <c r="UQO19" s="290"/>
      <c r="UQP19" s="290"/>
      <c r="UQQ19" s="290"/>
      <c r="UQR19" s="290"/>
      <c r="UQS19" s="290"/>
      <c r="UQT19" s="290"/>
      <c r="UQU19" s="290"/>
      <c r="UQV19" s="290"/>
      <c r="UQW19" s="290"/>
      <c r="UQX19" s="290"/>
      <c r="UQY19" s="290"/>
      <c r="UQZ19" s="290"/>
      <c r="URA19" s="290"/>
      <c r="URB19" s="290"/>
      <c r="URC19" s="290"/>
      <c r="URD19" s="290"/>
      <c r="URE19" s="290"/>
      <c r="URF19" s="290"/>
      <c r="URG19" s="290"/>
      <c r="URH19" s="290"/>
      <c r="URI19" s="290"/>
      <c r="URJ19" s="290"/>
      <c r="URK19" s="290"/>
      <c r="URL19" s="290"/>
      <c r="URM19" s="290"/>
      <c r="URN19" s="290"/>
      <c r="URO19" s="290"/>
      <c r="URP19" s="290"/>
      <c r="URQ19" s="290"/>
      <c r="URR19" s="290"/>
      <c r="URS19" s="290"/>
      <c r="URT19" s="290"/>
      <c r="URU19" s="290"/>
      <c r="URV19" s="290"/>
      <c r="URW19" s="290"/>
      <c r="URX19" s="290"/>
      <c r="URY19" s="290"/>
      <c r="URZ19" s="290"/>
      <c r="USA19" s="290"/>
      <c r="USB19" s="290"/>
      <c r="USC19" s="290"/>
      <c r="USD19" s="290"/>
      <c r="USE19" s="290"/>
      <c r="USF19" s="290"/>
      <c r="USG19" s="290"/>
      <c r="USH19" s="290"/>
      <c r="USI19" s="290"/>
      <c r="USJ19" s="290"/>
      <c r="USK19" s="290"/>
      <c r="USL19" s="290"/>
      <c r="USM19" s="290"/>
      <c r="USN19" s="290"/>
      <c r="USO19" s="290"/>
      <c r="USP19" s="290"/>
      <c r="USQ19" s="290"/>
      <c r="USR19" s="290"/>
      <c r="USS19" s="290"/>
      <c r="UST19" s="290"/>
      <c r="USU19" s="290"/>
      <c r="USV19" s="290"/>
      <c r="USW19" s="290"/>
      <c r="USX19" s="290"/>
      <c r="USY19" s="290"/>
      <c r="USZ19" s="290"/>
      <c r="UTA19" s="290"/>
      <c r="UTB19" s="290"/>
      <c r="UTC19" s="290"/>
      <c r="UTD19" s="290"/>
      <c r="UTE19" s="290"/>
      <c r="UTF19" s="290"/>
      <c r="UTG19" s="290"/>
      <c r="UTH19" s="290"/>
      <c r="UTI19" s="290"/>
      <c r="UTJ19" s="290"/>
      <c r="UTK19" s="290"/>
      <c r="UTL19" s="290"/>
      <c r="UTM19" s="290"/>
      <c r="UTN19" s="290"/>
      <c r="UTO19" s="290"/>
      <c r="UTP19" s="290"/>
      <c r="UTQ19" s="290"/>
      <c r="UTR19" s="290"/>
      <c r="UTS19" s="290"/>
      <c r="UTT19" s="290"/>
      <c r="UTU19" s="290"/>
      <c r="UTV19" s="290"/>
      <c r="UTW19" s="290"/>
      <c r="UTX19" s="290"/>
      <c r="UTY19" s="290"/>
      <c r="UTZ19" s="290"/>
      <c r="UUA19" s="290"/>
      <c r="UUB19" s="290"/>
      <c r="UUC19" s="290"/>
      <c r="UUD19" s="290"/>
      <c r="UUE19" s="290"/>
      <c r="UUF19" s="290"/>
      <c r="UUG19" s="290"/>
      <c r="UUH19" s="290"/>
      <c r="UUI19" s="290"/>
      <c r="UUJ19" s="290"/>
      <c r="UUK19" s="290"/>
      <c r="UUL19" s="290"/>
      <c r="UUM19" s="290"/>
      <c r="UUN19" s="290"/>
      <c r="UUO19" s="290"/>
      <c r="UUP19" s="290"/>
      <c r="UUQ19" s="290"/>
      <c r="UUR19" s="290"/>
      <c r="UUS19" s="290"/>
      <c r="UUT19" s="290"/>
      <c r="UUU19" s="290"/>
      <c r="UUV19" s="290"/>
      <c r="UUW19" s="290"/>
      <c r="UUX19" s="290"/>
      <c r="UUY19" s="290"/>
      <c r="UUZ19" s="290"/>
      <c r="UVA19" s="290"/>
      <c r="UVB19" s="290"/>
      <c r="UVC19" s="290"/>
      <c r="UVD19" s="290"/>
      <c r="UVE19" s="290"/>
      <c r="UVF19" s="290"/>
      <c r="UVG19" s="290"/>
      <c r="UVH19" s="290"/>
      <c r="UVI19" s="290"/>
      <c r="UVJ19" s="290"/>
      <c r="UVK19" s="290"/>
      <c r="UVL19" s="290"/>
      <c r="UVM19" s="290"/>
      <c r="UVN19" s="290"/>
      <c r="UVO19" s="290"/>
      <c r="UVP19" s="290"/>
      <c r="UVQ19" s="290"/>
      <c r="UVR19" s="290"/>
      <c r="UVS19" s="290"/>
      <c r="UVT19" s="290"/>
      <c r="UVU19" s="290"/>
      <c r="UVV19" s="290"/>
      <c r="UVW19" s="290"/>
      <c r="UVX19" s="290"/>
      <c r="UVY19" s="290"/>
      <c r="UVZ19" s="290"/>
      <c r="UWA19" s="290"/>
      <c r="UWB19" s="290"/>
      <c r="UWC19" s="290"/>
      <c r="UWD19" s="290"/>
      <c r="UWE19" s="290"/>
      <c r="UWF19" s="290"/>
      <c r="UWG19" s="290"/>
      <c r="UWH19" s="290"/>
      <c r="UWI19" s="290"/>
      <c r="UWJ19" s="290"/>
      <c r="UWK19" s="290"/>
      <c r="UWL19" s="290"/>
      <c r="UWM19" s="290"/>
      <c r="UWN19" s="290"/>
      <c r="UWO19" s="290"/>
      <c r="UWP19" s="290"/>
      <c r="UWQ19" s="290"/>
      <c r="UWR19" s="290"/>
      <c r="UWS19" s="290"/>
      <c r="UWT19" s="290"/>
      <c r="UWU19" s="290"/>
      <c r="UWV19" s="290"/>
      <c r="UWW19" s="290"/>
      <c r="UWX19" s="290"/>
      <c r="UWY19" s="290"/>
      <c r="UWZ19" s="290"/>
      <c r="UXA19" s="290"/>
      <c r="UXB19" s="290"/>
      <c r="UXC19" s="290"/>
      <c r="UXD19" s="290"/>
      <c r="UXE19" s="290"/>
      <c r="UXF19" s="290"/>
      <c r="UXG19" s="290"/>
      <c r="UXH19" s="290"/>
      <c r="UXI19" s="290"/>
      <c r="UXJ19" s="290"/>
      <c r="UXK19" s="290"/>
      <c r="UXL19" s="290"/>
      <c r="UXM19" s="290"/>
      <c r="UXN19" s="290"/>
      <c r="UXO19" s="290"/>
      <c r="UXP19" s="290"/>
      <c r="UXQ19" s="290"/>
      <c r="UXR19" s="290"/>
      <c r="UXS19" s="290"/>
      <c r="UXT19" s="290"/>
      <c r="UXU19" s="290"/>
      <c r="UXV19" s="290"/>
      <c r="UXW19" s="290"/>
      <c r="UXX19" s="290"/>
      <c r="UXY19" s="290"/>
      <c r="UXZ19" s="290"/>
      <c r="UYA19" s="290"/>
      <c r="UYB19" s="290"/>
      <c r="UYC19" s="290"/>
      <c r="UYD19" s="290"/>
      <c r="UYE19" s="290"/>
      <c r="UYF19" s="290"/>
      <c r="UYG19" s="290"/>
      <c r="UYH19" s="290"/>
      <c r="UYI19" s="290"/>
      <c r="UYJ19" s="290"/>
      <c r="UYK19" s="290"/>
      <c r="UYL19" s="290"/>
      <c r="UYM19" s="290"/>
      <c r="UYN19" s="290"/>
      <c r="UYO19" s="290"/>
      <c r="UYP19" s="290"/>
      <c r="UYQ19" s="290"/>
      <c r="UYR19" s="290"/>
      <c r="UYS19" s="290"/>
      <c r="UYT19" s="290"/>
      <c r="UYU19" s="290"/>
      <c r="UYV19" s="290"/>
      <c r="UYW19" s="290"/>
      <c r="UYX19" s="290"/>
      <c r="UYY19" s="290"/>
      <c r="UYZ19" s="290"/>
      <c r="UZA19" s="290"/>
      <c r="UZB19" s="290"/>
      <c r="UZC19" s="290"/>
      <c r="UZD19" s="290"/>
      <c r="UZE19" s="290"/>
      <c r="UZF19" s="290"/>
      <c r="UZG19" s="290"/>
      <c r="UZH19" s="290"/>
      <c r="UZI19" s="290"/>
      <c r="UZJ19" s="290"/>
      <c r="UZK19" s="290"/>
      <c r="UZL19" s="290"/>
      <c r="UZM19" s="290"/>
      <c r="UZN19" s="290"/>
      <c r="UZO19" s="290"/>
      <c r="UZP19" s="290"/>
      <c r="UZQ19" s="290"/>
      <c r="UZR19" s="290"/>
      <c r="UZS19" s="290"/>
      <c r="UZT19" s="290"/>
      <c r="UZU19" s="290"/>
      <c r="UZV19" s="290"/>
      <c r="UZW19" s="290"/>
      <c r="UZX19" s="290"/>
      <c r="UZY19" s="290"/>
      <c r="UZZ19" s="290"/>
      <c r="VAA19" s="290"/>
      <c r="VAB19" s="290"/>
      <c r="VAC19" s="290"/>
      <c r="VAD19" s="290"/>
      <c r="VAE19" s="290"/>
      <c r="VAF19" s="290"/>
      <c r="VAG19" s="290"/>
      <c r="VAH19" s="290"/>
      <c r="VAI19" s="290"/>
      <c r="VAJ19" s="290"/>
      <c r="VAK19" s="290"/>
      <c r="VAL19" s="290"/>
      <c r="VAM19" s="290"/>
      <c r="VAN19" s="290"/>
      <c r="VAO19" s="290"/>
      <c r="VAP19" s="290"/>
      <c r="VAQ19" s="290"/>
      <c r="VAR19" s="290"/>
      <c r="VAS19" s="290"/>
      <c r="VAT19" s="290"/>
      <c r="VAU19" s="290"/>
      <c r="VAV19" s="290"/>
      <c r="VAW19" s="290"/>
      <c r="VAX19" s="290"/>
      <c r="VAY19" s="290"/>
      <c r="VAZ19" s="290"/>
      <c r="VBA19" s="290"/>
      <c r="VBB19" s="290"/>
      <c r="VBC19" s="290"/>
      <c r="VBD19" s="290"/>
      <c r="VBE19" s="290"/>
      <c r="VBF19" s="290"/>
      <c r="VBG19" s="290"/>
      <c r="VBH19" s="290"/>
      <c r="VBI19" s="290"/>
      <c r="VBJ19" s="290"/>
      <c r="VBK19" s="290"/>
      <c r="VBL19" s="290"/>
      <c r="VBM19" s="290"/>
      <c r="VBN19" s="290"/>
      <c r="VBO19" s="290"/>
      <c r="VBP19" s="290"/>
      <c r="VBQ19" s="290"/>
      <c r="VBR19" s="290"/>
      <c r="VBS19" s="290"/>
      <c r="VBT19" s="290"/>
      <c r="VBU19" s="290"/>
      <c r="VBV19" s="290"/>
      <c r="VBW19" s="290"/>
      <c r="VBX19" s="290"/>
      <c r="VBY19" s="290"/>
      <c r="VBZ19" s="290"/>
      <c r="VCA19" s="290"/>
      <c r="VCB19" s="290"/>
      <c r="VCC19" s="290"/>
      <c r="VCD19" s="290"/>
      <c r="VCE19" s="290"/>
      <c r="VCF19" s="290"/>
      <c r="VCG19" s="290"/>
      <c r="VCH19" s="290"/>
      <c r="VCI19" s="290"/>
      <c r="VCJ19" s="290"/>
      <c r="VCK19" s="290"/>
      <c r="VCL19" s="290"/>
      <c r="VCM19" s="290"/>
      <c r="VCN19" s="290"/>
      <c r="VCO19" s="290"/>
      <c r="VCP19" s="290"/>
      <c r="VCQ19" s="290"/>
      <c r="VCR19" s="290"/>
      <c r="VCS19" s="290"/>
      <c r="VCT19" s="290"/>
      <c r="VCU19" s="290"/>
      <c r="VCV19" s="290"/>
      <c r="VCW19" s="290"/>
      <c r="VCX19" s="290"/>
      <c r="VCY19" s="290"/>
      <c r="VCZ19" s="290"/>
      <c r="VDA19" s="290"/>
      <c r="VDB19" s="290"/>
      <c r="VDC19" s="290"/>
      <c r="VDD19" s="290"/>
      <c r="VDE19" s="290"/>
      <c r="VDF19" s="290"/>
      <c r="VDG19" s="290"/>
      <c r="VDH19" s="290"/>
      <c r="VDI19" s="290"/>
      <c r="VDJ19" s="290"/>
      <c r="VDK19" s="290"/>
      <c r="VDL19" s="290"/>
      <c r="VDM19" s="290"/>
      <c r="VDN19" s="290"/>
      <c r="VDO19" s="290"/>
      <c r="VDP19" s="290"/>
      <c r="VDQ19" s="290"/>
      <c r="VDR19" s="290"/>
      <c r="VDS19" s="290"/>
      <c r="VDT19" s="290"/>
      <c r="VDU19" s="290"/>
      <c r="VDV19" s="290"/>
      <c r="VDW19" s="290"/>
      <c r="VDX19" s="290"/>
      <c r="VDY19" s="290"/>
      <c r="VDZ19" s="290"/>
      <c r="VEA19" s="290"/>
      <c r="VEB19" s="290"/>
      <c r="VEC19" s="290"/>
      <c r="VED19" s="290"/>
      <c r="VEE19" s="290"/>
      <c r="VEF19" s="290"/>
      <c r="VEG19" s="290"/>
      <c r="VEH19" s="290"/>
      <c r="VEI19" s="290"/>
      <c r="VEJ19" s="290"/>
      <c r="VEK19" s="290"/>
      <c r="VEL19" s="290"/>
      <c r="VEM19" s="290"/>
      <c r="VEN19" s="290"/>
      <c r="VEO19" s="290"/>
      <c r="VEP19" s="290"/>
      <c r="VEQ19" s="290"/>
      <c r="VER19" s="290"/>
      <c r="VES19" s="290"/>
      <c r="VET19" s="290"/>
      <c r="VEU19" s="290"/>
      <c r="VEV19" s="290"/>
      <c r="VEW19" s="290"/>
      <c r="VEX19" s="290"/>
      <c r="VEY19" s="290"/>
      <c r="VEZ19" s="290"/>
      <c r="VFA19" s="290"/>
      <c r="VFB19" s="290"/>
      <c r="VFC19" s="290"/>
      <c r="VFD19" s="290"/>
      <c r="VFE19" s="290"/>
      <c r="VFF19" s="290"/>
      <c r="VFG19" s="290"/>
      <c r="VFH19" s="290"/>
      <c r="VFI19" s="290"/>
      <c r="VFJ19" s="290"/>
      <c r="VFK19" s="290"/>
      <c r="VFL19" s="290"/>
      <c r="VFM19" s="290"/>
      <c r="VFN19" s="290"/>
      <c r="VFO19" s="290"/>
      <c r="VFP19" s="290"/>
      <c r="VFQ19" s="290"/>
      <c r="VFR19" s="290"/>
      <c r="VFS19" s="290"/>
      <c r="VFT19" s="290"/>
      <c r="VFU19" s="290"/>
      <c r="VFV19" s="290"/>
      <c r="VFW19" s="290"/>
      <c r="VFX19" s="290"/>
      <c r="VFY19" s="290"/>
      <c r="VFZ19" s="290"/>
      <c r="VGA19" s="290"/>
      <c r="VGB19" s="290"/>
      <c r="VGC19" s="290"/>
      <c r="VGD19" s="290"/>
      <c r="VGE19" s="290"/>
      <c r="VGF19" s="290"/>
      <c r="VGG19" s="290"/>
      <c r="VGH19" s="290"/>
      <c r="VGI19" s="290"/>
      <c r="VGJ19" s="290"/>
      <c r="VGK19" s="290"/>
      <c r="VGL19" s="290"/>
      <c r="VGM19" s="290"/>
      <c r="VGN19" s="290"/>
      <c r="VGO19" s="290"/>
      <c r="VGP19" s="290"/>
      <c r="VGQ19" s="290"/>
      <c r="VGR19" s="290"/>
      <c r="VGS19" s="290"/>
      <c r="VGT19" s="290"/>
      <c r="VGU19" s="290"/>
      <c r="VGV19" s="290"/>
      <c r="VGW19" s="290"/>
      <c r="VGX19" s="290"/>
      <c r="VGY19" s="290"/>
      <c r="VGZ19" s="290"/>
      <c r="VHA19" s="290"/>
      <c r="VHB19" s="290"/>
      <c r="VHC19" s="290"/>
      <c r="VHD19" s="290"/>
      <c r="VHE19" s="290"/>
      <c r="VHF19" s="290"/>
      <c r="VHG19" s="290"/>
      <c r="VHH19" s="290"/>
      <c r="VHI19" s="290"/>
      <c r="VHJ19" s="290"/>
      <c r="VHK19" s="290"/>
      <c r="VHL19" s="290"/>
      <c r="VHM19" s="290"/>
      <c r="VHN19" s="290"/>
      <c r="VHO19" s="290"/>
      <c r="VHP19" s="290"/>
      <c r="VHQ19" s="290"/>
      <c r="VHR19" s="290"/>
      <c r="VHS19" s="290"/>
      <c r="VHT19" s="290"/>
      <c r="VHU19" s="290"/>
      <c r="VHV19" s="290"/>
      <c r="VHW19" s="290"/>
      <c r="VHX19" s="290"/>
      <c r="VHY19" s="290"/>
      <c r="VHZ19" s="290"/>
      <c r="VIA19" s="290"/>
      <c r="VIB19" s="290"/>
      <c r="VIC19" s="290"/>
      <c r="VID19" s="290"/>
      <c r="VIE19" s="290"/>
      <c r="VIF19" s="290"/>
      <c r="VIG19" s="290"/>
      <c r="VIH19" s="290"/>
      <c r="VII19" s="290"/>
      <c r="VIJ19" s="290"/>
      <c r="VIK19" s="290"/>
      <c r="VIL19" s="290"/>
      <c r="VIM19" s="290"/>
      <c r="VIN19" s="290"/>
      <c r="VIO19" s="290"/>
      <c r="VIP19" s="290"/>
      <c r="VIQ19" s="290"/>
      <c r="VIR19" s="290"/>
      <c r="VIS19" s="290"/>
      <c r="VIT19" s="290"/>
      <c r="VIU19" s="290"/>
      <c r="VIV19" s="290"/>
      <c r="VIW19" s="290"/>
      <c r="VIX19" s="290"/>
      <c r="VIY19" s="290"/>
      <c r="VIZ19" s="290"/>
      <c r="VJA19" s="290"/>
      <c r="VJB19" s="290"/>
      <c r="VJC19" s="290"/>
      <c r="VJD19" s="290"/>
      <c r="VJE19" s="290"/>
      <c r="VJF19" s="290"/>
      <c r="VJG19" s="290"/>
      <c r="VJH19" s="290"/>
      <c r="VJI19" s="290"/>
      <c r="VJJ19" s="290"/>
      <c r="VJK19" s="290"/>
      <c r="VJL19" s="290"/>
      <c r="VJM19" s="290"/>
      <c r="VJN19" s="290"/>
      <c r="VJO19" s="290"/>
      <c r="VJP19" s="290"/>
      <c r="VJQ19" s="290"/>
      <c r="VJR19" s="290"/>
      <c r="VJS19" s="290"/>
      <c r="VJT19" s="290"/>
      <c r="VJU19" s="290"/>
      <c r="VJV19" s="290"/>
      <c r="VJW19" s="290"/>
      <c r="VJX19" s="290"/>
      <c r="VJY19" s="290"/>
      <c r="VJZ19" s="290"/>
      <c r="VKA19" s="290"/>
      <c r="VKB19" s="290"/>
      <c r="VKC19" s="290"/>
      <c r="VKD19" s="290"/>
      <c r="VKE19" s="290"/>
      <c r="VKF19" s="290"/>
      <c r="VKG19" s="290"/>
      <c r="VKH19" s="290"/>
      <c r="VKI19" s="290"/>
      <c r="VKJ19" s="290"/>
      <c r="VKK19" s="290"/>
      <c r="VKL19" s="290"/>
      <c r="VKM19" s="290"/>
      <c r="VKN19" s="290"/>
      <c r="VKO19" s="290"/>
      <c r="VKP19" s="290"/>
      <c r="VKQ19" s="290"/>
      <c r="VKR19" s="290"/>
      <c r="VKS19" s="290"/>
      <c r="VKT19" s="290"/>
      <c r="VKU19" s="290"/>
      <c r="VKV19" s="290"/>
      <c r="VKW19" s="290"/>
      <c r="VKX19" s="290"/>
      <c r="VKY19" s="290"/>
      <c r="VKZ19" s="290"/>
      <c r="VLA19" s="290"/>
      <c r="VLB19" s="290"/>
      <c r="VLC19" s="290"/>
      <c r="VLD19" s="290"/>
      <c r="VLE19" s="290"/>
      <c r="VLF19" s="290"/>
      <c r="VLG19" s="290"/>
      <c r="VLH19" s="290"/>
      <c r="VLI19" s="290"/>
      <c r="VLJ19" s="290"/>
      <c r="VLK19" s="290"/>
      <c r="VLL19" s="290"/>
      <c r="VLM19" s="290"/>
      <c r="VLN19" s="290"/>
      <c r="VLO19" s="290"/>
      <c r="VLP19" s="290"/>
      <c r="VLQ19" s="290"/>
      <c r="VLR19" s="290"/>
      <c r="VLS19" s="290"/>
      <c r="VLT19" s="290"/>
      <c r="VLU19" s="290"/>
      <c r="VLV19" s="290"/>
      <c r="VLW19" s="290"/>
      <c r="VLX19" s="290"/>
      <c r="VLY19" s="290"/>
      <c r="VLZ19" s="290"/>
      <c r="VMA19" s="290"/>
      <c r="VMB19" s="290"/>
      <c r="VMC19" s="290"/>
      <c r="VMD19" s="290"/>
      <c r="VME19" s="290"/>
      <c r="VMF19" s="290"/>
      <c r="VMG19" s="290"/>
      <c r="VMH19" s="290"/>
      <c r="VMI19" s="290"/>
      <c r="VMJ19" s="290"/>
      <c r="VMK19" s="290"/>
      <c r="VML19" s="290"/>
      <c r="VMM19" s="290"/>
      <c r="VMN19" s="290"/>
      <c r="VMO19" s="290"/>
      <c r="VMP19" s="290"/>
      <c r="VMQ19" s="290"/>
      <c r="VMR19" s="290"/>
      <c r="VMS19" s="290"/>
      <c r="VMT19" s="290"/>
      <c r="VMU19" s="290"/>
      <c r="VMV19" s="290"/>
      <c r="VMW19" s="290"/>
      <c r="VMX19" s="290"/>
      <c r="VMY19" s="290"/>
      <c r="VMZ19" s="290"/>
      <c r="VNA19" s="290"/>
      <c r="VNB19" s="290"/>
      <c r="VNC19" s="290"/>
      <c r="VND19" s="290"/>
      <c r="VNE19" s="290"/>
      <c r="VNF19" s="290"/>
      <c r="VNG19" s="290"/>
      <c r="VNH19" s="290"/>
      <c r="VNI19" s="290"/>
      <c r="VNJ19" s="290"/>
      <c r="VNK19" s="290"/>
      <c r="VNL19" s="290"/>
      <c r="VNM19" s="290"/>
      <c r="VNN19" s="290"/>
      <c r="VNO19" s="290"/>
      <c r="VNP19" s="290"/>
      <c r="VNQ19" s="290"/>
      <c r="VNR19" s="290"/>
      <c r="VNS19" s="290"/>
      <c r="VNT19" s="290"/>
      <c r="VNU19" s="290"/>
      <c r="VNV19" s="290"/>
      <c r="VNW19" s="290"/>
      <c r="VNX19" s="290"/>
      <c r="VNY19" s="290"/>
      <c r="VNZ19" s="290"/>
      <c r="VOA19" s="290"/>
      <c r="VOB19" s="290"/>
      <c r="VOC19" s="290"/>
      <c r="VOD19" s="290"/>
      <c r="VOE19" s="290"/>
      <c r="VOF19" s="290"/>
      <c r="VOG19" s="290"/>
      <c r="VOH19" s="290"/>
      <c r="VOI19" s="290"/>
      <c r="VOJ19" s="290"/>
      <c r="VOK19" s="290"/>
      <c r="VOL19" s="290"/>
      <c r="VOM19" s="290"/>
      <c r="VON19" s="290"/>
      <c r="VOO19" s="290"/>
      <c r="VOP19" s="290"/>
      <c r="VOQ19" s="290"/>
      <c r="VOR19" s="290"/>
      <c r="VOS19" s="290"/>
      <c r="VOT19" s="290"/>
      <c r="VOU19" s="290"/>
      <c r="VOV19" s="290"/>
      <c r="VOW19" s="290"/>
      <c r="VOX19" s="290"/>
      <c r="VOY19" s="290"/>
      <c r="VOZ19" s="290"/>
      <c r="VPA19" s="290"/>
      <c r="VPB19" s="290"/>
      <c r="VPC19" s="290"/>
      <c r="VPD19" s="290"/>
      <c r="VPE19" s="290"/>
      <c r="VPF19" s="290"/>
      <c r="VPG19" s="290"/>
      <c r="VPH19" s="290"/>
      <c r="VPI19" s="290"/>
      <c r="VPJ19" s="290"/>
      <c r="VPK19" s="290"/>
      <c r="VPL19" s="290"/>
      <c r="VPM19" s="290"/>
      <c r="VPN19" s="290"/>
      <c r="VPO19" s="290"/>
      <c r="VPP19" s="290"/>
      <c r="VPQ19" s="290"/>
      <c r="VPR19" s="290"/>
      <c r="VPS19" s="290"/>
      <c r="VPT19" s="290"/>
      <c r="VPU19" s="290"/>
      <c r="VPV19" s="290"/>
      <c r="VPW19" s="290"/>
      <c r="VPX19" s="290"/>
      <c r="VPY19" s="290"/>
      <c r="VPZ19" s="290"/>
      <c r="VQA19" s="290"/>
      <c r="VQB19" s="290"/>
      <c r="VQC19" s="290"/>
      <c r="VQD19" s="290"/>
      <c r="VQE19" s="290"/>
      <c r="VQF19" s="290"/>
      <c r="VQG19" s="290"/>
      <c r="VQH19" s="290"/>
      <c r="VQI19" s="290"/>
      <c r="VQJ19" s="290"/>
      <c r="VQK19" s="290"/>
      <c r="VQL19" s="290"/>
      <c r="VQM19" s="290"/>
      <c r="VQN19" s="290"/>
      <c r="VQO19" s="290"/>
      <c r="VQP19" s="290"/>
      <c r="VQQ19" s="290"/>
      <c r="VQR19" s="290"/>
      <c r="VQS19" s="290"/>
      <c r="VQT19" s="290"/>
      <c r="VQU19" s="290"/>
      <c r="VQV19" s="290"/>
      <c r="VQW19" s="290"/>
      <c r="VQX19" s="290"/>
      <c r="VQY19" s="290"/>
      <c r="VQZ19" s="290"/>
      <c r="VRA19" s="290"/>
      <c r="VRB19" s="290"/>
      <c r="VRC19" s="290"/>
      <c r="VRD19" s="290"/>
      <c r="VRE19" s="290"/>
      <c r="VRF19" s="290"/>
      <c r="VRG19" s="290"/>
      <c r="VRH19" s="290"/>
      <c r="VRI19" s="290"/>
      <c r="VRJ19" s="290"/>
      <c r="VRK19" s="290"/>
      <c r="VRL19" s="290"/>
      <c r="VRM19" s="290"/>
      <c r="VRN19" s="290"/>
      <c r="VRO19" s="290"/>
      <c r="VRP19" s="290"/>
      <c r="VRQ19" s="290"/>
      <c r="VRR19" s="290"/>
      <c r="VRS19" s="290"/>
      <c r="VRT19" s="290"/>
      <c r="VRU19" s="290"/>
      <c r="VRV19" s="290"/>
      <c r="VRW19" s="290"/>
      <c r="VRX19" s="290"/>
      <c r="VRY19" s="290"/>
      <c r="VRZ19" s="290"/>
      <c r="VSA19" s="290"/>
      <c r="VSB19" s="290"/>
      <c r="VSC19" s="290"/>
      <c r="VSD19" s="290"/>
      <c r="VSE19" s="290"/>
      <c r="VSF19" s="290"/>
      <c r="VSG19" s="290"/>
      <c r="VSH19" s="290"/>
      <c r="VSI19" s="290"/>
      <c r="VSJ19" s="290"/>
      <c r="VSK19" s="290"/>
      <c r="VSL19" s="290"/>
      <c r="VSM19" s="290"/>
      <c r="VSN19" s="290"/>
      <c r="VSO19" s="290"/>
      <c r="VSP19" s="290"/>
      <c r="VSQ19" s="290"/>
      <c r="VSR19" s="290"/>
      <c r="VSS19" s="290"/>
      <c r="VST19" s="290"/>
      <c r="VSU19" s="290"/>
      <c r="VSV19" s="290"/>
      <c r="VSW19" s="290"/>
      <c r="VSX19" s="290"/>
      <c r="VSY19" s="290"/>
      <c r="VSZ19" s="290"/>
      <c r="VTA19" s="290"/>
      <c r="VTB19" s="290"/>
      <c r="VTC19" s="290"/>
      <c r="VTD19" s="290"/>
      <c r="VTE19" s="290"/>
      <c r="VTF19" s="290"/>
      <c r="VTG19" s="290"/>
      <c r="VTH19" s="290"/>
      <c r="VTI19" s="290"/>
      <c r="VTJ19" s="290"/>
      <c r="VTK19" s="290"/>
      <c r="VTL19" s="290"/>
      <c r="VTM19" s="290"/>
      <c r="VTN19" s="290"/>
      <c r="VTO19" s="290"/>
      <c r="VTP19" s="290"/>
      <c r="VTQ19" s="290"/>
      <c r="VTR19" s="290"/>
      <c r="VTS19" s="290"/>
      <c r="VTT19" s="290"/>
      <c r="VTU19" s="290"/>
      <c r="VTV19" s="290"/>
      <c r="VTW19" s="290"/>
      <c r="VTX19" s="290"/>
      <c r="VTY19" s="290"/>
      <c r="VTZ19" s="290"/>
      <c r="VUA19" s="290"/>
      <c r="VUB19" s="290"/>
      <c r="VUC19" s="290"/>
      <c r="VUD19" s="290"/>
      <c r="VUE19" s="290"/>
      <c r="VUF19" s="290"/>
      <c r="VUG19" s="290"/>
      <c r="VUH19" s="290"/>
      <c r="VUI19" s="290"/>
      <c r="VUJ19" s="290"/>
      <c r="VUK19" s="290"/>
      <c r="VUL19" s="290"/>
      <c r="VUM19" s="290"/>
      <c r="VUN19" s="290"/>
      <c r="VUO19" s="290"/>
      <c r="VUP19" s="290"/>
      <c r="VUQ19" s="290"/>
      <c r="VUR19" s="290"/>
      <c r="VUS19" s="290"/>
      <c r="VUT19" s="290"/>
      <c r="VUU19" s="290"/>
      <c r="VUV19" s="290"/>
      <c r="VUW19" s="290"/>
      <c r="VUX19" s="290"/>
      <c r="VUY19" s="290"/>
      <c r="VUZ19" s="290"/>
      <c r="VVA19" s="290"/>
      <c r="VVB19" s="290"/>
      <c r="VVC19" s="290"/>
      <c r="VVD19" s="290"/>
      <c r="VVE19" s="290"/>
      <c r="VVF19" s="290"/>
      <c r="VVG19" s="290"/>
      <c r="VVH19" s="290"/>
      <c r="VVI19" s="290"/>
      <c r="VVJ19" s="290"/>
      <c r="VVK19" s="290"/>
      <c r="VVL19" s="290"/>
      <c r="VVM19" s="290"/>
      <c r="VVN19" s="290"/>
      <c r="VVO19" s="290"/>
      <c r="VVP19" s="290"/>
      <c r="VVQ19" s="290"/>
      <c r="VVR19" s="290"/>
      <c r="VVS19" s="290"/>
      <c r="VVT19" s="290"/>
      <c r="VVU19" s="290"/>
      <c r="VVV19" s="290"/>
      <c r="VVW19" s="290"/>
      <c r="VVX19" s="290"/>
      <c r="VVY19" s="290"/>
      <c r="VVZ19" s="290"/>
      <c r="VWA19" s="290"/>
      <c r="VWB19" s="290"/>
      <c r="VWC19" s="290"/>
      <c r="VWD19" s="290"/>
      <c r="VWE19" s="290"/>
      <c r="VWF19" s="290"/>
      <c r="VWG19" s="290"/>
      <c r="VWH19" s="290"/>
      <c r="VWI19" s="290"/>
      <c r="VWJ19" s="290"/>
      <c r="VWK19" s="290"/>
      <c r="VWL19" s="290"/>
      <c r="VWM19" s="290"/>
      <c r="VWN19" s="290"/>
      <c r="VWO19" s="290"/>
      <c r="VWP19" s="290"/>
      <c r="VWQ19" s="290"/>
      <c r="VWR19" s="290"/>
      <c r="VWS19" s="290"/>
      <c r="VWT19" s="290"/>
      <c r="VWU19" s="290"/>
      <c r="VWV19" s="290"/>
      <c r="VWW19" s="290"/>
      <c r="VWX19" s="290"/>
      <c r="VWY19" s="290"/>
      <c r="VWZ19" s="290"/>
      <c r="VXA19" s="290"/>
      <c r="VXB19" s="290"/>
      <c r="VXC19" s="290"/>
      <c r="VXD19" s="290"/>
      <c r="VXE19" s="290"/>
      <c r="VXF19" s="290"/>
      <c r="VXG19" s="290"/>
      <c r="VXH19" s="290"/>
      <c r="VXI19" s="290"/>
      <c r="VXJ19" s="290"/>
      <c r="VXK19" s="290"/>
      <c r="VXL19" s="290"/>
      <c r="VXM19" s="290"/>
      <c r="VXN19" s="290"/>
      <c r="VXO19" s="290"/>
      <c r="VXP19" s="290"/>
      <c r="VXQ19" s="290"/>
      <c r="VXR19" s="290"/>
      <c r="VXS19" s="290"/>
      <c r="VXT19" s="290"/>
      <c r="VXU19" s="290"/>
      <c r="VXV19" s="290"/>
      <c r="VXW19" s="290"/>
      <c r="VXX19" s="290"/>
      <c r="VXY19" s="290"/>
      <c r="VXZ19" s="290"/>
      <c r="VYA19" s="290"/>
      <c r="VYB19" s="290"/>
      <c r="VYC19" s="290"/>
      <c r="VYD19" s="290"/>
      <c r="VYE19" s="290"/>
      <c r="VYF19" s="290"/>
      <c r="VYG19" s="290"/>
      <c r="VYH19" s="290"/>
      <c r="VYI19" s="290"/>
      <c r="VYJ19" s="290"/>
      <c r="VYK19" s="290"/>
      <c r="VYL19" s="290"/>
      <c r="VYM19" s="290"/>
      <c r="VYN19" s="290"/>
      <c r="VYO19" s="290"/>
      <c r="VYP19" s="290"/>
      <c r="VYQ19" s="290"/>
      <c r="VYR19" s="290"/>
      <c r="VYS19" s="290"/>
      <c r="VYT19" s="290"/>
      <c r="VYU19" s="290"/>
      <c r="VYV19" s="290"/>
      <c r="VYW19" s="290"/>
      <c r="VYX19" s="290"/>
      <c r="VYY19" s="290"/>
      <c r="VYZ19" s="290"/>
      <c r="VZA19" s="290"/>
      <c r="VZB19" s="290"/>
      <c r="VZC19" s="290"/>
      <c r="VZD19" s="290"/>
      <c r="VZE19" s="290"/>
      <c r="VZF19" s="290"/>
      <c r="VZG19" s="290"/>
      <c r="VZH19" s="290"/>
      <c r="VZI19" s="290"/>
      <c r="VZJ19" s="290"/>
      <c r="VZK19" s="290"/>
      <c r="VZL19" s="290"/>
      <c r="VZM19" s="290"/>
      <c r="VZN19" s="290"/>
      <c r="VZO19" s="290"/>
      <c r="VZP19" s="290"/>
      <c r="VZQ19" s="290"/>
      <c r="VZR19" s="290"/>
      <c r="VZS19" s="290"/>
      <c r="VZT19" s="290"/>
      <c r="VZU19" s="290"/>
      <c r="VZV19" s="290"/>
      <c r="VZW19" s="290"/>
      <c r="VZX19" s="290"/>
      <c r="VZY19" s="290"/>
      <c r="VZZ19" s="290"/>
      <c r="WAA19" s="290"/>
      <c r="WAB19" s="290"/>
      <c r="WAC19" s="290"/>
      <c r="WAD19" s="290"/>
      <c r="WAE19" s="290"/>
      <c r="WAF19" s="290"/>
      <c r="WAG19" s="290"/>
      <c r="WAH19" s="290"/>
      <c r="WAI19" s="290"/>
      <c r="WAJ19" s="290"/>
      <c r="WAK19" s="290"/>
      <c r="WAL19" s="290"/>
      <c r="WAM19" s="290"/>
      <c r="WAN19" s="290"/>
      <c r="WAO19" s="290"/>
      <c r="WAP19" s="290"/>
      <c r="WAQ19" s="290"/>
      <c r="WAR19" s="290"/>
      <c r="WAS19" s="290"/>
      <c r="WAT19" s="290"/>
      <c r="WAU19" s="290"/>
      <c r="WAV19" s="290"/>
      <c r="WAW19" s="290"/>
      <c r="WAX19" s="290"/>
      <c r="WAY19" s="290"/>
      <c r="WAZ19" s="290"/>
      <c r="WBA19" s="290"/>
      <c r="WBB19" s="290"/>
      <c r="WBC19" s="290"/>
      <c r="WBD19" s="290"/>
      <c r="WBE19" s="290"/>
      <c r="WBF19" s="290"/>
      <c r="WBG19" s="290"/>
      <c r="WBH19" s="290"/>
      <c r="WBI19" s="290"/>
      <c r="WBJ19" s="290"/>
      <c r="WBK19" s="290"/>
      <c r="WBL19" s="290"/>
      <c r="WBM19" s="290"/>
      <c r="WBN19" s="290"/>
      <c r="WBO19" s="290"/>
      <c r="WBP19" s="290"/>
      <c r="WBQ19" s="290"/>
      <c r="WBR19" s="290"/>
      <c r="WBS19" s="290"/>
      <c r="WBT19" s="290"/>
      <c r="WBU19" s="290"/>
      <c r="WBV19" s="290"/>
      <c r="WBW19" s="290"/>
      <c r="WBX19" s="290"/>
      <c r="WBY19" s="290"/>
      <c r="WBZ19" s="290"/>
      <c r="WCA19" s="290"/>
      <c r="WCB19" s="290"/>
    </row>
    <row r="20" spans="2:42 13252:15628" s="289" customFormat="1" x14ac:dyDescent="0.25">
      <c r="B20" s="280">
        <v>9</v>
      </c>
      <c r="C20" s="296" t="s">
        <v>1266</v>
      </c>
      <c r="D20" s="297" t="s">
        <v>7</v>
      </c>
      <c r="E20" s="297" t="s">
        <v>7</v>
      </c>
      <c r="F20" s="297" t="s">
        <v>7</v>
      </c>
      <c r="G20" s="297" t="s">
        <v>7</v>
      </c>
      <c r="H20" s="297" t="s">
        <v>7</v>
      </c>
      <c r="I20" s="297" t="s">
        <v>7</v>
      </c>
      <c r="J20" s="297" t="s">
        <v>7</v>
      </c>
      <c r="K20" s="297" t="s">
        <v>7</v>
      </c>
      <c r="L20" s="298">
        <v>42770</v>
      </c>
      <c r="M20" s="299" t="s">
        <v>9775</v>
      </c>
      <c r="N20" s="300">
        <f t="shared" si="13"/>
        <v>2</v>
      </c>
      <c r="O20" s="295"/>
      <c r="P20" s="287"/>
      <c r="Q20" s="287"/>
      <c r="R20" s="287"/>
      <c r="S20" s="287"/>
      <c r="T20" s="302"/>
      <c r="U20" s="302"/>
      <c r="V20" s="288"/>
      <c r="W20" s="288"/>
      <c r="X20" s="288"/>
      <c r="Y20" s="288"/>
      <c r="Z20" s="288"/>
      <c r="AA20" s="288"/>
      <c r="AB20" s="288"/>
      <c r="AC20" s="288"/>
      <c r="AD20" s="288"/>
      <c r="AE20" s="288"/>
      <c r="AF20" s="288"/>
      <c r="AG20" s="288"/>
      <c r="AH20" s="288"/>
      <c r="AI20" s="302"/>
      <c r="AJ20" s="302"/>
      <c r="AK20" s="302"/>
      <c r="AL20" s="302"/>
      <c r="AM20" s="302"/>
      <c r="AN20" s="302"/>
      <c r="SOR20" s="290"/>
      <c r="SOS20" s="290"/>
      <c r="SOT20" s="290"/>
      <c r="SOU20" s="290"/>
      <c r="SOV20" s="290"/>
      <c r="SOW20" s="290"/>
      <c r="SOX20" s="290"/>
      <c r="SOY20" s="290"/>
      <c r="SOZ20" s="290"/>
      <c r="SPA20" s="290"/>
      <c r="SPB20" s="290"/>
      <c r="SPC20" s="290"/>
      <c r="SPD20" s="290"/>
      <c r="SPE20" s="290"/>
      <c r="SPF20" s="290"/>
      <c r="SPG20" s="290"/>
      <c r="SPH20" s="290"/>
      <c r="SPI20" s="290"/>
      <c r="SPJ20" s="290"/>
      <c r="SPK20" s="290"/>
      <c r="SPL20" s="290"/>
      <c r="SPM20" s="290"/>
      <c r="SPN20" s="290"/>
      <c r="SPO20" s="290"/>
      <c r="SPP20" s="290"/>
      <c r="SPQ20" s="290"/>
      <c r="SPR20" s="290"/>
      <c r="SPS20" s="290"/>
      <c r="SPT20" s="290"/>
      <c r="SPU20" s="290"/>
      <c r="SPV20" s="290"/>
      <c r="SPW20" s="290"/>
      <c r="SPX20" s="290"/>
      <c r="SPY20" s="290"/>
      <c r="SPZ20" s="290"/>
      <c r="SQA20" s="290"/>
      <c r="SQB20" s="290"/>
      <c r="SQC20" s="290"/>
      <c r="SQD20" s="290"/>
      <c r="SQE20" s="290"/>
      <c r="SQF20" s="290"/>
      <c r="SQG20" s="290"/>
      <c r="SQH20" s="290"/>
      <c r="SQI20" s="290"/>
      <c r="SQJ20" s="290"/>
      <c r="SQK20" s="290"/>
      <c r="SQL20" s="290"/>
      <c r="SQM20" s="290"/>
      <c r="SQN20" s="290"/>
      <c r="SQO20" s="290"/>
      <c r="SQP20" s="290"/>
      <c r="SQQ20" s="290"/>
      <c r="SQR20" s="290"/>
      <c r="SQS20" s="290"/>
      <c r="SQT20" s="290"/>
      <c r="SQU20" s="290"/>
      <c r="SQV20" s="290"/>
      <c r="SQW20" s="290"/>
      <c r="SQX20" s="290"/>
      <c r="SQY20" s="290"/>
      <c r="SQZ20" s="290"/>
      <c r="SRA20" s="290"/>
      <c r="SRB20" s="290"/>
      <c r="SRC20" s="290"/>
      <c r="SRD20" s="290"/>
      <c r="SRE20" s="290"/>
      <c r="SRF20" s="290"/>
      <c r="SRG20" s="290"/>
      <c r="SRH20" s="290"/>
      <c r="SRI20" s="290"/>
      <c r="SRJ20" s="290"/>
      <c r="SRK20" s="290"/>
      <c r="SRL20" s="290"/>
      <c r="SRM20" s="290"/>
      <c r="SRN20" s="290"/>
      <c r="SRO20" s="290"/>
      <c r="SRP20" s="290"/>
      <c r="SRQ20" s="290"/>
      <c r="SRR20" s="290"/>
      <c r="SRS20" s="290"/>
      <c r="SRT20" s="290"/>
      <c r="SRU20" s="290"/>
      <c r="SRV20" s="290"/>
      <c r="SRW20" s="290"/>
      <c r="SRX20" s="290"/>
      <c r="SRY20" s="290"/>
      <c r="SRZ20" s="290"/>
      <c r="SSA20" s="290"/>
      <c r="SSB20" s="290"/>
      <c r="SSC20" s="290"/>
      <c r="SSD20" s="290"/>
      <c r="SSE20" s="290"/>
      <c r="SSF20" s="290"/>
      <c r="SSG20" s="290"/>
      <c r="SSH20" s="290"/>
      <c r="SSI20" s="290"/>
      <c r="SSJ20" s="290"/>
      <c r="SSK20" s="290"/>
      <c r="SSL20" s="290"/>
      <c r="SSM20" s="290"/>
      <c r="SSN20" s="290"/>
      <c r="SSO20" s="290"/>
      <c r="SSP20" s="290"/>
      <c r="SSQ20" s="290"/>
      <c r="SSR20" s="290"/>
      <c r="SSS20" s="290"/>
      <c r="SST20" s="290"/>
      <c r="SSU20" s="290"/>
      <c r="SSV20" s="290"/>
      <c r="SSW20" s="290"/>
      <c r="SSX20" s="290"/>
      <c r="SSY20" s="290"/>
      <c r="SSZ20" s="290"/>
      <c r="STA20" s="290"/>
      <c r="STB20" s="290"/>
      <c r="STC20" s="290"/>
      <c r="STD20" s="290"/>
      <c r="STE20" s="290"/>
      <c r="STF20" s="290"/>
      <c r="STG20" s="290"/>
      <c r="STH20" s="290"/>
      <c r="STI20" s="290"/>
      <c r="STJ20" s="290"/>
      <c r="STK20" s="290"/>
      <c r="STL20" s="290"/>
      <c r="STM20" s="290"/>
      <c r="STN20" s="290"/>
      <c r="STO20" s="290"/>
      <c r="STP20" s="290"/>
      <c r="STQ20" s="290"/>
      <c r="STR20" s="290"/>
      <c r="STS20" s="290"/>
      <c r="STT20" s="290"/>
      <c r="STU20" s="290"/>
      <c r="STV20" s="290"/>
      <c r="STW20" s="290"/>
      <c r="STX20" s="290"/>
      <c r="STY20" s="290"/>
      <c r="STZ20" s="290"/>
      <c r="SUA20" s="290"/>
      <c r="SUB20" s="290"/>
      <c r="SUC20" s="290"/>
      <c r="SUD20" s="290"/>
      <c r="SUE20" s="290"/>
      <c r="SUF20" s="290"/>
      <c r="SUG20" s="290"/>
      <c r="SUH20" s="290"/>
      <c r="SUI20" s="290"/>
      <c r="SUJ20" s="290"/>
      <c r="SUK20" s="290"/>
      <c r="SUL20" s="290"/>
      <c r="SUM20" s="290"/>
      <c r="SUN20" s="290"/>
      <c r="SUO20" s="290"/>
      <c r="SUP20" s="290"/>
      <c r="SUQ20" s="290"/>
      <c r="SUR20" s="290"/>
      <c r="SUS20" s="290"/>
      <c r="SUT20" s="290"/>
      <c r="SUU20" s="290"/>
      <c r="SUV20" s="290"/>
      <c r="SUW20" s="290"/>
      <c r="SUX20" s="290"/>
      <c r="SUY20" s="290"/>
      <c r="SUZ20" s="290"/>
      <c r="SVA20" s="290"/>
      <c r="SVB20" s="290"/>
      <c r="SVC20" s="290"/>
      <c r="SVD20" s="290"/>
      <c r="SVE20" s="290"/>
      <c r="SVF20" s="290"/>
      <c r="SVG20" s="290"/>
      <c r="SVH20" s="290"/>
      <c r="SVI20" s="290"/>
      <c r="SVJ20" s="290"/>
      <c r="SVK20" s="290"/>
      <c r="SVL20" s="290"/>
      <c r="SVM20" s="290"/>
      <c r="SVN20" s="290"/>
      <c r="SVO20" s="290"/>
      <c r="SVP20" s="290"/>
      <c r="SVQ20" s="290"/>
      <c r="SVR20" s="290"/>
      <c r="SVS20" s="290"/>
      <c r="SVT20" s="290"/>
      <c r="SVU20" s="290"/>
      <c r="SVV20" s="290"/>
      <c r="SVW20" s="290"/>
      <c r="SVX20" s="290"/>
      <c r="SVY20" s="290"/>
      <c r="SVZ20" s="290"/>
      <c r="SWA20" s="290"/>
      <c r="SWB20" s="290"/>
      <c r="SWC20" s="290"/>
      <c r="SWD20" s="290"/>
      <c r="SWE20" s="290"/>
      <c r="SWF20" s="290"/>
      <c r="SWG20" s="290"/>
      <c r="SWH20" s="290"/>
      <c r="SWI20" s="290"/>
      <c r="SWJ20" s="290"/>
      <c r="SWK20" s="290"/>
      <c r="SWL20" s="290"/>
      <c r="SWM20" s="290"/>
      <c r="SWN20" s="290"/>
      <c r="SWO20" s="290"/>
      <c r="SWP20" s="290"/>
      <c r="SWQ20" s="290"/>
      <c r="SWR20" s="290"/>
      <c r="SWS20" s="290"/>
      <c r="SWT20" s="290"/>
      <c r="SWU20" s="290"/>
      <c r="SWV20" s="290"/>
      <c r="SWW20" s="290"/>
      <c r="SWX20" s="290"/>
      <c r="SWY20" s="290"/>
      <c r="SWZ20" s="290"/>
      <c r="SXA20" s="290"/>
      <c r="SXB20" s="290"/>
      <c r="SXC20" s="290"/>
      <c r="SXD20" s="290"/>
      <c r="SXE20" s="290"/>
      <c r="SXF20" s="290"/>
      <c r="SXG20" s="290"/>
      <c r="SXH20" s="290"/>
      <c r="SXI20" s="290"/>
      <c r="SXJ20" s="290"/>
      <c r="SXK20" s="290"/>
      <c r="SXL20" s="290"/>
      <c r="SXM20" s="290"/>
      <c r="SXN20" s="290"/>
      <c r="SXO20" s="290"/>
      <c r="SXP20" s="290"/>
      <c r="SXQ20" s="290"/>
      <c r="SXR20" s="290"/>
      <c r="SXS20" s="290"/>
      <c r="SXT20" s="290"/>
      <c r="SXU20" s="290"/>
      <c r="SXV20" s="290"/>
      <c r="SXW20" s="290"/>
      <c r="SXX20" s="290"/>
      <c r="SXY20" s="290"/>
      <c r="SXZ20" s="290"/>
      <c r="SYA20" s="290"/>
      <c r="SYB20" s="290"/>
      <c r="SYC20" s="290"/>
      <c r="SYD20" s="290"/>
      <c r="SYE20" s="290"/>
      <c r="SYF20" s="290"/>
      <c r="SYG20" s="290"/>
      <c r="SYH20" s="290"/>
      <c r="SYI20" s="290"/>
      <c r="SYJ20" s="290"/>
      <c r="SYK20" s="290"/>
      <c r="SYL20" s="290"/>
      <c r="SYM20" s="290"/>
      <c r="SYN20" s="290"/>
      <c r="SYO20" s="290"/>
      <c r="SYP20" s="290"/>
      <c r="SYQ20" s="290"/>
      <c r="SYR20" s="290"/>
      <c r="SYS20" s="290"/>
      <c r="SYT20" s="290"/>
      <c r="SYU20" s="290"/>
      <c r="SYV20" s="290"/>
      <c r="SYW20" s="290"/>
      <c r="SYX20" s="290"/>
      <c r="SYY20" s="290"/>
      <c r="SYZ20" s="290"/>
      <c r="SZA20" s="290"/>
      <c r="SZB20" s="290"/>
      <c r="SZC20" s="290"/>
      <c r="SZD20" s="290"/>
      <c r="SZE20" s="290"/>
      <c r="SZF20" s="290"/>
      <c r="SZG20" s="290"/>
      <c r="SZH20" s="290"/>
      <c r="SZI20" s="290"/>
      <c r="SZJ20" s="290"/>
      <c r="SZK20" s="290"/>
      <c r="SZL20" s="290"/>
      <c r="SZM20" s="290"/>
      <c r="SZN20" s="290"/>
      <c r="SZO20" s="290"/>
      <c r="SZP20" s="290"/>
      <c r="SZQ20" s="290"/>
      <c r="SZR20" s="290"/>
      <c r="SZS20" s="290"/>
      <c r="SZT20" s="290"/>
      <c r="SZU20" s="290"/>
      <c r="SZV20" s="290"/>
      <c r="SZW20" s="290"/>
      <c r="SZX20" s="290"/>
      <c r="SZY20" s="290"/>
      <c r="SZZ20" s="290"/>
      <c r="TAA20" s="290"/>
      <c r="TAB20" s="290"/>
      <c r="TAC20" s="290"/>
      <c r="TAD20" s="290"/>
      <c r="TAE20" s="290"/>
      <c r="TAF20" s="290"/>
      <c r="TAG20" s="290"/>
      <c r="TAH20" s="290"/>
      <c r="TAI20" s="290"/>
      <c r="TAJ20" s="290"/>
      <c r="TAK20" s="290"/>
      <c r="TAL20" s="290"/>
      <c r="TAM20" s="290"/>
      <c r="TAN20" s="290"/>
      <c r="TAO20" s="290"/>
      <c r="TAP20" s="290"/>
      <c r="TAQ20" s="290"/>
      <c r="TAR20" s="290"/>
      <c r="TAS20" s="290"/>
      <c r="TAT20" s="290"/>
      <c r="TAU20" s="290"/>
      <c r="TAV20" s="290"/>
      <c r="TAW20" s="290"/>
      <c r="TAX20" s="290"/>
      <c r="TAY20" s="290"/>
      <c r="TAZ20" s="290"/>
      <c r="TBA20" s="290"/>
      <c r="TBB20" s="290"/>
      <c r="TBC20" s="290"/>
      <c r="TBD20" s="290"/>
      <c r="TBE20" s="290"/>
      <c r="TBF20" s="290"/>
      <c r="TBG20" s="290"/>
      <c r="TBH20" s="290"/>
      <c r="TBI20" s="290"/>
      <c r="TBJ20" s="290"/>
      <c r="TBK20" s="290"/>
      <c r="TBL20" s="290"/>
      <c r="TBM20" s="290"/>
      <c r="TBN20" s="290"/>
      <c r="TBO20" s="290"/>
      <c r="TBP20" s="290"/>
      <c r="TBQ20" s="290"/>
      <c r="TBR20" s="290"/>
      <c r="TBS20" s="290"/>
      <c r="TBT20" s="290"/>
      <c r="TBU20" s="290"/>
      <c r="TBV20" s="290"/>
      <c r="TBW20" s="290"/>
      <c r="TBX20" s="290"/>
      <c r="TBY20" s="290"/>
      <c r="TBZ20" s="290"/>
      <c r="TCA20" s="290"/>
      <c r="TCB20" s="290"/>
      <c r="TCC20" s="290"/>
      <c r="TCD20" s="290"/>
      <c r="TCE20" s="290"/>
      <c r="TCF20" s="290"/>
      <c r="TCG20" s="290"/>
      <c r="TCH20" s="290"/>
      <c r="TCI20" s="290"/>
      <c r="TCJ20" s="290"/>
      <c r="TCK20" s="290"/>
      <c r="TCL20" s="290"/>
      <c r="TCM20" s="290"/>
      <c r="TCN20" s="290"/>
      <c r="TCO20" s="290"/>
      <c r="TCP20" s="290"/>
      <c r="TCQ20" s="290"/>
      <c r="TCR20" s="290"/>
      <c r="TCS20" s="290"/>
      <c r="TCT20" s="290"/>
      <c r="TCU20" s="290"/>
      <c r="TCV20" s="290"/>
      <c r="TCW20" s="290"/>
      <c r="TCX20" s="290"/>
      <c r="TCY20" s="290"/>
      <c r="TCZ20" s="290"/>
      <c r="TDA20" s="290"/>
      <c r="TDB20" s="290"/>
      <c r="TDC20" s="290"/>
      <c r="TDD20" s="290"/>
      <c r="TDE20" s="290"/>
      <c r="TDF20" s="290"/>
      <c r="TDG20" s="290"/>
      <c r="TDH20" s="290"/>
      <c r="TDI20" s="290"/>
      <c r="TDJ20" s="290"/>
      <c r="TDK20" s="290"/>
      <c r="TDL20" s="290"/>
      <c r="TDM20" s="290"/>
      <c r="TDN20" s="290"/>
      <c r="TDO20" s="290"/>
      <c r="TDP20" s="290"/>
      <c r="TDQ20" s="290"/>
      <c r="TDR20" s="290"/>
      <c r="TDS20" s="290"/>
      <c r="TDT20" s="290"/>
      <c r="TDU20" s="290"/>
      <c r="TDV20" s="290"/>
      <c r="TDW20" s="290"/>
      <c r="TDX20" s="290"/>
      <c r="TDY20" s="290"/>
      <c r="TDZ20" s="290"/>
      <c r="TEA20" s="290"/>
      <c r="TEB20" s="290"/>
      <c r="TEC20" s="290"/>
      <c r="TED20" s="290"/>
      <c r="TEE20" s="290"/>
      <c r="TEF20" s="290"/>
      <c r="TEG20" s="290"/>
      <c r="TEH20" s="290"/>
      <c r="TEI20" s="290"/>
      <c r="TEJ20" s="290"/>
      <c r="TEK20" s="290"/>
      <c r="TEL20" s="290"/>
      <c r="TEM20" s="290"/>
      <c r="TEN20" s="290"/>
      <c r="TEO20" s="290"/>
      <c r="TEP20" s="290"/>
      <c r="TEQ20" s="290"/>
      <c r="TER20" s="290"/>
      <c r="TES20" s="290"/>
      <c r="TET20" s="290"/>
      <c r="TEU20" s="290"/>
      <c r="TEV20" s="290"/>
      <c r="TEW20" s="290"/>
      <c r="TEX20" s="290"/>
      <c r="TEY20" s="290"/>
      <c r="TEZ20" s="290"/>
      <c r="TFA20" s="290"/>
      <c r="TFB20" s="290"/>
      <c r="TFC20" s="290"/>
      <c r="TFD20" s="290"/>
      <c r="TFE20" s="290"/>
      <c r="TFF20" s="290"/>
      <c r="TFG20" s="290"/>
      <c r="TFH20" s="290"/>
      <c r="TFI20" s="290"/>
      <c r="TFJ20" s="290"/>
      <c r="TFK20" s="290"/>
      <c r="TFL20" s="290"/>
      <c r="TFM20" s="290"/>
      <c r="TFN20" s="290"/>
      <c r="TFO20" s="290"/>
      <c r="TFP20" s="290"/>
      <c r="TFQ20" s="290"/>
      <c r="TFR20" s="290"/>
      <c r="TFS20" s="290"/>
      <c r="TFT20" s="290"/>
      <c r="TFU20" s="290"/>
      <c r="TFV20" s="290"/>
      <c r="TFW20" s="290"/>
      <c r="TFX20" s="290"/>
      <c r="TFY20" s="290"/>
      <c r="TFZ20" s="290"/>
      <c r="TGA20" s="290"/>
      <c r="TGB20" s="290"/>
      <c r="TGC20" s="290"/>
      <c r="TGD20" s="290"/>
      <c r="TGE20" s="290"/>
      <c r="TGF20" s="290"/>
      <c r="TGG20" s="290"/>
      <c r="TGH20" s="290"/>
      <c r="TGI20" s="290"/>
      <c r="TGJ20" s="290"/>
      <c r="TGK20" s="290"/>
      <c r="TGL20" s="290"/>
      <c r="TGM20" s="290"/>
      <c r="TGN20" s="290"/>
      <c r="TGO20" s="290"/>
      <c r="TGP20" s="290"/>
      <c r="TGQ20" s="290"/>
      <c r="TGR20" s="290"/>
      <c r="TGS20" s="290"/>
      <c r="TGT20" s="290"/>
      <c r="TGU20" s="290"/>
      <c r="TGV20" s="290"/>
      <c r="TGW20" s="290"/>
      <c r="TGX20" s="290"/>
      <c r="TGY20" s="290"/>
      <c r="TGZ20" s="290"/>
      <c r="THA20" s="290"/>
      <c r="THB20" s="290"/>
      <c r="THC20" s="290"/>
      <c r="THD20" s="290"/>
      <c r="THE20" s="290"/>
      <c r="THF20" s="290"/>
      <c r="THG20" s="290"/>
      <c r="THH20" s="290"/>
      <c r="THI20" s="290"/>
      <c r="THJ20" s="290"/>
      <c r="THK20" s="290"/>
      <c r="THL20" s="290"/>
      <c r="THM20" s="290"/>
      <c r="THN20" s="290"/>
      <c r="THO20" s="290"/>
      <c r="THP20" s="290"/>
      <c r="THQ20" s="290"/>
      <c r="THR20" s="290"/>
      <c r="THS20" s="290"/>
      <c r="THT20" s="290"/>
      <c r="THU20" s="290"/>
      <c r="THV20" s="290"/>
      <c r="THW20" s="290"/>
      <c r="THX20" s="290"/>
      <c r="THY20" s="290"/>
      <c r="THZ20" s="290"/>
      <c r="TIA20" s="290"/>
      <c r="TIB20" s="290"/>
      <c r="TIC20" s="290"/>
      <c r="TID20" s="290"/>
      <c r="TIE20" s="290"/>
      <c r="TIF20" s="290"/>
      <c r="TIG20" s="290"/>
      <c r="TIH20" s="290"/>
      <c r="TII20" s="290"/>
      <c r="TIJ20" s="290"/>
      <c r="TIK20" s="290"/>
      <c r="TIL20" s="290"/>
      <c r="TIM20" s="290"/>
      <c r="TIN20" s="290"/>
      <c r="TIO20" s="290"/>
      <c r="TIP20" s="290"/>
      <c r="TIQ20" s="290"/>
      <c r="TIR20" s="290"/>
      <c r="TIS20" s="290"/>
      <c r="TIT20" s="290"/>
      <c r="TIU20" s="290"/>
      <c r="TIV20" s="290"/>
      <c r="TIW20" s="290"/>
      <c r="TIX20" s="290"/>
      <c r="TIY20" s="290"/>
      <c r="TIZ20" s="290"/>
      <c r="TJA20" s="290"/>
      <c r="TJB20" s="290"/>
      <c r="TJC20" s="290"/>
      <c r="TJD20" s="290"/>
      <c r="TJE20" s="290"/>
      <c r="TJF20" s="290"/>
      <c r="TJG20" s="290"/>
      <c r="TJH20" s="290"/>
      <c r="TJI20" s="290"/>
      <c r="TJJ20" s="290"/>
      <c r="TJK20" s="290"/>
      <c r="TJL20" s="290"/>
      <c r="TJM20" s="290"/>
      <c r="TJN20" s="290"/>
      <c r="TJO20" s="290"/>
      <c r="TJP20" s="290"/>
      <c r="TJQ20" s="290"/>
      <c r="TJR20" s="290"/>
      <c r="TJS20" s="290"/>
      <c r="TJT20" s="290"/>
      <c r="TJU20" s="290"/>
      <c r="TJV20" s="290"/>
      <c r="TJW20" s="290"/>
      <c r="TJX20" s="290"/>
      <c r="TJY20" s="290"/>
      <c r="TJZ20" s="290"/>
      <c r="TKA20" s="290"/>
      <c r="TKB20" s="290"/>
      <c r="TKC20" s="290"/>
      <c r="TKD20" s="290"/>
      <c r="TKE20" s="290"/>
      <c r="TKF20" s="290"/>
      <c r="TKG20" s="290"/>
      <c r="TKH20" s="290"/>
      <c r="TKI20" s="290"/>
      <c r="TKJ20" s="290"/>
      <c r="TKK20" s="290"/>
      <c r="TKL20" s="290"/>
      <c r="TKM20" s="290"/>
      <c r="TKN20" s="290"/>
      <c r="TKO20" s="290"/>
      <c r="TKP20" s="290"/>
      <c r="TKQ20" s="290"/>
      <c r="TKR20" s="290"/>
      <c r="TKS20" s="290"/>
      <c r="TKT20" s="290"/>
      <c r="TKU20" s="290"/>
      <c r="TKV20" s="290"/>
      <c r="TKW20" s="290"/>
      <c r="TKX20" s="290"/>
      <c r="TKY20" s="290"/>
      <c r="TKZ20" s="290"/>
      <c r="TLA20" s="290"/>
      <c r="TLB20" s="290"/>
      <c r="TLC20" s="290"/>
      <c r="TLD20" s="290"/>
      <c r="TLE20" s="290"/>
      <c r="TLF20" s="290"/>
      <c r="TLG20" s="290"/>
      <c r="TLH20" s="290"/>
      <c r="TLI20" s="290"/>
      <c r="TLJ20" s="290"/>
      <c r="TLK20" s="290"/>
      <c r="TLL20" s="290"/>
      <c r="TLM20" s="290"/>
      <c r="TLN20" s="290"/>
      <c r="TLO20" s="290"/>
      <c r="TLP20" s="290"/>
      <c r="TLQ20" s="290"/>
      <c r="TLR20" s="290"/>
      <c r="TLS20" s="290"/>
      <c r="TLT20" s="290"/>
      <c r="TLU20" s="290"/>
      <c r="TLV20" s="290"/>
      <c r="TLW20" s="290"/>
      <c r="TLX20" s="290"/>
      <c r="TLY20" s="290"/>
      <c r="TLZ20" s="290"/>
      <c r="TMA20" s="290"/>
      <c r="TMB20" s="290"/>
      <c r="TMC20" s="290"/>
      <c r="TMD20" s="290"/>
      <c r="TME20" s="290"/>
      <c r="TMF20" s="290"/>
      <c r="TMG20" s="290"/>
      <c r="TMH20" s="290"/>
      <c r="TMI20" s="290"/>
      <c r="TMJ20" s="290"/>
      <c r="TMK20" s="290"/>
      <c r="TML20" s="290"/>
      <c r="TMM20" s="290"/>
      <c r="TMN20" s="290"/>
      <c r="TMO20" s="290"/>
      <c r="TMP20" s="290"/>
      <c r="TMQ20" s="290"/>
      <c r="TMR20" s="290"/>
      <c r="TMS20" s="290"/>
      <c r="TMT20" s="290"/>
      <c r="TMU20" s="290"/>
      <c r="TMV20" s="290"/>
      <c r="TMW20" s="290"/>
      <c r="TMX20" s="290"/>
      <c r="TMY20" s="290"/>
      <c r="TMZ20" s="290"/>
      <c r="TNA20" s="290"/>
      <c r="TNB20" s="290"/>
      <c r="TNC20" s="290"/>
      <c r="TND20" s="290"/>
      <c r="TNE20" s="290"/>
      <c r="TNF20" s="290"/>
      <c r="TNG20" s="290"/>
      <c r="TNH20" s="290"/>
      <c r="TNI20" s="290"/>
      <c r="TNJ20" s="290"/>
      <c r="TNK20" s="290"/>
      <c r="TNL20" s="290"/>
      <c r="TNM20" s="290"/>
      <c r="TNN20" s="290"/>
      <c r="TNO20" s="290"/>
      <c r="TNP20" s="290"/>
      <c r="TNQ20" s="290"/>
      <c r="TNR20" s="290"/>
      <c r="TNS20" s="290"/>
      <c r="TNT20" s="290"/>
      <c r="TNU20" s="290"/>
      <c r="TNV20" s="290"/>
      <c r="TNW20" s="290"/>
      <c r="TNX20" s="290"/>
      <c r="TNY20" s="290"/>
      <c r="TNZ20" s="290"/>
      <c r="TOA20" s="290"/>
      <c r="TOB20" s="290"/>
      <c r="TOC20" s="290"/>
      <c r="TOD20" s="290"/>
      <c r="TOE20" s="290"/>
      <c r="TOF20" s="290"/>
      <c r="TOG20" s="290"/>
      <c r="TOH20" s="290"/>
      <c r="TOI20" s="290"/>
      <c r="TOJ20" s="290"/>
      <c r="TOK20" s="290"/>
      <c r="TOL20" s="290"/>
      <c r="TOM20" s="290"/>
      <c r="TON20" s="290"/>
      <c r="TOO20" s="290"/>
      <c r="TOP20" s="290"/>
      <c r="TOQ20" s="290"/>
      <c r="TOR20" s="290"/>
      <c r="TOS20" s="290"/>
      <c r="TOT20" s="290"/>
      <c r="TOU20" s="290"/>
      <c r="TOV20" s="290"/>
      <c r="TOW20" s="290"/>
      <c r="TOX20" s="290"/>
      <c r="TOY20" s="290"/>
      <c r="TOZ20" s="290"/>
      <c r="TPA20" s="290"/>
      <c r="TPB20" s="290"/>
      <c r="TPC20" s="290"/>
      <c r="TPD20" s="290"/>
      <c r="TPE20" s="290"/>
      <c r="TPF20" s="290"/>
      <c r="TPG20" s="290"/>
      <c r="TPH20" s="290"/>
      <c r="TPI20" s="290"/>
      <c r="TPJ20" s="290"/>
      <c r="TPK20" s="290"/>
      <c r="TPL20" s="290"/>
      <c r="TPM20" s="290"/>
      <c r="TPN20" s="290"/>
      <c r="TPO20" s="290"/>
      <c r="TPP20" s="290"/>
      <c r="TPQ20" s="290"/>
      <c r="TPR20" s="290"/>
      <c r="TPS20" s="290"/>
      <c r="TPT20" s="290"/>
      <c r="TPU20" s="290"/>
      <c r="TPV20" s="290"/>
      <c r="TPW20" s="290"/>
      <c r="TPX20" s="290"/>
      <c r="TPY20" s="290"/>
      <c r="TPZ20" s="290"/>
      <c r="TQA20" s="290"/>
      <c r="TQB20" s="290"/>
      <c r="TQC20" s="290"/>
      <c r="TQD20" s="290"/>
      <c r="TQE20" s="290"/>
      <c r="TQF20" s="290"/>
      <c r="TQG20" s="290"/>
      <c r="TQH20" s="290"/>
      <c r="TQI20" s="290"/>
      <c r="TQJ20" s="290"/>
      <c r="TQK20" s="290"/>
      <c r="TQL20" s="290"/>
      <c r="TQM20" s="290"/>
      <c r="TQN20" s="290"/>
      <c r="TQO20" s="290"/>
      <c r="TQP20" s="290"/>
      <c r="TQQ20" s="290"/>
      <c r="TQR20" s="290"/>
      <c r="TQS20" s="290"/>
      <c r="TQT20" s="290"/>
      <c r="TQU20" s="290"/>
      <c r="TQV20" s="290"/>
      <c r="TQW20" s="290"/>
      <c r="TQX20" s="290"/>
      <c r="TQY20" s="290"/>
      <c r="TQZ20" s="290"/>
      <c r="TRA20" s="290"/>
      <c r="TRB20" s="290"/>
      <c r="TRC20" s="290"/>
      <c r="TRD20" s="290"/>
      <c r="TRE20" s="290"/>
      <c r="TRF20" s="290"/>
      <c r="TRG20" s="290"/>
      <c r="TRH20" s="290"/>
      <c r="TRI20" s="290"/>
      <c r="TRJ20" s="290"/>
      <c r="TRK20" s="290"/>
      <c r="TRL20" s="290"/>
      <c r="TRM20" s="290"/>
      <c r="TRN20" s="290"/>
      <c r="TRO20" s="290"/>
      <c r="TRP20" s="290"/>
      <c r="TRQ20" s="290"/>
      <c r="TRR20" s="290"/>
      <c r="TRS20" s="290"/>
      <c r="TRT20" s="290"/>
      <c r="TRU20" s="290"/>
      <c r="TRV20" s="290"/>
      <c r="TRW20" s="290"/>
      <c r="TRX20" s="290"/>
      <c r="TRY20" s="290"/>
      <c r="TRZ20" s="290"/>
      <c r="TSA20" s="290"/>
      <c r="TSB20" s="290"/>
      <c r="TSC20" s="290"/>
      <c r="TSD20" s="290"/>
      <c r="TSE20" s="290"/>
      <c r="TSF20" s="290"/>
      <c r="TSG20" s="290"/>
      <c r="TSH20" s="290"/>
      <c r="TSI20" s="290"/>
      <c r="TSJ20" s="290"/>
      <c r="TSK20" s="290"/>
      <c r="TSL20" s="290"/>
      <c r="TSM20" s="290"/>
      <c r="TSN20" s="290"/>
      <c r="TSO20" s="290"/>
      <c r="TSP20" s="290"/>
      <c r="TSQ20" s="290"/>
      <c r="TSR20" s="290"/>
      <c r="TSS20" s="290"/>
      <c r="TST20" s="290"/>
      <c r="TSU20" s="290"/>
      <c r="TSV20" s="290"/>
      <c r="TSW20" s="290"/>
      <c r="TSX20" s="290"/>
      <c r="TSY20" s="290"/>
      <c r="TSZ20" s="290"/>
      <c r="TTA20" s="290"/>
      <c r="TTB20" s="290"/>
      <c r="TTC20" s="290"/>
      <c r="TTD20" s="290"/>
      <c r="TTE20" s="290"/>
      <c r="TTF20" s="290"/>
      <c r="TTG20" s="290"/>
      <c r="TTH20" s="290"/>
      <c r="TTI20" s="290"/>
      <c r="TTJ20" s="290"/>
      <c r="TTK20" s="290"/>
      <c r="TTL20" s="290"/>
      <c r="TTM20" s="290"/>
      <c r="TTN20" s="290"/>
      <c r="TTO20" s="290"/>
      <c r="TTP20" s="290"/>
      <c r="TTQ20" s="290"/>
      <c r="TTR20" s="290"/>
      <c r="TTS20" s="290"/>
      <c r="TTT20" s="290"/>
      <c r="TTU20" s="290"/>
      <c r="TTV20" s="290"/>
      <c r="TTW20" s="290"/>
      <c r="TTX20" s="290"/>
      <c r="TTY20" s="290"/>
      <c r="TTZ20" s="290"/>
      <c r="TUA20" s="290"/>
      <c r="TUB20" s="290"/>
      <c r="TUC20" s="290"/>
      <c r="TUD20" s="290"/>
      <c r="TUE20" s="290"/>
      <c r="TUF20" s="290"/>
      <c r="TUG20" s="290"/>
      <c r="TUH20" s="290"/>
      <c r="TUI20" s="290"/>
      <c r="TUJ20" s="290"/>
      <c r="TUK20" s="290"/>
      <c r="TUL20" s="290"/>
      <c r="TUM20" s="290"/>
      <c r="TUN20" s="290"/>
      <c r="TUO20" s="290"/>
      <c r="TUP20" s="290"/>
      <c r="TUQ20" s="290"/>
      <c r="TUR20" s="290"/>
      <c r="TUS20" s="290"/>
      <c r="TUT20" s="290"/>
      <c r="TUU20" s="290"/>
      <c r="TUV20" s="290"/>
      <c r="TUW20" s="290"/>
      <c r="TUX20" s="290"/>
      <c r="TUY20" s="290"/>
      <c r="TUZ20" s="290"/>
      <c r="TVA20" s="290"/>
      <c r="TVB20" s="290"/>
      <c r="TVC20" s="290"/>
      <c r="TVD20" s="290"/>
      <c r="TVE20" s="290"/>
      <c r="TVF20" s="290"/>
      <c r="TVG20" s="290"/>
      <c r="TVH20" s="290"/>
      <c r="TVI20" s="290"/>
      <c r="TVJ20" s="290"/>
      <c r="TVK20" s="290"/>
      <c r="TVL20" s="290"/>
      <c r="TVM20" s="290"/>
      <c r="TVN20" s="290"/>
      <c r="TVO20" s="290"/>
      <c r="TVP20" s="290"/>
      <c r="TVQ20" s="290"/>
      <c r="TVR20" s="290"/>
      <c r="TVS20" s="290"/>
      <c r="TVT20" s="290"/>
      <c r="TVU20" s="290"/>
      <c r="TVV20" s="290"/>
      <c r="TVW20" s="290"/>
      <c r="TVX20" s="290"/>
      <c r="TVY20" s="290"/>
      <c r="TVZ20" s="290"/>
      <c r="TWA20" s="290"/>
      <c r="TWB20" s="290"/>
      <c r="TWC20" s="290"/>
      <c r="TWD20" s="290"/>
      <c r="TWE20" s="290"/>
      <c r="TWF20" s="290"/>
      <c r="TWG20" s="290"/>
      <c r="TWH20" s="290"/>
      <c r="TWI20" s="290"/>
      <c r="TWJ20" s="290"/>
      <c r="TWK20" s="290"/>
      <c r="TWL20" s="290"/>
      <c r="TWM20" s="290"/>
      <c r="TWN20" s="290"/>
      <c r="TWO20" s="290"/>
      <c r="TWP20" s="290"/>
      <c r="TWQ20" s="290"/>
      <c r="TWR20" s="290"/>
      <c r="TWS20" s="290"/>
      <c r="TWT20" s="290"/>
      <c r="TWU20" s="290"/>
      <c r="TWV20" s="290"/>
      <c r="TWW20" s="290"/>
      <c r="TWX20" s="290"/>
      <c r="TWY20" s="290"/>
      <c r="TWZ20" s="290"/>
      <c r="TXA20" s="290"/>
      <c r="TXB20" s="290"/>
      <c r="TXC20" s="290"/>
      <c r="TXD20" s="290"/>
      <c r="TXE20" s="290"/>
      <c r="TXF20" s="290"/>
      <c r="TXG20" s="290"/>
      <c r="TXH20" s="290"/>
      <c r="TXI20" s="290"/>
      <c r="TXJ20" s="290"/>
      <c r="TXK20" s="290"/>
      <c r="TXL20" s="290"/>
      <c r="TXM20" s="290"/>
      <c r="TXN20" s="290"/>
      <c r="TXO20" s="290"/>
      <c r="TXP20" s="290"/>
      <c r="TXQ20" s="290"/>
      <c r="TXR20" s="290"/>
      <c r="TXS20" s="290"/>
      <c r="TXT20" s="290"/>
      <c r="TXU20" s="290"/>
      <c r="TXV20" s="290"/>
      <c r="TXW20" s="290"/>
      <c r="TXX20" s="290"/>
      <c r="TXY20" s="290"/>
      <c r="TXZ20" s="290"/>
      <c r="TYA20" s="290"/>
      <c r="TYB20" s="290"/>
      <c r="TYC20" s="290"/>
      <c r="TYD20" s="290"/>
      <c r="TYE20" s="290"/>
      <c r="TYF20" s="290"/>
      <c r="TYG20" s="290"/>
      <c r="TYH20" s="290"/>
      <c r="TYI20" s="290"/>
      <c r="TYJ20" s="290"/>
      <c r="TYK20" s="290"/>
      <c r="TYL20" s="290"/>
      <c r="TYM20" s="290"/>
      <c r="TYN20" s="290"/>
      <c r="TYO20" s="290"/>
      <c r="TYP20" s="290"/>
      <c r="TYQ20" s="290"/>
      <c r="TYR20" s="290"/>
      <c r="TYS20" s="290"/>
      <c r="TYT20" s="290"/>
      <c r="TYU20" s="290"/>
      <c r="TYV20" s="290"/>
      <c r="TYW20" s="290"/>
      <c r="TYX20" s="290"/>
      <c r="TYY20" s="290"/>
      <c r="TYZ20" s="290"/>
      <c r="TZA20" s="290"/>
      <c r="TZB20" s="290"/>
      <c r="TZC20" s="290"/>
      <c r="TZD20" s="290"/>
      <c r="TZE20" s="290"/>
      <c r="TZF20" s="290"/>
      <c r="TZG20" s="290"/>
      <c r="TZH20" s="290"/>
      <c r="TZI20" s="290"/>
      <c r="TZJ20" s="290"/>
      <c r="TZK20" s="290"/>
      <c r="TZL20" s="290"/>
      <c r="TZM20" s="290"/>
      <c r="TZN20" s="290"/>
      <c r="TZO20" s="290"/>
      <c r="TZP20" s="290"/>
      <c r="TZQ20" s="290"/>
      <c r="TZR20" s="290"/>
      <c r="TZS20" s="290"/>
      <c r="TZT20" s="290"/>
      <c r="TZU20" s="290"/>
      <c r="TZV20" s="290"/>
      <c r="TZW20" s="290"/>
      <c r="TZX20" s="290"/>
      <c r="TZY20" s="290"/>
      <c r="TZZ20" s="290"/>
      <c r="UAA20" s="290"/>
      <c r="UAB20" s="290"/>
      <c r="UAC20" s="290"/>
      <c r="UAD20" s="290"/>
      <c r="UAE20" s="290"/>
      <c r="UAF20" s="290"/>
      <c r="UAG20" s="290"/>
      <c r="UAH20" s="290"/>
      <c r="UAI20" s="290"/>
      <c r="UAJ20" s="290"/>
      <c r="UAK20" s="290"/>
      <c r="UAL20" s="290"/>
      <c r="UAM20" s="290"/>
      <c r="UAN20" s="290"/>
      <c r="UAO20" s="290"/>
      <c r="UAP20" s="290"/>
      <c r="UAQ20" s="290"/>
      <c r="UAR20" s="290"/>
      <c r="UAS20" s="290"/>
      <c r="UAT20" s="290"/>
      <c r="UAU20" s="290"/>
      <c r="UAV20" s="290"/>
      <c r="UAW20" s="290"/>
      <c r="UAX20" s="290"/>
      <c r="UAY20" s="290"/>
      <c r="UAZ20" s="290"/>
      <c r="UBA20" s="290"/>
      <c r="UBB20" s="290"/>
      <c r="UBC20" s="290"/>
      <c r="UBD20" s="290"/>
      <c r="UBE20" s="290"/>
      <c r="UBF20" s="290"/>
      <c r="UBG20" s="290"/>
      <c r="UBH20" s="290"/>
      <c r="UBI20" s="290"/>
      <c r="UBJ20" s="290"/>
      <c r="UBK20" s="290"/>
      <c r="UBL20" s="290"/>
      <c r="UBM20" s="290"/>
      <c r="UBN20" s="290"/>
      <c r="UBO20" s="290"/>
      <c r="UBP20" s="290"/>
      <c r="UBQ20" s="290"/>
      <c r="UBR20" s="290"/>
      <c r="UBS20" s="290"/>
      <c r="UBT20" s="290"/>
      <c r="UBU20" s="290"/>
      <c r="UBV20" s="290"/>
      <c r="UBW20" s="290"/>
      <c r="UBX20" s="290"/>
      <c r="UBY20" s="290"/>
      <c r="UBZ20" s="290"/>
      <c r="UCA20" s="290"/>
      <c r="UCB20" s="290"/>
      <c r="UCC20" s="290"/>
      <c r="UCD20" s="290"/>
      <c r="UCE20" s="290"/>
      <c r="UCF20" s="290"/>
      <c r="UCG20" s="290"/>
      <c r="UCH20" s="290"/>
      <c r="UCI20" s="290"/>
      <c r="UCJ20" s="290"/>
      <c r="UCK20" s="290"/>
      <c r="UCL20" s="290"/>
      <c r="UCM20" s="290"/>
      <c r="UCN20" s="290"/>
      <c r="UCO20" s="290"/>
      <c r="UCP20" s="290"/>
      <c r="UCQ20" s="290"/>
      <c r="UCR20" s="290"/>
      <c r="UCS20" s="290"/>
      <c r="UCT20" s="290"/>
      <c r="UCU20" s="290"/>
      <c r="UCV20" s="290"/>
      <c r="UCW20" s="290"/>
      <c r="UCX20" s="290"/>
      <c r="UCY20" s="290"/>
      <c r="UCZ20" s="290"/>
      <c r="UDA20" s="290"/>
      <c r="UDB20" s="290"/>
      <c r="UDC20" s="290"/>
      <c r="UDD20" s="290"/>
      <c r="UDE20" s="290"/>
      <c r="UDF20" s="290"/>
      <c r="UDG20" s="290"/>
      <c r="UDH20" s="290"/>
      <c r="UDI20" s="290"/>
      <c r="UDJ20" s="290"/>
      <c r="UDK20" s="290"/>
      <c r="UDL20" s="290"/>
      <c r="UDM20" s="290"/>
      <c r="UDN20" s="290"/>
      <c r="UDO20" s="290"/>
      <c r="UDP20" s="290"/>
      <c r="UDQ20" s="290"/>
      <c r="UDR20" s="290"/>
      <c r="UDS20" s="290"/>
      <c r="UDT20" s="290"/>
      <c r="UDU20" s="290"/>
      <c r="UDV20" s="290"/>
      <c r="UDW20" s="290"/>
      <c r="UDX20" s="290"/>
      <c r="UDY20" s="290"/>
      <c r="UDZ20" s="290"/>
      <c r="UEA20" s="290"/>
      <c r="UEB20" s="290"/>
      <c r="UEC20" s="290"/>
      <c r="UED20" s="290"/>
      <c r="UEE20" s="290"/>
      <c r="UEF20" s="290"/>
      <c r="UEG20" s="290"/>
      <c r="UEH20" s="290"/>
      <c r="UEI20" s="290"/>
      <c r="UEJ20" s="290"/>
      <c r="UEK20" s="290"/>
      <c r="UEL20" s="290"/>
      <c r="UEM20" s="290"/>
      <c r="UEN20" s="290"/>
      <c r="UEO20" s="290"/>
      <c r="UEP20" s="290"/>
      <c r="UEQ20" s="290"/>
      <c r="UER20" s="290"/>
      <c r="UES20" s="290"/>
      <c r="UET20" s="290"/>
      <c r="UEU20" s="290"/>
      <c r="UEV20" s="290"/>
      <c r="UEW20" s="290"/>
      <c r="UEX20" s="290"/>
      <c r="UEY20" s="290"/>
      <c r="UEZ20" s="290"/>
      <c r="UFA20" s="290"/>
      <c r="UFB20" s="290"/>
      <c r="UFC20" s="290"/>
      <c r="UFD20" s="290"/>
      <c r="UFE20" s="290"/>
      <c r="UFF20" s="290"/>
      <c r="UFG20" s="290"/>
      <c r="UFH20" s="290"/>
      <c r="UFI20" s="290"/>
      <c r="UFJ20" s="290"/>
      <c r="UFK20" s="290"/>
      <c r="UFL20" s="290"/>
      <c r="UFM20" s="290"/>
      <c r="UFN20" s="290"/>
      <c r="UFO20" s="290"/>
      <c r="UFP20" s="290"/>
      <c r="UFQ20" s="290"/>
      <c r="UFR20" s="290"/>
      <c r="UFS20" s="290"/>
      <c r="UFT20" s="290"/>
      <c r="UFU20" s="290"/>
      <c r="UFV20" s="290"/>
      <c r="UFW20" s="290"/>
      <c r="UFX20" s="290"/>
      <c r="UFY20" s="290"/>
      <c r="UFZ20" s="290"/>
      <c r="UGA20" s="290"/>
      <c r="UGB20" s="290"/>
      <c r="UGC20" s="290"/>
      <c r="UGD20" s="290"/>
      <c r="UGE20" s="290"/>
      <c r="UGF20" s="290"/>
      <c r="UGG20" s="290"/>
      <c r="UGH20" s="290"/>
      <c r="UGI20" s="290"/>
      <c r="UGJ20" s="290"/>
      <c r="UGK20" s="290"/>
      <c r="UGL20" s="290"/>
      <c r="UGM20" s="290"/>
      <c r="UGN20" s="290"/>
      <c r="UGO20" s="290"/>
      <c r="UGP20" s="290"/>
      <c r="UGQ20" s="290"/>
      <c r="UGR20" s="290"/>
      <c r="UGS20" s="290"/>
      <c r="UGT20" s="290"/>
      <c r="UGU20" s="290"/>
      <c r="UGV20" s="290"/>
      <c r="UGW20" s="290"/>
      <c r="UGX20" s="290"/>
      <c r="UGY20" s="290"/>
      <c r="UGZ20" s="290"/>
      <c r="UHA20" s="290"/>
      <c r="UHB20" s="290"/>
      <c r="UHC20" s="290"/>
      <c r="UHD20" s="290"/>
      <c r="UHE20" s="290"/>
      <c r="UHF20" s="290"/>
      <c r="UHG20" s="290"/>
      <c r="UHH20" s="290"/>
      <c r="UHI20" s="290"/>
      <c r="UHJ20" s="290"/>
      <c r="UHK20" s="290"/>
      <c r="UHL20" s="290"/>
      <c r="UHM20" s="290"/>
      <c r="UHN20" s="290"/>
      <c r="UHO20" s="290"/>
      <c r="UHP20" s="290"/>
      <c r="UHQ20" s="290"/>
      <c r="UHR20" s="290"/>
      <c r="UHS20" s="290"/>
      <c r="UHT20" s="290"/>
      <c r="UHU20" s="290"/>
      <c r="UHV20" s="290"/>
      <c r="UHW20" s="290"/>
      <c r="UHX20" s="290"/>
      <c r="UHY20" s="290"/>
      <c r="UHZ20" s="290"/>
      <c r="UIA20" s="290"/>
      <c r="UIB20" s="290"/>
      <c r="UIC20" s="290"/>
      <c r="UID20" s="290"/>
      <c r="UIE20" s="290"/>
      <c r="UIF20" s="290"/>
      <c r="UIG20" s="290"/>
      <c r="UIH20" s="290"/>
      <c r="UII20" s="290"/>
      <c r="UIJ20" s="290"/>
      <c r="UIK20" s="290"/>
      <c r="UIL20" s="290"/>
      <c r="UIM20" s="290"/>
      <c r="UIN20" s="290"/>
      <c r="UIO20" s="290"/>
      <c r="UIP20" s="290"/>
      <c r="UIQ20" s="290"/>
      <c r="UIR20" s="290"/>
      <c r="UIS20" s="290"/>
      <c r="UIT20" s="290"/>
      <c r="UIU20" s="290"/>
      <c r="UIV20" s="290"/>
      <c r="UIW20" s="290"/>
      <c r="UIX20" s="290"/>
      <c r="UIY20" s="290"/>
      <c r="UIZ20" s="290"/>
      <c r="UJA20" s="290"/>
      <c r="UJB20" s="290"/>
      <c r="UJC20" s="290"/>
      <c r="UJD20" s="290"/>
      <c r="UJE20" s="290"/>
      <c r="UJF20" s="290"/>
      <c r="UJG20" s="290"/>
      <c r="UJH20" s="290"/>
      <c r="UJI20" s="290"/>
      <c r="UJJ20" s="290"/>
      <c r="UJK20" s="290"/>
      <c r="UJL20" s="290"/>
      <c r="UJM20" s="290"/>
      <c r="UJN20" s="290"/>
      <c r="UJO20" s="290"/>
      <c r="UJP20" s="290"/>
      <c r="UJQ20" s="290"/>
      <c r="UJR20" s="290"/>
      <c r="UJS20" s="290"/>
      <c r="UJT20" s="290"/>
      <c r="UJU20" s="290"/>
      <c r="UJV20" s="290"/>
      <c r="UJW20" s="290"/>
      <c r="UJX20" s="290"/>
      <c r="UJY20" s="290"/>
      <c r="UJZ20" s="290"/>
      <c r="UKA20" s="290"/>
      <c r="UKB20" s="290"/>
      <c r="UKC20" s="290"/>
      <c r="UKD20" s="290"/>
      <c r="UKE20" s="290"/>
      <c r="UKF20" s="290"/>
      <c r="UKG20" s="290"/>
      <c r="UKH20" s="290"/>
      <c r="UKI20" s="290"/>
      <c r="UKJ20" s="290"/>
      <c r="UKK20" s="290"/>
      <c r="UKL20" s="290"/>
      <c r="UKM20" s="290"/>
      <c r="UKN20" s="290"/>
      <c r="UKO20" s="290"/>
      <c r="UKP20" s="290"/>
      <c r="UKQ20" s="290"/>
      <c r="UKR20" s="290"/>
      <c r="UKS20" s="290"/>
      <c r="UKT20" s="290"/>
      <c r="UKU20" s="290"/>
      <c r="UKV20" s="290"/>
      <c r="UKW20" s="290"/>
      <c r="UKX20" s="290"/>
      <c r="UKY20" s="290"/>
      <c r="UKZ20" s="290"/>
      <c r="ULA20" s="290"/>
      <c r="ULB20" s="290"/>
      <c r="ULC20" s="290"/>
      <c r="ULD20" s="290"/>
      <c r="ULE20" s="290"/>
      <c r="ULF20" s="290"/>
      <c r="ULG20" s="290"/>
      <c r="ULH20" s="290"/>
      <c r="ULI20" s="290"/>
      <c r="ULJ20" s="290"/>
      <c r="ULK20" s="290"/>
      <c r="ULL20" s="290"/>
      <c r="ULM20" s="290"/>
      <c r="ULN20" s="290"/>
      <c r="ULO20" s="290"/>
      <c r="ULP20" s="290"/>
      <c r="ULQ20" s="290"/>
      <c r="ULR20" s="290"/>
      <c r="ULS20" s="290"/>
      <c r="ULT20" s="290"/>
      <c r="ULU20" s="290"/>
      <c r="ULV20" s="290"/>
      <c r="ULW20" s="290"/>
      <c r="ULX20" s="290"/>
      <c r="ULY20" s="290"/>
      <c r="ULZ20" s="290"/>
      <c r="UMA20" s="290"/>
      <c r="UMB20" s="290"/>
      <c r="UMC20" s="290"/>
      <c r="UMD20" s="290"/>
      <c r="UME20" s="290"/>
      <c r="UMF20" s="290"/>
      <c r="UMG20" s="290"/>
      <c r="UMH20" s="290"/>
      <c r="UMI20" s="290"/>
      <c r="UMJ20" s="290"/>
      <c r="UMK20" s="290"/>
      <c r="UML20" s="290"/>
      <c r="UMM20" s="290"/>
      <c r="UMN20" s="290"/>
      <c r="UMO20" s="290"/>
      <c r="UMP20" s="290"/>
      <c r="UMQ20" s="290"/>
      <c r="UMR20" s="290"/>
      <c r="UMS20" s="290"/>
      <c r="UMT20" s="290"/>
      <c r="UMU20" s="290"/>
      <c r="UMV20" s="290"/>
      <c r="UMW20" s="290"/>
      <c r="UMX20" s="290"/>
      <c r="UMY20" s="290"/>
      <c r="UMZ20" s="290"/>
      <c r="UNA20" s="290"/>
      <c r="UNB20" s="290"/>
      <c r="UNC20" s="290"/>
      <c r="UND20" s="290"/>
      <c r="UNE20" s="290"/>
      <c r="UNF20" s="290"/>
      <c r="UNG20" s="290"/>
      <c r="UNH20" s="290"/>
      <c r="UNI20" s="290"/>
      <c r="UNJ20" s="290"/>
      <c r="UNK20" s="290"/>
      <c r="UNL20" s="290"/>
      <c r="UNM20" s="290"/>
      <c r="UNN20" s="290"/>
      <c r="UNO20" s="290"/>
      <c r="UNP20" s="290"/>
      <c r="UNQ20" s="290"/>
      <c r="UNR20" s="290"/>
      <c r="UNS20" s="290"/>
      <c r="UNT20" s="290"/>
      <c r="UNU20" s="290"/>
      <c r="UNV20" s="290"/>
      <c r="UNW20" s="290"/>
      <c r="UNX20" s="290"/>
      <c r="UNY20" s="290"/>
      <c r="UNZ20" s="290"/>
      <c r="UOA20" s="290"/>
      <c r="UOB20" s="290"/>
      <c r="UOC20" s="290"/>
      <c r="UOD20" s="290"/>
      <c r="UOE20" s="290"/>
      <c r="UOF20" s="290"/>
      <c r="UOG20" s="290"/>
      <c r="UOH20" s="290"/>
      <c r="UOI20" s="290"/>
      <c r="UOJ20" s="290"/>
      <c r="UOK20" s="290"/>
      <c r="UOL20" s="290"/>
      <c r="UOM20" s="290"/>
      <c r="UON20" s="290"/>
      <c r="UOO20" s="290"/>
      <c r="UOP20" s="290"/>
      <c r="UOQ20" s="290"/>
      <c r="UOR20" s="290"/>
      <c r="UOS20" s="290"/>
      <c r="UOT20" s="290"/>
      <c r="UOU20" s="290"/>
      <c r="UOV20" s="290"/>
      <c r="UOW20" s="290"/>
      <c r="UOX20" s="290"/>
      <c r="UOY20" s="290"/>
      <c r="UOZ20" s="290"/>
      <c r="UPA20" s="290"/>
      <c r="UPB20" s="290"/>
      <c r="UPC20" s="290"/>
      <c r="UPD20" s="290"/>
      <c r="UPE20" s="290"/>
      <c r="UPF20" s="290"/>
      <c r="UPG20" s="290"/>
      <c r="UPH20" s="290"/>
      <c r="UPI20" s="290"/>
      <c r="UPJ20" s="290"/>
      <c r="UPK20" s="290"/>
      <c r="UPL20" s="290"/>
      <c r="UPM20" s="290"/>
      <c r="UPN20" s="290"/>
      <c r="UPO20" s="290"/>
      <c r="UPP20" s="290"/>
      <c r="UPQ20" s="290"/>
      <c r="UPR20" s="290"/>
      <c r="UPS20" s="290"/>
      <c r="UPT20" s="290"/>
      <c r="UPU20" s="290"/>
      <c r="UPV20" s="290"/>
      <c r="UPW20" s="290"/>
      <c r="UPX20" s="290"/>
      <c r="UPY20" s="290"/>
      <c r="UPZ20" s="290"/>
      <c r="UQA20" s="290"/>
      <c r="UQB20" s="290"/>
      <c r="UQC20" s="290"/>
      <c r="UQD20" s="290"/>
      <c r="UQE20" s="290"/>
      <c r="UQF20" s="290"/>
      <c r="UQG20" s="290"/>
      <c r="UQH20" s="290"/>
      <c r="UQI20" s="290"/>
      <c r="UQJ20" s="290"/>
      <c r="UQK20" s="290"/>
      <c r="UQL20" s="290"/>
      <c r="UQM20" s="290"/>
      <c r="UQN20" s="290"/>
      <c r="UQO20" s="290"/>
      <c r="UQP20" s="290"/>
      <c r="UQQ20" s="290"/>
      <c r="UQR20" s="290"/>
      <c r="UQS20" s="290"/>
      <c r="UQT20" s="290"/>
      <c r="UQU20" s="290"/>
      <c r="UQV20" s="290"/>
      <c r="UQW20" s="290"/>
      <c r="UQX20" s="290"/>
      <c r="UQY20" s="290"/>
      <c r="UQZ20" s="290"/>
      <c r="URA20" s="290"/>
      <c r="URB20" s="290"/>
      <c r="URC20" s="290"/>
      <c r="URD20" s="290"/>
      <c r="URE20" s="290"/>
      <c r="URF20" s="290"/>
      <c r="URG20" s="290"/>
      <c r="URH20" s="290"/>
      <c r="URI20" s="290"/>
      <c r="URJ20" s="290"/>
      <c r="URK20" s="290"/>
      <c r="URL20" s="290"/>
      <c r="URM20" s="290"/>
      <c r="URN20" s="290"/>
      <c r="URO20" s="290"/>
      <c r="URP20" s="290"/>
      <c r="URQ20" s="290"/>
      <c r="URR20" s="290"/>
      <c r="URS20" s="290"/>
      <c r="URT20" s="290"/>
      <c r="URU20" s="290"/>
      <c r="URV20" s="290"/>
      <c r="URW20" s="290"/>
      <c r="URX20" s="290"/>
      <c r="URY20" s="290"/>
      <c r="URZ20" s="290"/>
      <c r="USA20" s="290"/>
      <c r="USB20" s="290"/>
      <c r="USC20" s="290"/>
      <c r="USD20" s="290"/>
      <c r="USE20" s="290"/>
      <c r="USF20" s="290"/>
      <c r="USG20" s="290"/>
      <c r="USH20" s="290"/>
      <c r="USI20" s="290"/>
      <c r="USJ20" s="290"/>
      <c r="USK20" s="290"/>
      <c r="USL20" s="290"/>
      <c r="USM20" s="290"/>
      <c r="USN20" s="290"/>
      <c r="USO20" s="290"/>
      <c r="USP20" s="290"/>
      <c r="USQ20" s="290"/>
      <c r="USR20" s="290"/>
      <c r="USS20" s="290"/>
      <c r="UST20" s="290"/>
      <c r="USU20" s="290"/>
      <c r="USV20" s="290"/>
      <c r="USW20" s="290"/>
      <c r="USX20" s="290"/>
      <c r="USY20" s="290"/>
      <c r="USZ20" s="290"/>
      <c r="UTA20" s="290"/>
      <c r="UTB20" s="290"/>
      <c r="UTC20" s="290"/>
      <c r="UTD20" s="290"/>
      <c r="UTE20" s="290"/>
      <c r="UTF20" s="290"/>
      <c r="UTG20" s="290"/>
      <c r="UTH20" s="290"/>
      <c r="UTI20" s="290"/>
      <c r="UTJ20" s="290"/>
      <c r="UTK20" s="290"/>
      <c r="UTL20" s="290"/>
      <c r="UTM20" s="290"/>
      <c r="UTN20" s="290"/>
      <c r="UTO20" s="290"/>
      <c r="UTP20" s="290"/>
      <c r="UTQ20" s="290"/>
      <c r="UTR20" s="290"/>
      <c r="UTS20" s="290"/>
      <c r="UTT20" s="290"/>
      <c r="UTU20" s="290"/>
      <c r="UTV20" s="290"/>
      <c r="UTW20" s="290"/>
      <c r="UTX20" s="290"/>
      <c r="UTY20" s="290"/>
      <c r="UTZ20" s="290"/>
      <c r="UUA20" s="290"/>
      <c r="UUB20" s="290"/>
      <c r="UUC20" s="290"/>
      <c r="UUD20" s="290"/>
      <c r="UUE20" s="290"/>
      <c r="UUF20" s="290"/>
      <c r="UUG20" s="290"/>
      <c r="UUH20" s="290"/>
      <c r="UUI20" s="290"/>
      <c r="UUJ20" s="290"/>
      <c r="UUK20" s="290"/>
      <c r="UUL20" s="290"/>
      <c r="UUM20" s="290"/>
      <c r="UUN20" s="290"/>
      <c r="UUO20" s="290"/>
      <c r="UUP20" s="290"/>
      <c r="UUQ20" s="290"/>
      <c r="UUR20" s="290"/>
      <c r="UUS20" s="290"/>
      <c r="UUT20" s="290"/>
      <c r="UUU20" s="290"/>
      <c r="UUV20" s="290"/>
      <c r="UUW20" s="290"/>
      <c r="UUX20" s="290"/>
      <c r="UUY20" s="290"/>
      <c r="UUZ20" s="290"/>
      <c r="UVA20" s="290"/>
      <c r="UVB20" s="290"/>
      <c r="UVC20" s="290"/>
      <c r="UVD20" s="290"/>
      <c r="UVE20" s="290"/>
      <c r="UVF20" s="290"/>
      <c r="UVG20" s="290"/>
      <c r="UVH20" s="290"/>
      <c r="UVI20" s="290"/>
      <c r="UVJ20" s="290"/>
      <c r="UVK20" s="290"/>
      <c r="UVL20" s="290"/>
      <c r="UVM20" s="290"/>
      <c r="UVN20" s="290"/>
      <c r="UVO20" s="290"/>
      <c r="UVP20" s="290"/>
      <c r="UVQ20" s="290"/>
      <c r="UVR20" s="290"/>
      <c r="UVS20" s="290"/>
      <c r="UVT20" s="290"/>
      <c r="UVU20" s="290"/>
      <c r="UVV20" s="290"/>
      <c r="UVW20" s="290"/>
      <c r="UVX20" s="290"/>
      <c r="UVY20" s="290"/>
      <c r="UVZ20" s="290"/>
      <c r="UWA20" s="290"/>
      <c r="UWB20" s="290"/>
      <c r="UWC20" s="290"/>
      <c r="UWD20" s="290"/>
      <c r="UWE20" s="290"/>
      <c r="UWF20" s="290"/>
      <c r="UWG20" s="290"/>
      <c r="UWH20" s="290"/>
      <c r="UWI20" s="290"/>
      <c r="UWJ20" s="290"/>
      <c r="UWK20" s="290"/>
      <c r="UWL20" s="290"/>
      <c r="UWM20" s="290"/>
      <c r="UWN20" s="290"/>
      <c r="UWO20" s="290"/>
      <c r="UWP20" s="290"/>
      <c r="UWQ20" s="290"/>
      <c r="UWR20" s="290"/>
      <c r="UWS20" s="290"/>
      <c r="UWT20" s="290"/>
      <c r="UWU20" s="290"/>
      <c r="UWV20" s="290"/>
      <c r="UWW20" s="290"/>
      <c r="UWX20" s="290"/>
      <c r="UWY20" s="290"/>
      <c r="UWZ20" s="290"/>
      <c r="UXA20" s="290"/>
      <c r="UXB20" s="290"/>
      <c r="UXC20" s="290"/>
      <c r="UXD20" s="290"/>
      <c r="UXE20" s="290"/>
      <c r="UXF20" s="290"/>
      <c r="UXG20" s="290"/>
      <c r="UXH20" s="290"/>
      <c r="UXI20" s="290"/>
      <c r="UXJ20" s="290"/>
      <c r="UXK20" s="290"/>
      <c r="UXL20" s="290"/>
      <c r="UXM20" s="290"/>
      <c r="UXN20" s="290"/>
      <c r="UXO20" s="290"/>
      <c r="UXP20" s="290"/>
      <c r="UXQ20" s="290"/>
      <c r="UXR20" s="290"/>
      <c r="UXS20" s="290"/>
      <c r="UXT20" s="290"/>
      <c r="UXU20" s="290"/>
      <c r="UXV20" s="290"/>
      <c r="UXW20" s="290"/>
      <c r="UXX20" s="290"/>
      <c r="UXY20" s="290"/>
      <c r="UXZ20" s="290"/>
      <c r="UYA20" s="290"/>
      <c r="UYB20" s="290"/>
      <c r="UYC20" s="290"/>
      <c r="UYD20" s="290"/>
      <c r="UYE20" s="290"/>
      <c r="UYF20" s="290"/>
      <c r="UYG20" s="290"/>
      <c r="UYH20" s="290"/>
      <c r="UYI20" s="290"/>
      <c r="UYJ20" s="290"/>
      <c r="UYK20" s="290"/>
      <c r="UYL20" s="290"/>
      <c r="UYM20" s="290"/>
      <c r="UYN20" s="290"/>
      <c r="UYO20" s="290"/>
      <c r="UYP20" s="290"/>
      <c r="UYQ20" s="290"/>
      <c r="UYR20" s="290"/>
      <c r="UYS20" s="290"/>
      <c r="UYT20" s="290"/>
      <c r="UYU20" s="290"/>
      <c r="UYV20" s="290"/>
      <c r="UYW20" s="290"/>
      <c r="UYX20" s="290"/>
      <c r="UYY20" s="290"/>
      <c r="UYZ20" s="290"/>
      <c r="UZA20" s="290"/>
      <c r="UZB20" s="290"/>
      <c r="UZC20" s="290"/>
      <c r="UZD20" s="290"/>
      <c r="UZE20" s="290"/>
      <c r="UZF20" s="290"/>
      <c r="UZG20" s="290"/>
      <c r="UZH20" s="290"/>
      <c r="UZI20" s="290"/>
      <c r="UZJ20" s="290"/>
      <c r="UZK20" s="290"/>
      <c r="UZL20" s="290"/>
      <c r="UZM20" s="290"/>
      <c r="UZN20" s="290"/>
      <c r="UZO20" s="290"/>
      <c r="UZP20" s="290"/>
      <c r="UZQ20" s="290"/>
      <c r="UZR20" s="290"/>
      <c r="UZS20" s="290"/>
      <c r="UZT20" s="290"/>
      <c r="UZU20" s="290"/>
      <c r="UZV20" s="290"/>
      <c r="UZW20" s="290"/>
      <c r="UZX20" s="290"/>
      <c r="UZY20" s="290"/>
      <c r="UZZ20" s="290"/>
      <c r="VAA20" s="290"/>
      <c r="VAB20" s="290"/>
      <c r="VAC20" s="290"/>
      <c r="VAD20" s="290"/>
      <c r="VAE20" s="290"/>
      <c r="VAF20" s="290"/>
      <c r="VAG20" s="290"/>
      <c r="VAH20" s="290"/>
      <c r="VAI20" s="290"/>
      <c r="VAJ20" s="290"/>
      <c r="VAK20" s="290"/>
      <c r="VAL20" s="290"/>
      <c r="VAM20" s="290"/>
      <c r="VAN20" s="290"/>
      <c r="VAO20" s="290"/>
      <c r="VAP20" s="290"/>
      <c r="VAQ20" s="290"/>
      <c r="VAR20" s="290"/>
      <c r="VAS20" s="290"/>
      <c r="VAT20" s="290"/>
      <c r="VAU20" s="290"/>
      <c r="VAV20" s="290"/>
      <c r="VAW20" s="290"/>
      <c r="VAX20" s="290"/>
      <c r="VAY20" s="290"/>
      <c r="VAZ20" s="290"/>
      <c r="VBA20" s="290"/>
      <c r="VBB20" s="290"/>
      <c r="VBC20" s="290"/>
      <c r="VBD20" s="290"/>
      <c r="VBE20" s="290"/>
      <c r="VBF20" s="290"/>
      <c r="VBG20" s="290"/>
      <c r="VBH20" s="290"/>
      <c r="VBI20" s="290"/>
      <c r="VBJ20" s="290"/>
      <c r="VBK20" s="290"/>
      <c r="VBL20" s="290"/>
      <c r="VBM20" s="290"/>
      <c r="VBN20" s="290"/>
      <c r="VBO20" s="290"/>
      <c r="VBP20" s="290"/>
      <c r="VBQ20" s="290"/>
      <c r="VBR20" s="290"/>
      <c r="VBS20" s="290"/>
      <c r="VBT20" s="290"/>
      <c r="VBU20" s="290"/>
      <c r="VBV20" s="290"/>
      <c r="VBW20" s="290"/>
      <c r="VBX20" s="290"/>
      <c r="VBY20" s="290"/>
      <c r="VBZ20" s="290"/>
      <c r="VCA20" s="290"/>
      <c r="VCB20" s="290"/>
      <c r="VCC20" s="290"/>
      <c r="VCD20" s="290"/>
      <c r="VCE20" s="290"/>
      <c r="VCF20" s="290"/>
      <c r="VCG20" s="290"/>
      <c r="VCH20" s="290"/>
      <c r="VCI20" s="290"/>
      <c r="VCJ20" s="290"/>
      <c r="VCK20" s="290"/>
      <c r="VCL20" s="290"/>
      <c r="VCM20" s="290"/>
      <c r="VCN20" s="290"/>
      <c r="VCO20" s="290"/>
      <c r="VCP20" s="290"/>
      <c r="VCQ20" s="290"/>
      <c r="VCR20" s="290"/>
      <c r="VCS20" s="290"/>
      <c r="VCT20" s="290"/>
      <c r="VCU20" s="290"/>
      <c r="VCV20" s="290"/>
      <c r="VCW20" s="290"/>
      <c r="VCX20" s="290"/>
      <c r="VCY20" s="290"/>
      <c r="VCZ20" s="290"/>
      <c r="VDA20" s="290"/>
      <c r="VDB20" s="290"/>
      <c r="VDC20" s="290"/>
      <c r="VDD20" s="290"/>
      <c r="VDE20" s="290"/>
      <c r="VDF20" s="290"/>
      <c r="VDG20" s="290"/>
      <c r="VDH20" s="290"/>
      <c r="VDI20" s="290"/>
      <c r="VDJ20" s="290"/>
      <c r="VDK20" s="290"/>
      <c r="VDL20" s="290"/>
      <c r="VDM20" s="290"/>
      <c r="VDN20" s="290"/>
      <c r="VDO20" s="290"/>
      <c r="VDP20" s="290"/>
      <c r="VDQ20" s="290"/>
      <c r="VDR20" s="290"/>
      <c r="VDS20" s="290"/>
      <c r="VDT20" s="290"/>
      <c r="VDU20" s="290"/>
      <c r="VDV20" s="290"/>
      <c r="VDW20" s="290"/>
      <c r="VDX20" s="290"/>
      <c r="VDY20" s="290"/>
      <c r="VDZ20" s="290"/>
      <c r="VEA20" s="290"/>
      <c r="VEB20" s="290"/>
      <c r="VEC20" s="290"/>
      <c r="VED20" s="290"/>
      <c r="VEE20" s="290"/>
      <c r="VEF20" s="290"/>
      <c r="VEG20" s="290"/>
      <c r="VEH20" s="290"/>
      <c r="VEI20" s="290"/>
      <c r="VEJ20" s="290"/>
      <c r="VEK20" s="290"/>
      <c r="VEL20" s="290"/>
      <c r="VEM20" s="290"/>
      <c r="VEN20" s="290"/>
      <c r="VEO20" s="290"/>
      <c r="VEP20" s="290"/>
      <c r="VEQ20" s="290"/>
      <c r="VER20" s="290"/>
      <c r="VES20" s="290"/>
      <c r="VET20" s="290"/>
      <c r="VEU20" s="290"/>
      <c r="VEV20" s="290"/>
      <c r="VEW20" s="290"/>
      <c r="VEX20" s="290"/>
      <c r="VEY20" s="290"/>
      <c r="VEZ20" s="290"/>
      <c r="VFA20" s="290"/>
      <c r="VFB20" s="290"/>
      <c r="VFC20" s="290"/>
      <c r="VFD20" s="290"/>
      <c r="VFE20" s="290"/>
      <c r="VFF20" s="290"/>
      <c r="VFG20" s="290"/>
      <c r="VFH20" s="290"/>
      <c r="VFI20" s="290"/>
      <c r="VFJ20" s="290"/>
      <c r="VFK20" s="290"/>
      <c r="VFL20" s="290"/>
      <c r="VFM20" s="290"/>
      <c r="VFN20" s="290"/>
      <c r="VFO20" s="290"/>
      <c r="VFP20" s="290"/>
      <c r="VFQ20" s="290"/>
      <c r="VFR20" s="290"/>
      <c r="VFS20" s="290"/>
      <c r="VFT20" s="290"/>
      <c r="VFU20" s="290"/>
      <c r="VFV20" s="290"/>
      <c r="VFW20" s="290"/>
      <c r="VFX20" s="290"/>
      <c r="VFY20" s="290"/>
      <c r="VFZ20" s="290"/>
      <c r="VGA20" s="290"/>
      <c r="VGB20" s="290"/>
      <c r="VGC20" s="290"/>
      <c r="VGD20" s="290"/>
      <c r="VGE20" s="290"/>
      <c r="VGF20" s="290"/>
      <c r="VGG20" s="290"/>
      <c r="VGH20" s="290"/>
      <c r="VGI20" s="290"/>
      <c r="VGJ20" s="290"/>
      <c r="VGK20" s="290"/>
      <c r="VGL20" s="290"/>
      <c r="VGM20" s="290"/>
      <c r="VGN20" s="290"/>
      <c r="VGO20" s="290"/>
      <c r="VGP20" s="290"/>
      <c r="VGQ20" s="290"/>
      <c r="VGR20" s="290"/>
      <c r="VGS20" s="290"/>
      <c r="VGT20" s="290"/>
      <c r="VGU20" s="290"/>
      <c r="VGV20" s="290"/>
      <c r="VGW20" s="290"/>
      <c r="VGX20" s="290"/>
      <c r="VGY20" s="290"/>
      <c r="VGZ20" s="290"/>
      <c r="VHA20" s="290"/>
      <c r="VHB20" s="290"/>
      <c r="VHC20" s="290"/>
      <c r="VHD20" s="290"/>
      <c r="VHE20" s="290"/>
      <c r="VHF20" s="290"/>
      <c r="VHG20" s="290"/>
      <c r="VHH20" s="290"/>
      <c r="VHI20" s="290"/>
      <c r="VHJ20" s="290"/>
      <c r="VHK20" s="290"/>
      <c r="VHL20" s="290"/>
      <c r="VHM20" s="290"/>
      <c r="VHN20" s="290"/>
      <c r="VHO20" s="290"/>
      <c r="VHP20" s="290"/>
      <c r="VHQ20" s="290"/>
      <c r="VHR20" s="290"/>
      <c r="VHS20" s="290"/>
      <c r="VHT20" s="290"/>
      <c r="VHU20" s="290"/>
      <c r="VHV20" s="290"/>
      <c r="VHW20" s="290"/>
      <c r="VHX20" s="290"/>
      <c r="VHY20" s="290"/>
      <c r="VHZ20" s="290"/>
      <c r="VIA20" s="290"/>
      <c r="VIB20" s="290"/>
      <c r="VIC20" s="290"/>
      <c r="VID20" s="290"/>
      <c r="VIE20" s="290"/>
      <c r="VIF20" s="290"/>
      <c r="VIG20" s="290"/>
      <c r="VIH20" s="290"/>
      <c r="VII20" s="290"/>
      <c r="VIJ20" s="290"/>
      <c r="VIK20" s="290"/>
      <c r="VIL20" s="290"/>
      <c r="VIM20" s="290"/>
      <c r="VIN20" s="290"/>
      <c r="VIO20" s="290"/>
      <c r="VIP20" s="290"/>
      <c r="VIQ20" s="290"/>
      <c r="VIR20" s="290"/>
      <c r="VIS20" s="290"/>
      <c r="VIT20" s="290"/>
      <c r="VIU20" s="290"/>
      <c r="VIV20" s="290"/>
      <c r="VIW20" s="290"/>
      <c r="VIX20" s="290"/>
      <c r="VIY20" s="290"/>
      <c r="VIZ20" s="290"/>
      <c r="VJA20" s="290"/>
      <c r="VJB20" s="290"/>
      <c r="VJC20" s="290"/>
      <c r="VJD20" s="290"/>
      <c r="VJE20" s="290"/>
      <c r="VJF20" s="290"/>
      <c r="VJG20" s="290"/>
      <c r="VJH20" s="290"/>
      <c r="VJI20" s="290"/>
      <c r="VJJ20" s="290"/>
      <c r="VJK20" s="290"/>
      <c r="VJL20" s="290"/>
      <c r="VJM20" s="290"/>
      <c r="VJN20" s="290"/>
      <c r="VJO20" s="290"/>
      <c r="VJP20" s="290"/>
      <c r="VJQ20" s="290"/>
      <c r="VJR20" s="290"/>
      <c r="VJS20" s="290"/>
      <c r="VJT20" s="290"/>
      <c r="VJU20" s="290"/>
      <c r="VJV20" s="290"/>
      <c r="VJW20" s="290"/>
      <c r="VJX20" s="290"/>
      <c r="VJY20" s="290"/>
      <c r="VJZ20" s="290"/>
      <c r="VKA20" s="290"/>
      <c r="VKB20" s="290"/>
      <c r="VKC20" s="290"/>
      <c r="VKD20" s="290"/>
      <c r="VKE20" s="290"/>
      <c r="VKF20" s="290"/>
      <c r="VKG20" s="290"/>
      <c r="VKH20" s="290"/>
      <c r="VKI20" s="290"/>
      <c r="VKJ20" s="290"/>
      <c r="VKK20" s="290"/>
      <c r="VKL20" s="290"/>
      <c r="VKM20" s="290"/>
      <c r="VKN20" s="290"/>
      <c r="VKO20" s="290"/>
      <c r="VKP20" s="290"/>
      <c r="VKQ20" s="290"/>
      <c r="VKR20" s="290"/>
      <c r="VKS20" s="290"/>
      <c r="VKT20" s="290"/>
      <c r="VKU20" s="290"/>
      <c r="VKV20" s="290"/>
      <c r="VKW20" s="290"/>
      <c r="VKX20" s="290"/>
      <c r="VKY20" s="290"/>
      <c r="VKZ20" s="290"/>
      <c r="VLA20" s="290"/>
      <c r="VLB20" s="290"/>
      <c r="VLC20" s="290"/>
      <c r="VLD20" s="290"/>
      <c r="VLE20" s="290"/>
      <c r="VLF20" s="290"/>
      <c r="VLG20" s="290"/>
      <c r="VLH20" s="290"/>
      <c r="VLI20" s="290"/>
      <c r="VLJ20" s="290"/>
      <c r="VLK20" s="290"/>
      <c r="VLL20" s="290"/>
      <c r="VLM20" s="290"/>
      <c r="VLN20" s="290"/>
      <c r="VLO20" s="290"/>
      <c r="VLP20" s="290"/>
      <c r="VLQ20" s="290"/>
      <c r="VLR20" s="290"/>
      <c r="VLS20" s="290"/>
      <c r="VLT20" s="290"/>
      <c r="VLU20" s="290"/>
      <c r="VLV20" s="290"/>
      <c r="VLW20" s="290"/>
      <c r="VLX20" s="290"/>
      <c r="VLY20" s="290"/>
      <c r="VLZ20" s="290"/>
      <c r="VMA20" s="290"/>
      <c r="VMB20" s="290"/>
      <c r="VMC20" s="290"/>
      <c r="VMD20" s="290"/>
      <c r="VME20" s="290"/>
      <c r="VMF20" s="290"/>
      <c r="VMG20" s="290"/>
      <c r="VMH20" s="290"/>
      <c r="VMI20" s="290"/>
      <c r="VMJ20" s="290"/>
      <c r="VMK20" s="290"/>
      <c r="VML20" s="290"/>
      <c r="VMM20" s="290"/>
      <c r="VMN20" s="290"/>
      <c r="VMO20" s="290"/>
      <c r="VMP20" s="290"/>
      <c r="VMQ20" s="290"/>
      <c r="VMR20" s="290"/>
      <c r="VMS20" s="290"/>
      <c r="VMT20" s="290"/>
      <c r="VMU20" s="290"/>
      <c r="VMV20" s="290"/>
      <c r="VMW20" s="290"/>
      <c r="VMX20" s="290"/>
      <c r="VMY20" s="290"/>
      <c r="VMZ20" s="290"/>
      <c r="VNA20" s="290"/>
      <c r="VNB20" s="290"/>
      <c r="VNC20" s="290"/>
      <c r="VND20" s="290"/>
      <c r="VNE20" s="290"/>
      <c r="VNF20" s="290"/>
      <c r="VNG20" s="290"/>
      <c r="VNH20" s="290"/>
      <c r="VNI20" s="290"/>
      <c r="VNJ20" s="290"/>
      <c r="VNK20" s="290"/>
      <c r="VNL20" s="290"/>
      <c r="VNM20" s="290"/>
      <c r="VNN20" s="290"/>
      <c r="VNO20" s="290"/>
      <c r="VNP20" s="290"/>
      <c r="VNQ20" s="290"/>
      <c r="VNR20" s="290"/>
      <c r="VNS20" s="290"/>
      <c r="VNT20" s="290"/>
      <c r="VNU20" s="290"/>
      <c r="VNV20" s="290"/>
      <c r="VNW20" s="290"/>
      <c r="VNX20" s="290"/>
      <c r="VNY20" s="290"/>
      <c r="VNZ20" s="290"/>
      <c r="VOA20" s="290"/>
      <c r="VOB20" s="290"/>
      <c r="VOC20" s="290"/>
      <c r="VOD20" s="290"/>
      <c r="VOE20" s="290"/>
      <c r="VOF20" s="290"/>
      <c r="VOG20" s="290"/>
      <c r="VOH20" s="290"/>
      <c r="VOI20" s="290"/>
      <c r="VOJ20" s="290"/>
      <c r="VOK20" s="290"/>
      <c r="VOL20" s="290"/>
      <c r="VOM20" s="290"/>
      <c r="VON20" s="290"/>
      <c r="VOO20" s="290"/>
      <c r="VOP20" s="290"/>
      <c r="VOQ20" s="290"/>
      <c r="VOR20" s="290"/>
      <c r="VOS20" s="290"/>
      <c r="VOT20" s="290"/>
      <c r="VOU20" s="290"/>
      <c r="VOV20" s="290"/>
      <c r="VOW20" s="290"/>
      <c r="VOX20" s="290"/>
      <c r="VOY20" s="290"/>
      <c r="VOZ20" s="290"/>
      <c r="VPA20" s="290"/>
      <c r="VPB20" s="290"/>
      <c r="VPC20" s="290"/>
      <c r="VPD20" s="290"/>
      <c r="VPE20" s="290"/>
      <c r="VPF20" s="290"/>
      <c r="VPG20" s="290"/>
      <c r="VPH20" s="290"/>
      <c r="VPI20" s="290"/>
      <c r="VPJ20" s="290"/>
      <c r="VPK20" s="290"/>
      <c r="VPL20" s="290"/>
      <c r="VPM20" s="290"/>
      <c r="VPN20" s="290"/>
      <c r="VPO20" s="290"/>
      <c r="VPP20" s="290"/>
      <c r="VPQ20" s="290"/>
      <c r="VPR20" s="290"/>
      <c r="VPS20" s="290"/>
      <c r="VPT20" s="290"/>
      <c r="VPU20" s="290"/>
      <c r="VPV20" s="290"/>
      <c r="VPW20" s="290"/>
      <c r="VPX20" s="290"/>
      <c r="VPY20" s="290"/>
      <c r="VPZ20" s="290"/>
      <c r="VQA20" s="290"/>
      <c r="VQB20" s="290"/>
      <c r="VQC20" s="290"/>
      <c r="VQD20" s="290"/>
      <c r="VQE20" s="290"/>
      <c r="VQF20" s="290"/>
      <c r="VQG20" s="290"/>
      <c r="VQH20" s="290"/>
      <c r="VQI20" s="290"/>
      <c r="VQJ20" s="290"/>
      <c r="VQK20" s="290"/>
      <c r="VQL20" s="290"/>
      <c r="VQM20" s="290"/>
      <c r="VQN20" s="290"/>
      <c r="VQO20" s="290"/>
      <c r="VQP20" s="290"/>
      <c r="VQQ20" s="290"/>
      <c r="VQR20" s="290"/>
      <c r="VQS20" s="290"/>
      <c r="VQT20" s="290"/>
      <c r="VQU20" s="290"/>
      <c r="VQV20" s="290"/>
      <c r="VQW20" s="290"/>
      <c r="VQX20" s="290"/>
      <c r="VQY20" s="290"/>
      <c r="VQZ20" s="290"/>
      <c r="VRA20" s="290"/>
      <c r="VRB20" s="290"/>
      <c r="VRC20" s="290"/>
      <c r="VRD20" s="290"/>
      <c r="VRE20" s="290"/>
      <c r="VRF20" s="290"/>
      <c r="VRG20" s="290"/>
      <c r="VRH20" s="290"/>
      <c r="VRI20" s="290"/>
      <c r="VRJ20" s="290"/>
      <c r="VRK20" s="290"/>
      <c r="VRL20" s="290"/>
      <c r="VRM20" s="290"/>
      <c r="VRN20" s="290"/>
      <c r="VRO20" s="290"/>
      <c r="VRP20" s="290"/>
      <c r="VRQ20" s="290"/>
      <c r="VRR20" s="290"/>
      <c r="VRS20" s="290"/>
      <c r="VRT20" s="290"/>
      <c r="VRU20" s="290"/>
      <c r="VRV20" s="290"/>
      <c r="VRW20" s="290"/>
      <c r="VRX20" s="290"/>
      <c r="VRY20" s="290"/>
      <c r="VRZ20" s="290"/>
      <c r="VSA20" s="290"/>
      <c r="VSB20" s="290"/>
      <c r="VSC20" s="290"/>
      <c r="VSD20" s="290"/>
      <c r="VSE20" s="290"/>
      <c r="VSF20" s="290"/>
      <c r="VSG20" s="290"/>
      <c r="VSH20" s="290"/>
      <c r="VSI20" s="290"/>
      <c r="VSJ20" s="290"/>
      <c r="VSK20" s="290"/>
      <c r="VSL20" s="290"/>
      <c r="VSM20" s="290"/>
      <c r="VSN20" s="290"/>
      <c r="VSO20" s="290"/>
      <c r="VSP20" s="290"/>
      <c r="VSQ20" s="290"/>
      <c r="VSR20" s="290"/>
      <c r="VSS20" s="290"/>
      <c r="VST20" s="290"/>
      <c r="VSU20" s="290"/>
      <c r="VSV20" s="290"/>
      <c r="VSW20" s="290"/>
      <c r="VSX20" s="290"/>
      <c r="VSY20" s="290"/>
      <c r="VSZ20" s="290"/>
      <c r="VTA20" s="290"/>
      <c r="VTB20" s="290"/>
      <c r="VTC20" s="290"/>
      <c r="VTD20" s="290"/>
      <c r="VTE20" s="290"/>
      <c r="VTF20" s="290"/>
      <c r="VTG20" s="290"/>
      <c r="VTH20" s="290"/>
      <c r="VTI20" s="290"/>
      <c r="VTJ20" s="290"/>
      <c r="VTK20" s="290"/>
      <c r="VTL20" s="290"/>
      <c r="VTM20" s="290"/>
      <c r="VTN20" s="290"/>
      <c r="VTO20" s="290"/>
      <c r="VTP20" s="290"/>
      <c r="VTQ20" s="290"/>
      <c r="VTR20" s="290"/>
      <c r="VTS20" s="290"/>
      <c r="VTT20" s="290"/>
      <c r="VTU20" s="290"/>
      <c r="VTV20" s="290"/>
      <c r="VTW20" s="290"/>
      <c r="VTX20" s="290"/>
      <c r="VTY20" s="290"/>
      <c r="VTZ20" s="290"/>
      <c r="VUA20" s="290"/>
      <c r="VUB20" s="290"/>
      <c r="VUC20" s="290"/>
      <c r="VUD20" s="290"/>
      <c r="VUE20" s="290"/>
      <c r="VUF20" s="290"/>
      <c r="VUG20" s="290"/>
      <c r="VUH20" s="290"/>
      <c r="VUI20" s="290"/>
      <c r="VUJ20" s="290"/>
      <c r="VUK20" s="290"/>
      <c r="VUL20" s="290"/>
      <c r="VUM20" s="290"/>
      <c r="VUN20" s="290"/>
      <c r="VUO20" s="290"/>
      <c r="VUP20" s="290"/>
      <c r="VUQ20" s="290"/>
      <c r="VUR20" s="290"/>
      <c r="VUS20" s="290"/>
      <c r="VUT20" s="290"/>
      <c r="VUU20" s="290"/>
      <c r="VUV20" s="290"/>
      <c r="VUW20" s="290"/>
      <c r="VUX20" s="290"/>
      <c r="VUY20" s="290"/>
      <c r="VUZ20" s="290"/>
      <c r="VVA20" s="290"/>
      <c r="VVB20" s="290"/>
      <c r="VVC20" s="290"/>
      <c r="VVD20" s="290"/>
      <c r="VVE20" s="290"/>
      <c r="VVF20" s="290"/>
      <c r="VVG20" s="290"/>
      <c r="VVH20" s="290"/>
      <c r="VVI20" s="290"/>
      <c r="VVJ20" s="290"/>
      <c r="VVK20" s="290"/>
      <c r="VVL20" s="290"/>
      <c r="VVM20" s="290"/>
      <c r="VVN20" s="290"/>
      <c r="VVO20" s="290"/>
      <c r="VVP20" s="290"/>
      <c r="VVQ20" s="290"/>
      <c r="VVR20" s="290"/>
      <c r="VVS20" s="290"/>
      <c r="VVT20" s="290"/>
      <c r="VVU20" s="290"/>
      <c r="VVV20" s="290"/>
      <c r="VVW20" s="290"/>
      <c r="VVX20" s="290"/>
      <c r="VVY20" s="290"/>
      <c r="VVZ20" s="290"/>
      <c r="VWA20" s="290"/>
      <c r="VWB20" s="290"/>
      <c r="VWC20" s="290"/>
      <c r="VWD20" s="290"/>
      <c r="VWE20" s="290"/>
      <c r="VWF20" s="290"/>
      <c r="VWG20" s="290"/>
      <c r="VWH20" s="290"/>
      <c r="VWI20" s="290"/>
      <c r="VWJ20" s="290"/>
      <c r="VWK20" s="290"/>
      <c r="VWL20" s="290"/>
      <c r="VWM20" s="290"/>
      <c r="VWN20" s="290"/>
      <c r="VWO20" s="290"/>
      <c r="VWP20" s="290"/>
      <c r="VWQ20" s="290"/>
      <c r="VWR20" s="290"/>
      <c r="VWS20" s="290"/>
      <c r="VWT20" s="290"/>
      <c r="VWU20" s="290"/>
      <c r="VWV20" s="290"/>
      <c r="VWW20" s="290"/>
      <c r="VWX20" s="290"/>
      <c r="VWY20" s="290"/>
      <c r="VWZ20" s="290"/>
      <c r="VXA20" s="290"/>
      <c r="VXB20" s="290"/>
      <c r="VXC20" s="290"/>
      <c r="VXD20" s="290"/>
      <c r="VXE20" s="290"/>
      <c r="VXF20" s="290"/>
      <c r="VXG20" s="290"/>
      <c r="VXH20" s="290"/>
      <c r="VXI20" s="290"/>
      <c r="VXJ20" s="290"/>
      <c r="VXK20" s="290"/>
      <c r="VXL20" s="290"/>
      <c r="VXM20" s="290"/>
      <c r="VXN20" s="290"/>
      <c r="VXO20" s="290"/>
      <c r="VXP20" s="290"/>
      <c r="VXQ20" s="290"/>
      <c r="VXR20" s="290"/>
      <c r="VXS20" s="290"/>
      <c r="VXT20" s="290"/>
      <c r="VXU20" s="290"/>
      <c r="VXV20" s="290"/>
      <c r="VXW20" s="290"/>
      <c r="VXX20" s="290"/>
      <c r="VXY20" s="290"/>
      <c r="VXZ20" s="290"/>
      <c r="VYA20" s="290"/>
      <c r="VYB20" s="290"/>
      <c r="VYC20" s="290"/>
      <c r="VYD20" s="290"/>
      <c r="VYE20" s="290"/>
      <c r="VYF20" s="290"/>
      <c r="VYG20" s="290"/>
      <c r="VYH20" s="290"/>
      <c r="VYI20" s="290"/>
      <c r="VYJ20" s="290"/>
      <c r="VYK20" s="290"/>
      <c r="VYL20" s="290"/>
      <c r="VYM20" s="290"/>
      <c r="VYN20" s="290"/>
      <c r="VYO20" s="290"/>
      <c r="VYP20" s="290"/>
      <c r="VYQ20" s="290"/>
      <c r="VYR20" s="290"/>
      <c r="VYS20" s="290"/>
      <c r="VYT20" s="290"/>
      <c r="VYU20" s="290"/>
      <c r="VYV20" s="290"/>
      <c r="VYW20" s="290"/>
      <c r="VYX20" s="290"/>
      <c r="VYY20" s="290"/>
      <c r="VYZ20" s="290"/>
      <c r="VZA20" s="290"/>
      <c r="VZB20" s="290"/>
      <c r="VZC20" s="290"/>
      <c r="VZD20" s="290"/>
      <c r="VZE20" s="290"/>
      <c r="VZF20" s="290"/>
      <c r="VZG20" s="290"/>
      <c r="VZH20" s="290"/>
      <c r="VZI20" s="290"/>
      <c r="VZJ20" s="290"/>
      <c r="VZK20" s="290"/>
      <c r="VZL20" s="290"/>
      <c r="VZM20" s="290"/>
      <c r="VZN20" s="290"/>
      <c r="VZO20" s="290"/>
      <c r="VZP20" s="290"/>
      <c r="VZQ20" s="290"/>
      <c r="VZR20" s="290"/>
      <c r="VZS20" s="290"/>
      <c r="VZT20" s="290"/>
      <c r="VZU20" s="290"/>
      <c r="VZV20" s="290"/>
      <c r="VZW20" s="290"/>
      <c r="VZX20" s="290"/>
      <c r="VZY20" s="290"/>
      <c r="VZZ20" s="290"/>
      <c r="WAA20" s="290"/>
      <c r="WAB20" s="290"/>
      <c r="WAC20" s="290"/>
      <c r="WAD20" s="290"/>
      <c r="WAE20" s="290"/>
      <c r="WAF20" s="290"/>
      <c r="WAG20" s="290"/>
      <c r="WAH20" s="290"/>
      <c r="WAI20" s="290"/>
      <c r="WAJ20" s="290"/>
      <c r="WAK20" s="290"/>
      <c r="WAL20" s="290"/>
      <c r="WAM20" s="290"/>
      <c r="WAN20" s="290"/>
      <c r="WAO20" s="290"/>
      <c r="WAP20" s="290"/>
      <c r="WAQ20" s="290"/>
      <c r="WAR20" s="290"/>
      <c r="WAS20" s="290"/>
      <c r="WAT20" s="290"/>
      <c r="WAU20" s="290"/>
      <c r="WAV20" s="290"/>
      <c r="WAW20" s="290"/>
      <c r="WAX20" s="290"/>
      <c r="WAY20" s="290"/>
      <c r="WAZ20" s="290"/>
      <c r="WBA20" s="290"/>
      <c r="WBB20" s="290"/>
      <c r="WBC20" s="290"/>
      <c r="WBD20" s="290"/>
      <c r="WBE20" s="290"/>
      <c r="WBF20" s="290"/>
      <c r="WBG20" s="290"/>
      <c r="WBH20" s="290"/>
      <c r="WBI20" s="290"/>
      <c r="WBJ20" s="290"/>
      <c r="WBK20" s="290"/>
      <c r="WBL20" s="290"/>
      <c r="WBM20" s="290"/>
      <c r="WBN20" s="290"/>
      <c r="WBO20" s="290"/>
      <c r="WBP20" s="290"/>
      <c r="WBQ20" s="290"/>
      <c r="WBR20" s="290"/>
      <c r="WBS20" s="290"/>
      <c r="WBT20" s="290"/>
      <c r="WBU20" s="290"/>
      <c r="WBV20" s="290"/>
      <c r="WBW20" s="290"/>
      <c r="WBX20" s="290"/>
      <c r="WBY20" s="290"/>
      <c r="WBZ20" s="290"/>
      <c r="WCA20" s="290"/>
      <c r="WCB20" s="290"/>
    </row>
    <row r="21" spans="2:42 13252:15628" s="289" customFormat="1" ht="15.75" thickBot="1" x14ac:dyDescent="0.3">
      <c r="B21" s="280">
        <v>10</v>
      </c>
      <c r="C21" s="303" t="s">
        <v>1267</v>
      </c>
      <c r="D21" s="304" t="s">
        <v>7</v>
      </c>
      <c r="E21" s="304" t="s">
        <v>7</v>
      </c>
      <c r="F21" s="304" t="s">
        <v>7</v>
      </c>
      <c r="G21" s="304" t="s">
        <v>7</v>
      </c>
      <c r="H21" s="304" t="s">
        <v>7</v>
      </c>
      <c r="I21" s="304" t="s">
        <v>7</v>
      </c>
      <c r="J21" s="304" t="s">
        <v>7</v>
      </c>
      <c r="K21" s="304" t="s">
        <v>7</v>
      </c>
      <c r="L21" s="305">
        <v>42770</v>
      </c>
      <c r="M21" s="306" t="s">
        <v>9775</v>
      </c>
      <c r="N21" s="307">
        <f t="shared" si="13"/>
        <v>2</v>
      </c>
      <c r="O21" s="295"/>
      <c r="P21" s="287"/>
      <c r="Q21" s="287"/>
      <c r="R21" s="287"/>
      <c r="S21" s="287"/>
      <c r="T21" s="302"/>
      <c r="U21" s="302"/>
      <c r="V21" s="302"/>
      <c r="W21" s="302"/>
      <c r="X21" s="302"/>
      <c r="Y21" s="302"/>
      <c r="Z21" s="302"/>
      <c r="AA21" s="302"/>
      <c r="AB21" s="302"/>
      <c r="AC21" s="302"/>
      <c r="AD21" s="302"/>
      <c r="AE21" s="302"/>
      <c r="AF21" s="302"/>
      <c r="AG21" s="302"/>
      <c r="AH21" s="302"/>
      <c r="AI21" s="302"/>
      <c r="AJ21" s="302"/>
      <c r="AK21" s="287"/>
      <c r="SOR21" s="290"/>
      <c r="SOS21" s="290"/>
      <c r="SOT21" s="290"/>
      <c r="SOU21" s="290"/>
      <c r="SOV21" s="290"/>
      <c r="SOW21" s="290"/>
      <c r="SOX21" s="290"/>
      <c r="SOY21" s="290"/>
      <c r="SOZ21" s="290"/>
      <c r="SPA21" s="290"/>
      <c r="SPB21" s="290"/>
      <c r="SPC21" s="290"/>
      <c r="SPD21" s="290"/>
      <c r="SPE21" s="290"/>
      <c r="SPF21" s="290"/>
      <c r="SPG21" s="290"/>
      <c r="SPH21" s="290"/>
      <c r="SPI21" s="290"/>
      <c r="SPJ21" s="290"/>
      <c r="SPK21" s="290"/>
      <c r="SPL21" s="290"/>
      <c r="SPM21" s="290"/>
      <c r="SPN21" s="290"/>
      <c r="SPO21" s="290"/>
      <c r="SPP21" s="290"/>
      <c r="SPQ21" s="290"/>
      <c r="SPR21" s="290"/>
      <c r="SPS21" s="290"/>
      <c r="SPT21" s="290"/>
      <c r="SPU21" s="290"/>
      <c r="SPV21" s="290"/>
      <c r="SPW21" s="290"/>
      <c r="SPX21" s="290"/>
      <c r="SPY21" s="290"/>
      <c r="SPZ21" s="290"/>
      <c r="SQA21" s="290"/>
      <c r="SQB21" s="290"/>
      <c r="SQC21" s="290"/>
      <c r="SQD21" s="290"/>
      <c r="SQE21" s="290"/>
      <c r="SQF21" s="290"/>
      <c r="SQG21" s="290"/>
      <c r="SQH21" s="290"/>
      <c r="SQI21" s="290"/>
      <c r="SQJ21" s="290"/>
      <c r="SQK21" s="290"/>
      <c r="SQL21" s="290"/>
      <c r="SQM21" s="290"/>
      <c r="SQN21" s="290"/>
      <c r="SQO21" s="290"/>
      <c r="SQP21" s="290"/>
      <c r="SQQ21" s="290"/>
      <c r="SQR21" s="290"/>
      <c r="SQS21" s="290"/>
      <c r="SQT21" s="290"/>
      <c r="SQU21" s="290"/>
      <c r="SQV21" s="290"/>
      <c r="SQW21" s="290"/>
      <c r="SQX21" s="290"/>
      <c r="SQY21" s="290"/>
      <c r="SQZ21" s="290"/>
      <c r="SRA21" s="290"/>
      <c r="SRB21" s="290"/>
      <c r="SRC21" s="290"/>
      <c r="SRD21" s="290"/>
      <c r="SRE21" s="290"/>
      <c r="SRF21" s="290"/>
      <c r="SRG21" s="290"/>
      <c r="SRH21" s="290"/>
      <c r="SRI21" s="290"/>
      <c r="SRJ21" s="290"/>
      <c r="SRK21" s="290"/>
      <c r="SRL21" s="290"/>
      <c r="SRM21" s="290"/>
      <c r="SRN21" s="290"/>
      <c r="SRO21" s="290"/>
      <c r="SRP21" s="290"/>
      <c r="SRQ21" s="290"/>
      <c r="SRR21" s="290"/>
      <c r="SRS21" s="290"/>
      <c r="SRT21" s="290"/>
      <c r="SRU21" s="290"/>
      <c r="SRV21" s="290"/>
      <c r="SRW21" s="290"/>
      <c r="SRX21" s="290"/>
      <c r="SRY21" s="290"/>
      <c r="SRZ21" s="290"/>
      <c r="SSA21" s="290"/>
      <c r="SSB21" s="290"/>
      <c r="SSC21" s="290"/>
      <c r="SSD21" s="290"/>
      <c r="SSE21" s="290"/>
      <c r="SSF21" s="290"/>
      <c r="SSG21" s="290"/>
      <c r="SSH21" s="290"/>
      <c r="SSI21" s="290"/>
      <c r="SSJ21" s="290"/>
      <c r="SSK21" s="290"/>
      <c r="SSL21" s="290"/>
      <c r="SSM21" s="290"/>
      <c r="SSN21" s="290"/>
      <c r="SSO21" s="290"/>
      <c r="SSP21" s="290"/>
      <c r="SSQ21" s="290"/>
      <c r="SSR21" s="290"/>
      <c r="SSS21" s="290"/>
      <c r="SST21" s="290"/>
      <c r="SSU21" s="290"/>
      <c r="SSV21" s="290"/>
      <c r="SSW21" s="290"/>
      <c r="SSX21" s="290"/>
      <c r="SSY21" s="290"/>
      <c r="SSZ21" s="290"/>
      <c r="STA21" s="290"/>
      <c r="STB21" s="290"/>
      <c r="STC21" s="290"/>
      <c r="STD21" s="290"/>
      <c r="STE21" s="290"/>
      <c r="STF21" s="290"/>
      <c r="STG21" s="290"/>
      <c r="STH21" s="290"/>
      <c r="STI21" s="290"/>
      <c r="STJ21" s="290"/>
      <c r="STK21" s="290"/>
      <c r="STL21" s="290"/>
      <c r="STM21" s="290"/>
      <c r="STN21" s="290"/>
      <c r="STO21" s="290"/>
      <c r="STP21" s="290"/>
      <c r="STQ21" s="290"/>
      <c r="STR21" s="290"/>
      <c r="STS21" s="290"/>
      <c r="STT21" s="290"/>
      <c r="STU21" s="290"/>
      <c r="STV21" s="290"/>
      <c r="STW21" s="290"/>
      <c r="STX21" s="290"/>
      <c r="STY21" s="290"/>
      <c r="STZ21" s="290"/>
      <c r="SUA21" s="290"/>
      <c r="SUB21" s="290"/>
      <c r="SUC21" s="290"/>
      <c r="SUD21" s="290"/>
      <c r="SUE21" s="290"/>
      <c r="SUF21" s="290"/>
      <c r="SUG21" s="290"/>
      <c r="SUH21" s="290"/>
      <c r="SUI21" s="290"/>
      <c r="SUJ21" s="290"/>
      <c r="SUK21" s="290"/>
      <c r="SUL21" s="290"/>
      <c r="SUM21" s="290"/>
      <c r="SUN21" s="290"/>
      <c r="SUO21" s="290"/>
      <c r="SUP21" s="290"/>
      <c r="SUQ21" s="290"/>
      <c r="SUR21" s="290"/>
      <c r="SUS21" s="290"/>
      <c r="SUT21" s="290"/>
      <c r="SUU21" s="290"/>
      <c r="SUV21" s="290"/>
      <c r="SUW21" s="290"/>
      <c r="SUX21" s="290"/>
      <c r="SUY21" s="290"/>
      <c r="SUZ21" s="290"/>
      <c r="SVA21" s="290"/>
      <c r="SVB21" s="290"/>
      <c r="SVC21" s="290"/>
      <c r="SVD21" s="290"/>
      <c r="SVE21" s="290"/>
      <c r="SVF21" s="290"/>
      <c r="SVG21" s="290"/>
      <c r="SVH21" s="290"/>
      <c r="SVI21" s="290"/>
      <c r="SVJ21" s="290"/>
      <c r="SVK21" s="290"/>
      <c r="SVL21" s="290"/>
      <c r="SVM21" s="290"/>
      <c r="SVN21" s="290"/>
      <c r="SVO21" s="290"/>
      <c r="SVP21" s="290"/>
      <c r="SVQ21" s="290"/>
      <c r="SVR21" s="290"/>
      <c r="SVS21" s="290"/>
      <c r="SVT21" s="290"/>
      <c r="SVU21" s="290"/>
      <c r="SVV21" s="290"/>
      <c r="SVW21" s="290"/>
      <c r="SVX21" s="290"/>
      <c r="SVY21" s="290"/>
      <c r="SVZ21" s="290"/>
      <c r="SWA21" s="290"/>
      <c r="SWB21" s="290"/>
      <c r="SWC21" s="290"/>
      <c r="SWD21" s="290"/>
      <c r="SWE21" s="290"/>
      <c r="SWF21" s="290"/>
      <c r="SWG21" s="290"/>
      <c r="SWH21" s="290"/>
      <c r="SWI21" s="290"/>
      <c r="SWJ21" s="290"/>
      <c r="SWK21" s="290"/>
      <c r="SWL21" s="290"/>
      <c r="SWM21" s="290"/>
      <c r="SWN21" s="290"/>
      <c r="SWO21" s="290"/>
      <c r="SWP21" s="290"/>
      <c r="SWQ21" s="290"/>
      <c r="SWR21" s="290"/>
      <c r="SWS21" s="290"/>
      <c r="SWT21" s="290"/>
      <c r="SWU21" s="290"/>
      <c r="SWV21" s="290"/>
      <c r="SWW21" s="290"/>
      <c r="SWX21" s="290"/>
      <c r="SWY21" s="290"/>
      <c r="SWZ21" s="290"/>
      <c r="SXA21" s="290"/>
      <c r="SXB21" s="290"/>
      <c r="SXC21" s="290"/>
      <c r="SXD21" s="290"/>
      <c r="SXE21" s="290"/>
      <c r="SXF21" s="290"/>
      <c r="SXG21" s="290"/>
      <c r="SXH21" s="290"/>
      <c r="SXI21" s="290"/>
      <c r="SXJ21" s="290"/>
      <c r="SXK21" s="290"/>
      <c r="SXL21" s="290"/>
      <c r="SXM21" s="290"/>
      <c r="SXN21" s="290"/>
      <c r="SXO21" s="290"/>
      <c r="SXP21" s="290"/>
      <c r="SXQ21" s="290"/>
      <c r="SXR21" s="290"/>
      <c r="SXS21" s="290"/>
      <c r="SXT21" s="290"/>
      <c r="SXU21" s="290"/>
      <c r="SXV21" s="290"/>
      <c r="SXW21" s="290"/>
      <c r="SXX21" s="290"/>
      <c r="SXY21" s="290"/>
      <c r="SXZ21" s="290"/>
      <c r="SYA21" s="290"/>
      <c r="SYB21" s="290"/>
      <c r="SYC21" s="290"/>
      <c r="SYD21" s="290"/>
      <c r="SYE21" s="290"/>
      <c r="SYF21" s="290"/>
      <c r="SYG21" s="290"/>
      <c r="SYH21" s="290"/>
      <c r="SYI21" s="290"/>
      <c r="SYJ21" s="290"/>
      <c r="SYK21" s="290"/>
      <c r="SYL21" s="290"/>
      <c r="SYM21" s="290"/>
      <c r="SYN21" s="290"/>
      <c r="SYO21" s="290"/>
      <c r="SYP21" s="290"/>
      <c r="SYQ21" s="290"/>
      <c r="SYR21" s="290"/>
      <c r="SYS21" s="290"/>
      <c r="SYT21" s="290"/>
      <c r="SYU21" s="290"/>
      <c r="SYV21" s="290"/>
      <c r="SYW21" s="290"/>
      <c r="SYX21" s="290"/>
      <c r="SYY21" s="290"/>
      <c r="SYZ21" s="290"/>
      <c r="SZA21" s="290"/>
      <c r="SZB21" s="290"/>
      <c r="SZC21" s="290"/>
      <c r="SZD21" s="290"/>
      <c r="SZE21" s="290"/>
      <c r="SZF21" s="290"/>
      <c r="SZG21" s="290"/>
      <c r="SZH21" s="290"/>
      <c r="SZI21" s="290"/>
      <c r="SZJ21" s="290"/>
      <c r="SZK21" s="290"/>
      <c r="SZL21" s="290"/>
      <c r="SZM21" s="290"/>
      <c r="SZN21" s="290"/>
      <c r="SZO21" s="290"/>
      <c r="SZP21" s="290"/>
      <c r="SZQ21" s="290"/>
      <c r="SZR21" s="290"/>
      <c r="SZS21" s="290"/>
      <c r="SZT21" s="290"/>
      <c r="SZU21" s="290"/>
      <c r="SZV21" s="290"/>
      <c r="SZW21" s="290"/>
      <c r="SZX21" s="290"/>
      <c r="SZY21" s="290"/>
      <c r="SZZ21" s="290"/>
      <c r="TAA21" s="290"/>
      <c r="TAB21" s="290"/>
      <c r="TAC21" s="290"/>
      <c r="TAD21" s="290"/>
      <c r="TAE21" s="290"/>
      <c r="TAF21" s="290"/>
      <c r="TAG21" s="290"/>
      <c r="TAH21" s="290"/>
      <c r="TAI21" s="290"/>
      <c r="TAJ21" s="290"/>
      <c r="TAK21" s="290"/>
      <c r="TAL21" s="290"/>
      <c r="TAM21" s="290"/>
      <c r="TAN21" s="290"/>
      <c r="TAO21" s="290"/>
      <c r="TAP21" s="290"/>
      <c r="TAQ21" s="290"/>
      <c r="TAR21" s="290"/>
      <c r="TAS21" s="290"/>
      <c r="TAT21" s="290"/>
      <c r="TAU21" s="290"/>
      <c r="TAV21" s="290"/>
      <c r="TAW21" s="290"/>
      <c r="TAX21" s="290"/>
      <c r="TAY21" s="290"/>
      <c r="TAZ21" s="290"/>
      <c r="TBA21" s="290"/>
      <c r="TBB21" s="290"/>
      <c r="TBC21" s="290"/>
      <c r="TBD21" s="290"/>
      <c r="TBE21" s="290"/>
      <c r="TBF21" s="290"/>
      <c r="TBG21" s="290"/>
      <c r="TBH21" s="290"/>
      <c r="TBI21" s="290"/>
      <c r="TBJ21" s="290"/>
      <c r="TBK21" s="290"/>
      <c r="TBL21" s="290"/>
      <c r="TBM21" s="290"/>
      <c r="TBN21" s="290"/>
      <c r="TBO21" s="290"/>
      <c r="TBP21" s="290"/>
      <c r="TBQ21" s="290"/>
      <c r="TBR21" s="290"/>
      <c r="TBS21" s="290"/>
      <c r="TBT21" s="290"/>
      <c r="TBU21" s="290"/>
      <c r="TBV21" s="290"/>
      <c r="TBW21" s="290"/>
      <c r="TBX21" s="290"/>
      <c r="TBY21" s="290"/>
      <c r="TBZ21" s="290"/>
      <c r="TCA21" s="290"/>
      <c r="TCB21" s="290"/>
      <c r="TCC21" s="290"/>
      <c r="TCD21" s="290"/>
      <c r="TCE21" s="290"/>
      <c r="TCF21" s="290"/>
      <c r="TCG21" s="290"/>
      <c r="TCH21" s="290"/>
      <c r="TCI21" s="290"/>
      <c r="TCJ21" s="290"/>
      <c r="TCK21" s="290"/>
      <c r="TCL21" s="290"/>
      <c r="TCM21" s="290"/>
      <c r="TCN21" s="290"/>
      <c r="TCO21" s="290"/>
      <c r="TCP21" s="290"/>
      <c r="TCQ21" s="290"/>
      <c r="TCR21" s="290"/>
      <c r="TCS21" s="290"/>
      <c r="TCT21" s="290"/>
      <c r="TCU21" s="290"/>
      <c r="TCV21" s="290"/>
      <c r="TCW21" s="290"/>
      <c r="TCX21" s="290"/>
      <c r="TCY21" s="290"/>
      <c r="TCZ21" s="290"/>
      <c r="TDA21" s="290"/>
      <c r="TDB21" s="290"/>
      <c r="TDC21" s="290"/>
      <c r="TDD21" s="290"/>
      <c r="TDE21" s="290"/>
      <c r="TDF21" s="290"/>
      <c r="TDG21" s="290"/>
      <c r="TDH21" s="290"/>
      <c r="TDI21" s="290"/>
      <c r="TDJ21" s="290"/>
      <c r="TDK21" s="290"/>
      <c r="TDL21" s="290"/>
      <c r="TDM21" s="290"/>
      <c r="TDN21" s="290"/>
      <c r="TDO21" s="290"/>
      <c r="TDP21" s="290"/>
      <c r="TDQ21" s="290"/>
      <c r="TDR21" s="290"/>
      <c r="TDS21" s="290"/>
      <c r="TDT21" s="290"/>
      <c r="TDU21" s="290"/>
      <c r="TDV21" s="290"/>
      <c r="TDW21" s="290"/>
      <c r="TDX21" s="290"/>
      <c r="TDY21" s="290"/>
      <c r="TDZ21" s="290"/>
      <c r="TEA21" s="290"/>
      <c r="TEB21" s="290"/>
      <c r="TEC21" s="290"/>
      <c r="TED21" s="290"/>
      <c r="TEE21" s="290"/>
      <c r="TEF21" s="290"/>
      <c r="TEG21" s="290"/>
      <c r="TEH21" s="290"/>
      <c r="TEI21" s="290"/>
      <c r="TEJ21" s="290"/>
      <c r="TEK21" s="290"/>
      <c r="TEL21" s="290"/>
      <c r="TEM21" s="290"/>
      <c r="TEN21" s="290"/>
      <c r="TEO21" s="290"/>
      <c r="TEP21" s="290"/>
      <c r="TEQ21" s="290"/>
      <c r="TER21" s="290"/>
      <c r="TES21" s="290"/>
      <c r="TET21" s="290"/>
      <c r="TEU21" s="290"/>
      <c r="TEV21" s="290"/>
      <c r="TEW21" s="290"/>
      <c r="TEX21" s="290"/>
      <c r="TEY21" s="290"/>
      <c r="TEZ21" s="290"/>
      <c r="TFA21" s="290"/>
      <c r="TFB21" s="290"/>
      <c r="TFC21" s="290"/>
      <c r="TFD21" s="290"/>
      <c r="TFE21" s="290"/>
      <c r="TFF21" s="290"/>
      <c r="TFG21" s="290"/>
      <c r="TFH21" s="290"/>
      <c r="TFI21" s="290"/>
      <c r="TFJ21" s="290"/>
      <c r="TFK21" s="290"/>
      <c r="TFL21" s="290"/>
      <c r="TFM21" s="290"/>
      <c r="TFN21" s="290"/>
      <c r="TFO21" s="290"/>
      <c r="TFP21" s="290"/>
      <c r="TFQ21" s="290"/>
      <c r="TFR21" s="290"/>
      <c r="TFS21" s="290"/>
      <c r="TFT21" s="290"/>
      <c r="TFU21" s="290"/>
      <c r="TFV21" s="290"/>
      <c r="TFW21" s="290"/>
      <c r="TFX21" s="290"/>
      <c r="TFY21" s="290"/>
      <c r="TFZ21" s="290"/>
      <c r="TGA21" s="290"/>
      <c r="TGB21" s="290"/>
      <c r="TGC21" s="290"/>
      <c r="TGD21" s="290"/>
      <c r="TGE21" s="290"/>
      <c r="TGF21" s="290"/>
      <c r="TGG21" s="290"/>
      <c r="TGH21" s="290"/>
      <c r="TGI21" s="290"/>
      <c r="TGJ21" s="290"/>
      <c r="TGK21" s="290"/>
      <c r="TGL21" s="290"/>
      <c r="TGM21" s="290"/>
      <c r="TGN21" s="290"/>
      <c r="TGO21" s="290"/>
      <c r="TGP21" s="290"/>
      <c r="TGQ21" s="290"/>
      <c r="TGR21" s="290"/>
      <c r="TGS21" s="290"/>
      <c r="TGT21" s="290"/>
      <c r="TGU21" s="290"/>
      <c r="TGV21" s="290"/>
      <c r="TGW21" s="290"/>
      <c r="TGX21" s="290"/>
      <c r="TGY21" s="290"/>
      <c r="TGZ21" s="290"/>
      <c r="THA21" s="290"/>
      <c r="THB21" s="290"/>
      <c r="THC21" s="290"/>
      <c r="THD21" s="290"/>
      <c r="THE21" s="290"/>
      <c r="THF21" s="290"/>
      <c r="THG21" s="290"/>
      <c r="THH21" s="290"/>
      <c r="THI21" s="290"/>
      <c r="THJ21" s="290"/>
      <c r="THK21" s="290"/>
      <c r="THL21" s="290"/>
      <c r="THM21" s="290"/>
      <c r="THN21" s="290"/>
      <c r="THO21" s="290"/>
      <c r="THP21" s="290"/>
      <c r="THQ21" s="290"/>
      <c r="THR21" s="290"/>
      <c r="THS21" s="290"/>
      <c r="THT21" s="290"/>
      <c r="THU21" s="290"/>
      <c r="THV21" s="290"/>
      <c r="THW21" s="290"/>
      <c r="THX21" s="290"/>
      <c r="THY21" s="290"/>
      <c r="THZ21" s="290"/>
      <c r="TIA21" s="290"/>
      <c r="TIB21" s="290"/>
      <c r="TIC21" s="290"/>
      <c r="TID21" s="290"/>
      <c r="TIE21" s="290"/>
      <c r="TIF21" s="290"/>
      <c r="TIG21" s="290"/>
      <c r="TIH21" s="290"/>
      <c r="TII21" s="290"/>
      <c r="TIJ21" s="290"/>
      <c r="TIK21" s="290"/>
      <c r="TIL21" s="290"/>
      <c r="TIM21" s="290"/>
      <c r="TIN21" s="290"/>
      <c r="TIO21" s="290"/>
      <c r="TIP21" s="290"/>
      <c r="TIQ21" s="290"/>
      <c r="TIR21" s="290"/>
      <c r="TIS21" s="290"/>
      <c r="TIT21" s="290"/>
      <c r="TIU21" s="290"/>
      <c r="TIV21" s="290"/>
      <c r="TIW21" s="290"/>
      <c r="TIX21" s="290"/>
      <c r="TIY21" s="290"/>
      <c r="TIZ21" s="290"/>
      <c r="TJA21" s="290"/>
      <c r="TJB21" s="290"/>
      <c r="TJC21" s="290"/>
      <c r="TJD21" s="290"/>
      <c r="TJE21" s="290"/>
      <c r="TJF21" s="290"/>
      <c r="TJG21" s="290"/>
      <c r="TJH21" s="290"/>
      <c r="TJI21" s="290"/>
      <c r="TJJ21" s="290"/>
      <c r="TJK21" s="290"/>
      <c r="TJL21" s="290"/>
      <c r="TJM21" s="290"/>
      <c r="TJN21" s="290"/>
      <c r="TJO21" s="290"/>
      <c r="TJP21" s="290"/>
      <c r="TJQ21" s="290"/>
      <c r="TJR21" s="290"/>
      <c r="TJS21" s="290"/>
      <c r="TJT21" s="290"/>
      <c r="TJU21" s="290"/>
      <c r="TJV21" s="290"/>
      <c r="TJW21" s="290"/>
      <c r="TJX21" s="290"/>
      <c r="TJY21" s="290"/>
      <c r="TJZ21" s="290"/>
      <c r="TKA21" s="290"/>
      <c r="TKB21" s="290"/>
      <c r="TKC21" s="290"/>
      <c r="TKD21" s="290"/>
      <c r="TKE21" s="290"/>
      <c r="TKF21" s="290"/>
      <c r="TKG21" s="290"/>
      <c r="TKH21" s="290"/>
      <c r="TKI21" s="290"/>
      <c r="TKJ21" s="290"/>
      <c r="TKK21" s="290"/>
      <c r="TKL21" s="290"/>
      <c r="TKM21" s="290"/>
      <c r="TKN21" s="290"/>
      <c r="TKO21" s="290"/>
      <c r="TKP21" s="290"/>
      <c r="TKQ21" s="290"/>
      <c r="TKR21" s="290"/>
      <c r="TKS21" s="290"/>
      <c r="TKT21" s="290"/>
      <c r="TKU21" s="290"/>
      <c r="TKV21" s="290"/>
      <c r="TKW21" s="290"/>
      <c r="TKX21" s="290"/>
      <c r="TKY21" s="290"/>
      <c r="TKZ21" s="290"/>
      <c r="TLA21" s="290"/>
      <c r="TLB21" s="290"/>
      <c r="TLC21" s="290"/>
      <c r="TLD21" s="290"/>
      <c r="TLE21" s="290"/>
      <c r="TLF21" s="290"/>
      <c r="TLG21" s="290"/>
      <c r="TLH21" s="290"/>
      <c r="TLI21" s="290"/>
      <c r="TLJ21" s="290"/>
      <c r="TLK21" s="290"/>
      <c r="TLL21" s="290"/>
      <c r="TLM21" s="290"/>
      <c r="TLN21" s="290"/>
      <c r="TLO21" s="290"/>
      <c r="TLP21" s="290"/>
      <c r="TLQ21" s="290"/>
      <c r="TLR21" s="290"/>
      <c r="TLS21" s="290"/>
      <c r="TLT21" s="290"/>
      <c r="TLU21" s="290"/>
      <c r="TLV21" s="290"/>
      <c r="TLW21" s="290"/>
      <c r="TLX21" s="290"/>
      <c r="TLY21" s="290"/>
      <c r="TLZ21" s="290"/>
      <c r="TMA21" s="290"/>
      <c r="TMB21" s="290"/>
      <c r="TMC21" s="290"/>
      <c r="TMD21" s="290"/>
      <c r="TME21" s="290"/>
      <c r="TMF21" s="290"/>
      <c r="TMG21" s="290"/>
      <c r="TMH21" s="290"/>
      <c r="TMI21" s="290"/>
      <c r="TMJ21" s="290"/>
      <c r="TMK21" s="290"/>
      <c r="TML21" s="290"/>
      <c r="TMM21" s="290"/>
      <c r="TMN21" s="290"/>
      <c r="TMO21" s="290"/>
      <c r="TMP21" s="290"/>
      <c r="TMQ21" s="290"/>
      <c r="TMR21" s="290"/>
      <c r="TMS21" s="290"/>
      <c r="TMT21" s="290"/>
      <c r="TMU21" s="290"/>
      <c r="TMV21" s="290"/>
      <c r="TMW21" s="290"/>
      <c r="TMX21" s="290"/>
      <c r="TMY21" s="290"/>
      <c r="TMZ21" s="290"/>
      <c r="TNA21" s="290"/>
      <c r="TNB21" s="290"/>
      <c r="TNC21" s="290"/>
      <c r="TND21" s="290"/>
      <c r="TNE21" s="290"/>
      <c r="TNF21" s="290"/>
      <c r="TNG21" s="290"/>
      <c r="TNH21" s="290"/>
      <c r="TNI21" s="290"/>
      <c r="TNJ21" s="290"/>
      <c r="TNK21" s="290"/>
      <c r="TNL21" s="290"/>
      <c r="TNM21" s="290"/>
      <c r="TNN21" s="290"/>
      <c r="TNO21" s="290"/>
      <c r="TNP21" s="290"/>
      <c r="TNQ21" s="290"/>
      <c r="TNR21" s="290"/>
      <c r="TNS21" s="290"/>
      <c r="TNT21" s="290"/>
      <c r="TNU21" s="290"/>
      <c r="TNV21" s="290"/>
      <c r="TNW21" s="290"/>
      <c r="TNX21" s="290"/>
      <c r="TNY21" s="290"/>
      <c r="TNZ21" s="290"/>
      <c r="TOA21" s="290"/>
      <c r="TOB21" s="290"/>
      <c r="TOC21" s="290"/>
      <c r="TOD21" s="290"/>
      <c r="TOE21" s="290"/>
      <c r="TOF21" s="290"/>
      <c r="TOG21" s="290"/>
      <c r="TOH21" s="290"/>
      <c r="TOI21" s="290"/>
      <c r="TOJ21" s="290"/>
      <c r="TOK21" s="290"/>
      <c r="TOL21" s="290"/>
      <c r="TOM21" s="290"/>
      <c r="TON21" s="290"/>
      <c r="TOO21" s="290"/>
      <c r="TOP21" s="290"/>
      <c r="TOQ21" s="290"/>
      <c r="TOR21" s="290"/>
      <c r="TOS21" s="290"/>
      <c r="TOT21" s="290"/>
      <c r="TOU21" s="290"/>
      <c r="TOV21" s="290"/>
      <c r="TOW21" s="290"/>
      <c r="TOX21" s="290"/>
      <c r="TOY21" s="290"/>
      <c r="TOZ21" s="290"/>
      <c r="TPA21" s="290"/>
      <c r="TPB21" s="290"/>
      <c r="TPC21" s="290"/>
      <c r="TPD21" s="290"/>
      <c r="TPE21" s="290"/>
      <c r="TPF21" s="290"/>
      <c r="TPG21" s="290"/>
      <c r="TPH21" s="290"/>
      <c r="TPI21" s="290"/>
      <c r="TPJ21" s="290"/>
      <c r="TPK21" s="290"/>
      <c r="TPL21" s="290"/>
      <c r="TPM21" s="290"/>
      <c r="TPN21" s="290"/>
      <c r="TPO21" s="290"/>
      <c r="TPP21" s="290"/>
      <c r="TPQ21" s="290"/>
      <c r="TPR21" s="290"/>
      <c r="TPS21" s="290"/>
      <c r="TPT21" s="290"/>
      <c r="TPU21" s="290"/>
      <c r="TPV21" s="290"/>
      <c r="TPW21" s="290"/>
      <c r="TPX21" s="290"/>
      <c r="TPY21" s="290"/>
      <c r="TPZ21" s="290"/>
      <c r="TQA21" s="290"/>
      <c r="TQB21" s="290"/>
      <c r="TQC21" s="290"/>
      <c r="TQD21" s="290"/>
      <c r="TQE21" s="290"/>
      <c r="TQF21" s="290"/>
      <c r="TQG21" s="290"/>
      <c r="TQH21" s="290"/>
      <c r="TQI21" s="290"/>
      <c r="TQJ21" s="290"/>
      <c r="TQK21" s="290"/>
      <c r="TQL21" s="290"/>
      <c r="TQM21" s="290"/>
      <c r="TQN21" s="290"/>
      <c r="TQO21" s="290"/>
      <c r="TQP21" s="290"/>
      <c r="TQQ21" s="290"/>
      <c r="TQR21" s="290"/>
      <c r="TQS21" s="290"/>
      <c r="TQT21" s="290"/>
      <c r="TQU21" s="290"/>
      <c r="TQV21" s="290"/>
      <c r="TQW21" s="290"/>
      <c r="TQX21" s="290"/>
      <c r="TQY21" s="290"/>
      <c r="TQZ21" s="290"/>
      <c r="TRA21" s="290"/>
      <c r="TRB21" s="290"/>
      <c r="TRC21" s="290"/>
      <c r="TRD21" s="290"/>
      <c r="TRE21" s="290"/>
      <c r="TRF21" s="290"/>
      <c r="TRG21" s="290"/>
      <c r="TRH21" s="290"/>
      <c r="TRI21" s="290"/>
      <c r="TRJ21" s="290"/>
      <c r="TRK21" s="290"/>
      <c r="TRL21" s="290"/>
      <c r="TRM21" s="290"/>
      <c r="TRN21" s="290"/>
      <c r="TRO21" s="290"/>
      <c r="TRP21" s="290"/>
      <c r="TRQ21" s="290"/>
      <c r="TRR21" s="290"/>
      <c r="TRS21" s="290"/>
      <c r="TRT21" s="290"/>
      <c r="TRU21" s="290"/>
      <c r="TRV21" s="290"/>
      <c r="TRW21" s="290"/>
      <c r="TRX21" s="290"/>
      <c r="TRY21" s="290"/>
      <c r="TRZ21" s="290"/>
      <c r="TSA21" s="290"/>
      <c r="TSB21" s="290"/>
      <c r="TSC21" s="290"/>
      <c r="TSD21" s="290"/>
      <c r="TSE21" s="290"/>
      <c r="TSF21" s="290"/>
      <c r="TSG21" s="290"/>
      <c r="TSH21" s="290"/>
      <c r="TSI21" s="290"/>
      <c r="TSJ21" s="290"/>
      <c r="TSK21" s="290"/>
      <c r="TSL21" s="290"/>
      <c r="TSM21" s="290"/>
      <c r="TSN21" s="290"/>
      <c r="TSO21" s="290"/>
      <c r="TSP21" s="290"/>
      <c r="TSQ21" s="290"/>
      <c r="TSR21" s="290"/>
      <c r="TSS21" s="290"/>
      <c r="TST21" s="290"/>
      <c r="TSU21" s="290"/>
      <c r="TSV21" s="290"/>
      <c r="TSW21" s="290"/>
      <c r="TSX21" s="290"/>
      <c r="TSY21" s="290"/>
      <c r="TSZ21" s="290"/>
      <c r="TTA21" s="290"/>
      <c r="TTB21" s="290"/>
      <c r="TTC21" s="290"/>
      <c r="TTD21" s="290"/>
      <c r="TTE21" s="290"/>
      <c r="TTF21" s="290"/>
      <c r="TTG21" s="290"/>
      <c r="TTH21" s="290"/>
      <c r="TTI21" s="290"/>
      <c r="TTJ21" s="290"/>
      <c r="TTK21" s="290"/>
      <c r="TTL21" s="290"/>
      <c r="TTM21" s="290"/>
      <c r="TTN21" s="290"/>
      <c r="TTO21" s="290"/>
      <c r="TTP21" s="290"/>
      <c r="TTQ21" s="290"/>
      <c r="TTR21" s="290"/>
      <c r="TTS21" s="290"/>
      <c r="TTT21" s="290"/>
      <c r="TTU21" s="290"/>
      <c r="TTV21" s="290"/>
      <c r="TTW21" s="290"/>
      <c r="TTX21" s="290"/>
      <c r="TTY21" s="290"/>
      <c r="TTZ21" s="290"/>
      <c r="TUA21" s="290"/>
      <c r="TUB21" s="290"/>
      <c r="TUC21" s="290"/>
      <c r="TUD21" s="290"/>
      <c r="TUE21" s="290"/>
      <c r="TUF21" s="290"/>
      <c r="TUG21" s="290"/>
      <c r="TUH21" s="290"/>
      <c r="TUI21" s="290"/>
      <c r="TUJ21" s="290"/>
      <c r="TUK21" s="290"/>
      <c r="TUL21" s="290"/>
      <c r="TUM21" s="290"/>
      <c r="TUN21" s="290"/>
      <c r="TUO21" s="290"/>
      <c r="TUP21" s="290"/>
      <c r="TUQ21" s="290"/>
      <c r="TUR21" s="290"/>
      <c r="TUS21" s="290"/>
      <c r="TUT21" s="290"/>
      <c r="TUU21" s="290"/>
      <c r="TUV21" s="290"/>
      <c r="TUW21" s="290"/>
      <c r="TUX21" s="290"/>
      <c r="TUY21" s="290"/>
      <c r="TUZ21" s="290"/>
      <c r="TVA21" s="290"/>
      <c r="TVB21" s="290"/>
      <c r="TVC21" s="290"/>
      <c r="TVD21" s="290"/>
      <c r="TVE21" s="290"/>
      <c r="TVF21" s="290"/>
      <c r="TVG21" s="290"/>
      <c r="TVH21" s="290"/>
      <c r="TVI21" s="290"/>
      <c r="TVJ21" s="290"/>
      <c r="TVK21" s="290"/>
      <c r="TVL21" s="290"/>
      <c r="TVM21" s="290"/>
      <c r="TVN21" s="290"/>
      <c r="TVO21" s="290"/>
      <c r="TVP21" s="290"/>
      <c r="TVQ21" s="290"/>
      <c r="TVR21" s="290"/>
      <c r="TVS21" s="290"/>
      <c r="TVT21" s="290"/>
      <c r="TVU21" s="290"/>
      <c r="TVV21" s="290"/>
      <c r="TVW21" s="290"/>
      <c r="TVX21" s="290"/>
      <c r="TVY21" s="290"/>
      <c r="TVZ21" s="290"/>
      <c r="TWA21" s="290"/>
      <c r="TWB21" s="290"/>
      <c r="TWC21" s="290"/>
      <c r="TWD21" s="290"/>
      <c r="TWE21" s="290"/>
      <c r="TWF21" s="290"/>
      <c r="TWG21" s="290"/>
      <c r="TWH21" s="290"/>
      <c r="TWI21" s="290"/>
      <c r="TWJ21" s="290"/>
      <c r="TWK21" s="290"/>
      <c r="TWL21" s="290"/>
      <c r="TWM21" s="290"/>
      <c r="TWN21" s="290"/>
      <c r="TWO21" s="290"/>
      <c r="TWP21" s="290"/>
      <c r="TWQ21" s="290"/>
      <c r="TWR21" s="290"/>
      <c r="TWS21" s="290"/>
      <c r="TWT21" s="290"/>
      <c r="TWU21" s="290"/>
      <c r="TWV21" s="290"/>
      <c r="TWW21" s="290"/>
      <c r="TWX21" s="290"/>
      <c r="TWY21" s="290"/>
      <c r="TWZ21" s="290"/>
      <c r="TXA21" s="290"/>
      <c r="TXB21" s="290"/>
      <c r="TXC21" s="290"/>
      <c r="TXD21" s="290"/>
      <c r="TXE21" s="290"/>
      <c r="TXF21" s="290"/>
      <c r="TXG21" s="290"/>
      <c r="TXH21" s="290"/>
      <c r="TXI21" s="290"/>
      <c r="TXJ21" s="290"/>
      <c r="TXK21" s="290"/>
      <c r="TXL21" s="290"/>
      <c r="TXM21" s="290"/>
      <c r="TXN21" s="290"/>
      <c r="TXO21" s="290"/>
      <c r="TXP21" s="290"/>
      <c r="TXQ21" s="290"/>
      <c r="TXR21" s="290"/>
      <c r="TXS21" s="290"/>
      <c r="TXT21" s="290"/>
      <c r="TXU21" s="290"/>
      <c r="TXV21" s="290"/>
      <c r="TXW21" s="290"/>
      <c r="TXX21" s="290"/>
      <c r="TXY21" s="290"/>
      <c r="TXZ21" s="290"/>
      <c r="TYA21" s="290"/>
      <c r="TYB21" s="290"/>
      <c r="TYC21" s="290"/>
      <c r="TYD21" s="290"/>
      <c r="TYE21" s="290"/>
      <c r="TYF21" s="290"/>
      <c r="TYG21" s="290"/>
      <c r="TYH21" s="290"/>
      <c r="TYI21" s="290"/>
      <c r="TYJ21" s="290"/>
      <c r="TYK21" s="290"/>
      <c r="TYL21" s="290"/>
      <c r="TYM21" s="290"/>
      <c r="TYN21" s="290"/>
      <c r="TYO21" s="290"/>
      <c r="TYP21" s="290"/>
      <c r="TYQ21" s="290"/>
      <c r="TYR21" s="290"/>
      <c r="TYS21" s="290"/>
      <c r="TYT21" s="290"/>
      <c r="TYU21" s="290"/>
      <c r="TYV21" s="290"/>
      <c r="TYW21" s="290"/>
      <c r="TYX21" s="290"/>
      <c r="TYY21" s="290"/>
      <c r="TYZ21" s="290"/>
      <c r="TZA21" s="290"/>
      <c r="TZB21" s="290"/>
      <c r="TZC21" s="290"/>
      <c r="TZD21" s="290"/>
      <c r="TZE21" s="290"/>
      <c r="TZF21" s="290"/>
      <c r="TZG21" s="290"/>
      <c r="TZH21" s="290"/>
      <c r="TZI21" s="290"/>
      <c r="TZJ21" s="290"/>
      <c r="TZK21" s="290"/>
      <c r="TZL21" s="290"/>
      <c r="TZM21" s="290"/>
      <c r="TZN21" s="290"/>
      <c r="TZO21" s="290"/>
      <c r="TZP21" s="290"/>
      <c r="TZQ21" s="290"/>
      <c r="TZR21" s="290"/>
      <c r="TZS21" s="290"/>
      <c r="TZT21" s="290"/>
      <c r="TZU21" s="290"/>
      <c r="TZV21" s="290"/>
      <c r="TZW21" s="290"/>
      <c r="TZX21" s="290"/>
      <c r="TZY21" s="290"/>
      <c r="TZZ21" s="290"/>
      <c r="UAA21" s="290"/>
      <c r="UAB21" s="290"/>
      <c r="UAC21" s="290"/>
      <c r="UAD21" s="290"/>
      <c r="UAE21" s="290"/>
      <c r="UAF21" s="290"/>
      <c r="UAG21" s="290"/>
      <c r="UAH21" s="290"/>
      <c r="UAI21" s="290"/>
      <c r="UAJ21" s="290"/>
      <c r="UAK21" s="290"/>
      <c r="UAL21" s="290"/>
      <c r="UAM21" s="290"/>
      <c r="UAN21" s="290"/>
      <c r="UAO21" s="290"/>
      <c r="UAP21" s="290"/>
      <c r="UAQ21" s="290"/>
      <c r="UAR21" s="290"/>
      <c r="UAS21" s="290"/>
      <c r="UAT21" s="290"/>
      <c r="UAU21" s="290"/>
      <c r="UAV21" s="290"/>
      <c r="UAW21" s="290"/>
      <c r="UAX21" s="290"/>
      <c r="UAY21" s="290"/>
      <c r="UAZ21" s="290"/>
      <c r="UBA21" s="290"/>
      <c r="UBB21" s="290"/>
      <c r="UBC21" s="290"/>
      <c r="UBD21" s="290"/>
      <c r="UBE21" s="290"/>
      <c r="UBF21" s="290"/>
      <c r="UBG21" s="290"/>
      <c r="UBH21" s="290"/>
      <c r="UBI21" s="290"/>
      <c r="UBJ21" s="290"/>
      <c r="UBK21" s="290"/>
      <c r="UBL21" s="290"/>
      <c r="UBM21" s="290"/>
      <c r="UBN21" s="290"/>
      <c r="UBO21" s="290"/>
      <c r="UBP21" s="290"/>
      <c r="UBQ21" s="290"/>
      <c r="UBR21" s="290"/>
      <c r="UBS21" s="290"/>
      <c r="UBT21" s="290"/>
      <c r="UBU21" s="290"/>
      <c r="UBV21" s="290"/>
      <c r="UBW21" s="290"/>
      <c r="UBX21" s="290"/>
      <c r="UBY21" s="290"/>
      <c r="UBZ21" s="290"/>
      <c r="UCA21" s="290"/>
      <c r="UCB21" s="290"/>
      <c r="UCC21" s="290"/>
      <c r="UCD21" s="290"/>
      <c r="UCE21" s="290"/>
      <c r="UCF21" s="290"/>
      <c r="UCG21" s="290"/>
      <c r="UCH21" s="290"/>
      <c r="UCI21" s="290"/>
      <c r="UCJ21" s="290"/>
      <c r="UCK21" s="290"/>
      <c r="UCL21" s="290"/>
      <c r="UCM21" s="290"/>
      <c r="UCN21" s="290"/>
      <c r="UCO21" s="290"/>
      <c r="UCP21" s="290"/>
      <c r="UCQ21" s="290"/>
      <c r="UCR21" s="290"/>
      <c r="UCS21" s="290"/>
      <c r="UCT21" s="290"/>
      <c r="UCU21" s="290"/>
      <c r="UCV21" s="290"/>
      <c r="UCW21" s="290"/>
      <c r="UCX21" s="290"/>
      <c r="UCY21" s="290"/>
      <c r="UCZ21" s="290"/>
      <c r="UDA21" s="290"/>
      <c r="UDB21" s="290"/>
      <c r="UDC21" s="290"/>
      <c r="UDD21" s="290"/>
      <c r="UDE21" s="290"/>
      <c r="UDF21" s="290"/>
      <c r="UDG21" s="290"/>
      <c r="UDH21" s="290"/>
      <c r="UDI21" s="290"/>
      <c r="UDJ21" s="290"/>
      <c r="UDK21" s="290"/>
      <c r="UDL21" s="290"/>
      <c r="UDM21" s="290"/>
      <c r="UDN21" s="290"/>
      <c r="UDO21" s="290"/>
      <c r="UDP21" s="290"/>
      <c r="UDQ21" s="290"/>
      <c r="UDR21" s="290"/>
      <c r="UDS21" s="290"/>
      <c r="UDT21" s="290"/>
      <c r="UDU21" s="290"/>
      <c r="UDV21" s="290"/>
      <c r="UDW21" s="290"/>
      <c r="UDX21" s="290"/>
      <c r="UDY21" s="290"/>
      <c r="UDZ21" s="290"/>
      <c r="UEA21" s="290"/>
      <c r="UEB21" s="290"/>
      <c r="UEC21" s="290"/>
      <c r="UED21" s="290"/>
      <c r="UEE21" s="290"/>
      <c r="UEF21" s="290"/>
      <c r="UEG21" s="290"/>
      <c r="UEH21" s="290"/>
      <c r="UEI21" s="290"/>
      <c r="UEJ21" s="290"/>
      <c r="UEK21" s="290"/>
      <c r="UEL21" s="290"/>
      <c r="UEM21" s="290"/>
      <c r="UEN21" s="290"/>
      <c r="UEO21" s="290"/>
      <c r="UEP21" s="290"/>
      <c r="UEQ21" s="290"/>
      <c r="UER21" s="290"/>
      <c r="UES21" s="290"/>
      <c r="UET21" s="290"/>
      <c r="UEU21" s="290"/>
      <c r="UEV21" s="290"/>
      <c r="UEW21" s="290"/>
      <c r="UEX21" s="290"/>
      <c r="UEY21" s="290"/>
      <c r="UEZ21" s="290"/>
      <c r="UFA21" s="290"/>
      <c r="UFB21" s="290"/>
      <c r="UFC21" s="290"/>
      <c r="UFD21" s="290"/>
      <c r="UFE21" s="290"/>
      <c r="UFF21" s="290"/>
      <c r="UFG21" s="290"/>
      <c r="UFH21" s="290"/>
      <c r="UFI21" s="290"/>
      <c r="UFJ21" s="290"/>
      <c r="UFK21" s="290"/>
      <c r="UFL21" s="290"/>
      <c r="UFM21" s="290"/>
      <c r="UFN21" s="290"/>
      <c r="UFO21" s="290"/>
      <c r="UFP21" s="290"/>
      <c r="UFQ21" s="290"/>
      <c r="UFR21" s="290"/>
      <c r="UFS21" s="290"/>
      <c r="UFT21" s="290"/>
      <c r="UFU21" s="290"/>
      <c r="UFV21" s="290"/>
      <c r="UFW21" s="290"/>
      <c r="UFX21" s="290"/>
      <c r="UFY21" s="290"/>
      <c r="UFZ21" s="290"/>
      <c r="UGA21" s="290"/>
      <c r="UGB21" s="290"/>
      <c r="UGC21" s="290"/>
      <c r="UGD21" s="290"/>
      <c r="UGE21" s="290"/>
      <c r="UGF21" s="290"/>
      <c r="UGG21" s="290"/>
      <c r="UGH21" s="290"/>
      <c r="UGI21" s="290"/>
      <c r="UGJ21" s="290"/>
      <c r="UGK21" s="290"/>
      <c r="UGL21" s="290"/>
      <c r="UGM21" s="290"/>
      <c r="UGN21" s="290"/>
      <c r="UGO21" s="290"/>
      <c r="UGP21" s="290"/>
      <c r="UGQ21" s="290"/>
      <c r="UGR21" s="290"/>
      <c r="UGS21" s="290"/>
      <c r="UGT21" s="290"/>
      <c r="UGU21" s="290"/>
      <c r="UGV21" s="290"/>
      <c r="UGW21" s="290"/>
      <c r="UGX21" s="290"/>
      <c r="UGY21" s="290"/>
      <c r="UGZ21" s="290"/>
      <c r="UHA21" s="290"/>
      <c r="UHB21" s="290"/>
      <c r="UHC21" s="290"/>
      <c r="UHD21" s="290"/>
      <c r="UHE21" s="290"/>
      <c r="UHF21" s="290"/>
      <c r="UHG21" s="290"/>
      <c r="UHH21" s="290"/>
      <c r="UHI21" s="290"/>
      <c r="UHJ21" s="290"/>
      <c r="UHK21" s="290"/>
      <c r="UHL21" s="290"/>
      <c r="UHM21" s="290"/>
      <c r="UHN21" s="290"/>
      <c r="UHO21" s="290"/>
      <c r="UHP21" s="290"/>
      <c r="UHQ21" s="290"/>
      <c r="UHR21" s="290"/>
      <c r="UHS21" s="290"/>
      <c r="UHT21" s="290"/>
      <c r="UHU21" s="290"/>
      <c r="UHV21" s="290"/>
      <c r="UHW21" s="290"/>
      <c r="UHX21" s="290"/>
      <c r="UHY21" s="290"/>
      <c r="UHZ21" s="290"/>
      <c r="UIA21" s="290"/>
      <c r="UIB21" s="290"/>
      <c r="UIC21" s="290"/>
      <c r="UID21" s="290"/>
      <c r="UIE21" s="290"/>
      <c r="UIF21" s="290"/>
      <c r="UIG21" s="290"/>
      <c r="UIH21" s="290"/>
      <c r="UII21" s="290"/>
      <c r="UIJ21" s="290"/>
      <c r="UIK21" s="290"/>
      <c r="UIL21" s="290"/>
      <c r="UIM21" s="290"/>
      <c r="UIN21" s="290"/>
      <c r="UIO21" s="290"/>
      <c r="UIP21" s="290"/>
      <c r="UIQ21" s="290"/>
      <c r="UIR21" s="290"/>
      <c r="UIS21" s="290"/>
      <c r="UIT21" s="290"/>
      <c r="UIU21" s="290"/>
      <c r="UIV21" s="290"/>
      <c r="UIW21" s="290"/>
      <c r="UIX21" s="290"/>
      <c r="UIY21" s="290"/>
      <c r="UIZ21" s="290"/>
      <c r="UJA21" s="290"/>
      <c r="UJB21" s="290"/>
      <c r="UJC21" s="290"/>
      <c r="UJD21" s="290"/>
      <c r="UJE21" s="290"/>
      <c r="UJF21" s="290"/>
      <c r="UJG21" s="290"/>
      <c r="UJH21" s="290"/>
      <c r="UJI21" s="290"/>
      <c r="UJJ21" s="290"/>
      <c r="UJK21" s="290"/>
      <c r="UJL21" s="290"/>
      <c r="UJM21" s="290"/>
      <c r="UJN21" s="290"/>
      <c r="UJO21" s="290"/>
      <c r="UJP21" s="290"/>
      <c r="UJQ21" s="290"/>
      <c r="UJR21" s="290"/>
      <c r="UJS21" s="290"/>
      <c r="UJT21" s="290"/>
      <c r="UJU21" s="290"/>
      <c r="UJV21" s="290"/>
      <c r="UJW21" s="290"/>
      <c r="UJX21" s="290"/>
      <c r="UJY21" s="290"/>
      <c r="UJZ21" s="290"/>
      <c r="UKA21" s="290"/>
      <c r="UKB21" s="290"/>
      <c r="UKC21" s="290"/>
      <c r="UKD21" s="290"/>
      <c r="UKE21" s="290"/>
      <c r="UKF21" s="290"/>
      <c r="UKG21" s="290"/>
      <c r="UKH21" s="290"/>
      <c r="UKI21" s="290"/>
      <c r="UKJ21" s="290"/>
      <c r="UKK21" s="290"/>
      <c r="UKL21" s="290"/>
      <c r="UKM21" s="290"/>
      <c r="UKN21" s="290"/>
      <c r="UKO21" s="290"/>
      <c r="UKP21" s="290"/>
      <c r="UKQ21" s="290"/>
      <c r="UKR21" s="290"/>
      <c r="UKS21" s="290"/>
      <c r="UKT21" s="290"/>
      <c r="UKU21" s="290"/>
      <c r="UKV21" s="290"/>
      <c r="UKW21" s="290"/>
      <c r="UKX21" s="290"/>
      <c r="UKY21" s="290"/>
      <c r="UKZ21" s="290"/>
      <c r="ULA21" s="290"/>
      <c r="ULB21" s="290"/>
      <c r="ULC21" s="290"/>
      <c r="ULD21" s="290"/>
      <c r="ULE21" s="290"/>
      <c r="ULF21" s="290"/>
      <c r="ULG21" s="290"/>
      <c r="ULH21" s="290"/>
      <c r="ULI21" s="290"/>
      <c r="ULJ21" s="290"/>
      <c r="ULK21" s="290"/>
      <c r="ULL21" s="290"/>
      <c r="ULM21" s="290"/>
      <c r="ULN21" s="290"/>
      <c r="ULO21" s="290"/>
      <c r="ULP21" s="290"/>
      <c r="ULQ21" s="290"/>
      <c r="ULR21" s="290"/>
      <c r="ULS21" s="290"/>
      <c r="ULT21" s="290"/>
      <c r="ULU21" s="290"/>
      <c r="ULV21" s="290"/>
      <c r="ULW21" s="290"/>
      <c r="ULX21" s="290"/>
      <c r="ULY21" s="290"/>
      <c r="ULZ21" s="290"/>
      <c r="UMA21" s="290"/>
      <c r="UMB21" s="290"/>
      <c r="UMC21" s="290"/>
      <c r="UMD21" s="290"/>
      <c r="UME21" s="290"/>
      <c r="UMF21" s="290"/>
      <c r="UMG21" s="290"/>
      <c r="UMH21" s="290"/>
      <c r="UMI21" s="290"/>
      <c r="UMJ21" s="290"/>
      <c r="UMK21" s="290"/>
      <c r="UML21" s="290"/>
      <c r="UMM21" s="290"/>
      <c r="UMN21" s="290"/>
      <c r="UMO21" s="290"/>
      <c r="UMP21" s="290"/>
      <c r="UMQ21" s="290"/>
      <c r="UMR21" s="290"/>
      <c r="UMS21" s="290"/>
      <c r="UMT21" s="290"/>
      <c r="UMU21" s="290"/>
      <c r="UMV21" s="290"/>
      <c r="UMW21" s="290"/>
      <c r="UMX21" s="290"/>
      <c r="UMY21" s="290"/>
      <c r="UMZ21" s="290"/>
      <c r="UNA21" s="290"/>
      <c r="UNB21" s="290"/>
      <c r="UNC21" s="290"/>
      <c r="UND21" s="290"/>
      <c r="UNE21" s="290"/>
      <c r="UNF21" s="290"/>
      <c r="UNG21" s="290"/>
      <c r="UNH21" s="290"/>
      <c r="UNI21" s="290"/>
      <c r="UNJ21" s="290"/>
      <c r="UNK21" s="290"/>
      <c r="UNL21" s="290"/>
      <c r="UNM21" s="290"/>
      <c r="UNN21" s="290"/>
      <c r="UNO21" s="290"/>
      <c r="UNP21" s="290"/>
      <c r="UNQ21" s="290"/>
      <c r="UNR21" s="290"/>
      <c r="UNS21" s="290"/>
      <c r="UNT21" s="290"/>
      <c r="UNU21" s="290"/>
      <c r="UNV21" s="290"/>
      <c r="UNW21" s="290"/>
      <c r="UNX21" s="290"/>
      <c r="UNY21" s="290"/>
      <c r="UNZ21" s="290"/>
      <c r="UOA21" s="290"/>
      <c r="UOB21" s="290"/>
      <c r="UOC21" s="290"/>
      <c r="UOD21" s="290"/>
      <c r="UOE21" s="290"/>
      <c r="UOF21" s="290"/>
      <c r="UOG21" s="290"/>
      <c r="UOH21" s="290"/>
      <c r="UOI21" s="290"/>
      <c r="UOJ21" s="290"/>
      <c r="UOK21" s="290"/>
      <c r="UOL21" s="290"/>
      <c r="UOM21" s="290"/>
      <c r="UON21" s="290"/>
      <c r="UOO21" s="290"/>
      <c r="UOP21" s="290"/>
      <c r="UOQ21" s="290"/>
      <c r="UOR21" s="290"/>
      <c r="UOS21" s="290"/>
      <c r="UOT21" s="290"/>
      <c r="UOU21" s="290"/>
      <c r="UOV21" s="290"/>
      <c r="UOW21" s="290"/>
      <c r="UOX21" s="290"/>
      <c r="UOY21" s="290"/>
      <c r="UOZ21" s="290"/>
      <c r="UPA21" s="290"/>
      <c r="UPB21" s="290"/>
      <c r="UPC21" s="290"/>
      <c r="UPD21" s="290"/>
      <c r="UPE21" s="290"/>
      <c r="UPF21" s="290"/>
      <c r="UPG21" s="290"/>
      <c r="UPH21" s="290"/>
      <c r="UPI21" s="290"/>
      <c r="UPJ21" s="290"/>
      <c r="UPK21" s="290"/>
      <c r="UPL21" s="290"/>
      <c r="UPM21" s="290"/>
      <c r="UPN21" s="290"/>
      <c r="UPO21" s="290"/>
      <c r="UPP21" s="290"/>
      <c r="UPQ21" s="290"/>
      <c r="UPR21" s="290"/>
      <c r="UPS21" s="290"/>
      <c r="UPT21" s="290"/>
      <c r="UPU21" s="290"/>
      <c r="UPV21" s="290"/>
      <c r="UPW21" s="290"/>
      <c r="UPX21" s="290"/>
      <c r="UPY21" s="290"/>
      <c r="UPZ21" s="290"/>
      <c r="UQA21" s="290"/>
      <c r="UQB21" s="290"/>
      <c r="UQC21" s="290"/>
      <c r="UQD21" s="290"/>
      <c r="UQE21" s="290"/>
      <c r="UQF21" s="290"/>
      <c r="UQG21" s="290"/>
      <c r="UQH21" s="290"/>
      <c r="UQI21" s="290"/>
      <c r="UQJ21" s="290"/>
      <c r="UQK21" s="290"/>
      <c r="UQL21" s="290"/>
      <c r="UQM21" s="290"/>
      <c r="UQN21" s="290"/>
      <c r="UQO21" s="290"/>
      <c r="UQP21" s="290"/>
      <c r="UQQ21" s="290"/>
      <c r="UQR21" s="290"/>
      <c r="UQS21" s="290"/>
      <c r="UQT21" s="290"/>
      <c r="UQU21" s="290"/>
      <c r="UQV21" s="290"/>
      <c r="UQW21" s="290"/>
      <c r="UQX21" s="290"/>
      <c r="UQY21" s="290"/>
      <c r="UQZ21" s="290"/>
      <c r="URA21" s="290"/>
      <c r="URB21" s="290"/>
      <c r="URC21" s="290"/>
      <c r="URD21" s="290"/>
      <c r="URE21" s="290"/>
      <c r="URF21" s="290"/>
      <c r="URG21" s="290"/>
      <c r="URH21" s="290"/>
      <c r="URI21" s="290"/>
      <c r="URJ21" s="290"/>
      <c r="URK21" s="290"/>
      <c r="URL21" s="290"/>
      <c r="URM21" s="290"/>
      <c r="URN21" s="290"/>
      <c r="URO21" s="290"/>
      <c r="URP21" s="290"/>
      <c r="URQ21" s="290"/>
      <c r="URR21" s="290"/>
      <c r="URS21" s="290"/>
      <c r="URT21" s="290"/>
      <c r="URU21" s="290"/>
      <c r="URV21" s="290"/>
      <c r="URW21" s="290"/>
      <c r="URX21" s="290"/>
      <c r="URY21" s="290"/>
      <c r="URZ21" s="290"/>
      <c r="USA21" s="290"/>
      <c r="USB21" s="290"/>
      <c r="USC21" s="290"/>
      <c r="USD21" s="290"/>
      <c r="USE21" s="290"/>
      <c r="USF21" s="290"/>
      <c r="USG21" s="290"/>
      <c r="USH21" s="290"/>
      <c r="USI21" s="290"/>
      <c r="USJ21" s="290"/>
      <c r="USK21" s="290"/>
      <c r="USL21" s="290"/>
      <c r="USM21" s="290"/>
      <c r="USN21" s="290"/>
      <c r="USO21" s="290"/>
      <c r="USP21" s="290"/>
      <c r="USQ21" s="290"/>
      <c r="USR21" s="290"/>
      <c r="USS21" s="290"/>
      <c r="UST21" s="290"/>
      <c r="USU21" s="290"/>
      <c r="USV21" s="290"/>
      <c r="USW21" s="290"/>
      <c r="USX21" s="290"/>
      <c r="USY21" s="290"/>
      <c r="USZ21" s="290"/>
      <c r="UTA21" s="290"/>
      <c r="UTB21" s="290"/>
      <c r="UTC21" s="290"/>
      <c r="UTD21" s="290"/>
      <c r="UTE21" s="290"/>
      <c r="UTF21" s="290"/>
      <c r="UTG21" s="290"/>
      <c r="UTH21" s="290"/>
      <c r="UTI21" s="290"/>
      <c r="UTJ21" s="290"/>
      <c r="UTK21" s="290"/>
      <c r="UTL21" s="290"/>
      <c r="UTM21" s="290"/>
      <c r="UTN21" s="290"/>
      <c r="UTO21" s="290"/>
      <c r="UTP21" s="290"/>
      <c r="UTQ21" s="290"/>
      <c r="UTR21" s="290"/>
      <c r="UTS21" s="290"/>
      <c r="UTT21" s="290"/>
      <c r="UTU21" s="290"/>
      <c r="UTV21" s="290"/>
      <c r="UTW21" s="290"/>
      <c r="UTX21" s="290"/>
      <c r="UTY21" s="290"/>
      <c r="UTZ21" s="290"/>
      <c r="UUA21" s="290"/>
      <c r="UUB21" s="290"/>
      <c r="UUC21" s="290"/>
      <c r="UUD21" s="290"/>
      <c r="UUE21" s="290"/>
      <c r="UUF21" s="290"/>
      <c r="UUG21" s="290"/>
      <c r="UUH21" s="290"/>
      <c r="UUI21" s="290"/>
      <c r="UUJ21" s="290"/>
      <c r="UUK21" s="290"/>
      <c r="UUL21" s="290"/>
      <c r="UUM21" s="290"/>
      <c r="UUN21" s="290"/>
      <c r="UUO21" s="290"/>
      <c r="UUP21" s="290"/>
      <c r="UUQ21" s="290"/>
      <c r="UUR21" s="290"/>
      <c r="UUS21" s="290"/>
      <c r="UUT21" s="290"/>
      <c r="UUU21" s="290"/>
      <c r="UUV21" s="290"/>
      <c r="UUW21" s="290"/>
      <c r="UUX21" s="290"/>
      <c r="UUY21" s="290"/>
      <c r="UUZ21" s="290"/>
      <c r="UVA21" s="290"/>
      <c r="UVB21" s="290"/>
      <c r="UVC21" s="290"/>
      <c r="UVD21" s="290"/>
      <c r="UVE21" s="290"/>
      <c r="UVF21" s="290"/>
      <c r="UVG21" s="290"/>
      <c r="UVH21" s="290"/>
      <c r="UVI21" s="290"/>
      <c r="UVJ21" s="290"/>
      <c r="UVK21" s="290"/>
      <c r="UVL21" s="290"/>
      <c r="UVM21" s="290"/>
      <c r="UVN21" s="290"/>
      <c r="UVO21" s="290"/>
      <c r="UVP21" s="290"/>
      <c r="UVQ21" s="290"/>
      <c r="UVR21" s="290"/>
      <c r="UVS21" s="290"/>
      <c r="UVT21" s="290"/>
      <c r="UVU21" s="290"/>
      <c r="UVV21" s="290"/>
      <c r="UVW21" s="290"/>
      <c r="UVX21" s="290"/>
      <c r="UVY21" s="290"/>
      <c r="UVZ21" s="290"/>
      <c r="UWA21" s="290"/>
      <c r="UWB21" s="290"/>
      <c r="UWC21" s="290"/>
      <c r="UWD21" s="290"/>
      <c r="UWE21" s="290"/>
      <c r="UWF21" s="290"/>
      <c r="UWG21" s="290"/>
      <c r="UWH21" s="290"/>
      <c r="UWI21" s="290"/>
      <c r="UWJ21" s="290"/>
      <c r="UWK21" s="290"/>
      <c r="UWL21" s="290"/>
      <c r="UWM21" s="290"/>
      <c r="UWN21" s="290"/>
      <c r="UWO21" s="290"/>
      <c r="UWP21" s="290"/>
      <c r="UWQ21" s="290"/>
      <c r="UWR21" s="290"/>
      <c r="UWS21" s="290"/>
      <c r="UWT21" s="290"/>
      <c r="UWU21" s="290"/>
      <c r="UWV21" s="290"/>
      <c r="UWW21" s="290"/>
      <c r="UWX21" s="290"/>
      <c r="UWY21" s="290"/>
      <c r="UWZ21" s="290"/>
      <c r="UXA21" s="290"/>
      <c r="UXB21" s="290"/>
      <c r="UXC21" s="290"/>
      <c r="UXD21" s="290"/>
      <c r="UXE21" s="290"/>
      <c r="UXF21" s="290"/>
      <c r="UXG21" s="290"/>
      <c r="UXH21" s="290"/>
      <c r="UXI21" s="290"/>
      <c r="UXJ21" s="290"/>
      <c r="UXK21" s="290"/>
      <c r="UXL21" s="290"/>
      <c r="UXM21" s="290"/>
      <c r="UXN21" s="290"/>
      <c r="UXO21" s="290"/>
      <c r="UXP21" s="290"/>
      <c r="UXQ21" s="290"/>
      <c r="UXR21" s="290"/>
      <c r="UXS21" s="290"/>
      <c r="UXT21" s="290"/>
      <c r="UXU21" s="290"/>
      <c r="UXV21" s="290"/>
      <c r="UXW21" s="290"/>
      <c r="UXX21" s="290"/>
      <c r="UXY21" s="290"/>
      <c r="UXZ21" s="290"/>
      <c r="UYA21" s="290"/>
      <c r="UYB21" s="290"/>
      <c r="UYC21" s="290"/>
      <c r="UYD21" s="290"/>
      <c r="UYE21" s="290"/>
      <c r="UYF21" s="290"/>
      <c r="UYG21" s="290"/>
      <c r="UYH21" s="290"/>
      <c r="UYI21" s="290"/>
      <c r="UYJ21" s="290"/>
      <c r="UYK21" s="290"/>
      <c r="UYL21" s="290"/>
      <c r="UYM21" s="290"/>
      <c r="UYN21" s="290"/>
      <c r="UYO21" s="290"/>
      <c r="UYP21" s="290"/>
      <c r="UYQ21" s="290"/>
      <c r="UYR21" s="290"/>
      <c r="UYS21" s="290"/>
      <c r="UYT21" s="290"/>
      <c r="UYU21" s="290"/>
      <c r="UYV21" s="290"/>
      <c r="UYW21" s="290"/>
      <c r="UYX21" s="290"/>
      <c r="UYY21" s="290"/>
      <c r="UYZ21" s="290"/>
      <c r="UZA21" s="290"/>
      <c r="UZB21" s="290"/>
      <c r="UZC21" s="290"/>
      <c r="UZD21" s="290"/>
      <c r="UZE21" s="290"/>
      <c r="UZF21" s="290"/>
      <c r="UZG21" s="290"/>
      <c r="UZH21" s="290"/>
      <c r="UZI21" s="290"/>
      <c r="UZJ21" s="290"/>
      <c r="UZK21" s="290"/>
      <c r="UZL21" s="290"/>
      <c r="UZM21" s="290"/>
      <c r="UZN21" s="290"/>
      <c r="UZO21" s="290"/>
      <c r="UZP21" s="290"/>
      <c r="UZQ21" s="290"/>
      <c r="UZR21" s="290"/>
      <c r="UZS21" s="290"/>
      <c r="UZT21" s="290"/>
      <c r="UZU21" s="290"/>
      <c r="UZV21" s="290"/>
      <c r="UZW21" s="290"/>
      <c r="UZX21" s="290"/>
      <c r="UZY21" s="290"/>
      <c r="UZZ21" s="290"/>
      <c r="VAA21" s="290"/>
      <c r="VAB21" s="290"/>
      <c r="VAC21" s="290"/>
      <c r="VAD21" s="290"/>
      <c r="VAE21" s="290"/>
      <c r="VAF21" s="290"/>
      <c r="VAG21" s="290"/>
      <c r="VAH21" s="290"/>
      <c r="VAI21" s="290"/>
      <c r="VAJ21" s="290"/>
      <c r="VAK21" s="290"/>
      <c r="VAL21" s="290"/>
      <c r="VAM21" s="290"/>
      <c r="VAN21" s="290"/>
      <c r="VAO21" s="290"/>
      <c r="VAP21" s="290"/>
      <c r="VAQ21" s="290"/>
      <c r="VAR21" s="290"/>
      <c r="VAS21" s="290"/>
      <c r="VAT21" s="290"/>
      <c r="VAU21" s="290"/>
      <c r="VAV21" s="290"/>
      <c r="VAW21" s="290"/>
      <c r="VAX21" s="290"/>
      <c r="VAY21" s="290"/>
      <c r="VAZ21" s="290"/>
      <c r="VBA21" s="290"/>
      <c r="VBB21" s="290"/>
      <c r="VBC21" s="290"/>
      <c r="VBD21" s="290"/>
      <c r="VBE21" s="290"/>
      <c r="VBF21" s="290"/>
      <c r="VBG21" s="290"/>
      <c r="VBH21" s="290"/>
      <c r="VBI21" s="290"/>
      <c r="VBJ21" s="290"/>
      <c r="VBK21" s="290"/>
      <c r="VBL21" s="290"/>
      <c r="VBM21" s="290"/>
      <c r="VBN21" s="290"/>
      <c r="VBO21" s="290"/>
      <c r="VBP21" s="290"/>
      <c r="VBQ21" s="290"/>
      <c r="VBR21" s="290"/>
      <c r="VBS21" s="290"/>
      <c r="VBT21" s="290"/>
      <c r="VBU21" s="290"/>
      <c r="VBV21" s="290"/>
      <c r="VBW21" s="290"/>
      <c r="VBX21" s="290"/>
      <c r="VBY21" s="290"/>
      <c r="VBZ21" s="290"/>
      <c r="VCA21" s="290"/>
      <c r="VCB21" s="290"/>
      <c r="VCC21" s="290"/>
      <c r="VCD21" s="290"/>
      <c r="VCE21" s="290"/>
      <c r="VCF21" s="290"/>
      <c r="VCG21" s="290"/>
      <c r="VCH21" s="290"/>
      <c r="VCI21" s="290"/>
      <c r="VCJ21" s="290"/>
      <c r="VCK21" s="290"/>
      <c r="VCL21" s="290"/>
      <c r="VCM21" s="290"/>
      <c r="VCN21" s="290"/>
      <c r="VCO21" s="290"/>
      <c r="VCP21" s="290"/>
      <c r="VCQ21" s="290"/>
      <c r="VCR21" s="290"/>
      <c r="VCS21" s="290"/>
      <c r="VCT21" s="290"/>
      <c r="VCU21" s="290"/>
      <c r="VCV21" s="290"/>
      <c r="VCW21" s="290"/>
      <c r="VCX21" s="290"/>
      <c r="VCY21" s="290"/>
      <c r="VCZ21" s="290"/>
      <c r="VDA21" s="290"/>
      <c r="VDB21" s="290"/>
      <c r="VDC21" s="290"/>
      <c r="VDD21" s="290"/>
      <c r="VDE21" s="290"/>
      <c r="VDF21" s="290"/>
      <c r="VDG21" s="290"/>
      <c r="VDH21" s="290"/>
      <c r="VDI21" s="290"/>
      <c r="VDJ21" s="290"/>
      <c r="VDK21" s="290"/>
      <c r="VDL21" s="290"/>
      <c r="VDM21" s="290"/>
      <c r="VDN21" s="290"/>
      <c r="VDO21" s="290"/>
      <c r="VDP21" s="290"/>
      <c r="VDQ21" s="290"/>
      <c r="VDR21" s="290"/>
      <c r="VDS21" s="290"/>
      <c r="VDT21" s="290"/>
      <c r="VDU21" s="290"/>
      <c r="VDV21" s="290"/>
      <c r="VDW21" s="290"/>
      <c r="VDX21" s="290"/>
      <c r="VDY21" s="290"/>
      <c r="VDZ21" s="290"/>
      <c r="VEA21" s="290"/>
      <c r="VEB21" s="290"/>
      <c r="VEC21" s="290"/>
      <c r="VED21" s="290"/>
      <c r="VEE21" s="290"/>
      <c r="VEF21" s="290"/>
      <c r="VEG21" s="290"/>
      <c r="VEH21" s="290"/>
      <c r="VEI21" s="290"/>
      <c r="VEJ21" s="290"/>
      <c r="VEK21" s="290"/>
      <c r="VEL21" s="290"/>
      <c r="VEM21" s="290"/>
      <c r="VEN21" s="290"/>
      <c r="VEO21" s="290"/>
      <c r="VEP21" s="290"/>
      <c r="VEQ21" s="290"/>
      <c r="VER21" s="290"/>
      <c r="VES21" s="290"/>
      <c r="VET21" s="290"/>
      <c r="VEU21" s="290"/>
      <c r="VEV21" s="290"/>
      <c r="VEW21" s="290"/>
      <c r="VEX21" s="290"/>
      <c r="VEY21" s="290"/>
      <c r="VEZ21" s="290"/>
      <c r="VFA21" s="290"/>
      <c r="VFB21" s="290"/>
      <c r="VFC21" s="290"/>
      <c r="VFD21" s="290"/>
      <c r="VFE21" s="290"/>
      <c r="VFF21" s="290"/>
      <c r="VFG21" s="290"/>
      <c r="VFH21" s="290"/>
      <c r="VFI21" s="290"/>
      <c r="VFJ21" s="290"/>
      <c r="VFK21" s="290"/>
      <c r="VFL21" s="290"/>
      <c r="VFM21" s="290"/>
      <c r="VFN21" s="290"/>
      <c r="VFO21" s="290"/>
      <c r="VFP21" s="290"/>
      <c r="VFQ21" s="290"/>
      <c r="VFR21" s="290"/>
      <c r="VFS21" s="290"/>
      <c r="VFT21" s="290"/>
      <c r="VFU21" s="290"/>
      <c r="VFV21" s="290"/>
      <c r="VFW21" s="290"/>
      <c r="VFX21" s="290"/>
      <c r="VFY21" s="290"/>
      <c r="VFZ21" s="290"/>
      <c r="VGA21" s="290"/>
      <c r="VGB21" s="290"/>
      <c r="VGC21" s="290"/>
      <c r="VGD21" s="290"/>
      <c r="VGE21" s="290"/>
      <c r="VGF21" s="290"/>
      <c r="VGG21" s="290"/>
      <c r="VGH21" s="290"/>
      <c r="VGI21" s="290"/>
      <c r="VGJ21" s="290"/>
      <c r="VGK21" s="290"/>
      <c r="VGL21" s="290"/>
      <c r="VGM21" s="290"/>
      <c r="VGN21" s="290"/>
      <c r="VGO21" s="290"/>
      <c r="VGP21" s="290"/>
      <c r="VGQ21" s="290"/>
      <c r="VGR21" s="290"/>
      <c r="VGS21" s="290"/>
      <c r="VGT21" s="290"/>
      <c r="VGU21" s="290"/>
      <c r="VGV21" s="290"/>
      <c r="VGW21" s="290"/>
      <c r="VGX21" s="290"/>
      <c r="VGY21" s="290"/>
      <c r="VGZ21" s="290"/>
      <c r="VHA21" s="290"/>
      <c r="VHB21" s="290"/>
      <c r="VHC21" s="290"/>
      <c r="VHD21" s="290"/>
      <c r="VHE21" s="290"/>
      <c r="VHF21" s="290"/>
      <c r="VHG21" s="290"/>
      <c r="VHH21" s="290"/>
      <c r="VHI21" s="290"/>
      <c r="VHJ21" s="290"/>
      <c r="VHK21" s="290"/>
      <c r="VHL21" s="290"/>
      <c r="VHM21" s="290"/>
      <c r="VHN21" s="290"/>
      <c r="VHO21" s="290"/>
      <c r="VHP21" s="290"/>
      <c r="VHQ21" s="290"/>
      <c r="VHR21" s="290"/>
      <c r="VHS21" s="290"/>
      <c r="VHT21" s="290"/>
      <c r="VHU21" s="290"/>
      <c r="VHV21" s="290"/>
      <c r="VHW21" s="290"/>
      <c r="VHX21" s="290"/>
      <c r="VHY21" s="290"/>
      <c r="VHZ21" s="290"/>
      <c r="VIA21" s="290"/>
      <c r="VIB21" s="290"/>
      <c r="VIC21" s="290"/>
      <c r="VID21" s="290"/>
      <c r="VIE21" s="290"/>
      <c r="VIF21" s="290"/>
      <c r="VIG21" s="290"/>
      <c r="VIH21" s="290"/>
      <c r="VII21" s="290"/>
      <c r="VIJ21" s="290"/>
      <c r="VIK21" s="290"/>
      <c r="VIL21" s="290"/>
      <c r="VIM21" s="290"/>
      <c r="VIN21" s="290"/>
      <c r="VIO21" s="290"/>
      <c r="VIP21" s="290"/>
      <c r="VIQ21" s="290"/>
      <c r="VIR21" s="290"/>
      <c r="VIS21" s="290"/>
      <c r="VIT21" s="290"/>
      <c r="VIU21" s="290"/>
      <c r="VIV21" s="290"/>
      <c r="VIW21" s="290"/>
      <c r="VIX21" s="290"/>
      <c r="VIY21" s="290"/>
      <c r="VIZ21" s="290"/>
      <c r="VJA21" s="290"/>
      <c r="VJB21" s="290"/>
      <c r="VJC21" s="290"/>
      <c r="VJD21" s="290"/>
      <c r="VJE21" s="290"/>
      <c r="VJF21" s="290"/>
      <c r="VJG21" s="290"/>
      <c r="VJH21" s="290"/>
      <c r="VJI21" s="290"/>
      <c r="VJJ21" s="290"/>
      <c r="VJK21" s="290"/>
      <c r="VJL21" s="290"/>
      <c r="VJM21" s="290"/>
      <c r="VJN21" s="290"/>
      <c r="VJO21" s="290"/>
      <c r="VJP21" s="290"/>
      <c r="VJQ21" s="290"/>
      <c r="VJR21" s="290"/>
      <c r="VJS21" s="290"/>
      <c r="VJT21" s="290"/>
      <c r="VJU21" s="290"/>
      <c r="VJV21" s="290"/>
      <c r="VJW21" s="290"/>
      <c r="VJX21" s="290"/>
      <c r="VJY21" s="290"/>
      <c r="VJZ21" s="290"/>
      <c r="VKA21" s="290"/>
      <c r="VKB21" s="290"/>
      <c r="VKC21" s="290"/>
      <c r="VKD21" s="290"/>
      <c r="VKE21" s="290"/>
      <c r="VKF21" s="290"/>
      <c r="VKG21" s="290"/>
      <c r="VKH21" s="290"/>
      <c r="VKI21" s="290"/>
      <c r="VKJ21" s="290"/>
      <c r="VKK21" s="290"/>
      <c r="VKL21" s="290"/>
      <c r="VKM21" s="290"/>
      <c r="VKN21" s="290"/>
      <c r="VKO21" s="290"/>
      <c r="VKP21" s="290"/>
      <c r="VKQ21" s="290"/>
      <c r="VKR21" s="290"/>
      <c r="VKS21" s="290"/>
      <c r="VKT21" s="290"/>
      <c r="VKU21" s="290"/>
      <c r="VKV21" s="290"/>
      <c r="VKW21" s="290"/>
      <c r="VKX21" s="290"/>
      <c r="VKY21" s="290"/>
      <c r="VKZ21" s="290"/>
      <c r="VLA21" s="290"/>
      <c r="VLB21" s="290"/>
      <c r="VLC21" s="290"/>
      <c r="VLD21" s="290"/>
      <c r="VLE21" s="290"/>
      <c r="VLF21" s="290"/>
      <c r="VLG21" s="290"/>
      <c r="VLH21" s="290"/>
      <c r="VLI21" s="290"/>
      <c r="VLJ21" s="290"/>
      <c r="VLK21" s="290"/>
      <c r="VLL21" s="290"/>
      <c r="VLM21" s="290"/>
      <c r="VLN21" s="290"/>
      <c r="VLO21" s="290"/>
      <c r="VLP21" s="290"/>
      <c r="VLQ21" s="290"/>
      <c r="VLR21" s="290"/>
      <c r="VLS21" s="290"/>
      <c r="VLT21" s="290"/>
      <c r="VLU21" s="290"/>
      <c r="VLV21" s="290"/>
      <c r="VLW21" s="290"/>
      <c r="VLX21" s="290"/>
      <c r="VLY21" s="290"/>
      <c r="VLZ21" s="290"/>
      <c r="VMA21" s="290"/>
      <c r="VMB21" s="290"/>
      <c r="VMC21" s="290"/>
      <c r="VMD21" s="290"/>
      <c r="VME21" s="290"/>
      <c r="VMF21" s="290"/>
      <c r="VMG21" s="290"/>
      <c r="VMH21" s="290"/>
      <c r="VMI21" s="290"/>
      <c r="VMJ21" s="290"/>
      <c r="VMK21" s="290"/>
      <c r="VML21" s="290"/>
      <c r="VMM21" s="290"/>
      <c r="VMN21" s="290"/>
      <c r="VMO21" s="290"/>
      <c r="VMP21" s="290"/>
      <c r="VMQ21" s="290"/>
      <c r="VMR21" s="290"/>
      <c r="VMS21" s="290"/>
      <c r="VMT21" s="290"/>
      <c r="VMU21" s="290"/>
      <c r="VMV21" s="290"/>
      <c r="VMW21" s="290"/>
      <c r="VMX21" s="290"/>
      <c r="VMY21" s="290"/>
      <c r="VMZ21" s="290"/>
      <c r="VNA21" s="290"/>
      <c r="VNB21" s="290"/>
      <c r="VNC21" s="290"/>
      <c r="VND21" s="290"/>
      <c r="VNE21" s="290"/>
      <c r="VNF21" s="290"/>
      <c r="VNG21" s="290"/>
      <c r="VNH21" s="290"/>
      <c r="VNI21" s="290"/>
      <c r="VNJ21" s="290"/>
      <c r="VNK21" s="290"/>
      <c r="VNL21" s="290"/>
      <c r="VNM21" s="290"/>
      <c r="VNN21" s="290"/>
      <c r="VNO21" s="290"/>
      <c r="VNP21" s="290"/>
      <c r="VNQ21" s="290"/>
      <c r="VNR21" s="290"/>
      <c r="VNS21" s="290"/>
      <c r="VNT21" s="290"/>
      <c r="VNU21" s="290"/>
      <c r="VNV21" s="290"/>
      <c r="VNW21" s="290"/>
      <c r="VNX21" s="290"/>
      <c r="VNY21" s="290"/>
      <c r="VNZ21" s="290"/>
      <c r="VOA21" s="290"/>
      <c r="VOB21" s="290"/>
      <c r="VOC21" s="290"/>
      <c r="VOD21" s="290"/>
      <c r="VOE21" s="290"/>
      <c r="VOF21" s="290"/>
      <c r="VOG21" s="290"/>
      <c r="VOH21" s="290"/>
      <c r="VOI21" s="290"/>
      <c r="VOJ21" s="290"/>
      <c r="VOK21" s="290"/>
      <c r="VOL21" s="290"/>
      <c r="VOM21" s="290"/>
      <c r="VON21" s="290"/>
      <c r="VOO21" s="290"/>
      <c r="VOP21" s="290"/>
      <c r="VOQ21" s="290"/>
      <c r="VOR21" s="290"/>
      <c r="VOS21" s="290"/>
      <c r="VOT21" s="290"/>
      <c r="VOU21" s="290"/>
      <c r="VOV21" s="290"/>
      <c r="VOW21" s="290"/>
      <c r="VOX21" s="290"/>
      <c r="VOY21" s="290"/>
      <c r="VOZ21" s="290"/>
      <c r="VPA21" s="290"/>
      <c r="VPB21" s="290"/>
      <c r="VPC21" s="290"/>
      <c r="VPD21" s="290"/>
      <c r="VPE21" s="290"/>
      <c r="VPF21" s="290"/>
      <c r="VPG21" s="290"/>
      <c r="VPH21" s="290"/>
      <c r="VPI21" s="290"/>
      <c r="VPJ21" s="290"/>
      <c r="VPK21" s="290"/>
      <c r="VPL21" s="290"/>
      <c r="VPM21" s="290"/>
      <c r="VPN21" s="290"/>
      <c r="VPO21" s="290"/>
      <c r="VPP21" s="290"/>
      <c r="VPQ21" s="290"/>
      <c r="VPR21" s="290"/>
      <c r="VPS21" s="290"/>
      <c r="VPT21" s="290"/>
      <c r="VPU21" s="290"/>
      <c r="VPV21" s="290"/>
      <c r="VPW21" s="290"/>
      <c r="VPX21" s="290"/>
      <c r="VPY21" s="290"/>
      <c r="VPZ21" s="290"/>
      <c r="VQA21" s="290"/>
      <c r="VQB21" s="290"/>
      <c r="VQC21" s="290"/>
      <c r="VQD21" s="290"/>
      <c r="VQE21" s="290"/>
      <c r="VQF21" s="290"/>
      <c r="VQG21" s="290"/>
      <c r="VQH21" s="290"/>
      <c r="VQI21" s="290"/>
      <c r="VQJ21" s="290"/>
      <c r="VQK21" s="290"/>
      <c r="VQL21" s="290"/>
      <c r="VQM21" s="290"/>
      <c r="VQN21" s="290"/>
      <c r="VQO21" s="290"/>
      <c r="VQP21" s="290"/>
      <c r="VQQ21" s="290"/>
      <c r="VQR21" s="290"/>
      <c r="VQS21" s="290"/>
      <c r="VQT21" s="290"/>
      <c r="VQU21" s="290"/>
      <c r="VQV21" s="290"/>
      <c r="VQW21" s="290"/>
      <c r="VQX21" s="290"/>
      <c r="VQY21" s="290"/>
      <c r="VQZ21" s="290"/>
      <c r="VRA21" s="290"/>
      <c r="VRB21" s="290"/>
      <c r="VRC21" s="290"/>
      <c r="VRD21" s="290"/>
      <c r="VRE21" s="290"/>
      <c r="VRF21" s="290"/>
      <c r="VRG21" s="290"/>
      <c r="VRH21" s="290"/>
      <c r="VRI21" s="290"/>
      <c r="VRJ21" s="290"/>
      <c r="VRK21" s="290"/>
      <c r="VRL21" s="290"/>
      <c r="VRM21" s="290"/>
      <c r="VRN21" s="290"/>
      <c r="VRO21" s="290"/>
      <c r="VRP21" s="290"/>
      <c r="VRQ21" s="290"/>
      <c r="VRR21" s="290"/>
      <c r="VRS21" s="290"/>
      <c r="VRT21" s="290"/>
      <c r="VRU21" s="290"/>
      <c r="VRV21" s="290"/>
      <c r="VRW21" s="290"/>
      <c r="VRX21" s="290"/>
      <c r="VRY21" s="290"/>
      <c r="VRZ21" s="290"/>
      <c r="VSA21" s="290"/>
      <c r="VSB21" s="290"/>
      <c r="VSC21" s="290"/>
      <c r="VSD21" s="290"/>
      <c r="VSE21" s="290"/>
      <c r="VSF21" s="290"/>
      <c r="VSG21" s="290"/>
      <c r="VSH21" s="290"/>
      <c r="VSI21" s="290"/>
      <c r="VSJ21" s="290"/>
      <c r="VSK21" s="290"/>
      <c r="VSL21" s="290"/>
      <c r="VSM21" s="290"/>
      <c r="VSN21" s="290"/>
      <c r="VSO21" s="290"/>
      <c r="VSP21" s="290"/>
      <c r="VSQ21" s="290"/>
      <c r="VSR21" s="290"/>
      <c r="VSS21" s="290"/>
      <c r="VST21" s="290"/>
      <c r="VSU21" s="290"/>
      <c r="VSV21" s="290"/>
      <c r="VSW21" s="290"/>
      <c r="VSX21" s="290"/>
      <c r="VSY21" s="290"/>
      <c r="VSZ21" s="290"/>
      <c r="VTA21" s="290"/>
      <c r="VTB21" s="290"/>
      <c r="VTC21" s="290"/>
      <c r="VTD21" s="290"/>
      <c r="VTE21" s="290"/>
      <c r="VTF21" s="290"/>
      <c r="VTG21" s="290"/>
      <c r="VTH21" s="290"/>
      <c r="VTI21" s="290"/>
      <c r="VTJ21" s="290"/>
      <c r="VTK21" s="290"/>
      <c r="VTL21" s="290"/>
      <c r="VTM21" s="290"/>
      <c r="VTN21" s="290"/>
      <c r="VTO21" s="290"/>
      <c r="VTP21" s="290"/>
      <c r="VTQ21" s="290"/>
      <c r="VTR21" s="290"/>
      <c r="VTS21" s="290"/>
      <c r="VTT21" s="290"/>
      <c r="VTU21" s="290"/>
      <c r="VTV21" s="290"/>
      <c r="VTW21" s="290"/>
      <c r="VTX21" s="290"/>
      <c r="VTY21" s="290"/>
      <c r="VTZ21" s="290"/>
      <c r="VUA21" s="290"/>
      <c r="VUB21" s="290"/>
      <c r="VUC21" s="290"/>
      <c r="VUD21" s="290"/>
      <c r="VUE21" s="290"/>
      <c r="VUF21" s="290"/>
      <c r="VUG21" s="290"/>
      <c r="VUH21" s="290"/>
      <c r="VUI21" s="290"/>
      <c r="VUJ21" s="290"/>
      <c r="VUK21" s="290"/>
      <c r="VUL21" s="290"/>
      <c r="VUM21" s="290"/>
      <c r="VUN21" s="290"/>
      <c r="VUO21" s="290"/>
      <c r="VUP21" s="290"/>
      <c r="VUQ21" s="290"/>
      <c r="VUR21" s="290"/>
      <c r="VUS21" s="290"/>
      <c r="VUT21" s="290"/>
      <c r="VUU21" s="290"/>
      <c r="VUV21" s="290"/>
      <c r="VUW21" s="290"/>
      <c r="VUX21" s="290"/>
      <c r="VUY21" s="290"/>
      <c r="VUZ21" s="290"/>
      <c r="VVA21" s="290"/>
      <c r="VVB21" s="290"/>
      <c r="VVC21" s="290"/>
      <c r="VVD21" s="290"/>
      <c r="VVE21" s="290"/>
      <c r="VVF21" s="290"/>
      <c r="VVG21" s="290"/>
      <c r="VVH21" s="290"/>
      <c r="VVI21" s="290"/>
      <c r="VVJ21" s="290"/>
      <c r="VVK21" s="290"/>
      <c r="VVL21" s="290"/>
      <c r="VVM21" s="290"/>
      <c r="VVN21" s="290"/>
      <c r="VVO21" s="290"/>
      <c r="VVP21" s="290"/>
      <c r="VVQ21" s="290"/>
      <c r="VVR21" s="290"/>
      <c r="VVS21" s="290"/>
      <c r="VVT21" s="290"/>
      <c r="VVU21" s="290"/>
      <c r="VVV21" s="290"/>
      <c r="VVW21" s="290"/>
      <c r="VVX21" s="290"/>
      <c r="VVY21" s="290"/>
      <c r="VVZ21" s="290"/>
      <c r="VWA21" s="290"/>
      <c r="VWB21" s="290"/>
      <c r="VWC21" s="290"/>
      <c r="VWD21" s="290"/>
      <c r="VWE21" s="290"/>
      <c r="VWF21" s="290"/>
      <c r="VWG21" s="290"/>
      <c r="VWH21" s="290"/>
      <c r="VWI21" s="290"/>
      <c r="VWJ21" s="290"/>
      <c r="VWK21" s="290"/>
      <c r="VWL21" s="290"/>
      <c r="VWM21" s="290"/>
      <c r="VWN21" s="290"/>
      <c r="VWO21" s="290"/>
      <c r="VWP21" s="290"/>
      <c r="VWQ21" s="290"/>
      <c r="VWR21" s="290"/>
      <c r="VWS21" s="290"/>
      <c r="VWT21" s="290"/>
      <c r="VWU21" s="290"/>
      <c r="VWV21" s="290"/>
      <c r="VWW21" s="290"/>
      <c r="VWX21" s="290"/>
      <c r="VWY21" s="290"/>
      <c r="VWZ21" s="290"/>
      <c r="VXA21" s="290"/>
      <c r="VXB21" s="290"/>
      <c r="VXC21" s="290"/>
      <c r="VXD21" s="290"/>
      <c r="VXE21" s="290"/>
      <c r="VXF21" s="290"/>
      <c r="VXG21" s="290"/>
      <c r="VXH21" s="290"/>
      <c r="VXI21" s="290"/>
      <c r="VXJ21" s="290"/>
      <c r="VXK21" s="290"/>
      <c r="VXL21" s="290"/>
      <c r="VXM21" s="290"/>
      <c r="VXN21" s="290"/>
      <c r="VXO21" s="290"/>
      <c r="VXP21" s="290"/>
      <c r="VXQ21" s="290"/>
      <c r="VXR21" s="290"/>
      <c r="VXS21" s="290"/>
      <c r="VXT21" s="290"/>
      <c r="VXU21" s="290"/>
      <c r="VXV21" s="290"/>
      <c r="VXW21" s="290"/>
      <c r="VXX21" s="290"/>
      <c r="VXY21" s="290"/>
      <c r="VXZ21" s="290"/>
      <c r="VYA21" s="290"/>
      <c r="VYB21" s="290"/>
      <c r="VYC21" s="290"/>
      <c r="VYD21" s="290"/>
      <c r="VYE21" s="290"/>
      <c r="VYF21" s="290"/>
      <c r="VYG21" s="290"/>
      <c r="VYH21" s="290"/>
      <c r="VYI21" s="290"/>
      <c r="VYJ21" s="290"/>
      <c r="VYK21" s="290"/>
      <c r="VYL21" s="290"/>
      <c r="VYM21" s="290"/>
      <c r="VYN21" s="290"/>
      <c r="VYO21" s="290"/>
      <c r="VYP21" s="290"/>
      <c r="VYQ21" s="290"/>
      <c r="VYR21" s="290"/>
      <c r="VYS21" s="290"/>
      <c r="VYT21" s="290"/>
      <c r="VYU21" s="290"/>
      <c r="VYV21" s="290"/>
      <c r="VYW21" s="290"/>
      <c r="VYX21" s="290"/>
      <c r="VYY21" s="290"/>
      <c r="VYZ21" s="290"/>
      <c r="VZA21" s="290"/>
      <c r="VZB21" s="290"/>
      <c r="VZC21" s="290"/>
      <c r="VZD21" s="290"/>
      <c r="VZE21" s="290"/>
      <c r="VZF21" s="290"/>
      <c r="VZG21" s="290"/>
      <c r="VZH21" s="290"/>
      <c r="VZI21" s="290"/>
      <c r="VZJ21" s="290"/>
      <c r="VZK21" s="290"/>
      <c r="VZL21" s="290"/>
      <c r="VZM21" s="290"/>
      <c r="VZN21" s="290"/>
      <c r="VZO21" s="290"/>
      <c r="VZP21" s="290"/>
      <c r="VZQ21" s="290"/>
      <c r="VZR21" s="290"/>
      <c r="VZS21" s="290"/>
      <c r="VZT21" s="290"/>
      <c r="VZU21" s="290"/>
      <c r="VZV21" s="290"/>
      <c r="VZW21" s="290"/>
      <c r="VZX21" s="290"/>
      <c r="VZY21" s="290"/>
      <c r="VZZ21" s="290"/>
      <c r="WAA21" s="290"/>
      <c r="WAB21" s="290"/>
      <c r="WAC21" s="290"/>
      <c r="WAD21" s="290"/>
      <c r="WAE21" s="290"/>
      <c r="WAF21" s="290"/>
      <c r="WAG21" s="290"/>
      <c r="WAH21" s="290"/>
      <c r="WAI21" s="290"/>
      <c r="WAJ21" s="290"/>
      <c r="WAK21" s="290"/>
      <c r="WAL21" s="290"/>
      <c r="WAM21" s="290"/>
      <c r="WAN21" s="290"/>
      <c r="WAO21" s="290"/>
      <c r="WAP21" s="290"/>
      <c r="WAQ21" s="290"/>
      <c r="WAR21" s="290"/>
      <c r="WAS21" s="290"/>
      <c r="WAT21" s="290"/>
      <c r="WAU21" s="290"/>
      <c r="WAV21" s="290"/>
      <c r="WAW21" s="290"/>
      <c r="WAX21" s="290"/>
      <c r="WAY21" s="290"/>
      <c r="WAZ21" s="290"/>
      <c r="WBA21" s="290"/>
      <c r="WBB21" s="290"/>
      <c r="WBC21" s="290"/>
      <c r="WBD21" s="290"/>
      <c r="WBE21" s="290"/>
      <c r="WBF21" s="290"/>
      <c r="WBG21" s="290"/>
      <c r="WBH21" s="290"/>
      <c r="WBI21" s="290"/>
      <c r="WBJ21" s="290"/>
      <c r="WBK21" s="290"/>
      <c r="WBL21" s="290"/>
      <c r="WBM21" s="290"/>
      <c r="WBN21" s="290"/>
      <c r="WBO21" s="290"/>
      <c r="WBP21" s="290"/>
      <c r="WBQ21" s="290"/>
      <c r="WBR21" s="290"/>
      <c r="WBS21" s="290"/>
      <c r="WBT21" s="290"/>
      <c r="WBU21" s="290"/>
      <c r="WBV21" s="290"/>
      <c r="WBW21" s="290"/>
      <c r="WBX21" s="290"/>
      <c r="WBY21" s="290"/>
      <c r="WBZ21" s="290"/>
      <c r="WCA21" s="290"/>
      <c r="WCB21" s="290"/>
    </row>
    <row r="22" spans="2:42 13252:15628" s="289" customFormat="1" x14ac:dyDescent="0.25">
      <c r="B22" s="280">
        <v>11</v>
      </c>
      <c r="C22" s="303" t="s">
        <v>1268</v>
      </c>
      <c r="D22" s="304" t="s">
        <v>7</v>
      </c>
      <c r="E22" s="304" t="s">
        <v>7</v>
      </c>
      <c r="F22" s="304" t="s">
        <v>7</v>
      </c>
      <c r="G22" s="304" t="s">
        <v>45</v>
      </c>
      <c r="H22" s="304" t="s">
        <v>7</v>
      </c>
      <c r="I22" s="304" t="s">
        <v>7</v>
      </c>
      <c r="J22" s="304" t="s">
        <v>7</v>
      </c>
      <c r="K22" s="304" t="s">
        <v>7</v>
      </c>
      <c r="L22" s="305">
        <v>42770</v>
      </c>
      <c r="M22" s="306" t="s">
        <v>9775</v>
      </c>
      <c r="N22" s="285">
        <f t="shared" si="13"/>
        <v>2</v>
      </c>
      <c r="O22" s="295"/>
      <c r="P22" s="1135">
        <f>(F6+I6)/2</f>
        <v>0.65740740740740744</v>
      </c>
      <c r="Q22" s="1136"/>
      <c r="R22" s="1136"/>
      <c r="S22" s="1137"/>
      <c r="T22" s="302"/>
      <c r="U22" s="302"/>
      <c r="V22" s="302"/>
      <c r="W22" s="302"/>
      <c r="X22" s="302"/>
      <c r="Y22" s="302"/>
      <c r="Z22" s="302"/>
      <c r="AA22" s="302"/>
      <c r="AB22" s="302"/>
      <c r="AC22" s="302"/>
      <c r="AD22" s="302"/>
      <c r="AE22" s="302"/>
      <c r="AF22" s="302"/>
      <c r="AG22" s="302"/>
      <c r="AH22" s="302"/>
      <c r="AI22" s="302"/>
      <c r="AJ22" s="302"/>
      <c r="AK22" s="287"/>
      <c r="SOR22" s="290"/>
      <c r="SOS22" s="290"/>
      <c r="SOT22" s="290"/>
      <c r="SOU22" s="290"/>
      <c r="SOV22" s="290"/>
      <c r="SOW22" s="290"/>
      <c r="SOX22" s="290"/>
      <c r="SOY22" s="290"/>
      <c r="SOZ22" s="290"/>
      <c r="SPA22" s="290"/>
      <c r="SPB22" s="290"/>
      <c r="SPC22" s="290"/>
      <c r="SPD22" s="290"/>
      <c r="SPE22" s="290"/>
      <c r="SPF22" s="290"/>
      <c r="SPG22" s="290"/>
      <c r="SPH22" s="290"/>
      <c r="SPI22" s="290"/>
      <c r="SPJ22" s="290"/>
      <c r="SPK22" s="290"/>
      <c r="SPL22" s="290"/>
      <c r="SPM22" s="290"/>
      <c r="SPN22" s="290"/>
      <c r="SPO22" s="290"/>
      <c r="SPP22" s="290"/>
      <c r="SPQ22" s="290"/>
      <c r="SPR22" s="290"/>
      <c r="SPS22" s="290"/>
      <c r="SPT22" s="290"/>
      <c r="SPU22" s="290"/>
      <c r="SPV22" s="290"/>
      <c r="SPW22" s="290"/>
      <c r="SPX22" s="290"/>
      <c r="SPY22" s="290"/>
      <c r="SPZ22" s="290"/>
      <c r="SQA22" s="290"/>
      <c r="SQB22" s="290"/>
      <c r="SQC22" s="290"/>
      <c r="SQD22" s="290"/>
      <c r="SQE22" s="290"/>
      <c r="SQF22" s="290"/>
      <c r="SQG22" s="290"/>
      <c r="SQH22" s="290"/>
      <c r="SQI22" s="290"/>
      <c r="SQJ22" s="290"/>
      <c r="SQK22" s="290"/>
      <c r="SQL22" s="290"/>
      <c r="SQM22" s="290"/>
      <c r="SQN22" s="290"/>
      <c r="SQO22" s="290"/>
      <c r="SQP22" s="290"/>
      <c r="SQQ22" s="290"/>
      <c r="SQR22" s="290"/>
      <c r="SQS22" s="290"/>
      <c r="SQT22" s="290"/>
      <c r="SQU22" s="290"/>
      <c r="SQV22" s="290"/>
      <c r="SQW22" s="290"/>
      <c r="SQX22" s="290"/>
      <c r="SQY22" s="290"/>
      <c r="SQZ22" s="290"/>
      <c r="SRA22" s="290"/>
      <c r="SRB22" s="290"/>
      <c r="SRC22" s="290"/>
      <c r="SRD22" s="290"/>
      <c r="SRE22" s="290"/>
      <c r="SRF22" s="290"/>
      <c r="SRG22" s="290"/>
      <c r="SRH22" s="290"/>
      <c r="SRI22" s="290"/>
      <c r="SRJ22" s="290"/>
      <c r="SRK22" s="290"/>
      <c r="SRL22" s="290"/>
      <c r="SRM22" s="290"/>
      <c r="SRN22" s="290"/>
      <c r="SRO22" s="290"/>
      <c r="SRP22" s="290"/>
      <c r="SRQ22" s="290"/>
      <c r="SRR22" s="290"/>
      <c r="SRS22" s="290"/>
      <c r="SRT22" s="290"/>
      <c r="SRU22" s="290"/>
      <c r="SRV22" s="290"/>
      <c r="SRW22" s="290"/>
      <c r="SRX22" s="290"/>
      <c r="SRY22" s="290"/>
      <c r="SRZ22" s="290"/>
      <c r="SSA22" s="290"/>
      <c r="SSB22" s="290"/>
      <c r="SSC22" s="290"/>
      <c r="SSD22" s="290"/>
      <c r="SSE22" s="290"/>
      <c r="SSF22" s="290"/>
      <c r="SSG22" s="290"/>
      <c r="SSH22" s="290"/>
      <c r="SSI22" s="290"/>
      <c r="SSJ22" s="290"/>
      <c r="SSK22" s="290"/>
      <c r="SSL22" s="290"/>
      <c r="SSM22" s="290"/>
      <c r="SSN22" s="290"/>
      <c r="SSO22" s="290"/>
      <c r="SSP22" s="290"/>
      <c r="SSQ22" s="290"/>
      <c r="SSR22" s="290"/>
      <c r="SSS22" s="290"/>
      <c r="SST22" s="290"/>
      <c r="SSU22" s="290"/>
      <c r="SSV22" s="290"/>
      <c r="SSW22" s="290"/>
      <c r="SSX22" s="290"/>
      <c r="SSY22" s="290"/>
      <c r="SSZ22" s="290"/>
      <c r="STA22" s="290"/>
      <c r="STB22" s="290"/>
      <c r="STC22" s="290"/>
      <c r="STD22" s="290"/>
      <c r="STE22" s="290"/>
      <c r="STF22" s="290"/>
      <c r="STG22" s="290"/>
      <c r="STH22" s="290"/>
      <c r="STI22" s="290"/>
      <c r="STJ22" s="290"/>
      <c r="STK22" s="290"/>
      <c r="STL22" s="290"/>
      <c r="STM22" s="290"/>
      <c r="STN22" s="290"/>
      <c r="STO22" s="290"/>
      <c r="STP22" s="290"/>
      <c r="STQ22" s="290"/>
      <c r="STR22" s="290"/>
      <c r="STS22" s="290"/>
      <c r="STT22" s="290"/>
      <c r="STU22" s="290"/>
      <c r="STV22" s="290"/>
      <c r="STW22" s="290"/>
      <c r="STX22" s="290"/>
      <c r="STY22" s="290"/>
      <c r="STZ22" s="290"/>
      <c r="SUA22" s="290"/>
      <c r="SUB22" s="290"/>
      <c r="SUC22" s="290"/>
      <c r="SUD22" s="290"/>
      <c r="SUE22" s="290"/>
      <c r="SUF22" s="290"/>
      <c r="SUG22" s="290"/>
      <c r="SUH22" s="290"/>
      <c r="SUI22" s="290"/>
      <c r="SUJ22" s="290"/>
      <c r="SUK22" s="290"/>
      <c r="SUL22" s="290"/>
      <c r="SUM22" s="290"/>
      <c r="SUN22" s="290"/>
      <c r="SUO22" s="290"/>
      <c r="SUP22" s="290"/>
      <c r="SUQ22" s="290"/>
      <c r="SUR22" s="290"/>
      <c r="SUS22" s="290"/>
      <c r="SUT22" s="290"/>
      <c r="SUU22" s="290"/>
      <c r="SUV22" s="290"/>
      <c r="SUW22" s="290"/>
      <c r="SUX22" s="290"/>
      <c r="SUY22" s="290"/>
      <c r="SUZ22" s="290"/>
      <c r="SVA22" s="290"/>
      <c r="SVB22" s="290"/>
      <c r="SVC22" s="290"/>
      <c r="SVD22" s="290"/>
      <c r="SVE22" s="290"/>
      <c r="SVF22" s="290"/>
      <c r="SVG22" s="290"/>
      <c r="SVH22" s="290"/>
      <c r="SVI22" s="290"/>
      <c r="SVJ22" s="290"/>
      <c r="SVK22" s="290"/>
      <c r="SVL22" s="290"/>
      <c r="SVM22" s="290"/>
      <c r="SVN22" s="290"/>
      <c r="SVO22" s="290"/>
      <c r="SVP22" s="290"/>
      <c r="SVQ22" s="290"/>
      <c r="SVR22" s="290"/>
      <c r="SVS22" s="290"/>
      <c r="SVT22" s="290"/>
      <c r="SVU22" s="290"/>
      <c r="SVV22" s="290"/>
      <c r="SVW22" s="290"/>
      <c r="SVX22" s="290"/>
      <c r="SVY22" s="290"/>
      <c r="SVZ22" s="290"/>
      <c r="SWA22" s="290"/>
      <c r="SWB22" s="290"/>
      <c r="SWC22" s="290"/>
      <c r="SWD22" s="290"/>
      <c r="SWE22" s="290"/>
      <c r="SWF22" s="290"/>
      <c r="SWG22" s="290"/>
      <c r="SWH22" s="290"/>
      <c r="SWI22" s="290"/>
      <c r="SWJ22" s="290"/>
      <c r="SWK22" s="290"/>
      <c r="SWL22" s="290"/>
      <c r="SWM22" s="290"/>
      <c r="SWN22" s="290"/>
      <c r="SWO22" s="290"/>
      <c r="SWP22" s="290"/>
      <c r="SWQ22" s="290"/>
      <c r="SWR22" s="290"/>
      <c r="SWS22" s="290"/>
      <c r="SWT22" s="290"/>
      <c r="SWU22" s="290"/>
      <c r="SWV22" s="290"/>
      <c r="SWW22" s="290"/>
      <c r="SWX22" s="290"/>
      <c r="SWY22" s="290"/>
      <c r="SWZ22" s="290"/>
      <c r="SXA22" s="290"/>
      <c r="SXB22" s="290"/>
      <c r="SXC22" s="290"/>
      <c r="SXD22" s="290"/>
      <c r="SXE22" s="290"/>
      <c r="SXF22" s="290"/>
      <c r="SXG22" s="290"/>
      <c r="SXH22" s="290"/>
      <c r="SXI22" s="290"/>
      <c r="SXJ22" s="290"/>
      <c r="SXK22" s="290"/>
      <c r="SXL22" s="290"/>
      <c r="SXM22" s="290"/>
      <c r="SXN22" s="290"/>
      <c r="SXO22" s="290"/>
      <c r="SXP22" s="290"/>
      <c r="SXQ22" s="290"/>
      <c r="SXR22" s="290"/>
      <c r="SXS22" s="290"/>
      <c r="SXT22" s="290"/>
      <c r="SXU22" s="290"/>
      <c r="SXV22" s="290"/>
      <c r="SXW22" s="290"/>
      <c r="SXX22" s="290"/>
      <c r="SXY22" s="290"/>
      <c r="SXZ22" s="290"/>
      <c r="SYA22" s="290"/>
      <c r="SYB22" s="290"/>
      <c r="SYC22" s="290"/>
      <c r="SYD22" s="290"/>
      <c r="SYE22" s="290"/>
      <c r="SYF22" s="290"/>
      <c r="SYG22" s="290"/>
      <c r="SYH22" s="290"/>
      <c r="SYI22" s="290"/>
      <c r="SYJ22" s="290"/>
      <c r="SYK22" s="290"/>
      <c r="SYL22" s="290"/>
      <c r="SYM22" s="290"/>
      <c r="SYN22" s="290"/>
      <c r="SYO22" s="290"/>
      <c r="SYP22" s="290"/>
      <c r="SYQ22" s="290"/>
      <c r="SYR22" s="290"/>
      <c r="SYS22" s="290"/>
      <c r="SYT22" s="290"/>
      <c r="SYU22" s="290"/>
      <c r="SYV22" s="290"/>
      <c r="SYW22" s="290"/>
      <c r="SYX22" s="290"/>
      <c r="SYY22" s="290"/>
      <c r="SYZ22" s="290"/>
      <c r="SZA22" s="290"/>
      <c r="SZB22" s="290"/>
      <c r="SZC22" s="290"/>
      <c r="SZD22" s="290"/>
      <c r="SZE22" s="290"/>
      <c r="SZF22" s="290"/>
      <c r="SZG22" s="290"/>
      <c r="SZH22" s="290"/>
      <c r="SZI22" s="290"/>
      <c r="SZJ22" s="290"/>
      <c r="SZK22" s="290"/>
      <c r="SZL22" s="290"/>
      <c r="SZM22" s="290"/>
      <c r="SZN22" s="290"/>
      <c r="SZO22" s="290"/>
      <c r="SZP22" s="290"/>
      <c r="SZQ22" s="290"/>
      <c r="SZR22" s="290"/>
      <c r="SZS22" s="290"/>
      <c r="SZT22" s="290"/>
      <c r="SZU22" s="290"/>
      <c r="SZV22" s="290"/>
      <c r="SZW22" s="290"/>
      <c r="SZX22" s="290"/>
      <c r="SZY22" s="290"/>
      <c r="SZZ22" s="290"/>
      <c r="TAA22" s="290"/>
      <c r="TAB22" s="290"/>
      <c r="TAC22" s="290"/>
      <c r="TAD22" s="290"/>
      <c r="TAE22" s="290"/>
      <c r="TAF22" s="290"/>
      <c r="TAG22" s="290"/>
      <c r="TAH22" s="290"/>
      <c r="TAI22" s="290"/>
      <c r="TAJ22" s="290"/>
      <c r="TAK22" s="290"/>
      <c r="TAL22" s="290"/>
      <c r="TAM22" s="290"/>
      <c r="TAN22" s="290"/>
      <c r="TAO22" s="290"/>
      <c r="TAP22" s="290"/>
      <c r="TAQ22" s="290"/>
      <c r="TAR22" s="290"/>
      <c r="TAS22" s="290"/>
      <c r="TAT22" s="290"/>
      <c r="TAU22" s="290"/>
      <c r="TAV22" s="290"/>
      <c r="TAW22" s="290"/>
      <c r="TAX22" s="290"/>
      <c r="TAY22" s="290"/>
      <c r="TAZ22" s="290"/>
      <c r="TBA22" s="290"/>
      <c r="TBB22" s="290"/>
      <c r="TBC22" s="290"/>
      <c r="TBD22" s="290"/>
      <c r="TBE22" s="290"/>
      <c r="TBF22" s="290"/>
      <c r="TBG22" s="290"/>
      <c r="TBH22" s="290"/>
      <c r="TBI22" s="290"/>
      <c r="TBJ22" s="290"/>
      <c r="TBK22" s="290"/>
      <c r="TBL22" s="290"/>
      <c r="TBM22" s="290"/>
      <c r="TBN22" s="290"/>
      <c r="TBO22" s="290"/>
      <c r="TBP22" s="290"/>
      <c r="TBQ22" s="290"/>
      <c r="TBR22" s="290"/>
      <c r="TBS22" s="290"/>
      <c r="TBT22" s="290"/>
      <c r="TBU22" s="290"/>
      <c r="TBV22" s="290"/>
      <c r="TBW22" s="290"/>
      <c r="TBX22" s="290"/>
      <c r="TBY22" s="290"/>
      <c r="TBZ22" s="290"/>
      <c r="TCA22" s="290"/>
      <c r="TCB22" s="290"/>
      <c r="TCC22" s="290"/>
      <c r="TCD22" s="290"/>
      <c r="TCE22" s="290"/>
      <c r="TCF22" s="290"/>
      <c r="TCG22" s="290"/>
      <c r="TCH22" s="290"/>
      <c r="TCI22" s="290"/>
      <c r="TCJ22" s="290"/>
      <c r="TCK22" s="290"/>
      <c r="TCL22" s="290"/>
      <c r="TCM22" s="290"/>
      <c r="TCN22" s="290"/>
      <c r="TCO22" s="290"/>
      <c r="TCP22" s="290"/>
      <c r="TCQ22" s="290"/>
      <c r="TCR22" s="290"/>
      <c r="TCS22" s="290"/>
      <c r="TCT22" s="290"/>
      <c r="TCU22" s="290"/>
      <c r="TCV22" s="290"/>
      <c r="TCW22" s="290"/>
      <c r="TCX22" s="290"/>
      <c r="TCY22" s="290"/>
      <c r="TCZ22" s="290"/>
      <c r="TDA22" s="290"/>
      <c r="TDB22" s="290"/>
      <c r="TDC22" s="290"/>
      <c r="TDD22" s="290"/>
      <c r="TDE22" s="290"/>
      <c r="TDF22" s="290"/>
      <c r="TDG22" s="290"/>
      <c r="TDH22" s="290"/>
      <c r="TDI22" s="290"/>
      <c r="TDJ22" s="290"/>
      <c r="TDK22" s="290"/>
      <c r="TDL22" s="290"/>
      <c r="TDM22" s="290"/>
      <c r="TDN22" s="290"/>
      <c r="TDO22" s="290"/>
      <c r="TDP22" s="290"/>
      <c r="TDQ22" s="290"/>
      <c r="TDR22" s="290"/>
      <c r="TDS22" s="290"/>
      <c r="TDT22" s="290"/>
      <c r="TDU22" s="290"/>
      <c r="TDV22" s="290"/>
      <c r="TDW22" s="290"/>
      <c r="TDX22" s="290"/>
      <c r="TDY22" s="290"/>
      <c r="TDZ22" s="290"/>
      <c r="TEA22" s="290"/>
      <c r="TEB22" s="290"/>
      <c r="TEC22" s="290"/>
      <c r="TED22" s="290"/>
      <c r="TEE22" s="290"/>
      <c r="TEF22" s="290"/>
      <c r="TEG22" s="290"/>
      <c r="TEH22" s="290"/>
      <c r="TEI22" s="290"/>
      <c r="TEJ22" s="290"/>
      <c r="TEK22" s="290"/>
      <c r="TEL22" s="290"/>
      <c r="TEM22" s="290"/>
      <c r="TEN22" s="290"/>
      <c r="TEO22" s="290"/>
      <c r="TEP22" s="290"/>
      <c r="TEQ22" s="290"/>
      <c r="TER22" s="290"/>
      <c r="TES22" s="290"/>
      <c r="TET22" s="290"/>
      <c r="TEU22" s="290"/>
      <c r="TEV22" s="290"/>
      <c r="TEW22" s="290"/>
      <c r="TEX22" s="290"/>
      <c r="TEY22" s="290"/>
      <c r="TEZ22" s="290"/>
      <c r="TFA22" s="290"/>
      <c r="TFB22" s="290"/>
      <c r="TFC22" s="290"/>
      <c r="TFD22" s="290"/>
      <c r="TFE22" s="290"/>
      <c r="TFF22" s="290"/>
      <c r="TFG22" s="290"/>
      <c r="TFH22" s="290"/>
      <c r="TFI22" s="290"/>
      <c r="TFJ22" s="290"/>
      <c r="TFK22" s="290"/>
      <c r="TFL22" s="290"/>
      <c r="TFM22" s="290"/>
      <c r="TFN22" s="290"/>
      <c r="TFO22" s="290"/>
      <c r="TFP22" s="290"/>
      <c r="TFQ22" s="290"/>
      <c r="TFR22" s="290"/>
      <c r="TFS22" s="290"/>
      <c r="TFT22" s="290"/>
      <c r="TFU22" s="290"/>
      <c r="TFV22" s="290"/>
      <c r="TFW22" s="290"/>
      <c r="TFX22" s="290"/>
      <c r="TFY22" s="290"/>
      <c r="TFZ22" s="290"/>
      <c r="TGA22" s="290"/>
      <c r="TGB22" s="290"/>
      <c r="TGC22" s="290"/>
      <c r="TGD22" s="290"/>
      <c r="TGE22" s="290"/>
      <c r="TGF22" s="290"/>
      <c r="TGG22" s="290"/>
      <c r="TGH22" s="290"/>
      <c r="TGI22" s="290"/>
      <c r="TGJ22" s="290"/>
      <c r="TGK22" s="290"/>
      <c r="TGL22" s="290"/>
      <c r="TGM22" s="290"/>
      <c r="TGN22" s="290"/>
      <c r="TGO22" s="290"/>
      <c r="TGP22" s="290"/>
      <c r="TGQ22" s="290"/>
      <c r="TGR22" s="290"/>
      <c r="TGS22" s="290"/>
      <c r="TGT22" s="290"/>
      <c r="TGU22" s="290"/>
      <c r="TGV22" s="290"/>
      <c r="TGW22" s="290"/>
      <c r="TGX22" s="290"/>
      <c r="TGY22" s="290"/>
      <c r="TGZ22" s="290"/>
      <c r="THA22" s="290"/>
      <c r="THB22" s="290"/>
      <c r="THC22" s="290"/>
      <c r="THD22" s="290"/>
      <c r="THE22" s="290"/>
      <c r="THF22" s="290"/>
      <c r="THG22" s="290"/>
      <c r="THH22" s="290"/>
      <c r="THI22" s="290"/>
      <c r="THJ22" s="290"/>
      <c r="THK22" s="290"/>
      <c r="THL22" s="290"/>
      <c r="THM22" s="290"/>
      <c r="THN22" s="290"/>
      <c r="THO22" s="290"/>
      <c r="THP22" s="290"/>
      <c r="THQ22" s="290"/>
      <c r="THR22" s="290"/>
      <c r="THS22" s="290"/>
      <c r="THT22" s="290"/>
      <c r="THU22" s="290"/>
      <c r="THV22" s="290"/>
      <c r="THW22" s="290"/>
      <c r="THX22" s="290"/>
      <c r="THY22" s="290"/>
      <c r="THZ22" s="290"/>
      <c r="TIA22" s="290"/>
      <c r="TIB22" s="290"/>
      <c r="TIC22" s="290"/>
      <c r="TID22" s="290"/>
      <c r="TIE22" s="290"/>
      <c r="TIF22" s="290"/>
      <c r="TIG22" s="290"/>
      <c r="TIH22" s="290"/>
      <c r="TII22" s="290"/>
      <c r="TIJ22" s="290"/>
      <c r="TIK22" s="290"/>
      <c r="TIL22" s="290"/>
      <c r="TIM22" s="290"/>
      <c r="TIN22" s="290"/>
      <c r="TIO22" s="290"/>
      <c r="TIP22" s="290"/>
      <c r="TIQ22" s="290"/>
      <c r="TIR22" s="290"/>
      <c r="TIS22" s="290"/>
      <c r="TIT22" s="290"/>
      <c r="TIU22" s="290"/>
      <c r="TIV22" s="290"/>
      <c r="TIW22" s="290"/>
      <c r="TIX22" s="290"/>
      <c r="TIY22" s="290"/>
      <c r="TIZ22" s="290"/>
      <c r="TJA22" s="290"/>
      <c r="TJB22" s="290"/>
      <c r="TJC22" s="290"/>
      <c r="TJD22" s="290"/>
      <c r="TJE22" s="290"/>
      <c r="TJF22" s="290"/>
      <c r="TJG22" s="290"/>
      <c r="TJH22" s="290"/>
      <c r="TJI22" s="290"/>
      <c r="TJJ22" s="290"/>
      <c r="TJK22" s="290"/>
      <c r="TJL22" s="290"/>
      <c r="TJM22" s="290"/>
      <c r="TJN22" s="290"/>
      <c r="TJO22" s="290"/>
      <c r="TJP22" s="290"/>
      <c r="TJQ22" s="290"/>
      <c r="TJR22" s="290"/>
      <c r="TJS22" s="290"/>
      <c r="TJT22" s="290"/>
      <c r="TJU22" s="290"/>
      <c r="TJV22" s="290"/>
      <c r="TJW22" s="290"/>
      <c r="TJX22" s="290"/>
      <c r="TJY22" s="290"/>
      <c r="TJZ22" s="290"/>
      <c r="TKA22" s="290"/>
      <c r="TKB22" s="290"/>
      <c r="TKC22" s="290"/>
      <c r="TKD22" s="290"/>
      <c r="TKE22" s="290"/>
      <c r="TKF22" s="290"/>
      <c r="TKG22" s="290"/>
      <c r="TKH22" s="290"/>
      <c r="TKI22" s="290"/>
      <c r="TKJ22" s="290"/>
      <c r="TKK22" s="290"/>
      <c r="TKL22" s="290"/>
      <c r="TKM22" s="290"/>
      <c r="TKN22" s="290"/>
      <c r="TKO22" s="290"/>
      <c r="TKP22" s="290"/>
      <c r="TKQ22" s="290"/>
      <c r="TKR22" s="290"/>
      <c r="TKS22" s="290"/>
      <c r="TKT22" s="290"/>
      <c r="TKU22" s="290"/>
      <c r="TKV22" s="290"/>
      <c r="TKW22" s="290"/>
      <c r="TKX22" s="290"/>
      <c r="TKY22" s="290"/>
      <c r="TKZ22" s="290"/>
      <c r="TLA22" s="290"/>
      <c r="TLB22" s="290"/>
      <c r="TLC22" s="290"/>
      <c r="TLD22" s="290"/>
      <c r="TLE22" s="290"/>
      <c r="TLF22" s="290"/>
      <c r="TLG22" s="290"/>
      <c r="TLH22" s="290"/>
      <c r="TLI22" s="290"/>
      <c r="TLJ22" s="290"/>
      <c r="TLK22" s="290"/>
      <c r="TLL22" s="290"/>
      <c r="TLM22" s="290"/>
      <c r="TLN22" s="290"/>
      <c r="TLO22" s="290"/>
      <c r="TLP22" s="290"/>
      <c r="TLQ22" s="290"/>
      <c r="TLR22" s="290"/>
      <c r="TLS22" s="290"/>
      <c r="TLT22" s="290"/>
      <c r="TLU22" s="290"/>
      <c r="TLV22" s="290"/>
      <c r="TLW22" s="290"/>
      <c r="TLX22" s="290"/>
      <c r="TLY22" s="290"/>
      <c r="TLZ22" s="290"/>
      <c r="TMA22" s="290"/>
      <c r="TMB22" s="290"/>
      <c r="TMC22" s="290"/>
      <c r="TMD22" s="290"/>
      <c r="TME22" s="290"/>
      <c r="TMF22" s="290"/>
      <c r="TMG22" s="290"/>
      <c r="TMH22" s="290"/>
      <c r="TMI22" s="290"/>
      <c r="TMJ22" s="290"/>
      <c r="TMK22" s="290"/>
      <c r="TML22" s="290"/>
      <c r="TMM22" s="290"/>
      <c r="TMN22" s="290"/>
      <c r="TMO22" s="290"/>
      <c r="TMP22" s="290"/>
      <c r="TMQ22" s="290"/>
      <c r="TMR22" s="290"/>
      <c r="TMS22" s="290"/>
      <c r="TMT22" s="290"/>
      <c r="TMU22" s="290"/>
      <c r="TMV22" s="290"/>
      <c r="TMW22" s="290"/>
      <c r="TMX22" s="290"/>
      <c r="TMY22" s="290"/>
      <c r="TMZ22" s="290"/>
      <c r="TNA22" s="290"/>
      <c r="TNB22" s="290"/>
      <c r="TNC22" s="290"/>
      <c r="TND22" s="290"/>
      <c r="TNE22" s="290"/>
      <c r="TNF22" s="290"/>
      <c r="TNG22" s="290"/>
      <c r="TNH22" s="290"/>
      <c r="TNI22" s="290"/>
      <c r="TNJ22" s="290"/>
      <c r="TNK22" s="290"/>
      <c r="TNL22" s="290"/>
      <c r="TNM22" s="290"/>
      <c r="TNN22" s="290"/>
      <c r="TNO22" s="290"/>
      <c r="TNP22" s="290"/>
      <c r="TNQ22" s="290"/>
      <c r="TNR22" s="290"/>
      <c r="TNS22" s="290"/>
      <c r="TNT22" s="290"/>
      <c r="TNU22" s="290"/>
      <c r="TNV22" s="290"/>
      <c r="TNW22" s="290"/>
      <c r="TNX22" s="290"/>
      <c r="TNY22" s="290"/>
      <c r="TNZ22" s="290"/>
      <c r="TOA22" s="290"/>
      <c r="TOB22" s="290"/>
      <c r="TOC22" s="290"/>
      <c r="TOD22" s="290"/>
      <c r="TOE22" s="290"/>
      <c r="TOF22" s="290"/>
      <c r="TOG22" s="290"/>
      <c r="TOH22" s="290"/>
      <c r="TOI22" s="290"/>
      <c r="TOJ22" s="290"/>
      <c r="TOK22" s="290"/>
      <c r="TOL22" s="290"/>
      <c r="TOM22" s="290"/>
      <c r="TON22" s="290"/>
      <c r="TOO22" s="290"/>
      <c r="TOP22" s="290"/>
      <c r="TOQ22" s="290"/>
      <c r="TOR22" s="290"/>
      <c r="TOS22" s="290"/>
      <c r="TOT22" s="290"/>
      <c r="TOU22" s="290"/>
      <c r="TOV22" s="290"/>
      <c r="TOW22" s="290"/>
      <c r="TOX22" s="290"/>
      <c r="TOY22" s="290"/>
      <c r="TOZ22" s="290"/>
      <c r="TPA22" s="290"/>
      <c r="TPB22" s="290"/>
      <c r="TPC22" s="290"/>
      <c r="TPD22" s="290"/>
      <c r="TPE22" s="290"/>
      <c r="TPF22" s="290"/>
      <c r="TPG22" s="290"/>
      <c r="TPH22" s="290"/>
      <c r="TPI22" s="290"/>
      <c r="TPJ22" s="290"/>
      <c r="TPK22" s="290"/>
      <c r="TPL22" s="290"/>
      <c r="TPM22" s="290"/>
      <c r="TPN22" s="290"/>
      <c r="TPO22" s="290"/>
      <c r="TPP22" s="290"/>
      <c r="TPQ22" s="290"/>
      <c r="TPR22" s="290"/>
      <c r="TPS22" s="290"/>
      <c r="TPT22" s="290"/>
      <c r="TPU22" s="290"/>
      <c r="TPV22" s="290"/>
      <c r="TPW22" s="290"/>
      <c r="TPX22" s="290"/>
      <c r="TPY22" s="290"/>
      <c r="TPZ22" s="290"/>
      <c r="TQA22" s="290"/>
      <c r="TQB22" s="290"/>
      <c r="TQC22" s="290"/>
      <c r="TQD22" s="290"/>
      <c r="TQE22" s="290"/>
      <c r="TQF22" s="290"/>
      <c r="TQG22" s="290"/>
      <c r="TQH22" s="290"/>
      <c r="TQI22" s="290"/>
      <c r="TQJ22" s="290"/>
      <c r="TQK22" s="290"/>
      <c r="TQL22" s="290"/>
      <c r="TQM22" s="290"/>
      <c r="TQN22" s="290"/>
      <c r="TQO22" s="290"/>
      <c r="TQP22" s="290"/>
      <c r="TQQ22" s="290"/>
      <c r="TQR22" s="290"/>
      <c r="TQS22" s="290"/>
      <c r="TQT22" s="290"/>
      <c r="TQU22" s="290"/>
      <c r="TQV22" s="290"/>
      <c r="TQW22" s="290"/>
      <c r="TQX22" s="290"/>
      <c r="TQY22" s="290"/>
      <c r="TQZ22" s="290"/>
      <c r="TRA22" s="290"/>
      <c r="TRB22" s="290"/>
      <c r="TRC22" s="290"/>
      <c r="TRD22" s="290"/>
      <c r="TRE22" s="290"/>
      <c r="TRF22" s="290"/>
      <c r="TRG22" s="290"/>
      <c r="TRH22" s="290"/>
      <c r="TRI22" s="290"/>
      <c r="TRJ22" s="290"/>
      <c r="TRK22" s="290"/>
      <c r="TRL22" s="290"/>
      <c r="TRM22" s="290"/>
      <c r="TRN22" s="290"/>
      <c r="TRO22" s="290"/>
      <c r="TRP22" s="290"/>
      <c r="TRQ22" s="290"/>
      <c r="TRR22" s="290"/>
      <c r="TRS22" s="290"/>
      <c r="TRT22" s="290"/>
      <c r="TRU22" s="290"/>
      <c r="TRV22" s="290"/>
      <c r="TRW22" s="290"/>
      <c r="TRX22" s="290"/>
      <c r="TRY22" s="290"/>
      <c r="TRZ22" s="290"/>
      <c r="TSA22" s="290"/>
      <c r="TSB22" s="290"/>
      <c r="TSC22" s="290"/>
      <c r="TSD22" s="290"/>
      <c r="TSE22" s="290"/>
      <c r="TSF22" s="290"/>
      <c r="TSG22" s="290"/>
      <c r="TSH22" s="290"/>
      <c r="TSI22" s="290"/>
      <c r="TSJ22" s="290"/>
      <c r="TSK22" s="290"/>
      <c r="TSL22" s="290"/>
      <c r="TSM22" s="290"/>
      <c r="TSN22" s="290"/>
      <c r="TSO22" s="290"/>
      <c r="TSP22" s="290"/>
      <c r="TSQ22" s="290"/>
      <c r="TSR22" s="290"/>
      <c r="TSS22" s="290"/>
      <c r="TST22" s="290"/>
      <c r="TSU22" s="290"/>
      <c r="TSV22" s="290"/>
      <c r="TSW22" s="290"/>
      <c r="TSX22" s="290"/>
      <c r="TSY22" s="290"/>
      <c r="TSZ22" s="290"/>
      <c r="TTA22" s="290"/>
      <c r="TTB22" s="290"/>
      <c r="TTC22" s="290"/>
      <c r="TTD22" s="290"/>
      <c r="TTE22" s="290"/>
      <c r="TTF22" s="290"/>
      <c r="TTG22" s="290"/>
      <c r="TTH22" s="290"/>
      <c r="TTI22" s="290"/>
      <c r="TTJ22" s="290"/>
      <c r="TTK22" s="290"/>
      <c r="TTL22" s="290"/>
      <c r="TTM22" s="290"/>
      <c r="TTN22" s="290"/>
      <c r="TTO22" s="290"/>
      <c r="TTP22" s="290"/>
      <c r="TTQ22" s="290"/>
      <c r="TTR22" s="290"/>
      <c r="TTS22" s="290"/>
      <c r="TTT22" s="290"/>
      <c r="TTU22" s="290"/>
      <c r="TTV22" s="290"/>
      <c r="TTW22" s="290"/>
      <c r="TTX22" s="290"/>
      <c r="TTY22" s="290"/>
      <c r="TTZ22" s="290"/>
      <c r="TUA22" s="290"/>
      <c r="TUB22" s="290"/>
      <c r="TUC22" s="290"/>
      <c r="TUD22" s="290"/>
      <c r="TUE22" s="290"/>
      <c r="TUF22" s="290"/>
      <c r="TUG22" s="290"/>
      <c r="TUH22" s="290"/>
      <c r="TUI22" s="290"/>
      <c r="TUJ22" s="290"/>
      <c r="TUK22" s="290"/>
      <c r="TUL22" s="290"/>
      <c r="TUM22" s="290"/>
      <c r="TUN22" s="290"/>
      <c r="TUO22" s="290"/>
      <c r="TUP22" s="290"/>
      <c r="TUQ22" s="290"/>
      <c r="TUR22" s="290"/>
      <c r="TUS22" s="290"/>
      <c r="TUT22" s="290"/>
      <c r="TUU22" s="290"/>
      <c r="TUV22" s="290"/>
      <c r="TUW22" s="290"/>
      <c r="TUX22" s="290"/>
      <c r="TUY22" s="290"/>
      <c r="TUZ22" s="290"/>
      <c r="TVA22" s="290"/>
      <c r="TVB22" s="290"/>
      <c r="TVC22" s="290"/>
      <c r="TVD22" s="290"/>
      <c r="TVE22" s="290"/>
      <c r="TVF22" s="290"/>
      <c r="TVG22" s="290"/>
      <c r="TVH22" s="290"/>
      <c r="TVI22" s="290"/>
      <c r="TVJ22" s="290"/>
      <c r="TVK22" s="290"/>
      <c r="TVL22" s="290"/>
      <c r="TVM22" s="290"/>
      <c r="TVN22" s="290"/>
      <c r="TVO22" s="290"/>
      <c r="TVP22" s="290"/>
      <c r="TVQ22" s="290"/>
      <c r="TVR22" s="290"/>
      <c r="TVS22" s="290"/>
      <c r="TVT22" s="290"/>
      <c r="TVU22" s="290"/>
      <c r="TVV22" s="290"/>
      <c r="TVW22" s="290"/>
      <c r="TVX22" s="290"/>
      <c r="TVY22" s="290"/>
      <c r="TVZ22" s="290"/>
      <c r="TWA22" s="290"/>
      <c r="TWB22" s="290"/>
      <c r="TWC22" s="290"/>
      <c r="TWD22" s="290"/>
      <c r="TWE22" s="290"/>
      <c r="TWF22" s="290"/>
      <c r="TWG22" s="290"/>
      <c r="TWH22" s="290"/>
      <c r="TWI22" s="290"/>
      <c r="TWJ22" s="290"/>
      <c r="TWK22" s="290"/>
      <c r="TWL22" s="290"/>
      <c r="TWM22" s="290"/>
      <c r="TWN22" s="290"/>
      <c r="TWO22" s="290"/>
      <c r="TWP22" s="290"/>
      <c r="TWQ22" s="290"/>
      <c r="TWR22" s="290"/>
      <c r="TWS22" s="290"/>
      <c r="TWT22" s="290"/>
      <c r="TWU22" s="290"/>
      <c r="TWV22" s="290"/>
      <c r="TWW22" s="290"/>
      <c r="TWX22" s="290"/>
      <c r="TWY22" s="290"/>
      <c r="TWZ22" s="290"/>
      <c r="TXA22" s="290"/>
      <c r="TXB22" s="290"/>
      <c r="TXC22" s="290"/>
      <c r="TXD22" s="290"/>
      <c r="TXE22" s="290"/>
      <c r="TXF22" s="290"/>
      <c r="TXG22" s="290"/>
      <c r="TXH22" s="290"/>
      <c r="TXI22" s="290"/>
      <c r="TXJ22" s="290"/>
      <c r="TXK22" s="290"/>
      <c r="TXL22" s="290"/>
      <c r="TXM22" s="290"/>
      <c r="TXN22" s="290"/>
      <c r="TXO22" s="290"/>
      <c r="TXP22" s="290"/>
      <c r="TXQ22" s="290"/>
      <c r="TXR22" s="290"/>
      <c r="TXS22" s="290"/>
      <c r="TXT22" s="290"/>
      <c r="TXU22" s="290"/>
      <c r="TXV22" s="290"/>
      <c r="TXW22" s="290"/>
      <c r="TXX22" s="290"/>
      <c r="TXY22" s="290"/>
      <c r="TXZ22" s="290"/>
      <c r="TYA22" s="290"/>
      <c r="TYB22" s="290"/>
      <c r="TYC22" s="290"/>
      <c r="TYD22" s="290"/>
      <c r="TYE22" s="290"/>
      <c r="TYF22" s="290"/>
      <c r="TYG22" s="290"/>
      <c r="TYH22" s="290"/>
      <c r="TYI22" s="290"/>
      <c r="TYJ22" s="290"/>
      <c r="TYK22" s="290"/>
      <c r="TYL22" s="290"/>
      <c r="TYM22" s="290"/>
      <c r="TYN22" s="290"/>
      <c r="TYO22" s="290"/>
      <c r="TYP22" s="290"/>
      <c r="TYQ22" s="290"/>
      <c r="TYR22" s="290"/>
      <c r="TYS22" s="290"/>
      <c r="TYT22" s="290"/>
      <c r="TYU22" s="290"/>
      <c r="TYV22" s="290"/>
      <c r="TYW22" s="290"/>
      <c r="TYX22" s="290"/>
      <c r="TYY22" s="290"/>
      <c r="TYZ22" s="290"/>
      <c r="TZA22" s="290"/>
      <c r="TZB22" s="290"/>
      <c r="TZC22" s="290"/>
      <c r="TZD22" s="290"/>
      <c r="TZE22" s="290"/>
      <c r="TZF22" s="290"/>
      <c r="TZG22" s="290"/>
      <c r="TZH22" s="290"/>
      <c r="TZI22" s="290"/>
      <c r="TZJ22" s="290"/>
      <c r="TZK22" s="290"/>
      <c r="TZL22" s="290"/>
      <c r="TZM22" s="290"/>
      <c r="TZN22" s="290"/>
      <c r="TZO22" s="290"/>
      <c r="TZP22" s="290"/>
      <c r="TZQ22" s="290"/>
      <c r="TZR22" s="290"/>
      <c r="TZS22" s="290"/>
      <c r="TZT22" s="290"/>
      <c r="TZU22" s="290"/>
      <c r="TZV22" s="290"/>
      <c r="TZW22" s="290"/>
      <c r="TZX22" s="290"/>
      <c r="TZY22" s="290"/>
      <c r="TZZ22" s="290"/>
      <c r="UAA22" s="290"/>
      <c r="UAB22" s="290"/>
      <c r="UAC22" s="290"/>
      <c r="UAD22" s="290"/>
      <c r="UAE22" s="290"/>
      <c r="UAF22" s="290"/>
      <c r="UAG22" s="290"/>
      <c r="UAH22" s="290"/>
      <c r="UAI22" s="290"/>
      <c r="UAJ22" s="290"/>
      <c r="UAK22" s="290"/>
      <c r="UAL22" s="290"/>
      <c r="UAM22" s="290"/>
      <c r="UAN22" s="290"/>
      <c r="UAO22" s="290"/>
      <c r="UAP22" s="290"/>
      <c r="UAQ22" s="290"/>
      <c r="UAR22" s="290"/>
      <c r="UAS22" s="290"/>
      <c r="UAT22" s="290"/>
      <c r="UAU22" s="290"/>
      <c r="UAV22" s="290"/>
      <c r="UAW22" s="290"/>
      <c r="UAX22" s="290"/>
      <c r="UAY22" s="290"/>
      <c r="UAZ22" s="290"/>
      <c r="UBA22" s="290"/>
      <c r="UBB22" s="290"/>
      <c r="UBC22" s="290"/>
      <c r="UBD22" s="290"/>
      <c r="UBE22" s="290"/>
      <c r="UBF22" s="290"/>
      <c r="UBG22" s="290"/>
      <c r="UBH22" s="290"/>
      <c r="UBI22" s="290"/>
      <c r="UBJ22" s="290"/>
      <c r="UBK22" s="290"/>
      <c r="UBL22" s="290"/>
      <c r="UBM22" s="290"/>
      <c r="UBN22" s="290"/>
      <c r="UBO22" s="290"/>
      <c r="UBP22" s="290"/>
      <c r="UBQ22" s="290"/>
      <c r="UBR22" s="290"/>
      <c r="UBS22" s="290"/>
      <c r="UBT22" s="290"/>
      <c r="UBU22" s="290"/>
      <c r="UBV22" s="290"/>
      <c r="UBW22" s="290"/>
      <c r="UBX22" s="290"/>
      <c r="UBY22" s="290"/>
      <c r="UBZ22" s="290"/>
      <c r="UCA22" s="290"/>
      <c r="UCB22" s="290"/>
      <c r="UCC22" s="290"/>
      <c r="UCD22" s="290"/>
      <c r="UCE22" s="290"/>
      <c r="UCF22" s="290"/>
      <c r="UCG22" s="290"/>
      <c r="UCH22" s="290"/>
      <c r="UCI22" s="290"/>
      <c r="UCJ22" s="290"/>
      <c r="UCK22" s="290"/>
      <c r="UCL22" s="290"/>
      <c r="UCM22" s="290"/>
      <c r="UCN22" s="290"/>
      <c r="UCO22" s="290"/>
      <c r="UCP22" s="290"/>
      <c r="UCQ22" s="290"/>
      <c r="UCR22" s="290"/>
      <c r="UCS22" s="290"/>
      <c r="UCT22" s="290"/>
      <c r="UCU22" s="290"/>
      <c r="UCV22" s="290"/>
      <c r="UCW22" s="290"/>
      <c r="UCX22" s="290"/>
      <c r="UCY22" s="290"/>
      <c r="UCZ22" s="290"/>
      <c r="UDA22" s="290"/>
      <c r="UDB22" s="290"/>
      <c r="UDC22" s="290"/>
      <c r="UDD22" s="290"/>
      <c r="UDE22" s="290"/>
      <c r="UDF22" s="290"/>
      <c r="UDG22" s="290"/>
      <c r="UDH22" s="290"/>
      <c r="UDI22" s="290"/>
      <c r="UDJ22" s="290"/>
      <c r="UDK22" s="290"/>
      <c r="UDL22" s="290"/>
      <c r="UDM22" s="290"/>
      <c r="UDN22" s="290"/>
      <c r="UDO22" s="290"/>
      <c r="UDP22" s="290"/>
      <c r="UDQ22" s="290"/>
      <c r="UDR22" s="290"/>
      <c r="UDS22" s="290"/>
      <c r="UDT22" s="290"/>
      <c r="UDU22" s="290"/>
      <c r="UDV22" s="290"/>
      <c r="UDW22" s="290"/>
      <c r="UDX22" s="290"/>
      <c r="UDY22" s="290"/>
      <c r="UDZ22" s="290"/>
      <c r="UEA22" s="290"/>
      <c r="UEB22" s="290"/>
      <c r="UEC22" s="290"/>
      <c r="UED22" s="290"/>
      <c r="UEE22" s="290"/>
      <c r="UEF22" s="290"/>
      <c r="UEG22" s="290"/>
      <c r="UEH22" s="290"/>
      <c r="UEI22" s="290"/>
      <c r="UEJ22" s="290"/>
      <c r="UEK22" s="290"/>
      <c r="UEL22" s="290"/>
      <c r="UEM22" s="290"/>
      <c r="UEN22" s="290"/>
      <c r="UEO22" s="290"/>
      <c r="UEP22" s="290"/>
      <c r="UEQ22" s="290"/>
      <c r="UER22" s="290"/>
      <c r="UES22" s="290"/>
      <c r="UET22" s="290"/>
      <c r="UEU22" s="290"/>
      <c r="UEV22" s="290"/>
      <c r="UEW22" s="290"/>
      <c r="UEX22" s="290"/>
      <c r="UEY22" s="290"/>
      <c r="UEZ22" s="290"/>
      <c r="UFA22" s="290"/>
      <c r="UFB22" s="290"/>
      <c r="UFC22" s="290"/>
      <c r="UFD22" s="290"/>
      <c r="UFE22" s="290"/>
      <c r="UFF22" s="290"/>
      <c r="UFG22" s="290"/>
      <c r="UFH22" s="290"/>
      <c r="UFI22" s="290"/>
      <c r="UFJ22" s="290"/>
      <c r="UFK22" s="290"/>
      <c r="UFL22" s="290"/>
      <c r="UFM22" s="290"/>
      <c r="UFN22" s="290"/>
      <c r="UFO22" s="290"/>
      <c r="UFP22" s="290"/>
      <c r="UFQ22" s="290"/>
      <c r="UFR22" s="290"/>
      <c r="UFS22" s="290"/>
      <c r="UFT22" s="290"/>
      <c r="UFU22" s="290"/>
      <c r="UFV22" s="290"/>
      <c r="UFW22" s="290"/>
      <c r="UFX22" s="290"/>
      <c r="UFY22" s="290"/>
      <c r="UFZ22" s="290"/>
      <c r="UGA22" s="290"/>
      <c r="UGB22" s="290"/>
      <c r="UGC22" s="290"/>
      <c r="UGD22" s="290"/>
      <c r="UGE22" s="290"/>
      <c r="UGF22" s="290"/>
      <c r="UGG22" s="290"/>
      <c r="UGH22" s="290"/>
      <c r="UGI22" s="290"/>
      <c r="UGJ22" s="290"/>
      <c r="UGK22" s="290"/>
      <c r="UGL22" s="290"/>
      <c r="UGM22" s="290"/>
      <c r="UGN22" s="290"/>
      <c r="UGO22" s="290"/>
      <c r="UGP22" s="290"/>
      <c r="UGQ22" s="290"/>
      <c r="UGR22" s="290"/>
      <c r="UGS22" s="290"/>
      <c r="UGT22" s="290"/>
      <c r="UGU22" s="290"/>
      <c r="UGV22" s="290"/>
      <c r="UGW22" s="290"/>
      <c r="UGX22" s="290"/>
      <c r="UGY22" s="290"/>
      <c r="UGZ22" s="290"/>
      <c r="UHA22" s="290"/>
      <c r="UHB22" s="290"/>
      <c r="UHC22" s="290"/>
      <c r="UHD22" s="290"/>
      <c r="UHE22" s="290"/>
      <c r="UHF22" s="290"/>
      <c r="UHG22" s="290"/>
      <c r="UHH22" s="290"/>
      <c r="UHI22" s="290"/>
      <c r="UHJ22" s="290"/>
      <c r="UHK22" s="290"/>
      <c r="UHL22" s="290"/>
      <c r="UHM22" s="290"/>
      <c r="UHN22" s="290"/>
      <c r="UHO22" s="290"/>
      <c r="UHP22" s="290"/>
      <c r="UHQ22" s="290"/>
      <c r="UHR22" s="290"/>
      <c r="UHS22" s="290"/>
      <c r="UHT22" s="290"/>
      <c r="UHU22" s="290"/>
      <c r="UHV22" s="290"/>
      <c r="UHW22" s="290"/>
      <c r="UHX22" s="290"/>
      <c r="UHY22" s="290"/>
      <c r="UHZ22" s="290"/>
      <c r="UIA22" s="290"/>
      <c r="UIB22" s="290"/>
      <c r="UIC22" s="290"/>
      <c r="UID22" s="290"/>
      <c r="UIE22" s="290"/>
      <c r="UIF22" s="290"/>
      <c r="UIG22" s="290"/>
      <c r="UIH22" s="290"/>
      <c r="UII22" s="290"/>
      <c r="UIJ22" s="290"/>
      <c r="UIK22" s="290"/>
      <c r="UIL22" s="290"/>
      <c r="UIM22" s="290"/>
      <c r="UIN22" s="290"/>
      <c r="UIO22" s="290"/>
      <c r="UIP22" s="290"/>
      <c r="UIQ22" s="290"/>
      <c r="UIR22" s="290"/>
      <c r="UIS22" s="290"/>
      <c r="UIT22" s="290"/>
      <c r="UIU22" s="290"/>
      <c r="UIV22" s="290"/>
      <c r="UIW22" s="290"/>
      <c r="UIX22" s="290"/>
      <c r="UIY22" s="290"/>
      <c r="UIZ22" s="290"/>
      <c r="UJA22" s="290"/>
      <c r="UJB22" s="290"/>
      <c r="UJC22" s="290"/>
      <c r="UJD22" s="290"/>
      <c r="UJE22" s="290"/>
      <c r="UJF22" s="290"/>
      <c r="UJG22" s="290"/>
      <c r="UJH22" s="290"/>
      <c r="UJI22" s="290"/>
      <c r="UJJ22" s="290"/>
      <c r="UJK22" s="290"/>
      <c r="UJL22" s="290"/>
      <c r="UJM22" s="290"/>
      <c r="UJN22" s="290"/>
      <c r="UJO22" s="290"/>
      <c r="UJP22" s="290"/>
      <c r="UJQ22" s="290"/>
      <c r="UJR22" s="290"/>
      <c r="UJS22" s="290"/>
      <c r="UJT22" s="290"/>
      <c r="UJU22" s="290"/>
      <c r="UJV22" s="290"/>
      <c r="UJW22" s="290"/>
      <c r="UJX22" s="290"/>
      <c r="UJY22" s="290"/>
      <c r="UJZ22" s="290"/>
      <c r="UKA22" s="290"/>
      <c r="UKB22" s="290"/>
      <c r="UKC22" s="290"/>
      <c r="UKD22" s="290"/>
      <c r="UKE22" s="290"/>
      <c r="UKF22" s="290"/>
      <c r="UKG22" s="290"/>
      <c r="UKH22" s="290"/>
      <c r="UKI22" s="290"/>
      <c r="UKJ22" s="290"/>
      <c r="UKK22" s="290"/>
      <c r="UKL22" s="290"/>
      <c r="UKM22" s="290"/>
      <c r="UKN22" s="290"/>
      <c r="UKO22" s="290"/>
      <c r="UKP22" s="290"/>
      <c r="UKQ22" s="290"/>
      <c r="UKR22" s="290"/>
      <c r="UKS22" s="290"/>
      <c r="UKT22" s="290"/>
      <c r="UKU22" s="290"/>
      <c r="UKV22" s="290"/>
      <c r="UKW22" s="290"/>
      <c r="UKX22" s="290"/>
      <c r="UKY22" s="290"/>
      <c r="UKZ22" s="290"/>
      <c r="ULA22" s="290"/>
      <c r="ULB22" s="290"/>
      <c r="ULC22" s="290"/>
      <c r="ULD22" s="290"/>
      <c r="ULE22" s="290"/>
      <c r="ULF22" s="290"/>
      <c r="ULG22" s="290"/>
      <c r="ULH22" s="290"/>
      <c r="ULI22" s="290"/>
      <c r="ULJ22" s="290"/>
      <c r="ULK22" s="290"/>
      <c r="ULL22" s="290"/>
      <c r="ULM22" s="290"/>
      <c r="ULN22" s="290"/>
      <c r="ULO22" s="290"/>
      <c r="ULP22" s="290"/>
      <c r="ULQ22" s="290"/>
      <c r="ULR22" s="290"/>
      <c r="ULS22" s="290"/>
      <c r="ULT22" s="290"/>
      <c r="ULU22" s="290"/>
      <c r="ULV22" s="290"/>
      <c r="ULW22" s="290"/>
      <c r="ULX22" s="290"/>
      <c r="ULY22" s="290"/>
      <c r="ULZ22" s="290"/>
      <c r="UMA22" s="290"/>
      <c r="UMB22" s="290"/>
      <c r="UMC22" s="290"/>
      <c r="UMD22" s="290"/>
      <c r="UME22" s="290"/>
      <c r="UMF22" s="290"/>
      <c r="UMG22" s="290"/>
      <c r="UMH22" s="290"/>
      <c r="UMI22" s="290"/>
      <c r="UMJ22" s="290"/>
      <c r="UMK22" s="290"/>
      <c r="UML22" s="290"/>
      <c r="UMM22" s="290"/>
      <c r="UMN22" s="290"/>
      <c r="UMO22" s="290"/>
      <c r="UMP22" s="290"/>
      <c r="UMQ22" s="290"/>
      <c r="UMR22" s="290"/>
      <c r="UMS22" s="290"/>
      <c r="UMT22" s="290"/>
      <c r="UMU22" s="290"/>
      <c r="UMV22" s="290"/>
      <c r="UMW22" s="290"/>
      <c r="UMX22" s="290"/>
      <c r="UMY22" s="290"/>
      <c r="UMZ22" s="290"/>
      <c r="UNA22" s="290"/>
      <c r="UNB22" s="290"/>
      <c r="UNC22" s="290"/>
      <c r="UND22" s="290"/>
      <c r="UNE22" s="290"/>
      <c r="UNF22" s="290"/>
      <c r="UNG22" s="290"/>
      <c r="UNH22" s="290"/>
      <c r="UNI22" s="290"/>
      <c r="UNJ22" s="290"/>
      <c r="UNK22" s="290"/>
      <c r="UNL22" s="290"/>
      <c r="UNM22" s="290"/>
      <c r="UNN22" s="290"/>
      <c r="UNO22" s="290"/>
      <c r="UNP22" s="290"/>
      <c r="UNQ22" s="290"/>
      <c r="UNR22" s="290"/>
      <c r="UNS22" s="290"/>
      <c r="UNT22" s="290"/>
      <c r="UNU22" s="290"/>
      <c r="UNV22" s="290"/>
      <c r="UNW22" s="290"/>
      <c r="UNX22" s="290"/>
      <c r="UNY22" s="290"/>
      <c r="UNZ22" s="290"/>
      <c r="UOA22" s="290"/>
      <c r="UOB22" s="290"/>
      <c r="UOC22" s="290"/>
      <c r="UOD22" s="290"/>
      <c r="UOE22" s="290"/>
      <c r="UOF22" s="290"/>
      <c r="UOG22" s="290"/>
      <c r="UOH22" s="290"/>
      <c r="UOI22" s="290"/>
      <c r="UOJ22" s="290"/>
      <c r="UOK22" s="290"/>
      <c r="UOL22" s="290"/>
      <c r="UOM22" s="290"/>
      <c r="UON22" s="290"/>
      <c r="UOO22" s="290"/>
      <c r="UOP22" s="290"/>
      <c r="UOQ22" s="290"/>
      <c r="UOR22" s="290"/>
      <c r="UOS22" s="290"/>
      <c r="UOT22" s="290"/>
      <c r="UOU22" s="290"/>
      <c r="UOV22" s="290"/>
      <c r="UOW22" s="290"/>
      <c r="UOX22" s="290"/>
      <c r="UOY22" s="290"/>
      <c r="UOZ22" s="290"/>
      <c r="UPA22" s="290"/>
      <c r="UPB22" s="290"/>
      <c r="UPC22" s="290"/>
      <c r="UPD22" s="290"/>
      <c r="UPE22" s="290"/>
      <c r="UPF22" s="290"/>
      <c r="UPG22" s="290"/>
      <c r="UPH22" s="290"/>
      <c r="UPI22" s="290"/>
      <c r="UPJ22" s="290"/>
      <c r="UPK22" s="290"/>
      <c r="UPL22" s="290"/>
      <c r="UPM22" s="290"/>
      <c r="UPN22" s="290"/>
      <c r="UPO22" s="290"/>
      <c r="UPP22" s="290"/>
      <c r="UPQ22" s="290"/>
      <c r="UPR22" s="290"/>
      <c r="UPS22" s="290"/>
      <c r="UPT22" s="290"/>
      <c r="UPU22" s="290"/>
      <c r="UPV22" s="290"/>
      <c r="UPW22" s="290"/>
      <c r="UPX22" s="290"/>
      <c r="UPY22" s="290"/>
      <c r="UPZ22" s="290"/>
      <c r="UQA22" s="290"/>
      <c r="UQB22" s="290"/>
      <c r="UQC22" s="290"/>
      <c r="UQD22" s="290"/>
      <c r="UQE22" s="290"/>
      <c r="UQF22" s="290"/>
      <c r="UQG22" s="290"/>
      <c r="UQH22" s="290"/>
      <c r="UQI22" s="290"/>
      <c r="UQJ22" s="290"/>
      <c r="UQK22" s="290"/>
      <c r="UQL22" s="290"/>
      <c r="UQM22" s="290"/>
      <c r="UQN22" s="290"/>
      <c r="UQO22" s="290"/>
      <c r="UQP22" s="290"/>
      <c r="UQQ22" s="290"/>
      <c r="UQR22" s="290"/>
      <c r="UQS22" s="290"/>
      <c r="UQT22" s="290"/>
      <c r="UQU22" s="290"/>
      <c r="UQV22" s="290"/>
      <c r="UQW22" s="290"/>
      <c r="UQX22" s="290"/>
      <c r="UQY22" s="290"/>
      <c r="UQZ22" s="290"/>
      <c r="URA22" s="290"/>
      <c r="URB22" s="290"/>
      <c r="URC22" s="290"/>
      <c r="URD22" s="290"/>
      <c r="URE22" s="290"/>
      <c r="URF22" s="290"/>
      <c r="URG22" s="290"/>
      <c r="URH22" s="290"/>
      <c r="URI22" s="290"/>
      <c r="URJ22" s="290"/>
      <c r="URK22" s="290"/>
      <c r="URL22" s="290"/>
      <c r="URM22" s="290"/>
      <c r="URN22" s="290"/>
      <c r="URO22" s="290"/>
      <c r="URP22" s="290"/>
      <c r="URQ22" s="290"/>
      <c r="URR22" s="290"/>
      <c r="URS22" s="290"/>
      <c r="URT22" s="290"/>
      <c r="URU22" s="290"/>
      <c r="URV22" s="290"/>
      <c r="URW22" s="290"/>
      <c r="URX22" s="290"/>
      <c r="URY22" s="290"/>
      <c r="URZ22" s="290"/>
      <c r="USA22" s="290"/>
      <c r="USB22" s="290"/>
      <c r="USC22" s="290"/>
      <c r="USD22" s="290"/>
      <c r="USE22" s="290"/>
      <c r="USF22" s="290"/>
      <c r="USG22" s="290"/>
      <c r="USH22" s="290"/>
      <c r="USI22" s="290"/>
      <c r="USJ22" s="290"/>
      <c r="USK22" s="290"/>
      <c r="USL22" s="290"/>
      <c r="USM22" s="290"/>
      <c r="USN22" s="290"/>
      <c r="USO22" s="290"/>
      <c r="USP22" s="290"/>
      <c r="USQ22" s="290"/>
      <c r="USR22" s="290"/>
      <c r="USS22" s="290"/>
      <c r="UST22" s="290"/>
      <c r="USU22" s="290"/>
      <c r="USV22" s="290"/>
      <c r="USW22" s="290"/>
      <c r="USX22" s="290"/>
      <c r="USY22" s="290"/>
      <c r="USZ22" s="290"/>
      <c r="UTA22" s="290"/>
      <c r="UTB22" s="290"/>
      <c r="UTC22" s="290"/>
      <c r="UTD22" s="290"/>
      <c r="UTE22" s="290"/>
      <c r="UTF22" s="290"/>
      <c r="UTG22" s="290"/>
      <c r="UTH22" s="290"/>
      <c r="UTI22" s="290"/>
      <c r="UTJ22" s="290"/>
      <c r="UTK22" s="290"/>
      <c r="UTL22" s="290"/>
      <c r="UTM22" s="290"/>
      <c r="UTN22" s="290"/>
      <c r="UTO22" s="290"/>
      <c r="UTP22" s="290"/>
      <c r="UTQ22" s="290"/>
      <c r="UTR22" s="290"/>
      <c r="UTS22" s="290"/>
      <c r="UTT22" s="290"/>
      <c r="UTU22" s="290"/>
      <c r="UTV22" s="290"/>
      <c r="UTW22" s="290"/>
      <c r="UTX22" s="290"/>
      <c r="UTY22" s="290"/>
      <c r="UTZ22" s="290"/>
      <c r="UUA22" s="290"/>
      <c r="UUB22" s="290"/>
      <c r="UUC22" s="290"/>
      <c r="UUD22" s="290"/>
      <c r="UUE22" s="290"/>
      <c r="UUF22" s="290"/>
      <c r="UUG22" s="290"/>
      <c r="UUH22" s="290"/>
      <c r="UUI22" s="290"/>
      <c r="UUJ22" s="290"/>
      <c r="UUK22" s="290"/>
      <c r="UUL22" s="290"/>
      <c r="UUM22" s="290"/>
      <c r="UUN22" s="290"/>
      <c r="UUO22" s="290"/>
      <c r="UUP22" s="290"/>
      <c r="UUQ22" s="290"/>
      <c r="UUR22" s="290"/>
      <c r="UUS22" s="290"/>
      <c r="UUT22" s="290"/>
      <c r="UUU22" s="290"/>
      <c r="UUV22" s="290"/>
      <c r="UUW22" s="290"/>
      <c r="UUX22" s="290"/>
      <c r="UUY22" s="290"/>
      <c r="UUZ22" s="290"/>
      <c r="UVA22" s="290"/>
      <c r="UVB22" s="290"/>
      <c r="UVC22" s="290"/>
      <c r="UVD22" s="290"/>
      <c r="UVE22" s="290"/>
      <c r="UVF22" s="290"/>
      <c r="UVG22" s="290"/>
      <c r="UVH22" s="290"/>
      <c r="UVI22" s="290"/>
      <c r="UVJ22" s="290"/>
      <c r="UVK22" s="290"/>
      <c r="UVL22" s="290"/>
      <c r="UVM22" s="290"/>
      <c r="UVN22" s="290"/>
      <c r="UVO22" s="290"/>
      <c r="UVP22" s="290"/>
      <c r="UVQ22" s="290"/>
      <c r="UVR22" s="290"/>
      <c r="UVS22" s="290"/>
      <c r="UVT22" s="290"/>
      <c r="UVU22" s="290"/>
      <c r="UVV22" s="290"/>
      <c r="UVW22" s="290"/>
      <c r="UVX22" s="290"/>
      <c r="UVY22" s="290"/>
      <c r="UVZ22" s="290"/>
      <c r="UWA22" s="290"/>
      <c r="UWB22" s="290"/>
      <c r="UWC22" s="290"/>
      <c r="UWD22" s="290"/>
      <c r="UWE22" s="290"/>
      <c r="UWF22" s="290"/>
      <c r="UWG22" s="290"/>
      <c r="UWH22" s="290"/>
      <c r="UWI22" s="290"/>
      <c r="UWJ22" s="290"/>
      <c r="UWK22" s="290"/>
      <c r="UWL22" s="290"/>
      <c r="UWM22" s="290"/>
      <c r="UWN22" s="290"/>
      <c r="UWO22" s="290"/>
      <c r="UWP22" s="290"/>
      <c r="UWQ22" s="290"/>
      <c r="UWR22" s="290"/>
      <c r="UWS22" s="290"/>
      <c r="UWT22" s="290"/>
      <c r="UWU22" s="290"/>
      <c r="UWV22" s="290"/>
      <c r="UWW22" s="290"/>
      <c r="UWX22" s="290"/>
      <c r="UWY22" s="290"/>
      <c r="UWZ22" s="290"/>
      <c r="UXA22" s="290"/>
      <c r="UXB22" s="290"/>
      <c r="UXC22" s="290"/>
      <c r="UXD22" s="290"/>
      <c r="UXE22" s="290"/>
      <c r="UXF22" s="290"/>
      <c r="UXG22" s="290"/>
      <c r="UXH22" s="290"/>
      <c r="UXI22" s="290"/>
      <c r="UXJ22" s="290"/>
      <c r="UXK22" s="290"/>
      <c r="UXL22" s="290"/>
      <c r="UXM22" s="290"/>
      <c r="UXN22" s="290"/>
      <c r="UXO22" s="290"/>
      <c r="UXP22" s="290"/>
      <c r="UXQ22" s="290"/>
      <c r="UXR22" s="290"/>
      <c r="UXS22" s="290"/>
      <c r="UXT22" s="290"/>
      <c r="UXU22" s="290"/>
      <c r="UXV22" s="290"/>
      <c r="UXW22" s="290"/>
      <c r="UXX22" s="290"/>
      <c r="UXY22" s="290"/>
      <c r="UXZ22" s="290"/>
      <c r="UYA22" s="290"/>
      <c r="UYB22" s="290"/>
      <c r="UYC22" s="290"/>
      <c r="UYD22" s="290"/>
      <c r="UYE22" s="290"/>
      <c r="UYF22" s="290"/>
      <c r="UYG22" s="290"/>
      <c r="UYH22" s="290"/>
      <c r="UYI22" s="290"/>
      <c r="UYJ22" s="290"/>
      <c r="UYK22" s="290"/>
      <c r="UYL22" s="290"/>
      <c r="UYM22" s="290"/>
      <c r="UYN22" s="290"/>
      <c r="UYO22" s="290"/>
      <c r="UYP22" s="290"/>
      <c r="UYQ22" s="290"/>
      <c r="UYR22" s="290"/>
      <c r="UYS22" s="290"/>
      <c r="UYT22" s="290"/>
      <c r="UYU22" s="290"/>
      <c r="UYV22" s="290"/>
      <c r="UYW22" s="290"/>
      <c r="UYX22" s="290"/>
      <c r="UYY22" s="290"/>
      <c r="UYZ22" s="290"/>
      <c r="UZA22" s="290"/>
      <c r="UZB22" s="290"/>
      <c r="UZC22" s="290"/>
      <c r="UZD22" s="290"/>
      <c r="UZE22" s="290"/>
      <c r="UZF22" s="290"/>
      <c r="UZG22" s="290"/>
      <c r="UZH22" s="290"/>
      <c r="UZI22" s="290"/>
      <c r="UZJ22" s="290"/>
      <c r="UZK22" s="290"/>
      <c r="UZL22" s="290"/>
      <c r="UZM22" s="290"/>
      <c r="UZN22" s="290"/>
      <c r="UZO22" s="290"/>
      <c r="UZP22" s="290"/>
      <c r="UZQ22" s="290"/>
      <c r="UZR22" s="290"/>
      <c r="UZS22" s="290"/>
      <c r="UZT22" s="290"/>
      <c r="UZU22" s="290"/>
      <c r="UZV22" s="290"/>
      <c r="UZW22" s="290"/>
      <c r="UZX22" s="290"/>
      <c r="UZY22" s="290"/>
      <c r="UZZ22" s="290"/>
      <c r="VAA22" s="290"/>
      <c r="VAB22" s="290"/>
      <c r="VAC22" s="290"/>
      <c r="VAD22" s="290"/>
      <c r="VAE22" s="290"/>
      <c r="VAF22" s="290"/>
      <c r="VAG22" s="290"/>
      <c r="VAH22" s="290"/>
      <c r="VAI22" s="290"/>
      <c r="VAJ22" s="290"/>
      <c r="VAK22" s="290"/>
      <c r="VAL22" s="290"/>
      <c r="VAM22" s="290"/>
      <c r="VAN22" s="290"/>
      <c r="VAO22" s="290"/>
      <c r="VAP22" s="290"/>
      <c r="VAQ22" s="290"/>
      <c r="VAR22" s="290"/>
      <c r="VAS22" s="290"/>
      <c r="VAT22" s="290"/>
      <c r="VAU22" s="290"/>
      <c r="VAV22" s="290"/>
      <c r="VAW22" s="290"/>
      <c r="VAX22" s="290"/>
      <c r="VAY22" s="290"/>
      <c r="VAZ22" s="290"/>
      <c r="VBA22" s="290"/>
      <c r="VBB22" s="290"/>
      <c r="VBC22" s="290"/>
      <c r="VBD22" s="290"/>
      <c r="VBE22" s="290"/>
      <c r="VBF22" s="290"/>
      <c r="VBG22" s="290"/>
      <c r="VBH22" s="290"/>
      <c r="VBI22" s="290"/>
      <c r="VBJ22" s="290"/>
      <c r="VBK22" s="290"/>
      <c r="VBL22" s="290"/>
      <c r="VBM22" s="290"/>
      <c r="VBN22" s="290"/>
      <c r="VBO22" s="290"/>
      <c r="VBP22" s="290"/>
      <c r="VBQ22" s="290"/>
      <c r="VBR22" s="290"/>
      <c r="VBS22" s="290"/>
      <c r="VBT22" s="290"/>
      <c r="VBU22" s="290"/>
      <c r="VBV22" s="290"/>
      <c r="VBW22" s="290"/>
      <c r="VBX22" s="290"/>
      <c r="VBY22" s="290"/>
      <c r="VBZ22" s="290"/>
      <c r="VCA22" s="290"/>
      <c r="VCB22" s="290"/>
      <c r="VCC22" s="290"/>
      <c r="VCD22" s="290"/>
      <c r="VCE22" s="290"/>
      <c r="VCF22" s="290"/>
      <c r="VCG22" s="290"/>
      <c r="VCH22" s="290"/>
      <c r="VCI22" s="290"/>
      <c r="VCJ22" s="290"/>
      <c r="VCK22" s="290"/>
      <c r="VCL22" s="290"/>
      <c r="VCM22" s="290"/>
      <c r="VCN22" s="290"/>
      <c r="VCO22" s="290"/>
      <c r="VCP22" s="290"/>
      <c r="VCQ22" s="290"/>
      <c r="VCR22" s="290"/>
      <c r="VCS22" s="290"/>
      <c r="VCT22" s="290"/>
      <c r="VCU22" s="290"/>
      <c r="VCV22" s="290"/>
      <c r="VCW22" s="290"/>
      <c r="VCX22" s="290"/>
      <c r="VCY22" s="290"/>
      <c r="VCZ22" s="290"/>
      <c r="VDA22" s="290"/>
      <c r="VDB22" s="290"/>
      <c r="VDC22" s="290"/>
      <c r="VDD22" s="290"/>
      <c r="VDE22" s="290"/>
      <c r="VDF22" s="290"/>
      <c r="VDG22" s="290"/>
      <c r="VDH22" s="290"/>
      <c r="VDI22" s="290"/>
      <c r="VDJ22" s="290"/>
      <c r="VDK22" s="290"/>
      <c r="VDL22" s="290"/>
      <c r="VDM22" s="290"/>
      <c r="VDN22" s="290"/>
      <c r="VDO22" s="290"/>
      <c r="VDP22" s="290"/>
      <c r="VDQ22" s="290"/>
      <c r="VDR22" s="290"/>
      <c r="VDS22" s="290"/>
      <c r="VDT22" s="290"/>
      <c r="VDU22" s="290"/>
      <c r="VDV22" s="290"/>
      <c r="VDW22" s="290"/>
      <c r="VDX22" s="290"/>
      <c r="VDY22" s="290"/>
      <c r="VDZ22" s="290"/>
      <c r="VEA22" s="290"/>
      <c r="VEB22" s="290"/>
      <c r="VEC22" s="290"/>
      <c r="VED22" s="290"/>
      <c r="VEE22" s="290"/>
      <c r="VEF22" s="290"/>
      <c r="VEG22" s="290"/>
      <c r="VEH22" s="290"/>
      <c r="VEI22" s="290"/>
      <c r="VEJ22" s="290"/>
      <c r="VEK22" s="290"/>
      <c r="VEL22" s="290"/>
      <c r="VEM22" s="290"/>
      <c r="VEN22" s="290"/>
      <c r="VEO22" s="290"/>
      <c r="VEP22" s="290"/>
      <c r="VEQ22" s="290"/>
      <c r="VER22" s="290"/>
      <c r="VES22" s="290"/>
      <c r="VET22" s="290"/>
      <c r="VEU22" s="290"/>
      <c r="VEV22" s="290"/>
      <c r="VEW22" s="290"/>
      <c r="VEX22" s="290"/>
      <c r="VEY22" s="290"/>
      <c r="VEZ22" s="290"/>
      <c r="VFA22" s="290"/>
      <c r="VFB22" s="290"/>
      <c r="VFC22" s="290"/>
      <c r="VFD22" s="290"/>
      <c r="VFE22" s="290"/>
      <c r="VFF22" s="290"/>
      <c r="VFG22" s="290"/>
      <c r="VFH22" s="290"/>
      <c r="VFI22" s="290"/>
      <c r="VFJ22" s="290"/>
      <c r="VFK22" s="290"/>
      <c r="VFL22" s="290"/>
      <c r="VFM22" s="290"/>
      <c r="VFN22" s="290"/>
      <c r="VFO22" s="290"/>
      <c r="VFP22" s="290"/>
      <c r="VFQ22" s="290"/>
      <c r="VFR22" s="290"/>
      <c r="VFS22" s="290"/>
      <c r="VFT22" s="290"/>
      <c r="VFU22" s="290"/>
      <c r="VFV22" s="290"/>
      <c r="VFW22" s="290"/>
      <c r="VFX22" s="290"/>
      <c r="VFY22" s="290"/>
      <c r="VFZ22" s="290"/>
      <c r="VGA22" s="290"/>
      <c r="VGB22" s="290"/>
      <c r="VGC22" s="290"/>
      <c r="VGD22" s="290"/>
      <c r="VGE22" s="290"/>
      <c r="VGF22" s="290"/>
      <c r="VGG22" s="290"/>
      <c r="VGH22" s="290"/>
      <c r="VGI22" s="290"/>
      <c r="VGJ22" s="290"/>
      <c r="VGK22" s="290"/>
      <c r="VGL22" s="290"/>
      <c r="VGM22" s="290"/>
      <c r="VGN22" s="290"/>
      <c r="VGO22" s="290"/>
      <c r="VGP22" s="290"/>
      <c r="VGQ22" s="290"/>
      <c r="VGR22" s="290"/>
      <c r="VGS22" s="290"/>
      <c r="VGT22" s="290"/>
      <c r="VGU22" s="290"/>
      <c r="VGV22" s="290"/>
      <c r="VGW22" s="290"/>
      <c r="VGX22" s="290"/>
      <c r="VGY22" s="290"/>
      <c r="VGZ22" s="290"/>
      <c r="VHA22" s="290"/>
      <c r="VHB22" s="290"/>
      <c r="VHC22" s="290"/>
      <c r="VHD22" s="290"/>
      <c r="VHE22" s="290"/>
      <c r="VHF22" s="290"/>
      <c r="VHG22" s="290"/>
      <c r="VHH22" s="290"/>
      <c r="VHI22" s="290"/>
      <c r="VHJ22" s="290"/>
      <c r="VHK22" s="290"/>
      <c r="VHL22" s="290"/>
      <c r="VHM22" s="290"/>
      <c r="VHN22" s="290"/>
      <c r="VHO22" s="290"/>
      <c r="VHP22" s="290"/>
      <c r="VHQ22" s="290"/>
      <c r="VHR22" s="290"/>
      <c r="VHS22" s="290"/>
      <c r="VHT22" s="290"/>
      <c r="VHU22" s="290"/>
      <c r="VHV22" s="290"/>
      <c r="VHW22" s="290"/>
      <c r="VHX22" s="290"/>
      <c r="VHY22" s="290"/>
      <c r="VHZ22" s="290"/>
      <c r="VIA22" s="290"/>
      <c r="VIB22" s="290"/>
      <c r="VIC22" s="290"/>
      <c r="VID22" s="290"/>
      <c r="VIE22" s="290"/>
      <c r="VIF22" s="290"/>
      <c r="VIG22" s="290"/>
      <c r="VIH22" s="290"/>
      <c r="VII22" s="290"/>
      <c r="VIJ22" s="290"/>
      <c r="VIK22" s="290"/>
      <c r="VIL22" s="290"/>
      <c r="VIM22" s="290"/>
      <c r="VIN22" s="290"/>
      <c r="VIO22" s="290"/>
      <c r="VIP22" s="290"/>
      <c r="VIQ22" s="290"/>
      <c r="VIR22" s="290"/>
      <c r="VIS22" s="290"/>
      <c r="VIT22" s="290"/>
      <c r="VIU22" s="290"/>
      <c r="VIV22" s="290"/>
      <c r="VIW22" s="290"/>
      <c r="VIX22" s="290"/>
      <c r="VIY22" s="290"/>
      <c r="VIZ22" s="290"/>
      <c r="VJA22" s="290"/>
      <c r="VJB22" s="290"/>
      <c r="VJC22" s="290"/>
      <c r="VJD22" s="290"/>
      <c r="VJE22" s="290"/>
      <c r="VJF22" s="290"/>
      <c r="VJG22" s="290"/>
      <c r="VJH22" s="290"/>
      <c r="VJI22" s="290"/>
      <c r="VJJ22" s="290"/>
      <c r="VJK22" s="290"/>
      <c r="VJL22" s="290"/>
      <c r="VJM22" s="290"/>
      <c r="VJN22" s="290"/>
      <c r="VJO22" s="290"/>
      <c r="VJP22" s="290"/>
      <c r="VJQ22" s="290"/>
      <c r="VJR22" s="290"/>
      <c r="VJS22" s="290"/>
      <c r="VJT22" s="290"/>
      <c r="VJU22" s="290"/>
      <c r="VJV22" s="290"/>
      <c r="VJW22" s="290"/>
      <c r="VJX22" s="290"/>
      <c r="VJY22" s="290"/>
      <c r="VJZ22" s="290"/>
      <c r="VKA22" s="290"/>
      <c r="VKB22" s="290"/>
      <c r="VKC22" s="290"/>
      <c r="VKD22" s="290"/>
      <c r="VKE22" s="290"/>
      <c r="VKF22" s="290"/>
      <c r="VKG22" s="290"/>
      <c r="VKH22" s="290"/>
      <c r="VKI22" s="290"/>
      <c r="VKJ22" s="290"/>
      <c r="VKK22" s="290"/>
      <c r="VKL22" s="290"/>
      <c r="VKM22" s="290"/>
      <c r="VKN22" s="290"/>
      <c r="VKO22" s="290"/>
      <c r="VKP22" s="290"/>
      <c r="VKQ22" s="290"/>
      <c r="VKR22" s="290"/>
      <c r="VKS22" s="290"/>
      <c r="VKT22" s="290"/>
      <c r="VKU22" s="290"/>
      <c r="VKV22" s="290"/>
      <c r="VKW22" s="290"/>
      <c r="VKX22" s="290"/>
      <c r="VKY22" s="290"/>
      <c r="VKZ22" s="290"/>
      <c r="VLA22" s="290"/>
      <c r="VLB22" s="290"/>
      <c r="VLC22" s="290"/>
      <c r="VLD22" s="290"/>
      <c r="VLE22" s="290"/>
      <c r="VLF22" s="290"/>
      <c r="VLG22" s="290"/>
      <c r="VLH22" s="290"/>
      <c r="VLI22" s="290"/>
      <c r="VLJ22" s="290"/>
      <c r="VLK22" s="290"/>
      <c r="VLL22" s="290"/>
      <c r="VLM22" s="290"/>
      <c r="VLN22" s="290"/>
      <c r="VLO22" s="290"/>
      <c r="VLP22" s="290"/>
      <c r="VLQ22" s="290"/>
      <c r="VLR22" s="290"/>
      <c r="VLS22" s="290"/>
      <c r="VLT22" s="290"/>
      <c r="VLU22" s="290"/>
      <c r="VLV22" s="290"/>
      <c r="VLW22" s="290"/>
      <c r="VLX22" s="290"/>
      <c r="VLY22" s="290"/>
      <c r="VLZ22" s="290"/>
      <c r="VMA22" s="290"/>
      <c r="VMB22" s="290"/>
      <c r="VMC22" s="290"/>
      <c r="VMD22" s="290"/>
      <c r="VME22" s="290"/>
      <c r="VMF22" s="290"/>
      <c r="VMG22" s="290"/>
      <c r="VMH22" s="290"/>
      <c r="VMI22" s="290"/>
      <c r="VMJ22" s="290"/>
      <c r="VMK22" s="290"/>
      <c r="VML22" s="290"/>
      <c r="VMM22" s="290"/>
      <c r="VMN22" s="290"/>
      <c r="VMO22" s="290"/>
      <c r="VMP22" s="290"/>
      <c r="VMQ22" s="290"/>
      <c r="VMR22" s="290"/>
      <c r="VMS22" s="290"/>
      <c r="VMT22" s="290"/>
      <c r="VMU22" s="290"/>
      <c r="VMV22" s="290"/>
      <c r="VMW22" s="290"/>
      <c r="VMX22" s="290"/>
      <c r="VMY22" s="290"/>
      <c r="VMZ22" s="290"/>
      <c r="VNA22" s="290"/>
      <c r="VNB22" s="290"/>
      <c r="VNC22" s="290"/>
      <c r="VND22" s="290"/>
      <c r="VNE22" s="290"/>
      <c r="VNF22" s="290"/>
      <c r="VNG22" s="290"/>
      <c r="VNH22" s="290"/>
      <c r="VNI22" s="290"/>
      <c r="VNJ22" s="290"/>
      <c r="VNK22" s="290"/>
      <c r="VNL22" s="290"/>
      <c r="VNM22" s="290"/>
      <c r="VNN22" s="290"/>
      <c r="VNO22" s="290"/>
      <c r="VNP22" s="290"/>
      <c r="VNQ22" s="290"/>
      <c r="VNR22" s="290"/>
      <c r="VNS22" s="290"/>
      <c r="VNT22" s="290"/>
      <c r="VNU22" s="290"/>
      <c r="VNV22" s="290"/>
      <c r="VNW22" s="290"/>
      <c r="VNX22" s="290"/>
      <c r="VNY22" s="290"/>
      <c r="VNZ22" s="290"/>
      <c r="VOA22" s="290"/>
      <c r="VOB22" s="290"/>
      <c r="VOC22" s="290"/>
      <c r="VOD22" s="290"/>
      <c r="VOE22" s="290"/>
      <c r="VOF22" s="290"/>
      <c r="VOG22" s="290"/>
      <c r="VOH22" s="290"/>
      <c r="VOI22" s="290"/>
      <c r="VOJ22" s="290"/>
      <c r="VOK22" s="290"/>
      <c r="VOL22" s="290"/>
      <c r="VOM22" s="290"/>
      <c r="VON22" s="290"/>
      <c r="VOO22" s="290"/>
      <c r="VOP22" s="290"/>
      <c r="VOQ22" s="290"/>
      <c r="VOR22" s="290"/>
      <c r="VOS22" s="290"/>
      <c r="VOT22" s="290"/>
      <c r="VOU22" s="290"/>
      <c r="VOV22" s="290"/>
      <c r="VOW22" s="290"/>
      <c r="VOX22" s="290"/>
      <c r="VOY22" s="290"/>
      <c r="VOZ22" s="290"/>
      <c r="VPA22" s="290"/>
      <c r="VPB22" s="290"/>
      <c r="VPC22" s="290"/>
      <c r="VPD22" s="290"/>
      <c r="VPE22" s="290"/>
      <c r="VPF22" s="290"/>
      <c r="VPG22" s="290"/>
      <c r="VPH22" s="290"/>
      <c r="VPI22" s="290"/>
      <c r="VPJ22" s="290"/>
      <c r="VPK22" s="290"/>
      <c r="VPL22" s="290"/>
      <c r="VPM22" s="290"/>
      <c r="VPN22" s="290"/>
      <c r="VPO22" s="290"/>
      <c r="VPP22" s="290"/>
      <c r="VPQ22" s="290"/>
      <c r="VPR22" s="290"/>
      <c r="VPS22" s="290"/>
      <c r="VPT22" s="290"/>
      <c r="VPU22" s="290"/>
      <c r="VPV22" s="290"/>
      <c r="VPW22" s="290"/>
      <c r="VPX22" s="290"/>
      <c r="VPY22" s="290"/>
      <c r="VPZ22" s="290"/>
      <c r="VQA22" s="290"/>
      <c r="VQB22" s="290"/>
      <c r="VQC22" s="290"/>
      <c r="VQD22" s="290"/>
      <c r="VQE22" s="290"/>
      <c r="VQF22" s="290"/>
      <c r="VQG22" s="290"/>
      <c r="VQH22" s="290"/>
      <c r="VQI22" s="290"/>
      <c r="VQJ22" s="290"/>
      <c r="VQK22" s="290"/>
      <c r="VQL22" s="290"/>
      <c r="VQM22" s="290"/>
      <c r="VQN22" s="290"/>
      <c r="VQO22" s="290"/>
      <c r="VQP22" s="290"/>
      <c r="VQQ22" s="290"/>
      <c r="VQR22" s="290"/>
      <c r="VQS22" s="290"/>
      <c r="VQT22" s="290"/>
      <c r="VQU22" s="290"/>
      <c r="VQV22" s="290"/>
      <c r="VQW22" s="290"/>
      <c r="VQX22" s="290"/>
      <c r="VQY22" s="290"/>
      <c r="VQZ22" s="290"/>
      <c r="VRA22" s="290"/>
      <c r="VRB22" s="290"/>
      <c r="VRC22" s="290"/>
      <c r="VRD22" s="290"/>
      <c r="VRE22" s="290"/>
      <c r="VRF22" s="290"/>
      <c r="VRG22" s="290"/>
      <c r="VRH22" s="290"/>
      <c r="VRI22" s="290"/>
      <c r="VRJ22" s="290"/>
      <c r="VRK22" s="290"/>
      <c r="VRL22" s="290"/>
      <c r="VRM22" s="290"/>
      <c r="VRN22" s="290"/>
      <c r="VRO22" s="290"/>
      <c r="VRP22" s="290"/>
      <c r="VRQ22" s="290"/>
      <c r="VRR22" s="290"/>
      <c r="VRS22" s="290"/>
      <c r="VRT22" s="290"/>
      <c r="VRU22" s="290"/>
      <c r="VRV22" s="290"/>
      <c r="VRW22" s="290"/>
      <c r="VRX22" s="290"/>
      <c r="VRY22" s="290"/>
      <c r="VRZ22" s="290"/>
      <c r="VSA22" s="290"/>
      <c r="VSB22" s="290"/>
      <c r="VSC22" s="290"/>
      <c r="VSD22" s="290"/>
      <c r="VSE22" s="290"/>
      <c r="VSF22" s="290"/>
      <c r="VSG22" s="290"/>
      <c r="VSH22" s="290"/>
      <c r="VSI22" s="290"/>
      <c r="VSJ22" s="290"/>
      <c r="VSK22" s="290"/>
      <c r="VSL22" s="290"/>
      <c r="VSM22" s="290"/>
      <c r="VSN22" s="290"/>
      <c r="VSO22" s="290"/>
      <c r="VSP22" s="290"/>
      <c r="VSQ22" s="290"/>
      <c r="VSR22" s="290"/>
      <c r="VSS22" s="290"/>
      <c r="VST22" s="290"/>
      <c r="VSU22" s="290"/>
      <c r="VSV22" s="290"/>
      <c r="VSW22" s="290"/>
      <c r="VSX22" s="290"/>
      <c r="VSY22" s="290"/>
      <c r="VSZ22" s="290"/>
      <c r="VTA22" s="290"/>
      <c r="VTB22" s="290"/>
      <c r="VTC22" s="290"/>
      <c r="VTD22" s="290"/>
      <c r="VTE22" s="290"/>
      <c r="VTF22" s="290"/>
      <c r="VTG22" s="290"/>
      <c r="VTH22" s="290"/>
      <c r="VTI22" s="290"/>
      <c r="VTJ22" s="290"/>
      <c r="VTK22" s="290"/>
      <c r="VTL22" s="290"/>
      <c r="VTM22" s="290"/>
      <c r="VTN22" s="290"/>
      <c r="VTO22" s="290"/>
      <c r="VTP22" s="290"/>
      <c r="VTQ22" s="290"/>
      <c r="VTR22" s="290"/>
      <c r="VTS22" s="290"/>
      <c r="VTT22" s="290"/>
      <c r="VTU22" s="290"/>
      <c r="VTV22" s="290"/>
      <c r="VTW22" s="290"/>
      <c r="VTX22" s="290"/>
      <c r="VTY22" s="290"/>
      <c r="VTZ22" s="290"/>
      <c r="VUA22" s="290"/>
      <c r="VUB22" s="290"/>
      <c r="VUC22" s="290"/>
      <c r="VUD22" s="290"/>
      <c r="VUE22" s="290"/>
      <c r="VUF22" s="290"/>
      <c r="VUG22" s="290"/>
      <c r="VUH22" s="290"/>
      <c r="VUI22" s="290"/>
      <c r="VUJ22" s="290"/>
      <c r="VUK22" s="290"/>
      <c r="VUL22" s="290"/>
      <c r="VUM22" s="290"/>
      <c r="VUN22" s="290"/>
      <c r="VUO22" s="290"/>
      <c r="VUP22" s="290"/>
      <c r="VUQ22" s="290"/>
      <c r="VUR22" s="290"/>
      <c r="VUS22" s="290"/>
      <c r="VUT22" s="290"/>
      <c r="VUU22" s="290"/>
      <c r="VUV22" s="290"/>
      <c r="VUW22" s="290"/>
      <c r="VUX22" s="290"/>
      <c r="VUY22" s="290"/>
      <c r="VUZ22" s="290"/>
      <c r="VVA22" s="290"/>
      <c r="VVB22" s="290"/>
      <c r="VVC22" s="290"/>
      <c r="VVD22" s="290"/>
      <c r="VVE22" s="290"/>
      <c r="VVF22" s="290"/>
      <c r="VVG22" s="290"/>
      <c r="VVH22" s="290"/>
      <c r="VVI22" s="290"/>
      <c r="VVJ22" s="290"/>
      <c r="VVK22" s="290"/>
      <c r="VVL22" s="290"/>
      <c r="VVM22" s="290"/>
      <c r="VVN22" s="290"/>
      <c r="VVO22" s="290"/>
      <c r="VVP22" s="290"/>
      <c r="VVQ22" s="290"/>
      <c r="VVR22" s="290"/>
      <c r="VVS22" s="290"/>
      <c r="VVT22" s="290"/>
      <c r="VVU22" s="290"/>
      <c r="VVV22" s="290"/>
      <c r="VVW22" s="290"/>
      <c r="VVX22" s="290"/>
      <c r="VVY22" s="290"/>
      <c r="VVZ22" s="290"/>
      <c r="VWA22" s="290"/>
      <c r="VWB22" s="290"/>
      <c r="VWC22" s="290"/>
      <c r="VWD22" s="290"/>
      <c r="VWE22" s="290"/>
      <c r="VWF22" s="290"/>
      <c r="VWG22" s="290"/>
      <c r="VWH22" s="290"/>
      <c r="VWI22" s="290"/>
      <c r="VWJ22" s="290"/>
      <c r="VWK22" s="290"/>
      <c r="VWL22" s="290"/>
      <c r="VWM22" s="290"/>
      <c r="VWN22" s="290"/>
      <c r="VWO22" s="290"/>
      <c r="VWP22" s="290"/>
      <c r="VWQ22" s="290"/>
      <c r="VWR22" s="290"/>
      <c r="VWS22" s="290"/>
      <c r="VWT22" s="290"/>
      <c r="VWU22" s="290"/>
      <c r="VWV22" s="290"/>
      <c r="VWW22" s="290"/>
      <c r="VWX22" s="290"/>
      <c r="VWY22" s="290"/>
      <c r="VWZ22" s="290"/>
      <c r="VXA22" s="290"/>
      <c r="VXB22" s="290"/>
      <c r="VXC22" s="290"/>
      <c r="VXD22" s="290"/>
      <c r="VXE22" s="290"/>
      <c r="VXF22" s="290"/>
      <c r="VXG22" s="290"/>
      <c r="VXH22" s="290"/>
      <c r="VXI22" s="290"/>
      <c r="VXJ22" s="290"/>
      <c r="VXK22" s="290"/>
      <c r="VXL22" s="290"/>
      <c r="VXM22" s="290"/>
      <c r="VXN22" s="290"/>
      <c r="VXO22" s="290"/>
      <c r="VXP22" s="290"/>
      <c r="VXQ22" s="290"/>
      <c r="VXR22" s="290"/>
      <c r="VXS22" s="290"/>
      <c r="VXT22" s="290"/>
      <c r="VXU22" s="290"/>
      <c r="VXV22" s="290"/>
      <c r="VXW22" s="290"/>
      <c r="VXX22" s="290"/>
      <c r="VXY22" s="290"/>
      <c r="VXZ22" s="290"/>
      <c r="VYA22" s="290"/>
      <c r="VYB22" s="290"/>
      <c r="VYC22" s="290"/>
      <c r="VYD22" s="290"/>
      <c r="VYE22" s="290"/>
      <c r="VYF22" s="290"/>
      <c r="VYG22" s="290"/>
      <c r="VYH22" s="290"/>
      <c r="VYI22" s="290"/>
      <c r="VYJ22" s="290"/>
      <c r="VYK22" s="290"/>
      <c r="VYL22" s="290"/>
      <c r="VYM22" s="290"/>
      <c r="VYN22" s="290"/>
      <c r="VYO22" s="290"/>
      <c r="VYP22" s="290"/>
      <c r="VYQ22" s="290"/>
      <c r="VYR22" s="290"/>
      <c r="VYS22" s="290"/>
      <c r="VYT22" s="290"/>
      <c r="VYU22" s="290"/>
      <c r="VYV22" s="290"/>
      <c r="VYW22" s="290"/>
      <c r="VYX22" s="290"/>
      <c r="VYY22" s="290"/>
      <c r="VYZ22" s="290"/>
      <c r="VZA22" s="290"/>
      <c r="VZB22" s="290"/>
      <c r="VZC22" s="290"/>
      <c r="VZD22" s="290"/>
      <c r="VZE22" s="290"/>
      <c r="VZF22" s="290"/>
      <c r="VZG22" s="290"/>
      <c r="VZH22" s="290"/>
      <c r="VZI22" s="290"/>
      <c r="VZJ22" s="290"/>
      <c r="VZK22" s="290"/>
      <c r="VZL22" s="290"/>
      <c r="VZM22" s="290"/>
      <c r="VZN22" s="290"/>
      <c r="VZO22" s="290"/>
      <c r="VZP22" s="290"/>
      <c r="VZQ22" s="290"/>
      <c r="VZR22" s="290"/>
      <c r="VZS22" s="290"/>
      <c r="VZT22" s="290"/>
      <c r="VZU22" s="290"/>
      <c r="VZV22" s="290"/>
      <c r="VZW22" s="290"/>
      <c r="VZX22" s="290"/>
      <c r="VZY22" s="290"/>
      <c r="VZZ22" s="290"/>
      <c r="WAA22" s="290"/>
      <c r="WAB22" s="290"/>
      <c r="WAC22" s="290"/>
      <c r="WAD22" s="290"/>
      <c r="WAE22" s="290"/>
      <c r="WAF22" s="290"/>
      <c r="WAG22" s="290"/>
      <c r="WAH22" s="290"/>
      <c r="WAI22" s="290"/>
      <c r="WAJ22" s="290"/>
      <c r="WAK22" s="290"/>
      <c r="WAL22" s="290"/>
      <c r="WAM22" s="290"/>
      <c r="WAN22" s="290"/>
      <c r="WAO22" s="290"/>
      <c r="WAP22" s="290"/>
      <c r="WAQ22" s="290"/>
      <c r="WAR22" s="290"/>
      <c r="WAS22" s="290"/>
      <c r="WAT22" s="290"/>
      <c r="WAU22" s="290"/>
      <c r="WAV22" s="290"/>
      <c r="WAW22" s="290"/>
      <c r="WAX22" s="290"/>
      <c r="WAY22" s="290"/>
      <c r="WAZ22" s="290"/>
      <c r="WBA22" s="290"/>
      <c r="WBB22" s="290"/>
      <c r="WBC22" s="290"/>
      <c r="WBD22" s="290"/>
      <c r="WBE22" s="290"/>
      <c r="WBF22" s="290"/>
      <c r="WBG22" s="290"/>
      <c r="WBH22" s="290"/>
      <c r="WBI22" s="290"/>
      <c r="WBJ22" s="290"/>
      <c r="WBK22" s="290"/>
      <c r="WBL22" s="290"/>
      <c r="WBM22" s="290"/>
      <c r="WBN22" s="290"/>
      <c r="WBO22" s="290"/>
      <c r="WBP22" s="290"/>
      <c r="WBQ22" s="290"/>
      <c r="WBR22" s="290"/>
      <c r="WBS22" s="290"/>
      <c r="WBT22" s="290"/>
      <c r="WBU22" s="290"/>
      <c r="WBV22" s="290"/>
      <c r="WBW22" s="290"/>
      <c r="WBX22" s="290"/>
      <c r="WBY22" s="290"/>
      <c r="WBZ22" s="290"/>
      <c r="WCA22" s="290"/>
      <c r="WCB22" s="290"/>
    </row>
    <row r="23" spans="2:42 13252:15628" s="289" customFormat="1" ht="15.75" thickBot="1" x14ac:dyDescent="0.3">
      <c r="B23" s="280">
        <v>12</v>
      </c>
      <c r="C23" s="303" t="s">
        <v>1269</v>
      </c>
      <c r="D23" s="304" t="s">
        <v>45</v>
      </c>
      <c r="E23" s="304" t="s">
        <v>45</v>
      </c>
      <c r="F23" s="304" t="s">
        <v>45</v>
      </c>
      <c r="G23" s="304" t="s">
        <v>45</v>
      </c>
      <c r="H23" s="304" t="s">
        <v>45</v>
      </c>
      <c r="I23" s="304" t="s">
        <v>45</v>
      </c>
      <c r="J23" s="304" t="s">
        <v>45</v>
      </c>
      <c r="K23" s="304" t="s">
        <v>45</v>
      </c>
      <c r="L23" s="305">
        <v>42871</v>
      </c>
      <c r="M23" s="306" t="s">
        <v>9775</v>
      </c>
      <c r="N23" s="307">
        <f t="shared" si="13"/>
        <v>1</v>
      </c>
      <c r="O23" s="295"/>
      <c r="P23" s="1138"/>
      <c r="Q23" s="1139"/>
      <c r="R23" s="1139"/>
      <c r="S23" s="1140"/>
      <c r="T23" s="302"/>
      <c r="U23" s="302"/>
      <c r="V23" s="302"/>
      <c r="W23" s="302"/>
      <c r="X23" s="302"/>
      <c r="Y23" s="302"/>
      <c r="Z23" s="302"/>
      <c r="AA23" s="302"/>
      <c r="AB23" s="302"/>
      <c r="AC23" s="302"/>
      <c r="AD23" s="302"/>
      <c r="AE23" s="302"/>
      <c r="AF23" s="302"/>
      <c r="AG23" s="302"/>
      <c r="AH23" s="302"/>
      <c r="AI23" s="302"/>
      <c r="AJ23" s="302"/>
      <c r="AK23" s="287"/>
      <c r="SOR23" s="290"/>
      <c r="SOS23" s="290"/>
      <c r="SOT23" s="290"/>
      <c r="SOU23" s="290"/>
      <c r="SOV23" s="290"/>
      <c r="SOW23" s="290"/>
      <c r="SOX23" s="290"/>
      <c r="SOY23" s="290"/>
      <c r="SOZ23" s="290"/>
      <c r="SPA23" s="290"/>
      <c r="SPB23" s="290"/>
      <c r="SPC23" s="290"/>
      <c r="SPD23" s="290"/>
      <c r="SPE23" s="290"/>
      <c r="SPF23" s="290"/>
      <c r="SPG23" s="290"/>
      <c r="SPH23" s="290"/>
      <c r="SPI23" s="290"/>
      <c r="SPJ23" s="290"/>
      <c r="SPK23" s="290"/>
      <c r="SPL23" s="290"/>
      <c r="SPM23" s="290"/>
      <c r="SPN23" s="290"/>
      <c r="SPO23" s="290"/>
      <c r="SPP23" s="290"/>
      <c r="SPQ23" s="290"/>
      <c r="SPR23" s="290"/>
      <c r="SPS23" s="290"/>
      <c r="SPT23" s="290"/>
      <c r="SPU23" s="290"/>
      <c r="SPV23" s="290"/>
      <c r="SPW23" s="290"/>
      <c r="SPX23" s="290"/>
      <c r="SPY23" s="290"/>
      <c r="SPZ23" s="290"/>
      <c r="SQA23" s="290"/>
      <c r="SQB23" s="290"/>
      <c r="SQC23" s="290"/>
      <c r="SQD23" s="290"/>
      <c r="SQE23" s="290"/>
      <c r="SQF23" s="290"/>
      <c r="SQG23" s="290"/>
      <c r="SQH23" s="290"/>
      <c r="SQI23" s="290"/>
      <c r="SQJ23" s="290"/>
      <c r="SQK23" s="290"/>
      <c r="SQL23" s="290"/>
      <c r="SQM23" s="290"/>
      <c r="SQN23" s="290"/>
      <c r="SQO23" s="290"/>
      <c r="SQP23" s="290"/>
      <c r="SQQ23" s="290"/>
      <c r="SQR23" s="290"/>
      <c r="SQS23" s="290"/>
      <c r="SQT23" s="290"/>
      <c r="SQU23" s="290"/>
      <c r="SQV23" s="290"/>
      <c r="SQW23" s="290"/>
      <c r="SQX23" s="290"/>
      <c r="SQY23" s="290"/>
      <c r="SQZ23" s="290"/>
      <c r="SRA23" s="290"/>
      <c r="SRB23" s="290"/>
      <c r="SRC23" s="290"/>
      <c r="SRD23" s="290"/>
      <c r="SRE23" s="290"/>
      <c r="SRF23" s="290"/>
      <c r="SRG23" s="290"/>
      <c r="SRH23" s="290"/>
      <c r="SRI23" s="290"/>
      <c r="SRJ23" s="290"/>
      <c r="SRK23" s="290"/>
      <c r="SRL23" s="290"/>
      <c r="SRM23" s="290"/>
      <c r="SRN23" s="290"/>
      <c r="SRO23" s="290"/>
      <c r="SRP23" s="290"/>
      <c r="SRQ23" s="290"/>
      <c r="SRR23" s="290"/>
      <c r="SRS23" s="290"/>
      <c r="SRT23" s="290"/>
      <c r="SRU23" s="290"/>
      <c r="SRV23" s="290"/>
      <c r="SRW23" s="290"/>
      <c r="SRX23" s="290"/>
      <c r="SRY23" s="290"/>
      <c r="SRZ23" s="290"/>
      <c r="SSA23" s="290"/>
      <c r="SSB23" s="290"/>
      <c r="SSC23" s="290"/>
      <c r="SSD23" s="290"/>
      <c r="SSE23" s="290"/>
      <c r="SSF23" s="290"/>
      <c r="SSG23" s="290"/>
      <c r="SSH23" s="290"/>
      <c r="SSI23" s="290"/>
      <c r="SSJ23" s="290"/>
      <c r="SSK23" s="290"/>
      <c r="SSL23" s="290"/>
      <c r="SSM23" s="290"/>
      <c r="SSN23" s="290"/>
      <c r="SSO23" s="290"/>
      <c r="SSP23" s="290"/>
      <c r="SSQ23" s="290"/>
      <c r="SSR23" s="290"/>
      <c r="SSS23" s="290"/>
      <c r="SST23" s="290"/>
      <c r="SSU23" s="290"/>
      <c r="SSV23" s="290"/>
      <c r="SSW23" s="290"/>
      <c r="SSX23" s="290"/>
      <c r="SSY23" s="290"/>
      <c r="SSZ23" s="290"/>
      <c r="STA23" s="290"/>
      <c r="STB23" s="290"/>
      <c r="STC23" s="290"/>
      <c r="STD23" s="290"/>
      <c r="STE23" s="290"/>
      <c r="STF23" s="290"/>
      <c r="STG23" s="290"/>
      <c r="STH23" s="290"/>
      <c r="STI23" s="290"/>
      <c r="STJ23" s="290"/>
      <c r="STK23" s="290"/>
      <c r="STL23" s="290"/>
      <c r="STM23" s="290"/>
      <c r="STN23" s="290"/>
      <c r="STO23" s="290"/>
      <c r="STP23" s="290"/>
      <c r="STQ23" s="290"/>
      <c r="STR23" s="290"/>
      <c r="STS23" s="290"/>
      <c r="STT23" s="290"/>
      <c r="STU23" s="290"/>
      <c r="STV23" s="290"/>
      <c r="STW23" s="290"/>
      <c r="STX23" s="290"/>
      <c r="STY23" s="290"/>
      <c r="STZ23" s="290"/>
      <c r="SUA23" s="290"/>
      <c r="SUB23" s="290"/>
      <c r="SUC23" s="290"/>
      <c r="SUD23" s="290"/>
      <c r="SUE23" s="290"/>
      <c r="SUF23" s="290"/>
      <c r="SUG23" s="290"/>
      <c r="SUH23" s="290"/>
      <c r="SUI23" s="290"/>
      <c r="SUJ23" s="290"/>
      <c r="SUK23" s="290"/>
      <c r="SUL23" s="290"/>
      <c r="SUM23" s="290"/>
      <c r="SUN23" s="290"/>
      <c r="SUO23" s="290"/>
      <c r="SUP23" s="290"/>
      <c r="SUQ23" s="290"/>
      <c r="SUR23" s="290"/>
      <c r="SUS23" s="290"/>
      <c r="SUT23" s="290"/>
      <c r="SUU23" s="290"/>
      <c r="SUV23" s="290"/>
      <c r="SUW23" s="290"/>
      <c r="SUX23" s="290"/>
      <c r="SUY23" s="290"/>
      <c r="SUZ23" s="290"/>
      <c r="SVA23" s="290"/>
      <c r="SVB23" s="290"/>
      <c r="SVC23" s="290"/>
      <c r="SVD23" s="290"/>
      <c r="SVE23" s="290"/>
      <c r="SVF23" s="290"/>
      <c r="SVG23" s="290"/>
      <c r="SVH23" s="290"/>
      <c r="SVI23" s="290"/>
      <c r="SVJ23" s="290"/>
      <c r="SVK23" s="290"/>
      <c r="SVL23" s="290"/>
      <c r="SVM23" s="290"/>
      <c r="SVN23" s="290"/>
      <c r="SVO23" s="290"/>
      <c r="SVP23" s="290"/>
      <c r="SVQ23" s="290"/>
      <c r="SVR23" s="290"/>
      <c r="SVS23" s="290"/>
      <c r="SVT23" s="290"/>
      <c r="SVU23" s="290"/>
      <c r="SVV23" s="290"/>
      <c r="SVW23" s="290"/>
      <c r="SVX23" s="290"/>
      <c r="SVY23" s="290"/>
      <c r="SVZ23" s="290"/>
      <c r="SWA23" s="290"/>
      <c r="SWB23" s="290"/>
      <c r="SWC23" s="290"/>
      <c r="SWD23" s="290"/>
      <c r="SWE23" s="290"/>
      <c r="SWF23" s="290"/>
      <c r="SWG23" s="290"/>
      <c r="SWH23" s="290"/>
      <c r="SWI23" s="290"/>
      <c r="SWJ23" s="290"/>
      <c r="SWK23" s="290"/>
      <c r="SWL23" s="290"/>
      <c r="SWM23" s="290"/>
      <c r="SWN23" s="290"/>
      <c r="SWO23" s="290"/>
      <c r="SWP23" s="290"/>
      <c r="SWQ23" s="290"/>
      <c r="SWR23" s="290"/>
      <c r="SWS23" s="290"/>
      <c r="SWT23" s="290"/>
      <c r="SWU23" s="290"/>
      <c r="SWV23" s="290"/>
      <c r="SWW23" s="290"/>
      <c r="SWX23" s="290"/>
      <c r="SWY23" s="290"/>
      <c r="SWZ23" s="290"/>
      <c r="SXA23" s="290"/>
      <c r="SXB23" s="290"/>
      <c r="SXC23" s="290"/>
      <c r="SXD23" s="290"/>
      <c r="SXE23" s="290"/>
      <c r="SXF23" s="290"/>
      <c r="SXG23" s="290"/>
      <c r="SXH23" s="290"/>
      <c r="SXI23" s="290"/>
      <c r="SXJ23" s="290"/>
      <c r="SXK23" s="290"/>
      <c r="SXL23" s="290"/>
      <c r="SXM23" s="290"/>
      <c r="SXN23" s="290"/>
      <c r="SXO23" s="290"/>
      <c r="SXP23" s="290"/>
      <c r="SXQ23" s="290"/>
      <c r="SXR23" s="290"/>
      <c r="SXS23" s="290"/>
      <c r="SXT23" s="290"/>
      <c r="SXU23" s="290"/>
      <c r="SXV23" s="290"/>
      <c r="SXW23" s="290"/>
      <c r="SXX23" s="290"/>
      <c r="SXY23" s="290"/>
      <c r="SXZ23" s="290"/>
      <c r="SYA23" s="290"/>
      <c r="SYB23" s="290"/>
      <c r="SYC23" s="290"/>
      <c r="SYD23" s="290"/>
      <c r="SYE23" s="290"/>
      <c r="SYF23" s="290"/>
      <c r="SYG23" s="290"/>
      <c r="SYH23" s="290"/>
      <c r="SYI23" s="290"/>
      <c r="SYJ23" s="290"/>
      <c r="SYK23" s="290"/>
      <c r="SYL23" s="290"/>
      <c r="SYM23" s="290"/>
      <c r="SYN23" s="290"/>
      <c r="SYO23" s="290"/>
      <c r="SYP23" s="290"/>
      <c r="SYQ23" s="290"/>
      <c r="SYR23" s="290"/>
      <c r="SYS23" s="290"/>
      <c r="SYT23" s="290"/>
      <c r="SYU23" s="290"/>
      <c r="SYV23" s="290"/>
      <c r="SYW23" s="290"/>
      <c r="SYX23" s="290"/>
      <c r="SYY23" s="290"/>
      <c r="SYZ23" s="290"/>
      <c r="SZA23" s="290"/>
      <c r="SZB23" s="290"/>
      <c r="SZC23" s="290"/>
      <c r="SZD23" s="290"/>
      <c r="SZE23" s="290"/>
      <c r="SZF23" s="290"/>
      <c r="SZG23" s="290"/>
      <c r="SZH23" s="290"/>
      <c r="SZI23" s="290"/>
      <c r="SZJ23" s="290"/>
      <c r="SZK23" s="290"/>
      <c r="SZL23" s="290"/>
      <c r="SZM23" s="290"/>
      <c r="SZN23" s="290"/>
      <c r="SZO23" s="290"/>
      <c r="SZP23" s="290"/>
      <c r="SZQ23" s="290"/>
      <c r="SZR23" s="290"/>
      <c r="SZS23" s="290"/>
      <c r="SZT23" s="290"/>
      <c r="SZU23" s="290"/>
      <c r="SZV23" s="290"/>
      <c r="SZW23" s="290"/>
      <c r="SZX23" s="290"/>
      <c r="SZY23" s="290"/>
      <c r="SZZ23" s="290"/>
      <c r="TAA23" s="290"/>
      <c r="TAB23" s="290"/>
      <c r="TAC23" s="290"/>
      <c r="TAD23" s="290"/>
      <c r="TAE23" s="290"/>
      <c r="TAF23" s="290"/>
      <c r="TAG23" s="290"/>
      <c r="TAH23" s="290"/>
      <c r="TAI23" s="290"/>
      <c r="TAJ23" s="290"/>
      <c r="TAK23" s="290"/>
      <c r="TAL23" s="290"/>
      <c r="TAM23" s="290"/>
      <c r="TAN23" s="290"/>
      <c r="TAO23" s="290"/>
      <c r="TAP23" s="290"/>
      <c r="TAQ23" s="290"/>
      <c r="TAR23" s="290"/>
      <c r="TAS23" s="290"/>
      <c r="TAT23" s="290"/>
      <c r="TAU23" s="290"/>
      <c r="TAV23" s="290"/>
      <c r="TAW23" s="290"/>
      <c r="TAX23" s="290"/>
      <c r="TAY23" s="290"/>
      <c r="TAZ23" s="290"/>
      <c r="TBA23" s="290"/>
      <c r="TBB23" s="290"/>
      <c r="TBC23" s="290"/>
      <c r="TBD23" s="290"/>
      <c r="TBE23" s="290"/>
      <c r="TBF23" s="290"/>
      <c r="TBG23" s="290"/>
      <c r="TBH23" s="290"/>
      <c r="TBI23" s="290"/>
      <c r="TBJ23" s="290"/>
      <c r="TBK23" s="290"/>
      <c r="TBL23" s="290"/>
      <c r="TBM23" s="290"/>
      <c r="TBN23" s="290"/>
      <c r="TBO23" s="290"/>
      <c r="TBP23" s="290"/>
      <c r="TBQ23" s="290"/>
      <c r="TBR23" s="290"/>
      <c r="TBS23" s="290"/>
      <c r="TBT23" s="290"/>
      <c r="TBU23" s="290"/>
      <c r="TBV23" s="290"/>
      <c r="TBW23" s="290"/>
      <c r="TBX23" s="290"/>
      <c r="TBY23" s="290"/>
      <c r="TBZ23" s="290"/>
      <c r="TCA23" s="290"/>
      <c r="TCB23" s="290"/>
      <c r="TCC23" s="290"/>
      <c r="TCD23" s="290"/>
      <c r="TCE23" s="290"/>
      <c r="TCF23" s="290"/>
      <c r="TCG23" s="290"/>
      <c r="TCH23" s="290"/>
      <c r="TCI23" s="290"/>
      <c r="TCJ23" s="290"/>
      <c r="TCK23" s="290"/>
      <c r="TCL23" s="290"/>
      <c r="TCM23" s="290"/>
      <c r="TCN23" s="290"/>
      <c r="TCO23" s="290"/>
      <c r="TCP23" s="290"/>
      <c r="TCQ23" s="290"/>
      <c r="TCR23" s="290"/>
      <c r="TCS23" s="290"/>
      <c r="TCT23" s="290"/>
      <c r="TCU23" s="290"/>
      <c r="TCV23" s="290"/>
      <c r="TCW23" s="290"/>
      <c r="TCX23" s="290"/>
      <c r="TCY23" s="290"/>
      <c r="TCZ23" s="290"/>
      <c r="TDA23" s="290"/>
      <c r="TDB23" s="290"/>
      <c r="TDC23" s="290"/>
      <c r="TDD23" s="290"/>
      <c r="TDE23" s="290"/>
      <c r="TDF23" s="290"/>
      <c r="TDG23" s="290"/>
      <c r="TDH23" s="290"/>
      <c r="TDI23" s="290"/>
      <c r="TDJ23" s="290"/>
      <c r="TDK23" s="290"/>
      <c r="TDL23" s="290"/>
      <c r="TDM23" s="290"/>
      <c r="TDN23" s="290"/>
      <c r="TDO23" s="290"/>
      <c r="TDP23" s="290"/>
      <c r="TDQ23" s="290"/>
      <c r="TDR23" s="290"/>
      <c r="TDS23" s="290"/>
      <c r="TDT23" s="290"/>
      <c r="TDU23" s="290"/>
      <c r="TDV23" s="290"/>
      <c r="TDW23" s="290"/>
      <c r="TDX23" s="290"/>
      <c r="TDY23" s="290"/>
      <c r="TDZ23" s="290"/>
      <c r="TEA23" s="290"/>
      <c r="TEB23" s="290"/>
      <c r="TEC23" s="290"/>
      <c r="TED23" s="290"/>
      <c r="TEE23" s="290"/>
      <c r="TEF23" s="290"/>
      <c r="TEG23" s="290"/>
      <c r="TEH23" s="290"/>
      <c r="TEI23" s="290"/>
      <c r="TEJ23" s="290"/>
      <c r="TEK23" s="290"/>
      <c r="TEL23" s="290"/>
      <c r="TEM23" s="290"/>
      <c r="TEN23" s="290"/>
      <c r="TEO23" s="290"/>
      <c r="TEP23" s="290"/>
      <c r="TEQ23" s="290"/>
      <c r="TER23" s="290"/>
      <c r="TES23" s="290"/>
      <c r="TET23" s="290"/>
      <c r="TEU23" s="290"/>
      <c r="TEV23" s="290"/>
      <c r="TEW23" s="290"/>
      <c r="TEX23" s="290"/>
      <c r="TEY23" s="290"/>
      <c r="TEZ23" s="290"/>
      <c r="TFA23" s="290"/>
      <c r="TFB23" s="290"/>
      <c r="TFC23" s="290"/>
      <c r="TFD23" s="290"/>
      <c r="TFE23" s="290"/>
      <c r="TFF23" s="290"/>
      <c r="TFG23" s="290"/>
      <c r="TFH23" s="290"/>
      <c r="TFI23" s="290"/>
      <c r="TFJ23" s="290"/>
      <c r="TFK23" s="290"/>
      <c r="TFL23" s="290"/>
      <c r="TFM23" s="290"/>
      <c r="TFN23" s="290"/>
      <c r="TFO23" s="290"/>
      <c r="TFP23" s="290"/>
      <c r="TFQ23" s="290"/>
      <c r="TFR23" s="290"/>
      <c r="TFS23" s="290"/>
      <c r="TFT23" s="290"/>
      <c r="TFU23" s="290"/>
      <c r="TFV23" s="290"/>
      <c r="TFW23" s="290"/>
      <c r="TFX23" s="290"/>
      <c r="TFY23" s="290"/>
      <c r="TFZ23" s="290"/>
      <c r="TGA23" s="290"/>
      <c r="TGB23" s="290"/>
      <c r="TGC23" s="290"/>
      <c r="TGD23" s="290"/>
      <c r="TGE23" s="290"/>
      <c r="TGF23" s="290"/>
      <c r="TGG23" s="290"/>
      <c r="TGH23" s="290"/>
      <c r="TGI23" s="290"/>
      <c r="TGJ23" s="290"/>
      <c r="TGK23" s="290"/>
      <c r="TGL23" s="290"/>
      <c r="TGM23" s="290"/>
      <c r="TGN23" s="290"/>
      <c r="TGO23" s="290"/>
      <c r="TGP23" s="290"/>
      <c r="TGQ23" s="290"/>
      <c r="TGR23" s="290"/>
      <c r="TGS23" s="290"/>
      <c r="TGT23" s="290"/>
      <c r="TGU23" s="290"/>
      <c r="TGV23" s="290"/>
      <c r="TGW23" s="290"/>
      <c r="TGX23" s="290"/>
      <c r="TGY23" s="290"/>
      <c r="TGZ23" s="290"/>
      <c r="THA23" s="290"/>
      <c r="THB23" s="290"/>
      <c r="THC23" s="290"/>
      <c r="THD23" s="290"/>
      <c r="THE23" s="290"/>
      <c r="THF23" s="290"/>
      <c r="THG23" s="290"/>
      <c r="THH23" s="290"/>
      <c r="THI23" s="290"/>
      <c r="THJ23" s="290"/>
      <c r="THK23" s="290"/>
      <c r="THL23" s="290"/>
      <c r="THM23" s="290"/>
      <c r="THN23" s="290"/>
      <c r="THO23" s="290"/>
      <c r="THP23" s="290"/>
      <c r="THQ23" s="290"/>
      <c r="THR23" s="290"/>
      <c r="THS23" s="290"/>
      <c r="THT23" s="290"/>
      <c r="THU23" s="290"/>
      <c r="THV23" s="290"/>
      <c r="THW23" s="290"/>
      <c r="THX23" s="290"/>
      <c r="THY23" s="290"/>
      <c r="THZ23" s="290"/>
      <c r="TIA23" s="290"/>
      <c r="TIB23" s="290"/>
      <c r="TIC23" s="290"/>
      <c r="TID23" s="290"/>
      <c r="TIE23" s="290"/>
      <c r="TIF23" s="290"/>
      <c r="TIG23" s="290"/>
      <c r="TIH23" s="290"/>
      <c r="TII23" s="290"/>
      <c r="TIJ23" s="290"/>
      <c r="TIK23" s="290"/>
      <c r="TIL23" s="290"/>
      <c r="TIM23" s="290"/>
      <c r="TIN23" s="290"/>
      <c r="TIO23" s="290"/>
      <c r="TIP23" s="290"/>
      <c r="TIQ23" s="290"/>
      <c r="TIR23" s="290"/>
      <c r="TIS23" s="290"/>
      <c r="TIT23" s="290"/>
      <c r="TIU23" s="290"/>
      <c r="TIV23" s="290"/>
      <c r="TIW23" s="290"/>
      <c r="TIX23" s="290"/>
      <c r="TIY23" s="290"/>
      <c r="TIZ23" s="290"/>
      <c r="TJA23" s="290"/>
      <c r="TJB23" s="290"/>
      <c r="TJC23" s="290"/>
      <c r="TJD23" s="290"/>
      <c r="TJE23" s="290"/>
      <c r="TJF23" s="290"/>
      <c r="TJG23" s="290"/>
      <c r="TJH23" s="290"/>
      <c r="TJI23" s="290"/>
      <c r="TJJ23" s="290"/>
      <c r="TJK23" s="290"/>
      <c r="TJL23" s="290"/>
      <c r="TJM23" s="290"/>
      <c r="TJN23" s="290"/>
      <c r="TJO23" s="290"/>
      <c r="TJP23" s="290"/>
      <c r="TJQ23" s="290"/>
      <c r="TJR23" s="290"/>
      <c r="TJS23" s="290"/>
      <c r="TJT23" s="290"/>
      <c r="TJU23" s="290"/>
      <c r="TJV23" s="290"/>
      <c r="TJW23" s="290"/>
      <c r="TJX23" s="290"/>
      <c r="TJY23" s="290"/>
      <c r="TJZ23" s="290"/>
      <c r="TKA23" s="290"/>
      <c r="TKB23" s="290"/>
      <c r="TKC23" s="290"/>
      <c r="TKD23" s="290"/>
      <c r="TKE23" s="290"/>
      <c r="TKF23" s="290"/>
      <c r="TKG23" s="290"/>
      <c r="TKH23" s="290"/>
      <c r="TKI23" s="290"/>
      <c r="TKJ23" s="290"/>
      <c r="TKK23" s="290"/>
      <c r="TKL23" s="290"/>
      <c r="TKM23" s="290"/>
      <c r="TKN23" s="290"/>
      <c r="TKO23" s="290"/>
      <c r="TKP23" s="290"/>
      <c r="TKQ23" s="290"/>
      <c r="TKR23" s="290"/>
      <c r="TKS23" s="290"/>
      <c r="TKT23" s="290"/>
      <c r="TKU23" s="290"/>
      <c r="TKV23" s="290"/>
      <c r="TKW23" s="290"/>
      <c r="TKX23" s="290"/>
      <c r="TKY23" s="290"/>
      <c r="TKZ23" s="290"/>
      <c r="TLA23" s="290"/>
      <c r="TLB23" s="290"/>
      <c r="TLC23" s="290"/>
      <c r="TLD23" s="290"/>
      <c r="TLE23" s="290"/>
      <c r="TLF23" s="290"/>
      <c r="TLG23" s="290"/>
      <c r="TLH23" s="290"/>
      <c r="TLI23" s="290"/>
      <c r="TLJ23" s="290"/>
      <c r="TLK23" s="290"/>
      <c r="TLL23" s="290"/>
      <c r="TLM23" s="290"/>
      <c r="TLN23" s="290"/>
      <c r="TLO23" s="290"/>
      <c r="TLP23" s="290"/>
      <c r="TLQ23" s="290"/>
      <c r="TLR23" s="290"/>
      <c r="TLS23" s="290"/>
      <c r="TLT23" s="290"/>
      <c r="TLU23" s="290"/>
      <c r="TLV23" s="290"/>
      <c r="TLW23" s="290"/>
      <c r="TLX23" s="290"/>
      <c r="TLY23" s="290"/>
      <c r="TLZ23" s="290"/>
      <c r="TMA23" s="290"/>
      <c r="TMB23" s="290"/>
      <c r="TMC23" s="290"/>
      <c r="TMD23" s="290"/>
      <c r="TME23" s="290"/>
      <c r="TMF23" s="290"/>
      <c r="TMG23" s="290"/>
      <c r="TMH23" s="290"/>
      <c r="TMI23" s="290"/>
      <c r="TMJ23" s="290"/>
      <c r="TMK23" s="290"/>
      <c r="TML23" s="290"/>
      <c r="TMM23" s="290"/>
      <c r="TMN23" s="290"/>
      <c r="TMO23" s="290"/>
      <c r="TMP23" s="290"/>
      <c r="TMQ23" s="290"/>
      <c r="TMR23" s="290"/>
      <c r="TMS23" s="290"/>
      <c r="TMT23" s="290"/>
      <c r="TMU23" s="290"/>
      <c r="TMV23" s="290"/>
      <c r="TMW23" s="290"/>
      <c r="TMX23" s="290"/>
      <c r="TMY23" s="290"/>
      <c r="TMZ23" s="290"/>
      <c r="TNA23" s="290"/>
      <c r="TNB23" s="290"/>
      <c r="TNC23" s="290"/>
      <c r="TND23" s="290"/>
      <c r="TNE23" s="290"/>
      <c r="TNF23" s="290"/>
      <c r="TNG23" s="290"/>
      <c r="TNH23" s="290"/>
      <c r="TNI23" s="290"/>
      <c r="TNJ23" s="290"/>
      <c r="TNK23" s="290"/>
      <c r="TNL23" s="290"/>
      <c r="TNM23" s="290"/>
      <c r="TNN23" s="290"/>
      <c r="TNO23" s="290"/>
      <c r="TNP23" s="290"/>
      <c r="TNQ23" s="290"/>
      <c r="TNR23" s="290"/>
      <c r="TNS23" s="290"/>
      <c r="TNT23" s="290"/>
      <c r="TNU23" s="290"/>
      <c r="TNV23" s="290"/>
      <c r="TNW23" s="290"/>
      <c r="TNX23" s="290"/>
      <c r="TNY23" s="290"/>
      <c r="TNZ23" s="290"/>
      <c r="TOA23" s="290"/>
      <c r="TOB23" s="290"/>
      <c r="TOC23" s="290"/>
      <c r="TOD23" s="290"/>
      <c r="TOE23" s="290"/>
      <c r="TOF23" s="290"/>
      <c r="TOG23" s="290"/>
      <c r="TOH23" s="290"/>
      <c r="TOI23" s="290"/>
      <c r="TOJ23" s="290"/>
      <c r="TOK23" s="290"/>
      <c r="TOL23" s="290"/>
      <c r="TOM23" s="290"/>
      <c r="TON23" s="290"/>
      <c r="TOO23" s="290"/>
      <c r="TOP23" s="290"/>
      <c r="TOQ23" s="290"/>
      <c r="TOR23" s="290"/>
      <c r="TOS23" s="290"/>
      <c r="TOT23" s="290"/>
      <c r="TOU23" s="290"/>
      <c r="TOV23" s="290"/>
      <c r="TOW23" s="290"/>
      <c r="TOX23" s="290"/>
      <c r="TOY23" s="290"/>
      <c r="TOZ23" s="290"/>
      <c r="TPA23" s="290"/>
      <c r="TPB23" s="290"/>
      <c r="TPC23" s="290"/>
      <c r="TPD23" s="290"/>
      <c r="TPE23" s="290"/>
      <c r="TPF23" s="290"/>
      <c r="TPG23" s="290"/>
      <c r="TPH23" s="290"/>
      <c r="TPI23" s="290"/>
      <c r="TPJ23" s="290"/>
      <c r="TPK23" s="290"/>
      <c r="TPL23" s="290"/>
      <c r="TPM23" s="290"/>
      <c r="TPN23" s="290"/>
      <c r="TPO23" s="290"/>
      <c r="TPP23" s="290"/>
      <c r="TPQ23" s="290"/>
      <c r="TPR23" s="290"/>
      <c r="TPS23" s="290"/>
      <c r="TPT23" s="290"/>
      <c r="TPU23" s="290"/>
      <c r="TPV23" s="290"/>
      <c r="TPW23" s="290"/>
      <c r="TPX23" s="290"/>
      <c r="TPY23" s="290"/>
      <c r="TPZ23" s="290"/>
      <c r="TQA23" s="290"/>
      <c r="TQB23" s="290"/>
      <c r="TQC23" s="290"/>
      <c r="TQD23" s="290"/>
      <c r="TQE23" s="290"/>
      <c r="TQF23" s="290"/>
      <c r="TQG23" s="290"/>
      <c r="TQH23" s="290"/>
      <c r="TQI23" s="290"/>
      <c r="TQJ23" s="290"/>
      <c r="TQK23" s="290"/>
      <c r="TQL23" s="290"/>
      <c r="TQM23" s="290"/>
      <c r="TQN23" s="290"/>
      <c r="TQO23" s="290"/>
      <c r="TQP23" s="290"/>
      <c r="TQQ23" s="290"/>
      <c r="TQR23" s="290"/>
      <c r="TQS23" s="290"/>
      <c r="TQT23" s="290"/>
      <c r="TQU23" s="290"/>
      <c r="TQV23" s="290"/>
      <c r="TQW23" s="290"/>
      <c r="TQX23" s="290"/>
      <c r="TQY23" s="290"/>
      <c r="TQZ23" s="290"/>
      <c r="TRA23" s="290"/>
      <c r="TRB23" s="290"/>
      <c r="TRC23" s="290"/>
      <c r="TRD23" s="290"/>
      <c r="TRE23" s="290"/>
      <c r="TRF23" s="290"/>
      <c r="TRG23" s="290"/>
      <c r="TRH23" s="290"/>
      <c r="TRI23" s="290"/>
      <c r="TRJ23" s="290"/>
      <c r="TRK23" s="290"/>
      <c r="TRL23" s="290"/>
      <c r="TRM23" s="290"/>
      <c r="TRN23" s="290"/>
      <c r="TRO23" s="290"/>
      <c r="TRP23" s="290"/>
      <c r="TRQ23" s="290"/>
      <c r="TRR23" s="290"/>
      <c r="TRS23" s="290"/>
      <c r="TRT23" s="290"/>
      <c r="TRU23" s="290"/>
      <c r="TRV23" s="290"/>
      <c r="TRW23" s="290"/>
      <c r="TRX23" s="290"/>
      <c r="TRY23" s="290"/>
      <c r="TRZ23" s="290"/>
      <c r="TSA23" s="290"/>
      <c r="TSB23" s="290"/>
      <c r="TSC23" s="290"/>
      <c r="TSD23" s="290"/>
      <c r="TSE23" s="290"/>
      <c r="TSF23" s="290"/>
      <c r="TSG23" s="290"/>
      <c r="TSH23" s="290"/>
      <c r="TSI23" s="290"/>
      <c r="TSJ23" s="290"/>
      <c r="TSK23" s="290"/>
      <c r="TSL23" s="290"/>
      <c r="TSM23" s="290"/>
      <c r="TSN23" s="290"/>
      <c r="TSO23" s="290"/>
      <c r="TSP23" s="290"/>
      <c r="TSQ23" s="290"/>
      <c r="TSR23" s="290"/>
      <c r="TSS23" s="290"/>
      <c r="TST23" s="290"/>
      <c r="TSU23" s="290"/>
      <c r="TSV23" s="290"/>
      <c r="TSW23" s="290"/>
      <c r="TSX23" s="290"/>
      <c r="TSY23" s="290"/>
      <c r="TSZ23" s="290"/>
      <c r="TTA23" s="290"/>
      <c r="TTB23" s="290"/>
      <c r="TTC23" s="290"/>
      <c r="TTD23" s="290"/>
      <c r="TTE23" s="290"/>
      <c r="TTF23" s="290"/>
      <c r="TTG23" s="290"/>
      <c r="TTH23" s="290"/>
      <c r="TTI23" s="290"/>
      <c r="TTJ23" s="290"/>
      <c r="TTK23" s="290"/>
      <c r="TTL23" s="290"/>
      <c r="TTM23" s="290"/>
      <c r="TTN23" s="290"/>
      <c r="TTO23" s="290"/>
      <c r="TTP23" s="290"/>
      <c r="TTQ23" s="290"/>
      <c r="TTR23" s="290"/>
      <c r="TTS23" s="290"/>
      <c r="TTT23" s="290"/>
      <c r="TTU23" s="290"/>
      <c r="TTV23" s="290"/>
      <c r="TTW23" s="290"/>
      <c r="TTX23" s="290"/>
      <c r="TTY23" s="290"/>
      <c r="TTZ23" s="290"/>
      <c r="TUA23" s="290"/>
      <c r="TUB23" s="290"/>
      <c r="TUC23" s="290"/>
      <c r="TUD23" s="290"/>
      <c r="TUE23" s="290"/>
      <c r="TUF23" s="290"/>
      <c r="TUG23" s="290"/>
      <c r="TUH23" s="290"/>
      <c r="TUI23" s="290"/>
      <c r="TUJ23" s="290"/>
      <c r="TUK23" s="290"/>
      <c r="TUL23" s="290"/>
      <c r="TUM23" s="290"/>
      <c r="TUN23" s="290"/>
      <c r="TUO23" s="290"/>
      <c r="TUP23" s="290"/>
      <c r="TUQ23" s="290"/>
      <c r="TUR23" s="290"/>
      <c r="TUS23" s="290"/>
      <c r="TUT23" s="290"/>
      <c r="TUU23" s="290"/>
      <c r="TUV23" s="290"/>
      <c r="TUW23" s="290"/>
      <c r="TUX23" s="290"/>
      <c r="TUY23" s="290"/>
      <c r="TUZ23" s="290"/>
      <c r="TVA23" s="290"/>
      <c r="TVB23" s="290"/>
      <c r="TVC23" s="290"/>
      <c r="TVD23" s="290"/>
      <c r="TVE23" s="290"/>
      <c r="TVF23" s="290"/>
      <c r="TVG23" s="290"/>
      <c r="TVH23" s="290"/>
      <c r="TVI23" s="290"/>
      <c r="TVJ23" s="290"/>
      <c r="TVK23" s="290"/>
      <c r="TVL23" s="290"/>
      <c r="TVM23" s="290"/>
      <c r="TVN23" s="290"/>
      <c r="TVO23" s="290"/>
      <c r="TVP23" s="290"/>
      <c r="TVQ23" s="290"/>
      <c r="TVR23" s="290"/>
      <c r="TVS23" s="290"/>
      <c r="TVT23" s="290"/>
      <c r="TVU23" s="290"/>
      <c r="TVV23" s="290"/>
      <c r="TVW23" s="290"/>
      <c r="TVX23" s="290"/>
      <c r="TVY23" s="290"/>
      <c r="TVZ23" s="290"/>
      <c r="TWA23" s="290"/>
      <c r="TWB23" s="290"/>
      <c r="TWC23" s="290"/>
      <c r="TWD23" s="290"/>
      <c r="TWE23" s="290"/>
      <c r="TWF23" s="290"/>
      <c r="TWG23" s="290"/>
      <c r="TWH23" s="290"/>
      <c r="TWI23" s="290"/>
      <c r="TWJ23" s="290"/>
      <c r="TWK23" s="290"/>
      <c r="TWL23" s="290"/>
      <c r="TWM23" s="290"/>
      <c r="TWN23" s="290"/>
      <c r="TWO23" s="290"/>
      <c r="TWP23" s="290"/>
      <c r="TWQ23" s="290"/>
      <c r="TWR23" s="290"/>
      <c r="TWS23" s="290"/>
      <c r="TWT23" s="290"/>
      <c r="TWU23" s="290"/>
      <c r="TWV23" s="290"/>
      <c r="TWW23" s="290"/>
      <c r="TWX23" s="290"/>
      <c r="TWY23" s="290"/>
      <c r="TWZ23" s="290"/>
      <c r="TXA23" s="290"/>
      <c r="TXB23" s="290"/>
      <c r="TXC23" s="290"/>
      <c r="TXD23" s="290"/>
      <c r="TXE23" s="290"/>
      <c r="TXF23" s="290"/>
      <c r="TXG23" s="290"/>
      <c r="TXH23" s="290"/>
      <c r="TXI23" s="290"/>
      <c r="TXJ23" s="290"/>
      <c r="TXK23" s="290"/>
      <c r="TXL23" s="290"/>
      <c r="TXM23" s="290"/>
      <c r="TXN23" s="290"/>
      <c r="TXO23" s="290"/>
      <c r="TXP23" s="290"/>
      <c r="TXQ23" s="290"/>
      <c r="TXR23" s="290"/>
      <c r="TXS23" s="290"/>
      <c r="TXT23" s="290"/>
      <c r="TXU23" s="290"/>
      <c r="TXV23" s="290"/>
      <c r="TXW23" s="290"/>
      <c r="TXX23" s="290"/>
      <c r="TXY23" s="290"/>
      <c r="TXZ23" s="290"/>
      <c r="TYA23" s="290"/>
      <c r="TYB23" s="290"/>
      <c r="TYC23" s="290"/>
      <c r="TYD23" s="290"/>
      <c r="TYE23" s="290"/>
      <c r="TYF23" s="290"/>
      <c r="TYG23" s="290"/>
      <c r="TYH23" s="290"/>
      <c r="TYI23" s="290"/>
      <c r="TYJ23" s="290"/>
      <c r="TYK23" s="290"/>
      <c r="TYL23" s="290"/>
      <c r="TYM23" s="290"/>
      <c r="TYN23" s="290"/>
      <c r="TYO23" s="290"/>
      <c r="TYP23" s="290"/>
      <c r="TYQ23" s="290"/>
      <c r="TYR23" s="290"/>
      <c r="TYS23" s="290"/>
      <c r="TYT23" s="290"/>
      <c r="TYU23" s="290"/>
      <c r="TYV23" s="290"/>
      <c r="TYW23" s="290"/>
      <c r="TYX23" s="290"/>
      <c r="TYY23" s="290"/>
      <c r="TYZ23" s="290"/>
      <c r="TZA23" s="290"/>
      <c r="TZB23" s="290"/>
      <c r="TZC23" s="290"/>
      <c r="TZD23" s="290"/>
      <c r="TZE23" s="290"/>
      <c r="TZF23" s="290"/>
      <c r="TZG23" s="290"/>
      <c r="TZH23" s="290"/>
      <c r="TZI23" s="290"/>
      <c r="TZJ23" s="290"/>
      <c r="TZK23" s="290"/>
      <c r="TZL23" s="290"/>
      <c r="TZM23" s="290"/>
      <c r="TZN23" s="290"/>
      <c r="TZO23" s="290"/>
      <c r="TZP23" s="290"/>
      <c r="TZQ23" s="290"/>
      <c r="TZR23" s="290"/>
      <c r="TZS23" s="290"/>
      <c r="TZT23" s="290"/>
      <c r="TZU23" s="290"/>
      <c r="TZV23" s="290"/>
      <c r="TZW23" s="290"/>
      <c r="TZX23" s="290"/>
      <c r="TZY23" s="290"/>
      <c r="TZZ23" s="290"/>
      <c r="UAA23" s="290"/>
      <c r="UAB23" s="290"/>
      <c r="UAC23" s="290"/>
      <c r="UAD23" s="290"/>
      <c r="UAE23" s="290"/>
      <c r="UAF23" s="290"/>
      <c r="UAG23" s="290"/>
      <c r="UAH23" s="290"/>
      <c r="UAI23" s="290"/>
      <c r="UAJ23" s="290"/>
      <c r="UAK23" s="290"/>
      <c r="UAL23" s="290"/>
      <c r="UAM23" s="290"/>
      <c r="UAN23" s="290"/>
      <c r="UAO23" s="290"/>
      <c r="UAP23" s="290"/>
      <c r="UAQ23" s="290"/>
      <c r="UAR23" s="290"/>
      <c r="UAS23" s="290"/>
      <c r="UAT23" s="290"/>
      <c r="UAU23" s="290"/>
      <c r="UAV23" s="290"/>
      <c r="UAW23" s="290"/>
      <c r="UAX23" s="290"/>
      <c r="UAY23" s="290"/>
      <c r="UAZ23" s="290"/>
      <c r="UBA23" s="290"/>
      <c r="UBB23" s="290"/>
      <c r="UBC23" s="290"/>
      <c r="UBD23" s="290"/>
      <c r="UBE23" s="290"/>
      <c r="UBF23" s="290"/>
      <c r="UBG23" s="290"/>
      <c r="UBH23" s="290"/>
      <c r="UBI23" s="290"/>
      <c r="UBJ23" s="290"/>
      <c r="UBK23" s="290"/>
      <c r="UBL23" s="290"/>
      <c r="UBM23" s="290"/>
      <c r="UBN23" s="290"/>
      <c r="UBO23" s="290"/>
      <c r="UBP23" s="290"/>
      <c r="UBQ23" s="290"/>
      <c r="UBR23" s="290"/>
      <c r="UBS23" s="290"/>
      <c r="UBT23" s="290"/>
      <c r="UBU23" s="290"/>
      <c r="UBV23" s="290"/>
      <c r="UBW23" s="290"/>
      <c r="UBX23" s="290"/>
      <c r="UBY23" s="290"/>
      <c r="UBZ23" s="290"/>
      <c r="UCA23" s="290"/>
      <c r="UCB23" s="290"/>
      <c r="UCC23" s="290"/>
      <c r="UCD23" s="290"/>
      <c r="UCE23" s="290"/>
      <c r="UCF23" s="290"/>
      <c r="UCG23" s="290"/>
      <c r="UCH23" s="290"/>
      <c r="UCI23" s="290"/>
      <c r="UCJ23" s="290"/>
      <c r="UCK23" s="290"/>
      <c r="UCL23" s="290"/>
      <c r="UCM23" s="290"/>
      <c r="UCN23" s="290"/>
      <c r="UCO23" s="290"/>
      <c r="UCP23" s="290"/>
      <c r="UCQ23" s="290"/>
      <c r="UCR23" s="290"/>
      <c r="UCS23" s="290"/>
      <c r="UCT23" s="290"/>
      <c r="UCU23" s="290"/>
      <c r="UCV23" s="290"/>
      <c r="UCW23" s="290"/>
      <c r="UCX23" s="290"/>
      <c r="UCY23" s="290"/>
      <c r="UCZ23" s="290"/>
      <c r="UDA23" s="290"/>
      <c r="UDB23" s="290"/>
      <c r="UDC23" s="290"/>
      <c r="UDD23" s="290"/>
      <c r="UDE23" s="290"/>
      <c r="UDF23" s="290"/>
      <c r="UDG23" s="290"/>
      <c r="UDH23" s="290"/>
      <c r="UDI23" s="290"/>
      <c r="UDJ23" s="290"/>
      <c r="UDK23" s="290"/>
      <c r="UDL23" s="290"/>
      <c r="UDM23" s="290"/>
      <c r="UDN23" s="290"/>
      <c r="UDO23" s="290"/>
      <c r="UDP23" s="290"/>
      <c r="UDQ23" s="290"/>
      <c r="UDR23" s="290"/>
      <c r="UDS23" s="290"/>
      <c r="UDT23" s="290"/>
      <c r="UDU23" s="290"/>
      <c r="UDV23" s="290"/>
      <c r="UDW23" s="290"/>
      <c r="UDX23" s="290"/>
      <c r="UDY23" s="290"/>
      <c r="UDZ23" s="290"/>
      <c r="UEA23" s="290"/>
      <c r="UEB23" s="290"/>
      <c r="UEC23" s="290"/>
      <c r="UED23" s="290"/>
      <c r="UEE23" s="290"/>
      <c r="UEF23" s="290"/>
      <c r="UEG23" s="290"/>
      <c r="UEH23" s="290"/>
      <c r="UEI23" s="290"/>
      <c r="UEJ23" s="290"/>
      <c r="UEK23" s="290"/>
      <c r="UEL23" s="290"/>
      <c r="UEM23" s="290"/>
      <c r="UEN23" s="290"/>
      <c r="UEO23" s="290"/>
      <c r="UEP23" s="290"/>
      <c r="UEQ23" s="290"/>
      <c r="UER23" s="290"/>
      <c r="UES23" s="290"/>
      <c r="UET23" s="290"/>
      <c r="UEU23" s="290"/>
      <c r="UEV23" s="290"/>
      <c r="UEW23" s="290"/>
      <c r="UEX23" s="290"/>
      <c r="UEY23" s="290"/>
      <c r="UEZ23" s="290"/>
      <c r="UFA23" s="290"/>
      <c r="UFB23" s="290"/>
      <c r="UFC23" s="290"/>
      <c r="UFD23" s="290"/>
      <c r="UFE23" s="290"/>
      <c r="UFF23" s="290"/>
      <c r="UFG23" s="290"/>
      <c r="UFH23" s="290"/>
      <c r="UFI23" s="290"/>
      <c r="UFJ23" s="290"/>
      <c r="UFK23" s="290"/>
      <c r="UFL23" s="290"/>
      <c r="UFM23" s="290"/>
      <c r="UFN23" s="290"/>
      <c r="UFO23" s="290"/>
      <c r="UFP23" s="290"/>
      <c r="UFQ23" s="290"/>
      <c r="UFR23" s="290"/>
      <c r="UFS23" s="290"/>
      <c r="UFT23" s="290"/>
      <c r="UFU23" s="290"/>
      <c r="UFV23" s="290"/>
      <c r="UFW23" s="290"/>
      <c r="UFX23" s="290"/>
      <c r="UFY23" s="290"/>
      <c r="UFZ23" s="290"/>
      <c r="UGA23" s="290"/>
      <c r="UGB23" s="290"/>
      <c r="UGC23" s="290"/>
      <c r="UGD23" s="290"/>
      <c r="UGE23" s="290"/>
      <c r="UGF23" s="290"/>
      <c r="UGG23" s="290"/>
      <c r="UGH23" s="290"/>
      <c r="UGI23" s="290"/>
      <c r="UGJ23" s="290"/>
      <c r="UGK23" s="290"/>
      <c r="UGL23" s="290"/>
      <c r="UGM23" s="290"/>
      <c r="UGN23" s="290"/>
      <c r="UGO23" s="290"/>
      <c r="UGP23" s="290"/>
      <c r="UGQ23" s="290"/>
      <c r="UGR23" s="290"/>
      <c r="UGS23" s="290"/>
      <c r="UGT23" s="290"/>
      <c r="UGU23" s="290"/>
      <c r="UGV23" s="290"/>
      <c r="UGW23" s="290"/>
      <c r="UGX23" s="290"/>
      <c r="UGY23" s="290"/>
      <c r="UGZ23" s="290"/>
      <c r="UHA23" s="290"/>
      <c r="UHB23" s="290"/>
      <c r="UHC23" s="290"/>
      <c r="UHD23" s="290"/>
      <c r="UHE23" s="290"/>
      <c r="UHF23" s="290"/>
      <c r="UHG23" s="290"/>
      <c r="UHH23" s="290"/>
      <c r="UHI23" s="290"/>
      <c r="UHJ23" s="290"/>
      <c r="UHK23" s="290"/>
      <c r="UHL23" s="290"/>
      <c r="UHM23" s="290"/>
      <c r="UHN23" s="290"/>
      <c r="UHO23" s="290"/>
      <c r="UHP23" s="290"/>
      <c r="UHQ23" s="290"/>
      <c r="UHR23" s="290"/>
      <c r="UHS23" s="290"/>
      <c r="UHT23" s="290"/>
      <c r="UHU23" s="290"/>
      <c r="UHV23" s="290"/>
      <c r="UHW23" s="290"/>
      <c r="UHX23" s="290"/>
      <c r="UHY23" s="290"/>
      <c r="UHZ23" s="290"/>
      <c r="UIA23" s="290"/>
      <c r="UIB23" s="290"/>
      <c r="UIC23" s="290"/>
      <c r="UID23" s="290"/>
      <c r="UIE23" s="290"/>
      <c r="UIF23" s="290"/>
      <c r="UIG23" s="290"/>
      <c r="UIH23" s="290"/>
      <c r="UII23" s="290"/>
      <c r="UIJ23" s="290"/>
      <c r="UIK23" s="290"/>
      <c r="UIL23" s="290"/>
      <c r="UIM23" s="290"/>
      <c r="UIN23" s="290"/>
      <c r="UIO23" s="290"/>
      <c r="UIP23" s="290"/>
      <c r="UIQ23" s="290"/>
      <c r="UIR23" s="290"/>
      <c r="UIS23" s="290"/>
      <c r="UIT23" s="290"/>
      <c r="UIU23" s="290"/>
      <c r="UIV23" s="290"/>
      <c r="UIW23" s="290"/>
      <c r="UIX23" s="290"/>
      <c r="UIY23" s="290"/>
      <c r="UIZ23" s="290"/>
      <c r="UJA23" s="290"/>
      <c r="UJB23" s="290"/>
      <c r="UJC23" s="290"/>
      <c r="UJD23" s="290"/>
      <c r="UJE23" s="290"/>
      <c r="UJF23" s="290"/>
      <c r="UJG23" s="290"/>
      <c r="UJH23" s="290"/>
      <c r="UJI23" s="290"/>
      <c r="UJJ23" s="290"/>
      <c r="UJK23" s="290"/>
      <c r="UJL23" s="290"/>
      <c r="UJM23" s="290"/>
      <c r="UJN23" s="290"/>
      <c r="UJO23" s="290"/>
      <c r="UJP23" s="290"/>
      <c r="UJQ23" s="290"/>
      <c r="UJR23" s="290"/>
      <c r="UJS23" s="290"/>
      <c r="UJT23" s="290"/>
      <c r="UJU23" s="290"/>
      <c r="UJV23" s="290"/>
      <c r="UJW23" s="290"/>
      <c r="UJX23" s="290"/>
      <c r="UJY23" s="290"/>
      <c r="UJZ23" s="290"/>
      <c r="UKA23" s="290"/>
      <c r="UKB23" s="290"/>
      <c r="UKC23" s="290"/>
      <c r="UKD23" s="290"/>
      <c r="UKE23" s="290"/>
      <c r="UKF23" s="290"/>
      <c r="UKG23" s="290"/>
      <c r="UKH23" s="290"/>
      <c r="UKI23" s="290"/>
      <c r="UKJ23" s="290"/>
      <c r="UKK23" s="290"/>
      <c r="UKL23" s="290"/>
      <c r="UKM23" s="290"/>
      <c r="UKN23" s="290"/>
      <c r="UKO23" s="290"/>
      <c r="UKP23" s="290"/>
      <c r="UKQ23" s="290"/>
      <c r="UKR23" s="290"/>
      <c r="UKS23" s="290"/>
      <c r="UKT23" s="290"/>
      <c r="UKU23" s="290"/>
      <c r="UKV23" s="290"/>
      <c r="UKW23" s="290"/>
      <c r="UKX23" s="290"/>
      <c r="UKY23" s="290"/>
      <c r="UKZ23" s="290"/>
      <c r="ULA23" s="290"/>
      <c r="ULB23" s="290"/>
      <c r="ULC23" s="290"/>
      <c r="ULD23" s="290"/>
      <c r="ULE23" s="290"/>
      <c r="ULF23" s="290"/>
      <c r="ULG23" s="290"/>
      <c r="ULH23" s="290"/>
      <c r="ULI23" s="290"/>
      <c r="ULJ23" s="290"/>
      <c r="ULK23" s="290"/>
      <c r="ULL23" s="290"/>
      <c r="ULM23" s="290"/>
      <c r="ULN23" s="290"/>
      <c r="ULO23" s="290"/>
      <c r="ULP23" s="290"/>
      <c r="ULQ23" s="290"/>
      <c r="ULR23" s="290"/>
      <c r="ULS23" s="290"/>
      <c r="ULT23" s="290"/>
      <c r="ULU23" s="290"/>
      <c r="ULV23" s="290"/>
      <c r="ULW23" s="290"/>
      <c r="ULX23" s="290"/>
      <c r="ULY23" s="290"/>
      <c r="ULZ23" s="290"/>
      <c r="UMA23" s="290"/>
      <c r="UMB23" s="290"/>
      <c r="UMC23" s="290"/>
      <c r="UMD23" s="290"/>
      <c r="UME23" s="290"/>
      <c r="UMF23" s="290"/>
      <c r="UMG23" s="290"/>
      <c r="UMH23" s="290"/>
      <c r="UMI23" s="290"/>
      <c r="UMJ23" s="290"/>
      <c r="UMK23" s="290"/>
      <c r="UML23" s="290"/>
      <c r="UMM23" s="290"/>
      <c r="UMN23" s="290"/>
      <c r="UMO23" s="290"/>
      <c r="UMP23" s="290"/>
      <c r="UMQ23" s="290"/>
      <c r="UMR23" s="290"/>
      <c r="UMS23" s="290"/>
      <c r="UMT23" s="290"/>
      <c r="UMU23" s="290"/>
      <c r="UMV23" s="290"/>
      <c r="UMW23" s="290"/>
      <c r="UMX23" s="290"/>
      <c r="UMY23" s="290"/>
      <c r="UMZ23" s="290"/>
      <c r="UNA23" s="290"/>
      <c r="UNB23" s="290"/>
      <c r="UNC23" s="290"/>
      <c r="UND23" s="290"/>
      <c r="UNE23" s="290"/>
      <c r="UNF23" s="290"/>
      <c r="UNG23" s="290"/>
      <c r="UNH23" s="290"/>
      <c r="UNI23" s="290"/>
      <c r="UNJ23" s="290"/>
      <c r="UNK23" s="290"/>
      <c r="UNL23" s="290"/>
      <c r="UNM23" s="290"/>
      <c r="UNN23" s="290"/>
      <c r="UNO23" s="290"/>
      <c r="UNP23" s="290"/>
      <c r="UNQ23" s="290"/>
      <c r="UNR23" s="290"/>
      <c r="UNS23" s="290"/>
      <c r="UNT23" s="290"/>
      <c r="UNU23" s="290"/>
      <c r="UNV23" s="290"/>
      <c r="UNW23" s="290"/>
      <c r="UNX23" s="290"/>
      <c r="UNY23" s="290"/>
      <c r="UNZ23" s="290"/>
      <c r="UOA23" s="290"/>
      <c r="UOB23" s="290"/>
      <c r="UOC23" s="290"/>
      <c r="UOD23" s="290"/>
      <c r="UOE23" s="290"/>
      <c r="UOF23" s="290"/>
      <c r="UOG23" s="290"/>
      <c r="UOH23" s="290"/>
      <c r="UOI23" s="290"/>
      <c r="UOJ23" s="290"/>
      <c r="UOK23" s="290"/>
      <c r="UOL23" s="290"/>
      <c r="UOM23" s="290"/>
      <c r="UON23" s="290"/>
      <c r="UOO23" s="290"/>
      <c r="UOP23" s="290"/>
      <c r="UOQ23" s="290"/>
      <c r="UOR23" s="290"/>
      <c r="UOS23" s="290"/>
      <c r="UOT23" s="290"/>
      <c r="UOU23" s="290"/>
      <c r="UOV23" s="290"/>
      <c r="UOW23" s="290"/>
      <c r="UOX23" s="290"/>
      <c r="UOY23" s="290"/>
      <c r="UOZ23" s="290"/>
      <c r="UPA23" s="290"/>
      <c r="UPB23" s="290"/>
      <c r="UPC23" s="290"/>
      <c r="UPD23" s="290"/>
      <c r="UPE23" s="290"/>
      <c r="UPF23" s="290"/>
      <c r="UPG23" s="290"/>
      <c r="UPH23" s="290"/>
      <c r="UPI23" s="290"/>
      <c r="UPJ23" s="290"/>
      <c r="UPK23" s="290"/>
      <c r="UPL23" s="290"/>
      <c r="UPM23" s="290"/>
      <c r="UPN23" s="290"/>
      <c r="UPO23" s="290"/>
      <c r="UPP23" s="290"/>
      <c r="UPQ23" s="290"/>
      <c r="UPR23" s="290"/>
      <c r="UPS23" s="290"/>
      <c r="UPT23" s="290"/>
      <c r="UPU23" s="290"/>
      <c r="UPV23" s="290"/>
      <c r="UPW23" s="290"/>
      <c r="UPX23" s="290"/>
      <c r="UPY23" s="290"/>
      <c r="UPZ23" s="290"/>
      <c r="UQA23" s="290"/>
      <c r="UQB23" s="290"/>
      <c r="UQC23" s="290"/>
      <c r="UQD23" s="290"/>
      <c r="UQE23" s="290"/>
      <c r="UQF23" s="290"/>
      <c r="UQG23" s="290"/>
      <c r="UQH23" s="290"/>
      <c r="UQI23" s="290"/>
      <c r="UQJ23" s="290"/>
      <c r="UQK23" s="290"/>
      <c r="UQL23" s="290"/>
      <c r="UQM23" s="290"/>
      <c r="UQN23" s="290"/>
      <c r="UQO23" s="290"/>
      <c r="UQP23" s="290"/>
      <c r="UQQ23" s="290"/>
      <c r="UQR23" s="290"/>
      <c r="UQS23" s="290"/>
      <c r="UQT23" s="290"/>
      <c r="UQU23" s="290"/>
      <c r="UQV23" s="290"/>
      <c r="UQW23" s="290"/>
      <c r="UQX23" s="290"/>
      <c r="UQY23" s="290"/>
      <c r="UQZ23" s="290"/>
      <c r="URA23" s="290"/>
      <c r="URB23" s="290"/>
      <c r="URC23" s="290"/>
      <c r="URD23" s="290"/>
      <c r="URE23" s="290"/>
      <c r="URF23" s="290"/>
      <c r="URG23" s="290"/>
      <c r="URH23" s="290"/>
      <c r="URI23" s="290"/>
      <c r="URJ23" s="290"/>
      <c r="URK23" s="290"/>
      <c r="URL23" s="290"/>
      <c r="URM23" s="290"/>
      <c r="URN23" s="290"/>
      <c r="URO23" s="290"/>
      <c r="URP23" s="290"/>
      <c r="URQ23" s="290"/>
      <c r="URR23" s="290"/>
      <c r="URS23" s="290"/>
      <c r="URT23" s="290"/>
      <c r="URU23" s="290"/>
      <c r="URV23" s="290"/>
      <c r="URW23" s="290"/>
      <c r="URX23" s="290"/>
      <c r="URY23" s="290"/>
      <c r="URZ23" s="290"/>
      <c r="USA23" s="290"/>
      <c r="USB23" s="290"/>
      <c r="USC23" s="290"/>
      <c r="USD23" s="290"/>
      <c r="USE23" s="290"/>
      <c r="USF23" s="290"/>
      <c r="USG23" s="290"/>
      <c r="USH23" s="290"/>
      <c r="USI23" s="290"/>
      <c r="USJ23" s="290"/>
      <c r="USK23" s="290"/>
      <c r="USL23" s="290"/>
      <c r="USM23" s="290"/>
      <c r="USN23" s="290"/>
      <c r="USO23" s="290"/>
      <c r="USP23" s="290"/>
      <c r="USQ23" s="290"/>
      <c r="USR23" s="290"/>
      <c r="USS23" s="290"/>
      <c r="UST23" s="290"/>
      <c r="USU23" s="290"/>
      <c r="USV23" s="290"/>
      <c r="USW23" s="290"/>
      <c r="USX23" s="290"/>
      <c r="USY23" s="290"/>
      <c r="USZ23" s="290"/>
      <c r="UTA23" s="290"/>
      <c r="UTB23" s="290"/>
      <c r="UTC23" s="290"/>
      <c r="UTD23" s="290"/>
      <c r="UTE23" s="290"/>
      <c r="UTF23" s="290"/>
      <c r="UTG23" s="290"/>
      <c r="UTH23" s="290"/>
      <c r="UTI23" s="290"/>
      <c r="UTJ23" s="290"/>
      <c r="UTK23" s="290"/>
      <c r="UTL23" s="290"/>
      <c r="UTM23" s="290"/>
      <c r="UTN23" s="290"/>
      <c r="UTO23" s="290"/>
      <c r="UTP23" s="290"/>
      <c r="UTQ23" s="290"/>
      <c r="UTR23" s="290"/>
      <c r="UTS23" s="290"/>
      <c r="UTT23" s="290"/>
      <c r="UTU23" s="290"/>
      <c r="UTV23" s="290"/>
      <c r="UTW23" s="290"/>
      <c r="UTX23" s="290"/>
      <c r="UTY23" s="290"/>
      <c r="UTZ23" s="290"/>
      <c r="UUA23" s="290"/>
      <c r="UUB23" s="290"/>
      <c r="UUC23" s="290"/>
      <c r="UUD23" s="290"/>
      <c r="UUE23" s="290"/>
      <c r="UUF23" s="290"/>
      <c r="UUG23" s="290"/>
      <c r="UUH23" s="290"/>
      <c r="UUI23" s="290"/>
      <c r="UUJ23" s="290"/>
      <c r="UUK23" s="290"/>
      <c r="UUL23" s="290"/>
      <c r="UUM23" s="290"/>
      <c r="UUN23" s="290"/>
      <c r="UUO23" s="290"/>
      <c r="UUP23" s="290"/>
      <c r="UUQ23" s="290"/>
      <c r="UUR23" s="290"/>
      <c r="UUS23" s="290"/>
      <c r="UUT23" s="290"/>
      <c r="UUU23" s="290"/>
      <c r="UUV23" s="290"/>
      <c r="UUW23" s="290"/>
      <c r="UUX23" s="290"/>
      <c r="UUY23" s="290"/>
      <c r="UUZ23" s="290"/>
      <c r="UVA23" s="290"/>
      <c r="UVB23" s="290"/>
      <c r="UVC23" s="290"/>
      <c r="UVD23" s="290"/>
      <c r="UVE23" s="290"/>
      <c r="UVF23" s="290"/>
      <c r="UVG23" s="290"/>
      <c r="UVH23" s="290"/>
      <c r="UVI23" s="290"/>
      <c r="UVJ23" s="290"/>
      <c r="UVK23" s="290"/>
      <c r="UVL23" s="290"/>
      <c r="UVM23" s="290"/>
      <c r="UVN23" s="290"/>
      <c r="UVO23" s="290"/>
      <c r="UVP23" s="290"/>
      <c r="UVQ23" s="290"/>
      <c r="UVR23" s="290"/>
      <c r="UVS23" s="290"/>
      <c r="UVT23" s="290"/>
      <c r="UVU23" s="290"/>
      <c r="UVV23" s="290"/>
      <c r="UVW23" s="290"/>
      <c r="UVX23" s="290"/>
      <c r="UVY23" s="290"/>
      <c r="UVZ23" s="290"/>
      <c r="UWA23" s="290"/>
      <c r="UWB23" s="290"/>
      <c r="UWC23" s="290"/>
      <c r="UWD23" s="290"/>
      <c r="UWE23" s="290"/>
      <c r="UWF23" s="290"/>
      <c r="UWG23" s="290"/>
      <c r="UWH23" s="290"/>
      <c r="UWI23" s="290"/>
      <c r="UWJ23" s="290"/>
      <c r="UWK23" s="290"/>
      <c r="UWL23" s="290"/>
      <c r="UWM23" s="290"/>
      <c r="UWN23" s="290"/>
      <c r="UWO23" s="290"/>
      <c r="UWP23" s="290"/>
      <c r="UWQ23" s="290"/>
      <c r="UWR23" s="290"/>
      <c r="UWS23" s="290"/>
      <c r="UWT23" s="290"/>
      <c r="UWU23" s="290"/>
      <c r="UWV23" s="290"/>
      <c r="UWW23" s="290"/>
      <c r="UWX23" s="290"/>
      <c r="UWY23" s="290"/>
      <c r="UWZ23" s="290"/>
      <c r="UXA23" s="290"/>
      <c r="UXB23" s="290"/>
      <c r="UXC23" s="290"/>
      <c r="UXD23" s="290"/>
      <c r="UXE23" s="290"/>
      <c r="UXF23" s="290"/>
      <c r="UXG23" s="290"/>
      <c r="UXH23" s="290"/>
      <c r="UXI23" s="290"/>
      <c r="UXJ23" s="290"/>
      <c r="UXK23" s="290"/>
      <c r="UXL23" s="290"/>
      <c r="UXM23" s="290"/>
      <c r="UXN23" s="290"/>
      <c r="UXO23" s="290"/>
      <c r="UXP23" s="290"/>
      <c r="UXQ23" s="290"/>
      <c r="UXR23" s="290"/>
      <c r="UXS23" s="290"/>
      <c r="UXT23" s="290"/>
      <c r="UXU23" s="290"/>
      <c r="UXV23" s="290"/>
      <c r="UXW23" s="290"/>
      <c r="UXX23" s="290"/>
      <c r="UXY23" s="290"/>
      <c r="UXZ23" s="290"/>
      <c r="UYA23" s="290"/>
      <c r="UYB23" s="290"/>
      <c r="UYC23" s="290"/>
      <c r="UYD23" s="290"/>
      <c r="UYE23" s="290"/>
      <c r="UYF23" s="290"/>
      <c r="UYG23" s="290"/>
      <c r="UYH23" s="290"/>
      <c r="UYI23" s="290"/>
      <c r="UYJ23" s="290"/>
      <c r="UYK23" s="290"/>
      <c r="UYL23" s="290"/>
      <c r="UYM23" s="290"/>
      <c r="UYN23" s="290"/>
      <c r="UYO23" s="290"/>
      <c r="UYP23" s="290"/>
      <c r="UYQ23" s="290"/>
      <c r="UYR23" s="290"/>
      <c r="UYS23" s="290"/>
      <c r="UYT23" s="290"/>
      <c r="UYU23" s="290"/>
      <c r="UYV23" s="290"/>
      <c r="UYW23" s="290"/>
      <c r="UYX23" s="290"/>
      <c r="UYY23" s="290"/>
      <c r="UYZ23" s="290"/>
      <c r="UZA23" s="290"/>
      <c r="UZB23" s="290"/>
      <c r="UZC23" s="290"/>
      <c r="UZD23" s="290"/>
      <c r="UZE23" s="290"/>
      <c r="UZF23" s="290"/>
      <c r="UZG23" s="290"/>
      <c r="UZH23" s="290"/>
      <c r="UZI23" s="290"/>
      <c r="UZJ23" s="290"/>
      <c r="UZK23" s="290"/>
      <c r="UZL23" s="290"/>
      <c r="UZM23" s="290"/>
      <c r="UZN23" s="290"/>
      <c r="UZO23" s="290"/>
      <c r="UZP23" s="290"/>
      <c r="UZQ23" s="290"/>
      <c r="UZR23" s="290"/>
      <c r="UZS23" s="290"/>
      <c r="UZT23" s="290"/>
      <c r="UZU23" s="290"/>
      <c r="UZV23" s="290"/>
      <c r="UZW23" s="290"/>
      <c r="UZX23" s="290"/>
      <c r="UZY23" s="290"/>
      <c r="UZZ23" s="290"/>
      <c r="VAA23" s="290"/>
      <c r="VAB23" s="290"/>
      <c r="VAC23" s="290"/>
      <c r="VAD23" s="290"/>
      <c r="VAE23" s="290"/>
      <c r="VAF23" s="290"/>
      <c r="VAG23" s="290"/>
      <c r="VAH23" s="290"/>
      <c r="VAI23" s="290"/>
      <c r="VAJ23" s="290"/>
      <c r="VAK23" s="290"/>
      <c r="VAL23" s="290"/>
      <c r="VAM23" s="290"/>
      <c r="VAN23" s="290"/>
      <c r="VAO23" s="290"/>
      <c r="VAP23" s="290"/>
      <c r="VAQ23" s="290"/>
      <c r="VAR23" s="290"/>
      <c r="VAS23" s="290"/>
      <c r="VAT23" s="290"/>
      <c r="VAU23" s="290"/>
      <c r="VAV23" s="290"/>
      <c r="VAW23" s="290"/>
      <c r="VAX23" s="290"/>
      <c r="VAY23" s="290"/>
      <c r="VAZ23" s="290"/>
      <c r="VBA23" s="290"/>
      <c r="VBB23" s="290"/>
      <c r="VBC23" s="290"/>
      <c r="VBD23" s="290"/>
      <c r="VBE23" s="290"/>
      <c r="VBF23" s="290"/>
      <c r="VBG23" s="290"/>
      <c r="VBH23" s="290"/>
      <c r="VBI23" s="290"/>
      <c r="VBJ23" s="290"/>
      <c r="VBK23" s="290"/>
      <c r="VBL23" s="290"/>
      <c r="VBM23" s="290"/>
      <c r="VBN23" s="290"/>
      <c r="VBO23" s="290"/>
      <c r="VBP23" s="290"/>
      <c r="VBQ23" s="290"/>
      <c r="VBR23" s="290"/>
      <c r="VBS23" s="290"/>
      <c r="VBT23" s="290"/>
      <c r="VBU23" s="290"/>
      <c r="VBV23" s="290"/>
      <c r="VBW23" s="290"/>
      <c r="VBX23" s="290"/>
      <c r="VBY23" s="290"/>
      <c r="VBZ23" s="290"/>
      <c r="VCA23" s="290"/>
      <c r="VCB23" s="290"/>
      <c r="VCC23" s="290"/>
      <c r="VCD23" s="290"/>
      <c r="VCE23" s="290"/>
      <c r="VCF23" s="290"/>
      <c r="VCG23" s="290"/>
      <c r="VCH23" s="290"/>
      <c r="VCI23" s="290"/>
      <c r="VCJ23" s="290"/>
      <c r="VCK23" s="290"/>
      <c r="VCL23" s="290"/>
      <c r="VCM23" s="290"/>
      <c r="VCN23" s="290"/>
      <c r="VCO23" s="290"/>
      <c r="VCP23" s="290"/>
      <c r="VCQ23" s="290"/>
      <c r="VCR23" s="290"/>
      <c r="VCS23" s="290"/>
      <c r="VCT23" s="290"/>
      <c r="VCU23" s="290"/>
      <c r="VCV23" s="290"/>
      <c r="VCW23" s="290"/>
      <c r="VCX23" s="290"/>
      <c r="VCY23" s="290"/>
      <c r="VCZ23" s="290"/>
      <c r="VDA23" s="290"/>
      <c r="VDB23" s="290"/>
      <c r="VDC23" s="290"/>
      <c r="VDD23" s="290"/>
      <c r="VDE23" s="290"/>
      <c r="VDF23" s="290"/>
      <c r="VDG23" s="290"/>
      <c r="VDH23" s="290"/>
      <c r="VDI23" s="290"/>
      <c r="VDJ23" s="290"/>
      <c r="VDK23" s="290"/>
      <c r="VDL23" s="290"/>
      <c r="VDM23" s="290"/>
      <c r="VDN23" s="290"/>
      <c r="VDO23" s="290"/>
      <c r="VDP23" s="290"/>
      <c r="VDQ23" s="290"/>
      <c r="VDR23" s="290"/>
      <c r="VDS23" s="290"/>
      <c r="VDT23" s="290"/>
      <c r="VDU23" s="290"/>
      <c r="VDV23" s="290"/>
      <c r="VDW23" s="290"/>
      <c r="VDX23" s="290"/>
      <c r="VDY23" s="290"/>
      <c r="VDZ23" s="290"/>
      <c r="VEA23" s="290"/>
      <c r="VEB23" s="290"/>
      <c r="VEC23" s="290"/>
      <c r="VED23" s="290"/>
      <c r="VEE23" s="290"/>
      <c r="VEF23" s="290"/>
      <c r="VEG23" s="290"/>
      <c r="VEH23" s="290"/>
      <c r="VEI23" s="290"/>
      <c r="VEJ23" s="290"/>
      <c r="VEK23" s="290"/>
      <c r="VEL23" s="290"/>
      <c r="VEM23" s="290"/>
      <c r="VEN23" s="290"/>
      <c r="VEO23" s="290"/>
      <c r="VEP23" s="290"/>
      <c r="VEQ23" s="290"/>
      <c r="VER23" s="290"/>
      <c r="VES23" s="290"/>
      <c r="VET23" s="290"/>
      <c r="VEU23" s="290"/>
      <c r="VEV23" s="290"/>
      <c r="VEW23" s="290"/>
      <c r="VEX23" s="290"/>
      <c r="VEY23" s="290"/>
      <c r="VEZ23" s="290"/>
      <c r="VFA23" s="290"/>
      <c r="VFB23" s="290"/>
      <c r="VFC23" s="290"/>
      <c r="VFD23" s="290"/>
      <c r="VFE23" s="290"/>
      <c r="VFF23" s="290"/>
      <c r="VFG23" s="290"/>
      <c r="VFH23" s="290"/>
      <c r="VFI23" s="290"/>
      <c r="VFJ23" s="290"/>
      <c r="VFK23" s="290"/>
      <c r="VFL23" s="290"/>
      <c r="VFM23" s="290"/>
      <c r="VFN23" s="290"/>
      <c r="VFO23" s="290"/>
      <c r="VFP23" s="290"/>
      <c r="VFQ23" s="290"/>
      <c r="VFR23" s="290"/>
      <c r="VFS23" s="290"/>
      <c r="VFT23" s="290"/>
      <c r="VFU23" s="290"/>
      <c r="VFV23" s="290"/>
      <c r="VFW23" s="290"/>
      <c r="VFX23" s="290"/>
      <c r="VFY23" s="290"/>
      <c r="VFZ23" s="290"/>
      <c r="VGA23" s="290"/>
      <c r="VGB23" s="290"/>
      <c r="VGC23" s="290"/>
      <c r="VGD23" s="290"/>
      <c r="VGE23" s="290"/>
      <c r="VGF23" s="290"/>
      <c r="VGG23" s="290"/>
      <c r="VGH23" s="290"/>
      <c r="VGI23" s="290"/>
      <c r="VGJ23" s="290"/>
      <c r="VGK23" s="290"/>
      <c r="VGL23" s="290"/>
      <c r="VGM23" s="290"/>
      <c r="VGN23" s="290"/>
      <c r="VGO23" s="290"/>
      <c r="VGP23" s="290"/>
      <c r="VGQ23" s="290"/>
      <c r="VGR23" s="290"/>
      <c r="VGS23" s="290"/>
      <c r="VGT23" s="290"/>
      <c r="VGU23" s="290"/>
      <c r="VGV23" s="290"/>
      <c r="VGW23" s="290"/>
      <c r="VGX23" s="290"/>
      <c r="VGY23" s="290"/>
      <c r="VGZ23" s="290"/>
      <c r="VHA23" s="290"/>
      <c r="VHB23" s="290"/>
      <c r="VHC23" s="290"/>
      <c r="VHD23" s="290"/>
      <c r="VHE23" s="290"/>
      <c r="VHF23" s="290"/>
      <c r="VHG23" s="290"/>
      <c r="VHH23" s="290"/>
      <c r="VHI23" s="290"/>
      <c r="VHJ23" s="290"/>
      <c r="VHK23" s="290"/>
      <c r="VHL23" s="290"/>
      <c r="VHM23" s="290"/>
      <c r="VHN23" s="290"/>
      <c r="VHO23" s="290"/>
      <c r="VHP23" s="290"/>
      <c r="VHQ23" s="290"/>
      <c r="VHR23" s="290"/>
      <c r="VHS23" s="290"/>
      <c r="VHT23" s="290"/>
      <c r="VHU23" s="290"/>
      <c r="VHV23" s="290"/>
      <c r="VHW23" s="290"/>
      <c r="VHX23" s="290"/>
      <c r="VHY23" s="290"/>
      <c r="VHZ23" s="290"/>
      <c r="VIA23" s="290"/>
      <c r="VIB23" s="290"/>
      <c r="VIC23" s="290"/>
      <c r="VID23" s="290"/>
      <c r="VIE23" s="290"/>
      <c r="VIF23" s="290"/>
      <c r="VIG23" s="290"/>
      <c r="VIH23" s="290"/>
      <c r="VII23" s="290"/>
      <c r="VIJ23" s="290"/>
      <c r="VIK23" s="290"/>
      <c r="VIL23" s="290"/>
      <c r="VIM23" s="290"/>
      <c r="VIN23" s="290"/>
      <c r="VIO23" s="290"/>
      <c r="VIP23" s="290"/>
      <c r="VIQ23" s="290"/>
      <c r="VIR23" s="290"/>
      <c r="VIS23" s="290"/>
      <c r="VIT23" s="290"/>
      <c r="VIU23" s="290"/>
      <c r="VIV23" s="290"/>
      <c r="VIW23" s="290"/>
      <c r="VIX23" s="290"/>
      <c r="VIY23" s="290"/>
      <c r="VIZ23" s="290"/>
      <c r="VJA23" s="290"/>
      <c r="VJB23" s="290"/>
      <c r="VJC23" s="290"/>
      <c r="VJD23" s="290"/>
      <c r="VJE23" s="290"/>
      <c r="VJF23" s="290"/>
      <c r="VJG23" s="290"/>
      <c r="VJH23" s="290"/>
      <c r="VJI23" s="290"/>
      <c r="VJJ23" s="290"/>
      <c r="VJK23" s="290"/>
      <c r="VJL23" s="290"/>
      <c r="VJM23" s="290"/>
      <c r="VJN23" s="290"/>
      <c r="VJO23" s="290"/>
      <c r="VJP23" s="290"/>
      <c r="VJQ23" s="290"/>
      <c r="VJR23" s="290"/>
      <c r="VJS23" s="290"/>
      <c r="VJT23" s="290"/>
      <c r="VJU23" s="290"/>
      <c r="VJV23" s="290"/>
      <c r="VJW23" s="290"/>
      <c r="VJX23" s="290"/>
      <c r="VJY23" s="290"/>
      <c r="VJZ23" s="290"/>
      <c r="VKA23" s="290"/>
      <c r="VKB23" s="290"/>
      <c r="VKC23" s="290"/>
      <c r="VKD23" s="290"/>
      <c r="VKE23" s="290"/>
      <c r="VKF23" s="290"/>
      <c r="VKG23" s="290"/>
      <c r="VKH23" s="290"/>
      <c r="VKI23" s="290"/>
      <c r="VKJ23" s="290"/>
      <c r="VKK23" s="290"/>
      <c r="VKL23" s="290"/>
      <c r="VKM23" s="290"/>
      <c r="VKN23" s="290"/>
      <c r="VKO23" s="290"/>
      <c r="VKP23" s="290"/>
      <c r="VKQ23" s="290"/>
      <c r="VKR23" s="290"/>
      <c r="VKS23" s="290"/>
      <c r="VKT23" s="290"/>
      <c r="VKU23" s="290"/>
      <c r="VKV23" s="290"/>
      <c r="VKW23" s="290"/>
      <c r="VKX23" s="290"/>
      <c r="VKY23" s="290"/>
      <c r="VKZ23" s="290"/>
      <c r="VLA23" s="290"/>
      <c r="VLB23" s="290"/>
      <c r="VLC23" s="290"/>
      <c r="VLD23" s="290"/>
      <c r="VLE23" s="290"/>
      <c r="VLF23" s="290"/>
      <c r="VLG23" s="290"/>
      <c r="VLH23" s="290"/>
      <c r="VLI23" s="290"/>
      <c r="VLJ23" s="290"/>
      <c r="VLK23" s="290"/>
      <c r="VLL23" s="290"/>
      <c r="VLM23" s="290"/>
      <c r="VLN23" s="290"/>
      <c r="VLO23" s="290"/>
      <c r="VLP23" s="290"/>
      <c r="VLQ23" s="290"/>
      <c r="VLR23" s="290"/>
      <c r="VLS23" s="290"/>
      <c r="VLT23" s="290"/>
      <c r="VLU23" s="290"/>
      <c r="VLV23" s="290"/>
      <c r="VLW23" s="290"/>
      <c r="VLX23" s="290"/>
      <c r="VLY23" s="290"/>
      <c r="VLZ23" s="290"/>
      <c r="VMA23" s="290"/>
      <c r="VMB23" s="290"/>
      <c r="VMC23" s="290"/>
      <c r="VMD23" s="290"/>
      <c r="VME23" s="290"/>
      <c r="VMF23" s="290"/>
      <c r="VMG23" s="290"/>
      <c r="VMH23" s="290"/>
      <c r="VMI23" s="290"/>
      <c r="VMJ23" s="290"/>
      <c r="VMK23" s="290"/>
      <c r="VML23" s="290"/>
      <c r="VMM23" s="290"/>
      <c r="VMN23" s="290"/>
      <c r="VMO23" s="290"/>
      <c r="VMP23" s="290"/>
      <c r="VMQ23" s="290"/>
      <c r="VMR23" s="290"/>
      <c r="VMS23" s="290"/>
      <c r="VMT23" s="290"/>
      <c r="VMU23" s="290"/>
      <c r="VMV23" s="290"/>
      <c r="VMW23" s="290"/>
      <c r="VMX23" s="290"/>
      <c r="VMY23" s="290"/>
      <c r="VMZ23" s="290"/>
      <c r="VNA23" s="290"/>
      <c r="VNB23" s="290"/>
      <c r="VNC23" s="290"/>
      <c r="VND23" s="290"/>
      <c r="VNE23" s="290"/>
      <c r="VNF23" s="290"/>
      <c r="VNG23" s="290"/>
      <c r="VNH23" s="290"/>
      <c r="VNI23" s="290"/>
      <c r="VNJ23" s="290"/>
      <c r="VNK23" s="290"/>
      <c r="VNL23" s="290"/>
      <c r="VNM23" s="290"/>
      <c r="VNN23" s="290"/>
      <c r="VNO23" s="290"/>
      <c r="VNP23" s="290"/>
      <c r="VNQ23" s="290"/>
      <c r="VNR23" s="290"/>
      <c r="VNS23" s="290"/>
      <c r="VNT23" s="290"/>
      <c r="VNU23" s="290"/>
      <c r="VNV23" s="290"/>
      <c r="VNW23" s="290"/>
      <c r="VNX23" s="290"/>
      <c r="VNY23" s="290"/>
      <c r="VNZ23" s="290"/>
      <c r="VOA23" s="290"/>
      <c r="VOB23" s="290"/>
      <c r="VOC23" s="290"/>
      <c r="VOD23" s="290"/>
      <c r="VOE23" s="290"/>
      <c r="VOF23" s="290"/>
      <c r="VOG23" s="290"/>
      <c r="VOH23" s="290"/>
      <c r="VOI23" s="290"/>
      <c r="VOJ23" s="290"/>
      <c r="VOK23" s="290"/>
      <c r="VOL23" s="290"/>
      <c r="VOM23" s="290"/>
      <c r="VON23" s="290"/>
      <c r="VOO23" s="290"/>
      <c r="VOP23" s="290"/>
      <c r="VOQ23" s="290"/>
      <c r="VOR23" s="290"/>
      <c r="VOS23" s="290"/>
      <c r="VOT23" s="290"/>
      <c r="VOU23" s="290"/>
      <c r="VOV23" s="290"/>
      <c r="VOW23" s="290"/>
      <c r="VOX23" s="290"/>
      <c r="VOY23" s="290"/>
      <c r="VOZ23" s="290"/>
      <c r="VPA23" s="290"/>
      <c r="VPB23" s="290"/>
      <c r="VPC23" s="290"/>
      <c r="VPD23" s="290"/>
      <c r="VPE23" s="290"/>
      <c r="VPF23" s="290"/>
      <c r="VPG23" s="290"/>
      <c r="VPH23" s="290"/>
      <c r="VPI23" s="290"/>
      <c r="VPJ23" s="290"/>
      <c r="VPK23" s="290"/>
      <c r="VPL23" s="290"/>
      <c r="VPM23" s="290"/>
      <c r="VPN23" s="290"/>
      <c r="VPO23" s="290"/>
      <c r="VPP23" s="290"/>
      <c r="VPQ23" s="290"/>
      <c r="VPR23" s="290"/>
      <c r="VPS23" s="290"/>
      <c r="VPT23" s="290"/>
      <c r="VPU23" s="290"/>
      <c r="VPV23" s="290"/>
      <c r="VPW23" s="290"/>
      <c r="VPX23" s="290"/>
      <c r="VPY23" s="290"/>
      <c r="VPZ23" s="290"/>
      <c r="VQA23" s="290"/>
      <c r="VQB23" s="290"/>
      <c r="VQC23" s="290"/>
      <c r="VQD23" s="290"/>
      <c r="VQE23" s="290"/>
      <c r="VQF23" s="290"/>
      <c r="VQG23" s="290"/>
      <c r="VQH23" s="290"/>
      <c r="VQI23" s="290"/>
      <c r="VQJ23" s="290"/>
      <c r="VQK23" s="290"/>
      <c r="VQL23" s="290"/>
      <c r="VQM23" s="290"/>
      <c r="VQN23" s="290"/>
      <c r="VQO23" s="290"/>
      <c r="VQP23" s="290"/>
      <c r="VQQ23" s="290"/>
      <c r="VQR23" s="290"/>
      <c r="VQS23" s="290"/>
      <c r="VQT23" s="290"/>
      <c r="VQU23" s="290"/>
      <c r="VQV23" s="290"/>
      <c r="VQW23" s="290"/>
      <c r="VQX23" s="290"/>
      <c r="VQY23" s="290"/>
      <c r="VQZ23" s="290"/>
      <c r="VRA23" s="290"/>
      <c r="VRB23" s="290"/>
      <c r="VRC23" s="290"/>
      <c r="VRD23" s="290"/>
      <c r="VRE23" s="290"/>
      <c r="VRF23" s="290"/>
      <c r="VRG23" s="290"/>
      <c r="VRH23" s="290"/>
      <c r="VRI23" s="290"/>
      <c r="VRJ23" s="290"/>
      <c r="VRK23" s="290"/>
      <c r="VRL23" s="290"/>
      <c r="VRM23" s="290"/>
      <c r="VRN23" s="290"/>
      <c r="VRO23" s="290"/>
      <c r="VRP23" s="290"/>
      <c r="VRQ23" s="290"/>
      <c r="VRR23" s="290"/>
      <c r="VRS23" s="290"/>
      <c r="VRT23" s="290"/>
      <c r="VRU23" s="290"/>
      <c r="VRV23" s="290"/>
      <c r="VRW23" s="290"/>
      <c r="VRX23" s="290"/>
      <c r="VRY23" s="290"/>
      <c r="VRZ23" s="290"/>
      <c r="VSA23" s="290"/>
      <c r="VSB23" s="290"/>
      <c r="VSC23" s="290"/>
      <c r="VSD23" s="290"/>
      <c r="VSE23" s="290"/>
      <c r="VSF23" s="290"/>
      <c r="VSG23" s="290"/>
      <c r="VSH23" s="290"/>
      <c r="VSI23" s="290"/>
      <c r="VSJ23" s="290"/>
      <c r="VSK23" s="290"/>
      <c r="VSL23" s="290"/>
      <c r="VSM23" s="290"/>
      <c r="VSN23" s="290"/>
      <c r="VSO23" s="290"/>
      <c r="VSP23" s="290"/>
      <c r="VSQ23" s="290"/>
      <c r="VSR23" s="290"/>
      <c r="VSS23" s="290"/>
      <c r="VST23" s="290"/>
      <c r="VSU23" s="290"/>
      <c r="VSV23" s="290"/>
      <c r="VSW23" s="290"/>
      <c r="VSX23" s="290"/>
      <c r="VSY23" s="290"/>
      <c r="VSZ23" s="290"/>
      <c r="VTA23" s="290"/>
      <c r="VTB23" s="290"/>
      <c r="VTC23" s="290"/>
      <c r="VTD23" s="290"/>
      <c r="VTE23" s="290"/>
      <c r="VTF23" s="290"/>
      <c r="VTG23" s="290"/>
      <c r="VTH23" s="290"/>
      <c r="VTI23" s="290"/>
      <c r="VTJ23" s="290"/>
      <c r="VTK23" s="290"/>
      <c r="VTL23" s="290"/>
      <c r="VTM23" s="290"/>
      <c r="VTN23" s="290"/>
      <c r="VTO23" s="290"/>
      <c r="VTP23" s="290"/>
      <c r="VTQ23" s="290"/>
      <c r="VTR23" s="290"/>
      <c r="VTS23" s="290"/>
      <c r="VTT23" s="290"/>
      <c r="VTU23" s="290"/>
      <c r="VTV23" s="290"/>
      <c r="VTW23" s="290"/>
      <c r="VTX23" s="290"/>
      <c r="VTY23" s="290"/>
      <c r="VTZ23" s="290"/>
      <c r="VUA23" s="290"/>
      <c r="VUB23" s="290"/>
      <c r="VUC23" s="290"/>
      <c r="VUD23" s="290"/>
      <c r="VUE23" s="290"/>
      <c r="VUF23" s="290"/>
      <c r="VUG23" s="290"/>
      <c r="VUH23" s="290"/>
      <c r="VUI23" s="290"/>
      <c r="VUJ23" s="290"/>
      <c r="VUK23" s="290"/>
      <c r="VUL23" s="290"/>
      <c r="VUM23" s="290"/>
      <c r="VUN23" s="290"/>
      <c r="VUO23" s="290"/>
      <c r="VUP23" s="290"/>
      <c r="VUQ23" s="290"/>
      <c r="VUR23" s="290"/>
      <c r="VUS23" s="290"/>
      <c r="VUT23" s="290"/>
      <c r="VUU23" s="290"/>
      <c r="VUV23" s="290"/>
      <c r="VUW23" s="290"/>
      <c r="VUX23" s="290"/>
      <c r="VUY23" s="290"/>
      <c r="VUZ23" s="290"/>
      <c r="VVA23" s="290"/>
      <c r="VVB23" s="290"/>
      <c r="VVC23" s="290"/>
      <c r="VVD23" s="290"/>
      <c r="VVE23" s="290"/>
      <c r="VVF23" s="290"/>
      <c r="VVG23" s="290"/>
      <c r="VVH23" s="290"/>
      <c r="VVI23" s="290"/>
      <c r="VVJ23" s="290"/>
      <c r="VVK23" s="290"/>
      <c r="VVL23" s="290"/>
      <c r="VVM23" s="290"/>
      <c r="VVN23" s="290"/>
      <c r="VVO23" s="290"/>
      <c r="VVP23" s="290"/>
      <c r="VVQ23" s="290"/>
      <c r="VVR23" s="290"/>
      <c r="VVS23" s="290"/>
      <c r="VVT23" s="290"/>
      <c r="VVU23" s="290"/>
      <c r="VVV23" s="290"/>
      <c r="VVW23" s="290"/>
      <c r="VVX23" s="290"/>
      <c r="VVY23" s="290"/>
      <c r="VVZ23" s="290"/>
      <c r="VWA23" s="290"/>
      <c r="VWB23" s="290"/>
      <c r="VWC23" s="290"/>
      <c r="VWD23" s="290"/>
      <c r="VWE23" s="290"/>
      <c r="VWF23" s="290"/>
      <c r="VWG23" s="290"/>
      <c r="VWH23" s="290"/>
      <c r="VWI23" s="290"/>
      <c r="VWJ23" s="290"/>
      <c r="VWK23" s="290"/>
      <c r="VWL23" s="290"/>
      <c r="VWM23" s="290"/>
      <c r="VWN23" s="290"/>
      <c r="VWO23" s="290"/>
      <c r="VWP23" s="290"/>
      <c r="VWQ23" s="290"/>
      <c r="VWR23" s="290"/>
      <c r="VWS23" s="290"/>
      <c r="VWT23" s="290"/>
      <c r="VWU23" s="290"/>
      <c r="VWV23" s="290"/>
      <c r="VWW23" s="290"/>
      <c r="VWX23" s="290"/>
      <c r="VWY23" s="290"/>
      <c r="VWZ23" s="290"/>
      <c r="VXA23" s="290"/>
      <c r="VXB23" s="290"/>
      <c r="VXC23" s="290"/>
      <c r="VXD23" s="290"/>
      <c r="VXE23" s="290"/>
      <c r="VXF23" s="290"/>
      <c r="VXG23" s="290"/>
      <c r="VXH23" s="290"/>
      <c r="VXI23" s="290"/>
      <c r="VXJ23" s="290"/>
      <c r="VXK23" s="290"/>
      <c r="VXL23" s="290"/>
      <c r="VXM23" s="290"/>
      <c r="VXN23" s="290"/>
      <c r="VXO23" s="290"/>
      <c r="VXP23" s="290"/>
      <c r="VXQ23" s="290"/>
      <c r="VXR23" s="290"/>
      <c r="VXS23" s="290"/>
      <c r="VXT23" s="290"/>
      <c r="VXU23" s="290"/>
      <c r="VXV23" s="290"/>
      <c r="VXW23" s="290"/>
      <c r="VXX23" s="290"/>
      <c r="VXY23" s="290"/>
      <c r="VXZ23" s="290"/>
      <c r="VYA23" s="290"/>
      <c r="VYB23" s="290"/>
      <c r="VYC23" s="290"/>
      <c r="VYD23" s="290"/>
      <c r="VYE23" s="290"/>
      <c r="VYF23" s="290"/>
      <c r="VYG23" s="290"/>
      <c r="VYH23" s="290"/>
      <c r="VYI23" s="290"/>
      <c r="VYJ23" s="290"/>
      <c r="VYK23" s="290"/>
      <c r="VYL23" s="290"/>
      <c r="VYM23" s="290"/>
      <c r="VYN23" s="290"/>
      <c r="VYO23" s="290"/>
      <c r="VYP23" s="290"/>
      <c r="VYQ23" s="290"/>
      <c r="VYR23" s="290"/>
      <c r="VYS23" s="290"/>
      <c r="VYT23" s="290"/>
      <c r="VYU23" s="290"/>
      <c r="VYV23" s="290"/>
      <c r="VYW23" s="290"/>
      <c r="VYX23" s="290"/>
      <c r="VYY23" s="290"/>
      <c r="VYZ23" s="290"/>
      <c r="VZA23" s="290"/>
      <c r="VZB23" s="290"/>
      <c r="VZC23" s="290"/>
      <c r="VZD23" s="290"/>
      <c r="VZE23" s="290"/>
      <c r="VZF23" s="290"/>
      <c r="VZG23" s="290"/>
      <c r="VZH23" s="290"/>
      <c r="VZI23" s="290"/>
      <c r="VZJ23" s="290"/>
      <c r="VZK23" s="290"/>
      <c r="VZL23" s="290"/>
      <c r="VZM23" s="290"/>
      <c r="VZN23" s="290"/>
      <c r="VZO23" s="290"/>
      <c r="VZP23" s="290"/>
      <c r="VZQ23" s="290"/>
      <c r="VZR23" s="290"/>
      <c r="VZS23" s="290"/>
      <c r="VZT23" s="290"/>
      <c r="VZU23" s="290"/>
      <c r="VZV23" s="290"/>
      <c r="VZW23" s="290"/>
      <c r="VZX23" s="290"/>
      <c r="VZY23" s="290"/>
      <c r="VZZ23" s="290"/>
      <c r="WAA23" s="290"/>
      <c r="WAB23" s="290"/>
      <c r="WAC23" s="290"/>
      <c r="WAD23" s="290"/>
      <c r="WAE23" s="290"/>
      <c r="WAF23" s="290"/>
      <c r="WAG23" s="290"/>
      <c r="WAH23" s="290"/>
      <c r="WAI23" s="290"/>
      <c r="WAJ23" s="290"/>
      <c r="WAK23" s="290"/>
      <c r="WAL23" s="290"/>
      <c r="WAM23" s="290"/>
      <c r="WAN23" s="290"/>
      <c r="WAO23" s="290"/>
      <c r="WAP23" s="290"/>
      <c r="WAQ23" s="290"/>
      <c r="WAR23" s="290"/>
      <c r="WAS23" s="290"/>
      <c r="WAT23" s="290"/>
      <c r="WAU23" s="290"/>
      <c r="WAV23" s="290"/>
      <c r="WAW23" s="290"/>
      <c r="WAX23" s="290"/>
      <c r="WAY23" s="290"/>
      <c r="WAZ23" s="290"/>
      <c r="WBA23" s="290"/>
      <c r="WBB23" s="290"/>
      <c r="WBC23" s="290"/>
      <c r="WBD23" s="290"/>
      <c r="WBE23" s="290"/>
      <c r="WBF23" s="290"/>
      <c r="WBG23" s="290"/>
      <c r="WBH23" s="290"/>
      <c r="WBI23" s="290"/>
      <c r="WBJ23" s="290"/>
      <c r="WBK23" s="290"/>
      <c r="WBL23" s="290"/>
      <c r="WBM23" s="290"/>
      <c r="WBN23" s="290"/>
      <c r="WBO23" s="290"/>
      <c r="WBP23" s="290"/>
      <c r="WBQ23" s="290"/>
      <c r="WBR23" s="290"/>
      <c r="WBS23" s="290"/>
      <c r="WBT23" s="290"/>
      <c r="WBU23" s="290"/>
      <c r="WBV23" s="290"/>
      <c r="WBW23" s="290"/>
      <c r="WBX23" s="290"/>
      <c r="WBY23" s="290"/>
      <c r="WBZ23" s="290"/>
      <c r="WCA23" s="290"/>
      <c r="WCB23" s="290"/>
    </row>
    <row r="24" spans="2:42 13252:15628" s="289" customFormat="1" x14ac:dyDescent="0.25">
      <c r="B24" s="280">
        <v>13</v>
      </c>
      <c r="C24" s="303" t="s">
        <v>1270</v>
      </c>
      <c r="D24" s="304" t="s">
        <v>7</v>
      </c>
      <c r="E24" s="304" t="s">
        <v>7</v>
      </c>
      <c r="F24" s="304" t="s">
        <v>7</v>
      </c>
      <c r="G24" s="304" t="s">
        <v>7</v>
      </c>
      <c r="H24" s="304" t="s">
        <v>7</v>
      </c>
      <c r="I24" s="304" t="s">
        <v>7</v>
      </c>
      <c r="J24" s="304" t="s">
        <v>7</v>
      </c>
      <c r="K24" s="304" t="s">
        <v>7</v>
      </c>
      <c r="L24" s="305">
        <v>42871</v>
      </c>
      <c r="M24" s="306" t="s">
        <v>9775</v>
      </c>
      <c r="N24" s="285">
        <f t="shared" si="13"/>
        <v>1</v>
      </c>
      <c r="O24" s="295"/>
      <c r="P24" s="1123">
        <f ca="1">(F8+I8)/2</f>
        <v>7.8181818181818183</v>
      </c>
      <c r="Q24" s="1124"/>
      <c r="R24" s="1124"/>
      <c r="S24" s="1125"/>
      <c r="T24" s="302"/>
      <c r="U24" s="302"/>
      <c r="V24" s="302"/>
      <c r="W24" s="302"/>
      <c r="X24" s="302"/>
      <c r="Y24" s="308"/>
      <c r="Z24" s="302"/>
      <c r="AA24" s="302"/>
      <c r="AB24" s="302"/>
      <c r="AC24" s="302"/>
      <c r="AD24" s="302"/>
      <c r="AE24" s="302"/>
      <c r="AF24" s="302"/>
      <c r="AG24" s="302"/>
      <c r="AH24" s="302"/>
      <c r="AI24" s="302"/>
      <c r="AJ24" s="302"/>
      <c r="AK24" s="287"/>
      <c r="SOR24" s="290"/>
      <c r="SOS24" s="290"/>
      <c r="SOT24" s="290"/>
      <c r="SOU24" s="290"/>
      <c r="SOV24" s="290"/>
      <c r="SOW24" s="290"/>
      <c r="SOX24" s="290"/>
      <c r="SOY24" s="290"/>
      <c r="SOZ24" s="290"/>
      <c r="SPA24" s="290"/>
      <c r="SPB24" s="290"/>
      <c r="SPC24" s="290"/>
      <c r="SPD24" s="290"/>
      <c r="SPE24" s="290"/>
      <c r="SPF24" s="290"/>
      <c r="SPG24" s="290"/>
      <c r="SPH24" s="290"/>
      <c r="SPI24" s="290"/>
      <c r="SPJ24" s="290"/>
      <c r="SPK24" s="290"/>
      <c r="SPL24" s="290"/>
      <c r="SPM24" s="290"/>
      <c r="SPN24" s="290"/>
      <c r="SPO24" s="290"/>
      <c r="SPP24" s="290"/>
      <c r="SPQ24" s="290"/>
      <c r="SPR24" s="290"/>
      <c r="SPS24" s="290"/>
      <c r="SPT24" s="290"/>
      <c r="SPU24" s="290"/>
      <c r="SPV24" s="290"/>
      <c r="SPW24" s="290"/>
      <c r="SPX24" s="290"/>
      <c r="SPY24" s="290"/>
      <c r="SPZ24" s="290"/>
      <c r="SQA24" s="290"/>
      <c r="SQB24" s="290"/>
      <c r="SQC24" s="290"/>
      <c r="SQD24" s="290"/>
      <c r="SQE24" s="290"/>
      <c r="SQF24" s="290"/>
      <c r="SQG24" s="290"/>
      <c r="SQH24" s="290"/>
      <c r="SQI24" s="290"/>
      <c r="SQJ24" s="290"/>
      <c r="SQK24" s="290"/>
      <c r="SQL24" s="290"/>
      <c r="SQM24" s="290"/>
      <c r="SQN24" s="290"/>
      <c r="SQO24" s="290"/>
      <c r="SQP24" s="290"/>
      <c r="SQQ24" s="290"/>
      <c r="SQR24" s="290"/>
      <c r="SQS24" s="290"/>
      <c r="SQT24" s="290"/>
      <c r="SQU24" s="290"/>
      <c r="SQV24" s="290"/>
      <c r="SQW24" s="290"/>
      <c r="SQX24" s="290"/>
      <c r="SQY24" s="290"/>
      <c r="SQZ24" s="290"/>
      <c r="SRA24" s="290"/>
      <c r="SRB24" s="290"/>
      <c r="SRC24" s="290"/>
      <c r="SRD24" s="290"/>
      <c r="SRE24" s="290"/>
      <c r="SRF24" s="290"/>
      <c r="SRG24" s="290"/>
      <c r="SRH24" s="290"/>
      <c r="SRI24" s="290"/>
      <c r="SRJ24" s="290"/>
      <c r="SRK24" s="290"/>
      <c r="SRL24" s="290"/>
      <c r="SRM24" s="290"/>
      <c r="SRN24" s="290"/>
      <c r="SRO24" s="290"/>
      <c r="SRP24" s="290"/>
      <c r="SRQ24" s="290"/>
      <c r="SRR24" s="290"/>
      <c r="SRS24" s="290"/>
      <c r="SRT24" s="290"/>
      <c r="SRU24" s="290"/>
      <c r="SRV24" s="290"/>
      <c r="SRW24" s="290"/>
      <c r="SRX24" s="290"/>
      <c r="SRY24" s="290"/>
      <c r="SRZ24" s="290"/>
      <c r="SSA24" s="290"/>
      <c r="SSB24" s="290"/>
      <c r="SSC24" s="290"/>
      <c r="SSD24" s="290"/>
      <c r="SSE24" s="290"/>
      <c r="SSF24" s="290"/>
      <c r="SSG24" s="290"/>
      <c r="SSH24" s="290"/>
      <c r="SSI24" s="290"/>
      <c r="SSJ24" s="290"/>
      <c r="SSK24" s="290"/>
      <c r="SSL24" s="290"/>
      <c r="SSM24" s="290"/>
      <c r="SSN24" s="290"/>
      <c r="SSO24" s="290"/>
      <c r="SSP24" s="290"/>
      <c r="SSQ24" s="290"/>
      <c r="SSR24" s="290"/>
      <c r="SSS24" s="290"/>
      <c r="SST24" s="290"/>
      <c r="SSU24" s="290"/>
      <c r="SSV24" s="290"/>
      <c r="SSW24" s="290"/>
      <c r="SSX24" s="290"/>
      <c r="SSY24" s="290"/>
      <c r="SSZ24" s="290"/>
      <c r="STA24" s="290"/>
      <c r="STB24" s="290"/>
      <c r="STC24" s="290"/>
      <c r="STD24" s="290"/>
      <c r="STE24" s="290"/>
      <c r="STF24" s="290"/>
      <c r="STG24" s="290"/>
      <c r="STH24" s="290"/>
      <c r="STI24" s="290"/>
      <c r="STJ24" s="290"/>
      <c r="STK24" s="290"/>
      <c r="STL24" s="290"/>
      <c r="STM24" s="290"/>
      <c r="STN24" s="290"/>
      <c r="STO24" s="290"/>
      <c r="STP24" s="290"/>
      <c r="STQ24" s="290"/>
      <c r="STR24" s="290"/>
      <c r="STS24" s="290"/>
      <c r="STT24" s="290"/>
      <c r="STU24" s="290"/>
      <c r="STV24" s="290"/>
      <c r="STW24" s="290"/>
      <c r="STX24" s="290"/>
      <c r="STY24" s="290"/>
      <c r="STZ24" s="290"/>
      <c r="SUA24" s="290"/>
      <c r="SUB24" s="290"/>
      <c r="SUC24" s="290"/>
      <c r="SUD24" s="290"/>
      <c r="SUE24" s="290"/>
      <c r="SUF24" s="290"/>
      <c r="SUG24" s="290"/>
      <c r="SUH24" s="290"/>
      <c r="SUI24" s="290"/>
      <c r="SUJ24" s="290"/>
      <c r="SUK24" s="290"/>
      <c r="SUL24" s="290"/>
      <c r="SUM24" s="290"/>
      <c r="SUN24" s="290"/>
      <c r="SUO24" s="290"/>
      <c r="SUP24" s="290"/>
      <c r="SUQ24" s="290"/>
      <c r="SUR24" s="290"/>
      <c r="SUS24" s="290"/>
      <c r="SUT24" s="290"/>
      <c r="SUU24" s="290"/>
      <c r="SUV24" s="290"/>
      <c r="SUW24" s="290"/>
      <c r="SUX24" s="290"/>
      <c r="SUY24" s="290"/>
      <c r="SUZ24" s="290"/>
      <c r="SVA24" s="290"/>
      <c r="SVB24" s="290"/>
      <c r="SVC24" s="290"/>
      <c r="SVD24" s="290"/>
      <c r="SVE24" s="290"/>
      <c r="SVF24" s="290"/>
      <c r="SVG24" s="290"/>
      <c r="SVH24" s="290"/>
      <c r="SVI24" s="290"/>
      <c r="SVJ24" s="290"/>
      <c r="SVK24" s="290"/>
      <c r="SVL24" s="290"/>
      <c r="SVM24" s="290"/>
      <c r="SVN24" s="290"/>
      <c r="SVO24" s="290"/>
      <c r="SVP24" s="290"/>
      <c r="SVQ24" s="290"/>
      <c r="SVR24" s="290"/>
      <c r="SVS24" s="290"/>
      <c r="SVT24" s="290"/>
      <c r="SVU24" s="290"/>
      <c r="SVV24" s="290"/>
      <c r="SVW24" s="290"/>
      <c r="SVX24" s="290"/>
      <c r="SVY24" s="290"/>
      <c r="SVZ24" s="290"/>
      <c r="SWA24" s="290"/>
      <c r="SWB24" s="290"/>
      <c r="SWC24" s="290"/>
      <c r="SWD24" s="290"/>
      <c r="SWE24" s="290"/>
      <c r="SWF24" s="290"/>
      <c r="SWG24" s="290"/>
      <c r="SWH24" s="290"/>
      <c r="SWI24" s="290"/>
      <c r="SWJ24" s="290"/>
      <c r="SWK24" s="290"/>
      <c r="SWL24" s="290"/>
      <c r="SWM24" s="290"/>
      <c r="SWN24" s="290"/>
      <c r="SWO24" s="290"/>
      <c r="SWP24" s="290"/>
      <c r="SWQ24" s="290"/>
      <c r="SWR24" s="290"/>
      <c r="SWS24" s="290"/>
      <c r="SWT24" s="290"/>
      <c r="SWU24" s="290"/>
      <c r="SWV24" s="290"/>
      <c r="SWW24" s="290"/>
      <c r="SWX24" s="290"/>
      <c r="SWY24" s="290"/>
      <c r="SWZ24" s="290"/>
      <c r="SXA24" s="290"/>
      <c r="SXB24" s="290"/>
      <c r="SXC24" s="290"/>
      <c r="SXD24" s="290"/>
      <c r="SXE24" s="290"/>
      <c r="SXF24" s="290"/>
      <c r="SXG24" s="290"/>
      <c r="SXH24" s="290"/>
      <c r="SXI24" s="290"/>
      <c r="SXJ24" s="290"/>
      <c r="SXK24" s="290"/>
      <c r="SXL24" s="290"/>
      <c r="SXM24" s="290"/>
      <c r="SXN24" s="290"/>
      <c r="SXO24" s="290"/>
      <c r="SXP24" s="290"/>
      <c r="SXQ24" s="290"/>
      <c r="SXR24" s="290"/>
      <c r="SXS24" s="290"/>
      <c r="SXT24" s="290"/>
      <c r="SXU24" s="290"/>
      <c r="SXV24" s="290"/>
      <c r="SXW24" s="290"/>
      <c r="SXX24" s="290"/>
      <c r="SXY24" s="290"/>
      <c r="SXZ24" s="290"/>
      <c r="SYA24" s="290"/>
      <c r="SYB24" s="290"/>
      <c r="SYC24" s="290"/>
      <c r="SYD24" s="290"/>
      <c r="SYE24" s="290"/>
      <c r="SYF24" s="290"/>
      <c r="SYG24" s="290"/>
      <c r="SYH24" s="290"/>
      <c r="SYI24" s="290"/>
      <c r="SYJ24" s="290"/>
      <c r="SYK24" s="290"/>
      <c r="SYL24" s="290"/>
      <c r="SYM24" s="290"/>
      <c r="SYN24" s="290"/>
      <c r="SYO24" s="290"/>
      <c r="SYP24" s="290"/>
      <c r="SYQ24" s="290"/>
      <c r="SYR24" s="290"/>
      <c r="SYS24" s="290"/>
      <c r="SYT24" s="290"/>
      <c r="SYU24" s="290"/>
      <c r="SYV24" s="290"/>
      <c r="SYW24" s="290"/>
      <c r="SYX24" s="290"/>
      <c r="SYY24" s="290"/>
      <c r="SYZ24" s="290"/>
      <c r="SZA24" s="290"/>
      <c r="SZB24" s="290"/>
      <c r="SZC24" s="290"/>
      <c r="SZD24" s="290"/>
      <c r="SZE24" s="290"/>
      <c r="SZF24" s="290"/>
      <c r="SZG24" s="290"/>
      <c r="SZH24" s="290"/>
      <c r="SZI24" s="290"/>
      <c r="SZJ24" s="290"/>
      <c r="SZK24" s="290"/>
      <c r="SZL24" s="290"/>
      <c r="SZM24" s="290"/>
      <c r="SZN24" s="290"/>
      <c r="SZO24" s="290"/>
      <c r="SZP24" s="290"/>
      <c r="SZQ24" s="290"/>
      <c r="SZR24" s="290"/>
      <c r="SZS24" s="290"/>
      <c r="SZT24" s="290"/>
      <c r="SZU24" s="290"/>
      <c r="SZV24" s="290"/>
      <c r="SZW24" s="290"/>
      <c r="SZX24" s="290"/>
      <c r="SZY24" s="290"/>
      <c r="SZZ24" s="290"/>
      <c r="TAA24" s="290"/>
      <c r="TAB24" s="290"/>
      <c r="TAC24" s="290"/>
      <c r="TAD24" s="290"/>
      <c r="TAE24" s="290"/>
      <c r="TAF24" s="290"/>
      <c r="TAG24" s="290"/>
      <c r="TAH24" s="290"/>
      <c r="TAI24" s="290"/>
      <c r="TAJ24" s="290"/>
      <c r="TAK24" s="290"/>
      <c r="TAL24" s="290"/>
      <c r="TAM24" s="290"/>
      <c r="TAN24" s="290"/>
      <c r="TAO24" s="290"/>
      <c r="TAP24" s="290"/>
      <c r="TAQ24" s="290"/>
      <c r="TAR24" s="290"/>
      <c r="TAS24" s="290"/>
      <c r="TAT24" s="290"/>
      <c r="TAU24" s="290"/>
      <c r="TAV24" s="290"/>
      <c r="TAW24" s="290"/>
      <c r="TAX24" s="290"/>
      <c r="TAY24" s="290"/>
      <c r="TAZ24" s="290"/>
      <c r="TBA24" s="290"/>
      <c r="TBB24" s="290"/>
      <c r="TBC24" s="290"/>
      <c r="TBD24" s="290"/>
      <c r="TBE24" s="290"/>
      <c r="TBF24" s="290"/>
      <c r="TBG24" s="290"/>
      <c r="TBH24" s="290"/>
      <c r="TBI24" s="290"/>
      <c r="TBJ24" s="290"/>
      <c r="TBK24" s="290"/>
      <c r="TBL24" s="290"/>
      <c r="TBM24" s="290"/>
      <c r="TBN24" s="290"/>
      <c r="TBO24" s="290"/>
      <c r="TBP24" s="290"/>
      <c r="TBQ24" s="290"/>
      <c r="TBR24" s="290"/>
      <c r="TBS24" s="290"/>
      <c r="TBT24" s="290"/>
      <c r="TBU24" s="290"/>
      <c r="TBV24" s="290"/>
      <c r="TBW24" s="290"/>
      <c r="TBX24" s="290"/>
      <c r="TBY24" s="290"/>
      <c r="TBZ24" s="290"/>
      <c r="TCA24" s="290"/>
      <c r="TCB24" s="290"/>
      <c r="TCC24" s="290"/>
      <c r="TCD24" s="290"/>
      <c r="TCE24" s="290"/>
      <c r="TCF24" s="290"/>
      <c r="TCG24" s="290"/>
      <c r="TCH24" s="290"/>
      <c r="TCI24" s="290"/>
      <c r="TCJ24" s="290"/>
      <c r="TCK24" s="290"/>
      <c r="TCL24" s="290"/>
      <c r="TCM24" s="290"/>
      <c r="TCN24" s="290"/>
      <c r="TCO24" s="290"/>
      <c r="TCP24" s="290"/>
      <c r="TCQ24" s="290"/>
      <c r="TCR24" s="290"/>
      <c r="TCS24" s="290"/>
      <c r="TCT24" s="290"/>
      <c r="TCU24" s="290"/>
      <c r="TCV24" s="290"/>
      <c r="TCW24" s="290"/>
      <c r="TCX24" s="290"/>
      <c r="TCY24" s="290"/>
      <c r="TCZ24" s="290"/>
      <c r="TDA24" s="290"/>
      <c r="TDB24" s="290"/>
      <c r="TDC24" s="290"/>
      <c r="TDD24" s="290"/>
      <c r="TDE24" s="290"/>
      <c r="TDF24" s="290"/>
      <c r="TDG24" s="290"/>
      <c r="TDH24" s="290"/>
      <c r="TDI24" s="290"/>
      <c r="TDJ24" s="290"/>
      <c r="TDK24" s="290"/>
      <c r="TDL24" s="290"/>
      <c r="TDM24" s="290"/>
      <c r="TDN24" s="290"/>
      <c r="TDO24" s="290"/>
      <c r="TDP24" s="290"/>
      <c r="TDQ24" s="290"/>
      <c r="TDR24" s="290"/>
      <c r="TDS24" s="290"/>
      <c r="TDT24" s="290"/>
      <c r="TDU24" s="290"/>
      <c r="TDV24" s="290"/>
      <c r="TDW24" s="290"/>
      <c r="TDX24" s="290"/>
      <c r="TDY24" s="290"/>
      <c r="TDZ24" s="290"/>
      <c r="TEA24" s="290"/>
      <c r="TEB24" s="290"/>
      <c r="TEC24" s="290"/>
      <c r="TED24" s="290"/>
      <c r="TEE24" s="290"/>
      <c r="TEF24" s="290"/>
      <c r="TEG24" s="290"/>
      <c r="TEH24" s="290"/>
      <c r="TEI24" s="290"/>
      <c r="TEJ24" s="290"/>
      <c r="TEK24" s="290"/>
      <c r="TEL24" s="290"/>
      <c r="TEM24" s="290"/>
      <c r="TEN24" s="290"/>
      <c r="TEO24" s="290"/>
      <c r="TEP24" s="290"/>
      <c r="TEQ24" s="290"/>
      <c r="TER24" s="290"/>
      <c r="TES24" s="290"/>
      <c r="TET24" s="290"/>
      <c r="TEU24" s="290"/>
      <c r="TEV24" s="290"/>
      <c r="TEW24" s="290"/>
      <c r="TEX24" s="290"/>
      <c r="TEY24" s="290"/>
      <c r="TEZ24" s="290"/>
      <c r="TFA24" s="290"/>
      <c r="TFB24" s="290"/>
      <c r="TFC24" s="290"/>
      <c r="TFD24" s="290"/>
      <c r="TFE24" s="290"/>
      <c r="TFF24" s="290"/>
      <c r="TFG24" s="290"/>
      <c r="TFH24" s="290"/>
      <c r="TFI24" s="290"/>
      <c r="TFJ24" s="290"/>
      <c r="TFK24" s="290"/>
      <c r="TFL24" s="290"/>
      <c r="TFM24" s="290"/>
      <c r="TFN24" s="290"/>
      <c r="TFO24" s="290"/>
      <c r="TFP24" s="290"/>
      <c r="TFQ24" s="290"/>
      <c r="TFR24" s="290"/>
      <c r="TFS24" s="290"/>
      <c r="TFT24" s="290"/>
      <c r="TFU24" s="290"/>
      <c r="TFV24" s="290"/>
      <c r="TFW24" s="290"/>
      <c r="TFX24" s="290"/>
      <c r="TFY24" s="290"/>
      <c r="TFZ24" s="290"/>
      <c r="TGA24" s="290"/>
      <c r="TGB24" s="290"/>
      <c r="TGC24" s="290"/>
      <c r="TGD24" s="290"/>
      <c r="TGE24" s="290"/>
      <c r="TGF24" s="290"/>
      <c r="TGG24" s="290"/>
      <c r="TGH24" s="290"/>
      <c r="TGI24" s="290"/>
      <c r="TGJ24" s="290"/>
      <c r="TGK24" s="290"/>
      <c r="TGL24" s="290"/>
      <c r="TGM24" s="290"/>
      <c r="TGN24" s="290"/>
      <c r="TGO24" s="290"/>
      <c r="TGP24" s="290"/>
      <c r="TGQ24" s="290"/>
      <c r="TGR24" s="290"/>
      <c r="TGS24" s="290"/>
      <c r="TGT24" s="290"/>
      <c r="TGU24" s="290"/>
      <c r="TGV24" s="290"/>
      <c r="TGW24" s="290"/>
      <c r="TGX24" s="290"/>
      <c r="TGY24" s="290"/>
      <c r="TGZ24" s="290"/>
      <c r="THA24" s="290"/>
      <c r="THB24" s="290"/>
      <c r="THC24" s="290"/>
      <c r="THD24" s="290"/>
      <c r="THE24" s="290"/>
      <c r="THF24" s="290"/>
      <c r="THG24" s="290"/>
      <c r="THH24" s="290"/>
      <c r="THI24" s="290"/>
      <c r="THJ24" s="290"/>
      <c r="THK24" s="290"/>
      <c r="THL24" s="290"/>
      <c r="THM24" s="290"/>
      <c r="THN24" s="290"/>
      <c r="THO24" s="290"/>
      <c r="THP24" s="290"/>
      <c r="THQ24" s="290"/>
      <c r="THR24" s="290"/>
      <c r="THS24" s="290"/>
      <c r="THT24" s="290"/>
      <c r="THU24" s="290"/>
      <c r="THV24" s="290"/>
      <c r="THW24" s="290"/>
      <c r="THX24" s="290"/>
      <c r="THY24" s="290"/>
      <c r="THZ24" s="290"/>
      <c r="TIA24" s="290"/>
      <c r="TIB24" s="290"/>
      <c r="TIC24" s="290"/>
      <c r="TID24" s="290"/>
      <c r="TIE24" s="290"/>
      <c r="TIF24" s="290"/>
      <c r="TIG24" s="290"/>
      <c r="TIH24" s="290"/>
      <c r="TII24" s="290"/>
      <c r="TIJ24" s="290"/>
      <c r="TIK24" s="290"/>
      <c r="TIL24" s="290"/>
      <c r="TIM24" s="290"/>
      <c r="TIN24" s="290"/>
      <c r="TIO24" s="290"/>
      <c r="TIP24" s="290"/>
      <c r="TIQ24" s="290"/>
      <c r="TIR24" s="290"/>
      <c r="TIS24" s="290"/>
      <c r="TIT24" s="290"/>
      <c r="TIU24" s="290"/>
      <c r="TIV24" s="290"/>
      <c r="TIW24" s="290"/>
      <c r="TIX24" s="290"/>
      <c r="TIY24" s="290"/>
      <c r="TIZ24" s="290"/>
      <c r="TJA24" s="290"/>
      <c r="TJB24" s="290"/>
      <c r="TJC24" s="290"/>
      <c r="TJD24" s="290"/>
      <c r="TJE24" s="290"/>
      <c r="TJF24" s="290"/>
      <c r="TJG24" s="290"/>
      <c r="TJH24" s="290"/>
      <c r="TJI24" s="290"/>
      <c r="TJJ24" s="290"/>
      <c r="TJK24" s="290"/>
      <c r="TJL24" s="290"/>
      <c r="TJM24" s="290"/>
      <c r="TJN24" s="290"/>
      <c r="TJO24" s="290"/>
      <c r="TJP24" s="290"/>
      <c r="TJQ24" s="290"/>
      <c r="TJR24" s="290"/>
      <c r="TJS24" s="290"/>
      <c r="TJT24" s="290"/>
      <c r="TJU24" s="290"/>
      <c r="TJV24" s="290"/>
      <c r="TJW24" s="290"/>
      <c r="TJX24" s="290"/>
      <c r="TJY24" s="290"/>
      <c r="TJZ24" s="290"/>
      <c r="TKA24" s="290"/>
      <c r="TKB24" s="290"/>
      <c r="TKC24" s="290"/>
      <c r="TKD24" s="290"/>
      <c r="TKE24" s="290"/>
      <c r="TKF24" s="290"/>
      <c r="TKG24" s="290"/>
      <c r="TKH24" s="290"/>
      <c r="TKI24" s="290"/>
      <c r="TKJ24" s="290"/>
      <c r="TKK24" s="290"/>
      <c r="TKL24" s="290"/>
      <c r="TKM24" s="290"/>
      <c r="TKN24" s="290"/>
      <c r="TKO24" s="290"/>
      <c r="TKP24" s="290"/>
      <c r="TKQ24" s="290"/>
      <c r="TKR24" s="290"/>
      <c r="TKS24" s="290"/>
      <c r="TKT24" s="290"/>
      <c r="TKU24" s="290"/>
      <c r="TKV24" s="290"/>
      <c r="TKW24" s="290"/>
      <c r="TKX24" s="290"/>
      <c r="TKY24" s="290"/>
      <c r="TKZ24" s="290"/>
      <c r="TLA24" s="290"/>
      <c r="TLB24" s="290"/>
      <c r="TLC24" s="290"/>
      <c r="TLD24" s="290"/>
      <c r="TLE24" s="290"/>
      <c r="TLF24" s="290"/>
      <c r="TLG24" s="290"/>
      <c r="TLH24" s="290"/>
      <c r="TLI24" s="290"/>
      <c r="TLJ24" s="290"/>
      <c r="TLK24" s="290"/>
      <c r="TLL24" s="290"/>
      <c r="TLM24" s="290"/>
      <c r="TLN24" s="290"/>
      <c r="TLO24" s="290"/>
      <c r="TLP24" s="290"/>
      <c r="TLQ24" s="290"/>
      <c r="TLR24" s="290"/>
      <c r="TLS24" s="290"/>
      <c r="TLT24" s="290"/>
      <c r="TLU24" s="290"/>
      <c r="TLV24" s="290"/>
      <c r="TLW24" s="290"/>
      <c r="TLX24" s="290"/>
      <c r="TLY24" s="290"/>
      <c r="TLZ24" s="290"/>
      <c r="TMA24" s="290"/>
      <c r="TMB24" s="290"/>
      <c r="TMC24" s="290"/>
      <c r="TMD24" s="290"/>
      <c r="TME24" s="290"/>
      <c r="TMF24" s="290"/>
      <c r="TMG24" s="290"/>
      <c r="TMH24" s="290"/>
      <c r="TMI24" s="290"/>
      <c r="TMJ24" s="290"/>
      <c r="TMK24" s="290"/>
      <c r="TML24" s="290"/>
      <c r="TMM24" s="290"/>
      <c r="TMN24" s="290"/>
      <c r="TMO24" s="290"/>
      <c r="TMP24" s="290"/>
      <c r="TMQ24" s="290"/>
      <c r="TMR24" s="290"/>
      <c r="TMS24" s="290"/>
      <c r="TMT24" s="290"/>
      <c r="TMU24" s="290"/>
      <c r="TMV24" s="290"/>
      <c r="TMW24" s="290"/>
      <c r="TMX24" s="290"/>
      <c r="TMY24" s="290"/>
      <c r="TMZ24" s="290"/>
      <c r="TNA24" s="290"/>
      <c r="TNB24" s="290"/>
      <c r="TNC24" s="290"/>
      <c r="TND24" s="290"/>
      <c r="TNE24" s="290"/>
      <c r="TNF24" s="290"/>
      <c r="TNG24" s="290"/>
      <c r="TNH24" s="290"/>
      <c r="TNI24" s="290"/>
      <c r="TNJ24" s="290"/>
      <c r="TNK24" s="290"/>
      <c r="TNL24" s="290"/>
      <c r="TNM24" s="290"/>
      <c r="TNN24" s="290"/>
      <c r="TNO24" s="290"/>
      <c r="TNP24" s="290"/>
      <c r="TNQ24" s="290"/>
      <c r="TNR24" s="290"/>
      <c r="TNS24" s="290"/>
      <c r="TNT24" s="290"/>
      <c r="TNU24" s="290"/>
      <c r="TNV24" s="290"/>
      <c r="TNW24" s="290"/>
      <c r="TNX24" s="290"/>
      <c r="TNY24" s="290"/>
      <c r="TNZ24" s="290"/>
      <c r="TOA24" s="290"/>
      <c r="TOB24" s="290"/>
      <c r="TOC24" s="290"/>
      <c r="TOD24" s="290"/>
      <c r="TOE24" s="290"/>
      <c r="TOF24" s="290"/>
      <c r="TOG24" s="290"/>
      <c r="TOH24" s="290"/>
      <c r="TOI24" s="290"/>
      <c r="TOJ24" s="290"/>
      <c r="TOK24" s="290"/>
      <c r="TOL24" s="290"/>
      <c r="TOM24" s="290"/>
      <c r="TON24" s="290"/>
      <c r="TOO24" s="290"/>
      <c r="TOP24" s="290"/>
      <c r="TOQ24" s="290"/>
      <c r="TOR24" s="290"/>
      <c r="TOS24" s="290"/>
      <c r="TOT24" s="290"/>
      <c r="TOU24" s="290"/>
      <c r="TOV24" s="290"/>
      <c r="TOW24" s="290"/>
      <c r="TOX24" s="290"/>
      <c r="TOY24" s="290"/>
      <c r="TOZ24" s="290"/>
      <c r="TPA24" s="290"/>
      <c r="TPB24" s="290"/>
      <c r="TPC24" s="290"/>
      <c r="TPD24" s="290"/>
      <c r="TPE24" s="290"/>
      <c r="TPF24" s="290"/>
      <c r="TPG24" s="290"/>
      <c r="TPH24" s="290"/>
      <c r="TPI24" s="290"/>
      <c r="TPJ24" s="290"/>
      <c r="TPK24" s="290"/>
      <c r="TPL24" s="290"/>
      <c r="TPM24" s="290"/>
      <c r="TPN24" s="290"/>
      <c r="TPO24" s="290"/>
      <c r="TPP24" s="290"/>
      <c r="TPQ24" s="290"/>
      <c r="TPR24" s="290"/>
      <c r="TPS24" s="290"/>
      <c r="TPT24" s="290"/>
      <c r="TPU24" s="290"/>
      <c r="TPV24" s="290"/>
      <c r="TPW24" s="290"/>
      <c r="TPX24" s="290"/>
      <c r="TPY24" s="290"/>
      <c r="TPZ24" s="290"/>
      <c r="TQA24" s="290"/>
      <c r="TQB24" s="290"/>
      <c r="TQC24" s="290"/>
      <c r="TQD24" s="290"/>
      <c r="TQE24" s="290"/>
      <c r="TQF24" s="290"/>
      <c r="TQG24" s="290"/>
      <c r="TQH24" s="290"/>
      <c r="TQI24" s="290"/>
      <c r="TQJ24" s="290"/>
      <c r="TQK24" s="290"/>
      <c r="TQL24" s="290"/>
      <c r="TQM24" s="290"/>
      <c r="TQN24" s="290"/>
      <c r="TQO24" s="290"/>
      <c r="TQP24" s="290"/>
      <c r="TQQ24" s="290"/>
      <c r="TQR24" s="290"/>
      <c r="TQS24" s="290"/>
      <c r="TQT24" s="290"/>
      <c r="TQU24" s="290"/>
      <c r="TQV24" s="290"/>
      <c r="TQW24" s="290"/>
      <c r="TQX24" s="290"/>
      <c r="TQY24" s="290"/>
      <c r="TQZ24" s="290"/>
      <c r="TRA24" s="290"/>
      <c r="TRB24" s="290"/>
      <c r="TRC24" s="290"/>
      <c r="TRD24" s="290"/>
      <c r="TRE24" s="290"/>
      <c r="TRF24" s="290"/>
      <c r="TRG24" s="290"/>
      <c r="TRH24" s="290"/>
      <c r="TRI24" s="290"/>
      <c r="TRJ24" s="290"/>
      <c r="TRK24" s="290"/>
      <c r="TRL24" s="290"/>
      <c r="TRM24" s="290"/>
      <c r="TRN24" s="290"/>
      <c r="TRO24" s="290"/>
      <c r="TRP24" s="290"/>
      <c r="TRQ24" s="290"/>
      <c r="TRR24" s="290"/>
      <c r="TRS24" s="290"/>
      <c r="TRT24" s="290"/>
      <c r="TRU24" s="290"/>
      <c r="TRV24" s="290"/>
      <c r="TRW24" s="290"/>
      <c r="TRX24" s="290"/>
      <c r="TRY24" s="290"/>
      <c r="TRZ24" s="290"/>
      <c r="TSA24" s="290"/>
      <c r="TSB24" s="290"/>
      <c r="TSC24" s="290"/>
      <c r="TSD24" s="290"/>
      <c r="TSE24" s="290"/>
      <c r="TSF24" s="290"/>
      <c r="TSG24" s="290"/>
      <c r="TSH24" s="290"/>
      <c r="TSI24" s="290"/>
      <c r="TSJ24" s="290"/>
      <c r="TSK24" s="290"/>
      <c r="TSL24" s="290"/>
      <c r="TSM24" s="290"/>
      <c r="TSN24" s="290"/>
      <c r="TSO24" s="290"/>
      <c r="TSP24" s="290"/>
      <c r="TSQ24" s="290"/>
      <c r="TSR24" s="290"/>
      <c r="TSS24" s="290"/>
      <c r="TST24" s="290"/>
      <c r="TSU24" s="290"/>
      <c r="TSV24" s="290"/>
      <c r="TSW24" s="290"/>
      <c r="TSX24" s="290"/>
      <c r="TSY24" s="290"/>
      <c r="TSZ24" s="290"/>
      <c r="TTA24" s="290"/>
      <c r="TTB24" s="290"/>
      <c r="TTC24" s="290"/>
      <c r="TTD24" s="290"/>
      <c r="TTE24" s="290"/>
      <c r="TTF24" s="290"/>
      <c r="TTG24" s="290"/>
      <c r="TTH24" s="290"/>
      <c r="TTI24" s="290"/>
      <c r="TTJ24" s="290"/>
      <c r="TTK24" s="290"/>
      <c r="TTL24" s="290"/>
      <c r="TTM24" s="290"/>
      <c r="TTN24" s="290"/>
      <c r="TTO24" s="290"/>
      <c r="TTP24" s="290"/>
      <c r="TTQ24" s="290"/>
      <c r="TTR24" s="290"/>
      <c r="TTS24" s="290"/>
      <c r="TTT24" s="290"/>
      <c r="TTU24" s="290"/>
      <c r="TTV24" s="290"/>
      <c r="TTW24" s="290"/>
      <c r="TTX24" s="290"/>
      <c r="TTY24" s="290"/>
      <c r="TTZ24" s="290"/>
      <c r="TUA24" s="290"/>
      <c r="TUB24" s="290"/>
      <c r="TUC24" s="290"/>
      <c r="TUD24" s="290"/>
      <c r="TUE24" s="290"/>
      <c r="TUF24" s="290"/>
      <c r="TUG24" s="290"/>
      <c r="TUH24" s="290"/>
      <c r="TUI24" s="290"/>
      <c r="TUJ24" s="290"/>
      <c r="TUK24" s="290"/>
      <c r="TUL24" s="290"/>
      <c r="TUM24" s="290"/>
      <c r="TUN24" s="290"/>
      <c r="TUO24" s="290"/>
      <c r="TUP24" s="290"/>
      <c r="TUQ24" s="290"/>
      <c r="TUR24" s="290"/>
      <c r="TUS24" s="290"/>
      <c r="TUT24" s="290"/>
      <c r="TUU24" s="290"/>
      <c r="TUV24" s="290"/>
      <c r="TUW24" s="290"/>
      <c r="TUX24" s="290"/>
      <c r="TUY24" s="290"/>
      <c r="TUZ24" s="290"/>
      <c r="TVA24" s="290"/>
      <c r="TVB24" s="290"/>
      <c r="TVC24" s="290"/>
      <c r="TVD24" s="290"/>
      <c r="TVE24" s="290"/>
      <c r="TVF24" s="290"/>
      <c r="TVG24" s="290"/>
      <c r="TVH24" s="290"/>
      <c r="TVI24" s="290"/>
      <c r="TVJ24" s="290"/>
      <c r="TVK24" s="290"/>
      <c r="TVL24" s="290"/>
      <c r="TVM24" s="290"/>
      <c r="TVN24" s="290"/>
      <c r="TVO24" s="290"/>
      <c r="TVP24" s="290"/>
      <c r="TVQ24" s="290"/>
      <c r="TVR24" s="290"/>
      <c r="TVS24" s="290"/>
      <c r="TVT24" s="290"/>
      <c r="TVU24" s="290"/>
      <c r="TVV24" s="290"/>
      <c r="TVW24" s="290"/>
      <c r="TVX24" s="290"/>
      <c r="TVY24" s="290"/>
      <c r="TVZ24" s="290"/>
      <c r="TWA24" s="290"/>
      <c r="TWB24" s="290"/>
      <c r="TWC24" s="290"/>
      <c r="TWD24" s="290"/>
      <c r="TWE24" s="290"/>
      <c r="TWF24" s="290"/>
      <c r="TWG24" s="290"/>
      <c r="TWH24" s="290"/>
      <c r="TWI24" s="290"/>
      <c r="TWJ24" s="290"/>
      <c r="TWK24" s="290"/>
      <c r="TWL24" s="290"/>
      <c r="TWM24" s="290"/>
      <c r="TWN24" s="290"/>
      <c r="TWO24" s="290"/>
      <c r="TWP24" s="290"/>
      <c r="TWQ24" s="290"/>
      <c r="TWR24" s="290"/>
      <c r="TWS24" s="290"/>
      <c r="TWT24" s="290"/>
      <c r="TWU24" s="290"/>
      <c r="TWV24" s="290"/>
      <c r="TWW24" s="290"/>
      <c r="TWX24" s="290"/>
      <c r="TWY24" s="290"/>
      <c r="TWZ24" s="290"/>
      <c r="TXA24" s="290"/>
      <c r="TXB24" s="290"/>
      <c r="TXC24" s="290"/>
      <c r="TXD24" s="290"/>
      <c r="TXE24" s="290"/>
      <c r="TXF24" s="290"/>
      <c r="TXG24" s="290"/>
      <c r="TXH24" s="290"/>
      <c r="TXI24" s="290"/>
      <c r="TXJ24" s="290"/>
      <c r="TXK24" s="290"/>
      <c r="TXL24" s="290"/>
      <c r="TXM24" s="290"/>
      <c r="TXN24" s="290"/>
      <c r="TXO24" s="290"/>
      <c r="TXP24" s="290"/>
      <c r="TXQ24" s="290"/>
      <c r="TXR24" s="290"/>
      <c r="TXS24" s="290"/>
      <c r="TXT24" s="290"/>
      <c r="TXU24" s="290"/>
      <c r="TXV24" s="290"/>
      <c r="TXW24" s="290"/>
      <c r="TXX24" s="290"/>
      <c r="TXY24" s="290"/>
      <c r="TXZ24" s="290"/>
      <c r="TYA24" s="290"/>
      <c r="TYB24" s="290"/>
      <c r="TYC24" s="290"/>
      <c r="TYD24" s="290"/>
      <c r="TYE24" s="290"/>
      <c r="TYF24" s="290"/>
      <c r="TYG24" s="290"/>
      <c r="TYH24" s="290"/>
      <c r="TYI24" s="290"/>
      <c r="TYJ24" s="290"/>
      <c r="TYK24" s="290"/>
      <c r="TYL24" s="290"/>
      <c r="TYM24" s="290"/>
      <c r="TYN24" s="290"/>
      <c r="TYO24" s="290"/>
      <c r="TYP24" s="290"/>
      <c r="TYQ24" s="290"/>
      <c r="TYR24" s="290"/>
      <c r="TYS24" s="290"/>
      <c r="TYT24" s="290"/>
      <c r="TYU24" s="290"/>
      <c r="TYV24" s="290"/>
      <c r="TYW24" s="290"/>
      <c r="TYX24" s="290"/>
      <c r="TYY24" s="290"/>
      <c r="TYZ24" s="290"/>
      <c r="TZA24" s="290"/>
      <c r="TZB24" s="290"/>
      <c r="TZC24" s="290"/>
      <c r="TZD24" s="290"/>
      <c r="TZE24" s="290"/>
      <c r="TZF24" s="290"/>
      <c r="TZG24" s="290"/>
      <c r="TZH24" s="290"/>
      <c r="TZI24" s="290"/>
      <c r="TZJ24" s="290"/>
      <c r="TZK24" s="290"/>
      <c r="TZL24" s="290"/>
      <c r="TZM24" s="290"/>
      <c r="TZN24" s="290"/>
      <c r="TZO24" s="290"/>
      <c r="TZP24" s="290"/>
      <c r="TZQ24" s="290"/>
      <c r="TZR24" s="290"/>
      <c r="TZS24" s="290"/>
      <c r="TZT24" s="290"/>
      <c r="TZU24" s="290"/>
      <c r="TZV24" s="290"/>
      <c r="TZW24" s="290"/>
      <c r="TZX24" s="290"/>
      <c r="TZY24" s="290"/>
      <c r="TZZ24" s="290"/>
      <c r="UAA24" s="290"/>
      <c r="UAB24" s="290"/>
      <c r="UAC24" s="290"/>
      <c r="UAD24" s="290"/>
      <c r="UAE24" s="290"/>
      <c r="UAF24" s="290"/>
      <c r="UAG24" s="290"/>
      <c r="UAH24" s="290"/>
      <c r="UAI24" s="290"/>
      <c r="UAJ24" s="290"/>
      <c r="UAK24" s="290"/>
      <c r="UAL24" s="290"/>
      <c r="UAM24" s="290"/>
      <c r="UAN24" s="290"/>
      <c r="UAO24" s="290"/>
      <c r="UAP24" s="290"/>
      <c r="UAQ24" s="290"/>
      <c r="UAR24" s="290"/>
      <c r="UAS24" s="290"/>
      <c r="UAT24" s="290"/>
      <c r="UAU24" s="290"/>
      <c r="UAV24" s="290"/>
      <c r="UAW24" s="290"/>
      <c r="UAX24" s="290"/>
      <c r="UAY24" s="290"/>
      <c r="UAZ24" s="290"/>
      <c r="UBA24" s="290"/>
      <c r="UBB24" s="290"/>
      <c r="UBC24" s="290"/>
      <c r="UBD24" s="290"/>
      <c r="UBE24" s="290"/>
      <c r="UBF24" s="290"/>
      <c r="UBG24" s="290"/>
      <c r="UBH24" s="290"/>
      <c r="UBI24" s="290"/>
      <c r="UBJ24" s="290"/>
      <c r="UBK24" s="290"/>
      <c r="UBL24" s="290"/>
      <c r="UBM24" s="290"/>
      <c r="UBN24" s="290"/>
      <c r="UBO24" s="290"/>
      <c r="UBP24" s="290"/>
      <c r="UBQ24" s="290"/>
      <c r="UBR24" s="290"/>
      <c r="UBS24" s="290"/>
      <c r="UBT24" s="290"/>
      <c r="UBU24" s="290"/>
      <c r="UBV24" s="290"/>
      <c r="UBW24" s="290"/>
      <c r="UBX24" s="290"/>
      <c r="UBY24" s="290"/>
      <c r="UBZ24" s="290"/>
      <c r="UCA24" s="290"/>
      <c r="UCB24" s="290"/>
      <c r="UCC24" s="290"/>
      <c r="UCD24" s="290"/>
      <c r="UCE24" s="290"/>
      <c r="UCF24" s="290"/>
      <c r="UCG24" s="290"/>
      <c r="UCH24" s="290"/>
      <c r="UCI24" s="290"/>
      <c r="UCJ24" s="290"/>
      <c r="UCK24" s="290"/>
      <c r="UCL24" s="290"/>
      <c r="UCM24" s="290"/>
      <c r="UCN24" s="290"/>
      <c r="UCO24" s="290"/>
      <c r="UCP24" s="290"/>
      <c r="UCQ24" s="290"/>
      <c r="UCR24" s="290"/>
      <c r="UCS24" s="290"/>
      <c r="UCT24" s="290"/>
      <c r="UCU24" s="290"/>
      <c r="UCV24" s="290"/>
      <c r="UCW24" s="290"/>
      <c r="UCX24" s="290"/>
      <c r="UCY24" s="290"/>
      <c r="UCZ24" s="290"/>
      <c r="UDA24" s="290"/>
      <c r="UDB24" s="290"/>
      <c r="UDC24" s="290"/>
      <c r="UDD24" s="290"/>
      <c r="UDE24" s="290"/>
      <c r="UDF24" s="290"/>
      <c r="UDG24" s="290"/>
      <c r="UDH24" s="290"/>
      <c r="UDI24" s="290"/>
      <c r="UDJ24" s="290"/>
      <c r="UDK24" s="290"/>
      <c r="UDL24" s="290"/>
      <c r="UDM24" s="290"/>
      <c r="UDN24" s="290"/>
      <c r="UDO24" s="290"/>
      <c r="UDP24" s="290"/>
      <c r="UDQ24" s="290"/>
      <c r="UDR24" s="290"/>
      <c r="UDS24" s="290"/>
      <c r="UDT24" s="290"/>
      <c r="UDU24" s="290"/>
      <c r="UDV24" s="290"/>
      <c r="UDW24" s="290"/>
      <c r="UDX24" s="290"/>
      <c r="UDY24" s="290"/>
      <c r="UDZ24" s="290"/>
      <c r="UEA24" s="290"/>
      <c r="UEB24" s="290"/>
      <c r="UEC24" s="290"/>
      <c r="UED24" s="290"/>
      <c r="UEE24" s="290"/>
      <c r="UEF24" s="290"/>
      <c r="UEG24" s="290"/>
      <c r="UEH24" s="290"/>
      <c r="UEI24" s="290"/>
      <c r="UEJ24" s="290"/>
      <c r="UEK24" s="290"/>
      <c r="UEL24" s="290"/>
      <c r="UEM24" s="290"/>
      <c r="UEN24" s="290"/>
      <c r="UEO24" s="290"/>
      <c r="UEP24" s="290"/>
      <c r="UEQ24" s="290"/>
      <c r="UER24" s="290"/>
      <c r="UES24" s="290"/>
      <c r="UET24" s="290"/>
      <c r="UEU24" s="290"/>
      <c r="UEV24" s="290"/>
      <c r="UEW24" s="290"/>
      <c r="UEX24" s="290"/>
      <c r="UEY24" s="290"/>
      <c r="UEZ24" s="290"/>
      <c r="UFA24" s="290"/>
      <c r="UFB24" s="290"/>
      <c r="UFC24" s="290"/>
      <c r="UFD24" s="290"/>
      <c r="UFE24" s="290"/>
      <c r="UFF24" s="290"/>
      <c r="UFG24" s="290"/>
      <c r="UFH24" s="290"/>
      <c r="UFI24" s="290"/>
      <c r="UFJ24" s="290"/>
      <c r="UFK24" s="290"/>
      <c r="UFL24" s="290"/>
      <c r="UFM24" s="290"/>
      <c r="UFN24" s="290"/>
      <c r="UFO24" s="290"/>
      <c r="UFP24" s="290"/>
      <c r="UFQ24" s="290"/>
      <c r="UFR24" s="290"/>
      <c r="UFS24" s="290"/>
      <c r="UFT24" s="290"/>
      <c r="UFU24" s="290"/>
      <c r="UFV24" s="290"/>
      <c r="UFW24" s="290"/>
      <c r="UFX24" s="290"/>
      <c r="UFY24" s="290"/>
      <c r="UFZ24" s="290"/>
      <c r="UGA24" s="290"/>
      <c r="UGB24" s="290"/>
      <c r="UGC24" s="290"/>
      <c r="UGD24" s="290"/>
      <c r="UGE24" s="290"/>
      <c r="UGF24" s="290"/>
      <c r="UGG24" s="290"/>
      <c r="UGH24" s="290"/>
      <c r="UGI24" s="290"/>
      <c r="UGJ24" s="290"/>
      <c r="UGK24" s="290"/>
      <c r="UGL24" s="290"/>
      <c r="UGM24" s="290"/>
      <c r="UGN24" s="290"/>
      <c r="UGO24" s="290"/>
      <c r="UGP24" s="290"/>
      <c r="UGQ24" s="290"/>
      <c r="UGR24" s="290"/>
      <c r="UGS24" s="290"/>
      <c r="UGT24" s="290"/>
      <c r="UGU24" s="290"/>
      <c r="UGV24" s="290"/>
      <c r="UGW24" s="290"/>
      <c r="UGX24" s="290"/>
      <c r="UGY24" s="290"/>
      <c r="UGZ24" s="290"/>
      <c r="UHA24" s="290"/>
      <c r="UHB24" s="290"/>
      <c r="UHC24" s="290"/>
      <c r="UHD24" s="290"/>
      <c r="UHE24" s="290"/>
      <c r="UHF24" s="290"/>
      <c r="UHG24" s="290"/>
      <c r="UHH24" s="290"/>
      <c r="UHI24" s="290"/>
      <c r="UHJ24" s="290"/>
      <c r="UHK24" s="290"/>
      <c r="UHL24" s="290"/>
      <c r="UHM24" s="290"/>
      <c r="UHN24" s="290"/>
      <c r="UHO24" s="290"/>
      <c r="UHP24" s="290"/>
      <c r="UHQ24" s="290"/>
      <c r="UHR24" s="290"/>
      <c r="UHS24" s="290"/>
      <c r="UHT24" s="290"/>
      <c r="UHU24" s="290"/>
      <c r="UHV24" s="290"/>
      <c r="UHW24" s="290"/>
      <c r="UHX24" s="290"/>
      <c r="UHY24" s="290"/>
      <c r="UHZ24" s="290"/>
      <c r="UIA24" s="290"/>
      <c r="UIB24" s="290"/>
      <c r="UIC24" s="290"/>
      <c r="UID24" s="290"/>
      <c r="UIE24" s="290"/>
      <c r="UIF24" s="290"/>
      <c r="UIG24" s="290"/>
      <c r="UIH24" s="290"/>
      <c r="UII24" s="290"/>
      <c r="UIJ24" s="290"/>
      <c r="UIK24" s="290"/>
      <c r="UIL24" s="290"/>
      <c r="UIM24" s="290"/>
      <c r="UIN24" s="290"/>
      <c r="UIO24" s="290"/>
      <c r="UIP24" s="290"/>
      <c r="UIQ24" s="290"/>
      <c r="UIR24" s="290"/>
      <c r="UIS24" s="290"/>
      <c r="UIT24" s="290"/>
      <c r="UIU24" s="290"/>
      <c r="UIV24" s="290"/>
      <c r="UIW24" s="290"/>
      <c r="UIX24" s="290"/>
      <c r="UIY24" s="290"/>
      <c r="UIZ24" s="290"/>
      <c r="UJA24" s="290"/>
      <c r="UJB24" s="290"/>
      <c r="UJC24" s="290"/>
      <c r="UJD24" s="290"/>
      <c r="UJE24" s="290"/>
      <c r="UJF24" s="290"/>
      <c r="UJG24" s="290"/>
      <c r="UJH24" s="290"/>
      <c r="UJI24" s="290"/>
      <c r="UJJ24" s="290"/>
      <c r="UJK24" s="290"/>
      <c r="UJL24" s="290"/>
      <c r="UJM24" s="290"/>
      <c r="UJN24" s="290"/>
      <c r="UJO24" s="290"/>
      <c r="UJP24" s="290"/>
      <c r="UJQ24" s="290"/>
      <c r="UJR24" s="290"/>
      <c r="UJS24" s="290"/>
      <c r="UJT24" s="290"/>
      <c r="UJU24" s="290"/>
      <c r="UJV24" s="290"/>
      <c r="UJW24" s="290"/>
      <c r="UJX24" s="290"/>
      <c r="UJY24" s="290"/>
      <c r="UJZ24" s="290"/>
      <c r="UKA24" s="290"/>
      <c r="UKB24" s="290"/>
      <c r="UKC24" s="290"/>
      <c r="UKD24" s="290"/>
      <c r="UKE24" s="290"/>
      <c r="UKF24" s="290"/>
      <c r="UKG24" s="290"/>
      <c r="UKH24" s="290"/>
      <c r="UKI24" s="290"/>
      <c r="UKJ24" s="290"/>
      <c r="UKK24" s="290"/>
      <c r="UKL24" s="290"/>
      <c r="UKM24" s="290"/>
      <c r="UKN24" s="290"/>
      <c r="UKO24" s="290"/>
      <c r="UKP24" s="290"/>
      <c r="UKQ24" s="290"/>
      <c r="UKR24" s="290"/>
      <c r="UKS24" s="290"/>
      <c r="UKT24" s="290"/>
      <c r="UKU24" s="290"/>
      <c r="UKV24" s="290"/>
      <c r="UKW24" s="290"/>
      <c r="UKX24" s="290"/>
      <c r="UKY24" s="290"/>
      <c r="UKZ24" s="290"/>
      <c r="ULA24" s="290"/>
      <c r="ULB24" s="290"/>
      <c r="ULC24" s="290"/>
      <c r="ULD24" s="290"/>
      <c r="ULE24" s="290"/>
      <c r="ULF24" s="290"/>
      <c r="ULG24" s="290"/>
      <c r="ULH24" s="290"/>
      <c r="ULI24" s="290"/>
      <c r="ULJ24" s="290"/>
      <c r="ULK24" s="290"/>
      <c r="ULL24" s="290"/>
      <c r="ULM24" s="290"/>
      <c r="ULN24" s="290"/>
      <c r="ULO24" s="290"/>
      <c r="ULP24" s="290"/>
      <c r="ULQ24" s="290"/>
      <c r="ULR24" s="290"/>
      <c r="ULS24" s="290"/>
      <c r="ULT24" s="290"/>
      <c r="ULU24" s="290"/>
      <c r="ULV24" s="290"/>
      <c r="ULW24" s="290"/>
      <c r="ULX24" s="290"/>
      <c r="ULY24" s="290"/>
      <c r="ULZ24" s="290"/>
      <c r="UMA24" s="290"/>
      <c r="UMB24" s="290"/>
      <c r="UMC24" s="290"/>
      <c r="UMD24" s="290"/>
      <c r="UME24" s="290"/>
      <c r="UMF24" s="290"/>
      <c r="UMG24" s="290"/>
      <c r="UMH24" s="290"/>
      <c r="UMI24" s="290"/>
      <c r="UMJ24" s="290"/>
      <c r="UMK24" s="290"/>
      <c r="UML24" s="290"/>
      <c r="UMM24" s="290"/>
      <c r="UMN24" s="290"/>
      <c r="UMO24" s="290"/>
      <c r="UMP24" s="290"/>
      <c r="UMQ24" s="290"/>
      <c r="UMR24" s="290"/>
      <c r="UMS24" s="290"/>
      <c r="UMT24" s="290"/>
      <c r="UMU24" s="290"/>
      <c r="UMV24" s="290"/>
      <c r="UMW24" s="290"/>
      <c r="UMX24" s="290"/>
      <c r="UMY24" s="290"/>
      <c r="UMZ24" s="290"/>
      <c r="UNA24" s="290"/>
      <c r="UNB24" s="290"/>
      <c r="UNC24" s="290"/>
      <c r="UND24" s="290"/>
      <c r="UNE24" s="290"/>
      <c r="UNF24" s="290"/>
      <c r="UNG24" s="290"/>
      <c r="UNH24" s="290"/>
      <c r="UNI24" s="290"/>
      <c r="UNJ24" s="290"/>
      <c r="UNK24" s="290"/>
      <c r="UNL24" s="290"/>
      <c r="UNM24" s="290"/>
      <c r="UNN24" s="290"/>
      <c r="UNO24" s="290"/>
      <c r="UNP24" s="290"/>
      <c r="UNQ24" s="290"/>
      <c r="UNR24" s="290"/>
      <c r="UNS24" s="290"/>
      <c r="UNT24" s="290"/>
      <c r="UNU24" s="290"/>
      <c r="UNV24" s="290"/>
      <c r="UNW24" s="290"/>
      <c r="UNX24" s="290"/>
      <c r="UNY24" s="290"/>
      <c r="UNZ24" s="290"/>
      <c r="UOA24" s="290"/>
      <c r="UOB24" s="290"/>
      <c r="UOC24" s="290"/>
      <c r="UOD24" s="290"/>
      <c r="UOE24" s="290"/>
      <c r="UOF24" s="290"/>
      <c r="UOG24" s="290"/>
      <c r="UOH24" s="290"/>
      <c r="UOI24" s="290"/>
      <c r="UOJ24" s="290"/>
      <c r="UOK24" s="290"/>
      <c r="UOL24" s="290"/>
      <c r="UOM24" s="290"/>
      <c r="UON24" s="290"/>
      <c r="UOO24" s="290"/>
      <c r="UOP24" s="290"/>
      <c r="UOQ24" s="290"/>
      <c r="UOR24" s="290"/>
      <c r="UOS24" s="290"/>
      <c r="UOT24" s="290"/>
      <c r="UOU24" s="290"/>
      <c r="UOV24" s="290"/>
      <c r="UOW24" s="290"/>
      <c r="UOX24" s="290"/>
      <c r="UOY24" s="290"/>
      <c r="UOZ24" s="290"/>
      <c r="UPA24" s="290"/>
      <c r="UPB24" s="290"/>
      <c r="UPC24" s="290"/>
      <c r="UPD24" s="290"/>
      <c r="UPE24" s="290"/>
      <c r="UPF24" s="290"/>
      <c r="UPG24" s="290"/>
      <c r="UPH24" s="290"/>
      <c r="UPI24" s="290"/>
      <c r="UPJ24" s="290"/>
      <c r="UPK24" s="290"/>
      <c r="UPL24" s="290"/>
      <c r="UPM24" s="290"/>
      <c r="UPN24" s="290"/>
      <c r="UPO24" s="290"/>
      <c r="UPP24" s="290"/>
      <c r="UPQ24" s="290"/>
      <c r="UPR24" s="290"/>
      <c r="UPS24" s="290"/>
      <c r="UPT24" s="290"/>
      <c r="UPU24" s="290"/>
      <c r="UPV24" s="290"/>
      <c r="UPW24" s="290"/>
      <c r="UPX24" s="290"/>
      <c r="UPY24" s="290"/>
      <c r="UPZ24" s="290"/>
      <c r="UQA24" s="290"/>
      <c r="UQB24" s="290"/>
      <c r="UQC24" s="290"/>
      <c r="UQD24" s="290"/>
      <c r="UQE24" s="290"/>
      <c r="UQF24" s="290"/>
      <c r="UQG24" s="290"/>
      <c r="UQH24" s="290"/>
      <c r="UQI24" s="290"/>
      <c r="UQJ24" s="290"/>
      <c r="UQK24" s="290"/>
      <c r="UQL24" s="290"/>
      <c r="UQM24" s="290"/>
      <c r="UQN24" s="290"/>
      <c r="UQO24" s="290"/>
      <c r="UQP24" s="290"/>
      <c r="UQQ24" s="290"/>
      <c r="UQR24" s="290"/>
      <c r="UQS24" s="290"/>
      <c r="UQT24" s="290"/>
      <c r="UQU24" s="290"/>
      <c r="UQV24" s="290"/>
      <c r="UQW24" s="290"/>
      <c r="UQX24" s="290"/>
      <c r="UQY24" s="290"/>
      <c r="UQZ24" s="290"/>
      <c r="URA24" s="290"/>
      <c r="URB24" s="290"/>
      <c r="URC24" s="290"/>
      <c r="URD24" s="290"/>
      <c r="URE24" s="290"/>
      <c r="URF24" s="290"/>
      <c r="URG24" s="290"/>
      <c r="URH24" s="290"/>
      <c r="URI24" s="290"/>
      <c r="URJ24" s="290"/>
      <c r="URK24" s="290"/>
      <c r="URL24" s="290"/>
      <c r="URM24" s="290"/>
      <c r="URN24" s="290"/>
      <c r="URO24" s="290"/>
      <c r="URP24" s="290"/>
      <c r="URQ24" s="290"/>
      <c r="URR24" s="290"/>
      <c r="URS24" s="290"/>
      <c r="URT24" s="290"/>
      <c r="URU24" s="290"/>
      <c r="URV24" s="290"/>
      <c r="URW24" s="290"/>
      <c r="URX24" s="290"/>
      <c r="URY24" s="290"/>
      <c r="URZ24" s="290"/>
      <c r="USA24" s="290"/>
      <c r="USB24" s="290"/>
      <c r="USC24" s="290"/>
      <c r="USD24" s="290"/>
      <c r="USE24" s="290"/>
      <c r="USF24" s="290"/>
      <c r="USG24" s="290"/>
      <c r="USH24" s="290"/>
      <c r="USI24" s="290"/>
      <c r="USJ24" s="290"/>
      <c r="USK24" s="290"/>
      <c r="USL24" s="290"/>
      <c r="USM24" s="290"/>
      <c r="USN24" s="290"/>
      <c r="USO24" s="290"/>
      <c r="USP24" s="290"/>
      <c r="USQ24" s="290"/>
      <c r="USR24" s="290"/>
      <c r="USS24" s="290"/>
      <c r="UST24" s="290"/>
      <c r="USU24" s="290"/>
      <c r="USV24" s="290"/>
      <c r="USW24" s="290"/>
      <c r="USX24" s="290"/>
      <c r="USY24" s="290"/>
      <c r="USZ24" s="290"/>
      <c r="UTA24" s="290"/>
      <c r="UTB24" s="290"/>
      <c r="UTC24" s="290"/>
      <c r="UTD24" s="290"/>
      <c r="UTE24" s="290"/>
      <c r="UTF24" s="290"/>
      <c r="UTG24" s="290"/>
      <c r="UTH24" s="290"/>
      <c r="UTI24" s="290"/>
      <c r="UTJ24" s="290"/>
      <c r="UTK24" s="290"/>
      <c r="UTL24" s="290"/>
      <c r="UTM24" s="290"/>
      <c r="UTN24" s="290"/>
      <c r="UTO24" s="290"/>
      <c r="UTP24" s="290"/>
      <c r="UTQ24" s="290"/>
      <c r="UTR24" s="290"/>
      <c r="UTS24" s="290"/>
      <c r="UTT24" s="290"/>
      <c r="UTU24" s="290"/>
      <c r="UTV24" s="290"/>
      <c r="UTW24" s="290"/>
      <c r="UTX24" s="290"/>
      <c r="UTY24" s="290"/>
      <c r="UTZ24" s="290"/>
      <c r="UUA24" s="290"/>
      <c r="UUB24" s="290"/>
      <c r="UUC24" s="290"/>
      <c r="UUD24" s="290"/>
      <c r="UUE24" s="290"/>
      <c r="UUF24" s="290"/>
      <c r="UUG24" s="290"/>
      <c r="UUH24" s="290"/>
      <c r="UUI24" s="290"/>
      <c r="UUJ24" s="290"/>
      <c r="UUK24" s="290"/>
      <c r="UUL24" s="290"/>
      <c r="UUM24" s="290"/>
      <c r="UUN24" s="290"/>
      <c r="UUO24" s="290"/>
      <c r="UUP24" s="290"/>
      <c r="UUQ24" s="290"/>
      <c r="UUR24" s="290"/>
      <c r="UUS24" s="290"/>
      <c r="UUT24" s="290"/>
      <c r="UUU24" s="290"/>
      <c r="UUV24" s="290"/>
      <c r="UUW24" s="290"/>
      <c r="UUX24" s="290"/>
      <c r="UUY24" s="290"/>
      <c r="UUZ24" s="290"/>
      <c r="UVA24" s="290"/>
      <c r="UVB24" s="290"/>
      <c r="UVC24" s="290"/>
      <c r="UVD24" s="290"/>
      <c r="UVE24" s="290"/>
      <c r="UVF24" s="290"/>
      <c r="UVG24" s="290"/>
      <c r="UVH24" s="290"/>
      <c r="UVI24" s="290"/>
      <c r="UVJ24" s="290"/>
      <c r="UVK24" s="290"/>
      <c r="UVL24" s="290"/>
      <c r="UVM24" s="290"/>
      <c r="UVN24" s="290"/>
      <c r="UVO24" s="290"/>
      <c r="UVP24" s="290"/>
      <c r="UVQ24" s="290"/>
      <c r="UVR24" s="290"/>
      <c r="UVS24" s="290"/>
      <c r="UVT24" s="290"/>
      <c r="UVU24" s="290"/>
      <c r="UVV24" s="290"/>
      <c r="UVW24" s="290"/>
      <c r="UVX24" s="290"/>
      <c r="UVY24" s="290"/>
      <c r="UVZ24" s="290"/>
      <c r="UWA24" s="290"/>
      <c r="UWB24" s="290"/>
      <c r="UWC24" s="290"/>
      <c r="UWD24" s="290"/>
      <c r="UWE24" s="290"/>
      <c r="UWF24" s="290"/>
      <c r="UWG24" s="290"/>
      <c r="UWH24" s="290"/>
      <c r="UWI24" s="290"/>
      <c r="UWJ24" s="290"/>
      <c r="UWK24" s="290"/>
      <c r="UWL24" s="290"/>
      <c r="UWM24" s="290"/>
      <c r="UWN24" s="290"/>
      <c r="UWO24" s="290"/>
      <c r="UWP24" s="290"/>
      <c r="UWQ24" s="290"/>
      <c r="UWR24" s="290"/>
      <c r="UWS24" s="290"/>
      <c r="UWT24" s="290"/>
      <c r="UWU24" s="290"/>
      <c r="UWV24" s="290"/>
      <c r="UWW24" s="290"/>
      <c r="UWX24" s="290"/>
      <c r="UWY24" s="290"/>
      <c r="UWZ24" s="290"/>
      <c r="UXA24" s="290"/>
      <c r="UXB24" s="290"/>
      <c r="UXC24" s="290"/>
      <c r="UXD24" s="290"/>
      <c r="UXE24" s="290"/>
      <c r="UXF24" s="290"/>
      <c r="UXG24" s="290"/>
      <c r="UXH24" s="290"/>
      <c r="UXI24" s="290"/>
      <c r="UXJ24" s="290"/>
      <c r="UXK24" s="290"/>
      <c r="UXL24" s="290"/>
      <c r="UXM24" s="290"/>
      <c r="UXN24" s="290"/>
      <c r="UXO24" s="290"/>
      <c r="UXP24" s="290"/>
      <c r="UXQ24" s="290"/>
      <c r="UXR24" s="290"/>
      <c r="UXS24" s="290"/>
      <c r="UXT24" s="290"/>
      <c r="UXU24" s="290"/>
      <c r="UXV24" s="290"/>
      <c r="UXW24" s="290"/>
      <c r="UXX24" s="290"/>
      <c r="UXY24" s="290"/>
      <c r="UXZ24" s="290"/>
      <c r="UYA24" s="290"/>
      <c r="UYB24" s="290"/>
      <c r="UYC24" s="290"/>
      <c r="UYD24" s="290"/>
      <c r="UYE24" s="290"/>
      <c r="UYF24" s="290"/>
      <c r="UYG24" s="290"/>
      <c r="UYH24" s="290"/>
      <c r="UYI24" s="290"/>
      <c r="UYJ24" s="290"/>
      <c r="UYK24" s="290"/>
      <c r="UYL24" s="290"/>
      <c r="UYM24" s="290"/>
      <c r="UYN24" s="290"/>
      <c r="UYO24" s="290"/>
      <c r="UYP24" s="290"/>
      <c r="UYQ24" s="290"/>
      <c r="UYR24" s="290"/>
      <c r="UYS24" s="290"/>
      <c r="UYT24" s="290"/>
      <c r="UYU24" s="290"/>
      <c r="UYV24" s="290"/>
      <c r="UYW24" s="290"/>
      <c r="UYX24" s="290"/>
      <c r="UYY24" s="290"/>
      <c r="UYZ24" s="290"/>
      <c r="UZA24" s="290"/>
      <c r="UZB24" s="290"/>
      <c r="UZC24" s="290"/>
      <c r="UZD24" s="290"/>
      <c r="UZE24" s="290"/>
      <c r="UZF24" s="290"/>
      <c r="UZG24" s="290"/>
      <c r="UZH24" s="290"/>
      <c r="UZI24" s="290"/>
      <c r="UZJ24" s="290"/>
      <c r="UZK24" s="290"/>
      <c r="UZL24" s="290"/>
      <c r="UZM24" s="290"/>
      <c r="UZN24" s="290"/>
      <c r="UZO24" s="290"/>
      <c r="UZP24" s="290"/>
      <c r="UZQ24" s="290"/>
      <c r="UZR24" s="290"/>
      <c r="UZS24" s="290"/>
      <c r="UZT24" s="290"/>
      <c r="UZU24" s="290"/>
      <c r="UZV24" s="290"/>
      <c r="UZW24" s="290"/>
      <c r="UZX24" s="290"/>
      <c r="UZY24" s="290"/>
      <c r="UZZ24" s="290"/>
      <c r="VAA24" s="290"/>
      <c r="VAB24" s="290"/>
      <c r="VAC24" s="290"/>
      <c r="VAD24" s="290"/>
      <c r="VAE24" s="290"/>
      <c r="VAF24" s="290"/>
      <c r="VAG24" s="290"/>
      <c r="VAH24" s="290"/>
      <c r="VAI24" s="290"/>
      <c r="VAJ24" s="290"/>
      <c r="VAK24" s="290"/>
      <c r="VAL24" s="290"/>
      <c r="VAM24" s="290"/>
      <c r="VAN24" s="290"/>
      <c r="VAO24" s="290"/>
      <c r="VAP24" s="290"/>
      <c r="VAQ24" s="290"/>
      <c r="VAR24" s="290"/>
      <c r="VAS24" s="290"/>
      <c r="VAT24" s="290"/>
      <c r="VAU24" s="290"/>
      <c r="VAV24" s="290"/>
      <c r="VAW24" s="290"/>
      <c r="VAX24" s="290"/>
      <c r="VAY24" s="290"/>
      <c r="VAZ24" s="290"/>
      <c r="VBA24" s="290"/>
      <c r="VBB24" s="290"/>
      <c r="VBC24" s="290"/>
      <c r="VBD24" s="290"/>
      <c r="VBE24" s="290"/>
      <c r="VBF24" s="290"/>
      <c r="VBG24" s="290"/>
      <c r="VBH24" s="290"/>
      <c r="VBI24" s="290"/>
      <c r="VBJ24" s="290"/>
      <c r="VBK24" s="290"/>
      <c r="VBL24" s="290"/>
      <c r="VBM24" s="290"/>
      <c r="VBN24" s="290"/>
      <c r="VBO24" s="290"/>
      <c r="VBP24" s="290"/>
      <c r="VBQ24" s="290"/>
      <c r="VBR24" s="290"/>
      <c r="VBS24" s="290"/>
      <c r="VBT24" s="290"/>
      <c r="VBU24" s="290"/>
      <c r="VBV24" s="290"/>
      <c r="VBW24" s="290"/>
      <c r="VBX24" s="290"/>
      <c r="VBY24" s="290"/>
      <c r="VBZ24" s="290"/>
      <c r="VCA24" s="290"/>
      <c r="VCB24" s="290"/>
      <c r="VCC24" s="290"/>
      <c r="VCD24" s="290"/>
      <c r="VCE24" s="290"/>
      <c r="VCF24" s="290"/>
      <c r="VCG24" s="290"/>
      <c r="VCH24" s="290"/>
      <c r="VCI24" s="290"/>
      <c r="VCJ24" s="290"/>
      <c r="VCK24" s="290"/>
      <c r="VCL24" s="290"/>
      <c r="VCM24" s="290"/>
      <c r="VCN24" s="290"/>
      <c r="VCO24" s="290"/>
      <c r="VCP24" s="290"/>
      <c r="VCQ24" s="290"/>
      <c r="VCR24" s="290"/>
      <c r="VCS24" s="290"/>
      <c r="VCT24" s="290"/>
      <c r="VCU24" s="290"/>
      <c r="VCV24" s="290"/>
      <c r="VCW24" s="290"/>
      <c r="VCX24" s="290"/>
      <c r="VCY24" s="290"/>
      <c r="VCZ24" s="290"/>
      <c r="VDA24" s="290"/>
      <c r="VDB24" s="290"/>
      <c r="VDC24" s="290"/>
      <c r="VDD24" s="290"/>
      <c r="VDE24" s="290"/>
      <c r="VDF24" s="290"/>
      <c r="VDG24" s="290"/>
      <c r="VDH24" s="290"/>
      <c r="VDI24" s="290"/>
      <c r="VDJ24" s="290"/>
      <c r="VDK24" s="290"/>
      <c r="VDL24" s="290"/>
      <c r="VDM24" s="290"/>
      <c r="VDN24" s="290"/>
      <c r="VDO24" s="290"/>
      <c r="VDP24" s="290"/>
      <c r="VDQ24" s="290"/>
      <c r="VDR24" s="290"/>
      <c r="VDS24" s="290"/>
      <c r="VDT24" s="290"/>
      <c r="VDU24" s="290"/>
      <c r="VDV24" s="290"/>
      <c r="VDW24" s="290"/>
      <c r="VDX24" s="290"/>
      <c r="VDY24" s="290"/>
      <c r="VDZ24" s="290"/>
      <c r="VEA24" s="290"/>
      <c r="VEB24" s="290"/>
      <c r="VEC24" s="290"/>
      <c r="VED24" s="290"/>
      <c r="VEE24" s="290"/>
      <c r="VEF24" s="290"/>
      <c r="VEG24" s="290"/>
      <c r="VEH24" s="290"/>
      <c r="VEI24" s="290"/>
      <c r="VEJ24" s="290"/>
      <c r="VEK24" s="290"/>
      <c r="VEL24" s="290"/>
      <c r="VEM24" s="290"/>
      <c r="VEN24" s="290"/>
      <c r="VEO24" s="290"/>
      <c r="VEP24" s="290"/>
      <c r="VEQ24" s="290"/>
      <c r="VER24" s="290"/>
      <c r="VES24" s="290"/>
      <c r="VET24" s="290"/>
      <c r="VEU24" s="290"/>
      <c r="VEV24" s="290"/>
      <c r="VEW24" s="290"/>
      <c r="VEX24" s="290"/>
      <c r="VEY24" s="290"/>
      <c r="VEZ24" s="290"/>
      <c r="VFA24" s="290"/>
      <c r="VFB24" s="290"/>
      <c r="VFC24" s="290"/>
      <c r="VFD24" s="290"/>
      <c r="VFE24" s="290"/>
      <c r="VFF24" s="290"/>
      <c r="VFG24" s="290"/>
      <c r="VFH24" s="290"/>
      <c r="VFI24" s="290"/>
      <c r="VFJ24" s="290"/>
      <c r="VFK24" s="290"/>
      <c r="VFL24" s="290"/>
      <c r="VFM24" s="290"/>
      <c r="VFN24" s="290"/>
      <c r="VFO24" s="290"/>
      <c r="VFP24" s="290"/>
      <c r="VFQ24" s="290"/>
      <c r="VFR24" s="290"/>
      <c r="VFS24" s="290"/>
      <c r="VFT24" s="290"/>
      <c r="VFU24" s="290"/>
      <c r="VFV24" s="290"/>
      <c r="VFW24" s="290"/>
      <c r="VFX24" s="290"/>
      <c r="VFY24" s="290"/>
      <c r="VFZ24" s="290"/>
      <c r="VGA24" s="290"/>
      <c r="VGB24" s="290"/>
      <c r="VGC24" s="290"/>
      <c r="VGD24" s="290"/>
      <c r="VGE24" s="290"/>
      <c r="VGF24" s="290"/>
      <c r="VGG24" s="290"/>
      <c r="VGH24" s="290"/>
      <c r="VGI24" s="290"/>
      <c r="VGJ24" s="290"/>
      <c r="VGK24" s="290"/>
      <c r="VGL24" s="290"/>
      <c r="VGM24" s="290"/>
      <c r="VGN24" s="290"/>
      <c r="VGO24" s="290"/>
      <c r="VGP24" s="290"/>
      <c r="VGQ24" s="290"/>
      <c r="VGR24" s="290"/>
      <c r="VGS24" s="290"/>
      <c r="VGT24" s="290"/>
      <c r="VGU24" s="290"/>
      <c r="VGV24" s="290"/>
      <c r="VGW24" s="290"/>
      <c r="VGX24" s="290"/>
      <c r="VGY24" s="290"/>
      <c r="VGZ24" s="290"/>
      <c r="VHA24" s="290"/>
      <c r="VHB24" s="290"/>
      <c r="VHC24" s="290"/>
      <c r="VHD24" s="290"/>
      <c r="VHE24" s="290"/>
      <c r="VHF24" s="290"/>
      <c r="VHG24" s="290"/>
      <c r="VHH24" s="290"/>
      <c r="VHI24" s="290"/>
      <c r="VHJ24" s="290"/>
      <c r="VHK24" s="290"/>
      <c r="VHL24" s="290"/>
      <c r="VHM24" s="290"/>
      <c r="VHN24" s="290"/>
      <c r="VHO24" s="290"/>
      <c r="VHP24" s="290"/>
      <c r="VHQ24" s="290"/>
      <c r="VHR24" s="290"/>
      <c r="VHS24" s="290"/>
      <c r="VHT24" s="290"/>
      <c r="VHU24" s="290"/>
      <c r="VHV24" s="290"/>
      <c r="VHW24" s="290"/>
      <c r="VHX24" s="290"/>
      <c r="VHY24" s="290"/>
      <c r="VHZ24" s="290"/>
      <c r="VIA24" s="290"/>
      <c r="VIB24" s="290"/>
      <c r="VIC24" s="290"/>
      <c r="VID24" s="290"/>
      <c r="VIE24" s="290"/>
      <c r="VIF24" s="290"/>
      <c r="VIG24" s="290"/>
      <c r="VIH24" s="290"/>
      <c r="VII24" s="290"/>
      <c r="VIJ24" s="290"/>
      <c r="VIK24" s="290"/>
      <c r="VIL24" s="290"/>
      <c r="VIM24" s="290"/>
      <c r="VIN24" s="290"/>
      <c r="VIO24" s="290"/>
      <c r="VIP24" s="290"/>
      <c r="VIQ24" s="290"/>
      <c r="VIR24" s="290"/>
      <c r="VIS24" s="290"/>
      <c r="VIT24" s="290"/>
      <c r="VIU24" s="290"/>
      <c r="VIV24" s="290"/>
      <c r="VIW24" s="290"/>
      <c r="VIX24" s="290"/>
      <c r="VIY24" s="290"/>
      <c r="VIZ24" s="290"/>
      <c r="VJA24" s="290"/>
      <c r="VJB24" s="290"/>
      <c r="VJC24" s="290"/>
      <c r="VJD24" s="290"/>
      <c r="VJE24" s="290"/>
      <c r="VJF24" s="290"/>
      <c r="VJG24" s="290"/>
      <c r="VJH24" s="290"/>
      <c r="VJI24" s="290"/>
      <c r="VJJ24" s="290"/>
      <c r="VJK24" s="290"/>
      <c r="VJL24" s="290"/>
      <c r="VJM24" s="290"/>
      <c r="VJN24" s="290"/>
      <c r="VJO24" s="290"/>
      <c r="VJP24" s="290"/>
      <c r="VJQ24" s="290"/>
      <c r="VJR24" s="290"/>
      <c r="VJS24" s="290"/>
      <c r="VJT24" s="290"/>
      <c r="VJU24" s="290"/>
      <c r="VJV24" s="290"/>
      <c r="VJW24" s="290"/>
      <c r="VJX24" s="290"/>
      <c r="VJY24" s="290"/>
      <c r="VJZ24" s="290"/>
      <c r="VKA24" s="290"/>
      <c r="VKB24" s="290"/>
      <c r="VKC24" s="290"/>
      <c r="VKD24" s="290"/>
      <c r="VKE24" s="290"/>
      <c r="VKF24" s="290"/>
      <c r="VKG24" s="290"/>
      <c r="VKH24" s="290"/>
      <c r="VKI24" s="290"/>
      <c r="VKJ24" s="290"/>
      <c r="VKK24" s="290"/>
      <c r="VKL24" s="290"/>
      <c r="VKM24" s="290"/>
      <c r="VKN24" s="290"/>
      <c r="VKO24" s="290"/>
      <c r="VKP24" s="290"/>
      <c r="VKQ24" s="290"/>
      <c r="VKR24" s="290"/>
      <c r="VKS24" s="290"/>
      <c r="VKT24" s="290"/>
      <c r="VKU24" s="290"/>
      <c r="VKV24" s="290"/>
      <c r="VKW24" s="290"/>
      <c r="VKX24" s="290"/>
      <c r="VKY24" s="290"/>
      <c r="VKZ24" s="290"/>
      <c r="VLA24" s="290"/>
      <c r="VLB24" s="290"/>
      <c r="VLC24" s="290"/>
      <c r="VLD24" s="290"/>
      <c r="VLE24" s="290"/>
      <c r="VLF24" s="290"/>
      <c r="VLG24" s="290"/>
      <c r="VLH24" s="290"/>
      <c r="VLI24" s="290"/>
      <c r="VLJ24" s="290"/>
      <c r="VLK24" s="290"/>
      <c r="VLL24" s="290"/>
      <c r="VLM24" s="290"/>
      <c r="VLN24" s="290"/>
      <c r="VLO24" s="290"/>
      <c r="VLP24" s="290"/>
      <c r="VLQ24" s="290"/>
      <c r="VLR24" s="290"/>
      <c r="VLS24" s="290"/>
      <c r="VLT24" s="290"/>
      <c r="VLU24" s="290"/>
      <c r="VLV24" s="290"/>
      <c r="VLW24" s="290"/>
      <c r="VLX24" s="290"/>
      <c r="VLY24" s="290"/>
      <c r="VLZ24" s="290"/>
      <c r="VMA24" s="290"/>
      <c r="VMB24" s="290"/>
      <c r="VMC24" s="290"/>
      <c r="VMD24" s="290"/>
      <c r="VME24" s="290"/>
      <c r="VMF24" s="290"/>
      <c r="VMG24" s="290"/>
      <c r="VMH24" s="290"/>
      <c r="VMI24" s="290"/>
      <c r="VMJ24" s="290"/>
      <c r="VMK24" s="290"/>
      <c r="VML24" s="290"/>
      <c r="VMM24" s="290"/>
      <c r="VMN24" s="290"/>
      <c r="VMO24" s="290"/>
      <c r="VMP24" s="290"/>
      <c r="VMQ24" s="290"/>
      <c r="VMR24" s="290"/>
      <c r="VMS24" s="290"/>
      <c r="VMT24" s="290"/>
      <c r="VMU24" s="290"/>
      <c r="VMV24" s="290"/>
      <c r="VMW24" s="290"/>
      <c r="VMX24" s="290"/>
      <c r="VMY24" s="290"/>
      <c r="VMZ24" s="290"/>
      <c r="VNA24" s="290"/>
      <c r="VNB24" s="290"/>
      <c r="VNC24" s="290"/>
      <c r="VND24" s="290"/>
      <c r="VNE24" s="290"/>
      <c r="VNF24" s="290"/>
      <c r="VNG24" s="290"/>
      <c r="VNH24" s="290"/>
      <c r="VNI24" s="290"/>
      <c r="VNJ24" s="290"/>
      <c r="VNK24" s="290"/>
      <c r="VNL24" s="290"/>
      <c r="VNM24" s="290"/>
      <c r="VNN24" s="290"/>
      <c r="VNO24" s="290"/>
      <c r="VNP24" s="290"/>
      <c r="VNQ24" s="290"/>
      <c r="VNR24" s="290"/>
      <c r="VNS24" s="290"/>
      <c r="VNT24" s="290"/>
      <c r="VNU24" s="290"/>
      <c r="VNV24" s="290"/>
      <c r="VNW24" s="290"/>
      <c r="VNX24" s="290"/>
      <c r="VNY24" s="290"/>
      <c r="VNZ24" s="290"/>
      <c r="VOA24" s="290"/>
      <c r="VOB24" s="290"/>
      <c r="VOC24" s="290"/>
      <c r="VOD24" s="290"/>
      <c r="VOE24" s="290"/>
      <c r="VOF24" s="290"/>
      <c r="VOG24" s="290"/>
      <c r="VOH24" s="290"/>
      <c r="VOI24" s="290"/>
      <c r="VOJ24" s="290"/>
      <c r="VOK24" s="290"/>
      <c r="VOL24" s="290"/>
      <c r="VOM24" s="290"/>
      <c r="VON24" s="290"/>
      <c r="VOO24" s="290"/>
      <c r="VOP24" s="290"/>
      <c r="VOQ24" s="290"/>
      <c r="VOR24" s="290"/>
      <c r="VOS24" s="290"/>
      <c r="VOT24" s="290"/>
      <c r="VOU24" s="290"/>
      <c r="VOV24" s="290"/>
      <c r="VOW24" s="290"/>
      <c r="VOX24" s="290"/>
      <c r="VOY24" s="290"/>
      <c r="VOZ24" s="290"/>
      <c r="VPA24" s="290"/>
      <c r="VPB24" s="290"/>
      <c r="VPC24" s="290"/>
      <c r="VPD24" s="290"/>
      <c r="VPE24" s="290"/>
      <c r="VPF24" s="290"/>
      <c r="VPG24" s="290"/>
      <c r="VPH24" s="290"/>
      <c r="VPI24" s="290"/>
      <c r="VPJ24" s="290"/>
      <c r="VPK24" s="290"/>
      <c r="VPL24" s="290"/>
      <c r="VPM24" s="290"/>
      <c r="VPN24" s="290"/>
      <c r="VPO24" s="290"/>
      <c r="VPP24" s="290"/>
      <c r="VPQ24" s="290"/>
      <c r="VPR24" s="290"/>
      <c r="VPS24" s="290"/>
      <c r="VPT24" s="290"/>
      <c r="VPU24" s="290"/>
      <c r="VPV24" s="290"/>
      <c r="VPW24" s="290"/>
      <c r="VPX24" s="290"/>
      <c r="VPY24" s="290"/>
      <c r="VPZ24" s="290"/>
      <c r="VQA24" s="290"/>
      <c r="VQB24" s="290"/>
      <c r="VQC24" s="290"/>
      <c r="VQD24" s="290"/>
      <c r="VQE24" s="290"/>
      <c r="VQF24" s="290"/>
      <c r="VQG24" s="290"/>
      <c r="VQH24" s="290"/>
      <c r="VQI24" s="290"/>
      <c r="VQJ24" s="290"/>
      <c r="VQK24" s="290"/>
      <c r="VQL24" s="290"/>
      <c r="VQM24" s="290"/>
      <c r="VQN24" s="290"/>
      <c r="VQO24" s="290"/>
      <c r="VQP24" s="290"/>
      <c r="VQQ24" s="290"/>
      <c r="VQR24" s="290"/>
      <c r="VQS24" s="290"/>
      <c r="VQT24" s="290"/>
      <c r="VQU24" s="290"/>
      <c r="VQV24" s="290"/>
      <c r="VQW24" s="290"/>
      <c r="VQX24" s="290"/>
      <c r="VQY24" s="290"/>
      <c r="VQZ24" s="290"/>
      <c r="VRA24" s="290"/>
      <c r="VRB24" s="290"/>
      <c r="VRC24" s="290"/>
      <c r="VRD24" s="290"/>
      <c r="VRE24" s="290"/>
      <c r="VRF24" s="290"/>
      <c r="VRG24" s="290"/>
      <c r="VRH24" s="290"/>
      <c r="VRI24" s="290"/>
      <c r="VRJ24" s="290"/>
      <c r="VRK24" s="290"/>
      <c r="VRL24" s="290"/>
      <c r="VRM24" s="290"/>
      <c r="VRN24" s="290"/>
      <c r="VRO24" s="290"/>
      <c r="VRP24" s="290"/>
      <c r="VRQ24" s="290"/>
      <c r="VRR24" s="290"/>
      <c r="VRS24" s="290"/>
      <c r="VRT24" s="290"/>
      <c r="VRU24" s="290"/>
      <c r="VRV24" s="290"/>
      <c r="VRW24" s="290"/>
      <c r="VRX24" s="290"/>
      <c r="VRY24" s="290"/>
      <c r="VRZ24" s="290"/>
      <c r="VSA24" s="290"/>
      <c r="VSB24" s="290"/>
      <c r="VSC24" s="290"/>
      <c r="VSD24" s="290"/>
      <c r="VSE24" s="290"/>
      <c r="VSF24" s="290"/>
      <c r="VSG24" s="290"/>
      <c r="VSH24" s="290"/>
      <c r="VSI24" s="290"/>
      <c r="VSJ24" s="290"/>
      <c r="VSK24" s="290"/>
      <c r="VSL24" s="290"/>
      <c r="VSM24" s="290"/>
      <c r="VSN24" s="290"/>
      <c r="VSO24" s="290"/>
      <c r="VSP24" s="290"/>
      <c r="VSQ24" s="290"/>
      <c r="VSR24" s="290"/>
      <c r="VSS24" s="290"/>
      <c r="VST24" s="290"/>
      <c r="VSU24" s="290"/>
      <c r="VSV24" s="290"/>
      <c r="VSW24" s="290"/>
      <c r="VSX24" s="290"/>
      <c r="VSY24" s="290"/>
      <c r="VSZ24" s="290"/>
      <c r="VTA24" s="290"/>
      <c r="VTB24" s="290"/>
      <c r="VTC24" s="290"/>
      <c r="VTD24" s="290"/>
      <c r="VTE24" s="290"/>
      <c r="VTF24" s="290"/>
      <c r="VTG24" s="290"/>
      <c r="VTH24" s="290"/>
      <c r="VTI24" s="290"/>
      <c r="VTJ24" s="290"/>
      <c r="VTK24" s="290"/>
      <c r="VTL24" s="290"/>
      <c r="VTM24" s="290"/>
      <c r="VTN24" s="290"/>
      <c r="VTO24" s="290"/>
      <c r="VTP24" s="290"/>
      <c r="VTQ24" s="290"/>
      <c r="VTR24" s="290"/>
      <c r="VTS24" s="290"/>
      <c r="VTT24" s="290"/>
      <c r="VTU24" s="290"/>
      <c r="VTV24" s="290"/>
      <c r="VTW24" s="290"/>
      <c r="VTX24" s="290"/>
      <c r="VTY24" s="290"/>
      <c r="VTZ24" s="290"/>
      <c r="VUA24" s="290"/>
      <c r="VUB24" s="290"/>
      <c r="VUC24" s="290"/>
      <c r="VUD24" s="290"/>
      <c r="VUE24" s="290"/>
      <c r="VUF24" s="290"/>
      <c r="VUG24" s="290"/>
      <c r="VUH24" s="290"/>
      <c r="VUI24" s="290"/>
      <c r="VUJ24" s="290"/>
      <c r="VUK24" s="290"/>
      <c r="VUL24" s="290"/>
      <c r="VUM24" s="290"/>
      <c r="VUN24" s="290"/>
      <c r="VUO24" s="290"/>
      <c r="VUP24" s="290"/>
      <c r="VUQ24" s="290"/>
      <c r="VUR24" s="290"/>
      <c r="VUS24" s="290"/>
      <c r="VUT24" s="290"/>
      <c r="VUU24" s="290"/>
      <c r="VUV24" s="290"/>
      <c r="VUW24" s="290"/>
      <c r="VUX24" s="290"/>
      <c r="VUY24" s="290"/>
      <c r="VUZ24" s="290"/>
      <c r="VVA24" s="290"/>
      <c r="VVB24" s="290"/>
      <c r="VVC24" s="290"/>
      <c r="VVD24" s="290"/>
      <c r="VVE24" s="290"/>
      <c r="VVF24" s="290"/>
      <c r="VVG24" s="290"/>
      <c r="VVH24" s="290"/>
      <c r="VVI24" s="290"/>
      <c r="VVJ24" s="290"/>
      <c r="VVK24" s="290"/>
      <c r="VVL24" s="290"/>
      <c r="VVM24" s="290"/>
      <c r="VVN24" s="290"/>
      <c r="VVO24" s="290"/>
      <c r="VVP24" s="290"/>
      <c r="VVQ24" s="290"/>
      <c r="VVR24" s="290"/>
      <c r="VVS24" s="290"/>
      <c r="VVT24" s="290"/>
      <c r="VVU24" s="290"/>
      <c r="VVV24" s="290"/>
      <c r="VVW24" s="290"/>
      <c r="VVX24" s="290"/>
      <c r="VVY24" s="290"/>
      <c r="VVZ24" s="290"/>
      <c r="VWA24" s="290"/>
      <c r="VWB24" s="290"/>
      <c r="VWC24" s="290"/>
      <c r="VWD24" s="290"/>
      <c r="VWE24" s="290"/>
      <c r="VWF24" s="290"/>
      <c r="VWG24" s="290"/>
      <c r="VWH24" s="290"/>
      <c r="VWI24" s="290"/>
      <c r="VWJ24" s="290"/>
      <c r="VWK24" s="290"/>
      <c r="VWL24" s="290"/>
      <c r="VWM24" s="290"/>
      <c r="VWN24" s="290"/>
      <c r="VWO24" s="290"/>
      <c r="VWP24" s="290"/>
      <c r="VWQ24" s="290"/>
      <c r="VWR24" s="290"/>
      <c r="VWS24" s="290"/>
      <c r="VWT24" s="290"/>
      <c r="VWU24" s="290"/>
      <c r="VWV24" s="290"/>
      <c r="VWW24" s="290"/>
      <c r="VWX24" s="290"/>
      <c r="VWY24" s="290"/>
      <c r="VWZ24" s="290"/>
      <c r="VXA24" s="290"/>
      <c r="VXB24" s="290"/>
      <c r="VXC24" s="290"/>
      <c r="VXD24" s="290"/>
      <c r="VXE24" s="290"/>
      <c r="VXF24" s="290"/>
      <c r="VXG24" s="290"/>
      <c r="VXH24" s="290"/>
      <c r="VXI24" s="290"/>
      <c r="VXJ24" s="290"/>
      <c r="VXK24" s="290"/>
      <c r="VXL24" s="290"/>
      <c r="VXM24" s="290"/>
      <c r="VXN24" s="290"/>
      <c r="VXO24" s="290"/>
      <c r="VXP24" s="290"/>
      <c r="VXQ24" s="290"/>
      <c r="VXR24" s="290"/>
      <c r="VXS24" s="290"/>
      <c r="VXT24" s="290"/>
      <c r="VXU24" s="290"/>
      <c r="VXV24" s="290"/>
      <c r="VXW24" s="290"/>
      <c r="VXX24" s="290"/>
      <c r="VXY24" s="290"/>
      <c r="VXZ24" s="290"/>
      <c r="VYA24" s="290"/>
      <c r="VYB24" s="290"/>
      <c r="VYC24" s="290"/>
      <c r="VYD24" s="290"/>
      <c r="VYE24" s="290"/>
      <c r="VYF24" s="290"/>
      <c r="VYG24" s="290"/>
      <c r="VYH24" s="290"/>
      <c r="VYI24" s="290"/>
      <c r="VYJ24" s="290"/>
      <c r="VYK24" s="290"/>
      <c r="VYL24" s="290"/>
      <c r="VYM24" s="290"/>
      <c r="VYN24" s="290"/>
      <c r="VYO24" s="290"/>
      <c r="VYP24" s="290"/>
      <c r="VYQ24" s="290"/>
      <c r="VYR24" s="290"/>
      <c r="VYS24" s="290"/>
      <c r="VYT24" s="290"/>
      <c r="VYU24" s="290"/>
      <c r="VYV24" s="290"/>
      <c r="VYW24" s="290"/>
      <c r="VYX24" s="290"/>
      <c r="VYY24" s="290"/>
      <c r="VYZ24" s="290"/>
      <c r="VZA24" s="290"/>
      <c r="VZB24" s="290"/>
      <c r="VZC24" s="290"/>
      <c r="VZD24" s="290"/>
      <c r="VZE24" s="290"/>
      <c r="VZF24" s="290"/>
      <c r="VZG24" s="290"/>
      <c r="VZH24" s="290"/>
      <c r="VZI24" s="290"/>
      <c r="VZJ24" s="290"/>
      <c r="VZK24" s="290"/>
      <c r="VZL24" s="290"/>
      <c r="VZM24" s="290"/>
      <c r="VZN24" s="290"/>
      <c r="VZO24" s="290"/>
      <c r="VZP24" s="290"/>
      <c r="VZQ24" s="290"/>
      <c r="VZR24" s="290"/>
      <c r="VZS24" s="290"/>
      <c r="VZT24" s="290"/>
      <c r="VZU24" s="290"/>
      <c r="VZV24" s="290"/>
      <c r="VZW24" s="290"/>
      <c r="VZX24" s="290"/>
      <c r="VZY24" s="290"/>
      <c r="VZZ24" s="290"/>
      <c r="WAA24" s="290"/>
      <c r="WAB24" s="290"/>
      <c r="WAC24" s="290"/>
      <c r="WAD24" s="290"/>
      <c r="WAE24" s="290"/>
      <c r="WAF24" s="290"/>
      <c r="WAG24" s="290"/>
      <c r="WAH24" s="290"/>
      <c r="WAI24" s="290"/>
      <c r="WAJ24" s="290"/>
      <c r="WAK24" s="290"/>
      <c r="WAL24" s="290"/>
      <c r="WAM24" s="290"/>
      <c r="WAN24" s="290"/>
      <c r="WAO24" s="290"/>
      <c r="WAP24" s="290"/>
      <c r="WAQ24" s="290"/>
      <c r="WAR24" s="290"/>
      <c r="WAS24" s="290"/>
      <c r="WAT24" s="290"/>
      <c r="WAU24" s="290"/>
      <c r="WAV24" s="290"/>
      <c r="WAW24" s="290"/>
      <c r="WAX24" s="290"/>
      <c r="WAY24" s="290"/>
      <c r="WAZ24" s="290"/>
      <c r="WBA24" s="290"/>
      <c r="WBB24" s="290"/>
      <c r="WBC24" s="290"/>
      <c r="WBD24" s="290"/>
      <c r="WBE24" s="290"/>
      <c r="WBF24" s="290"/>
      <c r="WBG24" s="290"/>
      <c r="WBH24" s="290"/>
      <c r="WBI24" s="290"/>
      <c r="WBJ24" s="290"/>
      <c r="WBK24" s="290"/>
      <c r="WBL24" s="290"/>
      <c r="WBM24" s="290"/>
      <c r="WBN24" s="290"/>
      <c r="WBO24" s="290"/>
      <c r="WBP24" s="290"/>
      <c r="WBQ24" s="290"/>
      <c r="WBR24" s="290"/>
      <c r="WBS24" s="290"/>
      <c r="WBT24" s="290"/>
      <c r="WBU24" s="290"/>
      <c r="WBV24" s="290"/>
      <c r="WBW24" s="290"/>
      <c r="WBX24" s="290"/>
      <c r="WBY24" s="290"/>
      <c r="WBZ24" s="290"/>
      <c r="WCA24" s="290"/>
      <c r="WCB24" s="290"/>
    </row>
    <row r="25" spans="2:42 13252:15628" s="289" customFormat="1" ht="15.75" thickBot="1" x14ac:dyDescent="0.3">
      <c r="B25" s="280">
        <v>14</v>
      </c>
      <c r="C25" s="303" t="s">
        <v>1271</v>
      </c>
      <c r="D25" s="304" t="s">
        <v>7</v>
      </c>
      <c r="E25" s="304" t="s">
        <v>7</v>
      </c>
      <c r="F25" s="304" t="s">
        <v>7</v>
      </c>
      <c r="G25" s="304" t="s">
        <v>7</v>
      </c>
      <c r="H25" s="304" t="s">
        <v>7</v>
      </c>
      <c r="I25" s="304" t="s">
        <v>7</v>
      </c>
      <c r="J25" s="304" t="s">
        <v>7</v>
      </c>
      <c r="K25" s="304" t="s">
        <v>7</v>
      </c>
      <c r="L25" s="305">
        <v>42871</v>
      </c>
      <c r="M25" s="306" t="s">
        <v>9775</v>
      </c>
      <c r="N25" s="307">
        <f t="shared" si="13"/>
        <v>1</v>
      </c>
      <c r="O25" s="295"/>
      <c r="P25" s="1126"/>
      <c r="Q25" s="1127"/>
      <c r="R25" s="1127"/>
      <c r="S25" s="1128"/>
      <c r="T25" s="302"/>
      <c r="U25" s="302"/>
      <c r="V25" s="309"/>
      <c r="W25" s="302"/>
      <c r="X25" s="302"/>
      <c r="Y25" s="302"/>
      <c r="Z25" s="310"/>
      <c r="AA25" s="302"/>
      <c r="AB25" s="302"/>
      <c r="AC25" s="302"/>
      <c r="AD25" s="302"/>
      <c r="AE25" s="302"/>
      <c r="AF25" s="302"/>
      <c r="AG25" s="302"/>
      <c r="AH25" s="302"/>
      <c r="AI25" s="302"/>
      <c r="AJ25" s="302"/>
      <c r="AK25" s="287"/>
      <c r="SOR25" s="290"/>
      <c r="SOS25" s="290"/>
      <c r="SOT25" s="290"/>
      <c r="SOU25" s="290"/>
      <c r="SOV25" s="290"/>
      <c r="SOW25" s="290"/>
      <c r="SOX25" s="290"/>
      <c r="SOY25" s="290"/>
      <c r="SOZ25" s="290"/>
      <c r="SPA25" s="290"/>
      <c r="SPB25" s="290"/>
      <c r="SPC25" s="290"/>
      <c r="SPD25" s="290"/>
      <c r="SPE25" s="290"/>
      <c r="SPF25" s="290"/>
      <c r="SPG25" s="290"/>
      <c r="SPH25" s="290"/>
      <c r="SPI25" s="290"/>
      <c r="SPJ25" s="290"/>
      <c r="SPK25" s="290"/>
      <c r="SPL25" s="290"/>
      <c r="SPM25" s="290"/>
      <c r="SPN25" s="290"/>
      <c r="SPO25" s="290"/>
      <c r="SPP25" s="290"/>
      <c r="SPQ25" s="290"/>
      <c r="SPR25" s="290"/>
      <c r="SPS25" s="290"/>
      <c r="SPT25" s="290"/>
      <c r="SPU25" s="290"/>
      <c r="SPV25" s="290"/>
      <c r="SPW25" s="290"/>
      <c r="SPX25" s="290"/>
      <c r="SPY25" s="290"/>
      <c r="SPZ25" s="290"/>
      <c r="SQA25" s="290"/>
      <c r="SQB25" s="290"/>
      <c r="SQC25" s="290"/>
      <c r="SQD25" s="290"/>
      <c r="SQE25" s="290"/>
      <c r="SQF25" s="290"/>
      <c r="SQG25" s="290"/>
      <c r="SQH25" s="290"/>
      <c r="SQI25" s="290"/>
      <c r="SQJ25" s="290"/>
      <c r="SQK25" s="290"/>
      <c r="SQL25" s="290"/>
      <c r="SQM25" s="290"/>
      <c r="SQN25" s="290"/>
      <c r="SQO25" s="290"/>
      <c r="SQP25" s="290"/>
      <c r="SQQ25" s="290"/>
      <c r="SQR25" s="290"/>
      <c r="SQS25" s="290"/>
      <c r="SQT25" s="290"/>
      <c r="SQU25" s="290"/>
      <c r="SQV25" s="290"/>
      <c r="SQW25" s="290"/>
      <c r="SQX25" s="290"/>
      <c r="SQY25" s="290"/>
      <c r="SQZ25" s="290"/>
      <c r="SRA25" s="290"/>
      <c r="SRB25" s="290"/>
      <c r="SRC25" s="290"/>
      <c r="SRD25" s="290"/>
      <c r="SRE25" s="290"/>
      <c r="SRF25" s="290"/>
      <c r="SRG25" s="290"/>
      <c r="SRH25" s="290"/>
      <c r="SRI25" s="290"/>
      <c r="SRJ25" s="290"/>
      <c r="SRK25" s="290"/>
      <c r="SRL25" s="290"/>
      <c r="SRM25" s="290"/>
      <c r="SRN25" s="290"/>
      <c r="SRO25" s="290"/>
      <c r="SRP25" s="290"/>
      <c r="SRQ25" s="290"/>
      <c r="SRR25" s="290"/>
      <c r="SRS25" s="290"/>
      <c r="SRT25" s="290"/>
      <c r="SRU25" s="290"/>
      <c r="SRV25" s="290"/>
      <c r="SRW25" s="290"/>
      <c r="SRX25" s="290"/>
      <c r="SRY25" s="290"/>
      <c r="SRZ25" s="290"/>
      <c r="SSA25" s="290"/>
      <c r="SSB25" s="290"/>
      <c r="SSC25" s="290"/>
      <c r="SSD25" s="290"/>
      <c r="SSE25" s="290"/>
      <c r="SSF25" s="290"/>
      <c r="SSG25" s="290"/>
      <c r="SSH25" s="290"/>
      <c r="SSI25" s="290"/>
      <c r="SSJ25" s="290"/>
      <c r="SSK25" s="290"/>
      <c r="SSL25" s="290"/>
      <c r="SSM25" s="290"/>
      <c r="SSN25" s="290"/>
      <c r="SSO25" s="290"/>
      <c r="SSP25" s="290"/>
      <c r="SSQ25" s="290"/>
      <c r="SSR25" s="290"/>
      <c r="SSS25" s="290"/>
      <c r="SST25" s="290"/>
      <c r="SSU25" s="290"/>
      <c r="SSV25" s="290"/>
      <c r="SSW25" s="290"/>
      <c r="SSX25" s="290"/>
      <c r="SSY25" s="290"/>
      <c r="SSZ25" s="290"/>
      <c r="STA25" s="290"/>
      <c r="STB25" s="290"/>
      <c r="STC25" s="290"/>
      <c r="STD25" s="290"/>
      <c r="STE25" s="290"/>
      <c r="STF25" s="290"/>
      <c r="STG25" s="290"/>
      <c r="STH25" s="290"/>
      <c r="STI25" s="290"/>
      <c r="STJ25" s="290"/>
      <c r="STK25" s="290"/>
      <c r="STL25" s="290"/>
      <c r="STM25" s="290"/>
      <c r="STN25" s="290"/>
      <c r="STO25" s="290"/>
      <c r="STP25" s="290"/>
      <c r="STQ25" s="290"/>
      <c r="STR25" s="290"/>
      <c r="STS25" s="290"/>
      <c r="STT25" s="290"/>
      <c r="STU25" s="290"/>
      <c r="STV25" s="290"/>
      <c r="STW25" s="290"/>
      <c r="STX25" s="290"/>
      <c r="STY25" s="290"/>
      <c r="STZ25" s="290"/>
      <c r="SUA25" s="290"/>
      <c r="SUB25" s="290"/>
      <c r="SUC25" s="290"/>
      <c r="SUD25" s="290"/>
      <c r="SUE25" s="290"/>
      <c r="SUF25" s="290"/>
      <c r="SUG25" s="290"/>
      <c r="SUH25" s="290"/>
      <c r="SUI25" s="290"/>
      <c r="SUJ25" s="290"/>
      <c r="SUK25" s="290"/>
      <c r="SUL25" s="290"/>
      <c r="SUM25" s="290"/>
      <c r="SUN25" s="290"/>
      <c r="SUO25" s="290"/>
      <c r="SUP25" s="290"/>
      <c r="SUQ25" s="290"/>
      <c r="SUR25" s="290"/>
      <c r="SUS25" s="290"/>
      <c r="SUT25" s="290"/>
      <c r="SUU25" s="290"/>
      <c r="SUV25" s="290"/>
      <c r="SUW25" s="290"/>
      <c r="SUX25" s="290"/>
      <c r="SUY25" s="290"/>
      <c r="SUZ25" s="290"/>
      <c r="SVA25" s="290"/>
      <c r="SVB25" s="290"/>
      <c r="SVC25" s="290"/>
      <c r="SVD25" s="290"/>
      <c r="SVE25" s="290"/>
      <c r="SVF25" s="290"/>
      <c r="SVG25" s="290"/>
      <c r="SVH25" s="290"/>
      <c r="SVI25" s="290"/>
      <c r="SVJ25" s="290"/>
      <c r="SVK25" s="290"/>
      <c r="SVL25" s="290"/>
      <c r="SVM25" s="290"/>
      <c r="SVN25" s="290"/>
      <c r="SVO25" s="290"/>
      <c r="SVP25" s="290"/>
      <c r="SVQ25" s="290"/>
      <c r="SVR25" s="290"/>
      <c r="SVS25" s="290"/>
      <c r="SVT25" s="290"/>
      <c r="SVU25" s="290"/>
      <c r="SVV25" s="290"/>
      <c r="SVW25" s="290"/>
      <c r="SVX25" s="290"/>
      <c r="SVY25" s="290"/>
      <c r="SVZ25" s="290"/>
      <c r="SWA25" s="290"/>
      <c r="SWB25" s="290"/>
      <c r="SWC25" s="290"/>
      <c r="SWD25" s="290"/>
      <c r="SWE25" s="290"/>
      <c r="SWF25" s="290"/>
      <c r="SWG25" s="290"/>
      <c r="SWH25" s="290"/>
      <c r="SWI25" s="290"/>
      <c r="SWJ25" s="290"/>
      <c r="SWK25" s="290"/>
      <c r="SWL25" s="290"/>
      <c r="SWM25" s="290"/>
      <c r="SWN25" s="290"/>
      <c r="SWO25" s="290"/>
      <c r="SWP25" s="290"/>
      <c r="SWQ25" s="290"/>
      <c r="SWR25" s="290"/>
      <c r="SWS25" s="290"/>
      <c r="SWT25" s="290"/>
      <c r="SWU25" s="290"/>
      <c r="SWV25" s="290"/>
      <c r="SWW25" s="290"/>
      <c r="SWX25" s="290"/>
      <c r="SWY25" s="290"/>
      <c r="SWZ25" s="290"/>
      <c r="SXA25" s="290"/>
      <c r="SXB25" s="290"/>
      <c r="SXC25" s="290"/>
      <c r="SXD25" s="290"/>
      <c r="SXE25" s="290"/>
      <c r="SXF25" s="290"/>
      <c r="SXG25" s="290"/>
      <c r="SXH25" s="290"/>
      <c r="SXI25" s="290"/>
      <c r="SXJ25" s="290"/>
      <c r="SXK25" s="290"/>
      <c r="SXL25" s="290"/>
      <c r="SXM25" s="290"/>
      <c r="SXN25" s="290"/>
      <c r="SXO25" s="290"/>
      <c r="SXP25" s="290"/>
      <c r="SXQ25" s="290"/>
      <c r="SXR25" s="290"/>
      <c r="SXS25" s="290"/>
      <c r="SXT25" s="290"/>
      <c r="SXU25" s="290"/>
      <c r="SXV25" s="290"/>
      <c r="SXW25" s="290"/>
      <c r="SXX25" s="290"/>
      <c r="SXY25" s="290"/>
      <c r="SXZ25" s="290"/>
      <c r="SYA25" s="290"/>
      <c r="SYB25" s="290"/>
      <c r="SYC25" s="290"/>
      <c r="SYD25" s="290"/>
      <c r="SYE25" s="290"/>
      <c r="SYF25" s="290"/>
      <c r="SYG25" s="290"/>
      <c r="SYH25" s="290"/>
      <c r="SYI25" s="290"/>
      <c r="SYJ25" s="290"/>
      <c r="SYK25" s="290"/>
      <c r="SYL25" s="290"/>
      <c r="SYM25" s="290"/>
      <c r="SYN25" s="290"/>
      <c r="SYO25" s="290"/>
      <c r="SYP25" s="290"/>
      <c r="SYQ25" s="290"/>
      <c r="SYR25" s="290"/>
      <c r="SYS25" s="290"/>
      <c r="SYT25" s="290"/>
      <c r="SYU25" s="290"/>
      <c r="SYV25" s="290"/>
      <c r="SYW25" s="290"/>
      <c r="SYX25" s="290"/>
      <c r="SYY25" s="290"/>
      <c r="SYZ25" s="290"/>
      <c r="SZA25" s="290"/>
      <c r="SZB25" s="290"/>
      <c r="SZC25" s="290"/>
      <c r="SZD25" s="290"/>
      <c r="SZE25" s="290"/>
      <c r="SZF25" s="290"/>
      <c r="SZG25" s="290"/>
      <c r="SZH25" s="290"/>
      <c r="SZI25" s="290"/>
      <c r="SZJ25" s="290"/>
      <c r="SZK25" s="290"/>
      <c r="SZL25" s="290"/>
      <c r="SZM25" s="290"/>
      <c r="SZN25" s="290"/>
      <c r="SZO25" s="290"/>
      <c r="SZP25" s="290"/>
      <c r="SZQ25" s="290"/>
      <c r="SZR25" s="290"/>
      <c r="SZS25" s="290"/>
      <c r="SZT25" s="290"/>
      <c r="SZU25" s="290"/>
      <c r="SZV25" s="290"/>
      <c r="SZW25" s="290"/>
      <c r="SZX25" s="290"/>
      <c r="SZY25" s="290"/>
      <c r="SZZ25" s="290"/>
      <c r="TAA25" s="290"/>
      <c r="TAB25" s="290"/>
      <c r="TAC25" s="290"/>
      <c r="TAD25" s="290"/>
      <c r="TAE25" s="290"/>
      <c r="TAF25" s="290"/>
      <c r="TAG25" s="290"/>
      <c r="TAH25" s="290"/>
      <c r="TAI25" s="290"/>
      <c r="TAJ25" s="290"/>
      <c r="TAK25" s="290"/>
      <c r="TAL25" s="290"/>
      <c r="TAM25" s="290"/>
      <c r="TAN25" s="290"/>
      <c r="TAO25" s="290"/>
      <c r="TAP25" s="290"/>
      <c r="TAQ25" s="290"/>
      <c r="TAR25" s="290"/>
      <c r="TAS25" s="290"/>
      <c r="TAT25" s="290"/>
      <c r="TAU25" s="290"/>
      <c r="TAV25" s="290"/>
      <c r="TAW25" s="290"/>
      <c r="TAX25" s="290"/>
      <c r="TAY25" s="290"/>
      <c r="TAZ25" s="290"/>
      <c r="TBA25" s="290"/>
      <c r="TBB25" s="290"/>
      <c r="TBC25" s="290"/>
      <c r="TBD25" s="290"/>
      <c r="TBE25" s="290"/>
      <c r="TBF25" s="290"/>
      <c r="TBG25" s="290"/>
      <c r="TBH25" s="290"/>
      <c r="TBI25" s="290"/>
      <c r="TBJ25" s="290"/>
      <c r="TBK25" s="290"/>
      <c r="TBL25" s="290"/>
      <c r="TBM25" s="290"/>
      <c r="TBN25" s="290"/>
      <c r="TBO25" s="290"/>
      <c r="TBP25" s="290"/>
      <c r="TBQ25" s="290"/>
      <c r="TBR25" s="290"/>
      <c r="TBS25" s="290"/>
      <c r="TBT25" s="290"/>
      <c r="TBU25" s="290"/>
      <c r="TBV25" s="290"/>
      <c r="TBW25" s="290"/>
      <c r="TBX25" s="290"/>
      <c r="TBY25" s="290"/>
      <c r="TBZ25" s="290"/>
      <c r="TCA25" s="290"/>
      <c r="TCB25" s="290"/>
      <c r="TCC25" s="290"/>
      <c r="TCD25" s="290"/>
      <c r="TCE25" s="290"/>
      <c r="TCF25" s="290"/>
      <c r="TCG25" s="290"/>
      <c r="TCH25" s="290"/>
      <c r="TCI25" s="290"/>
      <c r="TCJ25" s="290"/>
      <c r="TCK25" s="290"/>
      <c r="TCL25" s="290"/>
      <c r="TCM25" s="290"/>
      <c r="TCN25" s="290"/>
      <c r="TCO25" s="290"/>
      <c r="TCP25" s="290"/>
      <c r="TCQ25" s="290"/>
      <c r="TCR25" s="290"/>
      <c r="TCS25" s="290"/>
      <c r="TCT25" s="290"/>
      <c r="TCU25" s="290"/>
      <c r="TCV25" s="290"/>
      <c r="TCW25" s="290"/>
      <c r="TCX25" s="290"/>
      <c r="TCY25" s="290"/>
      <c r="TCZ25" s="290"/>
      <c r="TDA25" s="290"/>
      <c r="TDB25" s="290"/>
      <c r="TDC25" s="290"/>
      <c r="TDD25" s="290"/>
      <c r="TDE25" s="290"/>
      <c r="TDF25" s="290"/>
      <c r="TDG25" s="290"/>
      <c r="TDH25" s="290"/>
      <c r="TDI25" s="290"/>
      <c r="TDJ25" s="290"/>
      <c r="TDK25" s="290"/>
      <c r="TDL25" s="290"/>
      <c r="TDM25" s="290"/>
      <c r="TDN25" s="290"/>
      <c r="TDO25" s="290"/>
      <c r="TDP25" s="290"/>
      <c r="TDQ25" s="290"/>
      <c r="TDR25" s="290"/>
      <c r="TDS25" s="290"/>
      <c r="TDT25" s="290"/>
      <c r="TDU25" s="290"/>
      <c r="TDV25" s="290"/>
      <c r="TDW25" s="290"/>
      <c r="TDX25" s="290"/>
      <c r="TDY25" s="290"/>
      <c r="TDZ25" s="290"/>
      <c r="TEA25" s="290"/>
      <c r="TEB25" s="290"/>
      <c r="TEC25" s="290"/>
      <c r="TED25" s="290"/>
      <c r="TEE25" s="290"/>
      <c r="TEF25" s="290"/>
      <c r="TEG25" s="290"/>
      <c r="TEH25" s="290"/>
      <c r="TEI25" s="290"/>
      <c r="TEJ25" s="290"/>
      <c r="TEK25" s="290"/>
      <c r="TEL25" s="290"/>
      <c r="TEM25" s="290"/>
      <c r="TEN25" s="290"/>
      <c r="TEO25" s="290"/>
      <c r="TEP25" s="290"/>
      <c r="TEQ25" s="290"/>
      <c r="TER25" s="290"/>
      <c r="TES25" s="290"/>
      <c r="TET25" s="290"/>
      <c r="TEU25" s="290"/>
      <c r="TEV25" s="290"/>
      <c r="TEW25" s="290"/>
      <c r="TEX25" s="290"/>
      <c r="TEY25" s="290"/>
      <c r="TEZ25" s="290"/>
      <c r="TFA25" s="290"/>
      <c r="TFB25" s="290"/>
      <c r="TFC25" s="290"/>
      <c r="TFD25" s="290"/>
      <c r="TFE25" s="290"/>
      <c r="TFF25" s="290"/>
      <c r="TFG25" s="290"/>
      <c r="TFH25" s="290"/>
      <c r="TFI25" s="290"/>
      <c r="TFJ25" s="290"/>
      <c r="TFK25" s="290"/>
      <c r="TFL25" s="290"/>
      <c r="TFM25" s="290"/>
      <c r="TFN25" s="290"/>
      <c r="TFO25" s="290"/>
      <c r="TFP25" s="290"/>
      <c r="TFQ25" s="290"/>
      <c r="TFR25" s="290"/>
      <c r="TFS25" s="290"/>
      <c r="TFT25" s="290"/>
      <c r="TFU25" s="290"/>
      <c r="TFV25" s="290"/>
      <c r="TFW25" s="290"/>
      <c r="TFX25" s="290"/>
      <c r="TFY25" s="290"/>
      <c r="TFZ25" s="290"/>
      <c r="TGA25" s="290"/>
      <c r="TGB25" s="290"/>
      <c r="TGC25" s="290"/>
      <c r="TGD25" s="290"/>
      <c r="TGE25" s="290"/>
      <c r="TGF25" s="290"/>
      <c r="TGG25" s="290"/>
      <c r="TGH25" s="290"/>
      <c r="TGI25" s="290"/>
      <c r="TGJ25" s="290"/>
      <c r="TGK25" s="290"/>
      <c r="TGL25" s="290"/>
      <c r="TGM25" s="290"/>
      <c r="TGN25" s="290"/>
      <c r="TGO25" s="290"/>
      <c r="TGP25" s="290"/>
      <c r="TGQ25" s="290"/>
      <c r="TGR25" s="290"/>
      <c r="TGS25" s="290"/>
      <c r="TGT25" s="290"/>
      <c r="TGU25" s="290"/>
      <c r="TGV25" s="290"/>
      <c r="TGW25" s="290"/>
      <c r="TGX25" s="290"/>
      <c r="TGY25" s="290"/>
      <c r="TGZ25" s="290"/>
      <c r="THA25" s="290"/>
      <c r="THB25" s="290"/>
      <c r="THC25" s="290"/>
      <c r="THD25" s="290"/>
      <c r="THE25" s="290"/>
      <c r="THF25" s="290"/>
      <c r="THG25" s="290"/>
      <c r="THH25" s="290"/>
      <c r="THI25" s="290"/>
      <c r="THJ25" s="290"/>
      <c r="THK25" s="290"/>
      <c r="THL25" s="290"/>
      <c r="THM25" s="290"/>
      <c r="THN25" s="290"/>
      <c r="THO25" s="290"/>
      <c r="THP25" s="290"/>
      <c r="THQ25" s="290"/>
      <c r="THR25" s="290"/>
      <c r="THS25" s="290"/>
      <c r="THT25" s="290"/>
      <c r="THU25" s="290"/>
      <c r="THV25" s="290"/>
      <c r="THW25" s="290"/>
      <c r="THX25" s="290"/>
      <c r="THY25" s="290"/>
      <c r="THZ25" s="290"/>
      <c r="TIA25" s="290"/>
      <c r="TIB25" s="290"/>
      <c r="TIC25" s="290"/>
      <c r="TID25" s="290"/>
      <c r="TIE25" s="290"/>
      <c r="TIF25" s="290"/>
      <c r="TIG25" s="290"/>
      <c r="TIH25" s="290"/>
      <c r="TII25" s="290"/>
      <c r="TIJ25" s="290"/>
      <c r="TIK25" s="290"/>
      <c r="TIL25" s="290"/>
      <c r="TIM25" s="290"/>
      <c r="TIN25" s="290"/>
      <c r="TIO25" s="290"/>
      <c r="TIP25" s="290"/>
      <c r="TIQ25" s="290"/>
      <c r="TIR25" s="290"/>
      <c r="TIS25" s="290"/>
      <c r="TIT25" s="290"/>
      <c r="TIU25" s="290"/>
      <c r="TIV25" s="290"/>
      <c r="TIW25" s="290"/>
      <c r="TIX25" s="290"/>
      <c r="TIY25" s="290"/>
      <c r="TIZ25" s="290"/>
      <c r="TJA25" s="290"/>
      <c r="TJB25" s="290"/>
      <c r="TJC25" s="290"/>
      <c r="TJD25" s="290"/>
      <c r="TJE25" s="290"/>
      <c r="TJF25" s="290"/>
      <c r="TJG25" s="290"/>
      <c r="TJH25" s="290"/>
      <c r="TJI25" s="290"/>
      <c r="TJJ25" s="290"/>
      <c r="TJK25" s="290"/>
      <c r="TJL25" s="290"/>
      <c r="TJM25" s="290"/>
      <c r="TJN25" s="290"/>
      <c r="TJO25" s="290"/>
      <c r="TJP25" s="290"/>
      <c r="TJQ25" s="290"/>
      <c r="TJR25" s="290"/>
      <c r="TJS25" s="290"/>
      <c r="TJT25" s="290"/>
      <c r="TJU25" s="290"/>
      <c r="TJV25" s="290"/>
      <c r="TJW25" s="290"/>
      <c r="TJX25" s="290"/>
      <c r="TJY25" s="290"/>
      <c r="TJZ25" s="290"/>
      <c r="TKA25" s="290"/>
      <c r="TKB25" s="290"/>
      <c r="TKC25" s="290"/>
      <c r="TKD25" s="290"/>
      <c r="TKE25" s="290"/>
      <c r="TKF25" s="290"/>
      <c r="TKG25" s="290"/>
      <c r="TKH25" s="290"/>
      <c r="TKI25" s="290"/>
      <c r="TKJ25" s="290"/>
      <c r="TKK25" s="290"/>
      <c r="TKL25" s="290"/>
      <c r="TKM25" s="290"/>
      <c r="TKN25" s="290"/>
      <c r="TKO25" s="290"/>
      <c r="TKP25" s="290"/>
      <c r="TKQ25" s="290"/>
      <c r="TKR25" s="290"/>
      <c r="TKS25" s="290"/>
      <c r="TKT25" s="290"/>
      <c r="TKU25" s="290"/>
      <c r="TKV25" s="290"/>
      <c r="TKW25" s="290"/>
      <c r="TKX25" s="290"/>
      <c r="TKY25" s="290"/>
      <c r="TKZ25" s="290"/>
      <c r="TLA25" s="290"/>
      <c r="TLB25" s="290"/>
      <c r="TLC25" s="290"/>
      <c r="TLD25" s="290"/>
      <c r="TLE25" s="290"/>
      <c r="TLF25" s="290"/>
      <c r="TLG25" s="290"/>
      <c r="TLH25" s="290"/>
      <c r="TLI25" s="290"/>
      <c r="TLJ25" s="290"/>
      <c r="TLK25" s="290"/>
      <c r="TLL25" s="290"/>
      <c r="TLM25" s="290"/>
      <c r="TLN25" s="290"/>
      <c r="TLO25" s="290"/>
      <c r="TLP25" s="290"/>
      <c r="TLQ25" s="290"/>
      <c r="TLR25" s="290"/>
      <c r="TLS25" s="290"/>
      <c r="TLT25" s="290"/>
      <c r="TLU25" s="290"/>
      <c r="TLV25" s="290"/>
      <c r="TLW25" s="290"/>
      <c r="TLX25" s="290"/>
      <c r="TLY25" s="290"/>
      <c r="TLZ25" s="290"/>
      <c r="TMA25" s="290"/>
      <c r="TMB25" s="290"/>
      <c r="TMC25" s="290"/>
      <c r="TMD25" s="290"/>
      <c r="TME25" s="290"/>
      <c r="TMF25" s="290"/>
      <c r="TMG25" s="290"/>
      <c r="TMH25" s="290"/>
      <c r="TMI25" s="290"/>
      <c r="TMJ25" s="290"/>
      <c r="TMK25" s="290"/>
      <c r="TML25" s="290"/>
      <c r="TMM25" s="290"/>
      <c r="TMN25" s="290"/>
      <c r="TMO25" s="290"/>
      <c r="TMP25" s="290"/>
      <c r="TMQ25" s="290"/>
      <c r="TMR25" s="290"/>
      <c r="TMS25" s="290"/>
      <c r="TMT25" s="290"/>
      <c r="TMU25" s="290"/>
      <c r="TMV25" s="290"/>
      <c r="TMW25" s="290"/>
      <c r="TMX25" s="290"/>
      <c r="TMY25" s="290"/>
      <c r="TMZ25" s="290"/>
      <c r="TNA25" s="290"/>
      <c r="TNB25" s="290"/>
      <c r="TNC25" s="290"/>
      <c r="TND25" s="290"/>
      <c r="TNE25" s="290"/>
      <c r="TNF25" s="290"/>
      <c r="TNG25" s="290"/>
      <c r="TNH25" s="290"/>
      <c r="TNI25" s="290"/>
      <c r="TNJ25" s="290"/>
      <c r="TNK25" s="290"/>
      <c r="TNL25" s="290"/>
      <c r="TNM25" s="290"/>
      <c r="TNN25" s="290"/>
      <c r="TNO25" s="290"/>
      <c r="TNP25" s="290"/>
      <c r="TNQ25" s="290"/>
      <c r="TNR25" s="290"/>
      <c r="TNS25" s="290"/>
      <c r="TNT25" s="290"/>
      <c r="TNU25" s="290"/>
      <c r="TNV25" s="290"/>
      <c r="TNW25" s="290"/>
      <c r="TNX25" s="290"/>
      <c r="TNY25" s="290"/>
      <c r="TNZ25" s="290"/>
      <c r="TOA25" s="290"/>
      <c r="TOB25" s="290"/>
      <c r="TOC25" s="290"/>
      <c r="TOD25" s="290"/>
      <c r="TOE25" s="290"/>
      <c r="TOF25" s="290"/>
      <c r="TOG25" s="290"/>
      <c r="TOH25" s="290"/>
      <c r="TOI25" s="290"/>
      <c r="TOJ25" s="290"/>
      <c r="TOK25" s="290"/>
      <c r="TOL25" s="290"/>
      <c r="TOM25" s="290"/>
      <c r="TON25" s="290"/>
      <c r="TOO25" s="290"/>
      <c r="TOP25" s="290"/>
      <c r="TOQ25" s="290"/>
      <c r="TOR25" s="290"/>
      <c r="TOS25" s="290"/>
      <c r="TOT25" s="290"/>
      <c r="TOU25" s="290"/>
      <c r="TOV25" s="290"/>
      <c r="TOW25" s="290"/>
      <c r="TOX25" s="290"/>
      <c r="TOY25" s="290"/>
      <c r="TOZ25" s="290"/>
      <c r="TPA25" s="290"/>
      <c r="TPB25" s="290"/>
      <c r="TPC25" s="290"/>
      <c r="TPD25" s="290"/>
      <c r="TPE25" s="290"/>
      <c r="TPF25" s="290"/>
      <c r="TPG25" s="290"/>
      <c r="TPH25" s="290"/>
      <c r="TPI25" s="290"/>
      <c r="TPJ25" s="290"/>
      <c r="TPK25" s="290"/>
      <c r="TPL25" s="290"/>
      <c r="TPM25" s="290"/>
      <c r="TPN25" s="290"/>
      <c r="TPO25" s="290"/>
      <c r="TPP25" s="290"/>
      <c r="TPQ25" s="290"/>
      <c r="TPR25" s="290"/>
      <c r="TPS25" s="290"/>
      <c r="TPT25" s="290"/>
      <c r="TPU25" s="290"/>
      <c r="TPV25" s="290"/>
      <c r="TPW25" s="290"/>
      <c r="TPX25" s="290"/>
      <c r="TPY25" s="290"/>
      <c r="TPZ25" s="290"/>
      <c r="TQA25" s="290"/>
      <c r="TQB25" s="290"/>
      <c r="TQC25" s="290"/>
      <c r="TQD25" s="290"/>
      <c r="TQE25" s="290"/>
      <c r="TQF25" s="290"/>
      <c r="TQG25" s="290"/>
      <c r="TQH25" s="290"/>
      <c r="TQI25" s="290"/>
      <c r="TQJ25" s="290"/>
      <c r="TQK25" s="290"/>
      <c r="TQL25" s="290"/>
      <c r="TQM25" s="290"/>
      <c r="TQN25" s="290"/>
      <c r="TQO25" s="290"/>
      <c r="TQP25" s="290"/>
      <c r="TQQ25" s="290"/>
      <c r="TQR25" s="290"/>
      <c r="TQS25" s="290"/>
      <c r="TQT25" s="290"/>
      <c r="TQU25" s="290"/>
      <c r="TQV25" s="290"/>
      <c r="TQW25" s="290"/>
      <c r="TQX25" s="290"/>
      <c r="TQY25" s="290"/>
      <c r="TQZ25" s="290"/>
      <c r="TRA25" s="290"/>
      <c r="TRB25" s="290"/>
      <c r="TRC25" s="290"/>
      <c r="TRD25" s="290"/>
      <c r="TRE25" s="290"/>
      <c r="TRF25" s="290"/>
      <c r="TRG25" s="290"/>
      <c r="TRH25" s="290"/>
      <c r="TRI25" s="290"/>
      <c r="TRJ25" s="290"/>
      <c r="TRK25" s="290"/>
      <c r="TRL25" s="290"/>
      <c r="TRM25" s="290"/>
      <c r="TRN25" s="290"/>
      <c r="TRO25" s="290"/>
      <c r="TRP25" s="290"/>
      <c r="TRQ25" s="290"/>
      <c r="TRR25" s="290"/>
      <c r="TRS25" s="290"/>
      <c r="TRT25" s="290"/>
      <c r="TRU25" s="290"/>
      <c r="TRV25" s="290"/>
      <c r="TRW25" s="290"/>
      <c r="TRX25" s="290"/>
      <c r="TRY25" s="290"/>
      <c r="TRZ25" s="290"/>
      <c r="TSA25" s="290"/>
      <c r="TSB25" s="290"/>
      <c r="TSC25" s="290"/>
      <c r="TSD25" s="290"/>
      <c r="TSE25" s="290"/>
      <c r="TSF25" s="290"/>
      <c r="TSG25" s="290"/>
      <c r="TSH25" s="290"/>
      <c r="TSI25" s="290"/>
      <c r="TSJ25" s="290"/>
      <c r="TSK25" s="290"/>
      <c r="TSL25" s="290"/>
      <c r="TSM25" s="290"/>
      <c r="TSN25" s="290"/>
      <c r="TSO25" s="290"/>
      <c r="TSP25" s="290"/>
      <c r="TSQ25" s="290"/>
      <c r="TSR25" s="290"/>
      <c r="TSS25" s="290"/>
      <c r="TST25" s="290"/>
      <c r="TSU25" s="290"/>
      <c r="TSV25" s="290"/>
      <c r="TSW25" s="290"/>
      <c r="TSX25" s="290"/>
      <c r="TSY25" s="290"/>
      <c r="TSZ25" s="290"/>
      <c r="TTA25" s="290"/>
      <c r="TTB25" s="290"/>
      <c r="TTC25" s="290"/>
      <c r="TTD25" s="290"/>
      <c r="TTE25" s="290"/>
      <c r="TTF25" s="290"/>
      <c r="TTG25" s="290"/>
      <c r="TTH25" s="290"/>
      <c r="TTI25" s="290"/>
      <c r="TTJ25" s="290"/>
      <c r="TTK25" s="290"/>
      <c r="TTL25" s="290"/>
      <c r="TTM25" s="290"/>
      <c r="TTN25" s="290"/>
      <c r="TTO25" s="290"/>
      <c r="TTP25" s="290"/>
      <c r="TTQ25" s="290"/>
      <c r="TTR25" s="290"/>
      <c r="TTS25" s="290"/>
      <c r="TTT25" s="290"/>
      <c r="TTU25" s="290"/>
      <c r="TTV25" s="290"/>
      <c r="TTW25" s="290"/>
      <c r="TTX25" s="290"/>
      <c r="TTY25" s="290"/>
      <c r="TTZ25" s="290"/>
      <c r="TUA25" s="290"/>
      <c r="TUB25" s="290"/>
      <c r="TUC25" s="290"/>
      <c r="TUD25" s="290"/>
      <c r="TUE25" s="290"/>
      <c r="TUF25" s="290"/>
      <c r="TUG25" s="290"/>
      <c r="TUH25" s="290"/>
      <c r="TUI25" s="290"/>
      <c r="TUJ25" s="290"/>
      <c r="TUK25" s="290"/>
      <c r="TUL25" s="290"/>
      <c r="TUM25" s="290"/>
      <c r="TUN25" s="290"/>
      <c r="TUO25" s="290"/>
      <c r="TUP25" s="290"/>
      <c r="TUQ25" s="290"/>
      <c r="TUR25" s="290"/>
      <c r="TUS25" s="290"/>
      <c r="TUT25" s="290"/>
      <c r="TUU25" s="290"/>
      <c r="TUV25" s="290"/>
      <c r="TUW25" s="290"/>
      <c r="TUX25" s="290"/>
      <c r="TUY25" s="290"/>
      <c r="TUZ25" s="290"/>
      <c r="TVA25" s="290"/>
      <c r="TVB25" s="290"/>
      <c r="TVC25" s="290"/>
      <c r="TVD25" s="290"/>
      <c r="TVE25" s="290"/>
      <c r="TVF25" s="290"/>
      <c r="TVG25" s="290"/>
      <c r="TVH25" s="290"/>
      <c r="TVI25" s="290"/>
      <c r="TVJ25" s="290"/>
      <c r="TVK25" s="290"/>
      <c r="TVL25" s="290"/>
      <c r="TVM25" s="290"/>
      <c r="TVN25" s="290"/>
      <c r="TVO25" s="290"/>
      <c r="TVP25" s="290"/>
      <c r="TVQ25" s="290"/>
      <c r="TVR25" s="290"/>
      <c r="TVS25" s="290"/>
      <c r="TVT25" s="290"/>
      <c r="TVU25" s="290"/>
      <c r="TVV25" s="290"/>
      <c r="TVW25" s="290"/>
      <c r="TVX25" s="290"/>
      <c r="TVY25" s="290"/>
      <c r="TVZ25" s="290"/>
      <c r="TWA25" s="290"/>
      <c r="TWB25" s="290"/>
      <c r="TWC25" s="290"/>
      <c r="TWD25" s="290"/>
      <c r="TWE25" s="290"/>
      <c r="TWF25" s="290"/>
      <c r="TWG25" s="290"/>
      <c r="TWH25" s="290"/>
      <c r="TWI25" s="290"/>
      <c r="TWJ25" s="290"/>
      <c r="TWK25" s="290"/>
      <c r="TWL25" s="290"/>
      <c r="TWM25" s="290"/>
      <c r="TWN25" s="290"/>
      <c r="TWO25" s="290"/>
      <c r="TWP25" s="290"/>
      <c r="TWQ25" s="290"/>
      <c r="TWR25" s="290"/>
      <c r="TWS25" s="290"/>
      <c r="TWT25" s="290"/>
      <c r="TWU25" s="290"/>
      <c r="TWV25" s="290"/>
      <c r="TWW25" s="290"/>
      <c r="TWX25" s="290"/>
      <c r="TWY25" s="290"/>
      <c r="TWZ25" s="290"/>
      <c r="TXA25" s="290"/>
      <c r="TXB25" s="290"/>
      <c r="TXC25" s="290"/>
      <c r="TXD25" s="290"/>
      <c r="TXE25" s="290"/>
      <c r="TXF25" s="290"/>
      <c r="TXG25" s="290"/>
      <c r="TXH25" s="290"/>
      <c r="TXI25" s="290"/>
      <c r="TXJ25" s="290"/>
      <c r="TXK25" s="290"/>
      <c r="TXL25" s="290"/>
      <c r="TXM25" s="290"/>
      <c r="TXN25" s="290"/>
      <c r="TXO25" s="290"/>
      <c r="TXP25" s="290"/>
      <c r="TXQ25" s="290"/>
      <c r="TXR25" s="290"/>
      <c r="TXS25" s="290"/>
      <c r="TXT25" s="290"/>
      <c r="TXU25" s="290"/>
      <c r="TXV25" s="290"/>
      <c r="TXW25" s="290"/>
      <c r="TXX25" s="290"/>
      <c r="TXY25" s="290"/>
      <c r="TXZ25" s="290"/>
      <c r="TYA25" s="290"/>
      <c r="TYB25" s="290"/>
      <c r="TYC25" s="290"/>
      <c r="TYD25" s="290"/>
      <c r="TYE25" s="290"/>
      <c r="TYF25" s="290"/>
      <c r="TYG25" s="290"/>
      <c r="TYH25" s="290"/>
      <c r="TYI25" s="290"/>
      <c r="TYJ25" s="290"/>
      <c r="TYK25" s="290"/>
      <c r="TYL25" s="290"/>
      <c r="TYM25" s="290"/>
      <c r="TYN25" s="290"/>
      <c r="TYO25" s="290"/>
      <c r="TYP25" s="290"/>
      <c r="TYQ25" s="290"/>
      <c r="TYR25" s="290"/>
      <c r="TYS25" s="290"/>
      <c r="TYT25" s="290"/>
      <c r="TYU25" s="290"/>
      <c r="TYV25" s="290"/>
      <c r="TYW25" s="290"/>
      <c r="TYX25" s="290"/>
      <c r="TYY25" s="290"/>
      <c r="TYZ25" s="290"/>
      <c r="TZA25" s="290"/>
      <c r="TZB25" s="290"/>
      <c r="TZC25" s="290"/>
      <c r="TZD25" s="290"/>
      <c r="TZE25" s="290"/>
      <c r="TZF25" s="290"/>
      <c r="TZG25" s="290"/>
      <c r="TZH25" s="290"/>
      <c r="TZI25" s="290"/>
      <c r="TZJ25" s="290"/>
      <c r="TZK25" s="290"/>
      <c r="TZL25" s="290"/>
      <c r="TZM25" s="290"/>
      <c r="TZN25" s="290"/>
      <c r="TZO25" s="290"/>
      <c r="TZP25" s="290"/>
      <c r="TZQ25" s="290"/>
      <c r="TZR25" s="290"/>
      <c r="TZS25" s="290"/>
      <c r="TZT25" s="290"/>
      <c r="TZU25" s="290"/>
      <c r="TZV25" s="290"/>
      <c r="TZW25" s="290"/>
      <c r="TZX25" s="290"/>
      <c r="TZY25" s="290"/>
      <c r="TZZ25" s="290"/>
      <c r="UAA25" s="290"/>
      <c r="UAB25" s="290"/>
      <c r="UAC25" s="290"/>
      <c r="UAD25" s="290"/>
      <c r="UAE25" s="290"/>
      <c r="UAF25" s="290"/>
      <c r="UAG25" s="290"/>
      <c r="UAH25" s="290"/>
      <c r="UAI25" s="290"/>
      <c r="UAJ25" s="290"/>
      <c r="UAK25" s="290"/>
      <c r="UAL25" s="290"/>
      <c r="UAM25" s="290"/>
      <c r="UAN25" s="290"/>
      <c r="UAO25" s="290"/>
      <c r="UAP25" s="290"/>
      <c r="UAQ25" s="290"/>
      <c r="UAR25" s="290"/>
      <c r="UAS25" s="290"/>
      <c r="UAT25" s="290"/>
      <c r="UAU25" s="290"/>
      <c r="UAV25" s="290"/>
      <c r="UAW25" s="290"/>
      <c r="UAX25" s="290"/>
      <c r="UAY25" s="290"/>
      <c r="UAZ25" s="290"/>
      <c r="UBA25" s="290"/>
      <c r="UBB25" s="290"/>
      <c r="UBC25" s="290"/>
      <c r="UBD25" s="290"/>
      <c r="UBE25" s="290"/>
      <c r="UBF25" s="290"/>
      <c r="UBG25" s="290"/>
      <c r="UBH25" s="290"/>
      <c r="UBI25" s="290"/>
      <c r="UBJ25" s="290"/>
      <c r="UBK25" s="290"/>
      <c r="UBL25" s="290"/>
      <c r="UBM25" s="290"/>
      <c r="UBN25" s="290"/>
      <c r="UBO25" s="290"/>
      <c r="UBP25" s="290"/>
      <c r="UBQ25" s="290"/>
      <c r="UBR25" s="290"/>
      <c r="UBS25" s="290"/>
      <c r="UBT25" s="290"/>
      <c r="UBU25" s="290"/>
      <c r="UBV25" s="290"/>
      <c r="UBW25" s="290"/>
      <c r="UBX25" s="290"/>
      <c r="UBY25" s="290"/>
      <c r="UBZ25" s="290"/>
      <c r="UCA25" s="290"/>
      <c r="UCB25" s="290"/>
      <c r="UCC25" s="290"/>
      <c r="UCD25" s="290"/>
      <c r="UCE25" s="290"/>
      <c r="UCF25" s="290"/>
      <c r="UCG25" s="290"/>
      <c r="UCH25" s="290"/>
      <c r="UCI25" s="290"/>
      <c r="UCJ25" s="290"/>
      <c r="UCK25" s="290"/>
      <c r="UCL25" s="290"/>
      <c r="UCM25" s="290"/>
      <c r="UCN25" s="290"/>
      <c r="UCO25" s="290"/>
      <c r="UCP25" s="290"/>
      <c r="UCQ25" s="290"/>
      <c r="UCR25" s="290"/>
      <c r="UCS25" s="290"/>
      <c r="UCT25" s="290"/>
      <c r="UCU25" s="290"/>
      <c r="UCV25" s="290"/>
      <c r="UCW25" s="290"/>
      <c r="UCX25" s="290"/>
      <c r="UCY25" s="290"/>
      <c r="UCZ25" s="290"/>
      <c r="UDA25" s="290"/>
      <c r="UDB25" s="290"/>
      <c r="UDC25" s="290"/>
      <c r="UDD25" s="290"/>
      <c r="UDE25" s="290"/>
      <c r="UDF25" s="290"/>
      <c r="UDG25" s="290"/>
      <c r="UDH25" s="290"/>
      <c r="UDI25" s="290"/>
      <c r="UDJ25" s="290"/>
      <c r="UDK25" s="290"/>
      <c r="UDL25" s="290"/>
      <c r="UDM25" s="290"/>
      <c r="UDN25" s="290"/>
      <c r="UDO25" s="290"/>
      <c r="UDP25" s="290"/>
      <c r="UDQ25" s="290"/>
      <c r="UDR25" s="290"/>
      <c r="UDS25" s="290"/>
      <c r="UDT25" s="290"/>
      <c r="UDU25" s="290"/>
      <c r="UDV25" s="290"/>
      <c r="UDW25" s="290"/>
      <c r="UDX25" s="290"/>
      <c r="UDY25" s="290"/>
      <c r="UDZ25" s="290"/>
      <c r="UEA25" s="290"/>
      <c r="UEB25" s="290"/>
      <c r="UEC25" s="290"/>
      <c r="UED25" s="290"/>
      <c r="UEE25" s="290"/>
      <c r="UEF25" s="290"/>
      <c r="UEG25" s="290"/>
      <c r="UEH25" s="290"/>
      <c r="UEI25" s="290"/>
      <c r="UEJ25" s="290"/>
      <c r="UEK25" s="290"/>
      <c r="UEL25" s="290"/>
      <c r="UEM25" s="290"/>
      <c r="UEN25" s="290"/>
      <c r="UEO25" s="290"/>
      <c r="UEP25" s="290"/>
      <c r="UEQ25" s="290"/>
      <c r="UER25" s="290"/>
      <c r="UES25" s="290"/>
      <c r="UET25" s="290"/>
      <c r="UEU25" s="290"/>
      <c r="UEV25" s="290"/>
      <c r="UEW25" s="290"/>
      <c r="UEX25" s="290"/>
      <c r="UEY25" s="290"/>
      <c r="UEZ25" s="290"/>
      <c r="UFA25" s="290"/>
      <c r="UFB25" s="290"/>
      <c r="UFC25" s="290"/>
      <c r="UFD25" s="290"/>
      <c r="UFE25" s="290"/>
      <c r="UFF25" s="290"/>
      <c r="UFG25" s="290"/>
      <c r="UFH25" s="290"/>
      <c r="UFI25" s="290"/>
      <c r="UFJ25" s="290"/>
      <c r="UFK25" s="290"/>
      <c r="UFL25" s="290"/>
      <c r="UFM25" s="290"/>
      <c r="UFN25" s="290"/>
      <c r="UFO25" s="290"/>
      <c r="UFP25" s="290"/>
      <c r="UFQ25" s="290"/>
      <c r="UFR25" s="290"/>
      <c r="UFS25" s="290"/>
      <c r="UFT25" s="290"/>
      <c r="UFU25" s="290"/>
      <c r="UFV25" s="290"/>
      <c r="UFW25" s="290"/>
      <c r="UFX25" s="290"/>
      <c r="UFY25" s="290"/>
      <c r="UFZ25" s="290"/>
      <c r="UGA25" s="290"/>
      <c r="UGB25" s="290"/>
      <c r="UGC25" s="290"/>
      <c r="UGD25" s="290"/>
      <c r="UGE25" s="290"/>
      <c r="UGF25" s="290"/>
      <c r="UGG25" s="290"/>
      <c r="UGH25" s="290"/>
      <c r="UGI25" s="290"/>
      <c r="UGJ25" s="290"/>
      <c r="UGK25" s="290"/>
      <c r="UGL25" s="290"/>
      <c r="UGM25" s="290"/>
      <c r="UGN25" s="290"/>
      <c r="UGO25" s="290"/>
      <c r="UGP25" s="290"/>
      <c r="UGQ25" s="290"/>
      <c r="UGR25" s="290"/>
      <c r="UGS25" s="290"/>
      <c r="UGT25" s="290"/>
      <c r="UGU25" s="290"/>
      <c r="UGV25" s="290"/>
      <c r="UGW25" s="290"/>
      <c r="UGX25" s="290"/>
      <c r="UGY25" s="290"/>
      <c r="UGZ25" s="290"/>
      <c r="UHA25" s="290"/>
      <c r="UHB25" s="290"/>
      <c r="UHC25" s="290"/>
      <c r="UHD25" s="290"/>
      <c r="UHE25" s="290"/>
      <c r="UHF25" s="290"/>
      <c r="UHG25" s="290"/>
      <c r="UHH25" s="290"/>
      <c r="UHI25" s="290"/>
      <c r="UHJ25" s="290"/>
      <c r="UHK25" s="290"/>
      <c r="UHL25" s="290"/>
      <c r="UHM25" s="290"/>
      <c r="UHN25" s="290"/>
      <c r="UHO25" s="290"/>
      <c r="UHP25" s="290"/>
      <c r="UHQ25" s="290"/>
      <c r="UHR25" s="290"/>
      <c r="UHS25" s="290"/>
      <c r="UHT25" s="290"/>
      <c r="UHU25" s="290"/>
      <c r="UHV25" s="290"/>
      <c r="UHW25" s="290"/>
      <c r="UHX25" s="290"/>
      <c r="UHY25" s="290"/>
      <c r="UHZ25" s="290"/>
      <c r="UIA25" s="290"/>
      <c r="UIB25" s="290"/>
      <c r="UIC25" s="290"/>
      <c r="UID25" s="290"/>
      <c r="UIE25" s="290"/>
      <c r="UIF25" s="290"/>
      <c r="UIG25" s="290"/>
      <c r="UIH25" s="290"/>
      <c r="UII25" s="290"/>
      <c r="UIJ25" s="290"/>
      <c r="UIK25" s="290"/>
      <c r="UIL25" s="290"/>
      <c r="UIM25" s="290"/>
      <c r="UIN25" s="290"/>
      <c r="UIO25" s="290"/>
      <c r="UIP25" s="290"/>
      <c r="UIQ25" s="290"/>
      <c r="UIR25" s="290"/>
      <c r="UIS25" s="290"/>
      <c r="UIT25" s="290"/>
      <c r="UIU25" s="290"/>
      <c r="UIV25" s="290"/>
      <c r="UIW25" s="290"/>
      <c r="UIX25" s="290"/>
      <c r="UIY25" s="290"/>
      <c r="UIZ25" s="290"/>
      <c r="UJA25" s="290"/>
      <c r="UJB25" s="290"/>
      <c r="UJC25" s="290"/>
      <c r="UJD25" s="290"/>
      <c r="UJE25" s="290"/>
      <c r="UJF25" s="290"/>
      <c r="UJG25" s="290"/>
      <c r="UJH25" s="290"/>
      <c r="UJI25" s="290"/>
      <c r="UJJ25" s="290"/>
      <c r="UJK25" s="290"/>
      <c r="UJL25" s="290"/>
      <c r="UJM25" s="290"/>
      <c r="UJN25" s="290"/>
      <c r="UJO25" s="290"/>
      <c r="UJP25" s="290"/>
      <c r="UJQ25" s="290"/>
      <c r="UJR25" s="290"/>
      <c r="UJS25" s="290"/>
      <c r="UJT25" s="290"/>
      <c r="UJU25" s="290"/>
      <c r="UJV25" s="290"/>
      <c r="UJW25" s="290"/>
      <c r="UJX25" s="290"/>
      <c r="UJY25" s="290"/>
      <c r="UJZ25" s="290"/>
      <c r="UKA25" s="290"/>
      <c r="UKB25" s="290"/>
      <c r="UKC25" s="290"/>
      <c r="UKD25" s="290"/>
      <c r="UKE25" s="290"/>
      <c r="UKF25" s="290"/>
      <c r="UKG25" s="290"/>
      <c r="UKH25" s="290"/>
      <c r="UKI25" s="290"/>
      <c r="UKJ25" s="290"/>
      <c r="UKK25" s="290"/>
      <c r="UKL25" s="290"/>
      <c r="UKM25" s="290"/>
      <c r="UKN25" s="290"/>
      <c r="UKO25" s="290"/>
      <c r="UKP25" s="290"/>
      <c r="UKQ25" s="290"/>
      <c r="UKR25" s="290"/>
      <c r="UKS25" s="290"/>
      <c r="UKT25" s="290"/>
      <c r="UKU25" s="290"/>
      <c r="UKV25" s="290"/>
      <c r="UKW25" s="290"/>
      <c r="UKX25" s="290"/>
      <c r="UKY25" s="290"/>
      <c r="UKZ25" s="290"/>
      <c r="ULA25" s="290"/>
      <c r="ULB25" s="290"/>
      <c r="ULC25" s="290"/>
      <c r="ULD25" s="290"/>
      <c r="ULE25" s="290"/>
      <c r="ULF25" s="290"/>
      <c r="ULG25" s="290"/>
      <c r="ULH25" s="290"/>
      <c r="ULI25" s="290"/>
      <c r="ULJ25" s="290"/>
      <c r="ULK25" s="290"/>
      <c r="ULL25" s="290"/>
      <c r="ULM25" s="290"/>
      <c r="ULN25" s="290"/>
      <c r="ULO25" s="290"/>
      <c r="ULP25" s="290"/>
      <c r="ULQ25" s="290"/>
      <c r="ULR25" s="290"/>
      <c r="ULS25" s="290"/>
      <c r="ULT25" s="290"/>
      <c r="ULU25" s="290"/>
      <c r="ULV25" s="290"/>
      <c r="ULW25" s="290"/>
      <c r="ULX25" s="290"/>
      <c r="ULY25" s="290"/>
      <c r="ULZ25" s="290"/>
      <c r="UMA25" s="290"/>
      <c r="UMB25" s="290"/>
      <c r="UMC25" s="290"/>
      <c r="UMD25" s="290"/>
      <c r="UME25" s="290"/>
      <c r="UMF25" s="290"/>
      <c r="UMG25" s="290"/>
      <c r="UMH25" s="290"/>
      <c r="UMI25" s="290"/>
      <c r="UMJ25" s="290"/>
      <c r="UMK25" s="290"/>
      <c r="UML25" s="290"/>
      <c r="UMM25" s="290"/>
      <c r="UMN25" s="290"/>
      <c r="UMO25" s="290"/>
      <c r="UMP25" s="290"/>
      <c r="UMQ25" s="290"/>
      <c r="UMR25" s="290"/>
      <c r="UMS25" s="290"/>
      <c r="UMT25" s="290"/>
      <c r="UMU25" s="290"/>
      <c r="UMV25" s="290"/>
      <c r="UMW25" s="290"/>
      <c r="UMX25" s="290"/>
      <c r="UMY25" s="290"/>
      <c r="UMZ25" s="290"/>
      <c r="UNA25" s="290"/>
      <c r="UNB25" s="290"/>
      <c r="UNC25" s="290"/>
      <c r="UND25" s="290"/>
      <c r="UNE25" s="290"/>
      <c r="UNF25" s="290"/>
      <c r="UNG25" s="290"/>
      <c r="UNH25" s="290"/>
      <c r="UNI25" s="290"/>
      <c r="UNJ25" s="290"/>
      <c r="UNK25" s="290"/>
      <c r="UNL25" s="290"/>
      <c r="UNM25" s="290"/>
      <c r="UNN25" s="290"/>
      <c r="UNO25" s="290"/>
      <c r="UNP25" s="290"/>
      <c r="UNQ25" s="290"/>
      <c r="UNR25" s="290"/>
      <c r="UNS25" s="290"/>
      <c r="UNT25" s="290"/>
      <c r="UNU25" s="290"/>
      <c r="UNV25" s="290"/>
      <c r="UNW25" s="290"/>
      <c r="UNX25" s="290"/>
      <c r="UNY25" s="290"/>
      <c r="UNZ25" s="290"/>
      <c r="UOA25" s="290"/>
      <c r="UOB25" s="290"/>
      <c r="UOC25" s="290"/>
      <c r="UOD25" s="290"/>
      <c r="UOE25" s="290"/>
      <c r="UOF25" s="290"/>
      <c r="UOG25" s="290"/>
      <c r="UOH25" s="290"/>
      <c r="UOI25" s="290"/>
      <c r="UOJ25" s="290"/>
      <c r="UOK25" s="290"/>
      <c r="UOL25" s="290"/>
      <c r="UOM25" s="290"/>
      <c r="UON25" s="290"/>
      <c r="UOO25" s="290"/>
      <c r="UOP25" s="290"/>
      <c r="UOQ25" s="290"/>
      <c r="UOR25" s="290"/>
      <c r="UOS25" s="290"/>
      <c r="UOT25" s="290"/>
      <c r="UOU25" s="290"/>
      <c r="UOV25" s="290"/>
      <c r="UOW25" s="290"/>
      <c r="UOX25" s="290"/>
      <c r="UOY25" s="290"/>
      <c r="UOZ25" s="290"/>
      <c r="UPA25" s="290"/>
      <c r="UPB25" s="290"/>
      <c r="UPC25" s="290"/>
      <c r="UPD25" s="290"/>
      <c r="UPE25" s="290"/>
      <c r="UPF25" s="290"/>
      <c r="UPG25" s="290"/>
      <c r="UPH25" s="290"/>
      <c r="UPI25" s="290"/>
      <c r="UPJ25" s="290"/>
      <c r="UPK25" s="290"/>
      <c r="UPL25" s="290"/>
      <c r="UPM25" s="290"/>
      <c r="UPN25" s="290"/>
      <c r="UPO25" s="290"/>
      <c r="UPP25" s="290"/>
      <c r="UPQ25" s="290"/>
      <c r="UPR25" s="290"/>
      <c r="UPS25" s="290"/>
      <c r="UPT25" s="290"/>
      <c r="UPU25" s="290"/>
      <c r="UPV25" s="290"/>
      <c r="UPW25" s="290"/>
      <c r="UPX25" s="290"/>
      <c r="UPY25" s="290"/>
      <c r="UPZ25" s="290"/>
      <c r="UQA25" s="290"/>
      <c r="UQB25" s="290"/>
      <c r="UQC25" s="290"/>
      <c r="UQD25" s="290"/>
      <c r="UQE25" s="290"/>
      <c r="UQF25" s="290"/>
      <c r="UQG25" s="290"/>
      <c r="UQH25" s="290"/>
      <c r="UQI25" s="290"/>
      <c r="UQJ25" s="290"/>
      <c r="UQK25" s="290"/>
      <c r="UQL25" s="290"/>
      <c r="UQM25" s="290"/>
      <c r="UQN25" s="290"/>
      <c r="UQO25" s="290"/>
      <c r="UQP25" s="290"/>
      <c r="UQQ25" s="290"/>
      <c r="UQR25" s="290"/>
      <c r="UQS25" s="290"/>
      <c r="UQT25" s="290"/>
      <c r="UQU25" s="290"/>
      <c r="UQV25" s="290"/>
      <c r="UQW25" s="290"/>
      <c r="UQX25" s="290"/>
      <c r="UQY25" s="290"/>
      <c r="UQZ25" s="290"/>
      <c r="URA25" s="290"/>
      <c r="URB25" s="290"/>
      <c r="URC25" s="290"/>
      <c r="URD25" s="290"/>
      <c r="URE25" s="290"/>
      <c r="URF25" s="290"/>
      <c r="URG25" s="290"/>
      <c r="URH25" s="290"/>
      <c r="URI25" s="290"/>
      <c r="URJ25" s="290"/>
      <c r="URK25" s="290"/>
      <c r="URL25" s="290"/>
      <c r="URM25" s="290"/>
      <c r="URN25" s="290"/>
      <c r="URO25" s="290"/>
      <c r="URP25" s="290"/>
      <c r="URQ25" s="290"/>
      <c r="URR25" s="290"/>
      <c r="URS25" s="290"/>
      <c r="URT25" s="290"/>
      <c r="URU25" s="290"/>
      <c r="URV25" s="290"/>
      <c r="URW25" s="290"/>
      <c r="URX25" s="290"/>
      <c r="URY25" s="290"/>
      <c r="URZ25" s="290"/>
      <c r="USA25" s="290"/>
      <c r="USB25" s="290"/>
      <c r="USC25" s="290"/>
      <c r="USD25" s="290"/>
      <c r="USE25" s="290"/>
      <c r="USF25" s="290"/>
      <c r="USG25" s="290"/>
      <c r="USH25" s="290"/>
      <c r="USI25" s="290"/>
      <c r="USJ25" s="290"/>
      <c r="USK25" s="290"/>
      <c r="USL25" s="290"/>
      <c r="USM25" s="290"/>
      <c r="USN25" s="290"/>
      <c r="USO25" s="290"/>
      <c r="USP25" s="290"/>
      <c r="USQ25" s="290"/>
      <c r="USR25" s="290"/>
      <c r="USS25" s="290"/>
      <c r="UST25" s="290"/>
      <c r="USU25" s="290"/>
      <c r="USV25" s="290"/>
      <c r="USW25" s="290"/>
      <c r="USX25" s="290"/>
      <c r="USY25" s="290"/>
      <c r="USZ25" s="290"/>
      <c r="UTA25" s="290"/>
      <c r="UTB25" s="290"/>
      <c r="UTC25" s="290"/>
      <c r="UTD25" s="290"/>
      <c r="UTE25" s="290"/>
      <c r="UTF25" s="290"/>
      <c r="UTG25" s="290"/>
      <c r="UTH25" s="290"/>
      <c r="UTI25" s="290"/>
      <c r="UTJ25" s="290"/>
      <c r="UTK25" s="290"/>
      <c r="UTL25" s="290"/>
      <c r="UTM25" s="290"/>
      <c r="UTN25" s="290"/>
      <c r="UTO25" s="290"/>
      <c r="UTP25" s="290"/>
      <c r="UTQ25" s="290"/>
      <c r="UTR25" s="290"/>
      <c r="UTS25" s="290"/>
      <c r="UTT25" s="290"/>
      <c r="UTU25" s="290"/>
      <c r="UTV25" s="290"/>
      <c r="UTW25" s="290"/>
      <c r="UTX25" s="290"/>
      <c r="UTY25" s="290"/>
      <c r="UTZ25" s="290"/>
      <c r="UUA25" s="290"/>
      <c r="UUB25" s="290"/>
      <c r="UUC25" s="290"/>
      <c r="UUD25" s="290"/>
      <c r="UUE25" s="290"/>
      <c r="UUF25" s="290"/>
      <c r="UUG25" s="290"/>
      <c r="UUH25" s="290"/>
      <c r="UUI25" s="290"/>
      <c r="UUJ25" s="290"/>
      <c r="UUK25" s="290"/>
      <c r="UUL25" s="290"/>
      <c r="UUM25" s="290"/>
      <c r="UUN25" s="290"/>
      <c r="UUO25" s="290"/>
      <c r="UUP25" s="290"/>
      <c r="UUQ25" s="290"/>
      <c r="UUR25" s="290"/>
      <c r="UUS25" s="290"/>
      <c r="UUT25" s="290"/>
      <c r="UUU25" s="290"/>
      <c r="UUV25" s="290"/>
      <c r="UUW25" s="290"/>
      <c r="UUX25" s="290"/>
      <c r="UUY25" s="290"/>
      <c r="UUZ25" s="290"/>
      <c r="UVA25" s="290"/>
      <c r="UVB25" s="290"/>
      <c r="UVC25" s="290"/>
      <c r="UVD25" s="290"/>
      <c r="UVE25" s="290"/>
      <c r="UVF25" s="290"/>
      <c r="UVG25" s="290"/>
      <c r="UVH25" s="290"/>
      <c r="UVI25" s="290"/>
      <c r="UVJ25" s="290"/>
      <c r="UVK25" s="290"/>
      <c r="UVL25" s="290"/>
      <c r="UVM25" s="290"/>
      <c r="UVN25" s="290"/>
      <c r="UVO25" s="290"/>
      <c r="UVP25" s="290"/>
      <c r="UVQ25" s="290"/>
      <c r="UVR25" s="290"/>
      <c r="UVS25" s="290"/>
      <c r="UVT25" s="290"/>
      <c r="UVU25" s="290"/>
      <c r="UVV25" s="290"/>
      <c r="UVW25" s="290"/>
      <c r="UVX25" s="290"/>
      <c r="UVY25" s="290"/>
      <c r="UVZ25" s="290"/>
      <c r="UWA25" s="290"/>
      <c r="UWB25" s="290"/>
      <c r="UWC25" s="290"/>
      <c r="UWD25" s="290"/>
      <c r="UWE25" s="290"/>
      <c r="UWF25" s="290"/>
      <c r="UWG25" s="290"/>
      <c r="UWH25" s="290"/>
      <c r="UWI25" s="290"/>
      <c r="UWJ25" s="290"/>
      <c r="UWK25" s="290"/>
      <c r="UWL25" s="290"/>
      <c r="UWM25" s="290"/>
      <c r="UWN25" s="290"/>
      <c r="UWO25" s="290"/>
      <c r="UWP25" s="290"/>
      <c r="UWQ25" s="290"/>
      <c r="UWR25" s="290"/>
      <c r="UWS25" s="290"/>
      <c r="UWT25" s="290"/>
      <c r="UWU25" s="290"/>
      <c r="UWV25" s="290"/>
      <c r="UWW25" s="290"/>
      <c r="UWX25" s="290"/>
      <c r="UWY25" s="290"/>
      <c r="UWZ25" s="290"/>
      <c r="UXA25" s="290"/>
      <c r="UXB25" s="290"/>
      <c r="UXC25" s="290"/>
      <c r="UXD25" s="290"/>
      <c r="UXE25" s="290"/>
      <c r="UXF25" s="290"/>
      <c r="UXG25" s="290"/>
      <c r="UXH25" s="290"/>
      <c r="UXI25" s="290"/>
      <c r="UXJ25" s="290"/>
      <c r="UXK25" s="290"/>
      <c r="UXL25" s="290"/>
      <c r="UXM25" s="290"/>
      <c r="UXN25" s="290"/>
      <c r="UXO25" s="290"/>
      <c r="UXP25" s="290"/>
      <c r="UXQ25" s="290"/>
      <c r="UXR25" s="290"/>
      <c r="UXS25" s="290"/>
      <c r="UXT25" s="290"/>
      <c r="UXU25" s="290"/>
      <c r="UXV25" s="290"/>
      <c r="UXW25" s="290"/>
      <c r="UXX25" s="290"/>
      <c r="UXY25" s="290"/>
      <c r="UXZ25" s="290"/>
      <c r="UYA25" s="290"/>
      <c r="UYB25" s="290"/>
      <c r="UYC25" s="290"/>
      <c r="UYD25" s="290"/>
      <c r="UYE25" s="290"/>
      <c r="UYF25" s="290"/>
      <c r="UYG25" s="290"/>
      <c r="UYH25" s="290"/>
      <c r="UYI25" s="290"/>
      <c r="UYJ25" s="290"/>
      <c r="UYK25" s="290"/>
      <c r="UYL25" s="290"/>
      <c r="UYM25" s="290"/>
      <c r="UYN25" s="290"/>
      <c r="UYO25" s="290"/>
      <c r="UYP25" s="290"/>
      <c r="UYQ25" s="290"/>
      <c r="UYR25" s="290"/>
      <c r="UYS25" s="290"/>
      <c r="UYT25" s="290"/>
      <c r="UYU25" s="290"/>
      <c r="UYV25" s="290"/>
      <c r="UYW25" s="290"/>
      <c r="UYX25" s="290"/>
      <c r="UYY25" s="290"/>
      <c r="UYZ25" s="290"/>
      <c r="UZA25" s="290"/>
      <c r="UZB25" s="290"/>
      <c r="UZC25" s="290"/>
      <c r="UZD25" s="290"/>
      <c r="UZE25" s="290"/>
      <c r="UZF25" s="290"/>
      <c r="UZG25" s="290"/>
      <c r="UZH25" s="290"/>
      <c r="UZI25" s="290"/>
      <c r="UZJ25" s="290"/>
      <c r="UZK25" s="290"/>
      <c r="UZL25" s="290"/>
      <c r="UZM25" s="290"/>
      <c r="UZN25" s="290"/>
      <c r="UZO25" s="290"/>
      <c r="UZP25" s="290"/>
      <c r="UZQ25" s="290"/>
      <c r="UZR25" s="290"/>
      <c r="UZS25" s="290"/>
      <c r="UZT25" s="290"/>
      <c r="UZU25" s="290"/>
      <c r="UZV25" s="290"/>
      <c r="UZW25" s="290"/>
      <c r="UZX25" s="290"/>
      <c r="UZY25" s="290"/>
      <c r="UZZ25" s="290"/>
      <c r="VAA25" s="290"/>
      <c r="VAB25" s="290"/>
      <c r="VAC25" s="290"/>
      <c r="VAD25" s="290"/>
      <c r="VAE25" s="290"/>
      <c r="VAF25" s="290"/>
      <c r="VAG25" s="290"/>
      <c r="VAH25" s="290"/>
      <c r="VAI25" s="290"/>
      <c r="VAJ25" s="290"/>
      <c r="VAK25" s="290"/>
      <c r="VAL25" s="290"/>
      <c r="VAM25" s="290"/>
      <c r="VAN25" s="290"/>
      <c r="VAO25" s="290"/>
      <c r="VAP25" s="290"/>
      <c r="VAQ25" s="290"/>
      <c r="VAR25" s="290"/>
      <c r="VAS25" s="290"/>
      <c r="VAT25" s="290"/>
      <c r="VAU25" s="290"/>
      <c r="VAV25" s="290"/>
      <c r="VAW25" s="290"/>
      <c r="VAX25" s="290"/>
      <c r="VAY25" s="290"/>
      <c r="VAZ25" s="290"/>
      <c r="VBA25" s="290"/>
      <c r="VBB25" s="290"/>
      <c r="VBC25" s="290"/>
      <c r="VBD25" s="290"/>
      <c r="VBE25" s="290"/>
      <c r="VBF25" s="290"/>
      <c r="VBG25" s="290"/>
      <c r="VBH25" s="290"/>
      <c r="VBI25" s="290"/>
      <c r="VBJ25" s="290"/>
      <c r="VBK25" s="290"/>
      <c r="VBL25" s="290"/>
      <c r="VBM25" s="290"/>
      <c r="VBN25" s="290"/>
      <c r="VBO25" s="290"/>
      <c r="VBP25" s="290"/>
      <c r="VBQ25" s="290"/>
      <c r="VBR25" s="290"/>
      <c r="VBS25" s="290"/>
      <c r="VBT25" s="290"/>
      <c r="VBU25" s="290"/>
      <c r="VBV25" s="290"/>
      <c r="VBW25" s="290"/>
      <c r="VBX25" s="290"/>
      <c r="VBY25" s="290"/>
      <c r="VBZ25" s="290"/>
      <c r="VCA25" s="290"/>
      <c r="VCB25" s="290"/>
      <c r="VCC25" s="290"/>
      <c r="VCD25" s="290"/>
      <c r="VCE25" s="290"/>
      <c r="VCF25" s="290"/>
      <c r="VCG25" s="290"/>
      <c r="VCH25" s="290"/>
      <c r="VCI25" s="290"/>
      <c r="VCJ25" s="290"/>
      <c r="VCK25" s="290"/>
      <c r="VCL25" s="290"/>
      <c r="VCM25" s="290"/>
      <c r="VCN25" s="290"/>
      <c r="VCO25" s="290"/>
      <c r="VCP25" s="290"/>
      <c r="VCQ25" s="290"/>
      <c r="VCR25" s="290"/>
      <c r="VCS25" s="290"/>
      <c r="VCT25" s="290"/>
      <c r="VCU25" s="290"/>
      <c r="VCV25" s="290"/>
      <c r="VCW25" s="290"/>
      <c r="VCX25" s="290"/>
      <c r="VCY25" s="290"/>
      <c r="VCZ25" s="290"/>
      <c r="VDA25" s="290"/>
      <c r="VDB25" s="290"/>
      <c r="VDC25" s="290"/>
      <c r="VDD25" s="290"/>
      <c r="VDE25" s="290"/>
      <c r="VDF25" s="290"/>
      <c r="VDG25" s="290"/>
      <c r="VDH25" s="290"/>
      <c r="VDI25" s="290"/>
      <c r="VDJ25" s="290"/>
      <c r="VDK25" s="290"/>
      <c r="VDL25" s="290"/>
      <c r="VDM25" s="290"/>
      <c r="VDN25" s="290"/>
      <c r="VDO25" s="290"/>
      <c r="VDP25" s="290"/>
      <c r="VDQ25" s="290"/>
      <c r="VDR25" s="290"/>
      <c r="VDS25" s="290"/>
      <c r="VDT25" s="290"/>
      <c r="VDU25" s="290"/>
      <c r="VDV25" s="290"/>
      <c r="VDW25" s="290"/>
      <c r="VDX25" s="290"/>
      <c r="VDY25" s="290"/>
      <c r="VDZ25" s="290"/>
      <c r="VEA25" s="290"/>
      <c r="VEB25" s="290"/>
      <c r="VEC25" s="290"/>
      <c r="VED25" s="290"/>
      <c r="VEE25" s="290"/>
      <c r="VEF25" s="290"/>
      <c r="VEG25" s="290"/>
      <c r="VEH25" s="290"/>
      <c r="VEI25" s="290"/>
      <c r="VEJ25" s="290"/>
      <c r="VEK25" s="290"/>
      <c r="VEL25" s="290"/>
      <c r="VEM25" s="290"/>
      <c r="VEN25" s="290"/>
      <c r="VEO25" s="290"/>
      <c r="VEP25" s="290"/>
      <c r="VEQ25" s="290"/>
      <c r="VER25" s="290"/>
      <c r="VES25" s="290"/>
      <c r="VET25" s="290"/>
      <c r="VEU25" s="290"/>
      <c r="VEV25" s="290"/>
      <c r="VEW25" s="290"/>
      <c r="VEX25" s="290"/>
      <c r="VEY25" s="290"/>
      <c r="VEZ25" s="290"/>
      <c r="VFA25" s="290"/>
      <c r="VFB25" s="290"/>
      <c r="VFC25" s="290"/>
      <c r="VFD25" s="290"/>
      <c r="VFE25" s="290"/>
      <c r="VFF25" s="290"/>
      <c r="VFG25" s="290"/>
      <c r="VFH25" s="290"/>
      <c r="VFI25" s="290"/>
      <c r="VFJ25" s="290"/>
      <c r="VFK25" s="290"/>
      <c r="VFL25" s="290"/>
      <c r="VFM25" s="290"/>
      <c r="VFN25" s="290"/>
      <c r="VFO25" s="290"/>
      <c r="VFP25" s="290"/>
      <c r="VFQ25" s="290"/>
      <c r="VFR25" s="290"/>
      <c r="VFS25" s="290"/>
      <c r="VFT25" s="290"/>
      <c r="VFU25" s="290"/>
      <c r="VFV25" s="290"/>
      <c r="VFW25" s="290"/>
      <c r="VFX25" s="290"/>
      <c r="VFY25" s="290"/>
      <c r="VFZ25" s="290"/>
      <c r="VGA25" s="290"/>
      <c r="VGB25" s="290"/>
      <c r="VGC25" s="290"/>
      <c r="VGD25" s="290"/>
      <c r="VGE25" s="290"/>
      <c r="VGF25" s="290"/>
      <c r="VGG25" s="290"/>
      <c r="VGH25" s="290"/>
      <c r="VGI25" s="290"/>
      <c r="VGJ25" s="290"/>
      <c r="VGK25" s="290"/>
      <c r="VGL25" s="290"/>
      <c r="VGM25" s="290"/>
      <c r="VGN25" s="290"/>
      <c r="VGO25" s="290"/>
      <c r="VGP25" s="290"/>
      <c r="VGQ25" s="290"/>
      <c r="VGR25" s="290"/>
      <c r="VGS25" s="290"/>
      <c r="VGT25" s="290"/>
      <c r="VGU25" s="290"/>
      <c r="VGV25" s="290"/>
      <c r="VGW25" s="290"/>
      <c r="VGX25" s="290"/>
      <c r="VGY25" s="290"/>
      <c r="VGZ25" s="290"/>
      <c r="VHA25" s="290"/>
      <c r="VHB25" s="290"/>
      <c r="VHC25" s="290"/>
      <c r="VHD25" s="290"/>
      <c r="VHE25" s="290"/>
      <c r="VHF25" s="290"/>
      <c r="VHG25" s="290"/>
      <c r="VHH25" s="290"/>
      <c r="VHI25" s="290"/>
      <c r="VHJ25" s="290"/>
      <c r="VHK25" s="290"/>
      <c r="VHL25" s="290"/>
      <c r="VHM25" s="290"/>
      <c r="VHN25" s="290"/>
      <c r="VHO25" s="290"/>
      <c r="VHP25" s="290"/>
      <c r="VHQ25" s="290"/>
      <c r="VHR25" s="290"/>
      <c r="VHS25" s="290"/>
      <c r="VHT25" s="290"/>
      <c r="VHU25" s="290"/>
      <c r="VHV25" s="290"/>
      <c r="VHW25" s="290"/>
      <c r="VHX25" s="290"/>
      <c r="VHY25" s="290"/>
      <c r="VHZ25" s="290"/>
      <c r="VIA25" s="290"/>
      <c r="VIB25" s="290"/>
      <c r="VIC25" s="290"/>
      <c r="VID25" s="290"/>
      <c r="VIE25" s="290"/>
      <c r="VIF25" s="290"/>
      <c r="VIG25" s="290"/>
      <c r="VIH25" s="290"/>
      <c r="VII25" s="290"/>
      <c r="VIJ25" s="290"/>
      <c r="VIK25" s="290"/>
      <c r="VIL25" s="290"/>
      <c r="VIM25" s="290"/>
      <c r="VIN25" s="290"/>
      <c r="VIO25" s="290"/>
      <c r="VIP25" s="290"/>
      <c r="VIQ25" s="290"/>
      <c r="VIR25" s="290"/>
      <c r="VIS25" s="290"/>
      <c r="VIT25" s="290"/>
      <c r="VIU25" s="290"/>
      <c r="VIV25" s="290"/>
      <c r="VIW25" s="290"/>
      <c r="VIX25" s="290"/>
      <c r="VIY25" s="290"/>
      <c r="VIZ25" s="290"/>
      <c r="VJA25" s="290"/>
      <c r="VJB25" s="290"/>
      <c r="VJC25" s="290"/>
      <c r="VJD25" s="290"/>
      <c r="VJE25" s="290"/>
      <c r="VJF25" s="290"/>
      <c r="VJG25" s="290"/>
      <c r="VJH25" s="290"/>
      <c r="VJI25" s="290"/>
      <c r="VJJ25" s="290"/>
      <c r="VJK25" s="290"/>
      <c r="VJL25" s="290"/>
      <c r="VJM25" s="290"/>
      <c r="VJN25" s="290"/>
      <c r="VJO25" s="290"/>
      <c r="VJP25" s="290"/>
      <c r="VJQ25" s="290"/>
      <c r="VJR25" s="290"/>
      <c r="VJS25" s="290"/>
      <c r="VJT25" s="290"/>
      <c r="VJU25" s="290"/>
      <c r="VJV25" s="290"/>
      <c r="VJW25" s="290"/>
      <c r="VJX25" s="290"/>
      <c r="VJY25" s="290"/>
      <c r="VJZ25" s="290"/>
      <c r="VKA25" s="290"/>
      <c r="VKB25" s="290"/>
      <c r="VKC25" s="290"/>
      <c r="VKD25" s="290"/>
      <c r="VKE25" s="290"/>
      <c r="VKF25" s="290"/>
      <c r="VKG25" s="290"/>
      <c r="VKH25" s="290"/>
      <c r="VKI25" s="290"/>
      <c r="VKJ25" s="290"/>
      <c r="VKK25" s="290"/>
      <c r="VKL25" s="290"/>
      <c r="VKM25" s="290"/>
      <c r="VKN25" s="290"/>
      <c r="VKO25" s="290"/>
      <c r="VKP25" s="290"/>
      <c r="VKQ25" s="290"/>
      <c r="VKR25" s="290"/>
      <c r="VKS25" s="290"/>
      <c r="VKT25" s="290"/>
      <c r="VKU25" s="290"/>
      <c r="VKV25" s="290"/>
      <c r="VKW25" s="290"/>
      <c r="VKX25" s="290"/>
      <c r="VKY25" s="290"/>
      <c r="VKZ25" s="290"/>
      <c r="VLA25" s="290"/>
      <c r="VLB25" s="290"/>
      <c r="VLC25" s="290"/>
      <c r="VLD25" s="290"/>
      <c r="VLE25" s="290"/>
      <c r="VLF25" s="290"/>
      <c r="VLG25" s="290"/>
      <c r="VLH25" s="290"/>
      <c r="VLI25" s="290"/>
      <c r="VLJ25" s="290"/>
      <c r="VLK25" s="290"/>
      <c r="VLL25" s="290"/>
      <c r="VLM25" s="290"/>
      <c r="VLN25" s="290"/>
      <c r="VLO25" s="290"/>
      <c r="VLP25" s="290"/>
      <c r="VLQ25" s="290"/>
      <c r="VLR25" s="290"/>
      <c r="VLS25" s="290"/>
      <c r="VLT25" s="290"/>
      <c r="VLU25" s="290"/>
      <c r="VLV25" s="290"/>
      <c r="VLW25" s="290"/>
      <c r="VLX25" s="290"/>
      <c r="VLY25" s="290"/>
      <c r="VLZ25" s="290"/>
      <c r="VMA25" s="290"/>
      <c r="VMB25" s="290"/>
      <c r="VMC25" s="290"/>
      <c r="VMD25" s="290"/>
      <c r="VME25" s="290"/>
      <c r="VMF25" s="290"/>
      <c r="VMG25" s="290"/>
      <c r="VMH25" s="290"/>
      <c r="VMI25" s="290"/>
      <c r="VMJ25" s="290"/>
      <c r="VMK25" s="290"/>
      <c r="VML25" s="290"/>
      <c r="VMM25" s="290"/>
      <c r="VMN25" s="290"/>
      <c r="VMO25" s="290"/>
      <c r="VMP25" s="290"/>
      <c r="VMQ25" s="290"/>
      <c r="VMR25" s="290"/>
      <c r="VMS25" s="290"/>
      <c r="VMT25" s="290"/>
      <c r="VMU25" s="290"/>
      <c r="VMV25" s="290"/>
      <c r="VMW25" s="290"/>
      <c r="VMX25" s="290"/>
      <c r="VMY25" s="290"/>
      <c r="VMZ25" s="290"/>
      <c r="VNA25" s="290"/>
      <c r="VNB25" s="290"/>
      <c r="VNC25" s="290"/>
      <c r="VND25" s="290"/>
      <c r="VNE25" s="290"/>
      <c r="VNF25" s="290"/>
      <c r="VNG25" s="290"/>
      <c r="VNH25" s="290"/>
      <c r="VNI25" s="290"/>
      <c r="VNJ25" s="290"/>
      <c r="VNK25" s="290"/>
      <c r="VNL25" s="290"/>
      <c r="VNM25" s="290"/>
      <c r="VNN25" s="290"/>
      <c r="VNO25" s="290"/>
      <c r="VNP25" s="290"/>
      <c r="VNQ25" s="290"/>
      <c r="VNR25" s="290"/>
      <c r="VNS25" s="290"/>
      <c r="VNT25" s="290"/>
      <c r="VNU25" s="290"/>
      <c r="VNV25" s="290"/>
      <c r="VNW25" s="290"/>
      <c r="VNX25" s="290"/>
      <c r="VNY25" s="290"/>
      <c r="VNZ25" s="290"/>
      <c r="VOA25" s="290"/>
      <c r="VOB25" s="290"/>
      <c r="VOC25" s="290"/>
      <c r="VOD25" s="290"/>
      <c r="VOE25" s="290"/>
      <c r="VOF25" s="290"/>
      <c r="VOG25" s="290"/>
      <c r="VOH25" s="290"/>
      <c r="VOI25" s="290"/>
      <c r="VOJ25" s="290"/>
      <c r="VOK25" s="290"/>
      <c r="VOL25" s="290"/>
      <c r="VOM25" s="290"/>
      <c r="VON25" s="290"/>
      <c r="VOO25" s="290"/>
      <c r="VOP25" s="290"/>
      <c r="VOQ25" s="290"/>
      <c r="VOR25" s="290"/>
      <c r="VOS25" s="290"/>
      <c r="VOT25" s="290"/>
      <c r="VOU25" s="290"/>
      <c r="VOV25" s="290"/>
      <c r="VOW25" s="290"/>
      <c r="VOX25" s="290"/>
      <c r="VOY25" s="290"/>
      <c r="VOZ25" s="290"/>
      <c r="VPA25" s="290"/>
      <c r="VPB25" s="290"/>
      <c r="VPC25" s="290"/>
      <c r="VPD25" s="290"/>
      <c r="VPE25" s="290"/>
      <c r="VPF25" s="290"/>
      <c r="VPG25" s="290"/>
      <c r="VPH25" s="290"/>
      <c r="VPI25" s="290"/>
      <c r="VPJ25" s="290"/>
      <c r="VPK25" s="290"/>
      <c r="VPL25" s="290"/>
      <c r="VPM25" s="290"/>
      <c r="VPN25" s="290"/>
      <c r="VPO25" s="290"/>
      <c r="VPP25" s="290"/>
      <c r="VPQ25" s="290"/>
      <c r="VPR25" s="290"/>
      <c r="VPS25" s="290"/>
      <c r="VPT25" s="290"/>
      <c r="VPU25" s="290"/>
      <c r="VPV25" s="290"/>
      <c r="VPW25" s="290"/>
      <c r="VPX25" s="290"/>
      <c r="VPY25" s="290"/>
      <c r="VPZ25" s="290"/>
      <c r="VQA25" s="290"/>
      <c r="VQB25" s="290"/>
      <c r="VQC25" s="290"/>
      <c r="VQD25" s="290"/>
      <c r="VQE25" s="290"/>
      <c r="VQF25" s="290"/>
      <c r="VQG25" s="290"/>
      <c r="VQH25" s="290"/>
      <c r="VQI25" s="290"/>
      <c r="VQJ25" s="290"/>
      <c r="VQK25" s="290"/>
      <c r="VQL25" s="290"/>
      <c r="VQM25" s="290"/>
      <c r="VQN25" s="290"/>
      <c r="VQO25" s="290"/>
      <c r="VQP25" s="290"/>
      <c r="VQQ25" s="290"/>
      <c r="VQR25" s="290"/>
      <c r="VQS25" s="290"/>
      <c r="VQT25" s="290"/>
      <c r="VQU25" s="290"/>
      <c r="VQV25" s="290"/>
      <c r="VQW25" s="290"/>
      <c r="VQX25" s="290"/>
      <c r="VQY25" s="290"/>
      <c r="VQZ25" s="290"/>
      <c r="VRA25" s="290"/>
      <c r="VRB25" s="290"/>
      <c r="VRC25" s="290"/>
      <c r="VRD25" s="290"/>
      <c r="VRE25" s="290"/>
      <c r="VRF25" s="290"/>
      <c r="VRG25" s="290"/>
      <c r="VRH25" s="290"/>
      <c r="VRI25" s="290"/>
      <c r="VRJ25" s="290"/>
      <c r="VRK25" s="290"/>
      <c r="VRL25" s="290"/>
      <c r="VRM25" s="290"/>
      <c r="VRN25" s="290"/>
      <c r="VRO25" s="290"/>
      <c r="VRP25" s="290"/>
      <c r="VRQ25" s="290"/>
      <c r="VRR25" s="290"/>
      <c r="VRS25" s="290"/>
      <c r="VRT25" s="290"/>
      <c r="VRU25" s="290"/>
      <c r="VRV25" s="290"/>
      <c r="VRW25" s="290"/>
      <c r="VRX25" s="290"/>
      <c r="VRY25" s="290"/>
      <c r="VRZ25" s="290"/>
      <c r="VSA25" s="290"/>
      <c r="VSB25" s="290"/>
      <c r="VSC25" s="290"/>
      <c r="VSD25" s="290"/>
      <c r="VSE25" s="290"/>
      <c r="VSF25" s="290"/>
      <c r="VSG25" s="290"/>
      <c r="VSH25" s="290"/>
      <c r="VSI25" s="290"/>
      <c r="VSJ25" s="290"/>
      <c r="VSK25" s="290"/>
      <c r="VSL25" s="290"/>
      <c r="VSM25" s="290"/>
      <c r="VSN25" s="290"/>
      <c r="VSO25" s="290"/>
      <c r="VSP25" s="290"/>
      <c r="VSQ25" s="290"/>
      <c r="VSR25" s="290"/>
      <c r="VSS25" s="290"/>
      <c r="VST25" s="290"/>
      <c r="VSU25" s="290"/>
      <c r="VSV25" s="290"/>
      <c r="VSW25" s="290"/>
      <c r="VSX25" s="290"/>
      <c r="VSY25" s="290"/>
      <c r="VSZ25" s="290"/>
      <c r="VTA25" s="290"/>
      <c r="VTB25" s="290"/>
      <c r="VTC25" s="290"/>
      <c r="VTD25" s="290"/>
      <c r="VTE25" s="290"/>
      <c r="VTF25" s="290"/>
      <c r="VTG25" s="290"/>
      <c r="VTH25" s="290"/>
      <c r="VTI25" s="290"/>
      <c r="VTJ25" s="290"/>
      <c r="VTK25" s="290"/>
      <c r="VTL25" s="290"/>
      <c r="VTM25" s="290"/>
      <c r="VTN25" s="290"/>
      <c r="VTO25" s="290"/>
      <c r="VTP25" s="290"/>
      <c r="VTQ25" s="290"/>
      <c r="VTR25" s="290"/>
      <c r="VTS25" s="290"/>
      <c r="VTT25" s="290"/>
      <c r="VTU25" s="290"/>
      <c r="VTV25" s="290"/>
      <c r="VTW25" s="290"/>
      <c r="VTX25" s="290"/>
      <c r="VTY25" s="290"/>
      <c r="VTZ25" s="290"/>
      <c r="VUA25" s="290"/>
      <c r="VUB25" s="290"/>
      <c r="VUC25" s="290"/>
      <c r="VUD25" s="290"/>
      <c r="VUE25" s="290"/>
      <c r="VUF25" s="290"/>
      <c r="VUG25" s="290"/>
      <c r="VUH25" s="290"/>
      <c r="VUI25" s="290"/>
      <c r="VUJ25" s="290"/>
      <c r="VUK25" s="290"/>
      <c r="VUL25" s="290"/>
      <c r="VUM25" s="290"/>
      <c r="VUN25" s="290"/>
      <c r="VUO25" s="290"/>
      <c r="VUP25" s="290"/>
      <c r="VUQ25" s="290"/>
      <c r="VUR25" s="290"/>
      <c r="VUS25" s="290"/>
      <c r="VUT25" s="290"/>
      <c r="VUU25" s="290"/>
      <c r="VUV25" s="290"/>
      <c r="VUW25" s="290"/>
      <c r="VUX25" s="290"/>
      <c r="VUY25" s="290"/>
      <c r="VUZ25" s="290"/>
      <c r="VVA25" s="290"/>
      <c r="VVB25" s="290"/>
      <c r="VVC25" s="290"/>
      <c r="VVD25" s="290"/>
      <c r="VVE25" s="290"/>
      <c r="VVF25" s="290"/>
      <c r="VVG25" s="290"/>
      <c r="VVH25" s="290"/>
      <c r="VVI25" s="290"/>
      <c r="VVJ25" s="290"/>
      <c r="VVK25" s="290"/>
      <c r="VVL25" s="290"/>
      <c r="VVM25" s="290"/>
      <c r="VVN25" s="290"/>
      <c r="VVO25" s="290"/>
      <c r="VVP25" s="290"/>
      <c r="VVQ25" s="290"/>
      <c r="VVR25" s="290"/>
      <c r="VVS25" s="290"/>
      <c r="VVT25" s="290"/>
      <c r="VVU25" s="290"/>
      <c r="VVV25" s="290"/>
      <c r="VVW25" s="290"/>
      <c r="VVX25" s="290"/>
      <c r="VVY25" s="290"/>
      <c r="VVZ25" s="290"/>
      <c r="VWA25" s="290"/>
      <c r="VWB25" s="290"/>
      <c r="VWC25" s="290"/>
      <c r="VWD25" s="290"/>
      <c r="VWE25" s="290"/>
      <c r="VWF25" s="290"/>
      <c r="VWG25" s="290"/>
      <c r="VWH25" s="290"/>
      <c r="VWI25" s="290"/>
      <c r="VWJ25" s="290"/>
      <c r="VWK25" s="290"/>
      <c r="VWL25" s="290"/>
      <c r="VWM25" s="290"/>
      <c r="VWN25" s="290"/>
      <c r="VWO25" s="290"/>
      <c r="VWP25" s="290"/>
      <c r="VWQ25" s="290"/>
      <c r="VWR25" s="290"/>
      <c r="VWS25" s="290"/>
      <c r="VWT25" s="290"/>
      <c r="VWU25" s="290"/>
      <c r="VWV25" s="290"/>
      <c r="VWW25" s="290"/>
      <c r="VWX25" s="290"/>
      <c r="VWY25" s="290"/>
      <c r="VWZ25" s="290"/>
      <c r="VXA25" s="290"/>
      <c r="VXB25" s="290"/>
      <c r="VXC25" s="290"/>
      <c r="VXD25" s="290"/>
      <c r="VXE25" s="290"/>
      <c r="VXF25" s="290"/>
      <c r="VXG25" s="290"/>
      <c r="VXH25" s="290"/>
      <c r="VXI25" s="290"/>
      <c r="VXJ25" s="290"/>
      <c r="VXK25" s="290"/>
      <c r="VXL25" s="290"/>
      <c r="VXM25" s="290"/>
      <c r="VXN25" s="290"/>
      <c r="VXO25" s="290"/>
      <c r="VXP25" s="290"/>
      <c r="VXQ25" s="290"/>
      <c r="VXR25" s="290"/>
      <c r="VXS25" s="290"/>
      <c r="VXT25" s="290"/>
      <c r="VXU25" s="290"/>
      <c r="VXV25" s="290"/>
      <c r="VXW25" s="290"/>
      <c r="VXX25" s="290"/>
      <c r="VXY25" s="290"/>
      <c r="VXZ25" s="290"/>
      <c r="VYA25" s="290"/>
      <c r="VYB25" s="290"/>
      <c r="VYC25" s="290"/>
      <c r="VYD25" s="290"/>
      <c r="VYE25" s="290"/>
      <c r="VYF25" s="290"/>
      <c r="VYG25" s="290"/>
      <c r="VYH25" s="290"/>
      <c r="VYI25" s="290"/>
      <c r="VYJ25" s="290"/>
      <c r="VYK25" s="290"/>
      <c r="VYL25" s="290"/>
      <c r="VYM25" s="290"/>
      <c r="VYN25" s="290"/>
      <c r="VYO25" s="290"/>
      <c r="VYP25" s="290"/>
      <c r="VYQ25" s="290"/>
      <c r="VYR25" s="290"/>
      <c r="VYS25" s="290"/>
      <c r="VYT25" s="290"/>
      <c r="VYU25" s="290"/>
      <c r="VYV25" s="290"/>
      <c r="VYW25" s="290"/>
      <c r="VYX25" s="290"/>
      <c r="VYY25" s="290"/>
      <c r="VYZ25" s="290"/>
      <c r="VZA25" s="290"/>
      <c r="VZB25" s="290"/>
      <c r="VZC25" s="290"/>
      <c r="VZD25" s="290"/>
      <c r="VZE25" s="290"/>
      <c r="VZF25" s="290"/>
      <c r="VZG25" s="290"/>
      <c r="VZH25" s="290"/>
      <c r="VZI25" s="290"/>
      <c r="VZJ25" s="290"/>
      <c r="VZK25" s="290"/>
      <c r="VZL25" s="290"/>
      <c r="VZM25" s="290"/>
      <c r="VZN25" s="290"/>
      <c r="VZO25" s="290"/>
      <c r="VZP25" s="290"/>
      <c r="VZQ25" s="290"/>
      <c r="VZR25" s="290"/>
      <c r="VZS25" s="290"/>
      <c r="VZT25" s="290"/>
      <c r="VZU25" s="290"/>
      <c r="VZV25" s="290"/>
      <c r="VZW25" s="290"/>
      <c r="VZX25" s="290"/>
      <c r="VZY25" s="290"/>
      <c r="VZZ25" s="290"/>
      <c r="WAA25" s="290"/>
      <c r="WAB25" s="290"/>
      <c r="WAC25" s="290"/>
      <c r="WAD25" s="290"/>
      <c r="WAE25" s="290"/>
      <c r="WAF25" s="290"/>
      <c r="WAG25" s="290"/>
      <c r="WAH25" s="290"/>
      <c r="WAI25" s="290"/>
      <c r="WAJ25" s="290"/>
      <c r="WAK25" s="290"/>
      <c r="WAL25" s="290"/>
      <c r="WAM25" s="290"/>
      <c r="WAN25" s="290"/>
      <c r="WAO25" s="290"/>
      <c r="WAP25" s="290"/>
      <c r="WAQ25" s="290"/>
      <c r="WAR25" s="290"/>
      <c r="WAS25" s="290"/>
      <c r="WAT25" s="290"/>
      <c r="WAU25" s="290"/>
      <c r="WAV25" s="290"/>
      <c r="WAW25" s="290"/>
      <c r="WAX25" s="290"/>
      <c r="WAY25" s="290"/>
      <c r="WAZ25" s="290"/>
      <c r="WBA25" s="290"/>
      <c r="WBB25" s="290"/>
      <c r="WBC25" s="290"/>
      <c r="WBD25" s="290"/>
      <c r="WBE25" s="290"/>
      <c r="WBF25" s="290"/>
      <c r="WBG25" s="290"/>
      <c r="WBH25" s="290"/>
      <c r="WBI25" s="290"/>
      <c r="WBJ25" s="290"/>
      <c r="WBK25" s="290"/>
      <c r="WBL25" s="290"/>
      <c r="WBM25" s="290"/>
      <c r="WBN25" s="290"/>
      <c r="WBO25" s="290"/>
      <c r="WBP25" s="290"/>
      <c r="WBQ25" s="290"/>
      <c r="WBR25" s="290"/>
      <c r="WBS25" s="290"/>
      <c r="WBT25" s="290"/>
      <c r="WBU25" s="290"/>
      <c r="WBV25" s="290"/>
      <c r="WBW25" s="290"/>
      <c r="WBX25" s="290"/>
      <c r="WBY25" s="290"/>
      <c r="WBZ25" s="290"/>
      <c r="WCA25" s="290"/>
      <c r="WCB25" s="290"/>
    </row>
    <row r="26" spans="2:42 13252:15628" s="289" customFormat="1" x14ac:dyDescent="0.25">
      <c r="B26" s="280">
        <v>15</v>
      </c>
      <c r="C26" s="303" t="s">
        <v>1272</v>
      </c>
      <c r="D26" s="304" t="s">
        <v>7</v>
      </c>
      <c r="E26" s="304" t="s">
        <v>7</v>
      </c>
      <c r="F26" s="304" t="s">
        <v>7</v>
      </c>
      <c r="G26" s="304" t="s">
        <v>7</v>
      </c>
      <c r="H26" s="304" t="s">
        <v>7</v>
      </c>
      <c r="I26" s="304" t="s">
        <v>7</v>
      </c>
      <c r="J26" s="304" t="s">
        <v>7</v>
      </c>
      <c r="K26" s="304" t="s">
        <v>7</v>
      </c>
      <c r="L26" s="516" t="s">
        <v>904</v>
      </c>
      <c r="M26" s="306" t="s">
        <v>9775</v>
      </c>
      <c r="N26" s="307">
        <f t="shared" si="13"/>
        <v>2</v>
      </c>
      <c r="O26" s="295"/>
      <c r="T26" s="302"/>
      <c r="U26" s="302"/>
      <c r="V26" s="302"/>
      <c r="W26" s="302"/>
      <c r="X26" s="302"/>
      <c r="Y26" s="302"/>
      <c r="Z26" s="302"/>
      <c r="AA26" s="302"/>
      <c r="AB26" s="302"/>
      <c r="AC26" s="302"/>
      <c r="AD26" s="302"/>
      <c r="AE26" s="302"/>
      <c r="AF26" s="302"/>
      <c r="AG26" s="302"/>
      <c r="AH26" s="302"/>
      <c r="AI26" s="302"/>
      <c r="AJ26" s="302"/>
      <c r="AK26" s="287"/>
      <c r="SOR26" s="290"/>
      <c r="SOS26" s="290"/>
      <c r="SOT26" s="290"/>
      <c r="SOU26" s="290"/>
      <c r="SOV26" s="290"/>
      <c r="SOW26" s="290"/>
      <c r="SOX26" s="290"/>
      <c r="SOY26" s="290"/>
      <c r="SOZ26" s="290"/>
      <c r="SPA26" s="290"/>
      <c r="SPB26" s="290"/>
      <c r="SPC26" s="290"/>
      <c r="SPD26" s="290"/>
      <c r="SPE26" s="290"/>
      <c r="SPF26" s="290"/>
      <c r="SPG26" s="290"/>
      <c r="SPH26" s="290"/>
      <c r="SPI26" s="290"/>
      <c r="SPJ26" s="290"/>
      <c r="SPK26" s="290"/>
      <c r="SPL26" s="290"/>
      <c r="SPM26" s="290"/>
      <c r="SPN26" s="290"/>
      <c r="SPO26" s="290"/>
      <c r="SPP26" s="290"/>
      <c r="SPQ26" s="290"/>
      <c r="SPR26" s="290"/>
      <c r="SPS26" s="290"/>
      <c r="SPT26" s="290"/>
      <c r="SPU26" s="290"/>
      <c r="SPV26" s="290"/>
      <c r="SPW26" s="290"/>
      <c r="SPX26" s="290"/>
      <c r="SPY26" s="290"/>
      <c r="SPZ26" s="290"/>
      <c r="SQA26" s="290"/>
      <c r="SQB26" s="290"/>
      <c r="SQC26" s="290"/>
      <c r="SQD26" s="290"/>
      <c r="SQE26" s="290"/>
      <c r="SQF26" s="290"/>
      <c r="SQG26" s="290"/>
      <c r="SQH26" s="290"/>
      <c r="SQI26" s="290"/>
      <c r="SQJ26" s="290"/>
      <c r="SQK26" s="290"/>
      <c r="SQL26" s="290"/>
      <c r="SQM26" s="290"/>
      <c r="SQN26" s="290"/>
      <c r="SQO26" s="290"/>
      <c r="SQP26" s="290"/>
      <c r="SQQ26" s="290"/>
      <c r="SQR26" s="290"/>
      <c r="SQS26" s="290"/>
      <c r="SQT26" s="290"/>
      <c r="SQU26" s="290"/>
      <c r="SQV26" s="290"/>
      <c r="SQW26" s="290"/>
      <c r="SQX26" s="290"/>
      <c r="SQY26" s="290"/>
      <c r="SQZ26" s="290"/>
      <c r="SRA26" s="290"/>
      <c r="SRB26" s="290"/>
      <c r="SRC26" s="290"/>
      <c r="SRD26" s="290"/>
      <c r="SRE26" s="290"/>
      <c r="SRF26" s="290"/>
      <c r="SRG26" s="290"/>
      <c r="SRH26" s="290"/>
      <c r="SRI26" s="290"/>
      <c r="SRJ26" s="290"/>
      <c r="SRK26" s="290"/>
      <c r="SRL26" s="290"/>
      <c r="SRM26" s="290"/>
      <c r="SRN26" s="290"/>
      <c r="SRO26" s="290"/>
      <c r="SRP26" s="290"/>
      <c r="SRQ26" s="290"/>
      <c r="SRR26" s="290"/>
      <c r="SRS26" s="290"/>
      <c r="SRT26" s="290"/>
      <c r="SRU26" s="290"/>
      <c r="SRV26" s="290"/>
      <c r="SRW26" s="290"/>
      <c r="SRX26" s="290"/>
      <c r="SRY26" s="290"/>
      <c r="SRZ26" s="290"/>
      <c r="SSA26" s="290"/>
      <c r="SSB26" s="290"/>
      <c r="SSC26" s="290"/>
      <c r="SSD26" s="290"/>
      <c r="SSE26" s="290"/>
      <c r="SSF26" s="290"/>
      <c r="SSG26" s="290"/>
      <c r="SSH26" s="290"/>
      <c r="SSI26" s="290"/>
      <c r="SSJ26" s="290"/>
      <c r="SSK26" s="290"/>
      <c r="SSL26" s="290"/>
      <c r="SSM26" s="290"/>
      <c r="SSN26" s="290"/>
      <c r="SSO26" s="290"/>
      <c r="SSP26" s="290"/>
      <c r="SSQ26" s="290"/>
      <c r="SSR26" s="290"/>
      <c r="SSS26" s="290"/>
      <c r="SST26" s="290"/>
      <c r="SSU26" s="290"/>
      <c r="SSV26" s="290"/>
      <c r="SSW26" s="290"/>
      <c r="SSX26" s="290"/>
      <c r="SSY26" s="290"/>
      <c r="SSZ26" s="290"/>
      <c r="STA26" s="290"/>
      <c r="STB26" s="290"/>
      <c r="STC26" s="290"/>
      <c r="STD26" s="290"/>
      <c r="STE26" s="290"/>
      <c r="STF26" s="290"/>
      <c r="STG26" s="290"/>
      <c r="STH26" s="290"/>
      <c r="STI26" s="290"/>
      <c r="STJ26" s="290"/>
      <c r="STK26" s="290"/>
      <c r="STL26" s="290"/>
      <c r="STM26" s="290"/>
      <c r="STN26" s="290"/>
      <c r="STO26" s="290"/>
      <c r="STP26" s="290"/>
      <c r="STQ26" s="290"/>
      <c r="STR26" s="290"/>
      <c r="STS26" s="290"/>
      <c r="STT26" s="290"/>
      <c r="STU26" s="290"/>
      <c r="STV26" s="290"/>
      <c r="STW26" s="290"/>
      <c r="STX26" s="290"/>
      <c r="STY26" s="290"/>
      <c r="STZ26" s="290"/>
      <c r="SUA26" s="290"/>
      <c r="SUB26" s="290"/>
      <c r="SUC26" s="290"/>
      <c r="SUD26" s="290"/>
      <c r="SUE26" s="290"/>
      <c r="SUF26" s="290"/>
      <c r="SUG26" s="290"/>
      <c r="SUH26" s="290"/>
      <c r="SUI26" s="290"/>
      <c r="SUJ26" s="290"/>
      <c r="SUK26" s="290"/>
      <c r="SUL26" s="290"/>
      <c r="SUM26" s="290"/>
      <c r="SUN26" s="290"/>
      <c r="SUO26" s="290"/>
      <c r="SUP26" s="290"/>
      <c r="SUQ26" s="290"/>
      <c r="SUR26" s="290"/>
      <c r="SUS26" s="290"/>
      <c r="SUT26" s="290"/>
      <c r="SUU26" s="290"/>
      <c r="SUV26" s="290"/>
      <c r="SUW26" s="290"/>
      <c r="SUX26" s="290"/>
      <c r="SUY26" s="290"/>
      <c r="SUZ26" s="290"/>
      <c r="SVA26" s="290"/>
      <c r="SVB26" s="290"/>
      <c r="SVC26" s="290"/>
      <c r="SVD26" s="290"/>
      <c r="SVE26" s="290"/>
      <c r="SVF26" s="290"/>
      <c r="SVG26" s="290"/>
      <c r="SVH26" s="290"/>
      <c r="SVI26" s="290"/>
      <c r="SVJ26" s="290"/>
      <c r="SVK26" s="290"/>
      <c r="SVL26" s="290"/>
      <c r="SVM26" s="290"/>
      <c r="SVN26" s="290"/>
      <c r="SVO26" s="290"/>
      <c r="SVP26" s="290"/>
      <c r="SVQ26" s="290"/>
      <c r="SVR26" s="290"/>
      <c r="SVS26" s="290"/>
      <c r="SVT26" s="290"/>
      <c r="SVU26" s="290"/>
      <c r="SVV26" s="290"/>
      <c r="SVW26" s="290"/>
      <c r="SVX26" s="290"/>
      <c r="SVY26" s="290"/>
      <c r="SVZ26" s="290"/>
      <c r="SWA26" s="290"/>
      <c r="SWB26" s="290"/>
      <c r="SWC26" s="290"/>
      <c r="SWD26" s="290"/>
      <c r="SWE26" s="290"/>
      <c r="SWF26" s="290"/>
      <c r="SWG26" s="290"/>
      <c r="SWH26" s="290"/>
      <c r="SWI26" s="290"/>
      <c r="SWJ26" s="290"/>
      <c r="SWK26" s="290"/>
      <c r="SWL26" s="290"/>
      <c r="SWM26" s="290"/>
      <c r="SWN26" s="290"/>
      <c r="SWO26" s="290"/>
      <c r="SWP26" s="290"/>
      <c r="SWQ26" s="290"/>
      <c r="SWR26" s="290"/>
      <c r="SWS26" s="290"/>
      <c r="SWT26" s="290"/>
      <c r="SWU26" s="290"/>
      <c r="SWV26" s="290"/>
      <c r="SWW26" s="290"/>
      <c r="SWX26" s="290"/>
      <c r="SWY26" s="290"/>
      <c r="SWZ26" s="290"/>
      <c r="SXA26" s="290"/>
      <c r="SXB26" s="290"/>
      <c r="SXC26" s="290"/>
      <c r="SXD26" s="290"/>
      <c r="SXE26" s="290"/>
      <c r="SXF26" s="290"/>
      <c r="SXG26" s="290"/>
      <c r="SXH26" s="290"/>
      <c r="SXI26" s="290"/>
      <c r="SXJ26" s="290"/>
      <c r="SXK26" s="290"/>
      <c r="SXL26" s="290"/>
      <c r="SXM26" s="290"/>
      <c r="SXN26" s="290"/>
      <c r="SXO26" s="290"/>
      <c r="SXP26" s="290"/>
      <c r="SXQ26" s="290"/>
      <c r="SXR26" s="290"/>
      <c r="SXS26" s="290"/>
      <c r="SXT26" s="290"/>
      <c r="SXU26" s="290"/>
      <c r="SXV26" s="290"/>
      <c r="SXW26" s="290"/>
      <c r="SXX26" s="290"/>
      <c r="SXY26" s="290"/>
      <c r="SXZ26" s="290"/>
      <c r="SYA26" s="290"/>
      <c r="SYB26" s="290"/>
      <c r="SYC26" s="290"/>
      <c r="SYD26" s="290"/>
      <c r="SYE26" s="290"/>
      <c r="SYF26" s="290"/>
      <c r="SYG26" s="290"/>
      <c r="SYH26" s="290"/>
      <c r="SYI26" s="290"/>
      <c r="SYJ26" s="290"/>
      <c r="SYK26" s="290"/>
      <c r="SYL26" s="290"/>
      <c r="SYM26" s="290"/>
      <c r="SYN26" s="290"/>
      <c r="SYO26" s="290"/>
      <c r="SYP26" s="290"/>
      <c r="SYQ26" s="290"/>
      <c r="SYR26" s="290"/>
      <c r="SYS26" s="290"/>
      <c r="SYT26" s="290"/>
      <c r="SYU26" s="290"/>
      <c r="SYV26" s="290"/>
      <c r="SYW26" s="290"/>
      <c r="SYX26" s="290"/>
      <c r="SYY26" s="290"/>
      <c r="SYZ26" s="290"/>
      <c r="SZA26" s="290"/>
      <c r="SZB26" s="290"/>
      <c r="SZC26" s="290"/>
      <c r="SZD26" s="290"/>
      <c r="SZE26" s="290"/>
      <c r="SZF26" s="290"/>
      <c r="SZG26" s="290"/>
      <c r="SZH26" s="290"/>
      <c r="SZI26" s="290"/>
      <c r="SZJ26" s="290"/>
      <c r="SZK26" s="290"/>
      <c r="SZL26" s="290"/>
      <c r="SZM26" s="290"/>
      <c r="SZN26" s="290"/>
      <c r="SZO26" s="290"/>
      <c r="SZP26" s="290"/>
      <c r="SZQ26" s="290"/>
      <c r="SZR26" s="290"/>
      <c r="SZS26" s="290"/>
      <c r="SZT26" s="290"/>
      <c r="SZU26" s="290"/>
      <c r="SZV26" s="290"/>
      <c r="SZW26" s="290"/>
      <c r="SZX26" s="290"/>
      <c r="SZY26" s="290"/>
      <c r="SZZ26" s="290"/>
      <c r="TAA26" s="290"/>
      <c r="TAB26" s="290"/>
      <c r="TAC26" s="290"/>
      <c r="TAD26" s="290"/>
      <c r="TAE26" s="290"/>
      <c r="TAF26" s="290"/>
      <c r="TAG26" s="290"/>
      <c r="TAH26" s="290"/>
      <c r="TAI26" s="290"/>
      <c r="TAJ26" s="290"/>
      <c r="TAK26" s="290"/>
      <c r="TAL26" s="290"/>
      <c r="TAM26" s="290"/>
      <c r="TAN26" s="290"/>
      <c r="TAO26" s="290"/>
      <c r="TAP26" s="290"/>
      <c r="TAQ26" s="290"/>
      <c r="TAR26" s="290"/>
      <c r="TAS26" s="290"/>
      <c r="TAT26" s="290"/>
      <c r="TAU26" s="290"/>
      <c r="TAV26" s="290"/>
      <c r="TAW26" s="290"/>
      <c r="TAX26" s="290"/>
      <c r="TAY26" s="290"/>
      <c r="TAZ26" s="290"/>
      <c r="TBA26" s="290"/>
      <c r="TBB26" s="290"/>
      <c r="TBC26" s="290"/>
      <c r="TBD26" s="290"/>
      <c r="TBE26" s="290"/>
      <c r="TBF26" s="290"/>
      <c r="TBG26" s="290"/>
      <c r="TBH26" s="290"/>
      <c r="TBI26" s="290"/>
      <c r="TBJ26" s="290"/>
      <c r="TBK26" s="290"/>
      <c r="TBL26" s="290"/>
      <c r="TBM26" s="290"/>
      <c r="TBN26" s="290"/>
      <c r="TBO26" s="290"/>
      <c r="TBP26" s="290"/>
      <c r="TBQ26" s="290"/>
      <c r="TBR26" s="290"/>
      <c r="TBS26" s="290"/>
      <c r="TBT26" s="290"/>
      <c r="TBU26" s="290"/>
      <c r="TBV26" s="290"/>
      <c r="TBW26" s="290"/>
      <c r="TBX26" s="290"/>
      <c r="TBY26" s="290"/>
      <c r="TBZ26" s="290"/>
      <c r="TCA26" s="290"/>
      <c r="TCB26" s="290"/>
      <c r="TCC26" s="290"/>
      <c r="TCD26" s="290"/>
      <c r="TCE26" s="290"/>
      <c r="TCF26" s="290"/>
      <c r="TCG26" s="290"/>
      <c r="TCH26" s="290"/>
      <c r="TCI26" s="290"/>
      <c r="TCJ26" s="290"/>
      <c r="TCK26" s="290"/>
      <c r="TCL26" s="290"/>
      <c r="TCM26" s="290"/>
      <c r="TCN26" s="290"/>
      <c r="TCO26" s="290"/>
      <c r="TCP26" s="290"/>
      <c r="TCQ26" s="290"/>
      <c r="TCR26" s="290"/>
      <c r="TCS26" s="290"/>
      <c r="TCT26" s="290"/>
      <c r="TCU26" s="290"/>
      <c r="TCV26" s="290"/>
      <c r="TCW26" s="290"/>
      <c r="TCX26" s="290"/>
      <c r="TCY26" s="290"/>
      <c r="TCZ26" s="290"/>
      <c r="TDA26" s="290"/>
      <c r="TDB26" s="290"/>
      <c r="TDC26" s="290"/>
      <c r="TDD26" s="290"/>
      <c r="TDE26" s="290"/>
      <c r="TDF26" s="290"/>
      <c r="TDG26" s="290"/>
      <c r="TDH26" s="290"/>
      <c r="TDI26" s="290"/>
      <c r="TDJ26" s="290"/>
      <c r="TDK26" s="290"/>
      <c r="TDL26" s="290"/>
      <c r="TDM26" s="290"/>
      <c r="TDN26" s="290"/>
      <c r="TDO26" s="290"/>
      <c r="TDP26" s="290"/>
      <c r="TDQ26" s="290"/>
      <c r="TDR26" s="290"/>
      <c r="TDS26" s="290"/>
      <c r="TDT26" s="290"/>
      <c r="TDU26" s="290"/>
      <c r="TDV26" s="290"/>
      <c r="TDW26" s="290"/>
      <c r="TDX26" s="290"/>
      <c r="TDY26" s="290"/>
      <c r="TDZ26" s="290"/>
      <c r="TEA26" s="290"/>
      <c r="TEB26" s="290"/>
      <c r="TEC26" s="290"/>
      <c r="TED26" s="290"/>
      <c r="TEE26" s="290"/>
      <c r="TEF26" s="290"/>
      <c r="TEG26" s="290"/>
      <c r="TEH26" s="290"/>
      <c r="TEI26" s="290"/>
      <c r="TEJ26" s="290"/>
      <c r="TEK26" s="290"/>
      <c r="TEL26" s="290"/>
      <c r="TEM26" s="290"/>
      <c r="TEN26" s="290"/>
      <c r="TEO26" s="290"/>
      <c r="TEP26" s="290"/>
      <c r="TEQ26" s="290"/>
      <c r="TER26" s="290"/>
      <c r="TES26" s="290"/>
      <c r="TET26" s="290"/>
      <c r="TEU26" s="290"/>
      <c r="TEV26" s="290"/>
      <c r="TEW26" s="290"/>
      <c r="TEX26" s="290"/>
      <c r="TEY26" s="290"/>
      <c r="TEZ26" s="290"/>
      <c r="TFA26" s="290"/>
      <c r="TFB26" s="290"/>
      <c r="TFC26" s="290"/>
      <c r="TFD26" s="290"/>
      <c r="TFE26" s="290"/>
      <c r="TFF26" s="290"/>
      <c r="TFG26" s="290"/>
      <c r="TFH26" s="290"/>
      <c r="TFI26" s="290"/>
      <c r="TFJ26" s="290"/>
      <c r="TFK26" s="290"/>
      <c r="TFL26" s="290"/>
      <c r="TFM26" s="290"/>
      <c r="TFN26" s="290"/>
      <c r="TFO26" s="290"/>
      <c r="TFP26" s="290"/>
      <c r="TFQ26" s="290"/>
      <c r="TFR26" s="290"/>
      <c r="TFS26" s="290"/>
      <c r="TFT26" s="290"/>
      <c r="TFU26" s="290"/>
      <c r="TFV26" s="290"/>
      <c r="TFW26" s="290"/>
      <c r="TFX26" s="290"/>
      <c r="TFY26" s="290"/>
      <c r="TFZ26" s="290"/>
      <c r="TGA26" s="290"/>
      <c r="TGB26" s="290"/>
      <c r="TGC26" s="290"/>
      <c r="TGD26" s="290"/>
      <c r="TGE26" s="290"/>
      <c r="TGF26" s="290"/>
      <c r="TGG26" s="290"/>
      <c r="TGH26" s="290"/>
      <c r="TGI26" s="290"/>
      <c r="TGJ26" s="290"/>
      <c r="TGK26" s="290"/>
      <c r="TGL26" s="290"/>
      <c r="TGM26" s="290"/>
      <c r="TGN26" s="290"/>
      <c r="TGO26" s="290"/>
      <c r="TGP26" s="290"/>
      <c r="TGQ26" s="290"/>
      <c r="TGR26" s="290"/>
      <c r="TGS26" s="290"/>
      <c r="TGT26" s="290"/>
      <c r="TGU26" s="290"/>
      <c r="TGV26" s="290"/>
      <c r="TGW26" s="290"/>
      <c r="TGX26" s="290"/>
      <c r="TGY26" s="290"/>
      <c r="TGZ26" s="290"/>
      <c r="THA26" s="290"/>
      <c r="THB26" s="290"/>
      <c r="THC26" s="290"/>
      <c r="THD26" s="290"/>
      <c r="THE26" s="290"/>
      <c r="THF26" s="290"/>
      <c r="THG26" s="290"/>
      <c r="THH26" s="290"/>
      <c r="THI26" s="290"/>
      <c r="THJ26" s="290"/>
      <c r="THK26" s="290"/>
      <c r="THL26" s="290"/>
      <c r="THM26" s="290"/>
      <c r="THN26" s="290"/>
      <c r="THO26" s="290"/>
      <c r="THP26" s="290"/>
      <c r="THQ26" s="290"/>
      <c r="THR26" s="290"/>
      <c r="THS26" s="290"/>
      <c r="THT26" s="290"/>
      <c r="THU26" s="290"/>
      <c r="THV26" s="290"/>
      <c r="THW26" s="290"/>
      <c r="THX26" s="290"/>
      <c r="THY26" s="290"/>
      <c r="THZ26" s="290"/>
      <c r="TIA26" s="290"/>
      <c r="TIB26" s="290"/>
      <c r="TIC26" s="290"/>
      <c r="TID26" s="290"/>
      <c r="TIE26" s="290"/>
      <c r="TIF26" s="290"/>
      <c r="TIG26" s="290"/>
      <c r="TIH26" s="290"/>
      <c r="TII26" s="290"/>
      <c r="TIJ26" s="290"/>
      <c r="TIK26" s="290"/>
      <c r="TIL26" s="290"/>
      <c r="TIM26" s="290"/>
      <c r="TIN26" s="290"/>
      <c r="TIO26" s="290"/>
      <c r="TIP26" s="290"/>
      <c r="TIQ26" s="290"/>
      <c r="TIR26" s="290"/>
      <c r="TIS26" s="290"/>
      <c r="TIT26" s="290"/>
      <c r="TIU26" s="290"/>
      <c r="TIV26" s="290"/>
      <c r="TIW26" s="290"/>
      <c r="TIX26" s="290"/>
      <c r="TIY26" s="290"/>
      <c r="TIZ26" s="290"/>
      <c r="TJA26" s="290"/>
      <c r="TJB26" s="290"/>
      <c r="TJC26" s="290"/>
      <c r="TJD26" s="290"/>
      <c r="TJE26" s="290"/>
      <c r="TJF26" s="290"/>
      <c r="TJG26" s="290"/>
      <c r="TJH26" s="290"/>
      <c r="TJI26" s="290"/>
      <c r="TJJ26" s="290"/>
      <c r="TJK26" s="290"/>
      <c r="TJL26" s="290"/>
      <c r="TJM26" s="290"/>
      <c r="TJN26" s="290"/>
      <c r="TJO26" s="290"/>
      <c r="TJP26" s="290"/>
      <c r="TJQ26" s="290"/>
      <c r="TJR26" s="290"/>
      <c r="TJS26" s="290"/>
      <c r="TJT26" s="290"/>
      <c r="TJU26" s="290"/>
      <c r="TJV26" s="290"/>
      <c r="TJW26" s="290"/>
      <c r="TJX26" s="290"/>
      <c r="TJY26" s="290"/>
      <c r="TJZ26" s="290"/>
      <c r="TKA26" s="290"/>
      <c r="TKB26" s="290"/>
      <c r="TKC26" s="290"/>
      <c r="TKD26" s="290"/>
      <c r="TKE26" s="290"/>
      <c r="TKF26" s="290"/>
      <c r="TKG26" s="290"/>
      <c r="TKH26" s="290"/>
      <c r="TKI26" s="290"/>
      <c r="TKJ26" s="290"/>
      <c r="TKK26" s="290"/>
      <c r="TKL26" s="290"/>
      <c r="TKM26" s="290"/>
      <c r="TKN26" s="290"/>
      <c r="TKO26" s="290"/>
      <c r="TKP26" s="290"/>
      <c r="TKQ26" s="290"/>
      <c r="TKR26" s="290"/>
      <c r="TKS26" s="290"/>
      <c r="TKT26" s="290"/>
      <c r="TKU26" s="290"/>
      <c r="TKV26" s="290"/>
      <c r="TKW26" s="290"/>
      <c r="TKX26" s="290"/>
      <c r="TKY26" s="290"/>
      <c r="TKZ26" s="290"/>
      <c r="TLA26" s="290"/>
      <c r="TLB26" s="290"/>
      <c r="TLC26" s="290"/>
      <c r="TLD26" s="290"/>
      <c r="TLE26" s="290"/>
      <c r="TLF26" s="290"/>
      <c r="TLG26" s="290"/>
      <c r="TLH26" s="290"/>
      <c r="TLI26" s="290"/>
      <c r="TLJ26" s="290"/>
      <c r="TLK26" s="290"/>
      <c r="TLL26" s="290"/>
      <c r="TLM26" s="290"/>
      <c r="TLN26" s="290"/>
      <c r="TLO26" s="290"/>
      <c r="TLP26" s="290"/>
      <c r="TLQ26" s="290"/>
      <c r="TLR26" s="290"/>
      <c r="TLS26" s="290"/>
      <c r="TLT26" s="290"/>
      <c r="TLU26" s="290"/>
      <c r="TLV26" s="290"/>
      <c r="TLW26" s="290"/>
      <c r="TLX26" s="290"/>
      <c r="TLY26" s="290"/>
      <c r="TLZ26" s="290"/>
      <c r="TMA26" s="290"/>
      <c r="TMB26" s="290"/>
      <c r="TMC26" s="290"/>
      <c r="TMD26" s="290"/>
      <c r="TME26" s="290"/>
      <c r="TMF26" s="290"/>
      <c r="TMG26" s="290"/>
      <c r="TMH26" s="290"/>
      <c r="TMI26" s="290"/>
      <c r="TMJ26" s="290"/>
      <c r="TMK26" s="290"/>
      <c r="TML26" s="290"/>
      <c r="TMM26" s="290"/>
      <c r="TMN26" s="290"/>
      <c r="TMO26" s="290"/>
      <c r="TMP26" s="290"/>
      <c r="TMQ26" s="290"/>
      <c r="TMR26" s="290"/>
      <c r="TMS26" s="290"/>
      <c r="TMT26" s="290"/>
      <c r="TMU26" s="290"/>
      <c r="TMV26" s="290"/>
      <c r="TMW26" s="290"/>
      <c r="TMX26" s="290"/>
      <c r="TMY26" s="290"/>
      <c r="TMZ26" s="290"/>
      <c r="TNA26" s="290"/>
      <c r="TNB26" s="290"/>
      <c r="TNC26" s="290"/>
      <c r="TND26" s="290"/>
      <c r="TNE26" s="290"/>
      <c r="TNF26" s="290"/>
      <c r="TNG26" s="290"/>
      <c r="TNH26" s="290"/>
      <c r="TNI26" s="290"/>
      <c r="TNJ26" s="290"/>
      <c r="TNK26" s="290"/>
      <c r="TNL26" s="290"/>
      <c r="TNM26" s="290"/>
      <c r="TNN26" s="290"/>
      <c r="TNO26" s="290"/>
      <c r="TNP26" s="290"/>
      <c r="TNQ26" s="290"/>
      <c r="TNR26" s="290"/>
      <c r="TNS26" s="290"/>
      <c r="TNT26" s="290"/>
      <c r="TNU26" s="290"/>
      <c r="TNV26" s="290"/>
      <c r="TNW26" s="290"/>
      <c r="TNX26" s="290"/>
      <c r="TNY26" s="290"/>
      <c r="TNZ26" s="290"/>
      <c r="TOA26" s="290"/>
      <c r="TOB26" s="290"/>
      <c r="TOC26" s="290"/>
      <c r="TOD26" s="290"/>
      <c r="TOE26" s="290"/>
      <c r="TOF26" s="290"/>
      <c r="TOG26" s="290"/>
      <c r="TOH26" s="290"/>
      <c r="TOI26" s="290"/>
      <c r="TOJ26" s="290"/>
      <c r="TOK26" s="290"/>
      <c r="TOL26" s="290"/>
      <c r="TOM26" s="290"/>
      <c r="TON26" s="290"/>
      <c r="TOO26" s="290"/>
      <c r="TOP26" s="290"/>
      <c r="TOQ26" s="290"/>
      <c r="TOR26" s="290"/>
      <c r="TOS26" s="290"/>
      <c r="TOT26" s="290"/>
      <c r="TOU26" s="290"/>
      <c r="TOV26" s="290"/>
      <c r="TOW26" s="290"/>
      <c r="TOX26" s="290"/>
      <c r="TOY26" s="290"/>
      <c r="TOZ26" s="290"/>
      <c r="TPA26" s="290"/>
      <c r="TPB26" s="290"/>
      <c r="TPC26" s="290"/>
      <c r="TPD26" s="290"/>
      <c r="TPE26" s="290"/>
      <c r="TPF26" s="290"/>
      <c r="TPG26" s="290"/>
      <c r="TPH26" s="290"/>
      <c r="TPI26" s="290"/>
      <c r="TPJ26" s="290"/>
      <c r="TPK26" s="290"/>
      <c r="TPL26" s="290"/>
      <c r="TPM26" s="290"/>
      <c r="TPN26" s="290"/>
      <c r="TPO26" s="290"/>
      <c r="TPP26" s="290"/>
      <c r="TPQ26" s="290"/>
      <c r="TPR26" s="290"/>
      <c r="TPS26" s="290"/>
      <c r="TPT26" s="290"/>
      <c r="TPU26" s="290"/>
      <c r="TPV26" s="290"/>
      <c r="TPW26" s="290"/>
      <c r="TPX26" s="290"/>
      <c r="TPY26" s="290"/>
      <c r="TPZ26" s="290"/>
      <c r="TQA26" s="290"/>
      <c r="TQB26" s="290"/>
      <c r="TQC26" s="290"/>
      <c r="TQD26" s="290"/>
      <c r="TQE26" s="290"/>
      <c r="TQF26" s="290"/>
      <c r="TQG26" s="290"/>
      <c r="TQH26" s="290"/>
      <c r="TQI26" s="290"/>
      <c r="TQJ26" s="290"/>
      <c r="TQK26" s="290"/>
      <c r="TQL26" s="290"/>
      <c r="TQM26" s="290"/>
      <c r="TQN26" s="290"/>
      <c r="TQO26" s="290"/>
      <c r="TQP26" s="290"/>
      <c r="TQQ26" s="290"/>
      <c r="TQR26" s="290"/>
      <c r="TQS26" s="290"/>
      <c r="TQT26" s="290"/>
      <c r="TQU26" s="290"/>
      <c r="TQV26" s="290"/>
      <c r="TQW26" s="290"/>
      <c r="TQX26" s="290"/>
      <c r="TQY26" s="290"/>
      <c r="TQZ26" s="290"/>
      <c r="TRA26" s="290"/>
      <c r="TRB26" s="290"/>
      <c r="TRC26" s="290"/>
      <c r="TRD26" s="290"/>
      <c r="TRE26" s="290"/>
      <c r="TRF26" s="290"/>
      <c r="TRG26" s="290"/>
      <c r="TRH26" s="290"/>
      <c r="TRI26" s="290"/>
      <c r="TRJ26" s="290"/>
      <c r="TRK26" s="290"/>
      <c r="TRL26" s="290"/>
      <c r="TRM26" s="290"/>
      <c r="TRN26" s="290"/>
      <c r="TRO26" s="290"/>
      <c r="TRP26" s="290"/>
      <c r="TRQ26" s="290"/>
      <c r="TRR26" s="290"/>
      <c r="TRS26" s="290"/>
      <c r="TRT26" s="290"/>
      <c r="TRU26" s="290"/>
      <c r="TRV26" s="290"/>
      <c r="TRW26" s="290"/>
      <c r="TRX26" s="290"/>
      <c r="TRY26" s="290"/>
      <c r="TRZ26" s="290"/>
      <c r="TSA26" s="290"/>
      <c r="TSB26" s="290"/>
      <c r="TSC26" s="290"/>
      <c r="TSD26" s="290"/>
      <c r="TSE26" s="290"/>
      <c r="TSF26" s="290"/>
      <c r="TSG26" s="290"/>
      <c r="TSH26" s="290"/>
      <c r="TSI26" s="290"/>
      <c r="TSJ26" s="290"/>
      <c r="TSK26" s="290"/>
      <c r="TSL26" s="290"/>
      <c r="TSM26" s="290"/>
      <c r="TSN26" s="290"/>
      <c r="TSO26" s="290"/>
      <c r="TSP26" s="290"/>
      <c r="TSQ26" s="290"/>
      <c r="TSR26" s="290"/>
      <c r="TSS26" s="290"/>
      <c r="TST26" s="290"/>
      <c r="TSU26" s="290"/>
      <c r="TSV26" s="290"/>
      <c r="TSW26" s="290"/>
      <c r="TSX26" s="290"/>
      <c r="TSY26" s="290"/>
      <c r="TSZ26" s="290"/>
      <c r="TTA26" s="290"/>
      <c r="TTB26" s="290"/>
      <c r="TTC26" s="290"/>
      <c r="TTD26" s="290"/>
      <c r="TTE26" s="290"/>
      <c r="TTF26" s="290"/>
      <c r="TTG26" s="290"/>
      <c r="TTH26" s="290"/>
      <c r="TTI26" s="290"/>
      <c r="TTJ26" s="290"/>
      <c r="TTK26" s="290"/>
      <c r="TTL26" s="290"/>
      <c r="TTM26" s="290"/>
      <c r="TTN26" s="290"/>
      <c r="TTO26" s="290"/>
      <c r="TTP26" s="290"/>
      <c r="TTQ26" s="290"/>
      <c r="TTR26" s="290"/>
      <c r="TTS26" s="290"/>
      <c r="TTT26" s="290"/>
      <c r="TTU26" s="290"/>
      <c r="TTV26" s="290"/>
      <c r="TTW26" s="290"/>
      <c r="TTX26" s="290"/>
      <c r="TTY26" s="290"/>
      <c r="TTZ26" s="290"/>
      <c r="TUA26" s="290"/>
      <c r="TUB26" s="290"/>
      <c r="TUC26" s="290"/>
      <c r="TUD26" s="290"/>
      <c r="TUE26" s="290"/>
      <c r="TUF26" s="290"/>
      <c r="TUG26" s="290"/>
      <c r="TUH26" s="290"/>
      <c r="TUI26" s="290"/>
      <c r="TUJ26" s="290"/>
      <c r="TUK26" s="290"/>
      <c r="TUL26" s="290"/>
      <c r="TUM26" s="290"/>
      <c r="TUN26" s="290"/>
      <c r="TUO26" s="290"/>
      <c r="TUP26" s="290"/>
      <c r="TUQ26" s="290"/>
      <c r="TUR26" s="290"/>
      <c r="TUS26" s="290"/>
      <c r="TUT26" s="290"/>
      <c r="TUU26" s="290"/>
      <c r="TUV26" s="290"/>
      <c r="TUW26" s="290"/>
      <c r="TUX26" s="290"/>
      <c r="TUY26" s="290"/>
      <c r="TUZ26" s="290"/>
      <c r="TVA26" s="290"/>
      <c r="TVB26" s="290"/>
      <c r="TVC26" s="290"/>
      <c r="TVD26" s="290"/>
      <c r="TVE26" s="290"/>
      <c r="TVF26" s="290"/>
      <c r="TVG26" s="290"/>
      <c r="TVH26" s="290"/>
      <c r="TVI26" s="290"/>
      <c r="TVJ26" s="290"/>
      <c r="TVK26" s="290"/>
      <c r="TVL26" s="290"/>
      <c r="TVM26" s="290"/>
      <c r="TVN26" s="290"/>
      <c r="TVO26" s="290"/>
      <c r="TVP26" s="290"/>
      <c r="TVQ26" s="290"/>
      <c r="TVR26" s="290"/>
      <c r="TVS26" s="290"/>
      <c r="TVT26" s="290"/>
      <c r="TVU26" s="290"/>
      <c r="TVV26" s="290"/>
      <c r="TVW26" s="290"/>
      <c r="TVX26" s="290"/>
      <c r="TVY26" s="290"/>
      <c r="TVZ26" s="290"/>
      <c r="TWA26" s="290"/>
      <c r="TWB26" s="290"/>
      <c r="TWC26" s="290"/>
      <c r="TWD26" s="290"/>
      <c r="TWE26" s="290"/>
      <c r="TWF26" s="290"/>
      <c r="TWG26" s="290"/>
      <c r="TWH26" s="290"/>
      <c r="TWI26" s="290"/>
      <c r="TWJ26" s="290"/>
      <c r="TWK26" s="290"/>
      <c r="TWL26" s="290"/>
      <c r="TWM26" s="290"/>
      <c r="TWN26" s="290"/>
      <c r="TWO26" s="290"/>
      <c r="TWP26" s="290"/>
      <c r="TWQ26" s="290"/>
      <c r="TWR26" s="290"/>
      <c r="TWS26" s="290"/>
      <c r="TWT26" s="290"/>
      <c r="TWU26" s="290"/>
      <c r="TWV26" s="290"/>
      <c r="TWW26" s="290"/>
      <c r="TWX26" s="290"/>
      <c r="TWY26" s="290"/>
      <c r="TWZ26" s="290"/>
      <c r="TXA26" s="290"/>
      <c r="TXB26" s="290"/>
      <c r="TXC26" s="290"/>
      <c r="TXD26" s="290"/>
      <c r="TXE26" s="290"/>
      <c r="TXF26" s="290"/>
      <c r="TXG26" s="290"/>
      <c r="TXH26" s="290"/>
      <c r="TXI26" s="290"/>
      <c r="TXJ26" s="290"/>
      <c r="TXK26" s="290"/>
      <c r="TXL26" s="290"/>
      <c r="TXM26" s="290"/>
      <c r="TXN26" s="290"/>
      <c r="TXO26" s="290"/>
      <c r="TXP26" s="290"/>
      <c r="TXQ26" s="290"/>
      <c r="TXR26" s="290"/>
      <c r="TXS26" s="290"/>
      <c r="TXT26" s="290"/>
      <c r="TXU26" s="290"/>
      <c r="TXV26" s="290"/>
      <c r="TXW26" s="290"/>
      <c r="TXX26" s="290"/>
      <c r="TXY26" s="290"/>
      <c r="TXZ26" s="290"/>
      <c r="TYA26" s="290"/>
      <c r="TYB26" s="290"/>
      <c r="TYC26" s="290"/>
      <c r="TYD26" s="290"/>
      <c r="TYE26" s="290"/>
      <c r="TYF26" s="290"/>
      <c r="TYG26" s="290"/>
      <c r="TYH26" s="290"/>
      <c r="TYI26" s="290"/>
      <c r="TYJ26" s="290"/>
      <c r="TYK26" s="290"/>
      <c r="TYL26" s="290"/>
      <c r="TYM26" s="290"/>
      <c r="TYN26" s="290"/>
      <c r="TYO26" s="290"/>
      <c r="TYP26" s="290"/>
      <c r="TYQ26" s="290"/>
      <c r="TYR26" s="290"/>
      <c r="TYS26" s="290"/>
      <c r="TYT26" s="290"/>
      <c r="TYU26" s="290"/>
      <c r="TYV26" s="290"/>
      <c r="TYW26" s="290"/>
      <c r="TYX26" s="290"/>
      <c r="TYY26" s="290"/>
      <c r="TYZ26" s="290"/>
      <c r="TZA26" s="290"/>
      <c r="TZB26" s="290"/>
      <c r="TZC26" s="290"/>
      <c r="TZD26" s="290"/>
      <c r="TZE26" s="290"/>
      <c r="TZF26" s="290"/>
      <c r="TZG26" s="290"/>
      <c r="TZH26" s="290"/>
      <c r="TZI26" s="290"/>
      <c r="TZJ26" s="290"/>
      <c r="TZK26" s="290"/>
      <c r="TZL26" s="290"/>
      <c r="TZM26" s="290"/>
      <c r="TZN26" s="290"/>
      <c r="TZO26" s="290"/>
      <c r="TZP26" s="290"/>
      <c r="TZQ26" s="290"/>
      <c r="TZR26" s="290"/>
      <c r="TZS26" s="290"/>
      <c r="TZT26" s="290"/>
      <c r="TZU26" s="290"/>
      <c r="TZV26" s="290"/>
      <c r="TZW26" s="290"/>
      <c r="TZX26" s="290"/>
      <c r="TZY26" s="290"/>
      <c r="TZZ26" s="290"/>
      <c r="UAA26" s="290"/>
      <c r="UAB26" s="290"/>
      <c r="UAC26" s="290"/>
      <c r="UAD26" s="290"/>
      <c r="UAE26" s="290"/>
      <c r="UAF26" s="290"/>
      <c r="UAG26" s="290"/>
      <c r="UAH26" s="290"/>
      <c r="UAI26" s="290"/>
      <c r="UAJ26" s="290"/>
      <c r="UAK26" s="290"/>
      <c r="UAL26" s="290"/>
      <c r="UAM26" s="290"/>
      <c r="UAN26" s="290"/>
      <c r="UAO26" s="290"/>
      <c r="UAP26" s="290"/>
      <c r="UAQ26" s="290"/>
      <c r="UAR26" s="290"/>
      <c r="UAS26" s="290"/>
      <c r="UAT26" s="290"/>
      <c r="UAU26" s="290"/>
      <c r="UAV26" s="290"/>
      <c r="UAW26" s="290"/>
      <c r="UAX26" s="290"/>
      <c r="UAY26" s="290"/>
      <c r="UAZ26" s="290"/>
      <c r="UBA26" s="290"/>
      <c r="UBB26" s="290"/>
      <c r="UBC26" s="290"/>
      <c r="UBD26" s="290"/>
      <c r="UBE26" s="290"/>
      <c r="UBF26" s="290"/>
      <c r="UBG26" s="290"/>
      <c r="UBH26" s="290"/>
      <c r="UBI26" s="290"/>
      <c r="UBJ26" s="290"/>
      <c r="UBK26" s="290"/>
      <c r="UBL26" s="290"/>
      <c r="UBM26" s="290"/>
      <c r="UBN26" s="290"/>
      <c r="UBO26" s="290"/>
      <c r="UBP26" s="290"/>
      <c r="UBQ26" s="290"/>
      <c r="UBR26" s="290"/>
      <c r="UBS26" s="290"/>
      <c r="UBT26" s="290"/>
      <c r="UBU26" s="290"/>
      <c r="UBV26" s="290"/>
      <c r="UBW26" s="290"/>
      <c r="UBX26" s="290"/>
      <c r="UBY26" s="290"/>
      <c r="UBZ26" s="290"/>
      <c r="UCA26" s="290"/>
      <c r="UCB26" s="290"/>
      <c r="UCC26" s="290"/>
      <c r="UCD26" s="290"/>
      <c r="UCE26" s="290"/>
      <c r="UCF26" s="290"/>
      <c r="UCG26" s="290"/>
      <c r="UCH26" s="290"/>
      <c r="UCI26" s="290"/>
      <c r="UCJ26" s="290"/>
      <c r="UCK26" s="290"/>
      <c r="UCL26" s="290"/>
      <c r="UCM26" s="290"/>
      <c r="UCN26" s="290"/>
      <c r="UCO26" s="290"/>
      <c r="UCP26" s="290"/>
      <c r="UCQ26" s="290"/>
      <c r="UCR26" s="290"/>
      <c r="UCS26" s="290"/>
      <c r="UCT26" s="290"/>
      <c r="UCU26" s="290"/>
      <c r="UCV26" s="290"/>
      <c r="UCW26" s="290"/>
      <c r="UCX26" s="290"/>
      <c r="UCY26" s="290"/>
      <c r="UCZ26" s="290"/>
      <c r="UDA26" s="290"/>
      <c r="UDB26" s="290"/>
      <c r="UDC26" s="290"/>
      <c r="UDD26" s="290"/>
      <c r="UDE26" s="290"/>
      <c r="UDF26" s="290"/>
      <c r="UDG26" s="290"/>
      <c r="UDH26" s="290"/>
      <c r="UDI26" s="290"/>
      <c r="UDJ26" s="290"/>
      <c r="UDK26" s="290"/>
      <c r="UDL26" s="290"/>
      <c r="UDM26" s="290"/>
      <c r="UDN26" s="290"/>
      <c r="UDO26" s="290"/>
      <c r="UDP26" s="290"/>
      <c r="UDQ26" s="290"/>
      <c r="UDR26" s="290"/>
      <c r="UDS26" s="290"/>
      <c r="UDT26" s="290"/>
      <c r="UDU26" s="290"/>
      <c r="UDV26" s="290"/>
      <c r="UDW26" s="290"/>
      <c r="UDX26" s="290"/>
      <c r="UDY26" s="290"/>
      <c r="UDZ26" s="290"/>
      <c r="UEA26" s="290"/>
      <c r="UEB26" s="290"/>
      <c r="UEC26" s="290"/>
      <c r="UED26" s="290"/>
      <c r="UEE26" s="290"/>
      <c r="UEF26" s="290"/>
      <c r="UEG26" s="290"/>
      <c r="UEH26" s="290"/>
      <c r="UEI26" s="290"/>
      <c r="UEJ26" s="290"/>
      <c r="UEK26" s="290"/>
      <c r="UEL26" s="290"/>
      <c r="UEM26" s="290"/>
      <c r="UEN26" s="290"/>
      <c r="UEO26" s="290"/>
      <c r="UEP26" s="290"/>
      <c r="UEQ26" s="290"/>
      <c r="UER26" s="290"/>
      <c r="UES26" s="290"/>
      <c r="UET26" s="290"/>
      <c r="UEU26" s="290"/>
      <c r="UEV26" s="290"/>
      <c r="UEW26" s="290"/>
      <c r="UEX26" s="290"/>
      <c r="UEY26" s="290"/>
      <c r="UEZ26" s="290"/>
      <c r="UFA26" s="290"/>
      <c r="UFB26" s="290"/>
      <c r="UFC26" s="290"/>
      <c r="UFD26" s="290"/>
      <c r="UFE26" s="290"/>
      <c r="UFF26" s="290"/>
      <c r="UFG26" s="290"/>
      <c r="UFH26" s="290"/>
      <c r="UFI26" s="290"/>
      <c r="UFJ26" s="290"/>
      <c r="UFK26" s="290"/>
      <c r="UFL26" s="290"/>
      <c r="UFM26" s="290"/>
      <c r="UFN26" s="290"/>
      <c r="UFO26" s="290"/>
      <c r="UFP26" s="290"/>
      <c r="UFQ26" s="290"/>
      <c r="UFR26" s="290"/>
      <c r="UFS26" s="290"/>
      <c r="UFT26" s="290"/>
      <c r="UFU26" s="290"/>
      <c r="UFV26" s="290"/>
      <c r="UFW26" s="290"/>
      <c r="UFX26" s="290"/>
      <c r="UFY26" s="290"/>
      <c r="UFZ26" s="290"/>
      <c r="UGA26" s="290"/>
      <c r="UGB26" s="290"/>
      <c r="UGC26" s="290"/>
      <c r="UGD26" s="290"/>
      <c r="UGE26" s="290"/>
      <c r="UGF26" s="290"/>
      <c r="UGG26" s="290"/>
      <c r="UGH26" s="290"/>
      <c r="UGI26" s="290"/>
      <c r="UGJ26" s="290"/>
      <c r="UGK26" s="290"/>
      <c r="UGL26" s="290"/>
      <c r="UGM26" s="290"/>
      <c r="UGN26" s="290"/>
      <c r="UGO26" s="290"/>
      <c r="UGP26" s="290"/>
      <c r="UGQ26" s="290"/>
      <c r="UGR26" s="290"/>
      <c r="UGS26" s="290"/>
      <c r="UGT26" s="290"/>
      <c r="UGU26" s="290"/>
      <c r="UGV26" s="290"/>
      <c r="UGW26" s="290"/>
      <c r="UGX26" s="290"/>
      <c r="UGY26" s="290"/>
      <c r="UGZ26" s="290"/>
      <c r="UHA26" s="290"/>
      <c r="UHB26" s="290"/>
      <c r="UHC26" s="290"/>
      <c r="UHD26" s="290"/>
      <c r="UHE26" s="290"/>
      <c r="UHF26" s="290"/>
      <c r="UHG26" s="290"/>
      <c r="UHH26" s="290"/>
      <c r="UHI26" s="290"/>
      <c r="UHJ26" s="290"/>
      <c r="UHK26" s="290"/>
      <c r="UHL26" s="290"/>
      <c r="UHM26" s="290"/>
      <c r="UHN26" s="290"/>
      <c r="UHO26" s="290"/>
      <c r="UHP26" s="290"/>
      <c r="UHQ26" s="290"/>
      <c r="UHR26" s="290"/>
      <c r="UHS26" s="290"/>
      <c r="UHT26" s="290"/>
      <c r="UHU26" s="290"/>
      <c r="UHV26" s="290"/>
      <c r="UHW26" s="290"/>
      <c r="UHX26" s="290"/>
      <c r="UHY26" s="290"/>
      <c r="UHZ26" s="290"/>
      <c r="UIA26" s="290"/>
      <c r="UIB26" s="290"/>
      <c r="UIC26" s="290"/>
      <c r="UID26" s="290"/>
      <c r="UIE26" s="290"/>
      <c r="UIF26" s="290"/>
      <c r="UIG26" s="290"/>
      <c r="UIH26" s="290"/>
      <c r="UII26" s="290"/>
      <c r="UIJ26" s="290"/>
      <c r="UIK26" s="290"/>
      <c r="UIL26" s="290"/>
      <c r="UIM26" s="290"/>
      <c r="UIN26" s="290"/>
      <c r="UIO26" s="290"/>
      <c r="UIP26" s="290"/>
      <c r="UIQ26" s="290"/>
      <c r="UIR26" s="290"/>
      <c r="UIS26" s="290"/>
      <c r="UIT26" s="290"/>
      <c r="UIU26" s="290"/>
      <c r="UIV26" s="290"/>
      <c r="UIW26" s="290"/>
      <c r="UIX26" s="290"/>
      <c r="UIY26" s="290"/>
      <c r="UIZ26" s="290"/>
      <c r="UJA26" s="290"/>
      <c r="UJB26" s="290"/>
      <c r="UJC26" s="290"/>
      <c r="UJD26" s="290"/>
      <c r="UJE26" s="290"/>
      <c r="UJF26" s="290"/>
      <c r="UJG26" s="290"/>
      <c r="UJH26" s="290"/>
      <c r="UJI26" s="290"/>
      <c r="UJJ26" s="290"/>
      <c r="UJK26" s="290"/>
      <c r="UJL26" s="290"/>
      <c r="UJM26" s="290"/>
      <c r="UJN26" s="290"/>
      <c r="UJO26" s="290"/>
      <c r="UJP26" s="290"/>
      <c r="UJQ26" s="290"/>
      <c r="UJR26" s="290"/>
      <c r="UJS26" s="290"/>
      <c r="UJT26" s="290"/>
      <c r="UJU26" s="290"/>
      <c r="UJV26" s="290"/>
      <c r="UJW26" s="290"/>
      <c r="UJX26" s="290"/>
      <c r="UJY26" s="290"/>
      <c r="UJZ26" s="290"/>
      <c r="UKA26" s="290"/>
      <c r="UKB26" s="290"/>
      <c r="UKC26" s="290"/>
      <c r="UKD26" s="290"/>
      <c r="UKE26" s="290"/>
      <c r="UKF26" s="290"/>
      <c r="UKG26" s="290"/>
      <c r="UKH26" s="290"/>
      <c r="UKI26" s="290"/>
      <c r="UKJ26" s="290"/>
      <c r="UKK26" s="290"/>
      <c r="UKL26" s="290"/>
      <c r="UKM26" s="290"/>
      <c r="UKN26" s="290"/>
      <c r="UKO26" s="290"/>
      <c r="UKP26" s="290"/>
      <c r="UKQ26" s="290"/>
      <c r="UKR26" s="290"/>
      <c r="UKS26" s="290"/>
      <c r="UKT26" s="290"/>
      <c r="UKU26" s="290"/>
      <c r="UKV26" s="290"/>
      <c r="UKW26" s="290"/>
      <c r="UKX26" s="290"/>
      <c r="UKY26" s="290"/>
      <c r="UKZ26" s="290"/>
      <c r="ULA26" s="290"/>
      <c r="ULB26" s="290"/>
      <c r="ULC26" s="290"/>
      <c r="ULD26" s="290"/>
      <c r="ULE26" s="290"/>
      <c r="ULF26" s="290"/>
      <c r="ULG26" s="290"/>
      <c r="ULH26" s="290"/>
      <c r="ULI26" s="290"/>
      <c r="ULJ26" s="290"/>
      <c r="ULK26" s="290"/>
      <c r="ULL26" s="290"/>
      <c r="ULM26" s="290"/>
      <c r="ULN26" s="290"/>
      <c r="ULO26" s="290"/>
      <c r="ULP26" s="290"/>
      <c r="ULQ26" s="290"/>
      <c r="ULR26" s="290"/>
      <c r="ULS26" s="290"/>
      <c r="ULT26" s="290"/>
      <c r="ULU26" s="290"/>
      <c r="ULV26" s="290"/>
      <c r="ULW26" s="290"/>
      <c r="ULX26" s="290"/>
      <c r="ULY26" s="290"/>
      <c r="ULZ26" s="290"/>
      <c r="UMA26" s="290"/>
      <c r="UMB26" s="290"/>
      <c r="UMC26" s="290"/>
      <c r="UMD26" s="290"/>
      <c r="UME26" s="290"/>
      <c r="UMF26" s="290"/>
      <c r="UMG26" s="290"/>
      <c r="UMH26" s="290"/>
      <c r="UMI26" s="290"/>
      <c r="UMJ26" s="290"/>
      <c r="UMK26" s="290"/>
      <c r="UML26" s="290"/>
      <c r="UMM26" s="290"/>
      <c r="UMN26" s="290"/>
      <c r="UMO26" s="290"/>
      <c r="UMP26" s="290"/>
      <c r="UMQ26" s="290"/>
      <c r="UMR26" s="290"/>
      <c r="UMS26" s="290"/>
      <c r="UMT26" s="290"/>
      <c r="UMU26" s="290"/>
      <c r="UMV26" s="290"/>
      <c r="UMW26" s="290"/>
      <c r="UMX26" s="290"/>
      <c r="UMY26" s="290"/>
      <c r="UMZ26" s="290"/>
      <c r="UNA26" s="290"/>
      <c r="UNB26" s="290"/>
      <c r="UNC26" s="290"/>
      <c r="UND26" s="290"/>
      <c r="UNE26" s="290"/>
      <c r="UNF26" s="290"/>
      <c r="UNG26" s="290"/>
      <c r="UNH26" s="290"/>
      <c r="UNI26" s="290"/>
      <c r="UNJ26" s="290"/>
      <c r="UNK26" s="290"/>
      <c r="UNL26" s="290"/>
      <c r="UNM26" s="290"/>
      <c r="UNN26" s="290"/>
      <c r="UNO26" s="290"/>
      <c r="UNP26" s="290"/>
      <c r="UNQ26" s="290"/>
      <c r="UNR26" s="290"/>
      <c r="UNS26" s="290"/>
      <c r="UNT26" s="290"/>
      <c r="UNU26" s="290"/>
      <c r="UNV26" s="290"/>
      <c r="UNW26" s="290"/>
      <c r="UNX26" s="290"/>
      <c r="UNY26" s="290"/>
      <c r="UNZ26" s="290"/>
      <c r="UOA26" s="290"/>
      <c r="UOB26" s="290"/>
      <c r="UOC26" s="290"/>
      <c r="UOD26" s="290"/>
      <c r="UOE26" s="290"/>
      <c r="UOF26" s="290"/>
      <c r="UOG26" s="290"/>
      <c r="UOH26" s="290"/>
      <c r="UOI26" s="290"/>
      <c r="UOJ26" s="290"/>
      <c r="UOK26" s="290"/>
      <c r="UOL26" s="290"/>
      <c r="UOM26" s="290"/>
      <c r="UON26" s="290"/>
      <c r="UOO26" s="290"/>
      <c r="UOP26" s="290"/>
      <c r="UOQ26" s="290"/>
      <c r="UOR26" s="290"/>
      <c r="UOS26" s="290"/>
      <c r="UOT26" s="290"/>
      <c r="UOU26" s="290"/>
      <c r="UOV26" s="290"/>
      <c r="UOW26" s="290"/>
      <c r="UOX26" s="290"/>
      <c r="UOY26" s="290"/>
      <c r="UOZ26" s="290"/>
      <c r="UPA26" s="290"/>
      <c r="UPB26" s="290"/>
      <c r="UPC26" s="290"/>
      <c r="UPD26" s="290"/>
      <c r="UPE26" s="290"/>
      <c r="UPF26" s="290"/>
      <c r="UPG26" s="290"/>
      <c r="UPH26" s="290"/>
      <c r="UPI26" s="290"/>
      <c r="UPJ26" s="290"/>
      <c r="UPK26" s="290"/>
      <c r="UPL26" s="290"/>
      <c r="UPM26" s="290"/>
      <c r="UPN26" s="290"/>
      <c r="UPO26" s="290"/>
      <c r="UPP26" s="290"/>
      <c r="UPQ26" s="290"/>
      <c r="UPR26" s="290"/>
      <c r="UPS26" s="290"/>
      <c r="UPT26" s="290"/>
      <c r="UPU26" s="290"/>
      <c r="UPV26" s="290"/>
      <c r="UPW26" s="290"/>
      <c r="UPX26" s="290"/>
      <c r="UPY26" s="290"/>
      <c r="UPZ26" s="290"/>
      <c r="UQA26" s="290"/>
      <c r="UQB26" s="290"/>
      <c r="UQC26" s="290"/>
      <c r="UQD26" s="290"/>
      <c r="UQE26" s="290"/>
      <c r="UQF26" s="290"/>
      <c r="UQG26" s="290"/>
      <c r="UQH26" s="290"/>
      <c r="UQI26" s="290"/>
      <c r="UQJ26" s="290"/>
      <c r="UQK26" s="290"/>
      <c r="UQL26" s="290"/>
      <c r="UQM26" s="290"/>
      <c r="UQN26" s="290"/>
      <c r="UQO26" s="290"/>
      <c r="UQP26" s="290"/>
      <c r="UQQ26" s="290"/>
      <c r="UQR26" s="290"/>
      <c r="UQS26" s="290"/>
      <c r="UQT26" s="290"/>
      <c r="UQU26" s="290"/>
      <c r="UQV26" s="290"/>
      <c r="UQW26" s="290"/>
      <c r="UQX26" s="290"/>
      <c r="UQY26" s="290"/>
      <c r="UQZ26" s="290"/>
      <c r="URA26" s="290"/>
      <c r="URB26" s="290"/>
      <c r="URC26" s="290"/>
      <c r="URD26" s="290"/>
      <c r="URE26" s="290"/>
      <c r="URF26" s="290"/>
      <c r="URG26" s="290"/>
      <c r="URH26" s="290"/>
      <c r="URI26" s="290"/>
      <c r="URJ26" s="290"/>
      <c r="URK26" s="290"/>
      <c r="URL26" s="290"/>
      <c r="URM26" s="290"/>
      <c r="URN26" s="290"/>
      <c r="URO26" s="290"/>
      <c r="URP26" s="290"/>
      <c r="URQ26" s="290"/>
      <c r="URR26" s="290"/>
      <c r="URS26" s="290"/>
      <c r="URT26" s="290"/>
      <c r="URU26" s="290"/>
      <c r="URV26" s="290"/>
      <c r="URW26" s="290"/>
      <c r="URX26" s="290"/>
      <c r="URY26" s="290"/>
      <c r="URZ26" s="290"/>
      <c r="USA26" s="290"/>
      <c r="USB26" s="290"/>
      <c r="USC26" s="290"/>
      <c r="USD26" s="290"/>
      <c r="USE26" s="290"/>
      <c r="USF26" s="290"/>
      <c r="USG26" s="290"/>
      <c r="USH26" s="290"/>
      <c r="USI26" s="290"/>
      <c r="USJ26" s="290"/>
      <c r="USK26" s="290"/>
      <c r="USL26" s="290"/>
      <c r="USM26" s="290"/>
      <c r="USN26" s="290"/>
      <c r="USO26" s="290"/>
      <c r="USP26" s="290"/>
      <c r="USQ26" s="290"/>
      <c r="USR26" s="290"/>
      <c r="USS26" s="290"/>
      <c r="UST26" s="290"/>
      <c r="USU26" s="290"/>
      <c r="USV26" s="290"/>
      <c r="USW26" s="290"/>
      <c r="USX26" s="290"/>
      <c r="USY26" s="290"/>
      <c r="USZ26" s="290"/>
      <c r="UTA26" s="290"/>
      <c r="UTB26" s="290"/>
      <c r="UTC26" s="290"/>
      <c r="UTD26" s="290"/>
      <c r="UTE26" s="290"/>
      <c r="UTF26" s="290"/>
      <c r="UTG26" s="290"/>
      <c r="UTH26" s="290"/>
      <c r="UTI26" s="290"/>
      <c r="UTJ26" s="290"/>
      <c r="UTK26" s="290"/>
      <c r="UTL26" s="290"/>
      <c r="UTM26" s="290"/>
      <c r="UTN26" s="290"/>
      <c r="UTO26" s="290"/>
      <c r="UTP26" s="290"/>
      <c r="UTQ26" s="290"/>
      <c r="UTR26" s="290"/>
      <c r="UTS26" s="290"/>
      <c r="UTT26" s="290"/>
      <c r="UTU26" s="290"/>
      <c r="UTV26" s="290"/>
      <c r="UTW26" s="290"/>
      <c r="UTX26" s="290"/>
      <c r="UTY26" s="290"/>
      <c r="UTZ26" s="290"/>
      <c r="UUA26" s="290"/>
      <c r="UUB26" s="290"/>
      <c r="UUC26" s="290"/>
      <c r="UUD26" s="290"/>
      <c r="UUE26" s="290"/>
      <c r="UUF26" s="290"/>
      <c r="UUG26" s="290"/>
      <c r="UUH26" s="290"/>
      <c r="UUI26" s="290"/>
      <c r="UUJ26" s="290"/>
      <c r="UUK26" s="290"/>
      <c r="UUL26" s="290"/>
      <c r="UUM26" s="290"/>
      <c r="UUN26" s="290"/>
      <c r="UUO26" s="290"/>
      <c r="UUP26" s="290"/>
      <c r="UUQ26" s="290"/>
      <c r="UUR26" s="290"/>
      <c r="UUS26" s="290"/>
      <c r="UUT26" s="290"/>
      <c r="UUU26" s="290"/>
      <c r="UUV26" s="290"/>
      <c r="UUW26" s="290"/>
      <c r="UUX26" s="290"/>
      <c r="UUY26" s="290"/>
      <c r="UUZ26" s="290"/>
      <c r="UVA26" s="290"/>
      <c r="UVB26" s="290"/>
      <c r="UVC26" s="290"/>
      <c r="UVD26" s="290"/>
      <c r="UVE26" s="290"/>
      <c r="UVF26" s="290"/>
      <c r="UVG26" s="290"/>
      <c r="UVH26" s="290"/>
      <c r="UVI26" s="290"/>
      <c r="UVJ26" s="290"/>
      <c r="UVK26" s="290"/>
      <c r="UVL26" s="290"/>
      <c r="UVM26" s="290"/>
      <c r="UVN26" s="290"/>
      <c r="UVO26" s="290"/>
      <c r="UVP26" s="290"/>
      <c r="UVQ26" s="290"/>
      <c r="UVR26" s="290"/>
      <c r="UVS26" s="290"/>
      <c r="UVT26" s="290"/>
      <c r="UVU26" s="290"/>
      <c r="UVV26" s="290"/>
      <c r="UVW26" s="290"/>
      <c r="UVX26" s="290"/>
      <c r="UVY26" s="290"/>
      <c r="UVZ26" s="290"/>
      <c r="UWA26" s="290"/>
      <c r="UWB26" s="290"/>
      <c r="UWC26" s="290"/>
      <c r="UWD26" s="290"/>
      <c r="UWE26" s="290"/>
      <c r="UWF26" s="290"/>
      <c r="UWG26" s="290"/>
      <c r="UWH26" s="290"/>
      <c r="UWI26" s="290"/>
      <c r="UWJ26" s="290"/>
      <c r="UWK26" s="290"/>
      <c r="UWL26" s="290"/>
      <c r="UWM26" s="290"/>
      <c r="UWN26" s="290"/>
      <c r="UWO26" s="290"/>
      <c r="UWP26" s="290"/>
      <c r="UWQ26" s="290"/>
      <c r="UWR26" s="290"/>
      <c r="UWS26" s="290"/>
      <c r="UWT26" s="290"/>
      <c r="UWU26" s="290"/>
      <c r="UWV26" s="290"/>
      <c r="UWW26" s="290"/>
      <c r="UWX26" s="290"/>
      <c r="UWY26" s="290"/>
      <c r="UWZ26" s="290"/>
      <c r="UXA26" s="290"/>
      <c r="UXB26" s="290"/>
      <c r="UXC26" s="290"/>
      <c r="UXD26" s="290"/>
      <c r="UXE26" s="290"/>
      <c r="UXF26" s="290"/>
      <c r="UXG26" s="290"/>
      <c r="UXH26" s="290"/>
      <c r="UXI26" s="290"/>
      <c r="UXJ26" s="290"/>
      <c r="UXK26" s="290"/>
      <c r="UXL26" s="290"/>
      <c r="UXM26" s="290"/>
      <c r="UXN26" s="290"/>
      <c r="UXO26" s="290"/>
      <c r="UXP26" s="290"/>
      <c r="UXQ26" s="290"/>
      <c r="UXR26" s="290"/>
      <c r="UXS26" s="290"/>
      <c r="UXT26" s="290"/>
      <c r="UXU26" s="290"/>
      <c r="UXV26" s="290"/>
      <c r="UXW26" s="290"/>
      <c r="UXX26" s="290"/>
      <c r="UXY26" s="290"/>
      <c r="UXZ26" s="290"/>
      <c r="UYA26" s="290"/>
      <c r="UYB26" s="290"/>
      <c r="UYC26" s="290"/>
      <c r="UYD26" s="290"/>
      <c r="UYE26" s="290"/>
      <c r="UYF26" s="290"/>
      <c r="UYG26" s="290"/>
      <c r="UYH26" s="290"/>
      <c r="UYI26" s="290"/>
      <c r="UYJ26" s="290"/>
      <c r="UYK26" s="290"/>
      <c r="UYL26" s="290"/>
      <c r="UYM26" s="290"/>
      <c r="UYN26" s="290"/>
      <c r="UYO26" s="290"/>
      <c r="UYP26" s="290"/>
      <c r="UYQ26" s="290"/>
      <c r="UYR26" s="290"/>
      <c r="UYS26" s="290"/>
      <c r="UYT26" s="290"/>
      <c r="UYU26" s="290"/>
      <c r="UYV26" s="290"/>
      <c r="UYW26" s="290"/>
      <c r="UYX26" s="290"/>
      <c r="UYY26" s="290"/>
      <c r="UYZ26" s="290"/>
      <c r="UZA26" s="290"/>
      <c r="UZB26" s="290"/>
      <c r="UZC26" s="290"/>
      <c r="UZD26" s="290"/>
      <c r="UZE26" s="290"/>
      <c r="UZF26" s="290"/>
      <c r="UZG26" s="290"/>
      <c r="UZH26" s="290"/>
      <c r="UZI26" s="290"/>
      <c r="UZJ26" s="290"/>
      <c r="UZK26" s="290"/>
      <c r="UZL26" s="290"/>
      <c r="UZM26" s="290"/>
      <c r="UZN26" s="290"/>
      <c r="UZO26" s="290"/>
      <c r="UZP26" s="290"/>
      <c r="UZQ26" s="290"/>
      <c r="UZR26" s="290"/>
      <c r="UZS26" s="290"/>
      <c r="UZT26" s="290"/>
      <c r="UZU26" s="290"/>
      <c r="UZV26" s="290"/>
      <c r="UZW26" s="290"/>
      <c r="UZX26" s="290"/>
      <c r="UZY26" s="290"/>
      <c r="UZZ26" s="290"/>
      <c r="VAA26" s="290"/>
      <c r="VAB26" s="290"/>
      <c r="VAC26" s="290"/>
      <c r="VAD26" s="290"/>
      <c r="VAE26" s="290"/>
      <c r="VAF26" s="290"/>
      <c r="VAG26" s="290"/>
      <c r="VAH26" s="290"/>
      <c r="VAI26" s="290"/>
      <c r="VAJ26" s="290"/>
      <c r="VAK26" s="290"/>
      <c r="VAL26" s="290"/>
      <c r="VAM26" s="290"/>
      <c r="VAN26" s="290"/>
      <c r="VAO26" s="290"/>
      <c r="VAP26" s="290"/>
      <c r="VAQ26" s="290"/>
      <c r="VAR26" s="290"/>
      <c r="VAS26" s="290"/>
      <c r="VAT26" s="290"/>
      <c r="VAU26" s="290"/>
      <c r="VAV26" s="290"/>
      <c r="VAW26" s="290"/>
      <c r="VAX26" s="290"/>
      <c r="VAY26" s="290"/>
      <c r="VAZ26" s="290"/>
      <c r="VBA26" s="290"/>
      <c r="VBB26" s="290"/>
      <c r="VBC26" s="290"/>
      <c r="VBD26" s="290"/>
      <c r="VBE26" s="290"/>
      <c r="VBF26" s="290"/>
      <c r="VBG26" s="290"/>
      <c r="VBH26" s="290"/>
      <c r="VBI26" s="290"/>
      <c r="VBJ26" s="290"/>
      <c r="VBK26" s="290"/>
      <c r="VBL26" s="290"/>
      <c r="VBM26" s="290"/>
      <c r="VBN26" s="290"/>
      <c r="VBO26" s="290"/>
      <c r="VBP26" s="290"/>
      <c r="VBQ26" s="290"/>
      <c r="VBR26" s="290"/>
      <c r="VBS26" s="290"/>
      <c r="VBT26" s="290"/>
      <c r="VBU26" s="290"/>
      <c r="VBV26" s="290"/>
      <c r="VBW26" s="290"/>
      <c r="VBX26" s="290"/>
      <c r="VBY26" s="290"/>
      <c r="VBZ26" s="290"/>
      <c r="VCA26" s="290"/>
      <c r="VCB26" s="290"/>
      <c r="VCC26" s="290"/>
      <c r="VCD26" s="290"/>
      <c r="VCE26" s="290"/>
      <c r="VCF26" s="290"/>
      <c r="VCG26" s="290"/>
      <c r="VCH26" s="290"/>
      <c r="VCI26" s="290"/>
      <c r="VCJ26" s="290"/>
      <c r="VCK26" s="290"/>
      <c r="VCL26" s="290"/>
      <c r="VCM26" s="290"/>
      <c r="VCN26" s="290"/>
      <c r="VCO26" s="290"/>
      <c r="VCP26" s="290"/>
      <c r="VCQ26" s="290"/>
      <c r="VCR26" s="290"/>
      <c r="VCS26" s="290"/>
      <c r="VCT26" s="290"/>
      <c r="VCU26" s="290"/>
      <c r="VCV26" s="290"/>
      <c r="VCW26" s="290"/>
      <c r="VCX26" s="290"/>
      <c r="VCY26" s="290"/>
      <c r="VCZ26" s="290"/>
      <c r="VDA26" s="290"/>
      <c r="VDB26" s="290"/>
      <c r="VDC26" s="290"/>
      <c r="VDD26" s="290"/>
      <c r="VDE26" s="290"/>
      <c r="VDF26" s="290"/>
      <c r="VDG26" s="290"/>
      <c r="VDH26" s="290"/>
      <c r="VDI26" s="290"/>
      <c r="VDJ26" s="290"/>
      <c r="VDK26" s="290"/>
      <c r="VDL26" s="290"/>
      <c r="VDM26" s="290"/>
      <c r="VDN26" s="290"/>
      <c r="VDO26" s="290"/>
      <c r="VDP26" s="290"/>
      <c r="VDQ26" s="290"/>
      <c r="VDR26" s="290"/>
      <c r="VDS26" s="290"/>
      <c r="VDT26" s="290"/>
      <c r="VDU26" s="290"/>
      <c r="VDV26" s="290"/>
      <c r="VDW26" s="290"/>
      <c r="VDX26" s="290"/>
      <c r="VDY26" s="290"/>
      <c r="VDZ26" s="290"/>
      <c r="VEA26" s="290"/>
      <c r="VEB26" s="290"/>
      <c r="VEC26" s="290"/>
      <c r="VED26" s="290"/>
      <c r="VEE26" s="290"/>
      <c r="VEF26" s="290"/>
      <c r="VEG26" s="290"/>
      <c r="VEH26" s="290"/>
      <c r="VEI26" s="290"/>
      <c r="VEJ26" s="290"/>
      <c r="VEK26" s="290"/>
      <c r="VEL26" s="290"/>
      <c r="VEM26" s="290"/>
      <c r="VEN26" s="290"/>
      <c r="VEO26" s="290"/>
      <c r="VEP26" s="290"/>
      <c r="VEQ26" s="290"/>
      <c r="VER26" s="290"/>
      <c r="VES26" s="290"/>
      <c r="VET26" s="290"/>
      <c r="VEU26" s="290"/>
      <c r="VEV26" s="290"/>
      <c r="VEW26" s="290"/>
      <c r="VEX26" s="290"/>
      <c r="VEY26" s="290"/>
      <c r="VEZ26" s="290"/>
      <c r="VFA26" s="290"/>
      <c r="VFB26" s="290"/>
      <c r="VFC26" s="290"/>
      <c r="VFD26" s="290"/>
      <c r="VFE26" s="290"/>
      <c r="VFF26" s="290"/>
      <c r="VFG26" s="290"/>
      <c r="VFH26" s="290"/>
      <c r="VFI26" s="290"/>
      <c r="VFJ26" s="290"/>
      <c r="VFK26" s="290"/>
      <c r="VFL26" s="290"/>
      <c r="VFM26" s="290"/>
      <c r="VFN26" s="290"/>
      <c r="VFO26" s="290"/>
      <c r="VFP26" s="290"/>
      <c r="VFQ26" s="290"/>
      <c r="VFR26" s="290"/>
      <c r="VFS26" s="290"/>
      <c r="VFT26" s="290"/>
      <c r="VFU26" s="290"/>
      <c r="VFV26" s="290"/>
      <c r="VFW26" s="290"/>
      <c r="VFX26" s="290"/>
      <c r="VFY26" s="290"/>
      <c r="VFZ26" s="290"/>
      <c r="VGA26" s="290"/>
      <c r="VGB26" s="290"/>
      <c r="VGC26" s="290"/>
      <c r="VGD26" s="290"/>
      <c r="VGE26" s="290"/>
      <c r="VGF26" s="290"/>
      <c r="VGG26" s="290"/>
      <c r="VGH26" s="290"/>
      <c r="VGI26" s="290"/>
      <c r="VGJ26" s="290"/>
      <c r="VGK26" s="290"/>
      <c r="VGL26" s="290"/>
      <c r="VGM26" s="290"/>
      <c r="VGN26" s="290"/>
      <c r="VGO26" s="290"/>
      <c r="VGP26" s="290"/>
      <c r="VGQ26" s="290"/>
      <c r="VGR26" s="290"/>
      <c r="VGS26" s="290"/>
      <c r="VGT26" s="290"/>
      <c r="VGU26" s="290"/>
      <c r="VGV26" s="290"/>
      <c r="VGW26" s="290"/>
      <c r="VGX26" s="290"/>
      <c r="VGY26" s="290"/>
      <c r="VGZ26" s="290"/>
      <c r="VHA26" s="290"/>
      <c r="VHB26" s="290"/>
      <c r="VHC26" s="290"/>
      <c r="VHD26" s="290"/>
      <c r="VHE26" s="290"/>
      <c r="VHF26" s="290"/>
      <c r="VHG26" s="290"/>
      <c r="VHH26" s="290"/>
      <c r="VHI26" s="290"/>
      <c r="VHJ26" s="290"/>
      <c r="VHK26" s="290"/>
      <c r="VHL26" s="290"/>
      <c r="VHM26" s="290"/>
      <c r="VHN26" s="290"/>
      <c r="VHO26" s="290"/>
      <c r="VHP26" s="290"/>
      <c r="VHQ26" s="290"/>
      <c r="VHR26" s="290"/>
      <c r="VHS26" s="290"/>
      <c r="VHT26" s="290"/>
      <c r="VHU26" s="290"/>
      <c r="VHV26" s="290"/>
      <c r="VHW26" s="290"/>
      <c r="VHX26" s="290"/>
      <c r="VHY26" s="290"/>
      <c r="VHZ26" s="290"/>
      <c r="VIA26" s="290"/>
      <c r="VIB26" s="290"/>
      <c r="VIC26" s="290"/>
      <c r="VID26" s="290"/>
      <c r="VIE26" s="290"/>
      <c r="VIF26" s="290"/>
      <c r="VIG26" s="290"/>
      <c r="VIH26" s="290"/>
      <c r="VII26" s="290"/>
      <c r="VIJ26" s="290"/>
      <c r="VIK26" s="290"/>
      <c r="VIL26" s="290"/>
      <c r="VIM26" s="290"/>
      <c r="VIN26" s="290"/>
      <c r="VIO26" s="290"/>
      <c r="VIP26" s="290"/>
      <c r="VIQ26" s="290"/>
      <c r="VIR26" s="290"/>
      <c r="VIS26" s="290"/>
      <c r="VIT26" s="290"/>
      <c r="VIU26" s="290"/>
      <c r="VIV26" s="290"/>
      <c r="VIW26" s="290"/>
      <c r="VIX26" s="290"/>
      <c r="VIY26" s="290"/>
      <c r="VIZ26" s="290"/>
      <c r="VJA26" s="290"/>
      <c r="VJB26" s="290"/>
      <c r="VJC26" s="290"/>
      <c r="VJD26" s="290"/>
      <c r="VJE26" s="290"/>
      <c r="VJF26" s="290"/>
      <c r="VJG26" s="290"/>
      <c r="VJH26" s="290"/>
      <c r="VJI26" s="290"/>
      <c r="VJJ26" s="290"/>
      <c r="VJK26" s="290"/>
      <c r="VJL26" s="290"/>
      <c r="VJM26" s="290"/>
      <c r="VJN26" s="290"/>
      <c r="VJO26" s="290"/>
      <c r="VJP26" s="290"/>
      <c r="VJQ26" s="290"/>
      <c r="VJR26" s="290"/>
      <c r="VJS26" s="290"/>
      <c r="VJT26" s="290"/>
      <c r="VJU26" s="290"/>
      <c r="VJV26" s="290"/>
      <c r="VJW26" s="290"/>
      <c r="VJX26" s="290"/>
      <c r="VJY26" s="290"/>
      <c r="VJZ26" s="290"/>
      <c r="VKA26" s="290"/>
      <c r="VKB26" s="290"/>
      <c r="VKC26" s="290"/>
      <c r="VKD26" s="290"/>
      <c r="VKE26" s="290"/>
      <c r="VKF26" s="290"/>
      <c r="VKG26" s="290"/>
      <c r="VKH26" s="290"/>
      <c r="VKI26" s="290"/>
      <c r="VKJ26" s="290"/>
      <c r="VKK26" s="290"/>
      <c r="VKL26" s="290"/>
      <c r="VKM26" s="290"/>
      <c r="VKN26" s="290"/>
      <c r="VKO26" s="290"/>
      <c r="VKP26" s="290"/>
      <c r="VKQ26" s="290"/>
      <c r="VKR26" s="290"/>
      <c r="VKS26" s="290"/>
      <c r="VKT26" s="290"/>
      <c r="VKU26" s="290"/>
      <c r="VKV26" s="290"/>
      <c r="VKW26" s="290"/>
      <c r="VKX26" s="290"/>
      <c r="VKY26" s="290"/>
      <c r="VKZ26" s="290"/>
      <c r="VLA26" s="290"/>
      <c r="VLB26" s="290"/>
      <c r="VLC26" s="290"/>
      <c r="VLD26" s="290"/>
      <c r="VLE26" s="290"/>
      <c r="VLF26" s="290"/>
      <c r="VLG26" s="290"/>
      <c r="VLH26" s="290"/>
      <c r="VLI26" s="290"/>
      <c r="VLJ26" s="290"/>
      <c r="VLK26" s="290"/>
      <c r="VLL26" s="290"/>
      <c r="VLM26" s="290"/>
      <c r="VLN26" s="290"/>
      <c r="VLO26" s="290"/>
      <c r="VLP26" s="290"/>
      <c r="VLQ26" s="290"/>
      <c r="VLR26" s="290"/>
      <c r="VLS26" s="290"/>
      <c r="VLT26" s="290"/>
      <c r="VLU26" s="290"/>
      <c r="VLV26" s="290"/>
      <c r="VLW26" s="290"/>
      <c r="VLX26" s="290"/>
      <c r="VLY26" s="290"/>
      <c r="VLZ26" s="290"/>
      <c r="VMA26" s="290"/>
      <c r="VMB26" s="290"/>
      <c r="VMC26" s="290"/>
      <c r="VMD26" s="290"/>
      <c r="VME26" s="290"/>
      <c r="VMF26" s="290"/>
      <c r="VMG26" s="290"/>
      <c r="VMH26" s="290"/>
      <c r="VMI26" s="290"/>
      <c r="VMJ26" s="290"/>
      <c r="VMK26" s="290"/>
      <c r="VML26" s="290"/>
      <c r="VMM26" s="290"/>
      <c r="VMN26" s="290"/>
      <c r="VMO26" s="290"/>
      <c r="VMP26" s="290"/>
      <c r="VMQ26" s="290"/>
      <c r="VMR26" s="290"/>
      <c r="VMS26" s="290"/>
      <c r="VMT26" s="290"/>
      <c r="VMU26" s="290"/>
      <c r="VMV26" s="290"/>
      <c r="VMW26" s="290"/>
      <c r="VMX26" s="290"/>
      <c r="VMY26" s="290"/>
      <c r="VMZ26" s="290"/>
      <c r="VNA26" s="290"/>
      <c r="VNB26" s="290"/>
      <c r="VNC26" s="290"/>
      <c r="VND26" s="290"/>
      <c r="VNE26" s="290"/>
      <c r="VNF26" s="290"/>
      <c r="VNG26" s="290"/>
      <c r="VNH26" s="290"/>
      <c r="VNI26" s="290"/>
      <c r="VNJ26" s="290"/>
      <c r="VNK26" s="290"/>
      <c r="VNL26" s="290"/>
      <c r="VNM26" s="290"/>
      <c r="VNN26" s="290"/>
      <c r="VNO26" s="290"/>
      <c r="VNP26" s="290"/>
      <c r="VNQ26" s="290"/>
      <c r="VNR26" s="290"/>
      <c r="VNS26" s="290"/>
      <c r="VNT26" s="290"/>
      <c r="VNU26" s="290"/>
      <c r="VNV26" s="290"/>
      <c r="VNW26" s="290"/>
      <c r="VNX26" s="290"/>
      <c r="VNY26" s="290"/>
      <c r="VNZ26" s="290"/>
      <c r="VOA26" s="290"/>
      <c r="VOB26" s="290"/>
      <c r="VOC26" s="290"/>
      <c r="VOD26" s="290"/>
      <c r="VOE26" s="290"/>
      <c r="VOF26" s="290"/>
      <c r="VOG26" s="290"/>
      <c r="VOH26" s="290"/>
      <c r="VOI26" s="290"/>
      <c r="VOJ26" s="290"/>
      <c r="VOK26" s="290"/>
      <c r="VOL26" s="290"/>
      <c r="VOM26" s="290"/>
      <c r="VON26" s="290"/>
      <c r="VOO26" s="290"/>
      <c r="VOP26" s="290"/>
      <c r="VOQ26" s="290"/>
      <c r="VOR26" s="290"/>
      <c r="VOS26" s="290"/>
      <c r="VOT26" s="290"/>
      <c r="VOU26" s="290"/>
      <c r="VOV26" s="290"/>
      <c r="VOW26" s="290"/>
      <c r="VOX26" s="290"/>
      <c r="VOY26" s="290"/>
      <c r="VOZ26" s="290"/>
      <c r="VPA26" s="290"/>
      <c r="VPB26" s="290"/>
      <c r="VPC26" s="290"/>
      <c r="VPD26" s="290"/>
      <c r="VPE26" s="290"/>
      <c r="VPF26" s="290"/>
      <c r="VPG26" s="290"/>
      <c r="VPH26" s="290"/>
      <c r="VPI26" s="290"/>
      <c r="VPJ26" s="290"/>
      <c r="VPK26" s="290"/>
      <c r="VPL26" s="290"/>
      <c r="VPM26" s="290"/>
      <c r="VPN26" s="290"/>
      <c r="VPO26" s="290"/>
      <c r="VPP26" s="290"/>
      <c r="VPQ26" s="290"/>
      <c r="VPR26" s="290"/>
      <c r="VPS26" s="290"/>
      <c r="VPT26" s="290"/>
      <c r="VPU26" s="290"/>
      <c r="VPV26" s="290"/>
      <c r="VPW26" s="290"/>
      <c r="VPX26" s="290"/>
      <c r="VPY26" s="290"/>
      <c r="VPZ26" s="290"/>
      <c r="VQA26" s="290"/>
      <c r="VQB26" s="290"/>
      <c r="VQC26" s="290"/>
      <c r="VQD26" s="290"/>
      <c r="VQE26" s="290"/>
      <c r="VQF26" s="290"/>
      <c r="VQG26" s="290"/>
      <c r="VQH26" s="290"/>
      <c r="VQI26" s="290"/>
      <c r="VQJ26" s="290"/>
      <c r="VQK26" s="290"/>
      <c r="VQL26" s="290"/>
      <c r="VQM26" s="290"/>
      <c r="VQN26" s="290"/>
      <c r="VQO26" s="290"/>
      <c r="VQP26" s="290"/>
      <c r="VQQ26" s="290"/>
      <c r="VQR26" s="290"/>
      <c r="VQS26" s="290"/>
      <c r="VQT26" s="290"/>
      <c r="VQU26" s="290"/>
      <c r="VQV26" s="290"/>
      <c r="VQW26" s="290"/>
      <c r="VQX26" s="290"/>
      <c r="VQY26" s="290"/>
      <c r="VQZ26" s="290"/>
      <c r="VRA26" s="290"/>
      <c r="VRB26" s="290"/>
      <c r="VRC26" s="290"/>
      <c r="VRD26" s="290"/>
      <c r="VRE26" s="290"/>
      <c r="VRF26" s="290"/>
      <c r="VRG26" s="290"/>
      <c r="VRH26" s="290"/>
      <c r="VRI26" s="290"/>
      <c r="VRJ26" s="290"/>
      <c r="VRK26" s="290"/>
      <c r="VRL26" s="290"/>
      <c r="VRM26" s="290"/>
      <c r="VRN26" s="290"/>
      <c r="VRO26" s="290"/>
      <c r="VRP26" s="290"/>
      <c r="VRQ26" s="290"/>
      <c r="VRR26" s="290"/>
      <c r="VRS26" s="290"/>
      <c r="VRT26" s="290"/>
      <c r="VRU26" s="290"/>
      <c r="VRV26" s="290"/>
      <c r="VRW26" s="290"/>
      <c r="VRX26" s="290"/>
      <c r="VRY26" s="290"/>
      <c r="VRZ26" s="290"/>
      <c r="VSA26" s="290"/>
      <c r="VSB26" s="290"/>
      <c r="VSC26" s="290"/>
      <c r="VSD26" s="290"/>
      <c r="VSE26" s="290"/>
      <c r="VSF26" s="290"/>
      <c r="VSG26" s="290"/>
      <c r="VSH26" s="290"/>
      <c r="VSI26" s="290"/>
      <c r="VSJ26" s="290"/>
      <c r="VSK26" s="290"/>
      <c r="VSL26" s="290"/>
      <c r="VSM26" s="290"/>
      <c r="VSN26" s="290"/>
      <c r="VSO26" s="290"/>
      <c r="VSP26" s="290"/>
      <c r="VSQ26" s="290"/>
      <c r="VSR26" s="290"/>
      <c r="VSS26" s="290"/>
      <c r="VST26" s="290"/>
      <c r="VSU26" s="290"/>
      <c r="VSV26" s="290"/>
      <c r="VSW26" s="290"/>
      <c r="VSX26" s="290"/>
      <c r="VSY26" s="290"/>
      <c r="VSZ26" s="290"/>
      <c r="VTA26" s="290"/>
      <c r="VTB26" s="290"/>
      <c r="VTC26" s="290"/>
      <c r="VTD26" s="290"/>
      <c r="VTE26" s="290"/>
      <c r="VTF26" s="290"/>
      <c r="VTG26" s="290"/>
      <c r="VTH26" s="290"/>
      <c r="VTI26" s="290"/>
      <c r="VTJ26" s="290"/>
      <c r="VTK26" s="290"/>
      <c r="VTL26" s="290"/>
      <c r="VTM26" s="290"/>
      <c r="VTN26" s="290"/>
      <c r="VTO26" s="290"/>
      <c r="VTP26" s="290"/>
      <c r="VTQ26" s="290"/>
      <c r="VTR26" s="290"/>
      <c r="VTS26" s="290"/>
      <c r="VTT26" s="290"/>
      <c r="VTU26" s="290"/>
      <c r="VTV26" s="290"/>
      <c r="VTW26" s="290"/>
      <c r="VTX26" s="290"/>
      <c r="VTY26" s="290"/>
      <c r="VTZ26" s="290"/>
      <c r="VUA26" s="290"/>
      <c r="VUB26" s="290"/>
      <c r="VUC26" s="290"/>
      <c r="VUD26" s="290"/>
      <c r="VUE26" s="290"/>
      <c r="VUF26" s="290"/>
      <c r="VUG26" s="290"/>
      <c r="VUH26" s="290"/>
      <c r="VUI26" s="290"/>
      <c r="VUJ26" s="290"/>
      <c r="VUK26" s="290"/>
      <c r="VUL26" s="290"/>
      <c r="VUM26" s="290"/>
      <c r="VUN26" s="290"/>
      <c r="VUO26" s="290"/>
      <c r="VUP26" s="290"/>
      <c r="VUQ26" s="290"/>
      <c r="VUR26" s="290"/>
      <c r="VUS26" s="290"/>
      <c r="VUT26" s="290"/>
      <c r="VUU26" s="290"/>
      <c r="VUV26" s="290"/>
      <c r="VUW26" s="290"/>
      <c r="VUX26" s="290"/>
      <c r="VUY26" s="290"/>
      <c r="VUZ26" s="290"/>
      <c r="VVA26" s="290"/>
      <c r="VVB26" s="290"/>
      <c r="VVC26" s="290"/>
      <c r="VVD26" s="290"/>
      <c r="VVE26" s="290"/>
      <c r="VVF26" s="290"/>
      <c r="VVG26" s="290"/>
      <c r="VVH26" s="290"/>
      <c r="VVI26" s="290"/>
      <c r="VVJ26" s="290"/>
      <c r="VVK26" s="290"/>
      <c r="VVL26" s="290"/>
      <c r="VVM26" s="290"/>
      <c r="VVN26" s="290"/>
      <c r="VVO26" s="290"/>
      <c r="VVP26" s="290"/>
      <c r="VVQ26" s="290"/>
      <c r="VVR26" s="290"/>
      <c r="VVS26" s="290"/>
      <c r="VVT26" s="290"/>
      <c r="VVU26" s="290"/>
      <c r="VVV26" s="290"/>
      <c r="VVW26" s="290"/>
      <c r="VVX26" s="290"/>
      <c r="VVY26" s="290"/>
      <c r="VVZ26" s="290"/>
      <c r="VWA26" s="290"/>
      <c r="VWB26" s="290"/>
      <c r="VWC26" s="290"/>
      <c r="VWD26" s="290"/>
      <c r="VWE26" s="290"/>
      <c r="VWF26" s="290"/>
      <c r="VWG26" s="290"/>
      <c r="VWH26" s="290"/>
      <c r="VWI26" s="290"/>
      <c r="VWJ26" s="290"/>
      <c r="VWK26" s="290"/>
      <c r="VWL26" s="290"/>
      <c r="VWM26" s="290"/>
      <c r="VWN26" s="290"/>
      <c r="VWO26" s="290"/>
      <c r="VWP26" s="290"/>
      <c r="VWQ26" s="290"/>
      <c r="VWR26" s="290"/>
      <c r="VWS26" s="290"/>
      <c r="VWT26" s="290"/>
      <c r="VWU26" s="290"/>
      <c r="VWV26" s="290"/>
      <c r="VWW26" s="290"/>
      <c r="VWX26" s="290"/>
      <c r="VWY26" s="290"/>
      <c r="VWZ26" s="290"/>
      <c r="VXA26" s="290"/>
      <c r="VXB26" s="290"/>
      <c r="VXC26" s="290"/>
      <c r="VXD26" s="290"/>
      <c r="VXE26" s="290"/>
      <c r="VXF26" s="290"/>
      <c r="VXG26" s="290"/>
      <c r="VXH26" s="290"/>
      <c r="VXI26" s="290"/>
      <c r="VXJ26" s="290"/>
      <c r="VXK26" s="290"/>
      <c r="VXL26" s="290"/>
      <c r="VXM26" s="290"/>
      <c r="VXN26" s="290"/>
      <c r="VXO26" s="290"/>
      <c r="VXP26" s="290"/>
      <c r="VXQ26" s="290"/>
      <c r="VXR26" s="290"/>
      <c r="VXS26" s="290"/>
      <c r="VXT26" s="290"/>
      <c r="VXU26" s="290"/>
      <c r="VXV26" s="290"/>
      <c r="VXW26" s="290"/>
      <c r="VXX26" s="290"/>
      <c r="VXY26" s="290"/>
      <c r="VXZ26" s="290"/>
      <c r="VYA26" s="290"/>
      <c r="VYB26" s="290"/>
      <c r="VYC26" s="290"/>
      <c r="VYD26" s="290"/>
      <c r="VYE26" s="290"/>
      <c r="VYF26" s="290"/>
      <c r="VYG26" s="290"/>
      <c r="VYH26" s="290"/>
      <c r="VYI26" s="290"/>
      <c r="VYJ26" s="290"/>
      <c r="VYK26" s="290"/>
      <c r="VYL26" s="290"/>
      <c r="VYM26" s="290"/>
      <c r="VYN26" s="290"/>
      <c r="VYO26" s="290"/>
      <c r="VYP26" s="290"/>
      <c r="VYQ26" s="290"/>
      <c r="VYR26" s="290"/>
      <c r="VYS26" s="290"/>
      <c r="VYT26" s="290"/>
      <c r="VYU26" s="290"/>
      <c r="VYV26" s="290"/>
      <c r="VYW26" s="290"/>
      <c r="VYX26" s="290"/>
      <c r="VYY26" s="290"/>
      <c r="VYZ26" s="290"/>
      <c r="VZA26" s="290"/>
      <c r="VZB26" s="290"/>
      <c r="VZC26" s="290"/>
      <c r="VZD26" s="290"/>
      <c r="VZE26" s="290"/>
      <c r="VZF26" s="290"/>
      <c r="VZG26" s="290"/>
      <c r="VZH26" s="290"/>
      <c r="VZI26" s="290"/>
      <c r="VZJ26" s="290"/>
      <c r="VZK26" s="290"/>
      <c r="VZL26" s="290"/>
      <c r="VZM26" s="290"/>
      <c r="VZN26" s="290"/>
      <c r="VZO26" s="290"/>
      <c r="VZP26" s="290"/>
      <c r="VZQ26" s="290"/>
      <c r="VZR26" s="290"/>
      <c r="VZS26" s="290"/>
      <c r="VZT26" s="290"/>
      <c r="VZU26" s="290"/>
      <c r="VZV26" s="290"/>
      <c r="VZW26" s="290"/>
      <c r="VZX26" s="290"/>
      <c r="VZY26" s="290"/>
      <c r="VZZ26" s="290"/>
      <c r="WAA26" s="290"/>
      <c r="WAB26" s="290"/>
      <c r="WAC26" s="290"/>
      <c r="WAD26" s="290"/>
      <c r="WAE26" s="290"/>
      <c r="WAF26" s="290"/>
      <c r="WAG26" s="290"/>
      <c r="WAH26" s="290"/>
      <c r="WAI26" s="290"/>
      <c r="WAJ26" s="290"/>
      <c r="WAK26" s="290"/>
      <c r="WAL26" s="290"/>
      <c r="WAM26" s="290"/>
      <c r="WAN26" s="290"/>
      <c r="WAO26" s="290"/>
      <c r="WAP26" s="290"/>
      <c r="WAQ26" s="290"/>
      <c r="WAR26" s="290"/>
      <c r="WAS26" s="290"/>
      <c r="WAT26" s="290"/>
      <c r="WAU26" s="290"/>
      <c r="WAV26" s="290"/>
      <c r="WAW26" s="290"/>
      <c r="WAX26" s="290"/>
      <c r="WAY26" s="290"/>
      <c r="WAZ26" s="290"/>
      <c r="WBA26" s="290"/>
      <c r="WBB26" s="290"/>
      <c r="WBC26" s="290"/>
      <c r="WBD26" s="290"/>
      <c r="WBE26" s="290"/>
      <c r="WBF26" s="290"/>
      <c r="WBG26" s="290"/>
      <c r="WBH26" s="290"/>
      <c r="WBI26" s="290"/>
      <c r="WBJ26" s="290"/>
      <c r="WBK26" s="290"/>
      <c r="WBL26" s="290"/>
      <c r="WBM26" s="290"/>
      <c r="WBN26" s="290"/>
      <c r="WBO26" s="290"/>
      <c r="WBP26" s="290"/>
      <c r="WBQ26" s="290"/>
      <c r="WBR26" s="290"/>
      <c r="WBS26" s="290"/>
      <c r="WBT26" s="290"/>
      <c r="WBU26" s="290"/>
      <c r="WBV26" s="290"/>
      <c r="WBW26" s="290"/>
      <c r="WBX26" s="290"/>
      <c r="WBY26" s="290"/>
      <c r="WBZ26" s="290"/>
      <c r="WCA26" s="290"/>
      <c r="WCB26" s="290"/>
    </row>
    <row r="27" spans="2:42 13252:15628" x14ac:dyDescent="0.25">
      <c r="B27" s="280">
        <v>16</v>
      </c>
      <c r="C27" s="311" t="s">
        <v>1273</v>
      </c>
      <c r="D27" s="282" t="s">
        <v>7</v>
      </c>
      <c r="E27" s="282" t="s">
        <v>7</v>
      </c>
      <c r="F27" s="282" t="s">
        <v>7</v>
      </c>
      <c r="G27" s="282" t="s">
        <v>7</v>
      </c>
      <c r="H27" s="282" t="s">
        <v>7</v>
      </c>
      <c r="I27" s="282" t="s">
        <v>7</v>
      </c>
      <c r="J27" s="282" t="s">
        <v>7</v>
      </c>
      <c r="K27" s="282" t="s">
        <v>7</v>
      </c>
      <c r="L27" s="312">
        <v>42770</v>
      </c>
      <c r="M27" s="284" t="s">
        <v>9775</v>
      </c>
      <c r="N27" s="285">
        <f t="shared" si="13"/>
        <v>2</v>
      </c>
      <c r="O27" s="295"/>
      <c r="P27"/>
      <c r="T27" s="252"/>
      <c r="V27" s="302"/>
      <c r="W27" s="302"/>
      <c r="X27" s="302"/>
      <c r="Y27" s="302"/>
      <c r="Z27" s="302"/>
      <c r="AA27" s="302"/>
      <c r="AB27" s="302"/>
      <c r="AC27" s="302"/>
      <c r="AD27" s="302"/>
      <c r="AE27" s="302"/>
      <c r="AF27" s="302"/>
      <c r="AG27" s="302"/>
      <c r="AH27" s="302"/>
      <c r="AI27" s="252"/>
      <c r="AJ27" s="302"/>
      <c r="AK27" s="313"/>
    </row>
    <row r="28" spans="2:42 13252:15628" x14ac:dyDescent="0.25">
      <c r="B28" s="280">
        <v>17</v>
      </c>
      <c r="C28" s="311" t="s">
        <v>1274</v>
      </c>
      <c r="D28" s="282" t="s">
        <v>45</v>
      </c>
      <c r="E28" s="282" t="s">
        <v>7</v>
      </c>
      <c r="F28" s="282" t="s">
        <v>7</v>
      </c>
      <c r="G28" s="282" t="s">
        <v>7</v>
      </c>
      <c r="H28" s="282" t="s">
        <v>7</v>
      </c>
      <c r="I28" s="282" t="s">
        <v>7</v>
      </c>
      <c r="J28" s="282" t="s">
        <v>7</v>
      </c>
      <c r="K28" s="282" t="s">
        <v>7</v>
      </c>
      <c r="L28" s="305">
        <v>42770</v>
      </c>
      <c r="M28" s="284" t="s">
        <v>9775</v>
      </c>
      <c r="N28" s="285">
        <f t="shared" si="13"/>
        <v>2</v>
      </c>
      <c r="O28" s="295"/>
      <c r="P28"/>
      <c r="T28" s="252"/>
      <c r="V28" s="302"/>
      <c r="W28" s="302"/>
      <c r="X28" s="302"/>
      <c r="Y28" s="302"/>
      <c r="Z28" s="302"/>
      <c r="AA28" s="302"/>
      <c r="AB28" s="302"/>
      <c r="AC28" s="302"/>
      <c r="AD28" s="302"/>
      <c r="AE28" s="302"/>
      <c r="AF28" s="302"/>
      <c r="AG28" s="302"/>
      <c r="AH28" s="302"/>
      <c r="AI28" s="252"/>
      <c r="AJ28" s="302"/>
      <c r="AK28" s="313"/>
    </row>
    <row r="29" spans="2:42 13252:15628" x14ac:dyDescent="0.25">
      <c r="B29" s="280">
        <v>18</v>
      </c>
      <c r="C29" s="311" t="s">
        <v>1275</v>
      </c>
      <c r="D29" s="282" t="s">
        <v>7</v>
      </c>
      <c r="E29" s="282" t="s">
        <v>7</v>
      </c>
      <c r="F29" s="282" t="s">
        <v>7</v>
      </c>
      <c r="G29" s="282" t="s">
        <v>7</v>
      </c>
      <c r="H29" s="282" t="s">
        <v>7</v>
      </c>
      <c r="I29" s="282" t="s">
        <v>7</v>
      </c>
      <c r="J29" s="282" t="s">
        <v>7</v>
      </c>
      <c r="K29" s="282" t="s">
        <v>7</v>
      </c>
      <c r="L29" s="305">
        <v>42770</v>
      </c>
      <c r="M29" s="284" t="s">
        <v>9775</v>
      </c>
      <c r="N29" s="285">
        <f t="shared" si="13"/>
        <v>2</v>
      </c>
      <c r="O29" s="295"/>
      <c r="P29" s="227"/>
      <c r="Q29" s="227"/>
      <c r="R29" s="227"/>
      <c r="S29" s="227"/>
      <c r="T29" s="252"/>
      <c r="V29" s="302"/>
      <c r="W29" s="302"/>
      <c r="X29" s="302"/>
      <c r="Y29" s="302"/>
      <c r="Z29" s="302"/>
      <c r="AA29" s="302"/>
      <c r="AB29" s="302"/>
      <c r="AC29" s="302"/>
      <c r="AD29" s="302"/>
      <c r="AE29" s="302"/>
      <c r="AF29" s="302"/>
      <c r="AG29" s="302"/>
      <c r="AH29" s="302"/>
      <c r="AI29" s="288"/>
      <c r="AJ29" s="288"/>
      <c r="AK29" s="252"/>
      <c r="AL29" s="252"/>
    </row>
    <row r="30" spans="2:42 13252:15628" x14ac:dyDescent="0.25">
      <c r="B30" s="280">
        <v>19</v>
      </c>
      <c r="C30" s="311" t="s">
        <v>1276</v>
      </c>
      <c r="D30" s="282" t="s">
        <v>7</v>
      </c>
      <c r="E30" s="282" t="s">
        <v>7</v>
      </c>
      <c r="F30" s="282" t="s">
        <v>7</v>
      </c>
      <c r="G30" s="282" t="s">
        <v>7</v>
      </c>
      <c r="H30" s="282" t="s">
        <v>7</v>
      </c>
      <c r="I30" s="282" t="s">
        <v>7</v>
      </c>
      <c r="J30" s="282" t="s">
        <v>7</v>
      </c>
      <c r="K30" s="282" t="s">
        <v>7</v>
      </c>
      <c r="L30" s="283">
        <v>42770</v>
      </c>
      <c r="M30" s="284" t="s">
        <v>9775</v>
      </c>
      <c r="N30" s="285">
        <f t="shared" si="13"/>
        <v>2</v>
      </c>
      <c r="O30" s="295"/>
      <c r="P30" s="227"/>
      <c r="Q30" s="227"/>
      <c r="R30" s="227"/>
      <c r="S30" s="227"/>
      <c r="T30" s="252"/>
      <c r="V30" s="302"/>
      <c r="W30" s="302"/>
      <c r="X30" s="302"/>
      <c r="Y30" s="302"/>
      <c r="Z30" s="302"/>
      <c r="AA30" s="302"/>
      <c r="AB30" s="302"/>
      <c r="AC30" s="302"/>
      <c r="AD30" s="302"/>
      <c r="AE30" s="302"/>
      <c r="AF30" s="302"/>
      <c r="AG30" s="302"/>
      <c r="AH30" s="302"/>
      <c r="AI30" s="288"/>
      <c r="AJ30" s="288"/>
      <c r="AK30" s="252"/>
      <c r="AL30" s="252"/>
    </row>
    <row r="31" spans="2:42 13252:15628" x14ac:dyDescent="0.25">
      <c r="B31" s="280">
        <v>20</v>
      </c>
      <c r="C31" s="311" t="s">
        <v>1277</v>
      </c>
      <c r="D31" s="282" t="s">
        <v>7</v>
      </c>
      <c r="E31" s="282" t="s">
        <v>7</v>
      </c>
      <c r="F31" s="282" t="s">
        <v>7</v>
      </c>
      <c r="G31" s="282" t="s">
        <v>7</v>
      </c>
      <c r="H31" s="282" t="s">
        <v>7</v>
      </c>
      <c r="I31" s="282" t="s">
        <v>7</v>
      </c>
      <c r="J31" s="282" t="s">
        <v>7</v>
      </c>
      <c r="K31" s="282" t="s">
        <v>7</v>
      </c>
      <c r="L31" s="283">
        <v>42770</v>
      </c>
      <c r="M31" s="284" t="s">
        <v>9775</v>
      </c>
      <c r="N31" s="285">
        <f t="shared" si="13"/>
        <v>2</v>
      </c>
      <c r="O31" s="295"/>
      <c r="P31" s="227"/>
      <c r="Q31" s="227"/>
      <c r="R31" s="227"/>
      <c r="S31" s="227"/>
      <c r="T31" s="252"/>
      <c r="AA31" s="252"/>
      <c r="AB31" s="252"/>
      <c r="AC31" s="252"/>
      <c r="AD31" s="252"/>
      <c r="AE31" s="288"/>
      <c r="AF31" s="288"/>
      <c r="AG31" s="288"/>
      <c r="AH31" s="288"/>
      <c r="AI31" s="288"/>
      <c r="AJ31" s="288"/>
      <c r="AK31" s="252"/>
      <c r="AL31" s="252"/>
    </row>
    <row r="32" spans="2:42 13252:15628" x14ac:dyDescent="0.25">
      <c r="B32" s="280">
        <v>21</v>
      </c>
      <c r="C32" s="311" t="s">
        <v>1278</v>
      </c>
      <c r="D32" s="282" t="s">
        <v>7</v>
      </c>
      <c r="E32" s="282" t="s">
        <v>7</v>
      </c>
      <c r="F32" s="282" t="s">
        <v>7</v>
      </c>
      <c r="G32" s="282" t="s">
        <v>7</v>
      </c>
      <c r="H32" s="282" t="s">
        <v>7</v>
      </c>
      <c r="I32" s="282" t="s">
        <v>7</v>
      </c>
      <c r="J32" s="282" t="s">
        <v>7</v>
      </c>
      <c r="K32" s="282" t="s">
        <v>7</v>
      </c>
      <c r="L32" s="283">
        <v>42770</v>
      </c>
      <c r="M32" s="284" t="s">
        <v>9775</v>
      </c>
      <c r="N32" s="285">
        <f t="shared" si="13"/>
        <v>2</v>
      </c>
      <c r="O32" s="295"/>
      <c r="P32" s="227"/>
      <c r="Q32" s="227"/>
      <c r="R32" s="227"/>
      <c r="S32" s="227"/>
      <c r="T32" s="252"/>
      <c r="AA32" s="252"/>
      <c r="AB32" s="252"/>
      <c r="AC32" s="252"/>
      <c r="AD32" s="252"/>
      <c r="AE32" s="288"/>
      <c r="AF32" s="288"/>
      <c r="AG32" s="288"/>
      <c r="AH32" s="288"/>
      <c r="AI32" s="288"/>
      <c r="AJ32" s="288"/>
      <c r="AK32" s="252"/>
      <c r="AL32" s="252"/>
    </row>
    <row r="33" spans="2:38 13252:15628" x14ac:dyDescent="0.25">
      <c r="B33" s="280">
        <v>22</v>
      </c>
      <c r="C33" s="311" t="s">
        <v>1279</v>
      </c>
      <c r="D33" s="282" t="s">
        <v>45</v>
      </c>
      <c r="E33" s="282" t="s">
        <v>7</v>
      </c>
      <c r="F33" s="282" t="s">
        <v>7</v>
      </c>
      <c r="G33" s="282" t="s">
        <v>7</v>
      </c>
      <c r="H33" s="282" t="s">
        <v>7</v>
      </c>
      <c r="I33" s="282" t="s">
        <v>7</v>
      </c>
      <c r="J33" s="282" t="s">
        <v>7</v>
      </c>
      <c r="K33" s="282" t="s">
        <v>7</v>
      </c>
      <c r="L33" s="283">
        <v>42770</v>
      </c>
      <c r="M33" s="284" t="s">
        <v>9775</v>
      </c>
      <c r="N33" s="285">
        <f t="shared" si="13"/>
        <v>2</v>
      </c>
      <c r="O33" s="295"/>
      <c r="P33" s="227"/>
      <c r="Q33" s="227"/>
      <c r="R33" s="227"/>
      <c r="S33" s="227"/>
      <c r="T33" s="252"/>
      <c r="AA33" s="252"/>
      <c r="AB33" s="252"/>
      <c r="AC33" s="252"/>
      <c r="AD33" s="252"/>
      <c r="AE33" s="288"/>
      <c r="AF33" s="288"/>
      <c r="AG33" s="288"/>
      <c r="AH33" s="288"/>
      <c r="AI33" s="288"/>
      <c r="AJ33" s="288"/>
      <c r="AK33" s="252"/>
      <c r="AL33" s="252"/>
    </row>
    <row r="34" spans="2:38 13252:15628" x14ac:dyDescent="0.25">
      <c r="B34" s="280">
        <v>23</v>
      </c>
      <c r="C34" s="311" t="s">
        <v>1280</v>
      </c>
      <c r="D34" s="282" t="s">
        <v>7</v>
      </c>
      <c r="E34" s="282" t="s">
        <v>7</v>
      </c>
      <c r="F34" s="282" t="s">
        <v>7</v>
      </c>
      <c r="G34" s="282" t="s">
        <v>7</v>
      </c>
      <c r="H34" s="282" t="s">
        <v>7</v>
      </c>
      <c r="I34" s="282" t="s">
        <v>7</v>
      </c>
      <c r="J34" s="282" t="s">
        <v>7</v>
      </c>
      <c r="K34" s="282" t="s">
        <v>7</v>
      </c>
      <c r="L34" s="314">
        <v>42770</v>
      </c>
      <c r="M34" s="284" t="s">
        <v>9775</v>
      </c>
      <c r="N34" s="285">
        <f t="shared" si="13"/>
        <v>2</v>
      </c>
      <c r="O34" s="295"/>
      <c r="P34" s="227"/>
      <c r="Q34" s="227"/>
      <c r="R34" s="227"/>
      <c r="S34" s="227"/>
      <c r="T34" s="252"/>
      <c r="AA34" s="252"/>
      <c r="AB34" s="252"/>
      <c r="AC34" s="252"/>
      <c r="AD34" s="252"/>
      <c r="AE34" s="288"/>
      <c r="AF34" s="288"/>
      <c r="AG34" s="288"/>
      <c r="AH34" s="288"/>
      <c r="AI34" s="288"/>
      <c r="AJ34" s="288"/>
      <c r="AK34" s="252"/>
      <c r="AL34" s="252"/>
    </row>
    <row r="35" spans="2:38 13252:15628" s="289" customFormat="1" ht="15.75" thickBot="1" x14ac:dyDescent="0.3">
      <c r="B35" s="280">
        <v>24</v>
      </c>
      <c r="C35" s="311" t="s">
        <v>1281</v>
      </c>
      <c r="D35" s="282" t="s">
        <v>45</v>
      </c>
      <c r="E35" s="282" t="s">
        <v>7</v>
      </c>
      <c r="F35" s="282" t="s">
        <v>7</v>
      </c>
      <c r="G35" s="282" t="s">
        <v>7</v>
      </c>
      <c r="H35" s="282" t="s">
        <v>7</v>
      </c>
      <c r="I35" s="282" t="s">
        <v>7</v>
      </c>
      <c r="J35" s="282" t="s">
        <v>7</v>
      </c>
      <c r="K35" s="282" t="s">
        <v>7</v>
      </c>
      <c r="L35" s="314">
        <v>42770</v>
      </c>
      <c r="M35" s="284" t="s">
        <v>9775</v>
      </c>
      <c r="N35" s="285">
        <f t="shared" si="13"/>
        <v>2</v>
      </c>
      <c r="O35" s="295"/>
      <c r="P35" s="249"/>
      <c r="Q35" s="249"/>
      <c r="R35" s="249"/>
      <c r="S35" s="249"/>
      <c r="T35" s="302"/>
      <c r="U35" s="302"/>
      <c r="V35" s="252"/>
      <c r="W35" s="252"/>
      <c r="X35" s="252"/>
      <c r="Y35" s="252"/>
      <c r="Z35" s="252"/>
      <c r="AA35" s="252"/>
      <c r="AB35" s="252"/>
      <c r="AC35" s="252"/>
      <c r="AD35" s="252"/>
      <c r="AE35" s="288"/>
      <c r="AF35" s="288"/>
      <c r="AG35" s="288"/>
      <c r="AH35" s="288"/>
      <c r="AI35" s="288"/>
      <c r="AJ35" s="288"/>
      <c r="AK35" s="302"/>
      <c r="AL35" s="302"/>
      <c r="SOR35" s="290"/>
      <c r="SOS35" s="290"/>
      <c r="SOT35" s="290"/>
      <c r="SOU35" s="290"/>
      <c r="SOV35" s="290"/>
      <c r="SOW35" s="290"/>
      <c r="SOX35" s="290"/>
      <c r="SOY35" s="290"/>
      <c r="SOZ35" s="290"/>
      <c r="SPA35" s="290"/>
      <c r="SPB35" s="290"/>
      <c r="SPC35" s="290"/>
      <c r="SPD35" s="290"/>
      <c r="SPE35" s="290"/>
      <c r="SPF35" s="290"/>
      <c r="SPG35" s="290"/>
      <c r="SPH35" s="290"/>
      <c r="SPI35" s="290"/>
      <c r="SPJ35" s="290"/>
      <c r="SPK35" s="290"/>
      <c r="SPL35" s="290"/>
      <c r="SPM35" s="290"/>
      <c r="SPN35" s="290"/>
      <c r="SPO35" s="290"/>
      <c r="SPP35" s="290"/>
      <c r="SPQ35" s="290"/>
      <c r="SPR35" s="290"/>
      <c r="SPS35" s="290"/>
      <c r="SPT35" s="290"/>
      <c r="SPU35" s="290"/>
      <c r="SPV35" s="290"/>
      <c r="SPW35" s="290"/>
      <c r="SPX35" s="290"/>
      <c r="SPY35" s="290"/>
      <c r="SPZ35" s="290"/>
      <c r="SQA35" s="290"/>
      <c r="SQB35" s="290"/>
      <c r="SQC35" s="290"/>
      <c r="SQD35" s="290"/>
      <c r="SQE35" s="290"/>
      <c r="SQF35" s="290"/>
      <c r="SQG35" s="290"/>
      <c r="SQH35" s="290"/>
      <c r="SQI35" s="290"/>
      <c r="SQJ35" s="290"/>
      <c r="SQK35" s="290"/>
      <c r="SQL35" s="290"/>
      <c r="SQM35" s="290"/>
      <c r="SQN35" s="290"/>
      <c r="SQO35" s="290"/>
      <c r="SQP35" s="290"/>
      <c r="SQQ35" s="290"/>
      <c r="SQR35" s="290"/>
      <c r="SQS35" s="290"/>
      <c r="SQT35" s="290"/>
      <c r="SQU35" s="290"/>
      <c r="SQV35" s="290"/>
      <c r="SQW35" s="290"/>
      <c r="SQX35" s="290"/>
      <c r="SQY35" s="290"/>
      <c r="SQZ35" s="290"/>
      <c r="SRA35" s="290"/>
      <c r="SRB35" s="290"/>
      <c r="SRC35" s="290"/>
      <c r="SRD35" s="290"/>
      <c r="SRE35" s="290"/>
      <c r="SRF35" s="290"/>
      <c r="SRG35" s="290"/>
      <c r="SRH35" s="290"/>
      <c r="SRI35" s="290"/>
      <c r="SRJ35" s="290"/>
      <c r="SRK35" s="290"/>
      <c r="SRL35" s="290"/>
      <c r="SRM35" s="290"/>
      <c r="SRN35" s="290"/>
      <c r="SRO35" s="290"/>
      <c r="SRP35" s="290"/>
      <c r="SRQ35" s="290"/>
      <c r="SRR35" s="290"/>
      <c r="SRS35" s="290"/>
      <c r="SRT35" s="290"/>
      <c r="SRU35" s="290"/>
      <c r="SRV35" s="290"/>
      <c r="SRW35" s="290"/>
      <c r="SRX35" s="290"/>
      <c r="SRY35" s="290"/>
      <c r="SRZ35" s="290"/>
      <c r="SSA35" s="290"/>
      <c r="SSB35" s="290"/>
      <c r="SSC35" s="290"/>
      <c r="SSD35" s="290"/>
      <c r="SSE35" s="290"/>
      <c r="SSF35" s="290"/>
      <c r="SSG35" s="290"/>
      <c r="SSH35" s="290"/>
      <c r="SSI35" s="290"/>
      <c r="SSJ35" s="290"/>
      <c r="SSK35" s="290"/>
      <c r="SSL35" s="290"/>
      <c r="SSM35" s="290"/>
      <c r="SSN35" s="290"/>
      <c r="SSO35" s="290"/>
      <c r="SSP35" s="290"/>
      <c r="SSQ35" s="290"/>
      <c r="SSR35" s="290"/>
      <c r="SSS35" s="290"/>
      <c r="SST35" s="290"/>
      <c r="SSU35" s="290"/>
      <c r="SSV35" s="290"/>
      <c r="SSW35" s="290"/>
      <c r="SSX35" s="290"/>
      <c r="SSY35" s="290"/>
      <c r="SSZ35" s="290"/>
      <c r="STA35" s="290"/>
      <c r="STB35" s="290"/>
      <c r="STC35" s="290"/>
      <c r="STD35" s="290"/>
      <c r="STE35" s="290"/>
      <c r="STF35" s="290"/>
      <c r="STG35" s="290"/>
      <c r="STH35" s="290"/>
      <c r="STI35" s="290"/>
      <c r="STJ35" s="290"/>
      <c r="STK35" s="290"/>
      <c r="STL35" s="290"/>
      <c r="STM35" s="290"/>
      <c r="STN35" s="290"/>
      <c r="STO35" s="290"/>
      <c r="STP35" s="290"/>
      <c r="STQ35" s="290"/>
      <c r="STR35" s="290"/>
      <c r="STS35" s="290"/>
      <c r="STT35" s="290"/>
      <c r="STU35" s="290"/>
      <c r="STV35" s="290"/>
      <c r="STW35" s="290"/>
      <c r="STX35" s="290"/>
      <c r="STY35" s="290"/>
      <c r="STZ35" s="290"/>
      <c r="SUA35" s="290"/>
      <c r="SUB35" s="290"/>
      <c r="SUC35" s="290"/>
      <c r="SUD35" s="290"/>
      <c r="SUE35" s="290"/>
      <c r="SUF35" s="290"/>
      <c r="SUG35" s="290"/>
      <c r="SUH35" s="290"/>
      <c r="SUI35" s="290"/>
      <c r="SUJ35" s="290"/>
      <c r="SUK35" s="290"/>
      <c r="SUL35" s="290"/>
      <c r="SUM35" s="290"/>
      <c r="SUN35" s="290"/>
      <c r="SUO35" s="290"/>
      <c r="SUP35" s="290"/>
      <c r="SUQ35" s="290"/>
      <c r="SUR35" s="290"/>
      <c r="SUS35" s="290"/>
      <c r="SUT35" s="290"/>
      <c r="SUU35" s="290"/>
      <c r="SUV35" s="290"/>
      <c r="SUW35" s="290"/>
      <c r="SUX35" s="290"/>
      <c r="SUY35" s="290"/>
      <c r="SUZ35" s="290"/>
      <c r="SVA35" s="290"/>
      <c r="SVB35" s="290"/>
      <c r="SVC35" s="290"/>
      <c r="SVD35" s="290"/>
      <c r="SVE35" s="290"/>
      <c r="SVF35" s="290"/>
      <c r="SVG35" s="290"/>
      <c r="SVH35" s="290"/>
      <c r="SVI35" s="290"/>
      <c r="SVJ35" s="290"/>
      <c r="SVK35" s="290"/>
      <c r="SVL35" s="290"/>
      <c r="SVM35" s="290"/>
      <c r="SVN35" s="290"/>
      <c r="SVO35" s="290"/>
      <c r="SVP35" s="290"/>
      <c r="SVQ35" s="290"/>
      <c r="SVR35" s="290"/>
      <c r="SVS35" s="290"/>
      <c r="SVT35" s="290"/>
      <c r="SVU35" s="290"/>
      <c r="SVV35" s="290"/>
      <c r="SVW35" s="290"/>
      <c r="SVX35" s="290"/>
      <c r="SVY35" s="290"/>
      <c r="SVZ35" s="290"/>
      <c r="SWA35" s="290"/>
      <c r="SWB35" s="290"/>
      <c r="SWC35" s="290"/>
      <c r="SWD35" s="290"/>
      <c r="SWE35" s="290"/>
      <c r="SWF35" s="290"/>
      <c r="SWG35" s="290"/>
      <c r="SWH35" s="290"/>
      <c r="SWI35" s="290"/>
      <c r="SWJ35" s="290"/>
      <c r="SWK35" s="290"/>
      <c r="SWL35" s="290"/>
      <c r="SWM35" s="290"/>
      <c r="SWN35" s="290"/>
      <c r="SWO35" s="290"/>
      <c r="SWP35" s="290"/>
      <c r="SWQ35" s="290"/>
      <c r="SWR35" s="290"/>
      <c r="SWS35" s="290"/>
      <c r="SWT35" s="290"/>
      <c r="SWU35" s="290"/>
      <c r="SWV35" s="290"/>
      <c r="SWW35" s="290"/>
      <c r="SWX35" s="290"/>
      <c r="SWY35" s="290"/>
      <c r="SWZ35" s="290"/>
      <c r="SXA35" s="290"/>
      <c r="SXB35" s="290"/>
      <c r="SXC35" s="290"/>
      <c r="SXD35" s="290"/>
      <c r="SXE35" s="290"/>
      <c r="SXF35" s="290"/>
      <c r="SXG35" s="290"/>
      <c r="SXH35" s="290"/>
      <c r="SXI35" s="290"/>
      <c r="SXJ35" s="290"/>
      <c r="SXK35" s="290"/>
      <c r="SXL35" s="290"/>
      <c r="SXM35" s="290"/>
      <c r="SXN35" s="290"/>
      <c r="SXO35" s="290"/>
      <c r="SXP35" s="290"/>
      <c r="SXQ35" s="290"/>
      <c r="SXR35" s="290"/>
      <c r="SXS35" s="290"/>
      <c r="SXT35" s="290"/>
      <c r="SXU35" s="290"/>
      <c r="SXV35" s="290"/>
      <c r="SXW35" s="290"/>
      <c r="SXX35" s="290"/>
      <c r="SXY35" s="290"/>
      <c r="SXZ35" s="290"/>
      <c r="SYA35" s="290"/>
      <c r="SYB35" s="290"/>
      <c r="SYC35" s="290"/>
      <c r="SYD35" s="290"/>
      <c r="SYE35" s="290"/>
      <c r="SYF35" s="290"/>
      <c r="SYG35" s="290"/>
      <c r="SYH35" s="290"/>
      <c r="SYI35" s="290"/>
      <c r="SYJ35" s="290"/>
      <c r="SYK35" s="290"/>
      <c r="SYL35" s="290"/>
      <c r="SYM35" s="290"/>
      <c r="SYN35" s="290"/>
      <c r="SYO35" s="290"/>
      <c r="SYP35" s="290"/>
      <c r="SYQ35" s="290"/>
      <c r="SYR35" s="290"/>
      <c r="SYS35" s="290"/>
      <c r="SYT35" s="290"/>
      <c r="SYU35" s="290"/>
      <c r="SYV35" s="290"/>
      <c r="SYW35" s="290"/>
      <c r="SYX35" s="290"/>
      <c r="SYY35" s="290"/>
      <c r="SYZ35" s="290"/>
      <c r="SZA35" s="290"/>
      <c r="SZB35" s="290"/>
      <c r="SZC35" s="290"/>
      <c r="SZD35" s="290"/>
      <c r="SZE35" s="290"/>
      <c r="SZF35" s="290"/>
      <c r="SZG35" s="290"/>
      <c r="SZH35" s="290"/>
      <c r="SZI35" s="290"/>
      <c r="SZJ35" s="290"/>
      <c r="SZK35" s="290"/>
      <c r="SZL35" s="290"/>
      <c r="SZM35" s="290"/>
      <c r="SZN35" s="290"/>
      <c r="SZO35" s="290"/>
      <c r="SZP35" s="290"/>
      <c r="SZQ35" s="290"/>
      <c r="SZR35" s="290"/>
      <c r="SZS35" s="290"/>
      <c r="SZT35" s="290"/>
      <c r="SZU35" s="290"/>
      <c r="SZV35" s="290"/>
      <c r="SZW35" s="290"/>
      <c r="SZX35" s="290"/>
      <c r="SZY35" s="290"/>
      <c r="SZZ35" s="290"/>
      <c r="TAA35" s="290"/>
      <c r="TAB35" s="290"/>
      <c r="TAC35" s="290"/>
      <c r="TAD35" s="290"/>
      <c r="TAE35" s="290"/>
      <c r="TAF35" s="290"/>
      <c r="TAG35" s="290"/>
      <c r="TAH35" s="290"/>
      <c r="TAI35" s="290"/>
      <c r="TAJ35" s="290"/>
      <c r="TAK35" s="290"/>
      <c r="TAL35" s="290"/>
      <c r="TAM35" s="290"/>
      <c r="TAN35" s="290"/>
      <c r="TAO35" s="290"/>
      <c r="TAP35" s="290"/>
      <c r="TAQ35" s="290"/>
      <c r="TAR35" s="290"/>
      <c r="TAS35" s="290"/>
      <c r="TAT35" s="290"/>
      <c r="TAU35" s="290"/>
      <c r="TAV35" s="290"/>
      <c r="TAW35" s="290"/>
      <c r="TAX35" s="290"/>
      <c r="TAY35" s="290"/>
      <c r="TAZ35" s="290"/>
      <c r="TBA35" s="290"/>
      <c r="TBB35" s="290"/>
      <c r="TBC35" s="290"/>
      <c r="TBD35" s="290"/>
      <c r="TBE35" s="290"/>
      <c r="TBF35" s="290"/>
      <c r="TBG35" s="290"/>
      <c r="TBH35" s="290"/>
      <c r="TBI35" s="290"/>
      <c r="TBJ35" s="290"/>
      <c r="TBK35" s="290"/>
      <c r="TBL35" s="290"/>
      <c r="TBM35" s="290"/>
      <c r="TBN35" s="290"/>
      <c r="TBO35" s="290"/>
      <c r="TBP35" s="290"/>
      <c r="TBQ35" s="290"/>
      <c r="TBR35" s="290"/>
      <c r="TBS35" s="290"/>
      <c r="TBT35" s="290"/>
      <c r="TBU35" s="290"/>
      <c r="TBV35" s="290"/>
      <c r="TBW35" s="290"/>
      <c r="TBX35" s="290"/>
      <c r="TBY35" s="290"/>
      <c r="TBZ35" s="290"/>
      <c r="TCA35" s="290"/>
      <c r="TCB35" s="290"/>
      <c r="TCC35" s="290"/>
      <c r="TCD35" s="290"/>
      <c r="TCE35" s="290"/>
      <c r="TCF35" s="290"/>
      <c r="TCG35" s="290"/>
      <c r="TCH35" s="290"/>
      <c r="TCI35" s="290"/>
      <c r="TCJ35" s="290"/>
      <c r="TCK35" s="290"/>
      <c r="TCL35" s="290"/>
      <c r="TCM35" s="290"/>
      <c r="TCN35" s="290"/>
      <c r="TCO35" s="290"/>
      <c r="TCP35" s="290"/>
      <c r="TCQ35" s="290"/>
      <c r="TCR35" s="290"/>
      <c r="TCS35" s="290"/>
      <c r="TCT35" s="290"/>
      <c r="TCU35" s="290"/>
      <c r="TCV35" s="290"/>
      <c r="TCW35" s="290"/>
      <c r="TCX35" s="290"/>
      <c r="TCY35" s="290"/>
      <c r="TCZ35" s="290"/>
      <c r="TDA35" s="290"/>
      <c r="TDB35" s="290"/>
      <c r="TDC35" s="290"/>
      <c r="TDD35" s="290"/>
      <c r="TDE35" s="290"/>
      <c r="TDF35" s="290"/>
      <c r="TDG35" s="290"/>
      <c r="TDH35" s="290"/>
      <c r="TDI35" s="290"/>
      <c r="TDJ35" s="290"/>
      <c r="TDK35" s="290"/>
      <c r="TDL35" s="290"/>
      <c r="TDM35" s="290"/>
      <c r="TDN35" s="290"/>
      <c r="TDO35" s="290"/>
      <c r="TDP35" s="290"/>
      <c r="TDQ35" s="290"/>
      <c r="TDR35" s="290"/>
      <c r="TDS35" s="290"/>
      <c r="TDT35" s="290"/>
      <c r="TDU35" s="290"/>
      <c r="TDV35" s="290"/>
      <c r="TDW35" s="290"/>
      <c r="TDX35" s="290"/>
      <c r="TDY35" s="290"/>
      <c r="TDZ35" s="290"/>
      <c r="TEA35" s="290"/>
      <c r="TEB35" s="290"/>
      <c r="TEC35" s="290"/>
      <c r="TED35" s="290"/>
      <c r="TEE35" s="290"/>
      <c r="TEF35" s="290"/>
      <c r="TEG35" s="290"/>
      <c r="TEH35" s="290"/>
      <c r="TEI35" s="290"/>
      <c r="TEJ35" s="290"/>
      <c r="TEK35" s="290"/>
      <c r="TEL35" s="290"/>
      <c r="TEM35" s="290"/>
      <c r="TEN35" s="290"/>
      <c r="TEO35" s="290"/>
      <c r="TEP35" s="290"/>
      <c r="TEQ35" s="290"/>
      <c r="TER35" s="290"/>
      <c r="TES35" s="290"/>
      <c r="TET35" s="290"/>
      <c r="TEU35" s="290"/>
      <c r="TEV35" s="290"/>
      <c r="TEW35" s="290"/>
      <c r="TEX35" s="290"/>
      <c r="TEY35" s="290"/>
      <c r="TEZ35" s="290"/>
      <c r="TFA35" s="290"/>
      <c r="TFB35" s="290"/>
      <c r="TFC35" s="290"/>
      <c r="TFD35" s="290"/>
      <c r="TFE35" s="290"/>
      <c r="TFF35" s="290"/>
      <c r="TFG35" s="290"/>
      <c r="TFH35" s="290"/>
      <c r="TFI35" s="290"/>
      <c r="TFJ35" s="290"/>
      <c r="TFK35" s="290"/>
      <c r="TFL35" s="290"/>
      <c r="TFM35" s="290"/>
      <c r="TFN35" s="290"/>
      <c r="TFO35" s="290"/>
      <c r="TFP35" s="290"/>
      <c r="TFQ35" s="290"/>
      <c r="TFR35" s="290"/>
      <c r="TFS35" s="290"/>
      <c r="TFT35" s="290"/>
      <c r="TFU35" s="290"/>
      <c r="TFV35" s="290"/>
      <c r="TFW35" s="290"/>
      <c r="TFX35" s="290"/>
      <c r="TFY35" s="290"/>
      <c r="TFZ35" s="290"/>
      <c r="TGA35" s="290"/>
      <c r="TGB35" s="290"/>
      <c r="TGC35" s="290"/>
      <c r="TGD35" s="290"/>
      <c r="TGE35" s="290"/>
      <c r="TGF35" s="290"/>
      <c r="TGG35" s="290"/>
      <c r="TGH35" s="290"/>
      <c r="TGI35" s="290"/>
      <c r="TGJ35" s="290"/>
      <c r="TGK35" s="290"/>
      <c r="TGL35" s="290"/>
      <c r="TGM35" s="290"/>
      <c r="TGN35" s="290"/>
      <c r="TGO35" s="290"/>
      <c r="TGP35" s="290"/>
      <c r="TGQ35" s="290"/>
      <c r="TGR35" s="290"/>
      <c r="TGS35" s="290"/>
      <c r="TGT35" s="290"/>
      <c r="TGU35" s="290"/>
      <c r="TGV35" s="290"/>
      <c r="TGW35" s="290"/>
      <c r="TGX35" s="290"/>
      <c r="TGY35" s="290"/>
      <c r="TGZ35" s="290"/>
      <c r="THA35" s="290"/>
      <c r="THB35" s="290"/>
      <c r="THC35" s="290"/>
      <c r="THD35" s="290"/>
      <c r="THE35" s="290"/>
      <c r="THF35" s="290"/>
      <c r="THG35" s="290"/>
      <c r="THH35" s="290"/>
      <c r="THI35" s="290"/>
      <c r="THJ35" s="290"/>
      <c r="THK35" s="290"/>
      <c r="THL35" s="290"/>
      <c r="THM35" s="290"/>
      <c r="THN35" s="290"/>
      <c r="THO35" s="290"/>
      <c r="THP35" s="290"/>
      <c r="THQ35" s="290"/>
      <c r="THR35" s="290"/>
      <c r="THS35" s="290"/>
      <c r="THT35" s="290"/>
      <c r="THU35" s="290"/>
      <c r="THV35" s="290"/>
      <c r="THW35" s="290"/>
      <c r="THX35" s="290"/>
      <c r="THY35" s="290"/>
      <c r="THZ35" s="290"/>
      <c r="TIA35" s="290"/>
      <c r="TIB35" s="290"/>
      <c r="TIC35" s="290"/>
      <c r="TID35" s="290"/>
      <c r="TIE35" s="290"/>
      <c r="TIF35" s="290"/>
      <c r="TIG35" s="290"/>
      <c r="TIH35" s="290"/>
      <c r="TII35" s="290"/>
      <c r="TIJ35" s="290"/>
      <c r="TIK35" s="290"/>
      <c r="TIL35" s="290"/>
      <c r="TIM35" s="290"/>
      <c r="TIN35" s="290"/>
      <c r="TIO35" s="290"/>
      <c r="TIP35" s="290"/>
      <c r="TIQ35" s="290"/>
      <c r="TIR35" s="290"/>
      <c r="TIS35" s="290"/>
      <c r="TIT35" s="290"/>
      <c r="TIU35" s="290"/>
      <c r="TIV35" s="290"/>
      <c r="TIW35" s="290"/>
      <c r="TIX35" s="290"/>
      <c r="TIY35" s="290"/>
      <c r="TIZ35" s="290"/>
      <c r="TJA35" s="290"/>
      <c r="TJB35" s="290"/>
      <c r="TJC35" s="290"/>
      <c r="TJD35" s="290"/>
      <c r="TJE35" s="290"/>
      <c r="TJF35" s="290"/>
      <c r="TJG35" s="290"/>
      <c r="TJH35" s="290"/>
      <c r="TJI35" s="290"/>
      <c r="TJJ35" s="290"/>
      <c r="TJK35" s="290"/>
      <c r="TJL35" s="290"/>
      <c r="TJM35" s="290"/>
      <c r="TJN35" s="290"/>
      <c r="TJO35" s="290"/>
      <c r="TJP35" s="290"/>
      <c r="TJQ35" s="290"/>
      <c r="TJR35" s="290"/>
      <c r="TJS35" s="290"/>
      <c r="TJT35" s="290"/>
      <c r="TJU35" s="290"/>
      <c r="TJV35" s="290"/>
      <c r="TJW35" s="290"/>
      <c r="TJX35" s="290"/>
      <c r="TJY35" s="290"/>
      <c r="TJZ35" s="290"/>
      <c r="TKA35" s="290"/>
      <c r="TKB35" s="290"/>
      <c r="TKC35" s="290"/>
      <c r="TKD35" s="290"/>
      <c r="TKE35" s="290"/>
      <c r="TKF35" s="290"/>
      <c r="TKG35" s="290"/>
      <c r="TKH35" s="290"/>
      <c r="TKI35" s="290"/>
      <c r="TKJ35" s="290"/>
      <c r="TKK35" s="290"/>
      <c r="TKL35" s="290"/>
      <c r="TKM35" s="290"/>
      <c r="TKN35" s="290"/>
      <c r="TKO35" s="290"/>
      <c r="TKP35" s="290"/>
      <c r="TKQ35" s="290"/>
      <c r="TKR35" s="290"/>
      <c r="TKS35" s="290"/>
      <c r="TKT35" s="290"/>
      <c r="TKU35" s="290"/>
      <c r="TKV35" s="290"/>
      <c r="TKW35" s="290"/>
      <c r="TKX35" s="290"/>
      <c r="TKY35" s="290"/>
      <c r="TKZ35" s="290"/>
      <c r="TLA35" s="290"/>
      <c r="TLB35" s="290"/>
      <c r="TLC35" s="290"/>
      <c r="TLD35" s="290"/>
      <c r="TLE35" s="290"/>
      <c r="TLF35" s="290"/>
      <c r="TLG35" s="290"/>
      <c r="TLH35" s="290"/>
      <c r="TLI35" s="290"/>
      <c r="TLJ35" s="290"/>
      <c r="TLK35" s="290"/>
      <c r="TLL35" s="290"/>
      <c r="TLM35" s="290"/>
      <c r="TLN35" s="290"/>
      <c r="TLO35" s="290"/>
      <c r="TLP35" s="290"/>
      <c r="TLQ35" s="290"/>
      <c r="TLR35" s="290"/>
      <c r="TLS35" s="290"/>
      <c r="TLT35" s="290"/>
      <c r="TLU35" s="290"/>
      <c r="TLV35" s="290"/>
      <c r="TLW35" s="290"/>
      <c r="TLX35" s="290"/>
      <c r="TLY35" s="290"/>
      <c r="TLZ35" s="290"/>
      <c r="TMA35" s="290"/>
      <c r="TMB35" s="290"/>
      <c r="TMC35" s="290"/>
      <c r="TMD35" s="290"/>
      <c r="TME35" s="290"/>
      <c r="TMF35" s="290"/>
      <c r="TMG35" s="290"/>
      <c r="TMH35" s="290"/>
      <c r="TMI35" s="290"/>
      <c r="TMJ35" s="290"/>
      <c r="TMK35" s="290"/>
      <c r="TML35" s="290"/>
      <c r="TMM35" s="290"/>
      <c r="TMN35" s="290"/>
      <c r="TMO35" s="290"/>
      <c r="TMP35" s="290"/>
      <c r="TMQ35" s="290"/>
      <c r="TMR35" s="290"/>
      <c r="TMS35" s="290"/>
      <c r="TMT35" s="290"/>
      <c r="TMU35" s="290"/>
      <c r="TMV35" s="290"/>
      <c r="TMW35" s="290"/>
      <c r="TMX35" s="290"/>
      <c r="TMY35" s="290"/>
      <c r="TMZ35" s="290"/>
      <c r="TNA35" s="290"/>
      <c r="TNB35" s="290"/>
      <c r="TNC35" s="290"/>
      <c r="TND35" s="290"/>
      <c r="TNE35" s="290"/>
      <c r="TNF35" s="290"/>
      <c r="TNG35" s="290"/>
      <c r="TNH35" s="290"/>
      <c r="TNI35" s="290"/>
      <c r="TNJ35" s="290"/>
      <c r="TNK35" s="290"/>
      <c r="TNL35" s="290"/>
      <c r="TNM35" s="290"/>
      <c r="TNN35" s="290"/>
      <c r="TNO35" s="290"/>
      <c r="TNP35" s="290"/>
      <c r="TNQ35" s="290"/>
      <c r="TNR35" s="290"/>
      <c r="TNS35" s="290"/>
      <c r="TNT35" s="290"/>
      <c r="TNU35" s="290"/>
      <c r="TNV35" s="290"/>
      <c r="TNW35" s="290"/>
      <c r="TNX35" s="290"/>
      <c r="TNY35" s="290"/>
      <c r="TNZ35" s="290"/>
      <c r="TOA35" s="290"/>
      <c r="TOB35" s="290"/>
      <c r="TOC35" s="290"/>
      <c r="TOD35" s="290"/>
      <c r="TOE35" s="290"/>
      <c r="TOF35" s="290"/>
      <c r="TOG35" s="290"/>
      <c r="TOH35" s="290"/>
      <c r="TOI35" s="290"/>
      <c r="TOJ35" s="290"/>
      <c r="TOK35" s="290"/>
      <c r="TOL35" s="290"/>
      <c r="TOM35" s="290"/>
      <c r="TON35" s="290"/>
      <c r="TOO35" s="290"/>
      <c r="TOP35" s="290"/>
      <c r="TOQ35" s="290"/>
      <c r="TOR35" s="290"/>
      <c r="TOS35" s="290"/>
      <c r="TOT35" s="290"/>
      <c r="TOU35" s="290"/>
      <c r="TOV35" s="290"/>
      <c r="TOW35" s="290"/>
      <c r="TOX35" s="290"/>
      <c r="TOY35" s="290"/>
      <c r="TOZ35" s="290"/>
      <c r="TPA35" s="290"/>
      <c r="TPB35" s="290"/>
      <c r="TPC35" s="290"/>
      <c r="TPD35" s="290"/>
      <c r="TPE35" s="290"/>
      <c r="TPF35" s="290"/>
      <c r="TPG35" s="290"/>
      <c r="TPH35" s="290"/>
      <c r="TPI35" s="290"/>
      <c r="TPJ35" s="290"/>
      <c r="TPK35" s="290"/>
      <c r="TPL35" s="290"/>
      <c r="TPM35" s="290"/>
      <c r="TPN35" s="290"/>
      <c r="TPO35" s="290"/>
      <c r="TPP35" s="290"/>
      <c r="TPQ35" s="290"/>
      <c r="TPR35" s="290"/>
      <c r="TPS35" s="290"/>
      <c r="TPT35" s="290"/>
      <c r="TPU35" s="290"/>
      <c r="TPV35" s="290"/>
      <c r="TPW35" s="290"/>
      <c r="TPX35" s="290"/>
      <c r="TPY35" s="290"/>
      <c r="TPZ35" s="290"/>
      <c r="TQA35" s="290"/>
      <c r="TQB35" s="290"/>
      <c r="TQC35" s="290"/>
      <c r="TQD35" s="290"/>
      <c r="TQE35" s="290"/>
      <c r="TQF35" s="290"/>
      <c r="TQG35" s="290"/>
      <c r="TQH35" s="290"/>
      <c r="TQI35" s="290"/>
      <c r="TQJ35" s="290"/>
      <c r="TQK35" s="290"/>
      <c r="TQL35" s="290"/>
      <c r="TQM35" s="290"/>
      <c r="TQN35" s="290"/>
      <c r="TQO35" s="290"/>
      <c r="TQP35" s="290"/>
      <c r="TQQ35" s="290"/>
      <c r="TQR35" s="290"/>
      <c r="TQS35" s="290"/>
      <c r="TQT35" s="290"/>
      <c r="TQU35" s="290"/>
      <c r="TQV35" s="290"/>
      <c r="TQW35" s="290"/>
      <c r="TQX35" s="290"/>
      <c r="TQY35" s="290"/>
      <c r="TQZ35" s="290"/>
      <c r="TRA35" s="290"/>
      <c r="TRB35" s="290"/>
      <c r="TRC35" s="290"/>
      <c r="TRD35" s="290"/>
      <c r="TRE35" s="290"/>
      <c r="TRF35" s="290"/>
      <c r="TRG35" s="290"/>
      <c r="TRH35" s="290"/>
      <c r="TRI35" s="290"/>
      <c r="TRJ35" s="290"/>
      <c r="TRK35" s="290"/>
      <c r="TRL35" s="290"/>
      <c r="TRM35" s="290"/>
      <c r="TRN35" s="290"/>
      <c r="TRO35" s="290"/>
      <c r="TRP35" s="290"/>
      <c r="TRQ35" s="290"/>
      <c r="TRR35" s="290"/>
      <c r="TRS35" s="290"/>
      <c r="TRT35" s="290"/>
      <c r="TRU35" s="290"/>
      <c r="TRV35" s="290"/>
      <c r="TRW35" s="290"/>
      <c r="TRX35" s="290"/>
      <c r="TRY35" s="290"/>
      <c r="TRZ35" s="290"/>
      <c r="TSA35" s="290"/>
      <c r="TSB35" s="290"/>
      <c r="TSC35" s="290"/>
      <c r="TSD35" s="290"/>
      <c r="TSE35" s="290"/>
      <c r="TSF35" s="290"/>
      <c r="TSG35" s="290"/>
      <c r="TSH35" s="290"/>
      <c r="TSI35" s="290"/>
      <c r="TSJ35" s="290"/>
      <c r="TSK35" s="290"/>
      <c r="TSL35" s="290"/>
      <c r="TSM35" s="290"/>
      <c r="TSN35" s="290"/>
      <c r="TSO35" s="290"/>
      <c r="TSP35" s="290"/>
      <c r="TSQ35" s="290"/>
      <c r="TSR35" s="290"/>
      <c r="TSS35" s="290"/>
      <c r="TST35" s="290"/>
      <c r="TSU35" s="290"/>
      <c r="TSV35" s="290"/>
      <c r="TSW35" s="290"/>
      <c r="TSX35" s="290"/>
      <c r="TSY35" s="290"/>
      <c r="TSZ35" s="290"/>
      <c r="TTA35" s="290"/>
      <c r="TTB35" s="290"/>
      <c r="TTC35" s="290"/>
      <c r="TTD35" s="290"/>
      <c r="TTE35" s="290"/>
      <c r="TTF35" s="290"/>
      <c r="TTG35" s="290"/>
      <c r="TTH35" s="290"/>
      <c r="TTI35" s="290"/>
      <c r="TTJ35" s="290"/>
      <c r="TTK35" s="290"/>
      <c r="TTL35" s="290"/>
      <c r="TTM35" s="290"/>
      <c r="TTN35" s="290"/>
      <c r="TTO35" s="290"/>
      <c r="TTP35" s="290"/>
      <c r="TTQ35" s="290"/>
      <c r="TTR35" s="290"/>
      <c r="TTS35" s="290"/>
      <c r="TTT35" s="290"/>
      <c r="TTU35" s="290"/>
      <c r="TTV35" s="290"/>
      <c r="TTW35" s="290"/>
      <c r="TTX35" s="290"/>
      <c r="TTY35" s="290"/>
      <c r="TTZ35" s="290"/>
      <c r="TUA35" s="290"/>
      <c r="TUB35" s="290"/>
      <c r="TUC35" s="290"/>
      <c r="TUD35" s="290"/>
      <c r="TUE35" s="290"/>
      <c r="TUF35" s="290"/>
      <c r="TUG35" s="290"/>
      <c r="TUH35" s="290"/>
      <c r="TUI35" s="290"/>
      <c r="TUJ35" s="290"/>
      <c r="TUK35" s="290"/>
      <c r="TUL35" s="290"/>
      <c r="TUM35" s="290"/>
      <c r="TUN35" s="290"/>
      <c r="TUO35" s="290"/>
      <c r="TUP35" s="290"/>
      <c r="TUQ35" s="290"/>
      <c r="TUR35" s="290"/>
      <c r="TUS35" s="290"/>
      <c r="TUT35" s="290"/>
      <c r="TUU35" s="290"/>
      <c r="TUV35" s="290"/>
      <c r="TUW35" s="290"/>
      <c r="TUX35" s="290"/>
      <c r="TUY35" s="290"/>
      <c r="TUZ35" s="290"/>
      <c r="TVA35" s="290"/>
      <c r="TVB35" s="290"/>
      <c r="TVC35" s="290"/>
      <c r="TVD35" s="290"/>
      <c r="TVE35" s="290"/>
      <c r="TVF35" s="290"/>
      <c r="TVG35" s="290"/>
      <c r="TVH35" s="290"/>
      <c r="TVI35" s="290"/>
      <c r="TVJ35" s="290"/>
      <c r="TVK35" s="290"/>
      <c r="TVL35" s="290"/>
      <c r="TVM35" s="290"/>
      <c r="TVN35" s="290"/>
      <c r="TVO35" s="290"/>
      <c r="TVP35" s="290"/>
      <c r="TVQ35" s="290"/>
      <c r="TVR35" s="290"/>
      <c r="TVS35" s="290"/>
      <c r="TVT35" s="290"/>
      <c r="TVU35" s="290"/>
      <c r="TVV35" s="290"/>
      <c r="TVW35" s="290"/>
      <c r="TVX35" s="290"/>
      <c r="TVY35" s="290"/>
      <c r="TVZ35" s="290"/>
      <c r="TWA35" s="290"/>
      <c r="TWB35" s="290"/>
      <c r="TWC35" s="290"/>
      <c r="TWD35" s="290"/>
      <c r="TWE35" s="290"/>
      <c r="TWF35" s="290"/>
      <c r="TWG35" s="290"/>
      <c r="TWH35" s="290"/>
      <c r="TWI35" s="290"/>
      <c r="TWJ35" s="290"/>
      <c r="TWK35" s="290"/>
      <c r="TWL35" s="290"/>
      <c r="TWM35" s="290"/>
      <c r="TWN35" s="290"/>
      <c r="TWO35" s="290"/>
      <c r="TWP35" s="290"/>
      <c r="TWQ35" s="290"/>
      <c r="TWR35" s="290"/>
      <c r="TWS35" s="290"/>
      <c r="TWT35" s="290"/>
      <c r="TWU35" s="290"/>
      <c r="TWV35" s="290"/>
      <c r="TWW35" s="290"/>
      <c r="TWX35" s="290"/>
      <c r="TWY35" s="290"/>
      <c r="TWZ35" s="290"/>
      <c r="TXA35" s="290"/>
      <c r="TXB35" s="290"/>
      <c r="TXC35" s="290"/>
      <c r="TXD35" s="290"/>
      <c r="TXE35" s="290"/>
      <c r="TXF35" s="290"/>
      <c r="TXG35" s="290"/>
      <c r="TXH35" s="290"/>
      <c r="TXI35" s="290"/>
      <c r="TXJ35" s="290"/>
      <c r="TXK35" s="290"/>
      <c r="TXL35" s="290"/>
      <c r="TXM35" s="290"/>
      <c r="TXN35" s="290"/>
      <c r="TXO35" s="290"/>
      <c r="TXP35" s="290"/>
      <c r="TXQ35" s="290"/>
      <c r="TXR35" s="290"/>
      <c r="TXS35" s="290"/>
      <c r="TXT35" s="290"/>
      <c r="TXU35" s="290"/>
      <c r="TXV35" s="290"/>
      <c r="TXW35" s="290"/>
      <c r="TXX35" s="290"/>
      <c r="TXY35" s="290"/>
      <c r="TXZ35" s="290"/>
      <c r="TYA35" s="290"/>
      <c r="TYB35" s="290"/>
      <c r="TYC35" s="290"/>
      <c r="TYD35" s="290"/>
      <c r="TYE35" s="290"/>
      <c r="TYF35" s="290"/>
      <c r="TYG35" s="290"/>
      <c r="TYH35" s="290"/>
      <c r="TYI35" s="290"/>
      <c r="TYJ35" s="290"/>
      <c r="TYK35" s="290"/>
      <c r="TYL35" s="290"/>
      <c r="TYM35" s="290"/>
      <c r="TYN35" s="290"/>
      <c r="TYO35" s="290"/>
      <c r="TYP35" s="290"/>
      <c r="TYQ35" s="290"/>
      <c r="TYR35" s="290"/>
      <c r="TYS35" s="290"/>
      <c r="TYT35" s="290"/>
      <c r="TYU35" s="290"/>
      <c r="TYV35" s="290"/>
      <c r="TYW35" s="290"/>
      <c r="TYX35" s="290"/>
      <c r="TYY35" s="290"/>
      <c r="TYZ35" s="290"/>
      <c r="TZA35" s="290"/>
      <c r="TZB35" s="290"/>
      <c r="TZC35" s="290"/>
      <c r="TZD35" s="290"/>
      <c r="TZE35" s="290"/>
      <c r="TZF35" s="290"/>
      <c r="TZG35" s="290"/>
      <c r="TZH35" s="290"/>
      <c r="TZI35" s="290"/>
      <c r="TZJ35" s="290"/>
      <c r="TZK35" s="290"/>
      <c r="TZL35" s="290"/>
      <c r="TZM35" s="290"/>
      <c r="TZN35" s="290"/>
      <c r="TZO35" s="290"/>
      <c r="TZP35" s="290"/>
      <c r="TZQ35" s="290"/>
      <c r="TZR35" s="290"/>
      <c r="TZS35" s="290"/>
      <c r="TZT35" s="290"/>
      <c r="TZU35" s="290"/>
      <c r="TZV35" s="290"/>
      <c r="TZW35" s="290"/>
      <c r="TZX35" s="290"/>
      <c r="TZY35" s="290"/>
      <c r="TZZ35" s="290"/>
      <c r="UAA35" s="290"/>
      <c r="UAB35" s="290"/>
      <c r="UAC35" s="290"/>
      <c r="UAD35" s="290"/>
      <c r="UAE35" s="290"/>
      <c r="UAF35" s="290"/>
      <c r="UAG35" s="290"/>
      <c r="UAH35" s="290"/>
      <c r="UAI35" s="290"/>
      <c r="UAJ35" s="290"/>
      <c r="UAK35" s="290"/>
      <c r="UAL35" s="290"/>
      <c r="UAM35" s="290"/>
      <c r="UAN35" s="290"/>
      <c r="UAO35" s="290"/>
      <c r="UAP35" s="290"/>
      <c r="UAQ35" s="290"/>
      <c r="UAR35" s="290"/>
      <c r="UAS35" s="290"/>
      <c r="UAT35" s="290"/>
      <c r="UAU35" s="290"/>
      <c r="UAV35" s="290"/>
      <c r="UAW35" s="290"/>
      <c r="UAX35" s="290"/>
      <c r="UAY35" s="290"/>
      <c r="UAZ35" s="290"/>
      <c r="UBA35" s="290"/>
      <c r="UBB35" s="290"/>
      <c r="UBC35" s="290"/>
      <c r="UBD35" s="290"/>
      <c r="UBE35" s="290"/>
      <c r="UBF35" s="290"/>
      <c r="UBG35" s="290"/>
      <c r="UBH35" s="290"/>
      <c r="UBI35" s="290"/>
      <c r="UBJ35" s="290"/>
      <c r="UBK35" s="290"/>
      <c r="UBL35" s="290"/>
      <c r="UBM35" s="290"/>
      <c r="UBN35" s="290"/>
      <c r="UBO35" s="290"/>
      <c r="UBP35" s="290"/>
      <c r="UBQ35" s="290"/>
      <c r="UBR35" s="290"/>
      <c r="UBS35" s="290"/>
      <c r="UBT35" s="290"/>
      <c r="UBU35" s="290"/>
      <c r="UBV35" s="290"/>
      <c r="UBW35" s="290"/>
      <c r="UBX35" s="290"/>
      <c r="UBY35" s="290"/>
      <c r="UBZ35" s="290"/>
      <c r="UCA35" s="290"/>
      <c r="UCB35" s="290"/>
      <c r="UCC35" s="290"/>
      <c r="UCD35" s="290"/>
      <c r="UCE35" s="290"/>
      <c r="UCF35" s="290"/>
      <c r="UCG35" s="290"/>
      <c r="UCH35" s="290"/>
      <c r="UCI35" s="290"/>
      <c r="UCJ35" s="290"/>
      <c r="UCK35" s="290"/>
      <c r="UCL35" s="290"/>
      <c r="UCM35" s="290"/>
      <c r="UCN35" s="290"/>
      <c r="UCO35" s="290"/>
      <c r="UCP35" s="290"/>
      <c r="UCQ35" s="290"/>
      <c r="UCR35" s="290"/>
      <c r="UCS35" s="290"/>
      <c r="UCT35" s="290"/>
      <c r="UCU35" s="290"/>
      <c r="UCV35" s="290"/>
      <c r="UCW35" s="290"/>
      <c r="UCX35" s="290"/>
      <c r="UCY35" s="290"/>
      <c r="UCZ35" s="290"/>
      <c r="UDA35" s="290"/>
      <c r="UDB35" s="290"/>
      <c r="UDC35" s="290"/>
      <c r="UDD35" s="290"/>
      <c r="UDE35" s="290"/>
      <c r="UDF35" s="290"/>
      <c r="UDG35" s="290"/>
      <c r="UDH35" s="290"/>
      <c r="UDI35" s="290"/>
      <c r="UDJ35" s="290"/>
      <c r="UDK35" s="290"/>
      <c r="UDL35" s="290"/>
      <c r="UDM35" s="290"/>
      <c r="UDN35" s="290"/>
      <c r="UDO35" s="290"/>
      <c r="UDP35" s="290"/>
      <c r="UDQ35" s="290"/>
      <c r="UDR35" s="290"/>
      <c r="UDS35" s="290"/>
      <c r="UDT35" s="290"/>
      <c r="UDU35" s="290"/>
      <c r="UDV35" s="290"/>
      <c r="UDW35" s="290"/>
      <c r="UDX35" s="290"/>
      <c r="UDY35" s="290"/>
      <c r="UDZ35" s="290"/>
      <c r="UEA35" s="290"/>
      <c r="UEB35" s="290"/>
      <c r="UEC35" s="290"/>
      <c r="UED35" s="290"/>
      <c r="UEE35" s="290"/>
      <c r="UEF35" s="290"/>
      <c r="UEG35" s="290"/>
      <c r="UEH35" s="290"/>
      <c r="UEI35" s="290"/>
      <c r="UEJ35" s="290"/>
      <c r="UEK35" s="290"/>
      <c r="UEL35" s="290"/>
      <c r="UEM35" s="290"/>
      <c r="UEN35" s="290"/>
      <c r="UEO35" s="290"/>
      <c r="UEP35" s="290"/>
      <c r="UEQ35" s="290"/>
      <c r="UER35" s="290"/>
      <c r="UES35" s="290"/>
      <c r="UET35" s="290"/>
      <c r="UEU35" s="290"/>
      <c r="UEV35" s="290"/>
      <c r="UEW35" s="290"/>
      <c r="UEX35" s="290"/>
      <c r="UEY35" s="290"/>
      <c r="UEZ35" s="290"/>
      <c r="UFA35" s="290"/>
      <c r="UFB35" s="290"/>
      <c r="UFC35" s="290"/>
      <c r="UFD35" s="290"/>
      <c r="UFE35" s="290"/>
      <c r="UFF35" s="290"/>
      <c r="UFG35" s="290"/>
      <c r="UFH35" s="290"/>
      <c r="UFI35" s="290"/>
      <c r="UFJ35" s="290"/>
      <c r="UFK35" s="290"/>
      <c r="UFL35" s="290"/>
      <c r="UFM35" s="290"/>
      <c r="UFN35" s="290"/>
      <c r="UFO35" s="290"/>
      <c r="UFP35" s="290"/>
      <c r="UFQ35" s="290"/>
      <c r="UFR35" s="290"/>
      <c r="UFS35" s="290"/>
      <c r="UFT35" s="290"/>
      <c r="UFU35" s="290"/>
      <c r="UFV35" s="290"/>
      <c r="UFW35" s="290"/>
      <c r="UFX35" s="290"/>
      <c r="UFY35" s="290"/>
      <c r="UFZ35" s="290"/>
      <c r="UGA35" s="290"/>
      <c r="UGB35" s="290"/>
      <c r="UGC35" s="290"/>
      <c r="UGD35" s="290"/>
      <c r="UGE35" s="290"/>
      <c r="UGF35" s="290"/>
      <c r="UGG35" s="290"/>
      <c r="UGH35" s="290"/>
      <c r="UGI35" s="290"/>
      <c r="UGJ35" s="290"/>
      <c r="UGK35" s="290"/>
      <c r="UGL35" s="290"/>
      <c r="UGM35" s="290"/>
      <c r="UGN35" s="290"/>
      <c r="UGO35" s="290"/>
      <c r="UGP35" s="290"/>
      <c r="UGQ35" s="290"/>
      <c r="UGR35" s="290"/>
      <c r="UGS35" s="290"/>
      <c r="UGT35" s="290"/>
      <c r="UGU35" s="290"/>
      <c r="UGV35" s="290"/>
      <c r="UGW35" s="290"/>
      <c r="UGX35" s="290"/>
      <c r="UGY35" s="290"/>
      <c r="UGZ35" s="290"/>
      <c r="UHA35" s="290"/>
      <c r="UHB35" s="290"/>
      <c r="UHC35" s="290"/>
      <c r="UHD35" s="290"/>
      <c r="UHE35" s="290"/>
      <c r="UHF35" s="290"/>
      <c r="UHG35" s="290"/>
      <c r="UHH35" s="290"/>
      <c r="UHI35" s="290"/>
      <c r="UHJ35" s="290"/>
      <c r="UHK35" s="290"/>
      <c r="UHL35" s="290"/>
      <c r="UHM35" s="290"/>
      <c r="UHN35" s="290"/>
      <c r="UHO35" s="290"/>
      <c r="UHP35" s="290"/>
      <c r="UHQ35" s="290"/>
      <c r="UHR35" s="290"/>
      <c r="UHS35" s="290"/>
      <c r="UHT35" s="290"/>
      <c r="UHU35" s="290"/>
      <c r="UHV35" s="290"/>
      <c r="UHW35" s="290"/>
      <c r="UHX35" s="290"/>
      <c r="UHY35" s="290"/>
      <c r="UHZ35" s="290"/>
      <c r="UIA35" s="290"/>
      <c r="UIB35" s="290"/>
      <c r="UIC35" s="290"/>
      <c r="UID35" s="290"/>
      <c r="UIE35" s="290"/>
      <c r="UIF35" s="290"/>
      <c r="UIG35" s="290"/>
      <c r="UIH35" s="290"/>
      <c r="UII35" s="290"/>
      <c r="UIJ35" s="290"/>
      <c r="UIK35" s="290"/>
      <c r="UIL35" s="290"/>
      <c r="UIM35" s="290"/>
      <c r="UIN35" s="290"/>
      <c r="UIO35" s="290"/>
      <c r="UIP35" s="290"/>
      <c r="UIQ35" s="290"/>
      <c r="UIR35" s="290"/>
      <c r="UIS35" s="290"/>
      <c r="UIT35" s="290"/>
      <c r="UIU35" s="290"/>
      <c r="UIV35" s="290"/>
      <c r="UIW35" s="290"/>
      <c r="UIX35" s="290"/>
      <c r="UIY35" s="290"/>
      <c r="UIZ35" s="290"/>
      <c r="UJA35" s="290"/>
      <c r="UJB35" s="290"/>
      <c r="UJC35" s="290"/>
      <c r="UJD35" s="290"/>
      <c r="UJE35" s="290"/>
      <c r="UJF35" s="290"/>
      <c r="UJG35" s="290"/>
      <c r="UJH35" s="290"/>
      <c r="UJI35" s="290"/>
      <c r="UJJ35" s="290"/>
      <c r="UJK35" s="290"/>
      <c r="UJL35" s="290"/>
      <c r="UJM35" s="290"/>
      <c r="UJN35" s="290"/>
      <c r="UJO35" s="290"/>
      <c r="UJP35" s="290"/>
      <c r="UJQ35" s="290"/>
      <c r="UJR35" s="290"/>
      <c r="UJS35" s="290"/>
      <c r="UJT35" s="290"/>
      <c r="UJU35" s="290"/>
      <c r="UJV35" s="290"/>
      <c r="UJW35" s="290"/>
      <c r="UJX35" s="290"/>
      <c r="UJY35" s="290"/>
      <c r="UJZ35" s="290"/>
      <c r="UKA35" s="290"/>
      <c r="UKB35" s="290"/>
      <c r="UKC35" s="290"/>
      <c r="UKD35" s="290"/>
      <c r="UKE35" s="290"/>
      <c r="UKF35" s="290"/>
      <c r="UKG35" s="290"/>
      <c r="UKH35" s="290"/>
      <c r="UKI35" s="290"/>
      <c r="UKJ35" s="290"/>
      <c r="UKK35" s="290"/>
      <c r="UKL35" s="290"/>
      <c r="UKM35" s="290"/>
      <c r="UKN35" s="290"/>
      <c r="UKO35" s="290"/>
      <c r="UKP35" s="290"/>
      <c r="UKQ35" s="290"/>
      <c r="UKR35" s="290"/>
      <c r="UKS35" s="290"/>
      <c r="UKT35" s="290"/>
      <c r="UKU35" s="290"/>
      <c r="UKV35" s="290"/>
      <c r="UKW35" s="290"/>
      <c r="UKX35" s="290"/>
      <c r="UKY35" s="290"/>
      <c r="UKZ35" s="290"/>
      <c r="ULA35" s="290"/>
      <c r="ULB35" s="290"/>
      <c r="ULC35" s="290"/>
      <c r="ULD35" s="290"/>
      <c r="ULE35" s="290"/>
      <c r="ULF35" s="290"/>
      <c r="ULG35" s="290"/>
      <c r="ULH35" s="290"/>
      <c r="ULI35" s="290"/>
      <c r="ULJ35" s="290"/>
      <c r="ULK35" s="290"/>
      <c r="ULL35" s="290"/>
      <c r="ULM35" s="290"/>
      <c r="ULN35" s="290"/>
      <c r="ULO35" s="290"/>
      <c r="ULP35" s="290"/>
      <c r="ULQ35" s="290"/>
      <c r="ULR35" s="290"/>
      <c r="ULS35" s="290"/>
      <c r="ULT35" s="290"/>
      <c r="ULU35" s="290"/>
      <c r="ULV35" s="290"/>
      <c r="ULW35" s="290"/>
      <c r="ULX35" s="290"/>
      <c r="ULY35" s="290"/>
      <c r="ULZ35" s="290"/>
      <c r="UMA35" s="290"/>
      <c r="UMB35" s="290"/>
      <c r="UMC35" s="290"/>
      <c r="UMD35" s="290"/>
      <c r="UME35" s="290"/>
      <c r="UMF35" s="290"/>
      <c r="UMG35" s="290"/>
      <c r="UMH35" s="290"/>
      <c r="UMI35" s="290"/>
      <c r="UMJ35" s="290"/>
      <c r="UMK35" s="290"/>
      <c r="UML35" s="290"/>
      <c r="UMM35" s="290"/>
      <c r="UMN35" s="290"/>
      <c r="UMO35" s="290"/>
      <c r="UMP35" s="290"/>
      <c r="UMQ35" s="290"/>
      <c r="UMR35" s="290"/>
      <c r="UMS35" s="290"/>
      <c r="UMT35" s="290"/>
      <c r="UMU35" s="290"/>
      <c r="UMV35" s="290"/>
      <c r="UMW35" s="290"/>
      <c r="UMX35" s="290"/>
      <c r="UMY35" s="290"/>
      <c r="UMZ35" s="290"/>
      <c r="UNA35" s="290"/>
      <c r="UNB35" s="290"/>
      <c r="UNC35" s="290"/>
      <c r="UND35" s="290"/>
      <c r="UNE35" s="290"/>
      <c r="UNF35" s="290"/>
      <c r="UNG35" s="290"/>
      <c r="UNH35" s="290"/>
      <c r="UNI35" s="290"/>
      <c r="UNJ35" s="290"/>
      <c r="UNK35" s="290"/>
      <c r="UNL35" s="290"/>
      <c r="UNM35" s="290"/>
      <c r="UNN35" s="290"/>
      <c r="UNO35" s="290"/>
      <c r="UNP35" s="290"/>
      <c r="UNQ35" s="290"/>
      <c r="UNR35" s="290"/>
      <c r="UNS35" s="290"/>
      <c r="UNT35" s="290"/>
      <c r="UNU35" s="290"/>
      <c r="UNV35" s="290"/>
      <c r="UNW35" s="290"/>
      <c r="UNX35" s="290"/>
      <c r="UNY35" s="290"/>
      <c r="UNZ35" s="290"/>
      <c r="UOA35" s="290"/>
      <c r="UOB35" s="290"/>
      <c r="UOC35" s="290"/>
      <c r="UOD35" s="290"/>
      <c r="UOE35" s="290"/>
      <c r="UOF35" s="290"/>
      <c r="UOG35" s="290"/>
      <c r="UOH35" s="290"/>
      <c r="UOI35" s="290"/>
      <c r="UOJ35" s="290"/>
      <c r="UOK35" s="290"/>
      <c r="UOL35" s="290"/>
      <c r="UOM35" s="290"/>
      <c r="UON35" s="290"/>
      <c r="UOO35" s="290"/>
      <c r="UOP35" s="290"/>
      <c r="UOQ35" s="290"/>
      <c r="UOR35" s="290"/>
      <c r="UOS35" s="290"/>
      <c r="UOT35" s="290"/>
      <c r="UOU35" s="290"/>
      <c r="UOV35" s="290"/>
      <c r="UOW35" s="290"/>
      <c r="UOX35" s="290"/>
      <c r="UOY35" s="290"/>
      <c r="UOZ35" s="290"/>
      <c r="UPA35" s="290"/>
      <c r="UPB35" s="290"/>
      <c r="UPC35" s="290"/>
      <c r="UPD35" s="290"/>
      <c r="UPE35" s="290"/>
      <c r="UPF35" s="290"/>
      <c r="UPG35" s="290"/>
      <c r="UPH35" s="290"/>
      <c r="UPI35" s="290"/>
      <c r="UPJ35" s="290"/>
      <c r="UPK35" s="290"/>
      <c r="UPL35" s="290"/>
      <c r="UPM35" s="290"/>
      <c r="UPN35" s="290"/>
      <c r="UPO35" s="290"/>
      <c r="UPP35" s="290"/>
      <c r="UPQ35" s="290"/>
      <c r="UPR35" s="290"/>
      <c r="UPS35" s="290"/>
      <c r="UPT35" s="290"/>
      <c r="UPU35" s="290"/>
      <c r="UPV35" s="290"/>
      <c r="UPW35" s="290"/>
      <c r="UPX35" s="290"/>
      <c r="UPY35" s="290"/>
      <c r="UPZ35" s="290"/>
      <c r="UQA35" s="290"/>
      <c r="UQB35" s="290"/>
      <c r="UQC35" s="290"/>
      <c r="UQD35" s="290"/>
      <c r="UQE35" s="290"/>
      <c r="UQF35" s="290"/>
      <c r="UQG35" s="290"/>
      <c r="UQH35" s="290"/>
      <c r="UQI35" s="290"/>
      <c r="UQJ35" s="290"/>
      <c r="UQK35" s="290"/>
      <c r="UQL35" s="290"/>
      <c r="UQM35" s="290"/>
      <c r="UQN35" s="290"/>
      <c r="UQO35" s="290"/>
      <c r="UQP35" s="290"/>
      <c r="UQQ35" s="290"/>
      <c r="UQR35" s="290"/>
      <c r="UQS35" s="290"/>
      <c r="UQT35" s="290"/>
      <c r="UQU35" s="290"/>
      <c r="UQV35" s="290"/>
      <c r="UQW35" s="290"/>
      <c r="UQX35" s="290"/>
      <c r="UQY35" s="290"/>
      <c r="UQZ35" s="290"/>
      <c r="URA35" s="290"/>
      <c r="URB35" s="290"/>
      <c r="URC35" s="290"/>
      <c r="URD35" s="290"/>
      <c r="URE35" s="290"/>
      <c r="URF35" s="290"/>
      <c r="URG35" s="290"/>
      <c r="URH35" s="290"/>
      <c r="URI35" s="290"/>
      <c r="URJ35" s="290"/>
      <c r="URK35" s="290"/>
      <c r="URL35" s="290"/>
      <c r="URM35" s="290"/>
      <c r="URN35" s="290"/>
      <c r="URO35" s="290"/>
      <c r="URP35" s="290"/>
      <c r="URQ35" s="290"/>
      <c r="URR35" s="290"/>
      <c r="URS35" s="290"/>
      <c r="URT35" s="290"/>
      <c r="URU35" s="290"/>
      <c r="URV35" s="290"/>
      <c r="URW35" s="290"/>
      <c r="URX35" s="290"/>
      <c r="URY35" s="290"/>
      <c r="URZ35" s="290"/>
      <c r="USA35" s="290"/>
      <c r="USB35" s="290"/>
      <c r="USC35" s="290"/>
      <c r="USD35" s="290"/>
      <c r="USE35" s="290"/>
      <c r="USF35" s="290"/>
      <c r="USG35" s="290"/>
      <c r="USH35" s="290"/>
      <c r="USI35" s="290"/>
      <c r="USJ35" s="290"/>
      <c r="USK35" s="290"/>
      <c r="USL35" s="290"/>
      <c r="USM35" s="290"/>
      <c r="USN35" s="290"/>
      <c r="USO35" s="290"/>
      <c r="USP35" s="290"/>
      <c r="USQ35" s="290"/>
      <c r="USR35" s="290"/>
      <c r="USS35" s="290"/>
      <c r="UST35" s="290"/>
      <c r="USU35" s="290"/>
      <c r="USV35" s="290"/>
      <c r="USW35" s="290"/>
      <c r="USX35" s="290"/>
      <c r="USY35" s="290"/>
      <c r="USZ35" s="290"/>
      <c r="UTA35" s="290"/>
      <c r="UTB35" s="290"/>
      <c r="UTC35" s="290"/>
      <c r="UTD35" s="290"/>
      <c r="UTE35" s="290"/>
      <c r="UTF35" s="290"/>
      <c r="UTG35" s="290"/>
      <c r="UTH35" s="290"/>
      <c r="UTI35" s="290"/>
      <c r="UTJ35" s="290"/>
      <c r="UTK35" s="290"/>
      <c r="UTL35" s="290"/>
      <c r="UTM35" s="290"/>
      <c r="UTN35" s="290"/>
      <c r="UTO35" s="290"/>
      <c r="UTP35" s="290"/>
      <c r="UTQ35" s="290"/>
      <c r="UTR35" s="290"/>
      <c r="UTS35" s="290"/>
      <c r="UTT35" s="290"/>
      <c r="UTU35" s="290"/>
      <c r="UTV35" s="290"/>
      <c r="UTW35" s="290"/>
      <c r="UTX35" s="290"/>
      <c r="UTY35" s="290"/>
      <c r="UTZ35" s="290"/>
      <c r="UUA35" s="290"/>
      <c r="UUB35" s="290"/>
      <c r="UUC35" s="290"/>
      <c r="UUD35" s="290"/>
      <c r="UUE35" s="290"/>
      <c r="UUF35" s="290"/>
      <c r="UUG35" s="290"/>
      <c r="UUH35" s="290"/>
      <c r="UUI35" s="290"/>
      <c r="UUJ35" s="290"/>
      <c r="UUK35" s="290"/>
      <c r="UUL35" s="290"/>
      <c r="UUM35" s="290"/>
      <c r="UUN35" s="290"/>
      <c r="UUO35" s="290"/>
      <c r="UUP35" s="290"/>
      <c r="UUQ35" s="290"/>
      <c r="UUR35" s="290"/>
      <c r="UUS35" s="290"/>
      <c r="UUT35" s="290"/>
      <c r="UUU35" s="290"/>
      <c r="UUV35" s="290"/>
      <c r="UUW35" s="290"/>
      <c r="UUX35" s="290"/>
      <c r="UUY35" s="290"/>
      <c r="UUZ35" s="290"/>
      <c r="UVA35" s="290"/>
      <c r="UVB35" s="290"/>
      <c r="UVC35" s="290"/>
      <c r="UVD35" s="290"/>
      <c r="UVE35" s="290"/>
      <c r="UVF35" s="290"/>
      <c r="UVG35" s="290"/>
      <c r="UVH35" s="290"/>
      <c r="UVI35" s="290"/>
      <c r="UVJ35" s="290"/>
      <c r="UVK35" s="290"/>
      <c r="UVL35" s="290"/>
      <c r="UVM35" s="290"/>
      <c r="UVN35" s="290"/>
      <c r="UVO35" s="290"/>
      <c r="UVP35" s="290"/>
      <c r="UVQ35" s="290"/>
      <c r="UVR35" s="290"/>
      <c r="UVS35" s="290"/>
      <c r="UVT35" s="290"/>
      <c r="UVU35" s="290"/>
      <c r="UVV35" s="290"/>
      <c r="UVW35" s="290"/>
      <c r="UVX35" s="290"/>
      <c r="UVY35" s="290"/>
      <c r="UVZ35" s="290"/>
      <c r="UWA35" s="290"/>
      <c r="UWB35" s="290"/>
      <c r="UWC35" s="290"/>
      <c r="UWD35" s="290"/>
      <c r="UWE35" s="290"/>
      <c r="UWF35" s="290"/>
      <c r="UWG35" s="290"/>
      <c r="UWH35" s="290"/>
      <c r="UWI35" s="290"/>
      <c r="UWJ35" s="290"/>
      <c r="UWK35" s="290"/>
      <c r="UWL35" s="290"/>
      <c r="UWM35" s="290"/>
      <c r="UWN35" s="290"/>
      <c r="UWO35" s="290"/>
      <c r="UWP35" s="290"/>
      <c r="UWQ35" s="290"/>
      <c r="UWR35" s="290"/>
      <c r="UWS35" s="290"/>
      <c r="UWT35" s="290"/>
      <c r="UWU35" s="290"/>
      <c r="UWV35" s="290"/>
      <c r="UWW35" s="290"/>
      <c r="UWX35" s="290"/>
      <c r="UWY35" s="290"/>
      <c r="UWZ35" s="290"/>
      <c r="UXA35" s="290"/>
      <c r="UXB35" s="290"/>
      <c r="UXC35" s="290"/>
      <c r="UXD35" s="290"/>
      <c r="UXE35" s="290"/>
      <c r="UXF35" s="290"/>
      <c r="UXG35" s="290"/>
      <c r="UXH35" s="290"/>
      <c r="UXI35" s="290"/>
      <c r="UXJ35" s="290"/>
      <c r="UXK35" s="290"/>
      <c r="UXL35" s="290"/>
      <c r="UXM35" s="290"/>
      <c r="UXN35" s="290"/>
      <c r="UXO35" s="290"/>
      <c r="UXP35" s="290"/>
      <c r="UXQ35" s="290"/>
      <c r="UXR35" s="290"/>
      <c r="UXS35" s="290"/>
      <c r="UXT35" s="290"/>
      <c r="UXU35" s="290"/>
      <c r="UXV35" s="290"/>
      <c r="UXW35" s="290"/>
      <c r="UXX35" s="290"/>
      <c r="UXY35" s="290"/>
      <c r="UXZ35" s="290"/>
      <c r="UYA35" s="290"/>
      <c r="UYB35" s="290"/>
      <c r="UYC35" s="290"/>
      <c r="UYD35" s="290"/>
      <c r="UYE35" s="290"/>
      <c r="UYF35" s="290"/>
      <c r="UYG35" s="290"/>
      <c r="UYH35" s="290"/>
      <c r="UYI35" s="290"/>
      <c r="UYJ35" s="290"/>
      <c r="UYK35" s="290"/>
      <c r="UYL35" s="290"/>
      <c r="UYM35" s="290"/>
      <c r="UYN35" s="290"/>
      <c r="UYO35" s="290"/>
      <c r="UYP35" s="290"/>
      <c r="UYQ35" s="290"/>
      <c r="UYR35" s="290"/>
      <c r="UYS35" s="290"/>
      <c r="UYT35" s="290"/>
      <c r="UYU35" s="290"/>
      <c r="UYV35" s="290"/>
      <c r="UYW35" s="290"/>
      <c r="UYX35" s="290"/>
      <c r="UYY35" s="290"/>
      <c r="UYZ35" s="290"/>
      <c r="UZA35" s="290"/>
      <c r="UZB35" s="290"/>
      <c r="UZC35" s="290"/>
      <c r="UZD35" s="290"/>
      <c r="UZE35" s="290"/>
      <c r="UZF35" s="290"/>
      <c r="UZG35" s="290"/>
      <c r="UZH35" s="290"/>
      <c r="UZI35" s="290"/>
      <c r="UZJ35" s="290"/>
      <c r="UZK35" s="290"/>
      <c r="UZL35" s="290"/>
      <c r="UZM35" s="290"/>
      <c r="UZN35" s="290"/>
      <c r="UZO35" s="290"/>
      <c r="UZP35" s="290"/>
      <c r="UZQ35" s="290"/>
      <c r="UZR35" s="290"/>
      <c r="UZS35" s="290"/>
      <c r="UZT35" s="290"/>
      <c r="UZU35" s="290"/>
      <c r="UZV35" s="290"/>
      <c r="UZW35" s="290"/>
      <c r="UZX35" s="290"/>
      <c r="UZY35" s="290"/>
      <c r="UZZ35" s="290"/>
      <c r="VAA35" s="290"/>
      <c r="VAB35" s="290"/>
      <c r="VAC35" s="290"/>
      <c r="VAD35" s="290"/>
      <c r="VAE35" s="290"/>
      <c r="VAF35" s="290"/>
      <c r="VAG35" s="290"/>
      <c r="VAH35" s="290"/>
      <c r="VAI35" s="290"/>
      <c r="VAJ35" s="290"/>
      <c r="VAK35" s="290"/>
      <c r="VAL35" s="290"/>
      <c r="VAM35" s="290"/>
      <c r="VAN35" s="290"/>
      <c r="VAO35" s="290"/>
      <c r="VAP35" s="290"/>
      <c r="VAQ35" s="290"/>
      <c r="VAR35" s="290"/>
      <c r="VAS35" s="290"/>
      <c r="VAT35" s="290"/>
      <c r="VAU35" s="290"/>
      <c r="VAV35" s="290"/>
      <c r="VAW35" s="290"/>
      <c r="VAX35" s="290"/>
      <c r="VAY35" s="290"/>
      <c r="VAZ35" s="290"/>
      <c r="VBA35" s="290"/>
      <c r="VBB35" s="290"/>
      <c r="VBC35" s="290"/>
      <c r="VBD35" s="290"/>
      <c r="VBE35" s="290"/>
      <c r="VBF35" s="290"/>
      <c r="VBG35" s="290"/>
      <c r="VBH35" s="290"/>
      <c r="VBI35" s="290"/>
      <c r="VBJ35" s="290"/>
      <c r="VBK35" s="290"/>
      <c r="VBL35" s="290"/>
      <c r="VBM35" s="290"/>
      <c r="VBN35" s="290"/>
      <c r="VBO35" s="290"/>
      <c r="VBP35" s="290"/>
      <c r="VBQ35" s="290"/>
      <c r="VBR35" s="290"/>
      <c r="VBS35" s="290"/>
      <c r="VBT35" s="290"/>
      <c r="VBU35" s="290"/>
      <c r="VBV35" s="290"/>
      <c r="VBW35" s="290"/>
      <c r="VBX35" s="290"/>
      <c r="VBY35" s="290"/>
      <c r="VBZ35" s="290"/>
      <c r="VCA35" s="290"/>
      <c r="VCB35" s="290"/>
      <c r="VCC35" s="290"/>
      <c r="VCD35" s="290"/>
      <c r="VCE35" s="290"/>
      <c r="VCF35" s="290"/>
      <c r="VCG35" s="290"/>
      <c r="VCH35" s="290"/>
      <c r="VCI35" s="290"/>
      <c r="VCJ35" s="290"/>
      <c r="VCK35" s="290"/>
      <c r="VCL35" s="290"/>
      <c r="VCM35" s="290"/>
      <c r="VCN35" s="290"/>
      <c r="VCO35" s="290"/>
      <c r="VCP35" s="290"/>
      <c r="VCQ35" s="290"/>
      <c r="VCR35" s="290"/>
      <c r="VCS35" s="290"/>
      <c r="VCT35" s="290"/>
      <c r="VCU35" s="290"/>
      <c r="VCV35" s="290"/>
      <c r="VCW35" s="290"/>
      <c r="VCX35" s="290"/>
      <c r="VCY35" s="290"/>
      <c r="VCZ35" s="290"/>
      <c r="VDA35" s="290"/>
      <c r="VDB35" s="290"/>
      <c r="VDC35" s="290"/>
      <c r="VDD35" s="290"/>
      <c r="VDE35" s="290"/>
      <c r="VDF35" s="290"/>
      <c r="VDG35" s="290"/>
      <c r="VDH35" s="290"/>
      <c r="VDI35" s="290"/>
      <c r="VDJ35" s="290"/>
      <c r="VDK35" s="290"/>
      <c r="VDL35" s="290"/>
      <c r="VDM35" s="290"/>
      <c r="VDN35" s="290"/>
      <c r="VDO35" s="290"/>
      <c r="VDP35" s="290"/>
      <c r="VDQ35" s="290"/>
      <c r="VDR35" s="290"/>
      <c r="VDS35" s="290"/>
      <c r="VDT35" s="290"/>
      <c r="VDU35" s="290"/>
      <c r="VDV35" s="290"/>
      <c r="VDW35" s="290"/>
      <c r="VDX35" s="290"/>
      <c r="VDY35" s="290"/>
      <c r="VDZ35" s="290"/>
      <c r="VEA35" s="290"/>
      <c r="VEB35" s="290"/>
      <c r="VEC35" s="290"/>
      <c r="VED35" s="290"/>
      <c r="VEE35" s="290"/>
      <c r="VEF35" s="290"/>
      <c r="VEG35" s="290"/>
      <c r="VEH35" s="290"/>
      <c r="VEI35" s="290"/>
      <c r="VEJ35" s="290"/>
      <c r="VEK35" s="290"/>
      <c r="VEL35" s="290"/>
      <c r="VEM35" s="290"/>
      <c r="VEN35" s="290"/>
      <c r="VEO35" s="290"/>
      <c r="VEP35" s="290"/>
      <c r="VEQ35" s="290"/>
      <c r="VER35" s="290"/>
      <c r="VES35" s="290"/>
      <c r="VET35" s="290"/>
      <c r="VEU35" s="290"/>
      <c r="VEV35" s="290"/>
      <c r="VEW35" s="290"/>
      <c r="VEX35" s="290"/>
      <c r="VEY35" s="290"/>
      <c r="VEZ35" s="290"/>
      <c r="VFA35" s="290"/>
      <c r="VFB35" s="290"/>
      <c r="VFC35" s="290"/>
      <c r="VFD35" s="290"/>
      <c r="VFE35" s="290"/>
      <c r="VFF35" s="290"/>
      <c r="VFG35" s="290"/>
      <c r="VFH35" s="290"/>
      <c r="VFI35" s="290"/>
      <c r="VFJ35" s="290"/>
      <c r="VFK35" s="290"/>
      <c r="VFL35" s="290"/>
      <c r="VFM35" s="290"/>
      <c r="VFN35" s="290"/>
      <c r="VFO35" s="290"/>
      <c r="VFP35" s="290"/>
      <c r="VFQ35" s="290"/>
      <c r="VFR35" s="290"/>
      <c r="VFS35" s="290"/>
      <c r="VFT35" s="290"/>
      <c r="VFU35" s="290"/>
      <c r="VFV35" s="290"/>
      <c r="VFW35" s="290"/>
      <c r="VFX35" s="290"/>
      <c r="VFY35" s="290"/>
      <c r="VFZ35" s="290"/>
      <c r="VGA35" s="290"/>
      <c r="VGB35" s="290"/>
      <c r="VGC35" s="290"/>
      <c r="VGD35" s="290"/>
      <c r="VGE35" s="290"/>
      <c r="VGF35" s="290"/>
      <c r="VGG35" s="290"/>
      <c r="VGH35" s="290"/>
      <c r="VGI35" s="290"/>
      <c r="VGJ35" s="290"/>
      <c r="VGK35" s="290"/>
      <c r="VGL35" s="290"/>
      <c r="VGM35" s="290"/>
      <c r="VGN35" s="290"/>
      <c r="VGO35" s="290"/>
      <c r="VGP35" s="290"/>
      <c r="VGQ35" s="290"/>
      <c r="VGR35" s="290"/>
      <c r="VGS35" s="290"/>
      <c r="VGT35" s="290"/>
      <c r="VGU35" s="290"/>
      <c r="VGV35" s="290"/>
      <c r="VGW35" s="290"/>
      <c r="VGX35" s="290"/>
      <c r="VGY35" s="290"/>
      <c r="VGZ35" s="290"/>
      <c r="VHA35" s="290"/>
      <c r="VHB35" s="290"/>
      <c r="VHC35" s="290"/>
      <c r="VHD35" s="290"/>
      <c r="VHE35" s="290"/>
      <c r="VHF35" s="290"/>
      <c r="VHG35" s="290"/>
      <c r="VHH35" s="290"/>
      <c r="VHI35" s="290"/>
      <c r="VHJ35" s="290"/>
      <c r="VHK35" s="290"/>
      <c r="VHL35" s="290"/>
      <c r="VHM35" s="290"/>
      <c r="VHN35" s="290"/>
      <c r="VHO35" s="290"/>
      <c r="VHP35" s="290"/>
      <c r="VHQ35" s="290"/>
      <c r="VHR35" s="290"/>
      <c r="VHS35" s="290"/>
      <c r="VHT35" s="290"/>
      <c r="VHU35" s="290"/>
      <c r="VHV35" s="290"/>
      <c r="VHW35" s="290"/>
      <c r="VHX35" s="290"/>
      <c r="VHY35" s="290"/>
      <c r="VHZ35" s="290"/>
      <c r="VIA35" s="290"/>
      <c r="VIB35" s="290"/>
      <c r="VIC35" s="290"/>
      <c r="VID35" s="290"/>
      <c r="VIE35" s="290"/>
      <c r="VIF35" s="290"/>
      <c r="VIG35" s="290"/>
      <c r="VIH35" s="290"/>
      <c r="VII35" s="290"/>
      <c r="VIJ35" s="290"/>
      <c r="VIK35" s="290"/>
      <c r="VIL35" s="290"/>
      <c r="VIM35" s="290"/>
      <c r="VIN35" s="290"/>
      <c r="VIO35" s="290"/>
      <c r="VIP35" s="290"/>
      <c r="VIQ35" s="290"/>
      <c r="VIR35" s="290"/>
      <c r="VIS35" s="290"/>
      <c r="VIT35" s="290"/>
      <c r="VIU35" s="290"/>
      <c r="VIV35" s="290"/>
      <c r="VIW35" s="290"/>
      <c r="VIX35" s="290"/>
      <c r="VIY35" s="290"/>
      <c r="VIZ35" s="290"/>
      <c r="VJA35" s="290"/>
      <c r="VJB35" s="290"/>
      <c r="VJC35" s="290"/>
      <c r="VJD35" s="290"/>
      <c r="VJE35" s="290"/>
      <c r="VJF35" s="290"/>
      <c r="VJG35" s="290"/>
      <c r="VJH35" s="290"/>
      <c r="VJI35" s="290"/>
      <c r="VJJ35" s="290"/>
      <c r="VJK35" s="290"/>
      <c r="VJL35" s="290"/>
      <c r="VJM35" s="290"/>
      <c r="VJN35" s="290"/>
      <c r="VJO35" s="290"/>
      <c r="VJP35" s="290"/>
      <c r="VJQ35" s="290"/>
      <c r="VJR35" s="290"/>
      <c r="VJS35" s="290"/>
      <c r="VJT35" s="290"/>
      <c r="VJU35" s="290"/>
      <c r="VJV35" s="290"/>
      <c r="VJW35" s="290"/>
      <c r="VJX35" s="290"/>
      <c r="VJY35" s="290"/>
      <c r="VJZ35" s="290"/>
      <c r="VKA35" s="290"/>
      <c r="VKB35" s="290"/>
      <c r="VKC35" s="290"/>
      <c r="VKD35" s="290"/>
      <c r="VKE35" s="290"/>
      <c r="VKF35" s="290"/>
      <c r="VKG35" s="290"/>
      <c r="VKH35" s="290"/>
      <c r="VKI35" s="290"/>
      <c r="VKJ35" s="290"/>
      <c r="VKK35" s="290"/>
      <c r="VKL35" s="290"/>
      <c r="VKM35" s="290"/>
      <c r="VKN35" s="290"/>
      <c r="VKO35" s="290"/>
      <c r="VKP35" s="290"/>
      <c r="VKQ35" s="290"/>
      <c r="VKR35" s="290"/>
      <c r="VKS35" s="290"/>
      <c r="VKT35" s="290"/>
      <c r="VKU35" s="290"/>
      <c r="VKV35" s="290"/>
      <c r="VKW35" s="290"/>
      <c r="VKX35" s="290"/>
      <c r="VKY35" s="290"/>
      <c r="VKZ35" s="290"/>
      <c r="VLA35" s="290"/>
      <c r="VLB35" s="290"/>
      <c r="VLC35" s="290"/>
      <c r="VLD35" s="290"/>
      <c r="VLE35" s="290"/>
      <c r="VLF35" s="290"/>
      <c r="VLG35" s="290"/>
      <c r="VLH35" s="290"/>
      <c r="VLI35" s="290"/>
      <c r="VLJ35" s="290"/>
      <c r="VLK35" s="290"/>
      <c r="VLL35" s="290"/>
      <c r="VLM35" s="290"/>
      <c r="VLN35" s="290"/>
      <c r="VLO35" s="290"/>
      <c r="VLP35" s="290"/>
      <c r="VLQ35" s="290"/>
      <c r="VLR35" s="290"/>
      <c r="VLS35" s="290"/>
      <c r="VLT35" s="290"/>
      <c r="VLU35" s="290"/>
      <c r="VLV35" s="290"/>
      <c r="VLW35" s="290"/>
      <c r="VLX35" s="290"/>
      <c r="VLY35" s="290"/>
      <c r="VLZ35" s="290"/>
      <c r="VMA35" s="290"/>
      <c r="VMB35" s="290"/>
      <c r="VMC35" s="290"/>
      <c r="VMD35" s="290"/>
      <c r="VME35" s="290"/>
      <c r="VMF35" s="290"/>
      <c r="VMG35" s="290"/>
      <c r="VMH35" s="290"/>
      <c r="VMI35" s="290"/>
      <c r="VMJ35" s="290"/>
      <c r="VMK35" s="290"/>
      <c r="VML35" s="290"/>
      <c r="VMM35" s="290"/>
      <c r="VMN35" s="290"/>
      <c r="VMO35" s="290"/>
      <c r="VMP35" s="290"/>
      <c r="VMQ35" s="290"/>
      <c r="VMR35" s="290"/>
      <c r="VMS35" s="290"/>
      <c r="VMT35" s="290"/>
      <c r="VMU35" s="290"/>
      <c r="VMV35" s="290"/>
      <c r="VMW35" s="290"/>
      <c r="VMX35" s="290"/>
      <c r="VMY35" s="290"/>
      <c r="VMZ35" s="290"/>
      <c r="VNA35" s="290"/>
      <c r="VNB35" s="290"/>
      <c r="VNC35" s="290"/>
      <c r="VND35" s="290"/>
      <c r="VNE35" s="290"/>
      <c r="VNF35" s="290"/>
      <c r="VNG35" s="290"/>
      <c r="VNH35" s="290"/>
      <c r="VNI35" s="290"/>
      <c r="VNJ35" s="290"/>
      <c r="VNK35" s="290"/>
      <c r="VNL35" s="290"/>
      <c r="VNM35" s="290"/>
      <c r="VNN35" s="290"/>
      <c r="VNO35" s="290"/>
      <c r="VNP35" s="290"/>
      <c r="VNQ35" s="290"/>
      <c r="VNR35" s="290"/>
      <c r="VNS35" s="290"/>
      <c r="VNT35" s="290"/>
      <c r="VNU35" s="290"/>
      <c r="VNV35" s="290"/>
      <c r="VNW35" s="290"/>
      <c r="VNX35" s="290"/>
      <c r="VNY35" s="290"/>
      <c r="VNZ35" s="290"/>
      <c r="VOA35" s="290"/>
      <c r="VOB35" s="290"/>
      <c r="VOC35" s="290"/>
      <c r="VOD35" s="290"/>
      <c r="VOE35" s="290"/>
      <c r="VOF35" s="290"/>
      <c r="VOG35" s="290"/>
      <c r="VOH35" s="290"/>
      <c r="VOI35" s="290"/>
      <c r="VOJ35" s="290"/>
      <c r="VOK35" s="290"/>
      <c r="VOL35" s="290"/>
      <c r="VOM35" s="290"/>
      <c r="VON35" s="290"/>
      <c r="VOO35" s="290"/>
      <c r="VOP35" s="290"/>
      <c r="VOQ35" s="290"/>
      <c r="VOR35" s="290"/>
      <c r="VOS35" s="290"/>
      <c r="VOT35" s="290"/>
      <c r="VOU35" s="290"/>
      <c r="VOV35" s="290"/>
      <c r="VOW35" s="290"/>
      <c r="VOX35" s="290"/>
      <c r="VOY35" s="290"/>
      <c r="VOZ35" s="290"/>
      <c r="VPA35" s="290"/>
      <c r="VPB35" s="290"/>
      <c r="VPC35" s="290"/>
      <c r="VPD35" s="290"/>
      <c r="VPE35" s="290"/>
      <c r="VPF35" s="290"/>
      <c r="VPG35" s="290"/>
      <c r="VPH35" s="290"/>
      <c r="VPI35" s="290"/>
      <c r="VPJ35" s="290"/>
      <c r="VPK35" s="290"/>
      <c r="VPL35" s="290"/>
      <c r="VPM35" s="290"/>
      <c r="VPN35" s="290"/>
      <c r="VPO35" s="290"/>
      <c r="VPP35" s="290"/>
      <c r="VPQ35" s="290"/>
      <c r="VPR35" s="290"/>
      <c r="VPS35" s="290"/>
      <c r="VPT35" s="290"/>
      <c r="VPU35" s="290"/>
      <c r="VPV35" s="290"/>
      <c r="VPW35" s="290"/>
      <c r="VPX35" s="290"/>
      <c r="VPY35" s="290"/>
      <c r="VPZ35" s="290"/>
      <c r="VQA35" s="290"/>
      <c r="VQB35" s="290"/>
      <c r="VQC35" s="290"/>
      <c r="VQD35" s="290"/>
      <c r="VQE35" s="290"/>
      <c r="VQF35" s="290"/>
      <c r="VQG35" s="290"/>
      <c r="VQH35" s="290"/>
      <c r="VQI35" s="290"/>
      <c r="VQJ35" s="290"/>
      <c r="VQK35" s="290"/>
      <c r="VQL35" s="290"/>
      <c r="VQM35" s="290"/>
      <c r="VQN35" s="290"/>
      <c r="VQO35" s="290"/>
      <c r="VQP35" s="290"/>
      <c r="VQQ35" s="290"/>
      <c r="VQR35" s="290"/>
      <c r="VQS35" s="290"/>
      <c r="VQT35" s="290"/>
      <c r="VQU35" s="290"/>
      <c r="VQV35" s="290"/>
      <c r="VQW35" s="290"/>
      <c r="VQX35" s="290"/>
      <c r="VQY35" s="290"/>
      <c r="VQZ35" s="290"/>
      <c r="VRA35" s="290"/>
      <c r="VRB35" s="290"/>
      <c r="VRC35" s="290"/>
      <c r="VRD35" s="290"/>
      <c r="VRE35" s="290"/>
      <c r="VRF35" s="290"/>
      <c r="VRG35" s="290"/>
      <c r="VRH35" s="290"/>
      <c r="VRI35" s="290"/>
      <c r="VRJ35" s="290"/>
      <c r="VRK35" s="290"/>
      <c r="VRL35" s="290"/>
      <c r="VRM35" s="290"/>
      <c r="VRN35" s="290"/>
      <c r="VRO35" s="290"/>
      <c r="VRP35" s="290"/>
      <c r="VRQ35" s="290"/>
      <c r="VRR35" s="290"/>
      <c r="VRS35" s="290"/>
      <c r="VRT35" s="290"/>
      <c r="VRU35" s="290"/>
      <c r="VRV35" s="290"/>
      <c r="VRW35" s="290"/>
      <c r="VRX35" s="290"/>
      <c r="VRY35" s="290"/>
      <c r="VRZ35" s="290"/>
      <c r="VSA35" s="290"/>
      <c r="VSB35" s="290"/>
      <c r="VSC35" s="290"/>
      <c r="VSD35" s="290"/>
      <c r="VSE35" s="290"/>
      <c r="VSF35" s="290"/>
      <c r="VSG35" s="290"/>
      <c r="VSH35" s="290"/>
      <c r="VSI35" s="290"/>
      <c r="VSJ35" s="290"/>
      <c r="VSK35" s="290"/>
      <c r="VSL35" s="290"/>
      <c r="VSM35" s="290"/>
      <c r="VSN35" s="290"/>
      <c r="VSO35" s="290"/>
      <c r="VSP35" s="290"/>
      <c r="VSQ35" s="290"/>
      <c r="VSR35" s="290"/>
      <c r="VSS35" s="290"/>
      <c r="VST35" s="290"/>
      <c r="VSU35" s="290"/>
      <c r="VSV35" s="290"/>
      <c r="VSW35" s="290"/>
      <c r="VSX35" s="290"/>
      <c r="VSY35" s="290"/>
      <c r="VSZ35" s="290"/>
      <c r="VTA35" s="290"/>
      <c r="VTB35" s="290"/>
      <c r="VTC35" s="290"/>
      <c r="VTD35" s="290"/>
      <c r="VTE35" s="290"/>
      <c r="VTF35" s="290"/>
      <c r="VTG35" s="290"/>
      <c r="VTH35" s="290"/>
      <c r="VTI35" s="290"/>
      <c r="VTJ35" s="290"/>
      <c r="VTK35" s="290"/>
      <c r="VTL35" s="290"/>
      <c r="VTM35" s="290"/>
      <c r="VTN35" s="290"/>
      <c r="VTO35" s="290"/>
      <c r="VTP35" s="290"/>
      <c r="VTQ35" s="290"/>
      <c r="VTR35" s="290"/>
      <c r="VTS35" s="290"/>
      <c r="VTT35" s="290"/>
      <c r="VTU35" s="290"/>
      <c r="VTV35" s="290"/>
      <c r="VTW35" s="290"/>
      <c r="VTX35" s="290"/>
      <c r="VTY35" s="290"/>
      <c r="VTZ35" s="290"/>
      <c r="VUA35" s="290"/>
      <c r="VUB35" s="290"/>
      <c r="VUC35" s="290"/>
      <c r="VUD35" s="290"/>
      <c r="VUE35" s="290"/>
      <c r="VUF35" s="290"/>
      <c r="VUG35" s="290"/>
      <c r="VUH35" s="290"/>
      <c r="VUI35" s="290"/>
      <c r="VUJ35" s="290"/>
      <c r="VUK35" s="290"/>
      <c r="VUL35" s="290"/>
      <c r="VUM35" s="290"/>
      <c r="VUN35" s="290"/>
      <c r="VUO35" s="290"/>
      <c r="VUP35" s="290"/>
      <c r="VUQ35" s="290"/>
      <c r="VUR35" s="290"/>
      <c r="VUS35" s="290"/>
      <c r="VUT35" s="290"/>
      <c r="VUU35" s="290"/>
      <c r="VUV35" s="290"/>
      <c r="VUW35" s="290"/>
      <c r="VUX35" s="290"/>
      <c r="VUY35" s="290"/>
      <c r="VUZ35" s="290"/>
      <c r="VVA35" s="290"/>
      <c r="VVB35" s="290"/>
      <c r="VVC35" s="290"/>
      <c r="VVD35" s="290"/>
      <c r="VVE35" s="290"/>
      <c r="VVF35" s="290"/>
      <c r="VVG35" s="290"/>
      <c r="VVH35" s="290"/>
      <c r="VVI35" s="290"/>
      <c r="VVJ35" s="290"/>
      <c r="VVK35" s="290"/>
      <c r="VVL35" s="290"/>
      <c r="VVM35" s="290"/>
      <c r="VVN35" s="290"/>
      <c r="VVO35" s="290"/>
      <c r="VVP35" s="290"/>
      <c r="VVQ35" s="290"/>
      <c r="VVR35" s="290"/>
      <c r="VVS35" s="290"/>
      <c r="VVT35" s="290"/>
      <c r="VVU35" s="290"/>
      <c r="VVV35" s="290"/>
      <c r="VVW35" s="290"/>
      <c r="VVX35" s="290"/>
      <c r="VVY35" s="290"/>
      <c r="VVZ35" s="290"/>
      <c r="VWA35" s="290"/>
      <c r="VWB35" s="290"/>
      <c r="VWC35" s="290"/>
      <c r="VWD35" s="290"/>
      <c r="VWE35" s="290"/>
      <c r="VWF35" s="290"/>
      <c r="VWG35" s="290"/>
      <c r="VWH35" s="290"/>
      <c r="VWI35" s="290"/>
      <c r="VWJ35" s="290"/>
      <c r="VWK35" s="290"/>
      <c r="VWL35" s="290"/>
      <c r="VWM35" s="290"/>
      <c r="VWN35" s="290"/>
      <c r="VWO35" s="290"/>
      <c r="VWP35" s="290"/>
      <c r="VWQ35" s="290"/>
      <c r="VWR35" s="290"/>
      <c r="VWS35" s="290"/>
      <c r="VWT35" s="290"/>
      <c r="VWU35" s="290"/>
      <c r="VWV35" s="290"/>
      <c r="VWW35" s="290"/>
      <c r="VWX35" s="290"/>
      <c r="VWY35" s="290"/>
      <c r="VWZ35" s="290"/>
      <c r="VXA35" s="290"/>
      <c r="VXB35" s="290"/>
      <c r="VXC35" s="290"/>
      <c r="VXD35" s="290"/>
      <c r="VXE35" s="290"/>
      <c r="VXF35" s="290"/>
      <c r="VXG35" s="290"/>
      <c r="VXH35" s="290"/>
      <c r="VXI35" s="290"/>
      <c r="VXJ35" s="290"/>
      <c r="VXK35" s="290"/>
      <c r="VXL35" s="290"/>
      <c r="VXM35" s="290"/>
      <c r="VXN35" s="290"/>
      <c r="VXO35" s="290"/>
      <c r="VXP35" s="290"/>
      <c r="VXQ35" s="290"/>
      <c r="VXR35" s="290"/>
      <c r="VXS35" s="290"/>
      <c r="VXT35" s="290"/>
      <c r="VXU35" s="290"/>
      <c r="VXV35" s="290"/>
      <c r="VXW35" s="290"/>
      <c r="VXX35" s="290"/>
      <c r="VXY35" s="290"/>
      <c r="VXZ35" s="290"/>
      <c r="VYA35" s="290"/>
      <c r="VYB35" s="290"/>
      <c r="VYC35" s="290"/>
      <c r="VYD35" s="290"/>
      <c r="VYE35" s="290"/>
      <c r="VYF35" s="290"/>
      <c r="VYG35" s="290"/>
      <c r="VYH35" s="290"/>
      <c r="VYI35" s="290"/>
      <c r="VYJ35" s="290"/>
      <c r="VYK35" s="290"/>
      <c r="VYL35" s="290"/>
      <c r="VYM35" s="290"/>
      <c r="VYN35" s="290"/>
      <c r="VYO35" s="290"/>
      <c r="VYP35" s="290"/>
      <c r="VYQ35" s="290"/>
      <c r="VYR35" s="290"/>
      <c r="VYS35" s="290"/>
      <c r="VYT35" s="290"/>
      <c r="VYU35" s="290"/>
      <c r="VYV35" s="290"/>
      <c r="VYW35" s="290"/>
      <c r="VYX35" s="290"/>
      <c r="VYY35" s="290"/>
      <c r="VYZ35" s="290"/>
      <c r="VZA35" s="290"/>
      <c r="VZB35" s="290"/>
      <c r="VZC35" s="290"/>
      <c r="VZD35" s="290"/>
      <c r="VZE35" s="290"/>
      <c r="VZF35" s="290"/>
      <c r="VZG35" s="290"/>
      <c r="VZH35" s="290"/>
      <c r="VZI35" s="290"/>
      <c r="VZJ35" s="290"/>
      <c r="VZK35" s="290"/>
      <c r="VZL35" s="290"/>
      <c r="VZM35" s="290"/>
      <c r="VZN35" s="290"/>
      <c r="VZO35" s="290"/>
      <c r="VZP35" s="290"/>
      <c r="VZQ35" s="290"/>
      <c r="VZR35" s="290"/>
      <c r="VZS35" s="290"/>
      <c r="VZT35" s="290"/>
      <c r="VZU35" s="290"/>
      <c r="VZV35" s="290"/>
      <c r="VZW35" s="290"/>
      <c r="VZX35" s="290"/>
      <c r="VZY35" s="290"/>
      <c r="VZZ35" s="290"/>
      <c r="WAA35" s="290"/>
      <c r="WAB35" s="290"/>
      <c r="WAC35" s="290"/>
      <c r="WAD35" s="290"/>
      <c r="WAE35" s="290"/>
      <c r="WAF35" s="290"/>
      <c r="WAG35" s="290"/>
      <c r="WAH35" s="290"/>
      <c r="WAI35" s="290"/>
      <c r="WAJ35" s="290"/>
      <c r="WAK35" s="290"/>
      <c r="WAL35" s="290"/>
      <c r="WAM35" s="290"/>
      <c r="WAN35" s="290"/>
      <c r="WAO35" s="290"/>
      <c r="WAP35" s="290"/>
      <c r="WAQ35" s="290"/>
      <c r="WAR35" s="290"/>
      <c r="WAS35" s="290"/>
      <c r="WAT35" s="290"/>
      <c r="WAU35" s="290"/>
      <c r="WAV35" s="290"/>
      <c r="WAW35" s="290"/>
      <c r="WAX35" s="290"/>
      <c r="WAY35" s="290"/>
      <c r="WAZ35" s="290"/>
      <c r="WBA35" s="290"/>
      <c r="WBB35" s="290"/>
      <c r="WBC35" s="290"/>
      <c r="WBD35" s="290"/>
      <c r="WBE35" s="290"/>
      <c r="WBF35" s="290"/>
      <c r="WBG35" s="290"/>
      <c r="WBH35" s="290"/>
      <c r="WBI35" s="290"/>
      <c r="WBJ35" s="290"/>
      <c r="WBK35" s="290"/>
      <c r="WBL35" s="290"/>
      <c r="WBM35" s="290"/>
      <c r="WBN35" s="290"/>
      <c r="WBO35" s="290"/>
      <c r="WBP35" s="290"/>
      <c r="WBQ35" s="290"/>
      <c r="WBR35" s="290"/>
      <c r="WBS35" s="290"/>
      <c r="WBT35" s="290"/>
      <c r="WBU35" s="290"/>
      <c r="WBV35" s="290"/>
      <c r="WBW35" s="290"/>
      <c r="WBX35" s="290"/>
      <c r="WBY35" s="290"/>
      <c r="WBZ35" s="290"/>
      <c r="WCA35" s="290"/>
      <c r="WCB35" s="290"/>
    </row>
    <row r="36" spans="2:38 13252:15628" s="289" customFormat="1" x14ac:dyDescent="0.25">
      <c r="B36" s="280">
        <v>25</v>
      </c>
      <c r="C36" s="311" t="s">
        <v>1282</v>
      </c>
      <c r="D36" s="282" t="s">
        <v>7</v>
      </c>
      <c r="E36" s="282" t="s">
        <v>7</v>
      </c>
      <c r="F36" s="282" t="s">
        <v>7</v>
      </c>
      <c r="G36" s="282" t="s">
        <v>7</v>
      </c>
      <c r="H36" s="282" t="s">
        <v>7</v>
      </c>
      <c r="I36" s="282" t="s">
        <v>7</v>
      </c>
      <c r="J36" s="282" t="s">
        <v>7</v>
      </c>
      <c r="K36" s="282" t="s">
        <v>7</v>
      </c>
      <c r="L36" s="314">
        <v>42770</v>
      </c>
      <c r="M36" s="284" t="s">
        <v>9775</v>
      </c>
      <c r="N36" s="285">
        <f t="shared" si="13"/>
        <v>2</v>
      </c>
      <c r="O36" s="295"/>
      <c r="P36" s="1135" t="e">
        <f>(K6+M6+B6)/3</f>
        <v>#DIV/0!</v>
      </c>
      <c r="Q36" s="1136"/>
      <c r="R36" s="1136"/>
      <c r="S36" s="1137"/>
      <c r="T36" s="302"/>
      <c r="U36" s="302"/>
      <c r="V36" s="252"/>
      <c r="W36" s="252"/>
      <c r="X36" s="252"/>
      <c r="Y36" s="252"/>
      <c r="Z36" s="252"/>
      <c r="AA36" s="252"/>
      <c r="AB36" s="252"/>
      <c r="AC36" s="252"/>
      <c r="AD36" s="252"/>
      <c r="AE36" s="288"/>
      <c r="AF36" s="288"/>
      <c r="AG36" s="288"/>
      <c r="AH36" s="288"/>
      <c r="AI36" s="288"/>
      <c r="AJ36" s="288"/>
      <c r="AK36" s="302"/>
      <c r="AL36" s="302"/>
      <c r="SOR36" s="290"/>
      <c r="SOS36" s="290"/>
      <c r="SOT36" s="290"/>
      <c r="SOU36" s="290"/>
      <c r="SOV36" s="290"/>
      <c r="SOW36" s="290"/>
      <c r="SOX36" s="290"/>
      <c r="SOY36" s="290"/>
      <c r="SOZ36" s="290"/>
      <c r="SPA36" s="290"/>
      <c r="SPB36" s="290"/>
      <c r="SPC36" s="290"/>
      <c r="SPD36" s="290"/>
      <c r="SPE36" s="290"/>
      <c r="SPF36" s="290"/>
      <c r="SPG36" s="290"/>
      <c r="SPH36" s="290"/>
      <c r="SPI36" s="290"/>
      <c r="SPJ36" s="290"/>
      <c r="SPK36" s="290"/>
      <c r="SPL36" s="290"/>
      <c r="SPM36" s="290"/>
      <c r="SPN36" s="290"/>
      <c r="SPO36" s="290"/>
      <c r="SPP36" s="290"/>
      <c r="SPQ36" s="290"/>
      <c r="SPR36" s="290"/>
      <c r="SPS36" s="290"/>
      <c r="SPT36" s="290"/>
      <c r="SPU36" s="290"/>
      <c r="SPV36" s="290"/>
      <c r="SPW36" s="290"/>
      <c r="SPX36" s="290"/>
      <c r="SPY36" s="290"/>
      <c r="SPZ36" s="290"/>
      <c r="SQA36" s="290"/>
      <c r="SQB36" s="290"/>
      <c r="SQC36" s="290"/>
      <c r="SQD36" s="290"/>
      <c r="SQE36" s="290"/>
      <c r="SQF36" s="290"/>
      <c r="SQG36" s="290"/>
      <c r="SQH36" s="290"/>
      <c r="SQI36" s="290"/>
      <c r="SQJ36" s="290"/>
      <c r="SQK36" s="290"/>
      <c r="SQL36" s="290"/>
      <c r="SQM36" s="290"/>
      <c r="SQN36" s="290"/>
      <c r="SQO36" s="290"/>
      <c r="SQP36" s="290"/>
      <c r="SQQ36" s="290"/>
      <c r="SQR36" s="290"/>
      <c r="SQS36" s="290"/>
      <c r="SQT36" s="290"/>
      <c r="SQU36" s="290"/>
      <c r="SQV36" s="290"/>
      <c r="SQW36" s="290"/>
      <c r="SQX36" s="290"/>
      <c r="SQY36" s="290"/>
      <c r="SQZ36" s="290"/>
      <c r="SRA36" s="290"/>
      <c r="SRB36" s="290"/>
      <c r="SRC36" s="290"/>
      <c r="SRD36" s="290"/>
      <c r="SRE36" s="290"/>
      <c r="SRF36" s="290"/>
      <c r="SRG36" s="290"/>
      <c r="SRH36" s="290"/>
      <c r="SRI36" s="290"/>
      <c r="SRJ36" s="290"/>
      <c r="SRK36" s="290"/>
      <c r="SRL36" s="290"/>
      <c r="SRM36" s="290"/>
      <c r="SRN36" s="290"/>
      <c r="SRO36" s="290"/>
      <c r="SRP36" s="290"/>
      <c r="SRQ36" s="290"/>
      <c r="SRR36" s="290"/>
      <c r="SRS36" s="290"/>
      <c r="SRT36" s="290"/>
      <c r="SRU36" s="290"/>
      <c r="SRV36" s="290"/>
      <c r="SRW36" s="290"/>
      <c r="SRX36" s="290"/>
      <c r="SRY36" s="290"/>
      <c r="SRZ36" s="290"/>
      <c r="SSA36" s="290"/>
      <c r="SSB36" s="290"/>
      <c r="SSC36" s="290"/>
      <c r="SSD36" s="290"/>
      <c r="SSE36" s="290"/>
      <c r="SSF36" s="290"/>
      <c r="SSG36" s="290"/>
      <c r="SSH36" s="290"/>
      <c r="SSI36" s="290"/>
      <c r="SSJ36" s="290"/>
      <c r="SSK36" s="290"/>
      <c r="SSL36" s="290"/>
      <c r="SSM36" s="290"/>
      <c r="SSN36" s="290"/>
      <c r="SSO36" s="290"/>
      <c r="SSP36" s="290"/>
      <c r="SSQ36" s="290"/>
      <c r="SSR36" s="290"/>
      <c r="SSS36" s="290"/>
      <c r="SST36" s="290"/>
      <c r="SSU36" s="290"/>
      <c r="SSV36" s="290"/>
      <c r="SSW36" s="290"/>
      <c r="SSX36" s="290"/>
      <c r="SSY36" s="290"/>
      <c r="SSZ36" s="290"/>
      <c r="STA36" s="290"/>
      <c r="STB36" s="290"/>
      <c r="STC36" s="290"/>
      <c r="STD36" s="290"/>
      <c r="STE36" s="290"/>
      <c r="STF36" s="290"/>
      <c r="STG36" s="290"/>
      <c r="STH36" s="290"/>
      <c r="STI36" s="290"/>
      <c r="STJ36" s="290"/>
      <c r="STK36" s="290"/>
      <c r="STL36" s="290"/>
      <c r="STM36" s="290"/>
      <c r="STN36" s="290"/>
      <c r="STO36" s="290"/>
      <c r="STP36" s="290"/>
      <c r="STQ36" s="290"/>
      <c r="STR36" s="290"/>
      <c r="STS36" s="290"/>
      <c r="STT36" s="290"/>
      <c r="STU36" s="290"/>
      <c r="STV36" s="290"/>
      <c r="STW36" s="290"/>
      <c r="STX36" s="290"/>
      <c r="STY36" s="290"/>
      <c r="STZ36" s="290"/>
      <c r="SUA36" s="290"/>
      <c r="SUB36" s="290"/>
      <c r="SUC36" s="290"/>
      <c r="SUD36" s="290"/>
      <c r="SUE36" s="290"/>
      <c r="SUF36" s="290"/>
      <c r="SUG36" s="290"/>
      <c r="SUH36" s="290"/>
      <c r="SUI36" s="290"/>
      <c r="SUJ36" s="290"/>
      <c r="SUK36" s="290"/>
      <c r="SUL36" s="290"/>
      <c r="SUM36" s="290"/>
      <c r="SUN36" s="290"/>
      <c r="SUO36" s="290"/>
      <c r="SUP36" s="290"/>
      <c r="SUQ36" s="290"/>
      <c r="SUR36" s="290"/>
      <c r="SUS36" s="290"/>
      <c r="SUT36" s="290"/>
      <c r="SUU36" s="290"/>
      <c r="SUV36" s="290"/>
      <c r="SUW36" s="290"/>
      <c r="SUX36" s="290"/>
      <c r="SUY36" s="290"/>
      <c r="SUZ36" s="290"/>
      <c r="SVA36" s="290"/>
      <c r="SVB36" s="290"/>
      <c r="SVC36" s="290"/>
      <c r="SVD36" s="290"/>
      <c r="SVE36" s="290"/>
      <c r="SVF36" s="290"/>
      <c r="SVG36" s="290"/>
      <c r="SVH36" s="290"/>
      <c r="SVI36" s="290"/>
      <c r="SVJ36" s="290"/>
      <c r="SVK36" s="290"/>
      <c r="SVL36" s="290"/>
      <c r="SVM36" s="290"/>
      <c r="SVN36" s="290"/>
      <c r="SVO36" s="290"/>
      <c r="SVP36" s="290"/>
      <c r="SVQ36" s="290"/>
      <c r="SVR36" s="290"/>
      <c r="SVS36" s="290"/>
      <c r="SVT36" s="290"/>
      <c r="SVU36" s="290"/>
      <c r="SVV36" s="290"/>
      <c r="SVW36" s="290"/>
      <c r="SVX36" s="290"/>
      <c r="SVY36" s="290"/>
      <c r="SVZ36" s="290"/>
      <c r="SWA36" s="290"/>
      <c r="SWB36" s="290"/>
      <c r="SWC36" s="290"/>
      <c r="SWD36" s="290"/>
      <c r="SWE36" s="290"/>
      <c r="SWF36" s="290"/>
      <c r="SWG36" s="290"/>
      <c r="SWH36" s="290"/>
      <c r="SWI36" s="290"/>
      <c r="SWJ36" s="290"/>
      <c r="SWK36" s="290"/>
      <c r="SWL36" s="290"/>
      <c r="SWM36" s="290"/>
      <c r="SWN36" s="290"/>
      <c r="SWO36" s="290"/>
      <c r="SWP36" s="290"/>
      <c r="SWQ36" s="290"/>
      <c r="SWR36" s="290"/>
      <c r="SWS36" s="290"/>
      <c r="SWT36" s="290"/>
      <c r="SWU36" s="290"/>
      <c r="SWV36" s="290"/>
      <c r="SWW36" s="290"/>
      <c r="SWX36" s="290"/>
      <c r="SWY36" s="290"/>
      <c r="SWZ36" s="290"/>
      <c r="SXA36" s="290"/>
      <c r="SXB36" s="290"/>
      <c r="SXC36" s="290"/>
      <c r="SXD36" s="290"/>
      <c r="SXE36" s="290"/>
      <c r="SXF36" s="290"/>
      <c r="SXG36" s="290"/>
      <c r="SXH36" s="290"/>
      <c r="SXI36" s="290"/>
      <c r="SXJ36" s="290"/>
      <c r="SXK36" s="290"/>
      <c r="SXL36" s="290"/>
      <c r="SXM36" s="290"/>
      <c r="SXN36" s="290"/>
      <c r="SXO36" s="290"/>
      <c r="SXP36" s="290"/>
      <c r="SXQ36" s="290"/>
      <c r="SXR36" s="290"/>
      <c r="SXS36" s="290"/>
      <c r="SXT36" s="290"/>
      <c r="SXU36" s="290"/>
      <c r="SXV36" s="290"/>
      <c r="SXW36" s="290"/>
      <c r="SXX36" s="290"/>
      <c r="SXY36" s="290"/>
      <c r="SXZ36" s="290"/>
      <c r="SYA36" s="290"/>
      <c r="SYB36" s="290"/>
      <c r="SYC36" s="290"/>
      <c r="SYD36" s="290"/>
      <c r="SYE36" s="290"/>
      <c r="SYF36" s="290"/>
      <c r="SYG36" s="290"/>
      <c r="SYH36" s="290"/>
      <c r="SYI36" s="290"/>
      <c r="SYJ36" s="290"/>
      <c r="SYK36" s="290"/>
      <c r="SYL36" s="290"/>
      <c r="SYM36" s="290"/>
      <c r="SYN36" s="290"/>
      <c r="SYO36" s="290"/>
      <c r="SYP36" s="290"/>
      <c r="SYQ36" s="290"/>
      <c r="SYR36" s="290"/>
      <c r="SYS36" s="290"/>
      <c r="SYT36" s="290"/>
      <c r="SYU36" s="290"/>
      <c r="SYV36" s="290"/>
      <c r="SYW36" s="290"/>
      <c r="SYX36" s="290"/>
      <c r="SYY36" s="290"/>
      <c r="SYZ36" s="290"/>
      <c r="SZA36" s="290"/>
      <c r="SZB36" s="290"/>
      <c r="SZC36" s="290"/>
      <c r="SZD36" s="290"/>
      <c r="SZE36" s="290"/>
      <c r="SZF36" s="290"/>
      <c r="SZG36" s="290"/>
      <c r="SZH36" s="290"/>
      <c r="SZI36" s="290"/>
      <c r="SZJ36" s="290"/>
      <c r="SZK36" s="290"/>
      <c r="SZL36" s="290"/>
      <c r="SZM36" s="290"/>
      <c r="SZN36" s="290"/>
      <c r="SZO36" s="290"/>
      <c r="SZP36" s="290"/>
      <c r="SZQ36" s="290"/>
      <c r="SZR36" s="290"/>
      <c r="SZS36" s="290"/>
      <c r="SZT36" s="290"/>
      <c r="SZU36" s="290"/>
      <c r="SZV36" s="290"/>
      <c r="SZW36" s="290"/>
      <c r="SZX36" s="290"/>
      <c r="SZY36" s="290"/>
      <c r="SZZ36" s="290"/>
      <c r="TAA36" s="290"/>
      <c r="TAB36" s="290"/>
      <c r="TAC36" s="290"/>
      <c r="TAD36" s="290"/>
      <c r="TAE36" s="290"/>
      <c r="TAF36" s="290"/>
      <c r="TAG36" s="290"/>
      <c r="TAH36" s="290"/>
      <c r="TAI36" s="290"/>
      <c r="TAJ36" s="290"/>
      <c r="TAK36" s="290"/>
      <c r="TAL36" s="290"/>
      <c r="TAM36" s="290"/>
      <c r="TAN36" s="290"/>
      <c r="TAO36" s="290"/>
      <c r="TAP36" s="290"/>
      <c r="TAQ36" s="290"/>
      <c r="TAR36" s="290"/>
      <c r="TAS36" s="290"/>
      <c r="TAT36" s="290"/>
      <c r="TAU36" s="290"/>
      <c r="TAV36" s="290"/>
      <c r="TAW36" s="290"/>
      <c r="TAX36" s="290"/>
      <c r="TAY36" s="290"/>
      <c r="TAZ36" s="290"/>
      <c r="TBA36" s="290"/>
      <c r="TBB36" s="290"/>
      <c r="TBC36" s="290"/>
      <c r="TBD36" s="290"/>
      <c r="TBE36" s="290"/>
      <c r="TBF36" s="290"/>
      <c r="TBG36" s="290"/>
      <c r="TBH36" s="290"/>
      <c r="TBI36" s="290"/>
      <c r="TBJ36" s="290"/>
      <c r="TBK36" s="290"/>
      <c r="TBL36" s="290"/>
      <c r="TBM36" s="290"/>
      <c r="TBN36" s="290"/>
      <c r="TBO36" s="290"/>
      <c r="TBP36" s="290"/>
      <c r="TBQ36" s="290"/>
      <c r="TBR36" s="290"/>
      <c r="TBS36" s="290"/>
      <c r="TBT36" s="290"/>
      <c r="TBU36" s="290"/>
      <c r="TBV36" s="290"/>
      <c r="TBW36" s="290"/>
      <c r="TBX36" s="290"/>
      <c r="TBY36" s="290"/>
      <c r="TBZ36" s="290"/>
      <c r="TCA36" s="290"/>
      <c r="TCB36" s="290"/>
      <c r="TCC36" s="290"/>
      <c r="TCD36" s="290"/>
      <c r="TCE36" s="290"/>
      <c r="TCF36" s="290"/>
      <c r="TCG36" s="290"/>
      <c r="TCH36" s="290"/>
      <c r="TCI36" s="290"/>
      <c r="TCJ36" s="290"/>
      <c r="TCK36" s="290"/>
      <c r="TCL36" s="290"/>
      <c r="TCM36" s="290"/>
      <c r="TCN36" s="290"/>
      <c r="TCO36" s="290"/>
      <c r="TCP36" s="290"/>
      <c r="TCQ36" s="290"/>
      <c r="TCR36" s="290"/>
      <c r="TCS36" s="290"/>
      <c r="TCT36" s="290"/>
      <c r="TCU36" s="290"/>
      <c r="TCV36" s="290"/>
      <c r="TCW36" s="290"/>
      <c r="TCX36" s="290"/>
      <c r="TCY36" s="290"/>
      <c r="TCZ36" s="290"/>
      <c r="TDA36" s="290"/>
      <c r="TDB36" s="290"/>
      <c r="TDC36" s="290"/>
      <c r="TDD36" s="290"/>
      <c r="TDE36" s="290"/>
      <c r="TDF36" s="290"/>
      <c r="TDG36" s="290"/>
      <c r="TDH36" s="290"/>
      <c r="TDI36" s="290"/>
      <c r="TDJ36" s="290"/>
      <c r="TDK36" s="290"/>
      <c r="TDL36" s="290"/>
      <c r="TDM36" s="290"/>
      <c r="TDN36" s="290"/>
      <c r="TDO36" s="290"/>
      <c r="TDP36" s="290"/>
      <c r="TDQ36" s="290"/>
      <c r="TDR36" s="290"/>
      <c r="TDS36" s="290"/>
      <c r="TDT36" s="290"/>
      <c r="TDU36" s="290"/>
      <c r="TDV36" s="290"/>
      <c r="TDW36" s="290"/>
      <c r="TDX36" s="290"/>
      <c r="TDY36" s="290"/>
      <c r="TDZ36" s="290"/>
      <c r="TEA36" s="290"/>
      <c r="TEB36" s="290"/>
      <c r="TEC36" s="290"/>
      <c r="TED36" s="290"/>
      <c r="TEE36" s="290"/>
      <c r="TEF36" s="290"/>
      <c r="TEG36" s="290"/>
      <c r="TEH36" s="290"/>
      <c r="TEI36" s="290"/>
      <c r="TEJ36" s="290"/>
      <c r="TEK36" s="290"/>
      <c r="TEL36" s="290"/>
      <c r="TEM36" s="290"/>
      <c r="TEN36" s="290"/>
      <c r="TEO36" s="290"/>
      <c r="TEP36" s="290"/>
      <c r="TEQ36" s="290"/>
      <c r="TER36" s="290"/>
      <c r="TES36" s="290"/>
      <c r="TET36" s="290"/>
      <c r="TEU36" s="290"/>
      <c r="TEV36" s="290"/>
      <c r="TEW36" s="290"/>
      <c r="TEX36" s="290"/>
      <c r="TEY36" s="290"/>
      <c r="TEZ36" s="290"/>
      <c r="TFA36" s="290"/>
      <c r="TFB36" s="290"/>
      <c r="TFC36" s="290"/>
      <c r="TFD36" s="290"/>
      <c r="TFE36" s="290"/>
      <c r="TFF36" s="290"/>
      <c r="TFG36" s="290"/>
      <c r="TFH36" s="290"/>
      <c r="TFI36" s="290"/>
      <c r="TFJ36" s="290"/>
      <c r="TFK36" s="290"/>
      <c r="TFL36" s="290"/>
      <c r="TFM36" s="290"/>
      <c r="TFN36" s="290"/>
      <c r="TFO36" s="290"/>
      <c r="TFP36" s="290"/>
      <c r="TFQ36" s="290"/>
      <c r="TFR36" s="290"/>
      <c r="TFS36" s="290"/>
      <c r="TFT36" s="290"/>
      <c r="TFU36" s="290"/>
      <c r="TFV36" s="290"/>
      <c r="TFW36" s="290"/>
      <c r="TFX36" s="290"/>
      <c r="TFY36" s="290"/>
      <c r="TFZ36" s="290"/>
      <c r="TGA36" s="290"/>
      <c r="TGB36" s="290"/>
      <c r="TGC36" s="290"/>
      <c r="TGD36" s="290"/>
      <c r="TGE36" s="290"/>
      <c r="TGF36" s="290"/>
      <c r="TGG36" s="290"/>
      <c r="TGH36" s="290"/>
      <c r="TGI36" s="290"/>
      <c r="TGJ36" s="290"/>
      <c r="TGK36" s="290"/>
      <c r="TGL36" s="290"/>
      <c r="TGM36" s="290"/>
      <c r="TGN36" s="290"/>
      <c r="TGO36" s="290"/>
      <c r="TGP36" s="290"/>
      <c r="TGQ36" s="290"/>
      <c r="TGR36" s="290"/>
      <c r="TGS36" s="290"/>
      <c r="TGT36" s="290"/>
      <c r="TGU36" s="290"/>
      <c r="TGV36" s="290"/>
      <c r="TGW36" s="290"/>
      <c r="TGX36" s="290"/>
      <c r="TGY36" s="290"/>
      <c r="TGZ36" s="290"/>
      <c r="THA36" s="290"/>
      <c r="THB36" s="290"/>
      <c r="THC36" s="290"/>
      <c r="THD36" s="290"/>
      <c r="THE36" s="290"/>
      <c r="THF36" s="290"/>
      <c r="THG36" s="290"/>
      <c r="THH36" s="290"/>
      <c r="THI36" s="290"/>
      <c r="THJ36" s="290"/>
      <c r="THK36" s="290"/>
      <c r="THL36" s="290"/>
      <c r="THM36" s="290"/>
      <c r="THN36" s="290"/>
      <c r="THO36" s="290"/>
      <c r="THP36" s="290"/>
      <c r="THQ36" s="290"/>
      <c r="THR36" s="290"/>
      <c r="THS36" s="290"/>
      <c r="THT36" s="290"/>
      <c r="THU36" s="290"/>
      <c r="THV36" s="290"/>
      <c r="THW36" s="290"/>
      <c r="THX36" s="290"/>
      <c r="THY36" s="290"/>
      <c r="THZ36" s="290"/>
      <c r="TIA36" s="290"/>
      <c r="TIB36" s="290"/>
      <c r="TIC36" s="290"/>
      <c r="TID36" s="290"/>
      <c r="TIE36" s="290"/>
      <c r="TIF36" s="290"/>
      <c r="TIG36" s="290"/>
      <c r="TIH36" s="290"/>
      <c r="TII36" s="290"/>
      <c r="TIJ36" s="290"/>
      <c r="TIK36" s="290"/>
      <c r="TIL36" s="290"/>
      <c r="TIM36" s="290"/>
      <c r="TIN36" s="290"/>
      <c r="TIO36" s="290"/>
      <c r="TIP36" s="290"/>
      <c r="TIQ36" s="290"/>
      <c r="TIR36" s="290"/>
      <c r="TIS36" s="290"/>
      <c r="TIT36" s="290"/>
      <c r="TIU36" s="290"/>
      <c r="TIV36" s="290"/>
      <c r="TIW36" s="290"/>
      <c r="TIX36" s="290"/>
      <c r="TIY36" s="290"/>
      <c r="TIZ36" s="290"/>
      <c r="TJA36" s="290"/>
      <c r="TJB36" s="290"/>
      <c r="TJC36" s="290"/>
      <c r="TJD36" s="290"/>
      <c r="TJE36" s="290"/>
      <c r="TJF36" s="290"/>
      <c r="TJG36" s="290"/>
      <c r="TJH36" s="290"/>
      <c r="TJI36" s="290"/>
      <c r="TJJ36" s="290"/>
      <c r="TJK36" s="290"/>
      <c r="TJL36" s="290"/>
      <c r="TJM36" s="290"/>
      <c r="TJN36" s="290"/>
      <c r="TJO36" s="290"/>
      <c r="TJP36" s="290"/>
      <c r="TJQ36" s="290"/>
      <c r="TJR36" s="290"/>
      <c r="TJS36" s="290"/>
      <c r="TJT36" s="290"/>
      <c r="TJU36" s="290"/>
      <c r="TJV36" s="290"/>
      <c r="TJW36" s="290"/>
      <c r="TJX36" s="290"/>
      <c r="TJY36" s="290"/>
      <c r="TJZ36" s="290"/>
      <c r="TKA36" s="290"/>
      <c r="TKB36" s="290"/>
      <c r="TKC36" s="290"/>
      <c r="TKD36" s="290"/>
      <c r="TKE36" s="290"/>
      <c r="TKF36" s="290"/>
      <c r="TKG36" s="290"/>
      <c r="TKH36" s="290"/>
      <c r="TKI36" s="290"/>
      <c r="TKJ36" s="290"/>
      <c r="TKK36" s="290"/>
      <c r="TKL36" s="290"/>
      <c r="TKM36" s="290"/>
      <c r="TKN36" s="290"/>
      <c r="TKO36" s="290"/>
      <c r="TKP36" s="290"/>
      <c r="TKQ36" s="290"/>
      <c r="TKR36" s="290"/>
      <c r="TKS36" s="290"/>
      <c r="TKT36" s="290"/>
      <c r="TKU36" s="290"/>
      <c r="TKV36" s="290"/>
      <c r="TKW36" s="290"/>
      <c r="TKX36" s="290"/>
      <c r="TKY36" s="290"/>
      <c r="TKZ36" s="290"/>
      <c r="TLA36" s="290"/>
      <c r="TLB36" s="290"/>
      <c r="TLC36" s="290"/>
      <c r="TLD36" s="290"/>
      <c r="TLE36" s="290"/>
      <c r="TLF36" s="290"/>
      <c r="TLG36" s="290"/>
      <c r="TLH36" s="290"/>
      <c r="TLI36" s="290"/>
      <c r="TLJ36" s="290"/>
      <c r="TLK36" s="290"/>
      <c r="TLL36" s="290"/>
      <c r="TLM36" s="290"/>
      <c r="TLN36" s="290"/>
      <c r="TLO36" s="290"/>
      <c r="TLP36" s="290"/>
      <c r="TLQ36" s="290"/>
      <c r="TLR36" s="290"/>
      <c r="TLS36" s="290"/>
      <c r="TLT36" s="290"/>
      <c r="TLU36" s="290"/>
      <c r="TLV36" s="290"/>
      <c r="TLW36" s="290"/>
      <c r="TLX36" s="290"/>
      <c r="TLY36" s="290"/>
      <c r="TLZ36" s="290"/>
      <c r="TMA36" s="290"/>
      <c r="TMB36" s="290"/>
      <c r="TMC36" s="290"/>
      <c r="TMD36" s="290"/>
      <c r="TME36" s="290"/>
      <c r="TMF36" s="290"/>
      <c r="TMG36" s="290"/>
      <c r="TMH36" s="290"/>
      <c r="TMI36" s="290"/>
      <c r="TMJ36" s="290"/>
      <c r="TMK36" s="290"/>
      <c r="TML36" s="290"/>
      <c r="TMM36" s="290"/>
      <c r="TMN36" s="290"/>
      <c r="TMO36" s="290"/>
      <c r="TMP36" s="290"/>
      <c r="TMQ36" s="290"/>
      <c r="TMR36" s="290"/>
      <c r="TMS36" s="290"/>
      <c r="TMT36" s="290"/>
      <c r="TMU36" s="290"/>
      <c r="TMV36" s="290"/>
      <c r="TMW36" s="290"/>
      <c r="TMX36" s="290"/>
      <c r="TMY36" s="290"/>
      <c r="TMZ36" s="290"/>
      <c r="TNA36" s="290"/>
      <c r="TNB36" s="290"/>
      <c r="TNC36" s="290"/>
      <c r="TND36" s="290"/>
      <c r="TNE36" s="290"/>
      <c r="TNF36" s="290"/>
      <c r="TNG36" s="290"/>
      <c r="TNH36" s="290"/>
      <c r="TNI36" s="290"/>
      <c r="TNJ36" s="290"/>
      <c r="TNK36" s="290"/>
      <c r="TNL36" s="290"/>
      <c r="TNM36" s="290"/>
      <c r="TNN36" s="290"/>
      <c r="TNO36" s="290"/>
      <c r="TNP36" s="290"/>
      <c r="TNQ36" s="290"/>
      <c r="TNR36" s="290"/>
      <c r="TNS36" s="290"/>
      <c r="TNT36" s="290"/>
      <c r="TNU36" s="290"/>
      <c r="TNV36" s="290"/>
      <c r="TNW36" s="290"/>
      <c r="TNX36" s="290"/>
      <c r="TNY36" s="290"/>
      <c r="TNZ36" s="290"/>
      <c r="TOA36" s="290"/>
      <c r="TOB36" s="290"/>
      <c r="TOC36" s="290"/>
      <c r="TOD36" s="290"/>
      <c r="TOE36" s="290"/>
      <c r="TOF36" s="290"/>
      <c r="TOG36" s="290"/>
      <c r="TOH36" s="290"/>
      <c r="TOI36" s="290"/>
      <c r="TOJ36" s="290"/>
      <c r="TOK36" s="290"/>
      <c r="TOL36" s="290"/>
      <c r="TOM36" s="290"/>
      <c r="TON36" s="290"/>
      <c r="TOO36" s="290"/>
      <c r="TOP36" s="290"/>
      <c r="TOQ36" s="290"/>
      <c r="TOR36" s="290"/>
      <c r="TOS36" s="290"/>
      <c r="TOT36" s="290"/>
      <c r="TOU36" s="290"/>
      <c r="TOV36" s="290"/>
      <c r="TOW36" s="290"/>
      <c r="TOX36" s="290"/>
      <c r="TOY36" s="290"/>
      <c r="TOZ36" s="290"/>
      <c r="TPA36" s="290"/>
      <c r="TPB36" s="290"/>
      <c r="TPC36" s="290"/>
      <c r="TPD36" s="290"/>
      <c r="TPE36" s="290"/>
      <c r="TPF36" s="290"/>
      <c r="TPG36" s="290"/>
      <c r="TPH36" s="290"/>
      <c r="TPI36" s="290"/>
      <c r="TPJ36" s="290"/>
      <c r="TPK36" s="290"/>
      <c r="TPL36" s="290"/>
      <c r="TPM36" s="290"/>
      <c r="TPN36" s="290"/>
      <c r="TPO36" s="290"/>
      <c r="TPP36" s="290"/>
      <c r="TPQ36" s="290"/>
      <c r="TPR36" s="290"/>
      <c r="TPS36" s="290"/>
      <c r="TPT36" s="290"/>
      <c r="TPU36" s="290"/>
      <c r="TPV36" s="290"/>
      <c r="TPW36" s="290"/>
      <c r="TPX36" s="290"/>
      <c r="TPY36" s="290"/>
      <c r="TPZ36" s="290"/>
      <c r="TQA36" s="290"/>
      <c r="TQB36" s="290"/>
      <c r="TQC36" s="290"/>
      <c r="TQD36" s="290"/>
      <c r="TQE36" s="290"/>
      <c r="TQF36" s="290"/>
      <c r="TQG36" s="290"/>
      <c r="TQH36" s="290"/>
      <c r="TQI36" s="290"/>
      <c r="TQJ36" s="290"/>
      <c r="TQK36" s="290"/>
      <c r="TQL36" s="290"/>
      <c r="TQM36" s="290"/>
      <c r="TQN36" s="290"/>
      <c r="TQO36" s="290"/>
      <c r="TQP36" s="290"/>
      <c r="TQQ36" s="290"/>
      <c r="TQR36" s="290"/>
      <c r="TQS36" s="290"/>
      <c r="TQT36" s="290"/>
      <c r="TQU36" s="290"/>
      <c r="TQV36" s="290"/>
      <c r="TQW36" s="290"/>
      <c r="TQX36" s="290"/>
      <c r="TQY36" s="290"/>
      <c r="TQZ36" s="290"/>
      <c r="TRA36" s="290"/>
      <c r="TRB36" s="290"/>
      <c r="TRC36" s="290"/>
      <c r="TRD36" s="290"/>
      <c r="TRE36" s="290"/>
      <c r="TRF36" s="290"/>
      <c r="TRG36" s="290"/>
      <c r="TRH36" s="290"/>
      <c r="TRI36" s="290"/>
      <c r="TRJ36" s="290"/>
      <c r="TRK36" s="290"/>
      <c r="TRL36" s="290"/>
      <c r="TRM36" s="290"/>
      <c r="TRN36" s="290"/>
      <c r="TRO36" s="290"/>
      <c r="TRP36" s="290"/>
      <c r="TRQ36" s="290"/>
      <c r="TRR36" s="290"/>
      <c r="TRS36" s="290"/>
      <c r="TRT36" s="290"/>
      <c r="TRU36" s="290"/>
      <c r="TRV36" s="290"/>
      <c r="TRW36" s="290"/>
      <c r="TRX36" s="290"/>
      <c r="TRY36" s="290"/>
      <c r="TRZ36" s="290"/>
      <c r="TSA36" s="290"/>
      <c r="TSB36" s="290"/>
      <c r="TSC36" s="290"/>
      <c r="TSD36" s="290"/>
      <c r="TSE36" s="290"/>
      <c r="TSF36" s="290"/>
      <c r="TSG36" s="290"/>
      <c r="TSH36" s="290"/>
      <c r="TSI36" s="290"/>
      <c r="TSJ36" s="290"/>
      <c r="TSK36" s="290"/>
      <c r="TSL36" s="290"/>
      <c r="TSM36" s="290"/>
      <c r="TSN36" s="290"/>
      <c r="TSO36" s="290"/>
      <c r="TSP36" s="290"/>
      <c r="TSQ36" s="290"/>
      <c r="TSR36" s="290"/>
      <c r="TSS36" s="290"/>
      <c r="TST36" s="290"/>
      <c r="TSU36" s="290"/>
      <c r="TSV36" s="290"/>
      <c r="TSW36" s="290"/>
      <c r="TSX36" s="290"/>
      <c r="TSY36" s="290"/>
      <c r="TSZ36" s="290"/>
      <c r="TTA36" s="290"/>
      <c r="TTB36" s="290"/>
      <c r="TTC36" s="290"/>
      <c r="TTD36" s="290"/>
      <c r="TTE36" s="290"/>
      <c r="TTF36" s="290"/>
      <c r="TTG36" s="290"/>
      <c r="TTH36" s="290"/>
      <c r="TTI36" s="290"/>
      <c r="TTJ36" s="290"/>
      <c r="TTK36" s="290"/>
      <c r="TTL36" s="290"/>
      <c r="TTM36" s="290"/>
      <c r="TTN36" s="290"/>
      <c r="TTO36" s="290"/>
      <c r="TTP36" s="290"/>
      <c r="TTQ36" s="290"/>
      <c r="TTR36" s="290"/>
      <c r="TTS36" s="290"/>
      <c r="TTT36" s="290"/>
      <c r="TTU36" s="290"/>
      <c r="TTV36" s="290"/>
      <c r="TTW36" s="290"/>
      <c r="TTX36" s="290"/>
      <c r="TTY36" s="290"/>
      <c r="TTZ36" s="290"/>
      <c r="TUA36" s="290"/>
      <c r="TUB36" s="290"/>
      <c r="TUC36" s="290"/>
      <c r="TUD36" s="290"/>
      <c r="TUE36" s="290"/>
      <c r="TUF36" s="290"/>
      <c r="TUG36" s="290"/>
      <c r="TUH36" s="290"/>
      <c r="TUI36" s="290"/>
      <c r="TUJ36" s="290"/>
      <c r="TUK36" s="290"/>
      <c r="TUL36" s="290"/>
      <c r="TUM36" s="290"/>
      <c r="TUN36" s="290"/>
      <c r="TUO36" s="290"/>
      <c r="TUP36" s="290"/>
      <c r="TUQ36" s="290"/>
      <c r="TUR36" s="290"/>
      <c r="TUS36" s="290"/>
      <c r="TUT36" s="290"/>
      <c r="TUU36" s="290"/>
      <c r="TUV36" s="290"/>
      <c r="TUW36" s="290"/>
      <c r="TUX36" s="290"/>
      <c r="TUY36" s="290"/>
      <c r="TUZ36" s="290"/>
      <c r="TVA36" s="290"/>
      <c r="TVB36" s="290"/>
      <c r="TVC36" s="290"/>
      <c r="TVD36" s="290"/>
      <c r="TVE36" s="290"/>
      <c r="TVF36" s="290"/>
      <c r="TVG36" s="290"/>
      <c r="TVH36" s="290"/>
      <c r="TVI36" s="290"/>
      <c r="TVJ36" s="290"/>
      <c r="TVK36" s="290"/>
      <c r="TVL36" s="290"/>
      <c r="TVM36" s="290"/>
      <c r="TVN36" s="290"/>
      <c r="TVO36" s="290"/>
      <c r="TVP36" s="290"/>
      <c r="TVQ36" s="290"/>
      <c r="TVR36" s="290"/>
      <c r="TVS36" s="290"/>
      <c r="TVT36" s="290"/>
      <c r="TVU36" s="290"/>
      <c r="TVV36" s="290"/>
      <c r="TVW36" s="290"/>
      <c r="TVX36" s="290"/>
      <c r="TVY36" s="290"/>
      <c r="TVZ36" s="290"/>
      <c r="TWA36" s="290"/>
      <c r="TWB36" s="290"/>
      <c r="TWC36" s="290"/>
      <c r="TWD36" s="290"/>
      <c r="TWE36" s="290"/>
      <c r="TWF36" s="290"/>
      <c r="TWG36" s="290"/>
      <c r="TWH36" s="290"/>
      <c r="TWI36" s="290"/>
      <c r="TWJ36" s="290"/>
      <c r="TWK36" s="290"/>
      <c r="TWL36" s="290"/>
      <c r="TWM36" s="290"/>
      <c r="TWN36" s="290"/>
      <c r="TWO36" s="290"/>
      <c r="TWP36" s="290"/>
      <c r="TWQ36" s="290"/>
      <c r="TWR36" s="290"/>
      <c r="TWS36" s="290"/>
      <c r="TWT36" s="290"/>
      <c r="TWU36" s="290"/>
      <c r="TWV36" s="290"/>
      <c r="TWW36" s="290"/>
      <c r="TWX36" s="290"/>
      <c r="TWY36" s="290"/>
      <c r="TWZ36" s="290"/>
      <c r="TXA36" s="290"/>
      <c r="TXB36" s="290"/>
      <c r="TXC36" s="290"/>
      <c r="TXD36" s="290"/>
      <c r="TXE36" s="290"/>
      <c r="TXF36" s="290"/>
      <c r="TXG36" s="290"/>
      <c r="TXH36" s="290"/>
      <c r="TXI36" s="290"/>
      <c r="TXJ36" s="290"/>
      <c r="TXK36" s="290"/>
      <c r="TXL36" s="290"/>
      <c r="TXM36" s="290"/>
      <c r="TXN36" s="290"/>
      <c r="TXO36" s="290"/>
      <c r="TXP36" s="290"/>
      <c r="TXQ36" s="290"/>
      <c r="TXR36" s="290"/>
      <c r="TXS36" s="290"/>
      <c r="TXT36" s="290"/>
      <c r="TXU36" s="290"/>
      <c r="TXV36" s="290"/>
      <c r="TXW36" s="290"/>
      <c r="TXX36" s="290"/>
      <c r="TXY36" s="290"/>
      <c r="TXZ36" s="290"/>
      <c r="TYA36" s="290"/>
      <c r="TYB36" s="290"/>
      <c r="TYC36" s="290"/>
      <c r="TYD36" s="290"/>
      <c r="TYE36" s="290"/>
      <c r="TYF36" s="290"/>
      <c r="TYG36" s="290"/>
      <c r="TYH36" s="290"/>
      <c r="TYI36" s="290"/>
      <c r="TYJ36" s="290"/>
      <c r="TYK36" s="290"/>
      <c r="TYL36" s="290"/>
      <c r="TYM36" s="290"/>
      <c r="TYN36" s="290"/>
      <c r="TYO36" s="290"/>
      <c r="TYP36" s="290"/>
      <c r="TYQ36" s="290"/>
      <c r="TYR36" s="290"/>
      <c r="TYS36" s="290"/>
      <c r="TYT36" s="290"/>
      <c r="TYU36" s="290"/>
      <c r="TYV36" s="290"/>
      <c r="TYW36" s="290"/>
      <c r="TYX36" s="290"/>
      <c r="TYY36" s="290"/>
      <c r="TYZ36" s="290"/>
      <c r="TZA36" s="290"/>
      <c r="TZB36" s="290"/>
      <c r="TZC36" s="290"/>
      <c r="TZD36" s="290"/>
      <c r="TZE36" s="290"/>
      <c r="TZF36" s="290"/>
      <c r="TZG36" s="290"/>
      <c r="TZH36" s="290"/>
      <c r="TZI36" s="290"/>
      <c r="TZJ36" s="290"/>
      <c r="TZK36" s="290"/>
      <c r="TZL36" s="290"/>
      <c r="TZM36" s="290"/>
      <c r="TZN36" s="290"/>
      <c r="TZO36" s="290"/>
      <c r="TZP36" s="290"/>
      <c r="TZQ36" s="290"/>
      <c r="TZR36" s="290"/>
      <c r="TZS36" s="290"/>
      <c r="TZT36" s="290"/>
      <c r="TZU36" s="290"/>
      <c r="TZV36" s="290"/>
      <c r="TZW36" s="290"/>
      <c r="TZX36" s="290"/>
      <c r="TZY36" s="290"/>
      <c r="TZZ36" s="290"/>
      <c r="UAA36" s="290"/>
      <c r="UAB36" s="290"/>
      <c r="UAC36" s="290"/>
      <c r="UAD36" s="290"/>
      <c r="UAE36" s="290"/>
      <c r="UAF36" s="290"/>
      <c r="UAG36" s="290"/>
      <c r="UAH36" s="290"/>
      <c r="UAI36" s="290"/>
      <c r="UAJ36" s="290"/>
      <c r="UAK36" s="290"/>
      <c r="UAL36" s="290"/>
      <c r="UAM36" s="290"/>
      <c r="UAN36" s="290"/>
      <c r="UAO36" s="290"/>
      <c r="UAP36" s="290"/>
      <c r="UAQ36" s="290"/>
      <c r="UAR36" s="290"/>
      <c r="UAS36" s="290"/>
      <c r="UAT36" s="290"/>
      <c r="UAU36" s="290"/>
      <c r="UAV36" s="290"/>
      <c r="UAW36" s="290"/>
      <c r="UAX36" s="290"/>
      <c r="UAY36" s="290"/>
      <c r="UAZ36" s="290"/>
      <c r="UBA36" s="290"/>
      <c r="UBB36" s="290"/>
      <c r="UBC36" s="290"/>
      <c r="UBD36" s="290"/>
      <c r="UBE36" s="290"/>
      <c r="UBF36" s="290"/>
      <c r="UBG36" s="290"/>
      <c r="UBH36" s="290"/>
      <c r="UBI36" s="290"/>
      <c r="UBJ36" s="290"/>
      <c r="UBK36" s="290"/>
      <c r="UBL36" s="290"/>
      <c r="UBM36" s="290"/>
      <c r="UBN36" s="290"/>
      <c r="UBO36" s="290"/>
      <c r="UBP36" s="290"/>
      <c r="UBQ36" s="290"/>
      <c r="UBR36" s="290"/>
      <c r="UBS36" s="290"/>
      <c r="UBT36" s="290"/>
      <c r="UBU36" s="290"/>
      <c r="UBV36" s="290"/>
      <c r="UBW36" s="290"/>
      <c r="UBX36" s="290"/>
      <c r="UBY36" s="290"/>
      <c r="UBZ36" s="290"/>
      <c r="UCA36" s="290"/>
      <c r="UCB36" s="290"/>
      <c r="UCC36" s="290"/>
      <c r="UCD36" s="290"/>
      <c r="UCE36" s="290"/>
      <c r="UCF36" s="290"/>
      <c r="UCG36" s="290"/>
      <c r="UCH36" s="290"/>
      <c r="UCI36" s="290"/>
      <c r="UCJ36" s="290"/>
      <c r="UCK36" s="290"/>
      <c r="UCL36" s="290"/>
      <c r="UCM36" s="290"/>
      <c r="UCN36" s="290"/>
      <c r="UCO36" s="290"/>
      <c r="UCP36" s="290"/>
      <c r="UCQ36" s="290"/>
      <c r="UCR36" s="290"/>
      <c r="UCS36" s="290"/>
      <c r="UCT36" s="290"/>
      <c r="UCU36" s="290"/>
      <c r="UCV36" s="290"/>
      <c r="UCW36" s="290"/>
      <c r="UCX36" s="290"/>
      <c r="UCY36" s="290"/>
      <c r="UCZ36" s="290"/>
      <c r="UDA36" s="290"/>
      <c r="UDB36" s="290"/>
      <c r="UDC36" s="290"/>
      <c r="UDD36" s="290"/>
      <c r="UDE36" s="290"/>
      <c r="UDF36" s="290"/>
      <c r="UDG36" s="290"/>
      <c r="UDH36" s="290"/>
      <c r="UDI36" s="290"/>
      <c r="UDJ36" s="290"/>
      <c r="UDK36" s="290"/>
      <c r="UDL36" s="290"/>
      <c r="UDM36" s="290"/>
      <c r="UDN36" s="290"/>
      <c r="UDO36" s="290"/>
      <c r="UDP36" s="290"/>
      <c r="UDQ36" s="290"/>
      <c r="UDR36" s="290"/>
      <c r="UDS36" s="290"/>
      <c r="UDT36" s="290"/>
      <c r="UDU36" s="290"/>
      <c r="UDV36" s="290"/>
      <c r="UDW36" s="290"/>
      <c r="UDX36" s="290"/>
      <c r="UDY36" s="290"/>
      <c r="UDZ36" s="290"/>
      <c r="UEA36" s="290"/>
      <c r="UEB36" s="290"/>
      <c r="UEC36" s="290"/>
      <c r="UED36" s="290"/>
      <c r="UEE36" s="290"/>
      <c r="UEF36" s="290"/>
      <c r="UEG36" s="290"/>
      <c r="UEH36" s="290"/>
      <c r="UEI36" s="290"/>
      <c r="UEJ36" s="290"/>
      <c r="UEK36" s="290"/>
      <c r="UEL36" s="290"/>
      <c r="UEM36" s="290"/>
      <c r="UEN36" s="290"/>
      <c r="UEO36" s="290"/>
      <c r="UEP36" s="290"/>
      <c r="UEQ36" s="290"/>
      <c r="UER36" s="290"/>
      <c r="UES36" s="290"/>
      <c r="UET36" s="290"/>
      <c r="UEU36" s="290"/>
      <c r="UEV36" s="290"/>
      <c r="UEW36" s="290"/>
      <c r="UEX36" s="290"/>
      <c r="UEY36" s="290"/>
      <c r="UEZ36" s="290"/>
      <c r="UFA36" s="290"/>
      <c r="UFB36" s="290"/>
      <c r="UFC36" s="290"/>
      <c r="UFD36" s="290"/>
      <c r="UFE36" s="290"/>
      <c r="UFF36" s="290"/>
      <c r="UFG36" s="290"/>
      <c r="UFH36" s="290"/>
      <c r="UFI36" s="290"/>
      <c r="UFJ36" s="290"/>
      <c r="UFK36" s="290"/>
      <c r="UFL36" s="290"/>
      <c r="UFM36" s="290"/>
      <c r="UFN36" s="290"/>
      <c r="UFO36" s="290"/>
      <c r="UFP36" s="290"/>
      <c r="UFQ36" s="290"/>
      <c r="UFR36" s="290"/>
      <c r="UFS36" s="290"/>
      <c r="UFT36" s="290"/>
      <c r="UFU36" s="290"/>
      <c r="UFV36" s="290"/>
      <c r="UFW36" s="290"/>
      <c r="UFX36" s="290"/>
      <c r="UFY36" s="290"/>
      <c r="UFZ36" s="290"/>
      <c r="UGA36" s="290"/>
      <c r="UGB36" s="290"/>
      <c r="UGC36" s="290"/>
      <c r="UGD36" s="290"/>
      <c r="UGE36" s="290"/>
      <c r="UGF36" s="290"/>
      <c r="UGG36" s="290"/>
      <c r="UGH36" s="290"/>
      <c r="UGI36" s="290"/>
      <c r="UGJ36" s="290"/>
      <c r="UGK36" s="290"/>
      <c r="UGL36" s="290"/>
      <c r="UGM36" s="290"/>
      <c r="UGN36" s="290"/>
      <c r="UGO36" s="290"/>
      <c r="UGP36" s="290"/>
      <c r="UGQ36" s="290"/>
      <c r="UGR36" s="290"/>
      <c r="UGS36" s="290"/>
      <c r="UGT36" s="290"/>
      <c r="UGU36" s="290"/>
      <c r="UGV36" s="290"/>
      <c r="UGW36" s="290"/>
      <c r="UGX36" s="290"/>
      <c r="UGY36" s="290"/>
      <c r="UGZ36" s="290"/>
      <c r="UHA36" s="290"/>
      <c r="UHB36" s="290"/>
      <c r="UHC36" s="290"/>
      <c r="UHD36" s="290"/>
      <c r="UHE36" s="290"/>
      <c r="UHF36" s="290"/>
      <c r="UHG36" s="290"/>
      <c r="UHH36" s="290"/>
      <c r="UHI36" s="290"/>
      <c r="UHJ36" s="290"/>
      <c r="UHK36" s="290"/>
      <c r="UHL36" s="290"/>
      <c r="UHM36" s="290"/>
      <c r="UHN36" s="290"/>
      <c r="UHO36" s="290"/>
      <c r="UHP36" s="290"/>
      <c r="UHQ36" s="290"/>
      <c r="UHR36" s="290"/>
      <c r="UHS36" s="290"/>
      <c r="UHT36" s="290"/>
      <c r="UHU36" s="290"/>
      <c r="UHV36" s="290"/>
      <c r="UHW36" s="290"/>
      <c r="UHX36" s="290"/>
      <c r="UHY36" s="290"/>
      <c r="UHZ36" s="290"/>
      <c r="UIA36" s="290"/>
      <c r="UIB36" s="290"/>
      <c r="UIC36" s="290"/>
      <c r="UID36" s="290"/>
      <c r="UIE36" s="290"/>
      <c r="UIF36" s="290"/>
      <c r="UIG36" s="290"/>
      <c r="UIH36" s="290"/>
      <c r="UII36" s="290"/>
      <c r="UIJ36" s="290"/>
      <c r="UIK36" s="290"/>
      <c r="UIL36" s="290"/>
      <c r="UIM36" s="290"/>
      <c r="UIN36" s="290"/>
      <c r="UIO36" s="290"/>
      <c r="UIP36" s="290"/>
      <c r="UIQ36" s="290"/>
      <c r="UIR36" s="290"/>
      <c r="UIS36" s="290"/>
      <c r="UIT36" s="290"/>
      <c r="UIU36" s="290"/>
      <c r="UIV36" s="290"/>
      <c r="UIW36" s="290"/>
      <c r="UIX36" s="290"/>
      <c r="UIY36" s="290"/>
      <c r="UIZ36" s="290"/>
      <c r="UJA36" s="290"/>
      <c r="UJB36" s="290"/>
      <c r="UJC36" s="290"/>
      <c r="UJD36" s="290"/>
      <c r="UJE36" s="290"/>
      <c r="UJF36" s="290"/>
      <c r="UJG36" s="290"/>
      <c r="UJH36" s="290"/>
      <c r="UJI36" s="290"/>
      <c r="UJJ36" s="290"/>
      <c r="UJK36" s="290"/>
      <c r="UJL36" s="290"/>
      <c r="UJM36" s="290"/>
      <c r="UJN36" s="290"/>
      <c r="UJO36" s="290"/>
      <c r="UJP36" s="290"/>
      <c r="UJQ36" s="290"/>
      <c r="UJR36" s="290"/>
      <c r="UJS36" s="290"/>
      <c r="UJT36" s="290"/>
      <c r="UJU36" s="290"/>
      <c r="UJV36" s="290"/>
      <c r="UJW36" s="290"/>
      <c r="UJX36" s="290"/>
      <c r="UJY36" s="290"/>
      <c r="UJZ36" s="290"/>
      <c r="UKA36" s="290"/>
      <c r="UKB36" s="290"/>
      <c r="UKC36" s="290"/>
      <c r="UKD36" s="290"/>
      <c r="UKE36" s="290"/>
      <c r="UKF36" s="290"/>
      <c r="UKG36" s="290"/>
      <c r="UKH36" s="290"/>
      <c r="UKI36" s="290"/>
      <c r="UKJ36" s="290"/>
      <c r="UKK36" s="290"/>
      <c r="UKL36" s="290"/>
      <c r="UKM36" s="290"/>
      <c r="UKN36" s="290"/>
      <c r="UKO36" s="290"/>
      <c r="UKP36" s="290"/>
      <c r="UKQ36" s="290"/>
      <c r="UKR36" s="290"/>
      <c r="UKS36" s="290"/>
      <c r="UKT36" s="290"/>
      <c r="UKU36" s="290"/>
      <c r="UKV36" s="290"/>
      <c r="UKW36" s="290"/>
      <c r="UKX36" s="290"/>
      <c r="UKY36" s="290"/>
      <c r="UKZ36" s="290"/>
      <c r="ULA36" s="290"/>
      <c r="ULB36" s="290"/>
      <c r="ULC36" s="290"/>
      <c r="ULD36" s="290"/>
      <c r="ULE36" s="290"/>
      <c r="ULF36" s="290"/>
      <c r="ULG36" s="290"/>
      <c r="ULH36" s="290"/>
      <c r="ULI36" s="290"/>
      <c r="ULJ36" s="290"/>
      <c r="ULK36" s="290"/>
      <c r="ULL36" s="290"/>
      <c r="ULM36" s="290"/>
      <c r="ULN36" s="290"/>
      <c r="ULO36" s="290"/>
      <c r="ULP36" s="290"/>
      <c r="ULQ36" s="290"/>
      <c r="ULR36" s="290"/>
      <c r="ULS36" s="290"/>
      <c r="ULT36" s="290"/>
      <c r="ULU36" s="290"/>
      <c r="ULV36" s="290"/>
      <c r="ULW36" s="290"/>
      <c r="ULX36" s="290"/>
      <c r="ULY36" s="290"/>
      <c r="ULZ36" s="290"/>
      <c r="UMA36" s="290"/>
      <c r="UMB36" s="290"/>
      <c r="UMC36" s="290"/>
      <c r="UMD36" s="290"/>
      <c r="UME36" s="290"/>
      <c r="UMF36" s="290"/>
      <c r="UMG36" s="290"/>
      <c r="UMH36" s="290"/>
      <c r="UMI36" s="290"/>
      <c r="UMJ36" s="290"/>
      <c r="UMK36" s="290"/>
      <c r="UML36" s="290"/>
      <c r="UMM36" s="290"/>
      <c r="UMN36" s="290"/>
      <c r="UMO36" s="290"/>
      <c r="UMP36" s="290"/>
      <c r="UMQ36" s="290"/>
      <c r="UMR36" s="290"/>
      <c r="UMS36" s="290"/>
      <c r="UMT36" s="290"/>
      <c r="UMU36" s="290"/>
      <c r="UMV36" s="290"/>
      <c r="UMW36" s="290"/>
      <c r="UMX36" s="290"/>
      <c r="UMY36" s="290"/>
      <c r="UMZ36" s="290"/>
      <c r="UNA36" s="290"/>
      <c r="UNB36" s="290"/>
      <c r="UNC36" s="290"/>
      <c r="UND36" s="290"/>
      <c r="UNE36" s="290"/>
      <c r="UNF36" s="290"/>
      <c r="UNG36" s="290"/>
      <c r="UNH36" s="290"/>
      <c r="UNI36" s="290"/>
      <c r="UNJ36" s="290"/>
      <c r="UNK36" s="290"/>
      <c r="UNL36" s="290"/>
      <c r="UNM36" s="290"/>
      <c r="UNN36" s="290"/>
      <c r="UNO36" s="290"/>
      <c r="UNP36" s="290"/>
      <c r="UNQ36" s="290"/>
      <c r="UNR36" s="290"/>
      <c r="UNS36" s="290"/>
      <c r="UNT36" s="290"/>
      <c r="UNU36" s="290"/>
      <c r="UNV36" s="290"/>
      <c r="UNW36" s="290"/>
      <c r="UNX36" s="290"/>
      <c r="UNY36" s="290"/>
      <c r="UNZ36" s="290"/>
      <c r="UOA36" s="290"/>
      <c r="UOB36" s="290"/>
      <c r="UOC36" s="290"/>
      <c r="UOD36" s="290"/>
      <c r="UOE36" s="290"/>
      <c r="UOF36" s="290"/>
      <c r="UOG36" s="290"/>
      <c r="UOH36" s="290"/>
      <c r="UOI36" s="290"/>
      <c r="UOJ36" s="290"/>
      <c r="UOK36" s="290"/>
      <c r="UOL36" s="290"/>
      <c r="UOM36" s="290"/>
      <c r="UON36" s="290"/>
      <c r="UOO36" s="290"/>
      <c r="UOP36" s="290"/>
      <c r="UOQ36" s="290"/>
      <c r="UOR36" s="290"/>
      <c r="UOS36" s="290"/>
      <c r="UOT36" s="290"/>
      <c r="UOU36" s="290"/>
      <c r="UOV36" s="290"/>
      <c r="UOW36" s="290"/>
      <c r="UOX36" s="290"/>
      <c r="UOY36" s="290"/>
      <c r="UOZ36" s="290"/>
      <c r="UPA36" s="290"/>
      <c r="UPB36" s="290"/>
      <c r="UPC36" s="290"/>
      <c r="UPD36" s="290"/>
      <c r="UPE36" s="290"/>
      <c r="UPF36" s="290"/>
      <c r="UPG36" s="290"/>
      <c r="UPH36" s="290"/>
      <c r="UPI36" s="290"/>
      <c r="UPJ36" s="290"/>
      <c r="UPK36" s="290"/>
      <c r="UPL36" s="290"/>
      <c r="UPM36" s="290"/>
      <c r="UPN36" s="290"/>
      <c r="UPO36" s="290"/>
      <c r="UPP36" s="290"/>
      <c r="UPQ36" s="290"/>
      <c r="UPR36" s="290"/>
      <c r="UPS36" s="290"/>
      <c r="UPT36" s="290"/>
      <c r="UPU36" s="290"/>
      <c r="UPV36" s="290"/>
      <c r="UPW36" s="290"/>
      <c r="UPX36" s="290"/>
      <c r="UPY36" s="290"/>
      <c r="UPZ36" s="290"/>
      <c r="UQA36" s="290"/>
      <c r="UQB36" s="290"/>
      <c r="UQC36" s="290"/>
      <c r="UQD36" s="290"/>
      <c r="UQE36" s="290"/>
      <c r="UQF36" s="290"/>
      <c r="UQG36" s="290"/>
      <c r="UQH36" s="290"/>
      <c r="UQI36" s="290"/>
      <c r="UQJ36" s="290"/>
      <c r="UQK36" s="290"/>
      <c r="UQL36" s="290"/>
      <c r="UQM36" s="290"/>
      <c r="UQN36" s="290"/>
      <c r="UQO36" s="290"/>
      <c r="UQP36" s="290"/>
      <c r="UQQ36" s="290"/>
      <c r="UQR36" s="290"/>
      <c r="UQS36" s="290"/>
      <c r="UQT36" s="290"/>
      <c r="UQU36" s="290"/>
      <c r="UQV36" s="290"/>
      <c r="UQW36" s="290"/>
      <c r="UQX36" s="290"/>
      <c r="UQY36" s="290"/>
      <c r="UQZ36" s="290"/>
      <c r="URA36" s="290"/>
      <c r="URB36" s="290"/>
      <c r="URC36" s="290"/>
      <c r="URD36" s="290"/>
      <c r="URE36" s="290"/>
      <c r="URF36" s="290"/>
      <c r="URG36" s="290"/>
      <c r="URH36" s="290"/>
      <c r="URI36" s="290"/>
      <c r="URJ36" s="290"/>
      <c r="URK36" s="290"/>
      <c r="URL36" s="290"/>
      <c r="URM36" s="290"/>
      <c r="URN36" s="290"/>
      <c r="URO36" s="290"/>
      <c r="URP36" s="290"/>
      <c r="URQ36" s="290"/>
      <c r="URR36" s="290"/>
      <c r="URS36" s="290"/>
      <c r="URT36" s="290"/>
      <c r="URU36" s="290"/>
      <c r="URV36" s="290"/>
      <c r="URW36" s="290"/>
      <c r="URX36" s="290"/>
      <c r="URY36" s="290"/>
      <c r="URZ36" s="290"/>
      <c r="USA36" s="290"/>
      <c r="USB36" s="290"/>
      <c r="USC36" s="290"/>
      <c r="USD36" s="290"/>
      <c r="USE36" s="290"/>
      <c r="USF36" s="290"/>
      <c r="USG36" s="290"/>
      <c r="USH36" s="290"/>
      <c r="USI36" s="290"/>
      <c r="USJ36" s="290"/>
      <c r="USK36" s="290"/>
      <c r="USL36" s="290"/>
      <c r="USM36" s="290"/>
      <c r="USN36" s="290"/>
      <c r="USO36" s="290"/>
      <c r="USP36" s="290"/>
      <c r="USQ36" s="290"/>
      <c r="USR36" s="290"/>
      <c r="USS36" s="290"/>
      <c r="UST36" s="290"/>
      <c r="USU36" s="290"/>
      <c r="USV36" s="290"/>
      <c r="USW36" s="290"/>
      <c r="USX36" s="290"/>
      <c r="USY36" s="290"/>
      <c r="USZ36" s="290"/>
      <c r="UTA36" s="290"/>
      <c r="UTB36" s="290"/>
      <c r="UTC36" s="290"/>
      <c r="UTD36" s="290"/>
      <c r="UTE36" s="290"/>
      <c r="UTF36" s="290"/>
      <c r="UTG36" s="290"/>
      <c r="UTH36" s="290"/>
      <c r="UTI36" s="290"/>
      <c r="UTJ36" s="290"/>
      <c r="UTK36" s="290"/>
      <c r="UTL36" s="290"/>
      <c r="UTM36" s="290"/>
      <c r="UTN36" s="290"/>
      <c r="UTO36" s="290"/>
      <c r="UTP36" s="290"/>
      <c r="UTQ36" s="290"/>
      <c r="UTR36" s="290"/>
      <c r="UTS36" s="290"/>
      <c r="UTT36" s="290"/>
      <c r="UTU36" s="290"/>
      <c r="UTV36" s="290"/>
      <c r="UTW36" s="290"/>
      <c r="UTX36" s="290"/>
      <c r="UTY36" s="290"/>
      <c r="UTZ36" s="290"/>
      <c r="UUA36" s="290"/>
      <c r="UUB36" s="290"/>
      <c r="UUC36" s="290"/>
      <c r="UUD36" s="290"/>
      <c r="UUE36" s="290"/>
      <c r="UUF36" s="290"/>
      <c r="UUG36" s="290"/>
      <c r="UUH36" s="290"/>
      <c r="UUI36" s="290"/>
      <c r="UUJ36" s="290"/>
      <c r="UUK36" s="290"/>
      <c r="UUL36" s="290"/>
      <c r="UUM36" s="290"/>
      <c r="UUN36" s="290"/>
      <c r="UUO36" s="290"/>
      <c r="UUP36" s="290"/>
      <c r="UUQ36" s="290"/>
      <c r="UUR36" s="290"/>
      <c r="UUS36" s="290"/>
      <c r="UUT36" s="290"/>
      <c r="UUU36" s="290"/>
      <c r="UUV36" s="290"/>
      <c r="UUW36" s="290"/>
      <c r="UUX36" s="290"/>
      <c r="UUY36" s="290"/>
      <c r="UUZ36" s="290"/>
      <c r="UVA36" s="290"/>
      <c r="UVB36" s="290"/>
      <c r="UVC36" s="290"/>
      <c r="UVD36" s="290"/>
      <c r="UVE36" s="290"/>
      <c r="UVF36" s="290"/>
      <c r="UVG36" s="290"/>
      <c r="UVH36" s="290"/>
      <c r="UVI36" s="290"/>
      <c r="UVJ36" s="290"/>
      <c r="UVK36" s="290"/>
      <c r="UVL36" s="290"/>
      <c r="UVM36" s="290"/>
      <c r="UVN36" s="290"/>
      <c r="UVO36" s="290"/>
      <c r="UVP36" s="290"/>
      <c r="UVQ36" s="290"/>
      <c r="UVR36" s="290"/>
      <c r="UVS36" s="290"/>
      <c r="UVT36" s="290"/>
      <c r="UVU36" s="290"/>
      <c r="UVV36" s="290"/>
      <c r="UVW36" s="290"/>
      <c r="UVX36" s="290"/>
      <c r="UVY36" s="290"/>
      <c r="UVZ36" s="290"/>
      <c r="UWA36" s="290"/>
      <c r="UWB36" s="290"/>
      <c r="UWC36" s="290"/>
      <c r="UWD36" s="290"/>
      <c r="UWE36" s="290"/>
      <c r="UWF36" s="290"/>
      <c r="UWG36" s="290"/>
      <c r="UWH36" s="290"/>
      <c r="UWI36" s="290"/>
      <c r="UWJ36" s="290"/>
      <c r="UWK36" s="290"/>
      <c r="UWL36" s="290"/>
      <c r="UWM36" s="290"/>
      <c r="UWN36" s="290"/>
      <c r="UWO36" s="290"/>
      <c r="UWP36" s="290"/>
      <c r="UWQ36" s="290"/>
      <c r="UWR36" s="290"/>
      <c r="UWS36" s="290"/>
      <c r="UWT36" s="290"/>
      <c r="UWU36" s="290"/>
      <c r="UWV36" s="290"/>
      <c r="UWW36" s="290"/>
      <c r="UWX36" s="290"/>
      <c r="UWY36" s="290"/>
      <c r="UWZ36" s="290"/>
      <c r="UXA36" s="290"/>
      <c r="UXB36" s="290"/>
      <c r="UXC36" s="290"/>
      <c r="UXD36" s="290"/>
      <c r="UXE36" s="290"/>
      <c r="UXF36" s="290"/>
      <c r="UXG36" s="290"/>
      <c r="UXH36" s="290"/>
      <c r="UXI36" s="290"/>
      <c r="UXJ36" s="290"/>
      <c r="UXK36" s="290"/>
      <c r="UXL36" s="290"/>
      <c r="UXM36" s="290"/>
      <c r="UXN36" s="290"/>
      <c r="UXO36" s="290"/>
      <c r="UXP36" s="290"/>
      <c r="UXQ36" s="290"/>
      <c r="UXR36" s="290"/>
      <c r="UXS36" s="290"/>
      <c r="UXT36" s="290"/>
      <c r="UXU36" s="290"/>
      <c r="UXV36" s="290"/>
      <c r="UXW36" s="290"/>
      <c r="UXX36" s="290"/>
      <c r="UXY36" s="290"/>
      <c r="UXZ36" s="290"/>
      <c r="UYA36" s="290"/>
      <c r="UYB36" s="290"/>
      <c r="UYC36" s="290"/>
      <c r="UYD36" s="290"/>
      <c r="UYE36" s="290"/>
      <c r="UYF36" s="290"/>
      <c r="UYG36" s="290"/>
      <c r="UYH36" s="290"/>
      <c r="UYI36" s="290"/>
      <c r="UYJ36" s="290"/>
      <c r="UYK36" s="290"/>
      <c r="UYL36" s="290"/>
      <c r="UYM36" s="290"/>
      <c r="UYN36" s="290"/>
      <c r="UYO36" s="290"/>
      <c r="UYP36" s="290"/>
      <c r="UYQ36" s="290"/>
      <c r="UYR36" s="290"/>
      <c r="UYS36" s="290"/>
      <c r="UYT36" s="290"/>
      <c r="UYU36" s="290"/>
      <c r="UYV36" s="290"/>
      <c r="UYW36" s="290"/>
      <c r="UYX36" s="290"/>
      <c r="UYY36" s="290"/>
      <c r="UYZ36" s="290"/>
      <c r="UZA36" s="290"/>
      <c r="UZB36" s="290"/>
      <c r="UZC36" s="290"/>
      <c r="UZD36" s="290"/>
      <c r="UZE36" s="290"/>
      <c r="UZF36" s="290"/>
      <c r="UZG36" s="290"/>
      <c r="UZH36" s="290"/>
      <c r="UZI36" s="290"/>
      <c r="UZJ36" s="290"/>
      <c r="UZK36" s="290"/>
      <c r="UZL36" s="290"/>
      <c r="UZM36" s="290"/>
      <c r="UZN36" s="290"/>
      <c r="UZO36" s="290"/>
      <c r="UZP36" s="290"/>
      <c r="UZQ36" s="290"/>
      <c r="UZR36" s="290"/>
      <c r="UZS36" s="290"/>
      <c r="UZT36" s="290"/>
      <c r="UZU36" s="290"/>
      <c r="UZV36" s="290"/>
      <c r="UZW36" s="290"/>
      <c r="UZX36" s="290"/>
      <c r="UZY36" s="290"/>
      <c r="UZZ36" s="290"/>
      <c r="VAA36" s="290"/>
      <c r="VAB36" s="290"/>
      <c r="VAC36" s="290"/>
      <c r="VAD36" s="290"/>
      <c r="VAE36" s="290"/>
      <c r="VAF36" s="290"/>
      <c r="VAG36" s="290"/>
      <c r="VAH36" s="290"/>
      <c r="VAI36" s="290"/>
      <c r="VAJ36" s="290"/>
      <c r="VAK36" s="290"/>
      <c r="VAL36" s="290"/>
      <c r="VAM36" s="290"/>
      <c r="VAN36" s="290"/>
      <c r="VAO36" s="290"/>
      <c r="VAP36" s="290"/>
      <c r="VAQ36" s="290"/>
      <c r="VAR36" s="290"/>
      <c r="VAS36" s="290"/>
      <c r="VAT36" s="290"/>
      <c r="VAU36" s="290"/>
      <c r="VAV36" s="290"/>
      <c r="VAW36" s="290"/>
      <c r="VAX36" s="290"/>
      <c r="VAY36" s="290"/>
      <c r="VAZ36" s="290"/>
      <c r="VBA36" s="290"/>
      <c r="VBB36" s="290"/>
      <c r="VBC36" s="290"/>
      <c r="VBD36" s="290"/>
      <c r="VBE36" s="290"/>
      <c r="VBF36" s="290"/>
      <c r="VBG36" s="290"/>
      <c r="VBH36" s="290"/>
      <c r="VBI36" s="290"/>
      <c r="VBJ36" s="290"/>
      <c r="VBK36" s="290"/>
      <c r="VBL36" s="290"/>
      <c r="VBM36" s="290"/>
      <c r="VBN36" s="290"/>
      <c r="VBO36" s="290"/>
      <c r="VBP36" s="290"/>
      <c r="VBQ36" s="290"/>
      <c r="VBR36" s="290"/>
      <c r="VBS36" s="290"/>
      <c r="VBT36" s="290"/>
      <c r="VBU36" s="290"/>
      <c r="VBV36" s="290"/>
      <c r="VBW36" s="290"/>
      <c r="VBX36" s="290"/>
      <c r="VBY36" s="290"/>
      <c r="VBZ36" s="290"/>
      <c r="VCA36" s="290"/>
      <c r="VCB36" s="290"/>
      <c r="VCC36" s="290"/>
      <c r="VCD36" s="290"/>
      <c r="VCE36" s="290"/>
      <c r="VCF36" s="290"/>
      <c r="VCG36" s="290"/>
      <c r="VCH36" s="290"/>
      <c r="VCI36" s="290"/>
      <c r="VCJ36" s="290"/>
      <c r="VCK36" s="290"/>
      <c r="VCL36" s="290"/>
      <c r="VCM36" s="290"/>
      <c r="VCN36" s="290"/>
      <c r="VCO36" s="290"/>
      <c r="VCP36" s="290"/>
      <c r="VCQ36" s="290"/>
      <c r="VCR36" s="290"/>
      <c r="VCS36" s="290"/>
      <c r="VCT36" s="290"/>
      <c r="VCU36" s="290"/>
      <c r="VCV36" s="290"/>
      <c r="VCW36" s="290"/>
      <c r="VCX36" s="290"/>
      <c r="VCY36" s="290"/>
      <c r="VCZ36" s="290"/>
      <c r="VDA36" s="290"/>
      <c r="VDB36" s="290"/>
      <c r="VDC36" s="290"/>
      <c r="VDD36" s="290"/>
      <c r="VDE36" s="290"/>
      <c r="VDF36" s="290"/>
      <c r="VDG36" s="290"/>
      <c r="VDH36" s="290"/>
      <c r="VDI36" s="290"/>
      <c r="VDJ36" s="290"/>
      <c r="VDK36" s="290"/>
      <c r="VDL36" s="290"/>
      <c r="VDM36" s="290"/>
      <c r="VDN36" s="290"/>
      <c r="VDO36" s="290"/>
      <c r="VDP36" s="290"/>
      <c r="VDQ36" s="290"/>
      <c r="VDR36" s="290"/>
      <c r="VDS36" s="290"/>
      <c r="VDT36" s="290"/>
      <c r="VDU36" s="290"/>
      <c r="VDV36" s="290"/>
      <c r="VDW36" s="290"/>
      <c r="VDX36" s="290"/>
      <c r="VDY36" s="290"/>
      <c r="VDZ36" s="290"/>
      <c r="VEA36" s="290"/>
      <c r="VEB36" s="290"/>
      <c r="VEC36" s="290"/>
      <c r="VED36" s="290"/>
      <c r="VEE36" s="290"/>
      <c r="VEF36" s="290"/>
      <c r="VEG36" s="290"/>
      <c r="VEH36" s="290"/>
      <c r="VEI36" s="290"/>
      <c r="VEJ36" s="290"/>
      <c r="VEK36" s="290"/>
      <c r="VEL36" s="290"/>
      <c r="VEM36" s="290"/>
      <c r="VEN36" s="290"/>
      <c r="VEO36" s="290"/>
      <c r="VEP36" s="290"/>
      <c r="VEQ36" s="290"/>
      <c r="VER36" s="290"/>
      <c r="VES36" s="290"/>
      <c r="VET36" s="290"/>
      <c r="VEU36" s="290"/>
      <c r="VEV36" s="290"/>
      <c r="VEW36" s="290"/>
      <c r="VEX36" s="290"/>
      <c r="VEY36" s="290"/>
      <c r="VEZ36" s="290"/>
      <c r="VFA36" s="290"/>
      <c r="VFB36" s="290"/>
      <c r="VFC36" s="290"/>
      <c r="VFD36" s="290"/>
      <c r="VFE36" s="290"/>
      <c r="VFF36" s="290"/>
      <c r="VFG36" s="290"/>
      <c r="VFH36" s="290"/>
      <c r="VFI36" s="290"/>
      <c r="VFJ36" s="290"/>
      <c r="VFK36" s="290"/>
      <c r="VFL36" s="290"/>
      <c r="VFM36" s="290"/>
      <c r="VFN36" s="290"/>
      <c r="VFO36" s="290"/>
      <c r="VFP36" s="290"/>
      <c r="VFQ36" s="290"/>
      <c r="VFR36" s="290"/>
      <c r="VFS36" s="290"/>
      <c r="VFT36" s="290"/>
      <c r="VFU36" s="290"/>
      <c r="VFV36" s="290"/>
      <c r="VFW36" s="290"/>
      <c r="VFX36" s="290"/>
      <c r="VFY36" s="290"/>
      <c r="VFZ36" s="290"/>
      <c r="VGA36" s="290"/>
      <c r="VGB36" s="290"/>
      <c r="VGC36" s="290"/>
      <c r="VGD36" s="290"/>
      <c r="VGE36" s="290"/>
      <c r="VGF36" s="290"/>
      <c r="VGG36" s="290"/>
      <c r="VGH36" s="290"/>
      <c r="VGI36" s="290"/>
      <c r="VGJ36" s="290"/>
      <c r="VGK36" s="290"/>
      <c r="VGL36" s="290"/>
      <c r="VGM36" s="290"/>
      <c r="VGN36" s="290"/>
      <c r="VGO36" s="290"/>
      <c r="VGP36" s="290"/>
      <c r="VGQ36" s="290"/>
      <c r="VGR36" s="290"/>
      <c r="VGS36" s="290"/>
      <c r="VGT36" s="290"/>
      <c r="VGU36" s="290"/>
      <c r="VGV36" s="290"/>
      <c r="VGW36" s="290"/>
      <c r="VGX36" s="290"/>
      <c r="VGY36" s="290"/>
      <c r="VGZ36" s="290"/>
      <c r="VHA36" s="290"/>
      <c r="VHB36" s="290"/>
      <c r="VHC36" s="290"/>
      <c r="VHD36" s="290"/>
      <c r="VHE36" s="290"/>
      <c r="VHF36" s="290"/>
      <c r="VHG36" s="290"/>
      <c r="VHH36" s="290"/>
      <c r="VHI36" s="290"/>
      <c r="VHJ36" s="290"/>
      <c r="VHK36" s="290"/>
      <c r="VHL36" s="290"/>
      <c r="VHM36" s="290"/>
      <c r="VHN36" s="290"/>
      <c r="VHO36" s="290"/>
      <c r="VHP36" s="290"/>
      <c r="VHQ36" s="290"/>
      <c r="VHR36" s="290"/>
      <c r="VHS36" s="290"/>
      <c r="VHT36" s="290"/>
      <c r="VHU36" s="290"/>
      <c r="VHV36" s="290"/>
      <c r="VHW36" s="290"/>
      <c r="VHX36" s="290"/>
      <c r="VHY36" s="290"/>
      <c r="VHZ36" s="290"/>
      <c r="VIA36" s="290"/>
      <c r="VIB36" s="290"/>
      <c r="VIC36" s="290"/>
      <c r="VID36" s="290"/>
      <c r="VIE36" s="290"/>
      <c r="VIF36" s="290"/>
      <c r="VIG36" s="290"/>
      <c r="VIH36" s="290"/>
      <c r="VII36" s="290"/>
      <c r="VIJ36" s="290"/>
      <c r="VIK36" s="290"/>
      <c r="VIL36" s="290"/>
      <c r="VIM36" s="290"/>
      <c r="VIN36" s="290"/>
      <c r="VIO36" s="290"/>
      <c r="VIP36" s="290"/>
      <c r="VIQ36" s="290"/>
      <c r="VIR36" s="290"/>
      <c r="VIS36" s="290"/>
      <c r="VIT36" s="290"/>
      <c r="VIU36" s="290"/>
      <c r="VIV36" s="290"/>
      <c r="VIW36" s="290"/>
      <c r="VIX36" s="290"/>
      <c r="VIY36" s="290"/>
      <c r="VIZ36" s="290"/>
      <c r="VJA36" s="290"/>
      <c r="VJB36" s="290"/>
      <c r="VJC36" s="290"/>
      <c r="VJD36" s="290"/>
      <c r="VJE36" s="290"/>
      <c r="VJF36" s="290"/>
      <c r="VJG36" s="290"/>
      <c r="VJH36" s="290"/>
      <c r="VJI36" s="290"/>
      <c r="VJJ36" s="290"/>
      <c r="VJK36" s="290"/>
      <c r="VJL36" s="290"/>
      <c r="VJM36" s="290"/>
      <c r="VJN36" s="290"/>
      <c r="VJO36" s="290"/>
      <c r="VJP36" s="290"/>
      <c r="VJQ36" s="290"/>
      <c r="VJR36" s="290"/>
      <c r="VJS36" s="290"/>
      <c r="VJT36" s="290"/>
      <c r="VJU36" s="290"/>
      <c r="VJV36" s="290"/>
      <c r="VJW36" s="290"/>
      <c r="VJX36" s="290"/>
      <c r="VJY36" s="290"/>
      <c r="VJZ36" s="290"/>
      <c r="VKA36" s="290"/>
      <c r="VKB36" s="290"/>
      <c r="VKC36" s="290"/>
      <c r="VKD36" s="290"/>
      <c r="VKE36" s="290"/>
      <c r="VKF36" s="290"/>
      <c r="VKG36" s="290"/>
      <c r="VKH36" s="290"/>
      <c r="VKI36" s="290"/>
      <c r="VKJ36" s="290"/>
      <c r="VKK36" s="290"/>
      <c r="VKL36" s="290"/>
      <c r="VKM36" s="290"/>
      <c r="VKN36" s="290"/>
      <c r="VKO36" s="290"/>
      <c r="VKP36" s="290"/>
      <c r="VKQ36" s="290"/>
      <c r="VKR36" s="290"/>
      <c r="VKS36" s="290"/>
      <c r="VKT36" s="290"/>
      <c r="VKU36" s="290"/>
      <c r="VKV36" s="290"/>
      <c r="VKW36" s="290"/>
      <c r="VKX36" s="290"/>
      <c r="VKY36" s="290"/>
      <c r="VKZ36" s="290"/>
      <c r="VLA36" s="290"/>
      <c r="VLB36" s="290"/>
      <c r="VLC36" s="290"/>
      <c r="VLD36" s="290"/>
      <c r="VLE36" s="290"/>
      <c r="VLF36" s="290"/>
      <c r="VLG36" s="290"/>
      <c r="VLH36" s="290"/>
      <c r="VLI36" s="290"/>
      <c r="VLJ36" s="290"/>
      <c r="VLK36" s="290"/>
      <c r="VLL36" s="290"/>
      <c r="VLM36" s="290"/>
      <c r="VLN36" s="290"/>
      <c r="VLO36" s="290"/>
      <c r="VLP36" s="290"/>
      <c r="VLQ36" s="290"/>
      <c r="VLR36" s="290"/>
      <c r="VLS36" s="290"/>
      <c r="VLT36" s="290"/>
      <c r="VLU36" s="290"/>
      <c r="VLV36" s="290"/>
      <c r="VLW36" s="290"/>
      <c r="VLX36" s="290"/>
      <c r="VLY36" s="290"/>
      <c r="VLZ36" s="290"/>
      <c r="VMA36" s="290"/>
      <c r="VMB36" s="290"/>
      <c r="VMC36" s="290"/>
      <c r="VMD36" s="290"/>
      <c r="VME36" s="290"/>
      <c r="VMF36" s="290"/>
      <c r="VMG36" s="290"/>
      <c r="VMH36" s="290"/>
      <c r="VMI36" s="290"/>
      <c r="VMJ36" s="290"/>
      <c r="VMK36" s="290"/>
      <c r="VML36" s="290"/>
      <c r="VMM36" s="290"/>
      <c r="VMN36" s="290"/>
      <c r="VMO36" s="290"/>
      <c r="VMP36" s="290"/>
      <c r="VMQ36" s="290"/>
      <c r="VMR36" s="290"/>
      <c r="VMS36" s="290"/>
      <c r="VMT36" s="290"/>
      <c r="VMU36" s="290"/>
      <c r="VMV36" s="290"/>
      <c r="VMW36" s="290"/>
      <c r="VMX36" s="290"/>
      <c r="VMY36" s="290"/>
      <c r="VMZ36" s="290"/>
      <c r="VNA36" s="290"/>
      <c r="VNB36" s="290"/>
      <c r="VNC36" s="290"/>
      <c r="VND36" s="290"/>
      <c r="VNE36" s="290"/>
      <c r="VNF36" s="290"/>
      <c r="VNG36" s="290"/>
      <c r="VNH36" s="290"/>
      <c r="VNI36" s="290"/>
      <c r="VNJ36" s="290"/>
      <c r="VNK36" s="290"/>
      <c r="VNL36" s="290"/>
      <c r="VNM36" s="290"/>
      <c r="VNN36" s="290"/>
      <c r="VNO36" s="290"/>
      <c r="VNP36" s="290"/>
      <c r="VNQ36" s="290"/>
      <c r="VNR36" s="290"/>
      <c r="VNS36" s="290"/>
      <c r="VNT36" s="290"/>
      <c r="VNU36" s="290"/>
      <c r="VNV36" s="290"/>
      <c r="VNW36" s="290"/>
      <c r="VNX36" s="290"/>
      <c r="VNY36" s="290"/>
      <c r="VNZ36" s="290"/>
      <c r="VOA36" s="290"/>
      <c r="VOB36" s="290"/>
      <c r="VOC36" s="290"/>
      <c r="VOD36" s="290"/>
      <c r="VOE36" s="290"/>
      <c r="VOF36" s="290"/>
      <c r="VOG36" s="290"/>
      <c r="VOH36" s="290"/>
      <c r="VOI36" s="290"/>
      <c r="VOJ36" s="290"/>
      <c r="VOK36" s="290"/>
      <c r="VOL36" s="290"/>
      <c r="VOM36" s="290"/>
      <c r="VON36" s="290"/>
      <c r="VOO36" s="290"/>
      <c r="VOP36" s="290"/>
      <c r="VOQ36" s="290"/>
      <c r="VOR36" s="290"/>
      <c r="VOS36" s="290"/>
      <c r="VOT36" s="290"/>
      <c r="VOU36" s="290"/>
      <c r="VOV36" s="290"/>
      <c r="VOW36" s="290"/>
      <c r="VOX36" s="290"/>
      <c r="VOY36" s="290"/>
      <c r="VOZ36" s="290"/>
      <c r="VPA36" s="290"/>
      <c r="VPB36" s="290"/>
      <c r="VPC36" s="290"/>
      <c r="VPD36" s="290"/>
      <c r="VPE36" s="290"/>
      <c r="VPF36" s="290"/>
      <c r="VPG36" s="290"/>
      <c r="VPH36" s="290"/>
      <c r="VPI36" s="290"/>
      <c r="VPJ36" s="290"/>
      <c r="VPK36" s="290"/>
      <c r="VPL36" s="290"/>
      <c r="VPM36" s="290"/>
      <c r="VPN36" s="290"/>
      <c r="VPO36" s="290"/>
      <c r="VPP36" s="290"/>
      <c r="VPQ36" s="290"/>
      <c r="VPR36" s="290"/>
      <c r="VPS36" s="290"/>
      <c r="VPT36" s="290"/>
      <c r="VPU36" s="290"/>
      <c r="VPV36" s="290"/>
      <c r="VPW36" s="290"/>
      <c r="VPX36" s="290"/>
      <c r="VPY36" s="290"/>
      <c r="VPZ36" s="290"/>
      <c r="VQA36" s="290"/>
      <c r="VQB36" s="290"/>
      <c r="VQC36" s="290"/>
      <c r="VQD36" s="290"/>
      <c r="VQE36" s="290"/>
      <c r="VQF36" s="290"/>
      <c r="VQG36" s="290"/>
      <c r="VQH36" s="290"/>
      <c r="VQI36" s="290"/>
      <c r="VQJ36" s="290"/>
      <c r="VQK36" s="290"/>
      <c r="VQL36" s="290"/>
      <c r="VQM36" s="290"/>
      <c r="VQN36" s="290"/>
      <c r="VQO36" s="290"/>
      <c r="VQP36" s="290"/>
      <c r="VQQ36" s="290"/>
      <c r="VQR36" s="290"/>
      <c r="VQS36" s="290"/>
      <c r="VQT36" s="290"/>
      <c r="VQU36" s="290"/>
      <c r="VQV36" s="290"/>
      <c r="VQW36" s="290"/>
      <c r="VQX36" s="290"/>
      <c r="VQY36" s="290"/>
      <c r="VQZ36" s="290"/>
      <c r="VRA36" s="290"/>
      <c r="VRB36" s="290"/>
      <c r="VRC36" s="290"/>
      <c r="VRD36" s="290"/>
      <c r="VRE36" s="290"/>
      <c r="VRF36" s="290"/>
      <c r="VRG36" s="290"/>
      <c r="VRH36" s="290"/>
      <c r="VRI36" s="290"/>
      <c r="VRJ36" s="290"/>
      <c r="VRK36" s="290"/>
      <c r="VRL36" s="290"/>
      <c r="VRM36" s="290"/>
      <c r="VRN36" s="290"/>
      <c r="VRO36" s="290"/>
      <c r="VRP36" s="290"/>
      <c r="VRQ36" s="290"/>
      <c r="VRR36" s="290"/>
      <c r="VRS36" s="290"/>
      <c r="VRT36" s="290"/>
      <c r="VRU36" s="290"/>
      <c r="VRV36" s="290"/>
      <c r="VRW36" s="290"/>
      <c r="VRX36" s="290"/>
      <c r="VRY36" s="290"/>
      <c r="VRZ36" s="290"/>
      <c r="VSA36" s="290"/>
      <c r="VSB36" s="290"/>
      <c r="VSC36" s="290"/>
      <c r="VSD36" s="290"/>
      <c r="VSE36" s="290"/>
      <c r="VSF36" s="290"/>
      <c r="VSG36" s="290"/>
      <c r="VSH36" s="290"/>
      <c r="VSI36" s="290"/>
      <c r="VSJ36" s="290"/>
      <c r="VSK36" s="290"/>
      <c r="VSL36" s="290"/>
      <c r="VSM36" s="290"/>
      <c r="VSN36" s="290"/>
      <c r="VSO36" s="290"/>
      <c r="VSP36" s="290"/>
      <c r="VSQ36" s="290"/>
      <c r="VSR36" s="290"/>
      <c r="VSS36" s="290"/>
      <c r="VST36" s="290"/>
      <c r="VSU36" s="290"/>
      <c r="VSV36" s="290"/>
      <c r="VSW36" s="290"/>
      <c r="VSX36" s="290"/>
      <c r="VSY36" s="290"/>
      <c r="VSZ36" s="290"/>
      <c r="VTA36" s="290"/>
      <c r="VTB36" s="290"/>
      <c r="VTC36" s="290"/>
      <c r="VTD36" s="290"/>
      <c r="VTE36" s="290"/>
      <c r="VTF36" s="290"/>
      <c r="VTG36" s="290"/>
      <c r="VTH36" s="290"/>
      <c r="VTI36" s="290"/>
      <c r="VTJ36" s="290"/>
      <c r="VTK36" s="290"/>
      <c r="VTL36" s="290"/>
      <c r="VTM36" s="290"/>
      <c r="VTN36" s="290"/>
      <c r="VTO36" s="290"/>
      <c r="VTP36" s="290"/>
      <c r="VTQ36" s="290"/>
      <c r="VTR36" s="290"/>
      <c r="VTS36" s="290"/>
      <c r="VTT36" s="290"/>
      <c r="VTU36" s="290"/>
      <c r="VTV36" s="290"/>
      <c r="VTW36" s="290"/>
      <c r="VTX36" s="290"/>
      <c r="VTY36" s="290"/>
      <c r="VTZ36" s="290"/>
      <c r="VUA36" s="290"/>
      <c r="VUB36" s="290"/>
      <c r="VUC36" s="290"/>
      <c r="VUD36" s="290"/>
      <c r="VUE36" s="290"/>
      <c r="VUF36" s="290"/>
      <c r="VUG36" s="290"/>
      <c r="VUH36" s="290"/>
      <c r="VUI36" s="290"/>
      <c r="VUJ36" s="290"/>
      <c r="VUK36" s="290"/>
      <c r="VUL36" s="290"/>
      <c r="VUM36" s="290"/>
      <c r="VUN36" s="290"/>
      <c r="VUO36" s="290"/>
      <c r="VUP36" s="290"/>
      <c r="VUQ36" s="290"/>
      <c r="VUR36" s="290"/>
      <c r="VUS36" s="290"/>
      <c r="VUT36" s="290"/>
      <c r="VUU36" s="290"/>
      <c r="VUV36" s="290"/>
      <c r="VUW36" s="290"/>
      <c r="VUX36" s="290"/>
      <c r="VUY36" s="290"/>
      <c r="VUZ36" s="290"/>
      <c r="VVA36" s="290"/>
      <c r="VVB36" s="290"/>
      <c r="VVC36" s="290"/>
      <c r="VVD36" s="290"/>
      <c r="VVE36" s="290"/>
      <c r="VVF36" s="290"/>
      <c r="VVG36" s="290"/>
      <c r="VVH36" s="290"/>
      <c r="VVI36" s="290"/>
      <c r="VVJ36" s="290"/>
      <c r="VVK36" s="290"/>
      <c r="VVL36" s="290"/>
      <c r="VVM36" s="290"/>
      <c r="VVN36" s="290"/>
      <c r="VVO36" s="290"/>
      <c r="VVP36" s="290"/>
      <c r="VVQ36" s="290"/>
      <c r="VVR36" s="290"/>
      <c r="VVS36" s="290"/>
      <c r="VVT36" s="290"/>
      <c r="VVU36" s="290"/>
      <c r="VVV36" s="290"/>
      <c r="VVW36" s="290"/>
      <c r="VVX36" s="290"/>
      <c r="VVY36" s="290"/>
      <c r="VVZ36" s="290"/>
      <c r="VWA36" s="290"/>
      <c r="VWB36" s="290"/>
      <c r="VWC36" s="290"/>
      <c r="VWD36" s="290"/>
      <c r="VWE36" s="290"/>
      <c r="VWF36" s="290"/>
      <c r="VWG36" s="290"/>
      <c r="VWH36" s="290"/>
      <c r="VWI36" s="290"/>
      <c r="VWJ36" s="290"/>
      <c r="VWK36" s="290"/>
      <c r="VWL36" s="290"/>
      <c r="VWM36" s="290"/>
      <c r="VWN36" s="290"/>
      <c r="VWO36" s="290"/>
      <c r="VWP36" s="290"/>
      <c r="VWQ36" s="290"/>
      <c r="VWR36" s="290"/>
      <c r="VWS36" s="290"/>
      <c r="VWT36" s="290"/>
      <c r="VWU36" s="290"/>
      <c r="VWV36" s="290"/>
      <c r="VWW36" s="290"/>
      <c r="VWX36" s="290"/>
      <c r="VWY36" s="290"/>
      <c r="VWZ36" s="290"/>
      <c r="VXA36" s="290"/>
      <c r="VXB36" s="290"/>
      <c r="VXC36" s="290"/>
      <c r="VXD36" s="290"/>
      <c r="VXE36" s="290"/>
      <c r="VXF36" s="290"/>
      <c r="VXG36" s="290"/>
      <c r="VXH36" s="290"/>
      <c r="VXI36" s="290"/>
      <c r="VXJ36" s="290"/>
      <c r="VXK36" s="290"/>
      <c r="VXL36" s="290"/>
      <c r="VXM36" s="290"/>
      <c r="VXN36" s="290"/>
      <c r="VXO36" s="290"/>
      <c r="VXP36" s="290"/>
      <c r="VXQ36" s="290"/>
      <c r="VXR36" s="290"/>
      <c r="VXS36" s="290"/>
      <c r="VXT36" s="290"/>
      <c r="VXU36" s="290"/>
      <c r="VXV36" s="290"/>
      <c r="VXW36" s="290"/>
      <c r="VXX36" s="290"/>
      <c r="VXY36" s="290"/>
      <c r="VXZ36" s="290"/>
      <c r="VYA36" s="290"/>
      <c r="VYB36" s="290"/>
      <c r="VYC36" s="290"/>
      <c r="VYD36" s="290"/>
      <c r="VYE36" s="290"/>
      <c r="VYF36" s="290"/>
      <c r="VYG36" s="290"/>
      <c r="VYH36" s="290"/>
      <c r="VYI36" s="290"/>
      <c r="VYJ36" s="290"/>
      <c r="VYK36" s="290"/>
      <c r="VYL36" s="290"/>
      <c r="VYM36" s="290"/>
      <c r="VYN36" s="290"/>
      <c r="VYO36" s="290"/>
      <c r="VYP36" s="290"/>
      <c r="VYQ36" s="290"/>
      <c r="VYR36" s="290"/>
      <c r="VYS36" s="290"/>
      <c r="VYT36" s="290"/>
      <c r="VYU36" s="290"/>
      <c r="VYV36" s="290"/>
      <c r="VYW36" s="290"/>
      <c r="VYX36" s="290"/>
      <c r="VYY36" s="290"/>
      <c r="VYZ36" s="290"/>
      <c r="VZA36" s="290"/>
      <c r="VZB36" s="290"/>
      <c r="VZC36" s="290"/>
      <c r="VZD36" s="290"/>
      <c r="VZE36" s="290"/>
      <c r="VZF36" s="290"/>
      <c r="VZG36" s="290"/>
      <c r="VZH36" s="290"/>
      <c r="VZI36" s="290"/>
      <c r="VZJ36" s="290"/>
      <c r="VZK36" s="290"/>
      <c r="VZL36" s="290"/>
      <c r="VZM36" s="290"/>
      <c r="VZN36" s="290"/>
      <c r="VZO36" s="290"/>
      <c r="VZP36" s="290"/>
      <c r="VZQ36" s="290"/>
      <c r="VZR36" s="290"/>
      <c r="VZS36" s="290"/>
      <c r="VZT36" s="290"/>
      <c r="VZU36" s="290"/>
      <c r="VZV36" s="290"/>
      <c r="VZW36" s="290"/>
      <c r="VZX36" s="290"/>
      <c r="VZY36" s="290"/>
      <c r="VZZ36" s="290"/>
      <c r="WAA36" s="290"/>
      <c r="WAB36" s="290"/>
      <c r="WAC36" s="290"/>
      <c r="WAD36" s="290"/>
      <c r="WAE36" s="290"/>
      <c r="WAF36" s="290"/>
      <c r="WAG36" s="290"/>
      <c r="WAH36" s="290"/>
      <c r="WAI36" s="290"/>
      <c r="WAJ36" s="290"/>
      <c r="WAK36" s="290"/>
      <c r="WAL36" s="290"/>
      <c r="WAM36" s="290"/>
      <c r="WAN36" s="290"/>
      <c r="WAO36" s="290"/>
      <c r="WAP36" s="290"/>
      <c r="WAQ36" s="290"/>
      <c r="WAR36" s="290"/>
      <c r="WAS36" s="290"/>
      <c r="WAT36" s="290"/>
      <c r="WAU36" s="290"/>
      <c r="WAV36" s="290"/>
      <c r="WAW36" s="290"/>
      <c r="WAX36" s="290"/>
      <c r="WAY36" s="290"/>
      <c r="WAZ36" s="290"/>
      <c r="WBA36" s="290"/>
      <c r="WBB36" s="290"/>
      <c r="WBC36" s="290"/>
      <c r="WBD36" s="290"/>
      <c r="WBE36" s="290"/>
      <c r="WBF36" s="290"/>
      <c r="WBG36" s="290"/>
      <c r="WBH36" s="290"/>
      <c r="WBI36" s="290"/>
      <c r="WBJ36" s="290"/>
      <c r="WBK36" s="290"/>
      <c r="WBL36" s="290"/>
      <c r="WBM36" s="290"/>
      <c r="WBN36" s="290"/>
      <c r="WBO36" s="290"/>
      <c r="WBP36" s="290"/>
      <c r="WBQ36" s="290"/>
      <c r="WBR36" s="290"/>
      <c r="WBS36" s="290"/>
      <c r="WBT36" s="290"/>
      <c r="WBU36" s="290"/>
      <c r="WBV36" s="290"/>
      <c r="WBW36" s="290"/>
      <c r="WBX36" s="290"/>
      <c r="WBY36" s="290"/>
      <c r="WBZ36" s="290"/>
      <c r="WCA36" s="290"/>
      <c r="WCB36" s="290"/>
    </row>
    <row r="37" spans="2:38 13252:15628" s="289" customFormat="1" ht="15.75" thickBot="1" x14ac:dyDescent="0.3">
      <c r="B37" s="280">
        <v>26</v>
      </c>
      <c r="C37" s="311" t="s">
        <v>1283</v>
      </c>
      <c r="D37" s="282" t="s">
        <v>45</v>
      </c>
      <c r="E37" s="282" t="s">
        <v>45</v>
      </c>
      <c r="F37" s="282" t="s">
        <v>45</v>
      </c>
      <c r="G37" s="282" t="s">
        <v>45</v>
      </c>
      <c r="H37" s="282" t="s">
        <v>45</v>
      </c>
      <c r="I37" s="282" t="s">
        <v>45</v>
      </c>
      <c r="J37" s="282" t="s">
        <v>45</v>
      </c>
      <c r="K37" s="282" t="s">
        <v>45</v>
      </c>
      <c r="L37" s="314">
        <v>42770</v>
      </c>
      <c r="M37" s="284" t="s">
        <v>9775</v>
      </c>
      <c r="N37" s="285">
        <f t="shared" si="13"/>
        <v>2</v>
      </c>
      <c r="O37" s="315"/>
      <c r="P37" s="1138"/>
      <c r="Q37" s="1139"/>
      <c r="R37" s="1139"/>
      <c r="S37" s="1140"/>
      <c r="T37" s="302"/>
      <c r="U37" s="302"/>
      <c r="V37" s="252"/>
      <c r="W37" s="252"/>
      <c r="X37" s="252"/>
      <c r="Y37" s="252"/>
      <c r="Z37" s="252"/>
      <c r="AA37" s="252"/>
      <c r="AB37" s="252"/>
      <c r="AC37" s="252"/>
      <c r="AD37" s="252"/>
      <c r="AE37" s="288"/>
      <c r="AF37" s="288"/>
      <c r="AG37" s="288"/>
      <c r="AH37" s="288"/>
      <c r="AI37" s="302"/>
      <c r="AJ37" s="302"/>
      <c r="SOR37" s="290"/>
      <c r="SOS37" s="290"/>
      <c r="SOT37" s="290"/>
      <c r="SOU37" s="290"/>
      <c r="SOV37" s="290"/>
      <c r="SOW37" s="290"/>
      <c r="SOX37" s="290"/>
      <c r="SOY37" s="290"/>
      <c r="SOZ37" s="290"/>
      <c r="SPA37" s="290"/>
      <c r="SPB37" s="290"/>
      <c r="SPC37" s="290"/>
      <c r="SPD37" s="290"/>
      <c r="SPE37" s="290"/>
      <c r="SPF37" s="290"/>
      <c r="SPG37" s="290"/>
      <c r="SPH37" s="290"/>
      <c r="SPI37" s="290"/>
      <c r="SPJ37" s="290"/>
      <c r="SPK37" s="290"/>
      <c r="SPL37" s="290"/>
      <c r="SPM37" s="290"/>
      <c r="SPN37" s="290"/>
      <c r="SPO37" s="290"/>
      <c r="SPP37" s="290"/>
      <c r="SPQ37" s="290"/>
      <c r="SPR37" s="290"/>
      <c r="SPS37" s="290"/>
      <c r="SPT37" s="290"/>
      <c r="SPU37" s="290"/>
      <c r="SPV37" s="290"/>
      <c r="SPW37" s="290"/>
      <c r="SPX37" s="290"/>
      <c r="SPY37" s="290"/>
      <c r="SPZ37" s="290"/>
      <c r="SQA37" s="290"/>
      <c r="SQB37" s="290"/>
      <c r="SQC37" s="290"/>
      <c r="SQD37" s="290"/>
      <c r="SQE37" s="290"/>
      <c r="SQF37" s="290"/>
      <c r="SQG37" s="290"/>
      <c r="SQH37" s="290"/>
      <c r="SQI37" s="290"/>
      <c r="SQJ37" s="290"/>
      <c r="SQK37" s="290"/>
      <c r="SQL37" s="290"/>
      <c r="SQM37" s="290"/>
      <c r="SQN37" s="290"/>
      <c r="SQO37" s="290"/>
      <c r="SQP37" s="290"/>
      <c r="SQQ37" s="290"/>
      <c r="SQR37" s="290"/>
      <c r="SQS37" s="290"/>
      <c r="SQT37" s="290"/>
      <c r="SQU37" s="290"/>
      <c r="SQV37" s="290"/>
      <c r="SQW37" s="290"/>
      <c r="SQX37" s="290"/>
      <c r="SQY37" s="290"/>
      <c r="SQZ37" s="290"/>
      <c r="SRA37" s="290"/>
      <c r="SRB37" s="290"/>
      <c r="SRC37" s="290"/>
      <c r="SRD37" s="290"/>
      <c r="SRE37" s="290"/>
      <c r="SRF37" s="290"/>
      <c r="SRG37" s="290"/>
      <c r="SRH37" s="290"/>
      <c r="SRI37" s="290"/>
      <c r="SRJ37" s="290"/>
      <c r="SRK37" s="290"/>
      <c r="SRL37" s="290"/>
      <c r="SRM37" s="290"/>
      <c r="SRN37" s="290"/>
      <c r="SRO37" s="290"/>
      <c r="SRP37" s="290"/>
      <c r="SRQ37" s="290"/>
      <c r="SRR37" s="290"/>
      <c r="SRS37" s="290"/>
      <c r="SRT37" s="290"/>
      <c r="SRU37" s="290"/>
      <c r="SRV37" s="290"/>
      <c r="SRW37" s="290"/>
      <c r="SRX37" s="290"/>
      <c r="SRY37" s="290"/>
      <c r="SRZ37" s="290"/>
      <c r="SSA37" s="290"/>
      <c r="SSB37" s="290"/>
      <c r="SSC37" s="290"/>
      <c r="SSD37" s="290"/>
      <c r="SSE37" s="290"/>
      <c r="SSF37" s="290"/>
      <c r="SSG37" s="290"/>
      <c r="SSH37" s="290"/>
      <c r="SSI37" s="290"/>
      <c r="SSJ37" s="290"/>
      <c r="SSK37" s="290"/>
      <c r="SSL37" s="290"/>
      <c r="SSM37" s="290"/>
      <c r="SSN37" s="290"/>
      <c r="SSO37" s="290"/>
      <c r="SSP37" s="290"/>
      <c r="SSQ37" s="290"/>
      <c r="SSR37" s="290"/>
      <c r="SSS37" s="290"/>
      <c r="SST37" s="290"/>
      <c r="SSU37" s="290"/>
      <c r="SSV37" s="290"/>
      <c r="SSW37" s="290"/>
      <c r="SSX37" s="290"/>
      <c r="SSY37" s="290"/>
      <c r="SSZ37" s="290"/>
      <c r="STA37" s="290"/>
      <c r="STB37" s="290"/>
      <c r="STC37" s="290"/>
      <c r="STD37" s="290"/>
      <c r="STE37" s="290"/>
      <c r="STF37" s="290"/>
      <c r="STG37" s="290"/>
      <c r="STH37" s="290"/>
      <c r="STI37" s="290"/>
      <c r="STJ37" s="290"/>
      <c r="STK37" s="290"/>
      <c r="STL37" s="290"/>
      <c r="STM37" s="290"/>
      <c r="STN37" s="290"/>
      <c r="STO37" s="290"/>
      <c r="STP37" s="290"/>
      <c r="STQ37" s="290"/>
      <c r="STR37" s="290"/>
      <c r="STS37" s="290"/>
      <c r="STT37" s="290"/>
      <c r="STU37" s="290"/>
      <c r="STV37" s="290"/>
      <c r="STW37" s="290"/>
      <c r="STX37" s="290"/>
      <c r="STY37" s="290"/>
      <c r="STZ37" s="290"/>
      <c r="SUA37" s="290"/>
      <c r="SUB37" s="290"/>
      <c r="SUC37" s="290"/>
      <c r="SUD37" s="290"/>
      <c r="SUE37" s="290"/>
      <c r="SUF37" s="290"/>
      <c r="SUG37" s="290"/>
      <c r="SUH37" s="290"/>
      <c r="SUI37" s="290"/>
      <c r="SUJ37" s="290"/>
      <c r="SUK37" s="290"/>
      <c r="SUL37" s="290"/>
      <c r="SUM37" s="290"/>
      <c r="SUN37" s="290"/>
      <c r="SUO37" s="290"/>
      <c r="SUP37" s="290"/>
      <c r="SUQ37" s="290"/>
      <c r="SUR37" s="290"/>
      <c r="SUS37" s="290"/>
      <c r="SUT37" s="290"/>
      <c r="SUU37" s="290"/>
      <c r="SUV37" s="290"/>
      <c r="SUW37" s="290"/>
      <c r="SUX37" s="290"/>
      <c r="SUY37" s="290"/>
      <c r="SUZ37" s="290"/>
      <c r="SVA37" s="290"/>
      <c r="SVB37" s="290"/>
      <c r="SVC37" s="290"/>
      <c r="SVD37" s="290"/>
      <c r="SVE37" s="290"/>
      <c r="SVF37" s="290"/>
      <c r="SVG37" s="290"/>
      <c r="SVH37" s="290"/>
      <c r="SVI37" s="290"/>
      <c r="SVJ37" s="290"/>
      <c r="SVK37" s="290"/>
      <c r="SVL37" s="290"/>
      <c r="SVM37" s="290"/>
      <c r="SVN37" s="290"/>
      <c r="SVO37" s="290"/>
      <c r="SVP37" s="290"/>
      <c r="SVQ37" s="290"/>
      <c r="SVR37" s="290"/>
      <c r="SVS37" s="290"/>
      <c r="SVT37" s="290"/>
      <c r="SVU37" s="290"/>
      <c r="SVV37" s="290"/>
      <c r="SVW37" s="290"/>
      <c r="SVX37" s="290"/>
      <c r="SVY37" s="290"/>
      <c r="SVZ37" s="290"/>
      <c r="SWA37" s="290"/>
      <c r="SWB37" s="290"/>
      <c r="SWC37" s="290"/>
      <c r="SWD37" s="290"/>
      <c r="SWE37" s="290"/>
      <c r="SWF37" s="290"/>
      <c r="SWG37" s="290"/>
      <c r="SWH37" s="290"/>
      <c r="SWI37" s="290"/>
      <c r="SWJ37" s="290"/>
      <c r="SWK37" s="290"/>
      <c r="SWL37" s="290"/>
      <c r="SWM37" s="290"/>
      <c r="SWN37" s="290"/>
      <c r="SWO37" s="290"/>
      <c r="SWP37" s="290"/>
      <c r="SWQ37" s="290"/>
      <c r="SWR37" s="290"/>
      <c r="SWS37" s="290"/>
      <c r="SWT37" s="290"/>
      <c r="SWU37" s="290"/>
      <c r="SWV37" s="290"/>
      <c r="SWW37" s="290"/>
      <c r="SWX37" s="290"/>
      <c r="SWY37" s="290"/>
      <c r="SWZ37" s="290"/>
      <c r="SXA37" s="290"/>
      <c r="SXB37" s="290"/>
      <c r="SXC37" s="290"/>
      <c r="SXD37" s="290"/>
      <c r="SXE37" s="290"/>
      <c r="SXF37" s="290"/>
      <c r="SXG37" s="290"/>
      <c r="SXH37" s="290"/>
      <c r="SXI37" s="290"/>
      <c r="SXJ37" s="290"/>
      <c r="SXK37" s="290"/>
      <c r="SXL37" s="290"/>
      <c r="SXM37" s="290"/>
      <c r="SXN37" s="290"/>
      <c r="SXO37" s="290"/>
      <c r="SXP37" s="290"/>
      <c r="SXQ37" s="290"/>
      <c r="SXR37" s="290"/>
      <c r="SXS37" s="290"/>
      <c r="SXT37" s="290"/>
      <c r="SXU37" s="290"/>
      <c r="SXV37" s="290"/>
      <c r="SXW37" s="290"/>
      <c r="SXX37" s="290"/>
      <c r="SXY37" s="290"/>
      <c r="SXZ37" s="290"/>
      <c r="SYA37" s="290"/>
      <c r="SYB37" s="290"/>
      <c r="SYC37" s="290"/>
      <c r="SYD37" s="290"/>
      <c r="SYE37" s="290"/>
      <c r="SYF37" s="290"/>
      <c r="SYG37" s="290"/>
      <c r="SYH37" s="290"/>
      <c r="SYI37" s="290"/>
      <c r="SYJ37" s="290"/>
      <c r="SYK37" s="290"/>
      <c r="SYL37" s="290"/>
      <c r="SYM37" s="290"/>
      <c r="SYN37" s="290"/>
      <c r="SYO37" s="290"/>
      <c r="SYP37" s="290"/>
      <c r="SYQ37" s="290"/>
      <c r="SYR37" s="290"/>
      <c r="SYS37" s="290"/>
      <c r="SYT37" s="290"/>
      <c r="SYU37" s="290"/>
      <c r="SYV37" s="290"/>
      <c r="SYW37" s="290"/>
      <c r="SYX37" s="290"/>
      <c r="SYY37" s="290"/>
      <c r="SYZ37" s="290"/>
      <c r="SZA37" s="290"/>
      <c r="SZB37" s="290"/>
      <c r="SZC37" s="290"/>
      <c r="SZD37" s="290"/>
      <c r="SZE37" s="290"/>
      <c r="SZF37" s="290"/>
      <c r="SZG37" s="290"/>
      <c r="SZH37" s="290"/>
      <c r="SZI37" s="290"/>
      <c r="SZJ37" s="290"/>
      <c r="SZK37" s="290"/>
      <c r="SZL37" s="290"/>
      <c r="SZM37" s="290"/>
      <c r="SZN37" s="290"/>
      <c r="SZO37" s="290"/>
      <c r="SZP37" s="290"/>
      <c r="SZQ37" s="290"/>
      <c r="SZR37" s="290"/>
      <c r="SZS37" s="290"/>
      <c r="SZT37" s="290"/>
      <c r="SZU37" s="290"/>
      <c r="SZV37" s="290"/>
      <c r="SZW37" s="290"/>
      <c r="SZX37" s="290"/>
      <c r="SZY37" s="290"/>
      <c r="SZZ37" s="290"/>
      <c r="TAA37" s="290"/>
      <c r="TAB37" s="290"/>
      <c r="TAC37" s="290"/>
      <c r="TAD37" s="290"/>
      <c r="TAE37" s="290"/>
      <c r="TAF37" s="290"/>
      <c r="TAG37" s="290"/>
      <c r="TAH37" s="290"/>
      <c r="TAI37" s="290"/>
      <c r="TAJ37" s="290"/>
      <c r="TAK37" s="290"/>
      <c r="TAL37" s="290"/>
      <c r="TAM37" s="290"/>
      <c r="TAN37" s="290"/>
      <c r="TAO37" s="290"/>
      <c r="TAP37" s="290"/>
      <c r="TAQ37" s="290"/>
      <c r="TAR37" s="290"/>
      <c r="TAS37" s="290"/>
      <c r="TAT37" s="290"/>
      <c r="TAU37" s="290"/>
      <c r="TAV37" s="290"/>
      <c r="TAW37" s="290"/>
      <c r="TAX37" s="290"/>
      <c r="TAY37" s="290"/>
      <c r="TAZ37" s="290"/>
      <c r="TBA37" s="290"/>
      <c r="TBB37" s="290"/>
      <c r="TBC37" s="290"/>
      <c r="TBD37" s="290"/>
      <c r="TBE37" s="290"/>
      <c r="TBF37" s="290"/>
      <c r="TBG37" s="290"/>
      <c r="TBH37" s="290"/>
      <c r="TBI37" s="290"/>
      <c r="TBJ37" s="290"/>
      <c r="TBK37" s="290"/>
      <c r="TBL37" s="290"/>
      <c r="TBM37" s="290"/>
      <c r="TBN37" s="290"/>
      <c r="TBO37" s="290"/>
      <c r="TBP37" s="290"/>
      <c r="TBQ37" s="290"/>
      <c r="TBR37" s="290"/>
      <c r="TBS37" s="290"/>
      <c r="TBT37" s="290"/>
      <c r="TBU37" s="290"/>
      <c r="TBV37" s="290"/>
      <c r="TBW37" s="290"/>
      <c r="TBX37" s="290"/>
      <c r="TBY37" s="290"/>
      <c r="TBZ37" s="290"/>
      <c r="TCA37" s="290"/>
      <c r="TCB37" s="290"/>
      <c r="TCC37" s="290"/>
      <c r="TCD37" s="290"/>
      <c r="TCE37" s="290"/>
      <c r="TCF37" s="290"/>
      <c r="TCG37" s="290"/>
      <c r="TCH37" s="290"/>
      <c r="TCI37" s="290"/>
      <c r="TCJ37" s="290"/>
      <c r="TCK37" s="290"/>
      <c r="TCL37" s="290"/>
      <c r="TCM37" s="290"/>
      <c r="TCN37" s="290"/>
      <c r="TCO37" s="290"/>
      <c r="TCP37" s="290"/>
      <c r="TCQ37" s="290"/>
      <c r="TCR37" s="290"/>
      <c r="TCS37" s="290"/>
      <c r="TCT37" s="290"/>
      <c r="TCU37" s="290"/>
      <c r="TCV37" s="290"/>
      <c r="TCW37" s="290"/>
      <c r="TCX37" s="290"/>
      <c r="TCY37" s="290"/>
      <c r="TCZ37" s="290"/>
      <c r="TDA37" s="290"/>
      <c r="TDB37" s="290"/>
      <c r="TDC37" s="290"/>
      <c r="TDD37" s="290"/>
      <c r="TDE37" s="290"/>
      <c r="TDF37" s="290"/>
      <c r="TDG37" s="290"/>
      <c r="TDH37" s="290"/>
      <c r="TDI37" s="290"/>
      <c r="TDJ37" s="290"/>
      <c r="TDK37" s="290"/>
      <c r="TDL37" s="290"/>
      <c r="TDM37" s="290"/>
      <c r="TDN37" s="290"/>
      <c r="TDO37" s="290"/>
      <c r="TDP37" s="290"/>
      <c r="TDQ37" s="290"/>
      <c r="TDR37" s="290"/>
      <c r="TDS37" s="290"/>
      <c r="TDT37" s="290"/>
      <c r="TDU37" s="290"/>
      <c r="TDV37" s="290"/>
      <c r="TDW37" s="290"/>
      <c r="TDX37" s="290"/>
      <c r="TDY37" s="290"/>
      <c r="TDZ37" s="290"/>
      <c r="TEA37" s="290"/>
      <c r="TEB37" s="290"/>
      <c r="TEC37" s="290"/>
      <c r="TED37" s="290"/>
      <c r="TEE37" s="290"/>
      <c r="TEF37" s="290"/>
      <c r="TEG37" s="290"/>
      <c r="TEH37" s="290"/>
      <c r="TEI37" s="290"/>
      <c r="TEJ37" s="290"/>
      <c r="TEK37" s="290"/>
      <c r="TEL37" s="290"/>
      <c r="TEM37" s="290"/>
      <c r="TEN37" s="290"/>
      <c r="TEO37" s="290"/>
      <c r="TEP37" s="290"/>
      <c r="TEQ37" s="290"/>
      <c r="TER37" s="290"/>
      <c r="TES37" s="290"/>
      <c r="TET37" s="290"/>
      <c r="TEU37" s="290"/>
      <c r="TEV37" s="290"/>
      <c r="TEW37" s="290"/>
      <c r="TEX37" s="290"/>
      <c r="TEY37" s="290"/>
      <c r="TEZ37" s="290"/>
      <c r="TFA37" s="290"/>
      <c r="TFB37" s="290"/>
      <c r="TFC37" s="290"/>
      <c r="TFD37" s="290"/>
      <c r="TFE37" s="290"/>
      <c r="TFF37" s="290"/>
      <c r="TFG37" s="290"/>
      <c r="TFH37" s="290"/>
      <c r="TFI37" s="290"/>
      <c r="TFJ37" s="290"/>
      <c r="TFK37" s="290"/>
      <c r="TFL37" s="290"/>
      <c r="TFM37" s="290"/>
      <c r="TFN37" s="290"/>
      <c r="TFO37" s="290"/>
      <c r="TFP37" s="290"/>
      <c r="TFQ37" s="290"/>
      <c r="TFR37" s="290"/>
      <c r="TFS37" s="290"/>
      <c r="TFT37" s="290"/>
      <c r="TFU37" s="290"/>
      <c r="TFV37" s="290"/>
      <c r="TFW37" s="290"/>
      <c r="TFX37" s="290"/>
      <c r="TFY37" s="290"/>
      <c r="TFZ37" s="290"/>
      <c r="TGA37" s="290"/>
      <c r="TGB37" s="290"/>
      <c r="TGC37" s="290"/>
      <c r="TGD37" s="290"/>
      <c r="TGE37" s="290"/>
      <c r="TGF37" s="290"/>
      <c r="TGG37" s="290"/>
      <c r="TGH37" s="290"/>
      <c r="TGI37" s="290"/>
      <c r="TGJ37" s="290"/>
      <c r="TGK37" s="290"/>
      <c r="TGL37" s="290"/>
      <c r="TGM37" s="290"/>
      <c r="TGN37" s="290"/>
      <c r="TGO37" s="290"/>
      <c r="TGP37" s="290"/>
      <c r="TGQ37" s="290"/>
      <c r="TGR37" s="290"/>
      <c r="TGS37" s="290"/>
      <c r="TGT37" s="290"/>
      <c r="TGU37" s="290"/>
      <c r="TGV37" s="290"/>
      <c r="TGW37" s="290"/>
      <c r="TGX37" s="290"/>
      <c r="TGY37" s="290"/>
      <c r="TGZ37" s="290"/>
      <c r="THA37" s="290"/>
      <c r="THB37" s="290"/>
      <c r="THC37" s="290"/>
      <c r="THD37" s="290"/>
      <c r="THE37" s="290"/>
      <c r="THF37" s="290"/>
      <c r="THG37" s="290"/>
      <c r="THH37" s="290"/>
      <c r="THI37" s="290"/>
      <c r="THJ37" s="290"/>
      <c r="THK37" s="290"/>
      <c r="THL37" s="290"/>
      <c r="THM37" s="290"/>
      <c r="THN37" s="290"/>
      <c r="THO37" s="290"/>
      <c r="THP37" s="290"/>
      <c r="THQ37" s="290"/>
      <c r="THR37" s="290"/>
      <c r="THS37" s="290"/>
      <c r="THT37" s="290"/>
      <c r="THU37" s="290"/>
      <c r="THV37" s="290"/>
      <c r="THW37" s="290"/>
      <c r="THX37" s="290"/>
      <c r="THY37" s="290"/>
      <c r="THZ37" s="290"/>
      <c r="TIA37" s="290"/>
      <c r="TIB37" s="290"/>
      <c r="TIC37" s="290"/>
      <c r="TID37" s="290"/>
      <c r="TIE37" s="290"/>
      <c r="TIF37" s="290"/>
      <c r="TIG37" s="290"/>
      <c r="TIH37" s="290"/>
      <c r="TII37" s="290"/>
      <c r="TIJ37" s="290"/>
      <c r="TIK37" s="290"/>
      <c r="TIL37" s="290"/>
      <c r="TIM37" s="290"/>
      <c r="TIN37" s="290"/>
      <c r="TIO37" s="290"/>
      <c r="TIP37" s="290"/>
      <c r="TIQ37" s="290"/>
      <c r="TIR37" s="290"/>
      <c r="TIS37" s="290"/>
      <c r="TIT37" s="290"/>
      <c r="TIU37" s="290"/>
      <c r="TIV37" s="290"/>
      <c r="TIW37" s="290"/>
      <c r="TIX37" s="290"/>
      <c r="TIY37" s="290"/>
      <c r="TIZ37" s="290"/>
      <c r="TJA37" s="290"/>
      <c r="TJB37" s="290"/>
      <c r="TJC37" s="290"/>
      <c r="TJD37" s="290"/>
      <c r="TJE37" s="290"/>
      <c r="TJF37" s="290"/>
      <c r="TJG37" s="290"/>
      <c r="TJH37" s="290"/>
      <c r="TJI37" s="290"/>
      <c r="TJJ37" s="290"/>
      <c r="TJK37" s="290"/>
      <c r="TJL37" s="290"/>
      <c r="TJM37" s="290"/>
      <c r="TJN37" s="290"/>
      <c r="TJO37" s="290"/>
      <c r="TJP37" s="290"/>
      <c r="TJQ37" s="290"/>
      <c r="TJR37" s="290"/>
      <c r="TJS37" s="290"/>
      <c r="TJT37" s="290"/>
      <c r="TJU37" s="290"/>
      <c r="TJV37" s="290"/>
      <c r="TJW37" s="290"/>
      <c r="TJX37" s="290"/>
      <c r="TJY37" s="290"/>
      <c r="TJZ37" s="290"/>
      <c r="TKA37" s="290"/>
      <c r="TKB37" s="290"/>
      <c r="TKC37" s="290"/>
      <c r="TKD37" s="290"/>
      <c r="TKE37" s="290"/>
      <c r="TKF37" s="290"/>
      <c r="TKG37" s="290"/>
      <c r="TKH37" s="290"/>
      <c r="TKI37" s="290"/>
      <c r="TKJ37" s="290"/>
      <c r="TKK37" s="290"/>
      <c r="TKL37" s="290"/>
      <c r="TKM37" s="290"/>
      <c r="TKN37" s="290"/>
      <c r="TKO37" s="290"/>
      <c r="TKP37" s="290"/>
      <c r="TKQ37" s="290"/>
      <c r="TKR37" s="290"/>
      <c r="TKS37" s="290"/>
      <c r="TKT37" s="290"/>
      <c r="TKU37" s="290"/>
      <c r="TKV37" s="290"/>
      <c r="TKW37" s="290"/>
      <c r="TKX37" s="290"/>
      <c r="TKY37" s="290"/>
      <c r="TKZ37" s="290"/>
      <c r="TLA37" s="290"/>
      <c r="TLB37" s="290"/>
      <c r="TLC37" s="290"/>
      <c r="TLD37" s="290"/>
      <c r="TLE37" s="290"/>
      <c r="TLF37" s="290"/>
      <c r="TLG37" s="290"/>
      <c r="TLH37" s="290"/>
      <c r="TLI37" s="290"/>
      <c r="TLJ37" s="290"/>
      <c r="TLK37" s="290"/>
      <c r="TLL37" s="290"/>
      <c r="TLM37" s="290"/>
      <c r="TLN37" s="290"/>
      <c r="TLO37" s="290"/>
      <c r="TLP37" s="290"/>
      <c r="TLQ37" s="290"/>
      <c r="TLR37" s="290"/>
      <c r="TLS37" s="290"/>
      <c r="TLT37" s="290"/>
      <c r="TLU37" s="290"/>
      <c r="TLV37" s="290"/>
      <c r="TLW37" s="290"/>
      <c r="TLX37" s="290"/>
      <c r="TLY37" s="290"/>
      <c r="TLZ37" s="290"/>
      <c r="TMA37" s="290"/>
      <c r="TMB37" s="290"/>
      <c r="TMC37" s="290"/>
      <c r="TMD37" s="290"/>
      <c r="TME37" s="290"/>
      <c r="TMF37" s="290"/>
      <c r="TMG37" s="290"/>
      <c r="TMH37" s="290"/>
      <c r="TMI37" s="290"/>
      <c r="TMJ37" s="290"/>
      <c r="TMK37" s="290"/>
      <c r="TML37" s="290"/>
      <c r="TMM37" s="290"/>
      <c r="TMN37" s="290"/>
      <c r="TMO37" s="290"/>
      <c r="TMP37" s="290"/>
      <c r="TMQ37" s="290"/>
      <c r="TMR37" s="290"/>
      <c r="TMS37" s="290"/>
      <c r="TMT37" s="290"/>
      <c r="TMU37" s="290"/>
      <c r="TMV37" s="290"/>
      <c r="TMW37" s="290"/>
      <c r="TMX37" s="290"/>
      <c r="TMY37" s="290"/>
      <c r="TMZ37" s="290"/>
      <c r="TNA37" s="290"/>
      <c r="TNB37" s="290"/>
      <c r="TNC37" s="290"/>
      <c r="TND37" s="290"/>
      <c r="TNE37" s="290"/>
      <c r="TNF37" s="290"/>
      <c r="TNG37" s="290"/>
      <c r="TNH37" s="290"/>
      <c r="TNI37" s="290"/>
      <c r="TNJ37" s="290"/>
      <c r="TNK37" s="290"/>
      <c r="TNL37" s="290"/>
      <c r="TNM37" s="290"/>
      <c r="TNN37" s="290"/>
      <c r="TNO37" s="290"/>
      <c r="TNP37" s="290"/>
      <c r="TNQ37" s="290"/>
      <c r="TNR37" s="290"/>
      <c r="TNS37" s="290"/>
      <c r="TNT37" s="290"/>
      <c r="TNU37" s="290"/>
      <c r="TNV37" s="290"/>
      <c r="TNW37" s="290"/>
      <c r="TNX37" s="290"/>
      <c r="TNY37" s="290"/>
      <c r="TNZ37" s="290"/>
      <c r="TOA37" s="290"/>
      <c r="TOB37" s="290"/>
      <c r="TOC37" s="290"/>
      <c r="TOD37" s="290"/>
      <c r="TOE37" s="290"/>
      <c r="TOF37" s="290"/>
      <c r="TOG37" s="290"/>
      <c r="TOH37" s="290"/>
      <c r="TOI37" s="290"/>
      <c r="TOJ37" s="290"/>
      <c r="TOK37" s="290"/>
      <c r="TOL37" s="290"/>
      <c r="TOM37" s="290"/>
      <c r="TON37" s="290"/>
      <c r="TOO37" s="290"/>
      <c r="TOP37" s="290"/>
      <c r="TOQ37" s="290"/>
      <c r="TOR37" s="290"/>
      <c r="TOS37" s="290"/>
      <c r="TOT37" s="290"/>
      <c r="TOU37" s="290"/>
      <c r="TOV37" s="290"/>
      <c r="TOW37" s="290"/>
      <c r="TOX37" s="290"/>
      <c r="TOY37" s="290"/>
      <c r="TOZ37" s="290"/>
      <c r="TPA37" s="290"/>
      <c r="TPB37" s="290"/>
      <c r="TPC37" s="290"/>
      <c r="TPD37" s="290"/>
      <c r="TPE37" s="290"/>
      <c r="TPF37" s="290"/>
      <c r="TPG37" s="290"/>
      <c r="TPH37" s="290"/>
      <c r="TPI37" s="290"/>
      <c r="TPJ37" s="290"/>
      <c r="TPK37" s="290"/>
      <c r="TPL37" s="290"/>
      <c r="TPM37" s="290"/>
      <c r="TPN37" s="290"/>
      <c r="TPO37" s="290"/>
      <c r="TPP37" s="290"/>
      <c r="TPQ37" s="290"/>
      <c r="TPR37" s="290"/>
      <c r="TPS37" s="290"/>
      <c r="TPT37" s="290"/>
      <c r="TPU37" s="290"/>
      <c r="TPV37" s="290"/>
      <c r="TPW37" s="290"/>
      <c r="TPX37" s="290"/>
      <c r="TPY37" s="290"/>
      <c r="TPZ37" s="290"/>
      <c r="TQA37" s="290"/>
      <c r="TQB37" s="290"/>
      <c r="TQC37" s="290"/>
      <c r="TQD37" s="290"/>
      <c r="TQE37" s="290"/>
      <c r="TQF37" s="290"/>
      <c r="TQG37" s="290"/>
      <c r="TQH37" s="290"/>
      <c r="TQI37" s="290"/>
      <c r="TQJ37" s="290"/>
      <c r="TQK37" s="290"/>
      <c r="TQL37" s="290"/>
      <c r="TQM37" s="290"/>
      <c r="TQN37" s="290"/>
      <c r="TQO37" s="290"/>
      <c r="TQP37" s="290"/>
      <c r="TQQ37" s="290"/>
      <c r="TQR37" s="290"/>
      <c r="TQS37" s="290"/>
      <c r="TQT37" s="290"/>
      <c r="TQU37" s="290"/>
      <c r="TQV37" s="290"/>
      <c r="TQW37" s="290"/>
      <c r="TQX37" s="290"/>
      <c r="TQY37" s="290"/>
      <c r="TQZ37" s="290"/>
      <c r="TRA37" s="290"/>
      <c r="TRB37" s="290"/>
      <c r="TRC37" s="290"/>
      <c r="TRD37" s="290"/>
      <c r="TRE37" s="290"/>
      <c r="TRF37" s="290"/>
      <c r="TRG37" s="290"/>
      <c r="TRH37" s="290"/>
      <c r="TRI37" s="290"/>
      <c r="TRJ37" s="290"/>
      <c r="TRK37" s="290"/>
      <c r="TRL37" s="290"/>
      <c r="TRM37" s="290"/>
      <c r="TRN37" s="290"/>
      <c r="TRO37" s="290"/>
      <c r="TRP37" s="290"/>
      <c r="TRQ37" s="290"/>
      <c r="TRR37" s="290"/>
      <c r="TRS37" s="290"/>
      <c r="TRT37" s="290"/>
      <c r="TRU37" s="290"/>
      <c r="TRV37" s="290"/>
      <c r="TRW37" s="290"/>
      <c r="TRX37" s="290"/>
      <c r="TRY37" s="290"/>
      <c r="TRZ37" s="290"/>
      <c r="TSA37" s="290"/>
      <c r="TSB37" s="290"/>
      <c r="TSC37" s="290"/>
      <c r="TSD37" s="290"/>
      <c r="TSE37" s="290"/>
      <c r="TSF37" s="290"/>
      <c r="TSG37" s="290"/>
      <c r="TSH37" s="290"/>
      <c r="TSI37" s="290"/>
      <c r="TSJ37" s="290"/>
      <c r="TSK37" s="290"/>
      <c r="TSL37" s="290"/>
      <c r="TSM37" s="290"/>
      <c r="TSN37" s="290"/>
      <c r="TSO37" s="290"/>
      <c r="TSP37" s="290"/>
      <c r="TSQ37" s="290"/>
      <c r="TSR37" s="290"/>
      <c r="TSS37" s="290"/>
      <c r="TST37" s="290"/>
      <c r="TSU37" s="290"/>
      <c r="TSV37" s="290"/>
      <c r="TSW37" s="290"/>
      <c r="TSX37" s="290"/>
      <c r="TSY37" s="290"/>
      <c r="TSZ37" s="290"/>
      <c r="TTA37" s="290"/>
      <c r="TTB37" s="290"/>
      <c r="TTC37" s="290"/>
      <c r="TTD37" s="290"/>
      <c r="TTE37" s="290"/>
      <c r="TTF37" s="290"/>
      <c r="TTG37" s="290"/>
      <c r="TTH37" s="290"/>
      <c r="TTI37" s="290"/>
      <c r="TTJ37" s="290"/>
      <c r="TTK37" s="290"/>
      <c r="TTL37" s="290"/>
      <c r="TTM37" s="290"/>
      <c r="TTN37" s="290"/>
      <c r="TTO37" s="290"/>
      <c r="TTP37" s="290"/>
      <c r="TTQ37" s="290"/>
      <c r="TTR37" s="290"/>
      <c r="TTS37" s="290"/>
      <c r="TTT37" s="290"/>
      <c r="TTU37" s="290"/>
      <c r="TTV37" s="290"/>
      <c r="TTW37" s="290"/>
      <c r="TTX37" s="290"/>
      <c r="TTY37" s="290"/>
      <c r="TTZ37" s="290"/>
      <c r="TUA37" s="290"/>
      <c r="TUB37" s="290"/>
      <c r="TUC37" s="290"/>
      <c r="TUD37" s="290"/>
      <c r="TUE37" s="290"/>
      <c r="TUF37" s="290"/>
      <c r="TUG37" s="290"/>
      <c r="TUH37" s="290"/>
      <c r="TUI37" s="290"/>
      <c r="TUJ37" s="290"/>
      <c r="TUK37" s="290"/>
      <c r="TUL37" s="290"/>
      <c r="TUM37" s="290"/>
      <c r="TUN37" s="290"/>
      <c r="TUO37" s="290"/>
      <c r="TUP37" s="290"/>
      <c r="TUQ37" s="290"/>
      <c r="TUR37" s="290"/>
      <c r="TUS37" s="290"/>
      <c r="TUT37" s="290"/>
      <c r="TUU37" s="290"/>
      <c r="TUV37" s="290"/>
      <c r="TUW37" s="290"/>
      <c r="TUX37" s="290"/>
      <c r="TUY37" s="290"/>
      <c r="TUZ37" s="290"/>
      <c r="TVA37" s="290"/>
      <c r="TVB37" s="290"/>
      <c r="TVC37" s="290"/>
      <c r="TVD37" s="290"/>
      <c r="TVE37" s="290"/>
      <c r="TVF37" s="290"/>
      <c r="TVG37" s="290"/>
      <c r="TVH37" s="290"/>
      <c r="TVI37" s="290"/>
      <c r="TVJ37" s="290"/>
      <c r="TVK37" s="290"/>
      <c r="TVL37" s="290"/>
      <c r="TVM37" s="290"/>
      <c r="TVN37" s="290"/>
      <c r="TVO37" s="290"/>
      <c r="TVP37" s="290"/>
      <c r="TVQ37" s="290"/>
      <c r="TVR37" s="290"/>
      <c r="TVS37" s="290"/>
      <c r="TVT37" s="290"/>
      <c r="TVU37" s="290"/>
      <c r="TVV37" s="290"/>
      <c r="TVW37" s="290"/>
      <c r="TVX37" s="290"/>
      <c r="TVY37" s="290"/>
      <c r="TVZ37" s="290"/>
      <c r="TWA37" s="290"/>
      <c r="TWB37" s="290"/>
      <c r="TWC37" s="290"/>
      <c r="TWD37" s="290"/>
      <c r="TWE37" s="290"/>
      <c r="TWF37" s="290"/>
      <c r="TWG37" s="290"/>
      <c r="TWH37" s="290"/>
      <c r="TWI37" s="290"/>
      <c r="TWJ37" s="290"/>
      <c r="TWK37" s="290"/>
      <c r="TWL37" s="290"/>
      <c r="TWM37" s="290"/>
      <c r="TWN37" s="290"/>
      <c r="TWO37" s="290"/>
      <c r="TWP37" s="290"/>
      <c r="TWQ37" s="290"/>
      <c r="TWR37" s="290"/>
      <c r="TWS37" s="290"/>
      <c r="TWT37" s="290"/>
      <c r="TWU37" s="290"/>
      <c r="TWV37" s="290"/>
      <c r="TWW37" s="290"/>
      <c r="TWX37" s="290"/>
      <c r="TWY37" s="290"/>
      <c r="TWZ37" s="290"/>
      <c r="TXA37" s="290"/>
      <c r="TXB37" s="290"/>
      <c r="TXC37" s="290"/>
      <c r="TXD37" s="290"/>
      <c r="TXE37" s="290"/>
      <c r="TXF37" s="290"/>
      <c r="TXG37" s="290"/>
      <c r="TXH37" s="290"/>
      <c r="TXI37" s="290"/>
      <c r="TXJ37" s="290"/>
      <c r="TXK37" s="290"/>
      <c r="TXL37" s="290"/>
      <c r="TXM37" s="290"/>
      <c r="TXN37" s="290"/>
      <c r="TXO37" s="290"/>
      <c r="TXP37" s="290"/>
      <c r="TXQ37" s="290"/>
      <c r="TXR37" s="290"/>
      <c r="TXS37" s="290"/>
      <c r="TXT37" s="290"/>
      <c r="TXU37" s="290"/>
      <c r="TXV37" s="290"/>
      <c r="TXW37" s="290"/>
      <c r="TXX37" s="290"/>
      <c r="TXY37" s="290"/>
      <c r="TXZ37" s="290"/>
      <c r="TYA37" s="290"/>
      <c r="TYB37" s="290"/>
      <c r="TYC37" s="290"/>
      <c r="TYD37" s="290"/>
      <c r="TYE37" s="290"/>
      <c r="TYF37" s="290"/>
      <c r="TYG37" s="290"/>
      <c r="TYH37" s="290"/>
      <c r="TYI37" s="290"/>
      <c r="TYJ37" s="290"/>
      <c r="TYK37" s="290"/>
      <c r="TYL37" s="290"/>
      <c r="TYM37" s="290"/>
      <c r="TYN37" s="290"/>
      <c r="TYO37" s="290"/>
      <c r="TYP37" s="290"/>
      <c r="TYQ37" s="290"/>
      <c r="TYR37" s="290"/>
      <c r="TYS37" s="290"/>
      <c r="TYT37" s="290"/>
      <c r="TYU37" s="290"/>
      <c r="TYV37" s="290"/>
      <c r="TYW37" s="290"/>
      <c r="TYX37" s="290"/>
      <c r="TYY37" s="290"/>
      <c r="TYZ37" s="290"/>
      <c r="TZA37" s="290"/>
      <c r="TZB37" s="290"/>
      <c r="TZC37" s="290"/>
      <c r="TZD37" s="290"/>
      <c r="TZE37" s="290"/>
      <c r="TZF37" s="290"/>
      <c r="TZG37" s="290"/>
      <c r="TZH37" s="290"/>
      <c r="TZI37" s="290"/>
      <c r="TZJ37" s="290"/>
      <c r="TZK37" s="290"/>
      <c r="TZL37" s="290"/>
      <c r="TZM37" s="290"/>
      <c r="TZN37" s="290"/>
      <c r="TZO37" s="290"/>
      <c r="TZP37" s="290"/>
      <c r="TZQ37" s="290"/>
      <c r="TZR37" s="290"/>
      <c r="TZS37" s="290"/>
      <c r="TZT37" s="290"/>
      <c r="TZU37" s="290"/>
      <c r="TZV37" s="290"/>
      <c r="TZW37" s="290"/>
      <c r="TZX37" s="290"/>
      <c r="TZY37" s="290"/>
      <c r="TZZ37" s="290"/>
      <c r="UAA37" s="290"/>
      <c r="UAB37" s="290"/>
      <c r="UAC37" s="290"/>
      <c r="UAD37" s="290"/>
      <c r="UAE37" s="290"/>
      <c r="UAF37" s="290"/>
      <c r="UAG37" s="290"/>
      <c r="UAH37" s="290"/>
      <c r="UAI37" s="290"/>
      <c r="UAJ37" s="290"/>
      <c r="UAK37" s="290"/>
      <c r="UAL37" s="290"/>
      <c r="UAM37" s="290"/>
      <c r="UAN37" s="290"/>
      <c r="UAO37" s="290"/>
      <c r="UAP37" s="290"/>
      <c r="UAQ37" s="290"/>
      <c r="UAR37" s="290"/>
      <c r="UAS37" s="290"/>
      <c r="UAT37" s="290"/>
      <c r="UAU37" s="290"/>
      <c r="UAV37" s="290"/>
      <c r="UAW37" s="290"/>
      <c r="UAX37" s="290"/>
      <c r="UAY37" s="290"/>
      <c r="UAZ37" s="290"/>
      <c r="UBA37" s="290"/>
      <c r="UBB37" s="290"/>
      <c r="UBC37" s="290"/>
      <c r="UBD37" s="290"/>
      <c r="UBE37" s="290"/>
      <c r="UBF37" s="290"/>
      <c r="UBG37" s="290"/>
      <c r="UBH37" s="290"/>
      <c r="UBI37" s="290"/>
      <c r="UBJ37" s="290"/>
      <c r="UBK37" s="290"/>
      <c r="UBL37" s="290"/>
      <c r="UBM37" s="290"/>
      <c r="UBN37" s="290"/>
      <c r="UBO37" s="290"/>
      <c r="UBP37" s="290"/>
      <c r="UBQ37" s="290"/>
      <c r="UBR37" s="290"/>
      <c r="UBS37" s="290"/>
      <c r="UBT37" s="290"/>
      <c r="UBU37" s="290"/>
      <c r="UBV37" s="290"/>
      <c r="UBW37" s="290"/>
      <c r="UBX37" s="290"/>
      <c r="UBY37" s="290"/>
      <c r="UBZ37" s="290"/>
      <c r="UCA37" s="290"/>
      <c r="UCB37" s="290"/>
      <c r="UCC37" s="290"/>
      <c r="UCD37" s="290"/>
      <c r="UCE37" s="290"/>
      <c r="UCF37" s="290"/>
      <c r="UCG37" s="290"/>
      <c r="UCH37" s="290"/>
      <c r="UCI37" s="290"/>
      <c r="UCJ37" s="290"/>
      <c r="UCK37" s="290"/>
      <c r="UCL37" s="290"/>
      <c r="UCM37" s="290"/>
      <c r="UCN37" s="290"/>
      <c r="UCO37" s="290"/>
      <c r="UCP37" s="290"/>
      <c r="UCQ37" s="290"/>
      <c r="UCR37" s="290"/>
      <c r="UCS37" s="290"/>
      <c r="UCT37" s="290"/>
      <c r="UCU37" s="290"/>
      <c r="UCV37" s="290"/>
      <c r="UCW37" s="290"/>
      <c r="UCX37" s="290"/>
      <c r="UCY37" s="290"/>
      <c r="UCZ37" s="290"/>
      <c r="UDA37" s="290"/>
      <c r="UDB37" s="290"/>
      <c r="UDC37" s="290"/>
      <c r="UDD37" s="290"/>
      <c r="UDE37" s="290"/>
      <c r="UDF37" s="290"/>
      <c r="UDG37" s="290"/>
      <c r="UDH37" s="290"/>
      <c r="UDI37" s="290"/>
      <c r="UDJ37" s="290"/>
      <c r="UDK37" s="290"/>
      <c r="UDL37" s="290"/>
      <c r="UDM37" s="290"/>
      <c r="UDN37" s="290"/>
      <c r="UDO37" s="290"/>
      <c r="UDP37" s="290"/>
      <c r="UDQ37" s="290"/>
      <c r="UDR37" s="290"/>
      <c r="UDS37" s="290"/>
      <c r="UDT37" s="290"/>
      <c r="UDU37" s="290"/>
      <c r="UDV37" s="290"/>
      <c r="UDW37" s="290"/>
      <c r="UDX37" s="290"/>
      <c r="UDY37" s="290"/>
      <c r="UDZ37" s="290"/>
      <c r="UEA37" s="290"/>
      <c r="UEB37" s="290"/>
      <c r="UEC37" s="290"/>
      <c r="UED37" s="290"/>
      <c r="UEE37" s="290"/>
      <c r="UEF37" s="290"/>
      <c r="UEG37" s="290"/>
      <c r="UEH37" s="290"/>
      <c r="UEI37" s="290"/>
      <c r="UEJ37" s="290"/>
      <c r="UEK37" s="290"/>
      <c r="UEL37" s="290"/>
      <c r="UEM37" s="290"/>
      <c r="UEN37" s="290"/>
      <c r="UEO37" s="290"/>
      <c r="UEP37" s="290"/>
      <c r="UEQ37" s="290"/>
      <c r="UER37" s="290"/>
      <c r="UES37" s="290"/>
      <c r="UET37" s="290"/>
      <c r="UEU37" s="290"/>
      <c r="UEV37" s="290"/>
      <c r="UEW37" s="290"/>
      <c r="UEX37" s="290"/>
      <c r="UEY37" s="290"/>
      <c r="UEZ37" s="290"/>
      <c r="UFA37" s="290"/>
      <c r="UFB37" s="290"/>
      <c r="UFC37" s="290"/>
      <c r="UFD37" s="290"/>
      <c r="UFE37" s="290"/>
      <c r="UFF37" s="290"/>
      <c r="UFG37" s="290"/>
      <c r="UFH37" s="290"/>
      <c r="UFI37" s="290"/>
      <c r="UFJ37" s="290"/>
      <c r="UFK37" s="290"/>
      <c r="UFL37" s="290"/>
      <c r="UFM37" s="290"/>
      <c r="UFN37" s="290"/>
      <c r="UFO37" s="290"/>
      <c r="UFP37" s="290"/>
      <c r="UFQ37" s="290"/>
      <c r="UFR37" s="290"/>
      <c r="UFS37" s="290"/>
      <c r="UFT37" s="290"/>
      <c r="UFU37" s="290"/>
      <c r="UFV37" s="290"/>
      <c r="UFW37" s="290"/>
      <c r="UFX37" s="290"/>
      <c r="UFY37" s="290"/>
      <c r="UFZ37" s="290"/>
      <c r="UGA37" s="290"/>
      <c r="UGB37" s="290"/>
      <c r="UGC37" s="290"/>
      <c r="UGD37" s="290"/>
      <c r="UGE37" s="290"/>
      <c r="UGF37" s="290"/>
      <c r="UGG37" s="290"/>
      <c r="UGH37" s="290"/>
      <c r="UGI37" s="290"/>
      <c r="UGJ37" s="290"/>
      <c r="UGK37" s="290"/>
      <c r="UGL37" s="290"/>
      <c r="UGM37" s="290"/>
      <c r="UGN37" s="290"/>
      <c r="UGO37" s="290"/>
      <c r="UGP37" s="290"/>
      <c r="UGQ37" s="290"/>
      <c r="UGR37" s="290"/>
      <c r="UGS37" s="290"/>
      <c r="UGT37" s="290"/>
      <c r="UGU37" s="290"/>
      <c r="UGV37" s="290"/>
      <c r="UGW37" s="290"/>
      <c r="UGX37" s="290"/>
      <c r="UGY37" s="290"/>
      <c r="UGZ37" s="290"/>
      <c r="UHA37" s="290"/>
      <c r="UHB37" s="290"/>
      <c r="UHC37" s="290"/>
      <c r="UHD37" s="290"/>
      <c r="UHE37" s="290"/>
      <c r="UHF37" s="290"/>
      <c r="UHG37" s="290"/>
      <c r="UHH37" s="290"/>
      <c r="UHI37" s="290"/>
      <c r="UHJ37" s="290"/>
      <c r="UHK37" s="290"/>
      <c r="UHL37" s="290"/>
      <c r="UHM37" s="290"/>
      <c r="UHN37" s="290"/>
      <c r="UHO37" s="290"/>
      <c r="UHP37" s="290"/>
      <c r="UHQ37" s="290"/>
      <c r="UHR37" s="290"/>
      <c r="UHS37" s="290"/>
      <c r="UHT37" s="290"/>
      <c r="UHU37" s="290"/>
      <c r="UHV37" s="290"/>
      <c r="UHW37" s="290"/>
      <c r="UHX37" s="290"/>
      <c r="UHY37" s="290"/>
      <c r="UHZ37" s="290"/>
      <c r="UIA37" s="290"/>
      <c r="UIB37" s="290"/>
      <c r="UIC37" s="290"/>
      <c r="UID37" s="290"/>
      <c r="UIE37" s="290"/>
      <c r="UIF37" s="290"/>
      <c r="UIG37" s="290"/>
      <c r="UIH37" s="290"/>
      <c r="UII37" s="290"/>
      <c r="UIJ37" s="290"/>
      <c r="UIK37" s="290"/>
      <c r="UIL37" s="290"/>
      <c r="UIM37" s="290"/>
      <c r="UIN37" s="290"/>
      <c r="UIO37" s="290"/>
      <c r="UIP37" s="290"/>
      <c r="UIQ37" s="290"/>
      <c r="UIR37" s="290"/>
      <c r="UIS37" s="290"/>
      <c r="UIT37" s="290"/>
      <c r="UIU37" s="290"/>
      <c r="UIV37" s="290"/>
      <c r="UIW37" s="290"/>
      <c r="UIX37" s="290"/>
      <c r="UIY37" s="290"/>
      <c r="UIZ37" s="290"/>
      <c r="UJA37" s="290"/>
      <c r="UJB37" s="290"/>
      <c r="UJC37" s="290"/>
      <c r="UJD37" s="290"/>
      <c r="UJE37" s="290"/>
      <c r="UJF37" s="290"/>
      <c r="UJG37" s="290"/>
      <c r="UJH37" s="290"/>
      <c r="UJI37" s="290"/>
      <c r="UJJ37" s="290"/>
      <c r="UJK37" s="290"/>
      <c r="UJL37" s="290"/>
      <c r="UJM37" s="290"/>
      <c r="UJN37" s="290"/>
      <c r="UJO37" s="290"/>
      <c r="UJP37" s="290"/>
      <c r="UJQ37" s="290"/>
      <c r="UJR37" s="290"/>
      <c r="UJS37" s="290"/>
      <c r="UJT37" s="290"/>
      <c r="UJU37" s="290"/>
      <c r="UJV37" s="290"/>
      <c r="UJW37" s="290"/>
      <c r="UJX37" s="290"/>
      <c r="UJY37" s="290"/>
      <c r="UJZ37" s="290"/>
      <c r="UKA37" s="290"/>
      <c r="UKB37" s="290"/>
      <c r="UKC37" s="290"/>
      <c r="UKD37" s="290"/>
      <c r="UKE37" s="290"/>
      <c r="UKF37" s="290"/>
      <c r="UKG37" s="290"/>
      <c r="UKH37" s="290"/>
      <c r="UKI37" s="290"/>
      <c r="UKJ37" s="290"/>
      <c r="UKK37" s="290"/>
      <c r="UKL37" s="290"/>
      <c r="UKM37" s="290"/>
      <c r="UKN37" s="290"/>
      <c r="UKO37" s="290"/>
      <c r="UKP37" s="290"/>
      <c r="UKQ37" s="290"/>
      <c r="UKR37" s="290"/>
      <c r="UKS37" s="290"/>
      <c r="UKT37" s="290"/>
      <c r="UKU37" s="290"/>
      <c r="UKV37" s="290"/>
      <c r="UKW37" s="290"/>
      <c r="UKX37" s="290"/>
      <c r="UKY37" s="290"/>
      <c r="UKZ37" s="290"/>
      <c r="ULA37" s="290"/>
      <c r="ULB37" s="290"/>
      <c r="ULC37" s="290"/>
      <c r="ULD37" s="290"/>
      <c r="ULE37" s="290"/>
      <c r="ULF37" s="290"/>
      <c r="ULG37" s="290"/>
      <c r="ULH37" s="290"/>
      <c r="ULI37" s="290"/>
      <c r="ULJ37" s="290"/>
      <c r="ULK37" s="290"/>
      <c r="ULL37" s="290"/>
      <c r="ULM37" s="290"/>
      <c r="ULN37" s="290"/>
      <c r="ULO37" s="290"/>
      <c r="ULP37" s="290"/>
      <c r="ULQ37" s="290"/>
      <c r="ULR37" s="290"/>
      <c r="ULS37" s="290"/>
      <c r="ULT37" s="290"/>
      <c r="ULU37" s="290"/>
      <c r="ULV37" s="290"/>
      <c r="ULW37" s="290"/>
      <c r="ULX37" s="290"/>
      <c r="ULY37" s="290"/>
      <c r="ULZ37" s="290"/>
      <c r="UMA37" s="290"/>
      <c r="UMB37" s="290"/>
      <c r="UMC37" s="290"/>
      <c r="UMD37" s="290"/>
      <c r="UME37" s="290"/>
      <c r="UMF37" s="290"/>
      <c r="UMG37" s="290"/>
      <c r="UMH37" s="290"/>
      <c r="UMI37" s="290"/>
      <c r="UMJ37" s="290"/>
      <c r="UMK37" s="290"/>
      <c r="UML37" s="290"/>
      <c r="UMM37" s="290"/>
      <c r="UMN37" s="290"/>
      <c r="UMO37" s="290"/>
      <c r="UMP37" s="290"/>
      <c r="UMQ37" s="290"/>
      <c r="UMR37" s="290"/>
      <c r="UMS37" s="290"/>
      <c r="UMT37" s="290"/>
      <c r="UMU37" s="290"/>
      <c r="UMV37" s="290"/>
      <c r="UMW37" s="290"/>
      <c r="UMX37" s="290"/>
      <c r="UMY37" s="290"/>
      <c r="UMZ37" s="290"/>
      <c r="UNA37" s="290"/>
      <c r="UNB37" s="290"/>
      <c r="UNC37" s="290"/>
      <c r="UND37" s="290"/>
      <c r="UNE37" s="290"/>
      <c r="UNF37" s="290"/>
      <c r="UNG37" s="290"/>
      <c r="UNH37" s="290"/>
      <c r="UNI37" s="290"/>
      <c r="UNJ37" s="290"/>
      <c r="UNK37" s="290"/>
      <c r="UNL37" s="290"/>
      <c r="UNM37" s="290"/>
      <c r="UNN37" s="290"/>
      <c r="UNO37" s="290"/>
      <c r="UNP37" s="290"/>
      <c r="UNQ37" s="290"/>
      <c r="UNR37" s="290"/>
      <c r="UNS37" s="290"/>
      <c r="UNT37" s="290"/>
      <c r="UNU37" s="290"/>
      <c r="UNV37" s="290"/>
      <c r="UNW37" s="290"/>
      <c r="UNX37" s="290"/>
      <c r="UNY37" s="290"/>
      <c r="UNZ37" s="290"/>
      <c r="UOA37" s="290"/>
      <c r="UOB37" s="290"/>
      <c r="UOC37" s="290"/>
      <c r="UOD37" s="290"/>
      <c r="UOE37" s="290"/>
      <c r="UOF37" s="290"/>
      <c r="UOG37" s="290"/>
      <c r="UOH37" s="290"/>
      <c r="UOI37" s="290"/>
      <c r="UOJ37" s="290"/>
      <c r="UOK37" s="290"/>
      <c r="UOL37" s="290"/>
      <c r="UOM37" s="290"/>
      <c r="UON37" s="290"/>
      <c r="UOO37" s="290"/>
      <c r="UOP37" s="290"/>
      <c r="UOQ37" s="290"/>
      <c r="UOR37" s="290"/>
      <c r="UOS37" s="290"/>
      <c r="UOT37" s="290"/>
      <c r="UOU37" s="290"/>
      <c r="UOV37" s="290"/>
      <c r="UOW37" s="290"/>
      <c r="UOX37" s="290"/>
      <c r="UOY37" s="290"/>
      <c r="UOZ37" s="290"/>
      <c r="UPA37" s="290"/>
      <c r="UPB37" s="290"/>
      <c r="UPC37" s="290"/>
      <c r="UPD37" s="290"/>
      <c r="UPE37" s="290"/>
      <c r="UPF37" s="290"/>
      <c r="UPG37" s="290"/>
      <c r="UPH37" s="290"/>
      <c r="UPI37" s="290"/>
      <c r="UPJ37" s="290"/>
      <c r="UPK37" s="290"/>
      <c r="UPL37" s="290"/>
      <c r="UPM37" s="290"/>
      <c r="UPN37" s="290"/>
      <c r="UPO37" s="290"/>
      <c r="UPP37" s="290"/>
      <c r="UPQ37" s="290"/>
      <c r="UPR37" s="290"/>
      <c r="UPS37" s="290"/>
      <c r="UPT37" s="290"/>
      <c r="UPU37" s="290"/>
      <c r="UPV37" s="290"/>
      <c r="UPW37" s="290"/>
      <c r="UPX37" s="290"/>
      <c r="UPY37" s="290"/>
      <c r="UPZ37" s="290"/>
      <c r="UQA37" s="290"/>
      <c r="UQB37" s="290"/>
      <c r="UQC37" s="290"/>
      <c r="UQD37" s="290"/>
      <c r="UQE37" s="290"/>
      <c r="UQF37" s="290"/>
      <c r="UQG37" s="290"/>
      <c r="UQH37" s="290"/>
      <c r="UQI37" s="290"/>
      <c r="UQJ37" s="290"/>
      <c r="UQK37" s="290"/>
      <c r="UQL37" s="290"/>
      <c r="UQM37" s="290"/>
      <c r="UQN37" s="290"/>
      <c r="UQO37" s="290"/>
      <c r="UQP37" s="290"/>
      <c r="UQQ37" s="290"/>
      <c r="UQR37" s="290"/>
      <c r="UQS37" s="290"/>
      <c r="UQT37" s="290"/>
      <c r="UQU37" s="290"/>
      <c r="UQV37" s="290"/>
      <c r="UQW37" s="290"/>
      <c r="UQX37" s="290"/>
      <c r="UQY37" s="290"/>
      <c r="UQZ37" s="290"/>
      <c r="URA37" s="290"/>
      <c r="URB37" s="290"/>
      <c r="URC37" s="290"/>
      <c r="URD37" s="290"/>
      <c r="URE37" s="290"/>
      <c r="URF37" s="290"/>
      <c r="URG37" s="290"/>
      <c r="URH37" s="290"/>
      <c r="URI37" s="290"/>
      <c r="URJ37" s="290"/>
      <c r="URK37" s="290"/>
      <c r="URL37" s="290"/>
      <c r="URM37" s="290"/>
      <c r="URN37" s="290"/>
      <c r="URO37" s="290"/>
      <c r="URP37" s="290"/>
      <c r="URQ37" s="290"/>
      <c r="URR37" s="290"/>
      <c r="URS37" s="290"/>
      <c r="URT37" s="290"/>
      <c r="URU37" s="290"/>
      <c r="URV37" s="290"/>
      <c r="URW37" s="290"/>
      <c r="URX37" s="290"/>
      <c r="URY37" s="290"/>
      <c r="URZ37" s="290"/>
      <c r="USA37" s="290"/>
      <c r="USB37" s="290"/>
      <c r="USC37" s="290"/>
      <c r="USD37" s="290"/>
      <c r="USE37" s="290"/>
      <c r="USF37" s="290"/>
      <c r="USG37" s="290"/>
      <c r="USH37" s="290"/>
      <c r="USI37" s="290"/>
      <c r="USJ37" s="290"/>
      <c r="USK37" s="290"/>
      <c r="USL37" s="290"/>
      <c r="USM37" s="290"/>
      <c r="USN37" s="290"/>
      <c r="USO37" s="290"/>
      <c r="USP37" s="290"/>
      <c r="USQ37" s="290"/>
      <c r="USR37" s="290"/>
      <c r="USS37" s="290"/>
      <c r="UST37" s="290"/>
      <c r="USU37" s="290"/>
      <c r="USV37" s="290"/>
      <c r="USW37" s="290"/>
      <c r="USX37" s="290"/>
      <c r="USY37" s="290"/>
      <c r="USZ37" s="290"/>
      <c r="UTA37" s="290"/>
      <c r="UTB37" s="290"/>
      <c r="UTC37" s="290"/>
      <c r="UTD37" s="290"/>
      <c r="UTE37" s="290"/>
      <c r="UTF37" s="290"/>
      <c r="UTG37" s="290"/>
      <c r="UTH37" s="290"/>
      <c r="UTI37" s="290"/>
      <c r="UTJ37" s="290"/>
      <c r="UTK37" s="290"/>
      <c r="UTL37" s="290"/>
      <c r="UTM37" s="290"/>
      <c r="UTN37" s="290"/>
      <c r="UTO37" s="290"/>
      <c r="UTP37" s="290"/>
      <c r="UTQ37" s="290"/>
      <c r="UTR37" s="290"/>
      <c r="UTS37" s="290"/>
      <c r="UTT37" s="290"/>
      <c r="UTU37" s="290"/>
      <c r="UTV37" s="290"/>
      <c r="UTW37" s="290"/>
      <c r="UTX37" s="290"/>
      <c r="UTY37" s="290"/>
      <c r="UTZ37" s="290"/>
      <c r="UUA37" s="290"/>
      <c r="UUB37" s="290"/>
      <c r="UUC37" s="290"/>
      <c r="UUD37" s="290"/>
      <c r="UUE37" s="290"/>
      <c r="UUF37" s="290"/>
      <c r="UUG37" s="290"/>
      <c r="UUH37" s="290"/>
      <c r="UUI37" s="290"/>
      <c r="UUJ37" s="290"/>
      <c r="UUK37" s="290"/>
      <c r="UUL37" s="290"/>
      <c r="UUM37" s="290"/>
      <c r="UUN37" s="290"/>
      <c r="UUO37" s="290"/>
      <c r="UUP37" s="290"/>
      <c r="UUQ37" s="290"/>
      <c r="UUR37" s="290"/>
      <c r="UUS37" s="290"/>
      <c r="UUT37" s="290"/>
      <c r="UUU37" s="290"/>
      <c r="UUV37" s="290"/>
      <c r="UUW37" s="290"/>
      <c r="UUX37" s="290"/>
      <c r="UUY37" s="290"/>
      <c r="UUZ37" s="290"/>
      <c r="UVA37" s="290"/>
      <c r="UVB37" s="290"/>
      <c r="UVC37" s="290"/>
      <c r="UVD37" s="290"/>
      <c r="UVE37" s="290"/>
      <c r="UVF37" s="290"/>
      <c r="UVG37" s="290"/>
      <c r="UVH37" s="290"/>
      <c r="UVI37" s="290"/>
      <c r="UVJ37" s="290"/>
      <c r="UVK37" s="290"/>
      <c r="UVL37" s="290"/>
      <c r="UVM37" s="290"/>
      <c r="UVN37" s="290"/>
      <c r="UVO37" s="290"/>
      <c r="UVP37" s="290"/>
      <c r="UVQ37" s="290"/>
      <c r="UVR37" s="290"/>
      <c r="UVS37" s="290"/>
      <c r="UVT37" s="290"/>
      <c r="UVU37" s="290"/>
      <c r="UVV37" s="290"/>
      <c r="UVW37" s="290"/>
      <c r="UVX37" s="290"/>
      <c r="UVY37" s="290"/>
      <c r="UVZ37" s="290"/>
      <c r="UWA37" s="290"/>
      <c r="UWB37" s="290"/>
      <c r="UWC37" s="290"/>
      <c r="UWD37" s="290"/>
      <c r="UWE37" s="290"/>
      <c r="UWF37" s="290"/>
      <c r="UWG37" s="290"/>
      <c r="UWH37" s="290"/>
      <c r="UWI37" s="290"/>
      <c r="UWJ37" s="290"/>
      <c r="UWK37" s="290"/>
      <c r="UWL37" s="290"/>
      <c r="UWM37" s="290"/>
      <c r="UWN37" s="290"/>
      <c r="UWO37" s="290"/>
      <c r="UWP37" s="290"/>
      <c r="UWQ37" s="290"/>
      <c r="UWR37" s="290"/>
      <c r="UWS37" s="290"/>
      <c r="UWT37" s="290"/>
      <c r="UWU37" s="290"/>
      <c r="UWV37" s="290"/>
      <c r="UWW37" s="290"/>
      <c r="UWX37" s="290"/>
      <c r="UWY37" s="290"/>
      <c r="UWZ37" s="290"/>
      <c r="UXA37" s="290"/>
      <c r="UXB37" s="290"/>
      <c r="UXC37" s="290"/>
      <c r="UXD37" s="290"/>
      <c r="UXE37" s="290"/>
      <c r="UXF37" s="290"/>
      <c r="UXG37" s="290"/>
      <c r="UXH37" s="290"/>
      <c r="UXI37" s="290"/>
      <c r="UXJ37" s="290"/>
      <c r="UXK37" s="290"/>
      <c r="UXL37" s="290"/>
      <c r="UXM37" s="290"/>
      <c r="UXN37" s="290"/>
      <c r="UXO37" s="290"/>
      <c r="UXP37" s="290"/>
      <c r="UXQ37" s="290"/>
      <c r="UXR37" s="290"/>
      <c r="UXS37" s="290"/>
      <c r="UXT37" s="290"/>
      <c r="UXU37" s="290"/>
      <c r="UXV37" s="290"/>
      <c r="UXW37" s="290"/>
      <c r="UXX37" s="290"/>
      <c r="UXY37" s="290"/>
      <c r="UXZ37" s="290"/>
      <c r="UYA37" s="290"/>
      <c r="UYB37" s="290"/>
      <c r="UYC37" s="290"/>
      <c r="UYD37" s="290"/>
      <c r="UYE37" s="290"/>
      <c r="UYF37" s="290"/>
      <c r="UYG37" s="290"/>
      <c r="UYH37" s="290"/>
      <c r="UYI37" s="290"/>
      <c r="UYJ37" s="290"/>
      <c r="UYK37" s="290"/>
      <c r="UYL37" s="290"/>
      <c r="UYM37" s="290"/>
      <c r="UYN37" s="290"/>
      <c r="UYO37" s="290"/>
      <c r="UYP37" s="290"/>
      <c r="UYQ37" s="290"/>
      <c r="UYR37" s="290"/>
      <c r="UYS37" s="290"/>
      <c r="UYT37" s="290"/>
      <c r="UYU37" s="290"/>
      <c r="UYV37" s="290"/>
      <c r="UYW37" s="290"/>
      <c r="UYX37" s="290"/>
      <c r="UYY37" s="290"/>
      <c r="UYZ37" s="290"/>
      <c r="UZA37" s="290"/>
      <c r="UZB37" s="290"/>
      <c r="UZC37" s="290"/>
      <c r="UZD37" s="290"/>
      <c r="UZE37" s="290"/>
      <c r="UZF37" s="290"/>
      <c r="UZG37" s="290"/>
      <c r="UZH37" s="290"/>
      <c r="UZI37" s="290"/>
      <c r="UZJ37" s="290"/>
      <c r="UZK37" s="290"/>
      <c r="UZL37" s="290"/>
      <c r="UZM37" s="290"/>
      <c r="UZN37" s="290"/>
      <c r="UZO37" s="290"/>
      <c r="UZP37" s="290"/>
      <c r="UZQ37" s="290"/>
      <c r="UZR37" s="290"/>
      <c r="UZS37" s="290"/>
      <c r="UZT37" s="290"/>
      <c r="UZU37" s="290"/>
      <c r="UZV37" s="290"/>
      <c r="UZW37" s="290"/>
      <c r="UZX37" s="290"/>
      <c r="UZY37" s="290"/>
      <c r="UZZ37" s="290"/>
      <c r="VAA37" s="290"/>
      <c r="VAB37" s="290"/>
      <c r="VAC37" s="290"/>
      <c r="VAD37" s="290"/>
      <c r="VAE37" s="290"/>
      <c r="VAF37" s="290"/>
      <c r="VAG37" s="290"/>
      <c r="VAH37" s="290"/>
      <c r="VAI37" s="290"/>
      <c r="VAJ37" s="290"/>
      <c r="VAK37" s="290"/>
      <c r="VAL37" s="290"/>
      <c r="VAM37" s="290"/>
      <c r="VAN37" s="290"/>
      <c r="VAO37" s="290"/>
      <c r="VAP37" s="290"/>
      <c r="VAQ37" s="290"/>
      <c r="VAR37" s="290"/>
      <c r="VAS37" s="290"/>
      <c r="VAT37" s="290"/>
      <c r="VAU37" s="290"/>
      <c r="VAV37" s="290"/>
      <c r="VAW37" s="290"/>
      <c r="VAX37" s="290"/>
      <c r="VAY37" s="290"/>
      <c r="VAZ37" s="290"/>
      <c r="VBA37" s="290"/>
      <c r="VBB37" s="290"/>
      <c r="VBC37" s="290"/>
      <c r="VBD37" s="290"/>
      <c r="VBE37" s="290"/>
      <c r="VBF37" s="290"/>
      <c r="VBG37" s="290"/>
      <c r="VBH37" s="290"/>
      <c r="VBI37" s="290"/>
      <c r="VBJ37" s="290"/>
      <c r="VBK37" s="290"/>
      <c r="VBL37" s="290"/>
      <c r="VBM37" s="290"/>
      <c r="VBN37" s="290"/>
      <c r="VBO37" s="290"/>
      <c r="VBP37" s="290"/>
      <c r="VBQ37" s="290"/>
      <c r="VBR37" s="290"/>
      <c r="VBS37" s="290"/>
      <c r="VBT37" s="290"/>
      <c r="VBU37" s="290"/>
      <c r="VBV37" s="290"/>
      <c r="VBW37" s="290"/>
      <c r="VBX37" s="290"/>
      <c r="VBY37" s="290"/>
      <c r="VBZ37" s="290"/>
      <c r="VCA37" s="290"/>
      <c r="VCB37" s="290"/>
      <c r="VCC37" s="290"/>
      <c r="VCD37" s="290"/>
      <c r="VCE37" s="290"/>
      <c r="VCF37" s="290"/>
      <c r="VCG37" s="290"/>
      <c r="VCH37" s="290"/>
      <c r="VCI37" s="290"/>
      <c r="VCJ37" s="290"/>
      <c r="VCK37" s="290"/>
      <c r="VCL37" s="290"/>
      <c r="VCM37" s="290"/>
      <c r="VCN37" s="290"/>
      <c r="VCO37" s="290"/>
      <c r="VCP37" s="290"/>
      <c r="VCQ37" s="290"/>
      <c r="VCR37" s="290"/>
      <c r="VCS37" s="290"/>
      <c r="VCT37" s="290"/>
      <c r="VCU37" s="290"/>
      <c r="VCV37" s="290"/>
      <c r="VCW37" s="290"/>
      <c r="VCX37" s="290"/>
      <c r="VCY37" s="290"/>
      <c r="VCZ37" s="290"/>
      <c r="VDA37" s="290"/>
      <c r="VDB37" s="290"/>
      <c r="VDC37" s="290"/>
      <c r="VDD37" s="290"/>
      <c r="VDE37" s="290"/>
      <c r="VDF37" s="290"/>
      <c r="VDG37" s="290"/>
      <c r="VDH37" s="290"/>
      <c r="VDI37" s="290"/>
      <c r="VDJ37" s="290"/>
      <c r="VDK37" s="290"/>
      <c r="VDL37" s="290"/>
      <c r="VDM37" s="290"/>
      <c r="VDN37" s="290"/>
      <c r="VDO37" s="290"/>
      <c r="VDP37" s="290"/>
      <c r="VDQ37" s="290"/>
      <c r="VDR37" s="290"/>
      <c r="VDS37" s="290"/>
      <c r="VDT37" s="290"/>
      <c r="VDU37" s="290"/>
      <c r="VDV37" s="290"/>
      <c r="VDW37" s="290"/>
      <c r="VDX37" s="290"/>
      <c r="VDY37" s="290"/>
      <c r="VDZ37" s="290"/>
      <c r="VEA37" s="290"/>
      <c r="VEB37" s="290"/>
      <c r="VEC37" s="290"/>
      <c r="VED37" s="290"/>
      <c r="VEE37" s="290"/>
      <c r="VEF37" s="290"/>
      <c r="VEG37" s="290"/>
      <c r="VEH37" s="290"/>
      <c r="VEI37" s="290"/>
      <c r="VEJ37" s="290"/>
      <c r="VEK37" s="290"/>
      <c r="VEL37" s="290"/>
      <c r="VEM37" s="290"/>
      <c r="VEN37" s="290"/>
      <c r="VEO37" s="290"/>
      <c r="VEP37" s="290"/>
      <c r="VEQ37" s="290"/>
      <c r="VER37" s="290"/>
      <c r="VES37" s="290"/>
      <c r="VET37" s="290"/>
      <c r="VEU37" s="290"/>
      <c r="VEV37" s="290"/>
      <c r="VEW37" s="290"/>
      <c r="VEX37" s="290"/>
      <c r="VEY37" s="290"/>
      <c r="VEZ37" s="290"/>
      <c r="VFA37" s="290"/>
      <c r="VFB37" s="290"/>
      <c r="VFC37" s="290"/>
      <c r="VFD37" s="290"/>
      <c r="VFE37" s="290"/>
      <c r="VFF37" s="290"/>
      <c r="VFG37" s="290"/>
      <c r="VFH37" s="290"/>
      <c r="VFI37" s="290"/>
      <c r="VFJ37" s="290"/>
      <c r="VFK37" s="290"/>
      <c r="VFL37" s="290"/>
      <c r="VFM37" s="290"/>
      <c r="VFN37" s="290"/>
      <c r="VFO37" s="290"/>
      <c r="VFP37" s="290"/>
      <c r="VFQ37" s="290"/>
      <c r="VFR37" s="290"/>
      <c r="VFS37" s="290"/>
      <c r="VFT37" s="290"/>
      <c r="VFU37" s="290"/>
      <c r="VFV37" s="290"/>
      <c r="VFW37" s="290"/>
      <c r="VFX37" s="290"/>
      <c r="VFY37" s="290"/>
      <c r="VFZ37" s="290"/>
      <c r="VGA37" s="290"/>
      <c r="VGB37" s="290"/>
      <c r="VGC37" s="290"/>
      <c r="VGD37" s="290"/>
      <c r="VGE37" s="290"/>
      <c r="VGF37" s="290"/>
      <c r="VGG37" s="290"/>
      <c r="VGH37" s="290"/>
      <c r="VGI37" s="290"/>
      <c r="VGJ37" s="290"/>
      <c r="VGK37" s="290"/>
      <c r="VGL37" s="290"/>
      <c r="VGM37" s="290"/>
      <c r="VGN37" s="290"/>
      <c r="VGO37" s="290"/>
      <c r="VGP37" s="290"/>
      <c r="VGQ37" s="290"/>
      <c r="VGR37" s="290"/>
      <c r="VGS37" s="290"/>
      <c r="VGT37" s="290"/>
      <c r="VGU37" s="290"/>
      <c r="VGV37" s="290"/>
      <c r="VGW37" s="290"/>
      <c r="VGX37" s="290"/>
      <c r="VGY37" s="290"/>
      <c r="VGZ37" s="290"/>
      <c r="VHA37" s="290"/>
      <c r="VHB37" s="290"/>
      <c r="VHC37" s="290"/>
      <c r="VHD37" s="290"/>
      <c r="VHE37" s="290"/>
      <c r="VHF37" s="290"/>
      <c r="VHG37" s="290"/>
      <c r="VHH37" s="290"/>
      <c r="VHI37" s="290"/>
      <c r="VHJ37" s="290"/>
      <c r="VHK37" s="290"/>
      <c r="VHL37" s="290"/>
      <c r="VHM37" s="290"/>
      <c r="VHN37" s="290"/>
      <c r="VHO37" s="290"/>
      <c r="VHP37" s="290"/>
      <c r="VHQ37" s="290"/>
      <c r="VHR37" s="290"/>
      <c r="VHS37" s="290"/>
      <c r="VHT37" s="290"/>
      <c r="VHU37" s="290"/>
      <c r="VHV37" s="290"/>
      <c r="VHW37" s="290"/>
      <c r="VHX37" s="290"/>
      <c r="VHY37" s="290"/>
      <c r="VHZ37" s="290"/>
      <c r="VIA37" s="290"/>
      <c r="VIB37" s="290"/>
      <c r="VIC37" s="290"/>
      <c r="VID37" s="290"/>
      <c r="VIE37" s="290"/>
      <c r="VIF37" s="290"/>
      <c r="VIG37" s="290"/>
      <c r="VIH37" s="290"/>
      <c r="VII37" s="290"/>
      <c r="VIJ37" s="290"/>
      <c r="VIK37" s="290"/>
      <c r="VIL37" s="290"/>
      <c r="VIM37" s="290"/>
      <c r="VIN37" s="290"/>
      <c r="VIO37" s="290"/>
      <c r="VIP37" s="290"/>
      <c r="VIQ37" s="290"/>
      <c r="VIR37" s="290"/>
      <c r="VIS37" s="290"/>
      <c r="VIT37" s="290"/>
      <c r="VIU37" s="290"/>
      <c r="VIV37" s="290"/>
      <c r="VIW37" s="290"/>
      <c r="VIX37" s="290"/>
      <c r="VIY37" s="290"/>
      <c r="VIZ37" s="290"/>
      <c r="VJA37" s="290"/>
      <c r="VJB37" s="290"/>
      <c r="VJC37" s="290"/>
      <c r="VJD37" s="290"/>
      <c r="VJE37" s="290"/>
      <c r="VJF37" s="290"/>
      <c r="VJG37" s="290"/>
      <c r="VJH37" s="290"/>
      <c r="VJI37" s="290"/>
      <c r="VJJ37" s="290"/>
      <c r="VJK37" s="290"/>
      <c r="VJL37" s="290"/>
      <c r="VJM37" s="290"/>
      <c r="VJN37" s="290"/>
      <c r="VJO37" s="290"/>
      <c r="VJP37" s="290"/>
      <c r="VJQ37" s="290"/>
      <c r="VJR37" s="290"/>
      <c r="VJS37" s="290"/>
      <c r="VJT37" s="290"/>
      <c r="VJU37" s="290"/>
      <c r="VJV37" s="290"/>
      <c r="VJW37" s="290"/>
      <c r="VJX37" s="290"/>
      <c r="VJY37" s="290"/>
      <c r="VJZ37" s="290"/>
      <c r="VKA37" s="290"/>
      <c r="VKB37" s="290"/>
      <c r="VKC37" s="290"/>
      <c r="VKD37" s="290"/>
      <c r="VKE37" s="290"/>
      <c r="VKF37" s="290"/>
      <c r="VKG37" s="290"/>
      <c r="VKH37" s="290"/>
      <c r="VKI37" s="290"/>
      <c r="VKJ37" s="290"/>
      <c r="VKK37" s="290"/>
      <c r="VKL37" s="290"/>
      <c r="VKM37" s="290"/>
      <c r="VKN37" s="290"/>
      <c r="VKO37" s="290"/>
      <c r="VKP37" s="290"/>
      <c r="VKQ37" s="290"/>
      <c r="VKR37" s="290"/>
      <c r="VKS37" s="290"/>
      <c r="VKT37" s="290"/>
      <c r="VKU37" s="290"/>
      <c r="VKV37" s="290"/>
      <c r="VKW37" s="290"/>
      <c r="VKX37" s="290"/>
      <c r="VKY37" s="290"/>
      <c r="VKZ37" s="290"/>
      <c r="VLA37" s="290"/>
      <c r="VLB37" s="290"/>
      <c r="VLC37" s="290"/>
      <c r="VLD37" s="290"/>
      <c r="VLE37" s="290"/>
      <c r="VLF37" s="290"/>
      <c r="VLG37" s="290"/>
      <c r="VLH37" s="290"/>
      <c r="VLI37" s="290"/>
      <c r="VLJ37" s="290"/>
      <c r="VLK37" s="290"/>
      <c r="VLL37" s="290"/>
      <c r="VLM37" s="290"/>
      <c r="VLN37" s="290"/>
      <c r="VLO37" s="290"/>
      <c r="VLP37" s="290"/>
      <c r="VLQ37" s="290"/>
      <c r="VLR37" s="290"/>
      <c r="VLS37" s="290"/>
      <c r="VLT37" s="290"/>
      <c r="VLU37" s="290"/>
      <c r="VLV37" s="290"/>
      <c r="VLW37" s="290"/>
      <c r="VLX37" s="290"/>
      <c r="VLY37" s="290"/>
      <c r="VLZ37" s="290"/>
      <c r="VMA37" s="290"/>
      <c r="VMB37" s="290"/>
      <c r="VMC37" s="290"/>
      <c r="VMD37" s="290"/>
      <c r="VME37" s="290"/>
      <c r="VMF37" s="290"/>
      <c r="VMG37" s="290"/>
      <c r="VMH37" s="290"/>
      <c r="VMI37" s="290"/>
      <c r="VMJ37" s="290"/>
      <c r="VMK37" s="290"/>
      <c r="VML37" s="290"/>
      <c r="VMM37" s="290"/>
      <c r="VMN37" s="290"/>
      <c r="VMO37" s="290"/>
      <c r="VMP37" s="290"/>
      <c r="VMQ37" s="290"/>
      <c r="VMR37" s="290"/>
      <c r="VMS37" s="290"/>
      <c r="VMT37" s="290"/>
      <c r="VMU37" s="290"/>
      <c r="VMV37" s="290"/>
      <c r="VMW37" s="290"/>
      <c r="VMX37" s="290"/>
      <c r="VMY37" s="290"/>
      <c r="VMZ37" s="290"/>
      <c r="VNA37" s="290"/>
      <c r="VNB37" s="290"/>
      <c r="VNC37" s="290"/>
      <c r="VND37" s="290"/>
      <c r="VNE37" s="290"/>
      <c r="VNF37" s="290"/>
      <c r="VNG37" s="290"/>
      <c r="VNH37" s="290"/>
      <c r="VNI37" s="290"/>
      <c r="VNJ37" s="290"/>
      <c r="VNK37" s="290"/>
      <c r="VNL37" s="290"/>
      <c r="VNM37" s="290"/>
      <c r="VNN37" s="290"/>
      <c r="VNO37" s="290"/>
      <c r="VNP37" s="290"/>
      <c r="VNQ37" s="290"/>
      <c r="VNR37" s="290"/>
      <c r="VNS37" s="290"/>
      <c r="VNT37" s="290"/>
      <c r="VNU37" s="290"/>
      <c r="VNV37" s="290"/>
      <c r="VNW37" s="290"/>
      <c r="VNX37" s="290"/>
      <c r="VNY37" s="290"/>
      <c r="VNZ37" s="290"/>
      <c r="VOA37" s="290"/>
      <c r="VOB37" s="290"/>
      <c r="VOC37" s="290"/>
      <c r="VOD37" s="290"/>
      <c r="VOE37" s="290"/>
      <c r="VOF37" s="290"/>
      <c r="VOG37" s="290"/>
      <c r="VOH37" s="290"/>
      <c r="VOI37" s="290"/>
      <c r="VOJ37" s="290"/>
      <c r="VOK37" s="290"/>
      <c r="VOL37" s="290"/>
      <c r="VOM37" s="290"/>
      <c r="VON37" s="290"/>
      <c r="VOO37" s="290"/>
      <c r="VOP37" s="290"/>
      <c r="VOQ37" s="290"/>
      <c r="VOR37" s="290"/>
      <c r="VOS37" s="290"/>
      <c r="VOT37" s="290"/>
      <c r="VOU37" s="290"/>
      <c r="VOV37" s="290"/>
      <c r="VOW37" s="290"/>
      <c r="VOX37" s="290"/>
      <c r="VOY37" s="290"/>
      <c r="VOZ37" s="290"/>
      <c r="VPA37" s="290"/>
      <c r="VPB37" s="290"/>
      <c r="VPC37" s="290"/>
      <c r="VPD37" s="290"/>
      <c r="VPE37" s="290"/>
      <c r="VPF37" s="290"/>
      <c r="VPG37" s="290"/>
      <c r="VPH37" s="290"/>
      <c r="VPI37" s="290"/>
      <c r="VPJ37" s="290"/>
      <c r="VPK37" s="290"/>
      <c r="VPL37" s="290"/>
      <c r="VPM37" s="290"/>
      <c r="VPN37" s="290"/>
      <c r="VPO37" s="290"/>
      <c r="VPP37" s="290"/>
      <c r="VPQ37" s="290"/>
      <c r="VPR37" s="290"/>
      <c r="VPS37" s="290"/>
      <c r="VPT37" s="290"/>
      <c r="VPU37" s="290"/>
      <c r="VPV37" s="290"/>
      <c r="VPW37" s="290"/>
      <c r="VPX37" s="290"/>
      <c r="VPY37" s="290"/>
      <c r="VPZ37" s="290"/>
      <c r="VQA37" s="290"/>
      <c r="VQB37" s="290"/>
      <c r="VQC37" s="290"/>
      <c r="VQD37" s="290"/>
      <c r="VQE37" s="290"/>
      <c r="VQF37" s="290"/>
      <c r="VQG37" s="290"/>
      <c r="VQH37" s="290"/>
      <c r="VQI37" s="290"/>
      <c r="VQJ37" s="290"/>
      <c r="VQK37" s="290"/>
      <c r="VQL37" s="290"/>
      <c r="VQM37" s="290"/>
      <c r="VQN37" s="290"/>
      <c r="VQO37" s="290"/>
      <c r="VQP37" s="290"/>
      <c r="VQQ37" s="290"/>
      <c r="VQR37" s="290"/>
      <c r="VQS37" s="290"/>
      <c r="VQT37" s="290"/>
      <c r="VQU37" s="290"/>
      <c r="VQV37" s="290"/>
      <c r="VQW37" s="290"/>
      <c r="VQX37" s="290"/>
      <c r="VQY37" s="290"/>
      <c r="VQZ37" s="290"/>
      <c r="VRA37" s="290"/>
      <c r="VRB37" s="290"/>
      <c r="VRC37" s="290"/>
      <c r="VRD37" s="290"/>
      <c r="VRE37" s="290"/>
      <c r="VRF37" s="290"/>
      <c r="VRG37" s="290"/>
      <c r="VRH37" s="290"/>
      <c r="VRI37" s="290"/>
      <c r="VRJ37" s="290"/>
      <c r="VRK37" s="290"/>
      <c r="VRL37" s="290"/>
      <c r="VRM37" s="290"/>
      <c r="VRN37" s="290"/>
      <c r="VRO37" s="290"/>
      <c r="VRP37" s="290"/>
      <c r="VRQ37" s="290"/>
      <c r="VRR37" s="290"/>
      <c r="VRS37" s="290"/>
      <c r="VRT37" s="290"/>
      <c r="VRU37" s="290"/>
      <c r="VRV37" s="290"/>
      <c r="VRW37" s="290"/>
      <c r="VRX37" s="290"/>
      <c r="VRY37" s="290"/>
      <c r="VRZ37" s="290"/>
      <c r="VSA37" s="290"/>
      <c r="VSB37" s="290"/>
      <c r="VSC37" s="290"/>
      <c r="VSD37" s="290"/>
      <c r="VSE37" s="290"/>
      <c r="VSF37" s="290"/>
      <c r="VSG37" s="290"/>
      <c r="VSH37" s="290"/>
      <c r="VSI37" s="290"/>
      <c r="VSJ37" s="290"/>
      <c r="VSK37" s="290"/>
      <c r="VSL37" s="290"/>
      <c r="VSM37" s="290"/>
      <c r="VSN37" s="290"/>
      <c r="VSO37" s="290"/>
      <c r="VSP37" s="290"/>
      <c r="VSQ37" s="290"/>
      <c r="VSR37" s="290"/>
      <c r="VSS37" s="290"/>
      <c r="VST37" s="290"/>
      <c r="VSU37" s="290"/>
      <c r="VSV37" s="290"/>
      <c r="VSW37" s="290"/>
      <c r="VSX37" s="290"/>
      <c r="VSY37" s="290"/>
      <c r="VSZ37" s="290"/>
      <c r="VTA37" s="290"/>
      <c r="VTB37" s="290"/>
      <c r="VTC37" s="290"/>
      <c r="VTD37" s="290"/>
      <c r="VTE37" s="290"/>
      <c r="VTF37" s="290"/>
      <c r="VTG37" s="290"/>
      <c r="VTH37" s="290"/>
      <c r="VTI37" s="290"/>
      <c r="VTJ37" s="290"/>
      <c r="VTK37" s="290"/>
      <c r="VTL37" s="290"/>
      <c r="VTM37" s="290"/>
      <c r="VTN37" s="290"/>
      <c r="VTO37" s="290"/>
      <c r="VTP37" s="290"/>
      <c r="VTQ37" s="290"/>
      <c r="VTR37" s="290"/>
      <c r="VTS37" s="290"/>
      <c r="VTT37" s="290"/>
      <c r="VTU37" s="290"/>
      <c r="VTV37" s="290"/>
      <c r="VTW37" s="290"/>
      <c r="VTX37" s="290"/>
      <c r="VTY37" s="290"/>
      <c r="VTZ37" s="290"/>
      <c r="VUA37" s="290"/>
      <c r="VUB37" s="290"/>
      <c r="VUC37" s="290"/>
      <c r="VUD37" s="290"/>
      <c r="VUE37" s="290"/>
      <c r="VUF37" s="290"/>
      <c r="VUG37" s="290"/>
      <c r="VUH37" s="290"/>
      <c r="VUI37" s="290"/>
      <c r="VUJ37" s="290"/>
      <c r="VUK37" s="290"/>
      <c r="VUL37" s="290"/>
      <c r="VUM37" s="290"/>
      <c r="VUN37" s="290"/>
      <c r="VUO37" s="290"/>
      <c r="VUP37" s="290"/>
      <c r="VUQ37" s="290"/>
      <c r="VUR37" s="290"/>
      <c r="VUS37" s="290"/>
      <c r="VUT37" s="290"/>
      <c r="VUU37" s="290"/>
      <c r="VUV37" s="290"/>
      <c r="VUW37" s="290"/>
      <c r="VUX37" s="290"/>
      <c r="VUY37" s="290"/>
      <c r="VUZ37" s="290"/>
      <c r="VVA37" s="290"/>
      <c r="VVB37" s="290"/>
      <c r="VVC37" s="290"/>
      <c r="VVD37" s="290"/>
      <c r="VVE37" s="290"/>
      <c r="VVF37" s="290"/>
      <c r="VVG37" s="290"/>
      <c r="VVH37" s="290"/>
      <c r="VVI37" s="290"/>
      <c r="VVJ37" s="290"/>
      <c r="VVK37" s="290"/>
      <c r="VVL37" s="290"/>
      <c r="VVM37" s="290"/>
      <c r="VVN37" s="290"/>
      <c r="VVO37" s="290"/>
      <c r="VVP37" s="290"/>
      <c r="VVQ37" s="290"/>
      <c r="VVR37" s="290"/>
      <c r="VVS37" s="290"/>
      <c r="VVT37" s="290"/>
      <c r="VVU37" s="290"/>
      <c r="VVV37" s="290"/>
      <c r="VVW37" s="290"/>
      <c r="VVX37" s="290"/>
      <c r="VVY37" s="290"/>
      <c r="VVZ37" s="290"/>
      <c r="VWA37" s="290"/>
      <c r="VWB37" s="290"/>
      <c r="VWC37" s="290"/>
      <c r="VWD37" s="290"/>
      <c r="VWE37" s="290"/>
      <c r="VWF37" s="290"/>
      <c r="VWG37" s="290"/>
      <c r="VWH37" s="290"/>
      <c r="VWI37" s="290"/>
      <c r="VWJ37" s="290"/>
      <c r="VWK37" s="290"/>
      <c r="VWL37" s="290"/>
      <c r="VWM37" s="290"/>
      <c r="VWN37" s="290"/>
      <c r="VWO37" s="290"/>
      <c r="VWP37" s="290"/>
      <c r="VWQ37" s="290"/>
      <c r="VWR37" s="290"/>
      <c r="VWS37" s="290"/>
      <c r="VWT37" s="290"/>
      <c r="VWU37" s="290"/>
      <c r="VWV37" s="290"/>
      <c r="VWW37" s="290"/>
      <c r="VWX37" s="290"/>
      <c r="VWY37" s="290"/>
      <c r="VWZ37" s="290"/>
      <c r="VXA37" s="290"/>
      <c r="VXB37" s="290"/>
      <c r="VXC37" s="290"/>
      <c r="VXD37" s="290"/>
      <c r="VXE37" s="290"/>
      <c r="VXF37" s="290"/>
      <c r="VXG37" s="290"/>
      <c r="VXH37" s="290"/>
      <c r="VXI37" s="290"/>
      <c r="VXJ37" s="290"/>
      <c r="VXK37" s="290"/>
      <c r="VXL37" s="290"/>
      <c r="VXM37" s="290"/>
      <c r="VXN37" s="290"/>
      <c r="VXO37" s="290"/>
      <c r="VXP37" s="290"/>
      <c r="VXQ37" s="290"/>
      <c r="VXR37" s="290"/>
      <c r="VXS37" s="290"/>
      <c r="VXT37" s="290"/>
      <c r="VXU37" s="290"/>
      <c r="VXV37" s="290"/>
      <c r="VXW37" s="290"/>
      <c r="VXX37" s="290"/>
      <c r="VXY37" s="290"/>
      <c r="VXZ37" s="290"/>
      <c r="VYA37" s="290"/>
      <c r="VYB37" s="290"/>
      <c r="VYC37" s="290"/>
      <c r="VYD37" s="290"/>
      <c r="VYE37" s="290"/>
      <c r="VYF37" s="290"/>
      <c r="VYG37" s="290"/>
      <c r="VYH37" s="290"/>
      <c r="VYI37" s="290"/>
      <c r="VYJ37" s="290"/>
      <c r="VYK37" s="290"/>
      <c r="VYL37" s="290"/>
      <c r="VYM37" s="290"/>
      <c r="VYN37" s="290"/>
      <c r="VYO37" s="290"/>
      <c r="VYP37" s="290"/>
      <c r="VYQ37" s="290"/>
      <c r="VYR37" s="290"/>
      <c r="VYS37" s="290"/>
      <c r="VYT37" s="290"/>
      <c r="VYU37" s="290"/>
      <c r="VYV37" s="290"/>
      <c r="VYW37" s="290"/>
      <c r="VYX37" s="290"/>
      <c r="VYY37" s="290"/>
      <c r="VYZ37" s="290"/>
      <c r="VZA37" s="290"/>
      <c r="VZB37" s="290"/>
      <c r="VZC37" s="290"/>
      <c r="VZD37" s="290"/>
      <c r="VZE37" s="290"/>
      <c r="VZF37" s="290"/>
      <c r="VZG37" s="290"/>
      <c r="VZH37" s="290"/>
      <c r="VZI37" s="290"/>
      <c r="VZJ37" s="290"/>
      <c r="VZK37" s="290"/>
      <c r="VZL37" s="290"/>
      <c r="VZM37" s="290"/>
      <c r="VZN37" s="290"/>
      <c r="VZO37" s="290"/>
      <c r="VZP37" s="290"/>
      <c r="VZQ37" s="290"/>
      <c r="VZR37" s="290"/>
      <c r="VZS37" s="290"/>
      <c r="VZT37" s="290"/>
      <c r="VZU37" s="290"/>
      <c r="VZV37" s="290"/>
      <c r="VZW37" s="290"/>
      <c r="VZX37" s="290"/>
      <c r="VZY37" s="290"/>
      <c r="VZZ37" s="290"/>
      <c r="WAA37" s="290"/>
      <c r="WAB37" s="290"/>
      <c r="WAC37" s="290"/>
      <c r="WAD37" s="290"/>
      <c r="WAE37" s="290"/>
      <c r="WAF37" s="290"/>
      <c r="WAG37" s="290"/>
      <c r="WAH37" s="290"/>
      <c r="WAI37" s="290"/>
      <c r="WAJ37" s="290"/>
      <c r="WAK37" s="290"/>
      <c r="WAL37" s="290"/>
      <c r="WAM37" s="290"/>
      <c r="WAN37" s="290"/>
      <c r="WAO37" s="290"/>
      <c r="WAP37" s="290"/>
      <c r="WAQ37" s="290"/>
      <c r="WAR37" s="290"/>
      <c r="WAS37" s="290"/>
      <c r="WAT37" s="290"/>
      <c r="WAU37" s="290"/>
      <c r="WAV37" s="290"/>
      <c r="WAW37" s="290"/>
      <c r="WAX37" s="290"/>
      <c r="WAY37" s="290"/>
      <c r="WAZ37" s="290"/>
      <c r="WBA37" s="290"/>
      <c r="WBB37" s="290"/>
      <c r="WBC37" s="290"/>
      <c r="WBD37" s="290"/>
      <c r="WBE37" s="290"/>
      <c r="WBF37" s="290"/>
      <c r="WBG37" s="290"/>
      <c r="WBH37" s="290"/>
      <c r="WBI37" s="290"/>
      <c r="WBJ37" s="290"/>
      <c r="WBK37" s="290"/>
      <c r="WBL37" s="290"/>
      <c r="WBM37" s="290"/>
      <c r="WBN37" s="290"/>
      <c r="WBO37" s="290"/>
      <c r="WBP37" s="290"/>
      <c r="WBQ37" s="290"/>
      <c r="WBR37" s="290"/>
      <c r="WBS37" s="290"/>
      <c r="WBT37" s="290"/>
      <c r="WBU37" s="290"/>
      <c r="WBV37" s="290"/>
      <c r="WBW37" s="290"/>
      <c r="WBX37" s="290"/>
      <c r="WBY37" s="290"/>
      <c r="WBZ37" s="290"/>
      <c r="WCA37" s="290"/>
      <c r="WCB37" s="290"/>
    </row>
    <row r="38" spans="2:38 13252:15628" s="289" customFormat="1" x14ac:dyDescent="0.25">
      <c r="B38" s="280">
        <v>27</v>
      </c>
      <c r="C38" s="311" t="s">
        <v>1284</v>
      </c>
      <c r="D38" s="282" t="s">
        <v>7</v>
      </c>
      <c r="E38" s="282" t="s">
        <v>45</v>
      </c>
      <c r="F38" s="282" t="s">
        <v>45</v>
      </c>
      <c r="G38" s="282" t="s">
        <v>45</v>
      </c>
      <c r="H38" s="282" t="s">
        <v>45</v>
      </c>
      <c r="I38" s="282" t="s">
        <v>45</v>
      </c>
      <c r="J38" s="282" t="s">
        <v>45</v>
      </c>
      <c r="K38" s="282" t="s">
        <v>45</v>
      </c>
      <c r="L38" s="314">
        <v>42770</v>
      </c>
      <c r="M38" s="284" t="s">
        <v>9775</v>
      </c>
      <c r="N38" s="285">
        <f t="shared" si="13"/>
        <v>2</v>
      </c>
      <c r="O38" s="315"/>
      <c r="P38" s="1123" t="e">
        <f ca="1">(K8+M8)/2</f>
        <v>#DIV/0!</v>
      </c>
      <c r="Q38" s="1124"/>
      <c r="R38" s="1124"/>
      <c r="S38" s="1125"/>
      <c r="T38" s="302"/>
      <c r="U38" s="302"/>
      <c r="V38" s="302"/>
      <c r="W38" s="302"/>
      <c r="X38" s="302"/>
      <c r="Y38" s="302"/>
      <c r="Z38" s="302"/>
      <c r="AA38" s="302"/>
      <c r="AB38" s="302"/>
      <c r="AC38" s="302"/>
      <c r="AD38" s="302"/>
      <c r="AE38" s="288"/>
      <c r="AF38" s="288"/>
      <c r="AG38" s="288"/>
      <c r="AH38" s="288"/>
      <c r="AI38" s="302"/>
      <c r="AJ38" s="302"/>
      <c r="SOR38" s="290"/>
      <c r="SOS38" s="290"/>
      <c r="SOT38" s="290"/>
      <c r="SOU38" s="290"/>
      <c r="SOV38" s="290"/>
      <c r="SOW38" s="290"/>
      <c r="SOX38" s="290"/>
      <c r="SOY38" s="290"/>
      <c r="SOZ38" s="290"/>
      <c r="SPA38" s="290"/>
      <c r="SPB38" s="290"/>
      <c r="SPC38" s="290"/>
      <c r="SPD38" s="290"/>
      <c r="SPE38" s="290"/>
      <c r="SPF38" s="290"/>
      <c r="SPG38" s="290"/>
      <c r="SPH38" s="290"/>
      <c r="SPI38" s="290"/>
      <c r="SPJ38" s="290"/>
      <c r="SPK38" s="290"/>
      <c r="SPL38" s="290"/>
      <c r="SPM38" s="290"/>
      <c r="SPN38" s="290"/>
      <c r="SPO38" s="290"/>
      <c r="SPP38" s="290"/>
      <c r="SPQ38" s="290"/>
      <c r="SPR38" s="290"/>
      <c r="SPS38" s="290"/>
      <c r="SPT38" s="290"/>
      <c r="SPU38" s="290"/>
      <c r="SPV38" s="290"/>
      <c r="SPW38" s="290"/>
      <c r="SPX38" s="290"/>
      <c r="SPY38" s="290"/>
      <c r="SPZ38" s="290"/>
      <c r="SQA38" s="290"/>
      <c r="SQB38" s="290"/>
      <c r="SQC38" s="290"/>
      <c r="SQD38" s="290"/>
      <c r="SQE38" s="290"/>
      <c r="SQF38" s="290"/>
      <c r="SQG38" s="290"/>
      <c r="SQH38" s="290"/>
      <c r="SQI38" s="290"/>
      <c r="SQJ38" s="290"/>
      <c r="SQK38" s="290"/>
      <c r="SQL38" s="290"/>
      <c r="SQM38" s="290"/>
      <c r="SQN38" s="290"/>
      <c r="SQO38" s="290"/>
      <c r="SQP38" s="290"/>
      <c r="SQQ38" s="290"/>
      <c r="SQR38" s="290"/>
      <c r="SQS38" s="290"/>
      <c r="SQT38" s="290"/>
      <c r="SQU38" s="290"/>
      <c r="SQV38" s="290"/>
      <c r="SQW38" s="290"/>
      <c r="SQX38" s="290"/>
      <c r="SQY38" s="290"/>
      <c r="SQZ38" s="290"/>
      <c r="SRA38" s="290"/>
      <c r="SRB38" s="290"/>
      <c r="SRC38" s="290"/>
      <c r="SRD38" s="290"/>
      <c r="SRE38" s="290"/>
      <c r="SRF38" s="290"/>
      <c r="SRG38" s="290"/>
      <c r="SRH38" s="290"/>
      <c r="SRI38" s="290"/>
      <c r="SRJ38" s="290"/>
      <c r="SRK38" s="290"/>
      <c r="SRL38" s="290"/>
      <c r="SRM38" s="290"/>
      <c r="SRN38" s="290"/>
      <c r="SRO38" s="290"/>
      <c r="SRP38" s="290"/>
      <c r="SRQ38" s="290"/>
      <c r="SRR38" s="290"/>
      <c r="SRS38" s="290"/>
      <c r="SRT38" s="290"/>
      <c r="SRU38" s="290"/>
      <c r="SRV38" s="290"/>
      <c r="SRW38" s="290"/>
      <c r="SRX38" s="290"/>
      <c r="SRY38" s="290"/>
      <c r="SRZ38" s="290"/>
      <c r="SSA38" s="290"/>
      <c r="SSB38" s="290"/>
      <c r="SSC38" s="290"/>
      <c r="SSD38" s="290"/>
      <c r="SSE38" s="290"/>
      <c r="SSF38" s="290"/>
      <c r="SSG38" s="290"/>
      <c r="SSH38" s="290"/>
      <c r="SSI38" s="290"/>
      <c r="SSJ38" s="290"/>
      <c r="SSK38" s="290"/>
      <c r="SSL38" s="290"/>
      <c r="SSM38" s="290"/>
      <c r="SSN38" s="290"/>
      <c r="SSO38" s="290"/>
      <c r="SSP38" s="290"/>
      <c r="SSQ38" s="290"/>
      <c r="SSR38" s="290"/>
      <c r="SSS38" s="290"/>
      <c r="SST38" s="290"/>
      <c r="SSU38" s="290"/>
      <c r="SSV38" s="290"/>
      <c r="SSW38" s="290"/>
      <c r="SSX38" s="290"/>
      <c r="SSY38" s="290"/>
      <c r="SSZ38" s="290"/>
      <c r="STA38" s="290"/>
      <c r="STB38" s="290"/>
      <c r="STC38" s="290"/>
      <c r="STD38" s="290"/>
      <c r="STE38" s="290"/>
      <c r="STF38" s="290"/>
      <c r="STG38" s="290"/>
      <c r="STH38" s="290"/>
      <c r="STI38" s="290"/>
      <c r="STJ38" s="290"/>
      <c r="STK38" s="290"/>
      <c r="STL38" s="290"/>
      <c r="STM38" s="290"/>
      <c r="STN38" s="290"/>
      <c r="STO38" s="290"/>
      <c r="STP38" s="290"/>
      <c r="STQ38" s="290"/>
      <c r="STR38" s="290"/>
      <c r="STS38" s="290"/>
      <c r="STT38" s="290"/>
      <c r="STU38" s="290"/>
      <c r="STV38" s="290"/>
      <c r="STW38" s="290"/>
      <c r="STX38" s="290"/>
      <c r="STY38" s="290"/>
      <c r="STZ38" s="290"/>
      <c r="SUA38" s="290"/>
      <c r="SUB38" s="290"/>
      <c r="SUC38" s="290"/>
      <c r="SUD38" s="290"/>
      <c r="SUE38" s="290"/>
      <c r="SUF38" s="290"/>
      <c r="SUG38" s="290"/>
      <c r="SUH38" s="290"/>
      <c r="SUI38" s="290"/>
      <c r="SUJ38" s="290"/>
      <c r="SUK38" s="290"/>
      <c r="SUL38" s="290"/>
      <c r="SUM38" s="290"/>
      <c r="SUN38" s="290"/>
      <c r="SUO38" s="290"/>
      <c r="SUP38" s="290"/>
      <c r="SUQ38" s="290"/>
      <c r="SUR38" s="290"/>
      <c r="SUS38" s="290"/>
      <c r="SUT38" s="290"/>
      <c r="SUU38" s="290"/>
      <c r="SUV38" s="290"/>
      <c r="SUW38" s="290"/>
      <c r="SUX38" s="290"/>
      <c r="SUY38" s="290"/>
      <c r="SUZ38" s="290"/>
      <c r="SVA38" s="290"/>
      <c r="SVB38" s="290"/>
      <c r="SVC38" s="290"/>
      <c r="SVD38" s="290"/>
      <c r="SVE38" s="290"/>
      <c r="SVF38" s="290"/>
      <c r="SVG38" s="290"/>
      <c r="SVH38" s="290"/>
      <c r="SVI38" s="290"/>
      <c r="SVJ38" s="290"/>
      <c r="SVK38" s="290"/>
      <c r="SVL38" s="290"/>
      <c r="SVM38" s="290"/>
      <c r="SVN38" s="290"/>
      <c r="SVO38" s="290"/>
      <c r="SVP38" s="290"/>
      <c r="SVQ38" s="290"/>
      <c r="SVR38" s="290"/>
      <c r="SVS38" s="290"/>
      <c r="SVT38" s="290"/>
      <c r="SVU38" s="290"/>
      <c r="SVV38" s="290"/>
      <c r="SVW38" s="290"/>
      <c r="SVX38" s="290"/>
      <c r="SVY38" s="290"/>
      <c r="SVZ38" s="290"/>
      <c r="SWA38" s="290"/>
      <c r="SWB38" s="290"/>
      <c r="SWC38" s="290"/>
      <c r="SWD38" s="290"/>
      <c r="SWE38" s="290"/>
      <c r="SWF38" s="290"/>
      <c r="SWG38" s="290"/>
      <c r="SWH38" s="290"/>
      <c r="SWI38" s="290"/>
      <c r="SWJ38" s="290"/>
      <c r="SWK38" s="290"/>
      <c r="SWL38" s="290"/>
      <c r="SWM38" s="290"/>
      <c r="SWN38" s="290"/>
      <c r="SWO38" s="290"/>
      <c r="SWP38" s="290"/>
      <c r="SWQ38" s="290"/>
      <c r="SWR38" s="290"/>
      <c r="SWS38" s="290"/>
      <c r="SWT38" s="290"/>
      <c r="SWU38" s="290"/>
      <c r="SWV38" s="290"/>
      <c r="SWW38" s="290"/>
      <c r="SWX38" s="290"/>
      <c r="SWY38" s="290"/>
      <c r="SWZ38" s="290"/>
      <c r="SXA38" s="290"/>
      <c r="SXB38" s="290"/>
      <c r="SXC38" s="290"/>
      <c r="SXD38" s="290"/>
      <c r="SXE38" s="290"/>
      <c r="SXF38" s="290"/>
      <c r="SXG38" s="290"/>
      <c r="SXH38" s="290"/>
      <c r="SXI38" s="290"/>
      <c r="SXJ38" s="290"/>
      <c r="SXK38" s="290"/>
      <c r="SXL38" s="290"/>
      <c r="SXM38" s="290"/>
      <c r="SXN38" s="290"/>
      <c r="SXO38" s="290"/>
      <c r="SXP38" s="290"/>
      <c r="SXQ38" s="290"/>
      <c r="SXR38" s="290"/>
      <c r="SXS38" s="290"/>
      <c r="SXT38" s="290"/>
      <c r="SXU38" s="290"/>
      <c r="SXV38" s="290"/>
      <c r="SXW38" s="290"/>
      <c r="SXX38" s="290"/>
      <c r="SXY38" s="290"/>
      <c r="SXZ38" s="290"/>
      <c r="SYA38" s="290"/>
      <c r="SYB38" s="290"/>
      <c r="SYC38" s="290"/>
      <c r="SYD38" s="290"/>
      <c r="SYE38" s="290"/>
      <c r="SYF38" s="290"/>
      <c r="SYG38" s="290"/>
      <c r="SYH38" s="290"/>
      <c r="SYI38" s="290"/>
      <c r="SYJ38" s="290"/>
      <c r="SYK38" s="290"/>
      <c r="SYL38" s="290"/>
      <c r="SYM38" s="290"/>
      <c r="SYN38" s="290"/>
      <c r="SYO38" s="290"/>
      <c r="SYP38" s="290"/>
      <c r="SYQ38" s="290"/>
      <c r="SYR38" s="290"/>
      <c r="SYS38" s="290"/>
      <c r="SYT38" s="290"/>
      <c r="SYU38" s="290"/>
      <c r="SYV38" s="290"/>
      <c r="SYW38" s="290"/>
      <c r="SYX38" s="290"/>
      <c r="SYY38" s="290"/>
      <c r="SYZ38" s="290"/>
      <c r="SZA38" s="290"/>
      <c r="SZB38" s="290"/>
      <c r="SZC38" s="290"/>
      <c r="SZD38" s="290"/>
      <c r="SZE38" s="290"/>
      <c r="SZF38" s="290"/>
      <c r="SZG38" s="290"/>
      <c r="SZH38" s="290"/>
      <c r="SZI38" s="290"/>
      <c r="SZJ38" s="290"/>
      <c r="SZK38" s="290"/>
      <c r="SZL38" s="290"/>
      <c r="SZM38" s="290"/>
      <c r="SZN38" s="290"/>
      <c r="SZO38" s="290"/>
      <c r="SZP38" s="290"/>
      <c r="SZQ38" s="290"/>
      <c r="SZR38" s="290"/>
      <c r="SZS38" s="290"/>
      <c r="SZT38" s="290"/>
      <c r="SZU38" s="290"/>
      <c r="SZV38" s="290"/>
      <c r="SZW38" s="290"/>
      <c r="SZX38" s="290"/>
      <c r="SZY38" s="290"/>
      <c r="SZZ38" s="290"/>
      <c r="TAA38" s="290"/>
      <c r="TAB38" s="290"/>
      <c r="TAC38" s="290"/>
      <c r="TAD38" s="290"/>
      <c r="TAE38" s="290"/>
      <c r="TAF38" s="290"/>
      <c r="TAG38" s="290"/>
      <c r="TAH38" s="290"/>
      <c r="TAI38" s="290"/>
      <c r="TAJ38" s="290"/>
      <c r="TAK38" s="290"/>
      <c r="TAL38" s="290"/>
      <c r="TAM38" s="290"/>
      <c r="TAN38" s="290"/>
      <c r="TAO38" s="290"/>
      <c r="TAP38" s="290"/>
      <c r="TAQ38" s="290"/>
      <c r="TAR38" s="290"/>
      <c r="TAS38" s="290"/>
      <c r="TAT38" s="290"/>
      <c r="TAU38" s="290"/>
      <c r="TAV38" s="290"/>
      <c r="TAW38" s="290"/>
      <c r="TAX38" s="290"/>
      <c r="TAY38" s="290"/>
      <c r="TAZ38" s="290"/>
      <c r="TBA38" s="290"/>
      <c r="TBB38" s="290"/>
      <c r="TBC38" s="290"/>
      <c r="TBD38" s="290"/>
      <c r="TBE38" s="290"/>
      <c r="TBF38" s="290"/>
      <c r="TBG38" s="290"/>
      <c r="TBH38" s="290"/>
      <c r="TBI38" s="290"/>
      <c r="TBJ38" s="290"/>
      <c r="TBK38" s="290"/>
      <c r="TBL38" s="290"/>
      <c r="TBM38" s="290"/>
      <c r="TBN38" s="290"/>
      <c r="TBO38" s="290"/>
      <c r="TBP38" s="290"/>
      <c r="TBQ38" s="290"/>
      <c r="TBR38" s="290"/>
      <c r="TBS38" s="290"/>
      <c r="TBT38" s="290"/>
      <c r="TBU38" s="290"/>
      <c r="TBV38" s="290"/>
      <c r="TBW38" s="290"/>
      <c r="TBX38" s="290"/>
      <c r="TBY38" s="290"/>
      <c r="TBZ38" s="290"/>
      <c r="TCA38" s="290"/>
      <c r="TCB38" s="290"/>
      <c r="TCC38" s="290"/>
      <c r="TCD38" s="290"/>
      <c r="TCE38" s="290"/>
      <c r="TCF38" s="290"/>
      <c r="TCG38" s="290"/>
      <c r="TCH38" s="290"/>
      <c r="TCI38" s="290"/>
      <c r="TCJ38" s="290"/>
      <c r="TCK38" s="290"/>
      <c r="TCL38" s="290"/>
      <c r="TCM38" s="290"/>
      <c r="TCN38" s="290"/>
      <c r="TCO38" s="290"/>
      <c r="TCP38" s="290"/>
      <c r="TCQ38" s="290"/>
      <c r="TCR38" s="290"/>
      <c r="TCS38" s="290"/>
      <c r="TCT38" s="290"/>
      <c r="TCU38" s="290"/>
      <c r="TCV38" s="290"/>
      <c r="TCW38" s="290"/>
      <c r="TCX38" s="290"/>
      <c r="TCY38" s="290"/>
      <c r="TCZ38" s="290"/>
      <c r="TDA38" s="290"/>
      <c r="TDB38" s="290"/>
      <c r="TDC38" s="290"/>
      <c r="TDD38" s="290"/>
      <c r="TDE38" s="290"/>
      <c r="TDF38" s="290"/>
      <c r="TDG38" s="290"/>
      <c r="TDH38" s="290"/>
      <c r="TDI38" s="290"/>
      <c r="TDJ38" s="290"/>
      <c r="TDK38" s="290"/>
      <c r="TDL38" s="290"/>
      <c r="TDM38" s="290"/>
      <c r="TDN38" s="290"/>
      <c r="TDO38" s="290"/>
      <c r="TDP38" s="290"/>
      <c r="TDQ38" s="290"/>
      <c r="TDR38" s="290"/>
      <c r="TDS38" s="290"/>
      <c r="TDT38" s="290"/>
      <c r="TDU38" s="290"/>
      <c r="TDV38" s="290"/>
      <c r="TDW38" s="290"/>
      <c r="TDX38" s="290"/>
      <c r="TDY38" s="290"/>
      <c r="TDZ38" s="290"/>
      <c r="TEA38" s="290"/>
      <c r="TEB38" s="290"/>
      <c r="TEC38" s="290"/>
      <c r="TED38" s="290"/>
      <c r="TEE38" s="290"/>
      <c r="TEF38" s="290"/>
      <c r="TEG38" s="290"/>
      <c r="TEH38" s="290"/>
      <c r="TEI38" s="290"/>
      <c r="TEJ38" s="290"/>
      <c r="TEK38" s="290"/>
      <c r="TEL38" s="290"/>
      <c r="TEM38" s="290"/>
      <c r="TEN38" s="290"/>
      <c r="TEO38" s="290"/>
      <c r="TEP38" s="290"/>
      <c r="TEQ38" s="290"/>
      <c r="TER38" s="290"/>
      <c r="TES38" s="290"/>
      <c r="TET38" s="290"/>
      <c r="TEU38" s="290"/>
      <c r="TEV38" s="290"/>
      <c r="TEW38" s="290"/>
      <c r="TEX38" s="290"/>
      <c r="TEY38" s="290"/>
      <c r="TEZ38" s="290"/>
      <c r="TFA38" s="290"/>
      <c r="TFB38" s="290"/>
      <c r="TFC38" s="290"/>
      <c r="TFD38" s="290"/>
      <c r="TFE38" s="290"/>
      <c r="TFF38" s="290"/>
      <c r="TFG38" s="290"/>
      <c r="TFH38" s="290"/>
      <c r="TFI38" s="290"/>
      <c r="TFJ38" s="290"/>
      <c r="TFK38" s="290"/>
      <c r="TFL38" s="290"/>
      <c r="TFM38" s="290"/>
      <c r="TFN38" s="290"/>
      <c r="TFO38" s="290"/>
      <c r="TFP38" s="290"/>
      <c r="TFQ38" s="290"/>
      <c r="TFR38" s="290"/>
      <c r="TFS38" s="290"/>
      <c r="TFT38" s="290"/>
      <c r="TFU38" s="290"/>
      <c r="TFV38" s="290"/>
      <c r="TFW38" s="290"/>
      <c r="TFX38" s="290"/>
      <c r="TFY38" s="290"/>
      <c r="TFZ38" s="290"/>
      <c r="TGA38" s="290"/>
      <c r="TGB38" s="290"/>
      <c r="TGC38" s="290"/>
      <c r="TGD38" s="290"/>
      <c r="TGE38" s="290"/>
      <c r="TGF38" s="290"/>
      <c r="TGG38" s="290"/>
      <c r="TGH38" s="290"/>
      <c r="TGI38" s="290"/>
      <c r="TGJ38" s="290"/>
      <c r="TGK38" s="290"/>
      <c r="TGL38" s="290"/>
      <c r="TGM38" s="290"/>
      <c r="TGN38" s="290"/>
      <c r="TGO38" s="290"/>
      <c r="TGP38" s="290"/>
      <c r="TGQ38" s="290"/>
      <c r="TGR38" s="290"/>
      <c r="TGS38" s="290"/>
      <c r="TGT38" s="290"/>
      <c r="TGU38" s="290"/>
      <c r="TGV38" s="290"/>
      <c r="TGW38" s="290"/>
      <c r="TGX38" s="290"/>
      <c r="TGY38" s="290"/>
      <c r="TGZ38" s="290"/>
      <c r="THA38" s="290"/>
      <c r="THB38" s="290"/>
      <c r="THC38" s="290"/>
      <c r="THD38" s="290"/>
      <c r="THE38" s="290"/>
      <c r="THF38" s="290"/>
      <c r="THG38" s="290"/>
      <c r="THH38" s="290"/>
      <c r="THI38" s="290"/>
      <c r="THJ38" s="290"/>
      <c r="THK38" s="290"/>
      <c r="THL38" s="290"/>
      <c r="THM38" s="290"/>
      <c r="THN38" s="290"/>
      <c r="THO38" s="290"/>
      <c r="THP38" s="290"/>
      <c r="THQ38" s="290"/>
      <c r="THR38" s="290"/>
      <c r="THS38" s="290"/>
      <c r="THT38" s="290"/>
      <c r="THU38" s="290"/>
      <c r="THV38" s="290"/>
      <c r="THW38" s="290"/>
      <c r="THX38" s="290"/>
      <c r="THY38" s="290"/>
      <c r="THZ38" s="290"/>
      <c r="TIA38" s="290"/>
      <c r="TIB38" s="290"/>
      <c r="TIC38" s="290"/>
      <c r="TID38" s="290"/>
      <c r="TIE38" s="290"/>
      <c r="TIF38" s="290"/>
      <c r="TIG38" s="290"/>
      <c r="TIH38" s="290"/>
      <c r="TII38" s="290"/>
      <c r="TIJ38" s="290"/>
      <c r="TIK38" s="290"/>
      <c r="TIL38" s="290"/>
      <c r="TIM38" s="290"/>
      <c r="TIN38" s="290"/>
      <c r="TIO38" s="290"/>
      <c r="TIP38" s="290"/>
      <c r="TIQ38" s="290"/>
      <c r="TIR38" s="290"/>
      <c r="TIS38" s="290"/>
      <c r="TIT38" s="290"/>
      <c r="TIU38" s="290"/>
      <c r="TIV38" s="290"/>
      <c r="TIW38" s="290"/>
      <c r="TIX38" s="290"/>
      <c r="TIY38" s="290"/>
      <c r="TIZ38" s="290"/>
      <c r="TJA38" s="290"/>
      <c r="TJB38" s="290"/>
      <c r="TJC38" s="290"/>
      <c r="TJD38" s="290"/>
      <c r="TJE38" s="290"/>
      <c r="TJF38" s="290"/>
      <c r="TJG38" s="290"/>
      <c r="TJH38" s="290"/>
      <c r="TJI38" s="290"/>
      <c r="TJJ38" s="290"/>
      <c r="TJK38" s="290"/>
      <c r="TJL38" s="290"/>
      <c r="TJM38" s="290"/>
      <c r="TJN38" s="290"/>
      <c r="TJO38" s="290"/>
      <c r="TJP38" s="290"/>
      <c r="TJQ38" s="290"/>
      <c r="TJR38" s="290"/>
      <c r="TJS38" s="290"/>
      <c r="TJT38" s="290"/>
      <c r="TJU38" s="290"/>
      <c r="TJV38" s="290"/>
      <c r="TJW38" s="290"/>
      <c r="TJX38" s="290"/>
      <c r="TJY38" s="290"/>
      <c r="TJZ38" s="290"/>
      <c r="TKA38" s="290"/>
      <c r="TKB38" s="290"/>
      <c r="TKC38" s="290"/>
      <c r="TKD38" s="290"/>
      <c r="TKE38" s="290"/>
      <c r="TKF38" s="290"/>
      <c r="TKG38" s="290"/>
      <c r="TKH38" s="290"/>
      <c r="TKI38" s="290"/>
      <c r="TKJ38" s="290"/>
      <c r="TKK38" s="290"/>
      <c r="TKL38" s="290"/>
      <c r="TKM38" s="290"/>
      <c r="TKN38" s="290"/>
      <c r="TKO38" s="290"/>
      <c r="TKP38" s="290"/>
      <c r="TKQ38" s="290"/>
      <c r="TKR38" s="290"/>
      <c r="TKS38" s="290"/>
      <c r="TKT38" s="290"/>
      <c r="TKU38" s="290"/>
      <c r="TKV38" s="290"/>
      <c r="TKW38" s="290"/>
      <c r="TKX38" s="290"/>
      <c r="TKY38" s="290"/>
      <c r="TKZ38" s="290"/>
      <c r="TLA38" s="290"/>
      <c r="TLB38" s="290"/>
      <c r="TLC38" s="290"/>
      <c r="TLD38" s="290"/>
      <c r="TLE38" s="290"/>
      <c r="TLF38" s="290"/>
      <c r="TLG38" s="290"/>
      <c r="TLH38" s="290"/>
      <c r="TLI38" s="290"/>
      <c r="TLJ38" s="290"/>
      <c r="TLK38" s="290"/>
      <c r="TLL38" s="290"/>
      <c r="TLM38" s="290"/>
      <c r="TLN38" s="290"/>
      <c r="TLO38" s="290"/>
      <c r="TLP38" s="290"/>
      <c r="TLQ38" s="290"/>
      <c r="TLR38" s="290"/>
      <c r="TLS38" s="290"/>
      <c r="TLT38" s="290"/>
      <c r="TLU38" s="290"/>
      <c r="TLV38" s="290"/>
      <c r="TLW38" s="290"/>
      <c r="TLX38" s="290"/>
      <c r="TLY38" s="290"/>
      <c r="TLZ38" s="290"/>
      <c r="TMA38" s="290"/>
      <c r="TMB38" s="290"/>
      <c r="TMC38" s="290"/>
      <c r="TMD38" s="290"/>
      <c r="TME38" s="290"/>
      <c r="TMF38" s="290"/>
      <c r="TMG38" s="290"/>
      <c r="TMH38" s="290"/>
      <c r="TMI38" s="290"/>
      <c r="TMJ38" s="290"/>
      <c r="TMK38" s="290"/>
      <c r="TML38" s="290"/>
      <c r="TMM38" s="290"/>
      <c r="TMN38" s="290"/>
      <c r="TMO38" s="290"/>
      <c r="TMP38" s="290"/>
      <c r="TMQ38" s="290"/>
      <c r="TMR38" s="290"/>
      <c r="TMS38" s="290"/>
      <c r="TMT38" s="290"/>
      <c r="TMU38" s="290"/>
      <c r="TMV38" s="290"/>
      <c r="TMW38" s="290"/>
      <c r="TMX38" s="290"/>
      <c r="TMY38" s="290"/>
      <c r="TMZ38" s="290"/>
      <c r="TNA38" s="290"/>
      <c r="TNB38" s="290"/>
      <c r="TNC38" s="290"/>
      <c r="TND38" s="290"/>
      <c r="TNE38" s="290"/>
      <c r="TNF38" s="290"/>
      <c r="TNG38" s="290"/>
      <c r="TNH38" s="290"/>
      <c r="TNI38" s="290"/>
      <c r="TNJ38" s="290"/>
      <c r="TNK38" s="290"/>
      <c r="TNL38" s="290"/>
      <c r="TNM38" s="290"/>
      <c r="TNN38" s="290"/>
      <c r="TNO38" s="290"/>
      <c r="TNP38" s="290"/>
      <c r="TNQ38" s="290"/>
      <c r="TNR38" s="290"/>
      <c r="TNS38" s="290"/>
      <c r="TNT38" s="290"/>
      <c r="TNU38" s="290"/>
      <c r="TNV38" s="290"/>
      <c r="TNW38" s="290"/>
      <c r="TNX38" s="290"/>
      <c r="TNY38" s="290"/>
      <c r="TNZ38" s="290"/>
      <c r="TOA38" s="290"/>
      <c r="TOB38" s="290"/>
      <c r="TOC38" s="290"/>
      <c r="TOD38" s="290"/>
      <c r="TOE38" s="290"/>
      <c r="TOF38" s="290"/>
      <c r="TOG38" s="290"/>
      <c r="TOH38" s="290"/>
      <c r="TOI38" s="290"/>
      <c r="TOJ38" s="290"/>
      <c r="TOK38" s="290"/>
      <c r="TOL38" s="290"/>
      <c r="TOM38" s="290"/>
      <c r="TON38" s="290"/>
      <c r="TOO38" s="290"/>
      <c r="TOP38" s="290"/>
      <c r="TOQ38" s="290"/>
      <c r="TOR38" s="290"/>
      <c r="TOS38" s="290"/>
      <c r="TOT38" s="290"/>
      <c r="TOU38" s="290"/>
      <c r="TOV38" s="290"/>
      <c r="TOW38" s="290"/>
      <c r="TOX38" s="290"/>
      <c r="TOY38" s="290"/>
      <c r="TOZ38" s="290"/>
      <c r="TPA38" s="290"/>
      <c r="TPB38" s="290"/>
      <c r="TPC38" s="290"/>
      <c r="TPD38" s="290"/>
      <c r="TPE38" s="290"/>
      <c r="TPF38" s="290"/>
      <c r="TPG38" s="290"/>
      <c r="TPH38" s="290"/>
      <c r="TPI38" s="290"/>
      <c r="TPJ38" s="290"/>
      <c r="TPK38" s="290"/>
      <c r="TPL38" s="290"/>
      <c r="TPM38" s="290"/>
      <c r="TPN38" s="290"/>
      <c r="TPO38" s="290"/>
      <c r="TPP38" s="290"/>
      <c r="TPQ38" s="290"/>
      <c r="TPR38" s="290"/>
      <c r="TPS38" s="290"/>
      <c r="TPT38" s="290"/>
      <c r="TPU38" s="290"/>
      <c r="TPV38" s="290"/>
      <c r="TPW38" s="290"/>
      <c r="TPX38" s="290"/>
      <c r="TPY38" s="290"/>
      <c r="TPZ38" s="290"/>
      <c r="TQA38" s="290"/>
      <c r="TQB38" s="290"/>
      <c r="TQC38" s="290"/>
      <c r="TQD38" s="290"/>
      <c r="TQE38" s="290"/>
      <c r="TQF38" s="290"/>
      <c r="TQG38" s="290"/>
      <c r="TQH38" s="290"/>
      <c r="TQI38" s="290"/>
      <c r="TQJ38" s="290"/>
      <c r="TQK38" s="290"/>
      <c r="TQL38" s="290"/>
      <c r="TQM38" s="290"/>
      <c r="TQN38" s="290"/>
      <c r="TQO38" s="290"/>
      <c r="TQP38" s="290"/>
      <c r="TQQ38" s="290"/>
      <c r="TQR38" s="290"/>
      <c r="TQS38" s="290"/>
      <c r="TQT38" s="290"/>
      <c r="TQU38" s="290"/>
      <c r="TQV38" s="290"/>
      <c r="TQW38" s="290"/>
      <c r="TQX38" s="290"/>
      <c r="TQY38" s="290"/>
      <c r="TQZ38" s="290"/>
      <c r="TRA38" s="290"/>
      <c r="TRB38" s="290"/>
      <c r="TRC38" s="290"/>
      <c r="TRD38" s="290"/>
      <c r="TRE38" s="290"/>
      <c r="TRF38" s="290"/>
      <c r="TRG38" s="290"/>
      <c r="TRH38" s="290"/>
      <c r="TRI38" s="290"/>
      <c r="TRJ38" s="290"/>
      <c r="TRK38" s="290"/>
      <c r="TRL38" s="290"/>
      <c r="TRM38" s="290"/>
      <c r="TRN38" s="290"/>
      <c r="TRO38" s="290"/>
      <c r="TRP38" s="290"/>
      <c r="TRQ38" s="290"/>
      <c r="TRR38" s="290"/>
      <c r="TRS38" s="290"/>
      <c r="TRT38" s="290"/>
      <c r="TRU38" s="290"/>
      <c r="TRV38" s="290"/>
      <c r="TRW38" s="290"/>
      <c r="TRX38" s="290"/>
      <c r="TRY38" s="290"/>
      <c r="TRZ38" s="290"/>
      <c r="TSA38" s="290"/>
      <c r="TSB38" s="290"/>
      <c r="TSC38" s="290"/>
      <c r="TSD38" s="290"/>
      <c r="TSE38" s="290"/>
      <c r="TSF38" s="290"/>
      <c r="TSG38" s="290"/>
      <c r="TSH38" s="290"/>
      <c r="TSI38" s="290"/>
      <c r="TSJ38" s="290"/>
      <c r="TSK38" s="290"/>
      <c r="TSL38" s="290"/>
      <c r="TSM38" s="290"/>
      <c r="TSN38" s="290"/>
      <c r="TSO38" s="290"/>
      <c r="TSP38" s="290"/>
      <c r="TSQ38" s="290"/>
      <c r="TSR38" s="290"/>
      <c r="TSS38" s="290"/>
      <c r="TST38" s="290"/>
      <c r="TSU38" s="290"/>
      <c r="TSV38" s="290"/>
      <c r="TSW38" s="290"/>
      <c r="TSX38" s="290"/>
      <c r="TSY38" s="290"/>
      <c r="TSZ38" s="290"/>
      <c r="TTA38" s="290"/>
      <c r="TTB38" s="290"/>
      <c r="TTC38" s="290"/>
      <c r="TTD38" s="290"/>
      <c r="TTE38" s="290"/>
      <c r="TTF38" s="290"/>
      <c r="TTG38" s="290"/>
      <c r="TTH38" s="290"/>
      <c r="TTI38" s="290"/>
      <c r="TTJ38" s="290"/>
      <c r="TTK38" s="290"/>
      <c r="TTL38" s="290"/>
      <c r="TTM38" s="290"/>
      <c r="TTN38" s="290"/>
      <c r="TTO38" s="290"/>
      <c r="TTP38" s="290"/>
      <c r="TTQ38" s="290"/>
      <c r="TTR38" s="290"/>
      <c r="TTS38" s="290"/>
      <c r="TTT38" s="290"/>
      <c r="TTU38" s="290"/>
      <c r="TTV38" s="290"/>
      <c r="TTW38" s="290"/>
      <c r="TTX38" s="290"/>
      <c r="TTY38" s="290"/>
      <c r="TTZ38" s="290"/>
      <c r="TUA38" s="290"/>
      <c r="TUB38" s="290"/>
      <c r="TUC38" s="290"/>
      <c r="TUD38" s="290"/>
      <c r="TUE38" s="290"/>
      <c r="TUF38" s="290"/>
      <c r="TUG38" s="290"/>
      <c r="TUH38" s="290"/>
      <c r="TUI38" s="290"/>
      <c r="TUJ38" s="290"/>
      <c r="TUK38" s="290"/>
      <c r="TUL38" s="290"/>
      <c r="TUM38" s="290"/>
      <c r="TUN38" s="290"/>
      <c r="TUO38" s="290"/>
      <c r="TUP38" s="290"/>
      <c r="TUQ38" s="290"/>
      <c r="TUR38" s="290"/>
      <c r="TUS38" s="290"/>
      <c r="TUT38" s="290"/>
      <c r="TUU38" s="290"/>
      <c r="TUV38" s="290"/>
      <c r="TUW38" s="290"/>
      <c r="TUX38" s="290"/>
      <c r="TUY38" s="290"/>
      <c r="TUZ38" s="290"/>
      <c r="TVA38" s="290"/>
      <c r="TVB38" s="290"/>
      <c r="TVC38" s="290"/>
      <c r="TVD38" s="290"/>
      <c r="TVE38" s="290"/>
      <c r="TVF38" s="290"/>
      <c r="TVG38" s="290"/>
      <c r="TVH38" s="290"/>
      <c r="TVI38" s="290"/>
      <c r="TVJ38" s="290"/>
      <c r="TVK38" s="290"/>
      <c r="TVL38" s="290"/>
      <c r="TVM38" s="290"/>
      <c r="TVN38" s="290"/>
      <c r="TVO38" s="290"/>
      <c r="TVP38" s="290"/>
      <c r="TVQ38" s="290"/>
      <c r="TVR38" s="290"/>
      <c r="TVS38" s="290"/>
      <c r="TVT38" s="290"/>
      <c r="TVU38" s="290"/>
      <c r="TVV38" s="290"/>
      <c r="TVW38" s="290"/>
      <c r="TVX38" s="290"/>
      <c r="TVY38" s="290"/>
      <c r="TVZ38" s="290"/>
      <c r="TWA38" s="290"/>
      <c r="TWB38" s="290"/>
      <c r="TWC38" s="290"/>
      <c r="TWD38" s="290"/>
      <c r="TWE38" s="290"/>
      <c r="TWF38" s="290"/>
      <c r="TWG38" s="290"/>
      <c r="TWH38" s="290"/>
      <c r="TWI38" s="290"/>
      <c r="TWJ38" s="290"/>
      <c r="TWK38" s="290"/>
      <c r="TWL38" s="290"/>
      <c r="TWM38" s="290"/>
      <c r="TWN38" s="290"/>
      <c r="TWO38" s="290"/>
      <c r="TWP38" s="290"/>
      <c r="TWQ38" s="290"/>
      <c r="TWR38" s="290"/>
      <c r="TWS38" s="290"/>
      <c r="TWT38" s="290"/>
      <c r="TWU38" s="290"/>
      <c r="TWV38" s="290"/>
      <c r="TWW38" s="290"/>
      <c r="TWX38" s="290"/>
      <c r="TWY38" s="290"/>
      <c r="TWZ38" s="290"/>
      <c r="TXA38" s="290"/>
      <c r="TXB38" s="290"/>
      <c r="TXC38" s="290"/>
      <c r="TXD38" s="290"/>
      <c r="TXE38" s="290"/>
      <c r="TXF38" s="290"/>
      <c r="TXG38" s="290"/>
      <c r="TXH38" s="290"/>
      <c r="TXI38" s="290"/>
      <c r="TXJ38" s="290"/>
      <c r="TXK38" s="290"/>
      <c r="TXL38" s="290"/>
      <c r="TXM38" s="290"/>
      <c r="TXN38" s="290"/>
      <c r="TXO38" s="290"/>
      <c r="TXP38" s="290"/>
      <c r="TXQ38" s="290"/>
      <c r="TXR38" s="290"/>
      <c r="TXS38" s="290"/>
      <c r="TXT38" s="290"/>
      <c r="TXU38" s="290"/>
      <c r="TXV38" s="290"/>
      <c r="TXW38" s="290"/>
      <c r="TXX38" s="290"/>
      <c r="TXY38" s="290"/>
      <c r="TXZ38" s="290"/>
      <c r="TYA38" s="290"/>
      <c r="TYB38" s="290"/>
      <c r="TYC38" s="290"/>
      <c r="TYD38" s="290"/>
      <c r="TYE38" s="290"/>
      <c r="TYF38" s="290"/>
      <c r="TYG38" s="290"/>
      <c r="TYH38" s="290"/>
      <c r="TYI38" s="290"/>
      <c r="TYJ38" s="290"/>
      <c r="TYK38" s="290"/>
      <c r="TYL38" s="290"/>
      <c r="TYM38" s="290"/>
      <c r="TYN38" s="290"/>
      <c r="TYO38" s="290"/>
      <c r="TYP38" s="290"/>
      <c r="TYQ38" s="290"/>
      <c r="TYR38" s="290"/>
      <c r="TYS38" s="290"/>
      <c r="TYT38" s="290"/>
      <c r="TYU38" s="290"/>
      <c r="TYV38" s="290"/>
      <c r="TYW38" s="290"/>
      <c r="TYX38" s="290"/>
      <c r="TYY38" s="290"/>
      <c r="TYZ38" s="290"/>
      <c r="TZA38" s="290"/>
      <c r="TZB38" s="290"/>
      <c r="TZC38" s="290"/>
      <c r="TZD38" s="290"/>
      <c r="TZE38" s="290"/>
      <c r="TZF38" s="290"/>
      <c r="TZG38" s="290"/>
      <c r="TZH38" s="290"/>
      <c r="TZI38" s="290"/>
      <c r="TZJ38" s="290"/>
      <c r="TZK38" s="290"/>
      <c r="TZL38" s="290"/>
      <c r="TZM38" s="290"/>
      <c r="TZN38" s="290"/>
      <c r="TZO38" s="290"/>
      <c r="TZP38" s="290"/>
      <c r="TZQ38" s="290"/>
      <c r="TZR38" s="290"/>
      <c r="TZS38" s="290"/>
      <c r="TZT38" s="290"/>
      <c r="TZU38" s="290"/>
      <c r="TZV38" s="290"/>
      <c r="TZW38" s="290"/>
      <c r="TZX38" s="290"/>
      <c r="TZY38" s="290"/>
      <c r="TZZ38" s="290"/>
      <c r="UAA38" s="290"/>
      <c r="UAB38" s="290"/>
      <c r="UAC38" s="290"/>
      <c r="UAD38" s="290"/>
      <c r="UAE38" s="290"/>
      <c r="UAF38" s="290"/>
      <c r="UAG38" s="290"/>
      <c r="UAH38" s="290"/>
      <c r="UAI38" s="290"/>
      <c r="UAJ38" s="290"/>
      <c r="UAK38" s="290"/>
      <c r="UAL38" s="290"/>
      <c r="UAM38" s="290"/>
      <c r="UAN38" s="290"/>
      <c r="UAO38" s="290"/>
      <c r="UAP38" s="290"/>
      <c r="UAQ38" s="290"/>
      <c r="UAR38" s="290"/>
      <c r="UAS38" s="290"/>
      <c r="UAT38" s="290"/>
      <c r="UAU38" s="290"/>
      <c r="UAV38" s="290"/>
      <c r="UAW38" s="290"/>
      <c r="UAX38" s="290"/>
      <c r="UAY38" s="290"/>
      <c r="UAZ38" s="290"/>
      <c r="UBA38" s="290"/>
      <c r="UBB38" s="290"/>
      <c r="UBC38" s="290"/>
      <c r="UBD38" s="290"/>
      <c r="UBE38" s="290"/>
      <c r="UBF38" s="290"/>
      <c r="UBG38" s="290"/>
      <c r="UBH38" s="290"/>
      <c r="UBI38" s="290"/>
      <c r="UBJ38" s="290"/>
      <c r="UBK38" s="290"/>
      <c r="UBL38" s="290"/>
      <c r="UBM38" s="290"/>
      <c r="UBN38" s="290"/>
      <c r="UBO38" s="290"/>
      <c r="UBP38" s="290"/>
      <c r="UBQ38" s="290"/>
      <c r="UBR38" s="290"/>
      <c r="UBS38" s="290"/>
      <c r="UBT38" s="290"/>
      <c r="UBU38" s="290"/>
      <c r="UBV38" s="290"/>
      <c r="UBW38" s="290"/>
      <c r="UBX38" s="290"/>
      <c r="UBY38" s="290"/>
      <c r="UBZ38" s="290"/>
      <c r="UCA38" s="290"/>
      <c r="UCB38" s="290"/>
      <c r="UCC38" s="290"/>
      <c r="UCD38" s="290"/>
      <c r="UCE38" s="290"/>
      <c r="UCF38" s="290"/>
      <c r="UCG38" s="290"/>
      <c r="UCH38" s="290"/>
      <c r="UCI38" s="290"/>
      <c r="UCJ38" s="290"/>
      <c r="UCK38" s="290"/>
      <c r="UCL38" s="290"/>
      <c r="UCM38" s="290"/>
      <c r="UCN38" s="290"/>
      <c r="UCO38" s="290"/>
      <c r="UCP38" s="290"/>
      <c r="UCQ38" s="290"/>
      <c r="UCR38" s="290"/>
      <c r="UCS38" s="290"/>
      <c r="UCT38" s="290"/>
      <c r="UCU38" s="290"/>
      <c r="UCV38" s="290"/>
      <c r="UCW38" s="290"/>
      <c r="UCX38" s="290"/>
      <c r="UCY38" s="290"/>
      <c r="UCZ38" s="290"/>
      <c r="UDA38" s="290"/>
      <c r="UDB38" s="290"/>
      <c r="UDC38" s="290"/>
      <c r="UDD38" s="290"/>
      <c r="UDE38" s="290"/>
      <c r="UDF38" s="290"/>
      <c r="UDG38" s="290"/>
      <c r="UDH38" s="290"/>
      <c r="UDI38" s="290"/>
      <c r="UDJ38" s="290"/>
      <c r="UDK38" s="290"/>
      <c r="UDL38" s="290"/>
      <c r="UDM38" s="290"/>
      <c r="UDN38" s="290"/>
      <c r="UDO38" s="290"/>
      <c r="UDP38" s="290"/>
      <c r="UDQ38" s="290"/>
      <c r="UDR38" s="290"/>
      <c r="UDS38" s="290"/>
      <c r="UDT38" s="290"/>
      <c r="UDU38" s="290"/>
      <c r="UDV38" s="290"/>
      <c r="UDW38" s="290"/>
      <c r="UDX38" s="290"/>
      <c r="UDY38" s="290"/>
      <c r="UDZ38" s="290"/>
      <c r="UEA38" s="290"/>
      <c r="UEB38" s="290"/>
      <c r="UEC38" s="290"/>
      <c r="UED38" s="290"/>
      <c r="UEE38" s="290"/>
      <c r="UEF38" s="290"/>
      <c r="UEG38" s="290"/>
      <c r="UEH38" s="290"/>
      <c r="UEI38" s="290"/>
      <c r="UEJ38" s="290"/>
      <c r="UEK38" s="290"/>
      <c r="UEL38" s="290"/>
      <c r="UEM38" s="290"/>
      <c r="UEN38" s="290"/>
      <c r="UEO38" s="290"/>
      <c r="UEP38" s="290"/>
      <c r="UEQ38" s="290"/>
      <c r="UER38" s="290"/>
      <c r="UES38" s="290"/>
      <c r="UET38" s="290"/>
      <c r="UEU38" s="290"/>
      <c r="UEV38" s="290"/>
      <c r="UEW38" s="290"/>
      <c r="UEX38" s="290"/>
      <c r="UEY38" s="290"/>
      <c r="UEZ38" s="290"/>
      <c r="UFA38" s="290"/>
      <c r="UFB38" s="290"/>
      <c r="UFC38" s="290"/>
      <c r="UFD38" s="290"/>
      <c r="UFE38" s="290"/>
      <c r="UFF38" s="290"/>
      <c r="UFG38" s="290"/>
      <c r="UFH38" s="290"/>
      <c r="UFI38" s="290"/>
      <c r="UFJ38" s="290"/>
      <c r="UFK38" s="290"/>
      <c r="UFL38" s="290"/>
      <c r="UFM38" s="290"/>
      <c r="UFN38" s="290"/>
      <c r="UFO38" s="290"/>
      <c r="UFP38" s="290"/>
      <c r="UFQ38" s="290"/>
      <c r="UFR38" s="290"/>
      <c r="UFS38" s="290"/>
      <c r="UFT38" s="290"/>
      <c r="UFU38" s="290"/>
      <c r="UFV38" s="290"/>
      <c r="UFW38" s="290"/>
      <c r="UFX38" s="290"/>
      <c r="UFY38" s="290"/>
      <c r="UFZ38" s="290"/>
      <c r="UGA38" s="290"/>
      <c r="UGB38" s="290"/>
      <c r="UGC38" s="290"/>
      <c r="UGD38" s="290"/>
      <c r="UGE38" s="290"/>
      <c r="UGF38" s="290"/>
      <c r="UGG38" s="290"/>
      <c r="UGH38" s="290"/>
      <c r="UGI38" s="290"/>
      <c r="UGJ38" s="290"/>
      <c r="UGK38" s="290"/>
      <c r="UGL38" s="290"/>
      <c r="UGM38" s="290"/>
      <c r="UGN38" s="290"/>
      <c r="UGO38" s="290"/>
      <c r="UGP38" s="290"/>
      <c r="UGQ38" s="290"/>
      <c r="UGR38" s="290"/>
      <c r="UGS38" s="290"/>
      <c r="UGT38" s="290"/>
      <c r="UGU38" s="290"/>
      <c r="UGV38" s="290"/>
      <c r="UGW38" s="290"/>
      <c r="UGX38" s="290"/>
      <c r="UGY38" s="290"/>
      <c r="UGZ38" s="290"/>
      <c r="UHA38" s="290"/>
      <c r="UHB38" s="290"/>
      <c r="UHC38" s="290"/>
      <c r="UHD38" s="290"/>
      <c r="UHE38" s="290"/>
      <c r="UHF38" s="290"/>
      <c r="UHG38" s="290"/>
      <c r="UHH38" s="290"/>
      <c r="UHI38" s="290"/>
      <c r="UHJ38" s="290"/>
      <c r="UHK38" s="290"/>
      <c r="UHL38" s="290"/>
      <c r="UHM38" s="290"/>
      <c r="UHN38" s="290"/>
      <c r="UHO38" s="290"/>
      <c r="UHP38" s="290"/>
      <c r="UHQ38" s="290"/>
      <c r="UHR38" s="290"/>
      <c r="UHS38" s="290"/>
      <c r="UHT38" s="290"/>
      <c r="UHU38" s="290"/>
      <c r="UHV38" s="290"/>
      <c r="UHW38" s="290"/>
      <c r="UHX38" s="290"/>
      <c r="UHY38" s="290"/>
      <c r="UHZ38" s="290"/>
      <c r="UIA38" s="290"/>
      <c r="UIB38" s="290"/>
      <c r="UIC38" s="290"/>
      <c r="UID38" s="290"/>
      <c r="UIE38" s="290"/>
      <c r="UIF38" s="290"/>
      <c r="UIG38" s="290"/>
      <c r="UIH38" s="290"/>
      <c r="UII38" s="290"/>
      <c r="UIJ38" s="290"/>
      <c r="UIK38" s="290"/>
      <c r="UIL38" s="290"/>
      <c r="UIM38" s="290"/>
      <c r="UIN38" s="290"/>
      <c r="UIO38" s="290"/>
      <c r="UIP38" s="290"/>
      <c r="UIQ38" s="290"/>
      <c r="UIR38" s="290"/>
      <c r="UIS38" s="290"/>
      <c r="UIT38" s="290"/>
      <c r="UIU38" s="290"/>
      <c r="UIV38" s="290"/>
      <c r="UIW38" s="290"/>
      <c r="UIX38" s="290"/>
      <c r="UIY38" s="290"/>
      <c r="UIZ38" s="290"/>
      <c r="UJA38" s="290"/>
      <c r="UJB38" s="290"/>
      <c r="UJC38" s="290"/>
      <c r="UJD38" s="290"/>
      <c r="UJE38" s="290"/>
      <c r="UJF38" s="290"/>
      <c r="UJG38" s="290"/>
      <c r="UJH38" s="290"/>
      <c r="UJI38" s="290"/>
      <c r="UJJ38" s="290"/>
      <c r="UJK38" s="290"/>
      <c r="UJL38" s="290"/>
      <c r="UJM38" s="290"/>
      <c r="UJN38" s="290"/>
      <c r="UJO38" s="290"/>
      <c r="UJP38" s="290"/>
      <c r="UJQ38" s="290"/>
      <c r="UJR38" s="290"/>
      <c r="UJS38" s="290"/>
      <c r="UJT38" s="290"/>
      <c r="UJU38" s="290"/>
      <c r="UJV38" s="290"/>
      <c r="UJW38" s="290"/>
      <c r="UJX38" s="290"/>
      <c r="UJY38" s="290"/>
      <c r="UJZ38" s="290"/>
      <c r="UKA38" s="290"/>
      <c r="UKB38" s="290"/>
      <c r="UKC38" s="290"/>
      <c r="UKD38" s="290"/>
      <c r="UKE38" s="290"/>
      <c r="UKF38" s="290"/>
      <c r="UKG38" s="290"/>
      <c r="UKH38" s="290"/>
      <c r="UKI38" s="290"/>
      <c r="UKJ38" s="290"/>
      <c r="UKK38" s="290"/>
      <c r="UKL38" s="290"/>
      <c r="UKM38" s="290"/>
      <c r="UKN38" s="290"/>
      <c r="UKO38" s="290"/>
      <c r="UKP38" s="290"/>
      <c r="UKQ38" s="290"/>
      <c r="UKR38" s="290"/>
      <c r="UKS38" s="290"/>
      <c r="UKT38" s="290"/>
      <c r="UKU38" s="290"/>
      <c r="UKV38" s="290"/>
      <c r="UKW38" s="290"/>
      <c r="UKX38" s="290"/>
      <c r="UKY38" s="290"/>
      <c r="UKZ38" s="290"/>
      <c r="ULA38" s="290"/>
      <c r="ULB38" s="290"/>
      <c r="ULC38" s="290"/>
      <c r="ULD38" s="290"/>
      <c r="ULE38" s="290"/>
      <c r="ULF38" s="290"/>
      <c r="ULG38" s="290"/>
      <c r="ULH38" s="290"/>
      <c r="ULI38" s="290"/>
      <c r="ULJ38" s="290"/>
      <c r="ULK38" s="290"/>
      <c r="ULL38" s="290"/>
      <c r="ULM38" s="290"/>
      <c r="ULN38" s="290"/>
      <c r="ULO38" s="290"/>
      <c r="ULP38" s="290"/>
      <c r="ULQ38" s="290"/>
      <c r="ULR38" s="290"/>
      <c r="ULS38" s="290"/>
      <c r="ULT38" s="290"/>
      <c r="ULU38" s="290"/>
      <c r="ULV38" s="290"/>
      <c r="ULW38" s="290"/>
      <c r="ULX38" s="290"/>
      <c r="ULY38" s="290"/>
      <c r="ULZ38" s="290"/>
      <c r="UMA38" s="290"/>
      <c r="UMB38" s="290"/>
      <c r="UMC38" s="290"/>
      <c r="UMD38" s="290"/>
      <c r="UME38" s="290"/>
      <c r="UMF38" s="290"/>
      <c r="UMG38" s="290"/>
      <c r="UMH38" s="290"/>
      <c r="UMI38" s="290"/>
      <c r="UMJ38" s="290"/>
      <c r="UMK38" s="290"/>
      <c r="UML38" s="290"/>
      <c r="UMM38" s="290"/>
      <c r="UMN38" s="290"/>
      <c r="UMO38" s="290"/>
      <c r="UMP38" s="290"/>
      <c r="UMQ38" s="290"/>
      <c r="UMR38" s="290"/>
      <c r="UMS38" s="290"/>
      <c r="UMT38" s="290"/>
      <c r="UMU38" s="290"/>
      <c r="UMV38" s="290"/>
      <c r="UMW38" s="290"/>
      <c r="UMX38" s="290"/>
      <c r="UMY38" s="290"/>
      <c r="UMZ38" s="290"/>
      <c r="UNA38" s="290"/>
      <c r="UNB38" s="290"/>
      <c r="UNC38" s="290"/>
      <c r="UND38" s="290"/>
      <c r="UNE38" s="290"/>
      <c r="UNF38" s="290"/>
      <c r="UNG38" s="290"/>
      <c r="UNH38" s="290"/>
      <c r="UNI38" s="290"/>
      <c r="UNJ38" s="290"/>
      <c r="UNK38" s="290"/>
      <c r="UNL38" s="290"/>
      <c r="UNM38" s="290"/>
      <c r="UNN38" s="290"/>
      <c r="UNO38" s="290"/>
      <c r="UNP38" s="290"/>
      <c r="UNQ38" s="290"/>
      <c r="UNR38" s="290"/>
      <c r="UNS38" s="290"/>
      <c r="UNT38" s="290"/>
      <c r="UNU38" s="290"/>
      <c r="UNV38" s="290"/>
      <c r="UNW38" s="290"/>
      <c r="UNX38" s="290"/>
      <c r="UNY38" s="290"/>
      <c r="UNZ38" s="290"/>
      <c r="UOA38" s="290"/>
      <c r="UOB38" s="290"/>
      <c r="UOC38" s="290"/>
      <c r="UOD38" s="290"/>
      <c r="UOE38" s="290"/>
      <c r="UOF38" s="290"/>
      <c r="UOG38" s="290"/>
      <c r="UOH38" s="290"/>
      <c r="UOI38" s="290"/>
      <c r="UOJ38" s="290"/>
      <c r="UOK38" s="290"/>
      <c r="UOL38" s="290"/>
      <c r="UOM38" s="290"/>
      <c r="UON38" s="290"/>
      <c r="UOO38" s="290"/>
      <c r="UOP38" s="290"/>
      <c r="UOQ38" s="290"/>
      <c r="UOR38" s="290"/>
      <c r="UOS38" s="290"/>
      <c r="UOT38" s="290"/>
      <c r="UOU38" s="290"/>
      <c r="UOV38" s="290"/>
      <c r="UOW38" s="290"/>
      <c r="UOX38" s="290"/>
      <c r="UOY38" s="290"/>
      <c r="UOZ38" s="290"/>
      <c r="UPA38" s="290"/>
      <c r="UPB38" s="290"/>
      <c r="UPC38" s="290"/>
      <c r="UPD38" s="290"/>
      <c r="UPE38" s="290"/>
      <c r="UPF38" s="290"/>
      <c r="UPG38" s="290"/>
      <c r="UPH38" s="290"/>
      <c r="UPI38" s="290"/>
      <c r="UPJ38" s="290"/>
      <c r="UPK38" s="290"/>
      <c r="UPL38" s="290"/>
      <c r="UPM38" s="290"/>
      <c r="UPN38" s="290"/>
      <c r="UPO38" s="290"/>
      <c r="UPP38" s="290"/>
      <c r="UPQ38" s="290"/>
      <c r="UPR38" s="290"/>
      <c r="UPS38" s="290"/>
      <c r="UPT38" s="290"/>
      <c r="UPU38" s="290"/>
      <c r="UPV38" s="290"/>
      <c r="UPW38" s="290"/>
      <c r="UPX38" s="290"/>
      <c r="UPY38" s="290"/>
      <c r="UPZ38" s="290"/>
      <c r="UQA38" s="290"/>
      <c r="UQB38" s="290"/>
      <c r="UQC38" s="290"/>
      <c r="UQD38" s="290"/>
      <c r="UQE38" s="290"/>
      <c r="UQF38" s="290"/>
      <c r="UQG38" s="290"/>
      <c r="UQH38" s="290"/>
      <c r="UQI38" s="290"/>
      <c r="UQJ38" s="290"/>
      <c r="UQK38" s="290"/>
      <c r="UQL38" s="290"/>
      <c r="UQM38" s="290"/>
      <c r="UQN38" s="290"/>
      <c r="UQO38" s="290"/>
      <c r="UQP38" s="290"/>
      <c r="UQQ38" s="290"/>
      <c r="UQR38" s="290"/>
      <c r="UQS38" s="290"/>
      <c r="UQT38" s="290"/>
      <c r="UQU38" s="290"/>
      <c r="UQV38" s="290"/>
      <c r="UQW38" s="290"/>
      <c r="UQX38" s="290"/>
      <c r="UQY38" s="290"/>
      <c r="UQZ38" s="290"/>
      <c r="URA38" s="290"/>
      <c r="URB38" s="290"/>
      <c r="URC38" s="290"/>
      <c r="URD38" s="290"/>
      <c r="URE38" s="290"/>
      <c r="URF38" s="290"/>
      <c r="URG38" s="290"/>
      <c r="URH38" s="290"/>
      <c r="URI38" s="290"/>
      <c r="URJ38" s="290"/>
      <c r="URK38" s="290"/>
      <c r="URL38" s="290"/>
      <c r="URM38" s="290"/>
      <c r="URN38" s="290"/>
      <c r="URO38" s="290"/>
      <c r="URP38" s="290"/>
      <c r="URQ38" s="290"/>
      <c r="URR38" s="290"/>
      <c r="URS38" s="290"/>
      <c r="URT38" s="290"/>
      <c r="URU38" s="290"/>
      <c r="URV38" s="290"/>
      <c r="URW38" s="290"/>
      <c r="URX38" s="290"/>
      <c r="URY38" s="290"/>
      <c r="URZ38" s="290"/>
      <c r="USA38" s="290"/>
      <c r="USB38" s="290"/>
      <c r="USC38" s="290"/>
      <c r="USD38" s="290"/>
      <c r="USE38" s="290"/>
      <c r="USF38" s="290"/>
      <c r="USG38" s="290"/>
      <c r="USH38" s="290"/>
      <c r="USI38" s="290"/>
      <c r="USJ38" s="290"/>
      <c r="USK38" s="290"/>
      <c r="USL38" s="290"/>
      <c r="USM38" s="290"/>
      <c r="USN38" s="290"/>
      <c r="USO38" s="290"/>
      <c r="USP38" s="290"/>
      <c r="USQ38" s="290"/>
      <c r="USR38" s="290"/>
      <c r="USS38" s="290"/>
      <c r="UST38" s="290"/>
      <c r="USU38" s="290"/>
      <c r="USV38" s="290"/>
      <c r="USW38" s="290"/>
      <c r="USX38" s="290"/>
      <c r="USY38" s="290"/>
      <c r="USZ38" s="290"/>
      <c r="UTA38" s="290"/>
      <c r="UTB38" s="290"/>
      <c r="UTC38" s="290"/>
      <c r="UTD38" s="290"/>
      <c r="UTE38" s="290"/>
      <c r="UTF38" s="290"/>
      <c r="UTG38" s="290"/>
      <c r="UTH38" s="290"/>
      <c r="UTI38" s="290"/>
      <c r="UTJ38" s="290"/>
      <c r="UTK38" s="290"/>
      <c r="UTL38" s="290"/>
      <c r="UTM38" s="290"/>
      <c r="UTN38" s="290"/>
      <c r="UTO38" s="290"/>
      <c r="UTP38" s="290"/>
      <c r="UTQ38" s="290"/>
      <c r="UTR38" s="290"/>
      <c r="UTS38" s="290"/>
      <c r="UTT38" s="290"/>
      <c r="UTU38" s="290"/>
      <c r="UTV38" s="290"/>
      <c r="UTW38" s="290"/>
      <c r="UTX38" s="290"/>
      <c r="UTY38" s="290"/>
      <c r="UTZ38" s="290"/>
      <c r="UUA38" s="290"/>
      <c r="UUB38" s="290"/>
      <c r="UUC38" s="290"/>
      <c r="UUD38" s="290"/>
      <c r="UUE38" s="290"/>
      <c r="UUF38" s="290"/>
      <c r="UUG38" s="290"/>
      <c r="UUH38" s="290"/>
      <c r="UUI38" s="290"/>
      <c r="UUJ38" s="290"/>
      <c r="UUK38" s="290"/>
      <c r="UUL38" s="290"/>
      <c r="UUM38" s="290"/>
      <c r="UUN38" s="290"/>
      <c r="UUO38" s="290"/>
      <c r="UUP38" s="290"/>
      <c r="UUQ38" s="290"/>
      <c r="UUR38" s="290"/>
      <c r="UUS38" s="290"/>
      <c r="UUT38" s="290"/>
      <c r="UUU38" s="290"/>
      <c r="UUV38" s="290"/>
      <c r="UUW38" s="290"/>
      <c r="UUX38" s="290"/>
      <c r="UUY38" s="290"/>
      <c r="UUZ38" s="290"/>
      <c r="UVA38" s="290"/>
      <c r="UVB38" s="290"/>
      <c r="UVC38" s="290"/>
      <c r="UVD38" s="290"/>
      <c r="UVE38" s="290"/>
      <c r="UVF38" s="290"/>
      <c r="UVG38" s="290"/>
      <c r="UVH38" s="290"/>
      <c r="UVI38" s="290"/>
      <c r="UVJ38" s="290"/>
      <c r="UVK38" s="290"/>
      <c r="UVL38" s="290"/>
      <c r="UVM38" s="290"/>
      <c r="UVN38" s="290"/>
      <c r="UVO38" s="290"/>
      <c r="UVP38" s="290"/>
      <c r="UVQ38" s="290"/>
      <c r="UVR38" s="290"/>
      <c r="UVS38" s="290"/>
      <c r="UVT38" s="290"/>
      <c r="UVU38" s="290"/>
      <c r="UVV38" s="290"/>
      <c r="UVW38" s="290"/>
      <c r="UVX38" s="290"/>
      <c r="UVY38" s="290"/>
      <c r="UVZ38" s="290"/>
      <c r="UWA38" s="290"/>
      <c r="UWB38" s="290"/>
      <c r="UWC38" s="290"/>
      <c r="UWD38" s="290"/>
      <c r="UWE38" s="290"/>
      <c r="UWF38" s="290"/>
      <c r="UWG38" s="290"/>
      <c r="UWH38" s="290"/>
      <c r="UWI38" s="290"/>
      <c r="UWJ38" s="290"/>
      <c r="UWK38" s="290"/>
      <c r="UWL38" s="290"/>
      <c r="UWM38" s="290"/>
      <c r="UWN38" s="290"/>
      <c r="UWO38" s="290"/>
      <c r="UWP38" s="290"/>
      <c r="UWQ38" s="290"/>
      <c r="UWR38" s="290"/>
      <c r="UWS38" s="290"/>
      <c r="UWT38" s="290"/>
      <c r="UWU38" s="290"/>
      <c r="UWV38" s="290"/>
      <c r="UWW38" s="290"/>
      <c r="UWX38" s="290"/>
      <c r="UWY38" s="290"/>
      <c r="UWZ38" s="290"/>
      <c r="UXA38" s="290"/>
      <c r="UXB38" s="290"/>
      <c r="UXC38" s="290"/>
      <c r="UXD38" s="290"/>
      <c r="UXE38" s="290"/>
      <c r="UXF38" s="290"/>
      <c r="UXG38" s="290"/>
      <c r="UXH38" s="290"/>
      <c r="UXI38" s="290"/>
      <c r="UXJ38" s="290"/>
      <c r="UXK38" s="290"/>
      <c r="UXL38" s="290"/>
      <c r="UXM38" s="290"/>
      <c r="UXN38" s="290"/>
      <c r="UXO38" s="290"/>
      <c r="UXP38" s="290"/>
      <c r="UXQ38" s="290"/>
      <c r="UXR38" s="290"/>
      <c r="UXS38" s="290"/>
      <c r="UXT38" s="290"/>
      <c r="UXU38" s="290"/>
      <c r="UXV38" s="290"/>
      <c r="UXW38" s="290"/>
      <c r="UXX38" s="290"/>
      <c r="UXY38" s="290"/>
      <c r="UXZ38" s="290"/>
      <c r="UYA38" s="290"/>
      <c r="UYB38" s="290"/>
      <c r="UYC38" s="290"/>
      <c r="UYD38" s="290"/>
      <c r="UYE38" s="290"/>
      <c r="UYF38" s="290"/>
      <c r="UYG38" s="290"/>
      <c r="UYH38" s="290"/>
      <c r="UYI38" s="290"/>
      <c r="UYJ38" s="290"/>
      <c r="UYK38" s="290"/>
      <c r="UYL38" s="290"/>
      <c r="UYM38" s="290"/>
      <c r="UYN38" s="290"/>
      <c r="UYO38" s="290"/>
      <c r="UYP38" s="290"/>
      <c r="UYQ38" s="290"/>
      <c r="UYR38" s="290"/>
      <c r="UYS38" s="290"/>
      <c r="UYT38" s="290"/>
      <c r="UYU38" s="290"/>
      <c r="UYV38" s="290"/>
      <c r="UYW38" s="290"/>
      <c r="UYX38" s="290"/>
      <c r="UYY38" s="290"/>
      <c r="UYZ38" s="290"/>
      <c r="UZA38" s="290"/>
      <c r="UZB38" s="290"/>
      <c r="UZC38" s="290"/>
      <c r="UZD38" s="290"/>
      <c r="UZE38" s="290"/>
      <c r="UZF38" s="290"/>
      <c r="UZG38" s="290"/>
      <c r="UZH38" s="290"/>
      <c r="UZI38" s="290"/>
      <c r="UZJ38" s="290"/>
      <c r="UZK38" s="290"/>
      <c r="UZL38" s="290"/>
      <c r="UZM38" s="290"/>
      <c r="UZN38" s="290"/>
      <c r="UZO38" s="290"/>
      <c r="UZP38" s="290"/>
      <c r="UZQ38" s="290"/>
      <c r="UZR38" s="290"/>
      <c r="UZS38" s="290"/>
      <c r="UZT38" s="290"/>
      <c r="UZU38" s="290"/>
      <c r="UZV38" s="290"/>
      <c r="UZW38" s="290"/>
      <c r="UZX38" s="290"/>
      <c r="UZY38" s="290"/>
      <c r="UZZ38" s="290"/>
      <c r="VAA38" s="290"/>
      <c r="VAB38" s="290"/>
      <c r="VAC38" s="290"/>
      <c r="VAD38" s="290"/>
      <c r="VAE38" s="290"/>
      <c r="VAF38" s="290"/>
      <c r="VAG38" s="290"/>
      <c r="VAH38" s="290"/>
      <c r="VAI38" s="290"/>
      <c r="VAJ38" s="290"/>
      <c r="VAK38" s="290"/>
      <c r="VAL38" s="290"/>
      <c r="VAM38" s="290"/>
      <c r="VAN38" s="290"/>
      <c r="VAO38" s="290"/>
      <c r="VAP38" s="290"/>
      <c r="VAQ38" s="290"/>
      <c r="VAR38" s="290"/>
      <c r="VAS38" s="290"/>
      <c r="VAT38" s="290"/>
      <c r="VAU38" s="290"/>
      <c r="VAV38" s="290"/>
      <c r="VAW38" s="290"/>
      <c r="VAX38" s="290"/>
      <c r="VAY38" s="290"/>
      <c r="VAZ38" s="290"/>
      <c r="VBA38" s="290"/>
      <c r="VBB38" s="290"/>
      <c r="VBC38" s="290"/>
      <c r="VBD38" s="290"/>
      <c r="VBE38" s="290"/>
      <c r="VBF38" s="290"/>
      <c r="VBG38" s="290"/>
      <c r="VBH38" s="290"/>
      <c r="VBI38" s="290"/>
      <c r="VBJ38" s="290"/>
      <c r="VBK38" s="290"/>
      <c r="VBL38" s="290"/>
      <c r="VBM38" s="290"/>
      <c r="VBN38" s="290"/>
      <c r="VBO38" s="290"/>
      <c r="VBP38" s="290"/>
      <c r="VBQ38" s="290"/>
      <c r="VBR38" s="290"/>
      <c r="VBS38" s="290"/>
      <c r="VBT38" s="290"/>
      <c r="VBU38" s="290"/>
      <c r="VBV38" s="290"/>
      <c r="VBW38" s="290"/>
      <c r="VBX38" s="290"/>
      <c r="VBY38" s="290"/>
      <c r="VBZ38" s="290"/>
      <c r="VCA38" s="290"/>
      <c r="VCB38" s="290"/>
      <c r="VCC38" s="290"/>
      <c r="VCD38" s="290"/>
      <c r="VCE38" s="290"/>
      <c r="VCF38" s="290"/>
      <c r="VCG38" s="290"/>
      <c r="VCH38" s="290"/>
      <c r="VCI38" s="290"/>
      <c r="VCJ38" s="290"/>
      <c r="VCK38" s="290"/>
      <c r="VCL38" s="290"/>
      <c r="VCM38" s="290"/>
      <c r="VCN38" s="290"/>
      <c r="VCO38" s="290"/>
      <c r="VCP38" s="290"/>
      <c r="VCQ38" s="290"/>
      <c r="VCR38" s="290"/>
      <c r="VCS38" s="290"/>
      <c r="VCT38" s="290"/>
      <c r="VCU38" s="290"/>
      <c r="VCV38" s="290"/>
      <c r="VCW38" s="290"/>
      <c r="VCX38" s="290"/>
      <c r="VCY38" s="290"/>
      <c r="VCZ38" s="290"/>
      <c r="VDA38" s="290"/>
      <c r="VDB38" s="290"/>
      <c r="VDC38" s="290"/>
      <c r="VDD38" s="290"/>
      <c r="VDE38" s="290"/>
      <c r="VDF38" s="290"/>
      <c r="VDG38" s="290"/>
      <c r="VDH38" s="290"/>
      <c r="VDI38" s="290"/>
      <c r="VDJ38" s="290"/>
      <c r="VDK38" s="290"/>
      <c r="VDL38" s="290"/>
      <c r="VDM38" s="290"/>
      <c r="VDN38" s="290"/>
      <c r="VDO38" s="290"/>
      <c r="VDP38" s="290"/>
      <c r="VDQ38" s="290"/>
      <c r="VDR38" s="290"/>
      <c r="VDS38" s="290"/>
      <c r="VDT38" s="290"/>
      <c r="VDU38" s="290"/>
      <c r="VDV38" s="290"/>
      <c r="VDW38" s="290"/>
      <c r="VDX38" s="290"/>
      <c r="VDY38" s="290"/>
      <c r="VDZ38" s="290"/>
      <c r="VEA38" s="290"/>
      <c r="VEB38" s="290"/>
      <c r="VEC38" s="290"/>
      <c r="VED38" s="290"/>
      <c r="VEE38" s="290"/>
      <c r="VEF38" s="290"/>
      <c r="VEG38" s="290"/>
      <c r="VEH38" s="290"/>
      <c r="VEI38" s="290"/>
      <c r="VEJ38" s="290"/>
      <c r="VEK38" s="290"/>
      <c r="VEL38" s="290"/>
      <c r="VEM38" s="290"/>
      <c r="VEN38" s="290"/>
      <c r="VEO38" s="290"/>
      <c r="VEP38" s="290"/>
      <c r="VEQ38" s="290"/>
      <c r="VER38" s="290"/>
      <c r="VES38" s="290"/>
      <c r="VET38" s="290"/>
      <c r="VEU38" s="290"/>
      <c r="VEV38" s="290"/>
      <c r="VEW38" s="290"/>
      <c r="VEX38" s="290"/>
      <c r="VEY38" s="290"/>
      <c r="VEZ38" s="290"/>
      <c r="VFA38" s="290"/>
      <c r="VFB38" s="290"/>
      <c r="VFC38" s="290"/>
      <c r="VFD38" s="290"/>
      <c r="VFE38" s="290"/>
      <c r="VFF38" s="290"/>
      <c r="VFG38" s="290"/>
      <c r="VFH38" s="290"/>
      <c r="VFI38" s="290"/>
      <c r="VFJ38" s="290"/>
      <c r="VFK38" s="290"/>
      <c r="VFL38" s="290"/>
      <c r="VFM38" s="290"/>
      <c r="VFN38" s="290"/>
      <c r="VFO38" s="290"/>
      <c r="VFP38" s="290"/>
      <c r="VFQ38" s="290"/>
      <c r="VFR38" s="290"/>
      <c r="VFS38" s="290"/>
      <c r="VFT38" s="290"/>
      <c r="VFU38" s="290"/>
      <c r="VFV38" s="290"/>
      <c r="VFW38" s="290"/>
      <c r="VFX38" s="290"/>
      <c r="VFY38" s="290"/>
      <c r="VFZ38" s="290"/>
      <c r="VGA38" s="290"/>
      <c r="VGB38" s="290"/>
      <c r="VGC38" s="290"/>
      <c r="VGD38" s="290"/>
      <c r="VGE38" s="290"/>
      <c r="VGF38" s="290"/>
      <c r="VGG38" s="290"/>
      <c r="VGH38" s="290"/>
      <c r="VGI38" s="290"/>
      <c r="VGJ38" s="290"/>
      <c r="VGK38" s="290"/>
      <c r="VGL38" s="290"/>
      <c r="VGM38" s="290"/>
      <c r="VGN38" s="290"/>
      <c r="VGO38" s="290"/>
      <c r="VGP38" s="290"/>
      <c r="VGQ38" s="290"/>
      <c r="VGR38" s="290"/>
      <c r="VGS38" s="290"/>
      <c r="VGT38" s="290"/>
      <c r="VGU38" s="290"/>
      <c r="VGV38" s="290"/>
      <c r="VGW38" s="290"/>
      <c r="VGX38" s="290"/>
      <c r="VGY38" s="290"/>
      <c r="VGZ38" s="290"/>
      <c r="VHA38" s="290"/>
      <c r="VHB38" s="290"/>
      <c r="VHC38" s="290"/>
      <c r="VHD38" s="290"/>
      <c r="VHE38" s="290"/>
      <c r="VHF38" s="290"/>
      <c r="VHG38" s="290"/>
      <c r="VHH38" s="290"/>
      <c r="VHI38" s="290"/>
      <c r="VHJ38" s="290"/>
      <c r="VHK38" s="290"/>
      <c r="VHL38" s="290"/>
      <c r="VHM38" s="290"/>
      <c r="VHN38" s="290"/>
      <c r="VHO38" s="290"/>
      <c r="VHP38" s="290"/>
      <c r="VHQ38" s="290"/>
      <c r="VHR38" s="290"/>
      <c r="VHS38" s="290"/>
      <c r="VHT38" s="290"/>
      <c r="VHU38" s="290"/>
      <c r="VHV38" s="290"/>
      <c r="VHW38" s="290"/>
      <c r="VHX38" s="290"/>
      <c r="VHY38" s="290"/>
      <c r="VHZ38" s="290"/>
      <c r="VIA38" s="290"/>
      <c r="VIB38" s="290"/>
      <c r="VIC38" s="290"/>
      <c r="VID38" s="290"/>
      <c r="VIE38" s="290"/>
      <c r="VIF38" s="290"/>
      <c r="VIG38" s="290"/>
      <c r="VIH38" s="290"/>
      <c r="VII38" s="290"/>
      <c r="VIJ38" s="290"/>
      <c r="VIK38" s="290"/>
      <c r="VIL38" s="290"/>
      <c r="VIM38" s="290"/>
      <c r="VIN38" s="290"/>
      <c r="VIO38" s="290"/>
      <c r="VIP38" s="290"/>
      <c r="VIQ38" s="290"/>
      <c r="VIR38" s="290"/>
      <c r="VIS38" s="290"/>
      <c r="VIT38" s="290"/>
      <c r="VIU38" s="290"/>
      <c r="VIV38" s="290"/>
      <c r="VIW38" s="290"/>
      <c r="VIX38" s="290"/>
      <c r="VIY38" s="290"/>
      <c r="VIZ38" s="290"/>
      <c r="VJA38" s="290"/>
      <c r="VJB38" s="290"/>
      <c r="VJC38" s="290"/>
      <c r="VJD38" s="290"/>
      <c r="VJE38" s="290"/>
      <c r="VJF38" s="290"/>
      <c r="VJG38" s="290"/>
      <c r="VJH38" s="290"/>
      <c r="VJI38" s="290"/>
      <c r="VJJ38" s="290"/>
      <c r="VJK38" s="290"/>
      <c r="VJL38" s="290"/>
      <c r="VJM38" s="290"/>
      <c r="VJN38" s="290"/>
      <c r="VJO38" s="290"/>
      <c r="VJP38" s="290"/>
      <c r="VJQ38" s="290"/>
      <c r="VJR38" s="290"/>
      <c r="VJS38" s="290"/>
      <c r="VJT38" s="290"/>
      <c r="VJU38" s="290"/>
      <c r="VJV38" s="290"/>
      <c r="VJW38" s="290"/>
      <c r="VJX38" s="290"/>
      <c r="VJY38" s="290"/>
      <c r="VJZ38" s="290"/>
      <c r="VKA38" s="290"/>
      <c r="VKB38" s="290"/>
      <c r="VKC38" s="290"/>
      <c r="VKD38" s="290"/>
      <c r="VKE38" s="290"/>
      <c r="VKF38" s="290"/>
      <c r="VKG38" s="290"/>
      <c r="VKH38" s="290"/>
      <c r="VKI38" s="290"/>
      <c r="VKJ38" s="290"/>
      <c r="VKK38" s="290"/>
      <c r="VKL38" s="290"/>
      <c r="VKM38" s="290"/>
      <c r="VKN38" s="290"/>
      <c r="VKO38" s="290"/>
      <c r="VKP38" s="290"/>
      <c r="VKQ38" s="290"/>
      <c r="VKR38" s="290"/>
      <c r="VKS38" s="290"/>
      <c r="VKT38" s="290"/>
      <c r="VKU38" s="290"/>
      <c r="VKV38" s="290"/>
      <c r="VKW38" s="290"/>
      <c r="VKX38" s="290"/>
      <c r="VKY38" s="290"/>
      <c r="VKZ38" s="290"/>
      <c r="VLA38" s="290"/>
      <c r="VLB38" s="290"/>
      <c r="VLC38" s="290"/>
      <c r="VLD38" s="290"/>
      <c r="VLE38" s="290"/>
      <c r="VLF38" s="290"/>
      <c r="VLG38" s="290"/>
      <c r="VLH38" s="290"/>
      <c r="VLI38" s="290"/>
      <c r="VLJ38" s="290"/>
      <c r="VLK38" s="290"/>
      <c r="VLL38" s="290"/>
      <c r="VLM38" s="290"/>
      <c r="VLN38" s="290"/>
      <c r="VLO38" s="290"/>
      <c r="VLP38" s="290"/>
      <c r="VLQ38" s="290"/>
      <c r="VLR38" s="290"/>
      <c r="VLS38" s="290"/>
      <c r="VLT38" s="290"/>
      <c r="VLU38" s="290"/>
      <c r="VLV38" s="290"/>
      <c r="VLW38" s="290"/>
      <c r="VLX38" s="290"/>
      <c r="VLY38" s="290"/>
      <c r="VLZ38" s="290"/>
      <c r="VMA38" s="290"/>
      <c r="VMB38" s="290"/>
      <c r="VMC38" s="290"/>
      <c r="VMD38" s="290"/>
      <c r="VME38" s="290"/>
      <c r="VMF38" s="290"/>
      <c r="VMG38" s="290"/>
      <c r="VMH38" s="290"/>
      <c r="VMI38" s="290"/>
      <c r="VMJ38" s="290"/>
      <c r="VMK38" s="290"/>
      <c r="VML38" s="290"/>
      <c r="VMM38" s="290"/>
      <c r="VMN38" s="290"/>
      <c r="VMO38" s="290"/>
      <c r="VMP38" s="290"/>
      <c r="VMQ38" s="290"/>
      <c r="VMR38" s="290"/>
      <c r="VMS38" s="290"/>
      <c r="VMT38" s="290"/>
      <c r="VMU38" s="290"/>
      <c r="VMV38" s="290"/>
      <c r="VMW38" s="290"/>
      <c r="VMX38" s="290"/>
      <c r="VMY38" s="290"/>
      <c r="VMZ38" s="290"/>
      <c r="VNA38" s="290"/>
      <c r="VNB38" s="290"/>
      <c r="VNC38" s="290"/>
      <c r="VND38" s="290"/>
      <c r="VNE38" s="290"/>
      <c r="VNF38" s="290"/>
      <c r="VNG38" s="290"/>
      <c r="VNH38" s="290"/>
      <c r="VNI38" s="290"/>
      <c r="VNJ38" s="290"/>
      <c r="VNK38" s="290"/>
      <c r="VNL38" s="290"/>
      <c r="VNM38" s="290"/>
      <c r="VNN38" s="290"/>
      <c r="VNO38" s="290"/>
      <c r="VNP38" s="290"/>
      <c r="VNQ38" s="290"/>
      <c r="VNR38" s="290"/>
      <c r="VNS38" s="290"/>
      <c r="VNT38" s="290"/>
      <c r="VNU38" s="290"/>
      <c r="VNV38" s="290"/>
      <c r="VNW38" s="290"/>
      <c r="VNX38" s="290"/>
      <c r="VNY38" s="290"/>
      <c r="VNZ38" s="290"/>
      <c r="VOA38" s="290"/>
      <c r="VOB38" s="290"/>
      <c r="VOC38" s="290"/>
      <c r="VOD38" s="290"/>
      <c r="VOE38" s="290"/>
      <c r="VOF38" s="290"/>
      <c r="VOG38" s="290"/>
      <c r="VOH38" s="290"/>
      <c r="VOI38" s="290"/>
      <c r="VOJ38" s="290"/>
      <c r="VOK38" s="290"/>
      <c r="VOL38" s="290"/>
      <c r="VOM38" s="290"/>
      <c r="VON38" s="290"/>
      <c r="VOO38" s="290"/>
      <c r="VOP38" s="290"/>
      <c r="VOQ38" s="290"/>
      <c r="VOR38" s="290"/>
      <c r="VOS38" s="290"/>
      <c r="VOT38" s="290"/>
      <c r="VOU38" s="290"/>
      <c r="VOV38" s="290"/>
      <c r="VOW38" s="290"/>
      <c r="VOX38" s="290"/>
      <c r="VOY38" s="290"/>
      <c r="VOZ38" s="290"/>
      <c r="VPA38" s="290"/>
      <c r="VPB38" s="290"/>
      <c r="VPC38" s="290"/>
      <c r="VPD38" s="290"/>
      <c r="VPE38" s="290"/>
      <c r="VPF38" s="290"/>
      <c r="VPG38" s="290"/>
      <c r="VPH38" s="290"/>
      <c r="VPI38" s="290"/>
      <c r="VPJ38" s="290"/>
      <c r="VPK38" s="290"/>
      <c r="VPL38" s="290"/>
      <c r="VPM38" s="290"/>
      <c r="VPN38" s="290"/>
      <c r="VPO38" s="290"/>
      <c r="VPP38" s="290"/>
      <c r="VPQ38" s="290"/>
      <c r="VPR38" s="290"/>
      <c r="VPS38" s="290"/>
      <c r="VPT38" s="290"/>
      <c r="VPU38" s="290"/>
      <c r="VPV38" s="290"/>
      <c r="VPW38" s="290"/>
      <c r="VPX38" s="290"/>
      <c r="VPY38" s="290"/>
      <c r="VPZ38" s="290"/>
      <c r="VQA38" s="290"/>
      <c r="VQB38" s="290"/>
      <c r="VQC38" s="290"/>
      <c r="VQD38" s="290"/>
      <c r="VQE38" s="290"/>
      <c r="VQF38" s="290"/>
      <c r="VQG38" s="290"/>
      <c r="VQH38" s="290"/>
      <c r="VQI38" s="290"/>
      <c r="VQJ38" s="290"/>
      <c r="VQK38" s="290"/>
      <c r="VQL38" s="290"/>
      <c r="VQM38" s="290"/>
      <c r="VQN38" s="290"/>
      <c r="VQO38" s="290"/>
      <c r="VQP38" s="290"/>
      <c r="VQQ38" s="290"/>
      <c r="VQR38" s="290"/>
      <c r="VQS38" s="290"/>
      <c r="VQT38" s="290"/>
      <c r="VQU38" s="290"/>
      <c r="VQV38" s="290"/>
      <c r="VQW38" s="290"/>
      <c r="VQX38" s="290"/>
      <c r="VQY38" s="290"/>
      <c r="VQZ38" s="290"/>
      <c r="VRA38" s="290"/>
      <c r="VRB38" s="290"/>
      <c r="VRC38" s="290"/>
      <c r="VRD38" s="290"/>
      <c r="VRE38" s="290"/>
      <c r="VRF38" s="290"/>
      <c r="VRG38" s="290"/>
      <c r="VRH38" s="290"/>
      <c r="VRI38" s="290"/>
      <c r="VRJ38" s="290"/>
      <c r="VRK38" s="290"/>
      <c r="VRL38" s="290"/>
      <c r="VRM38" s="290"/>
      <c r="VRN38" s="290"/>
      <c r="VRO38" s="290"/>
      <c r="VRP38" s="290"/>
      <c r="VRQ38" s="290"/>
      <c r="VRR38" s="290"/>
      <c r="VRS38" s="290"/>
      <c r="VRT38" s="290"/>
      <c r="VRU38" s="290"/>
      <c r="VRV38" s="290"/>
      <c r="VRW38" s="290"/>
      <c r="VRX38" s="290"/>
      <c r="VRY38" s="290"/>
      <c r="VRZ38" s="290"/>
      <c r="VSA38" s="290"/>
      <c r="VSB38" s="290"/>
      <c r="VSC38" s="290"/>
      <c r="VSD38" s="290"/>
      <c r="VSE38" s="290"/>
      <c r="VSF38" s="290"/>
      <c r="VSG38" s="290"/>
      <c r="VSH38" s="290"/>
      <c r="VSI38" s="290"/>
      <c r="VSJ38" s="290"/>
      <c r="VSK38" s="290"/>
      <c r="VSL38" s="290"/>
      <c r="VSM38" s="290"/>
      <c r="VSN38" s="290"/>
      <c r="VSO38" s="290"/>
      <c r="VSP38" s="290"/>
      <c r="VSQ38" s="290"/>
      <c r="VSR38" s="290"/>
      <c r="VSS38" s="290"/>
      <c r="VST38" s="290"/>
      <c r="VSU38" s="290"/>
      <c r="VSV38" s="290"/>
      <c r="VSW38" s="290"/>
      <c r="VSX38" s="290"/>
      <c r="VSY38" s="290"/>
      <c r="VSZ38" s="290"/>
      <c r="VTA38" s="290"/>
      <c r="VTB38" s="290"/>
      <c r="VTC38" s="290"/>
      <c r="VTD38" s="290"/>
      <c r="VTE38" s="290"/>
      <c r="VTF38" s="290"/>
      <c r="VTG38" s="290"/>
      <c r="VTH38" s="290"/>
      <c r="VTI38" s="290"/>
      <c r="VTJ38" s="290"/>
      <c r="VTK38" s="290"/>
      <c r="VTL38" s="290"/>
      <c r="VTM38" s="290"/>
      <c r="VTN38" s="290"/>
      <c r="VTO38" s="290"/>
      <c r="VTP38" s="290"/>
      <c r="VTQ38" s="290"/>
      <c r="VTR38" s="290"/>
      <c r="VTS38" s="290"/>
      <c r="VTT38" s="290"/>
      <c r="VTU38" s="290"/>
      <c r="VTV38" s="290"/>
      <c r="VTW38" s="290"/>
      <c r="VTX38" s="290"/>
      <c r="VTY38" s="290"/>
      <c r="VTZ38" s="290"/>
      <c r="VUA38" s="290"/>
      <c r="VUB38" s="290"/>
      <c r="VUC38" s="290"/>
      <c r="VUD38" s="290"/>
      <c r="VUE38" s="290"/>
      <c r="VUF38" s="290"/>
      <c r="VUG38" s="290"/>
      <c r="VUH38" s="290"/>
      <c r="VUI38" s="290"/>
      <c r="VUJ38" s="290"/>
      <c r="VUK38" s="290"/>
      <c r="VUL38" s="290"/>
      <c r="VUM38" s="290"/>
      <c r="VUN38" s="290"/>
      <c r="VUO38" s="290"/>
      <c r="VUP38" s="290"/>
      <c r="VUQ38" s="290"/>
      <c r="VUR38" s="290"/>
      <c r="VUS38" s="290"/>
      <c r="VUT38" s="290"/>
      <c r="VUU38" s="290"/>
      <c r="VUV38" s="290"/>
      <c r="VUW38" s="290"/>
      <c r="VUX38" s="290"/>
      <c r="VUY38" s="290"/>
      <c r="VUZ38" s="290"/>
      <c r="VVA38" s="290"/>
      <c r="VVB38" s="290"/>
      <c r="VVC38" s="290"/>
      <c r="VVD38" s="290"/>
      <c r="VVE38" s="290"/>
      <c r="VVF38" s="290"/>
      <c r="VVG38" s="290"/>
      <c r="VVH38" s="290"/>
      <c r="VVI38" s="290"/>
      <c r="VVJ38" s="290"/>
      <c r="VVK38" s="290"/>
      <c r="VVL38" s="290"/>
      <c r="VVM38" s="290"/>
      <c r="VVN38" s="290"/>
      <c r="VVO38" s="290"/>
      <c r="VVP38" s="290"/>
      <c r="VVQ38" s="290"/>
      <c r="VVR38" s="290"/>
      <c r="VVS38" s="290"/>
      <c r="VVT38" s="290"/>
      <c r="VVU38" s="290"/>
      <c r="VVV38" s="290"/>
      <c r="VVW38" s="290"/>
      <c r="VVX38" s="290"/>
      <c r="VVY38" s="290"/>
      <c r="VVZ38" s="290"/>
      <c r="VWA38" s="290"/>
      <c r="VWB38" s="290"/>
      <c r="VWC38" s="290"/>
      <c r="VWD38" s="290"/>
      <c r="VWE38" s="290"/>
      <c r="VWF38" s="290"/>
      <c r="VWG38" s="290"/>
      <c r="VWH38" s="290"/>
      <c r="VWI38" s="290"/>
      <c r="VWJ38" s="290"/>
      <c r="VWK38" s="290"/>
      <c r="VWL38" s="290"/>
      <c r="VWM38" s="290"/>
      <c r="VWN38" s="290"/>
      <c r="VWO38" s="290"/>
      <c r="VWP38" s="290"/>
      <c r="VWQ38" s="290"/>
      <c r="VWR38" s="290"/>
      <c r="VWS38" s="290"/>
      <c r="VWT38" s="290"/>
      <c r="VWU38" s="290"/>
      <c r="VWV38" s="290"/>
      <c r="VWW38" s="290"/>
      <c r="VWX38" s="290"/>
      <c r="VWY38" s="290"/>
      <c r="VWZ38" s="290"/>
      <c r="VXA38" s="290"/>
      <c r="VXB38" s="290"/>
      <c r="VXC38" s="290"/>
      <c r="VXD38" s="290"/>
      <c r="VXE38" s="290"/>
      <c r="VXF38" s="290"/>
      <c r="VXG38" s="290"/>
      <c r="VXH38" s="290"/>
      <c r="VXI38" s="290"/>
      <c r="VXJ38" s="290"/>
      <c r="VXK38" s="290"/>
      <c r="VXL38" s="290"/>
      <c r="VXM38" s="290"/>
      <c r="VXN38" s="290"/>
      <c r="VXO38" s="290"/>
      <c r="VXP38" s="290"/>
      <c r="VXQ38" s="290"/>
      <c r="VXR38" s="290"/>
      <c r="VXS38" s="290"/>
      <c r="VXT38" s="290"/>
      <c r="VXU38" s="290"/>
      <c r="VXV38" s="290"/>
      <c r="VXW38" s="290"/>
      <c r="VXX38" s="290"/>
      <c r="VXY38" s="290"/>
      <c r="VXZ38" s="290"/>
      <c r="VYA38" s="290"/>
      <c r="VYB38" s="290"/>
      <c r="VYC38" s="290"/>
      <c r="VYD38" s="290"/>
      <c r="VYE38" s="290"/>
      <c r="VYF38" s="290"/>
      <c r="VYG38" s="290"/>
      <c r="VYH38" s="290"/>
      <c r="VYI38" s="290"/>
      <c r="VYJ38" s="290"/>
      <c r="VYK38" s="290"/>
      <c r="VYL38" s="290"/>
      <c r="VYM38" s="290"/>
      <c r="VYN38" s="290"/>
      <c r="VYO38" s="290"/>
      <c r="VYP38" s="290"/>
      <c r="VYQ38" s="290"/>
      <c r="VYR38" s="290"/>
      <c r="VYS38" s="290"/>
      <c r="VYT38" s="290"/>
      <c r="VYU38" s="290"/>
      <c r="VYV38" s="290"/>
      <c r="VYW38" s="290"/>
      <c r="VYX38" s="290"/>
      <c r="VYY38" s="290"/>
      <c r="VYZ38" s="290"/>
      <c r="VZA38" s="290"/>
      <c r="VZB38" s="290"/>
      <c r="VZC38" s="290"/>
      <c r="VZD38" s="290"/>
      <c r="VZE38" s="290"/>
      <c r="VZF38" s="290"/>
      <c r="VZG38" s="290"/>
      <c r="VZH38" s="290"/>
      <c r="VZI38" s="290"/>
      <c r="VZJ38" s="290"/>
      <c r="VZK38" s="290"/>
      <c r="VZL38" s="290"/>
      <c r="VZM38" s="290"/>
      <c r="VZN38" s="290"/>
      <c r="VZO38" s="290"/>
      <c r="VZP38" s="290"/>
      <c r="VZQ38" s="290"/>
      <c r="VZR38" s="290"/>
      <c r="VZS38" s="290"/>
      <c r="VZT38" s="290"/>
      <c r="VZU38" s="290"/>
      <c r="VZV38" s="290"/>
      <c r="VZW38" s="290"/>
      <c r="VZX38" s="290"/>
      <c r="VZY38" s="290"/>
      <c r="VZZ38" s="290"/>
      <c r="WAA38" s="290"/>
      <c r="WAB38" s="290"/>
      <c r="WAC38" s="290"/>
      <c r="WAD38" s="290"/>
      <c r="WAE38" s="290"/>
      <c r="WAF38" s="290"/>
      <c r="WAG38" s="290"/>
      <c r="WAH38" s="290"/>
      <c r="WAI38" s="290"/>
      <c r="WAJ38" s="290"/>
      <c r="WAK38" s="290"/>
      <c r="WAL38" s="290"/>
      <c r="WAM38" s="290"/>
      <c r="WAN38" s="290"/>
      <c r="WAO38" s="290"/>
      <c r="WAP38" s="290"/>
      <c r="WAQ38" s="290"/>
      <c r="WAR38" s="290"/>
      <c r="WAS38" s="290"/>
      <c r="WAT38" s="290"/>
      <c r="WAU38" s="290"/>
      <c r="WAV38" s="290"/>
      <c r="WAW38" s="290"/>
      <c r="WAX38" s="290"/>
      <c r="WAY38" s="290"/>
      <c r="WAZ38" s="290"/>
      <c r="WBA38" s="290"/>
      <c r="WBB38" s="290"/>
      <c r="WBC38" s="290"/>
      <c r="WBD38" s="290"/>
      <c r="WBE38" s="290"/>
      <c r="WBF38" s="290"/>
      <c r="WBG38" s="290"/>
      <c r="WBH38" s="290"/>
      <c r="WBI38" s="290"/>
      <c r="WBJ38" s="290"/>
      <c r="WBK38" s="290"/>
      <c r="WBL38" s="290"/>
      <c r="WBM38" s="290"/>
      <c r="WBN38" s="290"/>
      <c r="WBO38" s="290"/>
      <c r="WBP38" s="290"/>
      <c r="WBQ38" s="290"/>
      <c r="WBR38" s="290"/>
      <c r="WBS38" s="290"/>
      <c r="WBT38" s="290"/>
      <c r="WBU38" s="290"/>
      <c r="WBV38" s="290"/>
      <c r="WBW38" s="290"/>
      <c r="WBX38" s="290"/>
      <c r="WBY38" s="290"/>
      <c r="WBZ38" s="290"/>
      <c r="WCA38" s="290"/>
      <c r="WCB38" s="290"/>
    </row>
    <row r="39" spans="2:38 13252:15628" s="289" customFormat="1" ht="15.75" thickBot="1" x14ac:dyDescent="0.3">
      <c r="B39" s="280">
        <v>28</v>
      </c>
      <c r="C39" s="311" t="s">
        <v>1285</v>
      </c>
      <c r="D39" s="282" t="s">
        <v>7</v>
      </c>
      <c r="E39" s="282" t="s">
        <v>7</v>
      </c>
      <c r="F39" s="282" t="s">
        <v>7</v>
      </c>
      <c r="G39" s="282" t="s">
        <v>7</v>
      </c>
      <c r="H39" s="282" t="s">
        <v>7</v>
      </c>
      <c r="I39" s="282" t="s">
        <v>7</v>
      </c>
      <c r="J39" s="282" t="s">
        <v>7</v>
      </c>
      <c r="K39" s="282" t="s">
        <v>7</v>
      </c>
      <c r="L39" s="314">
        <v>42770</v>
      </c>
      <c r="M39" s="284" t="s">
        <v>9775</v>
      </c>
      <c r="N39" s="285">
        <f t="shared" si="13"/>
        <v>2</v>
      </c>
      <c r="O39" s="315"/>
      <c r="P39" s="1126"/>
      <c r="Q39" s="1127"/>
      <c r="R39" s="1127"/>
      <c r="S39" s="1128"/>
      <c r="T39" s="302"/>
      <c r="U39" s="302"/>
      <c r="V39" s="302"/>
      <c r="W39" s="302"/>
      <c r="X39" s="302"/>
      <c r="Y39" s="302"/>
      <c r="Z39" s="302"/>
      <c r="AA39" s="302"/>
      <c r="AB39" s="302"/>
      <c r="AC39" s="302"/>
      <c r="AD39" s="302"/>
      <c r="AE39" s="302"/>
      <c r="AF39" s="302"/>
      <c r="AG39" s="302"/>
      <c r="AH39" s="302"/>
      <c r="AI39" s="302"/>
      <c r="AJ39" s="302"/>
      <c r="SOR39" s="290"/>
      <c r="SOS39" s="290"/>
      <c r="SOT39" s="290"/>
      <c r="SOU39" s="290"/>
      <c r="SOV39" s="290"/>
      <c r="SOW39" s="290"/>
      <c r="SOX39" s="290"/>
      <c r="SOY39" s="290"/>
      <c r="SOZ39" s="290"/>
      <c r="SPA39" s="290"/>
      <c r="SPB39" s="290"/>
      <c r="SPC39" s="290"/>
      <c r="SPD39" s="290"/>
      <c r="SPE39" s="290"/>
      <c r="SPF39" s="290"/>
      <c r="SPG39" s="290"/>
      <c r="SPH39" s="290"/>
      <c r="SPI39" s="290"/>
      <c r="SPJ39" s="290"/>
      <c r="SPK39" s="290"/>
      <c r="SPL39" s="290"/>
      <c r="SPM39" s="290"/>
      <c r="SPN39" s="290"/>
      <c r="SPO39" s="290"/>
      <c r="SPP39" s="290"/>
      <c r="SPQ39" s="290"/>
      <c r="SPR39" s="290"/>
      <c r="SPS39" s="290"/>
      <c r="SPT39" s="290"/>
      <c r="SPU39" s="290"/>
      <c r="SPV39" s="290"/>
      <c r="SPW39" s="290"/>
      <c r="SPX39" s="290"/>
      <c r="SPY39" s="290"/>
      <c r="SPZ39" s="290"/>
      <c r="SQA39" s="290"/>
      <c r="SQB39" s="290"/>
      <c r="SQC39" s="290"/>
      <c r="SQD39" s="290"/>
      <c r="SQE39" s="290"/>
      <c r="SQF39" s="290"/>
      <c r="SQG39" s="290"/>
      <c r="SQH39" s="290"/>
      <c r="SQI39" s="290"/>
      <c r="SQJ39" s="290"/>
      <c r="SQK39" s="290"/>
      <c r="SQL39" s="290"/>
      <c r="SQM39" s="290"/>
      <c r="SQN39" s="290"/>
      <c r="SQO39" s="290"/>
      <c r="SQP39" s="290"/>
      <c r="SQQ39" s="290"/>
      <c r="SQR39" s="290"/>
      <c r="SQS39" s="290"/>
      <c r="SQT39" s="290"/>
      <c r="SQU39" s="290"/>
      <c r="SQV39" s="290"/>
      <c r="SQW39" s="290"/>
      <c r="SQX39" s="290"/>
      <c r="SQY39" s="290"/>
      <c r="SQZ39" s="290"/>
      <c r="SRA39" s="290"/>
      <c r="SRB39" s="290"/>
      <c r="SRC39" s="290"/>
      <c r="SRD39" s="290"/>
      <c r="SRE39" s="290"/>
      <c r="SRF39" s="290"/>
      <c r="SRG39" s="290"/>
      <c r="SRH39" s="290"/>
      <c r="SRI39" s="290"/>
      <c r="SRJ39" s="290"/>
      <c r="SRK39" s="290"/>
      <c r="SRL39" s="290"/>
      <c r="SRM39" s="290"/>
      <c r="SRN39" s="290"/>
      <c r="SRO39" s="290"/>
      <c r="SRP39" s="290"/>
      <c r="SRQ39" s="290"/>
      <c r="SRR39" s="290"/>
      <c r="SRS39" s="290"/>
      <c r="SRT39" s="290"/>
      <c r="SRU39" s="290"/>
      <c r="SRV39" s="290"/>
      <c r="SRW39" s="290"/>
      <c r="SRX39" s="290"/>
      <c r="SRY39" s="290"/>
      <c r="SRZ39" s="290"/>
      <c r="SSA39" s="290"/>
      <c r="SSB39" s="290"/>
      <c r="SSC39" s="290"/>
      <c r="SSD39" s="290"/>
      <c r="SSE39" s="290"/>
      <c r="SSF39" s="290"/>
      <c r="SSG39" s="290"/>
      <c r="SSH39" s="290"/>
      <c r="SSI39" s="290"/>
      <c r="SSJ39" s="290"/>
      <c r="SSK39" s="290"/>
      <c r="SSL39" s="290"/>
      <c r="SSM39" s="290"/>
      <c r="SSN39" s="290"/>
      <c r="SSO39" s="290"/>
      <c r="SSP39" s="290"/>
      <c r="SSQ39" s="290"/>
      <c r="SSR39" s="290"/>
      <c r="SSS39" s="290"/>
      <c r="SST39" s="290"/>
      <c r="SSU39" s="290"/>
      <c r="SSV39" s="290"/>
      <c r="SSW39" s="290"/>
      <c r="SSX39" s="290"/>
      <c r="SSY39" s="290"/>
      <c r="SSZ39" s="290"/>
      <c r="STA39" s="290"/>
      <c r="STB39" s="290"/>
      <c r="STC39" s="290"/>
      <c r="STD39" s="290"/>
      <c r="STE39" s="290"/>
      <c r="STF39" s="290"/>
      <c r="STG39" s="290"/>
      <c r="STH39" s="290"/>
      <c r="STI39" s="290"/>
      <c r="STJ39" s="290"/>
      <c r="STK39" s="290"/>
      <c r="STL39" s="290"/>
      <c r="STM39" s="290"/>
      <c r="STN39" s="290"/>
      <c r="STO39" s="290"/>
      <c r="STP39" s="290"/>
      <c r="STQ39" s="290"/>
      <c r="STR39" s="290"/>
      <c r="STS39" s="290"/>
      <c r="STT39" s="290"/>
      <c r="STU39" s="290"/>
      <c r="STV39" s="290"/>
      <c r="STW39" s="290"/>
      <c r="STX39" s="290"/>
      <c r="STY39" s="290"/>
      <c r="STZ39" s="290"/>
      <c r="SUA39" s="290"/>
      <c r="SUB39" s="290"/>
      <c r="SUC39" s="290"/>
      <c r="SUD39" s="290"/>
      <c r="SUE39" s="290"/>
      <c r="SUF39" s="290"/>
      <c r="SUG39" s="290"/>
      <c r="SUH39" s="290"/>
      <c r="SUI39" s="290"/>
      <c r="SUJ39" s="290"/>
      <c r="SUK39" s="290"/>
      <c r="SUL39" s="290"/>
      <c r="SUM39" s="290"/>
      <c r="SUN39" s="290"/>
      <c r="SUO39" s="290"/>
      <c r="SUP39" s="290"/>
      <c r="SUQ39" s="290"/>
      <c r="SUR39" s="290"/>
      <c r="SUS39" s="290"/>
      <c r="SUT39" s="290"/>
      <c r="SUU39" s="290"/>
      <c r="SUV39" s="290"/>
      <c r="SUW39" s="290"/>
      <c r="SUX39" s="290"/>
      <c r="SUY39" s="290"/>
      <c r="SUZ39" s="290"/>
      <c r="SVA39" s="290"/>
      <c r="SVB39" s="290"/>
      <c r="SVC39" s="290"/>
      <c r="SVD39" s="290"/>
      <c r="SVE39" s="290"/>
      <c r="SVF39" s="290"/>
      <c r="SVG39" s="290"/>
      <c r="SVH39" s="290"/>
      <c r="SVI39" s="290"/>
      <c r="SVJ39" s="290"/>
      <c r="SVK39" s="290"/>
      <c r="SVL39" s="290"/>
      <c r="SVM39" s="290"/>
      <c r="SVN39" s="290"/>
      <c r="SVO39" s="290"/>
      <c r="SVP39" s="290"/>
      <c r="SVQ39" s="290"/>
      <c r="SVR39" s="290"/>
      <c r="SVS39" s="290"/>
      <c r="SVT39" s="290"/>
      <c r="SVU39" s="290"/>
      <c r="SVV39" s="290"/>
      <c r="SVW39" s="290"/>
      <c r="SVX39" s="290"/>
      <c r="SVY39" s="290"/>
      <c r="SVZ39" s="290"/>
      <c r="SWA39" s="290"/>
      <c r="SWB39" s="290"/>
      <c r="SWC39" s="290"/>
      <c r="SWD39" s="290"/>
      <c r="SWE39" s="290"/>
      <c r="SWF39" s="290"/>
      <c r="SWG39" s="290"/>
      <c r="SWH39" s="290"/>
      <c r="SWI39" s="290"/>
      <c r="SWJ39" s="290"/>
      <c r="SWK39" s="290"/>
      <c r="SWL39" s="290"/>
      <c r="SWM39" s="290"/>
      <c r="SWN39" s="290"/>
      <c r="SWO39" s="290"/>
      <c r="SWP39" s="290"/>
      <c r="SWQ39" s="290"/>
      <c r="SWR39" s="290"/>
      <c r="SWS39" s="290"/>
      <c r="SWT39" s="290"/>
      <c r="SWU39" s="290"/>
      <c r="SWV39" s="290"/>
      <c r="SWW39" s="290"/>
      <c r="SWX39" s="290"/>
      <c r="SWY39" s="290"/>
      <c r="SWZ39" s="290"/>
      <c r="SXA39" s="290"/>
      <c r="SXB39" s="290"/>
      <c r="SXC39" s="290"/>
      <c r="SXD39" s="290"/>
      <c r="SXE39" s="290"/>
      <c r="SXF39" s="290"/>
      <c r="SXG39" s="290"/>
      <c r="SXH39" s="290"/>
      <c r="SXI39" s="290"/>
      <c r="SXJ39" s="290"/>
      <c r="SXK39" s="290"/>
      <c r="SXL39" s="290"/>
      <c r="SXM39" s="290"/>
      <c r="SXN39" s="290"/>
      <c r="SXO39" s="290"/>
      <c r="SXP39" s="290"/>
      <c r="SXQ39" s="290"/>
      <c r="SXR39" s="290"/>
      <c r="SXS39" s="290"/>
      <c r="SXT39" s="290"/>
      <c r="SXU39" s="290"/>
      <c r="SXV39" s="290"/>
      <c r="SXW39" s="290"/>
      <c r="SXX39" s="290"/>
      <c r="SXY39" s="290"/>
      <c r="SXZ39" s="290"/>
      <c r="SYA39" s="290"/>
      <c r="SYB39" s="290"/>
      <c r="SYC39" s="290"/>
      <c r="SYD39" s="290"/>
      <c r="SYE39" s="290"/>
      <c r="SYF39" s="290"/>
      <c r="SYG39" s="290"/>
      <c r="SYH39" s="290"/>
      <c r="SYI39" s="290"/>
      <c r="SYJ39" s="290"/>
      <c r="SYK39" s="290"/>
      <c r="SYL39" s="290"/>
      <c r="SYM39" s="290"/>
      <c r="SYN39" s="290"/>
      <c r="SYO39" s="290"/>
      <c r="SYP39" s="290"/>
      <c r="SYQ39" s="290"/>
      <c r="SYR39" s="290"/>
      <c r="SYS39" s="290"/>
      <c r="SYT39" s="290"/>
      <c r="SYU39" s="290"/>
      <c r="SYV39" s="290"/>
      <c r="SYW39" s="290"/>
      <c r="SYX39" s="290"/>
      <c r="SYY39" s="290"/>
      <c r="SYZ39" s="290"/>
      <c r="SZA39" s="290"/>
      <c r="SZB39" s="290"/>
      <c r="SZC39" s="290"/>
      <c r="SZD39" s="290"/>
      <c r="SZE39" s="290"/>
      <c r="SZF39" s="290"/>
      <c r="SZG39" s="290"/>
      <c r="SZH39" s="290"/>
      <c r="SZI39" s="290"/>
      <c r="SZJ39" s="290"/>
      <c r="SZK39" s="290"/>
      <c r="SZL39" s="290"/>
      <c r="SZM39" s="290"/>
      <c r="SZN39" s="290"/>
      <c r="SZO39" s="290"/>
      <c r="SZP39" s="290"/>
      <c r="SZQ39" s="290"/>
      <c r="SZR39" s="290"/>
      <c r="SZS39" s="290"/>
      <c r="SZT39" s="290"/>
      <c r="SZU39" s="290"/>
      <c r="SZV39" s="290"/>
      <c r="SZW39" s="290"/>
      <c r="SZX39" s="290"/>
      <c r="SZY39" s="290"/>
      <c r="SZZ39" s="290"/>
      <c r="TAA39" s="290"/>
      <c r="TAB39" s="290"/>
      <c r="TAC39" s="290"/>
      <c r="TAD39" s="290"/>
      <c r="TAE39" s="290"/>
      <c r="TAF39" s="290"/>
      <c r="TAG39" s="290"/>
      <c r="TAH39" s="290"/>
      <c r="TAI39" s="290"/>
      <c r="TAJ39" s="290"/>
      <c r="TAK39" s="290"/>
      <c r="TAL39" s="290"/>
      <c r="TAM39" s="290"/>
      <c r="TAN39" s="290"/>
      <c r="TAO39" s="290"/>
      <c r="TAP39" s="290"/>
      <c r="TAQ39" s="290"/>
      <c r="TAR39" s="290"/>
      <c r="TAS39" s="290"/>
      <c r="TAT39" s="290"/>
      <c r="TAU39" s="290"/>
      <c r="TAV39" s="290"/>
      <c r="TAW39" s="290"/>
      <c r="TAX39" s="290"/>
      <c r="TAY39" s="290"/>
      <c r="TAZ39" s="290"/>
      <c r="TBA39" s="290"/>
      <c r="TBB39" s="290"/>
      <c r="TBC39" s="290"/>
      <c r="TBD39" s="290"/>
      <c r="TBE39" s="290"/>
      <c r="TBF39" s="290"/>
      <c r="TBG39" s="290"/>
      <c r="TBH39" s="290"/>
      <c r="TBI39" s="290"/>
      <c r="TBJ39" s="290"/>
      <c r="TBK39" s="290"/>
      <c r="TBL39" s="290"/>
      <c r="TBM39" s="290"/>
      <c r="TBN39" s="290"/>
      <c r="TBO39" s="290"/>
      <c r="TBP39" s="290"/>
      <c r="TBQ39" s="290"/>
      <c r="TBR39" s="290"/>
      <c r="TBS39" s="290"/>
      <c r="TBT39" s="290"/>
      <c r="TBU39" s="290"/>
      <c r="TBV39" s="290"/>
      <c r="TBW39" s="290"/>
      <c r="TBX39" s="290"/>
      <c r="TBY39" s="290"/>
      <c r="TBZ39" s="290"/>
      <c r="TCA39" s="290"/>
      <c r="TCB39" s="290"/>
      <c r="TCC39" s="290"/>
      <c r="TCD39" s="290"/>
      <c r="TCE39" s="290"/>
      <c r="TCF39" s="290"/>
      <c r="TCG39" s="290"/>
      <c r="TCH39" s="290"/>
      <c r="TCI39" s="290"/>
      <c r="TCJ39" s="290"/>
      <c r="TCK39" s="290"/>
      <c r="TCL39" s="290"/>
      <c r="TCM39" s="290"/>
      <c r="TCN39" s="290"/>
      <c r="TCO39" s="290"/>
      <c r="TCP39" s="290"/>
      <c r="TCQ39" s="290"/>
      <c r="TCR39" s="290"/>
      <c r="TCS39" s="290"/>
      <c r="TCT39" s="290"/>
      <c r="TCU39" s="290"/>
      <c r="TCV39" s="290"/>
      <c r="TCW39" s="290"/>
      <c r="TCX39" s="290"/>
      <c r="TCY39" s="290"/>
      <c r="TCZ39" s="290"/>
      <c r="TDA39" s="290"/>
      <c r="TDB39" s="290"/>
      <c r="TDC39" s="290"/>
      <c r="TDD39" s="290"/>
      <c r="TDE39" s="290"/>
      <c r="TDF39" s="290"/>
      <c r="TDG39" s="290"/>
      <c r="TDH39" s="290"/>
      <c r="TDI39" s="290"/>
      <c r="TDJ39" s="290"/>
      <c r="TDK39" s="290"/>
      <c r="TDL39" s="290"/>
      <c r="TDM39" s="290"/>
      <c r="TDN39" s="290"/>
      <c r="TDO39" s="290"/>
      <c r="TDP39" s="290"/>
      <c r="TDQ39" s="290"/>
      <c r="TDR39" s="290"/>
      <c r="TDS39" s="290"/>
      <c r="TDT39" s="290"/>
      <c r="TDU39" s="290"/>
      <c r="TDV39" s="290"/>
      <c r="TDW39" s="290"/>
      <c r="TDX39" s="290"/>
      <c r="TDY39" s="290"/>
      <c r="TDZ39" s="290"/>
      <c r="TEA39" s="290"/>
      <c r="TEB39" s="290"/>
      <c r="TEC39" s="290"/>
      <c r="TED39" s="290"/>
      <c r="TEE39" s="290"/>
      <c r="TEF39" s="290"/>
      <c r="TEG39" s="290"/>
      <c r="TEH39" s="290"/>
      <c r="TEI39" s="290"/>
      <c r="TEJ39" s="290"/>
      <c r="TEK39" s="290"/>
      <c r="TEL39" s="290"/>
      <c r="TEM39" s="290"/>
      <c r="TEN39" s="290"/>
      <c r="TEO39" s="290"/>
      <c r="TEP39" s="290"/>
      <c r="TEQ39" s="290"/>
      <c r="TER39" s="290"/>
      <c r="TES39" s="290"/>
      <c r="TET39" s="290"/>
      <c r="TEU39" s="290"/>
      <c r="TEV39" s="290"/>
      <c r="TEW39" s="290"/>
      <c r="TEX39" s="290"/>
      <c r="TEY39" s="290"/>
      <c r="TEZ39" s="290"/>
      <c r="TFA39" s="290"/>
      <c r="TFB39" s="290"/>
      <c r="TFC39" s="290"/>
      <c r="TFD39" s="290"/>
      <c r="TFE39" s="290"/>
      <c r="TFF39" s="290"/>
      <c r="TFG39" s="290"/>
      <c r="TFH39" s="290"/>
      <c r="TFI39" s="290"/>
      <c r="TFJ39" s="290"/>
      <c r="TFK39" s="290"/>
      <c r="TFL39" s="290"/>
      <c r="TFM39" s="290"/>
      <c r="TFN39" s="290"/>
      <c r="TFO39" s="290"/>
      <c r="TFP39" s="290"/>
      <c r="TFQ39" s="290"/>
      <c r="TFR39" s="290"/>
      <c r="TFS39" s="290"/>
      <c r="TFT39" s="290"/>
      <c r="TFU39" s="290"/>
      <c r="TFV39" s="290"/>
      <c r="TFW39" s="290"/>
      <c r="TFX39" s="290"/>
      <c r="TFY39" s="290"/>
      <c r="TFZ39" s="290"/>
      <c r="TGA39" s="290"/>
      <c r="TGB39" s="290"/>
      <c r="TGC39" s="290"/>
      <c r="TGD39" s="290"/>
      <c r="TGE39" s="290"/>
      <c r="TGF39" s="290"/>
      <c r="TGG39" s="290"/>
      <c r="TGH39" s="290"/>
      <c r="TGI39" s="290"/>
      <c r="TGJ39" s="290"/>
      <c r="TGK39" s="290"/>
      <c r="TGL39" s="290"/>
      <c r="TGM39" s="290"/>
      <c r="TGN39" s="290"/>
      <c r="TGO39" s="290"/>
      <c r="TGP39" s="290"/>
      <c r="TGQ39" s="290"/>
      <c r="TGR39" s="290"/>
      <c r="TGS39" s="290"/>
      <c r="TGT39" s="290"/>
      <c r="TGU39" s="290"/>
      <c r="TGV39" s="290"/>
      <c r="TGW39" s="290"/>
      <c r="TGX39" s="290"/>
      <c r="TGY39" s="290"/>
      <c r="TGZ39" s="290"/>
      <c r="THA39" s="290"/>
      <c r="THB39" s="290"/>
      <c r="THC39" s="290"/>
      <c r="THD39" s="290"/>
      <c r="THE39" s="290"/>
      <c r="THF39" s="290"/>
      <c r="THG39" s="290"/>
      <c r="THH39" s="290"/>
      <c r="THI39" s="290"/>
      <c r="THJ39" s="290"/>
      <c r="THK39" s="290"/>
      <c r="THL39" s="290"/>
      <c r="THM39" s="290"/>
      <c r="THN39" s="290"/>
      <c r="THO39" s="290"/>
      <c r="THP39" s="290"/>
      <c r="THQ39" s="290"/>
      <c r="THR39" s="290"/>
      <c r="THS39" s="290"/>
      <c r="THT39" s="290"/>
      <c r="THU39" s="290"/>
      <c r="THV39" s="290"/>
      <c r="THW39" s="290"/>
      <c r="THX39" s="290"/>
      <c r="THY39" s="290"/>
      <c r="THZ39" s="290"/>
      <c r="TIA39" s="290"/>
      <c r="TIB39" s="290"/>
      <c r="TIC39" s="290"/>
      <c r="TID39" s="290"/>
      <c r="TIE39" s="290"/>
      <c r="TIF39" s="290"/>
      <c r="TIG39" s="290"/>
      <c r="TIH39" s="290"/>
      <c r="TII39" s="290"/>
      <c r="TIJ39" s="290"/>
      <c r="TIK39" s="290"/>
      <c r="TIL39" s="290"/>
      <c r="TIM39" s="290"/>
      <c r="TIN39" s="290"/>
      <c r="TIO39" s="290"/>
      <c r="TIP39" s="290"/>
      <c r="TIQ39" s="290"/>
      <c r="TIR39" s="290"/>
      <c r="TIS39" s="290"/>
      <c r="TIT39" s="290"/>
      <c r="TIU39" s="290"/>
      <c r="TIV39" s="290"/>
      <c r="TIW39" s="290"/>
      <c r="TIX39" s="290"/>
      <c r="TIY39" s="290"/>
      <c r="TIZ39" s="290"/>
      <c r="TJA39" s="290"/>
      <c r="TJB39" s="290"/>
      <c r="TJC39" s="290"/>
      <c r="TJD39" s="290"/>
      <c r="TJE39" s="290"/>
      <c r="TJF39" s="290"/>
      <c r="TJG39" s="290"/>
      <c r="TJH39" s="290"/>
      <c r="TJI39" s="290"/>
      <c r="TJJ39" s="290"/>
      <c r="TJK39" s="290"/>
      <c r="TJL39" s="290"/>
      <c r="TJM39" s="290"/>
      <c r="TJN39" s="290"/>
      <c r="TJO39" s="290"/>
      <c r="TJP39" s="290"/>
      <c r="TJQ39" s="290"/>
      <c r="TJR39" s="290"/>
      <c r="TJS39" s="290"/>
      <c r="TJT39" s="290"/>
      <c r="TJU39" s="290"/>
      <c r="TJV39" s="290"/>
      <c r="TJW39" s="290"/>
      <c r="TJX39" s="290"/>
      <c r="TJY39" s="290"/>
      <c r="TJZ39" s="290"/>
      <c r="TKA39" s="290"/>
      <c r="TKB39" s="290"/>
      <c r="TKC39" s="290"/>
      <c r="TKD39" s="290"/>
      <c r="TKE39" s="290"/>
      <c r="TKF39" s="290"/>
      <c r="TKG39" s="290"/>
      <c r="TKH39" s="290"/>
      <c r="TKI39" s="290"/>
      <c r="TKJ39" s="290"/>
      <c r="TKK39" s="290"/>
      <c r="TKL39" s="290"/>
      <c r="TKM39" s="290"/>
      <c r="TKN39" s="290"/>
      <c r="TKO39" s="290"/>
      <c r="TKP39" s="290"/>
      <c r="TKQ39" s="290"/>
      <c r="TKR39" s="290"/>
      <c r="TKS39" s="290"/>
      <c r="TKT39" s="290"/>
      <c r="TKU39" s="290"/>
      <c r="TKV39" s="290"/>
      <c r="TKW39" s="290"/>
      <c r="TKX39" s="290"/>
      <c r="TKY39" s="290"/>
      <c r="TKZ39" s="290"/>
      <c r="TLA39" s="290"/>
      <c r="TLB39" s="290"/>
      <c r="TLC39" s="290"/>
      <c r="TLD39" s="290"/>
      <c r="TLE39" s="290"/>
      <c r="TLF39" s="290"/>
      <c r="TLG39" s="290"/>
      <c r="TLH39" s="290"/>
      <c r="TLI39" s="290"/>
      <c r="TLJ39" s="290"/>
      <c r="TLK39" s="290"/>
      <c r="TLL39" s="290"/>
      <c r="TLM39" s="290"/>
      <c r="TLN39" s="290"/>
      <c r="TLO39" s="290"/>
      <c r="TLP39" s="290"/>
      <c r="TLQ39" s="290"/>
      <c r="TLR39" s="290"/>
      <c r="TLS39" s="290"/>
      <c r="TLT39" s="290"/>
      <c r="TLU39" s="290"/>
      <c r="TLV39" s="290"/>
      <c r="TLW39" s="290"/>
      <c r="TLX39" s="290"/>
      <c r="TLY39" s="290"/>
      <c r="TLZ39" s="290"/>
      <c r="TMA39" s="290"/>
      <c r="TMB39" s="290"/>
      <c r="TMC39" s="290"/>
      <c r="TMD39" s="290"/>
      <c r="TME39" s="290"/>
      <c r="TMF39" s="290"/>
      <c r="TMG39" s="290"/>
      <c r="TMH39" s="290"/>
      <c r="TMI39" s="290"/>
      <c r="TMJ39" s="290"/>
      <c r="TMK39" s="290"/>
      <c r="TML39" s="290"/>
      <c r="TMM39" s="290"/>
      <c r="TMN39" s="290"/>
      <c r="TMO39" s="290"/>
      <c r="TMP39" s="290"/>
      <c r="TMQ39" s="290"/>
      <c r="TMR39" s="290"/>
      <c r="TMS39" s="290"/>
      <c r="TMT39" s="290"/>
      <c r="TMU39" s="290"/>
      <c r="TMV39" s="290"/>
      <c r="TMW39" s="290"/>
      <c r="TMX39" s="290"/>
      <c r="TMY39" s="290"/>
      <c r="TMZ39" s="290"/>
      <c r="TNA39" s="290"/>
      <c r="TNB39" s="290"/>
      <c r="TNC39" s="290"/>
      <c r="TND39" s="290"/>
      <c r="TNE39" s="290"/>
      <c r="TNF39" s="290"/>
      <c r="TNG39" s="290"/>
      <c r="TNH39" s="290"/>
      <c r="TNI39" s="290"/>
      <c r="TNJ39" s="290"/>
      <c r="TNK39" s="290"/>
      <c r="TNL39" s="290"/>
      <c r="TNM39" s="290"/>
      <c r="TNN39" s="290"/>
      <c r="TNO39" s="290"/>
      <c r="TNP39" s="290"/>
      <c r="TNQ39" s="290"/>
      <c r="TNR39" s="290"/>
      <c r="TNS39" s="290"/>
      <c r="TNT39" s="290"/>
      <c r="TNU39" s="290"/>
      <c r="TNV39" s="290"/>
      <c r="TNW39" s="290"/>
      <c r="TNX39" s="290"/>
      <c r="TNY39" s="290"/>
      <c r="TNZ39" s="290"/>
      <c r="TOA39" s="290"/>
      <c r="TOB39" s="290"/>
      <c r="TOC39" s="290"/>
      <c r="TOD39" s="290"/>
      <c r="TOE39" s="290"/>
      <c r="TOF39" s="290"/>
      <c r="TOG39" s="290"/>
      <c r="TOH39" s="290"/>
      <c r="TOI39" s="290"/>
      <c r="TOJ39" s="290"/>
      <c r="TOK39" s="290"/>
      <c r="TOL39" s="290"/>
      <c r="TOM39" s="290"/>
      <c r="TON39" s="290"/>
      <c r="TOO39" s="290"/>
      <c r="TOP39" s="290"/>
      <c r="TOQ39" s="290"/>
      <c r="TOR39" s="290"/>
      <c r="TOS39" s="290"/>
      <c r="TOT39" s="290"/>
      <c r="TOU39" s="290"/>
      <c r="TOV39" s="290"/>
      <c r="TOW39" s="290"/>
      <c r="TOX39" s="290"/>
      <c r="TOY39" s="290"/>
      <c r="TOZ39" s="290"/>
      <c r="TPA39" s="290"/>
      <c r="TPB39" s="290"/>
      <c r="TPC39" s="290"/>
      <c r="TPD39" s="290"/>
      <c r="TPE39" s="290"/>
      <c r="TPF39" s="290"/>
      <c r="TPG39" s="290"/>
      <c r="TPH39" s="290"/>
      <c r="TPI39" s="290"/>
      <c r="TPJ39" s="290"/>
      <c r="TPK39" s="290"/>
      <c r="TPL39" s="290"/>
      <c r="TPM39" s="290"/>
      <c r="TPN39" s="290"/>
      <c r="TPO39" s="290"/>
      <c r="TPP39" s="290"/>
      <c r="TPQ39" s="290"/>
      <c r="TPR39" s="290"/>
      <c r="TPS39" s="290"/>
      <c r="TPT39" s="290"/>
      <c r="TPU39" s="290"/>
      <c r="TPV39" s="290"/>
      <c r="TPW39" s="290"/>
      <c r="TPX39" s="290"/>
      <c r="TPY39" s="290"/>
      <c r="TPZ39" s="290"/>
      <c r="TQA39" s="290"/>
      <c r="TQB39" s="290"/>
      <c r="TQC39" s="290"/>
      <c r="TQD39" s="290"/>
      <c r="TQE39" s="290"/>
      <c r="TQF39" s="290"/>
      <c r="TQG39" s="290"/>
      <c r="TQH39" s="290"/>
      <c r="TQI39" s="290"/>
      <c r="TQJ39" s="290"/>
      <c r="TQK39" s="290"/>
      <c r="TQL39" s="290"/>
      <c r="TQM39" s="290"/>
      <c r="TQN39" s="290"/>
      <c r="TQO39" s="290"/>
      <c r="TQP39" s="290"/>
      <c r="TQQ39" s="290"/>
      <c r="TQR39" s="290"/>
      <c r="TQS39" s="290"/>
      <c r="TQT39" s="290"/>
      <c r="TQU39" s="290"/>
      <c r="TQV39" s="290"/>
      <c r="TQW39" s="290"/>
      <c r="TQX39" s="290"/>
      <c r="TQY39" s="290"/>
      <c r="TQZ39" s="290"/>
      <c r="TRA39" s="290"/>
      <c r="TRB39" s="290"/>
      <c r="TRC39" s="290"/>
      <c r="TRD39" s="290"/>
      <c r="TRE39" s="290"/>
      <c r="TRF39" s="290"/>
      <c r="TRG39" s="290"/>
      <c r="TRH39" s="290"/>
      <c r="TRI39" s="290"/>
      <c r="TRJ39" s="290"/>
      <c r="TRK39" s="290"/>
      <c r="TRL39" s="290"/>
      <c r="TRM39" s="290"/>
      <c r="TRN39" s="290"/>
      <c r="TRO39" s="290"/>
      <c r="TRP39" s="290"/>
      <c r="TRQ39" s="290"/>
      <c r="TRR39" s="290"/>
      <c r="TRS39" s="290"/>
      <c r="TRT39" s="290"/>
      <c r="TRU39" s="290"/>
      <c r="TRV39" s="290"/>
      <c r="TRW39" s="290"/>
      <c r="TRX39" s="290"/>
      <c r="TRY39" s="290"/>
      <c r="TRZ39" s="290"/>
      <c r="TSA39" s="290"/>
      <c r="TSB39" s="290"/>
      <c r="TSC39" s="290"/>
      <c r="TSD39" s="290"/>
      <c r="TSE39" s="290"/>
      <c r="TSF39" s="290"/>
      <c r="TSG39" s="290"/>
      <c r="TSH39" s="290"/>
      <c r="TSI39" s="290"/>
      <c r="TSJ39" s="290"/>
      <c r="TSK39" s="290"/>
      <c r="TSL39" s="290"/>
      <c r="TSM39" s="290"/>
      <c r="TSN39" s="290"/>
      <c r="TSO39" s="290"/>
      <c r="TSP39" s="290"/>
      <c r="TSQ39" s="290"/>
      <c r="TSR39" s="290"/>
      <c r="TSS39" s="290"/>
      <c r="TST39" s="290"/>
      <c r="TSU39" s="290"/>
      <c r="TSV39" s="290"/>
      <c r="TSW39" s="290"/>
      <c r="TSX39" s="290"/>
      <c r="TSY39" s="290"/>
      <c r="TSZ39" s="290"/>
      <c r="TTA39" s="290"/>
      <c r="TTB39" s="290"/>
      <c r="TTC39" s="290"/>
      <c r="TTD39" s="290"/>
      <c r="TTE39" s="290"/>
      <c r="TTF39" s="290"/>
      <c r="TTG39" s="290"/>
      <c r="TTH39" s="290"/>
      <c r="TTI39" s="290"/>
      <c r="TTJ39" s="290"/>
      <c r="TTK39" s="290"/>
      <c r="TTL39" s="290"/>
      <c r="TTM39" s="290"/>
      <c r="TTN39" s="290"/>
      <c r="TTO39" s="290"/>
      <c r="TTP39" s="290"/>
      <c r="TTQ39" s="290"/>
      <c r="TTR39" s="290"/>
      <c r="TTS39" s="290"/>
      <c r="TTT39" s="290"/>
      <c r="TTU39" s="290"/>
      <c r="TTV39" s="290"/>
      <c r="TTW39" s="290"/>
      <c r="TTX39" s="290"/>
      <c r="TTY39" s="290"/>
      <c r="TTZ39" s="290"/>
      <c r="TUA39" s="290"/>
      <c r="TUB39" s="290"/>
      <c r="TUC39" s="290"/>
      <c r="TUD39" s="290"/>
      <c r="TUE39" s="290"/>
      <c r="TUF39" s="290"/>
      <c r="TUG39" s="290"/>
      <c r="TUH39" s="290"/>
      <c r="TUI39" s="290"/>
      <c r="TUJ39" s="290"/>
      <c r="TUK39" s="290"/>
      <c r="TUL39" s="290"/>
      <c r="TUM39" s="290"/>
      <c r="TUN39" s="290"/>
      <c r="TUO39" s="290"/>
      <c r="TUP39" s="290"/>
      <c r="TUQ39" s="290"/>
      <c r="TUR39" s="290"/>
      <c r="TUS39" s="290"/>
      <c r="TUT39" s="290"/>
      <c r="TUU39" s="290"/>
      <c r="TUV39" s="290"/>
      <c r="TUW39" s="290"/>
      <c r="TUX39" s="290"/>
      <c r="TUY39" s="290"/>
      <c r="TUZ39" s="290"/>
      <c r="TVA39" s="290"/>
      <c r="TVB39" s="290"/>
      <c r="TVC39" s="290"/>
      <c r="TVD39" s="290"/>
      <c r="TVE39" s="290"/>
      <c r="TVF39" s="290"/>
      <c r="TVG39" s="290"/>
      <c r="TVH39" s="290"/>
      <c r="TVI39" s="290"/>
      <c r="TVJ39" s="290"/>
      <c r="TVK39" s="290"/>
      <c r="TVL39" s="290"/>
      <c r="TVM39" s="290"/>
      <c r="TVN39" s="290"/>
      <c r="TVO39" s="290"/>
      <c r="TVP39" s="290"/>
      <c r="TVQ39" s="290"/>
      <c r="TVR39" s="290"/>
      <c r="TVS39" s="290"/>
      <c r="TVT39" s="290"/>
      <c r="TVU39" s="290"/>
      <c r="TVV39" s="290"/>
      <c r="TVW39" s="290"/>
      <c r="TVX39" s="290"/>
      <c r="TVY39" s="290"/>
      <c r="TVZ39" s="290"/>
      <c r="TWA39" s="290"/>
      <c r="TWB39" s="290"/>
      <c r="TWC39" s="290"/>
      <c r="TWD39" s="290"/>
      <c r="TWE39" s="290"/>
      <c r="TWF39" s="290"/>
      <c r="TWG39" s="290"/>
      <c r="TWH39" s="290"/>
      <c r="TWI39" s="290"/>
      <c r="TWJ39" s="290"/>
      <c r="TWK39" s="290"/>
      <c r="TWL39" s="290"/>
      <c r="TWM39" s="290"/>
      <c r="TWN39" s="290"/>
      <c r="TWO39" s="290"/>
      <c r="TWP39" s="290"/>
      <c r="TWQ39" s="290"/>
      <c r="TWR39" s="290"/>
      <c r="TWS39" s="290"/>
      <c r="TWT39" s="290"/>
      <c r="TWU39" s="290"/>
      <c r="TWV39" s="290"/>
      <c r="TWW39" s="290"/>
      <c r="TWX39" s="290"/>
      <c r="TWY39" s="290"/>
      <c r="TWZ39" s="290"/>
      <c r="TXA39" s="290"/>
      <c r="TXB39" s="290"/>
      <c r="TXC39" s="290"/>
      <c r="TXD39" s="290"/>
      <c r="TXE39" s="290"/>
      <c r="TXF39" s="290"/>
      <c r="TXG39" s="290"/>
      <c r="TXH39" s="290"/>
      <c r="TXI39" s="290"/>
      <c r="TXJ39" s="290"/>
      <c r="TXK39" s="290"/>
      <c r="TXL39" s="290"/>
      <c r="TXM39" s="290"/>
      <c r="TXN39" s="290"/>
      <c r="TXO39" s="290"/>
      <c r="TXP39" s="290"/>
      <c r="TXQ39" s="290"/>
      <c r="TXR39" s="290"/>
      <c r="TXS39" s="290"/>
      <c r="TXT39" s="290"/>
      <c r="TXU39" s="290"/>
      <c r="TXV39" s="290"/>
      <c r="TXW39" s="290"/>
      <c r="TXX39" s="290"/>
      <c r="TXY39" s="290"/>
      <c r="TXZ39" s="290"/>
      <c r="TYA39" s="290"/>
      <c r="TYB39" s="290"/>
      <c r="TYC39" s="290"/>
      <c r="TYD39" s="290"/>
      <c r="TYE39" s="290"/>
      <c r="TYF39" s="290"/>
      <c r="TYG39" s="290"/>
      <c r="TYH39" s="290"/>
      <c r="TYI39" s="290"/>
      <c r="TYJ39" s="290"/>
      <c r="TYK39" s="290"/>
      <c r="TYL39" s="290"/>
      <c r="TYM39" s="290"/>
      <c r="TYN39" s="290"/>
      <c r="TYO39" s="290"/>
      <c r="TYP39" s="290"/>
      <c r="TYQ39" s="290"/>
      <c r="TYR39" s="290"/>
      <c r="TYS39" s="290"/>
      <c r="TYT39" s="290"/>
      <c r="TYU39" s="290"/>
      <c r="TYV39" s="290"/>
      <c r="TYW39" s="290"/>
      <c r="TYX39" s="290"/>
      <c r="TYY39" s="290"/>
      <c r="TYZ39" s="290"/>
      <c r="TZA39" s="290"/>
      <c r="TZB39" s="290"/>
      <c r="TZC39" s="290"/>
      <c r="TZD39" s="290"/>
      <c r="TZE39" s="290"/>
      <c r="TZF39" s="290"/>
      <c r="TZG39" s="290"/>
      <c r="TZH39" s="290"/>
      <c r="TZI39" s="290"/>
      <c r="TZJ39" s="290"/>
      <c r="TZK39" s="290"/>
      <c r="TZL39" s="290"/>
      <c r="TZM39" s="290"/>
      <c r="TZN39" s="290"/>
      <c r="TZO39" s="290"/>
      <c r="TZP39" s="290"/>
      <c r="TZQ39" s="290"/>
      <c r="TZR39" s="290"/>
      <c r="TZS39" s="290"/>
      <c r="TZT39" s="290"/>
      <c r="TZU39" s="290"/>
      <c r="TZV39" s="290"/>
      <c r="TZW39" s="290"/>
      <c r="TZX39" s="290"/>
      <c r="TZY39" s="290"/>
      <c r="TZZ39" s="290"/>
      <c r="UAA39" s="290"/>
      <c r="UAB39" s="290"/>
      <c r="UAC39" s="290"/>
      <c r="UAD39" s="290"/>
      <c r="UAE39" s="290"/>
      <c r="UAF39" s="290"/>
      <c r="UAG39" s="290"/>
      <c r="UAH39" s="290"/>
      <c r="UAI39" s="290"/>
      <c r="UAJ39" s="290"/>
      <c r="UAK39" s="290"/>
      <c r="UAL39" s="290"/>
      <c r="UAM39" s="290"/>
      <c r="UAN39" s="290"/>
      <c r="UAO39" s="290"/>
      <c r="UAP39" s="290"/>
      <c r="UAQ39" s="290"/>
      <c r="UAR39" s="290"/>
      <c r="UAS39" s="290"/>
      <c r="UAT39" s="290"/>
      <c r="UAU39" s="290"/>
      <c r="UAV39" s="290"/>
      <c r="UAW39" s="290"/>
      <c r="UAX39" s="290"/>
      <c r="UAY39" s="290"/>
      <c r="UAZ39" s="290"/>
      <c r="UBA39" s="290"/>
      <c r="UBB39" s="290"/>
      <c r="UBC39" s="290"/>
      <c r="UBD39" s="290"/>
      <c r="UBE39" s="290"/>
      <c r="UBF39" s="290"/>
      <c r="UBG39" s="290"/>
      <c r="UBH39" s="290"/>
      <c r="UBI39" s="290"/>
      <c r="UBJ39" s="290"/>
      <c r="UBK39" s="290"/>
      <c r="UBL39" s="290"/>
      <c r="UBM39" s="290"/>
      <c r="UBN39" s="290"/>
      <c r="UBO39" s="290"/>
      <c r="UBP39" s="290"/>
      <c r="UBQ39" s="290"/>
      <c r="UBR39" s="290"/>
      <c r="UBS39" s="290"/>
      <c r="UBT39" s="290"/>
      <c r="UBU39" s="290"/>
      <c r="UBV39" s="290"/>
      <c r="UBW39" s="290"/>
      <c r="UBX39" s="290"/>
      <c r="UBY39" s="290"/>
      <c r="UBZ39" s="290"/>
      <c r="UCA39" s="290"/>
      <c r="UCB39" s="290"/>
      <c r="UCC39" s="290"/>
      <c r="UCD39" s="290"/>
      <c r="UCE39" s="290"/>
      <c r="UCF39" s="290"/>
      <c r="UCG39" s="290"/>
      <c r="UCH39" s="290"/>
      <c r="UCI39" s="290"/>
      <c r="UCJ39" s="290"/>
      <c r="UCK39" s="290"/>
      <c r="UCL39" s="290"/>
      <c r="UCM39" s="290"/>
      <c r="UCN39" s="290"/>
      <c r="UCO39" s="290"/>
      <c r="UCP39" s="290"/>
      <c r="UCQ39" s="290"/>
      <c r="UCR39" s="290"/>
      <c r="UCS39" s="290"/>
      <c r="UCT39" s="290"/>
      <c r="UCU39" s="290"/>
      <c r="UCV39" s="290"/>
      <c r="UCW39" s="290"/>
      <c r="UCX39" s="290"/>
      <c r="UCY39" s="290"/>
      <c r="UCZ39" s="290"/>
      <c r="UDA39" s="290"/>
      <c r="UDB39" s="290"/>
      <c r="UDC39" s="290"/>
      <c r="UDD39" s="290"/>
      <c r="UDE39" s="290"/>
      <c r="UDF39" s="290"/>
      <c r="UDG39" s="290"/>
      <c r="UDH39" s="290"/>
      <c r="UDI39" s="290"/>
      <c r="UDJ39" s="290"/>
      <c r="UDK39" s="290"/>
      <c r="UDL39" s="290"/>
      <c r="UDM39" s="290"/>
      <c r="UDN39" s="290"/>
      <c r="UDO39" s="290"/>
      <c r="UDP39" s="290"/>
      <c r="UDQ39" s="290"/>
      <c r="UDR39" s="290"/>
      <c r="UDS39" s="290"/>
      <c r="UDT39" s="290"/>
      <c r="UDU39" s="290"/>
      <c r="UDV39" s="290"/>
      <c r="UDW39" s="290"/>
      <c r="UDX39" s="290"/>
      <c r="UDY39" s="290"/>
      <c r="UDZ39" s="290"/>
      <c r="UEA39" s="290"/>
      <c r="UEB39" s="290"/>
      <c r="UEC39" s="290"/>
      <c r="UED39" s="290"/>
      <c r="UEE39" s="290"/>
      <c r="UEF39" s="290"/>
      <c r="UEG39" s="290"/>
      <c r="UEH39" s="290"/>
      <c r="UEI39" s="290"/>
      <c r="UEJ39" s="290"/>
      <c r="UEK39" s="290"/>
      <c r="UEL39" s="290"/>
      <c r="UEM39" s="290"/>
      <c r="UEN39" s="290"/>
      <c r="UEO39" s="290"/>
      <c r="UEP39" s="290"/>
      <c r="UEQ39" s="290"/>
      <c r="UER39" s="290"/>
      <c r="UES39" s="290"/>
      <c r="UET39" s="290"/>
      <c r="UEU39" s="290"/>
      <c r="UEV39" s="290"/>
      <c r="UEW39" s="290"/>
      <c r="UEX39" s="290"/>
      <c r="UEY39" s="290"/>
      <c r="UEZ39" s="290"/>
      <c r="UFA39" s="290"/>
      <c r="UFB39" s="290"/>
      <c r="UFC39" s="290"/>
      <c r="UFD39" s="290"/>
      <c r="UFE39" s="290"/>
      <c r="UFF39" s="290"/>
      <c r="UFG39" s="290"/>
      <c r="UFH39" s="290"/>
      <c r="UFI39" s="290"/>
      <c r="UFJ39" s="290"/>
      <c r="UFK39" s="290"/>
      <c r="UFL39" s="290"/>
      <c r="UFM39" s="290"/>
      <c r="UFN39" s="290"/>
      <c r="UFO39" s="290"/>
      <c r="UFP39" s="290"/>
      <c r="UFQ39" s="290"/>
      <c r="UFR39" s="290"/>
      <c r="UFS39" s="290"/>
      <c r="UFT39" s="290"/>
      <c r="UFU39" s="290"/>
      <c r="UFV39" s="290"/>
      <c r="UFW39" s="290"/>
      <c r="UFX39" s="290"/>
      <c r="UFY39" s="290"/>
      <c r="UFZ39" s="290"/>
      <c r="UGA39" s="290"/>
      <c r="UGB39" s="290"/>
      <c r="UGC39" s="290"/>
      <c r="UGD39" s="290"/>
      <c r="UGE39" s="290"/>
      <c r="UGF39" s="290"/>
      <c r="UGG39" s="290"/>
      <c r="UGH39" s="290"/>
      <c r="UGI39" s="290"/>
      <c r="UGJ39" s="290"/>
      <c r="UGK39" s="290"/>
      <c r="UGL39" s="290"/>
      <c r="UGM39" s="290"/>
      <c r="UGN39" s="290"/>
      <c r="UGO39" s="290"/>
      <c r="UGP39" s="290"/>
      <c r="UGQ39" s="290"/>
      <c r="UGR39" s="290"/>
      <c r="UGS39" s="290"/>
      <c r="UGT39" s="290"/>
      <c r="UGU39" s="290"/>
      <c r="UGV39" s="290"/>
      <c r="UGW39" s="290"/>
      <c r="UGX39" s="290"/>
      <c r="UGY39" s="290"/>
      <c r="UGZ39" s="290"/>
      <c r="UHA39" s="290"/>
      <c r="UHB39" s="290"/>
      <c r="UHC39" s="290"/>
      <c r="UHD39" s="290"/>
      <c r="UHE39" s="290"/>
      <c r="UHF39" s="290"/>
      <c r="UHG39" s="290"/>
      <c r="UHH39" s="290"/>
      <c r="UHI39" s="290"/>
      <c r="UHJ39" s="290"/>
      <c r="UHK39" s="290"/>
      <c r="UHL39" s="290"/>
      <c r="UHM39" s="290"/>
      <c r="UHN39" s="290"/>
      <c r="UHO39" s="290"/>
      <c r="UHP39" s="290"/>
      <c r="UHQ39" s="290"/>
      <c r="UHR39" s="290"/>
      <c r="UHS39" s="290"/>
      <c r="UHT39" s="290"/>
      <c r="UHU39" s="290"/>
      <c r="UHV39" s="290"/>
      <c r="UHW39" s="290"/>
      <c r="UHX39" s="290"/>
      <c r="UHY39" s="290"/>
      <c r="UHZ39" s="290"/>
      <c r="UIA39" s="290"/>
      <c r="UIB39" s="290"/>
      <c r="UIC39" s="290"/>
      <c r="UID39" s="290"/>
      <c r="UIE39" s="290"/>
      <c r="UIF39" s="290"/>
      <c r="UIG39" s="290"/>
      <c r="UIH39" s="290"/>
      <c r="UII39" s="290"/>
      <c r="UIJ39" s="290"/>
      <c r="UIK39" s="290"/>
      <c r="UIL39" s="290"/>
      <c r="UIM39" s="290"/>
      <c r="UIN39" s="290"/>
      <c r="UIO39" s="290"/>
      <c r="UIP39" s="290"/>
      <c r="UIQ39" s="290"/>
      <c r="UIR39" s="290"/>
      <c r="UIS39" s="290"/>
      <c r="UIT39" s="290"/>
      <c r="UIU39" s="290"/>
      <c r="UIV39" s="290"/>
      <c r="UIW39" s="290"/>
      <c r="UIX39" s="290"/>
      <c r="UIY39" s="290"/>
      <c r="UIZ39" s="290"/>
      <c r="UJA39" s="290"/>
      <c r="UJB39" s="290"/>
      <c r="UJC39" s="290"/>
      <c r="UJD39" s="290"/>
      <c r="UJE39" s="290"/>
      <c r="UJF39" s="290"/>
      <c r="UJG39" s="290"/>
      <c r="UJH39" s="290"/>
      <c r="UJI39" s="290"/>
      <c r="UJJ39" s="290"/>
      <c r="UJK39" s="290"/>
      <c r="UJL39" s="290"/>
      <c r="UJM39" s="290"/>
      <c r="UJN39" s="290"/>
      <c r="UJO39" s="290"/>
      <c r="UJP39" s="290"/>
      <c r="UJQ39" s="290"/>
      <c r="UJR39" s="290"/>
      <c r="UJS39" s="290"/>
      <c r="UJT39" s="290"/>
      <c r="UJU39" s="290"/>
      <c r="UJV39" s="290"/>
      <c r="UJW39" s="290"/>
      <c r="UJX39" s="290"/>
      <c r="UJY39" s="290"/>
      <c r="UJZ39" s="290"/>
      <c r="UKA39" s="290"/>
      <c r="UKB39" s="290"/>
      <c r="UKC39" s="290"/>
      <c r="UKD39" s="290"/>
      <c r="UKE39" s="290"/>
      <c r="UKF39" s="290"/>
      <c r="UKG39" s="290"/>
      <c r="UKH39" s="290"/>
      <c r="UKI39" s="290"/>
      <c r="UKJ39" s="290"/>
      <c r="UKK39" s="290"/>
      <c r="UKL39" s="290"/>
      <c r="UKM39" s="290"/>
      <c r="UKN39" s="290"/>
      <c r="UKO39" s="290"/>
      <c r="UKP39" s="290"/>
      <c r="UKQ39" s="290"/>
      <c r="UKR39" s="290"/>
      <c r="UKS39" s="290"/>
      <c r="UKT39" s="290"/>
      <c r="UKU39" s="290"/>
      <c r="UKV39" s="290"/>
      <c r="UKW39" s="290"/>
      <c r="UKX39" s="290"/>
      <c r="UKY39" s="290"/>
      <c r="UKZ39" s="290"/>
      <c r="ULA39" s="290"/>
      <c r="ULB39" s="290"/>
      <c r="ULC39" s="290"/>
      <c r="ULD39" s="290"/>
      <c r="ULE39" s="290"/>
      <c r="ULF39" s="290"/>
      <c r="ULG39" s="290"/>
      <c r="ULH39" s="290"/>
      <c r="ULI39" s="290"/>
      <c r="ULJ39" s="290"/>
      <c r="ULK39" s="290"/>
      <c r="ULL39" s="290"/>
      <c r="ULM39" s="290"/>
      <c r="ULN39" s="290"/>
      <c r="ULO39" s="290"/>
      <c r="ULP39" s="290"/>
      <c r="ULQ39" s="290"/>
      <c r="ULR39" s="290"/>
      <c r="ULS39" s="290"/>
      <c r="ULT39" s="290"/>
      <c r="ULU39" s="290"/>
      <c r="ULV39" s="290"/>
      <c r="ULW39" s="290"/>
      <c r="ULX39" s="290"/>
      <c r="ULY39" s="290"/>
      <c r="ULZ39" s="290"/>
      <c r="UMA39" s="290"/>
      <c r="UMB39" s="290"/>
      <c r="UMC39" s="290"/>
      <c r="UMD39" s="290"/>
      <c r="UME39" s="290"/>
      <c r="UMF39" s="290"/>
      <c r="UMG39" s="290"/>
      <c r="UMH39" s="290"/>
      <c r="UMI39" s="290"/>
      <c r="UMJ39" s="290"/>
      <c r="UMK39" s="290"/>
      <c r="UML39" s="290"/>
      <c r="UMM39" s="290"/>
      <c r="UMN39" s="290"/>
      <c r="UMO39" s="290"/>
      <c r="UMP39" s="290"/>
      <c r="UMQ39" s="290"/>
      <c r="UMR39" s="290"/>
      <c r="UMS39" s="290"/>
      <c r="UMT39" s="290"/>
      <c r="UMU39" s="290"/>
      <c r="UMV39" s="290"/>
      <c r="UMW39" s="290"/>
      <c r="UMX39" s="290"/>
      <c r="UMY39" s="290"/>
      <c r="UMZ39" s="290"/>
      <c r="UNA39" s="290"/>
      <c r="UNB39" s="290"/>
      <c r="UNC39" s="290"/>
      <c r="UND39" s="290"/>
      <c r="UNE39" s="290"/>
      <c r="UNF39" s="290"/>
      <c r="UNG39" s="290"/>
      <c r="UNH39" s="290"/>
      <c r="UNI39" s="290"/>
      <c r="UNJ39" s="290"/>
      <c r="UNK39" s="290"/>
      <c r="UNL39" s="290"/>
      <c r="UNM39" s="290"/>
      <c r="UNN39" s="290"/>
      <c r="UNO39" s="290"/>
      <c r="UNP39" s="290"/>
      <c r="UNQ39" s="290"/>
      <c r="UNR39" s="290"/>
      <c r="UNS39" s="290"/>
      <c r="UNT39" s="290"/>
      <c r="UNU39" s="290"/>
      <c r="UNV39" s="290"/>
      <c r="UNW39" s="290"/>
      <c r="UNX39" s="290"/>
      <c r="UNY39" s="290"/>
      <c r="UNZ39" s="290"/>
      <c r="UOA39" s="290"/>
      <c r="UOB39" s="290"/>
      <c r="UOC39" s="290"/>
      <c r="UOD39" s="290"/>
      <c r="UOE39" s="290"/>
      <c r="UOF39" s="290"/>
      <c r="UOG39" s="290"/>
      <c r="UOH39" s="290"/>
      <c r="UOI39" s="290"/>
      <c r="UOJ39" s="290"/>
      <c r="UOK39" s="290"/>
      <c r="UOL39" s="290"/>
      <c r="UOM39" s="290"/>
      <c r="UON39" s="290"/>
      <c r="UOO39" s="290"/>
      <c r="UOP39" s="290"/>
      <c r="UOQ39" s="290"/>
      <c r="UOR39" s="290"/>
      <c r="UOS39" s="290"/>
      <c r="UOT39" s="290"/>
      <c r="UOU39" s="290"/>
      <c r="UOV39" s="290"/>
      <c r="UOW39" s="290"/>
      <c r="UOX39" s="290"/>
      <c r="UOY39" s="290"/>
      <c r="UOZ39" s="290"/>
      <c r="UPA39" s="290"/>
      <c r="UPB39" s="290"/>
      <c r="UPC39" s="290"/>
      <c r="UPD39" s="290"/>
      <c r="UPE39" s="290"/>
      <c r="UPF39" s="290"/>
      <c r="UPG39" s="290"/>
      <c r="UPH39" s="290"/>
      <c r="UPI39" s="290"/>
      <c r="UPJ39" s="290"/>
      <c r="UPK39" s="290"/>
      <c r="UPL39" s="290"/>
      <c r="UPM39" s="290"/>
      <c r="UPN39" s="290"/>
      <c r="UPO39" s="290"/>
      <c r="UPP39" s="290"/>
      <c r="UPQ39" s="290"/>
      <c r="UPR39" s="290"/>
      <c r="UPS39" s="290"/>
      <c r="UPT39" s="290"/>
      <c r="UPU39" s="290"/>
      <c r="UPV39" s="290"/>
      <c r="UPW39" s="290"/>
      <c r="UPX39" s="290"/>
      <c r="UPY39" s="290"/>
      <c r="UPZ39" s="290"/>
      <c r="UQA39" s="290"/>
      <c r="UQB39" s="290"/>
      <c r="UQC39" s="290"/>
      <c r="UQD39" s="290"/>
      <c r="UQE39" s="290"/>
      <c r="UQF39" s="290"/>
      <c r="UQG39" s="290"/>
      <c r="UQH39" s="290"/>
      <c r="UQI39" s="290"/>
      <c r="UQJ39" s="290"/>
      <c r="UQK39" s="290"/>
      <c r="UQL39" s="290"/>
      <c r="UQM39" s="290"/>
      <c r="UQN39" s="290"/>
      <c r="UQO39" s="290"/>
      <c r="UQP39" s="290"/>
      <c r="UQQ39" s="290"/>
      <c r="UQR39" s="290"/>
      <c r="UQS39" s="290"/>
      <c r="UQT39" s="290"/>
      <c r="UQU39" s="290"/>
      <c r="UQV39" s="290"/>
      <c r="UQW39" s="290"/>
      <c r="UQX39" s="290"/>
      <c r="UQY39" s="290"/>
      <c r="UQZ39" s="290"/>
      <c r="URA39" s="290"/>
      <c r="URB39" s="290"/>
      <c r="URC39" s="290"/>
      <c r="URD39" s="290"/>
      <c r="URE39" s="290"/>
      <c r="URF39" s="290"/>
      <c r="URG39" s="290"/>
      <c r="URH39" s="290"/>
      <c r="URI39" s="290"/>
      <c r="URJ39" s="290"/>
      <c r="URK39" s="290"/>
      <c r="URL39" s="290"/>
      <c r="URM39" s="290"/>
      <c r="URN39" s="290"/>
      <c r="URO39" s="290"/>
      <c r="URP39" s="290"/>
      <c r="URQ39" s="290"/>
      <c r="URR39" s="290"/>
      <c r="URS39" s="290"/>
      <c r="URT39" s="290"/>
      <c r="URU39" s="290"/>
      <c r="URV39" s="290"/>
      <c r="URW39" s="290"/>
      <c r="URX39" s="290"/>
      <c r="URY39" s="290"/>
      <c r="URZ39" s="290"/>
      <c r="USA39" s="290"/>
      <c r="USB39" s="290"/>
      <c r="USC39" s="290"/>
      <c r="USD39" s="290"/>
      <c r="USE39" s="290"/>
      <c r="USF39" s="290"/>
      <c r="USG39" s="290"/>
      <c r="USH39" s="290"/>
      <c r="USI39" s="290"/>
      <c r="USJ39" s="290"/>
      <c r="USK39" s="290"/>
      <c r="USL39" s="290"/>
      <c r="USM39" s="290"/>
      <c r="USN39" s="290"/>
      <c r="USO39" s="290"/>
      <c r="USP39" s="290"/>
      <c r="USQ39" s="290"/>
      <c r="USR39" s="290"/>
      <c r="USS39" s="290"/>
      <c r="UST39" s="290"/>
      <c r="USU39" s="290"/>
      <c r="USV39" s="290"/>
      <c r="USW39" s="290"/>
      <c r="USX39" s="290"/>
      <c r="USY39" s="290"/>
      <c r="USZ39" s="290"/>
      <c r="UTA39" s="290"/>
      <c r="UTB39" s="290"/>
      <c r="UTC39" s="290"/>
      <c r="UTD39" s="290"/>
      <c r="UTE39" s="290"/>
      <c r="UTF39" s="290"/>
      <c r="UTG39" s="290"/>
      <c r="UTH39" s="290"/>
      <c r="UTI39" s="290"/>
      <c r="UTJ39" s="290"/>
      <c r="UTK39" s="290"/>
      <c r="UTL39" s="290"/>
      <c r="UTM39" s="290"/>
      <c r="UTN39" s="290"/>
      <c r="UTO39" s="290"/>
      <c r="UTP39" s="290"/>
      <c r="UTQ39" s="290"/>
      <c r="UTR39" s="290"/>
      <c r="UTS39" s="290"/>
      <c r="UTT39" s="290"/>
      <c r="UTU39" s="290"/>
      <c r="UTV39" s="290"/>
      <c r="UTW39" s="290"/>
      <c r="UTX39" s="290"/>
      <c r="UTY39" s="290"/>
      <c r="UTZ39" s="290"/>
      <c r="UUA39" s="290"/>
      <c r="UUB39" s="290"/>
      <c r="UUC39" s="290"/>
      <c r="UUD39" s="290"/>
      <c r="UUE39" s="290"/>
      <c r="UUF39" s="290"/>
      <c r="UUG39" s="290"/>
      <c r="UUH39" s="290"/>
      <c r="UUI39" s="290"/>
      <c r="UUJ39" s="290"/>
      <c r="UUK39" s="290"/>
      <c r="UUL39" s="290"/>
      <c r="UUM39" s="290"/>
      <c r="UUN39" s="290"/>
      <c r="UUO39" s="290"/>
      <c r="UUP39" s="290"/>
      <c r="UUQ39" s="290"/>
      <c r="UUR39" s="290"/>
      <c r="UUS39" s="290"/>
      <c r="UUT39" s="290"/>
      <c r="UUU39" s="290"/>
      <c r="UUV39" s="290"/>
      <c r="UUW39" s="290"/>
      <c r="UUX39" s="290"/>
      <c r="UUY39" s="290"/>
      <c r="UUZ39" s="290"/>
      <c r="UVA39" s="290"/>
      <c r="UVB39" s="290"/>
      <c r="UVC39" s="290"/>
      <c r="UVD39" s="290"/>
      <c r="UVE39" s="290"/>
      <c r="UVF39" s="290"/>
      <c r="UVG39" s="290"/>
      <c r="UVH39" s="290"/>
      <c r="UVI39" s="290"/>
      <c r="UVJ39" s="290"/>
      <c r="UVK39" s="290"/>
      <c r="UVL39" s="290"/>
      <c r="UVM39" s="290"/>
      <c r="UVN39" s="290"/>
      <c r="UVO39" s="290"/>
      <c r="UVP39" s="290"/>
      <c r="UVQ39" s="290"/>
      <c r="UVR39" s="290"/>
      <c r="UVS39" s="290"/>
      <c r="UVT39" s="290"/>
      <c r="UVU39" s="290"/>
      <c r="UVV39" s="290"/>
      <c r="UVW39" s="290"/>
      <c r="UVX39" s="290"/>
      <c r="UVY39" s="290"/>
      <c r="UVZ39" s="290"/>
      <c r="UWA39" s="290"/>
      <c r="UWB39" s="290"/>
      <c r="UWC39" s="290"/>
      <c r="UWD39" s="290"/>
      <c r="UWE39" s="290"/>
      <c r="UWF39" s="290"/>
      <c r="UWG39" s="290"/>
      <c r="UWH39" s="290"/>
      <c r="UWI39" s="290"/>
      <c r="UWJ39" s="290"/>
      <c r="UWK39" s="290"/>
      <c r="UWL39" s="290"/>
      <c r="UWM39" s="290"/>
      <c r="UWN39" s="290"/>
      <c r="UWO39" s="290"/>
      <c r="UWP39" s="290"/>
      <c r="UWQ39" s="290"/>
      <c r="UWR39" s="290"/>
      <c r="UWS39" s="290"/>
      <c r="UWT39" s="290"/>
      <c r="UWU39" s="290"/>
      <c r="UWV39" s="290"/>
      <c r="UWW39" s="290"/>
      <c r="UWX39" s="290"/>
      <c r="UWY39" s="290"/>
      <c r="UWZ39" s="290"/>
      <c r="UXA39" s="290"/>
      <c r="UXB39" s="290"/>
      <c r="UXC39" s="290"/>
      <c r="UXD39" s="290"/>
      <c r="UXE39" s="290"/>
      <c r="UXF39" s="290"/>
      <c r="UXG39" s="290"/>
      <c r="UXH39" s="290"/>
      <c r="UXI39" s="290"/>
      <c r="UXJ39" s="290"/>
      <c r="UXK39" s="290"/>
      <c r="UXL39" s="290"/>
      <c r="UXM39" s="290"/>
      <c r="UXN39" s="290"/>
      <c r="UXO39" s="290"/>
      <c r="UXP39" s="290"/>
      <c r="UXQ39" s="290"/>
      <c r="UXR39" s="290"/>
      <c r="UXS39" s="290"/>
      <c r="UXT39" s="290"/>
      <c r="UXU39" s="290"/>
      <c r="UXV39" s="290"/>
      <c r="UXW39" s="290"/>
      <c r="UXX39" s="290"/>
      <c r="UXY39" s="290"/>
      <c r="UXZ39" s="290"/>
      <c r="UYA39" s="290"/>
      <c r="UYB39" s="290"/>
      <c r="UYC39" s="290"/>
      <c r="UYD39" s="290"/>
      <c r="UYE39" s="290"/>
      <c r="UYF39" s="290"/>
      <c r="UYG39" s="290"/>
      <c r="UYH39" s="290"/>
      <c r="UYI39" s="290"/>
      <c r="UYJ39" s="290"/>
      <c r="UYK39" s="290"/>
      <c r="UYL39" s="290"/>
      <c r="UYM39" s="290"/>
      <c r="UYN39" s="290"/>
      <c r="UYO39" s="290"/>
      <c r="UYP39" s="290"/>
      <c r="UYQ39" s="290"/>
      <c r="UYR39" s="290"/>
      <c r="UYS39" s="290"/>
      <c r="UYT39" s="290"/>
      <c r="UYU39" s="290"/>
      <c r="UYV39" s="290"/>
      <c r="UYW39" s="290"/>
      <c r="UYX39" s="290"/>
      <c r="UYY39" s="290"/>
      <c r="UYZ39" s="290"/>
      <c r="UZA39" s="290"/>
      <c r="UZB39" s="290"/>
      <c r="UZC39" s="290"/>
      <c r="UZD39" s="290"/>
      <c r="UZE39" s="290"/>
      <c r="UZF39" s="290"/>
      <c r="UZG39" s="290"/>
      <c r="UZH39" s="290"/>
      <c r="UZI39" s="290"/>
      <c r="UZJ39" s="290"/>
      <c r="UZK39" s="290"/>
      <c r="UZL39" s="290"/>
      <c r="UZM39" s="290"/>
      <c r="UZN39" s="290"/>
      <c r="UZO39" s="290"/>
      <c r="UZP39" s="290"/>
      <c r="UZQ39" s="290"/>
      <c r="UZR39" s="290"/>
      <c r="UZS39" s="290"/>
      <c r="UZT39" s="290"/>
      <c r="UZU39" s="290"/>
      <c r="UZV39" s="290"/>
      <c r="UZW39" s="290"/>
      <c r="UZX39" s="290"/>
      <c r="UZY39" s="290"/>
      <c r="UZZ39" s="290"/>
      <c r="VAA39" s="290"/>
      <c r="VAB39" s="290"/>
      <c r="VAC39" s="290"/>
      <c r="VAD39" s="290"/>
      <c r="VAE39" s="290"/>
      <c r="VAF39" s="290"/>
      <c r="VAG39" s="290"/>
      <c r="VAH39" s="290"/>
      <c r="VAI39" s="290"/>
      <c r="VAJ39" s="290"/>
      <c r="VAK39" s="290"/>
      <c r="VAL39" s="290"/>
      <c r="VAM39" s="290"/>
      <c r="VAN39" s="290"/>
      <c r="VAO39" s="290"/>
      <c r="VAP39" s="290"/>
      <c r="VAQ39" s="290"/>
      <c r="VAR39" s="290"/>
      <c r="VAS39" s="290"/>
      <c r="VAT39" s="290"/>
      <c r="VAU39" s="290"/>
      <c r="VAV39" s="290"/>
      <c r="VAW39" s="290"/>
      <c r="VAX39" s="290"/>
      <c r="VAY39" s="290"/>
      <c r="VAZ39" s="290"/>
      <c r="VBA39" s="290"/>
      <c r="VBB39" s="290"/>
      <c r="VBC39" s="290"/>
      <c r="VBD39" s="290"/>
      <c r="VBE39" s="290"/>
      <c r="VBF39" s="290"/>
      <c r="VBG39" s="290"/>
      <c r="VBH39" s="290"/>
      <c r="VBI39" s="290"/>
      <c r="VBJ39" s="290"/>
      <c r="VBK39" s="290"/>
      <c r="VBL39" s="290"/>
      <c r="VBM39" s="290"/>
      <c r="VBN39" s="290"/>
      <c r="VBO39" s="290"/>
      <c r="VBP39" s="290"/>
      <c r="VBQ39" s="290"/>
      <c r="VBR39" s="290"/>
      <c r="VBS39" s="290"/>
      <c r="VBT39" s="290"/>
      <c r="VBU39" s="290"/>
      <c r="VBV39" s="290"/>
      <c r="VBW39" s="290"/>
      <c r="VBX39" s="290"/>
      <c r="VBY39" s="290"/>
      <c r="VBZ39" s="290"/>
      <c r="VCA39" s="290"/>
      <c r="VCB39" s="290"/>
      <c r="VCC39" s="290"/>
      <c r="VCD39" s="290"/>
      <c r="VCE39" s="290"/>
      <c r="VCF39" s="290"/>
      <c r="VCG39" s="290"/>
      <c r="VCH39" s="290"/>
      <c r="VCI39" s="290"/>
      <c r="VCJ39" s="290"/>
      <c r="VCK39" s="290"/>
      <c r="VCL39" s="290"/>
      <c r="VCM39" s="290"/>
      <c r="VCN39" s="290"/>
      <c r="VCO39" s="290"/>
      <c r="VCP39" s="290"/>
      <c r="VCQ39" s="290"/>
      <c r="VCR39" s="290"/>
      <c r="VCS39" s="290"/>
      <c r="VCT39" s="290"/>
      <c r="VCU39" s="290"/>
      <c r="VCV39" s="290"/>
      <c r="VCW39" s="290"/>
      <c r="VCX39" s="290"/>
      <c r="VCY39" s="290"/>
      <c r="VCZ39" s="290"/>
      <c r="VDA39" s="290"/>
      <c r="VDB39" s="290"/>
      <c r="VDC39" s="290"/>
      <c r="VDD39" s="290"/>
      <c r="VDE39" s="290"/>
      <c r="VDF39" s="290"/>
      <c r="VDG39" s="290"/>
      <c r="VDH39" s="290"/>
      <c r="VDI39" s="290"/>
      <c r="VDJ39" s="290"/>
      <c r="VDK39" s="290"/>
      <c r="VDL39" s="290"/>
      <c r="VDM39" s="290"/>
      <c r="VDN39" s="290"/>
      <c r="VDO39" s="290"/>
      <c r="VDP39" s="290"/>
      <c r="VDQ39" s="290"/>
      <c r="VDR39" s="290"/>
      <c r="VDS39" s="290"/>
      <c r="VDT39" s="290"/>
      <c r="VDU39" s="290"/>
      <c r="VDV39" s="290"/>
      <c r="VDW39" s="290"/>
      <c r="VDX39" s="290"/>
      <c r="VDY39" s="290"/>
      <c r="VDZ39" s="290"/>
      <c r="VEA39" s="290"/>
      <c r="VEB39" s="290"/>
      <c r="VEC39" s="290"/>
      <c r="VED39" s="290"/>
      <c r="VEE39" s="290"/>
      <c r="VEF39" s="290"/>
      <c r="VEG39" s="290"/>
      <c r="VEH39" s="290"/>
      <c r="VEI39" s="290"/>
      <c r="VEJ39" s="290"/>
      <c r="VEK39" s="290"/>
      <c r="VEL39" s="290"/>
      <c r="VEM39" s="290"/>
      <c r="VEN39" s="290"/>
      <c r="VEO39" s="290"/>
      <c r="VEP39" s="290"/>
      <c r="VEQ39" s="290"/>
      <c r="VER39" s="290"/>
      <c r="VES39" s="290"/>
      <c r="VET39" s="290"/>
      <c r="VEU39" s="290"/>
      <c r="VEV39" s="290"/>
      <c r="VEW39" s="290"/>
      <c r="VEX39" s="290"/>
      <c r="VEY39" s="290"/>
      <c r="VEZ39" s="290"/>
      <c r="VFA39" s="290"/>
      <c r="VFB39" s="290"/>
      <c r="VFC39" s="290"/>
      <c r="VFD39" s="290"/>
      <c r="VFE39" s="290"/>
      <c r="VFF39" s="290"/>
      <c r="VFG39" s="290"/>
      <c r="VFH39" s="290"/>
      <c r="VFI39" s="290"/>
      <c r="VFJ39" s="290"/>
      <c r="VFK39" s="290"/>
      <c r="VFL39" s="290"/>
      <c r="VFM39" s="290"/>
      <c r="VFN39" s="290"/>
      <c r="VFO39" s="290"/>
      <c r="VFP39" s="290"/>
      <c r="VFQ39" s="290"/>
      <c r="VFR39" s="290"/>
      <c r="VFS39" s="290"/>
      <c r="VFT39" s="290"/>
      <c r="VFU39" s="290"/>
      <c r="VFV39" s="290"/>
      <c r="VFW39" s="290"/>
      <c r="VFX39" s="290"/>
      <c r="VFY39" s="290"/>
      <c r="VFZ39" s="290"/>
      <c r="VGA39" s="290"/>
      <c r="VGB39" s="290"/>
      <c r="VGC39" s="290"/>
      <c r="VGD39" s="290"/>
      <c r="VGE39" s="290"/>
      <c r="VGF39" s="290"/>
      <c r="VGG39" s="290"/>
      <c r="VGH39" s="290"/>
      <c r="VGI39" s="290"/>
      <c r="VGJ39" s="290"/>
      <c r="VGK39" s="290"/>
      <c r="VGL39" s="290"/>
      <c r="VGM39" s="290"/>
      <c r="VGN39" s="290"/>
      <c r="VGO39" s="290"/>
      <c r="VGP39" s="290"/>
      <c r="VGQ39" s="290"/>
      <c r="VGR39" s="290"/>
      <c r="VGS39" s="290"/>
      <c r="VGT39" s="290"/>
      <c r="VGU39" s="290"/>
      <c r="VGV39" s="290"/>
      <c r="VGW39" s="290"/>
      <c r="VGX39" s="290"/>
      <c r="VGY39" s="290"/>
      <c r="VGZ39" s="290"/>
      <c r="VHA39" s="290"/>
      <c r="VHB39" s="290"/>
      <c r="VHC39" s="290"/>
      <c r="VHD39" s="290"/>
      <c r="VHE39" s="290"/>
      <c r="VHF39" s="290"/>
      <c r="VHG39" s="290"/>
      <c r="VHH39" s="290"/>
      <c r="VHI39" s="290"/>
      <c r="VHJ39" s="290"/>
      <c r="VHK39" s="290"/>
      <c r="VHL39" s="290"/>
      <c r="VHM39" s="290"/>
      <c r="VHN39" s="290"/>
      <c r="VHO39" s="290"/>
      <c r="VHP39" s="290"/>
      <c r="VHQ39" s="290"/>
      <c r="VHR39" s="290"/>
      <c r="VHS39" s="290"/>
      <c r="VHT39" s="290"/>
      <c r="VHU39" s="290"/>
      <c r="VHV39" s="290"/>
      <c r="VHW39" s="290"/>
      <c r="VHX39" s="290"/>
      <c r="VHY39" s="290"/>
      <c r="VHZ39" s="290"/>
      <c r="VIA39" s="290"/>
      <c r="VIB39" s="290"/>
      <c r="VIC39" s="290"/>
      <c r="VID39" s="290"/>
      <c r="VIE39" s="290"/>
      <c r="VIF39" s="290"/>
      <c r="VIG39" s="290"/>
      <c r="VIH39" s="290"/>
      <c r="VII39" s="290"/>
      <c r="VIJ39" s="290"/>
      <c r="VIK39" s="290"/>
      <c r="VIL39" s="290"/>
      <c r="VIM39" s="290"/>
      <c r="VIN39" s="290"/>
      <c r="VIO39" s="290"/>
      <c r="VIP39" s="290"/>
      <c r="VIQ39" s="290"/>
      <c r="VIR39" s="290"/>
      <c r="VIS39" s="290"/>
      <c r="VIT39" s="290"/>
      <c r="VIU39" s="290"/>
      <c r="VIV39" s="290"/>
      <c r="VIW39" s="290"/>
      <c r="VIX39" s="290"/>
      <c r="VIY39" s="290"/>
      <c r="VIZ39" s="290"/>
      <c r="VJA39" s="290"/>
      <c r="VJB39" s="290"/>
      <c r="VJC39" s="290"/>
      <c r="VJD39" s="290"/>
      <c r="VJE39" s="290"/>
      <c r="VJF39" s="290"/>
      <c r="VJG39" s="290"/>
      <c r="VJH39" s="290"/>
      <c r="VJI39" s="290"/>
      <c r="VJJ39" s="290"/>
      <c r="VJK39" s="290"/>
      <c r="VJL39" s="290"/>
      <c r="VJM39" s="290"/>
      <c r="VJN39" s="290"/>
      <c r="VJO39" s="290"/>
      <c r="VJP39" s="290"/>
      <c r="VJQ39" s="290"/>
      <c r="VJR39" s="290"/>
      <c r="VJS39" s="290"/>
      <c r="VJT39" s="290"/>
      <c r="VJU39" s="290"/>
      <c r="VJV39" s="290"/>
      <c r="VJW39" s="290"/>
      <c r="VJX39" s="290"/>
      <c r="VJY39" s="290"/>
      <c r="VJZ39" s="290"/>
      <c r="VKA39" s="290"/>
      <c r="VKB39" s="290"/>
      <c r="VKC39" s="290"/>
      <c r="VKD39" s="290"/>
      <c r="VKE39" s="290"/>
      <c r="VKF39" s="290"/>
      <c r="VKG39" s="290"/>
      <c r="VKH39" s="290"/>
      <c r="VKI39" s="290"/>
      <c r="VKJ39" s="290"/>
      <c r="VKK39" s="290"/>
      <c r="VKL39" s="290"/>
      <c r="VKM39" s="290"/>
      <c r="VKN39" s="290"/>
      <c r="VKO39" s="290"/>
      <c r="VKP39" s="290"/>
      <c r="VKQ39" s="290"/>
      <c r="VKR39" s="290"/>
      <c r="VKS39" s="290"/>
      <c r="VKT39" s="290"/>
      <c r="VKU39" s="290"/>
      <c r="VKV39" s="290"/>
      <c r="VKW39" s="290"/>
      <c r="VKX39" s="290"/>
      <c r="VKY39" s="290"/>
      <c r="VKZ39" s="290"/>
      <c r="VLA39" s="290"/>
      <c r="VLB39" s="290"/>
      <c r="VLC39" s="290"/>
      <c r="VLD39" s="290"/>
      <c r="VLE39" s="290"/>
      <c r="VLF39" s="290"/>
      <c r="VLG39" s="290"/>
      <c r="VLH39" s="290"/>
      <c r="VLI39" s="290"/>
      <c r="VLJ39" s="290"/>
      <c r="VLK39" s="290"/>
      <c r="VLL39" s="290"/>
      <c r="VLM39" s="290"/>
      <c r="VLN39" s="290"/>
      <c r="VLO39" s="290"/>
      <c r="VLP39" s="290"/>
      <c r="VLQ39" s="290"/>
      <c r="VLR39" s="290"/>
      <c r="VLS39" s="290"/>
      <c r="VLT39" s="290"/>
      <c r="VLU39" s="290"/>
      <c r="VLV39" s="290"/>
      <c r="VLW39" s="290"/>
      <c r="VLX39" s="290"/>
      <c r="VLY39" s="290"/>
      <c r="VLZ39" s="290"/>
      <c r="VMA39" s="290"/>
      <c r="VMB39" s="290"/>
      <c r="VMC39" s="290"/>
      <c r="VMD39" s="290"/>
      <c r="VME39" s="290"/>
      <c r="VMF39" s="290"/>
      <c r="VMG39" s="290"/>
      <c r="VMH39" s="290"/>
      <c r="VMI39" s="290"/>
      <c r="VMJ39" s="290"/>
      <c r="VMK39" s="290"/>
      <c r="VML39" s="290"/>
      <c r="VMM39" s="290"/>
      <c r="VMN39" s="290"/>
      <c r="VMO39" s="290"/>
      <c r="VMP39" s="290"/>
      <c r="VMQ39" s="290"/>
      <c r="VMR39" s="290"/>
      <c r="VMS39" s="290"/>
      <c r="VMT39" s="290"/>
      <c r="VMU39" s="290"/>
      <c r="VMV39" s="290"/>
      <c r="VMW39" s="290"/>
      <c r="VMX39" s="290"/>
      <c r="VMY39" s="290"/>
      <c r="VMZ39" s="290"/>
      <c r="VNA39" s="290"/>
      <c r="VNB39" s="290"/>
      <c r="VNC39" s="290"/>
      <c r="VND39" s="290"/>
      <c r="VNE39" s="290"/>
      <c r="VNF39" s="290"/>
      <c r="VNG39" s="290"/>
      <c r="VNH39" s="290"/>
      <c r="VNI39" s="290"/>
      <c r="VNJ39" s="290"/>
      <c r="VNK39" s="290"/>
      <c r="VNL39" s="290"/>
      <c r="VNM39" s="290"/>
      <c r="VNN39" s="290"/>
      <c r="VNO39" s="290"/>
      <c r="VNP39" s="290"/>
      <c r="VNQ39" s="290"/>
      <c r="VNR39" s="290"/>
      <c r="VNS39" s="290"/>
      <c r="VNT39" s="290"/>
      <c r="VNU39" s="290"/>
      <c r="VNV39" s="290"/>
      <c r="VNW39" s="290"/>
      <c r="VNX39" s="290"/>
      <c r="VNY39" s="290"/>
      <c r="VNZ39" s="290"/>
      <c r="VOA39" s="290"/>
      <c r="VOB39" s="290"/>
      <c r="VOC39" s="290"/>
      <c r="VOD39" s="290"/>
      <c r="VOE39" s="290"/>
      <c r="VOF39" s="290"/>
      <c r="VOG39" s="290"/>
      <c r="VOH39" s="290"/>
      <c r="VOI39" s="290"/>
      <c r="VOJ39" s="290"/>
      <c r="VOK39" s="290"/>
      <c r="VOL39" s="290"/>
      <c r="VOM39" s="290"/>
      <c r="VON39" s="290"/>
      <c r="VOO39" s="290"/>
      <c r="VOP39" s="290"/>
      <c r="VOQ39" s="290"/>
      <c r="VOR39" s="290"/>
      <c r="VOS39" s="290"/>
      <c r="VOT39" s="290"/>
      <c r="VOU39" s="290"/>
      <c r="VOV39" s="290"/>
      <c r="VOW39" s="290"/>
      <c r="VOX39" s="290"/>
      <c r="VOY39" s="290"/>
      <c r="VOZ39" s="290"/>
      <c r="VPA39" s="290"/>
      <c r="VPB39" s="290"/>
      <c r="VPC39" s="290"/>
      <c r="VPD39" s="290"/>
      <c r="VPE39" s="290"/>
      <c r="VPF39" s="290"/>
      <c r="VPG39" s="290"/>
      <c r="VPH39" s="290"/>
      <c r="VPI39" s="290"/>
      <c r="VPJ39" s="290"/>
      <c r="VPK39" s="290"/>
      <c r="VPL39" s="290"/>
      <c r="VPM39" s="290"/>
      <c r="VPN39" s="290"/>
      <c r="VPO39" s="290"/>
      <c r="VPP39" s="290"/>
      <c r="VPQ39" s="290"/>
      <c r="VPR39" s="290"/>
      <c r="VPS39" s="290"/>
      <c r="VPT39" s="290"/>
      <c r="VPU39" s="290"/>
      <c r="VPV39" s="290"/>
      <c r="VPW39" s="290"/>
      <c r="VPX39" s="290"/>
      <c r="VPY39" s="290"/>
      <c r="VPZ39" s="290"/>
      <c r="VQA39" s="290"/>
      <c r="VQB39" s="290"/>
      <c r="VQC39" s="290"/>
      <c r="VQD39" s="290"/>
      <c r="VQE39" s="290"/>
      <c r="VQF39" s="290"/>
      <c r="VQG39" s="290"/>
      <c r="VQH39" s="290"/>
      <c r="VQI39" s="290"/>
      <c r="VQJ39" s="290"/>
      <c r="VQK39" s="290"/>
      <c r="VQL39" s="290"/>
      <c r="VQM39" s="290"/>
      <c r="VQN39" s="290"/>
      <c r="VQO39" s="290"/>
      <c r="VQP39" s="290"/>
      <c r="VQQ39" s="290"/>
      <c r="VQR39" s="290"/>
      <c r="VQS39" s="290"/>
      <c r="VQT39" s="290"/>
      <c r="VQU39" s="290"/>
      <c r="VQV39" s="290"/>
      <c r="VQW39" s="290"/>
      <c r="VQX39" s="290"/>
      <c r="VQY39" s="290"/>
      <c r="VQZ39" s="290"/>
      <c r="VRA39" s="290"/>
      <c r="VRB39" s="290"/>
      <c r="VRC39" s="290"/>
      <c r="VRD39" s="290"/>
      <c r="VRE39" s="290"/>
      <c r="VRF39" s="290"/>
      <c r="VRG39" s="290"/>
      <c r="VRH39" s="290"/>
      <c r="VRI39" s="290"/>
      <c r="VRJ39" s="290"/>
      <c r="VRK39" s="290"/>
      <c r="VRL39" s="290"/>
      <c r="VRM39" s="290"/>
      <c r="VRN39" s="290"/>
      <c r="VRO39" s="290"/>
      <c r="VRP39" s="290"/>
      <c r="VRQ39" s="290"/>
      <c r="VRR39" s="290"/>
      <c r="VRS39" s="290"/>
      <c r="VRT39" s="290"/>
      <c r="VRU39" s="290"/>
      <c r="VRV39" s="290"/>
      <c r="VRW39" s="290"/>
      <c r="VRX39" s="290"/>
      <c r="VRY39" s="290"/>
      <c r="VRZ39" s="290"/>
      <c r="VSA39" s="290"/>
      <c r="VSB39" s="290"/>
      <c r="VSC39" s="290"/>
      <c r="VSD39" s="290"/>
      <c r="VSE39" s="290"/>
      <c r="VSF39" s="290"/>
      <c r="VSG39" s="290"/>
      <c r="VSH39" s="290"/>
      <c r="VSI39" s="290"/>
      <c r="VSJ39" s="290"/>
      <c r="VSK39" s="290"/>
      <c r="VSL39" s="290"/>
      <c r="VSM39" s="290"/>
      <c r="VSN39" s="290"/>
      <c r="VSO39" s="290"/>
      <c r="VSP39" s="290"/>
      <c r="VSQ39" s="290"/>
      <c r="VSR39" s="290"/>
      <c r="VSS39" s="290"/>
      <c r="VST39" s="290"/>
      <c r="VSU39" s="290"/>
      <c r="VSV39" s="290"/>
      <c r="VSW39" s="290"/>
      <c r="VSX39" s="290"/>
      <c r="VSY39" s="290"/>
      <c r="VSZ39" s="290"/>
      <c r="VTA39" s="290"/>
      <c r="VTB39" s="290"/>
      <c r="VTC39" s="290"/>
      <c r="VTD39" s="290"/>
      <c r="VTE39" s="290"/>
      <c r="VTF39" s="290"/>
      <c r="VTG39" s="290"/>
      <c r="VTH39" s="290"/>
      <c r="VTI39" s="290"/>
      <c r="VTJ39" s="290"/>
      <c r="VTK39" s="290"/>
      <c r="VTL39" s="290"/>
      <c r="VTM39" s="290"/>
      <c r="VTN39" s="290"/>
      <c r="VTO39" s="290"/>
      <c r="VTP39" s="290"/>
      <c r="VTQ39" s="290"/>
      <c r="VTR39" s="290"/>
      <c r="VTS39" s="290"/>
      <c r="VTT39" s="290"/>
      <c r="VTU39" s="290"/>
      <c r="VTV39" s="290"/>
      <c r="VTW39" s="290"/>
      <c r="VTX39" s="290"/>
      <c r="VTY39" s="290"/>
      <c r="VTZ39" s="290"/>
      <c r="VUA39" s="290"/>
      <c r="VUB39" s="290"/>
      <c r="VUC39" s="290"/>
      <c r="VUD39" s="290"/>
      <c r="VUE39" s="290"/>
      <c r="VUF39" s="290"/>
      <c r="VUG39" s="290"/>
      <c r="VUH39" s="290"/>
      <c r="VUI39" s="290"/>
      <c r="VUJ39" s="290"/>
      <c r="VUK39" s="290"/>
      <c r="VUL39" s="290"/>
      <c r="VUM39" s="290"/>
      <c r="VUN39" s="290"/>
      <c r="VUO39" s="290"/>
      <c r="VUP39" s="290"/>
      <c r="VUQ39" s="290"/>
      <c r="VUR39" s="290"/>
      <c r="VUS39" s="290"/>
      <c r="VUT39" s="290"/>
      <c r="VUU39" s="290"/>
      <c r="VUV39" s="290"/>
      <c r="VUW39" s="290"/>
      <c r="VUX39" s="290"/>
      <c r="VUY39" s="290"/>
      <c r="VUZ39" s="290"/>
      <c r="VVA39" s="290"/>
      <c r="VVB39" s="290"/>
      <c r="VVC39" s="290"/>
      <c r="VVD39" s="290"/>
      <c r="VVE39" s="290"/>
      <c r="VVF39" s="290"/>
      <c r="VVG39" s="290"/>
      <c r="VVH39" s="290"/>
      <c r="VVI39" s="290"/>
      <c r="VVJ39" s="290"/>
      <c r="VVK39" s="290"/>
      <c r="VVL39" s="290"/>
      <c r="VVM39" s="290"/>
      <c r="VVN39" s="290"/>
      <c r="VVO39" s="290"/>
      <c r="VVP39" s="290"/>
      <c r="VVQ39" s="290"/>
      <c r="VVR39" s="290"/>
      <c r="VVS39" s="290"/>
      <c r="VVT39" s="290"/>
      <c r="VVU39" s="290"/>
      <c r="VVV39" s="290"/>
      <c r="VVW39" s="290"/>
      <c r="VVX39" s="290"/>
      <c r="VVY39" s="290"/>
      <c r="VVZ39" s="290"/>
      <c r="VWA39" s="290"/>
      <c r="VWB39" s="290"/>
      <c r="VWC39" s="290"/>
      <c r="VWD39" s="290"/>
      <c r="VWE39" s="290"/>
      <c r="VWF39" s="290"/>
      <c r="VWG39" s="290"/>
      <c r="VWH39" s="290"/>
      <c r="VWI39" s="290"/>
      <c r="VWJ39" s="290"/>
      <c r="VWK39" s="290"/>
      <c r="VWL39" s="290"/>
      <c r="VWM39" s="290"/>
      <c r="VWN39" s="290"/>
      <c r="VWO39" s="290"/>
      <c r="VWP39" s="290"/>
      <c r="VWQ39" s="290"/>
      <c r="VWR39" s="290"/>
      <c r="VWS39" s="290"/>
      <c r="VWT39" s="290"/>
      <c r="VWU39" s="290"/>
      <c r="VWV39" s="290"/>
      <c r="VWW39" s="290"/>
      <c r="VWX39" s="290"/>
      <c r="VWY39" s="290"/>
      <c r="VWZ39" s="290"/>
      <c r="VXA39" s="290"/>
      <c r="VXB39" s="290"/>
      <c r="VXC39" s="290"/>
      <c r="VXD39" s="290"/>
      <c r="VXE39" s="290"/>
      <c r="VXF39" s="290"/>
      <c r="VXG39" s="290"/>
      <c r="VXH39" s="290"/>
      <c r="VXI39" s="290"/>
      <c r="VXJ39" s="290"/>
      <c r="VXK39" s="290"/>
      <c r="VXL39" s="290"/>
      <c r="VXM39" s="290"/>
      <c r="VXN39" s="290"/>
      <c r="VXO39" s="290"/>
      <c r="VXP39" s="290"/>
      <c r="VXQ39" s="290"/>
      <c r="VXR39" s="290"/>
      <c r="VXS39" s="290"/>
      <c r="VXT39" s="290"/>
      <c r="VXU39" s="290"/>
      <c r="VXV39" s="290"/>
      <c r="VXW39" s="290"/>
      <c r="VXX39" s="290"/>
      <c r="VXY39" s="290"/>
      <c r="VXZ39" s="290"/>
      <c r="VYA39" s="290"/>
      <c r="VYB39" s="290"/>
      <c r="VYC39" s="290"/>
      <c r="VYD39" s="290"/>
      <c r="VYE39" s="290"/>
      <c r="VYF39" s="290"/>
      <c r="VYG39" s="290"/>
      <c r="VYH39" s="290"/>
      <c r="VYI39" s="290"/>
      <c r="VYJ39" s="290"/>
      <c r="VYK39" s="290"/>
      <c r="VYL39" s="290"/>
      <c r="VYM39" s="290"/>
      <c r="VYN39" s="290"/>
      <c r="VYO39" s="290"/>
      <c r="VYP39" s="290"/>
      <c r="VYQ39" s="290"/>
      <c r="VYR39" s="290"/>
      <c r="VYS39" s="290"/>
      <c r="VYT39" s="290"/>
      <c r="VYU39" s="290"/>
      <c r="VYV39" s="290"/>
      <c r="VYW39" s="290"/>
      <c r="VYX39" s="290"/>
      <c r="VYY39" s="290"/>
      <c r="VYZ39" s="290"/>
      <c r="VZA39" s="290"/>
      <c r="VZB39" s="290"/>
      <c r="VZC39" s="290"/>
      <c r="VZD39" s="290"/>
      <c r="VZE39" s="290"/>
      <c r="VZF39" s="290"/>
      <c r="VZG39" s="290"/>
      <c r="VZH39" s="290"/>
      <c r="VZI39" s="290"/>
      <c r="VZJ39" s="290"/>
      <c r="VZK39" s="290"/>
      <c r="VZL39" s="290"/>
      <c r="VZM39" s="290"/>
      <c r="VZN39" s="290"/>
      <c r="VZO39" s="290"/>
      <c r="VZP39" s="290"/>
      <c r="VZQ39" s="290"/>
      <c r="VZR39" s="290"/>
      <c r="VZS39" s="290"/>
      <c r="VZT39" s="290"/>
      <c r="VZU39" s="290"/>
      <c r="VZV39" s="290"/>
      <c r="VZW39" s="290"/>
      <c r="VZX39" s="290"/>
      <c r="VZY39" s="290"/>
      <c r="VZZ39" s="290"/>
      <c r="WAA39" s="290"/>
      <c r="WAB39" s="290"/>
      <c r="WAC39" s="290"/>
      <c r="WAD39" s="290"/>
      <c r="WAE39" s="290"/>
      <c r="WAF39" s="290"/>
      <c r="WAG39" s="290"/>
      <c r="WAH39" s="290"/>
      <c r="WAI39" s="290"/>
      <c r="WAJ39" s="290"/>
      <c r="WAK39" s="290"/>
      <c r="WAL39" s="290"/>
      <c r="WAM39" s="290"/>
      <c r="WAN39" s="290"/>
      <c r="WAO39" s="290"/>
      <c r="WAP39" s="290"/>
      <c r="WAQ39" s="290"/>
      <c r="WAR39" s="290"/>
      <c r="WAS39" s="290"/>
      <c r="WAT39" s="290"/>
      <c r="WAU39" s="290"/>
      <c r="WAV39" s="290"/>
      <c r="WAW39" s="290"/>
      <c r="WAX39" s="290"/>
      <c r="WAY39" s="290"/>
      <c r="WAZ39" s="290"/>
      <c r="WBA39" s="290"/>
      <c r="WBB39" s="290"/>
      <c r="WBC39" s="290"/>
      <c r="WBD39" s="290"/>
      <c r="WBE39" s="290"/>
      <c r="WBF39" s="290"/>
      <c r="WBG39" s="290"/>
      <c r="WBH39" s="290"/>
      <c r="WBI39" s="290"/>
      <c r="WBJ39" s="290"/>
      <c r="WBK39" s="290"/>
      <c r="WBL39" s="290"/>
      <c r="WBM39" s="290"/>
      <c r="WBN39" s="290"/>
      <c r="WBO39" s="290"/>
      <c r="WBP39" s="290"/>
      <c r="WBQ39" s="290"/>
      <c r="WBR39" s="290"/>
      <c r="WBS39" s="290"/>
      <c r="WBT39" s="290"/>
      <c r="WBU39" s="290"/>
      <c r="WBV39" s="290"/>
      <c r="WBW39" s="290"/>
      <c r="WBX39" s="290"/>
      <c r="WBY39" s="290"/>
      <c r="WBZ39" s="290"/>
      <c r="WCA39" s="290"/>
      <c r="WCB39" s="290"/>
    </row>
    <row r="40" spans="2:38 13252:15628" s="289" customFormat="1" x14ac:dyDescent="0.25">
      <c r="B40" s="280">
        <v>29</v>
      </c>
      <c r="C40" s="311" t="s">
        <v>1286</v>
      </c>
      <c r="D40" s="282" t="s">
        <v>7</v>
      </c>
      <c r="E40" s="282" t="s">
        <v>7</v>
      </c>
      <c r="F40" s="282" t="s">
        <v>7</v>
      </c>
      <c r="G40" s="282" t="s">
        <v>7</v>
      </c>
      <c r="H40" s="282" t="s">
        <v>7</v>
      </c>
      <c r="I40" s="282" t="s">
        <v>7</v>
      </c>
      <c r="J40" s="282" t="s">
        <v>7</v>
      </c>
      <c r="K40" s="282" t="s">
        <v>7</v>
      </c>
      <c r="L40" s="314">
        <v>42770</v>
      </c>
      <c r="M40" s="284" t="s">
        <v>9775</v>
      </c>
      <c r="N40" s="285">
        <f t="shared" si="13"/>
        <v>2</v>
      </c>
      <c r="O40" s="315"/>
      <c r="T40" s="302"/>
      <c r="U40" s="302"/>
      <c r="V40" s="302"/>
      <c r="W40" s="302"/>
      <c r="X40" s="302"/>
      <c r="Y40" s="302"/>
      <c r="Z40" s="302"/>
      <c r="AA40" s="302"/>
      <c r="AB40" s="302"/>
      <c r="AC40" s="302"/>
      <c r="AD40" s="302"/>
      <c r="AE40" s="302"/>
      <c r="AF40" s="302"/>
      <c r="AG40" s="302"/>
      <c r="AH40" s="302"/>
      <c r="AI40" s="302"/>
      <c r="AJ40" s="302"/>
      <c r="SOR40" s="290"/>
      <c r="SOS40" s="290"/>
      <c r="SOT40" s="290"/>
      <c r="SOU40" s="290"/>
      <c r="SOV40" s="290"/>
      <c r="SOW40" s="290"/>
      <c r="SOX40" s="290"/>
      <c r="SOY40" s="290"/>
      <c r="SOZ40" s="290"/>
      <c r="SPA40" s="290"/>
      <c r="SPB40" s="290"/>
      <c r="SPC40" s="290"/>
      <c r="SPD40" s="290"/>
      <c r="SPE40" s="290"/>
      <c r="SPF40" s="290"/>
      <c r="SPG40" s="290"/>
      <c r="SPH40" s="290"/>
      <c r="SPI40" s="290"/>
      <c r="SPJ40" s="290"/>
      <c r="SPK40" s="290"/>
      <c r="SPL40" s="290"/>
      <c r="SPM40" s="290"/>
      <c r="SPN40" s="290"/>
      <c r="SPO40" s="290"/>
      <c r="SPP40" s="290"/>
      <c r="SPQ40" s="290"/>
      <c r="SPR40" s="290"/>
      <c r="SPS40" s="290"/>
      <c r="SPT40" s="290"/>
      <c r="SPU40" s="290"/>
      <c r="SPV40" s="290"/>
      <c r="SPW40" s="290"/>
      <c r="SPX40" s="290"/>
      <c r="SPY40" s="290"/>
      <c r="SPZ40" s="290"/>
      <c r="SQA40" s="290"/>
      <c r="SQB40" s="290"/>
      <c r="SQC40" s="290"/>
      <c r="SQD40" s="290"/>
      <c r="SQE40" s="290"/>
      <c r="SQF40" s="290"/>
      <c r="SQG40" s="290"/>
      <c r="SQH40" s="290"/>
      <c r="SQI40" s="290"/>
      <c r="SQJ40" s="290"/>
      <c r="SQK40" s="290"/>
      <c r="SQL40" s="290"/>
      <c r="SQM40" s="290"/>
      <c r="SQN40" s="290"/>
      <c r="SQO40" s="290"/>
      <c r="SQP40" s="290"/>
      <c r="SQQ40" s="290"/>
      <c r="SQR40" s="290"/>
      <c r="SQS40" s="290"/>
      <c r="SQT40" s="290"/>
      <c r="SQU40" s="290"/>
      <c r="SQV40" s="290"/>
      <c r="SQW40" s="290"/>
      <c r="SQX40" s="290"/>
      <c r="SQY40" s="290"/>
      <c r="SQZ40" s="290"/>
      <c r="SRA40" s="290"/>
      <c r="SRB40" s="290"/>
      <c r="SRC40" s="290"/>
      <c r="SRD40" s="290"/>
      <c r="SRE40" s="290"/>
      <c r="SRF40" s="290"/>
      <c r="SRG40" s="290"/>
      <c r="SRH40" s="290"/>
      <c r="SRI40" s="290"/>
      <c r="SRJ40" s="290"/>
      <c r="SRK40" s="290"/>
      <c r="SRL40" s="290"/>
      <c r="SRM40" s="290"/>
      <c r="SRN40" s="290"/>
      <c r="SRO40" s="290"/>
      <c r="SRP40" s="290"/>
      <c r="SRQ40" s="290"/>
      <c r="SRR40" s="290"/>
      <c r="SRS40" s="290"/>
      <c r="SRT40" s="290"/>
      <c r="SRU40" s="290"/>
      <c r="SRV40" s="290"/>
      <c r="SRW40" s="290"/>
      <c r="SRX40" s="290"/>
      <c r="SRY40" s="290"/>
      <c r="SRZ40" s="290"/>
      <c r="SSA40" s="290"/>
      <c r="SSB40" s="290"/>
      <c r="SSC40" s="290"/>
      <c r="SSD40" s="290"/>
      <c r="SSE40" s="290"/>
      <c r="SSF40" s="290"/>
      <c r="SSG40" s="290"/>
      <c r="SSH40" s="290"/>
      <c r="SSI40" s="290"/>
      <c r="SSJ40" s="290"/>
      <c r="SSK40" s="290"/>
      <c r="SSL40" s="290"/>
      <c r="SSM40" s="290"/>
      <c r="SSN40" s="290"/>
      <c r="SSO40" s="290"/>
      <c r="SSP40" s="290"/>
      <c r="SSQ40" s="290"/>
      <c r="SSR40" s="290"/>
      <c r="SSS40" s="290"/>
      <c r="SST40" s="290"/>
      <c r="SSU40" s="290"/>
      <c r="SSV40" s="290"/>
      <c r="SSW40" s="290"/>
      <c r="SSX40" s="290"/>
      <c r="SSY40" s="290"/>
      <c r="SSZ40" s="290"/>
      <c r="STA40" s="290"/>
      <c r="STB40" s="290"/>
      <c r="STC40" s="290"/>
      <c r="STD40" s="290"/>
      <c r="STE40" s="290"/>
      <c r="STF40" s="290"/>
      <c r="STG40" s="290"/>
      <c r="STH40" s="290"/>
      <c r="STI40" s="290"/>
      <c r="STJ40" s="290"/>
      <c r="STK40" s="290"/>
      <c r="STL40" s="290"/>
      <c r="STM40" s="290"/>
      <c r="STN40" s="290"/>
      <c r="STO40" s="290"/>
      <c r="STP40" s="290"/>
      <c r="STQ40" s="290"/>
      <c r="STR40" s="290"/>
      <c r="STS40" s="290"/>
      <c r="STT40" s="290"/>
      <c r="STU40" s="290"/>
      <c r="STV40" s="290"/>
      <c r="STW40" s="290"/>
      <c r="STX40" s="290"/>
      <c r="STY40" s="290"/>
      <c r="STZ40" s="290"/>
      <c r="SUA40" s="290"/>
      <c r="SUB40" s="290"/>
      <c r="SUC40" s="290"/>
      <c r="SUD40" s="290"/>
      <c r="SUE40" s="290"/>
      <c r="SUF40" s="290"/>
      <c r="SUG40" s="290"/>
      <c r="SUH40" s="290"/>
      <c r="SUI40" s="290"/>
      <c r="SUJ40" s="290"/>
      <c r="SUK40" s="290"/>
      <c r="SUL40" s="290"/>
      <c r="SUM40" s="290"/>
      <c r="SUN40" s="290"/>
      <c r="SUO40" s="290"/>
      <c r="SUP40" s="290"/>
      <c r="SUQ40" s="290"/>
      <c r="SUR40" s="290"/>
      <c r="SUS40" s="290"/>
      <c r="SUT40" s="290"/>
      <c r="SUU40" s="290"/>
      <c r="SUV40" s="290"/>
      <c r="SUW40" s="290"/>
      <c r="SUX40" s="290"/>
      <c r="SUY40" s="290"/>
      <c r="SUZ40" s="290"/>
      <c r="SVA40" s="290"/>
      <c r="SVB40" s="290"/>
      <c r="SVC40" s="290"/>
      <c r="SVD40" s="290"/>
      <c r="SVE40" s="290"/>
      <c r="SVF40" s="290"/>
      <c r="SVG40" s="290"/>
      <c r="SVH40" s="290"/>
      <c r="SVI40" s="290"/>
      <c r="SVJ40" s="290"/>
      <c r="SVK40" s="290"/>
      <c r="SVL40" s="290"/>
      <c r="SVM40" s="290"/>
      <c r="SVN40" s="290"/>
      <c r="SVO40" s="290"/>
      <c r="SVP40" s="290"/>
      <c r="SVQ40" s="290"/>
      <c r="SVR40" s="290"/>
      <c r="SVS40" s="290"/>
      <c r="SVT40" s="290"/>
      <c r="SVU40" s="290"/>
      <c r="SVV40" s="290"/>
      <c r="SVW40" s="290"/>
      <c r="SVX40" s="290"/>
      <c r="SVY40" s="290"/>
      <c r="SVZ40" s="290"/>
      <c r="SWA40" s="290"/>
      <c r="SWB40" s="290"/>
      <c r="SWC40" s="290"/>
      <c r="SWD40" s="290"/>
      <c r="SWE40" s="290"/>
      <c r="SWF40" s="290"/>
      <c r="SWG40" s="290"/>
      <c r="SWH40" s="290"/>
      <c r="SWI40" s="290"/>
      <c r="SWJ40" s="290"/>
      <c r="SWK40" s="290"/>
      <c r="SWL40" s="290"/>
      <c r="SWM40" s="290"/>
      <c r="SWN40" s="290"/>
      <c r="SWO40" s="290"/>
      <c r="SWP40" s="290"/>
      <c r="SWQ40" s="290"/>
      <c r="SWR40" s="290"/>
      <c r="SWS40" s="290"/>
      <c r="SWT40" s="290"/>
      <c r="SWU40" s="290"/>
      <c r="SWV40" s="290"/>
      <c r="SWW40" s="290"/>
      <c r="SWX40" s="290"/>
      <c r="SWY40" s="290"/>
      <c r="SWZ40" s="290"/>
      <c r="SXA40" s="290"/>
      <c r="SXB40" s="290"/>
      <c r="SXC40" s="290"/>
      <c r="SXD40" s="290"/>
      <c r="SXE40" s="290"/>
      <c r="SXF40" s="290"/>
      <c r="SXG40" s="290"/>
      <c r="SXH40" s="290"/>
      <c r="SXI40" s="290"/>
      <c r="SXJ40" s="290"/>
      <c r="SXK40" s="290"/>
      <c r="SXL40" s="290"/>
      <c r="SXM40" s="290"/>
      <c r="SXN40" s="290"/>
      <c r="SXO40" s="290"/>
      <c r="SXP40" s="290"/>
      <c r="SXQ40" s="290"/>
      <c r="SXR40" s="290"/>
      <c r="SXS40" s="290"/>
      <c r="SXT40" s="290"/>
      <c r="SXU40" s="290"/>
      <c r="SXV40" s="290"/>
      <c r="SXW40" s="290"/>
      <c r="SXX40" s="290"/>
      <c r="SXY40" s="290"/>
      <c r="SXZ40" s="290"/>
      <c r="SYA40" s="290"/>
      <c r="SYB40" s="290"/>
      <c r="SYC40" s="290"/>
      <c r="SYD40" s="290"/>
      <c r="SYE40" s="290"/>
      <c r="SYF40" s="290"/>
      <c r="SYG40" s="290"/>
      <c r="SYH40" s="290"/>
      <c r="SYI40" s="290"/>
      <c r="SYJ40" s="290"/>
      <c r="SYK40" s="290"/>
      <c r="SYL40" s="290"/>
      <c r="SYM40" s="290"/>
      <c r="SYN40" s="290"/>
      <c r="SYO40" s="290"/>
      <c r="SYP40" s="290"/>
      <c r="SYQ40" s="290"/>
      <c r="SYR40" s="290"/>
      <c r="SYS40" s="290"/>
      <c r="SYT40" s="290"/>
      <c r="SYU40" s="290"/>
      <c r="SYV40" s="290"/>
      <c r="SYW40" s="290"/>
      <c r="SYX40" s="290"/>
      <c r="SYY40" s="290"/>
      <c r="SYZ40" s="290"/>
      <c r="SZA40" s="290"/>
      <c r="SZB40" s="290"/>
      <c r="SZC40" s="290"/>
      <c r="SZD40" s="290"/>
      <c r="SZE40" s="290"/>
      <c r="SZF40" s="290"/>
      <c r="SZG40" s="290"/>
      <c r="SZH40" s="290"/>
      <c r="SZI40" s="290"/>
      <c r="SZJ40" s="290"/>
      <c r="SZK40" s="290"/>
      <c r="SZL40" s="290"/>
      <c r="SZM40" s="290"/>
      <c r="SZN40" s="290"/>
      <c r="SZO40" s="290"/>
      <c r="SZP40" s="290"/>
      <c r="SZQ40" s="290"/>
      <c r="SZR40" s="290"/>
      <c r="SZS40" s="290"/>
      <c r="SZT40" s="290"/>
      <c r="SZU40" s="290"/>
      <c r="SZV40" s="290"/>
      <c r="SZW40" s="290"/>
      <c r="SZX40" s="290"/>
      <c r="SZY40" s="290"/>
      <c r="SZZ40" s="290"/>
      <c r="TAA40" s="290"/>
      <c r="TAB40" s="290"/>
      <c r="TAC40" s="290"/>
      <c r="TAD40" s="290"/>
      <c r="TAE40" s="290"/>
      <c r="TAF40" s="290"/>
      <c r="TAG40" s="290"/>
      <c r="TAH40" s="290"/>
      <c r="TAI40" s="290"/>
      <c r="TAJ40" s="290"/>
      <c r="TAK40" s="290"/>
      <c r="TAL40" s="290"/>
      <c r="TAM40" s="290"/>
      <c r="TAN40" s="290"/>
      <c r="TAO40" s="290"/>
      <c r="TAP40" s="290"/>
      <c r="TAQ40" s="290"/>
      <c r="TAR40" s="290"/>
      <c r="TAS40" s="290"/>
      <c r="TAT40" s="290"/>
      <c r="TAU40" s="290"/>
      <c r="TAV40" s="290"/>
      <c r="TAW40" s="290"/>
      <c r="TAX40" s="290"/>
      <c r="TAY40" s="290"/>
      <c r="TAZ40" s="290"/>
      <c r="TBA40" s="290"/>
      <c r="TBB40" s="290"/>
      <c r="TBC40" s="290"/>
      <c r="TBD40" s="290"/>
      <c r="TBE40" s="290"/>
      <c r="TBF40" s="290"/>
      <c r="TBG40" s="290"/>
      <c r="TBH40" s="290"/>
      <c r="TBI40" s="290"/>
      <c r="TBJ40" s="290"/>
      <c r="TBK40" s="290"/>
      <c r="TBL40" s="290"/>
      <c r="TBM40" s="290"/>
      <c r="TBN40" s="290"/>
      <c r="TBO40" s="290"/>
      <c r="TBP40" s="290"/>
      <c r="TBQ40" s="290"/>
      <c r="TBR40" s="290"/>
      <c r="TBS40" s="290"/>
      <c r="TBT40" s="290"/>
      <c r="TBU40" s="290"/>
      <c r="TBV40" s="290"/>
      <c r="TBW40" s="290"/>
      <c r="TBX40" s="290"/>
      <c r="TBY40" s="290"/>
      <c r="TBZ40" s="290"/>
      <c r="TCA40" s="290"/>
      <c r="TCB40" s="290"/>
      <c r="TCC40" s="290"/>
      <c r="TCD40" s="290"/>
      <c r="TCE40" s="290"/>
      <c r="TCF40" s="290"/>
      <c r="TCG40" s="290"/>
      <c r="TCH40" s="290"/>
      <c r="TCI40" s="290"/>
      <c r="TCJ40" s="290"/>
      <c r="TCK40" s="290"/>
      <c r="TCL40" s="290"/>
      <c r="TCM40" s="290"/>
      <c r="TCN40" s="290"/>
      <c r="TCO40" s="290"/>
      <c r="TCP40" s="290"/>
      <c r="TCQ40" s="290"/>
      <c r="TCR40" s="290"/>
      <c r="TCS40" s="290"/>
      <c r="TCT40" s="290"/>
      <c r="TCU40" s="290"/>
      <c r="TCV40" s="290"/>
      <c r="TCW40" s="290"/>
      <c r="TCX40" s="290"/>
      <c r="TCY40" s="290"/>
      <c r="TCZ40" s="290"/>
      <c r="TDA40" s="290"/>
      <c r="TDB40" s="290"/>
      <c r="TDC40" s="290"/>
      <c r="TDD40" s="290"/>
      <c r="TDE40" s="290"/>
      <c r="TDF40" s="290"/>
      <c r="TDG40" s="290"/>
      <c r="TDH40" s="290"/>
      <c r="TDI40" s="290"/>
      <c r="TDJ40" s="290"/>
      <c r="TDK40" s="290"/>
      <c r="TDL40" s="290"/>
      <c r="TDM40" s="290"/>
      <c r="TDN40" s="290"/>
      <c r="TDO40" s="290"/>
      <c r="TDP40" s="290"/>
      <c r="TDQ40" s="290"/>
      <c r="TDR40" s="290"/>
      <c r="TDS40" s="290"/>
      <c r="TDT40" s="290"/>
      <c r="TDU40" s="290"/>
      <c r="TDV40" s="290"/>
      <c r="TDW40" s="290"/>
      <c r="TDX40" s="290"/>
      <c r="TDY40" s="290"/>
      <c r="TDZ40" s="290"/>
      <c r="TEA40" s="290"/>
      <c r="TEB40" s="290"/>
      <c r="TEC40" s="290"/>
      <c r="TED40" s="290"/>
      <c r="TEE40" s="290"/>
      <c r="TEF40" s="290"/>
      <c r="TEG40" s="290"/>
      <c r="TEH40" s="290"/>
      <c r="TEI40" s="290"/>
      <c r="TEJ40" s="290"/>
      <c r="TEK40" s="290"/>
      <c r="TEL40" s="290"/>
      <c r="TEM40" s="290"/>
      <c r="TEN40" s="290"/>
      <c r="TEO40" s="290"/>
      <c r="TEP40" s="290"/>
      <c r="TEQ40" s="290"/>
      <c r="TER40" s="290"/>
      <c r="TES40" s="290"/>
      <c r="TET40" s="290"/>
      <c r="TEU40" s="290"/>
      <c r="TEV40" s="290"/>
      <c r="TEW40" s="290"/>
      <c r="TEX40" s="290"/>
      <c r="TEY40" s="290"/>
      <c r="TEZ40" s="290"/>
      <c r="TFA40" s="290"/>
      <c r="TFB40" s="290"/>
      <c r="TFC40" s="290"/>
      <c r="TFD40" s="290"/>
      <c r="TFE40" s="290"/>
      <c r="TFF40" s="290"/>
      <c r="TFG40" s="290"/>
      <c r="TFH40" s="290"/>
      <c r="TFI40" s="290"/>
      <c r="TFJ40" s="290"/>
      <c r="TFK40" s="290"/>
      <c r="TFL40" s="290"/>
      <c r="TFM40" s="290"/>
      <c r="TFN40" s="290"/>
      <c r="TFO40" s="290"/>
      <c r="TFP40" s="290"/>
      <c r="TFQ40" s="290"/>
      <c r="TFR40" s="290"/>
      <c r="TFS40" s="290"/>
      <c r="TFT40" s="290"/>
      <c r="TFU40" s="290"/>
      <c r="TFV40" s="290"/>
      <c r="TFW40" s="290"/>
      <c r="TFX40" s="290"/>
      <c r="TFY40" s="290"/>
      <c r="TFZ40" s="290"/>
      <c r="TGA40" s="290"/>
      <c r="TGB40" s="290"/>
      <c r="TGC40" s="290"/>
      <c r="TGD40" s="290"/>
      <c r="TGE40" s="290"/>
      <c r="TGF40" s="290"/>
      <c r="TGG40" s="290"/>
      <c r="TGH40" s="290"/>
      <c r="TGI40" s="290"/>
      <c r="TGJ40" s="290"/>
      <c r="TGK40" s="290"/>
      <c r="TGL40" s="290"/>
      <c r="TGM40" s="290"/>
      <c r="TGN40" s="290"/>
      <c r="TGO40" s="290"/>
      <c r="TGP40" s="290"/>
      <c r="TGQ40" s="290"/>
      <c r="TGR40" s="290"/>
      <c r="TGS40" s="290"/>
      <c r="TGT40" s="290"/>
      <c r="TGU40" s="290"/>
      <c r="TGV40" s="290"/>
      <c r="TGW40" s="290"/>
      <c r="TGX40" s="290"/>
      <c r="TGY40" s="290"/>
      <c r="TGZ40" s="290"/>
      <c r="THA40" s="290"/>
      <c r="THB40" s="290"/>
      <c r="THC40" s="290"/>
      <c r="THD40" s="290"/>
      <c r="THE40" s="290"/>
      <c r="THF40" s="290"/>
      <c r="THG40" s="290"/>
      <c r="THH40" s="290"/>
      <c r="THI40" s="290"/>
      <c r="THJ40" s="290"/>
      <c r="THK40" s="290"/>
      <c r="THL40" s="290"/>
      <c r="THM40" s="290"/>
      <c r="THN40" s="290"/>
      <c r="THO40" s="290"/>
      <c r="THP40" s="290"/>
      <c r="THQ40" s="290"/>
      <c r="THR40" s="290"/>
      <c r="THS40" s="290"/>
      <c r="THT40" s="290"/>
      <c r="THU40" s="290"/>
      <c r="THV40" s="290"/>
      <c r="THW40" s="290"/>
      <c r="THX40" s="290"/>
      <c r="THY40" s="290"/>
      <c r="THZ40" s="290"/>
      <c r="TIA40" s="290"/>
      <c r="TIB40" s="290"/>
      <c r="TIC40" s="290"/>
      <c r="TID40" s="290"/>
      <c r="TIE40" s="290"/>
      <c r="TIF40" s="290"/>
      <c r="TIG40" s="290"/>
      <c r="TIH40" s="290"/>
      <c r="TII40" s="290"/>
      <c r="TIJ40" s="290"/>
      <c r="TIK40" s="290"/>
      <c r="TIL40" s="290"/>
      <c r="TIM40" s="290"/>
      <c r="TIN40" s="290"/>
      <c r="TIO40" s="290"/>
      <c r="TIP40" s="290"/>
      <c r="TIQ40" s="290"/>
      <c r="TIR40" s="290"/>
      <c r="TIS40" s="290"/>
      <c r="TIT40" s="290"/>
      <c r="TIU40" s="290"/>
      <c r="TIV40" s="290"/>
      <c r="TIW40" s="290"/>
      <c r="TIX40" s="290"/>
      <c r="TIY40" s="290"/>
      <c r="TIZ40" s="290"/>
      <c r="TJA40" s="290"/>
      <c r="TJB40" s="290"/>
      <c r="TJC40" s="290"/>
      <c r="TJD40" s="290"/>
      <c r="TJE40" s="290"/>
      <c r="TJF40" s="290"/>
      <c r="TJG40" s="290"/>
      <c r="TJH40" s="290"/>
      <c r="TJI40" s="290"/>
      <c r="TJJ40" s="290"/>
      <c r="TJK40" s="290"/>
      <c r="TJL40" s="290"/>
      <c r="TJM40" s="290"/>
      <c r="TJN40" s="290"/>
      <c r="TJO40" s="290"/>
      <c r="TJP40" s="290"/>
      <c r="TJQ40" s="290"/>
      <c r="TJR40" s="290"/>
      <c r="TJS40" s="290"/>
      <c r="TJT40" s="290"/>
      <c r="TJU40" s="290"/>
      <c r="TJV40" s="290"/>
      <c r="TJW40" s="290"/>
      <c r="TJX40" s="290"/>
      <c r="TJY40" s="290"/>
      <c r="TJZ40" s="290"/>
      <c r="TKA40" s="290"/>
      <c r="TKB40" s="290"/>
      <c r="TKC40" s="290"/>
      <c r="TKD40" s="290"/>
      <c r="TKE40" s="290"/>
      <c r="TKF40" s="290"/>
      <c r="TKG40" s="290"/>
      <c r="TKH40" s="290"/>
      <c r="TKI40" s="290"/>
      <c r="TKJ40" s="290"/>
      <c r="TKK40" s="290"/>
      <c r="TKL40" s="290"/>
      <c r="TKM40" s="290"/>
      <c r="TKN40" s="290"/>
      <c r="TKO40" s="290"/>
      <c r="TKP40" s="290"/>
      <c r="TKQ40" s="290"/>
      <c r="TKR40" s="290"/>
      <c r="TKS40" s="290"/>
      <c r="TKT40" s="290"/>
      <c r="TKU40" s="290"/>
      <c r="TKV40" s="290"/>
      <c r="TKW40" s="290"/>
      <c r="TKX40" s="290"/>
      <c r="TKY40" s="290"/>
      <c r="TKZ40" s="290"/>
      <c r="TLA40" s="290"/>
      <c r="TLB40" s="290"/>
      <c r="TLC40" s="290"/>
      <c r="TLD40" s="290"/>
      <c r="TLE40" s="290"/>
      <c r="TLF40" s="290"/>
      <c r="TLG40" s="290"/>
      <c r="TLH40" s="290"/>
      <c r="TLI40" s="290"/>
      <c r="TLJ40" s="290"/>
      <c r="TLK40" s="290"/>
      <c r="TLL40" s="290"/>
      <c r="TLM40" s="290"/>
      <c r="TLN40" s="290"/>
      <c r="TLO40" s="290"/>
      <c r="TLP40" s="290"/>
      <c r="TLQ40" s="290"/>
      <c r="TLR40" s="290"/>
      <c r="TLS40" s="290"/>
      <c r="TLT40" s="290"/>
      <c r="TLU40" s="290"/>
      <c r="TLV40" s="290"/>
      <c r="TLW40" s="290"/>
      <c r="TLX40" s="290"/>
      <c r="TLY40" s="290"/>
      <c r="TLZ40" s="290"/>
      <c r="TMA40" s="290"/>
      <c r="TMB40" s="290"/>
      <c r="TMC40" s="290"/>
      <c r="TMD40" s="290"/>
      <c r="TME40" s="290"/>
      <c r="TMF40" s="290"/>
      <c r="TMG40" s="290"/>
      <c r="TMH40" s="290"/>
      <c r="TMI40" s="290"/>
      <c r="TMJ40" s="290"/>
      <c r="TMK40" s="290"/>
      <c r="TML40" s="290"/>
      <c r="TMM40" s="290"/>
      <c r="TMN40" s="290"/>
      <c r="TMO40" s="290"/>
      <c r="TMP40" s="290"/>
      <c r="TMQ40" s="290"/>
      <c r="TMR40" s="290"/>
      <c r="TMS40" s="290"/>
      <c r="TMT40" s="290"/>
      <c r="TMU40" s="290"/>
      <c r="TMV40" s="290"/>
      <c r="TMW40" s="290"/>
      <c r="TMX40" s="290"/>
      <c r="TMY40" s="290"/>
      <c r="TMZ40" s="290"/>
      <c r="TNA40" s="290"/>
      <c r="TNB40" s="290"/>
      <c r="TNC40" s="290"/>
      <c r="TND40" s="290"/>
      <c r="TNE40" s="290"/>
      <c r="TNF40" s="290"/>
      <c r="TNG40" s="290"/>
      <c r="TNH40" s="290"/>
      <c r="TNI40" s="290"/>
      <c r="TNJ40" s="290"/>
      <c r="TNK40" s="290"/>
      <c r="TNL40" s="290"/>
      <c r="TNM40" s="290"/>
      <c r="TNN40" s="290"/>
      <c r="TNO40" s="290"/>
      <c r="TNP40" s="290"/>
      <c r="TNQ40" s="290"/>
      <c r="TNR40" s="290"/>
      <c r="TNS40" s="290"/>
      <c r="TNT40" s="290"/>
      <c r="TNU40" s="290"/>
      <c r="TNV40" s="290"/>
      <c r="TNW40" s="290"/>
      <c r="TNX40" s="290"/>
      <c r="TNY40" s="290"/>
      <c r="TNZ40" s="290"/>
      <c r="TOA40" s="290"/>
      <c r="TOB40" s="290"/>
      <c r="TOC40" s="290"/>
      <c r="TOD40" s="290"/>
      <c r="TOE40" s="290"/>
      <c r="TOF40" s="290"/>
      <c r="TOG40" s="290"/>
      <c r="TOH40" s="290"/>
      <c r="TOI40" s="290"/>
      <c r="TOJ40" s="290"/>
      <c r="TOK40" s="290"/>
      <c r="TOL40" s="290"/>
      <c r="TOM40" s="290"/>
      <c r="TON40" s="290"/>
      <c r="TOO40" s="290"/>
      <c r="TOP40" s="290"/>
      <c r="TOQ40" s="290"/>
      <c r="TOR40" s="290"/>
      <c r="TOS40" s="290"/>
      <c r="TOT40" s="290"/>
      <c r="TOU40" s="290"/>
      <c r="TOV40" s="290"/>
      <c r="TOW40" s="290"/>
      <c r="TOX40" s="290"/>
      <c r="TOY40" s="290"/>
      <c r="TOZ40" s="290"/>
      <c r="TPA40" s="290"/>
      <c r="TPB40" s="290"/>
      <c r="TPC40" s="290"/>
      <c r="TPD40" s="290"/>
      <c r="TPE40" s="290"/>
      <c r="TPF40" s="290"/>
      <c r="TPG40" s="290"/>
      <c r="TPH40" s="290"/>
      <c r="TPI40" s="290"/>
      <c r="TPJ40" s="290"/>
      <c r="TPK40" s="290"/>
      <c r="TPL40" s="290"/>
      <c r="TPM40" s="290"/>
      <c r="TPN40" s="290"/>
      <c r="TPO40" s="290"/>
      <c r="TPP40" s="290"/>
      <c r="TPQ40" s="290"/>
      <c r="TPR40" s="290"/>
      <c r="TPS40" s="290"/>
      <c r="TPT40" s="290"/>
      <c r="TPU40" s="290"/>
      <c r="TPV40" s="290"/>
      <c r="TPW40" s="290"/>
      <c r="TPX40" s="290"/>
      <c r="TPY40" s="290"/>
      <c r="TPZ40" s="290"/>
      <c r="TQA40" s="290"/>
      <c r="TQB40" s="290"/>
      <c r="TQC40" s="290"/>
      <c r="TQD40" s="290"/>
      <c r="TQE40" s="290"/>
      <c r="TQF40" s="290"/>
      <c r="TQG40" s="290"/>
      <c r="TQH40" s="290"/>
      <c r="TQI40" s="290"/>
      <c r="TQJ40" s="290"/>
      <c r="TQK40" s="290"/>
      <c r="TQL40" s="290"/>
      <c r="TQM40" s="290"/>
      <c r="TQN40" s="290"/>
      <c r="TQO40" s="290"/>
      <c r="TQP40" s="290"/>
      <c r="TQQ40" s="290"/>
      <c r="TQR40" s="290"/>
      <c r="TQS40" s="290"/>
      <c r="TQT40" s="290"/>
      <c r="TQU40" s="290"/>
      <c r="TQV40" s="290"/>
      <c r="TQW40" s="290"/>
      <c r="TQX40" s="290"/>
      <c r="TQY40" s="290"/>
      <c r="TQZ40" s="290"/>
      <c r="TRA40" s="290"/>
      <c r="TRB40" s="290"/>
      <c r="TRC40" s="290"/>
      <c r="TRD40" s="290"/>
      <c r="TRE40" s="290"/>
      <c r="TRF40" s="290"/>
      <c r="TRG40" s="290"/>
      <c r="TRH40" s="290"/>
      <c r="TRI40" s="290"/>
      <c r="TRJ40" s="290"/>
      <c r="TRK40" s="290"/>
      <c r="TRL40" s="290"/>
      <c r="TRM40" s="290"/>
      <c r="TRN40" s="290"/>
      <c r="TRO40" s="290"/>
      <c r="TRP40" s="290"/>
      <c r="TRQ40" s="290"/>
      <c r="TRR40" s="290"/>
      <c r="TRS40" s="290"/>
      <c r="TRT40" s="290"/>
      <c r="TRU40" s="290"/>
      <c r="TRV40" s="290"/>
      <c r="TRW40" s="290"/>
      <c r="TRX40" s="290"/>
      <c r="TRY40" s="290"/>
      <c r="TRZ40" s="290"/>
      <c r="TSA40" s="290"/>
      <c r="TSB40" s="290"/>
      <c r="TSC40" s="290"/>
      <c r="TSD40" s="290"/>
      <c r="TSE40" s="290"/>
      <c r="TSF40" s="290"/>
      <c r="TSG40" s="290"/>
      <c r="TSH40" s="290"/>
      <c r="TSI40" s="290"/>
      <c r="TSJ40" s="290"/>
      <c r="TSK40" s="290"/>
      <c r="TSL40" s="290"/>
      <c r="TSM40" s="290"/>
      <c r="TSN40" s="290"/>
      <c r="TSO40" s="290"/>
      <c r="TSP40" s="290"/>
      <c r="TSQ40" s="290"/>
      <c r="TSR40" s="290"/>
      <c r="TSS40" s="290"/>
      <c r="TST40" s="290"/>
      <c r="TSU40" s="290"/>
      <c r="TSV40" s="290"/>
      <c r="TSW40" s="290"/>
      <c r="TSX40" s="290"/>
      <c r="TSY40" s="290"/>
      <c r="TSZ40" s="290"/>
      <c r="TTA40" s="290"/>
      <c r="TTB40" s="290"/>
      <c r="TTC40" s="290"/>
      <c r="TTD40" s="290"/>
      <c r="TTE40" s="290"/>
      <c r="TTF40" s="290"/>
      <c r="TTG40" s="290"/>
      <c r="TTH40" s="290"/>
      <c r="TTI40" s="290"/>
      <c r="TTJ40" s="290"/>
      <c r="TTK40" s="290"/>
      <c r="TTL40" s="290"/>
      <c r="TTM40" s="290"/>
      <c r="TTN40" s="290"/>
      <c r="TTO40" s="290"/>
      <c r="TTP40" s="290"/>
      <c r="TTQ40" s="290"/>
      <c r="TTR40" s="290"/>
      <c r="TTS40" s="290"/>
      <c r="TTT40" s="290"/>
      <c r="TTU40" s="290"/>
      <c r="TTV40" s="290"/>
      <c r="TTW40" s="290"/>
      <c r="TTX40" s="290"/>
      <c r="TTY40" s="290"/>
      <c r="TTZ40" s="290"/>
      <c r="TUA40" s="290"/>
      <c r="TUB40" s="290"/>
      <c r="TUC40" s="290"/>
      <c r="TUD40" s="290"/>
      <c r="TUE40" s="290"/>
      <c r="TUF40" s="290"/>
      <c r="TUG40" s="290"/>
      <c r="TUH40" s="290"/>
      <c r="TUI40" s="290"/>
      <c r="TUJ40" s="290"/>
      <c r="TUK40" s="290"/>
      <c r="TUL40" s="290"/>
      <c r="TUM40" s="290"/>
      <c r="TUN40" s="290"/>
      <c r="TUO40" s="290"/>
      <c r="TUP40" s="290"/>
      <c r="TUQ40" s="290"/>
      <c r="TUR40" s="290"/>
      <c r="TUS40" s="290"/>
      <c r="TUT40" s="290"/>
      <c r="TUU40" s="290"/>
      <c r="TUV40" s="290"/>
      <c r="TUW40" s="290"/>
      <c r="TUX40" s="290"/>
      <c r="TUY40" s="290"/>
      <c r="TUZ40" s="290"/>
      <c r="TVA40" s="290"/>
      <c r="TVB40" s="290"/>
      <c r="TVC40" s="290"/>
      <c r="TVD40" s="290"/>
      <c r="TVE40" s="290"/>
      <c r="TVF40" s="290"/>
      <c r="TVG40" s="290"/>
      <c r="TVH40" s="290"/>
      <c r="TVI40" s="290"/>
      <c r="TVJ40" s="290"/>
      <c r="TVK40" s="290"/>
      <c r="TVL40" s="290"/>
      <c r="TVM40" s="290"/>
      <c r="TVN40" s="290"/>
      <c r="TVO40" s="290"/>
      <c r="TVP40" s="290"/>
      <c r="TVQ40" s="290"/>
      <c r="TVR40" s="290"/>
      <c r="TVS40" s="290"/>
      <c r="TVT40" s="290"/>
      <c r="TVU40" s="290"/>
      <c r="TVV40" s="290"/>
      <c r="TVW40" s="290"/>
      <c r="TVX40" s="290"/>
      <c r="TVY40" s="290"/>
      <c r="TVZ40" s="290"/>
      <c r="TWA40" s="290"/>
      <c r="TWB40" s="290"/>
      <c r="TWC40" s="290"/>
      <c r="TWD40" s="290"/>
      <c r="TWE40" s="290"/>
      <c r="TWF40" s="290"/>
      <c r="TWG40" s="290"/>
      <c r="TWH40" s="290"/>
      <c r="TWI40" s="290"/>
      <c r="TWJ40" s="290"/>
      <c r="TWK40" s="290"/>
      <c r="TWL40" s="290"/>
      <c r="TWM40" s="290"/>
      <c r="TWN40" s="290"/>
      <c r="TWO40" s="290"/>
      <c r="TWP40" s="290"/>
      <c r="TWQ40" s="290"/>
      <c r="TWR40" s="290"/>
      <c r="TWS40" s="290"/>
      <c r="TWT40" s="290"/>
      <c r="TWU40" s="290"/>
      <c r="TWV40" s="290"/>
      <c r="TWW40" s="290"/>
      <c r="TWX40" s="290"/>
      <c r="TWY40" s="290"/>
      <c r="TWZ40" s="290"/>
      <c r="TXA40" s="290"/>
      <c r="TXB40" s="290"/>
      <c r="TXC40" s="290"/>
      <c r="TXD40" s="290"/>
      <c r="TXE40" s="290"/>
      <c r="TXF40" s="290"/>
      <c r="TXG40" s="290"/>
      <c r="TXH40" s="290"/>
      <c r="TXI40" s="290"/>
      <c r="TXJ40" s="290"/>
      <c r="TXK40" s="290"/>
      <c r="TXL40" s="290"/>
      <c r="TXM40" s="290"/>
      <c r="TXN40" s="290"/>
      <c r="TXO40" s="290"/>
      <c r="TXP40" s="290"/>
      <c r="TXQ40" s="290"/>
      <c r="TXR40" s="290"/>
      <c r="TXS40" s="290"/>
      <c r="TXT40" s="290"/>
      <c r="TXU40" s="290"/>
      <c r="TXV40" s="290"/>
      <c r="TXW40" s="290"/>
      <c r="TXX40" s="290"/>
      <c r="TXY40" s="290"/>
      <c r="TXZ40" s="290"/>
      <c r="TYA40" s="290"/>
      <c r="TYB40" s="290"/>
      <c r="TYC40" s="290"/>
      <c r="TYD40" s="290"/>
      <c r="TYE40" s="290"/>
      <c r="TYF40" s="290"/>
      <c r="TYG40" s="290"/>
      <c r="TYH40" s="290"/>
      <c r="TYI40" s="290"/>
      <c r="TYJ40" s="290"/>
      <c r="TYK40" s="290"/>
      <c r="TYL40" s="290"/>
      <c r="TYM40" s="290"/>
      <c r="TYN40" s="290"/>
      <c r="TYO40" s="290"/>
      <c r="TYP40" s="290"/>
      <c r="TYQ40" s="290"/>
      <c r="TYR40" s="290"/>
      <c r="TYS40" s="290"/>
      <c r="TYT40" s="290"/>
      <c r="TYU40" s="290"/>
      <c r="TYV40" s="290"/>
      <c r="TYW40" s="290"/>
      <c r="TYX40" s="290"/>
      <c r="TYY40" s="290"/>
      <c r="TYZ40" s="290"/>
      <c r="TZA40" s="290"/>
      <c r="TZB40" s="290"/>
      <c r="TZC40" s="290"/>
      <c r="TZD40" s="290"/>
      <c r="TZE40" s="290"/>
      <c r="TZF40" s="290"/>
      <c r="TZG40" s="290"/>
      <c r="TZH40" s="290"/>
      <c r="TZI40" s="290"/>
      <c r="TZJ40" s="290"/>
      <c r="TZK40" s="290"/>
      <c r="TZL40" s="290"/>
      <c r="TZM40" s="290"/>
      <c r="TZN40" s="290"/>
      <c r="TZO40" s="290"/>
      <c r="TZP40" s="290"/>
      <c r="TZQ40" s="290"/>
      <c r="TZR40" s="290"/>
      <c r="TZS40" s="290"/>
      <c r="TZT40" s="290"/>
      <c r="TZU40" s="290"/>
      <c r="TZV40" s="290"/>
      <c r="TZW40" s="290"/>
      <c r="TZX40" s="290"/>
      <c r="TZY40" s="290"/>
      <c r="TZZ40" s="290"/>
      <c r="UAA40" s="290"/>
      <c r="UAB40" s="290"/>
      <c r="UAC40" s="290"/>
      <c r="UAD40" s="290"/>
      <c r="UAE40" s="290"/>
      <c r="UAF40" s="290"/>
      <c r="UAG40" s="290"/>
      <c r="UAH40" s="290"/>
      <c r="UAI40" s="290"/>
      <c r="UAJ40" s="290"/>
      <c r="UAK40" s="290"/>
      <c r="UAL40" s="290"/>
      <c r="UAM40" s="290"/>
      <c r="UAN40" s="290"/>
      <c r="UAO40" s="290"/>
      <c r="UAP40" s="290"/>
      <c r="UAQ40" s="290"/>
      <c r="UAR40" s="290"/>
      <c r="UAS40" s="290"/>
      <c r="UAT40" s="290"/>
      <c r="UAU40" s="290"/>
      <c r="UAV40" s="290"/>
      <c r="UAW40" s="290"/>
      <c r="UAX40" s="290"/>
      <c r="UAY40" s="290"/>
      <c r="UAZ40" s="290"/>
      <c r="UBA40" s="290"/>
      <c r="UBB40" s="290"/>
      <c r="UBC40" s="290"/>
      <c r="UBD40" s="290"/>
      <c r="UBE40" s="290"/>
      <c r="UBF40" s="290"/>
      <c r="UBG40" s="290"/>
      <c r="UBH40" s="290"/>
      <c r="UBI40" s="290"/>
      <c r="UBJ40" s="290"/>
      <c r="UBK40" s="290"/>
      <c r="UBL40" s="290"/>
      <c r="UBM40" s="290"/>
      <c r="UBN40" s="290"/>
      <c r="UBO40" s="290"/>
      <c r="UBP40" s="290"/>
      <c r="UBQ40" s="290"/>
      <c r="UBR40" s="290"/>
      <c r="UBS40" s="290"/>
      <c r="UBT40" s="290"/>
      <c r="UBU40" s="290"/>
      <c r="UBV40" s="290"/>
      <c r="UBW40" s="290"/>
      <c r="UBX40" s="290"/>
      <c r="UBY40" s="290"/>
      <c r="UBZ40" s="290"/>
      <c r="UCA40" s="290"/>
      <c r="UCB40" s="290"/>
      <c r="UCC40" s="290"/>
      <c r="UCD40" s="290"/>
      <c r="UCE40" s="290"/>
      <c r="UCF40" s="290"/>
      <c r="UCG40" s="290"/>
      <c r="UCH40" s="290"/>
      <c r="UCI40" s="290"/>
      <c r="UCJ40" s="290"/>
      <c r="UCK40" s="290"/>
      <c r="UCL40" s="290"/>
      <c r="UCM40" s="290"/>
      <c r="UCN40" s="290"/>
      <c r="UCO40" s="290"/>
      <c r="UCP40" s="290"/>
      <c r="UCQ40" s="290"/>
      <c r="UCR40" s="290"/>
      <c r="UCS40" s="290"/>
      <c r="UCT40" s="290"/>
      <c r="UCU40" s="290"/>
      <c r="UCV40" s="290"/>
      <c r="UCW40" s="290"/>
      <c r="UCX40" s="290"/>
      <c r="UCY40" s="290"/>
      <c r="UCZ40" s="290"/>
      <c r="UDA40" s="290"/>
      <c r="UDB40" s="290"/>
      <c r="UDC40" s="290"/>
      <c r="UDD40" s="290"/>
      <c r="UDE40" s="290"/>
      <c r="UDF40" s="290"/>
      <c r="UDG40" s="290"/>
      <c r="UDH40" s="290"/>
      <c r="UDI40" s="290"/>
      <c r="UDJ40" s="290"/>
      <c r="UDK40" s="290"/>
      <c r="UDL40" s="290"/>
      <c r="UDM40" s="290"/>
      <c r="UDN40" s="290"/>
      <c r="UDO40" s="290"/>
      <c r="UDP40" s="290"/>
      <c r="UDQ40" s="290"/>
      <c r="UDR40" s="290"/>
      <c r="UDS40" s="290"/>
      <c r="UDT40" s="290"/>
      <c r="UDU40" s="290"/>
      <c r="UDV40" s="290"/>
      <c r="UDW40" s="290"/>
      <c r="UDX40" s="290"/>
      <c r="UDY40" s="290"/>
      <c r="UDZ40" s="290"/>
      <c r="UEA40" s="290"/>
      <c r="UEB40" s="290"/>
      <c r="UEC40" s="290"/>
      <c r="UED40" s="290"/>
      <c r="UEE40" s="290"/>
      <c r="UEF40" s="290"/>
      <c r="UEG40" s="290"/>
      <c r="UEH40" s="290"/>
      <c r="UEI40" s="290"/>
      <c r="UEJ40" s="290"/>
      <c r="UEK40" s="290"/>
      <c r="UEL40" s="290"/>
      <c r="UEM40" s="290"/>
      <c r="UEN40" s="290"/>
      <c r="UEO40" s="290"/>
      <c r="UEP40" s="290"/>
      <c r="UEQ40" s="290"/>
      <c r="UER40" s="290"/>
      <c r="UES40" s="290"/>
      <c r="UET40" s="290"/>
      <c r="UEU40" s="290"/>
      <c r="UEV40" s="290"/>
      <c r="UEW40" s="290"/>
      <c r="UEX40" s="290"/>
      <c r="UEY40" s="290"/>
      <c r="UEZ40" s="290"/>
      <c r="UFA40" s="290"/>
      <c r="UFB40" s="290"/>
      <c r="UFC40" s="290"/>
      <c r="UFD40" s="290"/>
      <c r="UFE40" s="290"/>
      <c r="UFF40" s="290"/>
      <c r="UFG40" s="290"/>
      <c r="UFH40" s="290"/>
      <c r="UFI40" s="290"/>
      <c r="UFJ40" s="290"/>
      <c r="UFK40" s="290"/>
      <c r="UFL40" s="290"/>
      <c r="UFM40" s="290"/>
      <c r="UFN40" s="290"/>
      <c r="UFO40" s="290"/>
      <c r="UFP40" s="290"/>
      <c r="UFQ40" s="290"/>
      <c r="UFR40" s="290"/>
      <c r="UFS40" s="290"/>
      <c r="UFT40" s="290"/>
      <c r="UFU40" s="290"/>
      <c r="UFV40" s="290"/>
      <c r="UFW40" s="290"/>
      <c r="UFX40" s="290"/>
      <c r="UFY40" s="290"/>
      <c r="UFZ40" s="290"/>
      <c r="UGA40" s="290"/>
      <c r="UGB40" s="290"/>
      <c r="UGC40" s="290"/>
      <c r="UGD40" s="290"/>
      <c r="UGE40" s="290"/>
      <c r="UGF40" s="290"/>
      <c r="UGG40" s="290"/>
      <c r="UGH40" s="290"/>
      <c r="UGI40" s="290"/>
      <c r="UGJ40" s="290"/>
      <c r="UGK40" s="290"/>
      <c r="UGL40" s="290"/>
      <c r="UGM40" s="290"/>
      <c r="UGN40" s="290"/>
      <c r="UGO40" s="290"/>
      <c r="UGP40" s="290"/>
      <c r="UGQ40" s="290"/>
      <c r="UGR40" s="290"/>
      <c r="UGS40" s="290"/>
      <c r="UGT40" s="290"/>
      <c r="UGU40" s="290"/>
      <c r="UGV40" s="290"/>
      <c r="UGW40" s="290"/>
      <c r="UGX40" s="290"/>
      <c r="UGY40" s="290"/>
      <c r="UGZ40" s="290"/>
      <c r="UHA40" s="290"/>
      <c r="UHB40" s="290"/>
      <c r="UHC40" s="290"/>
      <c r="UHD40" s="290"/>
      <c r="UHE40" s="290"/>
      <c r="UHF40" s="290"/>
      <c r="UHG40" s="290"/>
      <c r="UHH40" s="290"/>
      <c r="UHI40" s="290"/>
      <c r="UHJ40" s="290"/>
      <c r="UHK40" s="290"/>
      <c r="UHL40" s="290"/>
      <c r="UHM40" s="290"/>
      <c r="UHN40" s="290"/>
      <c r="UHO40" s="290"/>
      <c r="UHP40" s="290"/>
      <c r="UHQ40" s="290"/>
      <c r="UHR40" s="290"/>
      <c r="UHS40" s="290"/>
      <c r="UHT40" s="290"/>
      <c r="UHU40" s="290"/>
      <c r="UHV40" s="290"/>
      <c r="UHW40" s="290"/>
      <c r="UHX40" s="290"/>
      <c r="UHY40" s="290"/>
      <c r="UHZ40" s="290"/>
      <c r="UIA40" s="290"/>
      <c r="UIB40" s="290"/>
      <c r="UIC40" s="290"/>
      <c r="UID40" s="290"/>
      <c r="UIE40" s="290"/>
      <c r="UIF40" s="290"/>
      <c r="UIG40" s="290"/>
      <c r="UIH40" s="290"/>
      <c r="UII40" s="290"/>
      <c r="UIJ40" s="290"/>
      <c r="UIK40" s="290"/>
      <c r="UIL40" s="290"/>
      <c r="UIM40" s="290"/>
      <c r="UIN40" s="290"/>
      <c r="UIO40" s="290"/>
      <c r="UIP40" s="290"/>
      <c r="UIQ40" s="290"/>
      <c r="UIR40" s="290"/>
      <c r="UIS40" s="290"/>
      <c r="UIT40" s="290"/>
      <c r="UIU40" s="290"/>
      <c r="UIV40" s="290"/>
      <c r="UIW40" s="290"/>
      <c r="UIX40" s="290"/>
      <c r="UIY40" s="290"/>
      <c r="UIZ40" s="290"/>
      <c r="UJA40" s="290"/>
      <c r="UJB40" s="290"/>
      <c r="UJC40" s="290"/>
      <c r="UJD40" s="290"/>
      <c r="UJE40" s="290"/>
      <c r="UJF40" s="290"/>
      <c r="UJG40" s="290"/>
      <c r="UJH40" s="290"/>
      <c r="UJI40" s="290"/>
      <c r="UJJ40" s="290"/>
      <c r="UJK40" s="290"/>
      <c r="UJL40" s="290"/>
      <c r="UJM40" s="290"/>
      <c r="UJN40" s="290"/>
      <c r="UJO40" s="290"/>
      <c r="UJP40" s="290"/>
      <c r="UJQ40" s="290"/>
      <c r="UJR40" s="290"/>
      <c r="UJS40" s="290"/>
      <c r="UJT40" s="290"/>
      <c r="UJU40" s="290"/>
      <c r="UJV40" s="290"/>
      <c r="UJW40" s="290"/>
      <c r="UJX40" s="290"/>
      <c r="UJY40" s="290"/>
      <c r="UJZ40" s="290"/>
      <c r="UKA40" s="290"/>
      <c r="UKB40" s="290"/>
      <c r="UKC40" s="290"/>
      <c r="UKD40" s="290"/>
      <c r="UKE40" s="290"/>
      <c r="UKF40" s="290"/>
      <c r="UKG40" s="290"/>
      <c r="UKH40" s="290"/>
      <c r="UKI40" s="290"/>
      <c r="UKJ40" s="290"/>
      <c r="UKK40" s="290"/>
      <c r="UKL40" s="290"/>
      <c r="UKM40" s="290"/>
      <c r="UKN40" s="290"/>
      <c r="UKO40" s="290"/>
      <c r="UKP40" s="290"/>
      <c r="UKQ40" s="290"/>
      <c r="UKR40" s="290"/>
      <c r="UKS40" s="290"/>
      <c r="UKT40" s="290"/>
      <c r="UKU40" s="290"/>
      <c r="UKV40" s="290"/>
      <c r="UKW40" s="290"/>
      <c r="UKX40" s="290"/>
      <c r="UKY40" s="290"/>
      <c r="UKZ40" s="290"/>
      <c r="ULA40" s="290"/>
      <c r="ULB40" s="290"/>
      <c r="ULC40" s="290"/>
      <c r="ULD40" s="290"/>
      <c r="ULE40" s="290"/>
      <c r="ULF40" s="290"/>
      <c r="ULG40" s="290"/>
      <c r="ULH40" s="290"/>
      <c r="ULI40" s="290"/>
      <c r="ULJ40" s="290"/>
      <c r="ULK40" s="290"/>
      <c r="ULL40" s="290"/>
      <c r="ULM40" s="290"/>
      <c r="ULN40" s="290"/>
      <c r="ULO40" s="290"/>
      <c r="ULP40" s="290"/>
      <c r="ULQ40" s="290"/>
      <c r="ULR40" s="290"/>
      <c r="ULS40" s="290"/>
      <c r="ULT40" s="290"/>
      <c r="ULU40" s="290"/>
      <c r="ULV40" s="290"/>
      <c r="ULW40" s="290"/>
      <c r="ULX40" s="290"/>
      <c r="ULY40" s="290"/>
      <c r="ULZ40" s="290"/>
      <c r="UMA40" s="290"/>
      <c r="UMB40" s="290"/>
      <c r="UMC40" s="290"/>
      <c r="UMD40" s="290"/>
      <c r="UME40" s="290"/>
      <c r="UMF40" s="290"/>
      <c r="UMG40" s="290"/>
      <c r="UMH40" s="290"/>
      <c r="UMI40" s="290"/>
      <c r="UMJ40" s="290"/>
      <c r="UMK40" s="290"/>
      <c r="UML40" s="290"/>
      <c r="UMM40" s="290"/>
      <c r="UMN40" s="290"/>
      <c r="UMO40" s="290"/>
      <c r="UMP40" s="290"/>
      <c r="UMQ40" s="290"/>
      <c r="UMR40" s="290"/>
      <c r="UMS40" s="290"/>
      <c r="UMT40" s="290"/>
      <c r="UMU40" s="290"/>
      <c r="UMV40" s="290"/>
      <c r="UMW40" s="290"/>
      <c r="UMX40" s="290"/>
      <c r="UMY40" s="290"/>
      <c r="UMZ40" s="290"/>
      <c r="UNA40" s="290"/>
      <c r="UNB40" s="290"/>
      <c r="UNC40" s="290"/>
      <c r="UND40" s="290"/>
      <c r="UNE40" s="290"/>
      <c r="UNF40" s="290"/>
      <c r="UNG40" s="290"/>
      <c r="UNH40" s="290"/>
      <c r="UNI40" s="290"/>
      <c r="UNJ40" s="290"/>
      <c r="UNK40" s="290"/>
      <c r="UNL40" s="290"/>
      <c r="UNM40" s="290"/>
      <c r="UNN40" s="290"/>
      <c r="UNO40" s="290"/>
      <c r="UNP40" s="290"/>
      <c r="UNQ40" s="290"/>
      <c r="UNR40" s="290"/>
      <c r="UNS40" s="290"/>
      <c r="UNT40" s="290"/>
      <c r="UNU40" s="290"/>
      <c r="UNV40" s="290"/>
      <c r="UNW40" s="290"/>
      <c r="UNX40" s="290"/>
      <c r="UNY40" s="290"/>
      <c r="UNZ40" s="290"/>
      <c r="UOA40" s="290"/>
      <c r="UOB40" s="290"/>
      <c r="UOC40" s="290"/>
      <c r="UOD40" s="290"/>
      <c r="UOE40" s="290"/>
      <c r="UOF40" s="290"/>
      <c r="UOG40" s="290"/>
      <c r="UOH40" s="290"/>
      <c r="UOI40" s="290"/>
      <c r="UOJ40" s="290"/>
      <c r="UOK40" s="290"/>
      <c r="UOL40" s="290"/>
      <c r="UOM40" s="290"/>
      <c r="UON40" s="290"/>
      <c r="UOO40" s="290"/>
      <c r="UOP40" s="290"/>
      <c r="UOQ40" s="290"/>
      <c r="UOR40" s="290"/>
      <c r="UOS40" s="290"/>
      <c r="UOT40" s="290"/>
      <c r="UOU40" s="290"/>
      <c r="UOV40" s="290"/>
      <c r="UOW40" s="290"/>
      <c r="UOX40" s="290"/>
      <c r="UOY40" s="290"/>
      <c r="UOZ40" s="290"/>
      <c r="UPA40" s="290"/>
      <c r="UPB40" s="290"/>
      <c r="UPC40" s="290"/>
      <c r="UPD40" s="290"/>
      <c r="UPE40" s="290"/>
      <c r="UPF40" s="290"/>
      <c r="UPG40" s="290"/>
      <c r="UPH40" s="290"/>
      <c r="UPI40" s="290"/>
      <c r="UPJ40" s="290"/>
      <c r="UPK40" s="290"/>
      <c r="UPL40" s="290"/>
      <c r="UPM40" s="290"/>
      <c r="UPN40" s="290"/>
      <c r="UPO40" s="290"/>
      <c r="UPP40" s="290"/>
      <c r="UPQ40" s="290"/>
      <c r="UPR40" s="290"/>
      <c r="UPS40" s="290"/>
      <c r="UPT40" s="290"/>
      <c r="UPU40" s="290"/>
      <c r="UPV40" s="290"/>
      <c r="UPW40" s="290"/>
      <c r="UPX40" s="290"/>
      <c r="UPY40" s="290"/>
      <c r="UPZ40" s="290"/>
      <c r="UQA40" s="290"/>
      <c r="UQB40" s="290"/>
      <c r="UQC40" s="290"/>
      <c r="UQD40" s="290"/>
      <c r="UQE40" s="290"/>
      <c r="UQF40" s="290"/>
      <c r="UQG40" s="290"/>
      <c r="UQH40" s="290"/>
      <c r="UQI40" s="290"/>
      <c r="UQJ40" s="290"/>
      <c r="UQK40" s="290"/>
      <c r="UQL40" s="290"/>
      <c r="UQM40" s="290"/>
      <c r="UQN40" s="290"/>
      <c r="UQO40" s="290"/>
      <c r="UQP40" s="290"/>
      <c r="UQQ40" s="290"/>
      <c r="UQR40" s="290"/>
      <c r="UQS40" s="290"/>
      <c r="UQT40" s="290"/>
      <c r="UQU40" s="290"/>
      <c r="UQV40" s="290"/>
      <c r="UQW40" s="290"/>
      <c r="UQX40" s="290"/>
      <c r="UQY40" s="290"/>
      <c r="UQZ40" s="290"/>
      <c r="URA40" s="290"/>
      <c r="URB40" s="290"/>
      <c r="URC40" s="290"/>
      <c r="URD40" s="290"/>
      <c r="URE40" s="290"/>
      <c r="URF40" s="290"/>
      <c r="URG40" s="290"/>
      <c r="URH40" s="290"/>
      <c r="URI40" s="290"/>
      <c r="URJ40" s="290"/>
      <c r="URK40" s="290"/>
      <c r="URL40" s="290"/>
      <c r="URM40" s="290"/>
      <c r="URN40" s="290"/>
      <c r="URO40" s="290"/>
      <c r="URP40" s="290"/>
      <c r="URQ40" s="290"/>
      <c r="URR40" s="290"/>
      <c r="URS40" s="290"/>
      <c r="URT40" s="290"/>
      <c r="URU40" s="290"/>
      <c r="URV40" s="290"/>
      <c r="URW40" s="290"/>
      <c r="URX40" s="290"/>
      <c r="URY40" s="290"/>
      <c r="URZ40" s="290"/>
      <c r="USA40" s="290"/>
      <c r="USB40" s="290"/>
      <c r="USC40" s="290"/>
      <c r="USD40" s="290"/>
      <c r="USE40" s="290"/>
      <c r="USF40" s="290"/>
      <c r="USG40" s="290"/>
      <c r="USH40" s="290"/>
      <c r="USI40" s="290"/>
      <c r="USJ40" s="290"/>
      <c r="USK40" s="290"/>
      <c r="USL40" s="290"/>
      <c r="USM40" s="290"/>
      <c r="USN40" s="290"/>
      <c r="USO40" s="290"/>
      <c r="USP40" s="290"/>
      <c r="USQ40" s="290"/>
      <c r="USR40" s="290"/>
      <c r="USS40" s="290"/>
      <c r="UST40" s="290"/>
      <c r="USU40" s="290"/>
      <c r="USV40" s="290"/>
      <c r="USW40" s="290"/>
      <c r="USX40" s="290"/>
      <c r="USY40" s="290"/>
      <c r="USZ40" s="290"/>
      <c r="UTA40" s="290"/>
      <c r="UTB40" s="290"/>
      <c r="UTC40" s="290"/>
      <c r="UTD40" s="290"/>
      <c r="UTE40" s="290"/>
      <c r="UTF40" s="290"/>
      <c r="UTG40" s="290"/>
      <c r="UTH40" s="290"/>
      <c r="UTI40" s="290"/>
      <c r="UTJ40" s="290"/>
      <c r="UTK40" s="290"/>
      <c r="UTL40" s="290"/>
      <c r="UTM40" s="290"/>
      <c r="UTN40" s="290"/>
      <c r="UTO40" s="290"/>
      <c r="UTP40" s="290"/>
      <c r="UTQ40" s="290"/>
      <c r="UTR40" s="290"/>
      <c r="UTS40" s="290"/>
      <c r="UTT40" s="290"/>
      <c r="UTU40" s="290"/>
      <c r="UTV40" s="290"/>
      <c r="UTW40" s="290"/>
      <c r="UTX40" s="290"/>
      <c r="UTY40" s="290"/>
      <c r="UTZ40" s="290"/>
      <c r="UUA40" s="290"/>
      <c r="UUB40" s="290"/>
      <c r="UUC40" s="290"/>
      <c r="UUD40" s="290"/>
      <c r="UUE40" s="290"/>
      <c r="UUF40" s="290"/>
      <c r="UUG40" s="290"/>
      <c r="UUH40" s="290"/>
      <c r="UUI40" s="290"/>
      <c r="UUJ40" s="290"/>
      <c r="UUK40" s="290"/>
      <c r="UUL40" s="290"/>
      <c r="UUM40" s="290"/>
      <c r="UUN40" s="290"/>
      <c r="UUO40" s="290"/>
      <c r="UUP40" s="290"/>
      <c r="UUQ40" s="290"/>
      <c r="UUR40" s="290"/>
      <c r="UUS40" s="290"/>
      <c r="UUT40" s="290"/>
      <c r="UUU40" s="290"/>
      <c r="UUV40" s="290"/>
      <c r="UUW40" s="290"/>
      <c r="UUX40" s="290"/>
      <c r="UUY40" s="290"/>
      <c r="UUZ40" s="290"/>
      <c r="UVA40" s="290"/>
      <c r="UVB40" s="290"/>
      <c r="UVC40" s="290"/>
      <c r="UVD40" s="290"/>
      <c r="UVE40" s="290"/>
      <c r="UVF40" s="290"/>
      <c r="UVG40" s="290"/>
      <c r="UVH40" s="290"/>
      <c r="UVI40" s="290"/>
      <c r="UVJ40" s="290"/>
      <c r="UVK40" s="290"/>
      <c r="UVL40" s="290"/>
      <c r="UVM40" s="290"/>
      <c r="UVN40" s="290"/>
      <c r="UVO40" s="290"/>
      <c r="UVP40" s="290"/>
      <c r="UVQ40" s="290"/>
      <c r="UVR40" s="290"/>
      <c r="UVS40" s="290"/>
      <c r="UVT40" s="290"/>
      <c r="UVU40" s="290"/>
      <c r="UVV40" s="290"/>
      <c r="UVW40" s="290"/>
      <c r="UVX40" s="290"/>
      <c r="UVY40" s="290"/>
      <c r="UVZ40" s="290"/>
      <c r="UWA40" s="290"/>
      <c r="UWB40" s="290"/>
      <c r="UWC40" s="290"/>
      <c r="UWD40" s="290"/>
      <c r="UWE40" s="290"/>
      <c r="UWF40" s="290"/>
      <c r="UWG40" s="290"/>
      <c r="UWH40" s="290"/>
      <c r="UWI40" s="290"/>
      <c r="UWJ40" s="290"/>
      <c r="UWK40" s="290"/>
      <c r="UWL40" s="290"/>
      <c r="UWM40" s="290"/>
      <c r="UWN40" s="290"/>
      <c r="UWO40" s="290"/>
      <c r="UWP40" s="290"/>
      <c r="UWQ40" s="290"/>
      <c r="UWR40" s="290"/>
      <c r="UWS40" s="290"/>
      <c r="UWT40" s="290"/>
      <c r="UWU40" s="290"/>
      <c r="UWV40" s="290"/>
      <c r="UWW40" s="290"/>
      <c r="UWX40" s="290"/>
      <c r="UWY40" s="290"/>
      <c r="UWZ40" s="290"/>
      <c r="UXA40" s="290"/>
      <c r="UXB40" s="290"/>
      <c r="UXC40" s="290"/>
      <c r="UXD40" s="290"/>
      <c r="UXE40" s="290"/>
      <c r="UXF40" s="290"/>
      <c r="UXG40" s="290"/>
      <c r="UXH40" s="290"/>
      <c r="UXI40" s="290"/>
      <c r="UXJ40" s="290"/>
      <c r="UXK40" s="290"/>
      <c r="UXL40" s="290"/>
      <c r="UXM40" s="290"/>
      <c r="UXN40" s="290"/>
      <c r="UXO40" s="290"/>
      <c r="UXP40" s="290"/>
      <c r="UXQ40" s="290"/>
      <c r="UXR40" s="290"/>
      <c r="UXS40" s="290"/>
      <c r="UXT40" s="290"/>
      <c r="UXU40" s="290"/>
      <c r="UXV40" s="290"/>
      <c r="UXW40" s="290"/>
      <c r="UXX40" s="290"/>
      <c r="UXY40" s="290"/>
      <c r="UXZ40" s="290"/>
      <c r="UYA40" s="290"/>
      <c r="UYB40" s="290"/>
      <c r="UYC40" s="290"/>
      <c r="UYD40" s="290"/>
      <c r="UYE40" s="290"/>
      <c r="UYF40" s="290"/>
      <c r="UYG40" s="290"/>
      <c r="UYH40" s="290"/>
      <c r="UYI40" s="290"/>
      <c r="UYJ40" s="290"/>
      <c r="UYK40" s="290"/>
      <c r="UYL40" s="290"/>
      <c r="UYM40" s="290"/>
      <c r="UYN40" s="290"/>
      <c r="UYO40" s="290"/>
      <c r="UYP40" s="290"/>
      <c r="UYQ40" s="290"/>
      <c r="UYR40" s="290"/>
      <c r="UYS40" s="290"/>
      <c r="UYT40" s="290"/>
      <c r="UYU40" s="290"/>
      <c r="UYV40" s="290"/>
      <c r="UYW40" s="290"/>
      <c r="UYX40" s="290"/>
      <c r="UYY40" s="290"/>
      <c r="UYZ40" s="290"/>
      <c r="UZA40" s="290"/>
      <c r="UZB40" s="290"/>
      <c r="UZC40" s="290"/>
      <c r="UZD40" s="290"/>
      <c r="UZE40" s="290"/>
      <c r="UZF40" s="290"/>
      <c r="UZG40" s="290"/>
      <c r="UZH40" s="290"/>
      <c r="UZI40" s="290"/>
      <c r="UZJ40" s="290"/>
      <c r="UZK40" s="290"/>
      <c r="UZL40" s="290"/>
      <c r="UZM40" s="290"/>
      <c r="UZN40" s="290"/>
      <c r="UZO40" s="290"/>
      <c r="UZP40" s="290"/>
      <c r="UZQ40" s="290"/>
      <c r="UZR40" s="290"/>
      <c r="UZS40" s="290"/>
      <c r="UZT40" s="290"/>
      <c r="UZU40" s="290"/>
      <c r="UZV40" s="290"/>
      <c r="UZW40" s="290"/>
      <c r="UZX40" s="290"/>
      <c r="UZY40" s="290"/>
      <c r="UZZ40" s="290"/>
      <c r="VAA40" s="290"/>
      <c r="VAB40" s="290"/>
      <c r="VAC40" s="290"/>
      <c r="VAD40" s="290"/>
      <c r="VAE40" s="290"/>
      <c r="VAF40" s="290"/>
      <c r="VAG40" s="290"/>
      <c r="VAH40" s="290"/>
      <c r="VAI40" s="290"/>
      <c r="VAJ40" s="290"/>
      <c r="VAK40" s="290"/>
      <c r="VAL40" s="290"/>
      <c r="VAM40" s="290"/>
      <c r="VAN40" s="290"/>
      <c r="VAO40" s="290"/>
      <c r="VAP40" s="290"/>
      <c r="VAQ40" s="290"/>
      <c r="VAR40" s="290"/>
      <c r="VAS40" s="290"/>
      <c r="VAT40" s="290"/>
      <c r="VAU40" s="290"/>
      <c r="VAV40" s="290"/>
      <c r="VAW40" s="290"/>
      <c r="VAX40" s="290"/>
      <c r="VAY40" s="290"/>
      <c r="VAZ40" s="290"/>
      <c r="VBA40" s="290"/>
      <c r="VBB40" s="290"/>
      <c r="VBC40" s="290"/>
      <c r="VBD40" s="290"/>
      <c r="VBE40" s="290"/>
      <c r="VBF40" s="290"/>
      <c r="VBG40" s="290"/>
      <c r="VBH40" s="290"/>
      <c r="VBI40" s="290"/>
      <c r="VBJ40" s="290"/>
      <c r="VBK40" s="290"/>
      <c r="VBL40" s="290"/>
      <c r="VBM40" s="290"/>
      <c r="VBN40" s="290"/>
      <c r="VBO40" s="290"/>
      <c r="VBP40" s="290"/>
      <c r="VBQ40" s="290"/>
      <c r="VBR40" s="290"/>
      <c r="VBS40" s="290"/>
      <c r="VBT40" s="290"/>
      <c r="VBU40" s="290"/>
      <c r="VBV40" s="290"/>
      <c r="VBW40" s="290"/>
      <c r="VBX40" s="290"/>
      <c r="VBY40" s="290"/>
      <c r="VBZ40" s="290"/>
      <c r="VCA40" s="290"/>
      <c r="VCB40" s="290"/>
      <c r="VCC40" s="290"/>
      <c r="VCD40" s="290"/>
      <c r="VCE40" s="290"/>
      <c r="VCF40" s="290"/>
      <c r="VCG40" s="290"/>
      <c r="VCH40" s="290"/>
      <c r="VCI40" s="290"/>
      <c r="VCJ40" s="290"/>
      <c r="VCK40" s="290"/>
      <c r="VCL40" s="290"/>
      <c r="VCM40" s="290"/>
      <c r="VCN40" s="290"/>
      <c r="VCO40" s="290"/>
      <c r="VCP40" s="290"/>
      <c r="VCQ40" s="290"/>
      <c r="VCR40" s="290"/>
      <c r="VCS40" s="290"/>
      <c r="VCT40" s="290"/>
      <c r="VCU40" s="290"/>
      <c r="VCV40" s="290"/>
      <c r="VCW40" s="290"/>
      <c r="VCX40" s="290"/>
      <c r="VCY40" s="290"/>
      <c r="VCZ40" s="290"/>
      <c r="VDA40" s="290"/>
      <c r="VDB40" s="290"/>
      <c r="VDC40" s="290"/>
      <c r="VDD40" s="290"/>
      <c r="VDE40" s="290"/>
      <c r="VDF40" s="290"/>
      <c r="VDG40" s="290"/>
      <c r="VDH40" s="290"/>
      <c r="VDI40" s="290"/>
      <c r="VDJ40" s="290"/>
      <c r="VDK40" s="290"/>
      <c r="VDL40" s="290"/>
      <c r="VDM40" s="290"/>
      <c r="VDN40" s="290"/>
      <c r="VDO40" s="290"/>
      <c r="VDP40" s="290"/>
      <c r="VDQ40" s="290"/>
      <c r="VDR40" s="290"/>
      <c r="VDS40" s="290"/>
      <c r="VDT40" s="290"/>
      <c r="VDU40" s="290"/>
      <c r="VDV40" s="290"/>
      <c r="VDW40" s="290"/>
      <c r="VDX40" s="290"/>
      <c r="VDY40" s="290"/>
      <c r="VDZ40" s="290"/>
      <c r="VEA40" s="290"/>
      <c r="VEB40" s="290"/>
      <c r="VEC40" s="290"/>
      <c r="VED40" s="290"/>
      <c r="VEE40" s="290"/>
      <c r="VEF40" s="290"/>
      <c r="VEG40" s="290"/>
      <c r="VEH40" s="290"/>
      <c r="VEI40" s="290"/>
      <c r="VEJ40" s="290"/>
      <c r="VEK40" s="290"/>
      <c r="VEL40" s="290"/>
      <c r="VEM40" s="290"/>
      <c r="VEN40" s="290"/>
      <c r="VEO40" s="290"/>
      <c r="VEP40" s="290"/>
      <c r="VEQ40" s="290"/>
      <c r="VER40" s="290"/>
      <c r="VES40" s="290"/>
      <c r="VET40" s="290"/>
      <c r="VEU40" s="290"/>
      <c r="VEV40" s="290"/>
      <c r="VEW40" s="290"/>
      <c r="VEX40" s="290"/>
      <c r="VEY40" s="290"/>
      <c r="VEZ40" s="290"/>
      <c r="VFA40" s="290"/>
      <c r="VFB40" s="290"/>
      <c r="VFC40" s="290"/>
      <c r="VFD40" s="290"/>
      <c r="VFE40" s="290"/>
      <c r="VFF40" s="290"/>
      <c r="VFG40" s="290"/>
      <c r="VFH40" s="290"/>
      <c r="VFI40" s="290"/>
      <c r="VFJ40" s="290"/>
      <c r="VFK40" s="290"/>
      <c r="VFL40" s="290"/>
      <c r="VFM40" s="290"/>
      <c r="VFN40" s="290"/>
      <c r="VFO40" s="290"/>
      <c r="VFP40" s="290"/>
      <c r="VFQ40" s="290"/>
      <c r="VFR40" s="290"/>
      <c r="VFS40" s="290"/>
      <c r="VFT40" s="290"/>
      <c r="VFU40" s="290"/>
      <c r="VFV40" s="290"/>
      <c r="VFW40" s="290"/>
      <c r="VFX40" s="290"/>
      <c r="VFY40" s="290"/>
      <c r="VFZ40" s="290"/>
      <c r="VGA40" s="290"/>
      <c r="VGB40" s="290"/>
      <c r="VGC40" s="290"/>
      <c r="VGD40" s="290"/>
      <c r="VGE40" s="290"/>
      <c r="VGF40" s="290"/>
      <c r="VGG40" s="290"/>
      <c r="VGH40" s="290"/>
      <c r="VGI40" s="290"/>
      <c r="VGJ40" s="290"/>
      <c r="VGK40" s="290"/>
      <c r="VGL40" s="290"/>
      <c r="VGM40" s="290"/>
      <c r="VGN40" s="290"/>
      <c r="VGO40" s="290"/>
      <c r="VGP40" s="290"/>
      <c r="VGQ40" s="290"/>
      <c r="VGR40" s="290"/>
      <c r="VGS40" s="290"/>
      <c r="VGT40" s="290"/>
      <c r="VGU40" s="290"/>
      <c r="VGV40" s="290"/>
      <c r="VGW40" s="290"/>
      <c r="VGX40" s="290"/>
      <c r="VGY40" s="290"/>
      <c r="VGZ40" s="290"/>
      <c r="VHA40" s="290"/>
      <c r="VHB40" s="290"/>
      <c r="VHC40" s="290"/>
      <c r="VHD40" s="290"/>
      <c r="VHE40" s="290"/>
      <c r="VHF40" s="290"/>
      <c r="VHG40" s="290"/>
      <c r="VHH40" s="290"/>
      <c r="VHI40" s="290"/>
      <c r="VHJ40" s="290"/>
      <c r="VHK40" s="290"/>
      <c r="VHL40" s="290"/>
      <c r="VHM40" s="290"/>
      <c r="VHN40" s="290"/>
      <c r="VHO40" s="290"/>
      <c r="VHP40" s="290"/>
      <c r="VHQ40" s="290"/>
      <c r="VHR40" s="290"/>
      <c r="VHS40" s="290"/>
      <c r="VHT40" s="290"/>
      <c r="VHU40" s="290"/>
      <c r="VHV40" s="290"/>
      <c r="VHW40" s="290"/>
      <c r="VHX40" s="290"/>
      <c r="VHY40" s="290"/>
      <c r="VHZ40" s="290"/>
      <c r="VIA40" s="290"/>
      <c r="VIB40" s="290"/>
      <c r="VIC40" s="290"/>
      <c r="VID40" s="290"/>
      <c r="VIE40" s="290"/>
      <c r="VIF40" s="290"/>
      <c r="VIG40" s="290"/>
      <c r="VIH40" s="290"/>
      <c r="VII40" s="290"/>
      <c r="VIJ40" s="290"/>
      <c r="VIK40" s="290"/>
      <c r="VIL40" s="290"/>
      <c r="VIM40" s="290"/>
      <c r="VIN40" s="290"/>
      <c r="VIO40" s="290"/>
      <c r="VIP40" s="290"/>
      <c r="VIQ40" s="290"/>
      <c r="VIR40" s="290"/>
      <c r="VIS40" s="290"/>
      <c r="VIT40" s="290"/>
      <c r="VIU40" s="290"/>
      <c r="VIV40" s="290"/>
      <c r="VIW40" s="290"/>
      <c r="VIX40" s="290"/>
      <c r="VIY40" s="290"/>
      <c r="VIZ40" s="290"/>
      <c r="VJA40" s="290"/>
      <c r="VJB40" s="290"/>
      <c r="VJC40" s="290"/>
      <c r="VJD40" s="290"/>
      <c r="VJE40" s="290"/>
      <c r="VJF40" s="290"/>
      <c r="VJG40" s="290"/>
      <c r="VJH40" s="290"/>
      <c r="VJI40" s="290"/>
      <c r="VJJ40" s="290"/>
      <c r="VJK40" s="290"/>
      <c r="VJL40" s="290"/>
      <c r="VJM40" s="290"/>
      <c r="VJN40" s="290"/>
      <c r="VJO40" s="290"/>
      <c r="VJP40" s="290"/>
      <c r="VJQ40" s="290"/>
      <c r="VJR40" s="290"/>
      <c r="VJS40" s="290"/>
      <c r="VJT40" s="290"/>
      <c r="VJU40" s="290"/>
      <c r="VJV40" s="290"/>
      <c r="VJW40" s="290"/>
      <c r="VJX40" s="290"/>
      <c r="VJY40" s="290"/>
      <c r="VJZ40" s="290"/>
      <c r="VKA40" s="290"/>
      <c r="VKB40" s="290"/>
      <c r="VKC40" s="290"/>
      <c r="VKD40" s="290"/>
      <c r="VKE40" s="290"/>
      <c r="VKF40" s="290"/>
      <c r="VKG40" s="290"/>
      <c r="VKH40" s="290"/>
      <c r="VKI40" s="290"/>
      <c r="VKJ40" s="290"/>
      <c r="VKK40" s="290"/>
      <c r="VKL40" s="290"/>
      <c r="VKM40" s="290"/>
      <c r="VKN40" s="290"/>
      <c r="VKO40" s="290"/>
      <c r="VKP40" s="290"/>
      <c r="VKQ40" s="290"/>
      <c r="VKR40" s="290"/>
      <c r="VKS40" s="290"/>
      <c r="VKT40" s="290"/>
      <c r="VKU40" s="290"/>
      <c r="VKV40" s="290"/>
      <c r="VKW40" s="290"/>
      <c r="VKX40" s="290"/>
      <c r="VKY40" s="290"/>
      <c r="VKZ40" s="290"/>
      <c r="VLA40" s="290"/>
      <c r="VLB40" s="290"/>
      <c r="VLC40" s="290"/>
      <c r="VLD40" s="290"/>
      <c r="VLE40" s="290"/>
      <c r="VLF40" s="290"/>
      <c r="VLG40" s="290"/>
      <c r="VLH40" s="290"/>
      <c r="VLI40" s="290"/>
      <c r="VLJ40" s="290"/>
      <c r="VLK40" s="290"/>
      <c r="VLL40" s="290"/>
      <c r="VLM40" s="290"/>
      <c r="VLN40" s="290"/>
      <c r="VLO40" s="290"/>
      <c r="VLP40" s="290"/>
      <c r="VLQ40" s="290"/>
      <c r="VLR40" s="290"/>
      <c r="VLS40" s="290"/>
      <c r="VLT40" s="290"/>
      <c r="VLU40" s="290"/>
      <c r="VLV40" s="290"/>
      <c r="VLW40" s="290"/>
      <c r="VLX40" s="290"/>
      <c r="VLY40" s="290"/>
      <c r="VLZ40" s="290"/>
      <c r="VMA40" s="290"/>
      <c r="VMB40" s="290"/>
      <c r="VMC40" s="290"/>
      <c r="VMD40" s="290"/>
      <c r="VME40" s="290"/>
      <c r="VMF40" s="290"/>
      <c r="VMG40" s="290"/>
      <c r="VMH40" s="290"/>
      <c r="VMI40" s="290"/>
      <c r="VMJ40" s="290"/>
      <c r="VMK40" s="290"/>
      <c r="VML40" s="290"/>
      <c r="VMM40" s="290"/>
      <c r="VMN40" s="290"/>
      <c r="VMO40" s="290"/>
      <c r="VMP40" s="290"/>
      <c r="VMQ40" s="290"/>
      <c r="VMR40" s="290"/>
      <c r="VMS40" s="290"/>
      <c r="VMT40" s="290"/>
      <c r="VMU40" s="290"/>
      <c r="VMV40" s="290"/>
      <c r="VMW40" s="290"/>
      <c r="VMX40" s="290"/>
      <c r="VMY40" s="290"/>
      <c r="VMZ40" s="290"/>
      <c r="VNA40" s="290"/>
      <c r="VNB40" s="290"/>
      <c r="VNC40" s="290"/>
      <c r="VND40" s="290"/>
      <c r="VNE40" s="290"/>
      <c r="VNF40" s="290"/>
      <c r="VNG40" s="290"/>
      <c r="VNH40" s="290"/>
      <c r="VNI40" s="290"/>
      <c r="VNJ40" s="290"/>
      <c r="VNK40" s="290"/>
      <c r="VNL40" s="290"/>
      <c r="VNM40" s="290"/>
      <c r="VNN40" s="290"/>
      <c r="VNO40" s="290"/>
      <c r="VNP40" s="290"/>
      <c r="VNQ40" s="290"/>
      <c r="VNR40" s="290"/>
      <c r="VNS40" s="290"/>
      <c r="VNT40" s="290"/>
      <c r="VNU40" s="290"/>
      <c r="VNV40" s="290"/>
      <c r="VNW40" s="290"/>
      <c r="VNX40" s="290"/>
      <c r="VNY40" s="290"/>
      <c r="VNZ40" s="290"/>
      <c r="VOA40" s="290"/>
      <c r="VOB40" s="290"/>
      <c r="VOC40" s="290"/>
      <c r="VOD40" s="290"/>
      <c r="VOE40" s="290"/>
      <c r="VOF40" s="290"/>
      <c r="VOG40" s="290"/>
      <c r="VOH40" s="290"/>
      <c r="VOI40" s="290"/>
      <c r="VOJ40" s="290"/>
      <c r="VOK40" s="290"/>
      <c r="VOL40" s="290"/>
      <c r="VOM40" s="290"/>
      <c r="VON40" s="290"/>
      <c r="VOO40" s="290"/>
      <c r="VOP40" s="290"/>
      <c r="VOQ40" s="290"/>
      <c r="VOR40" s="290"/>
      <c r="VOS40" s="290"/>
      <c r="VOT40" s="290"/>
      <c r="VOU40" s="290"/>
      <c r="VOV40" s="290"/>
      <c r="VOW40" s="290"/>
      <c r="VOX40" s="290"/>
      <c r="VOY40" s="290"/>
      <c r="VOZ40" s="290"/>
      <c r="VPA40" s="290"/>
      <c r="VPB40" s="290"/>
      <c r="VPC40" s="290"/>
      <c r="VPD40" s="290"/>
      <c r="VPE40" s="290"/>
      <c r="VPF40" s="290"/>
      <c r="VPG40" s="290"/>
      <c r="VPH40" s="290"/>
      <c r="VPI40" s="290"/>
      <c r="VPJ40" s="290"/>
      <c r="VPK40" s="290"/>
      <c r="VPL40" s="290"/>
      <c r="VPM40" s="290"/>
      <c r="VPN40" s="290"/>
      <c r="VPO40" s="290"/>
      <c r="VPP40" s="290"/>
      <c r="VPQ40" s="290"/>
      <c r="VPR40" s="290"/>
      <c r="VPS40" s="290"/>
      <c r="VPT40" s="290"/>
      <c r="VPU40" s="290"/>
      <c r="VPV40" s="290"/>
      <c r="VPW40" s="290"/>
      <c r="VPX40" s="290"/>
      <c r="VPY40" s="290"/>
      <c r="VPZ40" s="290"/>
      <c r="VQA40" s="290"/>
      <c r="VQB40" s="290"/>
      <c r="VQC40" s="290"/>
      <c r="VQD40" s="290"/>
      <c r="VQE40" s="290"/>
      <c r="VQF40" s="290"/>
      <c r="VQG40" s="290"/>
      <c r="VQH40" s="290"/>
      <c r="VQI40" s="290"/>
      <c r="VQJ40" s="290"/>
      <c r="VQK40" s="290"/>
      <c r="VQL40" s="290"/>
      <c r="VQM40" s="290"/>
      <c r="VQN40" s="290"/>
      <c r="VQO40" s="290"/>
      <c r="VQP40" s="290"/>
      <c r="VQQ40" s="290"/>
      <c r="VQR40" s="290"/>
      <c r="VQS40" s="290"/>
      <c r="VQT40" s="290"/>
      <c r="VQU40" s="290"/>
      <c r="VQV40" s="290"/>
      <c r="VQW40" s="290"/>
      <c r="VQX40" s="290"/>
      <c r="VQY40" s="290"/>
      <c r="VQZ40" s="290"/>
      <c r="VRA40" s="290"/>
      <c r="VRB40" s="290"/>
      <c r="VRC40" s="290"/>
      <c r="VRD40" s="290"/>
      <c r="VRE40" s="290"/>
      <c r="VRF40" s="290"/>
      <c r="VRG40" s="290"/>
      <c r="VRH40" s="290"/>
      <c r="VRI40" s="290"/>
      <c r="VRJ40" s="290"/>
      <c r="VRK40" s="290"/>
      <c r="VRL40" s="290"/>
      <c r="VRM40" s="290"/>
      <c r="VRN40" s="290"/>
      <c r="VRO40" s="290"/>
      <c r="VRP40" s="290"/>
      <c r="VRQ40" s="290"/>
      <c r="VRR40" s="290"/>
      <c r="VRS40" s="290"/>
      <c r="VRT40" s="290"/>
      <c r="VRU40" s="290"/>
      <c r="VRV40" s="290"/>
      <c r="VRW40" s="290"/>
      <c r="VRX40" s="290"/>
      <c r="VRY40" s="290"/>
      <c r="VRZ40" s="290"/>
      <c r="VSA40" s="290"/>
      <c r="VSB40" s="290"/>
      <c r="VSC40" s="290"/>
      <c r="VSD40" s="290"/>
      <c r="VSE40" s="290"/>
      <c r="VSF40" s="290"/>
      <c r="VSG40" s="290"/>
      <c r="VSH40" s="290"/>
      <c r="VSI40" s="290"/>
      <c r="VSJ40" s="290"/>
      <c r="VSK40" s="290"/>
      <c r="VSL40" s="290"/>
      <c r="VSM40" s="290"/>
      <c r="VSN40" s="290"/>
      <c r="VSO40" s="290"/>
      <c r="VSP40" s="290"/>
      <c r="VSQ40" s="290"/>
      <c r="VSR40" s="290"/>
      <c r="VSS40" s="290"/>
      <c r="VST40" s="290"/>
      <c r="VSU40" s="290"/>
      <c r="VSV40" s="290"/>
      <c r="VSW40" s="290"/>
      <c r="VSX40" s="290"/>
      <c r="VSY40" s="290"/>
      <c r="VSZ40" s="290"/>
      <c r="VTA40" s="290"/>
      <c r="VTB40" s="290"/>
      <c r="VTC40" s="290"/>
      <c r="VTD40" s="290"/>
      <c r="VTE40" s="290"/>
      <c r="VTF40" s="290"/>
      <c r="VTG40" s="290"/>
      <c r="VTH40" s="290"/>
      <c r="VTI40" s="290"/>
      <c r="VTJ40" s="290"/>
      <c r="VTK40" s="290"/>
      <c r="VTL40" s="290"/>
      <c r="VTM40" s="290"/>
      <c r="VTN40" s="290"/>
      <c r="VTO40" s="290"/>
      <c r="VTP40" s="290"/>
      <c r="VTQ40" s="290"/>
      <c r="VTR40" s="290"/>
      <c r="VTS40" s="290"/>
      <c r="VTT40" s="290"/>
      <c r="VTU40" s="290"/>
      <c r="VTV40" s="290"/>
      <c r="VTW40" s="290"/>
      <c r="VTX40" s="290"/>
      <c r="VTY40" s="290"/>
      <c r="VTZ40" s="290"/>
      <c r="VUA40" s="290"/>
      <c r="VUB40" s="290"/>
      <c r="VUC40" s="290"/>
      <c r="VUD40" s="290"/>
      <c r="VUE40" s="290"/>
      <c r="VUF40" s="290"/>
      <c r="VUG40" s="290"/>
      <c r="VUH40" s="290"/>
      <c r="VUI40" s="290"/>
      <c r="VUJ40" s="290"/>
      <c r="VUK40" s="290"/>
      <c r="VUL40" s="290"/>
      <c r="VUM40" s="290"/>
      <c r="VUN40" s="290"/>
      <c r="VUO40" s="290"/>
      <c r="VUP40" s="290"/>
      <c r="VUQ40" s="290"/>
      <c r="VUR40" s="290"/>
      <c r="VUS40" s="290"/>
      <c r="VUT40" s="290"/>
      <c r="VUU40" s="290"/>
      <c r="VUV40" s="290"/>
      <c r="VUW40" s="290"/>
      <c r="VUX40" s="290"/>
      <c r="VUY40" s="290"/>
      <c r="VUZ40" s="290"/>
      <c r="VVA40" s="290"/>
      <c r="VVB40" s="290"/>
      <c r="VVC40" s="290"/>
      <c r="VVD40" s="290"/>
      <c r="VVE40" s="290"/>
      <c r="VVF40" s="290"/>
      <c r="VVG40" s="290"/>
      <c r="VVH40" s="290"/>
      <c r="VVI40" s="290"/>
      <c r="VVJ40" s="290"/>
      <c r="VVK40" s="290"/>
      <c r="VVL40" s="290"/>
      <c r="VVM40" s="290"/>
      <c r="VVN40" s="290"/>
      <c r="VVO40" s="290"/>
      <c r="VVP40" s="290"/>
      <c r="VVQ40" s="290"/>
      <c r="VVR40" s="290"/>
      <c r="VVS40" s="290"/>
      <c r="VVT40" s="290"/>
      <c r="VVU40" s="290"/>
      <c r="VVV40" s="290"/>
      <c r="VVW40" s="290"/>
      <c r="VVX40" s="290"/>
      <c r="VVY40" s="290"/>
      <c r="VVZ40" s="290"/>
      <c r="VWA40" s="290"/>
      <c r="VWB40" s="290"/>
      <c r="VWC40" s="290"/>
      <c r="VWD40" s="290"/>
      <c r="VWE40" s="290"/>
      <c r="VWF40" s="290"/>
      <c r="VWG40" s="290"/>
      <c r="VWH40" s="290"/>
      <c r="VWI40" s="290"/>
      <c r="VWJ40" s="290"/>
      <c r="VWK40" s="290"/>
      <c r="VWL40" s="290"/>
      <c r="VWM40" s="290"/>
      <c r="VWN40" s="290"/>
      <c r="VWO40" s="290"/>
      <c r="VWP40" s="290"/>
      <c r="VWQ40" s="290"/>
      <c r="VWR40" s="290"/>
      <c r="VWS40" s="290"/>
      <c r="VWT40" s="290"/>
      <c r="VWU40" s="290"/>
      <c r="VWV40" s="290"/>
      <c r="VWW40" s="290"/>
      <c r="VWX40" s="290"/>
      <c r="VWY40" s="290"/>
      <c r="VWZ40" s="290"/>
      <c r="VXA40" s="290"/>
      <c r="VXB40" s="290"/>
      <c r="VXC40" s="290"/>
      <c r="VXD40" s="290"/>
      <c r="VXE40" s="290"/>
      <c r="VXF40" s="290"/>
      <c r="VXG40" s="290"/>
      <c r="VXH40" s="290"/>
      <c r="VXI40" s="290"/>
      <c r="VXJ40" s="290"/>
      <c r="VXK40" s="290"/>
      <c r="VXL40" s="290"/>
      <c r="VXM40" s="290"/>
      <c r="VXN40" s="290"/>
      <c r="VXO40" s="290"/>
      <c r="VXP40" s="290"/>
      <c r="VXQ40" s="290"/>
      <c r="VXR40" s="290"/>
      <c r="VXS40" s="290"/>
      <c r="VXT40" s="290"/>
      <c r="VXU40" s="290"/>
      <c r="VXV40" s="290"/>
      <c r="VXW40" s="290"/>
      <c r="VXX40" s="290"/>
      <c r="VXY40" s="290"/>
      <c r="VXZ40" s="290"/>
      <c r="VYA40" s="290"/>
      <c r="VYB40" s="290"/>
      <c r="VYC40" s="290"/>
      <c r="VYD40" s="290"/>
      <c r="VYE40" s="290"/>
      <c r="VYF40" s="290"/>
      <c r="VYG40" s="290"/>
      <c r="VYH40" s="290"/>
      <c r="VYI40" s="290"/>
      <c r="VYJ40" s="290"/>
      <c r="VYK40" s="290"/>
      <c r="VYL40" s="290"/>
      <c r="VYM40" s="290"/>
      <c r="VYN40" s="290"/>
      <c r="VYO40" s="290"/>
      <c r="VYP40" s="290"/>
      <c r="VYQ40" s="290"/>
      <c r="VYR40" s="290"/>
      <c r="VYS40" s="290"/>
      <c r="VYT40" s="290"/>
      <c r="VYU40" s="290"/>
      <c r="VYV40" s="290"/>
      <c r="VYW40" s="290"/>
      <c r="VYX40" s="290"/>
      <c r="VYY40" s="290"/>
      <c r="VYZ40" s="290"/>
      <c r="VZA40" s="290"/>
      <c r="VZB40" s="290"/>
      <c r="VZC40" s="290"/>
      <c r="VZD40" s="290"/>
      <c r="VZE40" s="290"/>
      <c r="VZF40" s="290"/>
      <c r="VZG40" s="290"/>
      <c r="VZH40" s="290"/>
      <c r="VZI40" s="290"/>
      <c r="VZJ40" s="290"/>
      <c r="VZK40" s="290"/>
      <c r="VZL40" s="290"/>
      <c r="VZM40" s="290"/>
      <c r="VZN40" s="290"/>
      <c r="VZO40" s="290"/>
      <c r="VZP40" s="290"/>
      <c r="VZQ40" s="290"/>
      <c r="VZR40" s="290"/>
      <c r="VZS40" s="290"/>
      <c r="VZT40" s="290"/>
      <c r="VZU40" s="290"/>
      <c r="VZV40" s="290"/>
      <c r="VZW40" s="290"/>
      <c r="VZX40" s="290"/>
      <c r="VZY40" s="290"/>
      <c r="VZZ40" s="290"/>
      <c r="WAA40" s="290"/>
      <c r="WAB40" s="290"/>
      <c r="WAC40" s="290"/>
      <c r="WAD40" s="290"/>
      <c r="WAE40" s="290"/>
      <c r="WAF40" s="290"/>
      <c r="WAG40" s="290"/>
      <c r="WAH40" s="290"/>
      <c r="WAI40" s="290"/>
      <c r="WAJ40" s="290"/>
      <c r="WAK40" s="290"/>
      <c r="WAL40" s="290"/>
      <c r="WAM40" s="290"/>
      <c r="WAN40" s="290"/>
      <c r="WAO40" s="290"/>
      <c r="WAP40" s="290"/>
      <c r="WAQ40" s="290"/>
      <c r="WAR40" s="290"/>
      <c r="WAS40" s="290"/>
      <c r="WAT40" s="290"/>
      <c r="WAU40" s="290"/>
      <c r="WAV40" s="290"/>
      <c r="WAW40" s="290"/>
      <c r="WAX40" s="290"/>
      <c r="WAY40" s="290"/>
      <c r="WAZ40" s="290"/>
      <c r="WBA40" s="290"/>
      <c r="WBB40" s="290"/>
      <c r="WBC40" s="290"/>
      <c r="WBD40" s="290"/>
      <c r="WBE40" s="290"/>
      <c r="WBF40" s="290"/>
      <c r="WBG40" s="290"/>
      <c r="WBH40" s="290"/>
      <c r="WBI40" s="290"/>
      <c r="WBJ40" s="290"/>
      <c r="WBK40" s="290"/>
      <c r="WBL40" s="290"/>
      <c r="WBM40" s="290"/>
      <c r="WBN40" s="290"/>
      <c r="WBO40" s="290"/>
      <c r="WBP40" s="290"/>
      <c r="WBQ40" s="290"/>
      <c r="WBR40" s="290"/>
      <c r="WBS40" s="290"/>
      <c r="WBT40" s="290"/>
      <c r="WBU40" s="290"/>
      <c r="WBV40" s="290"/>
      <c r="WBW40" s="290"/>
      <c r="WBX40" s="290"/>
      <c r="WBY40" s="290"/>
      <c r="WBZ40" s="290"/>
      <c r="WCA40" s="290"/>
      <c r="WCB40" s="290"/>
    </row>
    <row r="41" spans="2:38 13252:15628" s="289" customFormat="1" x14ac:dyDescent="0.25">
      <c r="B41" s="280">
        <v>30</v>
      </c>
      <c r="C41" s="311" t="s">
        <v>1287</v>
      </c>
      <c r="D41" s="282" t="s">
        <v>7</v>
      </c>
      <c r="E41" s="282" t="s">
        <v>7</v>
      </c>
      <c r="F41" s="282" t="s">
        <v>7</v>
      </c>
      <c r="G41" s="282" t="s">
        <v>7</v>
      </c>
      <c r="H41" s="282" t="s">
        <v>7</v>
      </c>
      <c r="I41" s="282" t="s">
        <v>7</v>
      </c>
      <c r="J41" s="282" t="s">
        <v>7</v>
      </c>
      <c r="K41" s="282" t="s">
        <v>7</v>
      </c>
      <c r="L41" s="314">
        <v>42770</v>
      </c>
      <c r="M41" s="284" t="s">
        <v>9775</v>
      </c>
      <c r="N41" s="285">
        <f t="shared" si="13"/>
        <v>2</v>
      </c>
      <c r="O41" s="315"/>
      <c r="U41" s="302"/>
      <c r="V41" s="302"/>
      <c r="W41" s="302"/>
      <c r="X41" s="302"/>
      <c r="Y41" s="302"/>
      <c r="Z41" s="302"/>
      <c r="AA41" s="302"/>
      <c r="AB41" s="302"/>
      <c r="AC41" s="302"/>
      <c r="AD41" s="302"/>
      <c r="AE41" s="302"/>
      <c r="AF41" s="302"/>
      <c r="AG41" s="302"/>
      <c r="AH41" s="302"/>
      <c r="SOR41" s="290"/>
      <c r="SOS41" s="290"/>
      <c r="SOT41" s="290"/>
      <c r="SOU41" s="290"/>
      <c r="SOV41" s="290"/>
      <c r="SOW41" s="290"/>
      <c r="SOX41" s="290"/>
      <c r="SOY41" s="290"/>
      <c r="SOZ41" s="290"/>
      <c r="SPA41" s="290"/>
      <c r="SPB41" s="290"/>
      <c r="SPC41" s="290"/>
      <c r="SPD41" s="290"/>
      <c r="SPE41" s="290"/>
      <c r="SPF41" s="290"/>
      <c r="SPG41" s="290"/>
      <c r="SPH41" s="290"/>
      <c r="SPI41" s="290"/>
      <c r="SPJ41" s="290"/>
      <c r="SPK41" s="290"/>
      <c r="SPL41" s="290"/>
      <c r="SPM41" s="290"/>
      <c r="SPN41" s="290"/>
      <c r="SPO41" s="290"/>
      <c r="SPP41" s="290"/>
      <c r="SPQ41" s="290"/>
      <c r="SPR41" s="290"/>
      <c r="SPS41" s="290"/>
      <c r="SPT41" s="290"/>
      <c r="SPU41" s="290"/>
      <c r="SPV41" s="290"/>
      <c r="SPW41" s="290"/>
      <c r="SPX41" s="290"/>
      <c r="SPY41" s="290"/>
      <c r="SPZ41" s="290"/>
      <c r="SQA41" s="290"/>
      <c r="SQB41" s="290"/>
      <c r="SQC41" s="290"/>
      <c r="SQD41" s="290"/>
      <c r="SQE41" s="290"/>
      <c r="SQF41" s="290"/>
      <c r="SQG41" s="290"/>
      <c r="SQH41" s="290"/>
      <c r="SQI41" s="290"/>
      <c r="SQJ41" s="290"/>
      <c r="SQK41" s="290"/>
      <c r="SQL41" s="290"/>
      <c r="SQM41" s="290"/>
      <c r="SQN41" s="290"/>
      <c r="SQO41" s="290"/>
      <c r="SQP41" s="290"/>
      <c r="SQQ41" s="290"/>
      <c r="SQR41" s="290"/>
      <c r="SQS41" s="290"/>
      <c r="SQT41" s="290"/>
      <c r="SQU41" s="290"/>
      <c r="SQV41" s="290"/>
      <c r="SQW41" s="290"/>
      <c r="SQX41" s="290"/>
      <c r="SQY41" s="290"/>
      <c r="SQZ41" s="290"/>
      <c r="SRA41" s="290"/>
      <c r="SRB41" s="290"/>
      <c r="SRC41" s="290"/>
      <c r="SRD41" s="290"/>
      <c r="SRE41" s="290"/>
      <c r="SRF41" s="290"/>
      <c r="SRG41" s="290"/>
      <c r="SRH41" s="290"/>
      <c r="SRI41" s="290"/>
      <c r="SRJ41" s="290"/>
      <c r="SRK41" s="290"/>
      <c r="SRL41" s="290"/>
      <c r="SRM41" s="290"/>
      <c r="SRN41" s="290"/>
      <c r="SRO41" s="290"/>
      <c r="SRP41" s="290"/>
      <c r="SRQ41" s="290"/>
      <c r="SRR41" s="290"/>
      <c r="SRS41" s="290"/>
      <c r="SRT41" s="290"/>
      <c r="SRU41" s="290"/>
      <c r="SRV41" s="290"/>
      <c r="SRW41" s="290"/>
      <c r="SRX41" s="290"/>
      <c r="SRY41" s="290"/>
      <c r="SRZ41" s="290"/>
      <c r="SSA41" s="290"/>
      <c r="SSB41" s="290"/>
      <c r="SSC41" s="290"/>
      <c r="SSD41" s="290"/>
      <c r="SSE41" s="290"/>
      <c r="SSF41" s="290"/>
      <c r="SSG41" s="290"/>
      <c r="SSH41" s="290"/>
      <c r="SSI41" s="290"/>
      <c r="SSJ41" s="290"/>
      <c r="SSK41" s="290"/>
      <c r="SSL41" s="290"/>
      <c r="SSM41" s="290"/>
      <c r="SSN41" s="290"/>
      <c r="SSO41" s="290"/>
      <c r="SSP41" s="290"/>
      <c r="SSQ41" s="290"/>
      <c r="SSR41" s="290"/>
      <c r="SSS41" s="290"/>
      <c r="SST41" s="290"/>
      <c r="SSU41" s="290"/>
      <c r="SSV41" s="290"/>
      <c r="SSW41" s="290"/>
      <c r="SSX41" s="290"/>
      <c r="SSY41" s="290"/>
      <c r="SSZ41" s="290"/>
      <c r="STA41" s="290"/>
      <c r="STB41" s="290"/>
      <c r="STC41" s="290"/>
      <c r="STD41" s="290"/>
      <c r="STE41" s="290"/>
      <c r="STF41" s="290"/>
      <c r="STG41" s="290"/>
      <c r="STH41" s="290"/>
      <c r="STI41" s="290"/>
      <c r="STJ41" s="290"/>
      <c r="STK41" s="290"/>
      <c r="STL41" s="290"/>
      <c r="STM41" s="290"/>
      <c r="STN41" s="290"/>
      <c r="STO41" s="290"/>
      <c r="STP41" s="290"/>
      <c r="STQ41" s="290"/>
      <c r="STR41" s="290"/>
      <c r="STS41" s="290"/>
      <c r="STT41" s="290"/>
      <c r="STU41" s="290"/>
      <c r="STV41" s="290"/>
      <c r="STW41" s="290"/>
      <c r="STX41" s="290"/>
      <c r="STY41" s="290"/>
      <c r="STZ41" s="290"/>
      <c r="SUA41" s="290"/>
      <c r="SUB41" s="290"/>
      <c r="SUC41" s="290"/>
      <c r="SUD41" s="290"/>
      <c r="SUE41" s="290"/>
      <c r="SUF41" s="290"/>
      <c r="SUG41" s="290"/>
      <c r="SUH41" s="290"/>
      <c r="SUI41" s="290"/>
      <c r="SUJ41" s="290"/>
      <c r="SUK41" s="290"/>
      <c r="SUL41" s="290"/>
      <c r="SUM41" s="290"/>
      <c r="SUN41" s="290"/>
      <c r="SUO41" s="290"/>
      <c r="SUP41" s="290"/>
      <c r="SUQ41" s="290"/>
      <c r="SUR41" s="290"/>
      <c r="SUS41" s="290"/>
      <c r="SUT41" s="290"/>
      <c r="SUU41" s="290"/>
      <c r="SUV41" s="290"/>
      <c r="SUW41" s="290"/>
      <c r="SUX41" s="290"/>
      <c r="SUY41" s="290"/>
      <c r="SUZ41" s="290"/>
      <c r="SVA41" s="290"/>
      <c r="SVB41" s="290"/>
      <c r="SVC41" s="290"/>
      <c r="SVD41" s="290"/>
      <c r="SVE41" s="290"/>
      <c r="SVF41" s="290"/>
      <c r="SVG41" s="290"/>
      <c r="SVH41" s="290"/>
      <c r="SVI41" s="290"/>
      <c r="SVJ41" s="290"/>
      <c r="SVK41" s="290"/>
      <c r="SVL41" s="290"/>
      <c r="SVM41" s="290"/>
      <c r="SVN41" s="290"/>
      <c r="SVO41" s="290"/>
      <c r="SVP41" s="290"/>
      <c r="SVQ41" s="290"/>
      <c r="SVR41" s="290"/>
      <c r="SVS41" s="290"/>
      <c r="SVT41" s="290"/>
      <c r="SVU41" s="290"/>
      <c r="SVV41" s="290"/>
      <c r="SVW41" s="290"/>
      <c r="SVX41" s="290"/>
      <c r="SVY41" s="290"/>
      <c r="SVZ41" s="290"/>
      <c r="SWA41" s="290"/>
      <c r="SWB41" s="290"/>
      <c r="SWC41" s="290"/>
      <c r="SWD41" s="290"/>
      <c r="SWE41" s="290"/>
      <c r="SWF41" s="290"/>
      <c r="SWG41" s="290"/>
      <c r="SWH41" s="290"/>
      <c r="SWI41" s="290"/>
      <c r="SWJ41" s="290"/>
      <c r="SWK41" s="290"/>
      <c r="SWL41" s="290"/>
      <c r="SWM41" s="290"/>
      <c r="SWN41" s="290"/>
      <c r="SWO41" s="290"/>
      <c r="SWP41" s="290"/>
      <c r="SWQ41" s="290"/>
      <c r="SWR41" s="290"/>
      <c r="SWS41" s="290"/>
      <c r="SWT41" s="290"/>
      <c r="SWU41" s="290"/>
      <c r="SWV41" s="290"/>
      <c r="SWW41" s="290"/>
      <c r="SWX41" s="290"/>
      <c r="SWY41" s="290"/>
      <c r="SWZ41" s="290"/>
      <c r="SXA41" s="290"/>
      <c r="SXB41" s="290"/>
      <c r="SXC41" s="290"/>
      <c r="SXD41" s="290"/>
      <c r="SXE41" s="290"/>
      <c r="SXF41" s="290"/>
      <c r="SXG41" s="290"/>
      <c r="SXH41" s="290"/>
      <c r="SXI41" s="290"/>
      <c r="SXJ41" s="290"/>
      <c r="SXK41" s="290"/>
      <c r="SXL41" s="290"/>
      <c r="SXM41" s="290"/>
      <c r="SXN41" s="290"/>
      <c r="SXO41" s="290"/>
      <c r="SXP41" s="290"/>
      <c r="SXQ41" s="290"/>
      <c r="SXR41" s="290"/>
      <c r="SXS41" s="290"/>
      <c r="SXT41" s="290"/>
      <c r="SXU41" s="290"/>
      <c r="SXV41" s="290"/>
      <c r="SXW41" s="290"/>
      <c r="SXX41" s="290"/>
      <c r="SXY41" s="290"/>
      <c r="SXZ41" s="290"/>
      <c r="SYA41" s="290"/>
      <c r="SYB41" s="290"/>
      <c r="SYC41" s="290"/>
      <c r="SYD41" s="290"/>
      <c r="SYE41" s="290"/>
      <c r="SYF41" s="290"/>
      <c r="SYG41" s="290"/>
      <c r="SYH41" s="290"/>
      <c r="SYI41" s="290"/>
      <c r="SYJ41" s="290"/>
      <c r="SYK41" s="290"/>
      <c r="SYL41" s="290"/>
      <c r="SYM41" s="290"/>
      <c r="SYN41" s="290"/>
      <c r="SYO41" s="290"/>
      <c r="SYP41" s="290"/>
      <c r="SYQ41" s="290"/>
      <c r="SYR41" s="290"/>
      <c r="SYS41" s="290"/>
      <c r="SYT41" s="290"/>
      <c r="SYU41" s="290"/>
      <c r="SYV41" s="290"/>
      <c r="SYW41" s="290"/>
      <c r="SYX41" s="290"/>
      <c r="SYY41" s="290"/>
      <c r="SYZ41" s="290"/>
      <c r="SZA41" s="290"/>
      <c r="SZB41" s="290"/>
      <c r="SZC41" s="290"/>
      <c r="SZD41" s="290"/>
      <c r="SZE41" s="290"/>
      <c r="SZF41" s="290"/>
      <c r="SZG41" s="290"/>
      <c r="SZH41" s="290"/>
      <c r="SZI41" s="290"/>
      <c r="SZJ41" s="290"/>
      <c r="SZK41" s="290"/>
      <c r="SZL41" s="290"/>
      <c r="SZM41" s="290"/>
      <c r="SZN41" s="290"/>
      <c r="SZO41" s="290"/>
      <c r="SZP41" s="290"/>
      <c r="SZQ41" s="290"/>
      <c r="SZR41" s="290"/>
      <c r="SZS41" s="290"/>
      <c r="SZT41" s="290"/>
      <c r="SZU41" s="290"/>
      <c r="SZV41" s="290"/>
      <c r="SZW41" s="290"/>
      <c r="SZX41" s="290"/>
      <c r="SZY41" s="290"/>
      <c r="SZZ41" s="290"/>
      <c r="TAA41" s="290"/>
      <c r="TAB41" s="290"/>
      <c r="TAC41" s="290"/>
      <c r="TAD41" s="290"/>
      <c r="TAE41" s="290"/>
      <c r="TAF41" s="290"/>
      <c r="TAG41" s="290"/>
      <c r="TAH41" s="290"/>
      <c r="TAI41" s="290"/>
      <c r="TAJ41" s="290"/>
      <c r="TAK41" s="290"/>
      <c r="TAL41" s="290"/>
      <c r="TAM41" s="290"/>
      <c r="TAN41" s="290"/>
      <c r="TAO41" s="290"/>
      <c r="TAP41" s="290"/>
      <c r="TAQ41" s="290"/>
      <c r="TAR41" s="290"/>
      <c r="TAS41" s="290"/>
      <c r="TAT41" s="290"/>
      <c r="TAU41" s="290"/>
      <c r="TAV41" s="290"/>
      <c r="TAW41" s="290"/>
      <c r="TAX41" s="290"/>
      <c r="TAY41" s="290"/>
      <c r="TAZ41" s="290"/>
      <c r="TBA41" s="290"/>
      <c r="TBB41" s="290"/>
      <c r="TBC41" s="290"/>
      <c r="TBD41" s="290"/>
      <c r="TBE41" s="290"/>
      <c r="TBF41" s="290"/>
      <c r="TBG41" s="290"/>
      <c r="TBH41" s="290"/>
      <c r="TBI41" s="290"/>
      <c r="TBJ41" s="290"/>
      <c r="TBK41" s="290"/>
      <c r="TBL41" s="290"/>
      <c r="TBM41" s="290"/>
      <c r="TBN41" s="290"/>
      <c r="TBO41" s="290"/>
      <c r="TBP41" s="290"/>
      <c r="TBQ41" s="290"/>
      <c r="TBR41" s="290"/>
      <c r="TBS41" s="290"/>
      <c r="TBT41" s="290"/>
      <c r="TBU41" s="290"/>
      <c r="TBV41" s="290"/>
      <c r="TBW41" s="290"/>
      <c r="TBX41" s="290"/>
      <c r="TBY41" s="290"/>
      <c r="TBZ41" s="290"/>
      <c r="TCA41" s="290"/>
      <c r="TCB41" s="290"/>
      <c r="TCC41" s="290"/>
      <c r="TCD41" s="290"/>
      <c r="TCE41" s="290"/>
      <c r="TCF41" s="290"/>
      <c r="TCG41" s="290"/>
      <c r="TCH41" s="290"/>
      <c r="TCI41" s="290"/>
      <c r="TCJ41" s="290"/>
      <c r="TCK41" s="290"/>
      <c r="TCL41" s="290"/>
      <c r="TCM41" s="290"/>
      <c r="TCN41" s="290"/>
      <c r="TCO41" s="290"/>
      <c r="TCP41" s="290"/>
      <c r="TCQ41" s="290"/>
      <c r="TCR41" s="290"/>
      <c r="TCS41" s="290"/>
      <c r="TCT41" s="290"/>
      <c r="TCU41" s="290"/>
      <c r="TCV41" s="290"/>
      <c r="TCW41" s="290"/>
      <c r="TCX41" s="290"/>
      <c r="TCY41" s="290"/>
      <c r="TCZ41" s="290"/>
      <c r="TDA41" s="290"/>
      <c r="TDB41" s="290"/>
      <c r="TDC41" s="290"/>
      <c r="TDD41" s="290"/>
      <c r="TDE41" s="290"/>
      <c r="TDF41" s="290"/>
      <c r="TDG41" s="290"/>
      <c r="TDH41" s="290"/>
      <c r="TDI41" s="290"/>
      <c r="TDJ41" s="290"/>
      <c r="TDK41" s="290"/>
      <c r="TDL41" s="290"/>
      <c r="TDM41" s="290"/>
      <c r="TDN41" s="290"/>
      <c r="TDO41" s="290"/>
      <c r="TDP41" s="290"/>
      <c r="TDQ41" s="290"/>
      <c r="TDR41" s="290"/>
      <c r="TDS41" s="290"/>
      <c r="TDT41" s="290"/>
      <c r="TDU41" s="290"/>
      <c r="TDV41" s="290"/>
      <c r="TDW41" s="290"/>
      <c r="TDX41" s="290"/>
      <c r="TDY41" s="290"/>
      <c r="TDZ41" s="290"/>
      <c r="TEA41" s="290"/>
      <c r="TEB41" s="290"/>
      <c r="TEC41" s="290"/>
      <c r="TED41" s="290"/>
      <c r="TEE41" s="290"/>
      <c r="TEF41" s="290"/>
      <c r="TEG41" s="290"/>
      <c r="TEH41" s="290"/>
      <c r="TEI41" s="290"/>
      <c r="TEJ41" s="290"/>
      <c r="TEK41" s="290"/>
      <c r="TEL41" s="290"/>
      <c r="TEM41" s="290"/>
      <c r="TEN41" s="290"/>
      <c r="TEO41" s="290"/>
      <c r="TEP41" s="290"/>
      <c r="TEQ41" s="290"/>
      <c r="TER41" s="290"/>
      <c r="TES41" s="290"/>
      <c r="TET41" s="290"/>
      <c r="TEU41" s="290"/>
      <c r="TEV41" s="290"/>
      <c r="TEW41" s="290"/>
      <c r="TEX41" s="290"/>
      <c r="TEY41" s="290"/>
      <c r="TEZ41" s="290"/>
      <c r="TFA41" s="290"/>
      <c r="TFB41" s="290"/>
      <c r="TFC41" s="290"/>
      <c r="TFD41" s="290"/>
      <c r="TFE41" s="290"/>
      <c r="TFF41" s="290"/>
      <c r="TFG41" s="290"/>
      <c r="TFH41" s="290"/>
      <c r="TFI41" s="290"/>
      <c r="TFJ41" s="290"/>
      <c r="TFK41" s="290"/>
      <c r="TFL41" s="290"/>
      <c r="TFM41" s="290"/>
      <c r="TFN41" s="290"/>
      <c r="TFO41" s="290"/>
      <c r="TFP41" s="290"/>
      <c r="TFQ41" s="290"/>
      <c r="TFR41" s="290"/>
      <c r="TFS41" s="290"/>
      <c r="TFT41" s="290"/>
      <c r="TFU41" s="290"/>
      <c r="TFV41" s="290"/>
      <c r="TFW41" s="290"/>
      <c r="TFX41" s="290"/>
      <c r="TFY41" s="290"/>
      <c r="TFZ41" s="290"/>
      <c r="TGA41" s="290"/>
      <c r="TGB41" s="290"/>
      <c r="TGC41" s="290"/>
      <c r="TGD41" s="290"/>
      <c r="TGE41" s="290"/>
      <c r="TGF41" s="290"/>
      <c r="TGG41" s="290"/>
      <c r="TGH41" s="290"/>
      <c r="TGI41" s="290"/>
      <c r="TGJ41" s="290"/>
      <c r="TGK41" s="290"/>
      <c r="TGL41" s="290"/>
      <c r="TGM41" s="290"/>
      <c r="TGN41" s="290"/>
      <c r="TGO41" s="290"/>
      <c r="TGP41" s="290"/>
      <c r="TGQ41" s="290"/>
      <c r="TGR41" s="290"/>
      <c r="TGS41" s="290"/>
      <c r="TGT41" s="290"/>
      <c r="TGU41" s="290"/>
      <c r="TGV41" s="290"/>
      <c r="TGW41" s="290"/>
      <c r="TGX41" s="290"/>
      <c r="TGY41" s="290"/>
      <c r="TGZ41" s="290"/>
      <c r="THA41" s="290"/>
      <c r="THB41" s="290"/>
      <c r="THC41" s="290"/>
      <c r="THD41" s="290"/>
      <c r="THE41" s="290"/>
      <c r="THF41" s="290"/>
      <c r="THG41" s="290"/>
      <c r="THH41" s="290"/>
      <c r="THI41" s="290"/>
      <c r="THJ41" s="290"/>
      <c r="THK41" s="290"/>
      <c r="THL41" s="290"/>
      <c r="THM41" s="290"/>
      <c r="THN41" s="290"/>
      <c r="THO41" s="290"/>
      <c r="THP41" s="290"/>
      <c r="THQ41" s="290"/>
      <c r="THR41" s="290"/>
      <c r="THS41" s="290"/>
      <c r="THT41" s="290"/>
      <c r="THU41" s="290"/>
      <c r="THV41" s="290"/>
      <c r="THW41" s="290"/>
      <c r="THX41" s="290"/>
      <c r="THY41" s="290"/>
      <c r="THZ41" s="290"/>
      <c r="TIA41" s="290"/>
      <c r="TIB41" s="290"/>
      <c r="TIC41" s="290"/>
      <c r="TID41" s="290"/>
      <c r="TIE41" s="290"/>
      <c r="TIF41" s="290"/>
      <c r="TIG41" s="290"/>
      <c r="TIH41" s="290"/>
      <c r="TII41" s="290"/>
      <c r="TIJ41" s="290"/>
      <c r="TIK41" s="290"/>
      <c r="TIL41" s="290"/>
      <c r="TIM41" s="290"/>
      <c r="TIN41" s="290"/>
      <c r="TIO41" s="290"/>
      <c r="TIP41" s="290"/>
      <c r="TIQ41" s="290"/>
      <c r="TIR41" s="290"/>
      <c r="TIS41" s="290"/>
      <c r="TIT41" s="290"/>
      <c r="TIU41" s="290"/>
      <c r="TIV41" s="290"/>
      <c r="TIW41" s="290"/>
      <c r="TIX41" s="290"/>
      <c r="TIY41" s="290"/>
      <c r="TIZ41" s="290"/>
      <c r="TJA41" s="290"/>
      <c r="TJB41" s="290"/>
      <c r="TJC41" s="290"/>
      <c r="TJD41" s="290"/>
      <c r="TJE41" s="290"/>
      <c r="TJF41" s="290"/>
      <c r="TJG41" s="290"/>
      <c r="TJH41" s="290"/>
      <c r="TJI41" s="290"/>
      <c r="TJJ41" s="290"/>
      <c r="TJK41" s="290"/>
      <c r="TJL41" s="290"/>
      <c r="TJM41" s="290"/>
      <c r="TJN41" s="290"/>
      <c r="TJO41" s="290"/>
      <c r="TJP41" s="290"/>
      <c r="TJQ41" s="290"/>
      <c r="TJR41" s="290"/>
      <c r="TJS41" s="290"/>
      <c r="TJT41" s="290"/>
      <c r="TJU41" s="290"/>
      <c r="TJV41" s="290"/>
      <c r="TJW41" s="290"/>
      <c r="TJX41" s="290"/>
      <c r="TJY41" s="290"/>
      <c r="TJZ41" s="290"/>
      <c r="TKA41" s="290"/>
      <c r="TKB41" s="290"/>
      <c r="TKC41" s="290"/>
      <c r="TKD41" s="290"/>
      <c r="TKE41" s="290"/>
      <c r="TKF41" s="290"/>
      <c r="TKG41" s="290"/>
      <c r="TKH41" s="290"/>
      <c r="TKI41" s="290"/>
      <c r="TKJ41" s="290"/>
      <c r="TKK41" s="290"/>
      <c r="TKL41" s="290"/>
      <c r="TKM41" s="290"/>
      <c r="TKN41" s="290"/>
      <c r="TKO41" s="290"/>
      <c r="TKP41" s="290"/>
      <c r="TKQ41" s="290"/>
      <c r="TKR41" s="290"/>
      <c r="TKS41" s="290"/>
      <c r="TKT41" s="290"/>
      <c r="TKU41" s="290"/>
      <c r="TKV41" s="290"/>
      <c r="TKW41" s="290"/>
      <c r="TKX41" s="290"/>
      <c r="TKY41" s="290"/>
      <c r="TKZ41" s="290"/>
      <c r="TLA41" s="290"/>
      <c r="TLB41" s="290"/>
      <c r="TLC41" s="290"/>
      <c r="TLD41" s="290"/>
      <c r="TLE41" s="290"/>
      <c r="TLF41" s="290"/>
      <c r="TLG41" s="290"/>
      <c r="TLH41" s="290"/>
      <c r="TLI41" s="290"/>
      <c r="TLJ41" s="290"/>
      <c r="TLK41" s="290"/>
      <c r="TLL41" s="290"/>
      <c r="TLM41" s="290"/>
      <c r="TLN41" s="290"/>
      <c r="TLO41" s="290"/>
      <c r="TLP41" s="290"/>
      <c r="TLQ41" s="290"/>
      <c r="TLR41" s="290"/>
      <c r="TLS41" s="290"/>
      <c r="TLT41" s="290"/>
      <c r="TLU41" s="290"/>
      <c r="TLV41" s="290"/>
      <c r="TLW41" s="290"/>
      <c r="TLX41" s="290"/>
      <c r="TLY41" s="290"/>
      <c r="TLZ41" s="290"/>
      <c r="TMA41" s="290"/>
      <c r="TMB41" s="290"/>
      <c r="TMC41" s="290"/>
      <c r="TMD41" s="290"/>
      <c r="TME41" s="290"/>
      <c r="TMF41" s="290"/>
      <c r="TMG41" s="290"/>
      <c r="TMH41" s="290"/>
      <c r="TMI41" s="290"/>
      <c r="TMJ41" s="290"/>
      <c r="TMK41" s="290"/>
      <c r="TML41" s="290"/>
      <c r="TMM41" s="290"/>
      <c r="TMN41" s="290"/>
      <c r="TMO41" s="290"/>
      <c r="TMP41" s="290"/>
      <c r="TMQ41" s="290"/>
      <c r="TMR41" s="290"/>
      <c r="TMS41" s="290"/>
      <c r="TMT41" s="290"/>
      <c r="TMU41" s="290"/>
      <c r="TMV41" s="290"/>
      <c r="TMW41" s="290"/>
      <c r="TMX41" s="290"/>
      <c r="TMY41" s="290"/>
      <c r="TMZ41" s="290"/>
      <c r="TNA41" s="290"/>
      <c r="TNB41" s="290"/>
      <c r="TNC41" s="290"/>
      <c r="TND41" s="290"/>
      <c r="TNE41" s="290"/>
      <c r="TNF41" s="290"/>
      <c r="TNG41" s="290"/>
      <c r="TNH41" s="290"/>
      <c r="TNI41" s="290"/>
      <c r="TNJ41" s="290"/>
      <c r="TNK41" s="290"/>
      <c r="TNL41" s="290"/>
      <c r="TNM41" s="290"/>
      <c r="TNN41" s="290"/>
      <c r="TNO41" s="290"/>
      <c r="TNP41" s="290"/>
      <c r="TNQ41" s="290"/>
      <c r="TNR41" s="290"/>
      <c r="TNS41" s="290"/>
      <c r="TNT41" s="290"/>
      <c r="TNU41" s="290"/>
      <c r="TNV41" s="290"/>
      <c r="TNW41" s="290"/>
      <c r="TNX41" s="290"/>
      <c r="TNY41" s="290"/>
      <c r="TNZ41" s="290"/>
      <c r="TOA41" s="290"/>
      <c r="TOB41" s="290"/>
      <c r="TOC41" s="290"/>
      <c r="TOD41" s="290"/>
      <c r="TOE41" s="290"/>
      <c r="TOF41" s="290"/>
      <c r="TOG41" s="290"/>
      <c r="TOH41" s="290"/>
      <c r="TOI41" s="290"/>
      <c r="TOJ41" s="290"/>
      <c r="TOK41" s="290"/>
      <c r="TOL41" s="290"/>
      <c r="TOM41" s="290"/>
      <c r="TON41" s="290"/>
      <c r="TOO41" s="290"/>
      <c r="TOP41" s="290"/>
      <c r="TOQ41" s="290"/>
      <c r="TOR41" s="290"/>
      <c r="TOS41" s="290"/>
      <c r="TOT41" s="290"/>
      <c r="TOU41" s="290"/>
      <c r="TOV41" s="290"/>
      <c r="TOW41" s="290"/>
      <c r="TOX41" s="290"/>
      <c r="TOY41" s="290"/>
      <c r="TOZ41" s="290"/>
      <c r="TPA41" s="290"/>
      <c r="TPB41" s="290"/>
      <c r="TPC41" s="290"/>
      <c r="TPD41" s="290"/>
      <c r="TPE41" s="290"/>
      <c r="TPF41" s="290"/>
      <c r="TPG41" s="290"/>
      <c r="TPH41" s="290"/>
      <c r="TPI41" s="290"/>
      <c r="TPJ41" s="290"/>
      <c r="TPK41" s="290"/>
      <c r="TPL41" s="290"/>
      <c r="TPM41" s="290"/>
      <c r="TPN41" s="290"/>
      <c r="TPO41" s="290"/>
      <c r="TPP41" s="290"/>
      <c r="TPQ41" s="290"/>
      <c r="TPR41" s="290"/>
      <c r="TPS41" s="290"/>
      <c r="TPT41" s="290"/>
      <c r="TPU41" s="290"/>
      <c r="TPV41" s="290"/>
      <c r="TPW41" s="290"/>
      <c r="TPX41" s="290"/>
      <c r="TPY41" s="290"/>
      <c r="TPZ41" s="290"/>
      <c r="TQA41" s="290"/>
      <c r="TQB41" s="290"/>
      <c r="TQC41" s="290"/>
      <c r="TQD41" s="290"/>
      <c r="TQE41" s="290"/>
      <c r="TQF41" s="290"/>
      <c r="TQG41" s="290"/>
      <c r="TQH41" s="290"/>
      <c r="TQI41" s="290"/>
      <c r="TQJ41" s="290"/>
      <c r="TQK41" s="290"/>
      <c r="TQL41" s="290"/>
      <c r="TQM41" s="290"/>
      <c r="TQN41" s="290"/>
      <c r="TQO41" s="290"/>
      <c r="TQP41" s="290"/>
      <c r="TQQ41" s="290"/>
      <c r="TQR41" s="290"/>
      <c r="TQS41" s="290"/>
      <c r="TQT41" s="290"/>
      <c r="TQU41" s="290"/>
      <c r="TQV41" s="290"/>
      <c r="TQW41" s="290"/>
      <c r="TQX41" s="290"/>
      <c r="TQY41" s="290"/>
      <c r="TQZ41" s="290"/>
      <c r="TRA41" s="290"/>
      <c r="TRB41" s="290"/>
      <c r="TRC41" s="290"/>
      <c r="TRD41" s="290"/>
      <c r="TRE41" s="290"/>
      <c r="TRF41" s="290"/>
      <c r="TRG41" s="290"/>
      <c r="TRH41" s="290"/>
      <c r="TRI41" s="290"/>
      <c r="TRJ41" s="290"/>
      <c r="TRK41" s="290"/>
      <c r="TRL41" s="290"/>
      <c r="TRM41" s="290"/>
      <c r="TRN41" s="290"/>
      <c r="TRO41" s="290"/>
      <c r="TRP41" s="290"/>
      <c r="TRQ41" s="290"/>
      <c r="TRR41" s="290"/>
      <c r="TRS41" s="290"/>
      <c r="TRT41" s="290"/>
      <c r="TRU41" s="290"/>
      <c r="TRV41" s="290"/>
      <c r="TRW41" s="290"/>
      <c r="TRX41" s="290"/>
      <c r="TRY41" s="290"/>
      <c r="TRZ41" s="290"/>
      <c r="TSA41" s="290"/>
      <c r="TSB41" s="290"/>
      <c r="TSC41" s="290"/>
      <c r="TSD41" s="290"/>
      <c r="TSE41" s="290"/>
      <c r="TSF41" s="290"/>
      <c r="TSG41" s="290"/>
      <c r="TSH41" s="290"/>
      <c r="TSI41" s="290"/>
      <c r="TSJ41" s="290"/>
      <c r="TSK41" s="290"/>
      <c r="TSL41" s="290"/>
      <c r="TSM41" s="290"/>
      <c r="TSN41" s="290"/>
      <c r="TSO41" s="290"/>
      <c r="TSP41" s="290"/>
      <c r="TSQ41" s="290"/>
      <c r="TSR41" s="290"/>
      <c r="TSS41" s="290"/>
      <c r="TST41" s="290"/>
      <c r="TSU41" s="290"/>
      <c r="TSV41" s="290"/>
      <c r="TSW41" s="290"/>
      <c r="TSX41" s="290"/>
      <c r="TSY41" s="290"/>
      <c r="TSZ41" s="290"/>
      <c r="TTA41" s="290"/>
      <c r="TTB41" s="290"/>
      <c r="TTC41" s="290"/>
      <c r="TTD41" s="290"/>
      <c r="TTE41" s="290"/>
      <c r="TTF41" s="290"/>
      <c r="TTG41" s="290"/>
      <c r="TTH41" s="290"/>
      <c r="TTI41" s="290"/>
      <c r="TTJ41" s="290"/>
      <c r="TTK41" s="290"/>
      <c r="TTL41" s="290"/>
      <c r="TTM41" s="290"/>
      <c r="TTN41" s="290"/>
      <c r="TTO41" s="290"/>
      <c r="TTP41" s="290"/>
      <c r="TTQ41" s="290"/>
      <c r="TTR41" s="290"/>
      <c r="TTS41" s="290"/>
      <c r="TTT41" s="290"/>
      <c r="TTU41" s="290"/>
      <c r="TTV41" s="290"/>
      <c r="TTW41" s="290"/>
      <c r="TTX41" s="290"/>
      <c r="TTY41" s="290"/>
      <c r="TTZ41" s="290"/>
      <c r="TUA41" s="290"/>
      <c r="TUB41" s="290"/>
      <c r="TUC41" s="290"/>
      <c r="TUD41" s="290"/>
      <c r="TUE41" s="290"/>
      <c r="TUF41" s="290"/>
      <c r="TUG41" s="290"/>
      <c r="TUH41" s="290"/>
      <c r="TUI41" s="290"/>
      <c r="TUJ41" s="290"/>
      <c r="TUK41" s="290"/>
      <c r="TUL41" s="290"/>
      <c r="TUM41" s="290"/>
      <c r="TUN41" s="290"/>
      <c r="TUO41" s="290"/>
      <c r="TUP41" s="290"/>
      <c r="TUQ41" s="290"/>
      <c r="TUR41" s="290"/>
      <c r="TUS41" s="290"/>
      <c r="TUT41" s="290"/>
      <c r="TUU41" s="290"/>
      <c r="TUV41" s="290"/>
      <c r="TUW41" s="290"/>
      <c r="TUX41" s="290"/>
      <c r="TUY41" s="290"/>
      <c r="TUZ41" s="290"/>
      <c r="TVA41" s="290"/>
      <c r="TVB41" s="290"/>
      <c r="TVC41" s="290"/>
      <c r="TVD41" s="290"/>
      <c r="TVE41" s="290"/>
      <c r="TVF41" s="290"/>
      <c r="TVG41" s="290"/>
      <c r="TVH41" s="290"/>
      <c r="TVI41" s="290"/>
      <c r="TVJ41" s="290"/>
      <c r="TVK41" s="290"/>
      <c r="TVL41" s="290"/>
      <c r="TVM41" s="290"/>
      <c r="TVN41" s="290"/>
      <c r="TVO41" s="290"/>
      <c r="TVP41" s="290"/>
      <c r="TVQ41" s="290"/>
      <c r="TVR41" s="290"/>
      <c r="TVS41" s="290"/>
      <c r="TVT41" s="290"/>
      <c r="TVU41" s="290"/>
      <c r="TVV41" s="290"/>
      <c r="TVW41" s="290"/>
      <c r="TVX41" s="290"/>
      <c r="TVY41" s="290"/>
      <c r="TVZ41" s="290"/>
      <c r="TWA41" s="290"/>
      <c r="TWB41" s="290"/>
      <c r="TWC41" s="290"/>
      <c r="TWD41" s="290"/>
      <c r="TWE41" s="290"/>
      <c r="TWF41" s="290"/>
      <c r="TWG41" s="290"/>
      <c r="TWH41" s="290"/>
      <c r="TWI41" s="290"/>
      <c r="TWJ41" s="290"/>
      <c r="TWK41" s="290"/>
      <c r="TWL41" s="290"/>
      <c r="TWM41" s="290"/>
      <c r="TWN41" s="290"/>
      <c r="TWO41" s="290"/>
      <c r="TWP41" s="290"/>
      <c r="TWQ41" s="290"/>
      <c r="TWR41" s="290"/>
      <c r="TWS41" s="290"/>
      <c r="TWT41" s="290"/>
      <c r="TWU41" s="290"/>
      <c r="TWV41" s="290"/>
      <c r="TWW41" s="290"/>
      <c r="TWX41" s="290"/>
      <c r="TWY41" s="290"/>
      <c r="TWZ41" s="290"/>
      <c r="TXA41" s="290"/>
      <c r="TXB41" s="290"/>
      <c r="TXC41" s="290"/>
      <c r="TXD41" s="290"/>
      <c r="TXE41" s="290"/>
      <c r="TXF41" s="290"/>
      <c r="TXG41" s="290"/>
      <c r="TXH41" s="290"/>
      <c r="TXI41" s="290"/>
      <c r="TXJ41" s="290"/>
      <c r="TXK41" s="290"/>
      <c r="TXL41" s="290"/>
      <c r="TXM41" s="290"/>
      <c r="TXN41" s="290"/>
      <c r="TXO41" s="290"/>
      <c r="TXP41" s="290"/>
      <c r="TXQ41" s="290"/>
      <c r="TXR41" s="290"/>
      <c r="TXS41" s="290"/>
      <c r="TXT41" s="290"/>
      <c r="TXU41" s="290"/>
      <c r="TXV41" s="290"/>
      <c r="TXW41" s="290"/>
      <c r="TXX41" s="290"/>
      <c r="TXY41" s="290"/>
      <c r="TXZ41" s="290"/>
      <c r="TYA41" s="290"/>
      <c r="TYB41" s="290"/>
      <c r="TYC41" s="290"/>
      <c r="TYD41" s="290"/>
      <c r="TYE41" s="290"/>
      <c r="TYF41" s="290"/>
      <c r="TYG41" s="290"/>
      <c r="TYH41" s="290"/>
      <c r="TYI41" s="290"/>
      <c r="TYJ41" s="290"/>
      <c r="TYK41" s="290"/>
      <c r="TYL41" s="290"/>
      <c r="TYM41" s="290"/>
      <c r="TYN41" s="290"/>
      <c r="TYO41" s="290"/>
      <c r="TYP41" s="290"/>
      <c r="TYQ41" s="290"/>
      <c r="TYR41" s="290"/>
      <c r="TYS41" s="290"/>
      <c r="TYT41" s="290"/>
      <c r="TYU41" s="290"/>
      <c r="TYV41" s="290"/>
      <c r="TYW41" s="290"/>
      <c r="TYX41" s="290"/>
      <c r="TYY41" s="290"/>
      <c r="TYZ41" s="290"/>
      <c r="TZA41" s="290"/>
      <c r="TZB41" s="290"/>
      <c r="TZC41" s="290"/>
      <c r="TZD41" s="290"/>
      <c r="TZE41" s="290"/>
      <c r="TZF41" s="290"/>
      <c r="TZG41" s="290"/>
      <c r="TZH41" s="290"/>
      <c r="TZI41" s="290"/>
      <c r="TZJ41" s="290"/>
      <c r="TZK41" s="290"/>
      <c r="TZL41" s="290"/>
      <c r="TZM41" s="290"/>
      <c r="TZN41" s="290"/>
      <c r="TZO41" s="290"/>
      <c r="TZP41" s="290"/>
      <c r="TZQ41" s="290"/>
      <c r="TZR41" s="290"/>
      <c r="TZS41" s="290"/>
      <c r="TZT41" s="290"/>
      <c r="TZU41" s="290"/>
      <c r="TZV41" s="290"/>
      <c r="TZW41" s="290"/>
      <c r="TZX41" s="290"/>
      <c r="TZY41" s="290"/>
      <c r="TZZ41" s="290"/>
      <c r="UAA41" s="290"/>
      <c r="UAB41" s="290"/>
      <c r="UAC41" s="290"/>
      <c r="UAD41" s="290"/>
      <c r="UAE41" s="290"/>
      <c r="UAF41" s="290"/>
      <c r="UAG41" s="290"/>
      <c r="UAH41" s="290"/>
      <c r="UAI41" s="290"/>
      <c r="UAJ41" s="290"/>
      <c r="UAK41" s="290"/>
      <c r="UAL41" s="290"/>
      <c r="UAM41" s="290"/>
      <c r="UAN41" s="290"/>
      <c r="UAO41" s="290"/>
      <c r="UAP41" s="290"/>
      <c r="UAQ41" s="290"/>
      <c r="UAR41" s="290"/>
      <c r="UAS41" s="290"/>
      <c r="UAT41" s="290"/>
      <c r="UAU41" s="290"/>
      <c r="UAV41" s="290"/>
      <c r="UAW41" s="290"/>
      <c r="UAX41" s="290"/>
      <c r="UAY41" s="290"/>
      <c r="UAZ41" s="290"/>
      <c r="UBA41" s="290"/>
      <c r="UBB41" s="290"/>
      <c r="UBC41" s="290"/>
      <c r="UBD41" s="290"/>
      <c r="UBE41" s="290"/>
      <c r="UBF41" s="290"/>
      <c r="UBG41" s="290"/>
      <c r="UBH41" s="290"/>
      <c r="UBI41" s="290"/>
      <c r="UBJ41" s="290"/>
      <c r="UBK41" s="290"/>
      <c r="UBL41" s="290"/>
      <c r="UBM41" s="290"/>
      <c r="UBN41" s="290"/>
      <c r="UBO41" s="290"/>
      <c r="UBP41" s="290"/>
      <c r="UBQ41" s="290"/>
      <c r="UBR41" s="290"/>
      <c r="UBS41" s="290"/>
      <c r="UBT41" s="290"/>
      <c r="UBU41" s="290"/>
      <c r="UBV41" s="290"/>
      <c r="UBW41" s="290"/>
      <c r="UBX41" s="290"/>
      <c r="UBY41" s="290"/>
      <c r="UBZ41" s="290"/>
      <c r="UCA41" s="290"/>
      <c r="UCB41" s="290"/>
      <c r="UCC41" s="290"/>
      <c r="UCD41" s="290"/>
      <c r="UCE41" s="290"/>
      <c r="UCF41" s="290"/>
      <c r="UCG41" s="290"/>
      <c r="UCH41" s="290"/>
      <c r="UCI41" s="290"/>
      <c r="UCJ41" s="290"/>
      <c r="UCK41" s="290"/>
      <c r="UCL41" s="290"/>
      <c r="UCM41" s="290"/>
      <c r="UCN41" s="290"/>
      <c r="UCO41" s="290"/>
      <c r="UCP41" s="290"/>
      <c r="UCQ41" s="290"/>
      <c r="UCR41" s="290"/>
      <c r="UCS41" s="290"/>
      <c r="UCT41" s="290"/>
      <c r="UCU41" s="290"/>
      <c r="UCV41" s="290"/>
      <c r="UCW41" s="290"/>
      <c r="UCX41" s="290"/>
      <c r="UCY41" s="290"/>
      <c r="UCZ41" s="290"/>
      <c r="UDA41" s="290"/>
      <c r="UDB41" s="290"/>
      <c r="UDC41" s="290"/>
      <c r="UDD41" s="290"/>
      <c r="UDE41" s="290"/>
      <c r="UDF41" s="290"/>
      <c r="UDG41" s="290"/>
      <c r="UDH41" s="290"/>
      <c r="UDI41" s="290"/>
      <c r="UDJ41" s="290"/>
      <c r="UDK41" s="290"/>
      <c r="UDL41" s="290"/>
      <c r="UDM41" s="290"/>
      <c r="UDN41" s="290"/>
      <c r="UDO41" s="290"/>
      <c r="UDP41" s="290"/>
      <c r="UDQ41" s="290"/>
      <c r="UDR41" s="290"/>
      <c r="UDS41" s="290"/>
      <c r="UDT41" s="290"/>
      <c r="UDU41" s="290"/>
      <c r="UDV41" s="290"/>
      <c r="UDW41" s="290"/>
      <c r="UDX41" s="290"/>
      <c r="UDY41" s="290"/>
      <c r="UDZ41" s="290"/>
      <c r="UEA41" s="290"/>
      <c r="UEB41" s="290"/>
      <c r="UEC41" s="290"/>
      <c r="UED41" s="290"/>
      <c r="UEE41" s="290"/>
      <c r="UEF41" s="290"/>
      <c r="UEG41" s="290"/>
      <c r="UEH41" s="290"/>
      <c r="UEI41" s="290"/>
      <c r="UEJ41" s="290"/>
      <c r="UEK41" s="290"/>
      <c r="UEL41" s="290"/>
      <c r="UEM41" s="290"/>
      <c r="UEN41" s="290"/>
      <c r="UEO41" s="290"/>
      <c r="UEP41" s="290"/>
      <c r="UEQ41" s="290"/>
      <c r="UER41" s="290"/>
      <c r="UES41" s="290"/>
      <c r="UET41" s="290"/>
      <c r="UEU41" s="290"/>
      <c r="UEV41" s="290"/>
      <c r="UEW41" s="290"/>
      <c r="UEX41" s="290"/>
      <c r="UEY41" s="290"/>
      <c r="UEZ41" s="290"/>
      <c r="UFA41" s="290"/>
      <c r="UFB41" s="290"/>
      <c r="UFC41" s="290"/>
      <c r="UFD41" s="290"/>
      <c r="UFE41" s="290"/>
      <c r="UFF41" s="290"/>
      <c r="UFG41" s="290"/>
      <c r="UFH41" s="290"/>
      <c r="UFI41" s="290"/>
      <c r="UFJ41" s="290"/>
      <c r="UFK41" s="290"/>
      <c r="UFL41" s="290"/>
      <c r="UFM41" s="290"/>
      <c r="UFN41" s="290"/>
      <c r="UFO41" s="290"/>
      <c r="UFP41" s="290"/>
      <c r="UFQ41" s="290"/>
      <c r="UFR41" s="290"/>
      <c r="UFS41" s="290"/>
      <c r="UFT41" s="290"/>
      <c r="UFU41" s="290"/>
      <c r="UFV41" s="290"/>
      <c r="UFW41" s="290"/>
      <c r="UFX41" s="290"/>
      <c r="UFY41" s="290"/>
      <c r="UFZ41" s="290"/>
      <c r="UGA41" s="290"/>
      <c r="UGB41" s="290"/>
      <c r="UGC41" s="290"/>
      <c r="UGD41" s="290"/>
      <c r="UGE41" s="290"/>
      <c r="UGF41" s="290"/>
      <c r="UGG41" s="290"/>
      <c r="UGH41" s="290"/>
      <c r="UGI41" s="290"/>
      <c r="UGJ41" s="290"/>
      <c r="UGK41" s="290"/>
      <c r="UGL41" s="290"/>
      <c r="UGM41" s="290"/>
      <c r="UGN41" s="290"/>
      <c r="UGO41" s="290"/>
      <c r="UGP41" s="290"/>
      <c r="UGQ41" s="290"/>
      <c r="UGR41" s="290"/>
      <c r="UGS41" s="290"/>
      <c r="UGT41" s="290"/>
      <c r="UGU41" s="290"/>
      <c r="UGV41" s="290"/>
      <c r="UGW41" s="290"/>
      <c r="UGX41" s="290"/>
      <c r="UGY41" s="290"/>
      <c r="UGZ41" s="290"/>
      <c r="UHA41" s="290"/>
      <c r="UHB41" s="290"/>
      <c r="UHC41" s="290"/>
      <c r="UHD41" s="290"/>
      <c r="UHE41" s="290"/>
      <c r="UHF41" s="290"/>
      <c r="UHG41" s="290"/>
      <c r="UHH41" s="290"/>
      <c r="UHI41" s="290"/>
      <c r="UHJ41" s="290"/>
      <c r="UHK41" s="290"/>
      <c r="UHL41" s="290"/>
      <c r="UHM41" s="290"/>
      <c r="UHN41" s="290"/>
      <c r="UHO41" s="290"/>
      <c r="UHP41" s="290"/>
      <c r="UHQ41" s="290"/>
      <c r="UHR41" s="290"/>
      <c r="UHS41" s="290"/>
      <c r="UHT41" s="290"/>
      <c r="UHU41" s="290"/>
      <c r="UHV41" s="290"/>
      <c r="UHW41" s="290"/>
      <c r="UHX41" s="290"/>
      <c r="UHY41" s="290"/>
      <c r="UHZ41" s="290"/>
      <c r="UIA41" s="290"/>
      <c r="UIB41" s="290"/>
      <c r="UIC41" s="290"/>
      <c r="UID41" s="290"/>
      <c r="UIE41" s="290"/>
      <c r="UIF41" s="290"/>
      <c r="UIG41" s="290"/>
      <c r="UIH41" s="290"/>
      <c r="UII41" s="290"/>
      <c r="UIJ41" s="290"/>
      <c r="UIK41" s="290"/>
      <c r="UIL41" s="290"/>
      <c r="UIM41" s="290"/>
      <c r="UIN41" s="290"/>
      <c r="UIO41" s="290"/>
      <c r="UIP41" s="290"/>
      <c r="UIQ41" s="290"/>
      <c r="UIR41" s="290"/>
      <c r="UIS41" s="290"/>
      <c r="UIT41" s="290"/>
      <c r="UIU41" s="290"/>
      <c r="UIV41" s="290"/>
      <c r="UIW41" s="290"/>
      <c r="UIX41" s="290"/>
      <c r="UIY41" s="290"/>
      <c r="UIZ41" s="290"/>
      <c r="UJA41" s="290"/>
      <c r="UJB41" s="290"/>
      <c r="UJC41" s="290"/>
      <c r="UJD41" s="290"/>
      <c r="UJE41" s="290"/>
      <c r="UJF41" s="290"/>
      <c r="UJG41" s="290"/>
      <c r="UJH41" s="290"/>
      <c r="UJI41" s="290"/>
      <c r="UJJ41" s="290"/>
      <c r="UJK41" s="290"/>
      <c r="UJL41" s="290"/>
      <c r="UJM41" s="290"/>
      <c r="UJN41" s="290"/>
      <c r="UJO41" s="290"/>
      <c r="UJP41" s="290"/>
      <c r="UJQ41" s="290"/>
      <c r="UJR41" s="290"/>
      <c r="UJS41" s="290"/>
      <c r="UJT41" s="290"/>
      <c r="UJU41" s="290"/>
      <c r="UJV41" s="290"/>
      <c r="UJW41" s="290"/>
      <c r="UJX41" s="290"/>
      <c r="UJY41" s="290"/>
      <c r="UJZ41" s="290"/>
      <c r="UKA41" s="290"/>
      <c r="UKB41" s="290"/>
      <c r="UKC41" s="290"/>
      <c r="UKD41" s="290"/>
      <c r="UKE41" s="290"/>
      <c r="UKF41" s="290"/>
      <c r="UKG41" s="290"/>
      <c r="UKH41" s="290"/>
      <c r="UKI41" s="290"/>
      <c r="UKJ41" s="290"/>
      <c r="UKK41" s="290"/>
      <c r="UKL41" s="290"/>
      <c r="UKM41" s="290"/>
      <c r="UKN41" s="290"/>
      <c r="UKO41" s="290"/>
      <c r="UKP41" s="290"/>
      <c r="UKQ41" s="290"/>
      <c r="UKR41" s="290"/>
      <c r="UKS41" s="290"/>
      <c r="UKT41" s="290"/>
      <c r="UKU41" s="290"/>
      <c r="UKV41" s="290"/>
      <c r="UKW41" s="290"/>
      <c r="UKX41" s="290"/>
      <c r="UKY41" s="290"/>
      <c r="UKZ41" s="290"/>
      <c r="ULA41" s="290"/>
      <c r="ULB41" s="290"/>
      <c r="ULC41" s="290"/>
      <c r="ULD41" s="290"/>
      <c r="ULE41" s="290"/>
      <c r="ULF41" s="290"/>
      <c r="ULG41" s="290"/>
      <c r="ULH41" s="290"/>
      <c r="ULI41" s="290"/>
      <c r="ULJ41" s="290"/>
      <c r="ULK41" s="290"/>
      <c r="ULL41" s="290"/>
      <c r="ULM41" s="290"/>
      <c r="ULN41" s="290"/>
      <c r="ULO41" s="290"/>
      <c r="ULP41" s="290"/>
      <c r="ULQ41" s="290"/>
      <c r="ULR41" s="290"/>
      <c r="ULS41" s="290"/>
      <c r="ULT41" s="290"/>
      <c r="ULU41" s="290"/>
      <c r="ULV41" s="290"/>
      <c r="ULW41" s="290"/>
      <c r="ULX41" s="290"/>
      <c r="ULY41" s="290"/>
      <c r="ULZ41" s="290"/>
      <c r="UMA41" s="290"/>
      <c r="UMB41" s="290"/>
      <c r="UMC41" s="290"/>
      <c r="UMD41" s="290"/>
      <c r="UME41" s="290"/>
      <c r="UMF41" s="290"/>
      <c r="UMG41" s="290"/>
      <c r="UMH41" s="290"/>
      <c r="UMI41" s="290"/>
      <c r="UMJ41" s="290"/>
      <c r="UMK41" s="290"/>
      <c r="UML41" s="290"/>
      <c r="UMM41" s="290"/>
      <c r="UMN41" s="290"/>
      <c r="UMO41" s="290"/>
      <c r="UMP41" s="290"/>
      <c r="UMQ41" s="290"/>
      <c r="UMR41" s="290"/>
      <c r="UMS41" s="290"/>
      <c r="UMT41" s="290"/>
      <c r="UMU41" s="290"/>
      <c r="UMV41" s="290"/>
      <c r="UMW41" s="290"/>
      <c r="UMX41" s="290"/>
      <c r="UMY41" s="290"/>
      <c r="UMZ41" s="290"/>
      <c r="UNA41" s="290"/>
      <c r="UNB41" s="290"/>
      <c r="UNC41" s="290"/>
      <c r="UND41" s="290"/>
      <c r="UNE41" s="290"/>
      <c r="UNF41" s="290"/>
      <c r="UNG41" s="290"/>
      <c r="UNH41" s="290"/>
      <c r="UNI41" s="290"/>
      <c r="UNJ41" s="290"/>
      <c r="UNK41" s="290"/>
      <c r="UNL41" s="290"/>
      <c r="UNM41" s="290"/>
      <c r="UNN41" s="290"/>
      <c r="UNO41" s="290"/>
      <c r="UNP41" s="290"/>
      <c r="UNQ41" s="290"/>
      <c r="UNR41" s="290"/>
      <c r="UNS41" s="290"/>
      <c r="UNT41" s="290"/>
      <c r="UNU41" s="290"/>
      <c r="UNV41" s="290"/>
      <c r="UNW41" s="290"/>
      <c r="UNX41" s="290"/>
      <c r="UNY41" s="290"/>
      <c r="UNZ41" s="290"/>
      <c r="UOA41" s="290"/>
      <c r="UOB41" s="290"/>
      <c r="UOC41" s="290"/>
      <c r="UOD41" s="290"/>
      <c r="UOE41" s="290"/>
      <c r="UOF41" s="290"/>
      <c r="UOG41" s="290"/>
      <c r="UOH41" s="290"/>
      <c r="UOI41" s="290"/>
      <c r="UOJ41" s="290"/>
      <c r="UOK41" s="290"/>
      <c r="UOL41" s="290"/>
      <c r="UOM41" s="290"/>
      <c r="UON41" s="290"/>
      <c r="UOO41" s="290"/>
      <c r="UOP41" s="290"/>
      <c r="UOQ41" s="290"/>
      <c r="UOR41" s="290"/>
      <c r="UOS41" s="290"/>
      <c r="UOT41" s="290"/>
      <c r="UOU41" s="290"/>
      <c r="UOV41" s="290"/>
      <c r="UOW41" s="290"/>
      <c r="UOX41" s="290"/>
      <c r="UOY41" s="290"/>
      <c r="UOZ41" s="290"/>
      <c r="UPA41" s="290"/>
      <c r="UPB41" s="290"/>
      <c r="UPC41" s="290"/>
      <c r="UPD41" s="290"/>
      <c r="UPE41" s="290"/>
      <c r="UPF41" s="290"/>
      <c r="UPG41" s="290"/>
      <c r="UPH41" s="290"/>
      <c r="UPI41" s="290"/>
      <c r="UPJ41" s="290"/>
      <c r="UPK41" s="290"/>
      <c r="UPL41" s="290"/>
      <c r="UPM41" s="290"/>
      <c r="UPN41" s="290"/>
      <c r="UPO41" s="290"/>
      <c r="UPP41" s="290"/>
      <c r="UPQ41" s="290"/>
      <c r="UPR41" s="290"/>
      <c r="UPS41" s="290"/>
      <c r="UPT41" s="290"/>
      <c r="UPU41" s="290"/>
      <c r="UPV41" s="290"/>
      <c r="UPW41" s="290"/>
      <c r="UPX41" s="290"/>
      <c r="UPY41" s="290"/>
      <c r="UPZ41" s="290"/>
      <c r="UQA41" s="290"/>
      <c r="UQB41" s="290"/>
      <c r="UQC41" s="290"/>
      <c r="UQD41" s="290"/>
      <c r="UQE41" s="290"/>
      <c r="UQF41" s="290"/>
      <c r="UQG41" s="290"/>
      <c r="UQH41" s="290"/>
      <c r="UQI41" s="290"/>
      <c r="UQJ41" s="290"/>
      <c r="UQK41" s="290"/>
      <c r="UQL41" s="290"/>
      <c r="UQM41" s="290"/>
      <c r="UQN41" s="290"/>
      <c r="UQO41" s="290"/>
      <c r="UQP41" s="290"/>
      <c r="UQQ41" s="290"/>
      <c r="UQR41" s="290"/>
      <c r="UQS41" s="290"/>
      <c r="UQT41" s="290"/>
      <c r="UQU41" s="290"/>
      <c r="UQV41" s="290"/>
      <c r="UQW41" s="290"/>
      <c r="UQX41" s="290"/>
      <c r="UQY41" s="290"/>
      <c r="UQZ41" s="290"/>
      <c r="URA41" s="290"/>
      <c r="URB41" s="290"/>
      <c r="URC41" s="290"/>
      <c r="URD41" s="290"/>
      <c r="URE41" s="290"/>
      <c r="URF41" s="290"/>
      <c r="URG41" s="290"/>
      <c r="URH41" s="290"/>
      <c r="URI41" s="290"/>
      <c r="URJ41" s="290"/>
      <c r="URK41" s="290"/>
      <c r="URL41" s="290"/>
      <c r="URM41" s="290"/>
      <c r="URN41" s="290"/>
      <c r="URO41" s="290"/>
      <c r="URP41" s="290"/>
      <c r="URQ41" s="290"/>
      <c r="URR41" s="290"/>
      <c r="URS41" s="290"/>
      <c r="URT41" s="290"/>
      <c r="URU41" s="290"/>
      <c r="URV41" s="290"/>
      <c r="URW41" s="290"/>
      <c r="URX41" s="290"/>
      <c r="URY41" s="290"/>
      <c r="URZ41" s="290"/>
      <c r="USA41" s="290"/>
      <c r="USB41" s="290"/>
      <c r="USC41" s="290"/>
      <c r="USD41" s="290"/>
      <c r="USE41" s="290"/>
      <c r="USF41" s="290"/>
      <c r="USG41" s="290"/>
      <c r="USH41" s="290"/>
      <c r="USI41" s="290"/>
      <c r="USJ41" s="290"/>
      <c r="USK41" s="290"/>
      <c r="USL41" s="290"/>
      <c r="USM41" s="290"/>
      <c r="USN41" s="290"/>
      <c r="USO41" s="290"/>
      <c r="USP41" s="290"/>
      <c r="USQ41" s="290"/>
      <c r="USR41" s="290"/>
      <c r="USS41" s="290"/>
      <c r="UST41" s="290"/>
      <c r="USU41" s="290"/>
      <c r="USV41" s="290"/>
      <c r="USW41" s="290"/>
      <c r="USX41" s="290"/>
      <c r="USY41" s="290"/>
      <c r="USZ41" s="290"/>
      <c r="UTA41" s="290"/>
      <c r="UTB41" s="290"/>
      <c r="UTC41" s="290"/>
      <c r="UTD41" s="290"/>
      <c r="UTE41" s="290"/>
      <c r="UTF41" s="290"/>
      <c r="UTG41" s="290"/>
      <c r="UTH41" s="290"/>
      <c r="UTI41" s="290"/>
      <c r="UTJ41" s="290"/>
      <c r="UTK41" s="290"/>
      <c r="UTL41" s="290"/>
      <c r="UTM41" s="290"/>
      <c r="UTN41" s="290"/>
      <c r="UTO41" s="290"/>
      <c r="UTP41" s="290"/>
      <c r="UTQ41" s="290"/>
      <c r="UTR41" s="290"/>
      <c r="UTS41" s="290"/>
      <c r="UTT41" s="290"/>
      <c r="UTU41" s="290"/>
      <c r="UTV41" s="290"/>
      <c r="UTW41" s="290"/>
      <c r="UTX41" s="290"/>
      <c r="UTY41" s="290"/>
      <c r="UTZ41" s="290"/>
      <c r="UUA41" s="290"/>
      <c r="UUB41" s="290"/>
      <c r="UUC41" s="290"/>
      <c r="UUD41" s="290"/>
      <c r="UUE41" s="290"/>
      <c r="UUF41" s="290"/>
      <c r="UUG41" s="290"/>
      <c r="UUH41" s="290"/>
      <c r="UUI41" s="290"/>
      <c r="UUJ41" s="290"/>
      <c r="UUK41" s="290"/>
      <c r="UUL41" s="290"/>
      <c r="UUM41" s="290"/>
      <c r="UUN41" s="290"/>
      <c r="UUO41" s="290"/>
      <c r="UUP41" s="290"/>
      <c r="UUQ41" s="290"/>
      <c r="UUR41" s="290"/>
      <c r="UUS41" s="290"/>
      <c r="UUT41" s="290"/>
      <c r="UUU41" s="290"/>
      <c r="UUV41" s="290"/>
      <c r="UUW41" s="290"/>
      <c r="UUX41" s="290"/>
      <c r="UUY41" s="290"/>
      <c r="UUZ41" s="290"/>
      <c r="UVA41" s="290"/>
      <c r="UVB41" s="290"/>
      <c r="UVC41" s="290"/>
      <c r="UVD41" s="290"/>
      <c r="UVE41" s="290"/>
      <c r="UVF41" s="290"/>
      <c r="UVG41" s="290"/>
      <c r="UVH41" s="290"/>
      <c r="UVI41" s="290"/>
      <c r="UVJ41" s="290"/>
      <c r="UVK41" s="290"/>
      <c r="UVL41" s="290"/>
      <c r="UVM41" s="290"/>
      <c r="UVN41" s="290"/>
      <c r="UVO41" s="290"/>
      <c r="UVP41" s="290"/>
      <c r="UVQ41" s="290"/>
      <c r="UVR41" s="290"/>
      <c r="UVS41" s="290"/>
      <c r="UVT41" s="290"/>
      <c r="UVU41" s="290"/>
      <c r="UVV41" s="290"/>
      <c r="UVW41" s="290"/>
      <c r="UVX41" s="290"/>
      <c r="UVY41" s="290"/>
      <c r="UVZ41" s="290"/>
      <c r="UWA41" s="290"/>
      <c r="UWB41" s="290"/>
      <c r="UWC41" s="290"/>
      <c r="UWD41" s="290"/>
      <c r="UWE41" s="290"/>
      <c r="UWF41" s="290"/>
      <c r="UWG41" s="290"/>
      <c r="UWH41" s="290"/>
      <c r="UWI41" s="290"/>
      <c r="UWJ41" s="290"/>
      <c r="UWK41" s="290"/>
      <c r="UWL41" s="290"/>
      <c r="UWM41" s="290"/>
      <c r="UWN41" s="290"/>
      <c r="UWO41" s="290"/>
      <c r="UWP41" s="290"/>
      <c r="UWQ41" s="290"/>
      <c r="UWR41" s="290"/>
      <c r="UWS41" s="290"/>
      <c r="UWT41" s="290"/>
      <c r="UWU41" s="290"/>
      <c r="UWV41" s="290"/>
      <c r="UWW41" s="290"/>
      <c r="UWX41" s="290"/>
      <c r="UWY41" s="290"/>
      <c r="UWZ41" s="290"/>
      <c r="UXA41" s="290"/>
      <c r="UXB41" s="290"/>
      <c r="UXC41" s="290"/>
      <c r="UXD41" s="290"/>
      <c r="UXE41" s="290"/>
      <c r="UXF41" s="290"/>
      <c r="UXG41" s="290"/>
      <c r="UXH41" s="290"/>
      <c r="UXI41" s="290"/>
      <c r="UXJ41" s="290"/>
      <c r="UXK41" s="290"/>
      <c r="UXL41" s="290"/>
      <c r="UXM41" s="290"/>
      <c r="UXN41" s="290"/>
      <c r="UXO41" s="290"/>
      <c r="UXP41" s="290"/>
      <c r="UXQ41" s="290"/>
      <c r="UXR41" s="290"/>
      <c r="UXS41" s="290"/>
      <c r="UXT41" s="290"/>
      <c r="UXU41" s="290"/>
      <c r="UXV41" s="290"/>
      <c r="UXW41" s="290"/>
      <c r="UXX41" s="290"/>
      <c r="UXY41" s="290"/>
      <c r="UXZ41" s="290"/>
      <c r="UYA41" s="290"/>
      <c r="UYB41" s="290"/>
      <c r="UYC41" s="290"/>
      <c r="UYD41" s="290"/>
      <c r="UYE41" s="290"/>
      <c r="UYF41" s="290"/>
      <c r="UYG41" s="290"/>
      <c r="UYH41" s="290"/>
      <c r="UYI41" s="290"/>
      <c r="UYJ41" s="290"/>
      <c r="UYK41" s="290"/>
      <c r="UYL41" s="290"/>
      <c r="UYM41" s="290"/>
      <c r="UYN41" s="290"/>
      <c r="UYO41" s="290"/>
      <c r="UYP41" s="290"/>
      <c r="UYQ41" s="290"/>
      <c r="UYR41" s="290"/>
      <c r="UYS41" s="290"/>
      <c r="UYT41" s="290"/>
      <c r="UYU41" s="290"/>
      <c r="UYV41" s="290"/>
      <c r="UYW41" s="290"/>
      <c r="UYX41" s="290"/>
      <c r="UYY41" s="290"/>
      <c r="UYZ41" s="290"/>
      <c r="UZA41" s="290"/>
      <c r="UZB41" s="290"/>
      <c r="UZC41" s="290"/>
      <c r="UZD41" s="290"/>
      <c r="UZE41" s="290"/>
      <c r="UZF41" s="290"/>
      <c r="UZG41" s="290"/>
      <c r="UZH41" s="290"/>
      <c r="UZI41" s="290"/>
      <c r="UZJ41" s="290"/>
      <c r="UZK41" s="290"/>
      <c r="UZL41" s="290"/>
      <c r="UZM41" s="290"/>
      <c r="UZN41" s="290"/>
      <c r="UZO41" s="290"/>
      <c r="UZP41" s="290"/>
      <c r="UZQ41" s="290"/>
      <c r="UZR41" s="290"/>
      <c r="UZS41" s="290"/>
      <c r="UZT41" s="290"/>
      <c r="UZU41" s="290"/>
      <c r="UZV41" s="290"/>
      <c r="UZW41" s="290"/>
      <c r="UZX41" s="290"/>
      <c r="UZY41" s="290"/>
      <c r="UZZ41" s="290"/>
      <c r="VAA41" s="290"/>
      <c r="VAB41" s="290"/>
      <c r="VAC41" s="290"/>
      <c r="VAD41" s="290"/>
      <c r="VAE41" s="290"/>
      <c r="VAF41" s="290"/>
      <c r="VAG41" s="290"/>
      <c r="VAH41" s="290"/>
      <c r="VAI41" s="290"/>
      <c r="VAJ41" s="290"/>
      <c r="VAK41" s="290"/>
      <c r="VAL41" s="290"/>
      <c r="VAM41" s="290"/>
      <c r="VAN41" s="290"/>
      <c r="VAO41" s="290"/>
      <c r="VAP41" s="290"/>
      <c r="VAQ41" s="290"/>
      <c r="VAR41" s="290"/>
      <c r="VAS41" s="290"/>
      <c r="VAT41" s="290"/>
      <c r="VAU41" s="290"/>
      <c r="VAV41" s="290"/>
      <c r="VAW41" s="290"/>
      <c r="VAX41" s="290"/>
      <c r="VAY41" s="290"/>
      <c r="VAZ41" s="290"/>
      <c r="VBA41" s="290"/>
      <c r="VBB41" s="290"/>
      <c r="VBC41" s="290"/>
      <c r="VBD41" s="290"/>
      <c r="VBE41" s="290"/>
      <c r="VBF41" s="290"/>
      <c r="VBG41" s="290"/>
      <c r="VBH41" s="290"/>
      <c r="VBI41" s="290"/>
      <c r="VBJ41" s="290"/>
      <c r="VBK41" s="290"/>
      <c r="VBL41" s="290"/>
      <c r="VBM41" s="290"/>
      <c r="VBN41" s="290"/>
      <c r="VBO41" s="290"/>
      <c r="VBP41" s="290"/>
      <c r="VBQ41" s="290"/>
      <c r="VBR41" s="290"/>
      <c r="VBS41" s="290"/>
      <c r="VBT41" s="290"/>
      <c r="VBU41" s="290"/>
      <c r="VBV41" s="290"/>
      <c r="VBW41" s="290"/>
      <c r="VBX41" s="290"/>
      <c r="VBY41" s="290"/>
      <c r="VBZ41" s="290"/>
      <c r="VCA41" s="290"/>
      <c r="VCB41" s="290"/>
      <c r="VCC41" s="290"/>
      <c r="VCD41" s="290"/>
      <c r="VCE41" s="290"/>
      <c r="VCF41" s="290"/>
      <c r="VCG41" s="290"/>
      <c r="VCH41" s="290"/>
      <c r="VCI41" s="290"/>
      <c r="VCJ41" s="290"/>
      <c r="VCK41" s="290"/>
      <c r="VCL41" s="290"/>
      <c r="VCM41" s="290"/>
      <c r="VCN41" s="290"/>
      <c r="VCO41" s="290"/>
      <c r="VCP41" s="290"/>
      <c r="VCQ41" s="290"/>
      <c r="VCR41" s="290"/>
      <c r="VCS41" s="290"/>
      <c r="VCT41" s="290"/>
      <c r="VCU41" s="290"/>
      <c r="VCV41" s="290"/>
      <c r="VCW41" s="290"/>
      <c r="VCX41" s="290"/>
      <c r="VCY41" s="290"/>
      <c r="VCZ41" s="290"/>
      <c r="VDA41" s="290"/>
      <c r="VDB41" s="290"/>
      <c r="VDC41" s="290"/>
      <c r="VDD41" s="290"/>
      <c r="VDE41" s="290"/>
      <c r="VDF41" s="290"/>
      <c r="VDG41" s="290"/>
      <c r="VDH41" s="290"/>
      <c r="VDI41" s="290"/>
      <c r="VDJ41" s="290"/>
      <c r="VDK41" s="290"/>
      <c r="VDL41" s="290"/>
      <c r="VDM41" s="290"/>
      <c r="VDN41" s="290"/>
      <c r="VDO41" s="290"/>
      <c r="VDP41" s="290"/>
      <c r="VDQ41" s="290"/>
      <c r="VDR41" s="290"/>
      <c r="VDS41" s="290"/>
      <c r="VDT41" s="290"/>
      <c r="VDU41" s="290"/>
      <c r="VDV41" s="290"/>
      <c r="VDW41" s="290"/>
      <c r="VDX41" s="290"/>
      <c r="VDY41" s="290"/>
      <c r="VDZ41" s="290"/>
      <c r="VEA41" s="290"/>
      <c r="VEB41" s="290"/>
      <c r="VEC41" s="290"/>
      <c r="VED41" s="290"/>
      <c r="VEE41" s="290"/>
      <c r="VEF41" s="290"/>
      <c r="VEG41" s="290"/>
      <c r="VEH41" s="290"/>
      <c r="VEI41" s="290"/>
      <c r="VEJ41" s="290"/>
      <c r="VEK41" s="290"/>
      <c r="VEL41" s="290"/>
      <c r="VEM41" s="290"/>
      <c r="VEN41" s="290"/>
      <c r="VEO41" s="290"/>
      <c r="VEP41" s="290"/>
      <c r="VEQ41" s="290"/>
      <c r="VER41" s="290"/>
      <c r="VES41" s="290"/>
      <c r="VET41" s="290"/>
      <c r="VEU41" s="290"/>
      <c r="VEV41" s="290"/>
      <c r="VEW41" s="290"/>
      <c r="VEX41" s="290"/>
      <c r="VEY41" s="290"/>
      <c r="VEZ41" s="290"/>
      <c r="VFA41" s="290"/>
      <c r="VFB41" s="290"/>
      <c r="VFC41" s="290"/>
      <c r="VFD41" s="290"/>
      <c r="VFE41" s="290"/>
      <c r="VFF41" s="290"/>
      <c r="VFG41" s="290"/>
      <c r="VFH41" s="290"/>
      <c r="VFI41" s="290"/>
      <c r="VFJ41" s="290"/>
      <c r="VFK41" s="290"/>
      <c r="VFL41" s="290"/>
      <c r="VFM41" s="290"/>
      <c r="VFN41" s="290"/>
      <c r="VFO41" s="290"/>
      <c r="VFP41" s="290"/>
      <c r="VFQ41" s="290"/>
      <c r="VFR41" s="290"/>
      <c r="VFS41" s="290"/>
      <c r="VFT41" s="290"/>
      <c r="VFU41" s="290"/>
      <c r="VFV41" s="290"/>
      <c r="VFW41" s="290"/>
      <c r="VFX41" s="290"/>
      <c r="VFY41" s="290"/>
      <c r="VFZ41" s="290"/>
      <c r="VGA41" s="290"/>
      <c r="VGB41" s="290"/>
      <c r="VGC41" s="290"/>
      <c r="VGD41" s="290"/>
      <c r="VGE41" s="290"/>
      <c r="VGF41" s="290"/>
      <c r="VGG41" s="290"/>
      <c r="VGH41" s="290"/>
      <c r="VGI41" s="290"/>
      <c r="VGJ41" s="290"/>
      <c r="VGK41" s="290"/>
      <c r="VGL41" s="290"/>
      <c r="VGM41" s="290"/>
      <c r="VGN41" s="290"/>
      <c r="VGO41" s="290"/>
      <c r="VGP41" s="290"/>
      <c r="VGQ41" s="290"/>
      <c r="VGR41" s="290"/>
      <c r="VGS41" s="290"/>
      <c r="VGT41" s="290"/>
      <c r="VGU41" s="290"/>
      <c r="VGV41" s="290"/>
      <c r="VGW41" s="290"/>
      <c r="VGX41" s="290"/>
      <c r="VGY41" s="290"/>
      <c r="VGZ41" s="290"/>
      <c r="VHA41" s="290"/>
      <c r="VHB41" s="290"/>
      <c r="VHC41" s="290"/>
      <c r="VHD41" s="290"/>
      <c r="VHE41" s="290"/>
      <c r="VHF41" s="290"/>
      <c r="VHG41" s="290"/>
      <c r="VHH41" s="290"/>
      <c r="VHI41" s="290"/>
      <c r="VHJ41" s="290"/>
      <c r="VHK41" s="290"/>
      <c r="VHL41" s="290"/>
      <c r="VHM41" s="290"/>
      <c r="VHN41" s="290"/>
      <c r="VHO41" s="290"/>
      <c r="VHP41" s="290"/>
      <c r="VHQ41" s="290"/>
      <c r="VHR41" s="290"/>
      <c r="VHS41" s="290"/>
      <c r="VHT41" s="290"/>
      <c r="VHU41" s="290"/>
      <c r="VHV41" s="290"/>
      <c r="VHW41" s="290"/>
      <c r="VHX41" s="290"/>
      <c r="VHY41" s="290"/>
      <c r="VHZ41" s="290"/>
      <c r="VIA41" s="290"/>
      <c r="VIB41" s="290"/>
      <c r="VIC41" s="290"/>
      <c r="VID41" s="290"/>
      <c r="VIE41" s="290"/>
      <c r="VIF41" s="290"/>
      <c r="VIG41" s="290"/>
      <c r="VIH41" s="290"/>
      <c r="VII41" s="290"/>
      <c r="VIJ41" s="290"/>
      <c r="VIK41" s="290"/>
      <c r="VIL41" s="290"/>
      <c r="VIM41" s="290"/>
      <c r="VIN41" s="290"/>
      <c r="VIO41" s="290"/>
      <c r="VIP41" s="290"/>
      <c r="VIQ41" s="290"/>
      <c r="VIR41" s="290"/>
      <c r="VIS41" s="290"/>
      <c r="VIT41" s="290"/>
      <c r="VIU41" s="290"/>
      <c r="VIV41" s="290"/>
      <c r="VIW41" s="290"/>
      <c r="VIX41" s="290"/>
      <c r="VIY41" s="290"/>
      <c r="VIZ41" s="290"/>
      <c r="VJA41" s="290"/>
      <c r="VJB41" s="290"/>
      <c r="VJC41" s="290"/>
      <c r="VJD41" s="290"/>
      <c r="VJE41" s="290"/>
      <c r="VJF41" s="290"/>
      <c r="VJG41" s="290"/>
      <c r="VJH41" s="290"/>
      <c r="VJI41" s="290"/>
      <c r="VJJ41" s="290"/>
      <c r="VJK41" s="290"/>
      <c r="VJL41" s="290"/>
      <c r="VJM41" s="290"/>
      <c r="VJN41" s="290"/>
      <c r="VJO41" s="290"/>
      <c r="VJP41" s="290"/>
      <c r="VJQ41" s="290"/>
      <c r="VJR41" s="290"/>
      <c r="VJS41" s="290"/>
      <c r="VJT41" s="290"/>
      <c r="VJU41" s="290"/>
      <c r="VJV41" s="290"/>
      <c r="VJW41" s="290"/>
      <c r="VJX41" s="290"/>
      <c r="VJY41" s="290"/>
      <c r="VJZ41" s="290"/>
      <c r="VKA41" s="290"/>
      <c r="VKB41" s="290"/>
      <c r="VKC41" s="290"/>
      <c r="VKD41" s="290"/>
      <c r="VKE41" s="290"/>
      <c r="VKF41" s="290"/>
      <c r="VKG41" s="290"/>
      <c r="VKH41" s="290"/>
      <c r="VKI41" s="290"/>
      <c r="VKJ41" s="290"/>
      <c r="VKK41" s="290"/>
      <c r="VKL41" s="290"/>
      <c r="VKM41" s="290"/>
      <c r="VKN41" s="290"/>
      <c r="VKO41" s="290"/>
      <c r="VKP41" s="290"/>
      <c r="VKQ41" s="290"/>
      <c r="VKR41" s="290"/>
      <c r="VKS41" s="290"/>
      <c r="VKT41" s="290"/>
      <c r="VKU41" s="290"/>
      <c r="VKV41" s="290"/>
      <c r="VKW41" s="290"/>
      <c r="VKX41" s="290"/>
      <c r="VKY41" s="290"/>
      <c r="VKZ41" s="290"/>
      <c r="VLA41" s="290"/>
      <c r="VLB41" s="290"/>
      <c r="VLC41" s="290"/>
      <c r="VLD41" s="290"/>
      <c r="VLE41" s="290"/>
      <c r="VLF41" s="290"/>
      <c r="VLG41" s="290"/>
      <c r="VLH41" s="290"/>
      <c r="VLI41" s="290"/>
      <c r="VLJ41" s="290"/>
      <c r="VLK41" s="290"/>
      <c r="VLL41" s="290"/>
      <c r="VLM41" s="290"/>
      <c r="VLN41" s="290"/>
      <c r="VLO41" s="290"/>
      <c r="VLP41" s="290"/>
      <c r="VLQ41" s="290"/>
      <c r="VLR41" s="290"/>
      <c r="VLS41" s="290"/>
      <c r="VLT41" s="290"/>
      <c r="VLU41" s="290"/>
      <c r="VLV41" s="290"/>
      <c r="VLW41" s="290"/>
      <c r="VLX41" s="290"/>
      <c r="VLY41" s="290"/>
      <c r="VLZ41" s="290"/>
      <c r="VMA41" s="290"/>
      <c r="VMB41" s="290"/>
      <c r="VMC41" s="290"/>
      <c r="VMD41" s="290"/>
      <c r="VME41" s="290"/>
      <c r="VMF41" s="290"/>
      <c r="VMG41" s="290"/>
      <c r="VMH41" s="290"/>
      <c r="VMI41" s="290"/>
      <c r="VMJ41" s="290"/>
      <c r="VMK41" s="290"/>
      <c r="VML41" s="290"/>
      <c r="VMM41" s="290"/>
      <c r="VMN41" s="290"/>
      <c r="VMO41" s="290"/>
      <c r="VMP41" s="290"/>
      <c r="VMQ41" s="290"/>
      <c r="VMR41" s="290"/>
      <c r="VMS41" s="290"/>
      <c r="VMT41" s="290"/>
      <c r="VMU41" s="290"/>
      <c r="VMV41" s="290"/>
      <c r="VMW41" s="290"/>
      <c r="VMX41" s="290"/>
      <c r="VMY41" s="290"/>
      <c r="VMZ41" s="290"/>
      <c r="VNA41" s="290"/>
      <c r="VNB41" s="290"/>
      <c r="VNC41" s="290"/>
      <c r="VND41" s="290"/>
      <c r="VNE41" s="290"/>
      <c r="VNF41" s="290"/>
      <c r="VNG41" s="290"/>
      <c r="VNH41" s="290"/>
      <c r="VNI41" s="290"/>
      <c r="VNJ41" s="290"/>
      <c r="VNK41" s="290"/>
      <c r="VNL41" s="290"/>
      <c r="VNM41" s="290"/>
      <c r="VNN41" s="290"/>
      <c r="VNO41" s="290"/>
      <c r="VNP41" s="290"/>
      <c r="VNQ41" s="290"/>
      <c r="VNR41" s="290"/>
      <c r="VNS41" s="290"/>
      <c r="VNT41" s="290"/>
      <c r="VNU41" s="290"/>
      <c r="VNV41" s="290"/>
      <c r="VNW41" s="290"/>
      <c r="VNX41" s="290"/>
      <c r="VNY41" s="290"/>
      <c r="VNZ41" s="290"/>
      <c r="VOA41" s="290"/>
      <c r="VOB41" s="290"/>
      <c r="VOC41" s="290"/>
      <c r="VOD41" s="290"/>
      <c r="VOE41" s="290"/>
      <c r="VOF41" s="290"/>
      <c r="VOG41" s="290"/>
      <c r="VOH41" s="290"/>
      <c r="VOI41" s="290"/>
      <c r="VOJ41" s="290"/>
      <c r="VOK41" s="290"/>
      <c r="VOL41" s="290"/>
      <c r="VOM41" s="290"/>
      <c r="VON41" s="290"/>
      <c r="VOO41" s="290"/>
      <c r="VOP41" s="290"/>
      <c r="VOQ41" s="290"/>
      <c r="VOR41" s="290"/>
      <c r="VOS41" s="290"/>
      <c r="VOT41" s="290"/>
      <c r="VOU41" s="290"/>
      <c r="VOV41" s="290"/>
      <c r="VOW41" s="290"/>
      <c r="VOX41" s="290"/>
      <c r="VOY41" s="290"/>
      <c r="VOZ41" s="290"/>
      <c r="VPA41" s="290"/>
      <c r="VPB41" s="290"/>
      <c r="VPC41" s="290"/>
      <c r="VPD41" s="290"/>
      <c r="VPE41" s="290"/>
      <c r="VPF41" s="290"/>
      <c r="VPG41" s="290"/>
      <c r="VPH41" s="290"/>
      <c r="VPI41" s="290"/>
      <c r="VPJ41" s="290"/>
      <c r="VPK41" s="290"/>
      <c r="VPL41" s="290"/>
      <c r="VPM41" s="290"/>
      <c r="VPN41" s="290"/>
      <c r="VPO41" s="290"/>
      <c r="VPP41" s="290"/>
      <c r="VPQ41" s="290"/>
      <c r="VPR41" s="290"/>
      <c r="VPS41" s="290"/>
      <c r="VPT41" s="290"/>
      <c r="VPU41" s="290"/>
      <c r="VPV41" s="290"/>
      <c r="VPW41" s="290"/>
      <c r="VPX41" s="290"/>
      <c r="VPY41" s="290"/>
      <c r="VPZ41" s="290"/>
      <c r="VQA41" s="290"/>
      <c r="VQB41" s="290"/>
      <c r="VQC41" s="290"/>
      <c r="VQD41" s="290"/>
      <c r="VQE41" s="290"/>
      <c r="VQF41" s="290"/>
      <c r="VQG41" s="290"/>
      <c r="VQH41" s="290"/>
      <c r="VQI41" s="290"/>
      <c r="VQJ41" s="290"/>
      <c r="VQK41" s="290"/>
      <c r="VQL41" s="290"/>
      <c r="VQM41" s="290"/>
      <c r="VQN41" s="290"/>
      <c r="VQO41" s="290"/>
      <c r="VQP41" s="290"/>
      <c r="VQQ41" s="290"/>
      <c r="VQR41" s="290"/>
      <c r="VQS41" s="290"/>
      <c r="VQT41" s="290"/>
      <c r="VQU41" s="290"/>
      <c r="VQV41" s="290"/>
      <c r="VQW41" s="290"/>
      <c r="VQX41" s="290"/>
      <c r="VQY41" s="290"/>
      <c r="VQZ41" s="290"/>
      <c r="VRA41" s="290"/>
      <c r="VRB41" s="290"/>
      <c r="VRC41" s="290"/>
      <c r="VRD41" s="290"/>
      <c r="VRE41" s="290"/>
      <c r="VRF41" s="290"/>
      <c r="VRG41" s="290"/>
      <c r="VRH41" s="290"/>
      <c r="VRI41" s="290"/>
      <c r="VRJ41" s="290"/>
      <c r="VRK41" s="290"/>
      <c r="VRL41" s="290"/>
      <c r="VRM41" s="290"/>
      <c r="VRN41" s="290"/>
      <c r="VRO41" s="290"/>
      <c r="VRP41" s="290"/>
      <c r="VRQ41" s="290"/>
      <c r="VRR41" s="290"/>
      <c r="VRS41" s="290"/>
      <c r="VRT41" s="290"/>
      <c r="VRU41" s="290"/>
      <c r="VRV41" s="290"/>
      <c r="VRW41" s="290"/>
      <c r="VRX41" s="290"/>
      <c r="VRY41" s="290"/>
      <c r="VRZ41" s="290"/>
      <c r="VSA41" s="290"/>
      <c r="VSB41" s="290"/>
      <c r="VSC41" s="290"/>
      <c r="VSD41" s="290"/>
      <c r="VSE41" s="290"/>
      <c r="VSF41" s="290"/>
      <c r="VSG41" s="290"/>
      <c r="VSH41" s="290"/>
      <c r="VSI41" s="290"/>
      <c r="VSJ41" s="290"/>
      <c r="VSK41" s="290"/>
      <c r="VSL41" s="290"/>
      <c r="VSM41" s="290"/>
      <c r="VSN41" s="290"/>
      <c r="VSO41" s="290"/>
      <c r="VSP41" s="290"/>
      <c r="VSQ41" s="290"/>
      <c r="VSR41" s="290"/>
      <c r="VSS41" s="290"/>
      <c r="VST41" s="290"/>
      <c r="VSU41" s="290"/>
      <c r="VSV41" s="290"/>
      <c r="VSW41" s="290"/>
      <c r="VSX41" s="290"/>
      <c r="VSY41" s="290"/>
      <c r="VSZ41" s="290"/>
      <c r="VTA41" s="290"/>
      <c r="VTB41" s="290"/>
      <c r="VTC41" s="290"/>
      <c r="VTD41" s="290"/>
      <c r="VTE41" s="290"/>
      <c r="VTF41" s="290"/>
      <c r="VTG41" s="290"/>
      <c r="VTH41" s="290"/>
      <c r="VTI41" s="290"/>
      <c r="VTJ41" s="290"/>
      <c r="VTK41" s="290"/>
      <c r="VTL41" s="290"/>
      <c r="VTM41" s="290"/>
      <c r="VTN41" s="290"/>
      <c r="VTO41" s="290"/>
      <c r="VTP41" s="290"/>
      <c r="VTQ41" s="290"/>
      <c r="VTR41" s="290"/>
      <c r="VTS41" s="290"/>
      <c r="VTT41" s="290"/>
      <c r="VTU41" s="290"/>
      <c r="VTV41" s="290"/>
      <c r="VTW41" s="290"/>
      <c r="VTX41" s="290"/>
      <c r="VTY41" s="290"/>
      <c r="VTZ41" s="290"/>
      <c r="VUA41" s="290"/>
      <c r="VUB41" s="290"/>
      <c r="VUC41" s="290"/>
      <c r="VUD41" s="290"/>
      <c r="VUE41" s="290"/>
      <c r="VUF41" s="290"/>
      <c r="VUG41" s="290"/>
      <c r="VUH41" s="290"/>
      <c r="VUI41" s="290"/>
      <c r="VUJ41" s="290"/>
      <c r="VUK41" s="290"/>
      <c r="VUL41" s="290"/>
      <c r="VUM41" s="290"/>
      <c r="VUN41" s="290"/>
      <c r="VUO41" s="290"/>
      <c r="VUP41" s="290"/>
      <c r="VUQ41" s="290"/>
      <c r="VUR41" s="290"/>
      <c r="VUS41" s="290"/>
      <c r="VUT41" s="290"/>
      <c r="VUU41" s="290"/>
      <c r="VUV41" s="290"/>
      <c r="VUW41" s="290"/>
      <c r="VUX41" s="290"/>
      <c r="VUY41" s="290"/>
      <c r="VUZ41" s="290"/>
      <c r="VVA41" s="290"/>
      <c r="VVB41" s="290"/>
      <c r="VVC41" s="290"/>
      <c r="VVD41" s="290"/>
      <c r="VVE41" s="290"/>
      <c r="VVF41" s="290"/>
      <c r="VVG41" s="290"/>
      <c r="VVH41" s="290"/>
      <c r="VVI41" s="290"/>
      <c r="VVJ41" s="290"/>
      <c r="VVK41" s="290"/>
      <c r="VVL41" s="290"/>
      <c r="VVM41" s="290"/>
      <c r="VVN41" s="290"/>
      <c r="VVO41" s="290"/>
      <c r="VVP41" s="290"/>
      <c r="VVQ41" s="290"/>
      <c r="VVR41" s="290"/>
      <c r="VVS41" s="290"/>
      <c r="VVT41" s="290"/>
      <c r="VVU41" s="290"/>
      <c r="VVV41" s="290"/>
      <c r="VVW41" s="290"/>
      <c r="VVX41" s="290"/>
      <c r="VVY41" s="290"/>
      <c r="VVZ41" s="290"/>
      <c r="VWA41" s="290"/>
      <c r="VWB41" s="290"/>
      <c r="VWC41" s="290"/>
      <c r="VWD41" s="290"/>
      <c r="VWE41" s="290"/>
      <c r="VWF41" s="290"/>
      <c r="VWG41" s="290"/>
      <c r="VWH41" s="290"/>
      <c r="VWI41" s="290"/>
      <c r="VWJ41" s="290"/>
      <c r="VWK41" s="290"/>
      <c r="VWL41" s="290"/>
      <c r="VWM41" s="290"/>
      <c r="VWN41" s="290"/>
      <c r="VWO41" s="290"/>
      <c r="VWP41" s="290"/>
      <c r="VWQ41" s="290"/>
      <c r="VWR41" s="290"/>
      <c r="VWS41" s="290"/>
      <c r="VWT41" s="290"/>
      <c r="VWU41" s="290"/>
      <c r="VWV41" s="290"/>
      <c r="VWW41" s="290"/>
      <c r="VWX41" s="290"/>
      <c r="VWY41" s="290"/>
      <c r="VWZ41" s="290"/>
      <c r="VXA41" s="290"/>
      <c r="VXB41" s="290"/>
      <c r="VXC41" s="290"/>
      <c r="VXD41" s="290"/>
      <c r="VXE41" s="290"/>
      <c r="VXF41" s="290"/>
      <c r="VXG41" s="290"/>
      <c r="VXH41" s="290"/>
      <c r="VXI41" s="290"/>
      <c r="VXJ41" s="290"/>
      <c r="VXK41" s="290"/>
      <c r="VXL41" s="290"/>
      <c r="VXM41" s="290"/>
      <c r="VXN41" s="290"/>
      <c r="VXO41" s="290"/>
      <c r="VXP41" s="290"/>
      <c r="VXQ41" s="290"/>
      <c r="VXR41" s="290"/>
      <c r="VXS41" s="290"/>
      <c r="VXT41" s="290"/>
      <c r="VXU41" s="290"/>
      <c r="VXV41" s="290"/>
      <c r="VXW41" s="290"/>
      <c r="VXX41" s="290"/>
      <c r="VXY41" s="290"/>
      <c r="VXZ41" s="290"/>
      <c r="VYA41" s="290"/>
      <c r="VYB41" s="290"/>
      <c r="VYC41" s="290"/>
      <c r="VYD41" s="290"/>
      <c r="VYE41" s="290"/>
      <c r="VYF41" s="290"/>
      <c r="VYG41" s="290"/>
      <c r="VYH41" s="290"/>
      <c r="VYI41" s="290"/>
      <c r="VYJ41" s="290"/>
      <c r="VYK41" s="290"/>
      <c r="VYL41" s="290"/>
      <c r="VYM41" s="290"/>
      <c r="VYN41" s="290"/>
      <c r="VYO41" s="290"/>
      <c r="VYP41" s="290"/>
      <c r="VYQ41" s="290"/>
      <c r="VYR41" s="290"/>
      <c r="VYS41" s="290"/>
      <c r="VYT41" s="290"/>
      <c r="VYU41" s="290"/>
      <c r="VYV41" s="290"/>
      <c r="VYW41" s="290"/>
      <c r="VYX41" s="290"/>
      <c r="VYY41" s="290"/>
      <c r="VYZ41" s="290"/>
      <c r="VZA41" s="290"/>
      <c r="VZB41" s="290"/>
      <c r="VZC41" s="290"/>
      <c r="VZD41" s="290"/>
      <c r="VZE41" s="290"/>
      <c r="VZF41" s="290"/>
      <c r="VZG41" s="290"/>
      <c r="VZH41" s="290"/>
      <c r="VZI41" s="290"/>
      <c r="VZJ41" s="290"/>
      <c r="VZK41" s="290"/>
      <c r="VZL41" s="290"/>
      <c r="VZM41" s="290"/>
      <c r="VZN41" s="290"/>
      <c r="VZO41" s="290"/>
      <c r="VZP41" s="290"/>
      <c r="VZQ41" s="290"/>
      <c r="VZR41" s="290"/>
      <c r="VZS41" s="290"/>
      <c r="VZT41" s="290"/>
      <c r="VZU41" s="290"/>
      <c r="VZV41" s="290"/>
      <c r="VZW41" s="290"/>
      <c r="VZX41" s="290"/>
      <c r="VZY41" s="290"/>
      <c r="VZZ41" s="290"/>
      <c r="WAA41" s="290"/>
      <c r="WAB41" s="290"/>
      <c r="WAC41" s="290"/>
      <c r="WAD41" s="290"/>
      <c r="WAE41" s="290"/>
      <c r="WAF41" s="290"/>
      <c r="WAG41" s="290"/>
      <c r="WAH41" s="290"/>
      <c r="WAI41" s="290"/>
      <c r="WAJ41" s="290"/>
      <c r="WAK41" s="290"/>
      <c r="WAL41" s="290"/>
      <c r="WAM41" s="290"/>
      <c r="WAN41" s="290"/>
      <c r="WAO41" s="290"/>
      <c r="WAP41" s="290"/>
      <c r="WAQ41" s="290"/>
      <c r="WAR41" s="290"/>
      <c r="WAS41" s="290"/>
      <c r="WAT41" s="290"/>
      <c r="WAU41" s="290"/>
      <c r="WAV41" s="290"/>
      <c r="WAW41" s="290"/>
      <c r="WAX41" s="290"/>
      <c r="WAY41" s="290"/>
      <c r="WAZ41" s="290"/>
      <c r="WBA41" s="290"/>
      <c r="WBB41" s="290"/>
      <c r="WBC41" s="290"/>
      <c r="WBD41" s="290"/>
      <c r="WBE41" s="290"/>
      <c r="WBF41" s="290"/>
      <c r="WBG41" s="290"/>
      <c r="WBH41" s="290"/>
      <c r="WBI41" s="290"/>
      <c r="WBJ41" s="290"/>
      <c r="WBK41" s="290"/>
      <c r="WBL41" s="290"/>
      <c r="WBM41" s="290"/>
      <c r="WBN41" s="290"/>
      <c r="WBO41" s="290"/>
      <c r="WBP41" s="290"/>
      <c r="WBQ41" s="290"/>
      <c r="WBR41" s="290"/>
      <c r="WBS41" s="290"/>
      <c r="WBT41" s="290"/>
      <c r="WBU41" s="290"/>
      <c r="WBV41" s="290"/>
      <c r="WBW41" s="290"/>
      <c r="WBX41" s="290"/>
      <c r="WBY41" s="290"/>
      <c r="WBZ41" s="290"/>
      <c r="WCA41" s="290"/>
      <c r="WCB41" s="290"/>
    </row>
    <row r="42" spans="2:38 13252:15628" s="289" customFormat="1" x14ac:dyDescent="0.25">
      <c r="B42" s="280">
        <v>31</v>
      </c>
      <c r="C42" s="311" t="s">
        <v>1288</v>
      </c>
      <c r="D42" s="282" t="s">
        <v>7</v>
      </c>
      <c r="E42" s="282" t="s">
        <v>7</v>
      </c>
      <c r="F42" s="282" t="s">
        <v>7</v>
      </c>
      <c r="G42" s="282" t="s">
        <v>7</v>
      </c>
      <c r="H42" s="282" t="s">
        <v>7</v>
      </c>
      <c r="I42" s="282" t="s">
        <v>7</v>
      </c>
      <c r="J42" s="282" t="s">
        <v>7</v>
      </c>
      <c r="K42" s="282" t="s">
        <v>7</v>
      </c>
      <c r="L42" s="314">
        <v>42770</v>
      </c>
      <c r="M42" s="284" t="s">
        <v>9775</v>
      </c>
      <c r="N42" s="285">
        <f t="shared" si="13"/>
        <v>2</v>
      </c>
      <c r="O42" s="315"/>
      <c r="U42" s="302"/>
      <c r="V42" s="302"/>
      <c r="W42" s="302"/>
      <c r="X42" s="302"/>
      <c r="Y42" s="302"/>
      <c r="Z42" s="302"/>
      <c r="AA42" s="302"/>
      <c r="AB42" s="302"/>
      <c r="AC42" s="302"/>
      <c r="AD42" s="302"/>
      <c r="AE42" s="302"/>
      <c r="AF42" s="302"/>
      <c r="AG42" s="302"/>
      <c r="AH42" s="302"/>
      <c r="SOR42" s="290"/>
      <c r="SOS42" s="290"/>
      <c r="SOT42" s="290"/>
      <c r="SOU42" s="290"/>
      <c r="SOV42" s="290"/>
      <c r="SOW42" s="290"/>
      <c r="SOX42" s="290"/>
      <c r="SOY42" s="290"/>
      <c r="SOZ42" s="290"/>
      <c r="SPA42" s="290"/>
      <c r="SPB42" s="290"/>
      <c r="SPC42" s="290"/>
      <c r="SPD42" s="290"/>
      <c r="SPE42" s="290"/>
      <c r="SPF42" s="290"/>
      <c r="SPG42" s="290"/>
      <c r="SPH42" s="290"/>
      <c r="SPI42" s="290"/>
      <c r="SPJ42" s="290"/>
      <c r="SPK42" s="290"/>
      <c r="SPL42" s="290"/>
      <c r="SPM42" s="290"/>
      <c r="SPN42" s="290"/>
      <c r="SPO42" s="290"/>
      <c r="SPP42" s="290"/>
      <c r="SPQ42" s="290"/>
      <c r="SPR42" s="290"/>
      <c r="SPS42" s="290"/>
      <c r="SPT42" s="290"/>
      <c r="SPU42" s="290"/>
      <c r="SPV42" s="290"/>
      <c r="SPW42" s="290"/>
      <c r="SPX42" s="290"/>
      <c r="SPY42" s="290"/>
      <c r="SPZ42" s="290"/>
      <c r="SQA42" s="290"/>
      <c r="SQB42" s="290"/>
      <c r="SQC42" s="290"/>
      <c r="SQD42" s="290"/>
      <c r="SQE42" s="290"/>
      <c r="SQF42" s="290"/>
      <c r="SQG42" s="290"/>
      <c r="SQH42" s="290"/>
      <c r="SQI42" s="290"/>
      <c r="SQJ42" s="290"/>
      <c r="SQK42" s="290"/>
      <c r="SQL42" s="290"/>
      <c r="SQM42" s="290"/>
      <c r="SQN42" s="290"/>
      <c r="SQO42" s="290"/>
      <c r="SQP42" s="290"/>
      <c r="SQQ42" s="290"/>
      <c r="SQR42" s="290"/>
      <c r="SQS42" s="290"/>
      <c r="SQT42" s="290"/>
      <c r="SQU42" s="290"/>
      <c r="SQV42" s="290"/>
      <c r="SQW42" s="290"/>
      <c r="SQX42" s="290"/>
      <c r="SQY42" s="290"/>
      <c r="SQZ42" s="290"/>
      <c r="SRA42" s="290"/>
      <c r="SRB42" s="290"/>
      <c r="SRC42" s="290"/>
      <c r="SRD42" s="290"/>
      <c r="SRE42" s="290"/>
      <c r="SRF42" s="290"/>
      <c r="SRG42" s="290"/>
      <c r="SRH42" s="290"/>
      <c r="SRI42" s="290"/>
      <c r="SRJ42" s="290"/>
      <c r="SRK42" s="290"/>
      <c r="SRL42" s="290"/>
      <c r="SRM42" s="290"/>
      <c r="SRN42" s="290"/>
      <c r="SRO42" s="290"/>
      <c r="SRP42" s="290"/>
      <c r="SRQ42" s="290"/>
      <c r="SRR42" s="290"/>
      <c r="SRS42" s="290"/>
      <c r="SRT42" s="290"/>
      <c r="SRU42" s="290"/>
      <c r="SRV42" s="290"/>
      <c r="SRW42" s="290"/>
      <c r="SRX42" s="290"/>
      <c r="SRY42" s="290"/>
      <c r="SRZ42" s="290"/>
      <c r="SSA42" s="290"/>
      <c r="SSB42" s="290"/>
      <c r="SSC42" s="290"/>
      <c r="SSD42" s="290"/>
      <c r="SSE42" s="290"/>
      <c r="SSF42" s="290"/>
      <c r="SSG42" s="290"/>
      <c r="SSH42" s="290"/>
      <c r="SSI42" s="290"/>
      <c r="SSJ42" s="290"/>
      <c r="SSK42" s="290"/>
      <c r="SSL42" s="290"/>
      <c r="SSM42" s="290"/>
      <c r="SSN42" s="290"/>
      <c r="SSO42" s="290"/>
      <c r="SSP42" s="290"/>
      <c r="SSQ42" s="290"/>
      <c r="SSR42" s="290"/>
      <c r="SSS42" s="290"/>
      <c r="SST42" s="290"/>
      <c r="SSU42" s="290"/>
      <c r="SSV42" s="290"/>
      <c r="SSW42" s="290"/>
      <c r="SSX42" s="290"/>
      <c r="SSY42" s="290"/>
      <c r="SSZ42" s="290"/>
      <c r="STA42" s="290"/>
      <c r="STB42" s="290"/>
      <c r="STC42" s="290"/>
      <c r="STD42" s="290"/>
      <c r="STE42" s="290"/>
      <c r="STF42" s="290"/>
      <c r="STG42" s="290"/>
      <c r="STH42" s="290"/>
      <c r="STI42" s="290"/>
      <c r="STJ42" s="290"/>
      <c r="STK42" s="290"/>
      <c r="STL42" s="290"/>
      <c r="STM42" s="290"/>
      <c r="STN42" s="290"/>
      <c r="STO42" s="290"/>
      <c r="STP42" s="290"/>
      <c r="STQ42" s="290"/>
      <c r="STR42" s="290"/>
      <c r="STS42" s="290"/>
      <c r="STT42" s="290"/>
      <c r="STU42" s="290"/>
      <c r="STV42" s="290"/>
      <c r="STW42" s="290"/>
      <c r="STX42" s="290"/>
      <c r="STY42" s="290"/>
      <c r="STZ42" s="290"/>
      <c r="SUA42" s="290"/>
      <c r="SUB42" s="290"/>
      <c r="SUC42" s="290"/>
      <c r="SUD42" s="290"/>
      <c r="SUE42" s="290"/>
      <c r="SUF42" s="290"/>
      <c r="SUG42" s="290"/>
      <c r="SUH42" s="290"/>
      <c r="SUI42" s="290"/>
      <c r="SUJ42" s="290"/>
      <c r="SUK42" s="290"/>
      <c r="SUL42" s="290"/>
      <c r="SUM42" s="290"/>
      <c r="SUN42" s="290"/>
      <c r="SUO42" s="290"/>
      <c r="SUP42" s="290"/>
      <c r="SUQ42" s="290"/>
      <c r="SUR42" s="290"/>
      <c r="SUS42" s="290"/>
      <c r="SUT42" s="290"/>
      <c r="SUU42" s="290"/>
      <c r="SUV42" s="290"/>
      <c r="SUW42" s="290"/>
      <c r="SUX42" s="290"/>
      <c r="SUY42" s="290"/>
      <c r="SUZ42" s="290"/>
      <c r="SVA42" s="290"/>
      <c r="SVB42" s="290"/>
      <c r="SVC42" s="290"/>
      <c r="SVD42" s="290"/>
      <c r="SVE42" s="290"/>
      <c r="SVF42" s="290"/>
      <c r="SVG42" s="290"/>
      <c r="SVH42" s="290"/>
      <c r="SVI42" s="290"/>
      <c r="SVJ42" s="290"/>
      <c r="SVK42" s="290"/>
      <c r="SVL42" s="290"/>
      <c r="SVM42" s="290"/>
      <c r="SVN42" s="290"/>
      <c r="SVO42" s="290"/>
      <c r="SVP42" s="290"/>
      <c r="SVQ42" s="290"/>
      <c r="SVR42" s="290"/>
      <c r="SVS42" s="290"/>
      <c r="SVT42" s="290"/>
      <c r="SVU42" s="290"/>
      <c r="SVV42" s="290"/>
      <c r="SVW42" s="290"/>
      <c r="SVX42" s="290"/>
      <c r="SVY42" s="290"/>
      <c r="SVZ42" s="290"/>
      <c r="SWA42" s="290"/>
      <c r="SWB42" s="290"/>
      <c r="SWC42" s="290"/>
      <c r="SWD42" s="290"/>
      <c r="SWE42" s="290"/>
      <c r="SWF42" s="290"/>
      <c r="SWG42" s="290"/>
      <c r="SWH42" s="290"/>
      <c r="SWI42" s="290"/>
      <c r="SWJ42" s="290"/>
      <c r="SWK42" s="290"/>
      <c r="SWL42" s="290"/>
      <c r="SWM42" s="290"/>
      <c r="SWN42" s="290"/>
      <c r="SWO42" s="290"/>
      <c r="SWP42" s="290"/>
      <c r="SWQ42" s="290"/>
      <c r="SWR42" s="290"/>
      <c r="SWS42" s="290"/>
      <c r="SWT42" s="290"/>
      <c r="SWU42" s="290"/>
      <c r="SWV42" s="290"/>
      <c r="SWW42" s="290"/>
      <c r="SWX42" s="290"/>
      <c r="SWY42" s="290"/>
      <c r="SWZ42" s="290"/>
      <c r="SXA42" s="290"/>
      <c r="SXB42" s="290"/>
      <c r="SXC42" s="290"/>
      <c r="SXD42" s="290"/>
      <c r="SXE42" s="290"/>
      <c r="SXF42" s="290"/>
      <c r="SXG42" s="290"/>
      <c r="SXH42" s="290"/>
      <c r="SXI42" s="290"/>
      <c r="SXJ42" s="290"/>
      <c r="SXK42" s="290"/>
      <c r="SXL42" s="290"/>
      <c r="SXM42" s="290"/>
      <c r="SXN42" s="290"/>
      <c r="SXO42" s="290"/>
      <c r="SXP42" s="290"/>
      <c r="SXQ42" s="290"/>
      <c r="SXR42" s="290"/>
      <c r="SXS42" s="290"/>
      <c r="SXT42" s="290"/>
      <c r="SXU42" s="290"/>
      <c r="SXV42" s="290"/>
      <c r="SXW42" s="290"/>
      <c r="SXX42" s="290"/>
      <c r="SXY42" s="290"/>
      <c r="SXZ42" s="290"/>
      <c r="SYA42" s="290"/>
      <c r="SYB42" s="290"/>
      <c r="SYC42" s="290"/>
      <c r="SYD42" s="290"/>
      <c r="SYE42" s="290"/>
      <c r="SYF42" s="290"/>
      <c r="SYG42" s="290"/>
      <c r="SYH42" s="290"/>
      <c r="SYI42" s="290"/>
      <c r="SYJ42" s="290"/>
      <c r="SYK42" s="290"/>
      <c r="SYL42" s="290"/>
      <c r="SYM42" s="290"/>
      <c r="SYN42" s="290"/>
      <c r="SYO42" s="290"/>
      <c r="SYP42" s="290"/>
      <c r="SYQ42" s="290"/>
      <c r="SYR42" s="290"/>
      <c r="SYS42" s="290"/>
      <c r="SYT42" s="290"/>
      <c r="SYU42" s="290"/>
      <c r="SYV42" s="290"/>
      <c r="SYW42" s="290"/>
      <c r="SYX42" s="290"/>
      <c r="SYY42" s="290"/>
      <c r="SYZ42" s="290"/>
      <c r="SZA42" s="290"/>
      <c r="SZB42" s="290"/>
      <c r="SZC42" s="290"/>
      <c r="SZD42" s="290"/>
      <c r="SZE42" s="290"/>
      <c r="SZF42" s="290"/>
      <c r="SZG42" s="290"/>
      <c r="SZH42" s="290"/>
      <c r="SZI42" s="290"/>
      <c r="SZJ42" s="290"/>
      <c r="SZK42" s="290"/>
      <c r="SZL42" s="290"/>
      <c r="SZM42" s="290"/>
      <c r="SZN42" s="290"/>
      <c r="SZO42" s="290"/>
      <c r="SZP42" s="290"/>
      <c r="SZQ42" s="290"/>
      <c r="SZR42" s="290"/>
      <c r="SZS42" s="290"/>
      <c r="SZT42" s="290"/>
      <c r="SZU42" s="290"/>
      <c r="SZV42" s="290"/>
      <c r="SZW42" s="290"/>
      <c r="SZX42" s="290"/>
      <c r="SZY42" s="290"/>
      <c r="SZZ42" s="290"/>
      <c r="TAA42" s="290"/>
      <c r="TAB42" s="290"/>
      <c r="TAC42" s="290"/>
      <c r="TAD42" s="290"/>
      <c r="TAE42" s="290"/>
      <c r="TAF42" s="290"/>
      <c r="TAG42" s="290"/>
      <c r="TAH42" s="290"/>
      <c r="TAI42" s="290"/>
      <c r="TAJ42" s="290"/>
      <c r="TAK42" s="290"/>
      <c r="TAL42" s="290"/>
      <c r="TAM42" s="290"/>
      <c r="TAN42" s="290"/>
      <c r="TAO42" s="290"/>
      <c r="TAP42" s="290"/>
      <c r="TAQ42" s="290"/>
      <c r="TAR42" s="290"/>
      <c r="TAS42" s="290"/>
      <c r="TAT42" s="290"/>
      <c r="TAU42" s="290"/>
      <c r="TAV42" s="290"/>
      <c r="TAW42" s="290"/>
      <c r="TAX42" s="290"/>
      <c r="TAY42" s="290"/>
      <c r="TAZ42" s="290"/>
      <c r="TBA42" s="290"/>
      <c r="TBB42" s="290"/>
      <c r="TBC42" s="290"/>
      <c r="TBD42" s="290"/>
      <c r="TBE42" s="290"/>
      <c r="TBF42" s="290"/>
      <c r="TBG42" s="290"/>
      <c r="TBH42" s="290"/>
      <c r="TBI42" s="290"/>
      <c r="TBJ42" s="290"/>
      <c r="TBK42" s="290"/>
      <c r="TBL42" s="290"/>
      <c r="TBM42" s="290"/>
      <c r="TBN42" s="290"/>
      <c r="TBO42" s="290"/>
      <c r="TBP42" s="290"/>
      <c r="TBQ42" s="290"/>
      <c r="TBR42" s="290"/>
      <c r="TBS42" s="290"/>
      <c r="TBT42" s="290"/>
      <c r="TBU42" s="290"/>
      <c r="TBV42" s="290"/>
      <c r="TBW42" s="290"/>
      <c r="TBX42" s="290"/>
      <c r="TBY42" s="290"/>
      <c r="TBZ42" s="290"/>
      <c r="TCA42" s="290"/>
      <c r="TCB42" s="290"/>
      <c r="TCC42" s="290"/>
      <c r="TCD42" s="290"/>
      <c r="TCE42" s="290"/>
      <c r="TCF42" s="290"/>
      <c r="TCG42" s="290"/>
      <c r="TCH42" s="290"/>
      <c r="TCI42" s="290"/>
      <c r="TCJ42" s="290"/>
      <c r="TCK42" s="290"/>
      <c r="TCL42" s="290"/>
      <c r="TCM42" s="290"/>
      <c r="TCN42" s="290"/>
      <c r="TCO42" s="290"/>
      <c r="TCP42" s="290"/>
      <c r="TCQ42" s="290"/>
      <c r="TCR42" s="290"/>
      <c r="TCS42" s="290"/>
      <c r="TCT42" s="290"/>
      <c r="TCU42" s="290"/>
      <c r="TCV42" s="290"/>
      <c r="TCW42" s="290"/>
      <c r="TCX42" s="290"/>
      <c r="TCY42" s="290"/>
      <c r="TCZ42" s="290"/>
      <c r="TDA42" s="290"/>
      <c r="TDB42" s="290"/>
      <c r="TDC42" s="290"/>
      <c r="TDD42" s="290"/>
      <c r="TDE42" s="290"/>
      <c r="TDF42" s="290"/>
      <c r="TDG42" s="290"/>
      <c r="TDH42" s="290"/>
      <c r="TDI42" s="290"/>
      <c r="TDJ42" s="290"/>
      <c r="TDK42" s="290"/>
      <c r="TDL42" s="290"/>
      <c r="TDM42" s="290"/>
      <c r="TDN42" s="290"/>
      <c r="TDO42" s="290"/>
      <c r="TDP42" s="290"/>
      <c r="TDQ42" s="290"/>
      <c r="TDR42" s="290"/>
      <c r="TDS42" s="290"/>
      <c r="TDT42" s="290"/>
      <c r="TDU42" s="290"/>
      <c r="TDV42" s="290"/>
      <c r="TDW42" s="290"/>
      <c r="TDX42" s="290"/>
      <c r="TDY42" s="290"/>
      <c r="TDZ42" s="290"/>
      <c r="TEA42" s="290"/>
      <c r="TEB42" s="290"/>
      <c r="TEC42" s="290"/>
      <c r="TED42" s="290"/>
      <c r="TEE42" s="290"/>
      <c r="TEF42" s="290"/>
      <c r="TEG42" s="290"/>
      <c r="TEH42" s="290"/>
      <c r="TEI42" s="290"/>
      <c r="TEJ42" s="290"/>
      <c r="TEK42" s="290"/>
      <c r="TEL42" s="290"/>
      <c r="TEM42" s="290"/>
      <c r="TEN42" s="290"/>
      <c r="TEO42" s="290"/>
      <c r="TEP42" s="290"/>
      <c r="TEQ42" s="290"/>
      <c r="TER42" s="290"/>
      <c r="TES42" s="290"/>
      <c r="TET42" s="290"/>
      <c r="TEU42" s="290"/>
      <c r="TEV42" s="290"/>
      <c r="TEW42" s="290"/>
      <c r="TEX42" s="290"/>
      <c r="TEY42" s="290"/>
      <c r="TEZ42" s="290"/>
      <c r="TFA42" s="290"/>
      <c r="TFB42" s="290"/>
      <c r="TFC42" s="290"/>
      <c r="TFD42" s="290"/>
      <c r="TFE42" s="290"/>
      <c r="TFF42" s="290"/>
      <c r="TFG42" s="290"/>
      <c r="TFH42" s="290"/>
      <c r="TFI42" s="290"/>
      <c r="TFJ42" s="290"/>
      <c r="TFK42" s="290"/>
      <c r="TFL42" s="290"/>
      <c r="TFM42" s="290"/>
      <c r="TFN42" s="290"/>
      <c r="TFO42" s="290"/>
      <c r="TFP42" s="290"/>
      <c r="TFQ42" s="290"/>
      <c r="TFR42" s="290"/>
      <c r="TFS42" s="290"/>
      <c r="TFT42" s="290"/>
      <c r="TFU42" s="290"/>
      <c r="TFV42" s="290"/>
      <c r="TFW42" s="290"/>
      <c r="TFX42" s="290"/>
      <c r="TFY42" s="290"/>
      <c r="TFZ42" s="290"/>
      <c r="TGA42" s="290"/>
      <c r="TGB42" s="290"/>
      <c r="TGC42" s="290"/>
      <c r="TGD42" s="290"/>
      <c r="TGE42" s="290"/>
      <c r="TGF42" s="290"/>
      <c r="TGG42" s="290"/>
      <c r="TGH42" s="290"/>
      <c r="TGI42" s="290"/>
      <c r="TGJ42" s="290"/>
      <c r="TGK42" s="290"/>
      <c r="TGL42" s="290"/>
      <c r="TGM42" s="290"/>
      <c r="TGN42" s="290"/>
      <c r="TGO42" s="290"/>
      <c r="TGP42" s="290"/>
      <c r="TGQ42" s="290"/>
      <c r="TGR42" s="290"/>
      <c r="TGS42" s="290"/>
      <c r="TGT42" s="290"/>
      <c r="TGU42" s="290"/>
      <c r="TGV42" s="290"/>
      <c r="TGW42" s="290"/>
      <c r="TGX42" s="290"/>
      <c r="TGY42" s="290"/>
      <c r="TGZ42" s="290"/>
      <c r="THA42" s="290"/>
      <c r="THB42" s="290"/>
      <c r="THC42" s="290"/>
      <c r="THD42" s="290"/>
      <c r="THE42" s="290"/>
      <c r="THF42" s="290"/>
      <c r="THG42" s="290"/>
      <c r="THH42" s="290"/>
      <c r="THI42" s="290"/>
      <c r="THJ42" s="290"/>
      <c r="THK42" s="290"/>
      <c r="THL42" s="290"/>
      <c r="THM42" s="290"/>
      <c r="THN42" s="290"/>
      <c r="THO42" s="290"/>
      <c r="THP42" s="290"/>
      <c r="THQ42" s="290"/>
      <c r="THR42" s="290"/>
      <c r="THS42" s="290"/>
      <c r="THT42" s="290"/>
      <c r="THU42" s="290"/>
      <c r="THV42" s="290"/>
      <c r="THW42" s="290"/>
      <c r="THX42" s="290"/>
      <c r="THY42" s="290"/>
      <c r="THZ42" s="290"/>
      <c r="TIA42" s="290"/>
      <c r="TIB42" s="290"/>
      <c r="TIC42" s="290"/>
      <c r="TID42" s="290"/>
      <c r="TIE42" s="290"/>
      <c r="TIF42" s="290"/>
      <c r="TIG42" s="290"/>
      <c r="TIH42" s="290"/>
      <c r="TII42" s="290"/>
      <c r="TIJ42" s="290"/>
      <c r="TIK42" s="290"/>
      <c r="TIL42" s="290"/>
      <c r="TIM42" s="290"/>
      <c r="TIN42" s="290"/>
      <c r="TIO42" s="290"/>
      <c r="TIP42" s="290"/>
      <c r="TIQ42" s="290"/>
      <c r="TIR42" s="290"/>
      <c r="TIS42" s="290"/>
      <c r="TIT42" s="290"/>
      <c r="TIU42" s="290"/>
      <c r="TIV42" s="290"/>
      <c r="TIW42" s="290"/>
      <c r="TIX42" s="290"/>
      <c r="TIY42" s="290"/>
      <c r="TIZ42" s="290"/>
      <c r="TJA42" s="290"/>
      <c r="TJB42" s="290"/>
      <c r="TJC42" s="290"/>
      <c r="TJD42" s="290"/>
      <c r="TJE42" s="290"/>
      <c r="TJF42" s="290"/>
      <c r="TJG42" s="290"/>
      <c r="TJH42" s="290"/>
      <c r="TJI42" s="290"/>
      <c r="TJJ42" s="290"/>
      <c r="TJK42" s="290"/>
      <c r="TJL42" s="290"/>
      <c r="TJM42" s="290"/>
      <c r="TJN42" s="290"/>
      <c r="TJO42" s="290"/>
      <c r="TJP42" s="290"/>
      <c r="TJQ42" s="290"/>
      <c r="TJR42" s="290"/>
      <c r="TJS42" s="290"/>
      <c r="TJT42" s="290"/>
      <c r="TJU42" s="290"/>
      <c r="TJV42" s="290"/>
      <c r="TJW42" s="290"/>
      <c r="TJX42" s="290"/>
      <c r="TJY42" s="290"/>
      <c r="TJZ42" s="290"/>
      <c r="TKA42" s="290"/>
      <c r="TKB42" s="290"/>
      <c r="TKC42" s="290"/>
      <c r="TKD42" s="290"/>
      <c r="TKE42" s="290"/>
      <c r="TKF42" s="290"/>
      <c r="TKG42" s="290"/>
      <c r="TKH42" s="290"/>
      <c r="TKI42" s="290"/>
      <c r="TKJ42" s="290"/>
      <c r="TKK42" s="290"/>
      <c r="TKL42" s="290"/>
      <c r="TKM42" s="290"/>
      <c r="TKN42" s="290"/>
      <c r="TKO42" s="290"/>
      <c r="TKP42" s="290"/>
      <c r="TKQ42" s="290"/>
      <c r="TKR42" s="290"/>
      <c r="TKS42" s="290"/>
      <c r="TKT42" s="290"/>
      <c r="TKU42" s="290"/>
      <c r="TKV42" s="290"/>
      <c r="TKW42" s="290"/>
      <c r="TKX42" s="290"/>
      <c r="TKY42" s="290"/>
      <c r="TKZ42" s="290"/>
      <c r="TLA42" s="290"/>
      <c r="TLB42" s="290"/>
      <c r="TLC42" s="290"/>
      <c r="TLD42" s="290"/>
      <c r="TLE42" s="290"/>
      <c r="TLF42" s="290"/>
      <c r="TLG42" s="290"/>
      <c r="TLH42" s="290"/>
      <c r="TLI42" s="290"/>
      <c r="TLJ42" s="290"/>
      <c r="TLK42" s="290"/>
      <c r="TLL42" s="290"/>
      <c r="TLM42" s="290"/>
      <c r="TLN42" s="290"/>
      <c r="TLO42" s="290"/>
      <c r="TLP42" s="290"/>
      <c r="TLQ42" s="290"/>
      <c r="TLR42" s="290"/>
      <c r="TLS42" s="290"/>
      <c r="TLT42" s="290"/>
      <c r="TLU42" s="290"/>
      <c r="TLV42" s="290"/>
      <c r="TLW42" s="290"/>
      <c r="TLX42" s="290"/>
      <c r="TLY42" s="290"/>
      <c r="TLZ42" s="290"/>
      <c r="TMA42" s="290"/>
      <c r="TMB42" s="290"/>
      <c r="TMC42" s="290"/>
      <c r="TMD42" s="290"/>
      <c r="TME42" s="290"/>
      <c r="TMF42" s="290"/>
      <c r="TMG42" s="290"/>
      <c r="TMH42" s="290"/>
      <c r="TMI42" s="290"/>
      <c r="TMJ42" s="290"/>
      <c r="TMK42" s="290"/>
      <c r="TML42" s="290"/>
      <c r="TMM42" s="290"/>
      <c r="TMN42" s="290"/>
      <c r="TMO42" s="290"/>
      <c r="TMP42" s="290"/>
      <c r="TMQ42" s="290"/>
      <c r="TMR42" s="290"/>
      <c r="TMS42" s="290"/>
      <c r="TMT42" s="290"/>
      <c r="TMU42" s="290"/>
      <c r="TMV42" s="290"/>
      <c r="TMW42" s="290"/>
      <c r="TMX42" s="290"/>
      <c r="TMY42" s="290"/>
      <c r="TMZ42" s="290"/>
      <c r="TNA42" s="290"/>
      <c r="TNB42" s="290"/>
      <c r="TNC42" s="290"/>
      <c r="TND42" s="290"/>
      <c r="TNE42" s="290"/>
      <c r="TNF42" s="290"/>
      <c r="TNG42" s="290"/>
      <c r="TNH42" s="290"/>
      <c r="TNI42" s="290"/>
      <c r="TNJ42" s="290"/>
      <c r="TNK42" s="290"/>
      <c r="TNL42" s="290"/>
      <c r="TNM42" s="290"/>
      <c r="TNN42" s="290"/>
      <c r="TNO42" s="290"/>
      <c r="TNP42" s="290"/>
      <c r="TNQ42" s="290"/>
      <c r="TNR42" s="290"/>
      <c r="TNS42" s="290"/>
      <c r="TNT42" s="290"/>
      <c r="TNU42" s="290"/>
      <c r="TNV42" s="290"/>
      <c r="TNW42" s="290"/>
      <c r="TNX42" s="290"/>
      <c r="TNY42" s="290"/>
      <c r="TNZ42" s="290"/>
      <c r="TOA42" s="290"/>
      <c r="TOB42" s="290"/>
      <c r="TOC42" s="290"/>
      <c r="TOD42" s="290"/>
      <c r="TOE42" s="290"/>
      <c r="TOF42" s="290"/>
      <c r="TOG42" s="290"/>
      <c r="TOH42" s="290"/>
      <c r="TOI42" s="290"/>
      <c r="TOJ42" s="290"/>
      <c r="TOK42" s="290"/>
      <c r="TOL42" s="290"/>
      <c r="TOM42" s="290"/>
      <c r="TON42" s="290"/>
      <c r="TOO42" s="290"/>
      <c r="TOP42" s="290"/>
      <c r="TOQ42" s="290"/>
      <c r="TOR42" s="290"/>
      <c r="TOS42" s="290"/>
      <c r="TOT42" s="290"/>
      <c r="TOU42" s="290"/>
      <c r="TOV42" s="290"/>
      <c r="TOW42" s="290"/>
      <c r="TOX42" s="290"/>
      <c r="TOY42" s="290"/>
      <c r="TOZ42" s="290"/>
      <c r="TPA42" s="290"/>
      <c r="TPB42" s="290"/>
      <c r="TPC42" s="290"/>
      <c r="TPD42" s="290"/>
      <c r="TPE42" s="290"/>
      <c r="TPF42" s="290"/>
      <c r="TPG42" s="290"/>
      <c r="TPH42" s="290"/>
      <c r="TPI42" s="290"/>
      <c r="TPJ42" s="290"/>
      <c r="TPK42" s="290"/>
      <c r="TPL42" s="290"/>
      <c r="TPM42" s="290"/>
      <c r="TPN42" s="290"/>
      <c r="TPO42" s="290"/>
      <c r="TPP42" s="290"/>
      <c r="TPQ42" s="290"/>
      <c r="TPR42" s="290"/>
      <c r="TPS42" s="290"/>
      <c r="TPT42" s="290"/>
      <c r="TPU42" s="290"/>
      <c r="TPV42" s="290"/>
      <c r="TPW42" s="290"/>
      <c r="TPX42" s="290"/>
      <c r="TPY42" s="290"/>
      <c r="TPZ42" s="290"/>
      <c r="TQA42" s="290"/>
      <c r="TQB42" s="290"/>
      <c r="TQC42" s="290"/>
      <c r="TQD42" s="290"/>
      <c r="TQE42" s="290"/>
      <c r="TQF42" s="290"/>
      <c r="TQG42" s="290"/>
      <c r="TQH42" s="290"/>
      <c r="TQI42" s="290"/>
      <c r="TQJ42" s="290"/>
      <c r="TQK42" s="290"/>
      <c r="TQL42" s="290"/>
      <c r="TQM42" s="290"/>
      <c r="TQN42" s="290"/>
      <c r="TQO42" s="290"/>
      <c r="TQP42" s="290"/>
      <c r="TQQ42" s="290"/>
      <c r="TQR42" s="290"/>
      <c r="TQS42" s="290"/>
      <c r="TQT42" s="290"/>
      <c r="TQU42" s="290"/>
      <c r="TQV42" s="290"/>
      <c r="TQW42" s="290"/>
      <c r="TQX42" s="290"/>
      <c r="TQY42" s="290"/>
      <c r="TQZ42" s="290"/>
      <c r="TRA42" s="290"/>
      <c r="TRB42" s="290"/>
      <c r="TRC42" s="290"/>
      <c r="TRD42" s="290"/>
      <c r="TRE42" s="290"/>
      <c r="TRF42" s="290"/>
      <c r="TRG42" s="290"/>
      <c r="TRH42" s="290"/>
      <c r="TRI42" s="290"/>
      <c r="TRJ42" s="290"/>
      <c r="TRK42" s="290"/>
      <c r="TRL42" s="290"/>
      <c r="TRM42" s="290"/>
      <c r="TRN42" s="290"/>
      <c r="TRO42" s="290"/>
      <c r="TRP42" s="290"/>
      <c r="TRQ42" s="290"/>
      <c r="TRR42" s="290"/>
      <c r="TRS42" s="290"/>
      <c r="TRT42" s="290"/>
      <c r="TRU42" s="290"/>
      <c r="TRV42" s="290"/>
      <c r="TRW42" s="290"/>
      <c r="TRX42" s="290"/>
      <c r="TRY42" s="290"/>
      <c r="TRZ42" s="290"/>
      <c r="TSA42" s="290"/>
      <c r="TSB42" s="290"/>
      <c r="TSC42" s="290"/>
      <c r="TSD42" s="290"/>
      <c r="TSE42" s="290"/>
      <c r="TSF42" s="290"/>
      <c r="TSG42" s="290"/>
      <c r="TSH42" s="290"/>
      <c r="TSI42" s="290"/>
      <c r="TSJ42" s="290"/>
      <c r="TSK42" s="290"/>
      <c r="TSL42" s="290"/>
      <c r="TSM42" s="290"/>
      <c r="TSN42" s="290"/>
      <c r="TSO42" s="290"/>
      <c r="TSP42" s="290"/>
      <c r="TSQ42" s="290"/>
      <c r="TSR42" s="290"/>
      <c r="TSS42" s="290"/>
      <c r="TST42" s="290"/>
      <c r="TSU42" s="290"/>
      <c r="TSV42" s="290"/>
      <c r="TSW42" s="290"/>
      <c r="TSX42" s="290"/>
      <c r="TSY42" s="290"/>
      <c r="TSZ42" s="290"/>
      <c r="TTA42" s="290"/>
      <c r="TTB42" s="290"/>
      <c r="TTC42" s="290"/>
      <c r="TTD42" s="290"/>
      <c r="TTE42" s="290"/>
      <c r="TTF42" s="290"/>
      <c r="TTG42" s="290"/>
      <c r="TTH42" s="290"/>
      <c r="TTI42" s="290"/>
      <c r="TTJ42" s="290"/>
      <c r="TTK42" s="290"/>
      <c r="TTL42" s="290"/>
      <c r="TTM42" s="290"/>
      <c r="TTN42" s="290"/>
      <c r="TTO42" s="290"/>
      <c r="TTP42" s="290"/>
      <c r="TTQ42" s="290"/>
      <c r="TTR42" s="290"/>
      <c r="TTS42" s="290"/>
      <c r="TTT42" s="290"/>
      <c r="TTU42" s="290"/>
      <c r="TTV42" s="290"/>
      <c r="TTW42" s="290"/>
      <c r="TTX42" s="290"/>
      <c r="TTY42" s="290"/>
      <c r="TTZ42" s="290"/>
      <c r="TUA42" s="290"/>
      <c r="TUB42" s="290"/>
      <c r="TUC42" s="290"/>
      <c r="TUD42" s="290"/>
      <c r="TUE42" s="290"/>
      <c r="TUF42" s="290"/>
      <c r="TUG42" s="290"/>
      <c r="TUH42" s="290"/>
      <c r="TUI42" s="290"/>
      <c r="TUJ42" s="290"/>
      <c r="TUK42" s="290"/>
      <c r="TUL42" s="290"/>
      <c r="TUM42" s="290"/>
      <c r="TUN42" s="290"/>
      <c r="TUO42" s="290"/>
      <c r="TUP42" s="290"/>
      <c r="TUQ42" s="290"/>
      <c r="TUR42" s="290"/>
      <c r="TUS42" s="290"/>
      <c r="TUT42" s="290"/>
      <c r="TUU42" s="290"/>
      <c r="TUV42" s="290"/>
      <c r="TUW42" s="290"/>
      <c r="TUX42" s="290"/>
      <c r="TUY42" s="290"/>
      <c r="TUZ42" s="290"/>
      <c r="TVA42" s="290"/>
      <c r="TVB42" s="290"/>
      <c r="TVC42" s="290"/>
      <c r="TVD42" s="290"/>
      <c r="TVE42" s="290"/>
      <c r="TVF42" s="290"/>
      <c r="TVG42" s="290"/>
      <c r="TVH42" s="290"/>
      <c r="TVI42" s="290"/>
      <c r="TVJ42" s="290"/>
      <c r="TVK42" s="290"/>
      <c r="TVL42" s="290"/>
      <c r="TVM42" s="290"/>
      <c r="TVN42" s="290"/>
      <c r="TVO42" s="290"/>
      <c r="TVP42" s="290"/>
      <c r="TVQ42" s="290"/>
      <c r="TVR42" s="290"/>
      <c r="TVS42" s="290"/>
      <c r="TVT42" s="290"/>
      <c r="TVU42" s="290"/>
      <c r="TVV42" s="290"/>
      <c r="TVW42" s="290"/>
      <c r="TVX42" s="290"/>
      <c r="TVY42" s="290"/>
      <c r="TVZ42" s="290"/>
      <c r="TWA42" s="290"/>
      <c r="TWB42" s="290"/>
      <c r="TWC42" s="290"/>
      <c r="TWD42" s="290"/>
      <c r="TWE42" s="290"/>
      <c r="TWF42" s="290"/>
      <c r="TWG42" s="290"/>
      <c r="TWH42" s="290"/>
      <c r="TWI42" s="290"/>
      <c r="TWJ42" s="290"/>
      <c r="TWK42" s="290"/>
      <c r="TWL42" s="290"/>
      <c r="TWM42" s="290"/>
      <c r="TWN42" s="290"/>
      <c r="TWO42" s="290"/>
      <c r="TWP42" s="290"/>
      <c r="TWQ42" s="290"/>
      <c r="TWR42" s="290"/>
      <c r="TWS42" s="290"/>
      <c r="TWT42" s="290"/>
      <c r="TWU42" s="290"/>
      <c r="TWV42" s="290"/>
      <c r="TWW42" s="290"/>
      <c r="TWX42" s="290"/>
      <c r="TWY42" s="290"/>
      <c r="TWZ42" s="290"/>
      <c r="TXA42" s="290"/>
      <c r="TXB42" s="290"/>
      <c r="TXC42" s="290"/>
      <c r="TXD42" s="290"/>
      <c r="TXE42" s="290"/>
      <c r="TXF42" s="290"/>
      <c r="TXG42" s="290"/>
      <c r="TXH42" s="290"/>
      <c r="TXI42" s="290"/>
      <c r="TXJ42" s="290"/>
      <c r="TXK42" s="290"/>
      <c r="TXL42" s="290"/>
      <c r="TXM42" s="290"/>
      <c r="TXN42" s="290"/>
      <c r="TXO42" s="290"/>
      <c r="TXP42" s="290"/>
      <c r="TXQ42" s="290"/>
      <c r="TXR42" s="290"/>
      <c r="TXS42" s="290"/>
      <c r="TXT42" s="290"/>
      <c r="TXU42" s="290"/>
      <c r="TXV42" s="290"/>
      <c r="TXW42" s="290"/>
      <c r="TXX42" s="290"/>
      <c r="TXY42" s="290"/>
      <c r="TXZ42" s="290"/>
      <c r="TYA42" s="290"/>
      <c r="TYB42" s="290"/>
      <c r="TYC42" s="290"/>
      <c r="TYD42" s="290"/>
      <c r="TYE42" s="290"/>
      <c r="TYF42" s="290"/>
      <c r="TYG42" s="290"/>
      <c r="TYH42" s="290"/>
      <c r="TYI42" s="290"/>
      <c r="TYJ42" s="290"/>
      <c r="TYK42" s="290"/>
      <c r="TYL42" s="290"/>
      <c r="TYM42" s="290"/>
      <c r="TYN42" s="290"/>
      <c r="TYO42" s="290"/>
      <c r="TYP42" s="290"/>
      <c r="TYQ42" s="290"/>
      <c r="TYR42" s="290"/>
      <c r="TYS42" s="290"/>
      <c r="TYT42" s="290"/>
      <c r="TYU42" s="290"/>
      <c r="TYV42" s="290"/>
      <c r="TYW42" s="290"/>
      <c r="TYX42" s="290"/>
      <c r="TYY42" s="290"/>
      <c r="TYZ42" s="290"/>
      <c r="TZA42" s="290"/>
      <c r="TZB42" s="290"/>
      <c r="TZC42" s="290"/>
      <c r="TZD42" s="290"/>
      <c r="TZE42" s="290"/>
      <c r="TZF42" s="290"/>
      <c r="TZG42" s="290"/>
      <c r="TZH42" s="290"/>
      <c r="TZI42" s="290"/>
      <c r="TZJ42" s="290"/>
      <c r="TZK42" s="290"/>
      <c r="TZL42" s="290"/>
      <c r="TZM42" s="290"/>
      <c r="TZN42" s="290"/>
      <c r="TZO42" s="290"/>
      <c r="TZP42" s="290"/>
      <c r="TZQ42" s="290"/>
      <c r="TZR42" s="290"/>
      <c r="TZS42" s="290"/>
      <c r="TZT42" s="290"/>
      <c r="TZU42" s="290"/>
      <c r="TZV42" s="290"/>
      <c r="TZW42" s="290"/>
      <c r="TZX42" s="290"/>
      <c r="TZY42" s="290"/>
      <c r="TZZ42" s="290"/>
      <c r="UAA42" s="290"/>
      <c r="UAB42" s="290"/>
      <c r="UAC42" s="290"/>
      <c r="UAD42" s="290"/>
      <c r="UAE42" s="290"/>
      <c r="UAF42" s="290"/>
      <c r="UAG42" s="290"/>
      <c r="UAH42" s="290"/>
      <c r="UAI42" s="290"/>
      <c r="UAJ42" s="290"/>
      <c r="UAK42" s="290"/>
      <c r="UAL42" s="290"/>
      <c r="UAM42" s="290"/>
      <c r="UAN42" s="290"/>
      <c r="UAO42" s="290"/>
      <c r="UAP42" s="290"/>
      <c r="UAQ42" s="290"/>
      <c r="UAR42" s="290"/>
      <c r="UAS42" s="290"/>
      <c r="UAT42" s="290"/>
      <c r="UAU42" s="290"/>
      <c r="UAV42" s="290"/>
      <c r="UAW42" s="290"/>
      <c r="UAX42" s="290"/>
      <c r="UAY42" s="290"/>
      <c r="UAZ42" s="290"/>
      <c r="UBA42" s="290"/>
      <c r="UBB42" s="290"/>
      <c r="UBC42" s="290"/>
      <c r="UBD42" s="290"/>
      <c r="UBE42" s="290"/>
      <c r="UBF42" s="290"/>
      <c r="UBG42" s="290"/>
      <c r="UBH42" s="290"/>
      <c r="UBI42" s="290"/>
      <c r="UBJ42" s="290"/>
      <c r="UBK42" s="290"/>
      <c r="UBL42" s="290"/>
      <c r="UBM42" s="290"/>
      <c r="UBN42" s="290"/>
      <c r="UBO42" s="290"/>
      <c r="UBP42" s="290"/>
      <c r="UBQ42" s="290"/>
      <c r="UBR42" s="290"/>
      <c r="UBS42" s="290"/>
      <c r="UBT42" s="290"/>
      <c r="UBU42" s="290"/>
      <c r="UBV42" s="290"/>
      <c r="UBW42" s="290"/>
      <c r="UBX42" s="290"/>
      <c r="UBY42" s="290"/>
      <c r="UBZ42" s="290"/>
      <c r="UCA42" s="290"/>
      <c r="UCB42" s="290"/>
      <c r="UCC42" s="290"/>
      <c r="UCD42" s="290"/>
      <c r="UCE42" s="290"/>
      <c r="UCF42" s="290"/>
      <c r="UCG42" s="290"/>
      <c r="UCH42" s="290"/>
      <c r="UCI42" s="290"/>
      <c r="UCJ42" s="290"/>
      <c r="UCK42" s="290"/>
      <c r="UCL42" s="290"/>
      <c r="UCM42" s="290"/>
      <c r="UCN42" s="290"/>
      <c r="UCO42" s="290"/>
      <c r="UCP42" s="290"/>
      <c r="UCQ42" s="290"/>
      <c r="UCR42" s="290"/>
      <c r="UCS42" s="290"/>
      <c r="UCT42" s="290"/>
      <c r="UCU42" s="290"/>
      <c r="UCV42" s="290"/>
      <c r="UCW42" s="290"/>
      <c r="UCX42" s="290"/>
      <c r="UCY42" s="290"/>
      <c r="UCZ42" s="290"/>
      <c r="UDA42" s="290"/>
      <c r="UDB42" s="290"/>
      <c r="UDC42" s="290"/>
      <c r="UDD42" s="290"/>
      <c r="UDE42" s="290"/>
      <c r="UDF42" s="290"/>
      <c r="UDG42" s="290"/>
      <c r="UDH42" s="290"/>
      <c r="UDI42" s="290"/>
      <c r="UDJ42" s="290"/>
      <c r="UDK42" s="290"/>
      <c r="UDL42" s="290"/>
      <c r="UDM42" s="290"/>
      <c r="UDN42" s="290"/>
      <c r="UDO42" s="290"/>
      <c r="UDP42" s="290"/>
      <c r="UDQ42" s="290"/>
      <c r="UDR42" s="290"/>
      <c r="UDS42" s="290"/>
      <c r="UDT42" s="290"/>
      <c r="UDU42" s="290"/>
      <c r="UDV42" s="290"/>
      <c r="UDW42" s="290"/>
      <c r="UDX42" s="290"/>
      <c r="UDY42" s="290"/>
      <c r="UDZ42" s="290"/>
      <c r="UEA42" s="290"/>
      <c r="UEB42" s="290"/>
      <c r="UEC42" s="290"/>
      <c r="UED42" s="290"/>
      <c r="UEE42" s="290"/>
      <c r="UEF42" s="290"/>
      <c r="UEG42" s="290"/>
      <c r="UEH42" s="290"/>
      <c r="UEI42" s="290"/>
      <c r="UEJ42" s="290"/>
      <c r="UEK42" s="290"/>
      <c r="UEL42" s="290"/>
      <c r="UEM42" s="290"/>
      <c r="UEN42" s="290"/>
      <c r="UEO42" s="290"/>
      <c r="UEP42" s="290"/>
      <c r="UEQ42" s="290"/>
      <c r="UER42" s="290"/>
      <c r="UES42" s="290"/>
      <c r="UET42" s="290"/>
      <c r="UEU42" s="290"/>
      <c r="UEV42" s="290"/>
      <c r="UEW42" s="290"/>
      <c r="UEX42" s="290"/>
      <c r="UEY42" s="290"/>
      <c r="UEZ42" s="290"/>
      <c r="UFA42" s="290"/>
      <c r="UFB42" s="290"/>
      <c r="UFC42" s="290"/>
      <c r="UFD42" s="290"/>
      <c r="UFE42" s="290"/>
      <c r="UFF42" s="290"/>
      <c r="UFG42" s="290"/>
      <c r="UFH42" s="290"/>
      <c r="UFI42" s="290"/>
      <c r="UFJ42" s="290"/>
      <c r="UFK42" s="290"/>
      <c r="UFL42" s="290"/>
      <c r="UFM42" s="290"/>
      <c r="UFN42" s="290"/>
      <c r="UFO42" s="290"/>
      <c r="UFP42" s="290"/>
      <c r="UFQ42" s="290"/>
      <c r="UFR42" s="290"/>
      <c r="UFS42" s="290"/>
      <c r="UFT42" s="290"/>
      <c r="UFU42" s="290"/>
      <c r="UFV42" s="290"/>
      <c r="UFW42" s="290"/>
      <c r="UFX42" s="290"/>
      <c r="UFY42" s="290"/>
      <c r="UFZ42" s="290"/>
      <c r="UGA42" s="290"/>
      <c r="UGB42" s="290"/>
      <c r="UGC42" s="290"/>
      <c r="UGD42" s="290"/>
      <c r="UGE42" s="290"/>
      <c r="UGF42" s="290"/>
      <c r="UGG42" s="290"/>
      <c r="UGH42" s="290"/>
      <c r="UGI42" s="290"/>
      <c r="UGJ42" s="290"/>
      <c r="UGK42" s="290"/>
      <c r="UGL42" s="290"/>
      <c r="UGM42" s="290"/>
      <c r="UGN42" s="290"/>
      <c r="UGO42" s="290"/>
      <c r="UGP42" s="290"/>
      <c r="UGQ42" s="290"/>
      <c r="UGR42" s="290"/>
      <c r="UGS42" s="290"/>
      <c r="UGT42" s="290"/>
      <c r="UGU42" s="290"/>
      <c r="UGV42" s="290"/>
      <c r="UGW42" s="290"/>
      <c r="UGX42" s="290"/>
      <c r="UGY42" s="290"/>
      <c r="UGZ42" s="290"/>
      <c r="UHA42" s="290"/>
      <c r="UHB42" s="290"/>
      <c r="UHC42" s="290"/>
      <c r="UHD42" s="290"/>
      <c r="UHE42" s="290"/>
      <c r="UHF42" s="290"/>
      <c r="UHG42" s="290"/>
      <c r="UHH42" s="290"/>
      <c r="UHI42" s="290"/>
      <c r="UHJ42" s="290"/>
      <c r="UHK42" s="290"/>
      <c r="UHL42" s="290"/>
      <c r="UHM42" s="290"/>
      <c r="UHN42" s="290"/>
      <c r="UHO42" s="290"/>
      <c r="UHP42" s="290"/>
      <c r="UHQ42" s="290"/>
      <c r="UHR42" s="290"/>
      <c r="UHS42" s="290"/>
      <c r="UHT42" s="290"/>
      <c r="UHU42" s="290"/>
      <c r="UHV42" s="290"/>
      <c r="UHW42" s="290"/>
      <c r="UHX42" s="290"/>
      <c r="UHY42" s="290"/>
      <c r="UHZ42" s="290"/>
      <c r="UIA42" s="290"/>
      <c r="UIB42" s="290"/>
      <c r="UIC42" s="290"/>
      <c r="UID42" s="290"/>
      <c r="UIE42" s="290"/>
      <c r="UIF42" s="290"/>
      <c r="UIG42" s="290"/>
      <c r="UIH42" s="290"/>
      <c r="UII42" s="290"/>
      <c r="UIJ42" s="290"/>
      <c r="UIK42" s="290"/>
      <c r="UIL42" s="290"/>
      <c r="UIM42" s="290"/>
      <c r="UIN42" s="290"/>
      <c r="UIO42" s="290"/>
      <c r="UIP42" s="290"/>
      <c r="UIQ42" s="290"/>
      <c r="UIR42" s="290"/>
      <c r="UIS42" s="290"/>
      <c r="UIT42" s="290"/>
      <c r="UIU42" s="290"/>
      <c r="UIV42" s="290"/>
      <c r="UIW42" s="290"/>
      <c r="UIX42" s="290"/>
      <c r="UIY42" s="290"/>
      <c r="UIZ42" s="290"/>
      <c r="UJA42" s="290"/>
      <c r="UJB42" s="290"/>
      <c r="UJC42" s="290"/>
      <c r="UJD42" s="290"/>
      <c r="UJE42" s="290"/>
      <c r="UJF42" s="290"/>
      <c r="UJG42" s="290"/>
      <c r="UJH42" s="290"/>
      <c r="UJI42" s="290"/>
      <c r="UJJ42" s="290"/>
      <c r="UJK42" s="290"/>
      <c r="UJL42" s="290"/>
      <c r="UJM42" s="290"/>
      <c r="UJN42" s="290"/>
      <c r="UJO42" s="290"/>
      <c r="UJP42" s="290"/>
      <c r="UJQ42" s="290"/>
      <c r="UJR42" s="290"/>
      <c r="UJS42" s="290"/>
      <c r="UJT42" s="290"/>
      <c r="UJU42" s="290"/>
      <c r="UJV42" s="290"/>
      <c r="UJW42" s="290"/>
      <c r="UJX42" s="290"/>
      <c r="UJY42" s="290"/>
      <c r="UJZ42" s="290"/>
      <c r="UKA42" s="290"/>
      <c r="UKB42" s="290"/>
      <c r="UKC42" s="290"/>
      <c r="UKD42" s="290"/>
      <c r="UKE42" s="290"/>
      <c r="UKF42" s="290"/>
      <c r="UKG42" s="290"/>
      <c r="UKH42" s="290"/>
      <c r="UKI42" s="290"/>
      <c r="UKJ42" s="290"/>
      <c r="UKK42" s="290"/>
      <c r="UKL42" s="290"/>
      <c r="UKM42" s="290"/>
      <c r="UKN42" s="290"/>
      <c r="UKO42" s="290"/>
      <c r="UKP42" s="290"/>
      <c r="UKQ42" s="290"/>
      <c r="UKR42" s="290"/>
      <c r="UKS42" s="290"/>
      <c r="UKT42" s="290"/>
      <c r="UKU42" s="290"/>
      <c r="UKV42" s="290"/>
      <c r="UKW42" s="290"/>
      <c r="UKX42" s="290"/>
      <c r="UKY42" s="290"/>
      <c r="UKZ42" s="290"/>
      <c r="ULA42" s="290"/>
      <c r="ULB42" s="290"/>
      <c r="ULC42" s="290"/>
      <c r="ULD42" s="290"/>
      <c r="ULE42" s="290"/>
      <c r="ULF42" s="290"/>
      <c r="ULG42" s="290"/>
      <c r="ULH42" s="290"/>
      <c r="ULI42" s="290"/>
      <c r="ULJ42" s="290"/>
      <c r="ULK42" s="290"/>
      <c r="ULL42" s="290"/>
      <c r="ULM42" s="290"/>
      <c r="ULN42" s="290"/>
      <c r="ULO42" s="290"/>
      <c r="ULP42" s="290"/>
      <c r="ULQ42" s="290"/>
      <c r="ULR42" s="290"/>
      <c r="ULS42" s="290"/>
      <c r="ULT42" s="290"/>
      <c r="ULU42" s="290"/>
      <c r="ULV42" s="290"/>
      <c r="ULW42" s="290"/>
      <c r="ULX42" s="290"/>
      <c r="ULY42" s="290"/>
      <c r="ULZ42" s="290"/>
      <c r="UMA42" s="290"/>
      <c r="UMB42" s="290"/>
      <c r="UMC42" s="290"/>
      <c r="UMD42" s="290"/>
      <c r="UME42" s="290"/>
      <c r="UMF42" s="290"/>
      <c r="UMG42" s="290"/>
      <c r="UMH42" s="290"/>
      <c r="UMI42" s="290"/>
      <c r="UMJ42" s="290"/>
      <c r="UMK42" s="290"/>
      <c r="UML42" s="290"/>
      <c r="UMM42" s="290"/>
      <c r="UMN42" s="290"/>
      <c r="UMO42" s="290"/>
      <c r="UMP42" s="290"/>
      <c r="UMQ42" s="290"/>
      <c r="UMR42" s="290"/>
      <c r="UMS42" s="290"/>
      <c r="UMT42" s="290"/>
      <c r="UMU42" s="290"/>
      <c r="UMV42" s="290"/>
      <c r="UMW42" s="290"/>
      <c r="UMX42" s="290"/>
      <c r="UMY42" s="290"/>
      <c r="UMZ42" s="290"/>
      <c r="UNA42" s="290"/>
      <c r="UNB42" s="290"/>
      <c r="UNC42" s="290"/>
      <c r="UND42" s="290"/>
      <c r="UNE42" s="290"/>
      <c r="UNF42" s="290"/>
      <c r="UNG42" s="290"/>
      <c r="UNH42" s="290"/>
      <c r="UNI42" s="290"/>
      <c r="UNJ42" s="290"/>
      <c r="UNK42" s="290"/>
      <c r="UNL42" s="290"/>
      <c r="UNM42" s="290"/>
      <c r="UNN42" s="290"/>
      <c r="UNO42" s="290"/>
      <c r="UNP42" s="290"/>
      <c r="UNQ42" s="290"/>
      <c r="UNR42" s="290"/>
      <c r="UNS42" s="290"/>
      <c r="UNT42" s="290"/>
      <c r="UNU42" s="290"/>
      <c r="UNV42" s="290"/>
      <c r="UNW42" s="290"/>
      <c r="UNX42" s="290"/>
      <c r="UNY42" s="290"/>
      <c r="UNZ42" s="290"/>
      <c r="UOA42" s="290"/>
      <c r="UOB42" s="290"/>
      <c r="UOC42" s="290"/>
      <c r="UOD42" s="290"/>
      <c r="UOE42" s="290"/>
      <c r="UOF42" s="290"/>
      <c r="UOG42" s="290"/>
      <c r="UOH42" s="290"/>
      <c r="UOI42" s="290"/>
      <c r="UOJ42" s="290"/>
      <c r="UOK42" s="290"/>
      <c r="UOL42" s="290"/>
      <c r="UOM42" s="290"/>
      <c r="UON42" s="290"/>
      <c r="UOO42" s="290"/>
      <c r="UOP42" s="290"/>
      <c r="UOQ42" s="290"/>
      <c r="UOR42" s="290"/>
      <c r="UOS42" s="290"/>
      <c r="UOT42" s="290"/>
      <c r="UOU42" s="290"/>
      <c r="UOV42" s="290"/>
      <c r="UOW42" s="290"/>
      <c r="UOX42" s="290"/>
      <c r="UOY42" s="290"/>
      <c r="UOZ42" s="290"/>
      <c r="UPA42" s="290"/>
      <c r="UPB42" s="290"/>
      <c r="UPC42" s="290"/>
      <c r="UPD42" s="290"/>
      <c r="UPE42" s="290"/>
      <c r="UPF42" s="290"/>
      <c r="UPG42" s="290"/>
      <c r="UPH42" s="290"/>
      <c r="UPI42" s="290"/>
      <c r="UPJ42" s="290"/>
      <c r="UPK42" s="290"/>
      <c r="UPL42" s="290"/>
      <c r="UPM42" s="290"/>
      <c r="UPN42" s="290"/>
      <c r="UPO42" s="290"/>
      <c r="UPP42" s="290"/>
      <c r="UPQ42" s="290"/>
      <c r="UPR42" s="290"/>
      <c r="UPS42" s="290"/>
      <c r="UPT42" s="290"/>
      <c r="UPU42" s="290"/>
      <c r="UPV42" s="290"/>
      <c r="UPW42" s="290"/>
      <c r="UPX42" s="290"/>
      <c r="UPY42" s="290"/>
      <c r="UPZ42" s="290"/>
      <c r="UQA42" s="290"/>
      <c r="UQB42" s="290"/>
      <c r="UQC42" s="290"/>
      <c r="UQD42" s="290"/>
      <c r="UQE42" s="290"/>
      <c r="UQF42" s="290"/>
      <c r="UQG42" s="290"/>
      <c r="UQH42" s="290"/>
      <c r="UQI42" s="290"/>
      <c r="UQJ42" s="290"/>
      <c r="UQK42" s="290"/>
      <c r="UQL42" s="290"/>
      <c r="UQM42" s="290"/>
      <c r="UQN42" s="290"/>
      <c r="UQO42" s="290"/>
      <c r="UQP42" s="290"/>
      <c r="UQQ42" s="290"/>
      <c r="UQR42" s="290"/>
      <c r="UQS42" s="290"/>
      <c r="UQT42" s="290"/>
      <c r="UQU42" s="290"/>
      <c r="UQV42" s="290"/>
      <c r="UQW42" s="290"/>
      <c r="UQX42" s="290"/>
      <c r="UQY42" s="290"/>
      <c r="UQZ42" s="290"/>
      <c r="URA42" s="290"/>
      <c r="URB42" s="290"/>
      <c r="URC42" s="290"/>
      <c r="URD42" s="290"/>
      <c r="URE42" s="290"/>
      <c r="URF42" s="290"/>
      <c r="URG42" s="290"/>
      <c r="URH42" s="290"/>
      <c r="URI42" s="290"/>
      <c r="URJ42" s="290"/>
      <c r="URK42" s="290"/>
      <c r="URL42" s="290"/>
      <c r="URM42" s="290"/>
      <c r="URN42" s="290"/>
      <c r="URO42" s="290"/>
      <c r="URP42" s="290"/>
      <c r="URQ42" s="290"/>
      <c r="URR42" s="290"/>
      <c r="URS42" s="290"/>
      <c r="URT42" s="290"/>
      <c r="URU42" s="290"/>
      <c r="URV42" s="290"/>
      <c r="URW42" s="290"/>
      <c r="URX42" s="290"/>
      <c r="URY42" s="290"/>
      <c r="URZ42" s="290"/>
      <c r="USA42" s="290"/>
      <c r="USB42" s="290"/>
      <c r="USC42" s="290"/>
      <c r="USD42" s="290"/>
      <c r="USE42" s="290"/>
      <c r="USF42" s="290"/>
      <c r="USG42" s="290"/>
      <c r="USH42" s="290"/>
      <c r="USI42" s="290"/>
      <c r="USJ42" s="290"/>
      <c r="USK42" s="290"/>
      <c r="USL42" s="290"/>
      <c r="USM42" s="290"/>
      <c r="USN42" s="290"/>
      <c r="USO42" s="290"/>
      <c r="USP42" s="290"/>
      <c r="USQ42" s="290"/>
      <c r="USR42" s="290"/>
      <c r="USS42" s="290"/>
      <c r="UST42" s="290"/>
      <c r="USU42" s="290"/>
      <c r="USV42" s="290"/>
      <c r="USW42" s="290"/>
      <c r="USX42" s="290"/>
      <c r="USY42" s="290"/>
      <c r="USZ42" s="290"/>
      <c r="UTA42" s="290"/>
      <c r="UTB42" s="290"/>
      <c r="UTC42" s="290"/>
      <c r="UTD42" s="290"/>
      <c r="UTE42" s="290"/>
      <c r="UTF42" s="290"/>
      <c r="UTG42" s="290"/>
      <c r="UTH42" s="290"/>
      <c r="UTI42" s="290"/>
      <c r="UTJ42" s="290"/>
      <c r="UTK42" s="290"/>
      <c r="UTL42" s="290"/>
      <c r="UTM42" s="290"/>
      <c r="UTN42" s="290"/>
      <c r="UTO42" s="290"/>
      <c r="UTP42" s="290"/>
      <c r="UTQ42" s="290"/>
      <c r="UTR42" s="290"/>
      <c r="UTS42" s="290"/>
      <c r="UTT42" s="290"/>
      <c r="UTU42" s="290"/>
      <c r="UTV42" s="290"/>
      <c r="UTW42" s="290"/>
      <c r="UTX42" s="290"/>
      <c r="UTY42" s="290"/>
      <c r="UTZ42" s="290"/>
      <c r="UUA42" s="290"/>
      <c r="UUB42" s="290"/>
      <c r="UUC42" s="290"/>
      <c r="UUD42" s="290"/>
      <c r="UUE42" s="290"/>
      <c r="UUF42" s="290"/>
      <c r="UUG42" s="290"/>
      <c r="UUH42" s="290"/>
      <c r="UUI42" s="290"/>
      <c r="UUJ42" s="290"/>
      <c r="UUK42" s="290"/>
      <c r="UUL42" s="290"/>
      <c r="UUM42" s="290"/>
      <c r="UUN42" s="290"/>
      <c r="UUO42" s="290"/>
      <c r="UUP42" s="290"/>
      <c r="UUQ42" s="290"/>
      <c r="UUR42" s="290"/>
      <c r="UUS42" s="290"/>
      <c r="UUT42" s="290"/>
      <c r="UUU42" s="290"/>
      <c r="UUV42" s="290"/>
      <c r="UUW42" s="290"/>
      <c r="UUX42" s="290"/>
      <c r="UUY42" s="290"/>
      <c r="UUZ42" s="290"/>
      <c r="UVA42" s="290"/>
      <c r="UVB42" s="290"/>
      <c r="UVC42" s="290"/>
      <c r="UVD42" s="290"/>
      <c r="UVE42" s="290"/>
      <c r="UVF42" s="290"/>
      <c r="UVG42" s="290"/>
      <c r="UVH42" s="290"/>
      <c r="UVI42" s="290"/>
      <c r="UVJ42" s="290"/>
      <c r="UVK42" s="290"/>
      <c r="UVL42" s="290"/>
      <c r="UVM42" s="290"/>
      <c r="UVN42" s="290"/>
      <c r="UVO42" s="290"/>
      <c r="UVP42" s="290"/>
      <c r="UVQ42" s="290"/>
      <c r="UVR42" s="290"/>
      <c r="UVS42" s="290"/>
      <c r="UVT42" s="290"/>
      <c r="UVU42" s="290"/>
      <c r="UVV42" s="290"/>
      <c r="UVW42" s="290"/>
      <c r="UVX42" s="290"/>
      <c r="UVY42" s="290"/>
      <c r="UVZ42" s="290"/>
      <c r="UWA42" s="290"/>
      <c r="UWB42" s="290"/>
      <c r="UWC42" s="290"/>
      <c r="UWD42" s="290"/>
      <c r="UWE42" s="290"/>
      <c r="UWF42" s="290"/>
      <c r="UWG42" s="290"/>
      <c r="UWH42" s="290"/>
      <c r="UWI42" s="290"/>
      <c r="UWJ42" s="290"/>
      <c r="UWK42" s="290"/>
      <c r="UWL42" s="290"/>
      <c r="UWM42" s="290"/>
      <c r="UWN42" s="290"/>
      <c r="UWO42" s="290"/>
      <c r="UWP42" s="290"/>
      <c r="UWQ42" s="290"/>
      <c r="UWR42" s="290"/>
      <c r="UWS42" s="290"/>
      <c r="UWT42" s="290"/>
      <c r="UWU42" s="290"/>
      <c r="UWV42" s="290"/>
      <c r="UWW42" s="290"/>
      <c r="UWX42" s="290"/>
      <c r="UWY42" s="290"/>
      <c r="UWZ42" s="290"/>
      <c r="UXA42" s="290"/>
      <c r="UXB42" s="290"/>
      <c r="UXC42" s="290"/>
      <c r="UXD42" s="290"/>
      <c r="UXE42" s="290"/>
      <c r="UXF42" s="290"/>
      <c r="UXG42" s="290"/>
      <c r="UXH42" s="290"/>
      <c r="UXI42" s="290"/>
      <c r="UXJ42" s="290"/>
      <c r="UXK42" s="290"/>
      <c r="UXL42" s="290"/>
      <c r="UXM42" s="290"/>
      <c r="UXN42" s="290"/>
      <c r="UXO42" s="290"/>
      <c r="UXP42" s="290"/>
      <c r="UXQ42" s="290"/>
      <c r="UXR42" s="290"/>
      <c r="UXS42" s="290"/>
      <c r="UXT42" s="290"/>
      <c r="UXU42" s="290"/>
      <c r="UXV42" s="290"/>
      <c r="UXW42" s="290"/>
      <c r="UXX42" s="290"/>
      <c r="UXY42" s="290"/>
      <c r="UXZ42" s="290"/>
      <c r="UYA42" s="290"/>
      <c r="UYB42" s="290"/>
      <c r="UYC42" s="290"/>
      <c r="UYD42" s="290"/>
      <c r="UYE42" s="290"/>
      <c r="UYF42" s="290"/>
      <c r="UYG42" s="290"/>
      <c r="UYH42" s="290"/>
      <c r="UYI42" s="290"/>
      <c r="UYJ42" s="290"/>
      <c r="UYK42" s="290"/>
      <c r="UYL42" s="290"/>
      <c r="UYM42" s="290"/>
      <c r="UYN42" s="290"/>
      <c r="UYO42" s="290"/>
      <c r="UYP42" s="290"/>
      <c r="UYQ42" s="290"/>
      <c r="UYR42" s="290"/>
      <c r="UYS42" s="290"/>
      <c r="UYT42" s="290"/>
      <c r="UYU42" s="290"/>
      <c r="UYV42" s="290"/>
      <c r="UYW42" s="290"/>
      <c r="UYX42" s="290"/>
      <c r="UYY42" s="290"/>
      <c r="UYZ42" s="290"/>
      <c r="UZA42" s="290"/>
      <c r="UZB42" s="290"/>
      <c r="UZC42" s="290"/>
      <c r="UZD42" s="290"/>
      <c r="UZE42" s="290"/>
      <c r="UZF42" s="290"/>
      <c r="UZG42" s="290"/>
      <c r="UZH42" s="290"/>
      <c r="UZI42" s="290"/>
      <c r="UZJ42" s="290"/>
      <c r="UZK42" s="290"/>
      <c r="UZL42" s="290"/>
      <c r="UZM42" s="290"/>
      <c r="UZN42" s="290"/>
      <c r="UZO42" s="290"/>
      <c r="UZP42" s="290"/>
      <c r="UZQ42" s="290"/>
      <c r="UZR42" s="290"/>
      <c r="UZS42" s="290"/>
      <c r="UZT42" s="290"/>
      <c r="UZU42" s="290"/>
      <c r="UZV42" s="290"/>
      <c r="UZW42" s="290"/>
      <c r="UZX42" s="290"/>
      <c r="UZY42" s="290"/>
      <c r="UZZ42" s="290"/>
      <c r="VAA42" s="290"/>
      <c r="VAB42" s="290"/>
      <c r="VAC42" s="290"/>
      <c r="VAD42" s="290"/>
      <c r="VAE42" s="290"/>
      <c r="VAF42" s="290"/>
      <c r="VAG42" s="290"/>
      <c r="VAH42" s="290"/>
      <c r="VAI42" s="290"/>
      <c r="VAJ42" s="290"/>
      <c r="VAK42" s="290"/>
      <c r="VAL42" s="290"/>
      <c r="VAM42" s="290"/>
      <c r="VAN42" s="290"/>
      <c r="VAO42" s="290"/>
      <c r="VAP42" s="290"/>
      <c r="VAQ42" s="290"/>
      <c r="VAR42" s="290"/>
      <c r="VAS42" s="290"/>
      <c r="VAT42" s="290"/>
      <c r="VAU42" s="290"/>
      <c r="VAV42" s="290"/>
      <c r="VAW42" s="290"/>
      <c r="VAX42" s="290"/>
      <c r="VAY42" s="290"/>
      <c r="VAZ42" s="290"/>
      <c r="VBA42" s="290"/>
      <c r="VBB42" s="290"/>
      <c r="VBC42" s="290"/>
      <c r="VBD42" s="290"/>
      <c r="VBE42" s="290"/>
      <c r="VBF42" s="290"/>
      <c r="VBG42" s="290"/>
      <c r="VBH42" s="290"/>
      <c r="VBI42" s="290"/>
      <c r="VBJ42" s="290"/>
      <c r="VBK42" s="290"/>
      <c r="VBL42" s="290"/>
      <c r="VBM42" s="290"/>
      <c r="VBN42" s="290"/>
      <c r="VBO42" s="290"/>
      <c r="VBP42" s="290"/>
      <c r="VBQ42" s="290"/>
      <c r="VBR42" s="290"/>
      <c r="VBS42" s="290"/>
      <c r="VBT42" s="290"/>
      <c r="VBU42" s="290"/>
      <c r="VBV42" s="290"/>
      <c r="VBW42" s="290"/>
      <c r="VBX42" s="290"/>
      <c r="VBY42" s="290"/>
      <c r="VBZ42" s="290"/>
      <c r="VCA42" s="290"/>
      <c r="VCB42" s="290"/>
      <c r="VCC42" s="290"/>
      <c r="VCD42" s="290"/>
      <c r="VCE42" s="290"/>
      <c r="VCF42" s="290"/>
      <c r="VCG42" s="290"/>
      <c r="VCH42" s="290"/>
      <c r="VCI42" s="290"/>
      <c r="VCJ42" s="290"/>
      <c r="VCK42" s="290"/>
      <c r="VCL42" s="290"/>
      <c r="VCM42" s="290"/>
      <c r="VCN42" s="290"/>
      <c r="VCO42" s="290"/>
      <c r="VCP42" s="290"/>
      <c r="VCQ42" s="290"/>
      <c r="VCR42" s="290"/>
      <c r="VCS42" s="290"/>
      <c r="VCT42" s="290"/>
      <c r="VCU42" s="290"/>
      <c r="VCV42" s="290"/>
      <c r="VCW42" s="290"/>
      <c r="VCX42" s="290"/>
      <c r="VCY42" s="290"/>
      <c r="VCZ42" s="290"/>
      <c r="VDA42" s="290"/>
      <c r="VDB42" s="290"/>
      <c r="VDC42" s="290"/>
      <c r="VDD42" s="290"/>
      <c r="VDE42" s="290"/>
      <c r="VDF42" s="290"/>
      <c r="VDG42" s="290"/>
      <c r="VDH42" s="290"/>
      <c r="VDI42" s="290"/>
      <c r="VDJ42" s="290"/>
      <c r="VDK42" s="290"/>
      <c r="VDL42" s="290"/>
      <c r="VDM42" s="290"/>
      <c r="VDN42" s="290"/>
      <c r="VDO42" s="290"/>
      <c r="VDP42" s="290"/>
      <c r="VDQ42" s="290"/>
      <c r="VDR42" s="290"/>
      <c r="VDS42" s="290"/>
      <c r="VDT42" s="290"/>
      <c r="VDU42" s="290"/>
      <c r="VDV42" s="290"/>
      <c r="VDW42" s="290"/>
      <c r="VDX42" s="290"/>
      <c r="VDY42" s="290"/>
      <c r="VDZ42" s="290"/>
      <c r="VEA42" s="290"/>
      <c r="VEB42" s="290"/>
      <c r="VEC42" s="290"/>
      <c r="VED42" s="290"/>
      <c r="VEE42" s="290"/>
      <c r="VEF42" s="290"/>
      <c r="VEG42" s="290"/>
      <c r="VEH42" s="290"/>
      <c r="VEI42" s="290"/>
      <c r="VEJ42" s="290"/>
      <c r="VEK42" s="290"/>
      <c r="VEL42" s="290"/>
      <c r="VEM42" s="290"/>
      <c r="VEN42" s="290"/>
      <c r="VEO42" s="290"/>
      <c r="VEP42" s="290"/>
      <c r="VEQ42" s="290"/>
      <c r="VER42" s="290"/>
      <c r="VES42" s="290"/>
      <c r="VET42" s="290"/>
      <c r="VEU42" s="290"/>
      <c r="VEV42" s="290"/>
      <c r="VEW42" s="290"/>
      <c r="VEX42" s="290"/>
      <c r="VEY42" s="290"/>
      <c r="VEZ42" s="290"/>
      <c r="VFA42" s="290"/>
      <c r="VFB42" s="290"/>
      <c r="VFC42" s="290"/>
      <c r="VFD42" s="290"/>
      <c r="VFE42" s="290"/>
      <c r="VFF42" s="290"/>
      <c r="VFG42" s="290"/>
      <c r="VFH42" s="290"/>
      <c r="VFI42" s="290"/>
      <c r="VFJ42" s="290"/>
      <c r="VFK42" s="290"/>
      <c r="VFL42" s="290"/>
      <c r="VFM42" s="290"/>
      <c r="VFN42" s="290"/>
      <c r="VFO42" s="290"/>
      <c r="VFP42" s="290"/>
      <c r="VFQ42" s="290"/>
      <c r="VFR42" s="290"/>
      <c r="VFS42" s="290"/>
      <c r="VFT42" s="290"/>
      <c r="VFU42" s="290"/>
      <c r="VFV42" s="290"/>
      <c r="VFW42" s="290"/>
      <c r="VFX42" s="290"/>
      <c r="VFY42" s="290"/>
      <c r="VFZ42" s="290"/>
      <c r="VGA42" s="290"/>
      <c r="VGB42" s="290"/>
      <c r="VGC42" s="290"/>
      <c r="VGD42" s="290"/>
      <c r="VGE42" s="290"/>
      <c r="VGF42" s="290"/>
      <c r="VGG42" s="290"/>
      <c r="VGH42" s="290"/>
      <c r="VGI42" s="290"/>
      <c r="VGJ42" s="290"/>
      <c r="VGK42" s="290"/>
      <c r="VGL42" s="290"/>
      <c r="VGM42" s="290"/>
      <c r="VGN42" s="290"/>
      <c r="VGO42" s="290"/>
      <c r="VGP42" s="290"/>
      <c r="VGQ42" s="290"/>
      <c r="VGR42" s="290"/>
      <c r="VGS42" s="290"/>
      <c r="VGT42" s="290"/>
      <c r="VGU42" s="290"/>
      <c r="VGV42" s="290"/>
      <c r="VGW42" s="290"/>
      <c r="VGX42" s="290"/>
      <c r="VGY42" s="290"/>
      <c r="VGZ42" s="290"/>
      <c r="VHA42" s="290"/>
      <c r="VHB42" s="290"/>
      <c r="VHC42" s="290"/>
      <c r="VHD42" s="290"/>
      <c r="VHE42" s="290"/>
      <c r="VHF42" s="290"/>
      <c r="VHG42" s="290"/>
      <c r="VHH42" s="290"/>
      <c r="VHI42" s="290"/>
      <c r="VHJ42" s="290"/>
      <c r="VHK42" s="290"/>
      <c r="VHL42" s="290"/>
      <c r="VHM42" s="290"/>
      <c r="VHN42" s="290"/>
      <c r="VHO42" s="290"/>
      <c r="VHP42" s="290"/>
      <c r="VHQ42" s="290"/>
      <c r="VHR42" s="290"/>
      <c r="VHS42" s="290"/>
      <c r="VHT42" s="290"/>
      <c r="VHU42" s="290"/>
      <c r="VHV42" s="290"/>
      <c r="VHW42" s="290"/>
      <c r="VHX42" s="290"/>
      <c r="VHY42" s="290"/>
      <c r="VHZ42" s="290"/>
      <c r="VIA42" s="290"/>
      <c r="VIB42" s="290"/>
      <c r="VIC42" s="290"/>
      <c r="VID42" s="290"/>
      <c r="VIE42" s="290"/>
      <c r="VIF42" s="290"/>
      <c r="VIG42" s="290"/>
      <c r="VIH42" s="290"/>
      <c r="VII42" s="290"/>
      <c r="VIJ42" s="290"/>
      <c r="VIK42" s="290"/>
      <c r="VIL42" s="290"/>
      <c r="VIM42" s="290"/>
      <c r="VIN42" s="290"/>
      <c r="VIO42" s="290"/>
      <c r="VIP42" s="290"/>
      <c r="VIQ42" s="290"/>
      <c r="VIR42" s="290"/>
      <c r="VIS42" s="290"/>
      <c r="VIT42" s="290"/>
      <c r="VIU42" s="290"/>
      <c r="VIV42" s="290"/>
      <c r="VIW42" s="290"/>
      <c r="VIX42" s="290"/>
      <c r="VIY42" s="290"/>
      <c r="VIZ42" s="290"/>
      <c r="VJA42" s="290"/>
      <c r="VJB42" s="290"/>
      <c r="VJC42" s="290"/>
      <c r="VJD42" s="290"/>
      <c r="VJE42" s="290"/>
      <c r="VJF42" s="290"/>
      <c r="VJG42" s="290"/>
      <c r="VJH42" s="290"/>
      <c r="VJI42" s="290"/>
      <c r="VJJ42" s="290"/>
      <c r="VJK42" s="290"/>
      <c r="VJL42" s="290"/>
      <c r="VJM42" s="290"/>
      <c r="VJN42" s="290"/>
      <c r="VJO42" s="290"/>
      <c r="VJP42" s="290"/>
      <c r="VJQ42" s="290"/>
      <c r="VJR42" s="290"/>
      <c r="VJS42" s="290"/>
      <c r="VJT42" s="290"/>
      <c r="VJU42" s="290"/>
      <c r="VJV42" s="290"/>
      <c r="VJW42" s="290"/>
      <c r="VJX42" s="290"/>
      <c r="VJY42" s="290"/>
      <c r="VJZ42" s="290"/>
      <c r="VKA42" s="290"/>
      <c r="VKB42" s="290"/>
      <c r="VKC42" s="290"/>
      <c r="VKD42" s="290"/>
      <c r="VKE42" s="290"/>
      <c r="VKF42" s="290"/>
      <c r="VKG42" s="290"/>
      <c r="VKH42" s="290"/>
      <c r="VKI42" s="290"/>
      <c r="VKJ42" s="290"/>
      <c r="VKK42" s="290"/>
      <c r="VKL42" s="290"/>
      <c r="VKM42" s="290"/>
      <c r="VKN42" s="290"/>
      <c r="VKO42" s="290"/>
      <c r="VKP42" s="290"/>
      <c r="VKQ42" s="290"/>
      <c r="VKR42" s="290"/>
      <c r="VKS42" s="290"/>
      <c r="VKT42" s="290"/>
      <c r="VKU42" s="290"/>
      <c r="VKV42" s="290"/>
      <c r="VKW42" s="290"/>
      <c r="VKX42" s="290"/>
      <c r="VKY42" s="290"/>
      <c r="VKZ42" s="290"/>
      <c r="VLA42" s="290"/>
      <c r="VLB42" s="290"/>
      <c r="VLC42" s="290"/>
      <c r="VLD42" s="290"/>
      <c r="VLE42" s="290"/>
      <c r="VLF42" s="290"/>
      <c r="VLG42" s="290"/>
      <c r="VLH42" s="290"/>
      <c r="VLI42" s="290"/>
      <c r="VLJ42" s="290"/>
      <c r="VLK42" s="290"/>
      <c r="VLL42" s="290"/>
      <c r="VLM42" s="290"/>
      <c r="VLN42" s="290"/>
      <c r="VLO42" s="290"/>
      <c r="VLP42" s="290"/>
      <c r="VLQ42" s="290"/>
      <c r="VLR42" s="290"/>
      <c r="VLS42" s="290"/>
      <c r="VLT42" s="290"/>
      <c r="VLU42" s="290"/>
      <c r="VLV42" s="290"/>
      <c r="VLW42" s="290"/>
      <c r="VLX42" s="290"/>
      <c r="VLY42" s="290"/>
      <c r="VLZ42" s="290"/>
      <c r="VMA42" s="290"/>
      <c r="VMB42" s="290"/>
      <c r="VMC42" s="290"/>
      <c r="VMD42" s="290"/>
      <c r="VME42" s="290"/>
      <c r="VMF42" s="290"/>
      <c r="VMG42" s="290"/>
      <c r="VMH42" s="290"/>
      <c r="VMI42" s="290"/>
      <c r="VMJ42" s="290"/>
      <c r="VMK42" s="290"/>
      <c r="VML42" s="290"/>
      <c r="VMM42" s="290"/>
      <c r="VMN42" s="290"/>
      <c r="VMO42" s="290"/>
      <c r="VMP42" s="290"/>
      <c r="VMQ42" s="290"/>
      <c r="VMR42" s="290"/>
      <c r="VMS42" s="290"/>
      <c r="VMT42" s="290"/>
      <c r="VMU42" s="290"/>
      <c r="VMV42" s="290"/>
      <c r="VMW42" s="290"/>
      <c r="VMX42" s="290"/>
      <c r="VMY42" s="290"/>
      <c r="VMZ42" s="290"/>
      <c r="VNA42" s="290"/>
      <c r="VNB42" s="290"/>
      <c r="VNC42" s="290"/>
      <c r="VND42" s="290"/>
      <c r="VNE42" s="290"/>
      <c r="VNF42" s="290"/>
      <c r="VNG42" s="290"/>
      <c r="VNH42" s="290"/>
      <c r="VNI42" s="290"/>
      <c r="VNJ42" s="290"/>
      <c r="VNK42" s="290"/>
      <c r="VNL42" s="290"/>
      <c r="VNM42" s="290"/>
      <c r="VNN42" s="290"/>
      <c r="VNO42" s="290"/>
      <c r="VNP42" s="290"/>
      <c r="VNQ42" s="290"/>
      <c r="VNR42" s="290"/>
      <c r="VNS42" s="290"/>
      <c r="VNT42" s="290"/>
      <c r="VNU42" s="290"/>
      <c r="VNV42" s="290"/>
      <c r="VNW42" s="290"/>
      <c r="VNX42" s="290"/>
      <c r="VNY42" s="290"/>
      <c r="VNZ42" s="290"/>
      <c r="VOA42" s="290"/>
      <c r="VOB42" s="290"/>
      <c r="VOC42" s="290"/>
      <c r="VOD42" s="290"/>
      <c r="VOE42" s="290"/>
      <c r="VOF42" s="290"/>
      <c r="VOG42" s="290"/>
      <c r="VOH42" s="290"/>
      <c r="VOI42" s="290"/>
      <c r="VOJ42" s="290"/>
      <c r="VOK42" s="290"/>
      <c r="VOL42" s="290"/>
      <c r="VOM42" s="290"/>
      <c r="VON42" s="290"/>
      <c r="VOO42" s="290"/>
      <c r="VOP42" s="290"/>
      <c r="VOQ42" s="290"/>
      <c r="VOR42" s="290"/>
      <c r="VOS42" s="290"/>
      <c r="VOT42" s="290"/>
      <c r="VOU42" s="290"/>
      <c r="VOV42" s="290"/>
      <c r="VOW42" s="290"/>
      <c r="VOX42" s="290"/>
      <c r="VOY42" s="290"/>
      <c r="VOZ42" s="290"/>
      <c r="VPA42" s="290"/>
      <c r="VPB42" s="290"/>
      <c r="VPC42" s="290"/>
      <c r="VPD42" s="290"/>
      <c r="VPE42" s="290"/>
      <c r="VPF42" s="290"/>
      <c r="VPG42" s="290"/>
      <c r="VPH42" s="290"/>
      <c r="VPI42" s="290"/>
      <c r="VPJ42" s="290"/>
      <c r="VPK42" s="290"/>
      <c r="VPL42" s="290"/>
      <c r="VPM42" s="290"/>
      <c r="VPN42" s="290"/>
      <c r="VPO42" s="290"/>
      <c r="VPP42" s="290"/>
      <c r="VPQ42" s="290"/>
      <c r="VPR42" s="290"/>
      <c r="VPS42" s="290"/>
      <c r="VPT42" s="290"/>
      <c r="VPU42" s="290"/>
      <c r="VPV42" s="290"/>
      <c r="VPW42" s="290"/>
      <c r="VPX42" s="290"/>
      <c r="VPY42" s="290"/>
      <c r="VPZ42" s="290"/>
      <c r="VQA42" s="290"/>
      <c r="VQB42" s="290"/>
      <c r="VQC42" s="290"/>
      <c r="VQD42" s="290"/>
      <c r="VQE42" s="290"/>
      <c r="VQF42" s="290"/>
      <c r="VQG42" s="290"/>
      <c r="VQH42" s="290"/>
      <c r="VQI42" s="290"/>
      <c r="VQJ42" s="290"/>
      <c r="VQK42" s="290"/>
      <c r="VQL42" s="290"/>
      <c r="VQM42" s="290"/>
      <c r="VQN42" s="290"/>
      <c r="VQO42" s="290"/>
      <c r="VQP42" s="290"/>
      <c r="VQQ42" s="290"/>
      <c r="VQR42" s="290"/>
      <c r="VQS42" s="290"/>
      <c r="VQT42" s="290"/>
      <c r="VQU42" s="290"/>
      <c r="VQV42" s="290"/>
      <c r="VQW42" s="290"/>
      <c r="VQX42" s="290"/>
      <c r="VQY42" s="290"/>
      <c r="VQZ42" s="290"/>
      <c r="VRA42" s="290"/>
      <c r="VRB42" s="290"/>
      <c r="VRC42" s="290"/>
      <c r="VRD42" s="290"/>
      <c r="VRE42" s="290"/>
      <c r="VRF42" s="290"/>
      <c r="VRG42" s="290"/>
      <c r="VRH42" s="290"/>
      <c r="VRI42" s="290"/>
      <c r="VRJ42" s="290"/>
      <c r="VRK42" s="290"/>
      <c r="VRL42" s="290"/>
      <c r="VRM42" s="290"/>
      <c r="VRN42" s="290"/>
      <c r="VRO42" s="290"/>
      <c r="VRP42" s="290"/>
      <c r="VRQ42" s="290"/>
      <c r="VRR42" s="290"/>
      <c r="VRS42" s="290"/>
      <c r="VRT42" s="290"/>
      <c r="VRU42" s="290"/>
      <c r="VRV42" s="290"/>
      <c r="VRW42" s="290"/>
      <c r="VRX42" s="290"/>
      <c r="VRY42" s="290"/>
      <c r="VRZ42" s="290"/>
      <c r="VSA42" s="290"/>
      <c r="VSB42" s="290"/>
      <c r="VSC42" s="290"/>
      <c r="VSD42" s="290"/>
      <c r="VSE42" s="290"/>
      <c r="VSF42" s="290"/>
      <c r="VSG42" s="290"/>
      <c r="VSH42" s="290"/>
      <c r="VSI42" s="290"/>
      <c r="VSJ42" s="290"/>
      <c r="VSK42" s="290"/>
      <c r="VSL42" s="290"/>
      <c r="VSM42" s="290"/>
      <c r="VSN42" s="290"/>
      <c r="VSO42" s="290"/>
      <c r="VSP42" s="290"/>
      <c r="VSQ42" s="290"/>
      <c r="VSR42" s="290"/>
      <c r="VSS42" s="290"/>
      <c r="VST42" s="290"/>
      <c r="VSU42" s="290"/>
      <c r="VSV42" s="290"/>
      <c r="VSW42" s="290"/>
      <c r="VSX42" s="290"/>
      <c r="VSY42" s="290"/>
      <c r="VSZ42" s="290"/>
      <c r="VTA42" s="290"/>
      <c r="VTB42" s="290"/>
      <c r="VTC42" s="290"/>
      <c r="VTD42" s="290"/>
      <c r="VTE42" s="290"/>
      <c r="VTF42" s="290"/>
      <c r="VTG42" s="290"/>
      <c r="VTH42" s="290"/>
      <c r="VTI42" s="290"/>
      <c r="VTJ42" s="290"/>
      <c r="VTK42" s="290"/>
      <c r="VTL42" s="290"/>
      <c r="VTM42" s="290"/>
      <c r="VTN42" s="290"/>
      <c r="VTO42" s="290"/>
      <c r="VTP42" s="290"/>
      <c r="VTQ42" s="290"/>
      <c r="VTR42" s="290"/>
      <c r="VTS42" s="290"/>
      <c r="VTT42" s="290"/>
      <c r="VTU42" s="290"/>
      <c r="VTV42" s="290"/>
      <c r="VTW42" s="290"/>
      <c r="VTX42" s="290"/>
      <c r="VTY42" s="290"/>
      <c r="VTZ42" s="290"/>
      <c r="VUA42" s="290"/>
      <c r="VUB42" s="290"/>
      <c r="VUC42" s="290"/>
      <c r="VUD42" s="290"/>
      <c r="VUE42" s="290"/>
      <c r="VUF42" s="290"/>
      <c r="VUG42" s="290"/>
      <c r="VUH42" s="290"/>
      <c r="VUI42" s="290"/>
      <c r="VUJ42" s="290"/>
      <c r="VUK42" s="290"/>
      <c r="VUL42" s="290"/>
      <c r="VUM42" s="290"/>
      <c r="VUN42" s="290"/>
      <c r="VUO42" s="290"/>
      <c r="VUP42" s="290"/>
      <c r="VUQ42" s="290"/>
      <c r="VUR42" s="290"/>
      <c r="VUS42" s="290"/>
      <c r="VUT42" s="290"/>
      <c r="VUU42" s="290"/>
      <c r="VUV42" s="290"/>
      <c r="VUW42" s="290"/>
      <c r="VUX42" s="290"/>
      <c r="VUY42" s="290"/>
      <c r="VUZ42" s="290"/>
      <c r="VVA42" s="290"/>
      <c r="VVB42" s="290"/>
      <c r="VVC42" s="290"/>
      <c r="VVD42" s="290"/>
      <c r="VVE42" s="290"/>
      <c r="VVF42" s="290"/>
      <c r="VVG42" s="290"/>
      <c r="VVH42" s="290"/>
      <c r="VVI42" s="290"/>
      <c r="VVJ42" s="290"/>
      <c r="VVK42" s="290"/>
      <c r="VVL42" s="290"/>
      <c r="VVM42" s="290"/>
      <c r="VVN42" s="290"/>
      <c r="VVO42" s="290"/>
      <c r="VVP42" s="290"/>
      <c r="VVQ42" s="290"/>
      <c r="VVR42" s="290"/>
      <c r="VVS42" s="290"/>
      <c r="VVT42" s="290"/>
      <c r="VVU42" s="290"/>
      <c r="VVV42" s="290"/>
      <c r="VVW42" s="290"/>
      <c r="VVX42" s="290"/>
      <c r="VVY42" s="290"/>
      <c r="VVZ42" s="290"/>
      <c r="VWA42" s="290"/>
      <c r="VWB42" s="290"/>
      <c r="VWC42" s="290"/>
      <c r="VWD42" s="290"/>
      <c r="VWE42" s="290"/>
      <c r="VWF42" s="290"/>
      <c r="VWG42" s="290"/>
      <c r="VWH42" s="290"/>
      <c r="VWI42" s="290"/>
      <c r="VWJ42" s="290"/>
      <c r="VWK42" s="290"/>
      <c r="VWL42" s="290"/>
      <c r="VWM42" s="290"/>
      <c r="VWN42" s="290"/>
      <c r="VWO42" s="290"/>
      <c r="VWP42" s="290"/>
      <c r="VWQ42" s="290"/>
      <c r="VWR42" s="290"/>
      <c r="VWS42" s="290"/>
      <c r="VWT42" s="290"/>
      <c r="VWU42" s="290"/>
      <c r="VWV42" s="290"/>
      <c r="VWW42" s="290"/>
      <c r="VWX42" s="290"/>
      <c r="VWY42" s="290"/>
      <c r="VWZ42" s="290"/>
      <c r="VXA42" s="290"/>
      <c r="VXB42" s="290"/>
      <c r="VXC42" s="290"/>
      <c r="VXD42" s="290"/>
      <c r="VXE42" s="290"/>
      <c r="VXF42" s="290"/>
      <c r="VXG42" s="290"/>
      <c r="VXH42" s="290"/>
      <c r="VXI42" s="290"/>
      <c r="VXJ42" s="290"/>
      <c r="VXK42" s="290"/>
      <c r="VXL42" s="290"/>
      <c r="VXM42" s="290"/>
      <c r="VXN42" s="290"/>
      <c r="VXO42" s="290"/>
      <c r="VXP42" s="290"/>
      <c r="VXQ42" s="290"/>
      <c r="VXR42" s="290"/>
      <c r="VXS42" s="290"/>
      <c r="VXT42" s="290"/>
      <c r="VXU42" s="290"/>
      <c r="VXV42" s="290"/>
      <c r="VXW42" s="290"/>
      <c r="VXX42" s="290"/>
      <c r="VXY42" s="290"/>
      <c r="VXZ42" s="290"/>
      <c r="VYA42" s="290"/>
      <c r="VYB42" s="290"/>
      <c r="VYC42" s="290"/>
      <c r="VYD42" s="290"/>
      <c r="VYE42" s="290"/>
      <c r="VYF42" s="290"/>
      <c r="VYG42" s="290"/>
      <c r="VYH42" s="290"/>
      <c r="VYI42" s="290"/>
      <c r="VYJ42" s="290"/>
      <c r="VYK42" s="290"/>
      <c r="VYL42" s="290"/>
      <c r="VYM42" s="290"/>
      <c r="VYN42" s="290"/>
      <c r="VYO42" s="290"/>
      <c r="VYP42" s="290"/>
      <c r="VYQ42" s="290"/>
      <c r="VYR42" s="290"/>
      <c r="VYS42" s="290"/>
      <c r="VYT42" s="290"/>
      <c r="VYU42" s="290"/>
      <c r="VYV42" s="290"/>
      <c r="VYW42" s="290"/>
      <c r="VYX42" s="290"/>
      <c r="VYY42" s="290"/>
      <c r="VYZ42" s="290"/>
      <c r="VZA42" s="290"/>
      <c r="VZB42" s="290"/>
      <c r="VZC42" s="290"/>
      <c r="VZD42" s="290"/>
      <c r="VZE42" s="290"/>
      <c r="VZF42" s="290"/>
      <c r="VZG42" s="290"/>
      <c r="VZH42" s="290"/>
      <c r="VZI42" s="290"/>
      <c r="VZJ42" s="290"/>
      <c r="VZK42" s="290"/>
      <c r="VZL42" s="290"/>
      <c r="VZM42" s="290"/>
      <c r="VZN42" s="290"/>
      <c r="VZO42" s="290"/>
      <c r="VZP42" s="290"/>
      <c r="VZQ42" s="290"/>
      <c r="VZR42" s="290"/>
      <c r="VZS42" s="290"/>
      <c r="VZT42" s="290"/>
      <c r="VZU42" s="290"/>
      <c r="VZV42" s="290"/>
      <c r="VZW42" s="290"/>
      <c r="VZX42" s="290"/>
      <c r="VZY42" s="290"/>
      <c r="VZZ42" s="290"/>
      <c r="WAA42" s="290"/>
      <c r="WAB42" s="290"/>
      <c r="WAC42" s="290"/>
      <c r="WAD42" s="290"/>
      <c r="WAE42" s="290"/>
      <c r="WAF42" s="290"/>
      <c r="WAG42" s="290"/>
      <c r="WAH42" s="290"/>
      <c r="WAI42" s="290"/>
      <c r="WAJ42" s="290"/>
      <c r="WAK42" s="290"/>
      <c r="WAL42" s="290"/>
      <c r="WAM42" s="290"/>
      <c r="WAN42" s="290"/>
      <c r="WAO42" s="290"/>
      <c r="WAP42" s="290"/>
      <c r="WAQ42" s="290"/>
      <c r="WAR42" s="290"/>
      <c r="WAS42" s="290"/>
      <c r="WAT42" s="290"/>
      <c r="WAU42" s="290"/>
      <c r="WAV42" s="290"/>
      <c r="WAW42" s="290"/>
      <c r="WAX42" s="290"/>
      <c r="WAY42" s="290"/>
      <c r="WAZ42" s="290"/>
      <c r="WBA42" s="290"/>
      <c r="WBB42" s="290"/>
      <c r="WBC42" s="290"/>
      <c r="WBD42" s="290"/>
      <c r="WBE42" s="290"/>
      <c r="WBF42" s="290"/>
      <c r="WBG42" s="290"/>
      <c r="WBH42" s="290"/>
      <c r="WBI42" s="290"/>
      <c r="WBJ42" s="290"/>
      <c r="WBK42" s="290"/>
      <c r="WBL42" s="290"/>
      <c r="WBM42" s="290"/>
      <c r="WBN42" s="290"/>
      <c r="WBO42" s="290"/>
      <c r="WBP42" s="290"/>
      <c r="WBQ42" s="290"/>
      <c r="WBR42" s="290"/>
      <c r="WBS42" s="290"/>
      <c r="WBT42" s="290"/>
      <c r="WBU42" s="290"/>
      <c r="WBV42" s="290"/>
      <c r="WBW42" s="290"/>
      <c r="WBX42" s="290"/>
      <c r="WBY42" s="290"/>
      <c r="WBZ42" s="290"/>
      <c r="WCA42" s="290"/>
      <c r="WCB42" s="290"/>
    </row>
    <row r="43" spans="2:38 13252:15628" s="289" customFormat="1" x14ac:dyDescent="0.25">
      <c r="B43" s="280">
        <v>32</v>
      </c>
      <c r="C43" s="311" t="s">
        <v>1289</v>
      </c>
      <c r="D43" s="282" t="s">
        <v>7</v>
      </c>
      <c r="E43" s="282" t="s">
        <v>7</v>
      </c>
      <c r="F43" s="282" t="s">
        <v>7</v>
      </c>
      <c r="G43" s="282" t="s">
        <v>7</v>
      </c>
      <c r="H43" s="282" t="s">
        <v>7</v>
      </c>
      <c r="I43" s="282" t="s">
        <v>7</v>
      </c>
      <c r="J43" s="282" t="s">
        <v>7</v>
      </c>
      <c r="K43" s="282" t="s">
        <v>7</v>
      </c>
      <c r="L43" s="314">
        <v>42770</v>
      </c>
      <c r="M43" s="284" t="s">
        <v>9775</v>
      </c>
      <c r="N43" s="285">
        <f t="shared" si="13"/>
        <v>2</v>
      </c>
      <c r="O43" s="315"/>
      <c r="U43" s="302"/>
      <c r="V43" s="302"/>
      <c r="W43" s="302"/>
      <c r="X43" s="302"/>
      <c r="Y43" s="302"/>
      <c r="Z43" s="302"/>
      <c r="SOR43" s="290"/>
      <c r="SOS43" s="290"/>
      <c r="SOT43" s="290"/>
      <c r="SOU43" s="290"/>
      <c r="SOV43" s="290"/>
      <c r="SOW43" s="290"/>
      <c r="SOX43" s="290"/>
      <c r="SOY43" s="290"/>
      <c r="SOZ43" s="290"/>
      <c r="SPA43" s="290"/>
      <c r="SPB43" s="290"/>
      <c r="SPC43" s="290"/>
      <c r="SPD43" s="290"/>
      <c r="SPE43" s="290"/>
      <c r="SPF43" s="290"/>
      <c r="SPG43" s="290"/>
      <c r="SPH43" s="290"/>
      <c r="SPI43" s="290"/>
      <c r="SPJ43" s="290"/>
      <c r="SPK43" s="290"/>
      <c r="SPL43" s="290"/>
      <c r="SPM43" s="290"/>
      <c r="SPN43" s="290"/>
      <c r="SPO43" s="290"/>
      <c r="SPP43" s="290"/>
      <c r="SPQ43" s="290"/>
      <c r="SPR43" s="290"/>
      <c r="SPS43" s="290"/>
      <c r="SPT43" s="290"/>
      <c r="SPU43" s="290"/>
      <c r="SPV43" s="290"/>
      <c r="SPW43" s="290"/>
      <c r="SPX43" s="290"/>
      <c r="SPY43" s="290"/>
      <c r="SPZ43" s="290"/>
      <c r="SQA43" s="290"/>
      <c r="SQB43" s="290"/>
      <c r="SQC43" s="290"/>
      <c r="SQD43" s="290"/>
      <c r="SQE43" s="290"/>
      <c r="SQF43" s="290"/>
      <c r="SQG43" s="290"/>
      <c r="SQH43" s="290"/>
      <c r="SQI43" s="290"/>
      <c r="SQJ43" s="290"/>
      <c r="SQK43" s="290"/>
      <c r="SQL43" s="290"/>
      <c r="SQM43" s="290"/>
      <c r="SQN43" s="290"/>
      <c r="SQO43" s="290"/>
      <c r="SQP43" s="290"/>
      <c r="SQQ43" s="290"/>
      <c r="SQR43" s="290"/>
      <c r="SQS43" s="290"/>
      <c r="SQT43" s="290"/>
      <c r="SQU43" s="290"/>
      <c r="SQV43" s="290"/>
      <c r="SQW43" s="290"/>
      <c r="SQX43" s="290"/>
      <c r="SQY43" s="290"/>
      <c r="SQZ43" s="290"/>
      <c r="SRA43" s="290"/>
      <c r="SRB43" s="290"/>
      <c r="SRC43" s="290"/>
      <c r="SRD43" s="290"/>
      <c r="SRE43" s="290"/>
      <c r="SRF43" s="290"/>
      <c r="SRG43" s="290"/>
      <c r="SRH43" s="290"/>
      <c r="SRI43" s="290"/>
      <c r="SRJ43" s="290"/>
      <c r="SRK43" s="290"/>
      <c r="SRL43" s="290"/>
      <c r="SRM43" s="290"/>
      <c r="SRN43" s="290"/>
      <c r="SRO43" s="290"/>
      <c r="SRP43" s="290"/>
      <c r="SRQ43" s="290"/>
      <c r="SRR43" s="290"/>
      <c r="SRS43" s="290"/>
      <c r="SRT43" s="290"/>
      <c r="SRU43" s="290"/>
      <c r="SRV43" s="290"/>
      <c r="SRW43" s="290"/>
      <c r="SRX43" s="290"/>
      <c r="SRY43" s="290"/>
      <c r="SRZ43" s="290"/>
      <c r="SSA43" s="290"/>
      <c r="SSB43" s="290"/>
      <c r="SSC43" s="290"/>
      <c r="SSD43" s="290"/>
      <c r="SSE43" s="290"/>
      <c r="SSF43" s="290"/>
      <c r="SSG43" s="290"/>
      <c r="SSH43" s="290"/>
      <c r="SSI43" s="290"/>
      <c r="SSJ43" s="290"/>
      <c r="SSK43" s="290"/>
      <c r="SSL43" s="290"/>
      <c r="SSM43" s="290"/>
      <c r="SSN43" s="290"/>
      <c r="SSO43" s="290"/>
      <c r="SSP43" s="290"/>
      <c r="SSQ43" s="290"/>
      <c r="SSR43" s="290"/>
      <c r="SSS43" s="290"/>
      <c r="SST43" s="290"/>
      <c r="SSU43" s="290"/>
      <c r="SSV43" s="290"/>
      <c r="SSW43" s="290"/>
      <c r="SSX43" s="290"/>
      <c r="SSY43" s="290"/>
      <c r="SSZ43" s="290"/>
      <c r="STA43" s="290"/>
      <c r="STB43" s="290"/>
      <c r="STC43" s="290"/>
      <c r="STD43" s="290"/>
      <c r="STE43" s="290"/>
      <c r="STF43" s="290"/>
      <c r="STG43" s="290"/>
      <c r="STH43" s="290"/>
      <c r="STI43" s="290"/>
      <c r="STJ43" s="290"/>
      <c r="STK43" s="290"/>
      <c r="STL43" s="290"/>
      <c r="STM43" s="290"/>
      <c r="STN43" s="290"/>
      <c r="STO43" s="290"/>
      <c r="STP43" s="290"/>
      <c r="STQ43" s="290"/>
      <c r="STR43" s="290"/>
      <c r="STS43" s="290"/>
      <c r="STT43" s="290"/>
      <c r="STU43" s="290"/>
      <c r="STV43" s="290"/>
      <c r="STW43" s="290"/>
      <c r="STX43" s="290"/>
      <c r="STY43" s="290"/>
      <c r="STZ43" s="290"/>
      <c r="SUA43" s="290"/>
      <c r="SUB43" s="290"/>
      <c r="SUC43" s="290"/>
      <c r="SUD43" s="290"/>
      <c r="SUE43" s="290"/>
      <c r="SUF43" s="290"/>
      <c r="SUG43" s="290"/>
      <c r="SUH43" s="290"/>
      <c r="SUI43" s="290"/>
      <c r="SUJ43" s="290"/>
      <c r="SUK43" s="290"/>
      <c r="SUL43" s="290"/>
      <c r="SUM43" s="290"/>
      <c r="SUN43" s="290"/>
      <c r="SUO43" s="290"/>
      <c r="SUP43" s="290"/>
      <c r="SUQ43" s="290"/>
      <c r="SUR43" s="290"/>
      <c r="SUS43" s="290"/>
      <c r="SUT43" s="290"/>
      <c r="SUU43" s="290"/>
      <c r="SUV43" s="290"/>
      <c r="SUW43" s="290"/>
      <c r="SUX43" s="290"/>
      <c r="SUY43" s="290"/>
      <c r="SUZ43" s="290"/>
      <c r="SVA43" s="290"/>
      <c r="SVB43" s="290"/>
      <c r="SVC43" s="290"/>
      <c r="SVD43" s="290"/>
      <c r="SVE43" s="290"/>
      <c r="SVF43" s="290"/>
      <c r="SVG43" s="290"/>
      <c r="SVH43" s="290"/>
      <c r="SVI43" s="290"/>
      <c r="SVJ43" s="290"/>
      <c r="SVK43" s="290"/>
      <c r="SVL43" s="290"/>
      <c r="SVM43" s="290"/>
      <c r="SVN43" s="290"/>
      <c r="SVO43" s="290"/>
      <c r="SVP43" s="290"/>
      <c r="SVQ43" s="290"/>
      <c r="SVR43" s="290"/>
      <c r="SVS43" s="290"/>
      <c r="SVT43" s="290"/>
      <c r="SVU43" s="290"/>
      <c r="SVV43" s="290"/>
      <c r="SVW43" s="290"/>
      <c r="SVX43" s="290"/>
      <c r="SVY43" s="290"/>
      <c r="SVZ43" s="290"/>
      <c r="SWA43" s="290"/>
      <c r="SWB43" s="290"/>
      <c r="SWC43" s="290"/>
      <c r="SWD43" s="290"/>
      <c r="SWE43" s="290"/>
      <c r="SWF43" s="290"/>
      <c r="SWG43" s="290"/>
      <c r="SWH43" s="290"/>
      <c r="SWI43" s="290"/>
      <c r="SWJ43" s="290"/>
      <c r="SWK43" s="290"/>
      <c r="SWL43" s="290"/>
      <c r="SWM43" s="290"/>
      <c r="SWN43" s="290"/>
      <c r="SWO43" s="290"/>
      <c r="SWP43" s="290"/>
      <c r="SWQ43" s="290"/>
      <c r="SWR43" s="290"/>
      <c r="SWS43" s="290"/>
      <c r="SWT43" s="290"/>
      <c r="SWU43" s="290"/>
      <c r="SWV43" s="290"/>
      <c r="SWW43" s="290"/>
      <c r="SWX43" s="290"/>
      <c r="SWY43" s="290"/>
      <c r="SWZ43" s="290"/>
      <c r="SXA43" s="290"/>
      <c r="SXB43" s="290"/>
      <c r="SXC43" s="290"/>
      <c r="SXD43" s="290"/>
      <c r="SXE43" s="290"/>
      <c r="SXF43" s="290"/>
      <c r="SXG43" s="290"/>
      <c r="SXH43" s="290"/>
      <c r="SXI43" s="290"/>
      <c r="SXJ43" s="290"/>
      <c r="SXK43" s="290"/>
      <c r="SXL43" s="290"/>
      <c r="SXM43" s="290"/>
      <c r="SXN43" s="290"/>
      <c r="SXO43" s="290"/>
      <c r="SXP43" s="290"/>
      <c r="SXQ43" s="290"/>
      <c r="SXR43" s="290"/>
      <c r="SXS43" s="290"/>
      <c r="SXT43" s="290"/>
      <c r="SXU43" s="290"/>
      <c r="SXV43" s="290"/>
      <c r="SXW43" s="290"/>
      <c r="SXX43" s="290"/>
      <c r="SXY43" s="290"/>
      <c r="SXZ43" s="290"/>
      <c r="SYA43" s="290"/>
      <c r="SYB43" s="290"/>
      <c r="SYC43" s="290"/>
      <c r="SYD43" s="290"/>
      <c r="SYE43" s="290"/>
      <c r="SYF43" s="290"/>
      <c r="SYG43" s="290"/>
      <c r="SYH43" s="290"/>
      <c r="SYI43" s="290"/>
      <c r="SYJ43" s="290"/>
      <c r="SYK43" s="290"/>
      <c r="SYL43" s="290"/>
      <c r="SYM43" s="290"/>
      <c r="SYN43" s="290"/>
      <c r="SYO43" s="290"/>
      <c r="SYP43" s="290"/>
      <c r="SYQ43" s="290"/>
      <c r="SYR43" s="290"/>
      <c r="SYS43" s="290"/>
      <c r="SYT43" s="290"/>
      <c r="SYU43" s="290"/>
      <c r="SYV43" s="290"/>
      <c r="SYW43" s="290"/>
      <c r="SYX43" s="290"/>
      <c r="SYY43" s="290"/>
      <c r="SYZ43" s="290"/>
      <c r="SZA43" s="290"/>
      <c r="SZB43" s="290"/>
      <c r="SZC43" s="290"/>
      <c r="SZD43" s="290"/>
      <c r="SZE43" s="290"/>
      <c r="SZF43" s="290"/>
      <c r="SZG43" s="290"/>
      <c r="SZH43" s="290"/>
      <c r="SZI43" s="290"/>
      <c r="SZJ43" s="290"/>
      <c r="SZK43" s="290"/>
      <c r="SZL43" s="290"/>
      <c r="SZM43" s="290"/>
      <c r="SZN43" s="290"/>
      <c r="SZO43" s="290"/>
      <c r="SZP43" s="290"/>
      <c r="SZQ43" s="290"/>
      <c r="SZR43" s="290"/>
      <c r="SZS43" s="290"/>
      <c r="SZT43" s="290"/>
      <c r="SZU43" s="290"/>
      <c r="SZV43" s="290"/>
      <c r="SZW43" s="290"/>
      <c r="SZX43" s="290"/>
      <c r="SZY43" s="290"/>
      <c r="SZZ43" s="290"/>
      <c r="TAA43" s="290"/>
      <c r="TAB43" s="290"/>
      <c r="TAC43" s="290"/>
      <c r="TAD43" s="290"/>
      <c r="TAE43" s="290"/>
      <c r="TAF43" s="290"/>
      <c r="TAG43" s="290"/>
      <c r="TAH43" s="290"/>
      <c r="TAI43" s="290"/>
      <c r="TAJ43" s="290"/>
      <c r="TAK43" s="290"/>
      <c r="TAL43" s="290"/>
      <c r="TAM43" s="290"/>
      <c r="TAN43" s="290"/>
      <c r="TAO43" s="290"/>
      <c r="TAP43" s="290"/>
      <c r="TAQ43" s="290"/>
      <c r="TAR43" s="290"/>
      <c r="TAS43" s="290"/>
      <c r="TAT43" s="290"/>
      <c r="TAU43" s="290"/>
      <c r="TAV43" s="290"/>
      <c r="TAW43" s="290"/>
      <c r="TAX43" s="290"/>
      <c r="TAY43" s="290"/>
      <c r="TAZ43" s="290"/>
      <c r="TBA43" s="290"/>
      <c r="TBB43" s="290"/>
      <c r="TBC43" s="290"/>
      <c r="TBD43" s="290"/>
      <c r="TBE43" s="290"/>
      <c r="TBF43" s="290"/>
      <c r="TBG43" s="290"/>
      <c r="TBH43" s="290"/>
      <c r="TBI43" s="290"/>
      <c r="TBJ43" s="290"/>
      <c r="TBK43" s="290"/>
      <c r="TBL43" s="290"/>
      <c r="TBM43" s="290"/>
      <c r="TBN43" s="290"/>
      <c r="TBO43" s="290"/>
      <c r="TBP43" s="290"/>
      <c r="TBQ43" s="290"/>
      <c r="TBR43" s="290"/>
      <c r="TBS43" s="290"/>
      <c r="TBT43" s="290"/>
      <c r="TBU43" s="290"/>
      <c r="TBV43" s="290"/>
      <c r="TBW43" s="290"/>
      <c r="TBX43" s="290"/>
      <c r="TBY43" s="290"/>
      <c r="TBZ43" s="290"/>
      <c r="TCA43" s="290"/>
      <c r="TCB43" s="290"/>
      <c r="TCC43" s="290"/>
      <c r="TCD43" s="290"/>
      <c r="TCE43" s="290"/>
      <c r="TCF43" s="290"/>
      <c r="TCG43" s="290"/>
      <c r="TCH43" s="290"/>
      <c r="TCI43" s="290"/>
      <c r="TCJ43" s="290"/>
      <c r="TCK43" s="290"/>
      <c r="TCL43" s="290"/>
      <c r="TCM43" s="290"/>
      <c r="TCN43" s="290"/>
      <c r="TCO43" s="290"/>
      <c r="TCP43" s="290"/>
      <c r="TCQ43" s="290"/>
      <c r="TCR43" s="290"/>
      <c r="TCS43" s="290"/>
      <c r="TCT43" s="290"/>
      <c r="TCU43" s="290"/>
      <c r="TCV43" s="290"/>
      <c r="TCW43" s="290"/>
      <c r="TCX43" s="290"/>
      <c r="TCY43" s="290"/>
      <c r="TCZ43" s="290"/>
      <c r="TDA43" s="290"/>
      <c r="TDB43" s="290"/>
      <c r="TDC43" s="290"/>
      <c r="TDD43" s="290"/>
      <c r="TDE43" s="290"/>
      <c r="TDF43" s="290"/>
      <c r="TDG43" s="290"/>
      <c r="TDH43" s="290"/>
      <c r="TDI43" s="290"/>
      <c r="TDJ43" s="290"/>
      <c r="TDK43" s="290"/>
      <c r="TDL43" s="290"/>
      <c r="TDM43" s="290"/>
      <c r="TDN43" s="290"/>
      <c r="TDO43" s="290"/>
      <c r="TDP43" s="290"/>
      <c r="TDQ43" s="290"/>
      <c r="TDR43" s="290"/>
      <c r="TDS43" s="290"/>
      <c r="TDT43" s="290"/>
      <c r="TDU43" s="290"/>
      <c r="TDV43" s="290"/>
      <c r="TDW43" s="290"/>
      <c r="TDX43" s="290"/>
      <c r="TDY43" s="290"/>
      <c r="TDZ43" s="290"/>
      <c r="TEA43" s="290"/>
      <c r="TEB43" s="290"/>
      <c r="TEC43" s="290"/>
      <c r="TED43" s="290"/>
      <c r="TEE43" s="290"/>
      <c r="TEF43" s="290"/>
      <c r="TEG43" s="290"/>
      <c r="TEH43" s="290"/>
      <c r="TEI43" s="290"/>
      <c r="TEJ43" s="290"/>
      <c r="TEK43" s="290"/>
      <c r="TEL43" s="290"/>
      <c r="TEM43" s="290"/>
      <c r="TEN43" s="290"/>
      <c r="TEO43" s="290"/>
      <c r="TEP43" s="290"/>
      <c r="TEQ43" s="290"/>
      <c r="TER43" s="290"/>
      <c r="TES43" s="290"/>
      <c r="TET43" s="290"/>
      <c r="TEU43" s="290"/>
      <c r="TEV43" s="290"/>
      <c r="TEW43" s="290"/>
      <c r="TEX43" s="290"/>
      <c r="TEY43" s="290"/>
      <c r="TEZ43" s="290"/>
      <c r="TFA43" s="290"/>
      <c r="TFB43" s="290"/>
      <c r="TFC43" s="290"/>
      <c r="TFD43" s="290"/>
      <c r="TFE43" s="290"/>
      <c r="TFF43" s="290"/>
      <c r="TFG43" s="290"/>
      <c r="TFH43" s="290"/>
      <c r="TFI43" s="290"/>
      <c r="TFJ43" s="290"/>
      <c r="TFK43" s="290"/>
      <c r="TFL43" s="290"/>
      <c r="TFM43" s="290"/>
      <c r="TFN43" s="290"/>
      <c r="TFO43" s="290"/>
      <c r="TFP43" s="290"/>
      <c r="TFQ43" s="290"/>
      <c r="TFR43" s="290"/>
      <c r="TFS43" s="290"/>
      <c r="TFT43" s="290"/>
      <c r="TFU43" s="290"/>
      <c r="TFV43" s="290"/>
      <c r="TFW43" s="290"/>
      <c r="TFX43" s="290"/>
      <c r="TFY43" s="290"/>
      <c r="TFZ43" s="290"/>
      <c r="TGA43" s="290"/>
      <c r="TGB43" s="290"/>
      <c r="TGC43" s="290"/>
      <c r="TGD43" s="290"/>
      <c r="TGE43" s="290"/>
      <c r="TGF43" s="290"/>
      <c r="TGG43" s="290"/>
      <c r="TGH43" s="290"/>
      <c r="TGI43" s="290"/>
      <c r="TGJ43" s="290"/>
      <c r="TGK43" s="290"/>
      <c r="TGL43" s="290"/>
      <c r="TGM43" s="290"/>
      <c r="TGN43" s="290"/>
      <c r="TGO43" s="290"/>
      <c r="TGP43" s="290"/>
      <c r="TGQ43" s="290"/>
      <c r="TGR43" s="290"/>
      <c r="TGS43" s="290"/>
      <c r="TGT43" s="290"/>
      <c r="TGU43" s="290"/>
      <c r="TGV43" s="290"/>
      <c r="TGW43" s="290"/>
      <c r="TGX43" s="290"/>
      <c r="TGY43" s="290"/>
      <c r="TGZ43" s="290"/>
      <c r="THA43" s="290"/>
      <c r="THB43" s="290"/>
      <c r="THC43" s="290"/>
      <c r="THD43" s="290"/>
      <c r="THE43" s="290"/>
      <c r="THF43" s="290"/>
      <c r="THG43" s="290"/>
      <c r="THH43" s="290"/>
      <c r="THI43" s="290"/>
      <c r="THJ43" s="290"/>
      <c r="THK43" s="290"/>
      <c r="THL43" s="290"/>
      <c r="THM43" s="290"/>
      <c r="THN43" s="290"/>
      <c r="THO43" s="290"/>
      <c r="THP43" s="290"/>
      <c r="THQ43" s="290"/>
      <c r="THR43" s="290"/>
      <c r="THS43" s="290"/>
      <c r="THT43" s="290"/>
      <c r="THU43" s="290"/>
      <c r="THV43" s="290"/>
      <c r="THW43" s="290"/>
      <c r="THX43" s="290"/>
      <c r="THY43" s="290"/>
      <c r="THZ43" s="290"/>
      <c r="TIA43" s="290"/>
      <c r="TIB43" s="290"/>
      <c r="TIC43" s="290"/>
      <c r="TID43" s="290"/>
      <c r="TIE43" s="290"/>
      <c r="TIF43" s="290"/>
      <c r="TIG43" s="290"/>
      <c r="TIH43" s="290"/>
      <c r="TII43" s="290"/>
      <c r="TIJ43" s="290"/>
      <c r="TIK43" s="290"/>
      <c r="TIL43" s="290"/>
      <c r="TIM43" s="290"/>
      <c r="TIN43" s="290"/>
      <c r="TIO43" s="290"/>
      <c r="TIP43" s="290"/>
      <c r="TIQ43" s="290"/>
      <c r="TIR43" s="290"/>
      <c r="TIS43" s="290"/>
      <c r="TIT43" s="290"/>
      <c r="TIU43" s="290"/>
      <c r="TIV43" s="290"/>
      <c r="TIW43" s="290"/>
      <c r="TIX43" s="290"/>
      <c r="TIY43" s="290"/>
      <c r="TIZ43" s="290"/>
      <c r="TJA43" s="290"/>
      <c r="TJB43" s="290"/>
      <c r="TJC43" s="290"/>
      <c r="TJD43" s="290"/>
      <c r="TJE43" s="290"/>
      <c r="TJF43" s="290"/>
      <c r="TJG43" s="290"/>
      <c r="TJH43" s="290"/>
      <c r="TJI43" s="290"/>
      <c r="TJJ43" s="290"/>
      <c r="TJK43" s="290"/>
      <c r="TJL43" s="290"/>
      <c r="TJM43" s="290"/>
      <c r="TJN43" s="290"/>
      <c r="TJO43" s="290"/>
      <c r="TJP43" s="290"/>
      <c r="TJQ43" s="290"/>
      <c r="TJR43" s="290"/>
      <c r="TJS43" s="290"/>
      <c r="TJT43" s="290"/>
      <c r="TJU43" s="290"/>
      <c r="TJV43" s="290"/>
      <c r="TJW43" s="290"/>
      <c r="TJX43" s="290"/>
      <c r="TJY43" s="290"/>
      <c r="TJZ43" s="290"/>
      <c r="TKA43" s="290"/>
      <c r="TKB43" s="290"/>
      <c r="TKC43" s="290"/>
      <c r="TKD43" s="290"/>
      <c r="TKE43" s="290"/>
      <c r="TKF43" s="290"/>
      <c r="TKG43" s="290"/>
      <c r="TKH43" s="290"/>
      <c r="TKI43" s="290"/>
      <c r="TKJ43" s="290"/>
      <c r="TKK43" s="290"/>
      <c r="TKL43" s="290"/>
      <c r="TKM43" s="290"/>
      <c r="TKN43" s="290"/>
      <c r="TKO43" s="290"/>
      <c r="TKP43" s="290"/>
      <c r="TKQ43" s="290"/>
      <c r="TKR43" s="290"/>
      <c r="TKS43" s="290"/>
      <c r="TKT43" s="290"/>
      <c r="TKU43" s="290"/>
      <c r="TKV43" s="290"/>
      <c r="TKW43" s="290"/>
      <c r="TKX43" s="290"/>
      <c r="TKY43" s="290"/>
      <c r="TKZ43" s="290"/>
      <c r="TLA43" s="290"/>
      <c r="TLB43" s="290"/>
      <c r="TLC43" s="290"/>
      <c r="TLD43" s="290"/>
      <c r="TLE43" s="290"/>
      <c r="TLF43" s="290"/>
      <c r="TLG43" s="290"/>
      <c r="TLH43" s="290"/>
      <c r="TLI43" s="290"/>
      <c r="TLJ43" s="290"/>
      <c r="TLK43" s="290"/>
      <c r="TLL43" s="290"/>
      <c r="TLM43" s="290"/>
      <c r="TLN43" s="290"/>
      <c r="TLO43" s="290"/>
      <c r="TLP43" s="290"/>
      <c r="TLQ43" s="290"/>
      <c r="TLR43" s="290"/>
      <c r="TLS43" s="290"/>
      <c r="TLT43" s="290"/>
      <c r="TLU43" s="290"/>
      <c r="TLV43" s="290"/>
      <c r="TLW43" s="290"/>
      <c r="TLX43" s="290"/>
      <c r="TLY43" s="290"/>
      <c r="TLZ43" s="290"/>
      <c r="TMA43" s="290"/>
      <c r="TMB43" s="290"/>
      <c r="TMC43" s="290"/>
      <c r="TMD43" s="290"/>
      <c r="TME43" s="290"/>
      <c r="TMF43" s="290"/>
      <c r="TMG43" s="290"/>
      <c r="TMH43" s="290"/>
      <c r="TMI43" s="290"/>
      <c r="TMJ43" s="290"/>
      <c r="TMK43" s="290"/>
      <c r="TML43" s="290"/>
      <c r="TMM43" s="290"/>
      <c r="TMN43" s="290"/>
      <c r="TMO43" s="290"/>
      <c r="TMP43" s="290"/>
      <c r="TMQ43" s="290"/>
      <c r="TMR43" s="290"/>
      <c r="TMS43" s="290"/>
      <c r="TMT43" s="290"/>
      <c r="TMU43" s="290"/>
      <c r="TMV43" s="290"/>
      <c r="TMW43" s="290"/>
      <c r="TMX43" s="290"/>
      <c r="TMY43" s="290"/>
      <c r="TMZ43" s="290"/>
      <c r="TNA43" s="290"/>
      <c r="TNB43" s="290"/>
      <c r="TNC43" s="290"/>
      <c r="TND43" s="290"/>
      <c r="TNE43" s="290"/>
      <c r="TNF43" s="290"/>
      <c r="TNG43" s="290"/>
      <c r="TNH43" s="290"/>
      <c r="TNI43" s="290"/>
      <c r="TNJ43" s="290"/>
      <c r="TNK43" s="290"/>
      <c r="TNL43" s="290"/>
      <c r="TNM43" s="290"/>
      <c r="TNN43" s="290"/>
      <c r="TNO43" s="290"/>
      <c r="TNP43" s="290"/>
      <c r="TNQ43" s="290"/>
      <c r="TNR43" s="290"/>
      <c r="TNS43" s="290"/>
      <c r="TNT43" s="290"/>
      <c r="TNU43" s="290"/>
      <c r="TNV43" s="290"/>
      <c r="TNW43" s="290"/>
      <c r="TNX43" s="290"/>
      <c r="TNY43" s="290"/>
      <c r="TNZ43" s="290"/>
      <c r="TOA43" s="290"/>
      <c r="TOB43" s="290"/>
      <c r="TOC43" s="290"/>
      <c r="TOD43" s="290"/>
      <c r="TOE43" s="290"/>
      <c r="TOF43" s="290"/>
      <c r="TOG43" s="290"/>
      <c r="TOH43" s="290"/>
      <c r="TOI43" s="290"/>
      <c r="TOJ43" s="290"/>
      <c r="TOK43" s="290"/>
      <c r="TOL43" s="290"/>
      <c r="TOM43" s="290"/>
      <c r="TON43" s="290"/>
      <c r="TOO43" s="290"/>
      <c r="TOP43" s="290"/>
      <c r="TOQ43" s="290"/>
      <c r="TOR43" s="290"/>
      <c r="TOS43" s="290"/>
      <c r="TOT43" s="290"/>
      <c r="TOU43" s="290"/>
      <c r="TOV43" s="290"/>
      <c r="TOW43" s="290"/>
      <c r="TOX43" s="290"/>
      <c r="TOY43" s="290"/>
      <c r="TOZ43" s="290"/>
      <c r="TPA43" s="290"/>
      <c r="TPB43" s="290"/>
      <c r="TPC43" s="290"/>
      <c r="TPD43" s="290"/>
      <c r="TPE43" s="290"/>
      <c r="TPF43" s="290"/>
      <c r="TPG43" s="290"/>
      <c r="TPH43" s="290"/>
      <c r="TPI43" s="290"/>
      <c r="TPJ43" s="290"/>
      <c r="TPK43" s="290"/>
      <c r="TPL43" s="290"/>
      <c r="TPM43" s="290"/>
      <c r="TPN43" s="290"/>
      <c r="TPO43" s="290"/>
      <c r="TPP43" s="290"/>
      <c r="TPQ43" s="290"/>
      <c r="TPR43" s="290"/>
      <c r="TPS43" s="290"/>
      <c r="TPT43" s="290"/>
      <c r="TPU43" s="290"/>
      <c r="TPV43" s="290"/>
      <c r="TPW43" s="290"/>
      <c r="TPX43" s="290"/>
      <c r="TPY43" s="290"/>
      <c r="TPZ43" s="290"/>
      <c r="TQA43" s="290"/>
      <c r="TQB43" s="290"/>
      <c r="TQC43" s="290"/>
      <c r="TQD43" s="290"/>
      <c r="TQE43" s="290"/>
      <c r="TQF43" s="290"/>
      <c r="TQG43" s="290"/>
      <c r="TQH43" s="290"/>
      <c r="TQI43" s="290"/>
      <c r="TQJ43" s="290"/>
      <c r="TQK43" s="290"/>
      <c r="TQL43" s="290"/>
      <c r="TQM43" s="290"/>
      <c r="TQN43" s="290"/>
      <c r="TQO43" s="290"/>
      <c r="TQP43" s="290"/>
      <c r="TQQ43" s="290"/>
      <c r="TQR43" s="290"/>
      <c r="TQS43" s="290"/>
      <c r="TQT43" s="290"/>
      <c r="TQU43" s="290"/>
      <c r="TQV43" s="290"/>
      <c r="TQW43" s="290"/>
      <c r="TQX43" s="290"/>
      <c r="TQY43" s="290"/>
      <c r="TQZ43" s="290"/>
      <c r="TRA43" s="290"/>
      <c r="TRB43" s="290"/>
      <c r="TRC43" s="290"/>
      <c r="TRD43" s="290"/>
      <c r="TRE43" s="290"/>
      <c r="TRF43" s="290"/>
      <c r="TRG43" s="290"/>
      <c r="TRH43" s="290"/>
      <c r="TRI43" s="290"/>
      <c r="TRJ43" s="290"/>
      <c r="TRK43" s="290"/>
      <c r="TRL43" s="290"/>
      <c r="TRM43" s="290"/>
      <c r="TRN43" s="290"/>
      <c r="TRO43" s="290"/>
      <c r="TRP43" s="290"/>
      <c r="TRQ43" s="290"/>
      <c r="TRR43" s="290"/>
      <c r="TRS43" s="290"/>
      <c r="TRT43" s="290"/>
      <c r="TRU43" s="290"/>
      <c r="TRV43" s="290"/>
      <c r="TRW43" s="290"/>
      <c r="TRX43" s="290"/>
      <c r="TRY43" s="290"/>
      <c r="TRZ43" s="290"/>
      <c r="TSA43" s="290"/>
      <c r="TSB43" s="290"/>
      <c r="TSC43" s="290"/>
      <c r="TSD43" s="290"/>
      <c r="TSE43" s="290"/>
      <c r="TSF43" s="290"/>
      <c r="TSG43" s="290"/>
      <c r="TSH43" s="290"/>
      <c r="TSI43" s="290"/>
      <c r="TSJ43" s="290"/>
      <c r="TSK43" s="290"/>
      <c r="TSL43" s="290"/>
      <c r="TSM43" s="290"/>
      <c r="TSN43" s="290"/>
      <c r="TSO43" s="290"/>
      <c r="TSP43" s="290"/>
      <c r="TSQ43" s="290"/>
      <c r="TSR43" s="290"/>
      <c r="TSS43" s="290"/>
      <c r="TST43" s="290"/>
      <c r="TSU43" s="290"/>
      <c r="TSV43" s="290"/>
      <c r="TSW43" s="290"/>
      <c r="TSX43" s="290"/>
      <c r="TSY43" s="290"/>
      <c r="TSZ43" s="290"/>
      <c r="TTA43" s="290"/>
      <c r="TTB43" s="290"/>
      <c r="TTC43" s="290"/>
      <c r="TTD43" s="290"/>
      <c r="TTE43" s="290"/>
      <c r="TTF43" s="290"/>
      <c r="TTG43" s="290"/>
      <c r="TTH43" s="290"/>
      <c r="TTI43" s="290"/>
      <c r="TTJ43" s="290"/>
      <c r="TTK43" s="290"/>
      <c r="TTL43" s="290"/>
      <c r="TTM43" s="290"/>
      <c r="TTN43" s="290"/>
      <c r="TTO43" s="290"/>
      <c r="TTP43" s="290"/>
      <c r="TTQ43" s="290"/>
      <c r="TTR43" s="290"/>
      <c r="TTS43" s="290"/>
      <c r="TTT43" s="290"/>
      <c r="TTU43" s="290"/>
      <c r="TTV43" s="290"/>
      <c r="TTW43" s="290"/>
      <c r="TTX43" s="290"/>
      <c r="TTY43" s="290"/>
      <c r="TTZ43" s="290"/>
      <c r="TUA43" s="290"/>
      <c r="TUB43" s="290"/>
      <c r="TUC43" s="290"/>
      <c r="TUD43" s="290"/>
      <c r="TUE43" s="290"/>
      <c r="TUF43" s="290"/>
      <c r="TUG43" s="290"/>
      <c r="TUH43" s="290"/>
      <c r="TUI43" s="290"/>
      <c r="TUJ43" s="290"/>
      <c r="TUK43" s="290"/>
      <c r="TUL43" s="290"/>
      <c r="TUM43" s="290"/>
      <c r="TUN43" s="290"/>
      <c r="TUO43" s="290"/>
      <c r="TUP43" s="290"/>
      <c r="TUQ43" s="290"/>
      <c r="TUR43" s="290"/>
      <c r="TUS43" s="290"/>
      <c r="TUT43" s="290"/>
      <c r="TUU43" s="290"/>
      <c r="TUV43" s="290"/>
      <c r="TUW43" s="290"/>
      <c r="TUX43" s="290"/>
      <c r="TUY43" s="290"/>
      <c r="TUZ43" s="290"/>
      <c r="TVA43" s="290"/>
      <c r="TVB43" s="290"/>
      <c r="TVC43" s="290"/>
      <c r="TVD43" s="290"/>
      <c r="TVE43" s="290"/>
      <c r="TVF43" s="290"/>
      <c r="TVG43" s="290"/>
      <c r="TVH43" s="290"/>
      <c r="TVI43" s="290"/>
      <c r="TVJ43" s="290"/>
      <c r="TVK43" s="290"/>
      <c r="TVL43" s="290"/>
      <c r="TVM43" s="290"/>
      <c r="TVN43" s="290"/>
      <c r="TVO43" s="290"/>
      <c r="TVP43" s="290"/>
      <c r="TVQ43" s="290"/>
      <c r="TVR43" s="290"/>
      <c r="TVS43" s="290"/>
      <c r="TVT43" s="290"/>
      <c r="TVU43" s="290"/>
      <c r="TVV43" s="290"/>
      <c r="TVW43" s="290"/>
      <c r="TVX43" s="290"/>
      <c r="TVY43" s="290"/>
      <c r="TVZ43" s="290"/>
      <c r="TWA43" s="290"/>
      <c r="TWB43" s="290"/>
      <c r="TWC43" s="290"/>
      <c r="TWD43" s="290"/>
      <c r="TWE43" s="290"/>
      <c r="TWF43" s="290"/>
      <c r="TWG43" s="290"/>
      <c r="TWH43" s="290"/>
      <c r="TWI43" s="290"/>
      <c r="TWJ43" s="290"/>
      <c r="TWK43" s="290"/>
      <c r="TWL43" s="290"/>
      <c r="TWM43" s="290"/>
      <c r="TWN43" s="290"/>
      <c r="TWO43" s="290"/>
      <c r="TWP43" s="290"/>
      <c r="TWQ43" s="290"/>
      <c r="TWR43" s="290"/>
      <c r="TWS43" s="290"/>
      <c r="TWT43" s="290"/>
      <c r="TWU43" s="290"/>
      <c r="TWV43" s="290"/>
      <c r="TWW43" s="290"/>
      <c r="TWX43" s="290"/>
      <c r="TWY43" s="290"/>
      <c r="TWZ43" s="290"/>
      <c r="TXA43" s="290"/>
      <c r="TXB43" s="290"/>
      <c r="TXC43" s="290"/>
      <c r="TXD43" s="290"/>
      <c r="TXE43" s="290"/>
      <c r="TXF43" s="290"/>
      <c r="TXG43" s="290"/>
      <c r="TXH43" s="290"/>
      <c r="TXI43" s="290"/>
      <c r="TXJ43" s="290"/>
      <c r="TXK43" s="290"/>
      <c r="TXL43" s="290"/>
      <c r="TXM43" s="290"/>
      <c r="TXN43" s="290"/>
      <c r="TXO43" s="290"/>
      <c r="TXP43" s="290"/>
      <c r="TXQ43" s="290"/>
      <c r="TXR43" s="290"/>
      <c r="TXS43" s="290"/>
      <c r="TXT43" s="290"/>
      <c r="TXU43" s="290"/>
      <c r="TXV43" s="290"/>
      <c r="TXW43" s="290"/>
      <c r="TXX43" s="290"/>
      <c r="TXY43" s="290"/>
      <c r="TXZ43" s="290"/>
      <c r="TYA43" s="290"/>
      <c r="TYB43" s="290"/>
      <c r="TYC43" s="290"/>
      <c r="TYD43" s="290"/>
      <c r="TYE43" s="290"/>
      <c r="TYF43" s="290"/>
      <c r="TYG43" s="290"/>
      <c r="TYH43" s="290"/>
      <c r="TYI43" s="290"/>
      <c r="TYJ43" s="290"/>
      <c r="TYK43" s="290"/>
      <c r="TYL43" s="290"/>
      <c r="TYM43" s="290"/>
      <c r="TYN43" s="290"/>
      <c r="TYO43" s="290"/>
      <c r="TYP43" s="290"/>
      <c r="TYQ43" s="290"/>
      <c r="TYR43" s="290"/>
      <c r="TYS43" s="290"/>
      <c r="TYT43" s="290"/>
      <c r="TYU43" s="290"/>
      <c r="TYV43" s="290"/>
      <c r="TYW43" s="290"/>
      <c r="TYX43" s="290"/>
      <c r="TYY43" s="290"/>
      <c r="TYZ43" s="290"/>
      <c r="TZA43" s="290"/>
      <c r="TZB43" s="290"/>
      <c r="TZC43" s="290"/>
      <c r="TZD43" s="290"/>
      <c r="TZE43" s="290"/>
      <c r="TZF43" s="290"/>
      <c r="TZG43" s="290"/>
      <c r="TZH43" s="290"/>
      <c r="TZI43" s="290"/>
      <c r="TZJ43" s="290"/>
      <c r="TZK43" s="290"/>
      <c r="TZL43" s="290"/>
      <c r="TZM43" s="290"/>
      <c r="TZN43" s="290"/>
      <c r="TZO43" s="290"/>
      <c r="TZP43" s="290"/>
      <c r="TZQ43" s="290"/>
      <c r="TZR43" s="290"/>
      <c r="TZS43" s="290"/>
      <c r="TZT43" s="290"/>
      <c r="TZU43" s="290"/>
      <c r="TZV43" s="290"/>
      <c r="TZW43" s="290"/>
      <c r="TZX43" s="290"/>
      <c r="TZY43" s="290"/>
      <c r="TZZ43" s="290"/>
      <c r="UAA43" s="290"/>
      <c r="UAB43" s="290"/>
      <c r="UAC43" s="290"/>
      <c r="UAD43" s="290"/>
      <c r="UAE43" s="290"/>
      <c r="UAF43" s="290"/>
      <c r="UAG43" s="290"/>
      <c r="UAH43" s="290"/>
      <c r="UAI43" s="290"/>
      <c r="UAJ43" s="290"/>
      <c r="UAK43" s="290"/>
      <c r="UAL43" s="290"/>
      <c r="UAM43" s="290"/>
      <c r="UAN43" s="290"/>
      <c r="UAO43" s="290"/>
      <c r="UAP43" s="290"/>
      <c r="UAQ43" s="290"/>
      <c r="UAR43" s="290"/>
      <c r="UAS43" s="290"/>
      <c r="UAT43" s="290"/>
      <c r="UAU43" s="290"/>
      <c r="UAV43" s="290"/>
      <c r="UAW43" s="290"/>
      <c r="UAX43" s="290"/>
      <c r="UAY43" s="290"/>
      <c r="UAZ43" s="290"/>
      <c r="UBA43" s="290"/>
      <c r="UBB43" s="290"/>
      <c r="UBC43" s="290"/>
      <c r="UBD43" s="290"/>
      <c r="UBE43" s="290"/>
      <c r="UBF43" s="290"/>
      <c r="UBG43" s="290"/>
      <c r="UBH43" s="290"/>
      <c r="UBI43" s="290"/>
      <c r="UBJ43" s="290"/>
      <c r="UBK43" s="290"/>
      <c r="UBL43" s="290"/>
      <c r="UBM43" s="290"/>
      <c r="UBN43" s="290"/>
      <c r="UBO43" s="290"/>
      <c r="UBP43" s="290"/>
      <c r="UBQ43" s="290"/>
      <c r="UBR43" s="290"/>
      <c r="UBS43" s="290"/>
      <c r="UBT43" s="290"/>
      <c r="UBU43" s="290"/>
      <c r="UBV43" s="290"/>
      <c r="UBW43" s="290"/>
      <c r="UBX43" s="290"/>
      <c r="UBY43" s="290"/>
      <c r="UBZ43" s="290"/>
      <c r="UCA43" s="290"/>
      <c r="UCB43" s="290"/>
      <c r="UCC43" s="290"/>
      <c r="UCD43" s="290"/>
      <c r="UCE43" s="290"/>
      <c r="UCF43" s="290"/>
      <c r="UCG43" s="290"/>
      <c r="UCH43" s="290"/>
      <c r="UCI43" s="290"/>
      <c r="UCJ43" s="290"/>
      <c r="UCK43" s="290"/>
      <c r="UCL43" s="290"/>
      <c r="UCM43" s="290"/>
      <c r="UCN43" s="290"/>
      <c r="UCO43" s="290"/>
      <c r="UCP43" s="290"/>
      <c r="UCQ43" s="290"/>
      <c r="UCR43" s="290"/>
      <c r="UCS43" s="290"/>
      <c r="UCT43" s="290"/>
      <c r="UCU43" s="290"/>
      <c r="UCV43" s="290"/>
      <c r="UCW43" s="290"/>
      <c r="UCX43" s="290"/>
      <c r="UCY43" s="290"/>
      <c r="UCZ43" s="290"/>
      <c r="UDA43" s="290"/>
      <c r="UDB43" s="290"/>
      <c r="UDC43" s="290"/>
      <c r="UDD43" s="290"/>
      <c r="UDE43" s="290"/>
      <c r="UDF43" s="290"/>
      <c r="UDG43" s="290"/>
      <c r="UDH43" s="290"/>
      <c r="UDI43" s="290"/>
      <c r="UDJ43" s="290"/>
      <c r="UDK43" s="290"/>
      <c r="UDL43" s="290"/>
      <c r="UDM43" s="290"/>
      <c r="UDN43" s="290"/>
      <c r="UDO43" s="290"/>
      <c r="UDP43" s="290"/>
      <c r="UDQ43" s="290"/>
      <c r="UDR43" s="290"/>
      <c r="UDS43" s="290"/>
      <c r="UDT43" s="290"/>
      <c r="UDU43" s="290"/>
      <c r="UDV43" s="290"/>
      <c r="UDW43" s="290"/>
      <c r="UDX43" s="290"/>
      <c r="UDY43" s="290"/>
      <c r="UDZ43" s="290"/>
      <c r="UEA43" s="290"/>
      <c r="UEB43" s="290"/>
      <c r="UEC43" s="290"/>
      <c r="UED43" s="290"/>
      <c r="UEE43" s="290"/>
      <c r="UEF43" s="290"/>
      <c r="UEG43" s="290"/>
      <c r="UEH43" s="290"/>
      <c r="UEI43" s="290"/>
      <c r="UEJ43" s="290"/>
      <c r="UEK43" s="290"/>
      <c r="UEL43" s="290"/>
      <c r="UEM43" s="290"/>
      <c r="UEN43" s="290"/>
      <c r="UEO43" s="290"/>
      <c r="UEP43" s="290"/>
      <c r="UEQ43" s="290"/>
      <c r="UER43" s="290"/>
      <c r="UES43" s="290"/>
      <c r="UET43" s="290"/>
      <c r="UEU43" s="290"/>
      <c r="UEV43" s="290"/>
      <c r="UEW43" s="290"/>
      <c r="UEX43" s="290"/>
      <c r="UEY43" s="290"/>
      <c r="UEZ43" s="290"/>
      <c r="UFA43" s="290"/>
      <c r="UFB43" s="290"/>
      <c r="UFC43" s="290"/>
      <c r="UFD43" s="290"/>
      <c r="UFE43" s="290"/>
      <c r="UFF43" s="290"/>
      <c r="UFG43" s="290"/>
      <c r="UFH43" s="290"/>
      <c r="UFI43" s="290"/>
      <c r="UFJ43" s="290"/>
      <c r="UFK43" s="290"/>
      <c r="UFL43" s="290"/>
      <c r="UFM43" s="290"/>
      <c r="UFN43" s="290"/>
      <c r="UFO43" s="290"/>
      <c r="UFP43" s="290"/>
      <c r="UFQ43" s="290"/>
      <c r="UFR43" s="290"/>
      <c r="UFS43" s="290"/>
      <c r="UFT43" s="290"/>
      <c r="UFU43" s="290"/>
      <c r="UFV43" s="290"/>
      <c r="UFW43" s="290"/>
      <c r="UFX43" s="290"/>
      <c r="UFY43" s="290"/>
      <c r="UFZ43" s="290"/>
      <c r="UGA43" s="290"/>
      <c r="UGB43" s="290"/>
      <c r="UGC43" s="290"/>
      <c r="UGD43" s="290"/>
      <c r="UGE43" s="290"/>
      <c r="UGF43" s="290"/>
      <c r="UGG43" s="290"/>
      <c r="UGH43" s="290"/>
      <c r="UGI43" s="290"/>
      <c r="UGJ43" s="290"/>
      <c r="UGK43" s="290"/>
      <c r="UGL43" s="290"/>
      <c r="UGM43" s="290"/>
      <c r="UGN43" s="290"/>
      <c r="UGO43" s="290"/>
      <c r="UGP43" s="290"/>
      <c r="UGQ43" s="290"/>
      <c r="UGR43" s="290"/>
      <c r="UGS43" s="290"/>
      <c r="UGT43" s="290"/>
      <c r="UGU43" s="290"/>
      <c r="UGV43" s="290"/>
      <c r="UGW43" s="290"/>
      <c r="UGX43" s="290"/>
      <c r="UGY43" s="290"/>
      <c r="UGZ43" s="290"/>
      <c r="UHA43" s="290"/>
      <c r="UHB43" s="290"/>
      <c r="UHC43" s="290"/>
      <c r="UHD43" s="290"/>
      <c r="UHE43" s="290"/>
      <c r="UHF43" s="290"/>
      <c r="UHG43" s="290"/>
      <c r="UHH43" s="290"/>
      <c r="UHI43" s="290"/>
      <c r="UHJ43" s="290"/>
      <c r="UHK43" s="290"/>
      <c r="UHL43" s="290"/>
      <c r="UHM43" s="290"/>
      <c r="UHN43" s="290"/>
      <c r="UHO43" s="290"/>
      <c r="UHP43" s="290"/>
      <c r="UHQ43" s="290"/>
      <c r="UHR43" s="290"/>
      <c r="UHS43" s="290"/>
      <c r="UHT43" s="290"/>
      <c r="UHU43" s="290"/>
      <c r="UHV43" s="290"/>
      <c r="UHW43" s="290"/>
      <c r="UHX43" s="290"/>
      <c r="UHY43" s="290"/>
      <c r="UHZ43" s="290"/>
      <c r="UIA43" s="290"/>
      <c r="UIB43" s="290"/>
      <c r="UIC43" s="290"/>
      <c r="UID43" s="290"/>
      <c r="UIE43" s="290"/>
      <c r="UIF43" s="290"/>
      <c r="UIG43" s="290"/>
      <c r="UIH43" s="290"/>
      <c r="UII43" s="290"/>
      <c r="UIJ43" s="290"/>
      <c r="UIK43" s="290"/>
      <c r="UIL43" s="290"/>
      <c r="UIM43" s="290"/>
      <c r="UIN43" s="290"/>
      <c r="UIO43" s="290"/>
      <c r="UIP43" s="290"/>
      <c r="UIQ43" s="290"/>
      <c r="UIR43" s="290"/>
      <c r="UIS43" s="290"/>
      <c r="UIT43" s="290"/>
      <c r="UIU43" s="290"/>
      <c r="UIV43" s="290"/>
      <c r="UIW43" s="290"/>
      <c r="UIX43" s="290"/>
      <c r="UIY43" s="290"/>
      <c r="UIZ43" s="290"/>
      <c r="UJA43" s="290"/>
      <c r="UJB43" s="290"/>
      <c r="UJC43" s="290"/>
      <c r="UJD43" s="290"/>
      <c r="UJE43" s="290"/>
      <c r="UJF43" s="290"/>
      <c r="UJG43" s="290"/>
      <c r="UJH43" s="290"/>
      <c r="UJI43" s="290"/>
      <c r="UJJ43" s="290"/>
      <c r="UJK43" s="290"/>
      <c r="UJL43" s="290"/>
      <c r="UJM43" s="290"/>
      <c r="UJN43" s="290"/>
      <c r="UJO43" s="290"/>
      <c r="UJP43" s="290"/>
      <c r="UJQ43" s="290"/>
      <c r="UJR43" s="290"/>
      <c r="UJS43" s="290"/>
      <c r="UJT43" s="290"/>
      <c r="UJU43" s="290"/>
      <c r="UJV43" s="290"/>
      <c r="UJW43" s="290"/>
      <c r="UJX43" s="290"/>
      <c r="UJY43" s="290"/>
      <c r="UJZ43" s="290"/>
      <c r="UKA43" s="290"/>
      <c r="UKB43" s="290"/>
      <c r="UKC43" s="290"/>
      <c r="UKD43" s="290"/>
      <c r="UKE43" s="290"/>
      <c r="UKF43" s="290"/>
      <c r="UKG43" s="290"/>
      <c r="UKH43" s="290"/>
      <c r="UKI43" s="290"/>
      <c r="UKJ43" s="290"/>
      <c r="UKK43" s="290"/>
      <c r="UKL43" s="290"/>
      <c r="UKM43" s="290"/>
      <c r="UKN43" s="290"/>
      <c r="UKO43" s="290"/>
      <c r="UKP43" s="290"/>
      <c r="UKQ43" s="290"/>
      <c r="UKR43" s="290"/>
      <c r="UKS43" s="290"/>
      <c r="UKT43" s="290"/>
      <c r="UKU43" s="290"/>
      <c r="UKV43" s="290"/>
      <c r="UKW43" s="290"/>
      <c r="UKX43" s="290"/>
      <c r="UKY43" s="290"/>
      <c r="UKZ43" s="290"/>
      <c r="ULA43" s="290"/>
      <c r="ULB43" s="290"/>
      <c r="ULC43" s="290"/>
      <c r="ULD43" s="290"/>
      <c r="ULE43" s="290"/>
      <c r="ULF43" s="290"/>
      <c r="ULG43" s="290"/>
      <c r="ULH43" s="290"/>
      <c r="ULI43" s="290"/>
      <c r="ULJ43" s="290"/>
      <c r="ULK43" s="290"/>
      <c r="ULL43" s="290"/>
      <c r="ULM43" s="290"/>
      <c r="ULN43" s="290"/>
      <c r="ULO43" s="290"/>
      <c r="ULP43" s="290"/>
      <c r="ULQ43" s="290"/>
      <c r="ULR43" s="290"/>
      <c r="ULS43" s="290"/>
      <c r="ULT43" s="290"/>
      <c r="ULU43" s="290"/>
      <c r="ULV43" s="290"/>
      <c r="ULW43" s="290"/>
      <c r="ULX43" s="290"/>
      <c r="ULY43" s="290"/>
      <c r="ULZ43" s="290"/>
      <c r="UMA43" s="290"/>
      <c r="UMB43" s="290"/>
      <c r="UMC43" s="290"/>
      <c r="UMD43" s="290"/>
      <c r="UME43" s="290"/>
      <c r="UMF43" s="290"/>
      <c r="UMG43" s="290"/>
      <c r="UMH43" s="290"/>
      <c r="UMI43" s="290"/>
      <c r="UMJ43" s="290"/>
      <c r="UMK43" s="290"/>
      <c r="UML43" s="290"/>
      <c r="UMM43" s="290"/>
      <c r="UMN43" s="290"/>
      <c r="UMO43" s="290"/>
      <c r="UMP43" s="290"/>
      <c r="UMQ43" s="290"/>
      <c r="UMR43" s="290"/>
      <c r="UMS43" s="290"/>
      <c r="UMT43" s="290"/>
      <c r="UMU43" s="290"/>
      <c r="UMV43" s="290"/>
      <c r="UMW43" s="290"/>
      <c r="UMX43" s="290"/>
      <c r="UMY43" s="290"/>
      <c r="UMZ43" s="290"/>
      <c r="UNA43" s="290"/>
      <c r="UNB43" s="290"/>
      <c r="UNC43" s="290"/>
      <c r="UND43" s="290"/>
      <c r="UNE43" s="290"/>
      <c r="UNF43" s="290"/>
      <c r="UNG43" s="290"/>
      <c r="UNH43" s="290"/>
      <c r="UNI43" s="290"/>
      <c r="UNJ43" s="290"/>
      <c r="UNK43" s="290"/>
      <c r="UNL43" s="290"/>
      <c r="UNM43" s="290"/>
      <c r="UNN43" s="290"/>
      <c r="UNO43" s="290"/>
      <c r="UNP43" s="290"/>
      <c r="UNQ43" s="290"/>
      <c r="UNR43" s="290"/>
      <c r="UNS43" s="290"/>
      <c r="UNT43" s="290"/>
      <c r="UNU43" s="290"/>
      <c r="UNV43" s="290"/>
      <c r="UNW43" s="290"/>
      <c r="UNX43" s="290"/>
      <c r="UNY43" s="290"/>
      <c r="UNZ43" s="290"/>
      <c r="UOA43" s="290"/>
      <c r="UOB43" s="290"/>
      <c r="UOC43" s="290"/>
      <c r="UOD43" s="290"/>
      <c r="UOE43" s="290"/>
      <c r="UOF43" s="290"/>
      <c r="UOG43" s="290"/>
      <c r="UOH43" s="290"/>
      <c r="UOI43" s="290"/>
      <c r="UOJ43" s="290"/>
      <c r="UOK43" s="290"/>
      <c r="UOL43" s="290"/>
      <c r="UOM43" s="290"/>
      <c r="UON43" s="290"/>
      <c r="UOO43" s="290"/>
      <c r="UOP43" s="290"/>
      <c r="UOQ43" s="290"/>
      <c r="UOR43" s="290"/>
      <c r="UOS43" s="290"/>
      <c r="UOT43" s="290"/>
      <c r="UOU43" s="290"/>
      <c r="UOV43" s="290"/>
      <c r="UOW43" s="290"/>
      <c r="UOX43" s="290"/>
      <c r="UOY43" s="290"/>
      <c r="UOZ43" s="290"/>
      <c r="UPA43" s="290"/>
      <c r="UPB43" s="290"/>
      <c r="UPC43" s="290"/>
      <c r="UPD43" s="290"/>
      <c r="UPE43" s="290"/>
      <c r="UPF43" s="290"/>
      <c r="UPG43" s="290"/>
      <c r="UPH43" s="290"/>
      <c r="UPI43" s="290"/>
      <c r="UPJ43" s="290"/>
      <c r="UPK43" s="290"/>
      <c r="UPL43" s="290"/>
      <c r="UPM43" s="290"/>
      <c r="UPN43" s="290"/>
      <c r="UPO43" s="290"/>
      <c r="UPP43" s="290"/>
      <c r="UPQ43" s="290"/>
      <c r="UPR43" s="290"/>
      <c r="UPS43" s="290"/>
      <c r="UPT43" s="290"/>
      <c r="UPU43" s="290"/>
      <c r="UPV43" s="290"/>
      <c r="UPW43" s="290"/>
      <c r="UPX43" s="290"/>
      <c r="UPY43" s="290"/>
      <c r="UPZ43" s="290"/>
      <c r="UQA43" s="290"/>
      <c r="UQB43" s="290"/>
      <c r="UQC43" s="290"/>
      <c r="UQD43" s="290"/>
      <c r="UQE43" s="290"/>
      <c r="UQF43" s="290"/>
      <c r="UQG43" s="290"/>
      <c r="UQH43" s="290"/>
      <c r="UQI43" s="290"/>
      <c r="UQJ43" s="290"/>
      <c r="UQK43" s="290"/>
      <c r="UQL43" s="290"/>
      <c r="UQM43" s="290"/>
      <c r="UQN43" s="290"/>
      <c r="UQO43" s="290"/>
      <c r="UQP43" s="290"/>
      <c r="UQQ43" s="290"/>
      <c r="UQR43" s="290"/>
      <c r="UQS43" s="290"/>
      <c r="UQT43" s="290"/>
      <c r="UQU43" s="290"/>
      <c r="UQV43" s="290"/>
      <c r="UQW43" s="290"/>
      <c r="UQX43" s="290"/>
      <c r="UQY43" s="290"/>
      <c r="UQZ43" s="290"/>
      <c r="URA43" s="290"/>
      <c r="URB43" s="290"/>
      <c r="URC43" s="290"/>
      <c r="URD43" s="290"/>
      <c r="URE43" s="290"/>
      <c r="URF43" s="290"/>
      <c r="URG43" s="290"/>
      <c r="URH43" s="290"/>
      <c r="URI43" s="290"/>
      <c r="URJ43" s="290"/>
      <c r="URK43" s="290"/>
      <c r="URL43" s="290"/>
      <c r="URM43" s="290"/>
      <c r="URN43" s="290"/>
      <c r="URO43" s="290"/>
      <c r="URP43" s="290"/>
      <c r="URQ43" s="290"/>
      <c r="URR43" s="290"/>
      <c r="URS43" s="290"/>
      <c r="URT43" s="290"/>
      <c r="URU43" s="290"/>
      <c r="URV43" s="290"/>
      <c r="URW43" s="290"/>
      <c r="URX43" s="290"/>
      <c r="URY43" s="290"/>
      <c r="URZ43" s="290"/>
      <c r="USA43" s="290"/>
      <c r="USB43" s="290"/>
      <c r="USC43" s="290"/>
      <c r="USD43" s="290"/>
      <c r="USE43" s="290"/>
      <c r="USF43" s="290"/>
      <c r="USG43" s="290"/>
      <c r="USH43" s="290"/>
      <c r="USI43" s="290"/>
      <c r="USJ43" s="290"/>
      <c r="USK43" s="290"/>
      <c r="USL43" s="290"/>
      <c r="USM43" s="290"/>
      <c r="USN43" s="290"/>
      <c r="USO43" s="290"/>
      <c r="USP43" s="290"/>
      <c r="USQ43" s="290"/>
      <c r="USR43" s="290"/>
      <c r="USS43" s="290"/>
      <c r="UST43" s="290"/>
      <c r="USU43" s="290"/>
      <c r="USV43" s="290"/>
      <c r="USW43" s="290"/>
      <c r="USX43" s="290"/>
      <c r="USY43" s="290"/>
      <c r="USZ43" s="290"/>
      <c r="UTA43" s="290"/>
      <c r="UTB43" s="290"/>
      <c r="UTC43" s="290"/>
      <c r="UTD43" s="290"/>
      <c r="UTE43" s="290"/>
      <c r="UTF43" s="290"/>
      <c r="UTG43" s="290"/>
      <c r="UTH43" s="290"/>
      <c r="UTI43" s="290"/>
      <c r="UTJ43" s="290"/>
      <c r="UTK43" s="290"/>
      <c r="UTL43" s="290"/>
      <c r="UTM43" s="290"/>
      <c r="UTN43" s="290"/>
      <c r="UTO43" s="290"/>
      <c r="UTP43" s="290"/>
      <c r="UTQ43" s="290"/>
      <c r="UTR43" s="290"/>
      <c r="UTS43" s="290"/>
      <c r="UTT43" s="290"/>
      <c r="UTU43" s="290"/>
      <c r="UTV43" s="290"/>
      <c r="UTW43" s="290"/>
      <c r="UTX43" s="290"/>
      <c r="UTY43" s="290"/>
      <c r="UTZ43" s="290"/>
      <c r="UUA43" s="290"/>
      <c r="UUB43" s="290"/>
      <c r="UUC43" s="290"/>
      <c r="UUD43" s="290"/>
      <c r="UUE43" s="290"/>
      <c r="UUF43" s="290"/>
      <c r="UUG43" s="290"/>
      <c r="UUH43" s="290"/>
      <c r="UUI43" s="290"/>
      <c r="UUJ43" s="290"/>
      <c r="UUK43" s="290"/>
      <c r="UUL43" s="290"/>
      <c r="UUM43" s="290"/>
      <c r="UUN43" s="290"/>
      <c r="UUO43" s="290"/>
      <c r="UUP43" s="290"/>
      <c r="UUQ43" s="290"/>
      <c r="UUR43" s="290"/>
      <c r="UUS43" s="290"/>
      <c r="UUT43" s="290"/>
      <c r="UUU43" s="290"/>
      <c r="UUV43" s="290"/>
      <c r="UUW43" s="290"/>
      <c r="UUX43" s="290"/>
      <c r="UUY43" s="290"/>
      <c r="UUZ43" s="290"/>
      <c r="UVA43" s="290"/>
      <c r="UVB43" s="290"/>
      <c r="UVC43" s="290"/>
      <c r="UVD43" s="290"/>
      <c r="UVE43" s="290"/>
      <c r="UVF43" s="290"/>
      <c r="UVG43" s="290"/>
      <c r="UVH43" s="290"/>
      <c r="UVI43" s="290"/>
      <c r="UVJ43" s="290"/>
      <c r="UVK43" s="290"/>
      <c r="UVL43" s="290"/>
      <c r="UVM43" s="290"/>
      <c r="UVN43" s="290"/>
      <c r="UVO43" s="290"/>
      <c r="UVP43" s="290"/>
      <c r="UVQ43" s="290"/>
      <c r="UVR43" s="290"/>
      <c r="UVS43" s="290"/>
      <c r="UVT43" s="290"/>
      <c r="UVU43" s="290"/>
      <c r="UVV43" s="290"/>
      <c r="UVW43" s="290"/>
      <c r="UVX43" s="290"/>
      <c r="UVY43" s="290"/>
      <c r="UVZ43" s="290"/>
      <c r="UWA43" s="290"/>
      <c r="UWB43" s="290"/>
      <c r="UWC43" s="290"/>
      <c r="UWD43" s="290"/>
      <c r="UWE43" s="290"/>
      <c r="UWF43" s="290"/>
      <c r="UWG43" s="290"/>
      <c r="UWH43" s="290"/>
      <c r="UWI43" s="290"/>
      <c r="UWJ43" s="290"/>
      <c r="UWK43" s="290"/>
      <c r="UWL43" s="290"/>
      <c r="UWM43" s="290"/>
      <c r="UWN43" s="290"/>
      <c r="UWO43" s="290"/>
      <c r="UWP43" s="290"/>
      <c r="UWQ43" s="290"/>
      <c r="UWR43" s="290"/>
      <c r="UWS43" s="290"/>
      <c r="UWT43" s="290"/>
      <c r="UWU43" s="290"/>
      <c r="UWV43" s="290"/>
      <c r="UWW43" s="290"/>
      <c r="UWX43" s="290"/>
      <c r="UWY43" s="290"/>
      <c r="UWZ43" s="290"/>
      <c r="UXA43" s="290"/>
      <c r="UXB43" s="290"/>
      <c r="UXC43" s="290"/>
      <c r="UXD43" s="290"/>
      <c r="UXE43" s="290"/>
      <c r="UXF43" s="290"/>
      <c r="UXG43" s="290"/>
      <c r="UXH43" s="290"/>
      <c r="UXI43" s="290"/>
      <c r="UXJ43" s="290"/>
      <c r="UXK43" s="290"/>
      <c r="UXL43" s="290"/>
      <c r="UXM43" s="290"/>
      <c r="UXN43" s="290"/>
      <c r="UXO43" s="290"/>
      <c r="UXP43" s="290"/>
      <c r="UXQ43" s="290"/>
      <c r="UXR43" s="290"/>
      <c r="UXS43" s="290"/>
      <c r="UXT43" s="290"/>
      <c r="UXU43" s="290"/>
      <c r="UXV43" s="290"/>
      <c r="UXW43" s="290"/>
      <c r="UXX43" s="290"/>
      <c r="UXY43" s="290"/>
      <c r="UXZ43" s="290"/>
      <c r="UYA43" s="290"/>
      <c r="UYB43" s="290"/>
      <c r="UYC43" s="290"/>
      <c r="UYD43" s="290"/>
      <c r="UYE43" s="290"/>
      <c r="UYF43" s="290"/>
      <c r="UYG43" s="290"/>
      <c r="UYH43" s="290"/>
      <c r="UYI43" s="290"/>
      <c r="UYJ43" s="290"/>
      <c r="UYK43" s="290"/>
      <c r="UYL43" s="290"/>
      <c r="UYM43" s="290"/>
      <c r="UYN43" s="290"/>
      <c r="UYO43" s="290"/>
      <c r="UYP43" s="290"/>
      <c r="UYQ43" s="290"/>
      <c r="UYR43" s="290"/>
      <c r="UYS43" s="290"/>
      <c r="UYT43" s="290"/>
      <c r="UYU43" s="290"/>
      <c r="UYV43" s="290"/>
      <c r="UYW43" s="290"/>
      <c r="UYX43" s="290"/>
      <c r="UYY43" s="290"/>
      <c r="UYZ43" s="290"/>
      <c r="UZA43" s="290"/>
      <c r="UZB43" s="290"/>
      <c r="UZC43" s="290"/>
      <c r="UZD43" s="290"/>
      <c r="UZE43" s="290"/>
      <c r="UZF43" s="290"/>
      <c r="UZG43" s="290"/>
      <c r="UZH43" s="290"/>
      <c r="UZI43" s="290"/>
      <c r="UZJ43" s="290"/>
      <c r="UZK43" s="290"/>
      <c r="UZL43" s="290"/>
      <c r="UZM43" s="290"/>
      <c r="UZN43" s="290"/>
      <c r="UZO43" s="290"/>
      <c r="UZP43" s="290"/>
      <c r="UZQ43" s="290"/>
      <c r="UZR43" s="290"/>
      <c r="UZS43" s="290"/>
      <c r="UZT43" s="290"/>
      <c r="UZU43" s="290"/>
      <c r="UZV43" s="290"/>
      <c r="UZW43" s="290"/>
      <c r="UZX43" s="290"/>
      <c r="UZY43" s="290"/>
      <c r="UZZ43" s="290"/>
      <c r="VAA43" s="290"/>
      <c r="VAB43" s="290"/>
      <c r="VAC43" s="290"/>
      <c r="VAD43" s="290"/>
      <c r="VAE43" s="290"/>
      <c r="VAF43" s="290"/>
      <c r="VAG43" s="290"/>
      <c r="VAH43" s="290"/>
      <c r="VAI43" s="290"/>
      <c r="VAJ43" s="290"/>
      <c r="VAK43" s="290"/>
      <c r="VAL43" s="290"/>
      <c r="VAM43" s="290"/>
      <c r="VAN43" s="290"/>
      <c r="VAO43" s="290"/>
      <c r="VAP43" s="290"/>
      <c r="VAQ43" s="290"/>
      <c r="VAR43" s="290"/>
      <c r="VAS43" s="290"/>
      <c r="VAT43" s="290"/>
      <c r="VAU43" s="290"/>
      <c r="VAV43" s="290"/>
      <c r="VAW43" s="290"/>
      <c r="VAX43" s="290"/>
      <c r="VAY43" s="290"/>
      <c r="VAZ43" s="290"/>
      <c r="VBA43" s="290"/>
      <c r="VBB43" s="290"/>
      <c r="VBC43" s="290"/>
      <c r="VBD43" s="290"/>
      <c r="VBE43" s="290"/>
      <c r="VBF43" s="290"/>
      <c r="VBG43" s="290"/>
      <c r="VBH43" s="290"/>
      <c r="VBI43" s="290"/>
      <c r="VBJ43" s="290"/>
      <c r="VBK43" s="290"/>
      <c r="VBL43" s="290"/>
      <c r="VBM43" s="290"/>
      <c r="VBN43" s="290"/>
      <c r="VBO43" s="290"/>
      <c r="VBP43" s="290"/>
      <c r="VBQ43" s="290"/>
      <c r="VBR43" s="290"/>
      <c r="VBS43" s="290"/>
      <c r="VBT43" s="290"/>
      <c r="VBU43" s="290"/>
      <c r="VBV43" s="290"/>
      <c r="VBW43" s="290"/>
      <c r="VBX43" s="290"/>
      <c r="VBY43" s="290"/>
      <c r="VBZ43" s="290"/>
      <c r="VCA43" s="290"/>
      <c r="VCB43" s="290"/>
      <c r="VCC43" s="290"/>
      <c r="VCD43" s="290"/>
      <c r="VCE43" s="290"/>
      <c r="VCF43" s="290"/>
      <c r="VCG43" s="290"/>
      <c r="VCH43" s="290"/>
      <c r="VCI43" s="290"/>
      <c r="VCJ43" s="290"/>
      <c r="VCK43" s="290"/>
      <c r="VCL43" s="290"/>
      <c r="VCM43" s="290"/>
      <c r="VCN43" s="290"/>
      <c r="VCO43" s="290"/>
      <c r="VCP43" s="290"/>
      <c r="VCQ43" s="290"/>
      <c r="VCR43" s="290"/>
      <c r="VCS43" s="290"/>
      <c r="VCT43" s="290"/>
      <c r="VCU43" s="290"/>
      <c r="VCV43" s="290"/>
      <c r="VCW43" s="290"/>
      <c r="VCX43" s="290"/>
      <c r="VCY43" s="290"/>
      <c r="VCZ43" s="290"/>
      <c r="VDA43" s="290"/>
      <c r="VDB43" s="290"/>
      <c r="VDC43" s="290"/>
      <c r="VDD43" s="290"/>
      <c r="VDE43" s="290"/>
      <c r="VDF43" s="290"/>
      <c r="VDG43" s="290"/>
      <c r="VDH43" s="290"/>
      <c r="VDI43" s="290"/>
      <c r="VDJ43" s="290"/>
      <c r="VDK43" s="290"/>
      <c r="VDL43" s="290"/>
      <c r="VDM43" s="290"/>
      <c r="VDN43" s="290"/>
      <c r="VDO43" s="290"/>
      <c r="VDP43" s="290"/>
      <c r="VDQ43" s="290"/>
      <c r="VDR43" s="290"/>
      <c r="VDS43" s="290"/>
      <c r="VDT43" s="290"/>
      <c r="VDU43" s="290"/>
      <c r="VDV43" s="290"/>
      <c r="VDW43" s="290"/>
      <c r="VDX43" s="290"/>
      <c r="VDY43" s="290"/>
      <c r="VDZ43" s="290"/>
      <c r="VEA43" s="290"/>
      <c r="VEB43" s="290"/>
      <c r="VEC43" s="290"/>
      <c r="VED43" s="290"/>
      <c r="VEE43" s="290"/>
      <c r="VEF43" s="290"/>
      <c r="VEG43" s="290"/>
      <c r="VEH43" s="290"/>
      <c r="VEI43" s="290"/>
      <c r="VEJ43" s="290"/>
      <c r="VEK43" s="290"/>
      <c r="VEL43" s="290"/>
      <c r="VEM43" s="290"/>
      <c r="VEN43" s="290"/>
      <c r="VEO43" s="290"/>
      <c r="VEP43" s="290"/>
      <c r="VEQ43" s="290"/>
      <c r="VER43" s="290"/>
      <c r="VES43" s="290"/>
      <c r="VET43" s="290"/>
      <c r="VEU43" s="290"/>
      <c r="VEV43" s="290"/>
      <c r="VEW43" s="290"/>
      <c r="VEX43" s="290"/>
      <c r="VEY43" s="290"/>
      <c r="VEZ43" s="290"/>
      <c r="VFA43" s="290"/>
      <c r="VFB43" s="290"/>
      <c r="VFC43" s="290"/>
      <c r="VFD43" s="290"/>
      <c r="VFE43" s="290"/>
      <c r="VFF43" s="290"/>
      <c r="VFG43" s="290"/>
      <c r="VFH43" s="290"/>
      <c r="VFI43" s="290"/>
      <c r="VFJ43" s="290"/>
      <c r="VFK43" s="290"/>
      <c r="VFL43" s="290"/>
      <c r="VFM43" s="290"/>
      <c r="VFN43" s="290"/>
      <c r="VFO43" s="290"/>
      <c r="VFP43" s="290"/>
      <c r="VFQ43" s="290"/>
      <c r="VFR43" s="290"/>
      <c r="VFS43" s="290"/>
      <c r="VFT43" s="290"/>
      <c r="VFU43" s="290"/>
      <c r="VFV43" s="290"/>
      <c r="VFW43" s="290"/>
      <c r="VFX43" s="290"/>
      <c r="VFY43" s="290"/>
      <c r="VFZ43" s="290"/>
      <c r="VGA43" s="290"/>
      <c r="VGB43" s="290"/>
      <c r="VGC43" s="290"/>
      <c r="VGD43" s="290"/>
      <c r="VGE43" s="290"/>
      <c r="VGF43" s="290"/>
      <c r="VGG43" s="290"/>
      <c r="VGH43" s="290"/>
      <c r="VGI43" s="290"/>
      <c r="VGJ43" s="290"/>
      <c r="VGK43" s="290"/>
      <c r="VGL43" s="290"/>
      <c r="VGM43" s="290"/>
      <c r="VGN43" s="290"/>
      <c r="VGO43" s="290"/>
      <c r="VGP43" s="290"/>
      <c r="VGQ43" s="290"/>
      <c r="VGR43" s="290"/>
      <c r="VGS43" s="290"/>
      <c r="VGT43" s="290"/>
      <c r="VGU43" s="290"/>
      <c r="VGV43" s="290"/>
      <c r="VGW43" s="290"/>
      <c r="VGX43" s="290"/>
      <c r="VGY43" s="290"/>
      <c r="VGZ43" s="290"/>
      <c r="VHA43" s="290"/>
      <c r="VHB43" s="290"/>
      <c r="VHC43" s="290"/>
      <c r="VHD43" s="290"/>
      <c r="VHE43" s="290"/>
      <c r="VHF43" s="290"/>
      <c r="VHG43" s="290"/>
      <c r="VHH43" s="290"/>
      <c r="VHI43" s="290"/>
      <c r="VHJ43" s="290"/>
      <c r="VHK43" s="290"/>
      <c r="VHL43" s="290"/>
      <c r="VHM43" s="290"/>
      <c r="VHN43" s="290"/>
      <c r="VHO43" s="290"/>
      <c r="VHP43" s="290"/>
      <c r="VHQ43" s="290"/>
      <c r="VHR43" s="290"/>
      <c r="VHS43" s="290"/>
      <c r="VHT43" s="290"/>
      <c r="VHU43" s="290"/>
      <c r="VHV43" s="290"/>
      <c r="VHW43" s="290"/>
      <c r="VHX43" s="290"/>
      <c r="VHY43" s="290"/>
      <c r="VHZ43" s="290"/>
      <c r="VIA43" s="290"/>
      <c r="VIB43" s="290"/>
      <c r="VIC43" s="290"/>
      <c r="VID43" s="290"/>
      <c r="VIE43" s="290"/>
      <c r="VIF43" s="290"/>
      <c r="VIG43" s="290"/>
      <c r="VIH43" s="290"/>
      <c r="VII43" s="290"/>
      <c r="VIJ43" s="290"/>
      <c r="VIK43" s="290"/>
      <c r="VIL43" s="290"/>
      <c r="VIM43" s="290"/>
      <c r="VIN43" s="290"/>
      <c r="VIO43" s="290"/>
      <c r="VIP43" s="290"/>
      <c r="VIQ43" s="290"/>
      <c r="VIR43" s="290"/>
      <c r="VIS43" s="290"/>
      <c r="VIT43" s="290"/>
      <c r="VIU43" s="290"/>
      <c r="VIV43" s="290"/>
      <c r="VIW43" s="290"/>
      <c r="VIX43" s="290"/>
      <c r="VIY43" s="290"/>
      <c r="VIZ43" s="290"/>
      <c r="VJA43" s="290"/>
      <c r="VJB43" s="290"/>
      <c r="VJC43" s="290"/>
      <c r="VJD43" s="290"/>
      <c r="VJE43" s="290"/>
      <c r="VJF43" s="290"/>
      <c r="VJG43" s="290"/>
      <c r="VJH43" s="290"/>
      <c r="VJI43" s="290"/>
      <c r="VJJ43" s="290"/>
      <c r="VJK43" s="290"/>
      <c r="VJL43" s="290"/>
      <c r="VJM43" s="290"/>
      <c r="VJN43" s="290"/>
      <c r="VJO43" s="290"/>
      <c r="VJP43" s="290"/>
      <c r="VJQ43" s="290"/>
      <c r="VJR43" s="290"/>
      <c r="VJS43" s="290"/>
      <c r="VJT43" s="290"/>
      <c r="VJU43" s="290"/>
      <c r="VJV43" s="290"/>
      <c r="VJW43" s="290"/>
      <c r="VJX43" s="290"/>
      <c r="VJY43" s="290"/>
      <c r="VJZ43" s="290"/>
      <c r="VKA43" s="290"/>
      <c r="VKB43" s="290"/>
      <c r="VKC43" s="290"/>
      <c r="VKD43" s="290"/>
      <c r="VKE43" s="290"/>
      <c r="VKF43" s="290"/>
      <c r="VKG43" s="290"/>
      <c r="VKH43" s="290"/>
      <c r="VKI43" s="290"/>
      <c r="VKJ43" s="290"/>
      <c r="VKK43" s="290"/>
      <c r="VKL43" s="290"/>
      <c r="VKM43" s="290"/>
      <c r="VKN43" s="290"/>
      <c r="VKO43" s="290"/>
      <c r="VKP43" s="290"/>
      <c r="VKQ43" s="290"/>
      <c r="VKR43" s="290"/>
      <c r="VKS43" s="290"/>
      <c r="VKT43" s="290"/>
      <c r="VKU43" s="290"/>
      <c r="VKV43" s="290"/>
      <c r="VKW43" s="290"/>
      <c r="VKX43" s="290"/>
      <c r="VKY43" s="290"/>
      <c r="VKZ43" s="290"/>
      <c r="VLA43" s="290"/>
      <c r="VLB43" s="290"/>
      <c r="VLC43" s="290"/>
      <c r="VLD43" s="290"/>
      <c r="VLE43" s="290"/>
      <c r="VLF43" s="290"/>
      <c r="VLG43" s="290"/>
      <c r="VLH43" s="290"/>
      <c r="VLI43" s="290"/>
      <c r="VLJ43" s="290"/>
      <c r="VLK43" s="290"/>
      <c r="VLL43" s="290"/>
      <c r="VLM43" s="290"/>
      <c r="VLN43" s="290"/>
      <c r="VLO43" s="290"/>
      <c r="VLP43" s="290"/>
      <c r="VLQ43" s="290"/>
      <c r="VLR43" s="290"/>
      <c r="VLS43" s="290"/>
      <c r="VLT43" s="290"/>
      <c r="VLU43" s="290"/>
      <c r="VLV43" s="290"/>
      <c r="VLW43" s="290"/>
      <c r="VLX43" s="290"/>
      <c r="VLY43" s="290"/>
      <c r="VLZ43" s="290"/>
      <c r="VMA43" s="290"/>
      <c r="VMB43" s="290"/>
      <c r="VMC43" s="290"/>
      <c r="VMD43" s="290"/>
      <c r="VME43" s="290"/>
      <c r="VMF43" s="290"/>
      <c r="VMG43" s="290"/>
      <c r="VMH43" s="290"/>
      <c r="VMI43" s="290"/>
      <c r="VMJ43" s="290"/>
      <c r="VMK43" s="290"/>
      <c r="VML43" s="290"/>
      <c r="VMM43" s="290"/>
      <c r="VMN43" s="290"/>
      <c r="VMO43" s="290"/>
      <c r="VMP43" s="290"/>
      <c r="VMQ43" s="290"/>
      <c r="VMR43" s="290"/>
      <c r="VMS43" s="290"/>
      <c r="VMT43" s="290"/>
      <c r="VMU43" s="290"/>
      <c r="VMV43" s="290"/>
      <c r="VMW43" s="290"/>
      <c r="VMX43" s="290"/>
      <c r="VMY43" s="290"/>
      <c r="VMZ43" s="290"/>
      <c r="VNA43" s="290"/>
      <c r="VNB43" s="290"/>
      <c r="VNC43" s="290"/>
      <c r="VND43" s="290"/>
      <c r="VNE43" s="290"/>
      <c r="VNF43" s="290"/>
      <c r="VNG43" s="290"/>
      <c r="VNH43" s="290"/>
      <c r="VNI43" s="290"/>
      <c r="VNJ43" s="290"/>
      <c r="VNK43" s="290"/>
      <c r="VNL43" s="290"/>
      <c r="VNM43" s="290"/>
      <c r="VNN43" s="290"/>
      <c r="VNO43" s="290"/>
      <c r="VNP43" s="290"/>
      <c r="VNQ43" s="290"/>
      <c r="VNR43" s="290"/>
      <c r="VNS43" s="290"/>
      <c r="VNT43" s="290"/>
      <c r="VNU43" s="290"/>
      <c r="VNV43" s="290"/>
      <c r="VNW43" s="290"/>
      <c r="VNX43" s="290"/>
      <c r="VNY43" s="290"/>
      <c r="VNZ43" s="290"/>
      <c r="VOA43" s="290"/>
      <c r="VOB43" s="290"/>
      <c r="VOC43" s="290"/>
      <c r="VOD43" s="290"/>
      <c r="VOE43" s="290"/>
      <c r="VOF43" s="290"/>
      <c r="VOG43" s="290"/>
      <c r="VOH43" s="290"/>
      <c r="VOI43" s="290"/>
      <c r="VOJ43" s="290"/>
      <c r="VOK43" s="290"/>
      <c r="VOL43" s="290"/>
      <c r="VOM43" s="290"/>
      <c r="VON43" s="290"/>
      <c r="VOO43" s="290"/>
      <c r="VOP43" s="290"/>
      <c r="VOQ43" s="290"/>
      <c r="VOR43" s="290"/>
      <c r="VOS43" s="290"/>
      <c r="VOT43" s="290"/>
      <c r="VOU43" s="290"/>
      <c r="VOV43" s="290"/>
      <c r="VOW43" s="290"/>
      <c r="VOX43" s="290"/>
      <c r="VOY43" s="290"/>
      <c r="VOZ43" s="290"/>
      <c r="VPA43" s="290"/>
      <c r="VPB43" s="290"/>
      <c r="VPC43" s="290"/>
      <c r="VPD43" s="290"/>
      <c r="VPE43" s="290"/>
      <c r="VPF43" s="290"/>
      <c r="VPG43" s="290"/>
      <c r="VPH43" s="290"/>
      <c r="VPI43" s="290"/>
      <c r="VPJ43" s="290"/>
      <c r="VPK43" s="290"/>
      <c r="VPL43" s="290"/>
      <c r="VPM43" s="290"/>
      <c r="VPN43" s="290"/>
      <c r="VPO43" s="290"/>
      <c r="VPP43" s="290"/>
      <c r="VPQ43" s="290"/>
      <c r="VPR43" s="290"/>
      <c r="VPS43" s="290"/>
      <c r="VPT43" s="290"/>
      <c r="VPU43" s="290"/>
      <c r="VPV43" s="290"/>
      <c r="VPW43" s="290"/>
      <c r="VPX43" s="290"/>
      <c r="VPY43" s="290"/>
      <c r="VPZ43" s="290"/>
      <c r="VQA43" s="290"/>
      <c r="VQB43" s="290"/>
      <c r="VQC43" s="290"/>
      <c r="VQD43" s="290"/>
      <c r="VQE43" s="290"/>
      <c r="VQF43" s="290"/>
      <c r="VQG43" s="290"/>
      <c r="VQH43" s="290"/>
      <c r="VQI43" s="290"/>
      <c r="VQJ43" s="290"/>
      <c r="VQK43" s="290"/>
      <c r="VQL43" s="290"/>
      <c r="VQM43" s="290"/>
      <c r="VQN43" s="290"/>
      <c r="VQO43" s="290"/>
      <c r="VQP43" s="290"/>
      <c r="VQQ43" s="290"/>
      <c r="VQR43" s="290"/>
      <c r="VQS43" s="290"/>
      <c r="VQT43" s="290"/>
      <c r="VQU43" s="290"/>
      <c r="VQV43" s="290"/>
      <c r="VQW43" s="290"/>
      <c r="VQX43" s="290"/>
      <c r="VQY43" s="290"/>
      <c r="VQZ43" s="290"/>
      <c r="VRA43" s="290"/>
      <c r="VRB43" s="290"/>
      <c r="VRC43" s="290"/>
      <c r="VRD43" s="290"/>
      <c r="VRE43" s="290"/>
      <c r="VRF43" s="290"/>
      <c r="VRG43" s="290"/>
      <c r="VRH43" s="290"/>
      <c r="VRI43" s="290"/>
      <c r="VRJ43" s="290"/>
      <c r="VRK43" s="290"/>
      <c r="VRL43" s="290"/>
      <c r="VRM43" s="290"/>
      <c r="VRN43" s="290"/>
      <c r="VRO43" s="290"/>
      <c r="VRP43" s="290"/>
      <c r="VRQ43" s="290"/>
      <c r="VRR43" s="290"/>
      <c r="VRS43" s="290"/>
      <c r="VRT43" s="290"/>
      <c r="VRU43" s="290"/>
      <c r="VRV43" s="290"/>
      <c r="VRW43" s="290"/>
      <c r="VRX43" s="290"/>
      <c r="VRY43" s="290"/>
      <c r="VRZ43" s="290"/>
      <c r="VSA43" s="290"/>
      <c r="VSB43" s="290"/>
      <c r="VSC43" s="290"/>
      <c r="VSD43" s="290"/>
      <c r="VSE43" s="290"/>
      <c r="VSF43" s="290"/>
      <c r="VSG43" s="290"/>
      <c r="VSH43" s="290"/>
      <c r="VSI43" s="290"/>
      <c r="VSJ43" s="290"/>
      <c r="VSK43" s="290"/>
      <c r="VSL43" s="290"/>
      <c r="VSM43" s="290"/>
      <c r="VSN43" s="290"/>
      <c r="VSO43" s="290"/>
      <c r="VSP43" s="290"/>
      <c r="VSQ43" s="290"/>
      <c r="VSR43" s="290"/>
      <c r="VSS43" s="290"/>
      <c r="VST43" s="290"/>
      <c r="VSU43" s="290"/>
      <c r="VSV43" s="290"/>
      <c r="VSW43" s="290"/>
      <c r="VSX43" s="290"/>
      <c r="VSY43" s="290"/>
      <c r="VSZ43" s="290"/>
      <c r="VTA43" s="290"/>
      <c r="VTB43" s="290"/>
      <c r="VTC43" s="290"/>
      <c r="VTD43" s="290"/>
      <c r="VTE43" s="290"/>
      <c r="VTF43" s="290"/>
      <c r="VTG43" s="290"/>
      <c r="VTH43" s="290"/>
      <c r="VTI43" s="290"/>
      <c r="VTJ43" s="290"/>
      <c r="VTK43" s="290"/>
      <c r="VTL43" s="290"/>
      <c r="VTM43" s="290"/>
      <c r="VTN43" s="290"/>
      <c r="VTO43" s="290"/>
      <c r="VTP43" s="290"/>
      <c r="VTQ43" s="290"/>
      <c r="VTR43" s="290"/>
      <c r="VTS43" s="290"/>
      <c r="VTT43" s="290"/>
      <c r="VTU43" s="290"/>
      <c r="VTV43" s="290"/>
      <c r="VTW43" s="290"/>
      <c r="VTX43" s="290"/>
      <c r="VTY43" s="290"/>
      <c r="VTZ43" s="290"/>
      <c r="VUA43" s="290"/>
      <c r="VUB43" s="290"/>
      <c r="VUC43" s="290"/>
      <c r="VUD43" s="290"/>
      <c r="VUE43" s="290"/>
      <c r="VUF43" s="290"/>
      <c r="VUG43" s="290"/>
      <c r="VUH43" s="290"/>
      <c r="VUI43" s="290"/>
      <c r="VUJ43" s="290"/>
      <c r="VUK43" s="290"/>
      <c r="VUL43" s="290"/>
      <c r="VUM43" s="290"/>
      <c r="VUN43" s="290"/>
      <c r="VUO43" s="290"/>
      <c r="VUP43" s="290"/>
      <c r="VUQ43" s="290"/>
      <c r="VUR43" s="290"/>
      <c r="VUS43" s="290"/>
      <c r="VUT43" s="290"/>
      <c r="VUU43" s="290"/>
      <c r="VUV43" s="290"/>
      <c r="VUW43" s="290"/>
      <c r="VUX43" s="290"/>
      <c r="VUY43" s="290"/>
      <c r="VUZ43" s="290"/>
      <c r="VVA43" s="290"/>
      <c r="VVB43" s="290"/>
      <c r="VVC43" s="290"/>
      <c r="VVD43" s="290"/>
      <c r="VVE43" s="290"/>
      <c r="VVF43" s="290"/>
      <c r="VVG43" s="290"/>
      <c r="VVH43" s="290"/>
      <c r="VVI43" s="290"/>
      <c r="VVJ43" s="290"/>
      <c r="VVK43" s="290"/>
      <c r="VVL43" s="290"/>
      <c r="VVM43" s="290"/>
      <c r="VVN43" s="290"/>
      <c r="VVO43" s="290"/>
      <c r="VVP43" s="290"/>
      <c r="VVQ43" s="290"/>
      <c r="VVR43" s="290"/>
      <c r="VVS43" s="290"/>
      <c r="VVT43" s="290"/>
      <c r="VVU43" s="290"/>
      <c r="VVV43" s="290"/>
      <c r="VVW43" s="290"/>
      <c r="VVX43" s="290"/>
      <c r="VVY43" s="290"/>
      <c r="VVZ43" s="290"/>
      <c r="VWA43" s="290"/>
      <c r="VWB43" s="290"/>
      <c r="VWC43" s="290"/>
      <c r="VWD43" s="290"/>
      <c r="VWE43" s="290"/>
      <c r="VWF43" s="290"/>
      <c r="VWG43" s="290"/>
      <c r="VWH43" s="290"/>
      <c r="VWI43" s="290"/>
      <c r="VWJ43" s="290"/>
      <c r="VWK43" s="290"/>
      <c r="VWL43" s="290"/>
      <c r="VWM43" s="290"/>
      <c r="VWN43" s="290"/>
      <c r="VWO43" s="290"/>
      <c r="VWP43" s="290"/>
      <c r="VWQ43" s="290"/>
      <c r="VWR43" s="290"/>
      <c r="VWS43" s="290"/>
      <c r="VWT43" s="290"/>
      <c r="VWU43" s="290"/>
      <c r="VWV43" s="290"/>
      <c r="VWW43" s="290"/>
      <c r="VWX43" s="290"/>
      <c r="VWY43" s="290"/>
      <c r="VWZ43" s="290"/>
      <c r="VXA43" s="290"/>
      <c r="VXB43" s="290"/>
      <c r="VXC43" s="290"/>
      <c r="VXD43" s="290"/>
      <c r="VXE43" s="290"/>
      <c r="VXF43" s="290"/>
      <c r="VXG43" s="290"/>
      <c r="VXH43" s="290"/>
      <c r="VXI43" s="290"/>
      <c r="VXJ43" s="290"/>
      <c r="VXK43" s="290"/>
      <c r="VXL43" s="290"/>
      <c r="VXM43" s="290"/>
      <c r="VXN43" s="290"/>
      <c r="VXO43" s="290"/>
      <c r="VXP43" s="290"/>
      <c r="VXQ43" s="290"/>
      <c r="VXR43" s="290"/>
      <c r="VXS43" s="290"/>
      <c r="VXT43" s="290"/>
      <c r="VXU43" s="290"/>
      <c r="VXV43" s="290"/>
      <c r="VXW43" s="290"/>
      <c r="VXX43" s="290"/>
      <c r="VXY43" s="290"/>
      <c r="VXZ43" s="290"/>
      <c r="VYA43" s="290"/>
      <c r="VYB43" s="290"/>
      <c r="VYC43" s="290"/>
      <c r="VYD43" s="290"/>
      <c r="VYE43" s="290"/>
      <c r="VYF43" s="290"/>
      <c r="VYG43" s="290"/>
      <c r="VYH43" s="290"/>
      <c r="VYI43" s="290"/>
      <c r="VYJ43" s="290"/>
      <c r="VYK43" s="290"/>
      <c r="VYL43" s="290"/>
      <c r="VYM43" s="290"/>
      <c r="VYN43" s="290"/>
      <c r="VYO43" s="290"/>
      <c r="VYP43" s="290"/>
      <c r="VYQ43" s="290"/>
      <c r="VYR43" s="290"/>
      <c r="VYS43" s="290"/>
      <c r="VYT43" s="290"/>
      <c r="VYU43" s="290"/>
      <c r="VYV43" s="290"/>
      <c r="VYW43" s="290"/>
      <c r="VYX43" s="290"/>
      <c r="VYY43" s="290"/>
      <c r="VYZ43" s="290"/>
      <c r="VZA43" s="290"/>
      <c r="VZB43" s="290"/>
      <c r="VZC43" s="290"/>
      <c r="VZD43" s="290"/>
      <c r="VZE43" s="290"/>
      <c r="VZF43" s="290"/>
      <c r="VZG43" s="290"/>
      <c r="VZH43" s="290"/>
      <c r="VZI43" s="290"/>
      <c r="VZJ43" s="290"/>
      <c r="VZK43" s="290"/>
      <c r="VZL43" s="290"/>
      <c r="VZM43" s="290"/>
      <c r="VZN43" s="290"/>
      <c r="VZO43" s="290"/>
      <c r="VZP43" s="290"/>
      <c r="VZQ43" s="290"/>
      <c r="VZR43" s="290"/>
      <c r="VZS43" s="290"/>
      <c r="VZT43" s="290"/>
      <c r="VZU43" s="290"/>
      <c r="VZV43" s="290"/>
      <c r="VZW43" s="290"/>
      <c r="VZX43" s="290"/>
      <c r="VZY43" s="290"/>
      <c r="VZZ43" s="290"/>
      <c r="WAA43" s="290"/>
      <c r="WAB43" s="290"/>
      <c r="WAC43" s="290"/>
      <c r="WAD43" s="290"/>
      <c r="WAE43" s="290"/>
      <c r="WAF43" s="290"/>
      <c r="WAG43" s="290"/>
      <c r="WAH43" s="290"/>
      <c r="WAI43" s="290"/>
      <c r="WAJ43" s="290"/>
      <c r="WAK43" s="290"/>
      <c r="WAL43" s="290"/>
      <c r="WAM43" s="290"/>
      <c r="WAN43" s="290"/>
      <c r="WAO43" s="290"/>
      <c r="WAP43" s="290"/>
      <c r="WAQ43" s="290"/>
      <c r="WAR43" s="290"/>
      <c r="WAS43" s="290"/>
      <c r="WAT43" s="290"/>
      <c r="WAU43" s="290"/>
      <c r="WAV43" s="290"/>
      <c r="WAW43" s="290"/>
      <c r="WAX43" s="290"/>
      <c r="WAY43" s="290"/>
      <c r="WAZ43" s="290"/>
      <c r="WBA43" s="290"/>
      <c r="WBB43" s="290"/>
      <c r="WBC43" s="290"/>
      <c r="WBD43" s="290"/>
      <c r="WBE43" s="290"/>
      <c r="WBF43" s="290"/>
      <c r="WBG43" s="290"/>
      <c r="WBH43" s="290"/>
      <c r="WBI43" s="290"/>
      <c r="WBJ43" s="290"/>
      <c r="WBK43" s="290"/>
      <c r="WBL43" s="290"/>
      <c r="WBM43" s="290"/>
      <c r="WBN43" s="290"/>
      <c r="WBO43" s="290"/>
      <c r="WBP43" s="290"/>
      <c r="WBQ43" s="290"/>
      <c r="WBR43" s="290"/>
      <c r="WBS43" s="290"/>
      <c r="WBT43" s="290"/>
      <c r="WBU43" s="290"/>
      <c r="WBV43" s="290"/>
      <c r="WBW43" s="290"/>
      <c r="WBX43" s="290"/>
      <c r="WBY43" s="290"/>
      <c r="WBZ43" s="290"/>
      <c r="WCA43" s="290"/>
      <c r="WCB43" s="290"/>
    </row>
    <row r="44" spans="2:38 13252:15628" s="232" customFormat="1" x14ac:dyDescent="0.25">
      <c r="B44" s="280">
        <v>33</v>
      </c>
      <c r="C44" s="311" t="s">
        <v>1198</v>
      </c>
      <c r="D44" s="282" t="s">
        <v>7</v>
      </c>
      <c r="E44" s="282" t="s">
        <v>7</v>
      </c>
      <c r="F44" s="282" t="s">
        <v>7</v>
      </c>
      <c r="G44" s="282" t="s">
        <v>7</v>
      </c>
      <c r="H44" s="282" t="s">
        <v>7</v>
      </c>
      <c r="I44" s="282" t="s">
        <v>7</v>
      </c>
      <c r="J44" s="282" t="s">
        <v>7</v>
      </c>
      <c r="K44" s="282" t="s">
        <v>7</v>
      </c>
      <c r="L44" s="314">
        <v>42770</v>
      </c>
      <c r="M44" s="284" t="s">
        <v>9775</v>
      </c>
      <c r="N44" s="285">
        <f t="shared" si="13"/>
        <v>2</v>
      </c>
      <c r="O44" s="295"/>
      <c r="U44" s="288"/>
      <c r="V44" s="302"/>
      <c r="W44" s="302"/>
      <c r="X44" s="302"/>
      <c r="Y44" s="302"/>
      <c r="Z44" s="302"/>
      <c r="AA44" s="289"/>
      <c r="AB44" s="289"/>
      <c r="AC44" s="289"/>
      <c r="AD44" s="289"/>
      <c r="AE44" s="289"/>
      <c r="AF44" s="289"/>
      <c r="AG44" s="289"/>
      <c r="AH44" s="289"/>
      <c r="SOR44" s="316"/>
      <c r="SOS44" s="316"/>
      <c r="SOT44" s="316"/>
      <c r="SOU44" s="316"/>
      <c r="SOV44" s="316"/>
      <c r="SOW44" s="316"/>
      <c r="SOX44" s="316"/>
      <c r="SOY44" s="316"/>
      <c r="SOZ44" s="316"/>
      <c r="SPA44" s="316"/>
      <c r="SPB44" s="316"/>
      <c r="SPC44" s="316"/>
      <c r="SPD44" s="316"/>
      <c r="SPE44" s="316"/>
      <c r="SPF44" s="316"/>
      <c r="SPG44" s="316"/>
      <c r="SPH44" s="316"/>
      <c r="SPI44" s="316"/>
      <c r="SPJ44" s="316"/>
      <c r="SPK44" s="316"/>
      <c r="SPL44" s="316"/>
      <c r="SPM44" s="316"/>
      <c r="SPN44" s="316"/>
      <c r="SPO44" s="316"/>
      <c r="SPP44" s="316"/>
      <c r="SPQ44" s="316"/>
      <c r="SPR44" s="316"/>
      <c r="SPS44" s="316"/>
      <c r="SPT44" s="316"/>
      <c r="SPU44" s="316"/>
      <c r="SPV44" s="316"/>
      <c r="SPW44" s="316"/>
      <c r="SPX44" s="316"/>
      <c r="SPY44" s="316"/>
      <c r="SPZ44" s="316"/>
      <c r="SQA44" s="316"/>
      <c r="SQB44" s="316"/>
      <c r="SQC44" s="316"/>
      <c r="SQD44" s="316"/>
      <c r="SQE44" s="316"/>
      <c r="SQF44" s="316"/>
      <c r="SQG44" s="316"/>
      <c r="SQH44" s="316"/>
      <c r="SQI44" s="316"/>
      <c r="SQJ44" s="316"/>
      <c r="SQK44" s="316"/>
      <c r="SQL44" s="316"/>
      <c r="SQM44" s="316"/>
      <c r="SQN44" s="316"/>
      <c r="SQO44" s="316"/>
      <c r="SQP44" s="316"/>
      <c r="SQQ44" s="316"/>
      <c r="SQR44" s="316"/>
      <c r="SQS44" s="316"/>
      <c r="SQT44" s="316"/>
      <c r="SQU44" s="316"/>
      <c r="SQV44" s="316"/>
      <c r="SQW44" s="316"/>
      <c r="SQX44" s="316"/>
      <c r="SQY44" s="316"/>
      <c r="SQZ44" s="316"/>
      <c r="SRA44" s="316"/>
      <c r="SRB44" s="316"/>
      <c r="SRC44" s="316"/>
      <c r="SRD44" s="316"/>
      <c r="SRE44" s="316"/>
      <c r="SRF44" s="316"/>
      <c r="SRG44" s="316"/>
      <c r="SRH44" s="316"/>
      <c r="SRI44" s="316"/>
      <c r="SRJ44" s="316"/>
      <c r="SRK44" s="316"/>
      <c r="SRL44" s="316"/>
      <c r="SRM44" s="316"/>
      <c r="SRN44" s="316"/>
      <c r="SRO44" s="316"/>
      <c r="SRP44" s="316"/>
      <c r="SRQ44" s="316"/>
      <c r="SRR44" s="316"/>
      <c r="SRS44" s="316"/>
      <c r="SRT44" s="316"/>
      <c r="SRU44" s="316"/>
      <c r="SRV44" s="316"/>
      <c r="SRW44" s="316"/>
      <c r="SRX44" s="316"/>
      <c r="SRY44" s="316"/>
      <c r="SRZ44" s="316"/>
      <c r="SSA44" s="316"/>
      <c r="SSB44" s="316"/>
      <c r="SSC44" s="316"/>
      <c r="SSD44" s="316"/>
      <c r="SSE44" s="316"/>
      <c r="SSF44" s="316"/>
      <c r="SSG44" s="316"/>
      <c r="SSH44" s="316"/>
      <c r="SSI44" s="316"/>
      <c r="SSJ44" s="316"/>
      <c r="SSK44" s="316"/>
      <c r="SSL44" s="316"/>
      <c r="SSM44" s="316"/>
      <c r="SSN44" s="316"/>
      <c r="SSO44" s="316"/>
      <c r="SSP44" s="316"/>
      <c r="SSQ44" s="316"/>
      <c r="SSR44" s="316"/>
      <c r="SSS44" s="316"/>
      <c r="SST44" s="316"/>
      <c r="SSU44" s="316"/>
      <c r="SSV44" s="316"/>
      <c r="SSW44" s="316"/>
      <c r="SSX44" s="316"/>
      <c r="SSY44" s="316"/>
      <c r="SSZ44" s="316"/>
      <c r="STA44" s="316"/>
      <c r="STB44" s="316"/>
      <c r="STC44" s="316"/>
      <c r="STD44" s="316"/>
      <c r="STE44" s="316"/>
      <c r="STF44" s="316"/>
      <c r="STG44" s="316"/>
      <c r="STH44" s="316"/>
      <c r="STI44" s="316"/>
      <c r="STJ44" s="316"/>
      <c r="STK44" s="316"/>
      <c r="STL44" s="316"/>
      <c r="STM44" s="316"/>
      <c r="STN44" s="316"/>
      <c r="STO44" s="316"/>
      <c r="STP44" s="316"/>
      <c r="STQ44" s="316"/>
      <c r="STR44" s="316"/>
      <c r="STS44" s="316"/>
      <c r="STT44" s="316"/>
      <c r="STU44" s="316"/>
      <c r="STV44" s="316"/>
      <c r="STW44" s="316"/>
      <c r="STX44" s="316"/>
      <c r="STY44" s="316"/>
      <c r="STZ44" s="316"/>
      <c r="SUA44" s="316"/>
      <c r="SUB44" s="316"/>
      <c r="SUC44" s="316"/>
      <c r="SUD44" s="316"/>
      <c r="SUE44" s="316"/>
      <c r="SUF44" s="316"/>
      <c r="SUG44" s="316"/>
      <c r="SUH44" s="316"/>
      <c r="SUI44" s="316"/>
      <c r="SUJ44" s="316"/>
      <c r="SUK44" s="316"/>
      <c r="SUL44" s="316"/>
      <c r="SUM44" s="316"/>
      <c r="SUN44" s="316"/>
      <c r="SUO44" s="316"/>
      <c r="SUP44" s="316"/>
      <c r="SUQ44" s="316"/>
      <c r="SUR44" s="316"/>
      <c r="SUS44" s="316"/>
      <c r="SUT44" s="316"/>
      <c r="SUU44" s="316"/>
      <c r="SUV44" s="316"/>
      <c r="SUW44" s="316"/>
      <c r="SUX44" s="316"/>
      <c r="SUY44" s="316"/>
      <c r="SUZ44" s="316"/>
      <c r="SVA44" s="316"/>
      <c r="SVB44" s="316"/>
      <c r="SVC44" s="316"/>
      <c r="SVD44" s="316"/>
      <c r="SVE44" s="316"/>
      <c r="SVF44" s="316"/>
      <c r="SVG44" s="316"/>
      <c r="SVH44" s="316"/>
      <c r="SVI44" s="316"/>
      <c r="SVJ44" s="316"/>
      <c r="SVK44" s="316"/>
      <c r="SVL44" s="316"/>
      <c r="SVM44" s="316"/>
      <c r="SVN44" s="316"/>
      <c r="SVO44" s="316"/>
      <c r="SVP44" s="316"/>
      <c r="SVQ44" s="316"/>
      <c r="SVR44" s="316"/>
      <c r="SVS44" s="316"/>
      <c r="SVT44" s="316"/>
      <c r="SVU44" s="316"/>
      <c r="SVV44" s="316"/>
      <c r="SVW44" s="316"/>
      <c r="SVX44" s="316"/>
      <c r="SVY44" s="316"/>
      <c r="SVZ44" s="316"/>
      <c r="SWA44" s="316"/>
      <c r="SWB44" s="316"/>
      <c r="SWC44" s="316"/>
      <c r="SWD44" s="316"/>
      <c r="SWE44" s="316"/>
      <c r="SWF44" s="316"/>
      <c r="SWG44" s="316"/>
      <c r="SWH44" s="316"/>
      <c r="SWI44" s="316"/>
      <c r="SWJ44" s="316"/>
      <c r="SWK44" s="316"/>
      <c r="SWL44" s="316"/>
      <c r="SWM44" s="316"/>
      <c r="SWN44" s="316"/>
      <c r="SWO44" s="316"/>
      <c r="SWP44" s="316"/>
      <c r="SWQ44" s="316"/>
      <c r="SWR44" s="316"/>
      <c r="SWS44" s="316"/>
      <c r="SWT44" s="316"/>
      <c r="SWU44" s="316"/>
      <c r="SWV44" s="316"/>
      <c r="SWW44" s="316"/>
      <c r="SWX44" s="316"/>
      <c r="SWY44" s="316"/>
      <c r="SWZ44" s="316"/>
      <c r="SXA44" s="316"/>
      <c r="SXB44" s="316"/>
      <c r="SXC44" s="316"/>
      <c r="SXD44" s="316"/>
      <c r="SXE44" s="316"/>
      <c r="SXF44" s="316"/>
      <c r="SXG44" s="316"/>
      <c r="SXH44" s="316"/>
      <c r="SXI44" s="316"/>
      <c r="SXJ44" s="316"/>
      <c r="SXK44" s="316"/>
      <c r="SXL44" s="316"/>
      <c r="SXM44" s="316"/>
      <c r="SXN44" s="316"/>
      <c r="SXO44" s="316"/>
      <c r="SXP44" s="316"/>
      <c r="SXQ44" s="316"/>
      <c r="SXR44" s="316"/>
      <c r="SXS44" s="316"/>
      <c r="SXT44" s="316"/>
      <c r="SXU44" s="316"/>
      <c r="SXV44" s="316"/>
      <c r="SXW44" s="316"/>
      <c r="SXX44" s="316"/>
      <c r="SXY44" s="316"/>
      <c r="SXZ44" s="316"/>
      <c r="SYA44" s="316"/>
      <c r="SYB44" s="316"/>
      <c r="SYC44" s="316"/>
      <c r="SYD44" s="316"/>
      <c r="SYE44" s="316"/>
      <c r="SYF44" s="316"/>
      <c r="SYG44" s="316"/>
      <c r="SYH44" s="316"/>
      <c r="SYI44" s="316"/>
      <c r="SYJ44" s="316"/>
      <c r="SYK44" s="316"/>
      <c r="SYL44" s="316"/>
      <c r="SYM44" s="316"/>
      <c r="SYN44" s="316"/>
      <c r="SYO44" s="316"/>
      <c r="SYP44" s="316"/>
      <c r="SYQ44" s="316"/>
      <c r="SYR44" s="316"/>
      <c r="SYS44" s="316"/>
      <c r="SYT44" s="316"/>
      <c r="SYU44" s="316"/>
      <c r="SYV44" s="316"/>
      <c r="SYW44" s="316"/>
      <c r="SYX44" s="316"/>
      <c r="SYY44" s="316"/>
      <c r="SYZ44" s="316"/>
      <c r="SZA44" s="316"/>
      <c r="SZB44" s="316"/>
      <c r="SZC44" s="316"/>
      <c r="SZD44" s="316"/>
      <c r="SZE44" s="316"/>
      <c r="SZF44" s="316"/>
      <c r="SZG44" s="316"/>
      <c r="SZH44" s="316"/>
      <c r="SZI44" s="316"/>
      <c r="SZJ44" s="316"/>
      <c r="SZK44" s="316"/>
      <c r="SZL44" s="316"/>
      <c r="SZM44" s="316"/>
      <c r="SZN44" s="316"/>
      <c r="SZO44" s="316"/>
      <c r="SZP44" s="316"/>
      <c r="SZQ44" s="316"/>
      <c r="SZR44" s="316"/>
      <c r="SZS44" s="316"/>
      <c r="SZT44" s="316"/>
      <c r="SZU44" s="316"/>
      <c r="SZV44" s="316"/>
      <c r="SZW44" s="316"/>
      <c r="SZX44" s="316"/>
      <c r="SZY44" s="316"/>
      <c r="SZZ44" s="316"/>
      <c r="TAA44" s="316"/>
      <c r="TAB44" s="316"/>
      <c r="TAC44" s="316"/>
      <c r="TAD44" s="316"/>
      <c r="TAE44" s="316"/>
      <c r="TAF44" s="316"/>
      <c r="TAG44" s="316"/>
      <c r="TAH44" s="316"/>
      <c r="TAI44" s="316"/>
      <c r="TAJ44" s="316"/>
      <c r="TAK44" s="316"/>
      <c r="TAL44" s="316"/>
      <c r="TAM44" s="316"/>
      <c r="TAN44" s="316"/>
      <c r="TAO44" s="316"/>
      <c r="TAP44" s="316"/>
      <c r="TAQ44" s="316"/>
      <c r="TAR44" s="316"/>
      <c r="TAS44" s="316"/>
      <c r="TAT44" s="316"/>
      <c r="TAU44" s="316"/>
      <c r="TAV44" s="316"/>
      <c r="TAW44" s="316"/>
      <c r="TAX44" s="316"/>
      <c r="TAY44" s="316"/>
      <c r="TAZ44" s="316"/>
      <c r="TBA44" s="316"/>
      <c r="TBB44" s="316"/>
      <c r="TBC44" s="316"/>
      <c r="TBD44" s="316"/>
      <c r="TBE44" s="316"/>
      <c r="TBF44" s="316"/>
      <c r="TBG44" s="316"/>
      <c r="TBH44" s="316"/>
      <c r="TBI44" s="316"/>
      <c r="TBJ44" s="316"/>
      <c r="TBK44" s="316"/>
      <c r="TBL44" s="316"/>
      <c r="TBM44" s="316"/>
      <c r="TBN44" s="316"/>
      <c r="TBO44" s="316"/>
      <c r="TBP44" s="316"/>
      <c r="TBQ44" s="316"/>
      <c r="TBR44" s="316"/>
      <c r="TBS44" s="316"/>
      <c r="TBT44" s="316"/>
      <c r="TBU44" s="316"/>
      <c r="TBV44" s="316"/>
      <c r="TBW44" s="316"/>
      <c r="TBX44" s="316"/>
      <c r="TBY44" s="316"/>
      <c r="TBZ44" s="316"/>
      <c r="TCA44" s="316"/>
      <c r="TCB44" s="316"/>
      <c r="TCC44" s="316"/>
      <c r="TCD44" s="316"/>
      <c r="TCE44" s="316"/>
      <c r="TCF44" s="316"/>
      <c r="TCG44" s="316"/>
      <c r="TCH44" s="316"/>
      <c r="TCI44" s="316"/>
      <c r="TCJ44" s="316"/>
      <c r="TCK44" s="316"/>
      <c r="TCL44" s="316"/>
      <c r="TCM44" s="316"/>
      <c r="TCN44" s="316"/>
      <c r="TCO44" s="316"/>
      <c r="TCP44" s="316"/>
      <c r="TCQ44" s="316"/>
      <c r="TCR44" s="316"/>
      <c r="TCS44" s="316"/>
      <c r="TCT44" s="316"/>
      <c r="TCU44" s="316"/>
      <c r="TCV44" s="316"/>
      <c r="TCW44" s="316"/>
      <c r="TCX44" s="316"/>
      <c r="TCY44" s="316"/>
      <c r="TCZ44" s="316"/>
      <c r="TDA44" s="316"/>
      <c r="TDB44" s="316"/>
      <c r="TDC44" s="316"/>
      <c r="TDD44" s="316"/>
      <c r="TDE44" s="316"/>
      <c r="TDF44" s="316"/>
      <c r="TDG44" s="316"/>
      <c r="TDH44" s="316"/>
      <c r="TDI44" s="316"/>
      <c r="TDJ44" s="316"/>
      <c r="TDK44" s="316"/>
      <c r="TDL44" s="316"/>
      <c r="TDM44" s="316"/>
      <c r="TDN44" s="316"/>
      <c r="TDO44" s="316"/>
      <c r="TDP44" s="316"/>
      <c r="TDQ44" s="316"/>
      <c r="TDR44" s="316"/>
      <c r="TDS44" s="316"/>
      <c r="TDT44" s="316"/>
      <c r="TDU44" s="316"/>
      <c r="TDV44" s="316"/>
      <c r="TDW44" s="316"/>
      <c r="TDX44" s="316"/>
      <c r="TDY44" s="316"/>
      <c r="TDZ44" s="316"/>
      <c r="TEA44" s="316"/>
      <c r="TEB44" s="316"/>
      <c r="TEC44" s="316"/>
      <c r="TED44" s="316"/>
      <c r="TEE44" s="316"/>
      <c r="TEF44" s="316"/>
      <c r="TEG44" s="316"/>
      <c r="TEH44" s="316"/>
      <c r="TEI44" s="316"/>
      <c r="TEJ44" s="316"/>
      <c r="TEK44" s="316"/>
      <c r="TEL44" s="316"/>
      <c r="TEM44" s="316"/>
      <c r="TEN44" s="316"/>
      <c r="TEO44" s="316"/>
      <c r="TEP44" s="316"/>
      <c r="TEQ44" s="316"/>
      <c r="TER44" s="316"/>
      <c r="TES44" s="316"/>
      <c r="TET44" s="316"/>
      <c r="TEU44" s="316"/>
      <c r="TEV44" s="316"/>
      <c r="TEW44" s="316"/>
      <c r="TEX44" s="316"/>
      <c r="TEY44" s="316"/>
      <c r="TEZ44" s="316"/>
      <c r="TFA44" s="316"/>
      <c r="TFB44" s="316"/>
      <c r="TFC44" s="316"/>
      <c r="TFD44" s="316"/>
      <c r="TFE44" s="316"/>
      <c r="TFF44" s="316"/>
      <c r="TFG44" s="316"/>
      <c r="TFH44" s="316"/>
      <c r="TFI44" s="316"/>
      <c r="TFJ44" s="316"/>
      <c r="TFK44" s="316"/>
      <c r="TFL44" s="316"/>
      <c r="TFM44" s="316"/>
      <c r="TFN44" s="316"/>
      <c r="TFO44" s="316"/>
      <c r="TFP44" s="316"/>
      <c r="TFQ44" s="316"/>
      <c r="TFR44" s="316"/>
      <c r="TFS44" s="316"/>
      <c r="TFT44" s="316"/>
      <c r="TFU44" s="316"/>
      <c r="TFV44" s="316"/>
      <c r="TFW44" s="316"/>
      <c r="TFX44" s="316"/>
      <c r="TFY44" s="316"/>
      <c r="TFZ44" s="316"/>
      <c r="TGA44" s="316"/>
      <c r="TGB44" s="316"/>
      <c r="TGC44" s="316"/>
      <c r="TGD44" s="316"/>
      <c r="TGE44" s="316"/>
      <c r="TGF44" s="316"/>
      <c r="TGG44" s="316"/>
      <c r="TGH44" s="316"/>
      <c r="TGI44" s="316"/>
      <c r="TGJ44" s="316"/>
      <c r="TGK44" s="316"/>
      <c r="TGL44" s="316"/>
      <c r="TGM44" s="316"/>
      <c r="TGN44" s="316"/>
      <c r="TGO44" s="316"/>
      <c r="TGP44" s="316"/>
      <c r="TGQ44" s="316"/>
      <c r="TGR44" s="316"/>
      <c r="TGS44" s="316"/>
      <c r="TGT44" s="316"/>
      <c r="TGU44" s="316"/>
      <c r="TGV44" s="316"/>
      <c r="TGW44" s="316"/>
      <c r="TGX44" s="316"/>
      <c r="TGY44" s="316"/>
      <c r="TGZ44" s="316"/>
      <c r="THA44" s="316"/>
      <c r="THB44" s="316"/>
      <c r="THC44" s="316"/>
      <c r="THD44" s="316"/>
      <c r="THE44" s="316"/>
      <c r="THF44" s="316"/>
      <c r="THG44" s="316"/>
      <c r="THH44" s="316"/>
      <c r="THI44" s="316"/>
      <c r="THJ44" s="316"/>
      <c r="THK44" s="316"/>
      <c r="THL44" s="316"/>
      <c r="THM44" s="316"/>
      <c r="THN44" s="316"/>
      <c r="THO44" s="316"/>
      <c r="THP44" s="316"/>
      <c r="THQ44" s="316"/>
      <c r="THR44" s="316"/>
      <c r="THS44" s="316"/>
      <c r="THT44" s="316"/>
      <c r="THU44" s="316"/>
      <c r="THV44" s="316"/>
      <c r="THW44" s="316"/>
      <c r="THX44" s="316"/>
      <c r="THY44" s="316"/>
      <c r="THZ44" s="316"/>
      <c r="TIA44" s="316"/>
      <c r="TIB44" s="316"/>
      <c r="TIC44" s="316"/>
      <c r="TID44" s="316"/>
      <c r="TIE44" s="316"/>
      <c r="TIF44" s="316"/>
      <c r="TIG44" s="316"/>
      <c r="TIH44" s="316"/>
      <c r="TII44" s="316"/>
      <c r="TIJ44" s="316"/>
      <c r="TIK44" s="316"/>
      <c r="TIL44" s="316"/>
      <c r="TIM44" s="316"/>
      <c r="TIN44" s="316"/>
      <c r="TIO44" s="316"/>
      <c r="TIP44" s="316"/>
      <c r="TIQ44" s="316"/>
      <c r="TIR44" s="316"/>
      <c r="TIS44" s="316"/>
      <c r="TIT44" s="316"/>
      <c r="TIU44" s="316"/>
      <c r="TIV44" s="316"/>
      <c r="TIW44" s="316"/>
      <c r="TIX44" s="316"/>
      <c r="TIY44" s="316"/>
      <c r="TIZ44" s="316"/>
      <c r="TJA44" s="316"/>
      <c r="TJB44" s="316"/>
      <c r="TJC44" s="316"/>
      <c r="TJD44" s="316"/>
      <c r="TJE44" s="316"/>
      <c r="TJF44" s="316"/>
      <c r="TJG44" s="316"/>
      <c r="TJH44" s="316"/>
      <c r="TJI44" s="316"/>
      <c r="TJJ44" s="316"/>
      <c r="TJK44" s="316"/>
      <c r="TJL44" s="316"/>
      <c r="TJM44" s="316"/>
      <c r="TJN44" s="316"/>
      <c r="TJO44" s="316"/>
      <c r="TJP44" s="316"/>
      <c r="TJQ44" s="316"/>
      <c r="TJR44" s="316"/>
      <c r="TJS44" s="316"/>
      <c r="TJT44" s="316"/>
      <c r="TJU44" s="316"/>
      <c r="TJV44" s="316"/>
      <c r="TJW44" s="316"/>
      <c r="TJX44" s="316"/>
      <c r="TJY44" s="316"/>
      <c r="TJZ44" s="316"/>
      <c r="TKA44" s="316"/>
      <c r="TKB44" s="316"/>
      <c r="TKC44" s="316"/>
      <c r="TKD44" s="316"/>
      <c r="TKE44" s="316"/>
      <c r="TKF44" s="316"/>
      <c r="TKG44" s="316"/>
      <c r="TKH44" s="316"/>
      <c r="TKI44" s="316"/>
      <c r="TKJ44" s="316"/>
      <c r="TKK44" s="316"/>
      <c r="TKL44" s="316"/>
      <c r="TKM44" s="316"/>
      <c r="TKN44" s="316"/>
      <c r="TKO44" s="316"/>
      <c r="TKP44" s="316"/>
      <c r="TKQ44" s="316"/>
      <c r="TKR44" s="316"/>
      <c r="TKS44" s="316"/>
      <c r="TKT44" s="316"/>
      <c r="TKU44" s="316"/>
      <c r="TKV44" s="316"/>
      <c r="TKW44" s="316"/>
      <c r="TKX44" s="316"/>
      <c r="TKY44" s="316"/>
      <c r="TKZ44" s="316"/>
      <c r="TLA44" s="316"/>
      <c r="TLB44" s="316"/>
      <c r="TLC44" s="316"/>
      <c r="TLD44" s="316"/>
      <c r="TLE44" s="316"/>
      <c r="TLF44" s="316"/>
      <c r="TLG44" s="316"/>
      <c r="TLH44" s="316"/>
      <c r="TLI44" s="316"/>
      <c r="TLJ44" s="316"/>
      <c r="TLK44" s="316"/>
      <c r="TLL44" s="316"/>
      <c r="TLM44" s="316"/>
      <c r="TLN44" s="316"/>
      <c r="TLO44" s="316"/>
      <c r="TLP44" s="316"/>
      <c r="TLQ44" s="316"/>
      <c r="TLR44" s="316"/>
      <c r="TLS44" s="316"/>
      <c r="TLT44" s="316"/>
      <c r="TLU44" s="316"/>
      <c r="TLV44" s="316"/>
      <c r="TLW44" s="316"/>
      <c r="TLX44" s="316"/>
      <c r="TLY44" s="316"/>
      <c r="TLZ44" s="316"/>
      <c r="TMA44" s="316"/>
      <c r="TMB44" s="316"/>
      <c r="TMC44" s="316"/>
      <c r="TMD44" s="316"/>
      <c r="TME44" s="316"/>
      <c r="TMF44" s="316"/>
      <c r="TMG44" s="316"/>
      <c r="TMH44" s="316"/>
      <c r="TMI44" s="316"/>
      <c r="TMJ44" s="316"/>
      <c r="TMK44" s="316"/>
      <c r="TML44" s="316"/>
      <c r="TMM44" s="316"/>
      <c r="TMN44" s="316"/>
      <c r="TMO44" s="316"/>
      <c r="TMP44" s="316"/>
      <c r="TMQ44" s="316"/>
      <c r="TMR44" s="316"/>
      <c r="TMS44" s="316"/>
      <c r="TMT44" s="316"/>
      <c r="TMU44" s="316"/>
      <c r="TMV44" s="316"/>
      <c r="TMW44" s="316"/>
      <c r="TMX44" s="316"/>
      <c r="TMY44" s="316"/>
      <c r="TMZ44" s="316"/>
      <c r="TNA44" s="316"/>
      <c r="TNB44" s="316"/>
      <c r="TNC44" s="316"/>
      <c r="TND44" s="316"/>
      <c r="TNE44" s="316"/>
      <c r="TNF44" s="316"/>
      <c r="TNG44" s="316"/>
      <c r="TNH44" s="316"/>
      <c r="TNI44" s="316"/>
      <c r="TNJ44" s="316"/>
      <c r="TNK44" s="316"/>
      <c r="TNL44" s="316"/>
      <c r="TNM44" s="316"/>
      <c r="TNN44" s="316"/>
      <c r="TNO44" s="316"/>
      <c r="TNP44" s="316"/>
      <c r="TNQ44" s="316"/>
      <c r="TNR44" s="316"/>
      <c r="TNS44" s="316"/>
      <c r="TNT44" s="316"/>
      <c r="TNU44" s="316"/>
      <c r="TNV44" s="316"/>
      <c r="TNW44" s="316"/>
      <c r="TNX44" s="316"/>
      <c r="TNY44" s="316"/>
      <c r="TNZ44" s="316"/>
      <c r="TOA44" s="316"/>
      <c r="TOB44" s="316"/>
      <c r="TOC44" s="316"/>
      <c r="TOD44" s="316"/>
      <c r="TOE44" s="316"/>
      <c r="TOF44" s="316"/>
      <c r="TOG44" s="316"/>
      <c r="TOH44" s="316"/>
      <c r="TOI44" s="316"/>
      <c r="TOJ44" s="316"/>
      <c r="TOK44" s="316"/>
      <c r="TOL44" s="316"/>
      <c r="TOM44" s="316"/>
      <c r="TON44" s="316"/>
      <c r="TOO44" s="316"/>
      <c r="TOP44" s="316"/>
      <c r="TOQ44" s="316"/>
      <c r="TOR44" s="316"/>
      <c r="TOS44" s="316"/>
      <c r="TOT44" s="316"/>
      <c r="TOU44" s="316"/>
      <c r="TOV44" s="316"/>
      <c r="TOW44" s="316"/>
      <c r="TOX44" s="316"/>
      <c r="TOY44" s="316"/>
      <c r="TOZ44" s="316"/>
      <c r="TPA44" s="316"/>
      <c r="TPB44" s="316"/>
      <c r="TPC44" s="316"/>
      <c r="TPD44" s="316"/>
      <c r="TPE44" s="316"/>
      <c r="TPF44" s="316"/>
      <c r="TPG44" s="316"/>
      <c r="TPH44" s="316"/>
      <c r="TPI44" s="316"/>
      <c r="TPJ44" s="316"/>
      <c r="TPK44" s="316"/>
      <c r="TPL44" s="316"/>
      <c r="TPM44" s="316"/>
      <c r="TPN44" s="316"/>
      <c r="TPO44" s="316"/>
      <c r="TPP44" s="316"/>
      <c r="TPQ44" s="316"/>
      <c r="TPR44" s="316"/>
      <c r="TPS44" s="316"/>
      <c r="TPT44" s="316"/>
      <c r="TPU44" s="316"/>
      <c r="TPV44" s="316"/>
      <c r="TPW44" s="316"/>
      <c r="TPX44" s="316"/>
      <c r="TPY44" s="316"/>
      <c r="TPZ44" s="316"/>
      <c r="TQA44" s="316"/>
      <c r="TQB44" s="316"/>
      <c r="TQC44" s="316"/>
      <c r="TQD44" s="316"/>
      <c r="TQE44" s="316"/>
      <c r="TQF44" s="316"/>
      <c r="TQG44" s="316"/>
      <c r="TQH44" s="316"/>
      <c r="TQI44" s="316"/>
      <c r="TQJ44" s="316"/>
      <c r="TQK44" s="316"/>
      <c r="TQL44" s="316"/>
      <c r="TQM44" s="316"/>
      <c r="TQN44" s="316"/>
      <c r="TQO44" s="316"/>
      <c r="TQP44" s="316"/>
      <c r="TQQ44" s="316"/>
      <c r="TQR44" s="316"/>
      <c r="TQS44" s="316"/>
      <c r="TQT44" s="316"/>
      <c r="TQU44" s="316"/>
      <c r="TQV44" s="316"/>
      <c r="TQW44" s="316"/>
      <c r="TQX44" s="316"/>
      <c r="TQY44" s="316"/>
      <c r="TQZ44" s="316"/>
      <c r="TRA44" s="316"/>
      <c r="TRB44" s="316"/>
      <c r="TRC44" s="316"/>
      <c r="TRD44" s="316"/>
      <c r="TRE44" s="316"/>
      <c r="TRF44" s="316"/>
      <c r="TRG44" s="316"/>
      <c r="TRH44" s="316"/>
      <c r="TRI44" s="316"/>
      <c r="TRJ44" s="316"/>
      <c r="TRK44" s="316"/>
      <c r="TRL44" s="316"/>
      <c r="TRM44" s="316"/>
      <c r="TRN44" s="316"/>
      <c r="TRO44" s="316"/>
      <c r="TRP44" s="316"/>
      <c r="TRQ44" s="316"/>
      <c r="TRR44" s="316"/>
      <c r="TRS44" s="316"/>
      <c r="TRT44" s="316"/>
      <c r="TRU44" s="316"/>
      <c r="TRV44" s="316"/>
      <c r="TRW44" s="316"/>
      <c r="TRX44" s="316"/>
      <c r="TRY44" s="316"/>
      <c r="TRZ44" s="316"/>
      <c r="TSA44" s="316"/>
      <c r="TSB44" s="316"/>
      <c r="TSC44" s="316"/>
      <c r="TSD44" s="316"/>
      <c r="TSE44" s="316"/>
      <c r="TSF44" s="316"/>
      <c r="TSG44" s="316"/>
      <c r="TSH44" s="316"/>
      <c r="TSI44" s="316"/>
      <c r="TSJ44" s="316"/>
      <c r="TSK44" s="316"/>
      <c r="TSL44" s="316"/>
      <c r="TSM44" s="316"/>
      <c r="TSN44" s="316"/>
      <c r="TSO44" s="316"/>
      <c r="TSP44" s="316"/>
      <c r="TSQ44" s="316"/>
      <c r="TSR44" s="316"/>
      <c r="TSS44" s="316"/>
      <c r="TST44" s="316"/>
      <c r="TSU44" s="316"/>
      <c r="TSV44" s="316"/>
      <c r="TSW44" s="316"/>
      <c r="TSX44" s="316"/>
      <c r="TSY44" s="316"/>
      <c r="TSZ44" s="316"/>
      <c r="TTA44" s="316"/>
      <c r="TTB44" s="316"/>
      <c r="TTC44" s="316"/>
      <c r="TTD44" s="316"/>
      <c r="TTE44" s="316"/>
      <c r="TTF44" s="316"/>
      <c r="TTG44" s="316"/>
      <c r="TTH44" s="316"/>
      <c r="TTI44" s="316"/>
      <c r="TTJ44" s="316"/>
      <c r="TTK44" s="316"/>
      <c r="TTL44" s="316"/>
      <c r="TTM44" s="316"/>
      <c r="TTN44" s="316"/>
      <c r="TTO44" s="316"/>
      <c r="TTP44" s="316"/>
      <c r="TTQ44" s="316"/>
      <c r="TTR44" s="316"/>
      <c r="TTS44" s="316"/>
      <c r="TTT44" s="316"/>
      <c r="TTU44" s="316"/>
      <c r="TTV44" s="316"/>
      <c r="TTW44" s="316"/>
      <c r="TTX44" s="316"/>
      <c r="TTY44" s="316"/>
      <c r="TTZ44" s="316"/>
      <c r="TUA44" s="316"/>
      <c r="TUB44" s="316"/>
      <c r="TUC44" s="316"/>
      <c r="TUD44" s="316"/>
      <c r="TUE44" s="316"/>
      <c r="TUF44" s="316"/>
      <c r="TUG44" s="316"/>
      <c r="TUH44" s="316"/>
      <c r="TUI44" s="316"/>
      <c r="TUJ44" s="316"/>
      <c r="TUK44" s="316"/>
      <c r="TUL44" s="316"/>
      <c r="TUM44" s="316"/>
      <c r="TUN44" s="316"/>
      <c r="TUO44" s="316"/>
      <c r="TUP44" s="316"/>
      <c r="TUQ44" s="316"/>
      <c r="TUR44" s="316"/>
      <c r="TUS44" s="316"/>
      <c r="TUT44" s="316"/>
      <c r="TUU44" s="316"/>
      <c r="TUV44" s="316"/>
      <c r="TUW44" s="316"/>
      <c r="TUX44" s="316"/>
      <c r="TUY44" s="316"/>
      <c r="TUZ44" s="316"/>
      <c r="TVA44" s="316"/>
      <c r="TVB44" s="316"/>
      <c r="TVC44" s="316"/>
      <c r="TVD44" s="316"/>
      <c r="TVE44" s="316"/>
      <c r="TVF44" s="316"/>
      <c r="TVG44" s="316"/>
      <c r="TVH44" s="316"/>
      <c r="TVI44" s="316"/>
      <c r="TVJ44" s="316"/>
      <c r="TVK44" s="316"/>
      <c r="TVL44" s="316"/>
      <c r="TVM44" s="316"/>
      <c r="TVN44" s="316"/>
      <c r="TVO44" s="316"/>
      <c r="TVP44" s="316"/>
      <c r="TVQ44" s="316"/>
      <c r="TVR44" s="316"/>
      <c r="TVS44" s="316"/>
      <c r="TVT44" s="316"/>
      <c r="TVU44" s="316"/>
      <c r="TVV44" s="316"/>
      <c r="TVW44" s="316"/>
      <c r="TVX44" s="316"/>
      <c r="TVY44" s="316"/>
      <c r="TVZ44" s="316"/>
      <c r="TWA44" s="316"/>
      <c r="TWB44" s="316"/>
      <c r="TWC44" s="316"/>
      <c r="TWD44" s="316"/>
      <c r="TWE44" s="316"/>
      <c r="TWF44" s="316"/>
      <c r="TWG44" s="316"/>
      <c r="TWH44" s="316"/>
      <c r="TWI44" s="316"/>
      <c r="TWJ44" s="316"/>
      <c r="TWK44" s="316"/>
      <c r="TWL44" s="316"/>
      <c r="TWM44" s="316"/>
      <c r="TWN44" s="316"/>
      <c r="TWO44" s="316"/>
      <c r="TWP44" s="316"/>
      <c r="TWQ44" s="316"/>
      <c r="TWR44" s="316"/>
      <c r="TWS44" s="316"/>
      <c r="TWT44" s="316"/>
      <c r="TWU44" s="316"/>
      <c r="TWV44" s="316"/>
      <c r="TWW44" s="316"/>
      <c r="TWX44" s="316"/>
      <c r="TWY44" s="316"/>
      <c r="TWZ44" s="316"/>
      <c r="TXA44" s="316"/>
      <c r="TXB44" s="316"/>
      <c r="TXC44" s="316"/>
      <c r="TXD44" s="316"/>
      <c r="TXE44" s="316"/>
      <c r="TXF44" s="316"/>
      <c r="TXG44" s="316"/>
      <c r="TXH44" s="316"/>
      <c r="TXI44" s="316"/>
      <c r="TXJ44" s="316"/>
      <c r="TXK44" s="316"/>
      <c r="TXL44" s="316"/>
      <c r="TXM44" s="316"/>
      <c r="TXN44" s="316"/>
      <c r="TXO44" s="316"/>
      <c r="TXP44" s="316"/>
      <c r="TXQ44" s="316"/>
      <c r="TXR44" s="316"/>
      <c r="TXS44" s="316"/>
      <c r="TXT44" s="316"/>
      <c r="TXU44" s="316"/>
      <c r="TXV44" s="316"/>
      <c r="TXW44" s="316"/>
      <c r="TXX44" s="316"/>
      <c r="TXY44" s="316"/>
      <c r="TXZ44" s="316"/>
      <c r="TYA44" s="316"/>
      <c r="TYB44" s="316"/>
      <c r="TYC44" s="316"/>
      <c r="TYD44" s="316"/>
      <c r="TYE44" s="316"/>
      <c r="TYF44" s="316"/>
      <c r="TYG44" s="316"/>
      <c r="TYH44" s="316"/>
      <c r="TYI44" s="316"/>
      <c r="TYJ44" s="316"/>
      <c r="TYK44" s="316"/>
      <c r="TYL44" s="316"/>
      <c r="TYM44" s="316"/>
      <c r="TYN44" s="316"/>
      <c r="TYO44" s="316"/>
      <c r="TYP44" s="316"/>
      <c r="TYQ44" s="316"/>
      <c r="TYR44" s="316"/>
      <c r="TYS44" s="316"/>
      <c r="TYT44" s="316"/>
      <c r="TYU44" s="316"/>
      <c r="TYV44" s="316"/>
      <c r="TYW44" s="316"/>
      <c r="TYX44" s="316"/>
      <c r="TYY44" s="316"/>
      <c r="TYZ44" s="316"/>
      <c r="TZA44" s="316"/>
      <c r="TZB44" s="316"/>
      <c r="TZC44" s="316"/>
      <c r="TZD44" s="316"/>
      <c r="TZE44" s="316"/>
      <c r="TZF44" s="316"/>
      <c r="TZG44" s="316"/>
      <c r="TZH44" s="316"/>
      <c r="TZI44" s="316"/>
      <c r="TZJ44" s="316"/>
      <c r="TZK44" s="316"/>
      <c r="TZL44" s="316"/>
      <c r="TZM44" s="316"/>
      <c r="TZN44" s="316"/>
      <c r="TZO44" s="316"/>
      <c r="TZP44" s="316"/>
      <c r="TZQ44" s="316"/>
      <c r="TZR44" s="316"/>
      <c r="TZS44" s="316"/>
      <c r="TZT44" s="316"/>
      <c r="TZU44" s="316"/>
      <c r="TZV44" s="316"/>
      <c r="TZW44" s="316"/>
      <c r="TZX44" s="316"/>
      <c r="TZY44" s="316"/>
      <c r="TZZ44" s="316"/>
      <c r="UAA44" s="316"/>
      <c r="UAB44" s="316"/>
      <c r="UAC44" s="316"/>
      <c r="UAD44" s="316"/>
      <c r="UAE44" s="316"/>
      <c r="UAF44" s="316"/>
      <c r="UAG44" s="316"/>
      <c r="UAH44" s="316"/>
      <c r="UAI44" s="316"/>
      <c r="UAJ44" s="316"/>
      <c r="UAK44" s="316"/>
      <c r="UAL44" s="316"/>
      <c r="UAM44" s="316"/>
      <c r="UAN44" s="316"/>
      <c r="UAO44" s="316"/>
      <c r="UAP44" s="316"/>
      <c r="UAQ44" s="316"/>
      <c r="UAR44" s="316"/>
      <c r="UAS44" s="316"/>
      <c r="UAT44" s="316"/>
      <c r="UAU44" s="316"/>
      <c r="UAV44" s="316"/>
      <c r="UAW44" s="316"/>
      <c r="UAX44" s="316"/>
      <c r="UAY44" s="316"/>
      <c r="UAZ44" s="316"/>
      <c r="UBA44" s="316"/>
      <c r="UBB44" s="316"/>
      <c r="UBC44" s="316"/>
      <c r="UBD44" s="316"/>
      <c r="UBE44" s="316"/>
      <c r="UBF44" s="316"/>
      <c r="UBG44" s="316"/>
      <c r="UBH44" s="316"/>
      <c r="UBI44" s="316"/>
      <c r="UBJ44" s="316"/>
      <c r="UBK44" s="316"/>
      <c r="UBL44" s="316"/>
      <c r="UBM44" s="316"/>
      <c r="UBN44" s="316"/>
      <c r="UBO44" s="316"/>
      <c r="UBP44" s="316"/>
      <c r="UBQ44" s="316"/>
      <c r="UBR44" s="316"/>
      <c r="UBS44" s="316"/>
      <c r="UBT44" s="316"/>
      <c r="UBU44" s="316"/>
      <c r="UBV44" s="316"/>
      <c r="UBW44" s="316"/>
      <c r="UBX44" s="316"/>
      <c r="UBY44" s="316"/>
      <c r="UBZ44" s="316"/>
      <c r="UCA44" s="316"/>
      <c r="UCB44" s="316"/>
      <c r="UCC44" s="316"/>
      <c r="UCD44" s="316"/>
      <c r="UCE44" s="316"/>
      <c r="UCF44" s="316"/>
      <c r="UCG44" s="316"/>
      <c r="UCH44" s="316"/>
      <c r="UCI44" s="316"/>
      <c r="UCJ44" s="316"/>
      <c r="UCK44" s="316"/>
      <c r="UCL44" s="316"/>
      <c r="UCM44" s="316"/>
      <c r="UCN44" s="316"/>
      <c r="UCO44" s="316"/>
      <c r="UCP44" s="316"/>
      <c r="UCQ44" s="316"/>
      <c r="UCR44" s="316"/>
      <c r="UCS44" s="316"/>
      <c r="UCT44" s="316"/>
      <c r="UCU44" s="316"/>
      <c r="UCV44" s="316"/>
      <c r="UCW44" s="316"/>
      <c r="UCX44" s="316"/>
      <c r="UCY44" s="316"/>
      <c r="UCZ44" s="316"/>
      <c r="UDA44" s="316"/>
      <c r="UDB44" s="316"/>
      <c r="UDC44" s="316"/>
      <c r="UDD44" s="316"/>
      <c r="UDE44" s="316"/>
      <c r="UDF44" s="316"/>
      <c r="UDG44" s="316"/>
      <c r="UDH44" s="316"/>
      <c r="UDI44" s="316"/>
      <c r="UDJ44" s="316"/>
      <c r="UDK44" s="316"/>
      <c r="UDL44" s="316"/>
      <c r="UDM44" s="316"/>
      <c r="UDN44" s="316"/>
      <c r="UDO44" s="316"/>
      <c r="UDP44" s="316"/>
      <c r="UDQ44" s="316"/>
      <c r="UDR44" s="316"/>
      <c r="UDS44" s="316"/>
      <c r="UDT44" s="316"/>
      <c r="UDU44" s="316"/>
      <c r="UDV44" s="316"/>
      <c r="UDW44" s="316"/>
      <c r="UDX44" s="316"/>
      <c r="UDY44" s="316"/>
      <c r="UDZ44" s="316"/>
      <c r="UEA44" s="316"/>
      <c r="UEB44" s="316"/>
      <c r="UEC44" s="316"/>
      <c r="UED44" s="316"/>
      <c r="UEE44" s="316"/>
      <c r="UEF44" s="316"/>
      <c r="UEG44" s="316"/>
      <c r="UEH44" s="316"/>
      <c r="UEI44" s="316"/>
      <c r="UEJ44" s="316"/>
      <c r="UEK44" s="316"/>
      <c r="UEL44" s="316"/>
      <c r="UEM44" s="316"/>
      <c r="UEN44" s="316"/>
      <c r="UEO44" s="316"/>
      <c r="UEP44" s="316"/>
      <c r="UEQ44" s="316"/>
      <c r="UER44" s="316"/>
      <c r="UES44" s="316"/>
      <c r="UET44" s="316"/>
      <c r="UEU44" s="316"/>
      <c r="UEV44" s="316"/>
      <c r="UEW44" s="316"/>
      <c r="UEX44" s="316"/>
      <c r="UEY44" s="316"/>
      <c r="UEZ44" s="316"/>
      <c r="UFA44" s="316"/>
      <c r="UFB44" s="316"/>
      <c r="UFC44" s="316"/>
      <c r="UFD44" s="316"/>
      <c r="UFE44" s="316"/>
      <c r="UFF44" s="316"/>
      <c r="UFG44" s="316"/>
      <c r="UFH44" s="316"/>
      <c r="UFI44" s="316"/>
      <c r="UFJ44" s="316"/>
      <c r="UFK44" s="316"/>
      <c r="UFL44" s="316"/>
      <c r="UFM44" s="316"/>
      <c r="UFN44" s="316"/>
      <c r="UFO44" s="316"/>
      <c r="UFP44" s="316"/>
      <c r="UFQ44" s="316"/>
      <c r="UFR44" s="316"/>
      <c r="UFS44" s="316"/>
      <c r="UFT44" s="316"/>
      <c r="UFU44" s="316"/>
      <c r="UFV44" s="316"/>
      <c r="UFW44" s="316"/>
      <c r="UFX44" s="316"/>
      <c r="UFY44" s="316"/>
      <c r="UFZ44" s="316"/>
      <c r="UGA44" s="316"/>
      <c r="UGB44" s="316"/>
      <c r="UGC44" s="316"/>
      <c r="UGD44" s="316"/>
      <c r="UGE44" s="316"/>
      <c r="UGF44" s="316"/>
      <c r="UGG44" s="316"/>
      <c r="UGH44" s="316"/>
      <c r="UGI44" s="316"/>
      <c r="UGJ44" s="316"/>
      <c r="UGK44" s="316"/>
      <c r="UGL44" s="316"/>
      <c r="UGM44" s="316"/>
      <c r="UGN44" s="316"/>
      <c r="UGO44" s="316"/>
      <c r="UGP44" s="316"/>
      <c r="UGQ44" s="316"/>
      <c r="UGR44" s="316"/>
      <c r="UGS44" s="316"/>
      <c r="UGT44" s="316"/>
      <c r="UGU44" s="316"/>
      <c r="UGV44" s="316"/>
      <c r="UGW44" s="316"/>
      <c r="UGX44" s="316"/>
      <c r="UGY44" s="316"/>
      <c r="UGZ44" s="316"/>
      <c r="UHA44" s="316"/>
      <c r="UHB44" s="316"/>
      <c r="UHC44" s="316"/>
      <c r="UHD44" s="316"/>
      <c r="UHE44" s="316"/>
      <c r="UHF44" s="316"/>
      <c r="UHG44" s="316"/>
      <c r="UHH44" s="316"/>
      <c r="UHI44" s="316"/>
      <c r="UHJ44" s="316"/>
      <c r="UHK44" s="316"/>
      <c r="UHL44" s="316"/>
      <c r="UHM44" s="316"/>
      <c r="UHN44" s="316"/>
      <c r="UHO44" s="316"/>
      <c r="UHP44" s="316"/>
      <c r="UHQ44" s="316"/>
      <c r="UHR44" s="316"/>
      <c r="UHS44" s="316"/>
      <c r="UHT44" s="316"/>
      <c r="UHU44" s="316"/>
      <c r="UHV44" s="316"/>
      <c r="UHW44" s="316"/>
      <c r="UHX44" s="316"/>
      <c r="UHY44" s="316"/>
      <c r="UHZ44" s="316"/>
      <c r="UIA44" s="316"/>
      <c r="UIB44" s="316"/>
      <c r="UIC44" s="316"/>
      <c r="UID44" s="316"/>
      <c r="UIE44" s="316"/>
      <c r="UIF44" s="316"/>
      <c r="UIG44" s="316"/>
      <c r="UIH44" s="316"/>
      <c r="UII44" s="316"/>
      <c r="UIJ44" s="316"/>
      <c r="UIK44" s="316"/>
      <c r="UIL44" s="316"/>
      <c r="UIM44" s="316"/>
      <c r="UIN44" s="316"/>
      <c r="UIO44" s="316"/>
      <c r="UIP44" s="316"/>
      <c r="UIQ44" s="316"/>
      <c r="UIR44" s="316"/>
      <c r="UIS44" s="316"/>
      <c r="UIT44" s="316"/>
      <c r="UIU44" s="316"/>
      <c r="UIV44" s="316"/>
      <c r="UIW44" s="316"/>
      <c r="UIX44" s="316"/>
      <c r="UIY44" s="316"/>
      <c r="UIZ44" s="316"/>
      <c r="UJA44" s="316"/>
      <c r="UJB44" s="316"/>
      <c r="UJC44" s="316"/>
      <c r="UJD44" s="316"/>
      <c r="UJE44" s="316"/>
      <c r="UJF44" s="316"/>
      <c r="UJG44" s="316"/>
      <c r="UJH44" s="316"/>
      <c r="UJI44" s="316"/>
      <c r="UJJ44" s="316"/>
      <c r="UJK44" s="316"/>
      <c r="UJL44" s="316"/>
      <c r="UJM44" s="316"/>
      <c r="UJN44" s="316"/>
      <c r="UJO44" s="316"/>
      <c r="UJP44" s="316"/>
      <c r="UJQ44" s="316"/>
      <c r="UJR44" s="316"/>
      <c r="UJS44" s="316"/>
      <c r="UJT44" s="316"/>
      <c r="UJU44" s="316"/>
      <c r="UJV44" s="316"/>
      <c r="UJW44" s="316"/>
      <c r="UJX44" s="316"/>
      <c r="UJY44" s="316"/>
      <c r="UJZ44" s="316"/>
      <c r="UKA44" s="316"/>
      <c r="UKB44" s="316"/>
      <c r="UKC44" s="316"/>
      <c r="UKD44" s="316"/>
      <c r="UKE44" s="316"/>
      <c r="UKF44" s="316"/>
      <c r="UKG44" s="316"/>
      <c r="UKH44" s="316"/>
      <c r="UKI44" s="316"/>
      <c r="UKJ44" s="316"/>
      <c r="UKK44" s="316"/>
      <c r="UKL44" s="316"/>
      <c r="UKM44" s="316"/>
      <c r="UKN44" s="316"/>
      <c r="UKO44" s="316"/>
      <c r="UKP44" s="316"/>
      <c r="UKQ44" s="316"/>
      <c r="UKR44" s="316"/>
      <c r="UKS44" s="316"/>
      <c r="UKT44" s="316"/>
      <c r="UKU44" s="316"/>
      <c r="UKV44" s="316"/>
      <c r="UKW44" s="316"/>
      <c r="UKX44" s="316"/>
      <c r="UKY44" s="316"/>
      <c r="UKZ44" s="316"/>
      <c r="ULA44" s="316"/>
      <c r="ULB44" s="316"/>
      <c r="ULC44" s="316"/>
      <c r="ULD44" s="316"/>
      <c r="ULE44" s="316"/>
      <c r="ULF44" s="316"/>
      <c r="ULG44" s="316"/>
      <c r="ULH44" s="316"/>
      <c r="ULI44" s="316"/>
      <c r="ULJ44" s="316"/>
      <c r="ULK44" s="316"/>
      <c r="ULL44" s="316"/>
      <c r="ULM44" s="316"/>
      <c r="ULN44" s="316"/>
      <c r="ULO44" s="316"/>
      <c r="ULP44" s="316"/>
      <c r="ULQ44" s="316"/>
      <c r="ULR44" s="316"/>
      <c r="ULS44" s="316"/>
      <c r="ULT44" s="316"/>
      <c r="ULU44" s="316"/>
      <c r="ULV44" s="316"/>
      <c r="ULW44" s="316"/>
      <c r="ULX44" s="316"/>
      <c r="ULY44" s="316"/>
      <c r="ULZ44" s="316"/>
      <c r="UMA44" s="316"/>
      <c r="UMB44" s="316"/>
      <c r="UMC44" s="316"/>
      <c r="UMD44" s="316"/>
      <c r="UME44" s="316"/>
      <c r="UMF44" s="316"/>
      <c r="UMG44" s="316"/>
      <c r="UMH44" s="316"/>
      <c r="UMI44" s="316"/>
      <c r="UMJ44" s="316"/>
      <c r="UMK44" s="316"/>
      <c r="UML44" s="316"/>
      <c r="UMM44" s="316"/>
      <c r="UMN44" s="316"/>
      <c r="UMO44" s="316"/>
      <c r="UMP44" s="316"/>
      <c r="UMQ44" s="316"/>
      <c r="UMR44" s="316"/>
      <c r="UMS44" s="316"/>
      <c r="UMT44" s="316"/>
      <c r="UMU44" s="316"/>
      <c r="UMV44" s="316"/>
      <c r="UMW44" s="316"/>
      <c r="UMX44" s="316"/>
      <c r="UMY44" s="316"/>
      <c r="UMZ44" s="316"/>
      <c r="UNA44" s="316"/>
      <c r="UNB44" s="316"/>
      <c r="UNC44" s="316"/>
      <c r="UND44" s="316"/>
      <c r="UNE44" s="316"/>
      <c r="UNF44" s="316"/>
      <c r="UNG44" s="316"/>
      <c r="UNH44" s="316"/>
      <c r="UNI44" s="316"/>
      <c r="UNJ44" s="316"/>
      <c r="UNK44" s="316"/>
      <c r="UNL44" s="316"/>
      <c r="UNM44" s="316"/>
      <c r="UNN44" s="316"/>
      <c r="UNO44" s="316"/>
      <c r="UNP44" s="316"/>
      <c r="UNQ44" s="316"/>
      <c r="UNR44" s="316"/>
      <c r="UNS44" s="316"/>
      <c r="UNT44" s="316"/>
      <c r="UNU44" s="316"/>
      <c r="UNV44" s="316"/>
      <c r="UNW44" s="316"/>
      <c r="UNX44" s="316"/>
      <c r="UNY44" s="316"/>
      <c r="UNZ44" s="316"/>
      <c r="UOA44" s="316"/>
      <c r="UOB44" s="316"/>
      <c r="UOC44" s="316"/>
      <c r="UOD44" s="316"/>
      <c r="UOE44" s="316"/>
      <c r="UOF44" s="316"/>
      <c r="UOG44" s="316"/>
      <c r="UOH44" s="316"/>
      <c r="UOI44" s="316"/>
      <c r="UOJ44" s="316"/>
      <c r="UOK44" s="316"/>
      <c r="UOL44" s="316"/>
      <c r="UOM44" s="316"/>
      <c r="UON44" s="316"/>
      <c r="UOO44" s="316"/>
      <c r="UOP44" s="316"/>
      <c r="UOQ44" s="316"/>
      <c r="UOR44" s="316"/>
      <c r="UOS44" s="316"/>
      <c r="UOT44" s="316"/>
      <c r="UOU44" s="316"/>
      <c r="UOV44" s="316"/>
      <c r="UOW44" s="316"/>
      <c r="UOX44" s="316"/>
      <c r="UOY44" s="316"/>
      <c r="UOZ44" s="316"/>
      <c r="UPA44" s="316"/>
      <c r="UPB44" s="316"/>
      <c r="UPC44" s="316"/>
      <c r="UPD44" s="316"/>
      <c r="UPE44" s="316"/>
      <c r="UPF44" s="316"/>
      <c r="UPG44" s="316"/>
      <c r="UPH44" s="316"/>
      <c r="UPI44" s="316"/>
      <c r="UPJ44" s="316"/>
      <c r="UPK44" s="316"/>
      <c r="UPL44" s="316"/>
      <c r="UPM44" s="316"/>
      <c r="UPN44" s="316"/>
      <c r="UPO44" s="316"/>
      <c r="UPP44" s="316"/>
      <c r="UPQ44" s="316"/>
      <c r="UPR44" s="316"/>
      <c r="UPS44" s="316"/>
      <c r="UPT44" s="316"/>
      <c r="UPU44" s="316"/>
      <c r="UPV44" s="316"/>
      <c r="UPW44" s="316"/>
      <c r="UPX44" s="316"/>
      <c r="UPY44" s="316"/>
      <c r="UPZ44" s="316"/>
      <c r="UQA44" s="316"/>
      <c r="UQB44" s="316"/>
      <c r="UQC44" s="316"/>
      <c r="UQD44" s="316"/>
      <c r="UQE44" s="316"/>
      <c r="UQF44" s="316"/>
      <c r="UQG44" s="316"/>
      <c r="UQH44" s="316"/>
      <c r="UQI44" s="316"/>
      <c r="UQJ44" s="316"/>
      <c r="UQK44" s="316"/>
      <c r="UQL44" s="316"/>
      <c r="UQM44" s="316"/>
      <c r="UQN44" s="316"/>
      <c r="UQO44" s="316"/>
      <c r="UQP44" s="316"/>
      <c r="UQQ44" s="316"/>
      <c r="UQR44" s="316"/>
      <c r="UQS44" s="316"/>
      <c r="UQT44" s="316"/>
      <c r="UQU44" s="316"/>
      <c r="UQV44" s="316"/>
      <c r="UQW44" s="316"/>
      <c r="UQX44" s="316"/>
      <c r="UQY44" s="316"/>
      <c r="UQZ44" s="316"/>
      <c r="URA44" s="316"/>
      <c r="URB44" s="316"/>
      <c r="URC44" s="316"/>
      <c r="URD44" s="316"/>
      <c r="URE44" s="316"/>
      <c r="URF44" s="316"/>
      <c r="URG44" s="316"/>
      <c r="URH44" s="316"/>
      <c r="URI44" s="316"/>
      <c r="URJ44" s="316"/>
      <c r="URK44" s="316"/>
      <c r="URL44" s="316"/>
      <c r="URM44" s="316"/>
      <c r="URN44" s="316"/>
      <c r="URO44" s="316"/>
      <c r="URP44" s="316"/>
      <c r="URQ44" s="316"/>
      <c r="URR44" s="316"/>
      <c r="URS44" s="316"/>
      <c r="URT44" s="316"/>
      <c r="URU44" s="316"/>
      <c r="URV44" s="316"/>
      <c r="URW44" s="316"/>
      <c r="URX44" s="316"/>
      <c r="URY44" s="316"/>
      <c r="URZ44" s="316"/>
      <c r="USA44" s="316"/>
      <c r="USB44" s="316"/>
      <c r="USC44" s="316"/>
      <c r="USD44" s="316"/>
      <c r="USE44" s="316"/>
      <c r="USF44" s="316"/>
      <c r="USG44" s="316"/>
      <c r="USH44" s="316"/>
      <c r="USI44" s="316"/>
      <c r="USJ44" s="316"/>
      <c r="USK44" s="316"/>
      <c r="USL44" s="316"/>
      <c r="USM44" s="316"/>
      <c r="USN44" s="316"/>
      <c r="USO44" s="316"/>
      <c r="USP44" s="316"/>
      <c r="USQ44" s="316"/>
      <c r="USR44" s="316"/>
      <c r="USS44" s="316"/>
      <c r="UST44" s="316"/>
      <c r="USU44" s="316"/>
      <c r="USV44" s="316"/>
      <c r="USW44" s="316"/>
      <c r="USX44" s="316"/>
      <c r="USY44" s="316"/>
      <c r="USZ44" s="316"/>
      <c r="UTA44" s="316"/>
      <c r="UTB44" s="316"/>
      <c r="UTC44" s="316"/>
      <c r="UTD44" s="316"/>
      <c r="UTE44" s="316"/>
      <c r="UTF44" s="316"/>
      <c r="UTG44" s="316"/>
      <c r="UTH44" s="316"/>
      <c r="UTI44" s="316"/>
      <c r="UTJ44" s="316"/>
      <c r="UTK44" s="316"/>
      <c r="UTL44" s="316"/>
      <c r="UTM44" s="316"/>
      <c r="UTN44" s="316"/>
      <c r="UTO44" s="316"/>
      <c r="UTP44" s="316"/>
      <c r="UTQ44" s="316"/>
      <c r="UTR44" s="316"/>
      <c r="UTS44" s="316"/>
      <c r="UTT44" s="316"/>
      <c r="UTU44" s="316"/>
      <c r="UTV44" s="316"/>
      <c r="UTW44" s="316"/>
      <c r="UTX44" s="316"/>
      <c r="UTY44" s="316"/>
      <c r="UTZ44" s="316"/>
      <c r="UUA44" s="316"/>
      <c r="UUB44" s="316"/>
      <c r="UUC44" s="316"/>
      <c r="UUD44" s="316"/>
      <c r="UUE44" s="316"/>
      <c r="UUF44" s="316"/>
      <c r="UUG44" s="316"/>
      <c r="UUH44" s="316"/>
      <c r="UUI44" s="316"/>
      <c r="UUJ44" s="316"/>
      <c r="UUK44" s="316"/>
      <c r="UUL44" s="316"/>
      <c r="UUM44" s="316"/>
      <c r="UUN44" s="316"/>
      <c r="UUO44" s="316"/>
      <c r="UUP44" s="316"/>
      <c r="UUQ44" s="316"/>
      <c r="UUR44" s="316"/>
      <c r="UUS44" s="316"/>
      <c r="UUT44" s="316"/>
      <c r="UUU44" s="316"/>
      <c r="UUV44" s="316"/>
      <c r="UUW44" s="316"/>
      <c r="UUX44" s="316"/>
      <c r="UUY44" s="316"/>
      <c r="UUZ44" s="316"/>
      <c r="UVA44" s="316"/>
      <c r="UVB44" s="316"/>
      <c r="UVC44" s="316"/>
      <c r="UVD44" s="316"/>
      <c r="UVE44" s="316"/>
      <c r="UVF44" s="316"/>
      <c r="UVG44" s="316"/>
      <c r="UVH44" s="316"/>
      <c r="UVI44" s="316"/>
      <c r="UVJ44" s="316"/>
      <c r="UVK44" s="316"/>
      <c r="UVL44" s="316"/>
      <c r="UVM44" s="316"/>
      <c r="UVN44" s="316"/>
      <c r="UVO44" s="316"/>
      <c r="UVP44" s="316"/>
      <c r="UVQ44" s="316"/>
      <c r="UVR44" s="316"/>
      <c r="UVS44" s="316"/>
      <c r="UVT44" s="316"/>
      <c r="UVU44" s="316"/>
      <c r="UVV44" s="316"/>
      <c r="UVW44" s="316"/>
      <c r="UVX44" s="316"/>
      <c r="UVY44" s="316"/>
      <c r="UVZ44" s="316"/>
      <c r="UWA44" s="316"/>
      <c r="UWB44" s="316"/>
      <c r="UWC44" s="316"/>
      <c r="UWD44" s="316"/>
      <c r="UWE44" s="316"/>
      <c r="UWF44" s="316"/>
      <c r="UWG44" s="316"/>
      <c r="UWH44" s="316"/>
      <c r="UWI44" s="316"/>
      <c r="UWJ44" s="316"/>
      <c r="UWK44" s="316"/>
      <c r="UWL44" s="316"/>
      <c r="UWM44" s="316"/>
      <c r="UWN44" s="316"/>
      <c r="UWO44" s="316"/>
      <c r="UWP44" s="316"/>
      <c r="UWQ44" s="316"/>
      <c r="UWR44" s="316"/>
      <c r="UWS44" s="316"/>
      <c r="UWT44" s="316"/>
      <c r="UWU44" s="316"/>
      <c r="UWV44" s="316"/>
      <c r="UWW44" s="316"/>
      <c r="UWX44" s="316"/>
      <c r="UWY44" s="316"/>
      <c r="UWZ44" s="316"/>
      <c r="UXA44" s="316"/>
      <c r="UXB44" s="316"/>
      <c r="UXC44" s="316"/>
      <c r="UXD44" s="316"/>
      <c r="UXE44" s="316"/>
      <c r="UXF44" s="316"/>
      <c r="UXG44" s="316"/>
      <c r="UXH44" s="316"/>
      <c r="UXI44" s="316"/>
      <c r="UXJ44" s="316"/>
      <c r="UXK44" s="316"/>
      <c r="UXL44" s="316"/>
      <c r="UXM44" s="316"/>
      <c r="UXN44" s="316"/>
      <c r="UXO44" s="316"/>
      <c r="UXP44" s="316"/>
      <c r="UXQ44" s="316"/>
      <c r="UXR44" s="316"/>
      <c r="UXS44" s="316"/>
      <c r="UXT44" s="316"/>
      <c r="UXU44" s="316"/>
      <c r="UXV44" s="316"/>
      <c r="UXW44" s="316"/>
      <c r="UXX44" s="316"/>
      <c r="UXY44" s="316"/>
      <c r="UXZ44" s="316"/>
      <c r="UYA44" s="316"/>
      <c r="UYB44" s="316"/>
      <c r="UYC44" s="316"/>
      <c r="UYD44" s="316"/>
      <c r="UYE44" s="316"/>
      <c r="UYF44" s="316"/>
      <c r="UYG44" s="316"/>
      <c r="UYH44" s="316"/>
      <c r="UYI44" s="316"/>
      <c r="UYJ44" s="316"/>
      <c r="UYK44" s="316"/>
      <c r="UYL44" s="316"/>
      <c r="UYM44" s="316"/>
      <c r="UYN44" s="316"/>
      <c r="UYO44" s="316"/>
      <c r="UYP44" s="316"/>
      <c r="UYQ44" s="316"/>
      <c r="UYR44" s="316"/>
      <c r="UYS44" s="316"/>
      <c r="UYT44" s="316"/>
      <c r="UYU44" s="316"/>
      <c r="UYV44" s="316"/>
      <c r="UYW44" s="316"/>
      <c r="UYX44" s="316"/>
      <c r="UYY44" s="316"/>
      <c r="UYZ44" s="316"/>
      <c r="UZA44" s="316"/>
      <c r="UZB44" s="316"/>
      <c r="UZC44" s="316"/>
      <c r="UZD44" s="316"/>
      <c r="UZE44" s="316"/>
      <c r="UZF44" s="316"/>
      <c r="UZG44" s="316"/>
      <c r="UZH44" s="316"/>
      <c r="UZI44" s="316"/>
      <c r="UZJ44" s="316"/>
      <c r="UZK44" s="316"/>
      <c r="UZL44" s="316"/>
      <c r="UZM44" s="316"/>
      <c r="UZN44" s="316"/>
      <c r="UZO44" s="316"/>
      <c r="UZP44" s="316"/>
      <c r="UZQ44" s="316"/>
      <c r="UZR44" s="316"/>
      <c r="UZS44" s="316"/>
      <c r="UZT44" s="316"/>
      <c r="UZU44" s="316"/>
      <c r="UZV44" s="316"/>
      <c r="UZW44" s="316"/>
      <c r="UZX44" s="316"/>
      <c r="UZY44" s="316"/>
      <c r="UZZ44" s="316"/>
      <c r="VAA44" s="316"/>
      <c r="VAB44" s="316"/>
      <c r="VAC44" s="316"/>
      <c r="VAD44" s="316"/>
      <c r="VAE44" s="316"/>
      <c r="VAF44" s="316"/>
      <c r="VAG44" s="316"/>
      <c r="VAH44" s="316"/>
      <c r="VAI44" s="316"/>
      <c r="VAJ44" s="316"/>
      <c r="VAK44" s="316"/>
      <c r="VAL44" s="316"/>
      <c r="VAM44" s="316"/>
      <c r="VAN44" s="316"/>
      <c r="VAO44" s="316"/>
      <c r="VAP44" s="316"/>
      <c r="VAQ44" s="316"/>
      <c r="VAR44" s="316"/>
      <c r="VAS44" s="316"/>
      <c r="VAT44" s="316"/>
      <c r="VAU44" s="316"/>
      <c r="VAV44" s="316"/>
      <c r="VAW44" s="316"/>
      <c r="VAX44" s="316"/>
      <c r="VAY44" s="316"/>
      <c r="VAZ44" s="316"/>
      <c r="VBA44" s="316"/>
      <c r="VBB44" s="316"/>
      <c r="VBC44" s="316"/>
      <c r="VBD44" s="316"/>
      <c r="VBE44" s="316"/>
      <c r="VBF44" s="316"/>
      <c r="VBG44" s="316"/>
      <c r="VBH44" s="316"/>
      <c r="VBI44" s="316"/>
      <c r="VBJ44" s="316"/>
      <c r="VBK44" s="316"/>
      <c r="VBL44" s="316"/>
      <c r="VBM44" s="316"/>
      <c r="VBN44" s="316"/>
      <c r="VBO44" s="316"/>
      <c r="VBP44" s="316"/>
      <c r="VBQ44" s="316"/>
      <c r="VBR44" s="316"/>
      <c r="VBS44" s="316"/>
      <c r="VBT44" s="316"/>
      <c r="VBU44" s="316"/>
      <c r="VBV44" s="316"/>
      <c r="VBW44" s="316"/>
      <c r="VBX44" s="316"/>
      <c r="VBY44" s="316"/>
      <c r="VBZ44" s="316"/>
      <c r="VCA44" s="316"/>
      <c r="VCB44" s="316"/>
      <c r="VCC44" s="316"/>
      <c r="VCD44" s="316"/>
      <c r="VCE44" s="316"/>
      <c r="VCF44" s="316"/>
      <c r="VCG44" s="316"/>
      <c r="VCH44" s="316"/>
      <c r="VCI44" s="316"/>
      <c r="VCJ44" s="316"/>
      <c r="VCK44" s="316"/>
      <c r="VCL44" s="316"/>
      <c r="VCM44" s="316"/>
      <c r="VCN44" s="316"/>
      <c r="VCO44" s="316"/>
      <c r="VCP44" s="316"/>
      <c r="VCQ44" s="316"/>
      <c r="VCR44" s="316"/>
      <c r="VCS44" s="316"/>
      <c r="VCT44" s="316"/>
      <c r="VCU44" s="316"/>
      <c r="VCV44" s="316"/>
      <c r="VCW44" s="316"/>
      <c r="VCX44" s="316"/>
      <c r="VCY44" s="316"/>
      <c r="VCZ44" s="316"/>
      <c r="VDA44" s="316"/>
      <c r="VDB44" s="316"/>
      <c r="VDC44" s="316"/>
      <c r="VDD44" s="316"/>
      <c r="VDE44" s="316"/>
      <c r="VDF44" s="316"/>
      <c r="VDG44" s="316"/>
      <c r="VDH44" s="316"/>
      <c r="VDI44" s="316"/>
      <c r="VDJ44" s="316"/>
      <c r="VDK44" s="316"/>
      <c r="VDL44" s="316"/>
      <c r="VDM44" s="316"/>
      <c r="VDN44" s="316"/>
      <c r="VDO44" s="316"/>
      <c r="VDP44" s="316"/>
      <c r="VDQ44" s="316"/>
      <c r="VDR44" s="316"/>
      <c r="VDS44" s="316"/>
      <c r="VDT44" s="316"/>
      <c r="VDU44" s="316"/>
      <c r="VDV44" s="316"/>
      <c r="VDW44" s="316"/>
      <c r="VDX44" s="316"/>
      <c r="VDY44" s="316"/>
      <c r="VDZ44" s="316"/>
      <c r="VEA44" s="316"/>
      <c r="VEB44" s="316"/>
      <c r="VEC44" s="316"/>
      <c r="VED44" s="316"/>
      <c r="VEE44" s="316"/>
      <c r="VEF44" s="316"/>
      <c r="VEG44" s="316"/>
      <c r="VEH44" s="316"/>
      <c r="VEI44" s="316"/>
      <c r="VEJ44" s="316"/>
      <c r="VEK44" s="316"/>
      <c r="VEL44" s="316"/>
      <c r="VEM44" s="316"/>
      <c r="VEN44" s="316"/>
      <c r="VEO44" s="316"/>
      <c r="VEP44" s="316"/>
      <c r="VEQ44" s="316"/>
      <c r="VER44" s="316"/>
      <c r="VES44" s="316"/>
      <c r="VET44" s="316"/>
      <c r="VEU44" s="316"/>
      <c r="VEV44" s="316"/>
      <c r="VEW44" s="316"/>
      <c r="VEX44" s="316"/>
      <c r="VEY44" s="316"/>
      <c r="VEZ44" s="316"/>
      <c r="VFA44" s="316"/>
      <c r="VFB44" s="316"/>
      <c r="VFC44" s="316"/>
      <c r="VFD44" s="316"/>
      <c r="VFE44" s="316"/>
      <c r="VFF44" s="316"/>
      <c r="VFG44" s="316"/>
      <c r="VFH44" s="316"/>
      <c r="VFI44" s="316"/>
      <c r="VFJ44" s="316"/>
      <c r="VFK44" s="316"/>
      <c r="VFL44" s="316"/>
      <c r="VFM44" s="316"/>
      <c r="VFN44" s="316"/>
      <c r="VFO44" s="316"/>
      <c r="VFP44" s="316"/>
      <c r="VFQ44" s="316"/>
      <c r="VFR44" s="316"/>
      <c r="VFS44" s="316"/>
      <c r="VFT44" s="316"/>
      <c r="VFU44" s="316"/>
      <c r="VFV44" s="316"/>
      <c r="VFW44" s="316"/>
      <c r="VFX44" s="316"/>
      <c r="VFY44" s="316"/>
      <c r="VFZ44" s="316"/>
      <c r="VGA44" s="316"/>
      <c r="VGB44" s="316"/>
      <c r="VGC44" s="316"/>
      <c r="VGD44" s="316"/>
      <c r="VGE44" s="316"/>
      <c r="VGF44" s="316"/>
      <c r="VGG44" s="316"/>
      <c r="VGH44" s="316"/>
      <c r="VGI44" s="316"/>
      <c r="VGJ44" s="316"/>
      <c r="VGK44" s="316"/>
      <c r="VGL44" s="316"/>
      <c r="VGM44" s="316"/>
      <c r="VGN44" s="316"/>
      <c r="VGO44" s="316"/>
      <c r="VGP44" s="316"/>
      <c r="VGQ44" s="316"/>
      <c r="VGR44" s="316"/>
      <c r="VGS44" s="316"/>
      <c r="VGT44" s="316"/>
      <c r="VGU44" s="316"/>
      <c r="VGV44" s="316"/>
      <c r="VGW44" s="316"/>
      <c r="VGX44" s="316"/>
      <c r="VGY44" s="316"/>
      <c r="VGZ44" s="316"/>
      <c r="VHA44" s="316"/>
      <c r="VHB44" s="316"/>
      <c r="VHC44" s="316"/>
      <c r="VHD44" s="316"/>
      <c r="VHE44" s="316"/>
      <c r="VHF44" s="316"/>
      <c r="VHG44" s="316"/>
      <c r="VHH44" s="316"/>
      <c r="VHI44" s="316"/>
      <c r="VHJ44" s="316"/>
      <c r="VHK44" s="316"/>
      <c r="VHL44" s="316"/>
      <c r="VHM44" s="316"/>
      <c r="VHN44" s="316"/>
      <c r="VHO44" s="316"/>
      <c r="VHP44" s="316"/>
      <c r="VHQ44" s="316"/>
      <c r="VHR44" s="316"/>
      <c r="VHS44" s="316"/>
      <c r="VHT44" s="316"/>
      <c r="VHU44" s="316"/>
      <c r="VHV44" s="316"/>
      <c r="VHW44" s="316"/>
      <c r="VHX44" s="316"/>
      <c r="VHY44" s="316"/>
      <c r="VHZ44" s="316"/>
      <c r="VIA44" s="316"/>
      <c r="VIB44" s="316"/>
      <c r="VIC44" s="316"/>
      <c r="VID44" s="316"/>
      <c r="VIE44" s="316"/>
      <c r="VIF44" s="316"/>
      <c r="VIG44" s="316"/>
      <c r="VIH44" s="316"/>
      <c r="VII44" s="316"/>
      <c r="VIJ44" s="316"/>
      <c r="VIK44" s="316"/>
      <c r="VIL44" s="316"/>
      <c r="VIM44" s="316"/>
      <c r="VIN44" s="316"/>
      <c r="VIO44" s="316"/>
      <c r="VIP44" s="316"/>
      <c r="VIQ44" s="316"/>
      <c r="VIR44" s="316"/>
      <c r="VIS44" s="316"/>
      <c r="VIT44" s="316"/>
      <c r="VIU44" s="316"/>
      <c r="VIV44" s="316"/>
      <c r="VIW44" s="316"/>
      <c r="VIX44" s="316"/>
      <c r="VIY44" s="316"/>
      <c r="VIZ44" s="316"/>
      <c r="VJA44" s="316"/>
      <c r="VJB44" s="316"/>
      <c r="VJC44" s="316"/>
      <c r="VJD44" s="316"/>
      <c r="VJE44" s="316"/>
      <c r="VJF44" s="316"/>
      <c r="VJG44" s="316"/>
      <c r="VJH44" s="316"/>
      <c r="VJI44" s="316"/>
      <c r="VJJ44" s="316"/>
      <c r="VJK44" s="316"/>
      <c r="VJL44" s="316"/>
      <c r="VJM44" s="316"/>
      <c r="VJN44" s="316"/>
      <c r="VJO44" s="316"/>
      <c r="VJP44" s="316"/>
      <c r="VJQ44" s="316"/>
      <c r="VJR44" s="316"/>
      <c r="VJS44" s="316"/>
      <c r="VJT44" s="316"/>
      <c r="VJU44" s="316"/>
      <c r="VJV44" s="316"/>
      <c r="VJW44" s="316"/>
      <c r="VJX44" s="316"/>
      <c r="VJY44" s="316"/>
      <c r="VJZ44" s="316"/>
      <c r="VKA44" s="316"/>
      <c r="VKB44" s="316"/>
      <c r="VKC44" s="316"/>
      <c r="VKD44" s="316"/>
      <c r="VKE44" s="316"/>
      <c r="VKF44" s="316"/>
      <c r="VKG44" s="316"/>
      <c r="VKH44" s="316"/>
      <c r="VKI44" s="316"/>
      <c r="VKJ44" s="316"/>
      <c r="VKK44" s="316"/>
      <c r="VKL44" s="316"/>
      <c r="VKM44" s="316"/>
      <c r="VKN44" s="316"/>
      <c r="VKO44" s="316"/>
      <c r="VKP44" s="316"/>
      <c r="VKQ44" s="316"/>
      <c r="VKR44" s="316"/>
      <c r="VKS44" s="316"/>
      <c r="VKT44" s="316"/>
      <c r="VKU44" s="316"/>
      <c r="VKV44" s="316"/>
      <c r="VKW44" s="316"/>
      <c r="VKX44" s="316"/>
      <c r="VKY44" s="316"/>
      <c r="VKZ44" s="316"/>
      <c r="VLA44" s="316"/>
      <c r="VLB44" s="316"/>
      <c r="VLC44" s="316"/>
      <c r="VLD44" s="316"/>
      <c r="VLE44" s="316"/>
      <c r="VLF44" s="316"/>
      <c r="VLG44" s="316"/>
      <c r="VLH44" s="316"/>
      <c r="VLI44" s="316"/>
      <c r="VLJ44" s="316"/>
      <c r="VLK44" s="316"/>
      <c r="VLL44" s="316"/>
      <c r="VLM44" s="316"/>
      <c r="VLN44" s="316"/>
      <c r="VLO44" s="316"/>
      <c r="VLP44" s="316"/>
      <c r="VLQ44" s="316"/>
      <c r="VLR44" s="316"/>
      <c r="VLS44" s="316"/>
      <c r="VLT44" s="316"/>
      <c r="VLU44" s="316"/>
      <c r="VLV44" s="316"/>
      <c r="VLW44" s="316"/>
      <c r="VLX44" s="316"/>
      <c r="VLY44" s="316"/>
      <c r="VLZ44" s="316"/>
      <c r="VMA44" s="316"/>
      <c r="VMB44" s="316"/>
      <c r="VMC44" s="316"/>
      <c r="VMD44" s="316"/>
      <c r="VME44" s="316"/>
      <c r="VMF44" s="316"/>
      <c r="VMG44" s="316"/>
      <c r="VMH44" s="316"/>
      <c r="VMI44" s="316"/>
      <c r="VMJ44" s="316"/>
      <c r="VMK44" s="316"/>
      <c r="VML44" s="316"/>
      <c r="VMM44" s="316"/>
      <c r="VMN44" s="316"/>
      <c r="VMO44" s="316"/>
      <c r="VMP44" s="316"/>
      <c r="VMQ44" s="316"/>
      <c r="VMR44" s="316"/>
      <c r="VMS44" s="316"/>
      <c r="VMT44" s="316"/>
      <c r="VMU44" s="316"/>
      <c r="VMV44" s="316"/>
      <c r="VMW44" s="316"/>
      <c r="VMX44" s="316"/>
      <c r="VMY44" s="316"/>
      <c r="VMZ44" s="316"/>
      <c r="VNA44" s="316"/>
      <c r="VNB44" s="316"/>
      <c r="VNC44" s="316"/>
      <c r="VND44" s="316"/>
      <c r="VNE44" s="316"/>
      <c r="VNF44" s="316"/>
      <c r="VNG44" s="316"/>
      <c r="VNH44" s="316"/>
      <c r="VNI44" s="316"/>
      <c r="VNJ44" s="316"/>
      <c r="VNK44" s="316"/>
      <c r="VNL44" s="316"/>
      <c r="VNM44" s="316"/>
      <c r="VNN44" s="316"/>
      <c r="VNO44" s="316"/>
      <c r="VNP44" s="316"/>
      <c r="VNQ44" s="316"/>
      <c r="VNR44" s="316"/>
      <c r="VNS44" s="316"/>
      <c r="VNT44" s="316"/>
      <c r="VNU44" s="316"/>
      <c r="VNV44" s="316"/>
      <c r="VNW44" s="316"/>
      <c r="VNX44" s="316"/>
      <c r="VNY44" s="316"/>
      <c r="VNZ44" s="316"/>
      <c r="VOA44" s="316"/>
      <c r="VOB44" s="316"/>
      <c r="VOC44" s="316"/>
      <c r="VOD44" s="316"/>
      <c r="VOE44" s="316"/>
      <c r="VOF44" s="316"/>
      <c r="VOG44" s="316"/>
      <c r="VOH44" s="316"/>
      <c r="VOI44" s="316"/>
      <c r="VOJ44" s="316"/>
      <c r="VOK44" s="316"/>
      <c r="VOL44" s="316"/>
      <c r="VOM44" s="316"/>
      <c r="VON44" s="316"/>
      <c r="VOO44" s="316"/>
      <c r="VOP44" s="316"/>
      <c r="VOQ44" s="316"/>
      <c r="VOR44" s="316"/>
      <c r="VOS44" s="316"/>
      <c r="VOT44" s="316"/>
      <c r="VOU44" s="316"/>
      <c r="VOV44" s="316"/>
      <c r="VOW44" s="316"/>
      <c r="VOX44" s="316"/>
      <c r="VOY44" s="316"/>
      <c r="VOZ44" s="316"/>
      <c r="VPA44" s="316"/>
      <c r="VPB44" s="316"/>
      <c r="VPC44" s="316"/>
      <c r="VPD44" s="316"/>
      <c r="VPE44" s="316"/>
      <c r="VPF44" s="316"/>
      <c r="VPG44" s="316"/>
      <c r="VPH44" s="316"/>
      <c r="VPI44" s="316"/>
      <c r="VPJ44" s="316"/>
      <c r="VPK44" s="316"/>
      <c r="VPL44" s="316"/>
      <c r="VPM44" s="316"/>
      <c r="VPN44" s="316"/>
      <c r="VPO44" s="316"/>
      <c r="VPP44" s="316"/>
      <c r="VPQ44" s="316"/>
      <c r="VPR44" s="316"/>
      <c r="VPS44" s="316"/>
      <c r="VPT44" s="316"/>
      <c r="VPU44" s="316"/>
      <c r="VPV44" s="316"/>
      <c r="VPW44" s="316"/>
      <c r="VPX44" s="316"/>
      <c r="VPY44" s="316"/>
      <c r="VPZ44" s="316"/>
      <c r="VQA44" s="316"/>
      <c r="VQB44" s="316"/>
      <c r="VQC44" s="316"/>
      <c r="VQD44" s="316"/>
      <c r="VQE44" s="316"/>
      <c r="VQF44" s="316"/>
      <c r="VQG44" s="316"/>
      <c r="VQH44" s="316"/>
      <c r="VQI44" s="316"/>
      <c r="VQJ44" s="316"/>
      <c r="VQK44" s="316"/>
      <c r="VQL44" s="316"/>
      <c r="VQM44" s="316"/>
      <c r="VQN44" s="316"/>
      <c r="VQO44" s="316"/>
      <c r="VQP44" s="316"/>
      <c r="VQQ44" s="316"/>
      <c r="VQR44" s="316"/>
      <c r="VQS44" s="316"/>
      <c r="VQT44" s="316"/>
      <c r="VQU44" s="316"/>
      <c r="VQV44" s="316"/>
      <c r="VQW44" s="316"/>
      <c r="VQX44" s="316"/>
      <c r="VQY44" s="316"/>
      <c r="VQZ44" s="316"/>
      <c r="VRA44" s="316"/>
      <c r="VRB44" s="316"/>
      <c r="VRC44" s="316"/>
      <c r="VRD44" s="316"/>
      <c r="VRE44" s="316"/>
      <c r="VRF44" s="316"/>
      <c r="VRG44" s="316"/>
      <c r="VRH44" s="316"/>
      <c r="VRI44" s="316"/>
      <c r="VRJ44" s="316"/>
      <c r="VRK44" s="316"/>
      <c r="VRL44" s="316"/>
      <c r="VRM44" s="316"/>
      <c r="VRN44" s="316"/>
      <c r="VRO44" s="316"/>
      <c r="VRP44" s="316"/>
      <c r="VRQ44" s="316"/>
      <c r="VRR44" s="316"/>
      <c r="VRS44" s="316"/>
      <c r="VRT44" s="316"/>
      <c r="VRU44" s="316"/>
      <c r="VRV44" s="316"/>
      <c r="VRW44" s="316"/>
      <c r="VRX44" s="316"/>
      <c r="VRY44" s="316"/>
      <c r="VRZ44" s="316"/>
      <c r="VSA44" s="316"/>
      <c r="VSB44" s="316"/>
      <c r="VSC44" s="316"/>
      <c r="VSD44" s="316"/>
      <c r="VSE44" s="316"/>
      <c r="VSF44" s="316"/>
      <c r="VSG44" s="316"/>
      <c r="VSH44" s="316"/>
      <c r="VSI44" s="316"/>
      <c r="VSJ44" s="316"/>
      <c r="VSK44" s="316"/>
      <c r="VSL44" s="316"/>
      <c r="VSM44" s="316"/>
      <c r="VSN44" s="316"/>
      <c r="VSO44" s="316"/>
      <c r="VSP44" s="316"/>
      <c r="VSQ44" s="316"/>
      <c r="VSR44" s="316"/>
      <c r="VSS44" s="316"/>
      <c r="VST44" s="316"/>
      <c r="VSU44" s="316"/>
      <c r="VSV44" s="316"/>
      <c r="VSW44" s="316"/>
      <c r="VSX44" s="316"/>
      <c r="VSY44" s="316"/>
      <c r="VSZ44" s="316"/>
      <c r="VTA44" s="316"/>
      <c r="VTB44" s="316"/>
      <c r="VTC44" s="316"/>
      <c r="VTD44" s="316"/>
      <c r="VTE44" s="316"/>
      <c r="VTF44" s="316"/>
      <c r="VTG44" s="316"/>
      <c r="VTH44" s="316"/>
      <c r="VTI44" s="316"/>
      <c r="VTJ44" s="316"/>
      <c r="VTK44" s="316"/>
      <c r="VTL44" s="316"/>
      <c r="VTM44" s="316"/>
      <c r="VTN44" s="316"/>
      <c r="VTO44" s="316"/>
      <c r="VTP44" s="316"/>
      <c r="VTQ44" s="316"/>
      <c r="VTR44" s="316"/>
      <c r="VTS44" s="316"/>
      <c r="VTT44" s="316"/>
      <c r="VTU44" s="316"/>
      <c r="VTV44" s="316"/>
      <c r="VTW44" s="316"/>
      <c r="VTX44" s="316"/>
      <c r="VTY44" s="316"/>
      <c r="VTZ44" s="316"/>
      <c r="VUA44" s="316"/>
      <c r="VUB44" s="316"/>
      <c r="VUC44" s="316"/>
      <c r="VUD44" s="316"/>
      <c r="VUE44" s="316"/>
      <c r="VUF44" s="316"/>
      <c r="VUG44" s="316"/>
      <c r="VUH44" s="316"/>
      <c r="VUI44" s="316"/>
      <c r="VUJ44" s="316"/>
      <c r="VUK44" s="316"/>
      <c r="VUL44" s="316"/>
      <c r="VUM44" s="316"/>
      <c r="VUN44" s="316"/>
      <c r="VUO44" s="316"/>
      <c r="VUP44" s="316"/>
      <c r="VUQ44" s="316"/>
      <c r="VUR44" s="316"/>
      <c r="VUS44" s="316"/>
      <c r="VUT44" s="316"/>
      <c r="VUU44" s="316"/>
      <c r="VUV44" s="316"/>
      <c r="VUW44" s="316"/>
      <c r="VUX44" s="316"/>
      <c r="VUY44" s="316"/>
      <c r="VUZ44" s="316"/>
      <c r="VVA44" s="316"/>
      <c r="VVB44" s="316"/>
      <c r="VVC44" s="316"/>
      <c r="VVD44" s="316"/>
      <c r="VVE44" s="316"/>
      <c r="VVF44" s="316"/>
      <c r="VVG44" s="316"/>
      <c r="VVH44" s="316"/>
      <c r="VVI44" s="316"/>
      <c r="VVJ44" s="316"/>
      <c r="VVK44" s="316"/>
      <c r="VVL44" s="316"/>
      <c r="VVM44" s="316"/>
      <c r="VVN44" s="316"/>
      <c r="VVO44" s="316"/>
      <c r="VVP44" s="316"/>
      <c r="VVQ44" s="316"/>
      <c r="VVR44" s="316"/>
      <c r="VVS44" s="316"/>
      <c r="VVT44" s="316"/>
      <c r="VVU44" s="316"/>
      <c r="VVV44" s="316"/>
      <c r="VVW44" s="316"/>
      <c r="VVX44" s="316"/>
      <c r="VVY44" s="316"/>
      <c r="VVZ44" s="316"/>
      <c r="VWA44" s="316"/>
      <c r="VWB44" s="316"/>
      <c r="VWC44" s="316"/>
      <c r="VWD44" s="316"/>
      <c r="VWE44" s="316"/>
      <c r="VWF44" s="316"/>
      <c r="VWG44" s="316"/>
      <c r="VWH44" s="316"/>
      <c r="VWI44" s="316"/>
      <c r="VWJ44" s="316"/>
      <c r="VWK44" s="316"/>
      <c r="VWL44" s="316"/>
      <c r="VWM44" s="316"/>
      <c r="VWN44" s="316"/>
      <c r="VWO44" s="316"/>
      <c r="VWP44" s="316"/>
      <c r="VWQ44" s="316"/>
      <c r="VWR44" s="316"/>
      <c r="VWS44" s="316"/>
      <c r="VWT44" s="316"/>
      <c r="VWU44" s="316"/>
      <c r="VWV44" s="316"/>
      <c r="VWW44" s="316"/>
      <c r="VWX44" s="316"/>
      <c r="VWY44" s="316"/>
      <c r="VWZ44" s="316"/>
      <c r="VXA44" s="316"/>
      <c r="VXB44" s="316"/>
      <c r="VXC44" s="316"/>
      <c r="VXD44" s="316"/>
      <c r="VXE44" s="316"/>
      <c r="VXF44" s="316"/>
      <c r="VXG44" s="316"/>
      <c r="VXH44" s="316"/>
      <c r="VXI44" s="316"/>
      <c r="VXJ44" s="316"/>
      <c r="VXK44" s="316"/>
      <c r="VXL44" s="316"/>
      <c r="VXM44" s="316"/>
      <c r="VXN44" s="316"/>
      <c r="VXO44" s="316"/>
      <c r="VXP44" s="316"/>
      <c r="VXQ44" s="316"/>
      <c r="VXR44" s="316"/>
      <c r="VXS44" s="316"/>
      <c r="VXT44" s="316"/>
      <c r="VXU44" s="316"/>
      <c r="VXV44" s="316"/>
      <c r="VXW44" s="316"/>
      <c r="VXX44" s="316"/>
      <c r="VXY44" s="316"/>
      <c r="VXZ44" s="316"/>
      <c r="VYA44" s="316"/>
      <c r="VYB44" s="316"/>
      <c r="VYC44" s="316"/>
      <c r="VYD44" s="316"/>
      <c r="VYE44" s="316"/>
      <c r="VYF44" s="316"/>
      <c r="VYG44" s="316"/>
      <c r="VYH44" s="316"/>
      <c r="VYI44" s="316"/>
      <c r="VYJ44" s="316"/>
      <c r="VYK44" s="316"/>
      <c r="VYL44" s="316"/>
      <c r="VYM44" s="316"/>
      <c r="VYN44" s="316"/>
      <c r="VYO44" s="316"/>
      <c r="VYP44" s="316"/>
      <c r="VYQ44" s="316"/>
      <c r="VYR44" s="316"/>
      <c r="VYS44" s="316"/>
      <c r="VYT44" s="316"/>
      <c r="VYU44" s="316"/>
      <c r="VYV44" s="316"/>
      <c r="VYW44" s="316"/>
      <c r="VYX44" s="316"/>
      <c r="VYY44" s="316"/>
      <c r="VYZ44" s="316"/>
      <c r="VZA44" s="316"/>
      <c r="VZB44" s="316"/>
      <c r="VZC44" s="316"/>
      <c r="VZD44" s="316"/>
      <c r="VZE44" s="316"/>
      <c r="VZF44" s="316"/>
      <c r="VZG44" s="316"/>
      <c r="VZH44" s="316"/>
      <c r="VZI44" s="316"/>
      <c r="VZJ44" s="316"/>
      <c r="VZK44" s="316"/>
      <c r="VZL44" s="316"/>
      <c r="VZM44" s="316"/>
      <c r="VZN44" s="316"/>
      <c r="VZO44" s="316"/>
      <c r="VZP44" s="316"/>
      <c r="VZQ44" s="316"/>
      <c r="VZR44" s="316"/>
      <c r="VZS44" s="316"/>
      <c r="VZT44" s="316"/>
      <c r="VZU44" s="316"/>
      <c r="VZV44" s="316"/>
      <c r="VZW44" s="316"/>
      <c r="VZX44" s="316"/>
      <c r="VZY44" s="316"/>
      <c r="VZZ44" s="316"/>
      <c r="WAA44" s="316"/>
      <c r="WAB44" s="316"/>
      <c r="WAC44" s="316"/>
      <c r="WAD44" s="316"/>
      <c r="WAE44" s="316"/>
      <c r="WAF44" s="316"/>
      <c r="WAG44" s="316"/>
      <c r="WAH44" s="316"/>
      <c r="WAI44" s="316"/>
      <c r="WAJ44" s="316"/>
      <c r="WAK44" s="316"/>
      <c r="WAL44" s="316"/>
      <c r="WAM44" s="316"/>
      <c r="WAN44" s="316"/>
      <c r="WAO44" s="316"/>
      <c r="WAP44" s="316"/>
      <c r="WAQ44" s="316"/>
      <c r="WAR44" s="316"/>
      <c r="WAS44" s="316"/>
      <c r="WAT44" s="316"/>
      <c r="WAU44" s="316"/>
      <c r="WAV44" s="316"/>
      <c r="WAW44" s="316"/>
      <c r="WAX44" s="316"/>
      <c r="WAY44" s="316"/>
      <c r="WAZ44" s="316"/>
      <c r="WBA44" s="316"/>
      <c r="WBB44" s="316"/>
      <c r="WBC44" s="316"/>
      <c r="WBD44" s="316"/>
      <c r="WBE44" s="316"/>
      <c r="WBF44" s="316"/>
      <c r="WBG44" s="316"/>
      <c r="WBH44" s="316"/>
      <c r="WBI44" s="316"/>
      <c r="WBJ44" s="316"/>
      <c r="WBK44" s="316"/>
      <c r="WBL44" s="316"/>
      <c r="WBM44" s="316"/>
      <c r="WBN44" s="316"/>
      <c r="WBO44" s="316"/>
      <c r="WBP44" s="316"/>
      <c r="WBQ44" s="316"/>
      <c r="WBR44" s="316"/>
      <c r="WBS44" s="316"/>
      <c r="WBT44" s="316"/>
      <c r="WBU44" s="316"/>
      <c r="WBV44" s="316"/>
      <c r="WBW44" s="316"/>
      <c r="WBX44" s="316"/>
      <c r="WBY44" s="316"/>
      <c r="WBZ44" s="316"/>
      <c r="WCA44" s="316"/>
      <c r="WCB44" s="316"/>
    </row>
    <row r="45" spans="2:38 13252:15628" x14ac:dyDescent="0.25">
      <c r="B45" s="280">
        <v>34</v>
      </c>
      <c r="C45" s="311" t="s">
        <v>1290</v>
      </c>
      <c r="D45" s="282" t="s">
        <v>7</v>
      </c>
      <c r="E45" s="282" t="s">
        <v>7</v>
      </c>
      <c r="F45" s="282" t="s">
        <v>7</v>
      </c>
      <c r="G45" s="282" t="s">
        <v>7</v>
      </c>
      <c r="H45" s="282" t="s">
        <v>7</v>
      </c>
      <c r="I45" s="282" t="s">
        <v>7</v>
      </c>
      <c r="J45" s="282" t="s">
        <v>7</v>
      </c>
      <c r="K45" s="282" t="s">
        <v>7</v>
      </c>
      <c r="L45" s="314">
        <v>42770</v>
      </c>
      <c r="M45" s="284" t="s">
        <v>9775</v>
      </c>
      <c r="N45" s="285">
        <f t="shared" si="13"/>
        <v>2</v>
      </c>
      <c r="O45" s="315"/>
      <c r="P45"/>
      <c r="V45" s="302"/>
      <c r="W45" s="302"/>
      <c r="X45" s="302"/>
      <c r="Y45" s="302"/>
      <c r="Z45" s="302"/>
      <c r="AA45" s="289"/>
      <c r="AB45" s="289"/>
      <c r="AC45" s="289"/>
      <c r="AD45" s="289"/>
      <c r="AE45" s="289"/>
      <c r="AF45" s="289"/>
      <c r="AG45" s="289"/>
      <c r="AH45" s="289"/>
    </row>
    <row r="46" spans="2:38 13252:15628" x14ac:dyDescent="0.25">
      <c r="B46" s="280">
        <v>35</v>
      </c>
      <c r="C46" s="311" t="s">
        <v>1291</v>
      </c>
      <c r="D46" s="282" t="s">
        <v>7</v>
      </c>
      <c r="E46" s="282" t="s">
        <v>7</v>
      </c>
      <c r="F46" s="282" t="s">
        <v>7</v>
      </c>
      <c r="G46" s="282" t="s">
        <v>7</v>
      </c>
      <c r="H46" s="282" t="s">
        <v>7</v>
      </c>
      <c r="I46" s="282" t="s">
        <v>7</v>
      </c>
      <c r="J46" s="282" t="s">
        <v>7</v>
      </c>
      <c r="K46" s="282" t="s">
        <v>7</v>
      </c>
      <c r="L46" s="314">
        <v>42770</v>
      </c>
      <c r="M46" s="284" t="s">
        <v>9775</v>
      </c>
      <c r="N46" s="285">
        <f t="shared" si="13"/>
        <v>2</v>
      </c>
      <c r="O46" s="315"/>
      <c r="P46"/>
      <c r="V46" s="302"/>
      <c r="W46" s="302"/>
      <c r="X46" s="302"/>
      <c r="Y46" s="302"/>
      <c r="Z46" s="302"/>
      <c r="AA46" s="289"/>
      <c r="AB46" s="289"/>
      <c r="AC46" s="289"/>
      <c r="AD46" s="289"/>
      <c r="AE46" s="289"/>
      <c r="AF46" s="289"/>
      <c r="AG46" s="289"/>
      <c r="AH46" s="289"/>
    </row>
    <row r="47" spans="2:38 13252:15628" x14ac:dyDescent="0.25">
      <c r="B47" s="280">
        <v>36</v>
      </c>
      <c r="C47" s="311" t="s">
        <v>1292</v>
      </c>
      <c r="D47" s="282" t="s">
        <v>7</v>
      </c>
      <c r="E47" s="282" t="s">
        <v>7</v>
      </c>
      <c r="F47" s="282" t="s">
        <v>7</v>
      </c>
      <c r="G47" s="282" t="s">
        <v>7</v>
      </c>
      <c r="H47" s="282" t="s">
        <v>7</v>
      </c>
      <c r="I47" s="282" t="s">
        <v>7</v>
      </c>
      <c r="J47" s="282" t="s">
        <v>7</v>
      </c>
      <c r="K47" s="282" t="s">
        <v>7</v>
      </c>
      <c r="L47" s="314">
        <v>42770</v>
      </c>
      <c r="M47" s="284" t="s">
        <v>9775</v>
      </c>
      <c r="N47" s="285">
        <f t="shared" si="13"/>
        <v>2</v>
      </c>
      <c r="O47" s="315"/>
      <c r="P47" s="227"/>
      <c r="Q47" s="227"/>
      <c r="R47" s="227"/>
      <c r="S47" s="227"/>
      <c r="T47" s="227"/>
      <c r="V47" s="288"/>
      <c r="W47" s="288"/>
      <c r="X47" s="288"/>
      <c r="Y47" s="288"/>
      <c r="Z47" s="288"/>
      <c r="AA47" s="232"/>
      <c r="AB47" s="232"/>
      <c r="AC47" s="232"/>
      <c r="AD47" s="232"/>
      <c r="AE47" s="232"/>
      <c r="AF47" s="232"/>
      <c r="AG47" s="232"/>
      <c r="AH47" s="232"/>
      <c r="AI47" s="246"/>
      <c r="AJ47" s="246"/>
      <c r="AK47" s="252"/>
      <c r="AL47" s="252"/>
    </row>
    <row r="48" spans="2:38 13252:15628" x14ac:dyDescent="0.25">
      <c r="B48" s="280">
        <v>37</v>
      </c>
      <c r="C48" s="311" t="s">
        <v>1293</v>
      </c>
      <c r="D48" s="282" t="s">
        <v>7</v>
      </c>
      <c r="E48" s="282" t="s">
        <v>7</v>
      </c>
      <c r="F48" s="282" t="s">
        <v>7</v>
      </c>
      <c r="G48" s="282" t="s">
        <v>7</v>
      </c>
      <c r="H48" s="282" t="s">
        <v>7</v>
      </c>
      <c r="I48" s="282" t="s">
        <v>7</v>
      </c>
      <c r="J48" s="282" t="s">
        <v>7</v>
      </c>
      <c r="K48" s="282" t="s">
        <v>7</v>
      </c>
      <c r="L48" s="314">
        <v>42770</v>
      </c>
      <c r="M48" s="284" t="s">
        <v>9775</v>
      </c>
      <c r="N48" s="285">
        <f t="shared" si="13"/>
        <v>2</v>
      </c>
      <c r="O48" s="315"/>
      <c r="P48" s="227"/>
      <c r="Q48" s="227"/>
      <c r="R48" s="227"/>
      <c r="S48" s="227"/>
      <c r="T48" s="227"/>
      <c r="AI48" s="246"/>
      <c r="AJ48" s="246"/>
      <c r="AK48" s="252"/>
      <c r="AL48" s="252"/>
    </row>
    <row r="49" spans="2:38" x14ac:dyDescent="0.25">
      <c r="B49" s="280">
        <v>38</v>
      </c>
      <c r="C49" s="311" t="s">
        <v>1294</v>
      </c>
      <c r="D49" s="282" t="s">
        <v>7</v>
      </c>
      <c r="E49" s="282" t="s">
        <v>7</v>
      </c>
      <c r="F49" s="282" t="s">
        <v>7</v>
      </c>
      <c r="G49" s="282" t="s">
        <v>7</v>
      </c>
      <c r="H49" s="282" t="s">
        <v>7</v>
      </c>
      <c r="I49" s="282" t="s">
        <v>7</v>
      </c>
      <c r="J49" s="282" t="s">
        <v>7</v>
      </c>
      <c r="K49" s="282" t="s">
        <v>7</v>
      </c>
      <c r="L49" s="314">
        <v>42770</v>
      </c>
      <c r="M49" s="284" t="s">
        <v>9775</v>
      </c>
      <c r="N49" s="285">
        <f t="shared" si="13"/>
        <v>2</v>
      </c>
      <c r="O49" s="315"/>
      <c r="P49" s="227"/>
      <c r="Q49" s="227"/>
      <c r="R49" s="227"/>
      <c r="S49" s="227"/>
      <c r="T49" s="227"/>
      <c r="V49" s="503"/>
      <c r="AA49" s="227"/>
      <c r="AB49" s="227"/>
      <c r="AC49" s="227"/>
      <c r="AD49" s="227"/>
      <c r="AE49" s="246"/>
      <c r="AF49" s="246"/>
      <c r="AG49" s="246"/>
      <c r="AH49" s="246"/>
      <c r="AI49" s="246"/>
      <c r="AJ49" s="246"/>
      <c r="AK49" s="252"/>
      <c r="AL49" s="252"/>
    </row>
    <row r="50" spans="2:38" x14ac:dyDescent="0.25">
      <c r="B50" s="280">
        <v>39</v>
      </c>
      <c r="C50" s="311" t="s">
        <v>1295</v>
      </c>
      <c r="D50" s="282" t="s">
        <v>7</v>
      </c>
      <c r="E50" s="282" t="s">
        <v>7</v>
      </c>
      <c r="F50" s="282" t="s">
        <v>7</v>
      </c>
      <c r="G50" s="282" t="s">
        <v>7</v>
      </c>
      <c r="H50" s="282" t="s">
        <v>7</v>
      </c>
      <c r="I50" s="282" t="s">
        <v>7</v>
      </c>
      <c r="J50" s="282" t="s">
        <v>7</v>
      </c>
      <c r="K50" s="282" t="s">
        <v>7</v>
      </c>
      <c r="L50" s="314">
        <v>42770</v>
      </c>
      <c r="M50" s="284" t="s">
        <v>9775</v>
      </c>
      <c r="N50" s="285">
        <f t="shared" si="13"/>
        <v>2</v>
      </c>
      <c r="O50" s="315"/>
      <c r="P50" s="227"/>
      <c r="Q50" s="227"/>
      <c r="R50" s="227"/>
      <c r="S50" s="227"/>
      <c r="T50" s="227"/>
      <c r="AA50" s="227"/>
      <c r="AB50" s="227"/>
      <c r="AC50" s="227"/>
      <c r="AD50" s="227"/>
      <c r="AE50" s="246"/>
      <c r="AF50" s="246"/>
      <c r="AG50" s="246"/>
      <c r="AH50" s="246"/>
      <c r="AI50" s="246"/>
      <c r="AJ50" s="246"/>
      <c r="AK50" s="252"/>
      <c r="AL50" s="252"/>
    </row>
    <row r="51" spans="2:38" x14ac:dyDescent="0.25">
      <c r="B51" s="280">
        <v>40</v>
      </c>
      <c r="C51" s="311" t="s">
        <v>1296</v>
      </c>
      <c r="D51" s="282" t="s">
        <v>7</v>
      </c>
      <c r="E51" s="282" t="s">
        <v>7</v>
      </c>
      <c r="F51" s="282" t="s">
        <v>7</v>
      </c>
      <c r="G51" s="282" t="s">
        <v>7</v>
      </c>
      <c r="H51" s="282" t="s">
        <v>7</v>
      </c>
      <c r="I51" s="282" t="s">
        <v>7</v>
      </c>
      <c r="J51" s="282" t="s">
        <v>7</v>
      </c>
      <c r="K51" s="282" t="s">
        <v>7</v>
      </c>
      <c r="L51" s="314">
        <v>42770</v>
      </c>
      <c r="M51" s="284" t="s">
        <v>9775</v>
      </c>
      <c r="N51" s="285">
        <f t="shared" si="13"/>
        <v>2</v>
      </c>
      <c r="O51" s="315"/>
      <c r="P51" s="227"/>
      <c r="Q51" s="227"/>
      <c r="R51" s="227"/>
      <c r="S51" s="227"/>
      <c r="T51" s="227"/>
      <c r="X51" s="503"/>
      <c r="Y51" s="503"/>
      <c r="AA51" s="227"/>
      <c r="AB51" s="227"/>
      <c r="AC51" s="227"/>
      <c r="AD51" s="227"/>
      <c r="AE51" s="246"/>
      <c r="AF51" s="246"/>
      <c r="AG51" s="246"/>
      <c r="AH51" s="246"/>
      <c r="AI51" s="246"/>
      <c r="AJ51" s="246"/>
    </row>
    <row r="52" spans="2:38" x14ac:dyDescent="0.25">
      <c r="B52" s="280">
        <v>41</v>
      </c>
      <c r="C52" s="311" t="s">
        <v>619</v>
      </c>
      <c r="D52" s="282" t="s">
        <v>45</v>
      </c>
      <c r="E52" s="282" t="s">
        <v>45</v>
      </c>
      <c r="F52" s="282" t="s">
        <v>45</v>
      </c>
      <c r="G52" s="282" t="s">
        <v>45</v>
      </c>
      <c r="H52" s="282" t="s">
        <v>45</v>
      </c>
      <c r="I52" s="282" t="s">
        <v>45</v>
      </c>
      <c r="J52" s="282" t="s">
        <v>45</v>
      </c>
      <c r="K52" s="282" t="s">
        <v>45</v>
      </c>
      <c r="L52" s="314">
        <v>42770</v>
      </c>
      <c r="M52" s="284" t="s">
        <v>9775</v>
      </c>
      <c r="N52" s="285">
        <f t="shared" si="13"/>
        <v>2</v>
      </c>
      <c r="O52" s="315"/>
      <c r="P52" s="252"/>
      <c r="Q52" s="252"/>
      <c r="R52" s="252"/>
      <c r="S52" s="252"/>
      <c r="T52" s="252"/>
      <c r="AA52" s="227"/>
      <c r="AB52" s="227"/>
      <c r="AC52" s="227"/>
      <c r="AD52" s="227"/>
      <c r="AE52" s="246"/>
      <c r="AF52" s="246"/>
      <c r="AG52" s="246"/>
      <c r="AH52" s="246"/>
      <c r="AI52" s="246"/>
      <c r="AJ52" s="246"/>
    </row>
    <row r="53" spans="2:38" x14ac:dyDescent="0.25">
      <c r="B53" s="280">
        <v>42</v>
      </c>
      <c r="C53" s="311" t="s">
        <v>616</v>
      </c>
      <c r="D53" s="282" t="s">
        <v>45</v>
      </c>
      <c r="E53" s="282" t="s">
        <v>45</v>
      </c>
      <c r="F53" s="282" t="s">
        <v>45</v>
      </c>
      <c r="G53" s="282" t="s">
        <v>45</v>
      </c>
      <c r="H53" s="282" t="s">
        <v>45</v>
      </c>
      <c r="I53" s="282" t="s">
        <v>45</v>
      </c>
      <c r="J53" s="282" t="s">
        <v>45</v>
      </c>
      <c r="K53" s="282" t="s">
        <v>45</v>
      </c>
      <c r="L53" s="314">
        <v>42770</v>
      </c>
      <c r="M53" s="284" t="s">
        <v>9775</v>
      </c>
      <c r="N53" s="285">
        <f t="shared" si="13"/>
        <v>2</v>
      </c>
      <c r="O53" s="315"/>
      <c r="P53" s="252"/>
      <c r="Q53" s="252"/>
      <c r="R53" s="252"/>
      <c r="S53" s="252"/>
      <c r="T53" s="252"/>
      <c r="X53" s="503"/>
      <c r="Y53" s="504"/>
      <c r="AA53" s="227"/>
      <c r="AB53" s="227"/>
      <c r="AC53" s="227"/>
      <c r="AD53" s="227"/>
      <c r="AE53" s="246"/>
      <c r="AF53" s="246"/>
      <c r="AG53" s="246"/>
      <c r="AH53" s="246"/>
    </row>
    <row r="54" spans="2:38" x14ac:dyDescent="0.25">
      <c r="B54" s="280">
        <v>43</v>
      </c>
      <c r="C54" s="317" t="s">
        <v>1297</v>
      </c>
      <c r="D54" s="282" t="s">
        <v>45</v>
      </c>
      <c r="E54" s="282" t="s">
        <v>45</v>
      </c>
      <c r="F54" s="282" t="s">
        <v>45</v>
      </c>
      <c r="G54" s="282" t="s">
        <v>45</v>
      </c>
      <c r="H54" s="282" t="s">
        <v>45</v>
      </c>
      <c r="I54" s="282" t="s">
        <v>45</v>
      </c>
      <c r="J54" s="282" t="s">
        <v>45</v>
      </c>
      <c r="K54" s="282" t="s">
        <v>45</v>
      </c>
      <c r="L54" s="314">
        <v>42770</v>
      </c>
      <c r="M54" s="284" t="s">
        <v>9775</v>
      </c>
      <c r="N54" s="285">
        <f t="shared" si="13"/>
        <v>2</v>
      </c>
      <c r="O54" s="315"/>
      <c r="P54" s="252"/>
      <c r="Q54" s="252"/>
      <c r="R54" s="252"/>
      <c r="S54" s="252"/>
      <c r="T54" s="252"/>
      <c r="AA54" s="252"/>
      <c r="AB54" s="252"/>
      <c r="AC54" s="252"/>
      <c r="AD54" s="252"/>
      <c r="AE54" s="246"/>
      <c r="AF54" s="246"/>
      <c r="AG54" s="246"/>
      <c r="AH54" s="246"/>
      <c r="AI54" s="313"/>
      <c r="AJ54" s="313"/>
    </row>
    <row r="55" spans="2:38" x14ac:dyDescent="0.25">
      <c r="B55" s="280">
        <v>44</v>
      </c>
      <c r="C55" s="318" t="s">
        <v>1298</v>
      </c>
      <c r="D55" s="282" t="s">
        <v>7</v>
      </c>
      <c r="E55" s="282" t="s">
        <v>7</v>
      </c>
      <c r="F55" s="282" t="s">
        <v>7</v>
      </c>
      <c r="G55" s="282" t="s">
        <v>7</v>
      </c>
      <c r="H55" s="282" t="s">
        <v>7</v>
      </c>
      <c r="I55" s="282" t="s">
        <v>7</v>
      </c>
      <c r="J55" s="282" t="s">
        <v>7</v>
      </c>
      <c r="K55" s="282" t="s">
        <v>7</v>
      </c>
      <c r="L55" s="314">
        <v>42870</v>
      </c>
      <c r="M55" s="284" t="s">
        <v>9775</v>
      </c>
      <c r="N55" s="285">
        <f t="shared" si="13"/>
        <v>1</v>
      </c>
      <c r="O55" s="315"/>
      <c r="P55" s="252"/>
      <c r="Q55" s="252"/>
      <c r="R55" s="252"/>
      <c r="S55" s="252"/>
      <c r="T55" s="252"/>
      <c r="AA55" s="252"/>
      <c r="AB55" s="252"/>
      <c r="AC55" s="252"/>
      <c r="AD55" s="252"/>
      <c r="AE55" s="252"/>
      <c r="AF55" s="252"/>
    </row>
    <row r="56" spans="2:38" x14ac:dyDescent="0.25">
      <c r="B56" s="280">
        <v>45</v>
      </c>
      <c r="C56" s="319" t="s">
        <v>1299</v>
      </c>
      <c r="D56" s="282" t="s">
        <v>45</v>
      </c>
      <c r="E56" s="282" t="s">
        <v>45</v>
      </c>
      <c r="F56" s="282" t="s">
        <v>45</v>
      </c>
      <c r="G56" s="282" t="s">
        <v>45</v>
      </c>
      <c r="H56" s="282" t="s">
        <v>45</v>
      </c>
      <c r="I56" s="282" t="s">
        <v>45</v>
      </c>
      <c r="J56" s="282" t="s">
        <v>45</v>
      </c>
      <c r="K56" s="282" t="s">
        <v>45</v>
      </c>
      <c r="L56" s="314">
        <v>42870</v>
      </c>
      <c r="M56" s="284" t="s">
        <v>9775</v>
      </c>
      <c r="N56" s="285">
        <f t="shared" si="13"/>
        <v>1</v>
      </c>
      <c r="O56" s="315"/>
      <c r="P56" s="252"/>
      <c r="Q56" s="252"/>
      <c r="R56" s="252"/>
      <c r="S56" s="252"/>
      <c r="T56" s="252"/>
      <c r="AA56" s="252"/>
      <c r="AB56" s="252"/>
      <c r="AC56" s="252"/>
      <c r="AD56" s="252"/>
      <c r="AE56" s="252"/>
      <c r="AF56" s="252"/>
      <c r="AG56" s="252"/>
      <c r="AH56" s="252"/>
      <c r="AI56" s="227"/>
      <c r="AJ56" s="227"/>
    </row>
    <row r="57" spans="2:38" x14ac:dyDescent="0.25">
      <c r="B57" s="280">
        <v>46</v>
      </c>
      <c r="C57" s="319" t="s">
        <v>1300</v>
      </c>
      <c r="D57" s="282" t="s">
        <v>45</v>
      </c>
      <c r="E57" s="282" t="s">
        <v>45</v>
      </c>
      <c r="F57" s="282" t="s">
        <v>45</v>
      </c>
      <c r="G57" s="282" t="s">
        <v>45</v>
      </c>
      <c r="H57" s="282" t="s">
        <v>45</v>
      </c>
      <c r="I57" s="282" t="s">
        <v>45</v>
      </c>
      <c r="J57" s="282" t="s">
        <v>45</v>
      </c>
      <c r="K57" s="282" t="s">
        <v>45</v>
      </c>
      <c r="L57" s="314">
        <v>42870</v>
      </c>
      <c r="M57" s="284" t="s">
        <v>9775</v>
      </c>
      <c r="N57" s="285">
        <f t="shared" si="13"/>
        <v>1</v>
      </c>
      <c r="O57" s="315"/>
      <c r="P57" s="252"/>
      <c r="Q57" s="252"/>
      <c r="R57" s="252"/>
      <c r="S57" s="252"/>
      <c r="T57" s="252"/>
      <c r="AA57" s="252"/>
      <c r="AB57" s="252"/>
      <c r="AC57" s="252"/>
      <c r="AD57" s="252"/>
      <c r="AE57" s="252"/>
      <c r="AF57" s="252"/>
      <c r="AI57" s="227"/>
      <c r="AJ57" s="227"/>
    </row>
    <row r="58" spans="2:38" x14ac:dyDescent="0.25">
      <c r="B58" s="280">
        <v>47</v>
      </c>
      <c r="C58" s="320" t="s">
        <v>1301</v>
      </c>
      <c r="D58" s="282" t="s">
        <v>45</v>
      </c>
      <c r="E58" s="282" t="s">
        <v>45</v>
      </c>
      <c r="F58" s="282" t="s">
        <v>45</v>
      </c>
      <c r="G58" s="282" t="s">
        <v>45</v>
      </c>
      <c r="H58" s="282" t="s">
        <v>45</v>
      </c>
      <c r="I58" s="282" t="s">
        <v>45</v>
      </c>
      <c r="J58" s="282" t="s">
        <v>45</v>
      </c>
      <c r="K58" s="282" t="s">
        <v>45</v>
      </c>
      <c r="L58" s="314">
        <v>42870</v>
      </c>
      <c r="M58" s="284" t="s">
        <v>9775</v>
      </c>
      <c r="N58" s="285">
        <f t="shared" si="13"/>
        <v>1</v>
      </c>
      <c r="O58" s="315"/>
      <c r="P58"/>
      <c r="AA58" s="252"/>
      <c r="AB58" s="252"/>
      <c r="AC58" s="252"/>
      <c r="AD58" s="252"/>
      <c r="AE58" s="252"/>
      <c r="AF58" s="252"/>
      <c r="AG58" s="252"/>
      <c r="AH58" s="252"/>
    </row>
    <row r="59" spans="2:38" x14ac:dyDescent="0.25">
      <c r="B59" s="280">
        <v>47</v>
      </c>
      <c r="C59" s="281" t="s">
        <v>1302</v>
      </c>
      <c r="D59" s="282" t="s">
        <v>7</v>
      </c>
      <c r="E59" s="282" t="s">
        <v>7</v>
      </c>
      <c r="F59" s="282" t="s">
        <v>7</v>
      </c>
      <c r="G59" s="282" t="s">
        <v>7</v>
      </c>
      <c r="H59" s="282" t="s">
        <v>7</v>
      </c>
      <c r="I59" s="282" t="s">
        <v>7</v>
      </c>
      <c r="J59" s="282" t="s">
        <v>7</v>
      </c>
      <c r="K59" s="282" t="s">
        <v>7</v>
      </c>
      <c r="L59" s="283">
        <v>42870</v>
      </c>
      <c r="M59" s="284"/>
      <c r="N59" s="285">
        <f t="shared" si="13"/>
        <v>1</v>
      </c>
      <c r="O59" s="315"/>
      <c r="P59"/>
      <c r="U59"/>
      <c r="AA59" s="252"/>
      <c r="AB59" s="252"/>
      <c r="AC59" s="252"/>
      <c r="AD59" s="252"/>
      <c r="AE59" s="252"/>
      <c r="AF59" s="252"/>
      <c r="AG59" s="252"/>
      <c r="AH59" s="252"/>
    </row>
    <row r="60" spans="2:38" x14ac:dyDescent="0.25">
      <c r="B60" s="280">
        <v>48</v>
      </c>
      <c r="C60" s="281" t="s">
        <v>1303</v>
      </c>
      <c r="D60" s="282" t="s">
        <v>7</v>
      </c>
      <c r="E60" s="282" t="s">
        <v>7</v>
      </c>
      <c r="F60" s="282" t="s">
        <v>7</v>
      </c>
      <c r="G60" s="282" t="s">
        <v>7</v>
      </c>
      <c r="H60" s="282" t="s">
        <v>7</v>
      </c>
      <c r="I60" s="282" t="s">
        <v>7</v>
      </c>
      <c r="J60" s="282" t="s">
        <v>7</v>
      </c>
      <c r="K60" s="282" t="s">
        <v>7</v>
      </c>
      <c r="L60" s="314">
        <v>42870</v>
      </c>
      <c r="M60" s="284" t="s">
        <v>9775</v>
      </c>
      <c r="N60" s="285">
        <f t="shared" si="13"/>
        <v>1</v>
      </c>
      <c r="O60" s="315"/>
      <c r="P60"/>
      <c r="AG60" s="252"/>
      <c r="AH60" s="252"/>
    </row>
    <row r="61" spans="2:38" x14ac:dyDescent="0.25">
      <c r="B61" s="280">
        <v>49</v>
      </c>
      <c r="C61" s="281" t="s">
        <v>1304</v>
      </c>
      <c r="D61" s="282" t="s">
        <v>7</v>
      </c>
      <c r="E61" s="282" t="s">
        <v>7</v>
      </c>
      <c r="F61" s="282" t="s">
        <v>7</v>
      </c>
      <c r="G61" s="282" t="s">
        <v>7</v>
      </c>
      <c r="H61" s="282" t="s">
        <v>7</v>
      </c>
      <c r="I61" s="282" t="s">
        <v>7</v>
      </c>
      <c r="J61" s="282" t="s">
        <v>7</v>
      </c>
      <c r="K61" s="282" t="s">
        <v>7</v>
      </c>
      <c r="L61" s="314">
        <v>42870</v>
      </c>
      <c r="M61" s="284" t="s">
        <v>9775</v>
      </c>
      <c r="N61" s="285">
        <f t="shared" si="13"/>
        <v>1</v>
      </c>
      <c r="O61" s="315"/>
      <c r="P61"/>
      <c r="V61"/>
      <c r="W61"/>
      <c r="X61"/>
      <c r="Y61"/>
      <c r="Z61"/>
    </row>
    <row r="62" spans="2:38" x14ac:dyDescent="0.25">
      <c r="B62" s="280">
        <v>50</v>
      </c>
      <c r="C62" s="321" t="s">
        <v>1305</v>
      </c>
      <c r="D62" s="282" t="s">
        <v>7</v>
      </c>
      <c r="E62" s="282" t="s">
        <v>7</v>
      </c>
      <c r="F62" s="282" t="s">
        <v>7</v>
      </c>
      <c r="G62" s="282" t="s">
        <v>7</v>
      </c>
      <c r="H62" s="282" t="s">
        <v>7</v>
      </c>
      <c r="I62" s="282" t="s">
        <v>7</v>
      </c>
      <c r="J62" s="282" t="s">
        <v>7</v>
      </c>
      <c r="K62" s="282" t="s">
        <v>7</v>
      </c>
      <c r="L62" s="314">
        <v>42870</v>
      </c>
      <c r="M62" s="284" t="s">
        <v>9775</v>
      </c>
      <c r="N62" s="285">
        <f t="shared" si="13"/>
        <v>1</v>
      </c>
      <c r="O62" s="315"/>
      <c r="P62"/>
    </row>
    <row r="63" spans="2:38" x14ac:dyDescent="0.25">
      <c r="B63" s="280">
        <v>51</v>
      </c>
      <c r="C63" s="321" t="s">
        <v>1306</v>
      </c>
      <c r="D63" s="282" t="s">
        <v>45</v>
      </c>
      <c r="E63" s="282" t="s">
        <v>45</v>
      </c>
      <c r="F63" s="282" t="s">
        <v>45</v>
      </c>
      <c r="G63" s="282" t="s">
        <v>45</v>
      </c>
      <c r="H63" s="282" t="s">
        <v>45</v>
      </c>
      <c r="I63" s="282" t="s">
        <v>45</v>
      </c>
      <c r="J63" s="282" t="s">
        <v>45</v>
      </c>
      <c r="K63" s="282" t="s">
        <v>45</v>
      </c>
      <c r="L63" s="314">
        <v>42870</v>
      </c>
      <c r="M63" s="284" t="s">
        <v>9775</v>
      </c>
      <c r="N63" s="285">
        <f t="shared" si="13"/>
        <v>1</v>
      </c>
      <c r="O63" s="315"/>
      <c r="P63"/>
    </row>
    <row r="64" spans="2:38" x14ac:dyDescent="0.25">
      <c r="B64" s="280">
        <v>52</v>
      </c>
      <c r="C64" s="321" t="s">
        <v>1307</v>
      </c>
      <c r="D64" s="282" t="s">
        <v>45</v>
      </c>
      <c r="E64" s="282" t="s">
        <v>45</v>
      </c>
      <c r="F64" s="282" t="s">
        <v>45</v>
      </c>
      <c r="G64" s="282" t="s">
        <v>45</v>
      </c>
      <c r="H64" s="282" t="s">
        <v>45</v>
      </c>
      <c r="I64" s="282" t="s">
        <v>45</v>
      </c>
      <c r="J64" s="282" t="s">
        <v>45</v>
      </c>
      <c r="K64" s="282" t="s">
        <v>45</v>
      </c>
      <c r="L64" s="314">
        <v>42870</v>
      </c>
      <c r="M64" s="284" t="s">
        <v>9775</v>
      </c>
      <c r="N64" s="285">
        <f t="shared" si="13"/>
        <v>1</v>
      </c>
      <c r="O64" s="315"/>
      <c r="P64"/>
    </row>
    <row r="65" spans="2:60" x14ac:dyDescent="0.25">
      <c r="B65" s="280">
        <v>53</v>
      </c>
      <c r="C65" s="281" t="s">
        <v>1308</v>
      </c>
      <c r="D65" s="282" t="s">
        <v>45</v>
      </c>
      <c r="E65" s="282" t="s">
        <v>45</v>
      </c>
      <c r="F65" s="282" t="s">
        <v>45</v>
      </c>
      <c r="G65" s="282" t="s">
        <v>45</v>
      </c>
      <c r="H65" s="282" t="s">
        <v>45</v>
      </c>
      <c r="I65" s="282" t="s">
        <v>45</v>
      </c>
      <c r="J65" s="282" t="s">
        <v>45</v>
      </c>
      <c r="K65" s="282" t="s">
        <v>45</v>
      </c>
      <c r="L65" s="283">
        <v>42870</v>
      </c>
      <c r="M65" s="284"/>
      <c r="N65" s="285">
        <f t="shared" si="13"/>
        <v>1</v>
      </c>
      <c r="O65" s="315"/>
      <c r="P65"/>
      <c r="U65"/>
    </row>
    <row r="66" spans="2:60" x14ac:dyDescent="0.25">
      <c r="B66" s="280">
        <v>54</v>
      </c>
      <c r="C66" s="281" t="s">
        <v>1309</v>
      </c>
      <c r="D66" s="282" t="s">
        <v>45</v>
      </c>
      <c r="E66" s="282" t="s">
        <v>45</v>
      </c>
      <c r="F66" s="282" t="s">
        <v>45</v>
      </c>
      <c r="G66" s="282" t="s">
        <v>45</v>
      </c>
      <c r="H66" s="282" t="s">
        <v>45</v>
      </c>
      <c r="I66" s="282" t="s">
        <v>45</v>
      </c>
      <c r="J66" s="282" t="s">
        <v>45</v>
      </c>
      <c r="K66" s="282" t="s">
        <v>45</v>
      </c>
      <c r="L66" s="283">
        <v>42870</v>
      </c>
      <c r="M66" s="284"/>
      <c r="N66" s="285">
        <f>IF(D66="OK",IF(E66="OK",IF(F66="OK",IF(G66="OK",IF(H66="ok",IF(I66="ok",IF(J66="ok",IF(K66="ok",IF(OR(L66&lt;$V$1,L66&gt;$W$1),2,1),2),2),2),2),2),2),2),2)</f>
        <v>1</v>
      </c>
      <c r="O66" s="315"/>
      <c r="P66"/>
      <c r="T66" s="227"/>
      <c r="U66" s="227"/>
      <c r="AI66" s="227"/>
      <c r="AJ66" s="227"/>
      <c r="AK66" s="227"/>
      <c r="AL66" s="227"/>
      <c r="AM66" s="227"/>
      <c r="AN66" s="227"/>
      <c r="AO66" s="227"/>
      <c r="AP66" s="227"/>
      <c r="AQ66" s="227"/>
      <c r="AR66" s="227"/>
      <c r="AS66" s="227"/>
      <c r="AT66" s="227"/>
      <c r="AU66" s="227"/>
      <c r="AV66" s="227"/>
      <c r="AW66" s="227"/>
      <c r="AX66" s="227"/>
      <c r="AY66" s="227"/>
      <c r="AZ66" s="227"/>
      <c r="BA66" s="227"/>
      <c r="BB66" s="227"/>
      <c r="BC66" s="227"/>
      <c r="BD66" s="227"/>
      <c r="BE66" s="227"/>
      <c r="BF66" s="227"/>
      <c r="BG66" s="227"/>
      <c r="BH66" s="227"/>
    </row>
    <row r="67" spans="2:60" x14ac:dyDescent="0.25">
      <c r="B67" s="280">
        <v>55</v>
      </c>
      <c r="C67" s="294" t="s">
        <v>1310</v>
      </c>
      <c r="D67" s="282" t="s">
        <v>45</v>
      </c>
      <c r="E67" s="282" t="s">
        <v>45</v>
      </c>
      <c r="F67" s="282" t="s">
        <v>45</v>
      </c>
      <c r="G67" s="282" t="s">
        <v>45</v>
      </c>
      <c r="H67" s="282" t="s">
        <v>45</v>
      </c>
      <c r="I67" s="282" t="s">
        <v>45</v>
      </c>
      <c r="J67" s="282" t="s">
        <v>45</v>
      </c>
      <c r="K67" s="282" t="s">
        <v>45</v>
      </c>
      <c r="L67" s="283">
        <v>42870</v>
      </c>
      <c r="M67" s="284"/>
      <c r="N67" s="285">
        <f t="shared" si="13"/>
        <v>1</v>
      </c>
      <c r="O67" s="315"/>
      <c r="P67"/>
      <c r="U67"/>
      <c r="V67"/>
      <c r="W67"/>
      <c r="X67"/>
      <c r="Y67"/>
      <c r="Z67"/>
    </row>
    <row r="68" spans="2:60" x14ac:dyDescent="0.25">
      <c r="B68" s="280">
        <v>56</v>
      </c>
      <c r="C68" s="281" t="s">
        <v>1311</v>
      </c>
      <c r="D68" s="282" t="s">
        <v>45</v>
      </c>
      <c r="E68" s="282" t="s">
        <v>7</v>
      </c>
      <c r="F68" s="282" t="s">
        <v>7</v>
      </c>
      <c r="G68" s="282" t="s">
        <v>7</v>
      </c>
      <c r="H68" s="282" t="s">
        <v>7</v>
      </c>
      <c r="I68" s="282" t="s">
        <v>7</v>
      </c>
      <c r="J68" s="282" t="s">
        <v>7</v>
      </c>
      <c r="K68" s="282" t="s">
        <v>7</v>
      </c>
      <c r="L68" s="283">
        <v>42870</v>
      </c>
      <c r="M68" s="284"/>
      <c r="N68" s="285">
        <f t="shared" si="13"/>
        <v>1</v>
      </c>
      <c r="O68" s="315"/>
      <c r="P68"/>
      <c r="U68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</row>
    <row r="69" spans="2:60" x14ac:dyDescent="0.25">
      <c r="B69" s="280">
        <v>57</v>
      </c>
      <c r="C69" s="281" t="s">
        <v>1312</v>
      </c>
      <c r="D69" s="282" t="s">
        <v>7</v>
      </c>
      <c r="E69" s="282" t="s">
        <v>7</v>
      </c>
      <c r="F69" s="282" t="s">
        <v>7</v>
      </c>
      <c r="G69" s="282" t="s">
        <v>7</v>
      </c>
      <c r="H69" s="282" t="s">
        <v>7</v>
      </c>
      <c r="I69" s="282" t="s">
        <v>7</v>
      </c>
      <c r="J69" s="282" t="s">
        <v>7</v>
      </c>
      <c r="K69" s="282" t="s">
        <v>7</v>
      </c>
      <c r="L69" s="283">
        <v>42870</v>
      </c>
      <c r="M69" s="284"/>
      <c r="N69" s="285">
        <f t="shared" si="13"/>
        <v>1</v>
      </c>
      <c r="O69" s="315"/>
      <c r="P69"/>
      <c r="U69"/>
      <c r="V69"/>
      <c r="W69"/>
      <c r="X69"/>
      <c r="Y69"/>
      <c r="Z69"/>
    </row>
    <row r="70" spans="2:60" x14ac:dyDescent="0.25">
      <c r="B70" s="280">
        <v>58</v>
      </c>
      <c r="C70" s="281" t="s">
        <v>1313</v>
      </c>
      <c r="D70" s="282" t="s">
        <v>45</v>
      </c>
      <c r="E70" s="282" t="s">
        <v>45</v>
      </c>
      <c r="F70" s="282" t="s">
        <v>45</v>
      </c>
      <c r="G70" s="282" t="s">
        <v>45</v>
      </c>
      <c r="H70" s="282" t="s">
        <v>45</v>
      </c>
      <c r="I70" s="282" t="s">
        <v>45</v>
      </c>
      <c r="J70" s="282" t="s">
        <v>45</v>
      </c>
      <c r="K70" s="282" t="s">
        <v>45</v>
      </c>
      <c r="L70" s="283">
        <v>42781</v>
      </c>
      <c r="M70" s="284"/>
      <c r="N70" s="285">
        <f t="shared" si="13"/>
        <v>2</v>
      </c>
      <c r="O70" s="315"/>
      <c r="P70"/>
      <c r="U70"/>
      <c r="V70"/>
      <c r="W70"/>
      <c r="X70"/>
      <c r="Y70"/>
      <c r="Z70"/>
    </row>
    <row r="71" spans="2:60" x14ac:dyDescent="0.25">
      <c r="B71" s="280">
        <v>59</v>
      </c>
      <c r="C71" s="281" t="s">
        <v>1314</v>
      </c>
      <c r="D71" s="282" t="s">
        <v>7</v>
      </c>
      <c r="E71" s="282" t="s">
        <v>7</v>
      </c>
      <c r="F71" s="282" t="s">
        <v>7</v>
      </c>
      <c r="G71" s="282" t="s">
        <v>7</v>
      </c>
      <c r="H71" s="282" t="s">
        <v>7</v>
      </c>
      <c r="I71" s="282" t="s">
        <v>7</v>
      </c>
      <c r="J71" s="282" t="s">
        <v>7</v>
      </c>
      <c r="K71" s="282" t="s">
        <v>7</v>
      </c>
      <c r="L71" s="283">
        <v>42870</v>
      </c>
      <c r="M71" s="284"/>
      <c r="N71" s="285">
        <f t="shared" si="13"/>
        <v>1</v>
      </c>
      <c r="O71" s="315"/>
      <c r="P71"/>
      <c r="U71"/>
      <c r="V71"/>
      <c r="W71"/>
      <c r="X71"/>
      <c r="Y71"/>
      <c r="Z71"/>
    </row>
    <row r="72" spans="2:60" x14ac:dyDescent="0.25">
      <c r="B72" s="280">
        <v>60</v>
      </c>
      <c r="C72" s="281" t="s">
        <v>1315</v>
      </c>
      <c r="D72" s="282" t="s">
        <v>7</v>
      </c>
      <c r="E72" s="282" t="s">
        <v>7</v>
      </c>
      <c r="F72" s="282" t="s">
        <v>7</v>
      </c>
      <c r="G72" s="282" t="s">
        <v>7</v>
      </c>
      <c r="H72" s="282" t="s">
        <v>7</v>
      </c>
      <c r="I72" s="282" t="s">
        <v>7</v>
      </c>
      <c r="J72" s="282" t="s">
        <v>7</v>
      </c>
      <c r="K72" s="282" t="s">
        <v>7</v>
      </c>
      <c r="L72" s="283">
        <v>42870</v>
      </c>
      <c r="M72" s="284"/>
      <c r="N72" s="285">
        <f t="shared" si="13"/>
        <v>1</v>
      </c>
      <c r="O72" s="315"/>
      <c r="P72"/>
      <c r="U72"/>
      <c r="V72"/>
      <c r="W72"/>
      <c r="X72"/>
      <c r="Y72"/>
      <c r="Z72"/>
    </row>
    <row r="73" spans="2:60" x14ac:dyDescent="0.25">
      <c r="B73" s="280">
        <v>61</v>
      </c>
      <c r="C73" s="281" t="s">
        <v>1316</v>
      </c>
      <c r="D73" s="282" t="s">
        <v>7</v>
      </c>
      <c r="E73" s="282" t="s">
        <v>7</v>
      </c>
      <c r="F73" s="282" t="s">
        <v>7</v>
      </c>
      <c r="G73" s="282" t="s">
        <v>45</v>
      </c>
      <c r="H73" s="282" t="s">
        <v>7</v>
      </c>
      <c r="I73" s="282" t="s">
        <v>7</v>
      </c>
      <c r="J73" s="282" t="s">
        <v>7</v>
      </c>
      <c r="K73" s="282" t="s">
        <v>7</v>
      </c>
      <c r="L73" s="283">
        <v>42870</v>
      </c>
      <c r="M73" s="284"/>
      <c r="N73" s="285">
        <f t="shared" si="13"/>
        <v>1</v>
      </c>
      <c r="O73" s="315"/>
      <c r="P73"/>
      <c r="U73"/>
      <c r="V73"/>
      <c r="W73"/>
      <c r="X73"/>
      <c r="Y73"/>
      <c r="Z73"/>
    </row>
    <row r="74" spans="2:60" x14ac:dyDescent="0.25">
      <c r="B74" s="280">
        <v>63</v>
      </c>
      <c r="C74" s="281" t="s">
        <v>771</v>
      </c>
      <c r="D74" s="282" t="s">
        <v>45</v>
      </c>
      <c r="E74" s="282" t="s">
        <v>45</v>
      </c>
      <c r="F74" s="282" t="s">
        <v>45</v>
      </c>
      <c r="G74" s="282" t="s">
        <v>45</v>
      </c>
      <c r="H74" s="282" t="s">
        <v>45</v>
      </c>
      <c r="I74" s="282" t="s">
        <v>45</v>
      </c>
      <c r="J74" s="282" t="s">
        <v>45</v>
      </c>
      <c r="K74" s="282" t="s">
        <v>45</v>
      </c>
      <c r="L74" s="283">
        <v>42870</v>
      </c>
      <c r="M74" s="284"/>
      <c r="N74" s="285">
        <f t="shared" si="13"/>
        <v>1</v>
      </c>
      <c r="O74" s="315"/>
      <c r="P74"/>
      <c r="U74"/>
      <c r="V74"/>
      <c r="W74"/>
      <c r="X74"/>
      <c r="Y74"/>
      <c r="Z74"/>
    </row>
    <row r="75" spans="2:60" x14ac:dyDescent="0.25">
      <c r="B75" s="280">
        <v>64</v>
      </c>
      <c r="C75" s="281" t="s">
        <v>1317</v>
      </c>
      <c r="D75" s="282" t="s">
        <v>45</v>
      </c>
      <c r="E75" s="282" t="s">
        <v>45</v>
      </c>
      <c r="F75" s="282" t="s">
        <v>45</v>
      </c>
      <c r="G75" s="282" t="s">
        <v>45</v>
      </c>
      <c r="H75" s="282" t="s">
        <v>45</v>
      </c>
      <c r="I75" s="282" t="s">
        <v>45</v>
      </c>
      <c r="J75" s="282" t="s">
        <v>45</v>
      </c>
      <c r="K75" s="282" t="s">
        <v>45</v>
      </c>
      <c r="L75" s="283">
        <v>42870</v>
      </c>
      <c r="M75" s="284"/>
      <c r="N75" s="285">
        <f t="shared" si="13"/>
        <v>1</v>
      </c>
      <c r="O75" s="315"/>
      <c r="P75"/>
      <c r="U75"/>
      <c r="V75"/>
      <c r="W75"/>
      <c r="X75"/>
      <c r="Y75"/>
      <c r="Z75"/>
    </row>
    <row r="76" spans="2:60" x14ac:dyDescent="0.25">
      <c r="B76" s="280">
        <v>65</v>
      </c>
      <c r="C76" s="281" t="s">
        <v>1318</v>
      </c>
      <c r="D76" s="282" t="s">
        <v>45</v>
      </c>
      <c r="E76" s="282" t="s">
        <v>45</v>
      </c>
      <c r="F76" s="282" t="s">
        <v>45</v>
      </c>
      <c r="G76" s="282" t="s">
        <v>45</v>
      </c>
      <c r="H76" s="282" t="s">
        <v>45</v>
      </c>
      <c r="I76" s="282" t="s">
        <v>45</v>
      </c>
      <c r="J76" s="282" t="s">
        <v>45</v>
      </c>
      <c r="K76" s="282" t="s">
        <v>45</v>
      </c>
      <c r="L76" s="283">
        <v>42870</v>
      </c>
      <c r="M76" s="284"/>
      <c r="N76" s="285">
        <f t="shared" si="13"/>
        <v>1</v>
      </c>
      <c r="O76" s="315"/>
      <c r="P76"/>
      <c r="U76"/>
      <c r="V76"/>
      <c r="W76"/>
      <c r="X76" s="322"/>
      <c r="Y76"/>
      <c r="Z76"/>
    </row>
    <row r="77" spans="2:60" x14ac:dyDescent="0.25">
      <c r="B77" s="280">
        <v>66</v>
      </c>
      <c r="C77" s="281" t="s">
        <v>1319</v>
      </c>
      <c r="D77" s="282" t="s">
        <v>45</v>
      </c>
      <c r="E77" s="282" t="s">
        <v>45</v>
      </c>
      <c r="F77" s="282" t="s">
        <v>45</v>
      </c>
      <c r="G77" s="282" t="s">
        <v>45</v>
      </c>
      <c r="H77" s="282" t="s">
        <v>45</v>
      </c>
      <c r="I77" s="282" t="s">
        <v>45</v>
      </c>
      <c r="J77" s="282" t="s">
        <v>45</v>
      </c>
      <c r="K77" s="282" t="s">
        <v>45</v>
      </c>
      <c r="L77" s="283">
        <v>42870</v>
      </c>
      <c r="M77" s="284"/>
      <c r="N77" s="285">
        <f t="shared" ref="N77:N137" si="14">IF(D77="OK",IF(E77="OK",IF(F77="OK",IF(G77="OK",IF(H77="ok",IF(I77="ok",IF(J77="ok",IF(K77="ok",IF(OR(L77&lt;$V$1,L77&gt;$W$1),2,1),2),2),2),2),2),2),2),2)</f>
        <v>1</v>
      </c>
      <c r="O77" s="315"/>
      <c r="P77"/>
      <c r="U77"/>
      <c r="V77"/>
      <c r="W77"/>
      <c r="X77"/>
      <c r="Y77"/>
      <c r="Z77"/>
    </row>
    <row r="78" spans="2:60" x14ac:dyDescent="0.25">
      <c r="B78" s="280">
        <v>67</v>
      </c>
      <c r="C78" s="281" t="s">
        <v>1320</v>
      </c>
      <c r="D78" s="282" t="s">
        <v>45</v>
      </c>
      <c r="E78" s="282" t="s">
        <v>45</v>
      </c>
      <c r="F78" s="282" t="s">
        <v>45</v>
      </c>
      <c r="G78" s="282" t="s">
        <v>45</v>
      </c>
      <c r="H78" s="282" t="s">
        <v>45</v>
      </c>
      <c r="I78" s="282" t="s">
        <v>45</v>
      </c>
      <c r="J78" s="282" t="s">
        <v>45</v>
      </c>
      <c r="K78" s="282" t="s">
        <v>45</v>
      </c>
      <c r="L78" s="283">
        <v>42870</v>
      </c>
      <c r="M78" s="284"/>
      <c r="N78" s="285">
        <f t="shared" si="14"/>
        <v>1</v>
      </c>
      <c r="O78" s="315"/>
      <c r="P78"/>
      <c r="U78"/>
      <c r="V78"/>
      <c r="W78"/>
      <c r="X78"/>
      <c r="Y78"/>
      <c r="Z78"/>
    </row>
    <row r="79" spans="2:60" x14ac:dyDescent="0.25">
      <c r="B79" s="280">
        <v>68</v>
      </c>
      <c r="C79" s="281" t="s">
        <v>1321</v>
      </c>
      <c r="D79" s="282" t="s">
        <v>45</v>
      </c>
      <c r="E79" s="282" t="s">
        <v>7</v>
      </c>
      <c r="F79" s="282" t="s">
        <v>45</v>
      </c>
      <c r="G79" s="282" t="s">
        <v>45</v>
      </c>
      <c r="H79" s="282" t="s">
        <v>7</v>
      </c>
      <c r="I79" s="282" t="s">
        <v>7</v>
      </c>
      <c r="J79" s="282" t="s">
        <v>7</v>
      </c>
      <c r="K79" s="282" t="s">
        <v>7</v>
      </c>
      <c r="L79" s="283">
        <v>42870</v>
      </c>
      <c r="M79" s="284"/>
      <c r="N79" s="285">
        <f t="shared" si="14"/>
        <v>1</v>
      </c>
      <c r="O79" s="315"/>
      <c r="P79"/>
      <c r="U79"/>
      <c r="V79"/>
      <c r="W79"/>
      <c r="X79"/>
      <c r="Y79"/>
      <c r="Z79"/>
    </row>
    <row r="80" spans="2:60" x14ac:dyDescent="0.25">
      <c r="B80" s="280">
        <v>69</v>
      </c>
      <c r="C80" s="281" t="s">
        <v>1322</v>
      </c>
      <c r="D80" s="282" t="s">
        <v>45</v>
      </c>
      <c r="E80" s="282" t="s">
        <v>45</v>
      </c>
      <c r="F80" s="282" t="s">
        <v>45</v>
      </c>
      <c r="G80" s="282" t="s">
        <v>45</v>
      </c>
      <c r="H80" s="282" t="s">
        <v>45</v>
      </c>
      <c r="I80" s="282" t="s">
        <v>45</v>
      </c>
      <c r="J80" s="282" t="s">
        <v>45</v>
      </c>
      <c r="K80" s="282" t="s">
        <v>45</v>
      </c>
      <c r="L80" s="283">
        <v>42870</v>
      </c>
      <c r="M80" s="284"/>
      <c r="N80" s="285">
        <f t="shared" si="14"/>
        <v>1</v>
      </c>
      <c r="O80" s="315"/>
      <c r="P80"/>
      <c r="U80"/>
      <c r="V80"/>
      <c r="W80"/>
      <c r="X80"/>
      <c r="Y80"/>
      <c r="Z80"/>
    </row>
    <row r="81" spans="2:60" x14ac:dyDescent="0.25">
      <c r="B81" s="280">
        <v>70</v>
      </c>
      <c r="C81" s="281" t="s">
        <v>1323</v>
      </c>
      <c r="D81" s="282" t="s">
        <v>45</v>
      </c>
      <c r="E81" s="282" t="s">
        <v>45</v>
      </c>
      <c r="F81" s="282" t="s">
        <v>45</v>
      </c>
      <c r="G81" s="282" t="s">
        <v>45</v>
      </c>
      <c r="H81" s="282" t="s">
        <v>45</v>
      </c>
      <c r="I81" s="282" t="s">
        <v>45</v>
      </c>
      <c r="J81" s="282" t="s">
        <v>45</v>
      </c>
      <c r="K81" s="282" t="s">
        <v>45</v>
      </c>
      <c r="L81" s="283">
        <v>42870</v>
      </c>
      <c r="M81" s="284"/>
      <c r="N81" s="285">
        <f>IF(D81="OK",IF(E81="OK",IF(F81="OK",IF(G81="OK",IF(H81="ok",IF(I81="ok",IF(J81="ok",IF(K81="ok",IF(OR(L81&lt;$V$1,L81&gt;$W$1),2,1),2),2),2),2),2),2),2),2)</f>
        <v>1</v>
      </c>
      <c r="O81" s="315"/>
      <c r="P81"/>
      <c r="U81"/>
      <c r="V81"/>
      <c r="W81"/>
      <c r="X81"/>
      <c r="Y81"/>
      <c r="Z81"/>
    </row>
    <row r="82" spans="2:60" x14ac:dyDescent="0.25">
      <c r="B82" s="280">
        <v>71</v>
      </c>
      <c r="C82" s="281" t="s">
        <v>1324</v>
      </c>
      <c r="D82" s="282" t="s">
        <v>45</v>
      </c>
      <c r="E82" s="282" t="s">
        <v>45</v>
      </c>
      <c r="F82" s="282" t="s">
        <v>45</v>
      </c>
      <c r="G82" s="282" t="s">
        <v>45</v>
      </c>
      <c r="H82" s="282" t="s">
        <v>45</v>
      </c>
      <c r="I82" s="282" t="s">
        <v>45</v>
      </c>
      <c r="J82" s="282" t="s">
        <v>45</v>
      </c>
      <c r="K82" s="282" t="s">
        <v>45</v>
      </c>
      <c r="L82" s="283">
        <v>42870</v>
      </c>
      <c r="M82" s="284"/>
      <c r="N82" s="285">
        <f>IF(D82="OK",IF(E82="OK",IF(F82="OK",IF(G82="OK",IF(H82="ok",IF(I82="ok",IF(J82="ok",IF(K82="ok",IF(OR(L82&lt;$V$1,L82&gt;$W$1),2,1),2),2),2),2),2),2),2),2)</f>
        <v>1</v>
      </c>
      <c r="O82" s="315"/>
      <c r="P82"/>
      <c r="U82"/>
      <c r="V82"/>
      <c r="W82"/>
      <c r="X82"/>
      <c r="Y82"/>
      <c r="Z82"/>
    </row>
    <row r="83" spans="2:60" x14ac:dyDescent="0.25">
      <c r="B83" s="280">
        <v>72</v>
      </c>
      <c r="C83" s="281" t="s">
        <v>1325</v>
      </c>
      <c r="D83" s="282" t="s">
        <v>45</v>
      </c>
      <c r="E83" s="282" t="s">
        <v>45</v>
      </c>
      <c r="F83" s="282" t="s">
        <v>45</v>
      </c>
      <c r="G83" s="282" t="s">
        <v>45</v>
      </c>
      <c r="H83" s="282" t="s">
        <v>45</v>
      </c>
      <c r="I83" s="282" t="s">
        <v>45</v>
      </c>
      <c r="J83" s="282" t="s">
        <v>45</v>
      </c>
      <c r="K83" s="282" t="s">
        <v>45</v>
      </c>
      <c r="L83" s="283">
        <v>42870</v>
      </c>
      <c r="M83" s="284"/>
      <c r="N83" s="285">
        <f>IF(D83="OK",IF(E83="OK",IF(F83="OK",IF(G83="OK",IF(H83="ok",IF(I83="ok",IF(J83="ok",IF(K83="ok",IF(OR(L83&lt;$V$1,L83&gt;$W$1),2,1),2),2),2),2),2),2),2),2)</f>
        <v>1</v>
      </c>
      <c r="O83" s="315"/>
      <c r="P83"/>
      <c r="U83"/>
      <c r="V83"/>
      <c r="W83"/>
      <c r="X83"/>
      <c r="Y83"/>
      <c r="Z83"/>
    </row>
    <row r="84" spans="2:60" x14ac:dyDescent="0.25">
      <c r="B84" s="280">
        <v>73</v>
      </c>
      <c r="C84" s="281" t="s">
        <v>1326</v>
      </c>
      <c r="D84" s="282" t="s">
        <v>45</v>
      </c>
      <c r="E84" s="282" t="s">
        <v>7</v>
      </c>
      <c r="F84" s="282" t="s">
        <v>7</v>
      </c>
      <c r="G84" s="282" t="s">
        <v>7</v>
      </c>
      <c r="H84" s="282" t="s">
        <v>7</v>
      </c>
      <c r="I84" s="282" t="s">
        <v>7</v>
      </c>
      <c r="J84" s="282" t="s">
        <v>7</v>
      </c>
      <c r="K84" s="282" t="s">
        <v>7</v>
      </c>
      <c r="L84" s="283">
        <v>42870</v>
      </c>
      <c r="M84" s="284"/>
      <c r="N84" s="285">
        <f t="shared" si="14"/>
        <v>1</v>
      </c>
      <c r="O84" s="315"/>
      <c r="P84"/>
      <c r="U84"/>
      <c r="V84"/>
      <c r="W84"/>
      <c r="X84"/>
      <c r="Y84"/>
      <c r="Z84"/>
    </row>
    <row r="85" spans="2:60" x14ac:dyDescent="0.25">
      <c r="B85" s="280">
        <v>76</v>
      </c>
      <c r="C85" s="281" t="s">
        <v>1327</v>
      </c>
      <c r="D85" s="282" t="s">
        <v>45</v>
      </c>
      <c r="E85" s="282" t="s">
        <v>45</v>
      </c>
      <c r="F85" s="282" t="s">
        <v>45</v>
      </c>
      <c r="G85" s="282" t="s">
        <v>45</v>
      </c>
      <c r="H85" s="282" t="s">
        <v>45</v>
      </c>
      <c r="I85" s="282" t="s">
        <v>45</v>
      </c>
      <c r="J85" s="282" t="s">
        <v>45</v>
      </c>
      <c r="K85" s="282" t="s">
        <v>45</v>
      </c>
      <c r="L85" s="283">
        <v>42870</v>
      </c>
      <c r="M85" s="284"/>
      <c r="N85" s="285">
        <f t="shared" si="14"/>
        <v>1</v>
      </c>
      <c r="O85" s="315"/>
      <c r="P85"/>
      <c r="U85"/>
      <c r="V85"/>
      <c r="W85"/>
      <c r="X85"/>
      <c r="Y85"/>
      <c r="Z85"/>
    </row>
    <row r="86" spans="2:60" x14ac:dyDescent="0.25">
      <c r="B86" s="280">
        <v>77</v>
      </c>
      <c r="C86" s="281" t="s">
        <v>1328</v>
      </c>
      <c r="D86" s="282" t="s">
        <v>45</v>
      </c>
      <c r="E86" s="282" t="s">
        <v>45</v>
      </c>
      <c r="F86" s="282" t="s">
        <v>45</v>
      </c>
      <c r="G86" s="282" t="s">
        <v>45</v>
      </c>
      <c r="H86" s="282" t="s">
        <v>45</v>
      </c>
      <c r="I86" s="282" t="s">
        <v>45</v>
      </c>
      <c r="J86" s="282" t="s">
        <v>45</v>
      </c>
      <c r="K86" s="282" t="s">
        <v>45</v>
      </c>
      <c r="L86" s="283">
        <v>42870</v>
      </c>
      <c r="M86" s="284"/>
      <c r="N86" s="285">
        <f>IF(D86="OK",IF(E86="OK",IF(F86="OK",IF(G86="OK",IF(H86="ok",IF(I86="ok",IF(J86="ok",IF(K86="ok",IF(OR(L86&lt;$V$1,L86&gt;$W$1),2,1),2),2),2),2),2),2),2),2)</f>
        <v>1</v>
      </c>
      <c r="O86" s="315"/>
      <c r="P86"/>
      <c r="T86" s="227"/>
      <c r="U86" s="227"/>
      <c r="V86"/>
      <c r="W86"/>
      <c r="X86"/>
      <c r="Y86"/>
      <c r="Z86"/>
      <c r="AI86" s="227"/>
      <c r="AJ86" s="227"/>
      <c r="AK86" s="227"/>
      <c r="AL86" s="227"/>
      <c r="AM86" s="227"/>
      <c r="AN86" s="227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  <c r="BD86" s="227"/>
      <c r="BE86" s="227"/>
      <c r="BF86" s="227"/>
      <c r="BG86" s="227"/>
      <c r="BH86" s="227"/>
    </row>
    <row r="87" spans="2:60" x14ac:dyDescent="0.25">
      <c r="B87" s="280">
        <v>78</v>
      </c>
      <c r="C87" s="323" t="s">
        <v>1329</v>
      </c>
      <c r="D87" s="282" t="s">
        <v>45</v>
      </c>
      <c r="E87" s="282" t="s">
        <v>45</v>
      </c>
      <c r="F87" s="282" t="s">
        <v>45</v>
      </c>
      <c r="G87" s="282" t="s">
        <v>45</v>
      </c>
      <c r="H87" s="282" t="s">
        <v>45</v>
      </c>
      <c r="I87" s="282" t="s">
        <v>45</v>
      </c>
      <c r="J87" s="282" t="s">
        <v>45</v>
      </c>
      <c r="K87" s="282" t="s">
        <v>45</v>
      </c>
      <c r="L87" s="283">
        <v>42870</v>
      </c>
      <c r="M87" s="284"/>
      <c r="N87" s="285">
        <f t="shared" si="14"/>
        <v>1</v>
      </c>
      <c r="O87" s="315"/>
      <c r="P87"/>
      <c r="U87"/>
      <c r="V87"/>
      <c r="W87"/>
      <c r="X87"/>
      <c r="Y87"/>
      <c r="Z87"/>
    </row>
    <row r="88" spans="2:60" x14ac:dyDescent="0.25">
      <c r="B88" s="280">
        <v>79</v>
      </c>
      <c r="C88" s="294" t="s">
        <v>1330</v>
      </c>
      <c r="D88" s="282" t="s">
        <v>45</v>
      </c>
      <c r="E88" s="282" t="s">
        <v>45</v>
      </c>
      <c r="F88" s="282" t="s">
        <v>45</v>
      </c>
      <c r="G88" s="282" t="s">
        <v>45</v>
      </c>
      <c r="H88" s="282" t="s">
        <v>45</v>
      </c>
      <c r="I88" s="282" t="s">
        <v>45</v>
      </c>
      <c r="J88" s="282" t="s">
        <v>45</v>
      </c>
      <c r="K88" s="282" t="s">
        <v>45</v>
      </c>
      <c r="L88" s="283">
        <v>42870</v>
      </c>
      <c r="M88" s="284"/>
      <c r="N88" s="285">
        <f t="shared" si="14"/>
        <v>1</v>
      </c>
      <c r="O88" s="315"/>
      <c r="P88"/>
      <c r="U88"/>
      <c r="V88" s="227"/>
      <c r="W88" s="227"/>
      <c r="X88" s="227"/>
      <c r="Y88" s="227"/>
      <c r="Z88" s="227"/>
      <c r="AA88" s="227"/>
      <c r="AB88" s="227"/>
      <c r="AC88" s="227"/>
      <c r="AD88" s="227"/>
      <c r="AE88" s="227"/>
      <c r="AF88" s="227"/>
      <c r="AG88" s="227"/>
      <c r="AH88" s="227"/>
    </row>
    <row r="89" spans="2:60" x14ac:dyDescent="0.25">
      <c r="B89" s="280">
        <v>80</v>
      </c>
      <c r="C89" s="294" t="s">
        <v>1331</v>
      </c>
      <c r="D89" s="282" t="s">
        <v>45</v>
      </c>
      <c r="E89" s="282" t="s">
        <v>45</v>
      </c>
      <c r="F89" s="282" t="s">
        <v>45</v>
      </c>
      <c r="G89" s="282" t="s">
        <v>45</v>
      </c>
      <c r="H89" s="282" t="s">
        <v>45</v>
      </c>
      <c r="I89" s="282" t="s">
        <v>45</v>
      </c>
      <c r="J89" s="282" t="s">
        <v>45</v>
      </c>
      <c r="K89" s="282" t="s">
        <v>45</v>
      </c>
      <c r="L89" s="283">
        <v>42870</v>
      </c>
      <c r="M89" s="284"/>
      <c r="N89" s="285">
        <f t="shared" si="14"/>
        <v>1</v>
      </c>
      <c r="O89" s="315"/>
      <c r="P89"/>
      <c r="T89" s="227"/>
      <c r="U89" s="227"/>
      <c r="V89"/>
      <c r="W89"/>
      <c r="X89"/>
      <c r="Y89"/>
      <c r="Z89"/>
      <c r="AI89" s="227"/>
      <c r="AJ89" s="227"/>
      <c r="AK89" s="227"/>
      <c r="AL89" s="227"/>
      <c r="AM89" s="227"/>
      <c r="AN89" s="227"/>
      <c r="AO89" s="227"/>
      <c r="AP89" s="227"/>
      <c r="AQ89" s="227"/>
      <c r="AR89" s="227"/>
      <c r="AS89" s="227"/>
      <c r="AT89" s="227"/>
      <c r="AU89" s="227"/>
      <c r="AV89" s="227"/>
      <c r="AW89" s="227"/>
      <c r="AX89" s="227"/>
      <c r="AY89" s="227"/>
      <c r="AZ89" s="227"/>
      <c r="BA89" s="227"/>
      <c r="BB89" s="227"/>
      <c r="BC89" s="227"/>
      <c r="BD89" s="227"/>
      <c r="BE89" s="227"/>
      <c r="BF89" s="227"/>
      <c r="BG89" s="227"/>
      <c r="BH89" s="227"/>
    </row>
    <row r="90" spans="2:60" x14ac:dyDescent="0.25">
      <c r="B90" s="280">
        <v>81</v>
      </c>
      <c r="C90" s="294" t="s">
        <v>1332</v>
      </c>
      <c r="D90" s="282" t="s">
        <v>45</v>
      </c>
      <c r="E90" s="282" t="s">
        <v>45</v>
      </c>
      <c r="F90" s="282" t="s">
        <v>45</v>
      </c>
      <c r="G90" s="282" t="s">
        <v>45</v>
      </c>
      <c r="H90" s="282" t="s">
        <v>45</v>
      </c>
      <c r="I90" s="282" t="s">
        <v>45</v>
      </c>
      <c r="J90" s="282" t="s">
        <v>45</v>
      </c>
      <c r="K90" s="282" t="s">
        <v>45</v>
      </c>
      <c r="L90" s="283">
        <v>42870</v>
      </c>
      <c r="M90" s="284"/>
      <c r="N90" s="285">
        <f t="shared" si="14"/>
        <v>1</v>
      </c>
      <c r="O90" s="315"/>
      <c r="P90"/>
      <c r="T90" s="227"/>
      <c r="U90" s="227"/>
      <c r="V90"/>
      <c r="W90"/>
      <c r="X90"/>
      <c r="Y90"/>
      <c r="Z90"/>
      <c r="AI90" s="227"/>
      <c r="AJ90" s="227"/>
      <c r="AK90" s="227"/>
      <c r="AL90" s="227"/>
      <c r="AM90" s="227"/>
      <c r="AN90" s="227"/>
      <c r="AO90" s="227"/>
      <c r="AP90" s="227"/>
      <c r="AQ90" s="227"/>
      <c r="AR90" s="227"/>
      <c r="AS90" s="227"/>
      <c r="AT90" s="227"/>
      <c r="AU90" s="227"/>
      <c r="AV90" s="227"/>
      <c r="AW90" s="227"/>
      <c r="AX90" s="227"/>
      <c r="AY90" s="227"/>
      <c r="AZ90" s="227"/>
      <c r="BA90" s="227"/>
      <c r="BB90" s="227"/>
      <c r="BC90" s="227"/>
      <c r="BD90" s="227"/>
      <c r="BE90" s="227"/>
      <c r="BF90" s="227"/>
      <c r="BG90" s="227"/>
      <c r="BH90" s="227"/>
    </row>
    <row r="91" spans="2:60" x14ac:dyDescent="0.25">
      <c r="B91" s="280">
        <v>82</v>
      </c>
      <c r="C91" s="294" t="s">
        <v>1333</v>
      </c>
      <c r="D91" s="282" t="s">
        <v>45</v>
      </c>
      <c r="E91" s="282" t="s">
        <v>45</v>
      </c>
      <c r="F91" s="282" t="s">
        <v>45</v>
      </c>
      <c r="G91" s="282" t="s">
        <v>45</v>
      </c>
      <c r="H91" s="282" t="s">
        <v>45</v>
      </c>
      <c r="I91" s="282" t="s">
        <v>45</v>
      </c>
      <c r="J91" s="282" t="s">
        <v>45</v>
      </c>
      <c r="K91" s="282" t="s">
        <v>45</v>
      </c>
      <c r="L91" s="283">
        <v>42870</v>
      </c>
      <c r="M91" s="284"/>
      <c r="N91" s="285">
        <f t="shared" si="14"/>
        <v>1</v>
      </c>
      <c r="O91" s="315"/>
      <c r="P91"/>
      <c r="T91" s="227"/>
      <c r="U91" s="227"/>
      <c r="V91" s="227"/>
      <c r="W91" s="227"/>
      <c r="X91" s="227"/>
      <c r="Y91" s="227"/>
      <c r="Z91" s="227"/>
      <c r="AA91" s="227"/>
      <c r="AB91" s="227"/>
      <c r="AC91" s="227"/>
      <c r="AD91" s="227"/>
      <c r="AE91" s="227"/>
      <c r="AF91" s="227"/>
      <c r="AG91" s="227"/>
      <c r="AH91" s="227"/>
      <c r="AI91" s="227"/>
      <c r="AJ91" s="227"/>
      <c r="AK91" s="227"/>
      <c r="AL91" s="227"/>
      <c r="AM91" s="227"/>
      <c r="AN91" s="227"/>
      <c r="AO91" s="227"/>
      <c r="AP91" s="227"/>
      <c r="AQ91" s="227"/>
      <c r="AR91" s="227"/>
      <c r="AS91" s="227"/>
      <c r="AT91" s="227"/>
      <c r="AU91" s="227"/>
      <c r="AV91" s="227"/>
      <c r="AW91" s="227"/>
      <c r="AX91" s="227"/>
      <c r="AY91" s="227"/>
      <c r="AZ91" s="227"/>
      <c r="BA91" s="227"/>
      <c r="BB91" s="227"/>
      <c r="BC91" s="227"/>
      <c r="BD91" s="227"/>
      <c r="BE91" s="227"/>
      <c r="BF91" s="227"/>
      <c r="BG91" s="227"/>
      <c r="BH91" s="227"/>
    </row>
    <row r="92" spans="2:60" x14ac:dyDescent="0.25">
      <c r="B92" s="280">
        <v>83</v>
      </c>
      <c r="C92" s="281" t="s">
        <v>1334</v>
      </c>
      <c r="D92" s="282" t="s">
        <v>45</v>
      </c>
      <c r="E92" s="282" t="s">
        <v>45</v>
      </c>
      <c r="F92" s="282" t="s">
        <v>45</v>
      </c>
      <c r="G92" s="282" t="s">
        <v>45</v>
      </c>
      <c r="H92" s="282" t="s">
        <v>45</v>
      </c>
      <c r="I92" s="282" t="s">
        <v>45</v>
      </c>
      <c r="J92" s="282" t="s">
        <v>45</v>
      </c>
      <c r="K92" s="282" t="s">
        <v>45</v>
      </c>
      <c r="L92" s="283">
        <v>42870</v>
      </c>
      <c r="M92" s="284"/>
      <c r="N92" s="285">
        <f t="shared" si="14"/>
        <v>1</v>
      </c>
      <c r="O92" s="315"/>
      <c r="P92"/>
      <c r="T92" s="227"/>
      <c r="U92" s="227"/>
      <c r="V92" s="227"/>
      <c r="W92" s="227"/>
      <c r="X92" s="227"/>
      <c r="Y92" s="227"/>
      <c r="Z92" s="227"/>
      <c r="AA92" s="227"/>
      <c r="AB92" s="227"/>
      <c r="AC92" s="227"/>
      <c r="AD92" s="227"/>
      <c r="AE92" s="227"/>
      <c r="AF92" s="227"/>
      <c r="AG92" s="227"/>
      <c r="AH92" s="227"/>
      <c r="AI92" s="227"/>
      <c r="AJ92" s="227"/>
      <c r="AK92" s="227"/>
      <c r="AL92" s="227"/>
      <c r="AM92" s="227"/>
      <c r="AN92" s="227"/>
      <c r="AO92" s="227"/>
      <c r="AP92" s="227"/>
      <c r="AQ92" s="227"/>
      <c r="AR92" s="227"/>
      <c r="AS92" s="227"/>
      <c r="AT92" s="227"/>
      <c r="AU92" s="227"/>
      <c r="AV92" s="227"/>
      <c r="AW92" s="227"/>
      <c r="AX92" s="227"/>
      <c r="AY92" s="227"/>
      <c r="AZ92" s="227"/>
      <c r="BA92" s="227"/>
      <c r="BB92" s="227"/>
      <c r="BC92" s="227"/>
      <c r="BD92" s="227"/>
      <c r="BE92" s="227"/>
      <c r="BF92" s="227"/>
      <c r="BG92" s="227"/>
      <c r="BH92" s="227"/>
    </row>
    <row r="93" spans="2:60" x14ac:dyDescent="0.25">
      <c r="B93" s="280">
        <v>84</v>
      </c>
      <c r="C93" s="281" t="s">
        <v>1335</v>
      </c>
      <c r="D93" s="282" t="s">
        <v>45</v>
      </c>
      <c r="E93" s="282" t="s">
        <v>45</v>
      </c>
      <c r="F93" s="282" t="s">
        <v>45</v>
      </c>
      <c r="G93" s="282" t="s">
        <v>45</v>
      </c>
      <c r="H93" s="282" t="s">
        <v>45</v>
      </c>
      <c r="I93" s="282" t="s">
        <v>45</v>
      </c>
      <c r="J93" s="282" t="s">
        <v>45</v>
      </c>
      <c r="K93" s="282" t="s">
        <v>45</v>
      </c>
      <c r="L93" s="283">
        <v>42870</v>
      </c>
      <c r="M93" s="284"/>
      <c r="N93" s="285">
        <f t="shared" si="14"/>
        <v>1</v>
      </c>
      <c r="O93" s="315"/>
      <c r="P93"/>
      <c r="T93" s="227"/>
      <c r="U93" s="227"/>
      <c r="V93" s="227"/>
      <c r="W93" s="227"/>
      <c r="X93" s="227"/>
      <c r="Y93" s="227"/>
      <c r="Z93" s="227"/>
      <c r="AA93" s="227"/>
      <c r="AB93" s="227"/>
      <c r="AC93" s="227"/>
      <c r="AD93" s="227"/>
      <c r="AE93" s="227"/>
      <c r="AF93" s="227"/>
      <c r="AG93" s="227"/>
      <c r="AH93" s="227"/>
      <c r="AI93" s="227"/>
      <c r="AJ93" s="227"/>
      <c r="AK93" s="227"/>
      <c r="AL93" s="227"/>
      <c r="AM93" s="227"/>
      <c r="AN93" s="227"/>
      <c r="AO93" s="227"/>
      <c r="AP93" s="227"/>
      <c r="AQ93" s="227"/>
      <c r="AR93" s="227"/>
      <c r="AS93" s="227"/>
      <c r="AT93" s="227"/>
      <c r="AU93" s="227"/>
      <c r="AV93" s="227"/>
      <c r="AW93" s="227"/>
      <c r="AX93" s="227"/>
      <c r="AY93" s="227"/>
      <c r="AZ93" s="227"/>
      <c r="BA93" s="227"/>
      <c r="BB93" s="227"/>
      <c r="BC93" s="227"/>
      <c r="BD93" s="227"/>
      <c r="BE93" s="227"/>
      <c r="BF93" s="227"/>
      <c r="BG93" s="227"/>
      <c r="BH93" s="227"/>
    </row>
    <row r="94" spans="2:60" x14ac:dyDescent="0.25">
      <c r="B94" s="280">
        <v>85</v>
      </c>
      <c r="C94" s="281" t="s">
        <v>1336</v>
      </c>
      <c r="D94" s="282" t="s">
        <v>45</v>
      </c>
      <c r="E94" s="282" t="s">
        <v>45</v>
      </c>
      <c r="F94" s="282" t="s">
        <v>45</v>
      </c>
      <c r="G94" s="282" t="s">
        <v>45</v>
      </c>
      <c r="H94" s="282" t="s">
        <v>45</v>
      </c>
      <c r="I94" s="282" t="s">
        <v>45</v>
      </c>
      <c r="J94" s="282" t="s">
        <v>45</v>
      </c>
      <c r="K94" s="282" t="s">
        <v>45</v>
      </c>
      <c r="L94" s="283">
        <v>42870</v>
      </c>
      <c r="M94" s="284"/>
      <c r="N94" s="285">
        <f t="shared" si="14"/>
        <v>1</v>
      </c>
      <c r="O94" s="315"/>
      <c r="P94"/>
      <c r="T94" s="227"/>
      <c r="U94" s="227"/>
      <c r="V94" s="227"/>
      <c r="W94" s="227"/>
      <c r="X94" s="227"/>
      <c r="Y94" s="227"/>
      <c r="Z94" s="227"/>
      <c r="AA94" s="227"/>
      <c r="AB94" s="227"/>
      <c r="AC94" s="227"/>
      <c r="AD94" s="227"/>
      <c r="AE94" s="227"/>
      <c r="AF94" s="227"/>
      <c r="AG94" s="227"/>
      <c r="AH94" s="227"/>
      <c r="AI94" s="227"/>
      <c r="AJ94" s="227"/>
      <c r="AK94" s="227"/>
      <c r="AL94" s="227"/>
      <c r="AM94" s="227"/>
      <c r="AN94" s="227"/>
      <c r="AO94" s="227"/>
      <c r="AP94" s="227"/>
      <c r="AQ94" s="227"/>
      <c r="AR94" s="227"/>
      <c r="AS94" s="227"/>
      <c r="AT94" s="227"/>
      <c r="AU94" s="227"/>
      <c r="AV94" s="227"/>
      <c r="AW94" s="227"/>
      <c r="AX94" s="227"/>
      <c r="AY94" s="227"/>
      <c r="AZ94" s="227"/>
      <c r="BA94" s="227"/>
      <c r="BB94" s="227"/>
      <c r="BC94" s="227"/>
      <c r="BD94" s="227"/>
      <c r="BE94" s="227"/>
      <c r="BF94" s="227"/>
      <c r="BG94" s="227"/>
      <c r="BH94" s="227"/>
    </row>
    <row r="95" spans="2:60" x14ac:dyDescent="0.25">
      <c r="B95" s="280">
        <v>86</v>
      </c>
      <c r="C95" s="281" t="s">
        <v>1308</v>
      </c>
      <c r="D95" s="282" t="s">
        <v>45</v>
      </c>
      <c r="E95" s="282" t="s">
        <v>45</v>
      </c>
      <c r="F95" s="282" t="s">
        <v>45</v>
      </c>
      <c r="G95" s="282" t="s">
        <v>45</v>
      </c>
      <c r="H95" s="282" t="s">
        <v>45</v>
      </c>
      <c r="I95" s="282" t="s">
        <v>45</v>
      </c>
      <c r="J95" s="282" t="s">
        <v>45</v>
      </c>
      <c r="K95" s="282" t="s">
        <v>45</v>
      </c>
      <c r="L95" s="283">
        <v>42870</v>
      </c>
      <c r="M95" s="284"/>
      <c r="N95" s="285">
        <f t="shared" si="14"/>
        <v>1</v>
      </c>
      <c r="O95" s="315"/>
      <c r="P95" s="252"/>
      <c r="Q95" s="252"/>
      <c r="R95" s="252"/>
      <c r="S95" s="252"/>
      <c r="T95" s="252"/>
      <c r="V95" s="227"/>
      <c r="W95" s="227"/>
      <c r="X95" s="227"/>
      <c r="Y95" s="227"/>
      <c r="Z95" s="227"/>
      <c r="AA95" s="227"/>
      <c r="AB95" s="227"/>
      <c r="AC95" s="227"/>
      <c r="AD95" s="227"/>
      <c r="AE95" s="227"/>
      <c r="AF95" s="227"/>
      <c r="AG95" s="227"/>
      <c r="AH95" s="227"/>
    </row>
    <row r="96" spans="2:60" x14ac:dyDescent="0.25">
      <c r="B96" s="280">
        <v>87</v>
      </c>
      <c r="C96" s="281" t="s">
        <v>1337</v>
      </c>
      <c r="D96" s="282" t="s">
        <v>45</v>
      </c>
      <c r="E96" s="282" t="s">
        <v>45</v>
      </c>
      <c r="F96" s="282" t="s">
        <v>45</v>
      </c>
      <c r="G96" s="282" t="s">
        <v>45</v>
      </c>
      <c r="H96" s="282" t="s">
        <v>45</v>
      </c>
      <c r="I96" s="282" t="s">
        <v>45</v>
      </c>
      <c r="J96" s="282" t="s">
        <v>45</v>
      </c>
      <c r="K96" s="282" t="s">
        <v>45</v>
      </c>
      <c r="L96" s="283">
        <v>42870</v>
      </c>
      <c r="M96" s="284"/>
      <c r="N96" s="285">
        <f t="shared" si="14"/>
        <v>1</v>
      </c>
      <c r="O96" s="315"/>
      <c r="P96"/>
      <c r="R96" s="313"/>
      <c r="S96" s="313"/>
      <c r="T96" s="313"/>
      <c r="U96" s="313"/>
      <c r="V96" s="227"/>
      <c r="W96" s="227"/>
      <c r="X96" s="227"/>
      <c r="Y96" s="227"/>
      <c r="Z96" s="227"/>
      <c r="AA96" s="227"/>
      <c r="AB96" s="227"/>
      <c r="AC96" s="227"/>
      <c r="AD96" s="227"/>
      <c r="AE96" s="227"/>
      <c r="AF96" s="227"/>
      <c r="AG96" s="227"/>
      <c r="AH96" s="227"/>
    </row>
    <row r="97" spans="2:29" x14ac:dyDescent="0.25">
      <c r="B97" s="280">
        <v>88</v>
      </c>
      <c r="C97" s="281" t="s">
        <v>1338</v>
      </c>
      <c r="D97" s="282" t="s">
        <v>45</v>
      </c>
      <c r="E97" s="282" t="s">
        <v>45</v>
      </c>
      <c r="F97" s="282" t="s">
        <v>45</v>
      </c>
      <c r="G97" s="282" t="s">
        <v>45</v>
      </c>
      <c r="H97" s="282" t="s">
        <v>45</v>
      </c>
      <c r="I97" s="282" t="s">
        <v>45</v>
      </c>
      <c r="J97" s="282" t="s">
        <v>45</v>
      </c>
      <c r="K97" s="282" t="s">
        <v>45</v>
      </c>
      <c r="L97" s="283">
        <v>42870</v>
      </c>
      <c r="M97" s="284"/>
      <c r="N97" s="285">
        <f t="shared" si="14"/>
        <v>1</v>
      </c>
      <c r="O97" s="315"/>
      <c r="P97"/>
      <c r="R97" s="313"/>
      <c r="S97" s="313"/>
      <c r="T97" s="313"/>
      <c r="U97" s="313"/>
      <c r="AA97" s="252"/>
      <c r="AB97" s="252"/>
      <c r="AC97" s="252"/>
    </row>
    <row r="98" spans="2:29" x14ac:dyDescent="0.25">
      <c r="B98" s="280">
        <v>89</v>
      </c>
      <c r="C98" s="281" t="s">
        <v>1339</v>
      </c>
      <c r="D98" s="282" t="s">
        <v>45</v>
      </c>
      <c r="E98" s="282" t="s">
        <v>45</v>
      </c>
      <c r="F98" s="282" t="s">
        <v>45</v>
      </c>
      <c r="G98" s="282" t="s">
        <v>45</v>
      </c>
      <c r="H98" s="282" t="s">
        <v>45</v>
      </c>
      <c r="I98" s="282" t="s">
        <v>45</v>
      </c>
      <c r="J98" s="282" t="s">
        <v>45</v>
      </c>
      <c r="K98" s="282" t="s">
        <v>45</v>
      </c>
      <c r="L98" s="283">
        <v>42870</v>
      </c>
      <c r="M98" s="284"/>
      <c r="N98" s="285">
        <f t="shared" si="14"/>
        <v>1</v>
      </c>
      <c r="O98" s="315"/>
      <c r="P98" s="252"/>
      <c r="Q98" s="252"/>
      <c r="R98" s="252"/>
      <c r="S98" s="252"/>
      <c r="T98" s="252"/>
      <c r="V98" s="313"/>
      <c r="W98" s="313"/>
      <c r="X98" s="313"/>
      <c r="Y98" s="313"/>
      <c r="Z98" s="313"/>
      <c r="AA98" s="313"/>
      <c r="AB98" s="313"/>
      <c r="AC98" s="313"/>
    </row>
    <row r="99" spans="2:29" x14ac:dyDescent="0.25">
      <c r="B99" s="280">
        <v>90</v>
      </c>
      <c r="C99" s="281" t="s">
        <v>1340</v>
      </c>
      <c r="D99" s="282" t="s">
        <v>45</v>
      </c>
      <c r="E99" s="282" t="s">
        <v>45</v>
      </c>
      <c r="F99" s="282" t="s">
        <v>45</v>
      </c>
      <c r="G99" s="282" t="s">
        <v>45</v>
      </c>
      <c r="H99" s="282" t="s">
        <v>45</v>
      </c>
      <c r="I99" s="282" t="s">
        <v>45</v>
      </c>
      <c r="J99" s="282" t="s">
        <v>45</v>
      </c>
      <c r="K99" s="282" t="s">
        <v>45</v>
      </c>
      <c r="L99" s="283">
        <v>42870</v>
      </c>
      <c r="M99" s="284"/>
      <c r="N99" s="285">
        <f t="shared" si="14"/>
        <v>1</v>
      </c>
      <c r="O99" s="315"/>
      <c r="P99"/>
      <c r="U99"/>
      <c r="V99" s="313"/>
      <c r="W99" s="313"/>
      <c r="X99" s="313"/>
      <c r="Y99" s="313"/>
      <c r="Z99" s="313"/>
      <c r="AA99" s="313"/>
      <c r="AB99" s="313"/>
      <c r="AC99" s="313"/>
    </row>
    <row r="100" spans="2:29" x14ac:dyDescent="0.25">
      <c r="B100" s="280">
        <v>91</v>
      </c>
      <c r="C100" s="281" t="s">
        <v>1341</v>
      </c>
      <c r="D100" s="282" t="s">
        <v>45</v>
      </c>
      <c r="E100" s="282" t="s">
        <v>45</v>
      </c>
      <c r="F100" s="282" t="s">
        <v>45</v>
      </c>
      <c r="G100" s="282" t="s">
        <v>45</v>
      </c>
      <c r="H100" s="282" t="s">
        <v>45</v>
      </c>
      <c r="I100" s="282" t="s">
        <v>45</v>
      </c>
      <c r="J100" s="282" t="s">
        <v>45</v>
      </c>
      <c r="K100" s="282" t="s">
        <v>45</v>
      </c>
      <c r="L100" s="283">
        <v>42870</v>
      </c>
      <c r="M100" s="284"/>
      <c r="N100" s="285">
        <f t="shared" si="14"/>
        <v>1</v>
      </c>
      <c r="O100" s="315"/>
      <c r="P100"/>
      <c r="U100"/>
      <c r="AA100" s="252"/>
      <c r="AB100" s="252"/>
      <c r="AC100" s="252"/>
    </row>
    <row r="101" spans="2:29" x14ac:dyDescent="0.25">
      <c r="B101" s="280">
        <v>92</v>
      </c>
      <c r="C101" s="281" t="s">
        <v>1342</v>
      </c>
      <c r="D101" s="282" t="s">
        <v>45</v>
      </c>
      <c r="E101" s="282" t="s">
        <v>45</v>
      </c>
      <c r="F101" s="282" t="s">
        <v>45</v>
      </c>
      <c r="G101" s="282" t="s">
        <v>45</v>
      </c>
      <c r="H101" s="282" t="s">
        <v>45</v>
      </c>
      <c r="I101" s="282" t="s">
        <v>45</v>
      </c>
      <c r="J101" s="282" t="s">
        <v>45</v>
      </c>
      <c r="K101" s="282" t="s">
        <v>45</v>
      </c>
      <c r="L101" s="283">
        <v>42870</v>
      </c>
      <c r="M101" s="284"/>
      <c r="N101" s="285">
        <f t="shared" si="14"/>
        <v>1</v>
      </c>
      <c r="O101" s="315"/>
      <c r="P101" s="252"/>
      <c r="Q101" s="252"/>
      <c r="R101" s="252"/>
      <c r="S101" s="252"/>
      <c r="T101" s="252"/>
      <c r="V101"/>
      <c r="W101"/>
      <c r="X101"/>
      <c r="Y101"/>
      <c r="Z101"/>
    </row>
    <row r="102" spans="2:29" x14ac:dyDescent="0.25">
      <c r="B102" s="280">
        <v>93</v>
      </c>
      <c r="C102" s="281" t="s">
        <v>1343</v>
      </c>
      <c r="D102" s="282" t="s">
        <v>45</v>
      </c>
      <c r="E102" s="282" t="s">
        <v>45</v>
      </c>
      <c r="F102" s="282" t="s">
        <v>45</v>
      </c>
      <c r="G102" s="282" t="s">
        <v>45</v>
      </c>
      <c r="H102" s="282" t="s">
        <v>45</v>
      </c>
      <c r="I102" s="282" t="s">
        <v>45</v>
      </c>
      <c r="J102" s="282" t="s">
        <v>45</v>
      </c>
      <c r="K102" s="282" t="s">
        <v>45</v>
      </c>
      <c r="L102" s="283">
        <v>42870</v>
      </c>
      <c r="M102" s="284"/>
      <c r="N102" s="285">
        <f t="shared" si="14"/>
        <v>1</v>
      </c>
      <c r="O102" s="315"/>
      <c r="P102"/>
      <c r="U102"/>
      <c r="V102"/>
      <c r="W102"/>
      <c r="X102"/>
      <c r="Y102"/>
      <c r="Z102"/>
    </row>
    <row r="103" spans="2:29" x14ac:dyDescent="0.25">
      <c r="B103" s="280">
        <v>94</v>
      </c>
      <c r="C103" s="281" t="s">
        <v>1344</v>
      </c>
      <c r="D103" s="282" t="s">
        <v>45</v>
      </c>
      <c r="E103" s="282" t="s">
        <v>45</v>
      </c>
      <c r="F103" s="282" t="s">
        <v>45</v>
      </c>
      <c r="G103" s="282" t="s">
        <v>45</v>
      </c>
      <c r="H103" s="282" t="s">
        <v>45</v>
      </c>
      <c r="I103" s="282" t="s">
        <v>45</v>
      </c>
      <c r="J103" s="282" t="s">
        <v>45</v>
      </c>
      <c r="K103" s="282" t="s">
        <v>45</v>
      </c>
      <c r="L103" s="283">
        <v>42870</v>
      </c>
      <c r="M103" s="284"/>
      <c r="N103" s="285">
        <f t="shared" si="14"/>
        <v>1</v>
      </c>
      <c r="O103" s="315"/>
      <c r="P103"/>
      <c r="U103"/>
      <c r="AA103" s="252"/>
      <c r="AB103" s="252"/>
      <c r="AC103" s="252"/>
    </row>
    <row r="104" spans="2:29" x14ac:dyDescent="0.25">
      <c r="B104" s="280">
        <v>95</v>
      </c>
      <c r="C104" s="281" t="s">
        <v>1345</v>
      </c>
      <c r="D104" s="282" t="s">
        <v>45</v>
      </c>
      <c r="E104" s="282" t="s">
        <v>45</v>
      </c>
      <c r="F104" s="282" t="s">
        <v>45</v>
      </c>
      <c r="G104" s="282" t="s">
        <v>45</v>
      </c>
      <c r="H104" s="282" t="s">
        <v>45</v>
      </c>
      <c r="I104" s="282" t="s">
        <v>45</v>
      </c>
      <c r="J104" s="282" t="s">
        <v>45</v>
      </c>
      <c r="K104" s="282" t="s">
        <v>45</v>
      </c>
      <c r="L104" s="283">
        <v>42870</v>
      </c>
      <c r="M104" s="284"/>
      <c r="N104" s="285">
        <f t="shared" si="14"/>
        <v>1</v>
      </c>
      <c r="O104" s="315"/>
      <c r="P104"/>
      <c r="U104"/>
      <c r="V104"/>
      <c r="W104"/>
      <c r="X104"/>
      <c r="Y104"/>
      <c r="Z104"/>
    </row>
    <row r="105" spans="2:29" x14ac:dyDescent="0.25">
      <c r="B105" s="280">
        <v>96</v>
      </c>
      <c r="C105" s="294" t="s">
        <v>1205</v>
      </c>
      <c r="D105" s="282" t="s">
        <v>45</v>
      </c>
      <c r="E105" s="282" t="s">
        <v>45</v>
      </c>
      <c r="F105" s="282" t="s">
        <v>45</v>
      </c>
      <c r="G105" s="282" t="s">
        <v>45</v>
      </c>
      <c r="H105" s="282" t="s">
        <v>45</v>
      </c>
      <c r="I105" s="282" t="s">
        <v>45</v>
      </c>
      <c r="J105" s="282" t="s">
        <v>45</v>
      </c>
      <c r="K105" s="282" t="s">
        <v>45</v>
      </c>
      <c r="L105" s="283">
        <v>42870</v>
      </c>
      <c r="M105" s="284"/>
      <c r="N105" s="285">
        <f t="shared" si="14"/>
        <v>1</v>
      </c>
      <c r="O105" s="315"/>
      <c r="P105"/>
      <c r="U105"/>
      <c r="V105"/>
      <c r="W105"/>
      <c r="X105"/>
      <c r="Y105"/>
      <c r="Z105"/>
    </row>
    <row r="106" spans="2:29" x14ac:dyDescent="0.25">
      <c r="B106" s="280">
        <v>97</v>
      </c>
      <c r="C106" s="294" t="s">
        <v>1346</v>
      </c>
      <c r="D106" s="282" t="s">
        <v>45</v>
      </c>
      <c r="E106" s="282" t="s">
        <v>45</v>
      </c>
      <c r="F106" s="282" t="s">
        <v>45</v>
      </c>
      <c r="G106" s="282" t="s">
        <v>45</v>
      </c>
      <c r="H106" s="282" t="s">
        <v>45</v>
      </c>
      <c r="I106" s="282" t="s">
        <v>45</v>
      </c>
      <c r="J106" s="282" t="s">
        <v>45</v>
      </c>
      <c r="K106" s="282" t="s">
        <v>45</v>
      </c>
      <c r="L106" s="283">
        <v>42870</v>
      </c>
      <c r="M106" s="284"/>
      <c r="N106" s="285">
        <f t="shared" si="14"/>
        <v>1</v>
      </c>
      <c r="O106" s="315"/>
      <c r="P106"/>
      <c r="U106"/>
      <c r="V106"/>
      <c r="W106"/>
      <c r="X106"/>
      <c r="Y106"/>
      <c r="Z106"/>
    </row>
    <row r="107" spans="2:29" x14ac:dyDescent="0.25">
      <c r="B107" s="280">
        <v>98</v>
      </c>
      <c r="C107" s="281" t="s">
        <v>1347</v>
      </c>
      <c r="D107" s="282" t="s">
        <v>45</v>
      </c>
      <c r="E107" s="282" t="s">
        <v>45</v>
      </c>
      <c r="F107" s="282" t="s">
        <v>45</v>
      </c>
      <c r="G107" s="282" t="s">
        <v>45</v>
      </c>
      <c r="H107" s="282" t="s">
        <v>45</v>
      </c>
      <c r="I107" s="282" t="s">
        <v>45</v>
      </c>
      <c r="J107" s="282" t="s">
        <v>45</v>
      </c>
      <c r="K107" s="282" t="s">
        <v>45</v>
      </c>
      <c r="L107" s="283">
        <v>42870</v>
      </c>
      <c r="M107" s="284"/>
      <c r="N107" s="285">
        <f t="shared" si="14"/>
        <v>1</v>
      </c>
      <c r="O107" s="315"/>
      <c r="P107"/>
      <c r="U107"/>
      <c r="V107"/>
      <c r="W107"/>
      <c r="X107"/>
      <c r="Y107"/>
      <c r="Z107"/>
    </row>
    <row r="108" spans="2:29" x14ac:dyDescent="0.25">
      <c r="B108" s="280">
        <v>99</v>
      </c>
      <c r="C108" s="281" t="s">
        <v>1348</v>
      </c>
      <c r="D108" s="282" t="s">
        <v>45</v>
      </c>
      <c r="E108" s="282" t="s">
        <v>45</v>
      </c>
      <c r="F108" s="282" t="s">
        <v>45</v>
      </c>
      <c r="G108" s="282" t="s">
        <v>45</v>
      </c>
      <c r="H108" s="282" t="s">
        <v>45</v>
      </c>
      <c r="I108" s="282" t="s">
        <v>45</v>
      </c>
      <c r="J108" s="282" t="s">
        <v>45</v>
      </c>
      <c r="K108" s="282" t="s">
        <v>45</v>
      </c>
      <c r="L108" s="283">
        <v>42870</v>
      </c>
      <c r="M108" s="284"/>
      <c r="N108" s="285">
        <f t="shared" si="14"/>
        <v>1</v>
      </c>
      <c r="O108" s="315"/>
      <c r="P108"/>
      <c r="U108"/>
      <c r="V108"/>
      <c r="W108"/>
      <c r="X108"/>
      <c r="Y108"/>
      <c r="Z108"/>
    </row>
    <row r="109" spans="2:29" x14ac:dyDescent="0.25">
      <c r="B109" s="280">
        <v>100</v>
      </c>
      <c r="C109" s="281" t="s">
        <v>1349</v>
      </c>
      <c r="D109" s="282" t="s">
        <v>45</v>
      </c>
      <c r="E109" s="282" t="s">
        <v>45</v>
      </c>
      <c r="F109" s="282" t="s">
        <v>45</v>
      </c>
      <c r="G109" s="282" t="s">
        <v>45</v>
      </c>
      <c r="H109" s="282" t="s">
        <v>45</v>
      </c>
      <c r="I109" s="282" t="s">
        <v>45</v>
      </c>
      <c r="J109" s="282" t="s">
        <v>45</v>
      </c>
      <c r="K109" s="282" t="s">
        <v>45</v>
      </c>
      <c r="L109" s="283">
        <v>42870</v>
      </c>
      <c r="M109" s="284"/>
      <c r="N109" s="285">
        <f t="shared" si="14"/>
        <v>1</v>
      </c>
      <c r="O109" s="315"/>
      <c r="P109"/>
      <c r="U109"/>
      <c r="V109"/>
      <c r="W109"/>
      <c r="X109"/>
      <c r="Y109"/>
      <c r="Z109"/>
    </row>
    <row r="110" spans="2:29" x14ac:dyDescent="0.25">
      <c r="B110" s="280">
        <v>101</v>
      </c>
      <c r="C110" s="281" t="s">
        <v>1350</v>
      </c>
      <c r="D110" s="282" t="s">
        <v>45</v>
      </c>
      <c r="E110" s="282" t="s">
        <v>45</v>
      </c>
      <c r="F110" s="282" t="s">
        <v>45</v>
      </c>
      <c r="G110" s="282" t="s">
        <v>45</v>
      </c>
      <c r="H110" s="282" t="s">
        <v>45</v>
      </c>
      <c r="I110" s="282" t="s">
        <v>45</v>
      </c>
      <c r="J110" s="282" t="s">
        <v>45</v>
      </c>
      <c r="K110" s="282" t="s">
        <v>45</v>
      </c>
      <c r="L110" s="283">
        <v>42870</v>
      </c>
      <c r="M110" s="284"/>
      <c r="N110" s="285">
        <f t="shared" si="14"/>
        <v>1</v>
      </c>
      <c r="O110" s="315"/>
      <c r="P110"/>
      <c r="U110"/>
      <c r="V110"/>
      <c r="W110"/>
      <c r="X110"/>
      <c r="Y110"/>
      <c r="Z110"/>
    </row>
    <row r="111" spans="2:29" x14ac:dyDescent="0.25">
      <c r="B111" s="280">
        <v>102</v>
      </c>
      <c r="C111" s="281" t="s">
        <v>1351</v>
      </c>
      <c r="D111" s="282" t="s">
        <v>45</v>
      </c>
      <c r="E111" s="282" t="s">
        <v>45</v>
      </c>
      <c r="F111" s="282" t="s">
        <v>45</v>
      </c>
      <c r="G111" s="282" t="s">
        <v>45</v>
      </c>
      <c r="H111" s="282" t="s">
        <v>45</v>
      </c>
      <c r="I111" s="282" t="s">
        <v>45</v>
      </c>
      <c r="J111" s="282" t="s">
        <v>45</v>
      </c>
      <c r="K111" s="282" t="s">
        <v>45</v>
      </c>
      <c r="L111" s="283">
        <v>42870</v>
      </c>
      <c r="M111" s="284"/>
      <c r="N111" s="285">
        <f>IF(D111="OK",IF(E111="OK",IF(F111="OK",IF(G111="OK",IF(H111="ok",IF(I111="ok",IF(J111="ok",IF(K111="ok",IF(OR(L111&lt;$V$1,L111&gt;$W$1),2,1),2),2),2),2),2),2),2),2)</f>
        <v>1</v>
      </c>
      <c r="O111" s="315"/>
      <c r="P111"/>
      <c r="U111"/>
      <c r="V111"/>
      <c r="W111"/>
      <c r="X111"/>
      <c r="Y111"/>
      <c r="Z111"/>
    </row>
    <row r="112" spans="2:29" ht="15.75" customHeight="1" x14ac:dyDescent="0.25">
      <c r="B112" s="280">
        <v>103</v>
      </c>
      <c r="C112" s="320" t="s">
        <v>1352</v>
      </c>
      <c r="D112" s="282" t="s">
        <v>45</v>
      </c>
      <c r="E112" s="282" t="s">
        <v>45</v>
      </c>
      <c r="F112" s="282" t="s">
        <v>45</v>
      </c>
      <c r="G112" s="282" t="s">
        <v>45</v>
      </c>
      <c r="H112" s="282" t="s">
        <v>45</v>
      </c>
      <c r="I112" s="282" t="s">
        <v>45</v>
      </c>
      <c r="J112" s="282" t="s">
        <v>45</v>
      </c>
      <c r="K112" s="282" t="s">
        <v>45</v>
      </c>
      <c r="L112" s="283">
        <v>42870</v>
      </c>
      <c r="M112" s="284"/>
      <c r="N112" s="285">
        <f t="shared" si="14"/>
        <v>1</v>
      </c>
      <c r="O112" s="315"/>
      <c r="P112"/>
      <c r="U112"/>
      <c r="V112"/>
      <c r="W112"/>
      <c r="X112"/>
      <c r="Y112"/>
      <c r="Z112"/>
    </row>
    <row r="113" spans="2:37" x14ac:dyDescent="0.25">
      <c r="B113" s="280">
        <v>104</v>
      </c>
      <c r="C113" s="324" t="s">
        <v>1353</v>
      </c>
      <c r="D113" s="282" t="s">
        <v>45</v>
      </c>
      <c r="E113" s="282" t="s">
        <v>45</v>
      </c>
      <c r="F113" s="282" t="s">
        <v>45</v>
      </c>
      <c r="G113" s="282" t="s">
        <v>45</v>
      </c>
      <c r="H113" s="282" t="s">
        <v>45</v>
      </c>
      <c r="I113" s="282" t="s">
        <v>45</v>
      </c>
      <c r="J113" s="282" t="s">
        <v>45</v>
      </c>
      <c r="K113" s="282" t="s">
        <v>45</v>
      </c>
      <c r="L113" s="283">
        <v>42870</v>
      </c>
      <c r="M113" s="284"/>
      <c r="N113" s="285">
        <f t="shared" si="14"/>
        <v>1</v>
      </c>
      <c r="O113" s="315"/>
      <c r="P113"/>
      <c r="U113"/>
      <c r="V113"/>
      <c r="W113"/>
      <c r="X113"/>
      <c r="Y113"/>
      <c r="Z113"/>
    </row>
    <row r="114" spans="2:37" x14ac:dyDescent="0.25">
      <c r="B114" s="280">
        <v>105</v>
      </c>
      <c r="C114" s="325" t="s">
        <v>1354</v>
      </c>
      <c r="D114" s="282" t="s">
        <v>45</v>
      </c>
      <c r="E114" s="282" t="s">
        <v>45</v>
      </c>
      <c r="F114" s="282" t="s">
        <v>45</v>
      </c>
      <c r="G114" s="282" t="s">
        <v>45</v>
      </c>
      <c r="H114" s="282" t="s">
        <v>45</v>
      </c>
      <c r="I114" s="282" t="s">
        <v>45</v>
      </c>
      <c r="J114" s="282" t="s">
        <v>45</v>
      </c>
      <c r="K114" s="282" t="s">
        <v>45</v>
      </c>
      <c r="L114" s="283">
        <v>42870</v>
      </c>
      <c r="M114" s="284"/>
      <c r="N114" s="285">
        <f t="shared" si="14"/>
        <v>1</v>
      </c>
      <c r="O114" s="315"/>
      <c r="P114"/>
      <c r="U114"/>
      <c r="V114"/>
      <c r="W114"/>
      <c r="X114"/>
      <c r="Y114"/>
      <c r="Z114"/>
    </row>
    <row r="115" spans="2:37" x14ac:dyDescent="0.25">
      <c r="B115" s="280">
        <v>106</v>
      </c>
      <c r="C115" s="325" t="s">
        <v>1355</v>
      </c>
      <c r="D115" s="282" t="s">
        <v>45</v>
      </c>
      <c r="E115" s="282" t="s">
        <v>45</v>
      </c>
      <c r="F115" s="282" t="s">
        <v>45</v>
      </c>
      <c r="G115" s="282" t="s">
        <v>45</v>
      </c>
      <c r="H115" s="282" t="s">
        <v>45</v>
      </c>
      <c r="I115" s="282" t="s">
        <v>45</v>
      </c>
      <c r="J115" s="282" t="s">
        <v>45</v>
      </c>
      <c r="K115" s="282" t="s">
        <v>45</v>
      </c>
      <c r="L115" s="283">
        <v>42870</v>
      </c>
      <c r="M115" s="284"/>
      <c r="N115" s="285">
        <f t="shared" si="14"/>
        <v>1</v>
      </c>
      <c r="O115" s="315"/>
      <c r="P115"/>
      <c r="U115"/>
      <c r="V115"/>
      <c r="W115"/>
      <c r="X115"/>
      <c r="Y115"/>
      <c r="Z115"/>
    </row>
    <row r="116" spans="2:37" x14ac:dyDescent="0.25">
      <c r="B116" s="280">
        <v>107</v>
      </c>
      <c r="C116" s="325" t="s">
        <v>1356</v>
      </c>
      <c r="D116" s="282" t="s">
        <v>45</v>
      </c>
      <c r="E116" s="282" t="s">
        <v>45</v>
      </c>
      <c r="F116" s="282" t="s">
        <v>45</v>
      </c>
      <c r="G116" s="282" t="s">
        <v>45</v>
      </c>
      <c r="H116" s="282" t="s">
        <v>45</v>
      </c>
      <c r="I116" s="282" t="s">
        <v>45</v>
      </c>
      <c r="J116" s="282" t="s">
        <v>45</v>
      </c>
      <c r="K116" s="282" t="s">
        <v>45</v>
      </c>
      <c r="L116" s="283">
        <v>42870</v>
      </c>
      <c r="M116" s="284"/>
      <c r="N116" s="285">
        <f t="shared" si="14"/>
        <v>1</v>
      </c>
      <c r="O116" s="315"/>
      <c r="P116"/>
      <c r="U116"/>
      <c r="V116"/>
      <c r="W116"/>
      <c r="X116"/>
      <c r="Y116"/>
      <c r="Z116"/>
    </row>
    <row r="117" spans="2:37" x14ac:dyDescent="0.25">
      <c r="B117" s="280">
        <v>108</v>
      </c>
      <c r="C117" s="325" t="s">
        <v>1357</v>
      </c>
      <c r="D117" s="282" t="s">
        <v>45</v>
      </c>
      <c r="E117" s="282" t="s">
        <v>45</v>
      </c>
      <c r="F117" s="282" t="s">
        <v>45</v>
      </c>
      <c r="G117" s="282" t="s">
        <v>45</v>
      </c>
      <c r="H117" s="282" t="s">
        <v>45</v>
      </c>
      <c r="I117" s="282" t="s">
        <v>45</v>
      </c>
      <c r="J117" s="282" t="s">
        <v>45</v>
      </c>
      <c r="K117" s="282" t="s">
        <v>45</v>
      </c>
      <c r="L117" s="283">
        <v>42870</v>
      </c>
      <c r="M117" s="284"/>
      <c r="N117" s="285">
        <f t="shared" si="14"/>
        <v>1</v>
      </c>
      <c r="O117" s="315"/>
      <c r="P117"/>
      <c r="U117"/>
      <c r="V117"/>
      <c r="W117"/>
      <c r="X117"/>
      <c r="Y117"/>
      <c r="Z117"/>
    </row>
    <row r="118" spans="2:37" x14ac:dyDescent="0.25">
      <c r="B118" s="280">
        <v>109</v>
      </c>
      <c r="C118" s="325" t="s">
        <v>1358</v>
      </c>
      <c r="D118" s="282" t="s">
        <v>45</v>
      </c>
      <c r="E118" s="282" t="s">
        <v>45</v>
      </c>
      <c r="F118" s="282" t="s">
        <v>45</v>
      </c>
      <c r="G118" s="282" t="s">
        <v>45</v>
      </c>
      <c r="H118" s="282" t="s">
        <v>45</v>
      </c>
      <c r="I118" s="282" t="s">
        <v>45</v>
      </c>
      <c r="J118" s="282" t="s">
        <v>45</v>
      </c>
      <c r="K118" s="282" t="s">
        <v>45</v>
      </c>
      <c r="L118" s="283">
        <v>42870</v>
      </c>
      <c r="M118" s="284"/>
      <c r="N118" s="285">
        <f t="shared" si="14"/>
        <v>1</v>
      </c>
      <c r="O118" s="315"/>
      <c r="P118"/>
      <c r="U118"/>
      <c r="V118"/>
      <c r="W118"/>
      <c r="X118"/>
      <c r="Y118"/>
      <c r="Z118"/>
    </row>
    <row r="119" spans="2:37" x14ac:dyDescent="0.25">
      <c r="B119" s="280">
        <v>110</v>
      </c>
      <c r="C119" s="325" t="s">
        <v>1359</v>
      </c>
      <c r="D119" s="282" t="s">
        <v>45</v>
      </c>
      <c r="E119" s="282" t="s">
        <v>45</v>
      </c>
      <c r="F119" s="282" t="s">
        <v>45</v>
      </c>
      <c r="G119" s="282" t="s">
        <v>45</v>
      </c>
      <c r="H119" s="282" t="s">
        <v>45</v>
      </c>
      <c r="I119" s="282" t="s">
        <v>45</v>
      </c>
      <c r="J119" s="282" t="s">
        <v>45</v>
      </c>
      <c r="K119" s="282" t="s">
        <v>45</v>
      </c>
      <c r="L119" s="283">
        <v>42870</v>
      </c>
      <c r="M119" s="284"/>
      <c r="N119" s="285">
        <f t="shared" si="14"/>
        <v>1</v>
      </c>
      <c r="O119" s="315"/>
      <c r="P119"/>
      <c r="T119" s="246"/>
      <c r="U119" s="246"/>
      <c r="V119"/>
      <c r="W119"/>
      <c r="X119"/>
      <c r="Y119"/>
      <c r="Z119"/>
      <c r="AI119" s="246"/>
      <c r="AJ119" s="246"/>
      <c r="AK119" s="246"/>
    </row>
    <row r="120" spans="2:37" x14ac:dyDescent="0.25">
      <c r="B120" s="280">
        <v>111</v>
      </c>
      <c r="C120" s="281" t="s">
        <v>1360</v>
      </c>
      <c r="D120" s="326" t="s">
        <v>7</v>
      </c>
      <c r="E120" s="326" t="s">
        <v>7</v>
      </c>
      <c r="F120" s="326" t="s">
        <v>7</v>
      </c>
      <c r="G120" s="326" t="s">
        <v>7</v>
      </c>
      <c r="H120" s="326" t="s">
        <v>7</v>
      </c>
      <c r="I120" s="326" t="s">
        <v>7</v>
      </c>
      <c r="J120" s="326" t="s">
        <v>7</v>
      </c>
      <c r="K120" s="326" t="s">
        <v>7</v>
      </c>
      <c r="L120" s="312">
        <v>42870</v>
      </c>
      <c r="M120" s="122" t="s">
        <v>9772</v>
      </c>
      <c r="N120" s="327">
        <f t="shared" si="14"/>
        <v>1</v>
      </c>
      <c r="O120" s="315"/>
      <c r="P120"/>
      <c r="U120"/>
      <c r="V120"/>
      <c r="W120"/>
      <c r="X120"/>
      <c r="Y120"/>
      <c r="Z120"/>
    </row>
    <row r="121" spans="2:37" x14ac:dyDescent="0.25">
      <c r="B121" s="280">
        <v>113</v>
      </c>
      <c r="C121" s="328" t="s">
        <v>1361</v>
      </c>
      <c r="D121" s="282" t="s">
        <v>45</v>
      </c>
      <c r="E121" s="282" t="s">
        <v>45</v>
      </c>
      <c r="F121" s="282" t="s">
        <v>45</v>
      </c>
      <c r="G121" s="282" t="s">
        <v>45</v>
      </c>
      <c r="H121" s="282" t="s">
        <v>45</v>
      </c>
      <c r="I121" s="282" t="s">
        <v>45</v>
      </c>
      <c r="J121" s="282" t="s">
        <v>45</v>
      </c>
      <c r="K121" s="282" t="s">
        <v>45</v>
      </c>
      <c r="L121" s="283">
        <v>42870</v>
      </c>
      <c r="M121" s="284" t="s">
        <v>9772</v>
      </c>
      <c r="N121" s="285">
        <f t="shared" si="14"/>
        <v>1</v>
      </c>
      <c r="O121" s="315"/>
      <c r="P121"/>
      <c r="U121"/>
      <c r="V121" s="246"/>
      <c r="W121" s="246"/>
      <c r="X121" s="246"/>
      <c r="Y121" s="246"/>
      <c r="Z121" s="246"/>
      <c r="AA121" s="246"/>
      <c r="AB121" s="246"/>
      <c r="AC121" s="246"/>
      <c r="AD121" s="246"/>
      <c r="AE121" s="246"/>
      <c r="AF121" s="246"/>
      <c r="AG121" s="246"/>
      <c r="AH121" s="246"/>
    </row>
    <row r="122" spans="2:37" x14ac:dyDescent="0.25">
      <c r="B122" s="280">
        <v>115</v>
      </c>
      <c r="C122" s="325" t="s">
        <v>1362</v>
      </c>
      <c r="D122" s="282" t="s">
        <v>45</v>
      </c>
      <c r="E122" s="282" t="s">
        <v>45</v>
      </c>
      <c r="F122" s="282" t="s">
        <v>45</v>
      </c>
      <c r="G122" s="282" t="s">
        <v>45</v>
      </c>
      <c r="H122" s="282" t="s">
        <v>45</v>
      </c>
      <c r="I122" s="282" t="s">
        <v>45</v>
      </c>
      <c r="J122" s="282" t="s">
        <v>45</v>
      </c>
      <c r="K122" s="282" t="s">
        <v>45</v>
      </c>
      <c r="L122" s="283">
        <v>42870</v>
      </c>
      <c r="M122" s="284"/>
      <c r="N122" s="285">
        <f t="shared" si="14"/>
        <v>1</v>
      </c>
      <c r="O122" s="315"/>
      <c r="P122"/>
      <c r="U122"/>
      <c r="V122"/>
      <c r="W122"/>
      <c r="X122"/>
      <c r="Y122"/>
      <c r="Z122"/>
    </row>
    <row r="123" spans="2:37" x14ac:dyDescent="0.25">
      <c r="B123" s="280">
        <v>116</v>
      </c>
      <c r="C123" s="325" t="s">
        <v>1363</v>
      </c>
      <c r="D123" s="282" t="s">
        <v>45</v>
      </c>
      <c r="E123" s="282" t="s">
        <v>45</v>
      </c>
      <c r="F123" s="282" t="s">
        <v>45</v>
      </c>
      <c r="G123" s="282" t="s">
        <v>45</v>
      </c>
      <c r="H123" s="282" t="s">
        <v>45</v>
      </c>
      <c r="I123" s="282" t="s">
        <v>45</v>
      </c>
      <c r="J123" s="282" t="s">
        <v>45</v>
      </c>
      <c r="K123" s="282" t="s">
        <v>45</v>
      </c>
      <c r="L123" s="283">
        <v>42870</v>
      </c>
      <c r="M123" s="284"/>
      <c r="N123" s="285">
        <f t="shared" si="14"/>
        <v>1</v>
      </c>
      <c r="O123" s="315"/>
      <c r="P123"/>
      <c r="U123"/>
      <c r="V123"/>
      <c r="W123"/>
      <c r="X123"/>
      <c r="Y123"/>
      <c r="Z123"/>
    </row>
    <row r="124" spans="2:37" x14ac:dyDescent="0.25">
      <c r="B124" s="280">
        <v>117</v>
      </c>
      <c r="C124" s="325" t="s">
        <v>1364</v>
      </c>
      <c r="D124" s="282" t="s">
        <v>45</v>
      </c>
      <c r="E124" s="282" t="s">
        <v>45</v>
      </c>
      <c r="F124" s="282" t="s">
        <v>45</v>
      </c>
      <c r="G124" s="282" t="s">
        <v>45</v>
      </c>
      <c r="H124" s="282" t="s">
        <v>45</v>
      </c>
      <c r="I124" s="282" t="s">
        <v>45</v>
      </c>
      <c r="J124" s="282" t="s">
        <v>45</v>
      </c>
      <c r="K124" s="282" t="s">
        <v>45</v>
      </c>
      <c r="L124" s="283">
        <v>42870</v>
      </c>
      <c r="M124" s="284"/>
      <c r="N124" s="285">
        <f t="shared" si="14"/>
        <v>1</v>
      </c>
      <c r="O124" s="315"/>
      <c r="P124"/>
      <c r="T124" s="246"/>
      <c r="U124" s="246"/>
      <c r="V124"/>
      <c r="W124"/>
      <c r="X124"/>
      <c r="Y124"/>
      <c r="Z124"/>
      <c r="AI124" s="246"/>
      <c r="AJ124" s="246"/>
      <c r="AK124" s="246"/>
    </row>
    <row r="125" spans="2:37" x14ac:dyDescent="0.25">
      <c r="B125" s="280">
        <v>118</v>
      </c>
      <c r="C125" s="325" t="s">
        <v>1365</v>
      </c>
      <c r="D125" s="282" t="s">
        <v>45</v>
      </c>
      <c r="E125" s="282" t="s">
        <v>45</v>
      </c>
      <c r="F125" s="282" t="s">
        <v>45</v>
      </c>
      <c r="G125" s="282" t="s">
        <v>45</v>
      </c>
      <c r="H125" s="282" t="s">
        <v>45</v>
      </c>
      <c r="I125" s="282" t="s">
        <v>45</v>
      </c>
      <c r="J125" s="282" t="s">
        <v>45</v>
      </c>
      <c r="K125" s="282" t="s">
        <v>45</v>
      </c>
      <c r="L125" s="283">
        <v>42870</v>
      </c>
      <c r="M125" s="284"/>
      <c r="N125" s="285">
        <f t="shared" si="14"/>
        <v>1</v>
      </c>
      <c r="O125" s="315"/>
      <c r="P125"/>
      <c r="T125" s="246"/>
      <c r="U125" s="246"/>
      <c r="V125"/>
      <c r="W125"/>
      <c r="X125"/>
      <c r="Y125"/>
      <c r="Z125"/>
      <c r="AI125" s="246"/>
      <c r="AJ125" s="246"/>
      <c r="AK125" s="246"/>
    </row>
    <row r="126" spans="2:37" x14ac:dyDescent="0.25">
      <c r="B126" s="280">
        <v>119</v>
      </c>
      <c r="C126" s="281" t="s">
        <v>1366</v>
      </c>
      <c r="D126" s="282" t="s">
        <v>45</v>
      </c>
      <c r="E126" s="282" t="s">
        <v>45</v>
      </c>
      <c r="F126" s="282" t="s">
        <v>45</v>
      </c>
      <c r="G126" s="282" t="s">
        <v>45</v>
      </c>
      <c r="H126" s="282" t="s">
        <v>45</v>
      </c>
      <c r="I126" s="282" t="s">
        <v>45</v>
      </c>
      <c r="J126" s="282" t="s">
        <v>45</v>
      </c>
      <c r="K126" s="282" t="s">
        <v>45</v>
      </c>
      <c r="L126" s="283">
        <v>42870</v>
      </c>
      <c r="M126" s="284"/>
      <c r="N126" s="285">
        <f t="shared" si="14"/>
        <v>1</v>
      </c>
      <c r="O126" s="315"/>
      <c r="P126"/>
      <c r="U126"/>
      <c r="V126" s="246"/>
      <c r="W126" s="246"/>
      <c r="X126" s="246"/>
      <c r="Y126" s="246"/>
      <c r="Z126" s="246"/>
      <c r="AA126" s="246"/>
      <c r="AB126" s="246"/>
      <c r="AC126" s="246"/>
      <c r="AD126" s="246"/>
      <c r="AE126" s="246"/>
      <c r="AF126" s="246"/>
      <c r="AG126" s="246"/>
      <c r="AH126" s="246"/>
    </row>
    <row r="127" spans="2:37" x14ac:dyDescent="0.25">
      <c r="B127" s="280">
        <v>120</v>
      </c>
      <c r="C127" s="329" t="s">
        <v>1367</v>
      </c>
      <c r="D127" s="282" t="s">
        <v>45</v>
      </c>
      <c r="E127" s="282" t="s">
        <v>45</v>
      </c>
      <c r="F127" s="282" t="s">
        <v>45</v>
      </c>
      <c r="G127" s="282" t="s">
        <v>45</v>
      </c>
      <c r="H127" s="282" t="s">
        <v>45</v>
      </c>
      <c r="I127" s="282" t="s">
        <v>45</v>
      </c>
      <c r="J127" s="282" t="s">
        <v>45</v>
      </c>
      <c r="K127" s="282" t="s">
        <v>45</v>
      </c>
      <c r="L127" s="283">
        <v>42870</v>
      </c>
      <c r="M127" s="284"/>
      <c r="N127" s="285">
        <f>IF(D127="OK",IF(E127="OK",IF(F127="OK",IF(G127="OK",IF(H127="ok",IF(I127="ok",IF(J127="ok",IF(K127="ok",IF(OR(L127&lt;$V$1,L127&gt;$W$1),2,1),2),2),2),2),2),2),2),2)</f>
        <v>1</v>
      </c>
      <c r="O127" s="315"/>
      <c r="P127"/>
      <c r="U127"/>
      <c r="V127" s="246"/>
      <c r="W127" s="246"/>
      <c r="X127" s="246"/>
      <c r="Y127" s="246"/>
      <c r="Z127" s="246"/>
      <c r="AA127" s="246"/>
      <c r="AB127" s="246"/>
      <c r="AC127" s="246"/>
      <c r="AD127" s="246"/>
      <c r="AE127" s="246"/>
      <c r="AF127" s="246"/>
      <c r="AG127" s="246"/>
      <c r="AH127" s="246"/>
    </row>
    <row r="128" spans="2:37" x14ac:dyDescent="0.25">
      <c r="B128" s="280">
        <v>121</v>
      </c>
      <c r="C128" s="330" t="s">
        <v>1368</v>
      </c>
      <c r="D128" s="282" t="s">
        <v>45</v>
      </c>
      <c r="E128" s="282" t="s">
        <v>45</v>
      </c>
      <c r="F128" s="282" t="s">
        <v>45</v>
      </c>
      <c r="G128" s="282" t="s">
        <v>45</v>
      </c>
      <c r="H128" s="282" t="s">
        <v>45</v>
      </c>
      <c r="I128" s="282" t="s">
        <v>45</v>
      </c>
      <c r="J128" s="282" t="s">
        <v>45</v>
      </c>
      <c r="K128" s="282" t="s">
        <v>45</v>
      </c>
      <c r="L128" s="283">
        <v>42870</v>
      </c>
      <c r="M128" s="284"/>
      <c r="N128" s="285">
        <f>IF(D128="OK",IF(E128="OK",IF(F128="OK",IF(G128="OK",IF(H128="ok",IF(I128="ok",IF(J128="ok",IF(K128="ok",IF(OR(L128&lt;$V$1,L128&gt;$W$1),2,1),2),2),2),2),2),2),2),2)</f>
        <v>1</v>
      </c>
      <c r="O128" s="315"/>
      <c r="P128"/>
      <c r="U128"/>
      <c r="V128"/>
      <c r="W128"/>
      <c r="X128"/>
      <c r="Y128"/>
      <c r="Z128"/>
    </row>
    <row r="129" spans="2:26" x14ac:dyDescent="0.25">
      <c r="B129" s="280">
        <v>122</v>
      </c>
      <c r="C129" s="311" t="s">
        <v>1369</v>
      </c>
      <c r="D129" s="282" t="s">
        <v>45</v>
      </c>
      <c r="E129" s="282" t="s">
        <v>45</v>
      </c>
      <c r="F129" s="282" t="s">
        <v>45</v>
      </c>
      <c r="G129" s="282" t="s">
        <v>45</v>
      </c>
      <c r="H129" s="282" t="s">
        <v>45</v>
      </c>
      <c r="I129" s="282" t="s">
        <v>45</v>
      </c>
      <c r="J129" s="282" t="s">
        <v>45</v>
      </c>
      <c r="K129" s="282" t="s">
        <v>45</v>
      </c>
      <c r="L129" s="283">
        <v>42870</v>
      </c>
      <c r="M129" s="284"/>
      <c r="N129" s="285">
        <f t="shared" si="14"/>
        <v>1</v>
      </c>
      <c r="O129" s="315"/>
      <c r="P129"/>
      <c r="U129"/>
      <c r="V129"/>
      <c r="W129"/>
      <c r="X129"/>
      <c r="Y129"/>
      <c r="Z129"/>
    </row>
    <row r="130" spans="2:26" x14ac:dyDescent="0.25">
      <c r="B130" s="280">
        <v>123</v>
      </c>
      <c r="C130" s="281" t="s">
        <v>1370</v>
      </c>
      <c r="D130" s="282" t="s">
        <v>45</v>
      </c>
      <c r="E130" s="282" t="s">
        <v>45</v>
      </c>
      <c r="F130" s="282" t="s">
        <v>45</v>
      </c>
      <c r="G130" s="282" t="s">
        <v>45</v>
      </c>
      <c r="H130" s="282" t="s">
        <v>45</v>
      </c>
      <c r="I130" s="282" t="s">
        <v>45</v>
      </c>
      <c r="J130" s="282" t="s">
        <v>45</v>
      </c>
      <c r="K130" s="282" t="s">
        <v>45</v>
      </c>
      <c r="L130" s="283">
        <v>42870</v>
      </c>
      <c r="M130" s="284"/>
      <c r="N130" s="285">
        <f t="shared" si="14"/>
        <v>1</v>
      </c>
      <c r="O130" s="315"/>
      <c r="P130"/>
      <c r="U130"/>
      <c r="V130"/>
      <c r="W130"/>
      <c r="X130"/>
      <c r="Y130"/>
      <c r="Z130"/>
    </row>
    <row r="131" spans="2:26" ht="14.25" customHeight="1" x14ac:dyDescent="0.25">
      <c r="B131" s="280">
        <v>124</v>
      </c>
      <c r="C131" s="329" t="s">
        <v>1371</v>
      </c>
      <c r="D131" s="282" t="s">
        <v>45</v>
      </c>
      <c r="E131" s="282" t="s">
        <v>45</v>
      </c>
      <c r="F131" s="282" t="s">
        <v>45</v>
      </c>
      <c r="G131" s="282" t="s">
        <v>45</v>
      </c>
      <c r="H131" s="282" t="s">
        <v>45</v>
      </c>
      <c r="I131" s="282" t="s">
        <v>45</v>
      </c>
      <c r="J131" s="282" t="s">
        <v>45</v>
      </c>
      <c r="K131" s="282" t="s">
        <v>45</v>
      </c>
      <c r="L131" s="283">
        <v>42870</v>
      </c>
      <c r="M131" s="284"/>
      <c r="N131" s="285">
        <f t="shared" si="14"/>
        <v>1</v>
      </c>
      <c r="O131" s="315"/>
      <c r="P131"/>
      <c r="U131"/>
      <c r="V131"/>
      <c r="W131"/>
      <c r="X131"/>
      <c r="Y131"/>
      <c r="Z131"/>
    </row>
    <row r="132" spans="2:26" x14ac:dyDescent="0.25">
      <c r="B132" s="280">
        <v>125</v>
      </c>
      <c r="C132" s="281" t="s">
        <v>1200</v>
      </c>
      <c r="D132" s="282" t="s">
        <v>45</v>
      </c>
      <c r="E132" s="282" t="s">
        <v>45</v>
      </c>
      <c r="F132" s="282" t="s">
        <v>45</v>
      </c>
      <c r="G132" s="282" t="s">
        <v>45</v>
      </c>
      <c r="H132" s="282" t="s">
        <v>45</v>
      </c>
      <c r="I132" s="282" t="s">
        <v>45</v>
      </c>
      <c r="J132" s="282" t="s">
        <v>45</v>
      </c>
      <c r="K132" s="282" t="s">
        <v>45</v>
      </c>
      <c r="L132" s="283">
        <v>42870</v>
      </c>
      <c r="M132" s="284"/>
      <c r="N132" s="285">
        <f t="shared" si="14"/>
        <v>1</v>
      </c>
      <c r="O132" s="315"/>
      <c r="P132"/>
      <c r="U132"/>
      <c r="V132"/>
      <c r="W132"/>
      <c r="X132"/>
      <c r="Y132"/>
      <c r="Z132"/>
    </row>
    <row r="133" spans="2:26" x14ac:dyDescent="0.25">
      <c r="B133" s="280">
        <v>126</v>
      </c>
      <c r="C133" s="281" t="s">
        <v>1372</v>
      </c>
      <c r="D133" s="282" t="s">
        <v>45</v>
      </c>
      <c r="E133" s="282" t="s">
        <v>45</v>
      </c>
      <c r="F133" s="282" t="s">
        <v>45</v>
      </c>
      <c r="G133" s="282" t="s">
        <v>45</v>
      </c>
      <c r="H133" s="282" t="s">
        <v>45</v>
      </c>
      <c r="I133" s="282" t="s">
        <v>45</v>
      </c>
      <c r="J133" s="282" t="s">
        <v>45</v>
      </c>
      <c r="K133" s="282" t="s">
        <v>45</v>
      </c>
      <c r="L133" s="283">
        <v>42870</v>
      </c>
      <c r="M133" s="284"/>
      <c r="N133" s="285">
        <f>IF(D133="OK",IF(E133="OK",IF(F133="OK",IF(G133="OK",IF(H133="ok",IF(I133="ok",IF(J133="ok",IF(K133="ok",IF(OR(L133&lt;$V$1,L133&gt;$W$1),2,1),2),2),2),2),2),2),2),2)</f>
        <v>1</v>
      </c>
      <c r="O133" s="315"/>
      <c r="P133"/>
      <c r="U133"/>
      <c r="V133"/>
      <c r="W133"/>
      <c r="X133"/>
      <c r="Y133"/>
      <c r="Z133"/>
    </row>
    <row r="134" spans="2:26" x14ac:dyDescent="0.25">
      <c r="B134" s="280">
        <v>127</v>
      </c>
      <c r="C134" s="281" t="s">
        <v>1373</v>
      </c>
      <c r="D134" s="282" t="s">
        <v>45</v>
      </c>
      <c r="E134" s="282" t="s">
        <v>45</v>
      </c>
      <c r="F134" s="282" t="s">
        <v>45</v>
      </c>
      <c r="G134" s="282" t="s">
        <v>45</v>
      </c>
      <c r="H134" s="282" t="s">
        <v>45</v>
      </c>
      <c r="I134" s="282" t="s">
        <v>45</v>
      </c>
      <c r="J134" s="282" t="s">
        <v>45</v>
      </c>
      <c r="K134" s="282" t="s">
        <v>45</v>
      </c>
      <c r="L134" s="283">
        <v>42870</v>
      </c>
      <c r="M134" s="284"/>
      <c r="N134" s="285">
        <f t="shared" si="14"/>
        <v>1</v>
      </c>
      <c r="O134" s="315"/>
      <c r="P134"/>
      <c r="U134"/>
      <c r="V134"/>
      <c r="W134"/>
      <c r="X134"/>
      <c r="Y134"/>
      <c r="Z134"/>
    </row>
    <row r="135" spans="2:26" x14ac:dyDescent="0.25">
      <c r="B135" s="280">
        <v>128</v>
      </c>
      <c r="C135" s="281" t="s">
        <v>1374</v>
      </c>
      <c r="D135" s="282" t="s">
        <v>45</v>
      </c>
      <c r="E135" s="282" t="s">
        <v>45</v>
      </c>
      <c r="F135" s="282" t="s">
        <v>45</v>
      </c>
      <c r="G135" s="282" t="s">
        <v>45</v>
      </c>
      <c r="H135" s="282" t="s">
        <v>45</v>
      </c>
      <c r="I135" s="282" t="s">
        <v>45</v>
      </c>
      <c r="J135" s="282" t="s">
        <v>45</v>
      </c>
      <c r="K135" s="282" t="s">
        <v>45</v>
      </c>
      <c r="L135" s="283">
        <v>42870</v>
      </c>
      <c r="M135" s="284"/>
      <c r="N135" s="285">
        <f t="shared" si="14"/>
        <v>1</v>
      </c>
      <c r="O135" s="315"/>
      <c r="P135"/>
      <c r="U135"/>
      <c r="V135"/>
      <c r="W135"/>
      <c r="X135"/>
      <c r="Y135"/>
      <c r="Z135"/>
    </row>
    <row r="136" spans="2:26" x14ac:dyDescent="0.25">
      <c r="B136" s="280">
        <v>129</v>
      </c>
      <c r="C136" s="281" t="s">
        <v>1375</v>
      </c>
      <c r="D136" s="282" t="s">
        <v>45</v>
      </c>
      <c r="E136" s="282" t="s">
        <v>45</v>
      </c>
      <c r="F136" s="282" t="s">
        <v>45</v>
      </c>
      <c r="G136" s="282" t="s">
        <v>45</v>
      </c>
      <c r="H136" s="282" t="s">
        <v>45</v>
      </c>
      <c r="I136" s="282" t="s">
        <v>45</v>
      </c>
      <c r="J136" s="282" t="s">
        <v>45</v>
      </c>
      <c r="K136" s="282" t="s">
        <v>45</v>
      </c>
      <c r="L136" s="283">
        <v>42870</v>
      </c>
      <c r="M136" s="284"/>
      <c r="N136" s="285">
        <f t="shared" si="14"/>
        <v>1</v>
      </c>
      <c r="O136" s="315"/>
      <c r="P136"/>
      <c r="U136"/>
      <c r="V136"/>
      <c r="W136"/>
      <c r="X136"/>
      <c r="Y136"/>
      <c r="Z136"/>
    </row>
    <row r="137" spans="2:26" x14ac:dyDescent="0.25">
      <c r="B137" s="280">
        <v>130</v>
      </c>
      <c r="C137" s="281" t="s">
        <v>1376</v>
      </c>
      <c r="D137" s="282" t="s">
        <v>45</v>
      </c>
      <c r="E137" s="282" t="s">
        <v>45</v>
      </c>
      <c r="F137" s="282" t="s">
        <v>45</v>
      </c>
      <c r="G137" s="282" t="s">
        <v>45</v>
      </c>
      <c r="H137" s="282" t="s">
        <v>45</v>
      </c>
      <c r="I137" s="282" t="s">
        <v>45</v>
      </c>
      <c r="J137" s="282" t="s">
        <v>45</v>
      </c>
      <c r="K137" s="282" t="s">
        <v>45</v>
      </c>
      <c r="L137" s="283">
        <v>42870</v>
      </c>
      <c r="M137" s="284"/>
      <c r="N137" s="285">
        <f t="shared" si="14"/>
        <v>1</v>
      </c>
      <c r="O137" s="315"/>
      <c r="P137"/>
      <c r="U137"/>
      <c r="V137"/>
      <c r="W137"/>
      <c r="X137"/>
      <c r="Y137"/>
      <c r="Z137"/>
    </row>
    <row r="138" spans="2:26" x14ac:dyDescent="0.25">
      <c r="B138" s="280">
        <v>131</v>
      </c>
      <c r="C138" s="281" t="s">
        <v>1377</v>
      </c>
      <c r="D138" s="282" t="s">
        <v>45</v>
      </c>
      <c r="E138" s="282" t="s">
        <v>45</v>
      </c>
      <c r="F138" s="282" t="s">
        <v>45</v>
      </c>
      <c r="G138" s="282" t="s">
        <v>45</v>
      </c>
      <c r="H138" s="282" t="s">
        <v>45</v>
      </c>
      <c r="I138" s="282" t="s">
        <v>45</v>
      </c>
      <c r="J138" s="282" t="s">
        <v>45</v>
      </c>
      <c r="K138" s="282" t="s">
        <v>45</v>
      </c>
      <c r="L138" s="283">
        <v>42870</v>
      </c>
      <c r="M138" s="284"/>
      <c r="N138" s="285">
        <f>IF(D138="OK",IF(E138="OK",IF(F138="OK",IF(G138="OK",IF(H138="ok",IF(I138="ok",IF(J138="ok",IF(K138="ok",IF(OR(L138&lt;$V$1,L138&gt;$W$1),2,1),2),2),2),2),2),2),2),2)</f>
        <v>1</v>
      </c>
      <c r="O138" s="315"/>
      <c r="P138"/>
      <c r="U138"/>
      <c r="V138"/>
      <c r="W138"/>
      <c r="X138"/>
      <c r="Y138"/>
      <c r="Z138"/>
    </row>
    <row r="139" spans="2:26" x14ac:dyDescent="0.25">
      <c r="B139" s="280">
        <v>132</v>
      </c>
      <c r="C139" s="281" t="s">
        <v>1378</v>
      </c>
      <c r="D139" s="282" t="s">
        <v>45</v>
      </c>
      <c r="E139" s="282" t="s">
        <v>45</v>
      </c>
      <c r="F139" s="282" t="s">
        <v>45</v>
      </c>
      <c r="G139" s="282" t="s">
        <v>45</v>
      </c>
      <c r="H139" s="282" t="s">
        <v>45</v>
      </c>
      <c r="I139" s="282" t="s">
        <v>45</v>
      </c>
      <c r="J139" s="282" t="s">
        <v>45</v>
      </c>
      <c r="K139" s="282" t="s">
        <v>45</v>
      </c>
      <c r="L139" s="283">
        <v>42870</v>
      </c>
      <c r="M139" s="284"/>
      <c r="N139" s="285">
        <f>IF(D139="OK",IF(E139="OK",IF(F139="OK",IF(G139="OK",IF(H139="ok",IF(I139="ok",IF(J139="ok",IF(K139="ok",IF(OR(L139&lt;$V$1,L139&gt;$W$1),2,1),2),2),2),2),2),2),2),2)</f>
        <v>1</v>
      </c>
      <c r="O139" s="315"/>
      <c r="P139"/>
      <c r="U139"/>
      <c r="V139"/>
      <c r="W139"/>
      <c r="X139"/>
      <c r="Y139"/>
      <c r="Z139"/>
    </row>
    <row r="140" spans="2:26" x14ac:dyDescent="0.25">
      <c r="B140" s="280">
        <v>133</v>
      </c>
      <c r="C140" s="281" t="s">
        <v>1379</v>
      </c>
      <c r="D140" s="282" t="s">
        <v>45</v>
      </c>
      <c r="E140" s="282" t="s">
        <v>45</v>
      </c>
      <c r="F140" s="282" t="s">
        <v>45</v>
      </c>
      <c r="G140" s="282" t="s">
        <v>45</v>
      </c>
      <c r="H140" s="282" t="s">
        <v>45</v>
      </c>
      <c r="I140" s="282" t="s">
        <v>45</v>
      </c>
      <c r="J140" s="282" t="s">
        <v>45</v>
      </c>
      <c r="K140" s="282" t="s">
        <v>45</v>
      </c>
      <c r="L140" s="283">
        <v>42870</v>
      </c>
      <c r="M140" s="284"/>
      <c r="N140" s="285">
        <f>IF(D140="OK",IF(E140="OK",IF(F140="OK",IF(G140="OK",IF(H140="ok",IF(I140="ok",IF(J140="ok",IF(K140="ok",IF(OR(L140&lt;$V$1,L140&gt;$W$1),2,1),2),2),2),2),2),2),2),2)</f>
        <v>1</v>
      </c>
      <c r="O140" s="315"/>
      <c r="P140"/>
      <c r="U140"/>
      <c r="V140"/>
      <c r="W140"/>
      <c r="X140"/>
      <c r="Y140"/>
      <c r="Z140"/>
    </row>
    <row r="141" spans="2:26" x14ac:dyDescent="0.25">
      <c r="B141" s="280">
        <v>134</v>
      </c>
      <c r="C141" s="329" t="s">
        <v>1380</v>
      </c>
      <c r="D141" s="282" t="s">
        <v>45</v>
      </c>
      <c r="E141" s="282" t="s">
        <v>45</v>
      </c>
      <c r="F141" s="282" t="s">
        <v>45</v>
      </c>
      <c r="G141" s="282" t="s">
        <v>45</v>
      </c>
      <c r="H141" s="282" t="s">
        <v>45</v>
      </c>
      <c r="I141" s="282" t="s">
        <v>45</v>
      </c>
      <c r="J141" s="282" t="s">
        <v>45</v>
      </c>
      <c r="K141" s="282" t="s">
        <v>45</v>
      </c>
      <c r="L141" s="283">
        <v>42870</v>
      </c>
      <c r="M141" s="284"/>
      <c r="N141" s="285">
        <f t="shared" ref="N141:N176" si="15">IF(D141="OK",IF(E141="OK",IF(F141="OK",IF(G141="OK",IF(H141="ok",IF(I141="ok",IF(J141="ok",IF(K141="ok",IF(OR(L141&lt;$V$1,L141&gt;$W$1),2,1),2),2),2),2),2),2),2),2)</f>
        <v>1</v>
      </c>
      <c r="O141" s="315"/>
      <c r="P141"/>
      <c r="U141"/>
      <c r="V141"/>
      <c r="W141"/>
      <c r="X141"/>
      <c r="Y141"/>
      <c r="Z141"/>
    </row>
    <row r="142" spans="2:26" x14ac:dyDescent="0.25">
      <c r="B142" s="280">
        <v>135</v>
      </c>
      <c r="C142" s="281" t="s">
        <v>1381</v>
      </c>
      <c r="D142" s="282" t="s">
        <v>45</v>
      </c>
      <c r="E142" s="282" t="s">
        <v>45</v>
      </c>
      <c r="F142" s="282" t="s">
        <v>45</v>
      </c>
      <c r="G142" s="282" t="s">
        <v>45</v>
      </c>
      <c r="H142" s="282" t="s">
        <v>45</v>
      </c>
      <c r="I142" s="282" t="s">
        <v>45</v>
      </c>
      <c r="J142" s="282" t="s">
        <v>45</v>
      </c>
      <c r="K142" s="282" t="s">
        <v>45</v>
      </c>
      <c r="L142" s="283">
        <v>42870</v>
      </c>
      <c r="M142" s="284"/>
      <c r="N142" s="285">
        <f t="shared" si="15"/>
        <v>1</v>
      </c>
      <c r="O142" s="315"/>
      <c r="P142"/>
      <c r="U142"/>
      <c r="V142"/>
      <c r="W142"/>
      <c r="X142"/>
      <c r="Y142"/>
      <c r="Z142"/>
    </row>
    <row r="143" spans="2:26" x14ac:dyDescent="0.25">
      <c r="B143" s="280">
        <v>136</v>
      </c>
      <c r="C143" s="329" t="s">
        <v>1382</v>
      </c>
      <c r="D143" s="282" t="s">
        <v>45</v>
      </c>
      <c r="E143" s="282" t="s">
        <v>45</v>
      </c>
      <c r="F143" s="282" t="s">
        <v>45</v>
      </c>
      <c r="G143" s="282" t="s">
        <v>45</v>
      </c>
      <c r="H143" s="282" t="s">
        <v>45</v>
      </c>
      <c r="I143" s="282" t="s">
        <v>45</v>
      </c>
      <c r="J143" s="282" t="s">
        <v>45</v>
      </c>
      <c r="K143" s="282" t="s">
        <v>45</v>
      </c>
      <c r="L143" s="283">
        <v>42870</v>
      </c>
      <c r="M143" s="284"/>
      <c r="N143" s="285">
        <f t="shared" si="15"/>
        <v>1</v>
      </c>
      <c r="O143" s="315"/>
      <c r="P143"/>
      <c r="U143"/>
      <c r="V143"/>
      <c r="W143"/>
      <c r="X143"/>
      <c r="Y143"/>
      <c r="Z143"/>
    </row>
    <row r="144" spans="2:26" x14ac:dyDescent="0.25">
      <c r="B144" s="280">
        <v>137</v>
      </c>
      <c r="C144" s="329" t="s">
        <v>1383</v>
      </c>
      <c r="D144" s="282" t="s">
        <v>45</v>
      </c>
      <c r="E144" s="282" t="s">
        <v>45</v>
      </c>
      <c r="F144" s="282" t="s">
        <v>45</v>
      </c>
      <c r="G144" s="282" t="s">
        <v>45</v>
      </c>
      <c r="H144" s="282" t="s">
        <v>45</v>
      </c>
      <c r="I144" s="282" t="s">
        <v>45</v>
      </c>
      <c r="J144" s="282" t="s">
        <v>45</v>
      </c>
      <c r="K144" s="282" t="s">
        <v>45</v>
      </c>
      <c r="L144" s="283">
        <v>42870</v>
      </c>
      <c r="M144" s="284"/>
      <c r="N144" s="285">
        <f t="shared" si="15"/>
        <v>1</v>
      </c>
      <c r="O144" s="315"/>
      <c r="P144"/>
      <c r="U144"/>
      <c r="V144"/>
      <c r="W144"/>
      <c r="X144"/>
      <c r="Y144"/>
      <c r="Z144"/>
    </row>
    <row r="145" spans="2:26" x14ac:dyDescent="0.25">
      <c r="B145" s="280">
        <v>138</v>
      </c>
      <c r="C145" s="329" t="s">
        <v>1384</v>
      </c>
      <c r="D145" s="282" t="s">
        <v>45</v>
      </c>
      <c r="E145" s="282" t="s">
        <v>45</v>
      </c>
      <c r="F145" s="282" t="s">
        <v>45</v>
      </c>
      <c r="G145" s="282" t="s">
        <v>45</v>
      </c>
      <c r="H145" s="282" t="s">
        <v>45</v>
      </c>
      <c r="I145" s="282" t="s">
        <v>45</v>
      </c>
      <c r="J145" s="282" t="s">
        <v>45</v>
      </c>
      <c r="K145" s="282" t="s">
        <v>45</v>
      </c>
      <c r="L145" s="283">
        <v>42870</v>
      </c>
      <c r="M145" s="284"/>
      <c r="N145" s="285">
        <f t="shared" si="15"/>
        <v>1</v>
      </c>
      <c r="O145" s="315"/>
      <c r="P145"/>
      <c r="U145"/>
      <c r="V145"/>
      <c r="W145"/>
      <c r="X145"/>
      <c r="Y145"/>
      <c r="Z145"/>
    </row>
    <row r="146" spans="2:26" x14ac:dyDescent="0.25">
      <c r="B146" s="280">
        <v>139</v>
      </c>
      <c r="C146" s="281" t="s">
        <v>1385</v>
      </c>
      <c r="D146" s="326" t="s">
        <v>7</v>
      </c>
      <c r="E146" s="326" t="s">
        <v>7</v>
      </c>
      <c r="F146" s="326" t="s">
        <v>7</v>
      </c>
      <c r="G146" s="326" t="s">
        <v>7</v>
      </c>
      <c r="H146" s="326" t="s">
        <v>7</v>
      </c>
      <c r="I146" s="326" t="s">
        <v>7</v>
      </c>
      <c r="J146" s="326" t="s">
        <v>7</v>
      </c>
      <c r="K146" s="326" t="s">
        <v>7</v>
      </c>
      <c r="L146" s="312">
        <v>42870</v>
      </c>
      <c r="M146" s="284" t="s">
        <v>9772</v>
      </c>
      <c r="N146" s="327">
        <f t="shared" si="15"/>
        <v>1</v>
      </c>
      <c r="O146" s="315"/>
      <c r="P146"/>
      <c r="U146"/>
      <c r="V146"/>
      <c r="W146"/>
      <c r="X146"/>
      <c r="Y146"/>
      <c r="Z146"/>
    </row>
    <row r="147" spans="2:26" x14ac:dyDescent="0.25">
      <c r="B147" s="280">
        <v>140</v>
      </c>
      <c r="C147" s="281" t="s">
        <v>1386</v>
      </c>
      <c r="D147" s="326" t="s">
        <v>7</v>
      </c>
      <c r="E147" s="326" t="s">
        <v>7</v>
      </c>
      <c r="F147" s="326" t="s">
        <v>7</v>
      </c>
      <c r="G147" s="326" t="s">
        <v>7</v>
      </c>
      <c r="H147" s="326" t="s">
        <v>7</v>
      </c>
      <c r="I147" s="326" t="s">
        <v>7</v>
      </c>
      <c r="J147" s="326" t="s">
        <v>7</v>
      </c>
      <c r="K147" s="326" t="s">
        <v>7</v>
      </c>
      <c r="L147" s="312">
        <v>42870</v>
      </c>
      <c r="M147" s="284" t="s">
        <v>9772</v>
      </c>
      <c r="N147" s="327">
        <f t="shared" si="15"/>
        <v>1</v>
      </c>
      <c r="O147" s="315"/>
      <c r="P147"/>
      <c r="U147"/>
      <c r="V147"/>
      <c r="W147"/>
      <c r="X147"/>
      <c r="Y147"/>
      <c r="Z147"/>
    </row>
    <row r="148" spans="2:26" x14ac:dyDescent="0.25">
      <c r="B148" s="280">
        <v>141</v>
      </c>
      <c r="C148" s="281" t="s">
        <v>1387</v>
      </c>
      <c r="D148" s="326" t="s">
        <v>7</v>
      </c>
      <c r="E148" s="326" t="s">
        <v>7</v>
      </c>
      <c r="F148" s="326" t="s">
        <v>7</v>
      </c>
      <c r="G148" s="326" t="s">
        <v>7</v>
      </c>
      <c r="H148" s="326" t="s">
        <v>7</v>
      </c>
      <c r="I148" s="326" t="s">
        <v>7</v>
      </c>
      <c r="J148" s="326" t="s">
        <v>7</v>
      </c>
      <c r="K148" s="326" t="s">
        <v>7</v>
      </c>
      <c r="L148" s="312">
        <v>42870</v>
      </c>
      <c r="M148" s="284"/>
      <c r="N148" s="327">
        <f t="shared" si="15"/>
        <v>1</v>
      </c>
      <c r="O148" s="315"/>
      <c r="P148"/>
      <c r="U148"/>
      <c r="V148"/>
      <c r="W148"/>
      <c r="X148"/>
      <c r="Y148"/>
      <c r="Z148"/>
    </row>
    <row r="149" spans="2:26" x14ac:dyDescent="0.25">
      <c r="B149" s="280">
        <v>142</v>
      </c>
      <c r="C149" s="281" t="s">
        <v>1388</v>
      </c>
      <c r="D149" s="326" t="s">
        <v>7</v>
      </c>
      <c r="E149" s="326" t="s">
        <v>7</v>
      </c>
      <c r="F149" s="326" t="s">
        <v>7</v>
      </c>
      <c r="G149" s="326" t="s">
        <v>7</v>
      </c>
      <c r="H149" s="326" t="s">
        <v>7</v>
      </c>
      <c r="I149" s="326" t="s">
        <v>7</v>
      </c>
      <c r="J149" s="326" t="s">
        <v>7</v>
      </c>
      <c r="K149" s="326" t="s">
        <v>7</v>
      </c>
      <c r="L149" s="312">
        <v>42870</v>
      </c>
      <c r="M149" s="284" t="s">
        <v>9772</v>
      </c>
      <c r="N149" s="327">
        <f t="shared" si="15"/>
        <v>1</v>
      </c>
      <c r="O149" s="315"/>
      <c r="P149"/>
      <c r="U149"/>
      <c r="V149"/>
      <c r="W149"/>
      <c r="X149"/>
      <c r="Y149"/>
      <c r="Z149"/>
    </row>
    <row r="150" spans="2:26" x14ac:dyDescent="0.25">
      <c r="B150" s="280">
        <v>143</v>
      </c>
      <c r="C150" s="281" t="s">
        <v>1389</v>
      </c>
      <c r="D150" s="326" t="s">
        <v>7</v>
      </c>
      <c r="E150" s="326" t="s">
        <v>7</v>
      </c>
      <c r="F150" s="326" t="s">
        <v>7</v>
      </c>
      <c r="G150" s="326" t="s">
        <v>7</v>
      </c>
      <c r="H150" s="326" t="s">
        <v>7</v>
      </c>
      <c r="I150" s="326" t="s">
        <v>7</v>
      </c>
      <c r="J150" s="326" t="s">
        <v>7</v>
      </c>
      <c r="K150" s="326" t="s">
        <v>7</v>
      </c>
      <c r="L150" s="312">
        <v>42870</v>
      </c>
      <c r="M150" s="284" t="s">
        <v>9772</v>
      </c>
      <c r="N150" s="327">
        <f t="shared" si="15"/>
        <v>1</v>
      </c>
      <c r="O150" s="315"/>
      <c r="P150"/>
      <c r="U150"/>
      <c r="V150"/>
      <c r="W150"/>
      <c r="X150"/>
      <c r="Y150"/>
      <c r="Z150"/>
    </row>
    <row r="151" spans="2:26" x14ac:dyDescent="0.25">
      <c r="B151" s="280">
        <v>144</v>
      </c>
      <c r="C151" s="281" t="s">
        <v>1390</v>
      </c>
      <c r="D151" s="326" t="s">
        <v>7</v>
      </c>
      <c r="E151" s="326" t="s">
        <v>7</v>
      </c>
      <c r="F151" s="326" t="s">
        <v>7</v>
      </c>
      <c r="G151" s="326" t="s">
        <v>7</v>
      </c>
      <c r="H151" s="326" t="s">
        <v>7</v>
      </c>
      <c r="I151" s="326" t="s">
        <v>7</v>
      </c>
      <c r="J151" s="326" t="s">
        <v>7</v>
      </c>
      <c r="K151" s="326" t="s">
        <v>7</v>
      </c>
      <c r="L151" s="312">
        <v>42870</v>
      </c>
      <c r="M151" s="284" t="s">
        <v>9772</v>
      </c>
      <c r="N151" s="327">
        <f t="shared" si="15"/>
        <v>1</v>
      </c>
      <c r="O151" s="315"/>
      <c r="P151"/>
      <c r="U151"/>
      <c r="V151"/>
      <c r="W151"/>
      <c r="X151"/>
      <c r="Y151"/>
      <c r="Z151"/>
    </row>
    <row r="152" spans="2:26" x14ac:dyDescent="0.25">
      <c r="B152" s="280">
        <v>145</v>
      </c>
      <c r="C152" s="281" t="s">
        <v>1391</v>
      </c>
      <c r="D152" s="326" t="s">
        <v>7</v>
      </c>
      <c r="E152" s="326" t="s">
        <v>7</v>
      </c>
      <c r="F152" s="326" t="s">
        <v>7</v>
      </c>
      <c r="G152" s="326" t="s">
        <v>7</v>
      </c>
      <c r="H152" s="326" t="s">
        <v>7</v>
      </c>
      <c r="I152" s="326" t="s">
        <v>7</v>
      </c>
      <c r="J152" s="326" t="s">
        <v>7</v>
      </c>
      <c r="K152" s="326" t="s">
        <v>7</v>
      </c>
      <c r="L152" s="312">
        <v>42870</v>
      </c>
      <c r="M152" s="284" t="s">
        <v>9772</v>
      </c>
      <c r="N152" s="327">
        <f t="shared" si="15"/>
        <v>1</v>
      </c>
      <c r="O152" s="315"/>
      <c r="P152"/>
      <c r="U152"/>
      <c r="V152"/>
      <c r="W152"/>
      <c r="X152"/>
      <c r="Y152"/>
      <c r="Z152"/>
    </row>
    <row r="153" spans="2:26" x14ac:dyDescent="0.25">
      <c r="B153" s="280">
        <v>146</v>
      </c>
      <c r="C153" s="281" t="s">
        <v>1392</v>
      </c>
      <c r="D153" s="326" t="s">
        <v>7</v>
      </c>
      <c r="E153" s="326" t="s">
        <v>7</v>
      </c>
      <c r="F153" s="326" t="s">
        <v>7</v>
      </c>
      <c r="G153" s="326" t="s">
        <v>7</v>
      </c>
      <c r="H153" s="326" t="s">
        <v>7</v>
      </c>
      <c r="I153" s="326" t="s">
        <v>7</v>
      </c>
      <c r="J153" s="326" t="s">
        <v>7</v>
      </c>
      <c r="K153" s="326" t="s">
        <v>7</v>
      </c>
      <c r="L153" s="312">
        <v>42870</v>
      </c>
      <c r="M153" s="284" t="s">
        <v>9772</v>
      </c>
      <c r="N153" s="327">
        <f t="shared" si="15"/>
        <v>1</v>
      </c>
      <c r="O153" s="315"/>
      <c r="P153"/>
      <c r="U153"/>
      <c r="V153"/>
      <c r="W153"/>
      <c r="X153"/>
      <c r="Y153"/>
      <c r="Z153"/>
    </row>
    <row r="154" spans="2:26" x14ac:dyDescent="0.25">
      <c r="B154" s="280">
        <v>147</v>
      </c>
      <c r="C154" s="281" t="s">
        <v>1393</v>
      </c>
      <c r="D154" s="326" t="s">
        <v>7</v>
      </c>
      <c r="E154" s="326" t="s">
        <v>7</v>
      </c>
      <c r="F154" s="326" t="s">
        <v>7</v>
      </c>
      <c r="G154" s="326" t="s">
        <v>7</v>
      </c>
      <c r="H154" s="326" t="s">
        <v>7</v>
      </c>
      <c r="I154" s="326" t="s">
        <v>7</v>
      </c>
      <c r="J154" s="326" t="s">
        <v>7</v>
      </c>
      <c r="K154" s="326" t="s">
        <v>7</v>
      </c>
      <c r="L154" s="312">
        <v>42870</v>
      </c>
      <c r="M154" s="284" t="s">
        <v>9772</v>
      </c>
      <c r="N154" s="327">
        <f t="shared" si="15"/>
        <v>1</v>
      </c>
      <c r="O154" s="315"/>
      <c r="P154"/>
      <c r="U154"/>
      <c r="V154"/>
      <c r="W154"/>
      <c r="X154"/>
      <c r="Y154"/>
      <c r="Z154"/>
    </row>
    <row r="155" spans="2:26" x14ac:dyDescent="0.25">
      <c r="B155" s="280">
        <v>148</v>
      </c>
      <c r="C155" s="281" t="s">
        <v>1394</v>
      </c>
      <c r="D155" s="326" t="s">
        <v>7</v>
      </c>
      <c r="E155" s="326" t="s">
        <v>7</v>
      </c>
      <c r="F155" s="326" t="s">
        <v>7</v>
      </c>
      <c r="G155" s="326" t="s">
        <v>7</v>
      </c>
      <c r="H155" s="326" t="s">
        <v>7</v>
      </c>
      <c r="I155" s="326" t="s">
        <v>7</v>
      </c>
      <c r="J155" s="326" t="s">
        <v>7</v>
      </c>
      <c r="K155" s="326" t="s">
        <v>7</v>
      </c>
      <c r="L155" s="312">
        <v>42870</v>
      </c>
      <c r="M155" s="284" t="s">
        <v>9772</v>
      </c>
      <c r="N155" s="327">
        <f t="shared" si="15"/>
        <v>1</v>
      </c>
      <c r="O155" s="315"/>
      <c r="P155"/>
      <c r="U155"/>
      <c r="V155"/>
      <c r="W155"/>
      <c r="X155"/>
      <c r="Y155"/>
      <c r="Z155"/>
    </row>
    <row r="156" spans="2:26" x14ac:dyDescent="0.25">
      <c r="B156" s="280">
        <v>149</v>
      </c>
      <c r="C156" s="281" t="s">
        <v>1395</v>
      </c>
      <c r="D156" s="326" t="s">
        <v>7</v>
      </c>
      <c r="E156" s="326" t="s">
        <v>7</v>
      </c>
      <c r="F156" s="326" t="s">
        <v>7</v>
      </c>
      <c r="G156" s="326" t="s">
        <v>7</v>
      </c>
      <c r="H156" s="326" t="s">
        <v>7</v>
      </c>
      <c r="I156" s="326" t="s">
        <v>7</v>
      </c>
      <c r="J156" s="326" t="s">
        <v>7</v>
      </c>
      <c r="K156" s="326" t="s">
        <v>7</v>
      </c>
      <c r="L156" s="312">
        <v>42870</v>
      </c>
      <c r="M156" s="284" t="s">
        <v>9772</v>
      </c>
      <c r="N156" s="327">
        <f t="shared" si="15"/>
        <v>1</v>
      </c>
      <c r="O156" s="315"/>
      <c r="P156"/>
      <c r="U156"/>
      <c r="V156"/>
      <c r="W156"/>
      <c r="X156"/>
      <c r="Y156"/>
      <c r="Z156"/>
    </row>
    <row r="157" spans="2:26" x14ac:dyDescent="0.25">
      <c r="B157" s="280">
        <v>150</v>
      </c>
      <c r="C157" s="281" t="s">
        <v>1396</v>
      </c>
      <c r="D157" s="282" t="s">
        <v>7</v>
      </c>
      <c r="E157" s="282" t="s">
        <v>7</v>
      </c>
      <c r="F157" s="282" t="s">
        <v>7</v>
      </c>
      <c r="G157" s="282" t="s">
        <v>7</v>
      </c>
      <c r="H157" s="282" t="s">
        <v>7</v>
      </c>
      <c r="I157" s="282" t="s">
        <v>7</v>
      </c>
      <c r="J157" s="282" t="s">
        <v>7</v>
      </c>
      <c r="K157" s="282" t="s">
        <v>7</v>
      </c>
      <c r="L157" s="312">
        <v>42870</v>
      </c>
      <c r="M157" s="284" t="s">
        <v>9772</v>
      </c>
      <c r="N157" s="285">
        <f t="shared" si="15"/>
        <v>1</v>
      </c>
      <c r="O157" s="315"/>
      <c r="P157"/>
      <c r="U157"/>
      <c r="V157"/>
      <c r="W157"/>
      <c r="X157"/>
      <c r="Y157"/>
      <c r="Z157"/>
    </row>
    <row r="158" spans="2:26" x14ac:dyDescent="0.25">
      <c r="B158" s="280">
        <v>151</v>
      </c>
      <c r="C158" s="281" t="s">
        <v>1397</v>
      </c>
      <c r="D158" s="282" t="s">
        <v>7</v>
      </c>
      <c r="E158" s="282" t="s">
        <v>7</v>
      </c>
      <c r="F158" s="282" t="s">
        <v>7</v>
      </c>
      <c r="G158" s="282" t="s">
        <v>7</v>
      </c>
      <c r="H158" s="282" t="s">
        <v>7</v>
      </c>
      <c r="I158" s="282" t="s">
        <v>7</v>
      </c>
      <c r="J158" s="282" t="s">
        <v>7</v>
      </c>
      <c r="K158" s="282" t="s">
        <v>7</v>
      </c>
      <c r="L158" s="312">
        <v>42870</v>
      </c>
      <c r="M158" s="284" t="s">
        <v>9772</v>
      </c>
      <c r="N158" s="285">
        <f t="shared" si="15"/>
        <v>1</v>
      </c>
      <c r="O158" s="315"/>
      <c r="P158"/>
      <c r="U158"/>
      <c r="V158"/>
      <c r="W158"/>
      <c r="X158"/>
      <c r="Y158"/>
      <c r="Z158"/>
    </row>
    <row r="159" spans="2:26" x14ac:dyDescent="0.25">
      <c r="B159" s="280">
        <v>152</v>
      </c>
      <c r="C159" s="281" t="s">
        <v>1398</v>
      </c>
      <c r="D159" s="282" t="s">
        <v>7</v>
      </c>
      <c r="E159" s="282" t="s">
        <v>7</v>
      </c>
      <c r="F159" s="282" t="s">
        <v>7</v>
      </c>
      <c r="G159" s="282" t="s">
        <v>7</v>
      </c>
      <c r="H159" s="282" t="s">
        <v>7</v>
      </c>
      <c r="I159" s="282" t="s">
        <v>7</v>
      </c>
      <c r="J159" s="282" t="s">
        <v>7</v>
      </c>
      <c r="K159" s="282" t="s">
        <v>7</v>
      </c>
      <c r="L159" s="312">
        <v>42870</v>
      </c>
      <c r="M159" s="284" t="s">
        <v>9772</v>
      </c>
      <c r="N159" s="285">
        <f t="shared" si="15"/>
        <v>1</v>
      </c>
      <c r="O159" s="315"/>
      <c r="P159"/>
      <c r="U159"/>
      <c r="V159"/>
      <c r="W159"/>
      <c r="X159"/>
      <c r="Y159"/>
      <c r="Z159"/>
    </row>
    <row r="160" spans="2:26" x14ac:dyDescent="0.25">
      <c r="B160" s="280">
        <v>153</v>
      </c>
      <c r="C160" s="281" t="s">
        <v>1399</v>
      </c>
      <c r="D160" s="282" t="s">
        <v>7</v>
      </c>
      <c r="E160" s="282" t="s">
        <v>7</v>
      </c>
      <c r="F160" s="282" t="s">
        <v>7</v>
      </c>
      <c r="G160" s="282" t="s">
        <v>7</v>
      </c>
      <c r="H160" s="282" t="s">
        <v>7</v>
      </c>
      <c r="I160" s="282" t="s">
        <v>7</v>
      </c>
      <c r="J160" s="282" t="s">
        <v>7</v>
      </c>
      <c r="K160" s="282" t="s">
        <v>7</v>
      </c>
      <c r="L160" s="312">
        <v>42870</v>
      </c>
      <c r="M160" s="284" t="s">
        <v>9772</v>
      </c>
      <c r="N160" s="285">
        <f t="shared" si="15"/>
        <v>1</v>
      </c>
      <c r="O160" s="315"/>
      <c r="P160"/>
      <c r="U160"/>
      <c r="V160"/>
      <c r="W160"/>
      <c r="X160"/>
      <c r="Y160"/>
      <c r="Z160"/>
    </row>
    <row r="161" spans="2:26" x14ac:dyDescent="0.25">
      <c r="B161" s="280">
        <v>154</v>
      </c>
      <c r="C161" s="281" t="s">
        <v>1400</v>
      </c>
      <c r="D161" s="282" t="s">
        <v>7</v>
      </c>
      <c r="E161" s="282" t="s">
        <v>7</v>
      </c>
      <c r="F161" s="282" t="s">
        <v>7</v>
      </c>
      <c r="G161" s="282" t="s">
        <v>7</v>
      </c>
      <c r="H161" s="282" t="s">
        <v>7</v>
      </c>
      <c r="I161" s="282" t="s">
        <v>7</v>
      </c>
      <c r="J161" s="282" t="s">
        <v>7</v>
      </c>
      <c r="K161" s="282" t="s">
        <v>7</v>
      </c>
      <c r="L161" s="312">
        <v>42870</v>
      </c>
      <c r="M161" s="284" t="s">
        <v>9772</v>
      </c>
      <c r="N161" s="285">
        <f t="shared" si="15"/>
        <v>1</v>
      </c>
      <c r="O161" s="315"/>
      <c r="P161"/>
      <c r="U161"/>
      <c r="V161"/>
      <c r="W161"/>
      <c r="X161"/>
      <c r="Y161"/>
      <c r="Z161"/>
    </row>
    <row r="162" spans="2:26" x14ac:dyDescent="0.25">
      <c r="B162" s="280">
        <v>157</v>
      </c>
      <c r="C162" s="281" t="s">
        <v>1401</v>
      </c>
      <c r="D162" s="282" t="s">
        <v>7</v>
      </c>
      <c r="E162" s="282" t="s">
        <v>7</v>
      </c>
      <c r="F162" s="282" t="s">
        <v>7</v>
      </c>
      <c r="G162" s="282" t="s">
        <v>7</v>
      </c>
      <c r="H162" s="282" t="s">
        <v>7</v>
      </c>
      <c r="I162" s="282" t="s">
        <v>7</v>
      </c>
      <c r="J162" s="282" t="s">
        <v>7</v>
      </c>
      <c r="K162" s="282" t="s">
        <v>7</v>
      </c>
      <c r="L162" s="312">
        <v>42870</v>
      </c>
      <c r="M162" s="284" t="s">
        <v>9772</v>
      </c>
      <c r="N162" s="285">
        <f t="shared" ref="N162:N165" si="16">IF(D162="OK",IF(E162="OK",IF(F162="OK",IF(G162="OK",IF(H162="ok",IF(I162="ok",IF(J162="ok",IF(K162="ok",IF(OR(L162&lt;$V$1,L162&gt;$W$1),2,1),2),2),2),2),2),2),2),2)</f>
        <v>1</v>
      </c>
      <c r="O162" s="315"/>
      <c r="P162"/>
      <c r="U162"/>
      <c r="V162"/>
      <c r="W162"/>
      <c r="X162"/>
      <c r="Y162"/>
      <c r="Z162"/>
    </row>
    <row r="163" spans="2:26" x14ac:dyDescent="0.25">
      <c r="B163" s="280">
        <v>159</v>
      </c>
      <c r="C163" s="281" t="s">
        <v>1402</v>
      </c>
      <c r="D163" s="282" t="s">
        <v>7</v>
      </c>
      <c r="E163" s="282" t="s">
        <v>7</v>
      </c>
      <c r="F163" s="282" t="s">
        <v>7</v>
      </c>
      <c r="G163" s="282" t="s">
        <v>7</v>
      </c>
      <c r="H163" s="282" t="s">
        <v>7</v>
      </c>
      <c r="I163" s="282" t="s">
        <v>7</v>
      </c>
      <c r="J163" s="282" t="s">
        <v>7</v>
      </c>
      <c r="K163" s="282" t="s">
        <v>7</v>
      </c>
      <c r="L163" s="312">
        <v>42870</v>
      </c>
      <c r="M163" s="284" t="s">
        <v>9772</v>
      </c>
      <c r="N163" s="285">
        <f t="shared" si="16"/>
        <v>1</v>
      </c>
      <c r="O163" s="315"/>
      <c r="P163"/>
      <c r="U163"/>
      <c r="V163"/>
      <c r="W163"/>
      <c r="X163"/>
      <c r="Y163"/>
      <c r="Z163"/>
    </row>
    <row r="164" spans="2:26" x14ac:dyDescent="0.25">
      <c r="B164" s="280">
        <v>161</v>
      </c>
      <c r="C164" s="281" t="s">
        <v>1403</v>
      </c>
      <c r="D164" s="282" t="s">
        <v>7</v>
      </c>
      <c r="E164" s="282" t="s">
        <v>7</v>
      </c>
      <c r="F164" s="282" t="s">
        <v>7</v>
      </c>
      <c r="G164" s="282" t="s">
        <v>7</v>
      </c>
      <c r="H164" s="282" t="s">
        <v>7</v>
      </c>
      <c r="I164" s="282" t="s">
        <v>7</v>
      </c>
      <c r="J164" s="282" t="s">
        <v>7</v>
      </c>
      <c r="K164" s="282" t="s">
        <v>7</v>
      </c>
      <c r="L164" s="312">
        <v>42870</v>
      </c>
      <c r="M164" s="284" t="s">
        <v>9772</v>
      </c>
      <c r="N164" s="285">
        <f t="shared" si="16"/>
        <v>1</v>
      </c>
      <c r="O164" s="315"/>
      <c r="P164"/>
      <c r="U164"/>
      <c r="V164"/>
      <c r="W164"/>
      <c r="X164"/>
      <c r="Y164"/>
      <c r="Z164"/>
    </row>
    <row r="165" spans="2:26" x14ac:dyDescent="0.25">
      <c r="B165" s="280">
        <v>165</v>
      </c>
      <c r="C165" s="281" t="s">
        <v>1404</v>
      </c>
      <c r="D165" s="282" t="s">
        <v>7</v>
      </c>
      <c r="E165" s="282" t="s">
        <v>7</v>
      </c>
      <c r="F165" s="282" t="s">
        <v>7</v>
      </c>
      <c r="G165" s="282" t="s">
        <v>7</v>
      </c>
      <c r="H165" s="282" t="s">
        <v>7</v>
      </c>
      <c r="I165" s="282" t="s">
        <v>7</v>
      </c>
      <c r="J165" s="282" t="s">
        <v>7</v>
      </c>
      <c r="K165" s="282" t="s">
        <v>7</v>
      </c>
      <c r="L165" s="312">
        <v>42870</v>
      </c>
      <c r="M165" s="284" t="s">
        <v>9772</v>
      </c>
      <c r="N165" s="285">
        <f t="shared" si="16"/>
        <v>1</v>
      </c>
      <c r="O165" s="315"/>
      <c r="P165"/>
      <c r="U165"/>
      <c r="V165"/>
      <c r="W165"/>
      <c r="X165"/>
      <c r="Y165"/>
      <c r="Z165"/>
    </row>
    <row r="166" spans="2:26" x14ac:dyDescent="0.25">
      <c r="B166" s="280">
        <v>166</v>
      </c>
      <c r="C166" s="281" t="s">
        <v>1405</v>
      </c>
      <c r="D166" s="282" t="s">
        <v>7</v>
      </c>
      <c r="E166" s="282" t="s">
        <v>7</v>
      </c>
      <c r="F166" s="282" t="s">
        <v>7</v>
      </c>
      <c r="G166" s="282" t="s">
        <v>7</v>
      </c>
      <c r="H166" s="282" t="s">
        <v>7</v>
      </c>
      <c r="I166" s="282" t="s">
        <v>7</v>
      </c>
      <c r="J166" s="282" t="s">
        <v>7</v>
      </c>
      <c r="K166" s="282" t="s">
        <v>7</v>
      </c>
      <c r="L166" s="312">
        <v>42870</v>
      </c>
      <c r="M166" s="284" t="s">
        <v>9772</v>
      </c>
      <c r="N166" s="285">
        <f t="shared" si="15"/>
        <v>1</v>
      </c>
      <c r="O166" s="315"/>
      <c r="P166"/>
      <c r="U166"/>
      <c r="V166"/>
      <c r="W166"/>
      <c r="X166"/>
      <c r="Y166"/>
      <c r="Z166"/>
    </row>
    <row r="167" spans="2:26" x14ac:dyDescent="0.25">
      <c r="B167" s="280">
        <v>167</v>
      </c>
      <c r="C167" s="281" t="s">
        <v>1406</v>
      </c>
      <c r="D167" s="326" t="s">
        <v>7</v>
      </c>
      <c r="E167" s="326" t="s">
        <v>7</v>
      </c>
      <c r="F167" s="326" t="s">
        <v>7</v>
      </c>
      <c r="G167" s="326" t="s">
        <v>7</v>
      </c>
      <c r="H167" s="326" t="s">
        <v>7</v>
      </c>
      <c r="I167" s="326" t="s">
        <v>7</v>
      </c>
      <c r="J167" s="326" t="s">
        <v>7</v>
      </c>
      <c r="K167" s="326" t="s">
        <v>7</v>
      </c>
      <c r="L167" s="312">
        <v>42870</v>
      </c>
      <c r="M167" s="284" t="s">
        <v>9772</v>
      </c>
      <c r="N167" s="327">
        <f t="shared" si="15"/>
        <v>1</v>
      </c>
      <c r="O167" s="315"/>
      <c r="P167"/>
      <c r="U167"/>
      <c r="V167"/>
      <c r="W167"/>
      <c r="X167"/>
      <c r="Y167"/>
      <c r="Z167"/>
    </row>
    <row r="168" spans="2:26" x14ac:dyDescent="0.25">
      <c r="B168" s="280">
        <v>169</v>
      </c>
      <c r="C168" s="281" t="s">
        <v>1407</v>
      </c>
      <c r="D168" s="326" t="s">
        <v>7</v>
      </c>
      <c r="E168" s="326" t="s">
        <v>7</v>
      </c>
      <c r="F168" s="326" t="s">
        <v>7</v>
      </c>
      <c r="G168" s="326" t="s">
        <v>7</v>
      </c>
      <c r="H168" s="326" t="s">
        <v>7</v>
      </c>
      <c r="I168" s="326" t="s">
        <v>7</v>
      </c>
      <c r="J168" s="326" t="s">
        <v>7</v>
      </c>
      <c r="K168" s="326" t="s">
        <v>7</v>
      </c>
      <c r="L168" s="312">
        <v>42870</v>
      </c>
      <c r="M168" s="284" t="s">
        <v>9772</v>
      </c>
      <c r="N168" s="285">
        <f t="shared" si="15"/>
        <v>1</v>
      </c>
      <c r="O168" s="315"/>
      <c r="P168"/>
      <c r="U168"/>
      <c r="V168"/>
      <c r="W168"/>
      <c r="X168"/>
      <c r="Y168"/>
      <c r="Z168"/>
    </row>
    <row r="169" spans="2:26" x14ac:dyDescent="0.25">
      <c r="B169" s="280">
        <v>170</v>
      </c>
      <c r="C169" s="281" t="s">
        <v>1408</v>
      </c>
      <c r="D169" s="326" t="s">
        <v>7</v>
      </c>
      <c r="E169" s="326" t="s">
        <v>7</v>
      </c>
      <c r="F169" s="326" t="s">
        <v>7</v>
      </c>
      <c r="G169" s="326" t="s">
        <v>7</v>
      </c>
      <c r="H169" s="326" t="s">
        <v>7</v>
      </c>
      <c r="I169" s="326" t="s">
        <v>7</v>
      </c>
      <c r="J169" s="326" t="s">
        <v>7</v>
      </c>
      <c r="K169" s="326" t="s">
        <v>7</v>
      </c>
      <c r="L169" s="312">
        <v>42870</v>
      </c>
      <c r="M169" s="284" t="s">
        <v>9772</v>
      </c>
      <c r="N169" s="285">
        <f t="shared" si="15"/>
        <v>1</v>
      </c>
      <c r="O169" s="315"/>
      <c r="P169"/>
      <c r="U169"/>
      <c r="V169"/>
      <c r="W169"/>
      <c r="X169"/>
      <c r="Y169"/>
      <c r="Z169"/>
    </row>
    <row r="170" spans="2:26" x14ac:dyDescent="0.25">
      <c r="B170" s="280">
        <v>172</v>
      </c>
      <c r="C170" s="281" t="s">
        <v>1409</v>
      </c>
      <c r="D170" s="326" t="s">
        <v>7</v>
      </c>
      <c r="E170" s="326" t="s">
        <v>7</v>
      </c>
      <c r="F170" s="326" t="s">
        <v>7</v>
      </c>
      <c r="G170" s="326" t="s">
        <v>7</v>
      </c>
      <c r="H170" s="326" t="s">
        <v>7</v>
      </c>
      <c r="I170" s="326" t="s">
        <v>7</v>
      </c>
      <c r="J170" s="326" t="s">
        <v>7</v>
      </c>
      <c r="K170" s="326" t="s">
        <v>7</v>
      </c>
      <c r="L170" s="312">
        <v>42870</v>
      </c>
      <c r="M170" s="284" t="s">
        <v>9772</v>
      </c>
      <c r="N170" s="285">
        <f t="shared" si="15"/>
        <v>1</v>
      </c>
      <c r="O170" s="315"/>
      <c r="P170"/>
      <c r="U170"/>
      <c r="V170"/>
      <c r="W170"/>
      <c r="X170"/>
      <c r="Y170"/>
      <c r="Z170"/>
    </row>
    <row r="171" spans="2:26" x14ac:dyDescent="0.25">
      <c r="B171" s="280">
        <v>173</v>
      </c>
      <c r="C171" s="281" t="s">
        <v>1410</v>
      </c>
      <c r="D171" s="282" t="s">
        <v>7</v>
      </c>
      <c r="E171" s="282" t="s">
        <v>7</v>
      </c>
      <c r="F171" s="282" t="s">
        <v>7</v>
      </c>
      <c r="G171" s="282" t="s">
        <v>7</v>
      </c>
      <c r="H171" s="282" t="s">
        <v>7</v>
      </c>
      <c r="I171" s="282" t="s">
        <v>7</v>
      </c>
      <c r="J171" s="282" t="s">
        <v>7</v>
      </c>
      <c r="K171" s="282" t="s">
        <v>7</v>
      </c>
      <c r="L171" s="312">
        <v>42870</v>
      </c>
      <c r="M171" s="284" t="s">
        <v>9772</v>
      </c>
      <c r="N171" s="285">
        <f t="shared" si="15"/>
        <v>1</v>
      </c>
      <c r="O171" s="315"/>
      <c r="P171"/>
      <c r="U171"/>
      <c r="V171"/>
      <c r="W171"/>
      <c r="X171"/>
      <c r="Y171"/>
      <c r="Z171"/>
    </row>
    <row r="172" spans="2:26" x14ac:dyDescent="0.25">
      <c r="B172" s="280">
        <v>174</v>
      </c>
      <c r="C172" s="281" t="s">
        <v>1411</v>
      </c>
      <c r="D172" s="282" t="s">
        <v>7</v>
      </c>
      <c r="E172" s="282" t="s">
        <v>7</v>
      </c>
      <c r="F172" s="282" t="s">
        <v>7</v>
      </c>
      <c r="G172" s="282" t="s">
        <v>7</v>
      </c>
      <c r="H172" s="282" t="s">
        <v>7</v>
      </c>
      <c r="I172" s="282" t="s">
        <v>7</v>
      </c>
      <c r="J172" s="282" t="s">
        <v>7</v>
      </c>
      <c r="K172" s="282" t="s">
        <v>7</v>
      </c>
      <c r="L172" s="312">
        <v>42870</v>
      </c>
      <c r="M172" s="284" t="s">
        <v>9772</v>
      </c>
      <c r="N172" s="285">
        <f t="shared" si="15"/>
        <v>1</v>
      </c>
      <c r="O172" s="315"/>
      <c r="P172"/>
      <c r="U172"/>
      <c r="V172"/>
      <c r="W172"/>
      <c r="X172"/>
      <c r="Y172"/>
      <c r="Z172"/>
    </row>
    <row r="173" spans="2:26" x14ac:dyDescent="0.25">
      <c r="B173" s="280">
        <v>175</v>
      </c>
      <c r="C173" s="281" t="s">
        <v>1412</v>
      </c>
      <c r="D173" s="282" t="s">
        <v>7</v>
      </c>
      <c r="E173" s="282" t="s">
        <v>7</v>
      </c>
      <c r="F173" s="282" t="s">
        <v>7</v>
      </c>
      <c r="G173" s="282" t="s">
        <v>7</v>
      </c>
      <c r="H173" s="282" t="s">
        <v>7</v>
      </c>
      <c r="I173" s="282" t="s">
        <v>7</v>
      </c>
      <c r="J173" s="282" t="s">
        <v>7</v>
      </c>
      <c r="K173" s="282" t="s">
        <v>7</v>
      </c>
      <c r="L173" s="312">
        <v>42870</v>
      </c>
      <c r="M173" s="284" t="s">
        <v>9772</v>
      </c>
      <c r="N173" s="285">
        <f t="shared" si="15"/>
        <v>1</v>
      </c>
      <c r="O173" s="315"/>
      <c r="P173"/>
      <c r="U173"/>
      <c r="V173"/>
      <c r="W173"/>
      <c r="X173"/>
      <c r="Y173"/>
      <c r="Z173"/>
    </row>
    <row r="174" spans="2:26" x14ac:dyDescent="0.25">
      <c r="B174" s="280">
        <v>178</v>
      </c>
      <c r="C174" s="281" t="s">
        <v>1413</v>
      </c>
      <c r="D174" s="282" t="s">
        <v>7</v>
      </c>
      <c r="E174" s="282" t="s">
        <v>7</v>
      </c>
      <c r="F174" s="282" t="s">
        <v>7</v>
      </c>
      <c r="G174" s="282" t="s">
        <v>7</v>
      </c>
      <c r="H174" s="282" t="s">
        <v>7</v>
      </c>
      <c r="I174" s="282" t="s">
        <v>7</v>
      </c>
      <c r="J174" s="282" t="s">
        <v>7</v>
      </c>
      <c r="K174" s="282" t="s">
        <v>7</v>
      </c>
      <c r="L174" s="312">
        <v>42870</v>
      </c>
      <c r="M174" s="284" t="s">
        <v>9772</v>
      </c>
      <c r="N174" s="285">
        <f t="shared" si="15"/>
        <v>1</v>
      </c>
      <c r="O174" s="315"/>
      <c r="P174"/>
      <c r="U174"/>
      <c r="V174"/>
      <c r="W174"/>
      <c r="X174"/>
      <c r="Y174"/>
      <c r="Z174"/>
    </row>
    <row r="175" spans="2:26" x14ac:dyDescent="0.25">
      <c r="B175" s="280">
        <v>179</v>
      </c>
      <c r="C175" s="281" t="s">
        <v>1414</v>
      </c>
      <c r="D175" s="282" t="s">
        <v>7</v>
      </c>
      <c r="E175" s="282" t="s">
        <v>7</v>
      </c>
      <c r="F175" s="282" t="s">
        <v>7</v>
      </c>
      <c r="G175" s="282" t="s">
        <v>7</v>
      </c>
      <c r="H175" s="282" t="s">
        <v>7</v>
      </c>
      <c r="I175" s="282" t="s">
        <v>7</v>
      </c>
      <c r="J175" s="282" t="s">
        <v>7</v>
      </c>
      <c r="K175" s="282" t="s">
        <v>7</v>
      </c>
      <c r="L175" s="312">
        <v>42870</v>
      </c>
      <c r="M175" s="284" t="s">
        <v>9772</v>
      </c>
      <c r="N175" s="285">
        <f t="shared" si="15"/>
        <v>1</v>
      </c>
      <c r="O175" s="315"/>
      <c r="P175"/>
      <c r="U175"/>
      <c r="V175"/>
      <c r="W175"/>
      <c r="X175"/>
      <c r="Y175"/>
      <c r="Z175"/>
    </row>
    <row r="176" spans="2:26" x14ac:dyDescent="0.25">
      <c r="B176" s="280">
        <v>181</v>
      </c>
      <c r="C176" s="281" t="s">
        <v>1415</v>
      </c>
      <c r="D176" s="282" t="s">
        <v>7</v>
      </c>
      <c r="E176" s="282" t="s">
        <v>7</v>
      </c>
      <c r="F176" s="282" t="s">
        <v>7</v>
      </c>
      <c r="G176" s="282" t="s">
        <v>7</v>
      </c>
      <c r="H176" s="282" t="s">
        <v>7</v>
      </c>
      <c r="I176" s="282" t="s">
        <v>7</v>
      </c>
      <c r="J176" s="282" t="s">
        <v>7</v>
      </c>
      <c r="K176" s="282" t="s">
        <v>7</v>
      </c>
      <c r="L176" s="312">
        <v>42870</v>
      </c>
      <c r="M176" s="284" t="s">
        <v>9772</v>
      </c>
      <c r="N176" s="285">
        <f t="shared" si="15"/>
        <v>1</v>
      </c>
      <c r="O176" s="315"/>
      <c r="P176"/>
      <c r="U176"/>
      <c r="V176"/>
      <c r="W176"/>
      <c r="X176"/>
      <c r="Y176"/>
      <c r="Z176"/>
    </row>
    <row r="177" spans="2:26" x14ac:dyDescent="0.25">
      <c r="B177" s="280">
        <v>183</v>
      </c>
      <c r="C177" s="281" t="s">
        <v>1416</v>
      </c>
      <c r="D177" s="282" t="s">
        <v>7</v>
      </c>
      <c r="E177" s="282" t="s">
        <v>7</v>
      </c>
      <c r="F177" s="282" t="s">
        <v>7</v>
      </c>
      <c r="G177" s="282" t="s">
        <v>7</v>
      </c>
      <c r="H177" s="282" t="s">
        <v>7</v>
      </c>
      <c r="I177" s="282" t="s">
        <v>7</v>
      </c>
      <c r="J177" s="282" t="s">
        <v>7</v>
      </c>
      <c r="K177" s="282" t="s">
        <v>7</v>
      </c>
      <c r="L177" s="312">
        <v>42870</v>
      </c>
      <c r="M177" s="284" t="s">
        <v>9772</v>
      </c>
      <c r="N177" s="285">
        <f>IF(D177="OK",IF(E177="OK",IF(F177="OK",IF(G177="OK",IF(H177="ok",IF(I177="ok",IF(J177="ok",IF(K177="ok",IF(OR(L177&lt;$V$1,L177&gt;$W$1),2,1),2),2),2),2),2),2),2),2)</f>
        <v>1</v>
      </c>
      <c r="O177" s="315"/>
      <c r="P177"/>
      <c r="U177"/>
      <c r="V177"/>
      <c r="W177"/>
      <c r="X177"/>
      <c r="Y177"/>
      <c r="Z177"/>
    </row>
    <row r="178" spans="2:26" x14ac:dyDescent="0.25">
      <c r="B178" s="280">
        <v>185</v>
      </c>
      <c r="C178" s="281" t="s">
        <v>1417</v>
      </c>
      <c r="D178" s="282" t="s">
        <v>7</v>
      </c>
      <c r="E178" s="282" t="s">
        <v>7</v>
      </c>
      <c r="F178" s="282" t="s">
        <v>7</v>
      </c>
      <c r="G178" s="282" t="s">
        <v>7</v>
      </c>
      <c r="H178" s="282" t="s">
        <v>7</v>
      </c>
      <c r="I178" s="282" t="s">
        <v>7</v>
      </c>
      <c r="J178" s="282" t="s">
        <v>7</v>
      </c>
      <c r="K178" s="282" t="s">
        <v>7</v>
      </c>
      <c r="L178" s="283">
        <v>42870</v>
      </c>
      <c r="M178" s="284"/>
      <c r="N178" s="285">
        <f t="shared" ref="N178:N221" si="17">IF(D178="OK",IF(E178="OK",IF(F178="OK",IF(G178="OK",IF(H178="ok",IF(I178="ok",IF(J178="ok",IF(K178="ok",IF(OR(L178&lt;$V$1,L178&gt;$W$1),2,1),2),2),2),2),2),2),2),2)</f>
        <v>1</v>
      </c>
      <c r="O178" s="315"/>
      <c r="P178"/>
      <c r="U178"/>
      <c r="V178"/>
      <c r="W178"/>
      <c r="X178"/>
      <c r="Y178"/>
      <c r="Z178"/>
    </row>
    <row r="179" spans="2:26" x14ac:dyDescent="0.25">
      <c r="B179" s="280">
        <v>186</v>
      </c>
      <c r="C179" s="329" t="s">
        <v>1418</v>
      </c>
      <c r="D179" s="331" t="s">
        <v>7</v>
      </c>
      <c r="E179" s="331" t="s">
        <v>7</v>
      </c>
      <c r="F179" s="331" t="s">
        <v>7</v>
      </c>
      <c r="G179" s="331" t="s">
        <v>7</v>
      </c>
      <c r="H179" s="331" t="s">
        <v>7</v>
      </c>
      <c r="I179" s="331" t="s">
        <v>7</v>
      </c>
      <c r="J179" s="331" t="s">
        <v>7</v>
      </c>
      <c r="K179" s="331" t="s">
        <v>7</v>
      </c>
      <c r="L179" s="332">
        <v>42870</v>
      </c>
      <c r="M179" s="333" t="s">
        <v>9771</v>
      </c>
      <c r="N179" s="334">
        <f t="shared" si="17"/>
        <v>1</v>
      </c>
      <c r="O179" s="315"/>
      <c r="P179"/>
      <c r="U179"/>
      <c r="V179"/>
      <c r="W179"/>
      <c r="X179"/>
      <c r="Y179"/>
      <c r="Z179"/>
    </row>
    <row r="180" spans="2:26" x14ac:dyDescent="0.25">
      <c r="B180" s="280">
        <v>187</v>
      </c>
      <c r="C180" s="335" t="s">
        <v>1419</v>
      </c>
      <c r="D180" s="304" t="s">
        <v>45</v>
      </c>
      <c r="E180" s="304" t="s">
        <v>45</v>
      </c>
      <c r="F180" s="304" t="s">
        <v>45</v>
      </c>
      <c r="G180" s="304" t="s">
        <v>45</v>
      </c>
      <c r="H180" s="304" t="s">
        <v>45</v>
      </c>
      <c r="I180" s="304" t="s">
        <v>45</v>
      </c>
      <c r="J180" s="304" t="s">
        <v>45</v>
      </c>
      <c r="K180" s="304" t="s">
        <v>45</v>
      </c>
      <c r="L180" s="332">
        <v>42870</v>
      </c>
      <c r="M180" s="306" t="s">
        <v>9771</v>
      </c>
      <c r="N180" s="307">
        <f t="shared" si="17"/>
        <v>1</v>
      </c>
      <c r="O180" s="315"/>
      <c r="P180"/>
      <c r="U180"/>
      <c r="V180"/>
      <c r="W180"/>
      <c r="X180"/>
      <c r="Y180"/>
      <c r="Z180"/>
    </row>
    <row r="181" spans="2:26" x14ac:dyDescent="0.25">
      <c r="B181" s="280">
        <v>188</v>
      </c>
      <c r="C181" s="336" t="s">
        <v>1420</v>
      </c>
      <c r="D181" s="331" t="s">
        <v>45</v>
      </c>
      <c r="E181" s="331" t="s">
        <v>45</v>
      </c>
      <c r="F181" s="331" t="s">
        <v>45</v>
      </c>
      <c r="G181" s="331" t="s">
        <v>45</v>
      </c>
      <c r="H181" s="331" t="s">
        <v>45</v>
      </c>
      <c r="I181" s="331" t="s">
        <v>45</v>
      </c>
      <c r="J181" s="331" t="s">
        <v>45</v>
      </c>
      <c r="K181" s="331" t="s">
        <v>45</v>
      </c>
      <c r="L181" s="332">
        <v>42870</v>
      </c>
      <c r="M181" s="333" t="s">
        <v>9771</v>
      </c>
      <c r="N181" s="334">
        <f t="shared" si="17"/>
        <v>1</v>
      </c>
      <c r="O181" s="315"/>
      <c r="P181"/>
      <c r="U181"/>
      <c r="V181"/>
      <c r="W181"/>
      <c r="X181"/>
      <c r="Y181"/>
      <c r="Z181"/>
    </row>
    <row r="182" spans="2:26" x14ac:dyDescent="0.25">
      <c r="B182" s="280">
        <v>190</v>
      </c>
      <c r="C182" s="336" t="s">
        <v>1421</v>
      </c>
      <c r="D182" s="331" t="s">
        <v>45</v>
      </c>
      <c r="E182" s="331" t="s">
        <v>45</v>
      </c>
      <c r="F182" s="331" t="s">
        <v>45</v>
      </c>
      <c r="G182" s="331" t="s">
        <v>45</v>
      </c>
      <c r="H182" s="331" t="s">
        <v>45</v>
      </c>
      <c r="I182" s="331" t="s">
        <v>45</v>
      </c>
      <c r="J182" s="331" t="s">
        <v>45</v>
      </c>
      <c r="K182" s="331" t="s">
        <v>45</v>
      </c>
      <c r="L182" s="332">
        <v>42870</v>
      </c>
      <c r="M182" s="333" t="s">
        <v>9771</v>
      </c>
      <c r="N182" s="334">
        <f t="shared" si="17"/>
        <v>1</v>
      </c>
      <c r="O182" s="315"/>
      <c r="P182"/>
      <c r="U182"/>
      <c r="V182"/>
      <c r="W182"/>
      <c r="X182"/>
      <c r="Y182"/>
      <c r="Z182"/>
    </row>
    <row r="183" spans="2:26" x14ac:dyDescent="0.25">
      <c r="B183" s="280">
        <v>190</v>
      </c>
      <c r="C183" s="336" t="s">
        <v>1421</v>
      </c>
      <c r="D183" s="331" t="s">
        <v>45</v>
      </c>
      <c r="E183" s="331" t="s">
        <v>45</v>
      </c>
      <c r="F183" s="331" t="s">
        <v>45</v>
      </c>
      <c r="G183" s="331" t="s">
        <v>45</v>
      </c>
      <c r="H183" s="331" t="s">
        <v>45</v>
      </c>
      <c r="I183" s="331" t="s">
        <v>45</v>
      </c>
      <c r="J183" s="331" t="s">
        <v>45</v>
      </c>
      <c r="K183" s="331" t="s">
        <v>45</v>
      </c>
      <c r="L183" s="332">
        <v>42870</v>
      </c>
      <c r="M183" s="333" t="s">
        <v>9771</v>
      </c>
      <c r="N183" s="334">
        <f t="shared" si="17"/>
        <v>1</v>
      </c>
      <c r="O183" s="315"/>
      <c r="P183"/>
      <c r="U183"/>
      <c r="V183"/>
      <c r="W183"/>
      <c r="X183"/>
      <c r="Y183"/>
      <c r="Z183"/>
    </row>
    <row r="184" spans="2:26" x14ac:dyDescent="0.25">
      <c r="B184" s="280">
        <v>191</v>
      </c>
      <c r="C184" s="335" t="s">
        <v>1422</v>
      </c>
      <c r="D184" s="304" t="s">
        <v>45</v>
      </c>
      <c r="E184" s="304" t="s">
        <v>45</v>
      </c>
      <c r="F184" s="304" t="s">
        <v>45</v>
      </c>
      <c r="G184" s="304" t="s">
        <v>45</v>
      </c>
      <c r="H184" s="304" t="s">
        <v>45</v>
      </c>
      <c r="I184" s="304" t="s">
        <v>45</v>
      </c>
      <c r="J184" s="304" t="s">
        <v>45</v>
      </c>
      <c r="K184" s="304" t="s">
        <v>45</v>
      </c>
      <c r="L184" s="332">
        <v>42870</v>
      </c>
      <c r="M184" s="306" t="s">
        <v>9771</v>
      </c>
      <c r="N184" s="307">
        <f t="shared" si="17"/>
        <v>1</v>
      </c>
      <c r="O184" s="315"/>
      <c r="P184"/>
      <c r="U184"/>
      <c r="V184"/>
      <c r="W184"/>
      <c r="X184"/>
      <c r="Y184"/>
      <c r="Z184"/>
    </row>
    <row r="185" spans="2:26" x14ac:dyDescent="0.25">
      <c r="B185" s="280">
        <v>192</v>
      </c>
      <c r="C185" s="335" t="s">
        <v>1423</v>
      </c>
      <c r="D185" s="304" t="s">
        <v>45</v>
      </c>
      <c r="E185" s="304" t="s">
        <v>45</v>
      </c>
      <c r="F185" s="304" t="s">
        <v>45</v>
      </c>
      <c r="G185" s="304" t="s">
        <v>45</v>
      </c>
      <c r="H185" s="304" t="s">
        <v>45</v>
      </c>
      <c r="I185" s="304" t="s">
        <v>45</v>
      </c>
      <c r="J185" s="304" t="s">
        <v>45</v>
      </c>
      <c r="K185" s="304" t="s">
        <v>45</v>
      </c>
      <c r="L185" s="332">
        <v>42870</v>
      </c>
      <c r="M185" s="306" t="s">
        <v>9772</v>
      </c>
      <c r="N185" s="307">
        <f>IF(D185="OK",IF(E185="OK",IF(F185="OK",IF(G185="OK",IF(H185="ok",IF(I185="ok",IF(J185="ok",IF(K189="ok",IF(OR(L185&lt;$V$1,L185&gt;$W$1),2,1),2),2),2),2),2),2),2),2)</f>
        <v>1</v>
      </c>
      <c r="O185" s="315"/>
      <c r="P185"/>
      <c r="U185"/>
      <c r="V185"/>
      <c r="W185"/>
      <c r="X185"/>
      <c r="Y185"/>
      <c r="Z185"/>
    </row>
    <row r="186" spans="2:26" x14ac:dyDescent="0.25">
      <c r="B186" s="280">
        <v>195</v>
      </c>
      <c r="C186" s="335" t="s">
        <v>1424</v>
      </c>
      <c r="D186" s="337" t="s">
        <v>7</v>
      </c>
      <c r="E186" s="337" t="s">
        <v>7</v>
      </c>
      <c r="F186" s="337" t="s">
        <v>7</v>
      </c>
      <c r="G186" s="337" t="s">
        <v>7</v>
      </c>
      <c r="H186" s="337" t="s">
        <v>7</v>
      </c>
      <c r="I186" s="337" t="s">
        <v>7</v>
      </c>
      <c r="J186" s="337" t="s">
        <v>7</v>
      </c>
      <c r="K186" s="337" t="s">
        <v>7</v>
      </c>
      <c r="L186" s="332">
        <v>42870</v>
      </c>
      <c r="M186" s="337" t="s">
        <v>9771</v>
      </c>
      <c r="N186" s="307">
        <f t="shared" ref="N186:N197" si="18">IF(D186="OK",IF(E186="OK",IF(F186="OK",IF(G186="OK",IF(H186="ok",IF(I186="ok",IF(J186="ok",IF(K186="ok",IF(OR(L186&lt;$V$1,L186&gt;$W$1),2,1),2),2),2),2),2),2),2),2)</f>
        <v>1</v>
      </c>
      <c r="O186" s="315"/>
      <c r="P186"/>
      <c r="U186"/>
      <c r="V186"/>
      <c r="W186"/>
      <c r="X186"/>
      <c r="Y186"/>
      <c r="Z186"/>
    </row>
    <row r="187" spans="2:26" x14ac:dyDescent="0.25">
      <c r="B187" s="280">
        <v>196</v>
      </c>
      <c r="C187" s="335" t="s">
        <v>1425</v>
      </c>
      <c r="D187" s="304" t="s">
        <v>7</v>
      </c>
      <c r="E187" s="304" t="s">
        <v>7</v>
      </c>
      <c r="F187" s="304" t="s">
        <v>7</v>
      </c>
      <c r="G187" s="304" t="s">
        <v>7</v>
      </c>
      <c r="H187" s="304" t="s">
        <v>7</v>
      </c>
      <c r="I187" s="304" t="s">
        <v>7</v>
      </c>
      <c r="J187" s="304" t="s">
        <v>7</v>
      </c>
      <c r="K187" s="304" t="s">
        <v>7</v>
      </c>
      <c r="L187" s="332">
        <v>42870</v>
      </c>
      <c r="M187" s="306" t="s">
        <v>9771</v>
      </c>
      <c r="N187" s="307">
        <f t="shared" si="18"/>
        <v>1</v>
      </c>
      <c r="O187" s="315"/>
      <c r="P187"/>
      <c r="U187"/>
      <c r="V187"/>
      <c r="W187"/>
      <c r="X187"/>
      <c r="Y187"/>
      <c r="Z187"/>
    </row>
    <row r="188" spans="2:26" x14ac:dyDescent="0.25">
      <c r="B188" s="280">
        <v>200</v>
      </c>
      <c r="C188" s="281" t="s">
        <v>1426</v>
      </c>
      <c r="D188" s="326" t="s">
        <v>7</v>
      </c>
      <c r="E188" s="326" t="s">
        <v>7</v>
      </c>
      <c r="F188" s="326" t="s">
        <v>7</v>
      </c>
      <c r="G188" s="326" t="s">
        <v>7</v>
      </c>
      <c r="H188" s="326" t="s">
        <v>7</v>
      </c>
      <c r="I188" s="326" t="s">
        <v>7</v>
      </c>
      <c r="J188" s="326" t="s">
        <v>7</v>
      </c>
      <c r="K188" s="326" t="s">
        <v>7</v>
      </c>
      <c r="L188" s="312">
        <v>42870</v>
      </c>
      <c r="M188" s="122"/>
      <c r="N188" s="327">
        <f t="shared" si="18"/>
        <v>1</v>
      </c>
      <c r="O188" s="315"/>
      <c r="P188"/>
      <c r="U188"/>
      <c r="V188"/>
      <c r="W188"/>
      <c r="X188"/>
      <c r="Y188"/>
      <c r="Z188"/>
    </row>
    <row r="189" spans="2:26" x14ac:dyDescent="0.25">
      <c r="B189" s="280">
        <v>201</v>
      </c>
      <c r="C189" s="281" t="s">
        <v>1427</v>
      </c>
      <c r="D189" s="326" t="s">
        <v>7</v>
      </c>
      <c r="E189" s="326" t="s">
        <v>7</v>
      </c>
      <c r="F189" s="326" t="s">
        <v>7</v>
      </c>
      <c r="G189" s="326" t="s">
        <v>7</v>
      </c>
      <c r="H189" s="326" t="s">
        <v>7</v>
      </c>
      <c r="I189" s="326" t="s">
        <v>7</v>
      </c>
      <c r="J189" s="326" t="s">
        <v>7</v>
      </c>
      <c r="K189" s="326" t="s">
        <v>7</v>
      </c>
      <c r="L189" s="312">
        <v>42870</v>
      </c>
      <c r="M189" s="284" t="s">
        <v>9772</v>
      </c>
      <c r="N189" s="327">
        <f t="shared" si="18"/>
        <v>1</v>
      </c>
      <c r="O189" s="315"/>
      <c r="P189"/>
      <c r="Q189" t="s">
        <v>158</v>
      </c>
      <c r="U189"/>
      <c r="V189"/>
      <c r="W189"/>
      <c r="X189"/>
      <c r="Y189"/>
      <c r="Z189"/>
    </row>
    <row r="190" spans="2:26" x14ac:dyDescent="0.25">
      <c r="B190" s="280">
        <v>202</v>
      </c>
      <c r="C190" s="281" t="s">
        <v>226</v>
      </c>
      <c r="D190" s="326" t="s">
        <v>7</v>
      </c>
      <c r="E190" s="326" t="s">
        <v>7</v>
      </c>
      <c r="F190" s="326" t="s">
        <v>7</v>
      </c>
      <c r="G190" s="326" t="s">
        <v>7</v>
      </c>
      <c r="H190" s="326" t="s">
        <v>7</v>
      </c>
      <c r="I190" s="326" t="s">
        <v>7</v>
      </c>
      <c r="J190" s="326" t="s">
        <v>7</v>
      </c>
      <c r="K190" s="326" t="s">
        <v>7</v>
      </c>
      <c r="L190" s="312">
        <v>42870</v>
      </c>
      <c r="M190" s="122" t="s">
        <v>9771</v>
      </c>
      <c r="N190" s="327">
        <f t="shared" si="18"/>
        <v>1</v>
      </c>
      <c r="O190" s="315"/>
      <c r="P190"/>
      <c r="U190"/>
      <c r="V190"/>
      <c r="W190"/>
      <c r="X190"/>
      <c r="Y190"/>
      <c r="Z190"/>
    </row>
    <row r="191" spans="2:26" x14ac:dyDescent="0.25">
      <c r="B191" s="280">
        <v>203</v>
      </c>
      <c r="C191" s="281" t="s">
        <v>1428</v>
      </c>
      <c r="D191" s="326" t="s">
        <v>7</v>
      </c>
      <c r="E191" s="326" t="s">
        <v>7</v>
      </c>
      <c r="F191" s="326" t="s">
        <v>7</v>
      </c>
      <c r="G191" s="326" t="s">
        <v>7</v>
      </c>
      <c r="H191" s="326" t="s">
        <v>7</v>
      </c>
      <c r="I191" s="326" t="s">
        <v>7</v>
      </c>
      <c r="J191" s="326" t="s">
        <v>7</v>
      </c>
      <c r="K191" s="326" t="s">
        <v>7</v>
      </c>
      <c r="L191" s="312">
        <v>42870</v>
      </c>
      <c r="M191" s="122" t="s">
        <v>9771</v>
      </c>
      <c r="N191" s="327">
        <f t="shared" si="18"/>
        <v>1</v>
      </c>
      <c r="O191" s="315"/>
      <c r="P191"/>
      <c r="U191"/>
      <c r="V191"/>
      <c r="W191"/>
      <c r="X191"/>
      <c r="Y191"/>
      <c r="Z191"/>
    </row>
    <row r="192" spans="2:26" x14ac:dyDescent="0.25">
      <c r="B192" s="280">
        <v>204</v>
      </c>
      <c r="C192" s="281" t="s">
        <v>1429</v>
      </c>
      <c r="D192" s="326" t="s">
        <v>7</v>
      </c>
      <c r="E192" s="326" t="s">
        <v>7</v>
      </c>
      <c r="F192" s="326" t="s">
        <v>7</v>
      </c>
      <c r="G192" s="326" t="s">
        <v>7</v>
      </c>
      <c r="H192" s="326" t="s">
        <v>7</v>
      </c>
      <c r="I192" s="326" t="s">
        <v>7</v>
      </c>
      <c r="J192" s="326" t="s">
        <v>7</v>
      </c>
      <c r="K192" s="326" t="s">
        <v>7</v>
      </c>
      <c r="L192" s="312">
        <v>42870</v>
      </c>
      <c r="M192" s="122" t="s">
        <v>9771</v>
      </c>
      <c r="N192" s="327">
        <f t="shared" si="18"/>
        <v>1</v>
      </c>
      <c r="O192" s="315"/>
      <c r="P192"/>
      <c r="U192"/>
      <c r="V192"/>
      <c r="W192"/>
      <c r="X192"/>
      <c r="Y192"/>
      <c r="Z192"/>
    </row>
    <row r="193" spans="2:26" x14ac:dyDescent="0.25">
      <c r="B193" s="280">
        <v>205</v>
      </c>
      <c r="C193" s="281" t="s">
        <v>1430</v>
      </c>
      <c r="D193" s="326" t="s">
        <v>7</v>
      </c>
      <c r="E193" s="326" t="s">
        <v>7</v>
      </c>
      <c r="F193" s="326" t="s">
        <v>7</v>
      </c>
      <c r="G193" s="326" t="s">
        <v>7</v>
      </c>
      <c r="H193" s="326" t="s">
        <v>7</v>
      </c>
      <c r="I193" s="326" t="s">
        <v>7</v>
      </c>
      <c r="J193" s="326" t="s">
        <v>7</v>
      </c>
      <c r="K193" s="326" t="s">
        <v>7</v>
      </c>
      <c r="L193" s="312">
        <v>42870</v>
      </c>
      <c r="M193" s="122" t="s">
        <v>9771</v>
      </c>
      <c r="N193" s="327">
        <f t="shared" si="18"/>
        <v>1</v>
      </c>
      <c r="O193" s="315"/>
      <c r="P193"/>
      <c r="U193"/>
      <c r="V193"/>
      <c r="W193"/>
      <c r="X193"/>
      <c r="Y193"/>
      <c r="Z193"/>
    </row>
    <row r="194" spans="2:26" x14ac:dyDescent="0.25">
      <c r="B194" s="280">
        <v>206</v>
      </c>
      <c r="C194" s="281" t="s">
        <v>1431</v>
      </c>
      <c r="D194" s="326" t="s">
        <v>7</v>
      </c>
      <c r="E194" s="326" t="s">
        <v>7</v>
      </c>
      <c r="F194" s="326" t="s">
        <v>7</v>
      </c>
      <c r="G194" s="326" t="s">
        <v>7</v>
      </c>
      <c r="H194" s="326" t="s">
        <v>7</v>
      </c>
      <c r="I194" s="326" t="s">
        <v>7</v>
      </c>
      <c r="J194" s="326" t="s">
        <v>7</v>
      </c>
      <c r="K194" s="326" t="s">
        <v>7</v>
      </c>
      <c r="L194" s="312">
        <v>42870</v>
      </c>
      <c r="M194" s="122" t="s">
        <v>9771</v>
      </c>
      <c r="N194" s="327">
        <f t="shared" si="18"/>
        <v>1</v>
      </c>
      <c r="O194" s="315"/>
      <c r="P194"/>
      <c r="U194"/>
      <c r="V194"/>
      <c r="W194"/>
      <c r="X194"/>
      <c r="Y194"/>
      <c r="Z194"/>
    </row>
    <row r="195" spans="2:26" x14ac:dyDescent="0.25">
      <c r="B195" s="280">
        <v>200</v>
      </c>
      <c r="C195" s="281" t="s">
        <v>1432</v>
      </c>
      <c r="D195" s="326" t="s">
        <v>45</v>
      </c>
      <c r="E195" s="326" t="s">
        <v>45</v>
      </c>
      <c r="F195" s="326" t="s">
        <v>45</v>
      </c>
      <c r="G195" s="326" t="s">
        <v>45</v>
      </c>
      <c r="H195" s="326" t="s">
        <v>45</v>
      </c>
      <c r="I195" s="326" t="s">
        <v>45</v>
      </c>
      <c r="J195" s="326" t="s">
        <v>45</v>
      </c>
      <c r="K195" s="326" t="s">
        <v>45</v>
      </c>
      <c r="L195" s="312">
        <v>42870</v>
      </c>
      <c r="M195" s="122" t="s">
        <v>9771</v>
      </c>
      <c r="N195" s="327">
        <f t="shared" si="18"/>
        <v>1</v>
      </c>
      <c r="O195" s="315"/>
      <c r="P195"/>
      <c r="U195"/>
      <c r="V195"/>
      <c r="W195"/>
      <c r="X195"/>
      <c r="Y195"/>
      <c r="Z195"/>
    </row>
    <row r="196" spans="2:26" x14ac:dyDescent="0.25">
      <c r="B196" s="280">
        <v>201</v>
      </c>
      <c r="C196" s="281" t="s">
        <v>1433</v>
      </c>
      <c r="D196" s="282" t="s">
        <v>45</v>
      </c>
      <c r="E196" s="282" t="s">
        <v>45</v>
      </c>
      <c r="F196" s="282" t="s">
        <v>45</v>
      </c>
      <c r="G196" s="282" t="s">
        <v>45</v>
      </c>
      <c r="H196" s="282" t="s">
        <v>45</v>
      </c>
      <c r="I196" s="282" t="s">
        <v>45</v>
      </c>
      <c r="J196" s="282" t="s">
        <v>45</v>
      </c>
      <c r="K196" s="282" t="s">
        <v>45</v>
      </c>
      <c r="L196" s="312">
        <v>42840</v>
      </c>
      <c r="M196" s="91" t="s">
        <v>9771</v>
      </c>
      <c r="N196" s="285">
        <f t="shared" si="18"/>
        <v>2</v>
      </c>
      <c r="O196" s="315"/>
      <c r="P196"/>
      <c r="U196"/>
      <c r="V196"/>
      <c r="W196"/>
      <c r="X196"/>
      <c r="Y196"/>
      <c r="Z196"/>
    </row>
    <row r="197" spans="2:26" x14ac:dyDescent="0.25">
      <c r="B197" s="280">
        <v>202</v>
      </c>
      <c r="C197" s="281" t="s">
        <v>1434</v>
      </c>
      <c r="D197" s="282" t="s">
        <v>45</v>
      </c>
      <c r="E197" s="282" t="s">
        <v>45</v>
      </c>
      <c r="F197" s="282" t="s">
        <v>45</v>
      </c>
      <c r="G197" s="282" t="s">
        <v>7</v>
      </c>
      <c r="H197" s="282" t="s">
        <v>45</v>
      </c>
      <c r="I197" s="282" t="s">
        <v>7</v>
      </c>
      <c r="J197" s="282" t="s">
        <v>45</v>
      </c>
      <c r="K197" s="282" t="s">
        <v>45</v>
      </c>
      <c r="L197" s="312">
        <v>42840</v>
      </c>
      <c r="M197" s="91" t="s">
        <v>9771</v>
      </c>
      <c r="N197" s="285">
        <f t="shared" si="18"/>
        <v>2</v>
      </c>
      <c r="O197" s="315"/>
      <c r="P197"/>
      <c r="U197"/>
      <c r="V197"/>
      <c r="W197"/>
      <c r="X197"/>
      <c r="Y197"/>
      <c r="Z197"/>
    </row>
    <row r="198" spans="2:26" x14ac:dyDescent="0.25">
      <c r="B198" s="280">
        <v>203</v>
      </c>
      <c r="C198" s="281" t="s">
        <v>1435</v>
      </c>
      <c r="D198" s="282" t="s">
        <v>45</v>
      </c>
      <c r="E198" s="282" t="s">
        <v>45</v>
      </c>
      <c r="F198" s="282" t="s">
        <v>45</v>
      </c>
      <c r="G198" s="282" t="s">
        <v>45</v>
      </c>
      <c r="H198" s="282" t="s">
        <v>45</v>
      </c>
      <c r="I198" s="282" t="s">
        <v>45</v>
      </c>
      <c r="J198" s="282" t="s">
        <v>45</v>
      </c>
      <c r="K198" s="338" t="s">
        <v>45</v>
      </c>
      <c r="L198" s="283">
        <v>42870</v>
      </c>
      <c r="M198" s="91" t="s">
        <v>9771</v>
      </c>
      <c r="N198" s="285">
        <f>IF(D198="OK",IF(E198="OK",IF(F198="OK",IF(G198="OK",IF(H198="ok",IF(I198="ok",IF(J198="ok",IF(K199="ok",IF(OR(L198&lt;$V$1,L198&gt;$W$1),2,1),2),2),2),2),2),2),2),2)</f>
        <v>1</v>
      </c>
      <c r="O198" s="315"/>
      <c r="P198"/>
      <c r="U198"/>
      <c r="V198"/>
      <c r="W198"/>
      <c r="X198"/>
      <c r="Y198"/>
      <c r="Z198"/>
    </row>
    <row r="199" spans="2:26" x14ac:dyDescent="0.25">
      <c r="B199" s="280">
        <v>204</v>
      </c>
      <c r="C199" s="281" t="s">
        <v>1436</v>
      </c>
      <c r="D199" s="326" t="s">
        <v>45</v>
      </c>
      <c r="E199" s="326" t="s">
        <v>45</v>
      </c>
      <c r="F199" s="326" t="s">
        <v>45</v>
      </c>
      <c r="G199" s="326" t="s">
        <v>45</v>
      </c>
      <c r="H199" s="326" t="s">
        <v>45</v>
      </c>
      <c r="I199" s="326" t="s">
        <v>45</v>
      </c>
      <c r="J199" s="326" t="s">
        <v>45</v>
      </c>
      <c r="K199" s="326" t="s">
        <v>45</v>
      </c>
      <c r="L199" s="283">
        <v>42840</v>
      </c>
      <c r="M199" s="122" t="s">
        <v>9771</v>
      </c>
      <c r="N199" s="327">
        <f t="shared" ref="N199:N203" si="19">IF(D199="OK",IF(E199="OK",IF(F199="OK",IF(G199="OK",IF(H199="ok",IF(I199="ok",IF(J199="ok",IF(K199="ok",IF(OR(L199&lt;$V$1,L199&gt;$W$1),2,1),2),2),2),2),2),2),2),2)</f>
        <v>2</v>
      </c>
      <c r="O199" s="315"/>
      <c r="P199"/>
      <c r="U199"/>
      <c r="V199"/>
      <c r="W199"/>
      <c r="X199"/>
      <c r="Y199"/>
      <c r="Z199"/>
    </row>
    <row r="200" spans="2:26" x14ac:dyDescent="0.25">
      <c r="B200" s="280">
        <v>205</v>
      </c>
      <c r="C200" s="281" t="s">
        <v>1437</v>
      </c>
      <c r="D200" s="282" t="s">
        <v>45</v>
      </c>
      <c r="E200" s="282" t="s">
        <v>45</v>
      </c>
      <c r="F200" s="282" t="s">
        <v>45</v>
      </c>
      <c r="G200" s="282" t="s">
        <v>45</v>
      </c>
      <c r="H200" s="282" t="s">
        <v>45</v>
      </c>
      <c r="I200" s="282" t="s">
        <v>45</v>
      </c>
      <c r="J200" s="282" t="s">
        <v>45</v>
      </c>
      <c r="K200" s="282" t="s">
        <v>45</v>
      </c>
      <c r="L200" s="283">
        <v>42840</v>
      </c>
      <c r="M200" s="91" t="s">
        <v>9771</v>
      </c>
      <c r="N200" s="285">
        <f t="shared" si="19"/>
        <v>2</v>
      </c>
      <c r="O200" s="315"/>
      <c r="P200"/>
      <c r="U200"/>
      <c r="V200"/>
      <c r="W200"/>
      <c r="X200"/>
      <c r="Y200"/>
      <c r="Z200"/>
    </row>
    <row r="201" spans="2:26" x14ac:dyDescent="0.25">
      <c r="B201" s="280">
        <v>206</v>
      </c>
      <c r="C201" s="281" t="s">
        <v>1425</v>
      </c>
      <c r="D201" s="326" t="s">
        <v>45</v>
      </c>
      <c r="E201" s="326" t="s">
        <v>45</v>
      </c>
      <c r="F201" s="326" t="s">
        <v>45</v>
      </c>
      <c r="G201" s="326" t="s">
        <v>45</v>
      </c>
      <c r="H201" s="326" t="s">
        <v>45</v>
      </c>
      <c r="I201" s="326" t="s">
        <v>45</v>
      </c>
      <c r="J201" s="326" t="s">
        <v>45</v>
      </c>
      <c r="K201" s="326" t="s">
        <v>45</v>
      </c>
      <c r="L201" s="283">
        <v>42870</v>
      </c>
      <c r="M201" s="122" t="s">
        <v>9771</v>
      </c>
      <c r="N201" s="327">
        <f t="shared" si="19"/>
        <v>1</v>
      </c>
      <c r="O201" s="315"/>
      <c r="P201"/>
      <c r="U201"/>
      <c r="V201"/>
      <c r="W201"/>
      <c r="X201"/>
      <c r="Y201"/>
      <c r="Z201"/>
    </row>
    <row r="202" spans="2:26" x14ac:dyDescent="0.25">
      <c r="B202" s="280">
        <v>207</v>
      </c>
      <c r="C202" s="281" t="s">
        <v>1438</v>
      </c>
      <c r="D202" s="326" t="s">
        <v>45</v>
      </c>
      <c r="E202" s="326" t="s">
        <v>45</v>
      </c>
      <c r="F202" s="326" t="s">
        <v>45</v>
      </c>
      <c r="G202" s="326" t="s">
        <v>45</v>
      </c>
      <c r="H202" s="326" t="s">
        <v>45</v>
      </c>
      <c r="I202" s="326" t="s">
        <v>45</v>
      </c>
      <c r="J202" s="326" t="s">
        <v>45</v>
      </c>
      <c r="K202" s="326" t="s">
        <v>45</v>
      </c>
      <c r="L202" s="312">
        <v>42870</v>
      </c>
      <c r="M202" s="122" t="s">
        <v>9771</v>
      </c>
      <c r="N202" s="327">
        <f t="shared" si="19"/>
        <v>1</v>
      </c>
      <c r="O202" s="315"/>
      <c r="P202"/>
      <c r="U202"/>
      <c r="V202"/>
      <c r="W202"/>
      <c r="X202"/>
      <c r="Y202"/>
      <c r="Z202"/>
    </row>
    <row r="203" spans="2:26" x14ac:dyDescent="0.25">
      <c r="B203" s="280">
        <v>208</v>
      </c>
      <c r="C203" s="281" t="s">
        <v>1439</v>
      </c>
      <c r="D203" s="282" t="s">
        <v>45</v>
      </c>
      <c r="E203" s="282" t="s">
        <v>45</v>
      </c>
      <c r="F203" s="282" t="s">
        <v>45</v>
      </c>
      <c r="G203" s="282" t="s">
        <v>45</v>
      </c>
      <c r="H203" s="282" t="s">
        <v>45</v>
      </c>
      <c r="I203" s="282" t="s">
        <v>45</v>
      </c>
      <c r="J203" s="282" t="s">
        <v>45</v>
      </c>
      <c r="K203" s="282" t="s">
        <v>45</v>
      </c>
      <c r="L203" s="312">
        <v>42870</v>
      </c>
      <c r="M203" s="91" t="s">
        <v>9771</v>
      </c>
      <c r="N203" s="285">
        <f t="shared" si="19"/>
        <v>1</v>
      </c>
      <c r="O203" s="315"/>
      <c r="P203"/>
      <c r="U203"/>
      <c r="V203"/>
      <c r="W203"/>
      <c r="X203"/>
      <c r="Y203"/>
      <c r="Z203"/>
    </row>
    <row r="204" spans="2:26" x14ac:dyDescent="0.25">
      <c r="B204" s="280">
        <v>209</v>
      </c>
      <c r="C204" s="281" t="s">
        <v>1440</v>
      </c>
      <c r="D204" s="282" t="s">
        <v>45</v>
      </c>
      <c r="E204" s="282" t="s">
        <v>45</v>
      </c>
      <c r="F204" s="282" t="s">
        <v>45</v>
      </c>
      <c r="G204" s="282" t="s">
        <v>45</v>
      </c>
      <c r="H204" s="282" t="s">
        <v>45</v>
      </c>
      <c r="I204" s="282" t="s">
        <v>45</v>
      </c>
      <c r="J204" s="282" t="s">
        <v>45</v>
      </c>
      <c r="K204" s="282" t="s">
        <v>45</v>
      </c>
      <c r="L204" s="283">
        <v>42870</v>
      </c>
      <c r="M204" s="91" t="s">
        <v>9772</v>
      </c>
      <c r="N204" s="285">
        <f>IF(D204="OK",IF(E204="OK",IF(F204="OK",IF(G204="OK",IF(H204="ok",IF(I204="ok",IF(J204="ok",IF(K208="ok",IF(OR(L204&lt;$V$1,L204&gt;$W$1),2,1),2),2),2),2),2),2),2),2)</f>
        <v>1</v>
      </c>
      <c r="O204" s="315"/>
      <c r="P204"/>
      <c r="U204"/>
      <c r="V204"/>
      <c r="W204"/>
      <c r="X204"/>
      <c r="Y204"/>
      <c r="Z204"/>
    </row>
    <row r="205" spans="2:26" x14ac:dyDescent="0.25">
      <c r="B205" s="280">
        <v>210</v>
      </c>
      <c r="C205" s="281" t="s">
        <v>1441</v>
      </c>
      <c r="D205" s="326" t="s">
        <v>45</v>
      </c>
      <c r="E205" s="326" t="s">
        <v>45</v>
      </c>
      <c r="F205" s="326" t="s">
        <v>45</v>
      </c>
      <c r="G205" s="326" t="s">
        <v>45</v>
      </c>
      <c r="H205" s="326" t="s">
        <v>45</v>
      </c>
      <c r="I205" s="326" t="s">
        <v>45</v>
      </c>
      <c r="J205" s="326" t="s">
        <v>45</v>
      </c>
      <c r="K205" s="326" t="s">
        <v>45</v>
      </c>
      <c r="L205" s="283">
        <v>42870</v>
      </c>
      <c r="M205" s="122" t="s">
        <v>9772</v>
      </c>
      <c r="N205" s="327">
        <f>IF(D205="OK",IF(E205="OK",IF(F205="OK",IF(G205="OK",IF(H205="ok",IF(I205="ok",IF(J205="ok",IF(K209="ok",IF(OR(L205&lt;$V$1,L205&gt;$W$1),2,1),2),2),2),2),2),2),2),2)</f>
        <v>1</v>
      </c>
      <c r="O205" s="315"/>
      <c r="P205"/>
      <c r="U205"/>
      <c r="V205"/>
      <c r="W205"/>
      <c r="X205"/>
      <c r="Y205"/>
      <c r="Z205"/>
    </row>
    <row r="206" spans="2:26" x14ac:dyDescent="0.25">
      <c r="B206" s="280">
        <v>211</v>
      </c>
      <c r="C206" s="281" t="s">
        <v>1442</v>
      </c>
      <c r="D206" s="282" t="s">
        <v>45</v>
      </c>
      <c r="E206" s="282" t="s">
        <v>45</v>
      </c>
      <c r="F206" s="282" t="s">
        <v>45</v>
      </c>
      <c r="G206" s="282" t="s">
        <v>45</v>
      </c>
      <c r="H206" s="282" t="s">
        <v>45</v>
      </c>
      <c r="I206" s="282" t="s">
        <v>45</v>
      </c>
      <c r="J206" s="282" t="s">
        <v>45</v>
      </c>
      <c r="K206" s="282" t="s">
        <v>45</v>
      </c>
      <c r="L206" s="283">
        <v>42870</v>
      </c>
      <c r="M206" s="91" t="s">
        <v>9772</v>
      </c>
      <c r="N206" s="285">
        <f>IF(D206="OK",IF(E206="OK",IF(F206="OK",IF(G206="OK",IF(H206="ok",IF(I206="ok",IF(J206="ok",IF(K209="ok",IF(OR(L206&lt;$V$1,L206&gt;$W$1),2,1),2),2),2),2),2),2),2),2)</f>
        <v>1</v>
      </c>
      <c r="O206" s="315"/>
      <c r="P206"/>
      <c r="U206"/>
      <c r="V206"/>
      <c r="W206"/>
      <c r="X206"/>
      <c r="Y206"/>
      <c r="Z206"/>
    </row>
    <row r="207" spans="2:26" x14ac:dyDescent="0.25">
      <c r="B207" s="280">
        <v>212</v>
      </c>
      <c r="C207" s="281" t="s">
        <v>1443</v>
      </c>
      <c r="D207" s="282" t="s">
        <v>7</v>
      </c>
      <c r="E207" s="282" t="s">
        <v>7</v>
      </c>
      <c r="F207" s="282" t="s">
        <v>7</v>
      </c>
      <c r="G207" s="282" t="s">
        <v>7</v>
      </c>
      <c r="H207" s="282" t="s">
        <v>7</v>
      </c>
      <c r="I207" s="282" t="s">
        <v>7</v>
      </c>
      <c r="J207" s="282" t="s">
        <v>7</v>
      </c>
      <c r="K207" s="282" t="s">
        <v>7</v>
      </c>
      <c r="L207" s="283">
        <v>42870</v>
      </c>
      <c r="M207" s="91" t="s">
        <v>9772</v>
      </c>
      <c r="N207" s="285">
        <f t="shared" ref="N207" si="20">IF(D207="OK",IF(E207="OK",IF(F207="OK",IF(G207="OK",IF(H207="ok",IF(I207="ok",IF(J207="ok",IF(K207="ok",IF(OR(L207&lt;$V$1,L207&gt;$W$1),2,1),2),2),2),2),2),2),2),2)</f>
        <v>1</v>
      </c>
      <c r="O207" s="315"/>
      <c r="P207" t="s">
        <v>1444</v>
      </c>
      <c r="U207"/>
      <c r="V207"/>
      <c r="W207"/>
      <c r="X207"/>
      <c r="Y207"/>
      <c r="Z207"/>
    </row>
    <row r="208" spans="2:26" x14ac:dyDescent="0.25">
      <c r="B208" s="280">
        <v>213</v>
      </c>
      <c r="C208" s="281" t="s">
        <v>1445</v>
      </c>
      <c r="D208" s="282" t="s">
        <v>7</v>
      </c>
      <c r="E208" s="282" t="s">
        <v>7</v>
      </c>
      <c r="F208" s="282" t="s">
        <v>7</v>
      </c>
      <c r="G208" s="282" t="s">
        <v>7</v>
      </c>
      <c r="H208" s="282" t="s">
        <v>7</v>
      </c>
      <c r="I208" s="282" t="s">
        <v>7</v>
      </c>
      <c r="J208" s="282" t="s">
        <v>7</v>
      </c>
      <c r="K208" s="282" t="s">
        <v>7</v>
      </c>
      <c r="L208" s="283">
        <v>42870</v>
      </c>
      <c r="M208" s="91" t="s">
        <v>9772</v>
      </c>
      <c r="N208" s="285">
        <f>IF(D208="OK",IF(E208="OK",IF(F208="OK",IF(G208="OK",IF(H208="ok",IF(I208="ok",IF(J208="ok",IF(K208="ok",IF(OR(L208&lt;$V$1,L208&gt;$W$1),2,1),2),2),2),2),2),2),2),2)</f>
        <v>1</v>
      </c>
      <c r="O208" s="315"/>
      <c r="P208"/>
      <c r="U208"/>
      <c r="V208"/>
      <c r="W208"/>
      <c r="X208"/>
      <c r="Y208"/>
      <c r="Z208"/>
    </row>
    <row r="209" spans="1:15628" s="247" customFormat="1" x14ac:dyDescent="0.25">
      <c r="A209" s="223"/>
      <c r="B209" s="223">
        <v>214</v>
      </c>
      <c r="C209" s="281" t="s">
        <v>196</v>
      </c>
      <c r="D209" s="282" t="s">
        <v>7</v>
      </c>
      <c r="E209" s="282" t="s">
        <v>7</v>
      </c>
      <c r="F209" s="282" t="s">
        <v>7</v>
      </c>
      <c r="G209" s="282" t="s">
        <v>7</v>
      </c>
      <c r="H209" s="282" t="s">
        <v>7</v>
      </c>
      <c r="I209" s="282" t="s">
        <v>7</v>
      </c>
      <c r="J209" s="282" t="s">
        <v>7</v>
      </c>
      <c r="K209" s="282" t="s">
        <v>7</v>
      </c>
      <c r="L209" s="283">
        <v>42870</v>
      </c>
      <c r="M209" s="284" t="s">
        <v>9772</v>
      </c>
      <c r="N209" s="285">
        <f t="shared" ref="N209:N212" si="21">IF(D209="OK",IF(E209="OK",IF(F209="OK",IF(G209="OK",IF(H209="ok",IF(I209="ok",IF(J209="ok",IF(K209="ok",IF(OR(L209&lt;$V$1,L209&gt;$W$1),2,1),2),2),2),2),2),2),2),2)</f>
        <v>1</v>
      </c>
      <c r="O209" s="339">
        <v>52058745</v>
      </c>
      <c r="P209" s="248"/>
      <c r="Q209" s="248"/>
      <c r="R209" s="248"/>
      <c r="S209" s="248"/>
      <c r="T209" s="248"/>
      <c r="U209" s="248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 s="248"/>
      <c r="AJ209" s="248"/>
      <c r="AK209" s="248"/>
      <c r="AL209" s="248"/>
      <c r="AM209" s="248"/>
      <c r="AN209" s="248"/>
      <c r="AO209" s="248"/>
      <c r="AP209" s="248"/>
      <c r="AQ209" s="248"/>
      <c r="AR209" s="248"/>
      <c r="AS209" s="248"/>
      <c r="AT209" s="248"/>
      <c r="AU209" s="248"/>
      <c r="AV209" s="248"/>
      <c r="AW209" s="248"/>
      <c r="AX209" s="248"/>
      <c r="AY209" s="248"/>
      <c r="AZ209" s="248"/>
      <c r="BA209" s="248"/>
      <c r="BB209" s="248"/>
      <c r="BC209" s="248"/>
      <c r="BD209" s="248"/>
      <c r="BE209" s="248"/>
      <c r="BF209" s="248"/>
      <c r="BG209" s="248"/>
      <c r="BH209" s="248"/>
      <c r="BI209" s="248"/>
      <c r="BJ209" s="248"/>
      <c r="BK209" s="248"/>
      <c r="BL209" s="248"/>
      <c r="BM209" s="248"/>
      <c r="BN209" s="248"/>
      <c r="BO209" s="248"/>
      <c r="BP209" s="248"/>
      <c r="BQ209" s="248"/>
      <c r="BR209" s="248"/>
      <c r="BS209" s="248"/>
      <c r="BT209" s="248"/>
      <c r="BU209" s="248"/>
      <c r="BV209" s="248"/>
      <c r="BW209" s="248"/>
      <c r="BX209" s="248"/>
      <c r="BY209" s="248"/>
      <c r="BZ209" s="248"/>
      <c r="CA209" s="248"/>
      <c r="CB209" s="248"/>
      <c r="CC209" s="248"/>
      <c r="CD209" s="248"/>
      <c r="CE209" s="248"/>
      <c r="CF209" s="248"/>
      <c r="CG209" s="248"/>
      <c r="CH209" s="248"/>
      <c r="CI209" s="248"/>
      <c r="CJ209" s="248"/>
      <c r="CK209" s="248"/>
      <c r="CL209" s="248"/>
      <c r="CM209" s="248"/>
      <c r="CN209" s="248"/>
      <c r="CO209" s="248"/>
      <c r="CP209" s="248"/>
      <c r="CQ209" s="248"/>
      <c r="CR209" s="248"/>
      <c r="CS209" s="248"/>
      <c r="CT209" s="248"/>
      <c r="CU209" s="248"/>
      <c r="CV209" s="248"/>
      <c r="CW209" s="248"/>
      <c r="CX209" s="248"/>
      <c r="CY209" s="248"/>
      <c r="CZ209" s="248"/>
      <c r="DA209" s="248"/>
      <c r="DB209" s="248"/>
      <c r="DC209" s="248"/>
      <c r="DD209" s="248"/>
      <c r="DE209" s="248"/>
      <c r="DF209" s="248"/>
      <c r="DG209" s="248"/>
      <c r="DH209" s="248"/>
      <c r="DI209" s="248"/>
      <c r="DJ209" s="248"/>
      <c r="DK209" s="248"/>
      <c r="DL209" s="248"/>
      <c r="DM209" s="248"/>
      <c r="DN209" s="248"/>
      <c r="DO209" s="248"/>
      <c r="DP209" s="248"/>
      <c r="DQ209" s="248"/>
      <c r="DR209" s="248"/>
      <c r="DS209" s="248"/>
      <c r="DT209" s="248"/>
      <c r="DU209" s="248"/>
      <c r="DV209" s="248"/>
      <c r="DW209" s="248"/>
      <c r="DX209" s="248"/>
      <c r="DY209" s="248"/>
      <c r="DZ209" s="248"/>
      <c r="EA209" s="248"/>
      <c r="EB209" s="248"/>
      <c r="EC209" s="248"/>
      <c r="ED209" s="248"/>
      <c r="EE209" s="248"/>
      <c r="EF209" s="248"/>
      <c r="EG209" s="248"/>
      <c r="EH209" s="248"/>
      <c r="EI209" s="248"/>
      <c r="EJ209" s="248"/>
      <c r="EK209" s="248"/>
      <c r="EL209" s="248"/>
      <c r="EM209" s="248"/>
      <c r="EN209" s="248"/>
      <c r="EO209" s="248"/>
      <c r="EP209" s="248"/>
      <c r="EQ209" s="248"/>
      <c r="ER209" s="248"/>
      <c r="ES209" s="248"/>
      <c r="ET209" s="248"/>
      <c r="EU209" s="248"/>
      <c r="EV209" s="248"/>
      <c r="EW209" s="248"/>
      <c r="EX209" s="248"/>
      <c r="EY209" s="248"/>
      <c r="EZ209" s="248"/>
      <c r="FA209" s="248"/>
      <c r="FB209" s="248"/>
      <c r="FC209" s="248"/>
      <c r="FD209" s="248"/>
      <c r="FE209" s="248"/>
      <c r="FF209" s="248"/>
      <c r="FG209" s="248"/>
      <c r="FH209" s="248"/>
      <c r="FI209" s="248"/>
      <c r="FJ209" s="248"/>
      <c r="FK209" s="248"/>
      <c r="FL209" s="248"/>
      <c r="FM209" s="248"/>
      <c r="FN209" s="248"/>
      <c r="FO209" s="248"/>
      <c r="FP209" s="248"/>
      <c r="FQ209" s="248"/>
      <c r="FR209" s="248"/>
      <c r="FS209" s="248"/>
      <c r="FT209" s="248"/>
      <c r="FU209" s="248"/>
      <c r="FV209" s="248"/>
      <c r="FW209" s="248"/>
      <c r="FX209" s="248"/>
      <c r="FY209" s="248"/>
      <c r="FZ209" s="248"/>
      <c r="GA209" s="248"/>
      <c r="GB209" s="248"/>
      <c r="GC209" s="248"/>
      <c r="GD209" s="248"/>
      <c r="GE209" s="248"/>
      <c r="GF209" s="248"/>
      <c r="GG209" s="248"/>
      <c r="GH209" s="248"/>
      <c r="GI209" s="248"/>
      <c r="GJ209" s="248"/>
      <c r="GK209" s="248"/>
      <c r="GL209" s="248"/>
      <c r="GM209" s="248"/>
      <c r="GN209" s="248"/>
      <c r="GO209" s="248"/>
      <c r="GP209" s="248"/>
      <c r="GQ209" s="248"/>
      <c r="GR209" s="248"/>
      <c r="GS209" s="248"/>
      <c r="GT209" s="248"/>
      <c r="GU209" s="248"/>
      <c r="GV209" s="248"/>
      <c r="GW209" s="248"/>
      <c r="GX209" s="248"/>
      <c r="GY209" s="248"/>
      <c r="GZ209" s="248"/>
      <c r="HA209" s="248"/>
      <c r="HB209" s="248"/>
      <c r="HC209" s="248"/>
      <c r="HD209" s="248"/>
      <c r="HE209" s="248"/>
      <c r="HF209" s="248"/>
      <c r="HG209" s="248"/>
      <c r="HH209" s="248"/>
      <c r="HI209" s="248"/>
      <c r="HJ209" s="248"/>
      <c r="HK209" s="248"/>
      <c r="HL209" s="248"/>
      <c r="HM209" s="248"/>
      <c r="HN209" s="248"/>
      <c r="HO209" s="248"/>
      <c r="HP209" s="248"/>
      <c r="HQ209" s="248"/>
      <c r="HR209" s="248"/>
      <c r="HS209" s="248"/>
      <c r="HT209" s="248"/>
      <c r="HU209" s="248"/>
      <c r="HV209" s="248"/>
      <c r="HW209" s="248"/>
      <c r="HX209" s="248"/>
      <c r="HY209" s="248"/>
      <c r="HZ209" s="248"/>
      <c r="IA209" s="248"/>
      <c r="IB209" s="248"/>
      <c r="IC209" s="248"/>
      <c r="ID209" s="248"/>
      <c r="IE209" s="248"/>
      <c r="IF209" s="248"/>
      <c r="IG209" s="248"/>
      <c r="IH209" s="248"/>
      <c r="II209" s="248"/>
      <c r="IJ209" s="248"/>
      <c r="IK209" s="248"/>
      <c r="IL209" s="248"/>
      <c r="IM209" s="248"/>
      <c r="IN209" s="248"/>
      <c r="IO209" s="248"/>
      <c r="IP209" s="248"/>
      <c r="IQ209" s="248"/>
      <c r="IR209" s="248"/>
      <c r="IS209" s="248"/>
      <c r="IT209" s="248"/>
      <c r="IU209" s="248"/>
      <c r="IV209" s="248"/>
      <c r="IW209" s="248"/>
      <c r="IX209" s="248"/>
      <c r="IY209" s="248"/>
      <c r="IZ209" s="248"/>
      <c r="JA209" s="248"/>
      <c r="JB209" s="248"/>
      <c r="JC209" s="248"/>
      <c r="JD209" s="248"/>
      <c r="JE209" s="248"/>
      <c r="JF209" s="248"/>
      <c r="JG209" s="248"/>
      <c r="JH209" s="248"/>
      <c r="JI209" s="248"/>
      <c r="JJ209" s="248"/>
      <c r="JK209" s="248"/>
      <c r="JL209" s="248"/>
      <c r="JM209" s="248"/>
      <c r="JN209" s="248"/>
      <c r="JO209" s="248"/>
      <c r="JP209" s="248"/>
      <c r="JQ209" s="248"/>
      <c r="JR209" s="248"/>
      <c r="JS209" s="248"/>
      <c r="JT209" s="248"/>
      <c r="JU209" s="248"/>
      <c r="JV209" s="248"/>
      <c r="JW209" s="248"/>
      <c r="JX209" s="248"/>
      <c r="JY209" s="248"/>
      <c r="JZ209" s="248"/>
      <c r="KA209" s="248"/>
      <c r="KB209" s="248"/>
      <c r="KC209" s="248"/>
      <c r="KD209" s="248"/>
      <c r="KE209" s="248"/>
      <c r="KF209" s="248"/>
      <c r="KG209" s="248"/>
      <c r="KH209" s="248"/>
      <c r="KI209" s="248"/>
      <c r="KJ209" s="248"/>
      <c r="KK209" s="248"/>
      <c r="KL209" s="248"/>
      <c r="KM209" s="248"/>
      <c r="KN209" s="248"/>
      <c r="KO209" s="248"/>
      <c r="KP209" s="248"/>
      <c r="KQ209" s="248"/>
      <c r="KR209" s="248"/>
      <c r="KS209" s="248"/>
      <c r="KT209" s="248"/>
      <c r="KU209" s="248"/>
      <c r="KV209" s="248"/>
      <c r="KW209" s="248"/>
      <c r="KX209" s="248"/>
      <c r="KY209" s="248"/>
      <c r="KZ209" s="248"/>
      <c r="LA209" s="248"/>
      <c r="LB209" s="248"/>
      <c r="LC209" s="248"/>
      <c r="LD209" s="248"/>
      <c r="LE209" s="248"/>
      <c r="LF209" s="248"/>
      <c r="LG209" s="248"/>
      <c r="LH209" s="248"/>
      <c r="LI209" s="248"/>
      <c r="LJ209" s="248"/>
      <c r="LK209" s="248"/>
      <c r="LL209" s="248"/>
      <c r="LM209" s="248"/>
      <c r="LN209" s="248"/>
      <c r="LO209" s="248"/>
      <c r="LP209" s="248"/>
      <c r="LQ209" s="248"/>
      <c r="LR209" s="248"/>
      <c r="LS209" s="248"/>
      <c r="LT209" s="248"/>
      <c r="LU209" s="248"/>
      <c r="LV209" s="248"/>
      <c r="LW209" s="248"/>
      <c r="LX209" s="248"/>
      <c r="LY209" s="248"/>
      <c r="LZ209" s="248"/>
      <c r="MA209" s="248"/>
      <c r="MB209" s="248"/>
      <c r="MC209" s="248"/>
      <c r="MD209" s="248"/>
      <c r="ME209" s="248"/>
      <c r="MF209" s="248"/>
      <c r="MG209" s="248"/>
      <c r="MH209" s="248"/>
      <c r="MI209" s="248"/>
      <c r="MJ209" s="248"/>
      <c r="MK209" s="248"/>
      <c r="ML209" s="248"/>
      <c r="MM209" s="248"/>
      <c r="MN209" s="248"/>
      <c r="MO209" s="248"/>
      <c r="MP209" s="248"/>
      <c r="MQ209" s="248"/>
      <c r="MR209" s="248"/>
      <c r="MS209" s="248"/>
      <c r="MT209" s="248"/>
      <c r="MU209" s="248"/>
      <c r="MV209" s="248"/>
      <c r="MW209" s="248"/>
      <c r="MX209" s="248"/>
      <c r="MY209" s="248"/>
      <c r="MZ209" s="248"/>
      <c r="NA209" s="248"/>
      <c r="NB209" s="248"/>
      <c r="NC209" s="248"/>
      <c r="ND209" s="248"/>
      <c r="NE209" s="248"/>
      <c r="NF209" s="248"/>
      <c r="NG209" s="248"/>
      <c r="NH209" s="248"/>
      <c r="NI209" s="248"/>
      <c r="NJ209" s="248"/>
      <c r="NK209" s="248"/>
      <c r="NL209" s="248"/>
      <c r="NM209" s="248"/>
      <c r="NN209" s="248"/>
      <c r="NO209" s="248"/>
      <c r="NP209" s="248"/>
      <c r="NQ209" s="248"/>
      <c r="NR209" s="248"/>
      <c r="NS209" s="248"/>
      <c r="NT209" s="248"/>
      <c r="NU209" s="248"/>
      <c r="NV209" s="248"/>
      <c r="NW209" s="248"/>
      <c r="NX209" s="248"/>
      <c r="NY209" s="248"/>
      <c r="NZ209" s="248"/>
      <c r="OA209" s="248"/>
      <c r="OB209" s="248"/>
      <c r="OC209" s="248"/>
      <c r="OD209" s="248"/>
      <c r="OE209" s="248"/>
      <c r="OF209" s="248"/>
      <c r="OG209" s="248"/>
      <c r="OH209" s="248"/>
      <c r="OI209" s="248"/>
      <c r="OJ209" s="248"/>
      <c r="OK209" s="248"/>
      <c r="OL209" s="248"/>
      <c r="OM209" s="248"/>
      <c r="ON209" s="248"/>
      <c r="OO209" s="248"/>
      <c r="OP209" s="248"/>
      <c r="OQ209" s="248"/>
      <c r="OR209" s="248"/>
      <c r="OS209" s="248"/>
      <c r="OT209" s="248"/>
      <c r="OU209" s="248"/>
      <c r="OV209" s="248"/>
      <c r="OW209" s="248"/>
      <c r="OX209" s="248"/>
      <c r="OY209" s="248"/>
      <c r="OZ209" s="248"/>
      <c r="PA209" s="248"/>
      <c r="PB209" s="248"/>
      <c r="PC209" s="248"/>
      <c r="PD209" s="248"/>
      <c r="PE209" s="248"/>
      <c r="PF209" s="248"/>
      <c r="PG209" s="248"/>
      <c r="PH209" s="248"/>
      <c r="PI209" s="248"/>
      <c r="PJ209" s="248"/>
      <c r="PK209" s="248"/>
      <c r="PL209" s="248"/>
      <c r="PM209" s="248"/>
      <c r="PN209" s="248"/>
      <c r="PO209" s="248"/>
      <c r="PP209" s="248"/>
      <c r="PQ209" s="248"/>
      <c r="PR209" s="248"/>
      <c r="PS209" s="248"/>
      <c r="PT209" s="248"/>
      <c r="PU209" s="248"/>
      <c r="PV209" s="248"/>
      <c r="PW209" s="248"/>
      <c r="PX209" s="248"/>
      <c r="PY209" s="248"/>
      <c r="PZ209" s="248"/>
      <c r="QA209" s="248"/>
      <c r="QB209" s="248"/>
      <c r="QC209" s="248"/>
      <c r="QD209" s="248"/>
      <c r="QE209" s="248"/>
      <c r="QF209" s="248"/>
      <c r="QG209" s="248"/>
      <c r="QH209" s="248"/>
      <c r="QI209" s="248"/>
      <c r="QJ209" s="248"/>
      <c r="QK209" s="248"/>
      <c r="QL209" s="248"/>
      <c r="QM209" s="248"/>
      <c r="QN209" s="248"/>
      <c r="QO209" s="248"/>
      <c r="QP209" s="248"/>
      <c r="QQ209" s="248"/>
      <c r="QR209" s="248"/>
      <c r="QS209" s="248"/>
      <c r="QT209" s="248"/>
      <c r="QU209" s="248"/>
      <c r="QV209" s="248"/>
      <c r="QW209" s="248"/>
      <c r="QX209" s="248"/>
      <c r="QY209" s="248"/>
      <c r="QZ209" s="248"/>
      <c r="RA209" s="248"/>
      <c r="RB209" s="248"/>
      <c r="RC209" s="248"/>
      <c r="RD209" s="248"/>
      <c r="RE209" s="248"/>
      <c r="RF209" s="248"/>
      <c r="RG209" s="248"/>
      <c r="RH209" s="248"/>
      <c r="RI209" s="248"/>
      <c r="RJ209" s="248"/>
      <c r="RK209" s="248"/>
      <c r="RL209" s="248"/>
      <c r="RM209" s="248"/>
      <c r="RN209" s="248"/>
      <c r="RO209" s="248"/>
      <c r="RP209" s="248"/>
      <c r="RQ209" s="248"/>
      <c r="RR209" s="248"/>
      <c r="RS209" s="248"/>
      <c r="RT209" s="248"/>
      <c r="RU209" s="248"/>
      <c r="RV209" s="248"/>
      <c r="RW209" s="248"/>
      <c r="RX209" s="248"/>
      <c r="RY209" s="248"/>
      <c r="RZ209" s="248"/>
      <c r="SA209" s="248"/>
      <c r="SB209" s="248"/>
      <c r="SC209" s="248"/>
      <c r="SD209" s="248"/>
      <c r="SE209" s="248"/>
      <c r="SF209" s="248"/>
      <c r="SG209" s="248"/>
      <c r="SH209" s="248"/>
      <c r="SI209" s="248"/>
      <c r="SJ209" s="248"/>
      <c r="SK209" s="248"/>
      <c r="SL209" s="248"/>
      <c r="SM209" s="248"/>
      <c r="SN209" s="248"/>
      <c r="SO209" s="248"/>
      <c r="SP209" s="248"/>
      <c r="SQ209" s="248"/>
      <c r="SR209" s="248"/>
      <c r="SS209" s="248"/>
      <c r="ST209" s="248"/>
      <c r="SU209" s="248"/>
      <c r="SV209" s="248"/>
      <c r="SW209" s="248"/>
      <c r="SX209" s="248"/>
      <c r="SY209" s="248"/>
      <c r="SZ209" s="248"/>
      <c r="TA209" s="248"/>
      <c r="TB209" s="248"/>
      <c r="TC209" s="248"/>
      <c r="TD209" s="248"/>
      <c r="TE209" s="248"/>
      <c r="TF209" s="248"/>
      <c r="TG209" s="248"/>
      <c r="TH209" s="248"/>
      <c r="TI209" s="248"/>
      <c r="TJ209" s="248"/>
      <c r="TK209" s="248"/>
      <c r="TL209" s="248"/>
      <c r="TM209" s="248"/>
      <c r="TN209" s="248"/>
      <c r="TO209" s="248"/>
      <c r="TP209" s="248"/>
      <c r="TQ209" s="248"/>
      <c r="TR209" s="248"/>
      <c r="TS209" s="248"/>
      <c r="TT209" s="248"/>
      <c r="TU209" s="248"/>
      <c r="TV209" s="248"/>
      <c r="TW209" s="248"/>
      <c r="TX209" s="248"/>
      <c r="TY209" s="248"/>
      <c r="TZ209" s="248"/>
      <c r="UA209" s="248"/>
      <c r="UB209" s="248"/>
      <c r="UC209" s="248"/>
      <c r="UD209" s="248"/>
      <c r="UE209" s="248"/>
      <c r="UF209" s="248"/>
      <c r="UG209" s="248"/>
      <c r="UH209" s="248"/>
      <c r="UI209" s="248"/>
      <c r="UJ209" s="248"/>
      <c r="UK209" s="248"/>
      <c r="UL209" s="248"/>
      <c r="UM209" s="248"/>
      <c r="UN209" s="248"/>
      <c r="UO209" s="248"/>
      <c r="UP209" s="248"/>
      <c r="UQ209" s="248"/>
      <c r="UR209" s="248"/>
      <c r="US209" s="248"/>
      <c r="UT209" s="248"/>
      <c r="UU209" s="248"/>
      <c r="UV209" s="248"/>
      <c r="UW209" s="248"/>
      <c r="UX209" s="248"/>
      <c r="UY209" s="248"/>
      <c r="UZ209" s="248"/>
      <c r="VA209" s="248"/>
      <c r="VB209" s="248"/>
      <c r="VC209" s="248"/>
      <c r="VD209" s="248"/>
      <c r="VE209" s="248"/>
      <c r="VF209" s="248"/>
      <c r="VG209" s="248"/>
      <c r="VH209" s="248"/>
      <c r="VI209" s="248"/>
      <c r="VJ209" s="248"/>
      <c r="VK209" s="248"/>
      <c r="VL209" s="248"/>
      <c r="VM209" s="248"/>
      <c r="VN209" s="248"/>
      <c r="VO209" s="248"/>
      <c r="VP209" s="248"/>
      <c r="VQ209" s="248"/>
      <c r="VR209" s="248"/>
      <c r="VS209" s="248"/>
      <c r="VT209" s="248"/>
      <c r="VU209" s="248"/>
      <c r="VV209" s="248"/>
      <c r="VW209" s="248"/>
      <c r="VX209" s="248"/>
      <c r="VY209" s="248"/>
      <c r="VZ209" s="248"/>
      <c r="WA209" s="248"/>
      <c r="WB209" s="248"/>
      <c r="WC209" s="248"/>
      <c r="WD209" s="248"/>
      <c r="WE209" s="248"/>
      <c r="WF209" s="248"/>
      <c r="WG209" s="248"/>
      <c r="WH209" s="248"/>
      <c r="WI209" s="248"/>
      <c r="WJ209" s="248"/>
      <c r="WK209" s="248"/>
      <c r="WL209" s="248"/>
      <c r="WM209" s="248"/>
      <c r="WN209" s="248"/>
      <c r="WO209" s="248"/>
      <c r="WP209" s="248"/>
      <c r="WQ209" s="248"/>
      <c r="WR209" s="248"/>
      <c r="WS209" s="248"/>
      <c r="WT209" s="248"/>
      <c r="WU209" s="248"/>
      <c r="WV209" s="248"/>
      <c r="WW209" s="248"/>
      <c r="WX209" s="248"/>
      <c r="WY209" s="248"/>
      <c r="WZ209" s="248"/>
      <c r="XA209" s="248"/>
      <c r="XB209" s="248"/>
      <c r="XC209" s="248"/>
      <c r="XD209" s="248"/>
      <c r="XE209" s="248"/>
      <c r="XF209" s="248"/>
      <c r="XG209" s="248"/>
      <c r="XH209" s="248"/>
      <c r="XI209" s="248"/>
      <c r="XJ209" s="248"/>
      <c r="XK209" s="248"/>
      <c r="XL209" s="248"/>
      <c r="XM209" s="248"/>
      <c r="XN209" s="248"/>
      <c r="XO209" s="248"/>
      <c r="XP209" s="248"/>
      <c r="XQ209" s="248"/>
      <c r="XR209" s="248"/>
      <c r="XS209" s="248"/>
      <c r="XT209" s="248"/>
      <c r="XU209" s="248"/>
      <c r="XV209" s="248"/>
      <c r="XW209" s="248"/>
      <c r="XX209" s="248"/>
      <c r="XY209" s="248"/>
      <c r="XZ209" s="248"/>
      <c r="YA209" s="248"/>
      <c r="YB209" s="248"/>
      <c r="YC209" s="248"/>
      <c r="YD209" s="248"/>
      <c r="YE209" s="248"/>
      <c r="YF209" s="248"/>
      <c r="YG209" s="248"/>
      <c r="YH209" s="248"/>
      <c r="YI209" s="248"/>
      <c r="YJ209" s="248"/>
      <c r="YK209" s="248"/>
      <c r="YL209" s="248"/>
      <c r="YM209" s="248"/>
      <c r="YN209" s="248"/>
      <c r="YO209" s="248"/>
      <c r="YP209" s="248"/>
      <c r="YQ209" s="248"/>
      <c r="YR209" s="248"/>
      <c r="YS209" s="248"/>
      <c r="YT209" s="248"/>
      <c r="YU209" s="248"/>
      <c r="YV209" s="248"/>
      <c r="YW209" s="248"/>
      <c r="YX209" s="248"/>
      <c r="YY209" s="248"/>
      <c r="YZ209" s="248"/>
      <c r="ZA209" s="248"/>
      <c r="ZB209" s="248"/>
      <c r="ZC209" s="248"/>
      <c r="ZD209" s="248"/>
      <c r="ZE209" s="248"/>
      <c r="ZF209" s="248"/>
      <c r="ZG209" s="248"/>
      <c r="ZH209" s="248"/>
      <c r="ZI209" s="248"/>
      <c r="ZJ209" s="248"/>
      <c r="ZK209" s="248"/>
      <c r="ZL209" s="248"/>
      <c r="ZM209" s="248"/>
      <c r="ZN209" s="248"/>
      <c r="ZO209" s="248"/>
      <c r="ZP209" s="248"/>
      <c r="ZQ209" s="248"/>
      <c r="ZR209" s="248"/>
      <c r="ZS209" s="248"/>
      <c r="ZT209" s="248"/>
      <c r="ZU209" s="248"/>
      <c r="ZV209" s="248"/>
      <c r="ZW209" s="248"/>
      <c r="ZX209" s="248"/>
      <c r="ZY209" s="248"/>
      <c r="ZZ209" s="248"/>
      <c r="AAA209" s="248"/>
      <c r="AAB209" s="248"/>
      <c r="AAC209" s="248"/>
      <c r="AAD209" s="248"/>
      <c r="AAE209" s="248"/>
      <c r="AAF209" s="248"/>
      <c r="AAG209" s="248"/>
      <c r="AAH209" s="248"/>
      <c r="AAI209" s="248"/>
      <c r="AAJ209" s="248"/>
      <c r="AAK209" s="248"/>
      <c r="AAL209" s="248"/>
      <c r="AAM209" s="248"/>
      <c r="AAN209" s="248"/>
      <c r="AAO209" s="248"/>
      <c r="AAP209" s="248"/>
      <c r="AAQ209" s="248"/>
      <c r="AAR209" s="248"/>
      <c r="AAS209" s="248"/>
      <c r="AAT209" s="248"/>
      <c r="AAU209" s="248"/>
      <c r="AAV209" s="248"/>
      <c r="AAW209" s="248"/>
      <c r="AAX209" s="248"/>
      <c r="AAY209" s="248"/>
      <c r="AAZ209" s="248"/>
      <c r="ABA209" s="248"/>
      <c r="ABB209" s="248"/>
      <c r="ABC209" s="248"/>
      <c r="ABD209" s="248"/>
      <c r="ABE209" s="248"/>
      <c r="ABF209" s="248"/>
      <c r="ABG209" s="248"/>
      <c r="ABH209" s="248"/>
      <c r="ABI209" s="248"/>
      <c r="ABJ209" s="248"/>
      <c r="ABK209" s="248"/>
      <c r="ABL209" s="248"/>
      <c r="ABM209" s="248"/>
      <c r="ABN209" s="248"/>
      <c r="ABO209" s="248"/>
      <c r="ABP209" s="248"/>
      <c r="ABQ209" s="248"/>
      <c r="ABR209" s="248"/>
      <c r="ABS209" s="248"/>
      <c r="ABT209" s="248"/>
      <c r="ABU209" s="248"/>
      <c r="ABV209" s="248"/>
      <c r="ABW209" s="248"/>
      <c r="ABX209" s="248"/>
      <c r="ABY209" s="248"/>
      <c r="ABZ209" s="248"/>
      <c r="ACA209" s="248"/>
      <c r="ACB209" s="248"/>
      <c r="ACC209" s="248"/>
      <c r="ACD209" s="248"/>
      <c r="ACE209" s="248"/>
      <c r="ACF209" s="248"/>
      <c r="ACG209" s="248"/>
      <c r="ACH209" s="248"/>
      <c r="ACI209" s="248"/>
      <c r="ACJ209" s="248"/>
      <c r="ACK209" s="248"/>
      <c r="ACL209" s="248"/>
      <c r="ACM209" s="248"/>
      <c r="ACN209" s="248"/>
      <c r="ACO209" s="248"/>
      <c r="ACP209" s="248"/>
      <c r="ACQ209" s="248"/>
      <c r="ACR209" s="248"/>
      <c r="ACS209" s="248"/>
      <c r="ACT209" s="248"/>
      <c r="ACU209" s="248"/>
      <c r="ACV209" s="248"/>
      <c r="ACW209" s="248"/>
      <c r="ACX209" s="248"/>
      <c r="ACY209" s="248"/>
      <c r="ACZ209" s="248"/>
      <c r="ADA209" s="248"/>
      <c r="ADB209" s="248"/>
      <c r="ADC209" s="248"/>
      <c r="ADD209" s="248"/>
      <c r="ADE209" s="248"/>
      <c r="ADF209" s="248"/>
      <c r="ADG209" s="248"/>
      <c r="ADH209" s="248"/>
      <c r="ADI209" s="248"/>
      <c r="ADJ209" s="248"/>
      <c r="ADK209" s="248"/>
      <c r="ADL209" s="248"/>
      <c r="ADM209" s="248"/>
      <c r="ADN209" s="248"/>
      <c r="ADO209" s="248"/>
      <c r="ADP209" s="248"/>
      <c r="ADQ209" s="248"/>
      <c r="ADR209" s="248"/>
      <c r="ADS209" s="248"/>
      <c r="ADT209" s="248"/>
      <c r="ADU209" s="248"/>
      <c r="ADV209" s="248"/>
      <c r="ADW209" s="248"/>
      <c r="ADX209" s="248"/>
      <c r="ADY209" s="248"/>
      <c r="ADZ209" s="248"/>
      <c r="AEA209" s="248"/>
      <c r="AEB209" s="248"/>
      <c r="AEC209" s="248"/>
      <c r="AED209" s="248"/>
      <c r="AEE209" s="248"/>
      <c r="AEF209" s="248"/>
      <c r="AEG209" s="248"/>
      <c r="AEH209" s="248"/>
      <c r="AEI209" s="248"/>
      <c r="AEJ209" s="248"/>
      <c r="AEK209" s="248"/>
      <c r="AEL209" s="248"/>
      <c r="AEM209" s="248"/>
      <c r="AEN209" s="248"/>
      <c r="AEO209" s="248"/>
      <c r="AEP209" s="248"/>
      <c r="AEQ209" s="248"/>
      <c r="AER209" s="248"/>
      <c r="AES209" s="248"/>
      <c r="AET209" s="248"/>
      <c r="AEU209" s="248"/>
      <c r="AEV209" s="248"/>
      <c r="AEW209" s="248"/>
      <c r="AEX209" s="248"/>
      <c r="AEY209" s="248"/>
      <c r="AEZ209" s="248"/>
      <c r="AFA209" s="248"/>
      <c r="AFB209" s="248"/>
      <c r="AFC209" s="248"/>
      <c r="AFD209" s="248"/>
      <c r="AFE209" s="248"/>
      <c r="AFF209" s="248"/>
      <c r="AFG209" s="248"/>
      <c r="AFH209" s="248"/>
      <c r="AFI209" s="248"/>
      <c r="AFJ209" s="248"/>
      <c r="AFK209" s="248"/>
      <c r="AFL209" s="248"/>
      <c r="AFM209" s="248"/>
      <c r="AFN209" s="248"/>
      <c r="AFO209" s="248"/>
      <c r="AFP209" s="248"/>
      <c r="AFQ209" s="248"/>
      <c r="AFR209" s="248"/>
      <c r="AFS209" s="248"/>
      <c r="AFT209" s="248"/>
      <c r="AFU209" s="248"/>
      <c r="AFV209" s="248"/>
      <c r="AFW209" s="248"/>
      <c r="AFX209" s="248"/>
      <c r="AFY209" s="248"/>
      <c r="AFZ209" s="248"/>
      <c r="AGA209" s="248"/>
      <c r="AGB209" s="248"/>
      <c r="AGC209" s="248"/>
      <c r="AGD209" s="248"/>
      <c r="AGE209" s="248"/>
      <c r="AGF209" s="248"/>
      <c r="AGG209" s="248"/>
      <c r="AGH209" s="248"/>
      <c r="AGI209" s="248"/>
      <c r="AGJ209" s="248"/>
      <c r="AGK209" s="248"/>
      <c r="AGL209" s="248"/>
      <c r="AGM209" s="248"/>
      <c r="AGN209" s="248"/>
      <c r="AGO209" s="248"/>
      <c r="AGP209" s="248"/>
      <c r="AGQ209" s="248"/>
      <c r="AGR209" s="248"/>
      <c r="AGS209" s="248"/>
      <c r="AGT209" s="248"/>
      <c r="AGU209" s="248"/>
      <c r="AGV209" s="248"/>
      <c r="AGW209" s="248"/>
      <c r="AGX209" s="248"/>
      <c r="AGY209" s="248"/>
      <c r="AGZ209" s="248"/>
      <c r="AHA209" s="248"/>
      <c r="AHB209" s="248"/>
      <c r="AHC209" s="248"/>
      <c r="AHD209" s="248"/>
      <c r="AHE209" s="248"/>
      <c r="AHF209" s="248"/>
      <c r="AHG209" s="248"/>
      <c r="AHH209" s="248"/>
      <c r="AHI209" s="248"/>
      <c r="AHJ209" s="248"/>
      <c r="AHK209" s="248"/>
      <c r="AHL209" s="248"/>
      <c r="AHM209" s="248"/>
      <c r="AHN209" s="248"/>
      <c r="AHO209" s="248"/>
      <c r="AHP209" s="248"/>
      <c r="AHQ209" s="248"/>
      <c r="AHR209" s="248"/>
      <c r="AHS209" s="248"/>
      <c r="AHT209" s="248"/>
      <c r="AHU209" s="248"/>
      <c r="AHV209" s="248"/>
      <c r="AHW209" s="248"/>
      <c r="AHX209" s="248"/>
      <c r="AHY209" s="248"/>
      <c r="AHZ209" s="248"/>
      <c r="AIA209" s="248"/>
      <c r="AIB209" s="248"/>
      <c r="AIC209" s="248"/>
      <c r="AID209" s="248"/>
      <c r="AIE209" s="248"/>
      <c r="AIF209" s="248"/>
      <c r="AIG209" s="248"/>
      <c r="AIH209" s="248"/>
      <c r="AII209" s="248"/>
      <c r="AIJ209" s="248"/>
      <c r="AIK209" s="248"/>
      <c r="AIL209" s="248"/>
      <c r="AIM209" s="248"/>
      <c r="AIN209" s="248"/>
      <c r="AIO209" s="248"/>
      <c r="AIP209" s="248"/>
      <c r="AIQ209" s="248"/>
      <c r="AIR209" s="248"/>
      <c r="AIS209" s="248"/>
      <c r="AIT209" s="248"/>
      <c r="AIU209" s="248"/>
      <c r="AIV209" s="248"/>
      <c r="AIW209" s="248"/>
      <c r="AIX209" s="248"/>
      <c r="AIY209" s="248"/>
      <c r="AIZ209" s="248"/>
      <c r="AJA209" s="248"/>
      <c r="AJB209" s="248"/>
      <c r="AJC209" s="248"/>
      <c r="AJD209" s="248"/>
      <c r="AJE209" s="248"/>
      <c r="AJF209" s="248"/>
      <c r="AJG209" s="248"/>
      <c r="AJH209" s="248"/>
      <c r="AJI209" s="248"/>
      <c r="AJJ209" s="248"/>
      <c r="AJK209" s="248"/>
      <c r="AJL209" s="248"/>
      <c r="AJM209" s="248"/>
      <c r="AJN209" s="248"/>
      <c r="AJO209" s="248"/>
      <c r="AJP209" s="248"/>
      <c r="AJQ209" s="248"/>
      <c r="AJR209" s="248"/>
      <c r="AJS209" s="248"/>
      <c r="AJT209" s="248"/>
      <c r="AJU209" s="248"/>
      <c r="AJV209" s="248"/>
      <c r="AJW209" s="248"/>
      <c r="AJX209" s="248"/>
      <c r="AJY209" s="248"/>
      <c r="AJZ209" s="248"/>
      <c r="AKA209" s="248"/>
      <c r="AKB209" s="248"/>
      <c r="AKC209" s="248"/>
      <c r="AKD209" s="248"/>
      <c r="AKE209" s="248"/>
      <c r="AKF209" s="248"/>
      <c r="AKG209" s="248"/>
      <c r="AKH209" s="248"/>
      <c r="AKI209" s="248"/>
      <c r="AKJ209" s="248"/>
      <c r="AKK209" s="248"/>
      <c r="AKL209" s="248"/>
      <c r="AKM209" s="248"/>
      <c r="AKN209" s="248"/>
      <c r="AKO209" s="248"/>
      <c r="AKP209" s="248"/>
      <c r="AKQ209" s="248"/>
      <c r="AKR209" s="248"/>
      <c r="AKS209" s="248"/>
      <c r="AKT209" s="248"/>
      <c r="AKU209" s="248"/>
      <c r="AKV209" s="248"/>
      <c r="AKW209" s="248"/>
      <c r="AKX209" s="248"/>
      <c r="AKY209" s="248"/>
      <c r="AKZ209" s="248"/>
      <c r="ALA209" s="248"/>
      <c r="ALB209" s="248"/>
      <c r="ALC209" s="248"/>
      <c r="ALD209" s="248"/>
      <c r="ALE209" s="248"/>
      <c r="ALF209" s="248"/>
      <c r="ALG209" s="248"/>
      <c r="ALH209" s="248"/>
      <c r="ALI209" s="248"/>
      <c r="ALJ209" s="248"/>
      <c r="ALK209" s="248"/>
      <c r="ALL209" s="248"/>
      <c r="ALM209" s="248"/>
      <c r="ALN209" s="248"/>
      <c r="ALO209" s="248"/>
      <c r="ALP209" s="248"/>
      <c r="ALQ209" s="248"/>
      <c r="ALR209" s="248"/>
      <c r="ALS209" s="248"/>
      <c r="ALT209" s="248"/>
      <c r="ALU209" s="248"/>
      <c r="ALV209" s="248"/>
      <c r="ALW209" s="248"/>
      <c r="ALX209" s="248"/>
      <c r="ALY209" s="248"/>
      <c r="ALZ209" s="248"/>
      <c r="AMA209" s="248"/>
      <c r="AMB209" s="248"/>
      <c r="AMC209" s="248"/>
      <c r="AMD209" s="248"/>
      <c r="AME209" s="248"/>
      <c r="AMF209" s="248"/>
      <c r="AMG209" s="248"/>
      <c r="AMH209" s="248"/>
      <c r="AMI209" s="248"/>
      <c r="AMJ209" s="248"/>
      <c r="AMK209" s="248"/>
      <c r="AML209" s="248"/>
      <c r="AMM209" s="248"/>
      <c r="AMN209" s="248"/>
      <c r="AMO209" s="248"/>
      <c r="AMP209" s="248"/>
      <c r="AMQ209" s="248"/>
      <c r="AMR209" s="248"/>
      <c r="AMS209" s="248"/>
      <c r="AMT209" s="248"/>
      <c r="AMU209" s="248"/>
      <c r="AMV209" s="248"/>
      <c r="AMW209" s="248"/>
      <c r="AMX209" s="248"/>
      <c r="AMY209" s="248"/>
      <c r="AMZ209" s="248"/>
      <c r="ANA209" s="248"/>
      <c r="ANB209" s="248"/>
      <c r="ANC209" s="248"/>
      <c r="AND209" s="248"/>
      <c r="ANE209" s="248"/>
      <c r="ANF209" s="248"/>
      <c r="ANG209" s="248"/>
      <c r="ANH209" s="248"/>
      <c r="ANI209" s="248"/>
      <c r="ANJ209" s="248"/>
      <c r="ANK209" s="248"/>
      <c r="ANL209" s="248"/>
      <c r="ANM209" s="248"/>
      <c r="ANN209" s="248"/>
      <c r="ANO209" s="248"/>
      <c r="ANP209" s="248"/>
      <c r="ANQ209" s="248"/>
      <c r="ANR209" s="248"/>
      <c r="ANS209" s="248"/>
      <c r="ANT209" s="248"/>
      <c r="ANU209" s="248"/>
      <c r="ANV209" s="248"/>
      <c r="ANW209" s="248"/>
      <c r="ANX209" s="248"/>
      <c r="ANY209" s="248"/>
      <c r="ANZ209" s="248"/>
      <c r="AOA209" s="248"/>
      <c r="AOB209" s="248"/>
      <c r="AOC209" s="248"/>
      <c r="AOD209" s="248"/>
      <c r="AOE209" s="248"/>
      <c r="AOF209" s="248"/>
      <c r="AOG209" s="248"/>
      <c r="AOH209" s="248"/>
      <c r="AOI209" s="248"/>
      <c r="AOJ209" s="248"/>
      <c r="AOK209" s="248"/>
      <c r="AOL209" s="248"/>
      <c r="AOM209" s="248"/>
      <c r="AON209" s="248"/>
      <c r="AOO209" s="248"/>
      <c r="AOP209" s="248"/>
      <c r="AOQ209" s="248"/>
      <c r="AOR209" s="248"/>
      <c r="AOS209" s="248"/>
      <c r="AOT209" s="248"/>
      <c r="AOU209" s="248"/>
      <c r="AOV209" s="248"/>
      <c r="AOW209" s="248"/>
      <c r="AOX209" s="248"/>
      <c r="AOY209" s="248"/>
      <c r="AOZ209" s="248"/>
      <c r="APA209" s="248"/>
      <c r="APB209" s="248"/>
      <c r="APC209" s="248"/>
      <c r="APD209" s="248"/>
      <c r="APE209" s="248"/>
      <c r="APF209" s="248"/>
      <c r="APG209" s="248"/>
      <c r="APH209" s="248"/>
      <c r="API209" s="248"/>
      <c r="APJ209" s="248"/>
      <c r="APK209" s="248"/>
      <c r="APL209" s="248"/>
      <c r="APM209" s="248"/>
      <c r="APN209" s="248"/>
      <c r="APO209" s="248"/>
      <c r="APP209" s="248"/>
      <c r="APQ209" s="248"/>
      <c r="APR209" s="248"/>
      <c r="APS209" s="248"/>
      <c r="APT209" s="248"/>
      <c r="APU209" s="248"/>
      <c r="APV209" s="248"/>
      <c r="APW209" s="248"/>
      <c r="APX209" s="248"/>
      <c r="APY209" s="248"/>
      <c r="APZ209" s="248"/>
      <c r="AQA209" s="248"/>
      <c r="AQB209" s="248"/>
      <c r="AQC209" s="248"/>
      <c r="AQD209" s="248"/>
      <c r="AQE209" s="248"/>
      <c r="AQF209" s="248"/>
      <c r="AQG209" s="248"/>
      <c r="AQH209" s="248"/>
      <c r="AQI209" s="248"/>
      <c r="AQJ209" s="248"/>
      <c r="AQK209" s="248"/>
      <c r="AQL209" s="248"/>
      <c r="AQM209" s="248"/>
      <c r="AQN209" s="248"/>
      <c r="AQO209" s="248"/>
      <c r="AQP209" s="248"/>
      <c r="AQQ209" s="248"/>
      <c r="AQR209" s="248"/>
      <c r="AQS209" s="248"/>
      <c r="AQT209" s="248"/>
      <c r="AQU209" s="248"/>
      <c r="AQV209" s="248"/>
      <c r="AQW209" s="248"/>
      <c r="AQX209" s="248"/>
      <c r="AQY209" s="248"/>
      <c r="AQZ209" s="248"/>
      <c r="ARA209" s="248"/>
      <c r="ARB209" s="248"/>
      <c r="ARC209" s="248"/>
      <c r="ARD209" s="248"/>
      <c r="ARE209" s="248"/>
      <c r="ARF209" s="248"/>
      <c r="ARG209" s="248"/>
      <c r="ARH209" s="248"/>
      <c r="ARI209" s="248"/>
      <c r="ARJ209" s="248"/>
      <c r="ARK209" s="248"/>
      <c r="ARL209" s="248"/>
      <c r="ARM209" s="248"/>
      <c r="ARN209" s="248"/>
      <c r="ARO209" s="248"/>
      <c r="ARP209" s="248"/>
      <c r="ARQ209" s="248"/>
      <c r="ARR209" s="248"/>
      <c r="ARS209" s="248"/>
      <c r="ART209" s="248"/>
      <c r="ARU209" s="248"/>
      <c r="ARV209" s="248"/>
      <c r="ARW209" s="248"/>
      <c r="ARX209" s="248"/>
      <c r="ARY209" s="248"/>
      <c r="ARZ209" s="248"/>
      <c r="ASA209" s="248"/>
      <c r="ASB209" s="248"/>
      <c r="ASC209" s="248"/>
      <c r="ASD209" s="248"/>
      <c r="ASE209" s="248"/>
      <c r="ASF209" s="248"/>
      <c r="ASG209" s="248"/>
      <c r="ASH209" s="248"/>
      <c r="ASI209" s="248"/>
      <c r="ASJ209" s="248"/>
      <c r="ASK209" s="248"/>
      <c r="ASL209" s="248"/>
      <c r="ASM209" s="248"/>
      <c r="ASN209" s="248"/>
      <c r="ASO209" s="248"/>
      <c r="ASP209" s="248"/>
      <c r="ASQ209" s="248"/>
      <c r="ASR209" s="248"/>
      <c r="ASS209" s="248"/>
      <c r="AST209" s="248"/>
      <c r="ASU209" s="248"/>
      <c r="ASV209" s="248"/>
      <c r="ASW209" s="248"/>
      <c r="ASX209" s="248"/>
      <c r="ASY209" s="248"/>
      <c r="ASZ209" s="248"/>
      <c r="ATA209" s="248"/>
      <c r="ATB209" s="248"/>
      <c r="ATC209" s="248"/>
      <c r="ATD209" s="248"/>
      <c r="ATE209" s="248"/>
      <c r="ATF209" s="248"/>
      <c r="ATG209" s="248"/>
      <c r="ATH209" s="248"/>
      <c r="ATI209" s="248"/>
      <c r="ATJ209" s="248"/>
      <c r="ATK209" s="248"/>
      <c r="ATL209" s="248"/>
      <c r="ATM209" s="248"/>
      <c r="ATN209" s="248"/>
      <c r="ATO209" s="248"/>
      <c r="ATP209" s="248"/>
      <c r="ATQ209" s="248"/>
      <c r="ATR209" s="248"/>
      <c r="ATS209" s="248"/>
      <c r="ATT209" s="248"/>
      <c r="ATU209" s="248"/>
      <c r="ATV209" s="248"/>
      <c r="ATW209" s="248"/>
      <c r="ATX209" s="248"/>
      <c r="ATY209" s="248"/>
      <c r="ATZ209" s="248"/>
      <c r="AUA209" s="248"/>
      <c r="AUB209" s="248"/>
      <c r="AUC209" s="248"/>
      <c r="AUD209" s="248"/>
      <c r="AUE209" s="248"/>
      <c r="AUF209" s="248"/>
      <c r="AUG209" s="248"/>
      <c r="AUH209" s="248"/>
      <c r="AUI209" s="248"/>
      <c r="AUJ209" s="248"/>
      <c r="AUK209" s="248"/>
      <c r="AUL209" s="248"/>
      <c r="AUM209" s="248"/>
      <c r="AUN209" s="248"/>
      <c r="AUO209" s="248"/>
      <c r="AUP209" s="248"/>
      <c r="AUQ209" s="248"/>
      <c r="AUR209" s="248"/>
      <c r="AUS209" s="248"/>
      <c r="AUT209" s="248"/>
      <c r="AUU209" s="248"/>
      <c r="AUV209" s="248"/>
      <c r="AUW209" s="248"/>
      <c r="AUX209" s="248"/>
      <c r="AUY209" s="248"/>
      <c r="AUZ209" s="248"/>
      <c r="AVA209" s="248"/>
      <c r="AVB209" s="248"/>
      <c r="AVC209" s="248"/>
      <c r="AVD209" s="248"/>
      <c r="AVE209" s="248"/>
      <c r="AVF209" s="248"/>
      <c r="AVG209" s="248"/>
      <c r="AVH209" s="248"/>
      <c r="AVI209" s="248"/>
      <c r="AVJ209" s="248"/>
      <c r="AVK209" s="248"/>
      <c r="AVL209" s="248"/>
      <c r="AVM209" s="248"/>
      <c r="AVN209" s="248"/>
      <c r="AVO209" s="248"/>
      <c r="AVP209" s="248"/>
      <c r="AVQ209" s="248"/>
      <c r="AVR209" s="248"/>
      <c r="AVS209" s="248"/>
      <c r="AVT209" s="248"/>
      <c r="AVU209" s="248"/>
      <c r="AVV209" s="248"/>
      <c r="AVW209" s="248"/>
      <c r="AVX209" s="248"/>
      <c r="AVY209" s="248"/>
      <c r="AVZ209" s="248"/>
      <c r="AWA209" s="248"/>
      <c r="AWB209" s="248"/>
      <c r="AWC209" s="248"/>
      <c r="AWD209" s="248"/>
      <c r="AWE209" s="248"/>
      <c r="AWF209" s="248"/>
      <c r="AWG209" s="248"/>
      <c r="AWH209" s="248"/>
      <c r="AWI209" s="248"/>
      <c r="AWJ209" s="248"/>
      <c r="AWK209" s="248"/>
      <c r="AWL209" s="248"/>
      <c r="AWM209" s="248"/>
      <c r="AWN209" s="248"/>
      <c r="AWO209" s="248"/>
      <c r="AWP209" s="248"/>
      <c r="AWQ209" s="248"/>
      <c r="AWR209" s="248"/>
      <c r="AWS209" s="248"/>
      <c r="AWT209" s="248"/>
      <c r="AWU209" s="248"/>
      <c r="AWV209" s="248"/>
      <c r="AWW209" s="248"/>
      <c r="AWX209" s="248"/>
      <c r="AWY209" s="248"/>
      <c r="AWZ209" s="248"/>
      <c r="AXA209" s="248"/>
      <c r="AXB209" s="248"/>
      <c r="AXC209" s="248"/>
      <c r="AXD209" s="248"/>
      <c r="AXE209" s="248"/>
      <c r="AXF209" s="248"/>
      <c r="AXG209" s="248"/>
      <c r="AXH209" s="248"/>
      <c r="AXI209" s="248"/>
      <c r="AXJ209" s="248"/>
      <c r="AXK209" s="248"/>
      <c r="AXL209" s="248"/>
      <c r="AXM209" s="248"/>
      <c r="AXN209" s="248"/>
      <c r="AXO209" s="248"/>
      <c r="AXP209" s="248"/>
      <c r="AXQ209" s="248"/>
      <c r="AXR209" s="248"/>
      <c r="AXS209" s="248"/>
      <c r="AXT209" s="248"/>
      <c r="AXU209" s="248"/>
      <c r="AXV209" s="248"/>
      <c r="AXW209" s="248"/>
      <c r="AXX209" s="248"/>
      <c r="AXY209" s="248"/>
      <c r="AXZ209" s="248"/>
      <c r="AYA209" s="248"/>
      <c r="AYB209" s="248"/>
      <c r="AYC209" s="248"/>
      <c r="AYD209" s="248"/>
      <c r="AYE209" s="248"/>
      <c r="AYF209" s="248"/>
      <c r="AYG209" s="248"/>
      <c r="AYH209" s="248"/>
      <c r="AYI209" s="248"/>
      <c r="AYJ209" s="248"/>
      <c r="AYK209" s="248"/>
      <c r="AYL209" s="248"/>
      <c r="AYM209" s="248"/>
      <c r="AYN209" s="248"/>
      <c r="AYO209" s="248"/>
      <c r="AYP209" s="248"/>
      <c r="AYQ209" s="248"/>
      <c r="AYR209" s="248"/>
      <c r="AYS209" s="248"/>
      <c r="AYT209" s="248"/>
      <c r="AYU209" s="248"/>
      <c r="AYV209" s="248"/>
      <c r="AYW209" s="248"/>
      <c r="AYX209" s="248"/>
      <c r="AYY209" s="248"/>
      <c r="AYZ209" s="248"/>
      <c r="AZA209" s="248"/>
      <c r="AZB209" s="248"/>
      <c r="AZC209" s="248"/>
      <c r="AZD209" s="248"/>
      <c r="AZE209" s="248"/>
      <c r="AZF209" s="248"/>
      <c r="AZG209" s="248"/>
      <c r="AZH209" s="248"/>
      <c r="AZI209" s="248"/>
      <c r="AZJ209" s="248"/>
      <c r="AZK209" s="248"/>
      <c r="AZL209" s="248"/>
      <c r="AZM209" s="248"/>
      <c r="AZN209" s="248"/>
      <c r="AZO209" s="248"/>
      <c r="AZP209" s="248"/>
      <c r="AZQ209" s="248"/>
      <c r="AZR209" s="248"/>
      <c r="AZS209" s="248"/>
      <c r="AZT209" s="248"/>
      <c r="AZU209" s="248"/>
      <c r="AZV209" s="248"/>
      <c r="AZW209" s="248"/>
      <c r="AZX209" s="248"/>
      <c r="AZY209" s="248"/>
      <c r="AZZ209" s="248"/>
      <c r="BAA209" s="248"/>
      <c r="BAB209" s="248"/>
      <c r="BAC209" s="248"/>
      <c r="BAD209" s="248"/>
      <c r="BAE209" s="248"/>
      <c r="BAF209" s="248"/>
      <c r="BAG209" s="248"/>
      <c r="BAH209" s="248"/>
      <c r="BAI209" s="248"/>
      <c r="BAJ209" s="248"/>
      <c r="BAK209" s="248"/>
      <c r="BAL209" s="248"/>
      <c r="BAM209" s="248"/>
      <c r="BAN209" s="248"/>
      <c r="BAO209" s="248"/>
      <c r="BAP209" s="248"/>
      <c r="BAQ209" s="248"/>
      <c r="BAR209" s="248"/>
      <c r="BAS209" s="248"/>
      <c r="BAT209" s="248"/>
      <c r="BAU209" s="248"/>
      <c r="BAV209" s="248"/>
      <c r="BAW209" s="248"/>
      <c r="BAX209" s="248"/>
      <c r="BAY209" s="248"/>
      <c r="BAZ209" s="248"/>
      <c r="BBA209" s="248"/>
      <c r="BBB209" s="248"/>
      <c r="BBC209" s="248"/>
      <c r="BBD209" s="248"/>
      <c r="BBE209" s="248"/>
      <c r="BBF209" s="248"/>
      <c r="BBG209" s="248"/>
      <c r="BBH209" s="248"/>
      <c r="BBI209" s="248"/>
      <c r="BBJ209" s="248"/>
      <c r="BBK209" s="248"/>
      <c r="BBL209" s="248"/>
      <c r="BBM209" s="248"/>
      <c r="BBN209" s="248"/>
      <c r="BBO209" s="248"/>
      <c r="BBP209" s="248"/>
      <c r="BBQ209" s="248"/>
      <c r="BBR209" s="248"/>
      <c r="BBS209" s="248"/>
      <c r="BBT209" s="248"/>
      <c r="BBU209" s="248"/>
      <c r="BBV209" s="248"/>
      <c r="BBW209" s="248"/>
      <c r="BBX209" s="248"/>
      <c r="BBY209" s="248"/>
      <c r="BBZ209" s="248"/>
      <c r="BCA209" s="248"/>
      <c r="BCB209" s="248"/>
      <c r="BCC209" s="248"/>
      <c r="BCD209" s="248"/>
      <c r="BCE209" s="248"/>
      <c r="BCF209" s="248"/>
      <c r="BCG209" s="248"/>
      <c r="BCH209" s="248"/>
      <c r="BCI209" s="248"/>
      <c r="BCJ209" s="248"/>
      <c r="BCK209" s="248"/>
      <c r="BCL209" s="248"/>
      <c r="BCM209" s="248"/>
      <c r="BCN209" s="248"/>
      <c r="BCO209" s="248"/>
      <c r="BCP209" s="248"/>
      <c r="BCQ209" s="248"/>
      <c r="BCR209" s="248"/>
      <c r="BCS209" s="248"/>
      <c r="BCT209" s="248"/>
      <c r="BCU209" s="248"/>
      <c r="BCV209" s="248"/>
      <c r="BCW209" s="248"/>
      <c r="BCX209" s="248"/>
      <c r="BCY209" s="248"/>
      <c r="BCZ209" s="248"/>
      <c r="BDA209" s="248"/>
      <c r="BDB209" s="248"/>
      <c r="BDC209" s="248"/>
      <c r="BDD209" s="248"/>
      <c r="BDE209" s="248"/>
      <c r="BDF209" s="248"/>
      <c r="BDG209" s="248"/>
      <c r="BDH209" s="248"/>
      <c r="BDI209" s="248"/>
      <c r="BDJ209" s="248"/>
      <c r="BDK209" s="248"/>
      <c r="BDL209" s="248"/>
      <c r="BDM209" s="248"/>
      <c r="BDN209" s="248"/>
      <c r="BDO209" s="248"/>
      <c r="BDP209" s="248"/>
      <c r="BDQ209" s="248"/>
      <c r="BDR209" s="248"/>
      <c r="BDS209" s="248"/>
      <c r="BDT209" s="248"/>
      <c r="BDU209" s="248"/>
      <c r="BDV209" s="248"/>
      <c r="BDW209" s="248"/>
      <c r="BDX209" s="248"/>
      <c r="BDY209" s="248"/>
      <c r="BDZ209" s="248"/>
      <c r="BEA209" s="248"/>
      <c r="BEB209" s="248"/>
      <c r="BEC209" s="248"/>
      <c r="BED209" s="248"/>
      <c r="BEE209" s="248"/>
      <c r="BEF209" s="248"/>
      <c r="BEG209" s="248"/>
      <c r="BEH209" s="248"/>
      <c r="BEI209" s="248"/>
      <c r="BEJ209" s="248"/>
      <c r="BEK209" s="248"/>
      <c r="BEL209" s="248"/>
      <c r="BEM209" s="248"/>
      <c r="BEN209" s="248"/>
      <c r="BEO209" s="248"/>
      <c r="BEP209" s="248"/>
      <c r="BEQ209" s="248"/>
      <c r="BER209" s="248"/>
      <c r="BES209" s="248"/>
      <c r="BET209" s="248"/>
      <c r="BEU209" s="248"/>
      <c r="BEV209" s="248"/>
      <c r="BEW209" s="248"/>
      <c r="BEX209" s="248"/>
      <c r="BEY209" s="248"/>
      <c r="BEZ209" s="248"/>
      <c r="BFA209" s="248"/>
      <c r="BFB209" s="248"/>
      <c r="BFC209" s="248"/>
      <c r="BFD209" s="248"/>
      <c r="BFE209" s="248"/>
      <c r="BFF209" s="248"/>
      <c r="BFG209" s="248"/>
      <c r="BFH209" s="248"/>
      <c r="BFI209" s="248"/>
      <c r="BFJ209" s="248"/>
      <c r="BFK209" s="248"/>
      <c r="BFL209" s="248"/>
      <c r="BFM209" s="248"/>
      <c r="BFN209" s="248"/>
      <c r="BFO209" s="248"/>
      <c r="BFP209" s="248"/>
      <c r="BFQ209" s="248"/>
      <c r="BFR209" s="248"/>
      <c r="BFS209" s="248"/>
      <c r="BFT209" s="248"/>
      <c r="BFU209" s="248"/>
      <c r="BFV209" s="248"/>
      <c r="BFW209" s="248"/>
      <c r="BFX209" s="248"/>
      <c r="BFY209" s="248"/>
      <c r="BFZ209" s="248"/>
      <c r="BGA209" s="248"/>
      <c r="BGB209" s="248"/>
      <c r="BGC209" s="248"/>
      <c r="BGD209" s="248"/>
      <c r="BGE209" s="248"/>
      <c r="BGF209" s="248"/>
      <c r="BGG209" s="248"/>
      <c r="BGH209" s="248"/>
      <c r="BGI209" s="248"/>
      <c r="BGJ209" s="248"/>
      <c r="BGK209" s="248"/>
      <c r="BGL209" s="248"/>
      <c r="BGM209" s="248"/>
      <c r="BGN209" s="248"/>
      <c r="BGO209" s="248"/>
      <c r="BGP209" s="248"/>
      <c r="BGQ209" s="248"/>
      <c r="BGR209" s="248"/>
      <c r="BGS209" s="248"/>
      <c r="BGT209" s="248"/>
      <c r="BGU209" s="248"/>
      <c r="BGV209" s="248"/>
      <c r="BGW209" s="248"/>
      <c r="BGX209" s="248"/>
      <c r="BGY209" s="248"/>
      <c r="BGZ209" s="248"/>
      <c r="BHA209" s="248"/>
      <c r="BHB209" s="248"/>
      <c r="BHC209" s="248"/>
      <c r="BHD209" s="248"/>
      <c r="BHE209" s="248"/>
      <c r="BHF209" s="248"/>
      <c r="BHG209" s="248"/>
      <c r="BHH209" s="248"/>
      <c r="BHI209" s="248"/>
      <c r="BHJ209" s="248"/>
      <c r="BHK209" s="248"/>
      <c r="BHL209" s="248"/>
      <c r="BHM209" s="248"/>
      <c r="BHN209" s="248"/>
      <c r="BHO209" s="248"/>
      <c r="BHP209" s="248"/>
      <c r="BHQ209" s="248"/>
      <c r="BHR209" s="248"/>
      <c r="BHS209" s="248"/>
      <c r="BHT209" s="248"/>
      <c r="BHU209" s="248"/>
      <c r="BHV209" s="248"/>
      <c r="BHW209" s="248"/>
      <c r="BHX209" s="248"/>
      <c r="BHY209" s="248"/>
      <c r="BHZ209" s="248"/>
      <c r="BIA209" s="248"/>
      <c r="BIB209" s="248"/>
      <c r="BIC209" s="248"/>
      <c r="BID209" s="248"/>
      <c r="BIE209" s="248"/>
      <c r="BIF209" s="248"/>
      <c r="BIG209" s="248"/>
      <c r="BIH209" s="248"/>
      <c r="BII209" s="248"/>
      <c r="BIJ209" s="248"/>
      <c r="BIK209" s="248"/>
      <c r="BIL209" s="248"/>
      <c r="BIM209" s="248"/>
      <c r="BIN209" s="248"/>
      <c r="BIO209" s="248"/>
      <c r="BIP209" s="248"/>
      <c r="BIQ209" s="248"/>
      <c r="BIR209" s="248"/>
      <c r="BIS209" s="248"/>
      <c r="BIT209" s="248"/>
      <c r="BIU209" s="248"/>
      <c r="BIV209" s="248"/>
      <c r="BIW209" s="248"/>
      <c r="BIX209" s="248"/>
      <c r="BIY209" s="248"/>
      <c r="BIZ209" s="248"/>
      <c r="BJA209" s="248"/>
      <c r="BJB209" s="248"/>
      <c r="BJC209" s="248"/>
      <c r="BJD209" s="248"/>
      <c r="BJE209" s="248"/>
      <c r="BJF209" s="248"/>
      <c r="BJG209" s="248"/>
      <c r="BJH209" s="248"/>
      <c r="BJI209" s="248"/>
      <c r="BJJ209" s="248"/>
      <c r="BJK209" s="248"/>
      <c r="BJL209" s="248"/>
      <c r="BJM209" s="248"/>
      <c r="BJN209" s="248"/>
      <c r="BJO209" s="248"/>
      <c r="BJP209" s="248"/>
      <c r="BJQ209" s="248"/>
      <c r="BJR209" s="248"/>
      <c r="BJS209" s="248"/>
      <c r="BJT209" s="248"/>
      <c r="BJU209" s="248"/>
      <c r="BJV209" s="248"/>
      <c r="BJW209" s="248"/>
      <c r="BJX209" s="248"/>
      <c r="BJY209" s="248"/>
      <c r="BJZ209" s="248"/>
      <c r="BKA209" s="248"/>
      <c r="BKB209" s="248"/>
      <c r="BKC209" s="248"/>
      <c r="BKD209" s="248"/>
      <c r="BKE209" s="248"/>
      <c r="BKF209" s="248"/>
      <c r="BKG209" s="248"/>
      <c r="BKH209" s="248"/>
      <c r="BKI209" s="248"/>
      <c r="BKJ209" s="248"/>
      <c r="BKK209" s="248"/>
      <c r="BKL209" s="248"/>
      <c r="BKM209" s="248"/>
      <c r="BKN209" s="248"/>
      <c r="BKO209" s="248"/>
      <c r="BKP209" s="248"/>
      <c r="BKQ209" s="248"/>
      <c r="BKR209" s="248"/>
      <c r="BKS209" s="248"/>
      <c r="BKT209" s="248"/>
      <c r="BKU209" s="248"/>
      <c r="BKV209" s="248"/>
      <c r="BKW209" s="248"/>
      <c r="BKX209" s="248"/>
      <c r="BKY209" s="248"/>
      <c r="BKZ209" s="248"/>
      <c r="BLA209" s="248"/>
      <c r="BLB209" s="248"/>
      <c r="BLC209" s="248"/>
      <c r="BLD209" s="248"/>
      <c r="BLE209" s="248"/>
      <c r="BLF209" s="248"/>
      <c r="BLG209" s="248"/>
      <c r="BLH209" s="248"/>
      <c r="BLI209" s="248"/>
      <c r="BLJ209" s="248"/>
      <c r="BLK209" s="248"/>
      <c r="BLL209" s="248"/>
      <c r="BLM209" s="248"/>
      <c r="BLN209" s="248"/>
      <c r="BLO209" s="248"/>
      <c r="BLP209" s="248"/>
      <c r="BLQ209" s="248"/>
      <c r="BLR209" s="248"/>
      <c r="BLS209" s="248"/>
      <c r="BLT209" s="248"/>
      <c r="BLU209" s="248"/>
      <c r="BLV209" s="248"/>
      <c r="BLW209" s="248"/>
      <c r="BLX209" s="248"/>
      <c r="BLY209" s="248"/>
      <c r="BLZ209" s="248"/>
      <c r="BMA209" s="248"/>
      <c r="BMB209" s="248"/>
      <c r="BMC209" s="248"/>
      <c r="BMD209" s="248"/>
      <c r="BME209" s="248"/>
      <c r="BMF209" s="248"/>
      <c r="BMG209" s="248"/>
      <c r="BMH209" s="248"/>
      <c r="BMI209" s="248"/>
      <c r="BMJ209" s="248"/>
      <c r="BMK209" s="248"/>
      <c r="BML209" s="248"/>
      <c r="BMM209" s="248"/>
      <c r="BMN209" s="248"/>
      <c r="BMO209" s="248"/>
      <c r="BMP209" s="248"/>
      <c r="BMQ209" s="248"/>
      <c r="BMR209" s="248"/>
      <c r="BMS209" s="248"/>
      <c r="BMT209" s="248"/>
      <c r="BMU209" s="248"/>
      <c r="BMV209" s="248"/>
      <c r="BMW209" s="248"/>
      <c r="BMX209" s="248"/>
      <c r="BMY209" s="248"/>
      <c r="BMZ209" s="248"/>
      <c r="BNA209" s="248"/>
      <c r="BNB209" s="248"/>
      <c r="BNC209" s="248"/>
      <c r="BND209" s="248"/>
      <c r="BNE209" s="248"/>
      <c r="BNF209" s="248"/>
      <c r="BNG209" s="248"/>
      <c r="BNH209" s="248"/>
      <c r="BNI209" s="248"/>
      <c r="BNJ209" s="248"/>
      <c r="BNK209" s="248"/>
      <c r="BNL209" s="248"/>
      <c r="BNM209" s="248"/>
      <c r="BNN209" s="248"/>
      <c r="BNO209" s="248"/>
      <c r="BNP209" s="248"/>
      <c r="BNQ209" s="248"/>
      <c r="BNR209" s="248"/>
      <c r="BNS209" s="248"/>
      <c r="BNT209" s="248"/>
      <c r="BNU209" s="248"/>
      <c r="BNV209" s="248"/>
      <c r="BNW209" s="248"/>
      <c r="BNX209" s="248"/>
      <c r="BNY209" s="248"/>
      <c r="BNZ209" s="248"/>
      <c r="BOA209" s="248"/>
      <c r="BOB209" s="248"/>
      <c r="BOC209" s="248"/>
      <c r="BOD209" s="248"/>
      <c r="BOE209" s="248"/>
      <c r="BOF209" s="248"/>
      <c r="BOG209" s="248"/>
      <c r="BOH209" s="248"/>
      <c r="BOI209" s="248"/>
      <c r="BOJ209" s="248"/>
      <c r="BOK209" s="248"/>
      <c r="BOL209" s="248"/>
      <c r="BOM209" s="248"/>
      <c r="BON209" s="248"/>
      <c r="BOO209" s="248"/>
      <c r="BOP209" s="248"/>
      <c r="BOQ209" s="248"/>
      <c r="BOR209" s="248"/>
      <c r="BOS209" s="248"/>
      <c r="BOT209" s="248"/>
      <c r="BOU209" s="248"/>
      <c r="BOV209" s="248"/>
      <c r="BOW209" s="248"/>
      <c r="BOX209" s="248"/>
      <c r="BOY209" s="248"/>
      <c r="BOZ209" s="248"/>
      <c r="BPA209" s="248"/>
      <c r="BPB209" s="248"/>
      <c r="BPC209" s="248"/>
      <c r="BPD209" s="248"/>
      <c r="BPE209" s="248"/>
      <c r="BPF209" s="248"/>
      <c r="BPG209" s="248"/>
      <c r="BPH209" s="248"/>
      <c r="BPI209" s="248"/>
      <c r="BPJ209" s="248"/>
      <c r="BPK209" s="248"/>
      <c r="BPL209" s="248"/>
      <c r="BPM209" s="248"/>
      <c r="BPN209" s="248"/>
      <c r="BPO209" s="248"/>
      <c r="BPP209" s="248"/>
      <c r="BPQ209" s="248"/>
      <c r="BPR209" s="248"/>
      <c r="BPS209" s="248"/>
      <c r="BPT209" s="248"/>
      <c r="BPU209" s="248"/>
      <c r="BPV209" s="248"/>
      <c r="BPW209" s="248"/>
      <c r="BPX209" s="248"/>
      <c r="BPY209" s="248"/>
      <c r="BPZ209" s="248"/>
      <c r="BQA209" s="248"/>
      <c r="BQB209" s="248"/>
      <c r="BQC209" s="248"/>
      <c r="BQD209" s="248"/>
      <c r="BQE209" s="248"/>
      <c r="BQF209" s="248"/>
      <c r="BQG209" s="248"/>
      <c r="BQH209" s="248"/>
      <c r="BQI209" s="248"/>
      <c r="BQJ209" s="248"/>
      <c r="BQK209" s="248"/>
      <c r="BQL209" s="248"/>
      <c r="BQM209" s="248"/>
      <c r="BQN209" s="248"/>
      <c r="BQO209" s="248"/>
      <c r="BQP209" s="248"/>
      <c r="BQQ209" s="248"/>
      <c r="BQR209" s="248"/>
      <c r="BQS209" s="248"/>
      <c r="BQT209" s="248"/>
      <c r="BQU209" s="248"/>
      <c r="BQV209" s="248"/>
      <c r="BQW209" s="248"/>
      <c r="BQX209" s="248"/>
      <c r="BQY209" s="248"/>
      <c r="BQZ209" s="248"/>
      <c r="BRA209" s="248"/>
      <c r="BRB209" s="248"/>
      <c r="BRC209" s="248"/>
      <c r="BRD209" s="248"/>
      <c r="BRE209" s="248"/>
      <c r="BRF209" s="248"/>
      <c r="BRG209" s="248"/>
      <c r="BRH209" s="248"/>
      <c r="BRI209" s="248"/>
      <c r="BRJ209" s="248"/>
      <c r="BRK209" s="248"/>
      <c r="BRL209" s="248"/>
      <c r="BRM209" s="248"/>
      <c r="BRN209" s="248"/>
      <c r="BRO209" s="248"/>
      <c r="BRP209" s="248"/>
      <c r="BRQ209" s="248"/>
      <c r="BRR209" s="248"/>
      <c r="BRS209" s="248"/>
      <c r="BRT209" s="248"/>
      <c r="BRU209" s="248"/>
      <c r="BRV209" s="248"/>
      <c r="BRW209" s="248"/>
      <c r="BRX209" s="248"/>
      <c r="BRY209" s="248"/>
      <c r="BRZ209" s="248"/>
      <c r="BSA209" s="248"/>
      <c r="BSB209" s="248"/>
      <c r="BSC209" s="248"/>
      <c r="BSD209" s="248"/>
      <c r="BSE209" s="248"/>
      <c r="BSF209" s="248"/>
      <c r="BSG209" s="248"/>
      <c r="BSH209" s="248"/>
      <c r="BSI209" s="248"/>
      <c r="BSJ209" s="248"/>
      <c r="BSK209" s="248"/>
      <c r="BSL209" s="248"/>
      <c r="BSM209" s="248"/>
      <c r="BSN209" s="248"/>
      <c r="BSO209" s="248"/>
      <c r="BSP209" s="248"/>
      <c r="BSQ209" s="248"/>
      <c r="BSR209" s="248"/>
      <c r="BSS209" s="248"/>
      <c r="BST209" s="248"/>
      <c r="BSU209" s="248"/>
      <c r="BSV209" s="248"/>
      <c r="BSW209" s="248"/>
      <c r="BSX209" s="248"/>
      <c r="BSY209" s="248"/>
      <c r="BSZ209" s="248"/>
      <c r="BTA209" s="248"/>
      <c r="BTB209" s="248"/>
      <c r="BTC209" s="248"/>
      <c r="BTD209" s="248"/>
      <c r="BTE209" s="248"/>
      <c r="BTF209" s="248"/>
      <c r="BTG209" s="248"/>
      <c r="BTH209" s="248"/>
      <c r="BTI209" s="248"/>
      <c r="BTJ209" s="248"/>
      <c r="BTK209" s="248"/>
      <c r="BTL209" s="248"/>
      <c r="BTM209" s="248"/>
      <c r="BTN209" s="248"/>
      <c r="BTO209" s="248"/>
      <c r="BTP209" s="248"/>
      <c r="BTQ209" s="248"/>
      <c r="BTR209" s="248"/>
      <c r="BTS209" s="248"/>
      <c r="BTT209" s="248"/>
      <c r="BTU209" s="248"/>
      <c r="BTV209" s="248"/>
      <c r="BTW209" s="248"/>
      <c r="BTX209" s="248"/>
      <c r="BTY209" s="248"/>
      <c r="BTZ209" s="248"/>
      <c r="BUA209" s="248"/>
      <c r="BUB209" s="248"/>
      <c r="BUC209" s="248"/>
      <c r="BUD209" s="248"/>
      <c r="BUE209" s="248"/>
      <c r="BUF209" s="248"/>
      <c r="BUG209" s="248"/>
      <c r="BUH209" s="248"/>
      <c r="BUI209" s="248"/>
      <c r="BUJ209" s="248"/>
      <c r="BUK209" s="248"/>
      <c r="BUL209" s="248"/>
      <c r="BUM209" s="248"/>
      <c r="BUN209" s="248"/>
      <c r="BUO209" s="248"/>
      <c r="BUP209" s="248"/>
      <c r="BUQ209" s="248"/>
      <c r="BUR209" s="248"/>
      <c r="BUS209" s="248"/>
      <c r="BUT209" s="248"/>
      <c r="BUU209" s="248"/>
      <c r="BUV209" s="248"/>
      <c r="BUW209" s="248"/>
      <c r="BUX209" s="248"/>
      <c r="BUY209" s="248"/>
      <c r="BUZ209" s="248"/>
      <c r="BVA209" s="248"/>
      <c r="BVB209" s="248"/>
      <c r="BVC209" s="248"/>
      <c r="BVD209" s="248"/>
      <c r="BVE209" s="248"/>
      <c r="BVF209" s="248"/>
      <c r="BVG209" s="248"/>
      <c r="BVH209" s="248"/>
      <c r="BVI209" s="248"/>
      <c r="BVJ209" s="248"/>
      <c r="BVK209" s="248"/>
      <c r="BVL209" s="248"/>
      <c r="BVM209" s="248"/>
      <c r="BVN209" s="248"/>
      <c r="BVO209" s="248"/>
      <c r="BVP209" s="248"/>
      <c r="BVQ209" s="248"/>
      <c r="BVR209" s="248"/>
      <c r="BVS209" s="248"/>
      <c r="BVT209" s="248"/>
      <c r="BVU209" s="248"/>
      <c r="BVV209" s="248"/>
      <c r="BVW209" s="248"/>
      <c r="BVX209" s="248"/>
      <c r="BVY209" s="248"/>
      <c r="BVZ209" s="248"/>
      <c r="BWA209" s="248"/>
      <c r="BWB209" s="248"/>
      <c r="BWC209" s="248"/>
      <c r="BWD209" s="248"/>
      <c r="BWE209" s="248"/>
      <c r="BWF209" s="248"/>
      <c r="BWG209" s="248"/>
      <c r="BWH209" s="248"/>
      <c r="BWI209" s="248"/>
      <c r="BWJ209" s="248"/>
      <c r="BWK209" s="248"/>
      <c r="BWL209" s="248"/>
      <c r="BWM209" s="248"/>
      <c r="BWN209" s="248"/>
      <c r="BWO209" s="248"/>
      <c r="BWP209" s="248"/>
      <c r="BWQ209" s="248"/>
      <c r="BWR209" s="248"/>
      <c r="BWS209" s="248"/>
      <c r="BWT209" s="248"/>
      <c r="BWU209" s="248"/>
      <c r="BWV209" s="248"/>
      <c r="BWW209" s="248"/>
      <c r="BWX209" s="248"/>
      <c r="BWY209" s="248"/>
      <c r="BWZ209" s="248"/>
      <c r="BXA209" s="248"/>
      <c r="BXB209" s="248"/>
      <c r="BXC209" s="248"/>
      <c r="BXD209" s="248"/>
      <c r="BXE209" s="248"/>
      <c r="BXF209" s="248"/>
      <c r="BXG209" s="248"/>
      <c r="BXH209" s="248"/>
      <c r="BXI209" s="248"/>
      <c r="BXJ209" s="248"/>
      <c r="BXK209" s="248"/>
      <c r="BXL209" s="248"/>
      <c r="BXM209" s="248"/>
      <c r="BXN209" s="248"/>
      <c r="BXO209" s="248"/>
      <c r="BXP209" s="248"/>
      <c r="BXQ209" s="248"/>
      <c r="BXR209" s="248"/>
      <c r="BXS209" s="248"/>
      <c r="BXT209" s="248"/>
      <c r="BXU209" s="248"/>
      <c r="BXV209" s="248"/>
      <c r="BXW209" s="248"/>
      <c r="BXX209" s="248"/>
      <c r="BXY209" s="248"/>
      <c r="BXZ209" s="248"/>
      <c r="BYA209" s="248"/>
      <c r="BYB209" s="248"/>
      <c r="BYC209" s="248"/>
      <c r="BYD209" s="248"/>
      <c r="BYE209" s="248"/>
      <c r="BYF209" s="248"/>
      <c r="BYG209" s="248"/>
      <c r="BYH209" s="248"/>
      <c r="BYI209" s="248"/>
      <c r="BYJ209" s="248"/>
      <c r="BYK209" s="248"/>
      <c r="BYL209" s="248"/>
      <c r="BYM209" s="248"/>
      <c r="BYN209" s="248"/>
      <c r="BYO209" s="248"/>
      <c r="BYP209" s="248"/>
      <c r="BYQ209" s="248"/>
      <c r="BYR209" s="248"/>
      <c r="BYS209" s="248"/>
      <c r="BYT209" s="248"/>
      <c r="BYU209" s="248"/>
      <c r="BYV209" s="248"/>
      <c r="BYW209" s="248"/>
      <c r="BYX209" s="248"/>
      <c r="BYY209" s="248"/>
      <c r="BYZ209" s="248"/>
      <c r="BZA209" s="248"/>
      <c r="BZB209" s="248"/>
      <c r="BZC209" s="248"/>
      <c r="BZD209" s="248"/>
      <c r="BZE209" s="248"/>
      <c r="BZF209" s="248"/>
      <c r="BZG209" s="248"/>
      <c r="BZH209" s="248"/>
      <c r="BZI209" s="248"/>
      <c r="BZJ209" s="248"/>
      <c r="BZK209" s="248"/>
      <c r="BZL209" s="248"/>
      <c r="BZM209" s="248"/>
      <c r="BZN209" s="248"/>
      <c r="BZO209" s="248"/>
      <c r="BZP209" s="248"/>
      <c r="BZQ209" s="248"/>
      <c r="BZR209" s="248"/>
      <c r="BZS209" s="248"/>
      <c r="BZT209" s="248"/>
      <c r="BZU209" s="248"/>
      <c r="BZV209" s="248"/>
      <c r="BZW209" s="248"/>
      <c r="BZX209" s="248"/>
      <c r="BZY209" s="248"/>
      <c r="BZZ209" s="248"/>
      <c r="CAA209" s="248"/>
      <c r="CAB209" s="248"/>
      <c r="CAC209" s="248"/>
      <c r="CAD209" s="248"/>
      <c r="CAE209" s="248"/>
      <c r="CAF209" s="248"/>
      <c r="CAG209" s="248"/>
      <c r="CAH209" s="248"/>
      <c r="CAI209" s="248"/>
      <c r="CAJ209" s="248"/>
      <c r="CAK209" s="248"/>
      <c r="CAL209" s="248"/>
      <c r="CAM209" s="248"/>
      <c r="CAN209" s="248"/>
      <c r="CAO209" s="248"/>
      <c r="CAP209" s="248"/>
      <c r="CAQ209" s="248"/>
      <c r="CAR209" s="248"/>
      <c r="CAS209" s="248"/>
      <c r="CAT209" s="248"/>
      <c r="CAU209" s="248"/>
      <c r="CAV209" s="248"/>
      <c r="CAW209" s="248"/>
      <c r="CAX209" s="248"/>
      <c r="CAY209" s="248"/>
      <c r="CAZ209" s="248"/>
      <c r="CBA209" s="248"/>
      <c r="CBB209" s="248"/>
      <c r="CBC209" s="248"/>
      <c r="CBD209" s="248"/>
      <c r="CBE209" s="248"/>
      <c r="CBF209" s="248"/>
      <c r="CBG209" s="248"/>
      <c r="CBH209" s="248"/>
      <c r="CBI209" s="248"/>
      <c r="CBJ209" s="248"/>
      <c r="CBK209" s="248"/>
      <c r="CBL209" s="248"/>
      <c r="CBM209" s="248"/>
      <c r="CBN209" s="248"/>
      <c r="CBO209" s="248"/>
      <c r="CBP209" s="248"/>
      <c r="CBQ209" s="248"/>
      <c r="CBR209" s="248"/>
      <c r="CBS209" s="248"/>
      <c r="CBT209" s="248"/>
      <c r="CBU209" s="248"/>
      <c r="CBV209" s="248"/>
      <c r="CBW209" s="248"/>
      <c r="CBX209" s="248"/>
      <c r="CBY209" s="248"/>
      <c r="CBZ209" s="248"/>
      <c r="CCA209" s="248"/>
      <c r="CCB209" s="248"/>
      <c r="CCC209" s="248"/>
      <c r="CCD209" s="248"/>
      <c r="CCE209" s="248"/>
      <c r="CCF209" s="248"/>
      <c r="CCG209" s="248"/>
      <c r="CCH209" s="248"/>
      <c r="CCI209" s="248"/>
      <c r="CCJ209" s="248"/>
      <c r="CCK209" s="248"/>
      <c r="CCL209" s="248"/>
      <c r="CCM209" s="248"/>
      <c r="CCN209" s="248"/>
      <c r="CCO209" s="248"/>
      <c r="CCP209" s="248"/>
      <c r="CCQ209" s="248"/>
      <c r="CCR209" s="248"/>
      <c r="CCS209" s="248"/>
      <c r="CCT209" s="248"/>
      <c r="CCU209" s="248"/>
      <c r="CCV209" s="248"/>
      <c r="CCW209" s="248"/>
      <c r="CCX209" s="248"/>
      <c r="CCY209" s="248"/>
      <c r="CCZ209" s="248"/>
      <c r="CDA209" s="248"/>
      <c r="CDB209" s="248"/>
      <c r="CDC209" s="248"/>
      <c r="CDD209" s="248"/>
      <c r="CDE209" s="248"/>
      <c r="CDF209" s="248"/>
      <c r="CDG209" s="248"/>
      <c r="CDH209" s="248"/>
      <c r="CDI209" s="248"/>
      <c r="CDJ209" s="248"/>
      <c r="CDK209" s="248"/>
      <c r="CDL209" s="248"/>
      <c r="CDM209" s="248"/>
      <c r="CDN209" s="248"/>
      <c r="CDO209" s="248"/>
      <c r="CDP209" s="248"/>
      <c r="CDQ209" s="248"/>
      <c r="CDR209" s="248"/>
      <c r="CDS209" s="248"/>
      <c r="CDT209" s="248"/>
      <c r="CDU209" s="248"/>
      <c r="CDV209" s="248"/>
      <c r="CDW209" s="248"/>
      <c r="CDX209" s="248"/>
      <c r="CDY209" s="248"/>
      <c r="CDZ209" s="248"/>
      <c r="CEA209" s="248"/>
      <c r="CEB209" s="248"/>
      <c r="CEC209" s="248"/>
      <c r="CED209" s="248"/>
      <c r="CEE209" s="248"/>
      <c r="CEF209" s="248"/>
      <c r="CEG209" s="248"/>
      <c r="CEH209" s="248"/>
      <c r="CEI209" s="248"/>
      <c r="CEJ209" s="248"/>
      <c r="CEK209" s="248"/>
      <c r="CEL209" s="248"/>
      <c r="CEM209" s="248"/>
      <c r="CEN209" s="248"/>
      <c r="CEO209" s="248"/>
      <c r="CEP209" s="248"/>
      <c r="CEQ209" s="248"/>
      <c r="CER209" s="248"/>
      <c r="CES209" s="248"/>
      <c r="CET209" s="248"/>
      <c r="CEU209" s="248"/>
      <c r="CEV209" s="248"/>
      <c r="CEW209" s="248"/>
      <c r="CEX209" s="248"/>
      <c r="CEY209" s="248"/>
      <c r="CEZ209" s="248"/>
      <c r="CFA209" s="248"/>
      <c r="CFB209" s="248"/>
      <c r="CFC209" s="248"/>
      <c r="CFD209" s="248"/>
      <c r="CFE209" s="248"/>
      <c r="CFF209" s="248"/>
      <c r="CFG209" s="248"/>
      <c r="CFH209" s="248"/>
      <c r="CFI209" s="248"/>
      <c r="CFJ209" s="248"/>
      <c r="CFK209" s="248"/>
      <c r="CFL209" s="248"/>
      <c r="CFM209" s="248"/>
      <c r="CFN209" s="248"/>
      <c r="CFO209" s="248"/>
      <c r="CFP209" s="248"/>
      <c r="CFQ209" s="248"/>
      <c r="CFR209" s="248"/>
      <c r="CFS209" s="248"/>
      <c r="CFT209" s="248"/>
      <c r="CFU209" s="248"/>
      <c r="CFV209" s="248"/>
      <c r="CFW209" s="248"/>
      <c r="CFX209" s="248"/>
      <c r="CFY209" s="248"/>
      <c r="CFZ209" s="248"/>
      <c r="CGA209" s="248"/>
      <c r="CGB209" s="248"/>
      <c r="CGC209" s="248"/>
      <c r="CGD209" s="248"/>
      <c r="CGE209" s="248"/>
      <c r="CGF209" s="248"/>
      <c r="CGG209" s="248"/>
      <c r="CGH209" s="248"/>
      <c r="CGI209" s="248"/>
      <c r="CGJ209" s="248"/>
      <c r="CGK209" s="248"/>
      <c r="CGL209" s="248"/>
      <c r="CGM209" s="248"/>
      <c r="CGN209" s="248"/>
      <c r="CGO209" s="248"/>
      <c r="CGP209" s="248"/>
      <c r="CGQ209" s="248"/>
      <c r="CGR209" s="248"/>
      <c r="CGS209" s="248"/>
      <c r="CGT209" s="248"/>
      <c r="CGU209" s="248"/>
      <c r="CGV209" s="248"/>
      <c r="CGW209" s="248"/>
      <c r="CGX209" s="248"/>
      <c r="CGY209" s="248"/>
      <c r="CGZ209" s="248"/>
      <c r="CHA209" s="248"/>
      <c r="CHB209" s="248"/>
      <c r="CHC209" s="248"/>
      <c r="CHD209" s="248"/>
      <c r="CHE209" s="248"/>
      <c r="CHF209" s="248"/>
      <c r="CHG209" s="248"/>
      <c r="CHH209" s="248"/>
      <c r="CHI209" s="248"/>
      <c r="CHJ209" s="248"/>
      <c r="CHK209" s="248"/>
      <c r="CHL209" s="248"/>
      <c r="CHM209" s="248"/>
      <c r="CHN209" s="248"/>
      <c r="CHO209" s="248"/>
      <c r="CHP209" s="248"/>
      <c r="CHQ209" s="248"/>
      <c r="CHR209" s="248"/>
      <c r="CHS209" s="248"/>
      <c r="CHT209" s="248"/>
      <c r="CHU209" s="248"/>
      <c r="CHV209" s="248"/>
      <c r="CHW209" s="248"/>
      <c r="CHX209" s="248"/>
      <c r="CHY209" s="248"/>
      <c r="CHZ209" s="248"/>
      <c r="CIA209" s="248"/>
      <c r="CIB209" s="248"/>
      <c r="CIC209" s="248"/>
      <c r="CID209" s="248"/>
      <c r="CIE209" s="248"/>
      <c r="CIF209" s="248"/>
      <c r="CIG209" s="248"/>
      <c r="CIH209" s="248"/>
      <c r="CII209" s="248"/>
      <c r="CIJ209" s="248"/>
      <c r="CIK209" s="248"/>
      <c r="CIL209" s="248"/>
      <c r="CIM209" s="248"/>
      <c r="CIN209" s="248"/>
      <c r="CIO209" s="248"/>
      <c r="CIP209" s="248"/>
      <c r="CIQ209" s="248"/>
      <c r="CIR209" s="248"/>
      <c r="CIS209" s="248"/>
      <c r="CIT209" s="248"/>
      <c r="CIU209" s="248"/>
      <c r="CIV209" s="248"/>
      <c r="CIW209" s="248"/>
      <c r="CIX209" s="248"/>
      <c r="CIY209" s="248"/>
      <c r="CIZ209" s="248"/>
      <c r="CJA209" s="248"/>
      <c r="CJB209" s="248"/>
      <c r="CJC209" s="248"/>
      <c r="CJD209" s="248"/>
      <c r="CJE209" s="248"/>
      <c r="CJF209" s="248"/>
      <c r="CJG209" s="248"/>
      <c r="CJH209" s="248"/>
      <c r="CJI209" s="248"/>
      <c r="CJJ209" s="248"/>
      <c r="CJK209" s="248"/>
      <c r="CJL209" s="248"/>
      <c r="CJM209" s="248"/>
      <c r="CJN209" s="248"/>
      <c r="CJO209" s="248"/>
      <c r="CJP209" s="248"/>
      <c r="CJQ209" s="248"/>
      <c r="CJR209" s="248"/>
      <c r="CJS209" s="248"/>
      <c r="CJT209" s="248"/>
      <c r="CJU209" s="248"/>
      <c r="CJV209" s="248"/>
      <c r="CJW209" s="248"/>
      <c r="CJX209" s="248"/>
      <c r="CJY209" s="248"/>
      <c r="CJZ209" s="248"/>
      <c r="CKA209" s="248"/>
      <c r="CKB209" s="248"/>
      <c r="CKC209" s="248"/>
      <c r="CKD209" s="248"/>
      <c r="CKE209" s="248"/>
      <c r="CKF209" s="248"/>
      <c r="CKG209" s="248"/>
      <c r="CKH209" s="248"/>
      <c r="CKI209" s="248"/>
      <c r="CKJ209" s="248"/>
      <c r="CKK209" s="248"/>
      <c r="CKL209" s="248"/>
      <c r="CKM209" s="248"/>
      <c r="CKN209" s="248"/>
      <c r="CKO209" s="248"/>
      <c r="CKP209" s="248"/>
      <c r="CKQ209" s="248"/>
      <c r="CKR209" s="248"/>
      <c r="CKS209" s="248"/>
      <c r="CKT209" s="248"/>
      <c r="CKU209" s="248"/>
      <c r="CKV209" s="248"/>
      <c r="CKW209" s="248"/>
      <c r="CKX209" s="248"/>
      <c r="CKY209" s="248"/>
      <c r="CKZ209" s="248"/>
      <c r="CLA209" s="248"/>
      <c r="CLB209" s="248"/>
      <c r="CLC209" s="248"/>
      <c r="CLD209" s="248"/>
      <c r="CLE209" s="248"/>
      <c r="CLF209" s="248"/>
      <c r="CLG209" s="248"/>
      <c r="CLH209" s="248"/>
      <c r="CLI209" s="248"/>
      <c r="CLJ209" s="248"/>
      <c r="CLK209" s="248"/>
      <c r="CLL209" s="248"/>
      <c r="CLM209" s="248"/>
      <c r="CLN209" s="248"/>
      <c r="CLO209" s="248"/>
      <c r="CLP209" s="248"/>
      <c r="CLQ209" s="248"/>
      <c r="CLR209" s="248"/>
      <c r="CLS209" s="248"/>
      <c r="CLT209" s="248"/>
      <c r="CLU209" s="248"/>
      <c r="CLV209" s="248"/>
      <c r="CLW209" s="248"/>
      <c r="CLX209" s="248"/>
      <c r="CLY209" s="248"/>
      <c r="CLZ209" s="248"/>
      <c r="CMA209" s="248"/>
      <c r="CMB209" s="248"/>
      <c r="CMC209" s="248"/>
      <c r="CMD209" s="248"/>
      <c r="CME209" s="248"/>
      <c r="CMF209" s="248"/>
      <c r="CMG209" s="248"/>
      <c r="CMH209" s="248"/>
      <c r="CMI209" s="248"/>
      <c r="CMJ209" s="248"/>
      <c r="CMK209" s="248"/>
      <c r="CML209" s="248"/>
      <c r="CMM209" s="248"/>
      <c r="CMN209" s="248"/>
      <c r="CMO209" s="248"/>
      <c r="CMP209" s="248"/>
      <c r="CMQ209" s="248"/>
      <c r="CMR209" s="248"/>
      <c r="CMS209" s="248"/>
      <c r="CMT209" s="248"/>
      <c r="CMU209" s="248"/>
      <c r="CMV209" s="248"/>
      <c r="CMW209" s="248"/>
      <c r="CMX209" s="248"/>
      <c r="CMY209" s="248"/>
      <c r="CMZ209" s="248"/>
      <c r="CNA209" s="248"/>
      <c r="CNB209" s="248"/>
      <c r="CNC209" s="248"/>
      <c r="CND209" s="248"/>
      <c r="CNE209" s="248"/>
      <c r="CNF209" s="248"/>
      <c r="CNG209" s="248"/>
      <c r="CNH209" s="248"/>
      <c r="CNI209" s="248"/>
      <c r="CNJ209" s="248"/>
      <c r="CNK209" s="248"/>
      <c r="CNL209" s="248"/>
      <c r="CNM209" s="248"/>
      <c r="CNN209" s="248"/>
      <c r="CNO209" s="248"/>
      <c r="CNP209" s="248"/>
      <c r="CNQ209" s="248"/>
      <c r="CNR209" s="248"/>
      <c r="CNS209" s="248"/>
      <c r="CNT209" s="248"/>
      <c r="CNU209" s="248"/>
      <c r="CNV209" s="248"/>
      <c r="CNW209" s="248"/>
      <c r="CNX209" s="248"/>
      <c r="CNY209" s="248"/>
      <c r="CNZ209" s="248"/>
      <c r="COA209" s="248"/>
      <c r="COB209" s="248"/>
      <c r="COC209" s="248"/>
      <c r="COD209" s="248"/>
      <c r="COE209" s="248"/>
      <c r="COF209" s="248"/>
      <c r="COG209" s="248"/>
      <c r="COH209" s="248"/>
      <c r="COI209" s="248"/>
      <c r="COJ209" s="248"/>
      <c r="COK209" s="248"/>
      <c r="COL209" s="248"/>
      <c r="COM209" s="248"/>
      <c r="CON209" s="248"/>
      <c r="COO209" s="248"/>
      <c r="COP209" s="248"/>
      <c r="COQ209" s="248"/>
      <c r="COR209" s="248"/>
      <c r="COS209" s="248"/>
      <c r="COT209" s="248"/>
      <c r="COU209" s="248"/>
      <c r="COV209" s="248"/>
      <c r="COW209" s="248"/>
      <c r="COX209" s="248"/>
      <c r="COY209" s="248"/>
      <c r="COZ209" s="248"/>
      <c r="CPA209" s="248"/>
      <c r="CPB209" s="248"/>
      <c r="CPC209" s="248"/>
      <c r="CPD209" s="248"/>
      <c r="CPE209" s="248"/>
      <c r="CPF209" s="248"/>
      <c r="CPG209" s="248"/>
      <c r="CPH209" s="248"/>
      <c r="CPI209" s="248"/>
      <c r="CPJ209" s="248"/>
      <c r="CPK209" s="248"/>
      <c r="CPL209" s="248"/>
      <c r="CPM209" s="248"/>
      <c r="CPN209" s="248"/>
      <c r="CPO209" s="248"/>
      <c r="CPP209" s="248"/>
      <c r="CPQ209" s="248"/>
      <c r="CPR209" s="248"/>
      <c r="CPS209" s="248"/>
      <c r="CPT209" s="248"/>
      <c r="CPU209" s="248"/>
      <c r="CPV209" s="248"/>
      <c r="CPW209" s="248"/>
      <c r="CPX209" s="248"/>
      <c r="CPY209" s="248"/>
      <c r="CPZ209" s="248"/>
      <c r="CQA209" s="248"/>
      <c r="CQB209" s="248"/>
      <c r="CQC209" s="248"/>
      <c r="CQD209" s="248"/>
      <c r="CQE209" s="248"/>
      <c r="CQF209" s="248"/>
      <c r="CQG209" s="248"/>
      <c r="CQH209" s="248"/>
      <c r="CQI209" s="248"/>
      <c r="CQJ209" s="248"/>
      <c r="CQK209" s="248"/>
      <c r="CQL209" s="248"/>
      <c r="CQM209" s="248"/>
      <c r="CQN209" s="248"/>
      <c r="CQO209" s="248"/>
      <c r="CQP209" s="248"/>
      <c r="CQQ209" s="248"/>
      <c r="CQR209" s="248"/>
      <c r="CQS209" s="248"/>
      <c r="CQT209" s="248"/>
      <c r="CQU209" s="248"/>
      <c r="CQV209" s="248"/>
      <c r="CQW209" s="248"/>
      <c r="CQX209" s="248"/>
      <c r="CQY209" s="248"/>
      <c r="CQZ209" s="248"/>
      <c r="CRA209" s="248"/>
      <c r="CRB209" s="248"/>
      <c r="CRC209" s="248"/>
      <c r="CRD209" s="248"/>
      <c r="CRE209" s="248"/>
      <c r="CRF209" s="248"/>
      <c r="CRG209" s="248"/>
      <c r="CRH209" s="248"/>
      <c r="CRI209" s="248"/>
      <c r="CRJ209" s="248"/>
      <c r="CRK209" s="248"/>
      <c r="CRL209" s="248"/>
      <c r="CRM209" s="248"/>
      <c r="CRN209" s="248"/>
      <c r="CRO209" s="248"/>
      <c r="CRP209" s="248"/>
      <c r="CRQ209" s="248"/>
      <c r="CRR209" s="248"/>
      <c r="CRS209" s="248"/>
      <c r="CRT209" s="248"/>
      <c r="CRU209" s="248"/>
      <c r="CRV209" s="248"/>
      <c r="CRW209" s="248"/>
      <c r="CRX209" s="248"/>
      <c r="CRY209" s="248"/>
      <c r="CRZ209" s="248"/>
      <c r="CSA209" s="248"/>
      <c r="CSB209" s="248"/>
      <c r="CSC209" s="248"/>
      <c r="CSD209" s="248"/>
      <c r="CSE209" s="248"/>
      <c r="CSF209" s="248"/>
      <c r="CSG209" s="248"/>
      <c r="CSH209" s="248"/>
      <c r="CSI209" s="248"/>
      <c r="CSJ209" s="248"/>
      <c r="CSK209" s="248"/>
      <c r="CSL209" s="248"/>
      <c r="CSM209" s="248"/>
      <c r="CSN209" s="248"/>
      <c r="CSO209" s="248"/>
      <c r="CSP209" s="248"/>
      <c r="CSQ209" s="248"/>
      <c r="CSR209" s="248"/>
      <c r="CSS209" s="248"/>
      <c r="CST209" s="248"/>
      <c r="CSU209" s="248"/>
      <c r="CSV209" s="248"/>
      <c r="CSW209" s="248"/>
      <c r="CSX209" s="248"/>
      <c r="CSY209" s="248"/>
      <c r="CSZ209" s="248"/>
      <c r="CTA209" s="248"/>
      <c r="CTB209" s="248"/>
      <c r="CTC209" s="248"/>
      <c r="CTD209" s="248"/>
      <c r="CTE209" s="248"/>
      <c r="CTF209" s="248"/>
      <c r="CTG209" s="248"/>
      <c r="CTH209" s="248"/>
      <c r="CTI209" s="248"/>
      <c r="CTJ209" s="248"/>
      <c r="CTK209" s="248"/>
      <c r="CTL209" s="248"/>
      <c r="CTM209" s="248"/>
      <c r="CTN209" s="248"/>
      <c r="CTO209" s="248"/>
      <c r="CTP209" s="248"/>
      <c r="CTQ209" s="248"/>
      <c r="CTR209" s="248"/>
      <c r="CTS209" s="248"/>
      <c r="CTT209" s="248"/>
      <c r="CTU209" s="248"/>
      <c r="CTV209" s="248"/>
      <c r="CTW209" s="248"/>
      <c r="CTX209" s="248"/>
      <c r="CTY209" s="248"/>
      <c r="CTZ209" s="248"/>
      <c r="CUA209" s="248"/>
      <c r="CUB209" s="248"/>
      <c r="CUC209" s="248"/>
      <c r="CUD209" s="248"/>
      <c r="CUE209" s="248"/>
      <c r="CUF209" s="248"/>
      <c r="CUG209" s="248"/>
      <c r="CUH209" s="248"/>
      <c r="CUI209" s="248"/>
      <c r="CUJ209" s="248"/>
      <c r="CUK209" s="248"/>
      <c r="CUL209" s="248"/>
      <c r="CUM209" s="248"/>
      <c r="CUN209" s="248"/>
      <c r="CUO209" s="248"/>
      <c r="CUP209" s="248"/>
      <c r="CUQ209" s="248"/>
      <c r="CUR209" s="248"/>
      <c r="CUS209" s="248"/>
      <c r="CUT209" s="248"/>
      <c r="CUU209" s="248"/>
      <c r="CUV209" s="248"/>
      <c r="CUW209" s="248"/>
      <c r="CUX209" s="248"/>
      <c r="CUY209" s="248"/>
      <c r="CUZ209" s="248"/>
      <c r="CVA209" s="248"/>
      <c r="CVB209" s="248"/>
      <c r="CVC209" s="248"/>
      <c r="CVD209" s="248"/>
      <c r="CVE209" s="248"/>
      <c r="CVF209" s="248"/>
      <c r="CVG209" s="248"/>
      <c r="CVH209" s="248"/>
      <c r="CVI209" s="248"/>
      <c r="CVJ209" s="248"/>
      <c r="CVK209" s="248"/>
      <c r="CVL209" s="248"/>
      <c r="CVM209" s="248"/>
      <c r="CVN209" s="248"/>
      <c r="CVO209" s="248"/>
      <c r="CVP209" s="248"/>
      <c r="CVQ209" s="248"/>
      <c r="CVR209" s="248"/>
      <c r="CVS209" s="248"/>
      <c r="CVT209" s="248"/>
      <c r="CVU209" s="248"/>
      <c r="CVV209" s="248"/>
      <c r="CVW209" s="248"/>
      <c r="CVX209" s="248"/>
      <c r="CVY209" s="248"/>
      <c r="CVZ209" s="248"/>
      <c r="CWA209" s="248"/>
      <c r="CWB209" s="248"/>
      <c r="CWC209" s="248"/>
      <c r="CWD209" s="248"/>
      <c r="CWE209" s="248"/>
      <c r="CWF209" s="248"/>
      <c r="CWG209" s="248"/>
      <c r="CWH209" s="248"/>
      <c r="CWI209" s="248"/>
      <c r="CWJ209" s="248"/>
      <c r="CWK209" s="248"/>
      <c r="CWL209" s="248"/>
      <c r="CWM209" s="248"/>
      <c r="CWN209" s="248"/>
      <c r="CWO209" s="248"/>
      <c r="CWP209" s="248"/>
      <c r="CWQ209" s="248"/>
      <c r="CWR209" s="248"/>
      <c r="CWS209" s="248"/>
      <c r="CWT209" s="248"/>
      <c r="CWU209" s="248"/>
      <c r="CWV209" s="248"/>
      <c r="CWW209" s="248"/>
      <c r="CWX209" s="248"/>
      <c r="CWY209" s="248"/>
      <c r="CWZ209" s="248"/>
      <c r="CXA209" s="248"/>
      <c r="CXB209" s="248"/>
      <c r="CXC209" s="248"/>
      <c r="CXD209" s="248"/>
      <c r="CXE209" s="248"/>
      <c r="CXF209" s="248"/>
      <c r="CXG209" s="248"/>
      <c r="CXH209" s="248"/>
      <c r="CXI209" s="248"/>
      <c r="CXJ209" s="248"/>
      <c r="CXK209" s="248"/>
      <c r="CXL209" s="248"/>
      <c r="CXM209" s="248"/>
      <c r="CXN209" s="248"/>
      <c r="CXO209" s="248"/>
      <c r="CXP209" s="248"/>
      <c r="CXQ209" s="248"/>
      <c r="CXR209" s="248"/>
      <c r="CXS209" s="248"/>
      <c r="CXT209" s="248"/>
      <c r="CXU209" s="248"/>
      <c r="CXV209" s="248"/>
      <c r="CXW209" s="248"/>
      <c r="CXX209" s="248"/>
      <c r="CXY209" s="248"/>
      <c r="CXZ209" s="248"/>
      <c r="CYA209" s="248"/>
      <c r="CYB209" s="248"/>
      <c r="CYC209" s="248"/>
      <c r="CYD209" s="248"/>
      <c r="CYE209" s="248"/>
      <c r="CYF209" s="248"/>
      <c r="CYG209" s="248"/>
      <c r="CYH209" s="248"/>
      <c r="CYI209" s="248"/>
      <c r="CYJ209" s="248"/>
      <c r="CYK209" s="248"/>
      <c r="CYL209" s="248"/>
      <c r="CYM209" s="248"/>
      <c r="CYN209" s="248"/>
      <c r="CYO209" s="248"/>
      <c r="CYP209" s="248"/>
      <c r="CYQ209" s="248"/>
      <c r="CYR209" s="248"/>
      <c r="CYS209" s="248"/>
      <c r="CYT209" s="248"/>
      <c r="CYU209" s="248"/>
      <c r="CYV209" s="248"/>
      <c r="CYW209" s="248"/>
      <c r="CYX209" s="248"/>
      <c r="CYY209" s="248"/>
      <c r="CYZ209" s="248"/>
      <c r="CZA209" s="248"/>
      <c r="CZB209" s="248"/>
      <c r="CZC209" s="248"/>
      <c r="CZD209" s="248"/>
      <c r="CZE209" s="248"/>
      <c r="CZF209" s="248"/>
      <c r="CZG209" s="248"/>
      <c r="CZH209" s="248"/>
      <c r="CZI209" s="248"/>
      <c r="CZJ209" s="248"/>
      <c r="CZK209" s="248"/>
      <c r="CZL209" s="248"/>
      <c r="CZM209" s="248"/>
      <c r="CZN209" s="248"/>
      <c r="CZO209" s="248"/>
      <c r="CZP209" s="248"/>
      <c r="CZQ209" s="248"/>
      <c r="CZR209" s="248"/>
      <c r="CZS209" s="248"/>
      <c r="CZT209" s="248"/>
      <c r="CZU209" s="248"/>
      <c r="CZV209" s="248"/>
      <c r="CZW209" s="248"/>
      <c r="CZX209" s="248"/>
      <c r="CZY209" s="248"/>
      <c r="CZZ209" s="248"/>
      <c r="DAA209" s="248"/>
      <c r="DAB209" s="248"/>
      <c r="DAC209" s="248"/>
      <c r="DAD209" s="248"/>
      <c r="DAE209" s="248"/>
      <c r="DAF209" s="248"/>
      <c r="DAG209" s="248"/>
      <c r="DAH209" s="248"/>
      <c r="DAI209" s="248"/>
      <c r="DAJ209" s="248"/>
      <c r="DAK209" s="248"/>
      <c r="DAL209" s="248"/>
      <c r="DAM209" s="248"/>
      <c r="DAN209" s="248"/>
      <c r="DAO209" s="248"/>
      <c r="DAP209" s="248"/>
      <c r="DAQ209" s="248"/>
      <c r="DAR209" s="248"/>
      <c r="DAS209" s="248"/>
      <c r="DAT209" s="248"/>
      <c r="DAU209" s="248"/>
      <c r="DAV209" s="248"/>
      <c r="DAW209" s="248"/>
      <c r="DAX209" s="248"/>
      <c r="DAY209" s="248"/>
      <c r="DAZ209" s="248"/>
      <c r="DBA209" s="248"/>
      <c r="DBB209" s="248"/>
      <c r="DBC209" s="248"/>
      <c r="DBD209" s="248"/>
      <c r="DBE209" s="248"/>
      <c r="DBF209" s="248"/>
      <c r="DBG209" s="248"/>
      <c r="DBH209" s="248"/>
      <c r="DBI209" s="248"/>
      <c r="DBJ209" s="248"/>
      <c r="DBK209" s="248"/>
      <c r="DBL209" s="248"/>
      <c r="DBM209" s="248"/>
      <c r="DBN209" s="248"/>
      <c r="DBO209" s="248"/>
      <c r="DBP209" s="248"/>
      <c r="DBQ209" s="248"/>
      <c r="DBR209" s="248"/>
      <c r="DBS209" s="248"/>
      <c r="DBT209" s="248"/>
      <c r="DBU209" s="248"/>
      <c r="DBV209" s="248"/>
      <c r="DBW209" s="248"/>
      <c r="DBX209" s="248"/>
      <c r="DBY209" s="248"/>
      <c r="DBZ209" s="248"/>
      <c r="DCA209" s="248"/>
      <c r="DCB209" s="248"/>
      <c r="DCC209" s="248"/>
      <c r="DCD209" s="248"/>
      <c r="DCE209" s="248"/>
      <c r="DCF209" s="248"/>
      <c r="DCG209" s="248"/>
      <c r="DCH209" s="248"/>
      <c r="DCI209" s="248"/>
      <c r="DCJ209" s="248"/>
      <c r="DCK209" s="248"/>
      <c r="DCL209" s="248"/>
      <c r="DCM209" s="248"/>
      <c r="DCN209" s="248"/>
      <c r="DCO209" s="248"/>
      <c r="DCP209" s="248"/>
      <c r="DCQ209" s="248"/>
      <c r="DCR209" s="248"/>
      <c r="DCS209" s="248"/>
      <c r="DCT209" s="248"/>
      <c r="DCU209" s="248"/>
      <c r="DCV209" s="248"/>
      <c r="DCW209" s="248"/>
      <c r="DCX209" s="248"/>
      <c r="DCY209" s="248"/>
      <c r="DCZ209" s="248"/>
      <c r="DDA209" s="248"/>
      <c r="DDB209" s="248"/>
      <c r="DDC209" s="248"/>
      <c r="DDD209" s="248"/>
      <c r="DDE209" s="248"/>
      <c r="DDF209" s="248"/>
      <c r="DDG209" s="248"/>
      <c r="DDH209" s="248"/>
      <c r="DDI209" s="248"/>
      <c r="DDJ209" s="248"/>
      <c r="DDK209" s="248"/>
      <c r="DDL209" s="248"/>
      <c r="DDM209" s="248"/>
      <c r="DDN209" s="248"/>
      <c r="DDO209" s="248"/>
      <c r="DDP209" s="248"/>
      <c r="DDQ209" s="248"/>
      <c r="DDR209" s="248"/>
      <c r="DDS209" s="248"/>
      <c r="DDT209" s="248"/>
      <c r="DDU209" s="248"/>
      <c r="DDV209" s="248"/>
      <c r="DDW209" s="248"/>
      <c r="DDX209" s="248"/>
      <c r="DDY209" s="248"/>
      <c r="DDZ209" s="248"/>
      <c r="DEA209" s="248"/>
      <c r="DEB209" s="248"/>
      <c r="DEC209" s="248"/>
      <c r="DED209" s="248"/>
      <c r="DEE209" s="248"/>
      <c r="DEF209" s="248"/>
      <c r="DEG209" s="248"/>
      <c r="DEH209" s="248"/>
      <c r="DEI209" s="248"/>
      <c r="DEJ209" s="248"/>
      <c r="DEK209" s="248"/>
      <c r="DEL209" s="248"/>
      <c r="DEM209" s="248"/>
      <c r="DEN209" s="248"/>
      <c r="DEO209" s="248"/>
      <c r="DEP209" s="248"/>
      <c r="DEQ209" s="248"/>
      <c r="DER209" s="248"/>
      <c r="DES209" s="248"/>
      <c r="DET209" s="248"/>
      <c r="DEU209" s="248"/>
      <c r="DEV209" s="248"/>
      <c r="DEW209" s="248"/>
      <c r="DEX209" s="248"/>
      <c r="DEY209" s="248"/>
      <c r="DEZ209" s="248"/>
      <c r="DFA209" s="248"/>
      <c r="DFB209" s="248"/>
      <c r="DFC209" s="248"/>
      <c r="DFD209" s="248"/>
      <c r="DFE209" s="248"/>
      <c r="DFF209" s="248"/>
      <c r="DFG209" s="248"/>
      <c r="DFH209" s="248"/>
      <c r="DFI209" s="248"/>
      <c r="DFJ209" s="248"/>
      <c r="DFK209" s="248"/>
      <c r="DFL209" s="248"/>
      <c r="DFM209" s="248"/>
      <c r="DFN209" s="248"/>
      <c r="DFO209" s="248"/>
      <c r="DFP209" s="248"/>
      <c r="DFQ209" s="248"/>
      <c r="DFR209" s="248"/>
      <c r="DFS209" s="248"/>
      <c r="DFT209" s="248"/>
      <c r="DFU209" s="248"/>
      <c r="DFV209" s="248"/>
      <c r="DFW209" s="248"/>
      <c r="DFX209" s="248"/>
      <c r="DFY209" s="248"/>
      <c r="DFZ209" s="248"/>
      <c r="DGA209" s="248"/>
      <c r="DGB209" s="248"/>
      <c r="DGC209" s="248"/>
      <c r="DGD209" s="248"/>
      <c r="DGE209" s="248"/>
      <c r="DGF209" s="248"/>
      <c r="DGG209" s="248"/>
      <c r="DGH209" s="248"/>
      <c r="DGI209" s="248"/>
      <c r="DGJ209" s="248"/>
      <c r="DGK209" s="248"/>
      <c r="DGL209" s="248"/>
      <c r="DGM209" s="248"/>
      <c r="DGN209" s="248"/>
      <c r="DGO209" s="248"/>
      <c r="DGP209" s="248"/>
      <c r="DGQ209" s="248"/>
      <c r="DGR209" s="248"/>
      <c r="DGS209" s="248"/>
      <c r="DGT209" s="248"/>
      <c r="DGU209" s="248"/>
      <c r="DGV209" s="248"/>
      <c r="DGW209" s="248"/>
      <c r="DGX209" s="248"/>
      <c r="DGY209" s="248"/>
      <c r="DGZ209" s="248"/>
      <c r="DHA209" s="248"/>
      <c r="DHB209" s="248"/>
      <c r="DHC209" s="248"/>
      <c r="DHD209" s="248"/>
      <c r="DHE209" s="248"/>
      <c r="DHF209" s="248"/>
      <c r="DHG209" s="248"/>
      <c r="DHH209" s="248"/>
      <c r="DHI209" s="248"/>
      <c r="DHJ209" s="248"/>
      <c r="DHK209" s="248"/>
      <c r="DHL209" s="248"/>
      <c r="DHM209" s="248"/>
      <c r="DHN209" s="248"/>
      <c r="DHO209" s="248"/>
      <c r="DHP209" s="248"/>
      <c r="DHQ209" s="248"/>
      <c r="DHR209" s="248"/>
      <c r="DHS209" s="248"/>
      <c r="DHT209" s="248"/>
      <c r="DHU209" s="248"/>
      <c r="DHV209" s="248"/>
      <c r="DHW209" s="248"/>
      <c r="DHX209" s="248"/>
      <c r="DHY209" s="248"/>
      <c r="DHZ209" s="248"/>
      <c r="DIA209" s="248"/>
      <c r="DIB209" s="248"/>
      <c r="DIC209" s="248"/>
      <c r="DID209" s="248"/>
      <c r="DIE209" s="248"/>
      <c r="DIF209" s="248"/>
      <c r="DIG209" s="248"/>
      <c r="DIH209" s="248"/>
      <c r="DII209" s="248"/>
      <c r="DIJ209" s="248"/>
      <c r="DIK209" s="248"/>
      <c r="DIL209" s="248"/>
      <c r="DIM209" s="248"/>
      <c r="DIN209" s="248"/>
      <c r="DIO209" s="248"/>
      <c r="DIP209" s="248"/>
      <c r="DIQ209" s="248"/>
      <c r="DIR209" s="248"/>
      <c r="DIS209" s="248"/>
      <c r="DIT209" s="248"/>
      <c r="DIU209" s="248"/>
      <c r="DIV209" s="248"/>
      <c r="DIW209" s="248"/>
      <c r="DIX209" s="248"/>
      <c r="DIY209" s="248"/>
      <c r="DIZ209" s="248"/>
      <c r="DJA209" s="248"/>
      <c r="DJB209" s="248"/>
      <c r="DJC209" s="248"/>
      <c r="DJD209" s="248"/>
      <c r="DJE209" s="248"/>
      <c r="DJF209" s="248"/>
      <c r="DJG209" s="248"/>
      <c r="DJH209" s="248"/>
      <c r="DJI209" s="248"/>
      <c r="DJJ209" s="248"/>
      <c r="DJK209" s="248"/>
      <c r="DJL209" s="248"/>
      <c r="DJM209" s="248"/>
      <c r="DJN209" s="248"/>
      <c r="DJO209" s="248"/>
      <c r="DJP209" s="248"/>
      <c r="DJQ209" s="248"/>
      <c r="DJR209" s="248"/>
      <c r="DJS209" s="248"/>
      <c r="DJT209" s="248"/>
      <c r="DJU209" s="248"/>
      <c r="DJV209" s="248"/>
      <c r="DJW209" s="248"/>
      <c r="DJX209" s="248"/>
      <c r="DJY209" s="248"/>
      <c r="DJZ209" s="248"/>
      <c r="DKA209" s="248"/>
      <c r="DKB209" s="248"/>
      <c r="DKC209" s="248"/>
      <c r="DKD209" s="248"/>
      <c r="DKE209" s="248"/>
      <c r="DKF209" s="248"/>
      <c r="DKG209" s="248"/>
      <c r="DKH209" s="248"/>
      <c r="DKI209" s="248"/>
      <c r="DKJ209" s="248"/>
      <c r="DKK209" s="248"/>
      <c r="DKL209" s="248"/>
      <c r="DKM209" s="248"/>
      <c r="DKN209" s="248"/>
      <c r="DKO209" s="248"/>
      <c r="DKP209" s="248"/>
      <c r="DKQ209" s="248"/>
      <c r="DKR209" s="248"/>
      <c r="DKS209" s="248"/>
      <c r="DKT209" s="248"/>
      <c r="DKU209" s="248"/>
      <c r="DKV209" s="248"/>
      <c r="DKW209" s="248"/>
      <c r="DKX209" s="248"/>
      <c r="DKY209" s="248"/>
      <c r="DKZ209" s="248"/>
      <c r="DLA209" s="248"/>
      <c r="DLB209" s="248"/>
      <c r="DLC209" s="248"/>
      <c r="DLD209" s="248"/>
      <c r="DLE209" s="248"/>
      <c r="DLF209" s="248"/>
      <c r="DLG209" s="248"/>
      <c r="DLH209" s="248"/>
      <c r="DLI209" s="248"/>
      <c r="DLJ209" s="248"/>
      <c r="DLK209" s="248"/>
      <c r="DLL209" s="248"/>
      <c r="DLM209" s="248"/>
      <c r="DLN209" s="248"/>
      <c r="DLO209" s="248"/>
      <c r="DLP209" s="248"/>
      <c r="DLQ209" s="248"/>
      <c r="DLR209" s="248"/>
      <c r="DLS209" s="248"/>
      <c r="DLT209" s="248"/>
      <c r="DLU209" s="248"/>
      <c r="DLV209" s="248"/>
      <c r="DLW209" s="248"/>
      <c r="DLX209" s="248"/>
      <c r="DLY209" s="248"/>
      <c r="DLZ209" s="248"/>
      <c r="DMA209" s="248"/>
      <c r="DMB209" s="248"/>
      <c r="DMC209" s="248"/>
      <c r="DMD209" s="248"/>
      <c r="DME209" s="248"/>
      <c r="DMF209" s="248"/>
      <c r="DMG209" s="248"/>
      <c r="DMH209" s="248"/>
      <c r="DMI209" s="248"/>
      <c r="DMJ209" s="248"/>
      <c r="DMK209" s="248"/>
      <c r="DML209" s="248"/>
      <c r="DMM209" s="248"/>
      <c r="DMN209" s="248"/>
      <c r="DMO209" s="248"/>
      <c r="DMP209" s="248"/>
      <c r="DMQ209" s="248"/>
      <c r="DMR209" s="248"/>
      <c r="DMS209" s="248"/>
      <c r="DMT209" s="248"/>
      <c r="DMU209" s="248"/>
      <c r="DMV209" s="248"/>
      <c r="DMW209" s="248"/>
      <c r="DMX209" s="248"/>
      <c r="DMY209" s="248"/>
      <c r="DMZ209" s="248"/>
      <c r="DNA209" s="248"/>
      <c r="DNB209" s="248"/>
      <c r="DNC209" s="248"/>
      <c r="DND209" s="248"/>
      <c r="DNE209" s="248"/>
      <c r="DNF209" s="248"/>
      <c r="DNG209" s="248"/>
      <c r="DNH209" s="248"/>
      <c r="DNI209" s="248"/>
      <c r="DNJ209" s="248"/>
      <c r="DNK209" s="248"/>
      <c r="DNL209" s="248"/>
      <c r="DNM209" s="248"/>
      <c r="DNN209" s="248"/>
      <c r="DNO209" s="248"/>
      <c r="DNP209" s="248"/>
      <c r="DNQ209" s="248"/>
      <c r="DNR209" s="248"/>
      <c r="DNS209" s="248"/>
      <c r="DNT209" s="248"/>
      <c r="DNU209" s="248"/>
      <c r="DNV209" s="248"/>
      <c r="DNW209" s="248"/>
      <c r="DNX209" s="248"/>
      <c r="DNY209" s="248"/>
      <c r="DNZ209" s="248"/>
      <c r="DOA209" s="248"/>
      <c r="DOB209" s="248"/>
      <c r="DOC209" s="248"/>
      <c r="DOD209" s="248"/>
      <c r="DOE209" s="248"/>
      <c r="DOF209" s="248"/>
      <c r="DOG209" s="248"/>
      <c r="DOH209" s="248"/>
      <c r="DOI209" s="248"/>
      <c r="DOJ209" s="248"/>
      <c r="DOK209" s="248"/>
      <c r="DOL209" s="248"/>
      <c r="DOM209" s="248"/>
      <c r="DON209" s="248"/>
      <c r="DOO209" s="248"/>
      <c r="DOP209" s="248"/>
      <c r="DOQ209" s="248"/>
      <c r="DOR209" s="248"/>
      <c r="DOS209" s="248"/>
      <c r="DOT209" s="248"/>
      <c r="DOU209" s="248"/>
      <c r="DOV209" s="248"/>
      <c r="DOW209" s="248"/>
      <c r="DOX209" s="248"/>
      <c r="DOY209" s="248"/>
      <c r="DOZ209" s="248"/>
      <c r="DPA209" s="248"/>
      <c r="DPB209" s="248"/>
      <c r="DPC209" s="248"/>
      <c r="DPD209" s="248"/>
      <c r="DPE209" s="248"/>
      <c r="DPF209" s="248"/>
      <c r="DPG209" s="248"/>
      <c r="DPH209" s="248"/>
      <c r="DPI209" s="248"/>
      <c r="DPJ209" s="248"/>
      <c r="DPK209" s="248"/>
      <c r="DPL209" s="248"/>
      <c r="DPM209" s="248"/>
      <c r="DPN209" s="248"/>
      <c r="DPO209" s="248"/>
      <c r="DPP209" s="248"/>
      <c r="DPQ209" s="248"/>
      <c r="DPR209" s="248"/>
      <c r="DPS209" s="248"/>
      <c r="DPT209" s="248"/>
      <c r="DPU209" s="248"/>
      <c r="DPV209" s="248"/>
      <c r="DPW209" s="248"/>
      <c r="DPX209" s="248"/>
      <c r="DPY209" s="248"/>
      <c r="DPZ209" s="248"/>
      <c r="DQA209" s="248"/>
      <c r="DQB209" s="248"/>
      <c r="DQC209" s="248"/>
      <c r="DQD209" s="248"/>
      <c r="DQE209" s="248"/>
      <c r="DQF209" s="248"/>
      <c r="DQG209" s="248"/>
      <c r="DQH209" s="248"/>
      <c r="DQI209" s="248"/>
      <c r="DQJ209" s="248"/>
      <c r="DQK209" s="248"/>
      <c r="DQL209" s="248"/>
      <c r="DQM209" s="248"/>
      <c r="DQN209" s="248"/>
      <c r="DQO209" s="248"/>
      <c r="DQP209" s="248"/>
      <c r="DQQ209" s="248"/>
      <c r="DQR209" s="248"/>
      <c r="DQS209" s="248"/>
      <c r="DQT209" s="248"/>
      <c r="DQU209" s="248"/>
      <c r="DQV209" s="248"/>
      <c r="DQW209" s="248"/>
      <c r="DQX209" s="248"/>
      <c r="DQY209" s="248"/>
      <c r="DQZ209" s="248"/>
      <c r="DRA209" s="248"/>
      <c r="DRB209" s="248"/>
      <c r="DRC209" s="248"/>
      <c r="DRD209" s="248"/>
      <c r="DRE209" s="248"/>
      <c r="DRF209" s="248"/>
      <c r="DRG209" s="248"/>
      <c r="DRH209" s="248"/>
      <c r="DRI209" s="248"/>
      <c r="DRJ209" s="248"/>
      <c r="DRK209" s="248"/>
      <c r="DRL209" s="248"/>
      <c r="DRM209" s="248"/>
      <c r="DRN209" s="248"/>
      <c r="DRO209" s="248"/>
      <c r="DRP209" s="248"/>
      <c r="DRQ209" s="248"/>
      <c r="DRR209" s="248"/>
      <c r="DRS209" s="248"/>
      <c r="DRT209" s="248"/>
      <c r="DRU209" s="248"/>
      <c r="DRV209" s="248"/>
      <c r="DRW209" s="248"/>
      <c r="DRX209" s="248"/>
      <c r="DRY209" s="248"/>
      <c r="DRZ209" s="248"/>
      <c r="DSA209" s="248"/>
      <c r="DSB209" s="248"/>
      <c r="DSC209" s="248"/>
      <c r="DSD209" s="248"/>
      <c r="DSE209" s="248"/>
      <c r="DSF209" s="248"/>
      <c r="DSG209" s="248"/>
      <c r="DSH209" s="248"/>
      <c r="DSI209" s="248"/>
      <c r="DSJ209" s="248"/>
      <c r="DSK209" s="248"/>
      <c r="DSL209" s="248"/>
      <c r="DSM209" s="248"/>
      <c r="DSN209" s="248"/>
      <c r="DSO209" s="248"/>
      <c r="DSP209" s="248"/>
      <c r="DSQ209" s="248"/>
      <c r="DSR209" s="248"/>
      <c r="DSS209" s="248"/>
      <c r="DST209" s="248"/>
      <c r="DSU209" s="248"/>
      <c r="DSV209" s="248"/>
      <c r="DSW209" s="248"/>
      <c r="DSX209" s="248"/>
      <c r="DSY209" s="248"/>
      <c r="DSZ209" s="248"/>
      <c r="DTA209" s="248"/>
      <c r="DTB209" s="248"/>
      <c r="DTC209" s="248"/>
      <c r="DTD209" s="248"/>
      <c r="DTE209" s="248"/>
      <c r="DTF209" s="248"/>
      <c r="DTG209" s="248"/>
      <c r="DTH209" s="248"/>
      <c r="DTI209" s="248"/>
      <c r="DTJ209" s="248"/>
      <c r="DTK209" s="248"/>
      <c r="DTL209" s="248"/>
      <c r="DTM209" s="248"/>
      <c r="DTN209" s="248"/>
      <c r="DTO209" s="248"/>
      <c r="DTP209" s="248"/>
      <c r="DTQ209" s="248"/>
      <c r="DTR209" s="248"/>
      <c r="DTS209" s="248"/>
      <c r="DTT209" s="248"/>
      <c r="DTU209" s="248"/>
      <c r="DTV209" s="248"/>
      <c r="DTW209" s="248"/>
      <c r="DTX209" s="248"/>
      <c r="DTY209" s="248"/>
      <c r="DTZ209" s="248"/>
      <c r="DUA209" s="248"/>
      <c r="DUB209" s="248"/>
      <c r="DUC209" s="248"/>
      <c r="DUD209" s="248"/>
      <c r="DUE209" s="248"/>
      <c r="DUF209" s="248"/>
      <c r="DUG209" s="248"/>
      <c r="DUH209" s="248"/>
      <c r="DUI209" s="248"/>
      <c r="DUJ209" s="248"/>
      <c r="DUK209" s="248"/>
      <c r="DUL209" s="248"/>
      <c r="DUM209" s="248"/>
      <c r="DUN209" s="248"/>
      <c r="DUO209" s="248"/>
      <c r="DUP209" s="248"/>
      <c r="DUQ209" s="248"/>
      <c r="DUR209" s="248"/>
      <c r="DUS209" s="248"/>
      <c r="DUT209" s="248"/>
      <c r="DUU209" s="248"/>
      <c r="DUV209" s="248"/>
      <c r="DUW209" s="248"/>
      <c r="DUX209" s="248"/>
      <c r="DUY209" s="248"/>
      <c r="DUZ209" s="248"/>
      <c r="DVA209" s="248"/>
      <c r="DVB209" s="248"/>
      <c r="DVC209" s="248"/>
      <c r="DVD209" s="248"/>
      <c r="DVE209" s="248"/>
      <c r="DVF209" s="248"/>
      <c r="DVG209" s="248"/>
      <c r="DVH209" s="248"/>
      <c r="DVI209" s="248"/>
      <c r="DVJ209" s="248"/>
      <c r="DVK209" s="248"/>
      <c r="DVL209" s="248"/>
      <c r="DVM209" s="248"/>
      <c r="DVN209" s="248"/>
      <c r="DVO209" s="248"/>
      <c r="DVP209" s="248"/>
      <c r="DVQ209" s="248"/>
      <c r="DVR209" s="248"/>
      <c r="DVS209" s="248"/>
      <c r="DVT209" s="248"/>
      <c r="DVU209" s="248"/>
      <c r="DVV209" s="248"/>
      <c r="DVW209" s="248"/>
      <c r="DVX209" s="248"/>
      <c r="DVY209" s="248"/>
      <c r="DVZ209" s="248"/>
      <c r="DWA209" s="248"/>
      <c r="DWB209" s="248"/>
      <c r="DWC209" s="248"/>
      <c r="DWD209" s="248"/>
      <c r="DWE209" s="248"/>
      <c r="DWF209" s="248"/>
      <c r="DWG209" s="248"/>
      <c r="DWH209" s="248"/>
      <c r="DWI209" s="248"/>
      <c r="DWJ209" s="248"/>
      <c r="DWK209" s="248"/>
      <c r="DWL209" s="248"/>
      <c r="DWM209" s="248"/>
      <c r="DWN209" s="248"/>
      <c r="DWO209" s="248"/>
      <c r="DWP209" s="248"/>
      <c r="DWQ209" s="248"/>
      <c r="DWR209" s="248"/>
      <c r="DWS209" s="248"/>
      <c r="DWT209" s="248"/>
      <c r="DWU209" s="248"/>
      <c r="DWV209" s="248"/>
      <c r="DWW209" s="248"/>
      <c r="DWX209" s="248"/>
      <c r="DWY209" s="248"/>
      <c r="DWZ209" s="248"/>
      <c r="DXA209" s="248"/>
      <c r="DXB209" s="248"/>
      <c r="DXC209" s="248"/>
      <c r="DXD209" s="248"/>
      <c r="DXE209" s="248"/>
      <c r="DXF209" s="248"/>
      <c r="DXG209" s="248"/>
      <c r="DXH209" s="248"/>
      <c r="DXI209" s="248"/>
      <c r="DXJ209" s="248"/>
      <c r="DXK209" s="248"/>
      <c r="DXL209" s="248"/>
      <c r="DXM209" s="248"/>
      <c r="DXN209" s="248"/>
      <c r="DXO209" s="248"/>
      <c r="DXP209" s="248"/>
      <c r="DXQ209" s="248"/>
      <c r="DXR209" s="248"/>
      <c r="DXS209" s="248"/>
      <c r="DXT209" s="248"/>
      <c r="DXU209" s="248"/>
      <c r="DXV209" s="248"/>
      <c r="DXW209" s="248"/>
      <c r="DXX209" s="248"/>
      <c r="DXY209" s="248"/>
      <c r="DXZ209" s="248"/>
      <c r="DYA209" s="248"/>
      <c r="DYB209" s="248"/>
      <c r="DYC209" s="248"/>
      <c r="DYD209" s="248"/>
      <c r="DYE209" s="248"/>
      <c r="DYF209" s="248"/>
      <c r="DYG209" s="248"/>
      <c r="DYH209" s="248"/>
      <c r="DYI209" s="248"/>
      <c r="DYJ209" s="248"/>
      <c r="DYK209" s="248"/>
      <c r="DYL209" s="248"/>
      <c r="DYM209" s="248"/>
      <c r="DYN209" s="248"/>
      <c r="DYO209" s="248"/>
      <c r="DYP209" s="248"/>
      <c r="DYQ209" s="248"/>
      <c r="DYR209" s="248"/>
      <c r="DYS209" s="248"/>
      <c r="DYT209" s="248"/>
      <c r="DYU209" s="248"/>
      <c r="DYV209" s="248"/>
      <c r="DYW209" s="248"/>
      <c r="DYX209" s="248"/>
      <c r="DYY209" s="248"/>
      <c r="DYZ209" s="248"/>
      <c r="DZA209" s="248"/>
      <c r="DZB209" s="248"/>
      <c r="DZC209" s="248"/>
      <c r="DZD209" s="248"/>
      <c r="DZE209" s="248"/>
      <c r="DZF209" s="248"/>
      <c r="DZG209" s="248"/>
      <c r="DZH209" s="248"/>
      <c r="DZI209" s="248"/>
      <c r="DZJ209" s="248"/>
      <c r="DZK209" s="248"/>
      <c r="DZL209" s="248"/>
      <c r="DZM209" s="248"/>
      <c r="DZN209" s="248"/>
      <c r="DZO209" s="248"/>
      <c r="DZP209" s="248"/>
      <c r="DZQ209" s="248"/>
      <c r="DZR209" s="248"/>
      <c r="DZS209" s="248"/>
      <c r="DZT209" s="248"/>
      <c r="DZU209" s="248"/>
      <c r="DZV209" s="248"/>
      <c r="DZW209" s="248"/>
      <c r="DZX209" s="248"/>
      <c r="DZY209" s="248"/>
      <c r="DZZ209" s="248"/>
      <c r="EAA209" s="248"/>
      <c r="EAB209" s="248"/>
      <c r="EAC209" s="248"/>
      <c r="EAD209" s="248"/>
      <c r="EAE209" s="248"/>
      <c r="EAF209" s="248"/>
      <c r="EAG209" s="248"/>
      <c r="EAH209" s="248"/>
      <c r="EAI209" s="248"/>
      <c r="EAJ209" s="248"/>
      <c r="EAK209" s="248"/>
      <c r="EAL209" s="248"/>
      <c r="EAM209" s="248"/>
      <c r="EAN209" s="248"/>
      <c r="EAO209" s="248"/>
      <c r="EAP209" s="248"/>
      <c r="EAQ209" s="248"/>
      <c r="EAR209" s="248"/>
      <c r="EAS209" s="248"/>
      <c r="EAT209" s="248"/>
      <c r="EAU209" s="248"/>
      <c r="EAV209" s="248"/>
      <c r="EAW209" s="248"/>
      <c r="EAX209" s="248"/>
      <c r="EAY209" s="248"/>
      <c r="EAZ209" s="248"/>
      <c r="EBA209" s="248"/>
      <c r="EBB209" s="248"/>
      <c r="EBC209" s="248"/>
      <c r="EBD209" s="248"/>
      <c r="EBE209" s="248"/>
      <c r="EBF209" s="248"/>
      <c r="EBG209" s="248"/>
      <c r="EBH209" s="248"/>
      <c r="EBI209" s="248"/>
      <c r="EBJ209" s="248"/>
      <c r="EBK209" s="248"/>
      <c r="EBL209" s="248"/>
      <c r="EBM209" s="248"/>
      <c r="EBN209" s="248"/>
      <c r="EBO209" s="248"/>
      <c r="EBP209" s="248"/>
      <c r="EBQ209" s="248"/>
      <c r="EBR209" s="248"/>
      <c r="EBS209" s="248"/>
      <c r="EBT209" s="248"/>
      <c r="EBU209" s="248"/>
      <c r="EBV209" s="248"/>
      <c r="EBW209" s="248"/>
      <c r="EBX209" s="248"/>
      <c r="EBY209" s="248"/>
      <c r="EBZ209" s="248"/>
      <c r="ECA209" s="248"/>
      <c r="ECB209" s="248"/>
      <c r="ECC209" s="248"/>
      <c r="ECD209" s="248"/>
      <c r="ECE209" s="248"/>
      <c r="ECF209" s="248"/>
      <c r="ECG209" s="248"/>
      <c r="ECH209" s="248"/>
      <c r="ECI209" s="248"/>
      <c r="ECJ209" s="248"/>
      <c r="ECK209" s="248"/>
      <c r="ECL209" s="248"/>
      <c r="ECM209" s="248"/>
      <c r="ECN209" s="248"/>
      <c r="ECO209" s="248"/>
      <c r="ECP209" s="248"/>
      <c r="ECQ209" s="248"/>
      <c r="ECR209" s="248"/>
      <c r="ECS209" s="248"/>
      <c r="ECT209" s="248"/>
      <c r="ECU209" s="248"/>
      <c r="ECV209" s="248"/>
      <c r="ECW209" s="248"/>
      <c r="ECX209" s="248"/>
      <c r="ECY209" s="248"/>
      <c r="ECZ209" s="248"/>
      <c r="EDA209" s="248"/>
      <c r="EDB209" s="248"/>
      <c r="EDC209" s="248"/>
      <c r="EDD209" s="248"/>
      <c r="EDE209" s="248"/>
      <c r="EDF209" s="248"/>
      <c r="EDG209" s="248"/>
      <c r="EDH209" s="248"/>
      <c r="EDI209" s="248"/>
      <c r="EDJ209" s="248"/>
      <c r="EDK209" s="248"/>
      <c r="EDL209" s="248"/>
      <c r="EDM209" s="248"/>
      <c r="EDN209" s="248"/>
      <c r="EDO209" s="248"/>
      <c r="EDP209" s="248"/>
      <c r="EDQ209" s="248"/>
      <c r="EDR209" s="248"/>
      <c r="EDS209" s="248"/>
      <c r="EDT209" s="248"/>
      <c r="EDU209" s="248"/>
      <c r="EDV209" s="248"/>
      <c r="EDW209" s="248"/>
      <c r="EDX209" s="248"/>
      <c r="EDY209" s="248"/>
      <c r="EDZ209" s="248"/>
      <c r="EEA209" s="248"/>
      <c r="EEB209" s="248"/>
      <c r="EEC209" s="248"/>
      <c r="EED209" s="248"/>
      <c r="EEE209" s="248"/>
      <c r="EEF209" s="248"/>
      <c r="EEG209" s="248"/>
      <c r="EEH209" s="248"/>
      <c r="EEI209" s="248"/>
      <c r="EEJ209" s="248"/>
      <c r="EEK209" s="248"/>
      <c r="EEL209" s="248"/>
      <c r="EEM209" s="248"/>
      <c r="EEN209" s="248"/>
      <c r="EEO209" s="248"/>
      <c r="EEP209" s="248"/>
      <c r="EEQ209" s="248"/>
      <c r="EER209" s="248"/>
      <c r="EES209" s="248"/>
      <c r="EET209" s="248"/>
      <c r="EEU209" s="248"/>
      <c r="EEV209" s="248"/>
      <c r="EEW209" s="248"/>
      <c r="EEX209" s="248"/>
      <c r="EEY209" s="248"/>
      <c r="EEZ209" s="248"/>
      <c r="EFA209" s="248"/>
      <c r="EFB209" s="248"/>
      <c r="EFC209" s="248"/>
      <c r="EFD209" s="248"/>
      <c r="EFE209" s="248"/>
      <c r="EFF209" s="248"/>
      <c r="EFG209" s="248"/>
      <c r="EFH209" s="248"/>
      <c r="EFI209" s="248"/>
      <c r="EFJ209" s="248"/>
      <c r="EFK209" s="248"/>
      <c r="EFL209" s="248"/>
      <c r="EFM209" s="248"/>
      <c r="EFN209" s="248"/>
      <c r="EFO209" s="248"/>
      <c r="EFP209" s="248"/>
      <c r="EFQ209" s="248"/>
      <c r="EFR209" s="248"/>
      <c r="EFS209" s="248"/>
      <c r="EFT209" s="248"/>
      <c r="EFU209" s="248"/>
      <c r="EFV209" s="248"/>
      <c r="EFW209" s="248"/>
      <c r="EFX209" s="248"/>
      <c r="EFY209" s="248"/>
      <c r="EFZ209" s="248"/>
      <c r="EGA209" s="248"/>
      <c r="EGB209" s="248"/>
      <c r="EGC209" s="248"/>
      <c r="EGD209" s="248"/>
      <c r="EGE209" s="248"/>
      <c r="EGF209" s="248"/>
      <c r="EGG209" s="248"/>
      <c r="EGH209" s="248"/>
      <c r="EGI209" s="248"/>
      <c r="EGJ209" s="248"/>
      <c r="EGK209" s="248"/>
      <c r="EGL209" s="248"/>
      <c r="EGM209" s="248"/>
      <c r="EGN209" s="248"/>
      <c r="EGO209" s="248"/>
      <c r="EGP209" s="248"/>
      <c r="EGQ209" s="248"/>
      <c r="EGR209" s="248"/>
      <c r="EGS209" s="248"/>
      <c r="EGT209" s="248"/>
      <c r="EGU209" s="248"/>
      <c r="EGV209" s="248"/>
      <c r="EGW209" s="248"/>
      <c r="EGX209" s="248"/>
      <c r="EGY209" s="248"/>
      <c r="EGZ209" s="248"/>
      <c r="EHA209" s="248"/>
      <c r="EHB209" s="248"/>
      <c r="EHC209" s="248"/>
      <c r="EHD209" s="248"/>
      <c r="EHE209" s="248"/>
      <c r="EHF209" s="248"/>
      <c r="EHG209" s="248"/>
      <c r="EHH209" s="248"/>
      <c r="EHI209" s="248"/>
      <c r="EHJ209" s="248"/>
      <c r="EHK209" s="248"/>
      <c r="EHL209" s="248"/>
      <c r="EHM209" s="248"/>
      <c r="EHN209" s="248"/>
      <c r="EHO209" s="248"/>
      <c r="EHP209" s="248"/>
      <c r="EHQ209" s="248"/>
      <c r="EHR209" s="248"/>
      <c r="EHS209" s="248"/>
      <c r="EHT209" s="248"/>
      <c r="EHU209" s="248"/>
      <c r="EHV209" s="248"/>
      <c r="EHW209" s="248"/>
      <c r="EHX209" s="248"/>
      <c r="EHY209" s="248"/>
      <c r="EHZ209" s="248"/>
      <c r="EIA209" s="248"/>
      <c r="EIB209" s="248"/>
      <c r="EIC209" s="248"/>
      <c r="EID209" s="248"/>
      <c r="EIE209" s="248"/>
      <c r="EIF209" s="248"/>
      <c r="EIG209" s="248"/>
      <c r="EIH209" s="248"/>
      <c r="EII209" s="248"/>
      <c r="EIJ209" s="248"/>
      <c r="EIK209" s="248"/>
      <c r="EIL209" s="248"/>
      <c r="EIM209" s="248"/>
      <c r="EIN209" s="248"/>
      <c r="EIO209" s="248"/>
      <c r="EIP209" s="248"/>
      <c r="EIQ209" s="248"/>
      <c r="EIR209" s="248"/>
      <c r="EIS209" s="248"/>
      <c r="EIT209" s="248"/>
      <c r="EIU209" s="248"/>
      <c r="EIV209" s="248"/>
      <c r="EIW209" s="248"/>
      <c r="EIX209" s="248"/>
      <c r="EIY209" s="248"/>
      <c r="EIZ209" s="248"/>
      <c r="EJA209" s="248"/>
      <c r="EJB209" s="248"/>
      <c r="EJC209" s="248"/>
      <c r="EJD209" s="248"/>
      <c r="EJE209" s="248"/>
      <c r="EJF209" s="248"/>
      <c r="EJG209" s="248"/>
      <c r="EJH209" s="248"/>
      <c r="EJI209" s="248"/>
      <c r="EJJ209" s="248"/>
      <c r="EJK209" s="248"/>
      <c r="EJL209" s="248"/>
      <c r="EJM209" s="248"/>
      <c r="EJN209" s="248"/>
      <c r="EJO209" s="248"/>
      <c r="EJP209" s="248"/>
      <c r="EJQ209" s="248"/>
      <c r="EJR209" s="248"/>
      <c r="EJS209" s="248"/>
      <c r="EJT209" s="248"/>
      <c r="EJU209" s="248"/>
      <c r="EJV209" s="248"/>
      <c r="EJW209" s="248"/>
      <c r="EJX209" s="248"/>
      <c r="EJY209" s="248"/>
      <c r="EJZ209" s="248"/>
      <c r="EKA209" s="248"/>
      <c r="EKB209" s="248"/>
      <c r="EKC209" s="248"/>
      <c r="EKD209" s="248"/>
      <c r="EKE209" s="248"/>
      <c r="EKF209" s="248"/>
      <c r="EKG209" s="248"/>
      <c r="EKH209" s="248"/>
      <c r="EKI209" s="248"/>
      <c r="EKJ209" s="248"/>
      <c r="EKK209" s="248"/>
      <c r="EKL209" s="248"/>
      <c r="EKM209" s="248"/>
      <c r="EKN209" s="248"/>
      <c r="EKO209" s="248"/>
      <c r="EKP209" s="248"/>
      <c r="EKQ209" s="248"/>
      <c r="EKR209" s="248"/>
      <c r="EKS209" s="248"/>
      <c r="EKT209" s="248"/>
      <c r="EKU209" s="248"/>
      <c r="EKV209" s="248"/>
      <c r="EKW209" s="248"/>
      <c r="EKX209" s="248"/>
      <c r="EKY209" s="248"/>
      <c r="EKZ209" s="248"/>
      <c r="ELA209" s="248"/>
      <c r="ELB209" s="248"/>
      <c r="ELC209" s="248"/>
      <c r="ELD209" s="248"/>
      <c r="ELE209" s="248"/>
      <c r="ELF209" s="248"/>
      <c r="ELG209" s="248"/>
      <c r="ELH209" s="248"/>
      <c r="ELI209" s="248"/>
      <c r="ELJ209" s="248"/>
      <c r="ELK209" s="248"/>
      <c r="ELL209" s="248"/>
      <c r="ELM209" s="248"/>
      <c r="ELN209" s="248"/>
      <c r="ELO209" s="248"/>
      <c r="ELP209" s="248"/>
      <c r="ELQ209" s="248"/>
      <c r="ELR209" s="248"/>
      <c r="ELS209" s="248"/>
      <c r="ELT209" s="248"/>
      <c r="ELU209" s="248"/>
      <c r="ELV209" s="248"/>
      <c r="ELW209" s="248"/>
      <c r="ELX209" s="248"/>
      <c r="ELY209" s="248"/>
      <c r="ELZ209" s="248"/>
      <c r="EMA209" s="248"/>
      <c r="EMB209" s="248"/>
      <c r="EMC209" s="248"/>
      <c r="EMD209" s="248"/>
      <c r="EME209" s="248"/>
      <c r="EMF209" s="248"/>
      <c r="EMG209" s="248"/>
      <c r="EMH209" s="248"/>
      <c r="EMI209" s="248"/>
      <c r="EMJ209" s="248"/>
      <c r="EMK209" s="248"/>
      <c r="EML209" s="248"/>
      <c r="EMM209" s="248"/>
      <c r="EMN209" s="248"/>
      <c r="EMO209" s="248"/>
      <c r="EMP209" s="248"/>
      <c r="EMQ209" s="248"/>
      <c r="EMR209" s="248"/>
      <c r="EMS209" s="248"/>
      <c r="EMT209" s="248"/>
      <c r="EMU209" s="248"/>
      <c r="EMV209" s="248"/>
      <c r="EMW209" s="248"/>
      <c r="EMX209" s="248"/>
      <c r="EMY209" s="248"/>
      <c r="EMZ209" s="248"/>
      <c r="ENA209" s="248"/>
      <c r="ENB209" s="248"/>
      <c r="ENC209" s="248"/>
      <c r="END209" s="248"/>
      <c r="ENE209" s="248"/>
      <c r="ENF209" s="248"/>
      <c r="ENG209" s="248"/>
      <c r="ENH209" s="248"/>
      <c r="ENI209" s="248"/>
      <c r="ENJ209" s="248"/>
      <c r="ENK209" s="248"/>
      <c r="ENL209" s="248"/>
      <c r="ENM209" s="248"/>
      <c r="ENN209" s="248"/>
      <c r="ENO209" s="248"/>
      <c r="ENP209" s="248"/>
      <c r="ENQ209" s="248"/>
      <c r="ENR209" s="248"/>
      <c r="ENS209" s="248"/>
      <c r="ENT209" s="248"/>
      <c r="ENU209" s="248"/>
      <c r="ENV209" s="248"/>
      <c r="ENW209" s="248"/>
      <c r="ENX209" s="248"/>
      <c r="ENY209" s="248"/>
      <c r="ENZ209" s="248"/>
      <c r="EOA209" s="248"/>
      <c r="EOB209" s="248"/>
      <c r="EOC209" s="248"/>
      <c r="EOD209" s="248"/>
      <c r="EOE209" s="248"/>
      <c r="EOF209" s="248"/>
      <c r="EOG209" s="248"/>
      <c r="EOH209" s="248"/>
      <c r="EOI209" s="248"/>
      <c r="EOJ209" s="248"/>
      <c r="EOK209" s="248"/>
      <c r="EOL209" s="248"/>
      <c r="EOM209" s="248"/>
      <c r="EON209" s="248"/>
      <c r="EOO209" s="248"/>
      <c r="EOP209" s="248"/>
      <c r="EOQ209" s="248"/>
      <c r="EOR209" s="248"/>
      <c r="EOS209" s="248"/>
      <c r="EOT209" s="248"/>
      <c r="EOU209" s="248"/>
      <c r="EOV209" s="248"/>
      <c r="EOW209" s="248"/>
      <c r="EOX209" s="248"/>
      <c r="EOY209" s="248"/>
      <c r="EOZ209" s="248"/>
      <c r="EPA209" s="248"/>
      <c r="EPB209" s="248"/>
      <c r="EPC209" s="248"/>
      <c r="EPD209" s="248"/>
      <c r="EPE209" s="248"/>
      <c r="EPF209" s="248"/>
      <c r="EPG209" s="248"/>
      <c r="EPH209" s="248"/>
      <c r="EPI209" s="248"/>
      <c r="EPJ209" s="248"/>
      <c r="EPK209" s="248"/>
      <c r="EPL209" s="248"/>
      <c r="EPM209" s="248"/>
      <c r="EPN209" s="248"/>
      <c r="EPO209" s="248"/>
      <c r="EPP209" s="248"/>
      <c r="EPQ209" s="248"/>
      <c r="EPR209" s="248"/>
      <c r="EPS209" s="248"/>
      <c r="EPT209" s="248"/>
      <c r="EPU209" s="248"/>
      <c r="EPV209" s="248"/>
      <c r="EPW209" s="248"/>
      <c r="EPX209" s="248"/>
      <c r="EPY209" s="248"/>
      <c r="EPZ209" s="248"/>
      <c r="EQA209" s="248"/>
      <c r="EQB209" s="248"/>
      <c r="EQC209" s="248"/>
      <c r="EQD209" s="248"/>
      <c r="EQE209" s="248"/>
      <c r="EQF209" s="248"/>
      <c r="EQG209" s="248"/>
      <c r="EQH209" s="248"/>
      <c r="EQI209" s="248"/>
      <c r="EQJ209" s="248"/>
      <c r="EQK209" s="248"/>
      <c r="EQL209" s="248"/>
      <c r="EQM209" s="248"/>
      <c r="EQN209" s="248"/>
      <c r="EQO209" s="248"/>
      <c r="EQP209" s="248"/>
      <c r="EQQ209" s="248"/>
      <c r="EQR209" s="248"/>
      <c r="EQS209" s="248"/>
      <c r="EQT209" s="248"/>
      <c r="EQU209" s="248"/>
      <c r="EQV209" s="248"/>
      <c r="EQW209" s="248"/>
      <c r="EQX209" s="248"/>
      <c r="EQY209" s="248"/>
      <c r="EQZ209" s="248"/>
      <c r="ERA209" s="248"/>
      <c r="ERB209" s="248"/>
      <c r="ERC209" s="248"/>
      <c r="ERD209" s="248"/>
      <c r="ERE209" s="248"/>
      <c r="ERF209" s="248"/>
      <c r="ERG209" s="248"/>
      <c r="ERH209" s="248"/>
      <c r="ERI209" s="248"/>
      <c r="ERJ209" s="248"/>
      <c r="ERK209" s="248"/>
      <c r="ERL209" s="248"/>
      <c r="ERM209" s="248"/>
      <c r="ERN209" s="248"/>
      <c r="ERO209" s="248"/>
      <c r="ERP209" s="248"/>
      <c r="ERQ209" s="248"/>
      <c r="ERR209" s="248"/>
      <c r="ERS209" s="248"/>
      <c r="ERT209" s="248"/>
      <c r="ERU209" s="248"/>
      <c r="ERV209" s="248"/>
      <c r="ERW209" s="248"/>
      <c r="ERX209" s="248"/>
      <c r="ERY209" s="248"/>
      <c r="ERZ209" s="248"/>
      <c r="ESA209" s="248"/>
      <c r="ESB209" s="248"/>
      <c r="ESC209" s="248"/>
      <c r="ESD209" s="248"/>
      <c r="ESE209" s="248"/>
      <c r="ESF209" s="248"/>
      <c r="ESG209" s="248"/>
      <c r="ESH209" s="248"/>
      <c r="ESI209" s="248"/>
      <c r="ESJ209" s="248"/>
      <c r="ESK209" s="248"/>
      <c r="ESL209" s="248"/>
      <c r="ESM209" s="248"/>
      <c r="ESN209" s="248"/>
      <c r="ESO209" s="248"/>
      <c r="ESP209" s="248"/>
      <c r="ESQ209" s="248"/>
      <c r="ESR209" s="248"/>
      <c r="ESS209" s="248"/>
      <c r="EST209" s="248"/>
      <c r="ESU209" s="248"/>
      <c r="ESV209" s="248"/>
      <c r="ESW209" s="248"/>
      <c r="ESX209" s="248"/>
      <c r="ESY209" s="248"/>
      <c r="ESZ209" s="248"/>
      <c r="ETA209" s="248"/>
      <c r="ETB209" s="248"/>
      <c r="ETC209" s="248"/>
      <c r="ETD209" s="248"/>
      <c r="ETE209" s="248"/>
      <c r="ETF209" s="248"/>
      <c r="ETG209" s="248"/>
      <c r="ETH209" s="248"/>
      <c r="ETI209" s="248"/>
      <c r="ETJ209" s="248"/>
      <c r="ETK209" s="248"/>
      <c r="ETL209" s="248"/>
      <c r="ETM209" s="248"/>
      <c r="ETN209" s="248"/>
      <c r="ETO209" s="248"/>
      <c r="ETP209" s="248"/>
      <c r="ETQ209" s="248"/>
      <c r="ETR209" s="248"/>
      <c r="ETS209" s="248"/>
      <c r="ETT209" s="248"/>
      <c r="ETU209" s="248"/>
      <c r="ETV209" s="248"/>
      <c r="ETW209" s="248"/>
      <c r="ETX209" s="248"/>
      <c r="ETY209" s="248"/>
      <c r="ETZ209" s="248"/>
      <c r="EUA209" s="248"/>
      <c r="EUB209" s="248"/>
      <c r="EUC209" s="248"/>
      <c r="EUD209" s="248"/>
      <c r="EUE209" s="248"/>
      <c r="EUF209" s="248"/>
      <c r="EUG209" s="248"/>
      <c r="EUH209" s="248"/>
      <c r="EUI209" s="248"/>
      <c r="EUJ209" s="248"/>
      <c r="EUK209" s="248"/>
      <c r="EUL209" s="248"/>
      <c r="EUM209" s="248"/>
      <c r="EUN209" s="248"/>
      <c r="EUO209" s="248"/>
      <c r="EUP209" s="248"/>
      <c r="EUQ209" s="248"/>
      <c r="EUR209" s="248"/>
      <c r="EUS209" s="248"/>
      <c r="EUT209" s="248"/>
      <c r="EUU209" s="248"/>
      <c r="EUV209" s="248"/>
      <c r="EUW209" s="248"/>
      <c r="EUX209" s="248"/>
      <c r="EUY209" s="248"/>
      <c r="EUZ209" s="248"/>
      <c r="EVA209" s="248"/>
      <c r="EVB209" s="248"/>
      <c r="EVC209" s="248"/>
      <c r="EVD209" s="248"/>
      <c r="EVE209" s="248"/>
      <c r="EVF209" s="248"/>
      <c r="EVG209" s="248"/>
      <c r="EVH209" s="248"/>
      <c r="EVI209" s="248"/>
      <c r="EVJ209" s="248"/>
      <c r="EVK209" s="248"/>
      <c r="EVL209" s="248"/>
      <c r="EVM209" s="248"/>
      <c r="EVN209" s="248"/>
      <c r="EVO209" s="248"/>
      <c r="EVP209" s="248"/>
      <c r="EVQ209" s="248"/>
      <c r="EVR209" s="248"/>
      <c r="EVS209" s="248"/>
      <c r="EVT209" s="248"/>
      <c r="EVU209" s="248"/>
      <c r="EVV209" s="248"/>
      <c r="EVW209" s="248"/>
      <c r="EVX209" s="248"/>
      <c r="EVY209" s="248"/>
      <c r="EVZ209" s="248"/>
      <c r="EWA209" s="248"/>
      <c r="EWB209" s="248"/>
      <c r="EWC209" s="248"/>
      <c r="EWD209" s="248"/>
      <c r="EWE209" s="248"/>
      <c r="EWF209" s="248"/>
      <c r="EWG209" s="248"/>
      <c r="EWH209" s="248"/>
      <c r="EWI209" s="248"/>
      <c r="EWJ209" s="248"/>
      <c r="EWK209" s="248"/>
      <c r="EWL209" s="248"/>
      <c r="EWM209" s="248"/>
      <c r="EWN209" s="248"/>
      <c r="EWO209" s="248"/>
      <c r="EWP209" s="248"/>
      <c r="EWQ209" s="248"/>
      <c r="EWR209" s="248"/>
      <c r="EWS209" s="248"/>
      <c r="EWT209" s="248"/>
      <c r="EWU209" s="248"/>
      <c r="EWV209" s="248"/>
      <c r="EWW209" s="248"/>
      <c r="EWX209" s="248"/>
      <c r="EWY209" s="248"/>
      <c r="EWZ209" s="248"/>
      <c r="EXA209" s="248"/>
      <c r="EXB209" s="248"/>
      <c r="EXC209" s="248"/>
      <c r="EXD209" s="248"/>
      <c r="EXE209" s="248"/>
      <c r="EXF209" s="248"/>
      <c r="EXG209" s="248"/>
      <c r="EXH209" s="248"/>
      <c r="EXI209" s="248"/>
      <c r="EXJ209" s="248"/>
      <c r="EXK209" s="248"/>
      <c r="EXL209" s="248"/>
      <c r="EXM209" s="248"/>
      <c r="EXN209" s="248"/>
      <c r="EXO209" s="248"/>
      <c r="EXP209" s="248"/>
      <c r="EXQ209" s="248"/>
      <c r="EXR209" s="248"/>
      <c r="EXS209" s="248"/>
      <c r="EXT209" s="248"/>
      <c r="EXU209" s="248"/>
      <c r="EXV209" s="248"/>
      <c r="EXW209" s="248"/>
      <c r="EXX209" s="248"/>
      <c r="EXY209" s="248"/>
      <c r="EXZ209" s="248"/>
      <c r="EYA209" s="248"/>
      <c r="EYB209" s="248"/>
      <c r="EYC209" s="248"/>
      <c r="EYD209" s="248"/>
      <c r="EYE209" s="248"/>
      <c r="EYF209" s="248"/>
      <c r="EYG209" s="248"/>
      <c r="EYH209" s="248"/>
      <c r="EYI209" s="248"/>
      <c r="EYJ209" s="248"/>
      <c r="EYK209" s="248"/>
      <c r="EYL209" s="248"/>
      <c r="EYM209" s="248"/>
      <c r="EYN209" s="248"/>
      <c r="EYO209" s="248"/>
      <c r="EYP209" s="248"/>
      <c r="EYQ209" s="248"/>
      <c r="EYR209" s="248"/>
      <c r="EYS209" s="248"/>
      <c r="EYT209" s="248"/>
      <c r="EYU209" s="248"/>
      <c r="EYV209" s="248"/>
      <c r="EYW209" s="248"/>
      <c r="EYX209" s="248"/>
      <c r="EYY209" s="248"/>
      <c r="EYZ209" s="248"/>
      <c r="EZA209" s="248"/>
      <c r="EZB209" s="248"/>
      <c r="EZC209" s="248"/>
      <c r="EZD209" s="248"/>
      <c r="EZE209" s="248"/>
      <c r="EZF209" s="248"/>
      <c r="EZG209" s="248"/>
      <c r="EZH209" s="248"/>
      <c r="EZI209" s="248"/>
      <c r="EZJ209" s="248"/>
      <c r="EZK209" s="248"/>
      <c r="EZL209" s="248"/>
      <c r="EZM209" s="248"/>
      <c r="EZN209" s="248"/>
      <c r="EZO209" s="248"/>
      <c r="EZP209" s="248"/>
      <c r="EZQ209" s="248"/>
      <c r="EZR209" s="248"/>
      <c r="EZS209" s="248"/>
      <c r="EZT209" s="248"/>
      <c r="EZU209" s="248"/>
      <c r="EZV209" s="248"/>
      <c r="EZW209" s="248"/>
      <c r="EZX209" s="248"/>
      <c r="EZY209" s="248"/>
      <c r="EZZ209" s="248"/>
      <c r="FAA209" s="248"/>
      <c r="FAB209" s="248"/>
      <c r="FAC209" s="248"/>
      <c r="FAD209" s="248"/>
      <c r="FAE209" s="248"/>
      <c r="FAF209" s="248"/>
      <c r="FAG209" s="248"/>
      <c r="FAH209" s="248"/>
      <c r="FAI209" s="248"/>
      <c r="FAJ209" s="248"/>
      <c r="FAK209" s="248"/>
      <c r="FAL209" s="248"/>
      <c r="FAM209" s="248"/>
      <c r="FAN209" s="248"/>
      <c r="FAO209" s="248"/>
      <c r="FAP209" s="248"/>
      <c r="FAQ209" s="248"/>
      <c r="FAR209" s="248"/>
      <c r="FAS209" s="248"/>
      <c r="FAT209" s="248"/>
      <c r="FAU209" s="248"/>
      <c r="FAV209" s="248"/>
      <c r="FAW209" s="248"/>
      <c r="FAX209" s="248"/>
      <c r="FAY209" s="248"/>
      <c r="FAZ209" s="248"/>
      <c r="FBA209" s="248"/>
      <c r="FBB209" s="248"/>
      <c r="FBC209" s="248"/>
      <c r="FBD209" s="248"/>
      <c r="FBE209" s="248"/>
      <c r="FBF209" s="248"/>
      <c r="FBG209" s="248"/>
      <c r="FBH209" s="248"/>
      <c r="FBI209" s="248"/>
      <c r="FBJ209" s="248"/>
      <c r="FBK209" s="248"/>
      <c r="FBL209" s="248"/>
      <c r="FBM209" s="248"/>
      <c r="FBN209" s="248"/>
      <c r="FBO209" s="248"/>
      <c r="FBP209" s="248"/>
      <c r="FBQ209" s="248"/>
      <c r="FBR209" s="248"/>
      <c r="FBS209" s="248"/>
      <c r="FBT209" s="248"/>
      <c r="FBU209" s="248"/>
      <c r="FBV209" s="248"/>
      <c r="FBW209" s="248"/>
      <c r="FBX209" s="248"/>
      <c r="FBY209" s="248"/>
      <c r="FBZ209" s="248"/>
      <c r="FCA209" s="248"/>
      <c r="FCB209" s="248"/>
      <c r="FCC209" s="248"/>
      <c r="FCD209" s="248"/>
      <c r="FCE209" s="248"/>
      <c r="FCF209" s="248"/>
      <c r="FCG209" s="248"/>
      <c r="FCH209" s="248"/>
      <c r="FCI209" s="248"/>
      <c r="FCJ209" s="248"/>
      <c r="FCK209" s="248"/>
      <c r="FCL209" s="248"/>
      <c r="FCM209" s="248"/>
      <c r="FCN209" s="248"/>
      <c r="FCO209" s="248"/>
      <c r="FCP209" s="248"/>
      <c r="FCQ209" s="248"/>
      <c r="FCR209" s="248"/>
      <c r="FCS209" s="248"/>
      <c r="FCT209" s="248"/>
      <c r="FCU209" s="248"/>
      <c r="FCV209" s="248"/>
      <c r="FCW209" s="248"/>
      <c r="FCX209" s="248"/>
      <c r="FCY209" s="248"/>
      <c r="FCZ209" s="248"/>
      <c r="FDA209" s="248"/>
      <c r="FDB209" s="248"/>
      <c r="FDC209" s="248"/>
      <c r="FDD209" s="248"/>
      <c r="FDE209" s="248"/>
      <c r="FDF209" s="248"/>
      <c r="FDG209" s="248"/>
      <c r="FDH209" s="248"/>
      <c r="FDI209" s="248"/>
      <c r="FDJ209" s="248"/>
      <c r="FDK209" s="248"/>
      <c r="FDL209" s="248"/>
      <c r="FDM209" s="248"/>
      <c r="FDN209" s="248"/>
      <c r="FDO209" s="248"/>
      <c r="FDP209" s="248"/>
      <c r="FDQ209" s="248"/>
      <c r="FDR209" s="248"/>
      <c r="FDS209" s="248"/>
      <c r="FDT209" s="248"/>
      <c r="FDU209" s="248"/>
      <c r="FDV209" s="248"/>
      <c r="FDW209" s="248"/>
      <c r="FDX209" s="248"/>
      <c r="FDY209" s="248"/>
      <c r="FDZ209" s="248"/>
      <c r="FEA209" s="248"/>
      <c r="FEB209" s="248"/>
      <c r="FEC209" s="248"/>
      <c r="FED209" s="248"/>
      <c r="FEE209" s="248"/>
      <c r="FEF209" s="248"/>
      <c r="FEG209" s="248"/>
      <c r="FEH209" s="248"/>
      <c r="FEI209" s="248"/>
      <c r="FEJ209" s="248"/>
      <c r="FEK209" s="248"/>
      <c r="FEL209" s="248"/>
      <c r="FEM209" s="248"/>
      <c r="FEN209" s="248"/>
      <c r="FEO209" s="248"/>
      <c r="FEP209" s="248"/>
      <c r="FEQ209" s="248"/>
      <c r="FER209" s="248"/>
      <c r="FES209" s="248"/>
      <c r="FET209" s="248"/>
      <c r="FEU209" s="248"/>
      <c r="FEV209" s="248"/>
      <c r="FEW209" s="248"/>
      <c r="FEX209" s="248"/>
      <c r="FEY209" s="248"/>
      <c r="FEZ209" s="248"/>
      <c r="FFA209" s="248"/>
      <c r="FFB209" s="248"/>
      <c r="FFC209" s="248"/>
      <c r="FFD209" s="248"/>
      <c r="FFE209" s="248"/>
      <c r="FFF209" s="248"/>
      <c r="FFG209" s="248"/>
      <c r="FFH209" s="248"/>
      <c r="FFI209" s="248"/>
      <c r="FFJ209" s="248"/>
      <c r="FFK209" s="248"/>
      <c r="FFL209" s="248"/>
      <c r="FFM209" s="248"/>
      <c r="FFN209" s="248"/>
      <c r="FFO209" s="248"/>
      <c r="FFP209" s="248"/>
      <c r="FFQ209" s="248"/>
      <c r="FFR209" s="248"/>
      <c r="FFS209" s="248"/>
      <c r="FFT209" s="248"/>
      <c r="FFU209" s="248"/>
      <c r="FFV209" s="248"/>
      <c r="FFW209" s="248"/>
      <c r="FFX209" s="248"/>
      <c r="FFY209" s="248"/>
      <c r="FFZ209" s="248"/>
      <c r="FGA209" s="248"/>
      <c r="FGB209" s="248"/>
      <c r="FGC209" s="248"/>
      <c r="FGD209" s="248"/>
      <c r="FGE209" s="248"/>
      <c r="FGF209" s="248"/>
      <c r="FGG209" s="248"/>
      <c r="FGH209" s="248"/>
      <c r="FGI209" s="248"/>
      <c r="FGJ209" s="248"/>
      <c r="FGK209" s="248"/>
      <c r="FGL209" s="248"/>
      <c r="FGM209" s="248"/>
      <c r="FGN209" s="248"/>
      <c r="FGO209" s="248"/>
      <c r="FGP209" s="248"/>
      <c r="FGQ209" s="248"/>
      <c r="FGR209" s="248"/>
      <c r="FGS209" s="248"/>
      <c r="FGT209" s="248"/>
      <c r="FGU209" s="248"/>
      <c r="FGV209" s="248"/>
      <c r="FGW209" s="248"/>
      <c r="FGX209" s="248"/>
      <c r="FGY209" s="248"/>
      <c r="FGZ209" s="248"/>
      <c r="FHA209" s="248"/>
      <c r="FHB209" s="248"/>
      <c r="FHC209" s="248"/>
      <c r="FHD209" s="248"/>
      <c r="FHE209" s="248"/>
      <c r="FHF209" s="248"/>
      <c r="FHG209" s="248"/>
      <c r="FHH209" s="248"/>
      <c r="FHI209" s="248"/>
      <c r="FHJ209" s="248"/>
      <c r="FHK209" s="248"/>
      <c r="FHL209" s="248"/>
      <c r="FHM209" s="248"/>
      <c r="FHN209" s="248"/>
      <c r="FHO209" s="248"/>
      <c r="FHP209" s="248"/>
      <c r="FHQ209" s="248"/>
      <c r="FHR209" s="248"/>
      <c r="FHS209" s="248"/>
      <c r="FHT209" s="248"/>
      <c r="FHU209" s="248"/>
      <c r="FHV209" s="248"/>
      <c r="FHW209" s="248"/>
      <c r="FHX209" s="248"/>
      <c r="FHY209" s="248"/>
      <c r="FHZ209" s="248"/>
      <c r="FIA209" s="248"/>
      <c r="FIB209" s="248"/>
      <c r="FIC209" s="248"/>
      <c r="FID209" s="248"/>
      <c r="FIE209" s="248"/>
      <c r="FIF209" s="248"/>
      <c r="FIG209" s="248"/>
      <c r="FIH209" s="248"/>
      <c r="FII209" s="248"/>
      <c r="FIJ209" s="248"/>
      <c r="FIK209" s="248"/>
      <c r="FIL209" s="248"/>
      <c r="FIM209" s="248"/>
      <c r="FIN209" s="248"/>
      <c r="FIO209" s="248"/>
      <c r="FIP209" s="248"/>
      <c r="FIQ209" s="248"/>
      <c r="FIR209" s="248"/>
      <c r="FIS209" s="248"/>
      <c r="FIT209" s="248"/>
      <c r="FIU209" s="248"/>
      <c r="FIV209" s="248"/>
      <c r="FIW209" s="248"/>
      <c r="FIX209" s="248"/>
      <c r="FIY209" s="248"/>
      <c r="FIZ209" s="248"/>
      <c r="FJA209" s="248"/>
      <c r="FJB209" s="248"/>
      <c r="FJC209" s="248"/>
      <c r="FJD209" s="248"/>
      <c r="FJE209" s="248"/>
      <c r="FJF209" s="248"/>
      <c r="FJG209" s="248"/>
      <c r="FJH209" s="248"/>
      <c r="FJI209" s="248"/>
      <c r="FJJ209" s="248"/>
      <c r="FJK209" s="248"/>
      <c r="FJL209" s="248"/>
      <c r="FJM209" s="248"/>
      <c r="FJN209" s="248"/>
      <c r="FJO209" s="248"/>
      <c r="FJP209" s="248"/>
      <c r="FJQ209" s="248"/>
      <c r="FJR209" s="248"/>
      <c r="FJS209" s="248"/>
      <c r="FJT209" s="248"/>
      <c r="FJU209" s="248"/>
      <c r="FJV209" s="248"/>
      <c r="FJW209" s="248"/>
      <c r="FJX209" s="248"/>
      <c r="FJY209" s="248"/>
      <c r="FJZ209" s="248"/>
      <c r="FKA209" s="248"/>
      <c r="FKB209" s="248"/>
      <c r="FKC209" s="248"/>
      <c r="FKD209" s="248"/>
      <c r="FKE209" s="248"/>
      <c r="FKF209" s="248"/>
      <c r="FKG209" s="248"/>
      <c r="FKH209" s="248"/>
      <c r="FKI209" s="248"/>
      <c r="FKJ209" s="248"/>
      <c r="FKK209" s="248"/>
      <c r="FKL209" s="248"/>
      <c r="FKM209" s="248"/>
      <c r="FKN209" s="248"/>
      <c r="FKO209" s="248"/>
      <c r="FKP209" s="248"/>
      <c r="FKQ209" s="248"/>
      <c r="FKR209" s="248"/>
      <c r="FKS209" s="248"/>
      <c r="FKT209" s="248"/>
      <c r="FKU209" s="248"/>
      <c r="FKV209" s="248"/>
      <c r="FKW209" s="248"/>
      <c r="FKX209" s="248"/>
      <c r="FKY209" s="248"/>
      <c r="FKZ209" s="248"/>
      <c r="FLA209" s="248"/>
      <c r="FLB209" s="248"/>
      <c r="FLC209" s="248"/>
      <c r="FLD209" s="248"/>
      <c r="FLE209" s="248"/>
      <c r="FLF209" s="248"/>
      <c r="FLG209" s="248"/>
      <c r="FLH209" s="248"/>
      <c r="FLI209" s="248"/>
      <c r="FLJ209" s="248"/>
      <c r="FLK209" s="248"/>
      <c r="FLL209" s="248"/>
      <c r="FLM209" s="248"/>
      <c r="FLN209" s="248"/>
      <c r="FLO209" s="248"/>
      <c r="FLP209" s="248"/>
      <c r="FLQ209" s="248"/>
      <c r="FLR209" s="248"/>
      <c r="FLS209" s="248"/>
      <c r="FLT209" s="248"/>
      <c r="FLU209" s="248"/>
      <c r="FLV209" s="248"/>
      <c r="FLW209" s="248"/>
      <c r="FLX209" s="248"/>
      <c r="FLY209" s="248"/>
      <c r="FLZ209" s="248"/>
      <c r="FMA209" s="248"/>
      <c r="FMB209" s="248"/>
      <c r="FMC209" s="248"/>
      <c r="FMD209" s="248"/>
      <c r="FME209" s="248"/>
      <c r="FMF209" s="248"/>
      <c r="FMG209" s="248"/>
      <c r="FMH209" s="248"/>
      <c r="FMI209" s="248"/>
      <c r="FMJ209" s="248"/>
      <c r="FMK209" s="248"/>
      <c r="FML209" s="248"/>
      <c r="FMM209" s="248"/>
      <c r="FMN209" s="248"/>
      <c r="FMO209" s="248"/>
      <c r="FMP209" s="248"/>
      <c r="FMQ209" s="248"/>
      <c r="FMR209" s="248"/>
      <c r="FMS209" s="248"/>
      <c r="FMT209" s="248"/>
      <c r="FMU209" s="248"/>
      <c r="FMV209" s="248"/>
      <c r="FMW209" s="248"/>
      <c r="FMX209" s="248"/>
      <c r="FMY209" s="248"/>
      <c r="FMZ209" s="248"/>
      <c r="FNA209" s="248"/>
      <c r="FNB209" s="248"/>
      <c r="FNC209" s="248"/>
      <c r="FND209" s="248"/>
      <c r="FNE209" s="248"/>
      <c r="FNF209" s="248"/>
      <c r="FNG209" s="248"/>
      <c r="FNH209" s="248"/>
      <c r="FNI209" s="248"/>
      <c r="FNJ209" s="248"/>
      <c r="FNK209" s="248"/>
      <c r="FNL209" s="248"/>
      <c r="FNM209" s="248"/>
      <c r="FNN209" s="248"/>
      <c r="FNO209" s="248"/>
      <c r="FNP209" s="248"/>
      <c r="FNQ209" s="248"/>
      <c r="FNR209" s="248"/>
      <c r="FNS209" s="248"/>
      <c r="FNT209" s="248"/>
      <c r="FNU209" s="248"/>
      <c r="FNV209" s="248"/>
      <c r="FNW209" s="248"/>
      <c r="FNX209" s="248"/>
      <c r="FNY209" s="248"/>
      <c r="FNZ209" s="248"/>
      <c r="FOA209" s="248"/>
      <c r="FOB209" s="248"/>
      <c r="FOC209" s="248"/>
      <c r="FOD209" s="248"/>
      <c r="FOE209" s="248"/>
      <c r="FOF209" s="248"/>
      <c r="FOG209" s="248"/>
      <c r="FOH209" s="248"/>
      <c r="FOI209" s="248"/>
      <c r="FOJ209" s="248"/>
      <c r="FOK209" s="248"/>
      <c r="FOL209" s="248"/>
      <c r="FOM209" s="248"/>
      <c r="FON209" s="248"/>
      <c r="FOO209" s="248"/>
      <c r="FOP209" s="248"/>
      <c r="FOQ209" s="248"/>
      <c r="FOR209" s="248"/>
      <c r="FOS209" s="248"/>
      <c r="FOT209" s="248"/>
      <c r="FOU209" s="248"/>
      <c r="FOV209" s="248"/>
      <c r="FOW209" s="248"/>
      <c r="FOX209" s="248"/>
      <c r="FOY209" s="248"/>
      <c r="FOZ209" s="248"/>
      <c r="FPA209" s="248"/>
      <c r="FPB209" s="248"/>
      <c r="FPC209" s="248"/>
      <c r="FPD209" s="248"/>
      <c r="FPE209" s="248"/>
      <c r="FPF209" s="248"/>
      <c r="FPG209" s="248"/>
      <c r="FPH209" s="248"/>
      <c r="FPI209" s="248"/>
      <c r="FPJ209" s="248"/>
      <c r="FPK209" s="248"/>
      <c r="FPL209" s="248"/>
      <c r="FPM209" s="248"/>
      <c r="FPN209" s="248"/>
      <c r="FPO209" s="248"/>
      <c r="FPP209" s="248"/>
      <c r="FPQ209" s="248"/>
      <c r="FPR209" s="248"/>
      <c r="FPS209" s="248"/>
      <c r="FPT209" s="248"/>
      <c r="FPU209" s="248"/>
      <c r="FPV209" s="248"/>
      <c r="FPW209" s="248"/>
      <c r="FPX209" s="248"/>
      <c r="FPY209" s="248"/>
      <c r="FPZ209" s="248"/>
      <c r="FQA209" s="248"/>
      <c r="FQB209" s="248"/>
      <c r="FQC209" s="248"/>
      <c r="FQD209" s="248"/>
      <c r="FQE209" s="248"/>
      <c r="FQF209" s="248"/>
      <c r="FQG209" s="248"/>
      <c r="FQH209" s="248"/>
      <c r="FQI209" s="248"/>
      <c r="FQJ209" s="248"/>
      <c r="FQK209" s="248"/>
      <c r="FQL209" s="248"/>
      <c r="FQM209" s="248"/>
      <c r="FQN209" s="248"/>
      <c r="FQO209" s="248"/>
      <c r="FQP209" s="248"/>
      <c r="FQQ209" s="248"/>
      <c r="FQR209" s="248"/>
      <c r="FQS209" s="248"/>
      <c r="FQT209" s="248"/>
      <c r="FQU209" s="248"/>
      <c r="FQV209" s="248"/>
      <c r="FQW209" s="248"/>
      <c r="FQX209" s="248"/>
      <c r="FQY209" s="248"/>
      <c r="FQZ209" s="248"/>
      <c r="FRA209" s="248"/>
      <c r="FRB209" s="248"/>
      <c r="FRC209" s="248"/>
      <c r="FRD209" s="248"/>
      <c r="FRE209" s="248"/>
      <c r="FRF209" s="248"/>
      <c r="FRG209" s="248"/>
      <c r="FRH209" s="248"/>
      <c r="FRI209" s="248"/>
      <c r="FRJ209" s="248"/>
      <c r="FRK209" s="248"/>
      <c r="FRL209" s="248"/>
      <c r="FRM209" s="248"/>
      <c r="FRN209" s="248"/>
      <c r="FRO209" s="248"/>
      <c r="FRP209" s="248"/>
      <c r="FRQ209" s="248"/>
      <c r="FRR209" s="248"/>
      <c r="FRS209" s="248"/>
      <c r="FRT209" s="248"/>
      <c r="FRU209" s="248"/>
      <c r="FRV209" s="248"/>
      <c r="FRW209" s="248"/>
      <c r="FRX209" s="248"/>
      <c r="FRY209" s="248"/>
      <c r="FRZ209" s="248"/>
      <c r="FSA209" s="248"/>
      <c r="FSB209" s="248"/>
      <c r="FSC209" s="248"/>
      <c r="FSD209" s="248"/>
      <c r="FSE209" s="248"/>
      <c r="FSF209" s="248"/>
      <c r="FSG209" s="248"/>
      <c r="FSH209" s="248"/>
      <c r="FSI209" s="248"/>
      <c r="FSJ209" s="248"/>
      <c r="FSK209" s="248"/>
      <c r="FSL209" s="248"/>
      <c r="FSM209" s="248"/>
      <c r="FSN209" s="248"/>
      <c r="FSO209" s="248"/>
      <c r="FSP209" s="248"/>
      <c r="FSQ209" s="248"/>
      <c r="FSR209" s="248"/>
      <c r="FSS209" s="248"/>
      <c r="FST209" s="248"/>
      <c r="FSU209" s="248"/>
      <c r="FSV209" s="248"/>
      <c r="FSW209" s="248"/>
      <c r="FSX209" s="248"/>
      <c r="FSY209" s="248"/>
      <c r="FSZ209" s="248"/>
      <c r="FTA209" s="248"/>
      <c r="FTB209" s="248"/>
      <c r="FTC209" s="248"/>
      <c r="FTD209" s="248"/>
      <c r="FTE209" s="248"/>
      <c r="FTF209" s="248"/>
      <c r="FTG209" s="248"/>
      <c r="FTH209" s="248"/>
      <c r="FTI209" s="248"/>
      <c r="FTJ209" s="248"/>
      <c r="FTK209" s="248"/>
      <c r="FTL209" s="248"/>
      <c r="FTM209" s="248"/>
      <c r="FTN209" s="248"/>
      <c r="FTO209" s="248"/>
      <c r="FTP209" s="248"/>
      <c r="FTQ209" s="248"/>
      <c r="FTR209" s="248"/>
      <c r="FTS209" s="248"/>
      <c r="FTT209" s="248"/>
      <c r="FTU209" s="248"/>
      <c r="FTV209" s="248"/>
      <c r="FTW209" s="248"/>
      <c r="FTX209" s="248"/>
      <c r="FTY209" s="248"/>
      <c r="FTZ209" s="248"/>
      <c r="FUA209" s="248"/>
      <c r="FUB209" s="248"/>
      <c r="FUC209" s="248"/>
      <c r="FUD209" s="248"/>
      <c r="FUE209" s="248"/>
      <c r="FUF209" s="248"/>
      <c r="FUG209" s="248"/>
      <c r="FUH209" s="248"/>
      <c r="FUI209" s="248"/>
      <c r="FUJ209" s="248"/>
      <c r="FUK209" s="248"/>
      <c r="FUL209" s="248"/>
      <c r="FUM209" s="248"/>
      <c r="FUN209" s="248"/>
      <c r="FUO209" s="248"/>
      <c r="FUP209" s="248"/>
      <c r="FUQ209" s="248"/>
      <c r="FUR209" s="248"/>
      <c r="FUS209" s="248"/>
      <c r="FUT209" s="248"/>
      <c r="FUU209" s="248"/>
      <c r="FUV209" s="248"/>
      <c r="FUW209" s="248"/>
      <c r="FUX209" s="248"/>
      <c r="FUY209" s="248"/>
      <c r="FUZ209" s="248"/>
      <c r="FVA209" s="248"/>
      <c r="FVB209" s="248"/>
      <c r="FVC209" s="248"/>
      <c r="FVD209" s="248"/>
      <c r="FVE209" s="248"/>
      <c r="FVF209" s="248"/>
      <c r="FVG209" s="248"/>
      <c r="FVH209" s="248"/>
      <c r="FVI209" s="248"/>
      <c r="FVJ209" s="248"/>
      <c r="FVK209" s="248"/>
      <c r="FVL209" s="248"/>
      <c r="FVM209" s="248"/>
      <c r="FVN209" s="248"/>
      <c r="FVO209" s="248"/>
      <c r="FVP209" s="248"/>
      <c r="FVQ209" s="248"/>
      <c r="FVR209" s="248"/>
      <c r="FVS209" s="248"/>
      <c r="FVT209" s="248"/>
      <c r="FVU209" s="248"/>
      <c r="FVV209" s="248"/>
      <c r="FVW209" s="248"/>
      <c r="FVX209" s="248"/>
      <c r="FVY209" s="248"/>
      <c r="FVZ209" s="248"/>
      <c r="FWA209" s="248"/>
      <c r="FWB209" s="248"/>
      <c r="FWC209" s="248"/>
      <c r="FWD209" s="248"/>
      <c r="FWE209" s="248"/>
      <c r="FWF209" s="248"/>
      <c r="FWG209" s="248"/>
      <c r="FWH209" s="248"/>
      <c r="FWI209" s="248"/>
      <c r="FWJ209" s="248"/>
      <c r="FWK209" s="248"/>
      <c r="FWL209" s="248"/>
      <c r="FWM209" s="248"/>
      <c r="FWN209" s="248"/>
      <c r="FWO209" s="248"/>
      <c r="FWP209" s="248"/>
      <c r="FWQ209" s="248"/>
      <c r="FWR209" s="248"/>
      <c r="FWS209" s="248"/>
      <c r="FWT209" s="248"/>
      <c r="FWU209" s="248"/>
      <c r="FWV209" s="248"/>
      <c r="FWW209" s="248"/>
      <c r="FWX209" s="248"/>
      <c r="FWY209" s="248"/>
      <c r="FWZ209" s="248"/>
      <c r="FXA209" s="248"/>
      <c r="FXB209" s="248"/>
      <c r="FXC209" s="248"/>
      <c r="FXD209" s="248"/>
      <c r="FXE209" s="248"/>
      <c r="FXF209" s="248"/>
      <c r="FXG209" s="248"/>
      <c r="FXH209" s="248"/>
      <c r="FXI209" s="248"/>
      <c r="FXJ209" s="248"/>
      <c r="FXK209" s="248"/>
      <c r="FXL209" s="248"/>
      <c r="FXM209" s="248"/>
      <c r="FXN209" s="248"/>
      <c r="FXO209" s="248"/>
      <c r="FXP209" s="248"/>
      <c r="FXQ209" s="248"/>
      <c r="FXR209" s="248"/>
      <c r="FXS209" s="248"/>
      <c r="FXT209" s="248"/>
      <c r="FXU209" s="248"/>
      <c r="FXV209" s="248"/>
      <c r="FXW209" s="248"/>
      <c r="FXX209" s="248"/>
      <c r="FXY209" s="248"/>
      <c r="FXZ209" s="248"/>
      <c r="FYA209" s="248"/>
      <c r="FYB209" s="248"/>
      <c r="FYC209" s="248"/>
      <c r="FYD209" s="248"/>
      <c r="FYE209" s="248"/>
      <c r="FYF209" s="248"/>
      <c r="FYG209" s="248"/>
      <c r="FYH209" s="248"/>
      <c r="FYI209" s="248"/>
      <c r="FYJ209" s="248"/>
      <c r="FYK209" s="248"/>
      <c r="FYL209" s="248"/>
      <c r="FYM209" s="248"/>
      <c r="FYN209" s="248"/>
      <c r="FYO209" s="248"/>
      <c r="FYP209" s="248"/>
      <c r="FYQ209" s="248"/>
      <c r="FYR209" s="248"/>
      <c r="FYS209" s="248"/>
      <c r="FYT209" s="248"/>
      <c r="FYU209" s="248"/>
      <c r="FYV209" s="248"/>
      <c r="FYW209" s="248"/>
      <c r="FYX209" s="248"/>
      <c r="FYY209" s="248"/>
      <c r="FYZ209" s="248"/>
      <c r="FZA209" s="248"/>
      <c r="FZB209" s="248"/>
      <c r="FZC209" s="248"/>
      <c r="FZD209" s="248"/>
      <c r="FZE209" s="248"/>
      <c r="FZF209" s="248"/>
      <c r="FZG209" s="248"/>
      <c r="FZH209" s="248"/>
      <c r="FZI209" s="248"/>
      <c r="FZJ209" s="248"/>
      <c r="FZK209" s="248"/>
      <c r="FZL209" s="248"/>
      <c r="FZM209" s="248"/>
      <c r="FZN209" s="248"/>
      <c r="FZO209" s="248"/>
      <c r="FZP209" s="248"/>
      <c r="FZQ209" s="248"/>
      <c r="FZR209" s="248"/>
      <c r="FZS209" s="248"/>
      <c r="FZT209" s="248"/>
      <c r="FZU209" s="248"/>
      <c r="FZV209" s="248"/>
      <c r="FZW209" s="248"/>
      <c r="FZX209" s="248"/>
      <c r="FZY209" s="248"/>
      <c r="FZZ209" s="248"/>
      <c r="GAA209" s="248"/>
      <c r="GAB209" s="248"/>
      <c r="GAC209" s="248"/>
      <c r="GAD209" s="248"/>
      <c r="GAE209" s="248"/>
      <c r="GAF209" s="248"/>
      <c r="GAG209" s="248"/>
      <c r="GAH209" s="248"/>
      <c r="GAI209" s="248"/>
      <c r="GAJ209" s="248"/>
      <c r="GAK209" s="248"/>
      <c r="GAL209" s="248"/>
      <c r="GAM209" s="248"/>
      <c r="GAN209" s="248"/>
      <c r="GAO209" s="248"/>
      <c r="GAP209" s="248"/>
      <c r="GAQ209" s="248"/>
      <c r="GAR209" s="248"/>
      <c r="GAS209" s="248"/>
      <c r="GAT209" s="248"/>
      <c r="GAU209" s="248"/>
      <c r="GAV209" s="248"/>
      <c r="GAW209" s="248"/>
      <c r="GAX209" s="248"/>
      <c r="GAY209" s="248"/>
      <c r="GAZ209" s="248"/>
      <c r="GBA209" s="248"/>
      <c r="GBB209" s="248"/>
      <c r="GBC209" s="248"/>
      <c r="GBD209" s="248"/>
      <c r="GBE209" s="248"/>
      <c r="GBF209" s="248"/>
      <c r="GBG209" s="248"/>
      <c r="GBH209" s="248"/>
      <c r="GBI209" s="248"/>
      <c r="GBJ209" s="248"/>
      <c r="GBK209" s="248"/>
      <c r="GBL209" s="248"/>
      <c r="GBM209" s="248"/>
      <c r="GBN209" s="248"/>
      <c r="GBO209" s="248"/>
      <c r="GBP209" s="248"/>
      <c r="GBQ209" s="248"/>
      <c r="GBR209" s="248"/>
      <c r="GBS209" s="248"/>
      <c r="GBT209" s="248"/>
      <c r="GBU209" s="248"/>
      <c r="GBV209" s="248"/>
      <c r="GBW209" s="248"/>
      <c r="GBX209" s="248"/>
      <c r="GBY209" s="248"/>
      <c r="GBZ209" s="248"/>
      <c r="GCA209" s="248"/>
      <c r="GCB209" s="248"/>
      <c r="GCC209" s="248"/>
      <c r="GCD209" s="248"/>
      <c r="GCE209" s="248"/>
      <c r="GCF209" s="248"/>
      <c r="GCG209" s="248"/>
      <c r="GCH209" s="248"/>
      <c r="GCI209" s="248"/>
      <c r="GCJ209" s="248"/>
      <c r="GCK209" s="248"/>
      <c r="GCL209" s="248"/>
      <c r="GCM209" s="248"/>
      <c r="GCN209" s="248"/>
      <c r="GCO209" s="248"/>
      <c r="GCP209" s="248"/>
      <c r="GCQ209" s="248"/>
      <c r="GCR209" s="248"/>
      <c r="GCS209" s="248"/>
      <c r="GCT209" s="248"/>
      <c r="GCU209" s="248"/>
      <c r="GCV209" s="248"/>
      <c r="GCW209" s="248"/>
      <c r="GCX209" s="248"/>
      <c r="GCY209" s="248"/>
      <c r="GCZ209" s="248"/>
      <c r="GDA209" s="248"/>
      <c r="GDB209" s="248"/>
      <c r="GDC209" s="248"/>
      <c r="GDD209" s="248"/>
      <c r="GDE209" s="248"/>
      <c r="GDF209" s="248"/>
      <c r="GDG209" s="248"/>
      <c r="GDH209" s="248"/>
      <c r="GDI209" s="248"/>
      <c r="GDJ209" s="248"/>
      <c r="GDK209" s="248"/>
      <c r="GDL209" s="248"/>
      <c r="GDM209" s="248"/>
      <c r="GDN209" s="248"/>
      <c r="GDO209" s="248"/>
      <c r="GDP209" s="248"/>
      <c r="GDQ209" s="248"/>
      <c r="GDR209" s="248"/>
      <c r="GDS209" s="248"/>
      <c r="GDT209" s="248"/>
      <c r="GDU209" s="248"/>
      <c r="GDV209" s="248"/>
      <c r="GDW209" s="248"/>
      <c r="GDX209" s="248"/>
      <c r="GDY209" s="248"/>
      <c r="GDZ209" s="248"/>
      <c r="GEA209" s="248"/>
      <c r="GEB209" s="248"/>
      <c r="GEC209" s="248"/>
      <c r="GED209" s="248"/>
      <c r="GEE209" s="248"/>
      <c r="GEF209" s="248"/>
      <c r="GEG209" s="248"/>
      <c r="GEH209" s="248"/>
      <c r="GEI209" s="248"/>
      <c r="GEJ209" s="248"/>
      <c r="GEK209" s="248"/>
      <c r="GEL209" s="248"/>
      <c r="GEM209" s="248"/>
      <c r="GEN209" s="248"/>
      <c r="GEO209" s="248"/>
      <c r="GEP209" s="248"/>
      <c r="GEQ209" s="248"/>
      <c r="GER209" s="248"/>
      <c r="GES209" s="248"/>
      <c r="GET209" s="248"/>
      <c r="GEU209" s="248"/>
      <c r="GEV209" s="248"/>
      <c r="GEW209" s="248"/>
      <c r="GEX209" s="248"/>
      <c r="GEY209" s="248"/>
      <c r="GEZ209" s="248"/>
      <c r="GFA209" s="248"/>
      <c r="GFB209" s="248"/>
      <c r="GFC209" s="248"/>
      <c r="GFD209" s="248"/>
      <c r="GFE209" s="248"/>
      <c r="GFF209" s="248"/>
      <c r="GFG209" s="248"/>
      <c r="GFH209" s="248"/>
      <c r="GFI209" s="248"/>
      <c r="GFJ209" s="248"/>
      <c r="GFK209" s="248"/>
      <c r="GFL209" s="248"/>
      <c r="GFM209" s="248"/>
      <c r="GFN209" s="248"/>
      <c r="GFO209" s="248"/>
      <c r="GFP209" s="248"/>
      <c r="GFQ209" s="248"/>
      <c r="GFR209" s="248"/>
      <c r="GFS209" s="248"/>
      <c r="GFT209" s="248"/>
      <c r="GFU209" s="248"/>
      <c r="GFV209" s="248"/>
      <c r="GFW209" s="248"/>
      <c r="GFX209" s="248"/>
      <c r="GFY209" s="248"/>
      <c r="GFZ209" s="248"/>
      <c r="GGA209" s="248"/>
      <c r="GGB209" s="248"/>
      <c r="GGC209" s="248"/>
      <c r="GGD209" s="248"/>
      <c r="GGE209" s="248"/>
      <c r="GGF209" s="248"/>
      <c r="GGG209" s="248"/>
      <c r="GGH209" s="248"/>
      <c r="GGI209" s="248"/>
      <c r="GGJ209" s="248"/>
      <c r="GGK209" s="248"/>
      <c r="GGL209" s="248"/>
      <c r="GGM209" s="248"/>
      <c r="GGN209" s="248"/>
      <c r="GGO209" s="248"/>
      <c r="GGP209" s="248"/>
      <c r="GGQ209" s="248"/>
      <c r="GGR209" s="248"/>
      <c r="GGS209" s="248"/>
      <c r="GGT209" s="248"/>
      <c r="GGU209" s="248"/>
      <c r="GGV209" s="248"/>
      <c r="GGW209" s="248"/>
      <c r="GGX209" s="248"/>
      <c r="GGY209" s="248"/>
      <c r="GGZ209" s="248"/>
      <c r="GHA209" s="248"/>
      <c r="GHB209" s="248"/>
      <c r="GHC209" s="248"/>
      <c r="GHD209" s="248"/>
      <c r="GHE209" s="248"/>
      <c r="GHF209" s="248"/>
      <c r="GHG209" s="248"/>
      <c r="GHH209" s="248"/>
      <c r="GHI209" s="248"/>
      <c r="GHJ209" s="248"/>
      <c r="GHK209" s="248"/>
      <c r="GHL209" s="248"/>
      <c r="GHM209" s="248"/>
      <c r="GHN209" s="248"/>
      <c r="GHO209" s="248"/>
      <c r="GHP209" s="248"/>
      <c r="GHQ209" s="248"/>
      <c r="GHR209" s="248"/>
      <c r="GHS209" s="248"/>
      <c r="GHT209" s="248"/>
      <c r="GHU209" s="248"/>
      <c r="GHV209" s="248"/>
      <c r="GHW209" s="248"/>
      <c r="GHX209" s="248"/>
      <c r="GHY209" s="248"/>
      <c r="GHZ209" s="248"/>
      <c r="GIA209" s="248"/>
      <c r="GIB209" s="248"/>
      <c r="GIC209" s="248"/>
      <c r="GID209" s="248"/>
      <c r="GIE209" s="248"/>
      <c r="GIF209" s="248"/>
      <c r="GIG209" s="248"/>
      <c r="GIH209" s="248"/>
      <c r="GII209" s="248"/>
      <c r="GIJ209" s="248"/>
      <c r="GIK209" s="248"/>
      <c r="GIL209" s="248"/>
      <c r="GIM209" s="248"/>
      <c r="GIN209" s="248"/>
      <c r="GIO209" s="248"/>
      <c r="GIP209" s="248"/>
      <c r="GIQ209" s="248"/>
      <c r="GIR209" s="248"/>
      <c r="GIS209" s="248"/>
      <c r="GIT209" s="248"/>
      <c r="GIU209" s="248"/>
      <c r="GIV209" s="248"/>
      <c r="GIW209" s="248"/>
      <c r="GIX209" s="248"/>
      <c r="GIY209" s="248"/>
      <c r="GIZ209" s="248"/>
      <c r="GJA209" s="248"/>
      <c r="GJB209" s="248"/>
      <c r="GJC209" s="248"/>
      <c r="GJD209" s="248"/>
      <c r="GJE209" s="248"/>
      <c r="GJF209" s="248"/>
      <c r="GJG209" s="248"/>
      <c r="GJH209" s="248"/>
      <c r="GJI209" s="248"/>
      <c r="GJJ209" s="248"/>
      <c r="GJK209" s="248"/>
      <c r="GJL209" s="248"/>
      <c r="GJM209" s="248"/>
      <c r="GJN209" s="248"/>
      <c r="GJO209" s="248"/>
      <c r="GJP209" s="248"/>
      <c r="GJQ209" s="248"/>
      <c r="GJR209" s="248"/>
      <c r="GJS209" s="248"/>
      <c r="GJT209" s="248"/>
      <c r="GJU209" s="248"/>
      <c r="GJV209" s="248"/>
      <c r="GJW209" s="248"/>
      <c r="GJX209" s="248"/>
      <c r="GJY209" s="248"/>
      <c r="GJZ209" s="248"/>
      <c r="GKA209" s="248"/>
      <c r="GKB209" s="248"/>
      <c r="GKC209" s="248"/>
      <c r="GKD209" s="248"/>
      <c r="GKE209" s="248"/>
      <c r="GKF209" s="248"/>
      <c r="GKG209" s="248"/>
      <c r="GKH209" s="248"/>
      <c r="GKI209" s="248"/>
      <c r="GKJ209" s="248"/>
      <c r="GKK209" s="248"/>
      <c r="GKL209" s="248"/>
      <c r="GKM209" s="248"/>
      <c r="GKN209" s="248"/>
      <c r="GKO209" s="248"/>
      <c r="GKP209" s="248"/>
      <c r="GKQ209" s="248"/>
      <c r="GKR209" s="248"/>
      <c r="GKS209" s="248"/>
      <c r="GKT209" s="248"/>
      <c r="GKU209" s="248"/>
      <c r="GKV209" s="248"/>
      <c r="GKW209" s="248"/>
      <c r="GKX209" s="248"/>
      <c r="GKY209" s="248"/>
      <c r="GKZ209" s="248"/>
      <c r="GLA209" s="248"/>
      <c r="GLB209" s="248"/>
      <c r="GLC209" s="248"/>
      <c r="GLD209" s="248"/>
      <c r="GLE209" s="248"/>
      <c r="GLF209" s="248"/>
      <c r="GLG209" s="248"/>
      <c r="GLH209" s="248"/>
      <c r="GLI209" s="248"/>
      <c r="GLJ209" s="248"/>
      <c r="GLK209" s="248"/>
      <c r="GLL209" s="248"/>
      <c r="GLM209" s="248"/>
      <c r="GLN209" s="248"/>
      <c r="GLO209" s="248"/>
      <c r="GLP209" s="248"/>
      <c r="GLQ209" s="248"/>
      <c r="GLR209" s="248"/>
      <c r="GLS209" s="248"/>
      <c r="GLT209" s="248"/>
      <c r="GLU209" s="248"/>
      <c r="GLV209" s="248"/>
      <c r="GLW209" s="248"/>
      <c r="GLX209" s="248"/>
      <c r="GLY209" s="248"/>
      <c r="GLZ209" s="248"/>
      <c r="GMA209" s="248"/>
      <c r="GMB209" s="248"/>
      <c r="GMC209" s="248"/>
      <c r="GMD209" s="248"/>
      <c r="GME209" s="248"/>
      <c r="GMF209" s="248"/>
      <c r="GMG209" s="248"/>
      <c r="GMH209" s="248"/>
      <c r="GMI209" s="248"/>
      <c r="GMJ209" s="248"/>
      <c r="GMK209" s="248"/>
      <c r="GML209" s="248"/>
      <c r="GMM209" s="248"/>
      <c r="GMN209" s="248"/>
      <c r="GMO209" s="248"/>
      <c r="GMP209" s="248"/>
      <c r="GMQ209" s="248"/>
      <c r="GMR209" s="248"/>
      <c r="GMS209" s="248"/>
      <c r="GMT209" s="248"/>
      <c r="GMU209" s="248"/>
      <c r="GMV209" s="248"/>
      <c r="GMW209" s="248"/>
      <c r="GMX209" s="248"/>
      <c r="GMY209" s="248"/>
      <c r="GMZ209" s="248"/>
      <c r="GNA209" s="248"/>
      <c r="GNB209" s="248"/>
      <c r="GNC209" s="248"/>
      <c r="GND209" s="248"/>
      <c r="GNE209" s="248"/>
      <c r="GNF209" s="248"/>
      <c r="GNG209" s="248"/>
      <c r="GNH209" s="248"/>
      <c r="GNI209" s="248"/>
      <c r="GNJ209" s="248"/>
      <c r="GNK209" s="248"/>
      <c r="GNL209" s="248"/>
      <c r="GNM209" s="248"/>
      <c r="GNN209" s="248"/>
      <c r="GNO209" s="248"/>
      <c r="GNP209" s="248"/>
      <c r="GNQ209" s="248"/>
      <c r="GNR209" s="248"/>
      <c r="GNS209" s="248"/>
      <c r="GNT209" s="248"/>
      <c r="GNU209" s="248"/>
      <c r="GNV209" s="248"/>
      <c r="GNW209" s="248"/>
      <c r="GNX209" s="248"/>
      <c r="GNY209" s="248"/>
      <c r="GNZ209" s="248"/>
      <c r="GOA209" s="248"/>
      <c r="GOB209" s="248"/>
      <c r="GOC209" s="248"/>
      <c r="GOD209" s="248"/>
      <c r="GOE209" s="248"/>
      <c r="GOF209" s="248"/>
      <c r="GOG209" s="248"/>
      <c r="GOH209" s="248"/>
      <c r="GOI209" s="248"/>
      <c r="GOJ209" s="248"/>
      <c r="GOK209" s="248"/>
      <c r="GOL209" s="248"/>
      <c r="GOM209" s="248"/>
      <c r="GON209" s="248"/>
      <c r="GOO209" s="248"/>
      <c r="GOP209" s="248"/>
      <c r="GOQ209" s="248"/>
      <c r="GOR209" s="248"/>
      <c r="GOS209" s="248"/>
      <c r="GOT209" s="248"/>
      <c r="GOU209" s="248"/>
      <c r="GOV209" s="248"/>
      <c r="GOW209" s="248"/>
      <c r="GOX209" s="248"/>
      <c r="GOY209" s="248"/>
      <c r="GOZ209" s="248"/>
      <c r="GPA209" s="248"/>
      <c r="GPB209" s="248"/>
      <c r="GPC209" s="248"/>
      <c r="GPD209" s="248"/>
      <c r="GPE209" s="248"/>
      <c r="GPF209" s="248"/>
      <c r="GPG209" s="248"/>
      <c r="GPH209" s="248"/>
      <c r="GPI209" s="248"/>
      <c r="GPJ209" s="248"/>
      <c r="GPK209" s="248"/>
      <c r="GPL209" s="248"/>
      <c r="GPM209" s="248"/>
      <c r="GPN209" s="248"/>
      <c r="GPO209" s="248"/>
      <c r="GPP209" s="248"/>
      <c r="GPQ209" s="248"/>
      <c r="GPR209" s="248"/>
      <c r="GPS209" s="248"/>
      <c r="GPT209" s="248"/>
      <c r="GPU209" s="248"/>
      <c r="GPV209" s="248"/>
      <c r="GPW209" s="248"/>
      <c r="GPX209" s="248"/>
      <c r="GPY209" s="248"/>
      <c r="GPZ209" s="248"/>
      <c r="GQA209" s="248"/>
      <c r="GQB209" s="248"/>
      <c r="GQC209" s="248"/>
      <c r="GQD209" s="248"/>
      <c r="GQE209" s="248"/>
      <c r="GQF209" s="248"/>
      <c r="GQG209" s="248"/>
      <c r="GQH209" s="248"/>
      <c r="GQI209" s="248"/>
      <c r="GQJ209" s="248"/>
      <c r="GQK209" s="248"/>
      <c r="GQL209" s="248"/>
      <c r="GQM209" s="248"/>
      <c r="GQN209" s="248"/>
      <c r="GQO209" s="248"/>
      <c r="GQP209" s="248"/>
      <c r="GQQ209" s="248"/>
      <c r="GQR209" s="248"/>
      <c r="GQS209" s="248"/>
      <c r="GQT209" s="248"/>
      <c r="GQU209" s="248"/>
      <c r="GQV209" s="248"/>
      <c r="GQW209" s="248"/>
      <c r="GQX209" s="248"/>
      <c r="GQY209" s="248"/>
      <c r="GQZ209" s="248"/>
      <c r="GRA209" s="248"/>
      <c r="GRB209" s="248"/>
      <c r="GRC209" s="248"/>
      <c r="GRD209" s="248"/>
      <c r="GRE209" s="248"/>
      <c r="GRF209" s="248"/>
      <c r="GRG209" s="248"/>
      <c r="GRH209" s="248"/>
      <c r="GRI209" s="248"/>
      <c r="GRJ209" s="248"/>
      <c r="GRK209" s="248"/>
      <c r="GRL209" s="248"/>
      <c r="GRM209" s="248"/>
      <c r="GRN209" s="248"/>
      <c r="GRO209" s="248"/>
      <c r="GRP209" s="248"/>
      <c r="GRQ209" s="248"/>
      <c r="GRR209" s="248"/>
      <c r="GRS209" s="248"/>
      <c r="GRT209" s="248"/>
      <c r="GRU209" s="248"/>
      <c r="GRV209" s="248"/>
      <c r="GRW209" s="248"/>
      <c r="GRX209" s="248"/>
      <c r="GRY209" s="248"/>
      <c r="GRZ209" s="248"/>
      <c r="GSA209" s="248"/>
      <c r="GSB209" s="248"/>
      <c r="GSC209" s="248"/>
      <c r="GSD209" s="248"/>
      <c r="GSE209" s="248"/>
      <c r="GSF209" s="248"/>
      <c r="GSG209" s="248"/>
      <c r="GSH209" s="248"/>
      <c r="GSI209" s="248"/>
      <c r="GSJ209" s="248"/>
      <c r="GSK209" s="248"/>
      <c r="GSL209" s="248"/>
      <c r="GSM209" s="248"/>
      <c r="GSN209" s="248"/>
      <c r="GSO209" s="248"/>
      <c r="GSP209" s="248"/>
      <c r="GSQ209" s="248"/>
      <c r="GSR209" s="248"/>
      <c r="GSS209" s="248"/>
      <c r="GST209" s="248"/>
      <c r="GSU209" s="248"/>
      <c r="GSV209" s="248"/>
      <c r="GSW209" s="248"/>
      <c r="GSX209" s="248"/>
      <c r="GSY209" s="248"/>
      <c r="GSZ209" s="248"/>
      <c r="GTA209" s="248"/>
      <c r="GTB209" s="248"/>
      <c r="GTC209" s="248"/>
      <c r="GTD209" s="248"/>
      <c r="GTE209" s="248"/>
      <c r="GTF209" s="248"/>
      <c r="GTG209" s="248"/>
      <c r="GTH209" s="248"/>
      <c r="GTI209" s="248"/>
      <c r="GTJ209" s="248"/>
      <c r="GTK209" s="248"/>
      <c r="GTL209" s="248"/>
      <c r="GTM209" s="248"/>
      <c r="GTN209" s="248"/>
      <c r="GTO209" s="248"/>
      <c r="GTP209" s="248"/>
      <c r="GTQ209" s="248"/>
      <c r="GTR209" s="248"/>
      <c r="GTS209" s="248"/>
      <c r="GTT209" s="248"/>
      <c r="GTU209" s="248"/>
      <c r="GTV209" s="248"/>
      <c r="GTW209" s="248"/>
      <c r="GTX209" s="248"/>
      <c r="GTY209" s="248"/>
      <c r="GTZ209" s="248"/>
      <c r="GUA209" s="248"/>
      <c r="GUB209" s="248"/>
      <c r="GUC209" s="248"/>
      <c r="GUD209" s="248"/>
      <c r="GUE209" s="248"/>
      <c r="GUF209" s="248"/>
      <c r="GUG209" s="248"/>
      <c r="GUH209" s="248"/>
      <c r="GUI209" s="248"/>
      <c r="GUJ209" s="248"/>
      <c r="GUK209" s="248"/>
      <c r="GUL209" s="248"/>
      <c r="GUM209" s="248"/>
      <c r="GUN209" s="248"/>
      <c r="GUO209" s="248"/>
      <c r="GUP209" s="248"/>
      <c r="GUQ209" s="248"/>
      <c r="GUR209" s="248"/>
      <c r="GUS209" s="248"/>
      <c r="GUT209" s="248"/>
      <c r="GUU209" s="248"/>
      <c r="GUV209" s="248"/>
      <c r="GUW209" s="248"/>
      <c r="GUX209" s="248"/>
      <c r="GUY209" s="248"/>
      <c r="GUZ209" s="248"/>
      <c r="GVA209" s="248"/>
      <c r="GVB209" s="248"/>
      <c r="GVC209" s="248"/>
      <c r="GVD209" s="248"/>
      <c r="GVE209" s="248"/>
      <c r="GVF209" s="248"/>
      <c r="GVG209" s="248"/>
      <c r="GVH209" s="248"/>
      <c r="GVI209" s="248"/>
      <c r="GVJ209" s="248"/>
      <c r="GVK209" s="248"/>
      <c r="GVL209" s="248"/>
      <c r="GVM209" s="248"/>
      <c r="GVN209" s="248"/>
      <c r="GVO209" s="248"/>
      <c r="GVP209" s="248"/>
      <c r="GVQ209" s="248"/>
      <c r="GVR209" s="248"/>
      <c r="GVS209" s="248"/>
      <c r="GVT209" s="248"/>
      <c r="GVU209" s="248"/>
      <c r="GVV209" s="248"/>
      <c r="GVW209" s="248"/>
      <c r="GVX209" s="248"/>
      <c r="GVY209" s="248"/>
      <c r="GVZ209" s="248"/>
      <c r="GWA209" s="248"/>
      <c r="GWB209" s="248"/>
      <c r="GWC209" s="248"/>
      <c r="GWD209" s="248"/>
      <c r="GWE209" s="248"/>
      <c r="GWF209" s="248"/>
      <c r="GWG209" s="248"/>
      <c r="GWH209" s="248"/>
      <c r="GWI209" s="248"/>
      <c r="GWJ209" s="248"/>
      <c r="GWK209" s="248"/>
      <c r="GWL209" s="248"/>
      <c r="GWM209" s="248"/>
      <c r="GWN209" s="248"/>
      <c r="GWO209" s="248"/>
      <c r="GWP209" s="248"/>
      <c r="GWQ209" s="248"/>
      <c r="GWR209" s="248"/>
      <c r="GWS209" s="248"/>
      <c r="GWT209" s="248"/>
      <c r="GWU209" s="248"/>
      <c r="GWV209" s="248"/>
      <c r="GWW209" s="248"/>
      <c r="GWX209" s="248"/>
      <c r="GWY209" s="248"/>
      <c r="GWZ209" s="248"/>
      <c r="GXA209" s="248"/>
      <c r="GXB209" s="248"/>
      <c r="GXC209" s="248"/>
      <c r="GXD209" s="248"/>
      <c r="GXE209" s="248"/>
      <c r="GXF209" s="248"/>
      <c r="GXG209" s="248"/>
      <c r="GXH209" s="248"/>
      <c r="GXI209" s="248"/>
      <c r="GXJ209" s="248"/>
      <c r="GXK209" s="248"/>
      <c r="GXL209" s="248"/>
      <c r="GXM209" s="248"/>
      <c r="GXN209" s="248"/>
      <c r="GXO209" s="248"/>
      <c r="GXP209" s="248"/>
      <c r="GXQ209" s="248"/>
      <c r="GXR209" s="248"/>
      <c r="GXS209" s="248"/>
      <c r="GXT209" s="248"/>
      <c r="GXU209" s="248"/>
      <c r="GXV209" s="248"/>
      <c r="GXW209" s="248"/>
      <c r="GXX209" s="248"/>
      <c r="GXY209" s="248"/>
      <c r="GXZ209" s="248"/>
      <c r="GYA209" s="248"/>
      <c r="GYB209" s="248"/>
      <c r="GYC209" s="248"/>
      <c r="GYD209" s="248"/>
      <c r="GYE209" s="248"/>
      <c r="GYF209" s="248"/>
      <c r="GYG209" s="248"/>
      <c r="GYH209" s="248"/>
      <c r="GYI209" s="248"/>
      <c r="GYJ209" s="248"/>
      <c r="GYK209" s="248"/>
      <c r="GYL209" s="248"/>
      <c r="GYM209" s="248"/>
      <c r="GYN209" s="248"/>
      <c r="GYO209" s="248"/>
      <c r="GYP209" s="248"/>
      <c r="GYQ209" s="248"/>
      <c r="GYR209" s="248"/>
      <c r="GYS209" s="248"/>
      <c r="GYT209" s="248"/>
      <c r="GYU209" s="248"/>
      <c r="GYV209" s="248"/>
      <c r="GYW209" s="248"/>
      <c r="GYX209" s="248"/>
      <c r="GYY209" s="248"/>
      <c r="GYZ209" s="248"/>
      <c r="GZA209" s="248"/>
      <c r="GZB209" s="248"/>
      <c r="GZC209" s="248"/>
      <c r="GZD209" s="248"/>
      <c r="GZE209" s="248"/>
      <c r="GZF209" s="248"/>
      <c r="GZG209" s="248"/>
      <c r="GZH209" s="248"/>
      <c r="GZI209" s="248"/>
      <c r="GZJ209" s="248"/>
      <c r="GZK209" s="248"/>
      <c r="GZL209" s="248"/>
      <c r="GZM209" s="248"/>
      <c r="GZN209" s="248"/>
      <c r="GZO209" s="248"/>
      <c r="GZP209" s="248"/>
      <c r="GZQ209" s="248"/>
      <c r="GZR209" s="248"/>
      <c r="GZS209" s="248"/>
      <c r="GZT209" s="248"/>
      <c r="GZU209" s="248"/>
      <c r="GZV209" s="248"/>
      <c r="GZW209" s="248"/>
      <c r="GZX209" s="248"/>
      <c r="GZY209" s="248"/>
      <c r="GZZ209" s="248"/>
      <c r="HAA209" s="248"/>
      <c r="HAB209" s="248"/>
      <c r="HAC209" s="248"/>
      <c r="HAD209" s="248"/>
      <c r="HAE209" s="248"/>
      <c r="HAF209" s="248"/>
      <c r="HAG209" s="248"/>
      <c r="HAH209" s="248"/>
      <c r="HAI209" s="248"/>
      <c r="HAJ209" s="248"/>
      <c r="HAK209" s="248"/>
      <c r="HAL209" s="248"/>
      <c r="HAM209" s="248"/>
      <c r="HAN209" s="248"/>
      <c r="HAO209" s="248"/>
      <c r="HAP209" s="248"/>
      <c r="HAQ209" s="248"/>
      <c r="HAR209" s="248"/>
      <c r="HAS209" s="248"/>
      <c r="HAT209" s="248"/>
      <c r="HAU209" s="248"/>
      <c r="HAV209" s="248"/>
      <c r="HAW209" s="248"/>
      <c r="HAX209" s="248"/>
      <c r="HAY209" s="248"/>
      <c r="HAZ209" s="248"/>
      <c r="HBA209" s="248"/>
      <c r="HBB209" s="248"/>
      <c r="HBC209" s="248"/>
      <c r="HBD209" s="248"/>
      <c r="HBE209" s="248"/>
      <c r="HBF209" s="248"/>
      <c r="HBG209" s="248"/>
      <c r="HBH209" s="248"/>
      <c r="HBI209" s="248"/>
      <c r="HBJ209" s="248"/>
      <c r="HBK209" s="248"/>
      <c r="HBL209" s="248"/>
      <c r="HBM209" s="248"/>
      <c r="HBN209" s="248"/>
      <c r="HBO209" s="248"/>
      <c r="HBP209" s="248"/>
      <c r="HBQ209" s="248"/>
      <c r="HBR209" s="248"/>
      <c r="HBS209" s="248"/>
      <c r="HBT209" s="248"/>
      <c r="HBU209" s="248"/>
      <c r="HBV209" s="248"/>
      <c r="HBW209" s="248"/>
      <c r="HBX209" s="248"/>
      <c r="HBY209" s="248"/>
      <c r="HBZ209" s="248"/>
      <c r="HCA209" s="248"/>
      <c r="HCB209" s="248"/>
      <c r="HCC209" s="248"/>
      <c r="HCD209" s="248"/>
      <c r="HCE209" s="248"/>
      <c r="HCF209" s="248"/>
      <c r="HCG209" s="248"/>
      <c r="HCH209" s="248"/>
      <c r="HCI209" s="248"/>
      <c r="HCJ209" s="248"/>
      <c r="HCK209" s="248"/>
      <c r="HCL209" s="248"/>
      <c r="HCM209" s="248"/>
      <c r="HCN209" s="248"/>
      <c r="HCO209" s="248"/>
      <c r="HCP209" s="248"/>
      <c r="HCQ209" s="248"/>
      <c r="HCR209" s="248"/>
      <c r="HCS209" s="248"/>
      <c r="HCT209" s="248"/>
      <c r="HCU209" s="248"/>
      <c r="HCV209" s="248"/>
      <c r="HCW209" s="248"/>
      <c r="HCX209" s="248"/>
      <c r="HCY209" s="248"/>
      <c r="HCZ209" s="248"/>
      <c r="HDA209" s="248"/>
      <c r="HDB209" s="248"/>
      <c r="HDC209" s="248"/>
      <c r="HDD209" s="248"/>
      <c r="HDE209" s="248"/>
      <c r="HDF209" s="248"/>
      <c r="HDG209" s="248"/>
      <c r="HDH209" s="248"/>
      <c r="HDI209" s="248"/>
      <c r="HDJ209" s="248"/>
      <c r="HDK209" s="248"/>
      <c r="HDL209" s="248"/>
      <c r="HDM209" s="248"/>
      <c r="HDN209" s="248"/>
      <c r="HDO209" s="248"/>
      <c r="HDP209" s="248"/>
      <c r="HDQ209" s="248"/>
      <c r="HDR209" s="248"/>
      <c r="HDS209" s="248"/>
      <c r="HDT209" s="248"/>
      <c r="HDU209" s="248"/>
      <c r="HDV209" s="248"/>
      <c r="HDW209" s="248"/>
      <c r="HDX209" s="248"/>
      <c r="HDY209" s="248"/>
      <c r="HDZ209" s="248"/>
      <c r="HEA209" s="248"/>
      <c r="HEB209" s="248"/>
      <c r="HEC209" s="248"/>
      <c r="HED209" s="248"/>
      <c r="HEE209" s="248"/>
      <c r="HEF209" s="248"/>
      <c r="HEG209" s="248"/>
      <c r="HEH209" s="248"/>
      <c r="HEI209" s="248"/>
      <c r="HEJ209" s="248"/>
      <c r="HEK209" s="248"/>
      <c r="HEL209" s="248"/>
      <c r="HEM209" s="248"/>
      <c r="HEN209" s="248"/>
      <c r="HEO209" s="248"/>
      <c r="HEP209" s="248"/>
      <c r="HEQ209" s="248"/>
      <c r="HER209" s="248"/>
      <c r="HES209" s="248"/>
      <c r="HET209" s="248"/>
      <c r="HEU209" s="248"/>
      <c r="HEV209" s="248"/>
      <c r="HEW209" s="248"/>
      <c r="HEX209" s="248"/>
      <c r="HEY209" s="248"/>
      <c r="HEZ209" s="248"/>
      <c r="HFA209" s="248"/>
      <c r="HFB209" s="248"/>
      <c r="HFC209" s="248"/>
      <c r="HFD209" s="248"/>
      <c r="HFE209" s="248"/>
      <c r="HFF209" s="248"/>
      <c r="HFG209" s="248"/>
      <c r="HFH209" s="248"/>
      <c r="HFI209" s="248"/>
      <c r="HFJ209" s="248"/>
      <c r="HFK209" s="248"/>
      <c r="HFL209" s="248"/>
      <c r="HFM209" s="248"/>
      <c r="HFN209" s="248"/>
      <c r="HFO209" s="248"/>
      <c r="HFP209" s="248"/>
      <c r="HFQ209" s="248"/>
      <c r="HFR209" s="248"/>
      <c r="HFS209" s="248"/>
      <c r="HFT209" s="248"/>
      <c r="HFU209" s="248"/>
      <c r="HFV209" s="248"/>
      <c r="HFW209" s="248"/>
      <c r="HFX209" s="248"/>
      <c r="HFY209" s="248"/>
      <c r="HFZ209" s="248"/>
      <c r="HGA209" s="248"/>
      <c r="HGB209" s="248"/>
      <c r="HGC209" s="248"/>
      <c r="HGD209" s="248"/>
      <c r="HGE209" s="248"/>
      <c r="HGF209" s="248"/>
      <c r="HGG209" s="248"/>
      <c r="HGH209" s="248"/>
      <c r="HGI209" s="248"/>
      <c r="HGJ209" s="248"/>
      <c r="HGK209" s="248"/>
      <c r="HGL209" s="248"/>
      <c r="HGM209" s="248"/>
      <c r="HGN209" s="248"/>
      <c r="HGO209" s="248"/>
      <c r="HGP209" s="248"/>
      <c r="HGQ209" s="248"/>
      <c r="HGR209" s="248"/>
      <c r="HGS209" s="248"/>
      <c r="HGT209" s="248"/>
      <c r="HGU209" s="248"/>
      <c r="HGV209" s="248"/>
      <c r="HGW209" s="248"/>
      <c r="HGX209" s="248"/>
      <c r="HGY209" s="248"/>
      <c r="HGZ209" s="248"/>
      <c r="HHA209" s="248"/>
      <c r="HHB209" s="248"/>
      <c r="HHC209" s="248"/>
      <c r="HHD209" s="248"/>
      <c r="HHE209" s="248"/>
      <c r="HHF209" s="248"/>
      <c r="HHG209" s="248"/>
      <c r="HHH209" s="248"/>
      <c r="HHI209" s="248"/>
      <c r="HHJ209" s="248"/>
      <c r="HHK209" s="248"/>
      <c r="HHL209" s="248"/>
      <c r="HHM209" s="248"/>
      <c r="HHN209" s="248"/>
      <c r="HHO209" s="248"/>
      <c r="HHP209" s="248"/>
      <c r="HHQ209" s="248"/>
      <c r="HHR209" s="248"/>
      <c r="HHS209" s="248"/>
      <c r="HHT209" s="248"/>
      <c r="HHU209" s="248"/>
      <c r="HHV209" s="248"/>
      <c r="HHW209" s="248"/>
      <c r="HHX209" s="248"/>
      <c r="HHY209" s="248"/>
      <c r="HHZ209" s="248"/>
      <c r="HIA209" s="248"/>
      <c r="HIB209" s="248"/>
      <c r="HIC209" s="248"/>
      <c r="HID209" s="248"/>
      <c r="HIE209" s="248"/>
      <c r="HIF209" s="248"/>
      <c r="HIG209" s="248"/>
      <c r="HIH209" s="248"/>
      <c r="HII209" s="248"/>
      <c r="HIJ209" s="248"/>
      <c r="HIK209" s="248"/>
      <c r="HIL209" s="248"/>
      <c r="HIM209" s="248"/>
      <c r="HIN209" s="248"/>
      <c r="HIO209" s="248"/>
      <c r="HIP209" s="248"/>
      <c r="HIQ209" s="248"/>
      <c r="HIR209" s="248"/>
      <c r="HIS209" s="248"/>
      <c r="HIT209" s="248"/>
      <c r="HIU209" s="248"/>
      <c r="HIV209" s="248"/>
      <c r="HIW209" s="248"/>
      <c r="HIX209" s="248"/>
      <c r="HIY209" s="248"/>
      <c r="HIZ209" s="248"/>
      <c r="HJA209" s="248"/>
      <c r="HJB209" s="248"/>
      <c r="HJC209" s="248"/>
      <c r="HJD209" s="248"/>
      <c r="HJE209" s="248"/>
      <c r="HJF209" s="248"/>
      <c r="HJG209" s="248"/>
      <c r="HJH209" s="248"/>
      <c r="HJI209" s="248"/>
      <c r="HJJ209" s="248"/>
      <c r="HJK209" s="248"/>
      <c r="HJL209" s="248"/>
      <c r="HJM209" s="248"/>
      <c r="HJN209" s="248"/>
      <c r="HJO209" s="248"/>
      <c r="HJP209" s="248"/>
      <c r="HJQ209" s="248"/>
      <c r="HJR209" s="248"/>
      <c r="HJS209" s="248"/>
      <c r="HJT209" s="248"/>
      <c r="HJU209" s="248"/>
      <c r="HJV209" s="248"/>
      <c r="HJW209" s="248"/>
      <c r="HJX209" s="248"/>
      <c r="HJY209" s="248"/>
      <c r="HJZ209" s="248"/>
      <c r="HKA209" s="248"/>
      <c r="HKB209" s="248"/>
      <c r="HKC209" s="248"/>
      <c r="HKD209" s="248"/>
      <c r="HKE209" s="248"/>
      <c r="HKF209" s="248"/>
      <c r="HKG209" s="248"/>
      <c r="HKH209" s="248"/>
      <c r="HKI209" s="248"/>
      <c r="HKJ209" s="248"/>
      <c r="HKK209" s="248"/>
      <c r="HKL209" s="248"/>
      <c r="HKM209" s="248"/>
      <c r="HKN209" s="248"/>
      <c r="HKO209" s="248"/>
      <c r="HKP209" s="248"/>
      <c r="HKQ209" s="248"/>
      <c r="HKR209" s="248"/>
      <c r="HKS209" s="248"/>
      <c r="HKT209" s="248"/>
      <c r="HKU209" s="248"/>
      <c r="HKV209" s="248"/>
      <c r="HKW209" s="248"/>
      <c r="HKX209" s="248"/>
      <c r="HKY209" s="248"/>
      <c r="HKZ209" s="248"/>
      <c r="HLA209" s="248"/>
      <c r="HLB209" s="248"/>
      <c r="HLC209" s="248"/>
      <c r="HLD209" s="248"/>
      <c r="HLE209" s="248"/>
      <c r="HLF209" s="248"/>
      <c r="HLG209" s="248"/>
      <c r="HLH209" s="248"/>
      <c r="HLI209" s="248"/>
      <c r="HLJ209" s="248"/>
      <c r="HLK209" s="248"/>
      <c r="HLL209" s="248"/>
      <c r="HLM209" s="248"/>
      <c r="HLN209" s="248"/>
      <c r="HLO209" s="248"/>
      <c r="HLP209" s="248"/>
      <c r="HLQ209" s="248"/>
      <c r="HLR209" s="248"/>
      <c r="HLS209" s="248"/>
      <c r="HLT209" s="248"/>
      <c r="HLU209" s="248"/>
      <c r="HLV209" s="248"/>
      <c r="HLW209" s="248"/>
      <c r="HLX209" s="248"/>
      <c r="HLY209" s="248"/>
      <c r="HLZ209" s="248"/>
      <c r="HMA209" s="248"/>
      <c r="HMB209" s="248"/>
      <c r="HMC209" s="248"/>
      <c r="HMD209" s="248"/>
      <c r="HME209" s="248"/>
      <c r="HMF209" s="248"/>
      <c r="HMG209" s="248"/>
      <c r="HMH209" s="248"/>
      <c r="HMI209" s="248"/>
      <c r="HMJ209" s="248"/>
      <c r="HMK209" s="248"/>
      <c r="HML209" s="248"/>
      <c r="HMM209" s="248"/>
      <c r="HMN209" s="248"/>
      <c r="HMO209" s="248"/>
      <c r="HMP209" s="248"/>
      <c r="HMQ209" s="248"/>
      <c r="HMR209" s="248"/>
      <c r="HMS209" s="248"/>
      <c r="HMT209" s="248"/>
      <c r="HMU209" s="248"/>
      <c r="HMV209" s="248"/>
      <c r="HMW209" s="248"/>
      <c r="HMX209" s="248"/>
      <c r="HMY209" s="248"/>
      <c r="HMZ209" s="248"/>
      <c r="HNA209" s="248"/>
      <c r="HNB209" s="248"/>
      <c r="HNC209" s="248"/>
      <c r="HND209" s="248"/>
      <c r="HNE209" s="248"/>
      <c r="HNF209" s="248"/>
      <c r="HNG209" s="248"/>
      <c r="HNH209" s="248"/>
      <c r="HNI209" s="248"/>
      <c r="HNJ209" s="248"/>
      <c r="HNK209" s="248"/>
      <c r="HNL209" s="248"/>
      <c r="HNM209" s="248"/>
      <c r="HNN209" s="248"/>
      <c r="HNO209" s="248"/>
      <c r="HNP209" s="248"/>
      <c r="HNQ209" s="248"/>
      <c r="HNR209" s="248"/>
      <c r="HNS209" s="248"/>
      <c r="HNT209" s="248"/>
      <c r="HNU209" s="248"/>
      <c r="HNV209" s="248"/>
      <c r="HNW209" s="248"/>
      <c r="HNX209" s="248"/>
      <c r="HNY209" s="248"/>
      <c r="HNZ209" s="248"/>
      <c r="HOA209" s="248"/>
      <c r="HOB209" s="248"/>
      <c r="HOC209" s="248"/>
      <c r="HOD209" s="248"/>
      <c r="HOE209" s="248"/>
      <c r="HOF209" s="248"/>
      <c r="HOG209" s="248"/>
      <c r="HOH209" s="248"/>
      <c r="HOI209" s="248"/>
      <c r="HOJ209" s="248"/>
      <c r="HOK209" s="248"/>
      <c r="HOL209" s="248"/>
      <c r="HOM209" s="248"/>
      <c r="HON209" s="248"/>
      <c r="HOO209" s="248"/>
      <c r="HOP209" s="248"/>
      <c r="HOQ209" s="248"/>
      <c r="HOR209" s="248"/>
      <c r="HOS209" s="248"/>
      <c r="HOT209" s="248"/>
      <c r="HOU209" s="248"/>
      <c r="HOV209" s="248"/>
      <c r="HOW209" s="248"/>
      <c r="HOX209" s="248"/>
      <c r="HOY209" s="248"/>
      <c r="HOZ209" s="248"/>
      <c r="HPA209" s="248"/>
      <c r="HPB209" s="248"/>
      <c r="HPC209" s="248"/>
      <c r="HPD209" s="248"/>
      <c r="HPE209" s="248"/>
      <c r="HPF209" s="248"/>
      <c r="HPG209" s="248"/>
      <c r="HPH209" s="248"/>
      <c r="HPI209" s="248"/>
      <c r="HPJ209" s="248"/>
      <c r="HPK209" s="248"/>
      <c r="HPL209" s="248"/>
      <c r="HPM209" s="248"/>
      <c r="HPN209" s="248"/>
      <c r="HPO209" s="248"/>
      <c r="HPP209" s="248"/>
      <c r="HPQ209" s="248"/>
      <c r="HPR209" s="248"/>
      <c r="HPS209" s="248"/>
      <c r="HPT209" s="248"/>
      <c r="HPU209" s="248"/>
      <c r="HPV209" s="248"/>
      <c r="HPW209" s="248"/>
      <c r="HPX209" s="248"/>
      <c r="HPY209" s="248"/>
      <c r="HPZ209" s="248"/>
      <c r="HQA209" s="248"/>
      <c r="HQB209" s="248"/>
      <c r="HQC209" s="248"/>
      <c r="HQD209" s="248"/>
      <c r="HQE209" s="248"/>
      <c r="HQF209" s="248"/>
      <c r="HQG209" s="248"/>
      <c r="HQH209" s="248"/>
      <c r="HQI209" s="248"/>
      <c r="HQJ209" s="248"/>
      <c r="HQK209" s="248"/>
      <c r="HQL209" s="248"/>
      <c r="HQM209" s="248"/>
      <c r="HQN209" s="248"/>
      <c r="HQO209" s="248"/>
      <c r="HQP209" s="248"/>
      <c r="HQQ209" s="248"/>
      <c r="HQR209" s="248"/>
      <c r="HQS209" s="248"/>
      <c r="HQT209" s="248"/>
      <c r="HQU209" s="248"/>
      <c r="HQV209" s="248"/>
      <c r="HQW209" s="248"/>
      <c r="HQX209" s="248"/>
      <c r="HQY209" s="248"/>
      <c r="HQZ209" s="248"/>
      <c r="HRA209" s="248"/>
      <c r="HRB209" s="248"/>
      <c r="HRC209" s="248"/>
      <c r="HRD209" s="248"/>
      <c r="HRE209" s="248"/>
      <c r="HRF209" s="248"/>
      <c r="HRG209" s="248"/>
      <c r="HRH209" s="248"/>
      <c r="HRI209" s="248"/>
      <c r="HRJ209" s="248"/>
      <c r="HRK209" s="248"/>
      <c r="HRL209" s="248"/>
      <c r="HRM209" s="248"/>
      <c r="HRN209" s="248"/>
      <c r="HRO209" s="248"/>
      <c r="HRP209" s="248"/>
      <c r="HRQ209" s="248"/>
      <c r="HRR209" s="248"/>
      <c r="HRS209" s="248"/>
      <c r="HRT209" s="248"/>
      <c r="HRU209" s="248"/>
      <c r="HRV209" s="248"/>
      <c r="HRW209" s="248"/>
      <c r="HRX209" s="248"/>
      <c r="HRY209" s="248"/>
      <c r="HRZ209" s="248"/>
      <c r="HSA209" s="248"/>
      <c r="HSB209" s="248"/>
      <c r="HSC209" s="248"/>
      <c r="HSD209" s="248"/>
      <c r="HSE209" s="248"/>
      <c r="HSF209" s="248"/>
      <c r="HSG209" s="248"/>
      <c r="HSH209" s="248"/>
      <c r="HSI209" s="248"/>
      <c r="HSJ209" s="248"/>
      <c r="HSK209" s="248"/>
      <c r="HSL209" s="248"/>
      <c r="HSM209" s="248"/>
      <c r="HSN209" s="248"/>
      <c r="HSO209" s="248"/>
      <c r="HSP209" s="248"/>
      <c r="HSQ209" s="248"/>
      <c r="HSR209" s="248"/>
      <c r="HSS209" s="248"/>
      <c r="HST209" s="248"/>
      <c r="HSU209" s="248"/>
      <c r="HSV209" s="248"/>
      <c r="HSW209" s="248"/>
      <c r="HSX209" s="248"/>
      <c r="HSY209" s="248"/>
      <c r="HSZ209" s="248"/>
      <c r="HTA209" s="248"/>
      <c r="HTB209" s="248"/>
      <c r="HTC209" s="248"/>
      <c r="HTD209" s="248"/>
      <c r="HTE209" s="248"/>
      <c r="HTF209" s="248"/>
      <c r="HTG209" s="248"/>
      <c r="HTH209" s="248"/>
      <c r="HTI209" s="248"/>
      <c r="HTJ209" s="248"/>
      <c r="HTK209" s="248"/>
      <c r="HTL209" s="248"/>
      <c r="HTM209" s="248"/>
      <c r="HTN209" s="248"/>
      <c r="HTO209" s="248"/>
      <c r="HTP209" s="248"/>
      <c r="HTQ209" s="248"/>
      <c r="HTR209" s="248"/>
      <c r="HTS209" s="248"/>
      <c r="HTT209" s="248"/>
      <c r="HTU209" s="248"/>
      <c r="HTV209" s="248"/>
      <c r="HTW209" s="248"/>
      <c r="HTX209" s="248"/>
      <c r="HTY209" s="248"/>
      <c r="HTZ209" s="248"/>
      <c r="HUA209" s="248"/>
      <c r="HUB209" s="248"/>
      <c r="HUC209" s="248"/>
      <c r="HUD209" s="248"/>
      <c r="HUE209" s="248"/>
      <c r="HUF209" s="248"/>
      <c r="HUG209" s="248"/>
      <c r="HUH209" s="248"/>
      <c r="HUI209" s="248"/>
      <c r="HUJ209" s="248"/>
      <c r="HUK209" s="248"/>
      <c r="HUL209" s="248"/>
      <c r="HUM209" s="248"/>
      <c r="HUN209" s="248"/>
      <c r="HUO209" s="248"/>
      <c r="HUP209" s="248"/>
      <c r="HUQ209" s="248"/>
      <c r="HUR209" s="248"/>
      <c r="HUS209" s="248"/>
      <c r="HUT209" s="248"/>
      <c r="HUU209" s="248"/>
      <c r="HUV209" s="248"/>
      <c r="HUW209" s="248"/>
      <c r="HUX209" s="248"/>
      <c r="HUY209" s="248"/>
      <c r="HUZ209" s="248"/>
      <c r="HVA209" s="248"/>
      <c r="HVB209" s="248"/>
      <c r="HVC209" s="248"/>
      <c r="HVD209" s="248"/>
      <c r="HVE209" s="248"/>
      <c r="HVF209" s="248"/>
      <c r="HVG209" s="248"/>
      <c r="HVH209" s="248"/>
      <c r="HVI209" s="248"/>
      <c r="HVJ209" s="248"/>
      <c r="HVK209" s="248"/>
      <c r="HVL209" s="248"/>
      <c r="HVM209" s="248"/>
      <c r="HVN209" s="248"/>
      <c r="HVO209" s="248"/>
      <c r="HVP209" s="248"/>
      <c r="HVQ209" s="248"/>
      <c r="HVR209" s="248"/>
      <c r="HVS209" s="248"/>
      <c r="HVT209" s="248"/>
      <c r="HVU209" s="248"/>
      <c r="HVV209" s="248"/>
      <c r="HVW209" s="248"/>
      <c r="HVX209" s="248"/>
      <c r="HVY209" s="248"/>
      <c r="HVZ209" s="248"/>
      <c r="HWA209" s="248"/>
      <c r="HWB209" s="248"/>
      <c r="HWC209" s="248"/>
      <c r="HWD209" s="248"/>
      <c r="HWE209" s="248"/>
      <c r="HWF209" s="248"/>
      <c r="HWG209" s="248"/>
      <c r="HWH209" s="248"/>
      <c r="HWI209" s="248"/>
      <c r="HWJ209" s="248"/>
      <c r="HWK209" s="248"/>
      <c r="HWL209" s="248"/>
      <c r="HWM209" s="248"/>
      <c r="HWN209" s="248"/>
      <c r="HWO209" s="248"/>
      <c r="HWP209" s="248"/>
      <c r="HWQ209" s="248"/>
      <c r="HWR209" s="248"/>
      <c r="HWS209" s="248"/>
      <c r="HWT209" s="248"/>
      <c r="HWU209" s="248"/>
      <c r="HWV209" s="248"/>
      <c r="HWW209" s="248"/>
      <c r="HWX209" s="248"/>
      <c r="HWY209" s="248"/>
      <c r="HWZ209" s="248"/>
      <c r="HXA209" s="248"/>
      <c r="HXB209" s="248"/>
      <c r="HXC209" s="248"/>
      <c r="HXD209" s="248"/>
      <c r="HXE209" s="248"/>
      <c r="HXF209" s="248"/>
      <c r="HXG209" s="248"/>
      <c r="HXH209" s="248"/>
      <c r="HXI209" s="248"/>
      <c r="HXJ209" s="248"/>
      <c r="HXK209" s="248"/>
      <c r="HXL209" s="248"/>
      <c r="HXM209" s="248"/>
      <c r="HXN209" s="248"/>
      <c r="HXO209" s="248"/>
      <c r="HXP209" s="248"/>
      <c r="HXQ209" s="248"/>
      <c r="HXR209" s="248"/>
      <c r="HXS209" s="248"/>
      <c r="HXT209" s="248"/>
      <c r="HXU209" s="248"/>
      <c r="HXV209" s="248"/>
      <c r="HXW209" s="248"/>
      <c r="HXX209" s="248"/>
      <c r="HXY209" s="248"/>
      <c r="HXZ209" s="248"/>
      <c r="HYA209" s="248"/>
      <c r="HYB209" s="248"/>
      <c r="HYC209" s="248"/>
      <c r="HYD209" s="248"/>
      <c r="HYE209" s="248"/>
      <c r="HYF209" s="248"/>
      <c r="HYG209" s="248"/>
      <c r="HYH209" s="248"/>
      <c r="HYI209" s="248"/>
      <c r="HYJ209" s="248"/>
      <c r="HYK209" s="248"/>
      <c r="HYL209" s="248"/>
      <c r="HYM209" s="248"/>
      <c r="HYN209" s="248"/>
      <c r="HYO209" s="248"/>
      <c r="HYP209" s="248"/>
      <c r="HYQ209" s="248"/>
      <c r="HYR209" s="248"/>
      <c r="HYS209" s="248"/>
      <c r="HYT209" s="248"/>
      <c r="HYU209" s="248"/>
      <c r="HYV209" s="248"/>
      <c r="HYW209" s="248"/>
      <c r="HYX209" s="248"/>
      <c r="HYY209" s="248"/>
      <c r="HYZ209" s="248"/>
      <c r="HZA209" s="248"/>
      <c r="HZB209" s="248"/>
      <c r="HZC209" s="248"/>
      <c r="HZD209" s="248"/>
      <c r="HZE209" s="248"/>
      <c r="HZF209" s="248"/>
      <c r="HZG209" s="248"/>
      <c r="HZH209" s="248"/>
      <c r="HZI209" s="248"/>
      <c r="HZJ209" s="248"/>
      <c r="HZK209" s="248"/>
      <c r="HZL209" s="248"/>
      <c r="HZM209" s="248"/>
      <c r="HZN209" s="248"/>
      <c r="HZO209" s="248"/>
      <c r="HZP209" s="248"/>
      <c r="HZQ209" s="248"/>
      <c r="HZR209" s="248"/>
      <c r="HZS209" s="248"/>
      <c r="HZT209" s="248"/>
      <c r="HZU209" s="248"/>
      <c r="HZV209" s="248"/>
      <c r="HZW209" s="248"/>
      <c r="HZX209" s="248"/>
      <c r="HZY209" s="248"/>
      <c r="HZZ209" s="248"/>
      <c r="IAA209" s="248"/>
      <c r="IAB209" s="248"/>
      <c r="IAC209" s="248"/>
      <c r="IAD209" s="248"/>
      <c r="IAE209" s="248"/>
      <c r="IAF209" s="248"/>
      <c r="IAG209" s="248"/>
      <c r="IAH209" s="248"/>
      <c r="IAI209" s="248"/>
      <c r="IAJ209" s="248"/>
      <c r="IAK209" s="248"/>
      <c r="IAL209" s="248"/>
      <c r="IAM209" s="248"/>
      <c r="IAN209" s="248"/>
      <c r="IAO209" s="248"/>
      <c r="IAP209" s="248"/>
      <c r="IAQ209" s="248"/>
      <c r="IAR209" s="248"/>
      <c r="IAS209" s="248"/>
      <c r="IAT209" s="248"/>
      <c r="IAU209" s="248"/>
      <c r="IAV209" s="248"/>
      <c r="IAW209" s="248"/>
      <c r="IAX209" s="248"/>
      <c r="IAY209" s="248"/>
      <c r="IAZ209" s="248"/>
      <c r="IBA209" s="248"/>
      <c r="IBB209" s="248"/>
      <c r="IBC209" s="248"/>
      <c r="IBD209" s="248"/>
      <c r="IBE209" s="248"/>
      <c r="IBF209" s="248"/>
      <c r="IBG209" s="248"/>
      <c r="IBH209" s="248"/>
      <c r="IBI209" s="248"/>
      <c r="IBJ209" s="248"/>
      <c r="IBK209" s="248"/>
      <c r="IBL209" s="248"/>
      <c r="IBM209" s="248"/>
      <c r="IBN209" s="248"/>
      <c r="IBO209" s="248"/>
      <c r="IBP209" s="248"/>
      <c r="IBQ209" s="248"/>
      <c r="IBR209" s="248"/>
      <c r="IBS209" s="248"/>
      <c r="IBT209" s="248"/>
      <c r="IBU209" s="248"/>
      <c r="IBV209" s="248"/>
      <c r="IBW209" s="248"/>
      <c r="IBX209" s="248"/>
      <c r="IBY209" s="248"/>
      <c r="IBZ209" s="248"/>
      <c r="ICA209" s="248"/>
      <c r="ICB209" s="248"/>
      <c r="ICC209" s="248"/>
      <c r="ICD209" s="248"/>
      <c r="ICE209" s="248"/>
      <c r="ICF209" s="248"/>
      <c r="ICG209" s="248"/>
      <c r="ICH209" s="248"/>
      <c r="ICI209" s="248"/>
      <c r="ICJ209" s="248"/>
      <c r="ICK209" s="248"/>
      <c r="ICL209" s="248"/>
      <c r="ICM209" s="248"/>
      <c r="ICN209" s="248"/>
      <c r="ICO209" s="248"/>
      <c r="ICP209" s="248"/>
      <c r="ICQ209" s="248"/>
      <c r="ICR209" s="248"/>
      <c r="ICS209" s="248"/>
      <c r="ICT209" s="248"/>
      <c r="ICU209" s="248"/>
      <c r="ICV209" s="248"/>
      <c r="ICW209" s="248"/>
      <c r="ICX209" s="248"/>
      <c r="ICY209" s="248"/>
      <c r="ICZ209" s="248"/>
      <c r="IDA209" s="248"/>
      <c r="IDB209" s="248"/>
      <c r="IDC209" s="248"/>
      <c r="IDD209" s="248"/>
      <c r="IDE209" s="248"/>
      <c r="IDF209" s="248"/>
      <c r="IDG209" s="248"/>
      <c r="IDH209" s="248"/>
      <c r="IDI209" s="248"/>
      <c r="IDJ209" s="248"/>
      <c r="IDK209" s="248"/>
      <c r="IDL209" s="248"/>
      <c r="IDM209" s="248"/>
      <c r="IDN209" s="248"/>
      <c r="IDO209" s="248"/>
      <c r="IDP209" s="248"/>
      <c r="IDQ209" s="248"/>
      <c r="IDR209" s="248"/>
      <c r="IDS209" s="248"/>
      <c r="IDT209" s="248"/>
      <c r="IDU209" s="248"/>
      <c r="IDV209" s="248"/>
      <c r="IDW209" s="248"/>
      <c r="IDX209" s="248"/>
      <c r="IDY209" s="248"/>
      <c r="IDZ209" s="248"/>
      <c r="IEA209" s="248"/>
      <c r="IEB209" s="248"/>
      <c r="IEC209" s="248"/>
      <c r="IED209" s="248"/>
      <c r="IEE209" s="248"/>
      <c r="IEF209" s="248"/>
      <c r="IEG209" s="248"/>
      <c r="IEH209" s="248"/>
      <c r="IEI209" s="248"/>
      <c r="IEJ209" s="248"/>
      <c r="IEK209" s="248"/>
      <c r="IEL209" s="248"/>
      <c r="IEM209" s="248"/>
      <c r="IEN209" s="248"/>
      <c r="IEO209" s="248"/>
      <c r="IEP209" s="248"/>
      <c r="IEQ209" s="248"/>
      <c r="IER209" s="248"/>
      <c r="IES209" s="248"/>
      <c r="IET209" s="248"/>
      <c r="IEU209" s="248"/>
      <c r="IEV209" s="248"/>
      <c r="IEW209" s="248"/>
      <c r="IEX209" s="248"/>
      <c r="IEY209" s="248"/>
      <c r="IEZ209" s="248"/>
      <c r="IFA209" s="248"/>
      <c r="IFB209" s="248"/>
      <c r="IFC209" s="248"/>
      <c r="IFD209" s="248"/>
      <c r="IFE209" s="248"/>
      <c r="IFF209" s="248"/>
      <c r="IFG209" s="248"/>
      <c r="IFH209" s="248"/>
      <c r="IFI209" s="248"/>
      <c r="IFJ209" s="248"/>
      <c r="IFK209" s="248"/>
      <c r="IFL209" s="248"/>
      <c r="IFM209" s="248"/>
      <c r="IFN209" s="248"/>
      <c r="IFO209" s="248"/>
      <c r="IFP209" s="248"/>
      <c r="IFQ209" s="248"/>
      <c r="IFR209" s="248"/>
      <c r="IFS209" s="248"/>
      <c r="IFT209" s="248"/>
      <c r="IFU209" s="248"/>
      <c r="IFV209" s="248"/>
      <c r="IFW209" s="248"/>
      <c r="IFX209" s="248"/>
      <c r="IFY209" s="248"/>
      <c r="IFZ209" s="248"/>
      <c r="IGA209" s="248"/>
      <c r="IGB209" s="248"/>
      <c r="IGC209" s="248"/>
      <c r="IGD209" s="248"/>
      <c r="IGE209" s="248"/>
      <c r="IGF209" s="248"/>
      <c r="IGG209" s="248"/>
      <c r="IGH209" s="248"/>
      <c r="IGI209" s="248"/>
      <c r="IGJ209" s="248"/>
      <c r="IGK209" s="248"/>
      <c r="IGL209" s="248"/>
      <c r="IGM209" s="248"/>
      <c r="IGN209" s="248"/>
      <c r="IGO209" s="248"/>
      <c r="IGP209" s="248"/>
      <c r="IGQ209" s="248"/>
      <c r="IGR209" s="248"/>
      <c r="IGS209" s="248"/>
      <c r="IGT209" s="248"/>
      <c r="IGU209" s="248"/>
      <c r="IGV209" s="248"/>
      <c r="IGW209" s="248"/>
      <c r="IGX209" s="248"/>
      <c r="IGY209" s="248"/>
      <c r="IGZ209" s="248"/>
      <c r="IHA209" s="248"/>
      <c r="IHB209" s="248"/>
      <c r="IHC209" s="248"/>
      <c r="IHD209" s="248"/>
      <c r="IHE209" s="248"/>
      <c r="IHF209" s="248"/>
      <c r="IHG209" s="248"/>
      <c r="IHH209" s="248"/>
      <c r="IHI209" s="248"/>
      <c r="IHJ209" s="248"/>
      <c r="IHK209" s="248"/>
      <c r="IHL209" s="248"/>
      <c r="IHM209" s="248"/>
      <c r="IHN209" s="248"/>
      <c r="IHO209" s="248"/>
      <c r="IHP209" s="248"/>
      <c r="IHQ209" s="248"/>
      <c r="IHR209" s="248"/>
      <c r="IHS209" s="248"/>
      <c r="IHT209" s="248"/>
      <c r="IHU209" s="248"/>
      <c r="IHV209" s="248"/>
      <c r="IHW209" s="248"/>
      <c r="IHX209" s="248"/>
      <c r="IHY209" s="248"/>
      <c r="IHZ209" s="248"/>
      <c r="IIA209" s="248"/>
      <c r="IIB209" s="248"/>
      <c r="IIC209" s="248"/>
      <c r="IID209" s="248"/>
      <c r="IIE209" s="248"/>
      <c r="IIF209" s="248"/>
      <c r="IIG209" s="248"/>
      <c r="IIH209" s="248"/>
      <c r="III209" s="248"/>
      <c r="IIJ209" s="248"/>
      <c r="IIK209" s="248"/>
      <c r="IIL209" s="248"/>
      <c r="IIM209" s="248"/>
      <c r="IIN209" s="248"/>
      <c r="IIO209" s="248"/>
      <c r="IIP209" s="248"/>
      <c r="IIQ209" s="248"/>
      <c r="IIR209" s="248"/>
      <c r="IIS209" s="248"/>
      <c r="IIT209" s="248"/>
      <c r="IIU209" s="248"/>
      <c r="IIV209" s="248"/>
      <c r="IIW209" s="248"/>
      <c r="IIX209" s="248"/>
      <c r="IIY209" s="248"/>
      <c r="IIZ209" s="248"/>
      <c r="IJA209" s="248"/>
      <c r="IJB209" s="248"/>
      <c r="IJC209" s="248"/>
      <c r="IJD209" s="248"/>
      <c r="IJE209" s="248"/>
      <c r="IJF209" s="248"/>
      <c r="IJG209" s="248"/>
      <c r="IJH209" s="248"/>
      <c r="IJI209" s="248"/>
      <c r="IJJ209" s="248"/>
      <c r="IJK209" s="248"/>
      <c r="IJL209" s="248"/>
      <c r="IJM209" s="248"/>
      <c r="IJN209" s="248"/>
      <c r="IJO209" s="248"/>
      <c r="IJP209" s="248"/>
      <c r="IJQ209" s="248"/>
      <c r="IJR209" s="248"/>
      <c r="IJS209" s="248"/>
      <c r="IJT209" s="248"/>
      <c r="IJU209" s="248"/>
      <c r="IJV209" s="248"/>
      <c r="IJW209" s="248"/>
      <c r="IJX209" s="248"/>
      <c r="IJY209" s="248"/>
      <c r="IJZ209" s="248"/>
      <c r="IKA209" s="248"/>
      <c r="IKB209" s="248"/>
      <c r="IKC209" s="248"/>
      <c r="IKD209" s="248"/>
      <c r="IKE209" s="248"/>
      <c r="IKF209" s="248"/>
      <c r="IKG209" s="248"/>
      <c r="IKH209" s="248"/>
      <c r="IKI209" s="248"/>
      <c r="IKJ209" s="248"/>
      <c r="IKK209" s="248"/>
      <c r="IKL209" s="248"/>
      <c r="IKM209" s="248"/>
      <c r="IKN209" s="248"/>
      <c r="IKO209" s="248"/>
      <c r="IKP209" s="248"/>
      <c r="IKQ209" s="248"/>
      <c r="IKR209" s="248"/>
      <c r="IKS209" s="248"/>
      <c r="IKT209" s="248"/>
      <c r="IKU209" s="248"/>
      <c r="IKV209" s="248"/>
      <c r="IKW209" s="248"/>
      <c r="IKX209" s="248"/>
      <c r="IKY209" s="248"/>
      <c r="IKZ209" s="248"/>
      <c r="ILA209" s="248"/>
      <c r="ILB209" s="248"/>
      <c r="ILC209" s="248"/>
      <c r="ILD209" s="248"/>
      <c r="ILE209" s="248"/>
      <c r="ILF209" s="248"/>
      <c r="ILG209" s="248"/>
      <c r="ILH209" s="248"/>
      <c r="ILI209" s="248"/>
      <c r="ILJ209" s="248"/>
      <c r="ILK209" s="248"/>
      <c r="ILL209" s="248"/>
      <c r="ILM209" s="248"/>
      <c r="ILN209" s="248"/>
      <c r="ILO209" s="248"/>
      <c r="ILP209" s="248"/>
      <c r="ILQ209" s="248"/>
      <c r="ILR209" s="248"/>
      <c r="ILS209" s="248"/>
      <c r="ILT209" s="248"/>
      <c r="ILU209" s="248"/>
      <c r="ILV209" s="248"/>
      <c r="ILW209" s="248"/>
      <c r="ILX209" s="248"/>
      <c r="ILY209" s="248"/>
      <c r="ILZ209" s="248"/>
      <c r="IMA209" s="248"/>
      <c r="IMB209" s="248"/>
      <c r="IMC209" s="248"/>
      <c r="IMD209" s="248"/>
      <c r="IME209" s="248"/>
      <c r="IMF209" s="248"/>
      <c r="IMG209" s="248"/>
      <c r="IMH209" s="248"/>
      <c r="IMI209" s="248"/>
      <c r="IMJ209" s="248"/>
      <c r="IMK209" s="248"/>
      <c r="IML209" s="248"/>
      <c r="IMM209" s="248"/>
      <c r="IMN209" s="248"/>
      <c r="IMO209" s="248"/>
      <c r="IMP209" s="248"/>
      <c r="IMQ209" s="248"/>
      <c r="IMR209" s="248"/>
      <c r="IMS209" s="248"/>
      <c r="IMT209" s="248"/>
      <c r="IMU209" s="248"/>
      <c r="IMV209" s="248"/>
      <c r="IMW209" s="248"/>
      <c r="IMX209" s="248"/>
      <c r="IMY209" s="248"/>
      <c r="IMZ209" s="248"/>
      <c r="INA209" s="248"/>
      <c r="INB209" s="248"/>
      <c r="INC209" s="248"/>
      <c r="IND209" s="248"/>
      <c r="INE209" s="248"/>
      <c r="INF209" s="248"/>
      <c r="ING209" s="248"/>
      <c r="INH209" s="248"/>
      <c r="INI209" s="248"/>
      <c r="INJ209" s="248"/>
      <c r="INK209" s="248"/>
      <c r="INL209" s="248"/>
      <c r="INM209" s="248"/>
      <c r="INN209" s="248"/>
      <c r="INO209" s="248"/>
      <c r="INP209" s="248"/>
      <c r="INQ209" s="248"/>
      <c r="INR209" s="248"/>
      <c r="INS209" s="248"/>
      <c r="INT209" s="248"/>
      <c r="INU209" s="248"/>
      <c r="INV209" s="248"/>
      <c r="INW209" s="248"/>
      <c r="INX209" s="248"/>
      <c r="INY209" s="248"/>
      <c r="INZ209" s="248"/>
      <c r="IOA209" s="248"/>
      <c r="IOB209" s="248"/>
      <c r="IOC209" s="248"/>
      <c r="IOD209" s="248"/>
      <c r="IOE209" s="248"/>
      <c r="IOF209" s="248"/>
      <c r="IOG209" s="248"/>
      <c r="IOH209" s="248"/>
      <c r="IOI209" s="248"/>
      <c r="IOJ209" s="248"/>
      <c r="IOK209" s="248"/>
      <c r="IOL209" s="248"/>
      <c r="IOM209" s="248"/>
      <c r="ION209" s="248"/>
      <c r="IOO209" s="248"/>
      <c r="IOP209" s="248"/>
      <c r="IOQ209" s="248"/>
      <c r="IOR209" s="248"/>
      <c r="IOS209" s="248"/>
      <c r="IOT209" s="248"/>
      <c r="IOU209" s="248"/>
      <c r="IOV209" s="248"/>
      <c r="IOW209" s="248"/>
      <c r="IOX209" s="248"/>
      <c r="IOY209" s="248"/>
      <c r="IOZ209" s="248"/>
      <c r="IPA209" s="248"/>
      <c r="IPB209" s="248"/>
      <c r="IPC209" s="248"/>
      <c r="IPD209" s="248"/>
      <c r="IPE209" s="248"/>
      <c r="IPF209" s="248"/>
      <c r="IPG209" s="248"/>
      <c r="IPH209" s="248"/>
      <c r="IPI209" s="248"/>
      <c r="IPJ209" s="248"/>
      <c r="IPK209" s="248"/>
      <c r="IPL209" s="248"/>
      <c r="IPM209" s="248"/>
      <c r="IPN209" s="248"/>
      <c r="IPO209" s="248"/>
      <c r="IPP209" s="248"/>
      <c r="IPQ209" s="248"/>
      <c r="IPR209" s="248"/>
      <c r="IPS209" s="248"/>
      <c r="IPT209" s="248"/>
      <c r="IPU209" s="248"/>
      <c r="IPV209" s="248"/>
      <c r="IPW209" s="248"/>
      <c r="IPX209" s="248"/>
      <c r="IPY209" s="248"/>
      <c r="IPZ209" s="248"/>
      <c r="IQA209" s="248"/>
      <c r="IQB209" s="248"/>
      <c r="IQC209" s="248"/>
      <c r="IQD209" s="248"/>
      <c r="IQE209" s="248"/>
      <c r="IQF209" s="248"/>
      <c r="IQG209" s="248"/>
      <c r="IQH209" s="248"/>
      <c r="IQI209" s="248"/>
      <c r="IQJ209" s="248"/>
      <c r="IQK209" s="248"/>
      <c r="IQL209" s="248"/>
      <c r="IQM209" s="248"/>
      <c r="IQN209" s="248"/>
      <c r="IQO209" s="248"/>
      <c r="IQP209" s="248"/>
      <c r="IQQ209" s="248"/>
      <c r="IQR209" s="248"/>
      <c r="IQS209" s="248"/>
      <c r="IQT209" s="248"/>
      <c r="IQU209" s="248"/>
      <c r="IQV209" s="248"/>
      <c r="IQW209" s="248"/>
      <c r="IQX209" s="248"/>
      <c r="IQY209" s="248"/>
      <c r="IQZ209" s="248"/>
      <c r="IRA209" s="248"/>
      <c r="IRB209" s="248"/>
      <c r="IRC209" s="248"/>
      <c r="IRD209" s="248"/>
      <c r="IRE209" s="248"/>
      <c r="IRF209" s="248"/>
      <c r="IRG209" s="248"/>
      <c r="IRH209" s="248"/>
      <c r="IRI209" s="248"/>
      <c r="IRJ209" s="248"/>
      <c r="IRK209" s="248"/>
      <c r="IRL209" s="248"/>
      <c r="IRM209" s="248"/>
      <c r="IRN209" s="248"/>
      <c r="IRO209" s="248"/>
      <c r="IRP209" s="248"/>
      <c r="IRQ209" s="248"/>
      <c r="IRR209" s="248"/>
      <c r="IRS209" s="248"/>
      <c r="IRT209" s="248"/>
      <c r="IRU209" s="248"/>
      <c r="IRV209" s="248"/>
      <c r="IRW209" s="248"/>
      <c r="IRX209" s="248"/>
      <c r="IRY209" s="248"/>
      <c r="IRZ209" s="248"/>
      <c r="ISA209" s="248"/>
      <c r="ISB209" s="248"/>
      <c r="ISC209" s="248"/>
      <c r="ISD209" s="248"/>
      <c r="ISE209" s="248"/>
      <c r="ISF209" s="248"/>
      <c r="ISG209" s="248"/>
      <c r="ISH209" s="248"/>
      <c r="ISI209" s="248"/>
      <c r="ISJ209" s="248"/>
      <c r="ISK209" s="248"/>
      <c r="ISL209" s="248"/>
      <c r="ISM209" s="248"/>
      <c r="ISN209" s="248"/>
      <c r="ISO209" s="248"/>
      <c r="ISP209" s="248"/>
      <c r="ISQ209" s="248"/>
      <c r="ISR209" s="248"/>
      <c r="ISS209" s="248"/>
      <c r="IST209" s="248"/>
      <c r="ISU209" s="248"/>
      <c r="ISV209" s="248"/>
      <c r="ISW209" s="248"/>
      <c r="ISX209" s="248"/>
      <c r="ISY209" s="248"/>
      <c r="ISZ209" s="248"/>
      <c r="ITA209" s="248"/>
      <c r="ITB209" s="248"/>
      <c r="ITC209" s="248"/>
      <c r="ITD209" s="248"/>
      <c r="ITE209" s="248"/>
      <c r="ITF209" s="248"/>
      <c r="ITG209" s="248"/>
      <c r="ITH209" s="248"/>
      <c r="ITI209" s="248"/>
      <c r="ITJ209" s="248"/>
      <c r="ITK209" s="248"/>
      <c r="ITL209" s="248"/>
      <c r="ITM209" s="248"/>
      <c r="ITN209" s="248"/>
      <c r="ITO209" s="248"/>
      <c r="ITP209" s="248"/>
      <c r="ITQ209" s="248"/>
      <c r="ITR209" s="248"/>
      <c r="ITS209" s="248"/>
      <c r="ITT209" s="248"/>
      <c r="ITU209" s="248"/>
      <c r="ITV209" s="248"/>
      <c r="ITW209" s="248"/>
      <c r="ITX209" s="248"/>
      <c r="ITY209" s="248"/>
      <c r="ITZ209" s="248"/>
      <c r="IUA209" s="248"/>
      <c r="IUB209" s="248"/>
      <c r="IUC209" s="248"/>
      <c r="IUD209" s="248"/>
      <c r="IUE209" s="248"/>
      <c r="IUF209" s="248"/>
      <c r="IUG209" s="248"/>
      <c r="IUH209" s="248"/>
      <c r="IUI209" s="248"/>
      <c r="IUJ209" s="248"/>
      <c r="IUK209" s="248"/>
      <c r="IUL209" s="248"/>
      <c r="IUM209" s="248"/>
      <c r="IUN209" s="248"/>
      <c r="IUO209" s="248"/>
      <c r="IUP209" s="248"/>
      <c r="IUQ209" s="248"/>
      <c r="IUR209" s="248"/>
      <c r="IUS209" s="248"/>
      <c r="IUT209" s="248"/>
      <c r="IUU209" s="248"/>
      <c r="IUV209" s="248"/>
      <c r="IUW209" s="248"/>
      <c r="IUX209" s="248"/>
      <c r="IUY209" s="248"/>
      <c r="IUZ209" s="248"/>
      <c r="IVA209" s="248"/>
      <c r="IVB209" s="248"/>
      <c r="IVC209" s="248"/>
      <c r="IVD209" s="248"/>
      <c r="IVE209" s="248"/>
      <c r="IVF209" s="248"/>
      <c r="IVG209" s="248"/>
      <c r="IVH209" s="248"/>
      <c r="IVI209" s="248"/>
      <c r="IVJ209" s="248"/>
      <c r="IVK209" s="248"/>
      <c r="IVL209" s="248"/>
      <c r="IVM209" s="248"/>
      <c r="IVN209" s="248"/>
      <c r="IVO209" s="248"/>
      <c r="IVP209" s="248"/>
      <c r="IVQ209" s="248"/>
      <c r="IVR209" s="248"/>
      <c r="IVS209" s="248"/>
      <c r="IVT209" s="248"/>
      <c r="IVU209" s="248"/>
      <c r="IVV209" s="248"/>
      <c r="IVW209" s="248"/>
      <c r="IVX209" s="248"/>
      <c r="IVY209" s="248"/>
      <c r="IVZ209" s="248"/>
      <c r="IWA209" s="248"/>
      <c r="IWB209" s="248"/>
      <c r="IWC209" s="248"/>
      <c r="IWD209" s="248"/>
      <c r="IWE209" s="248"/>
      <c r="IWF209" s="248"/>
      <c r="IWG209" s="248"/>
      <c r="IWH209" s="248"/>
      <c r="IWI209" s="248"/>
      <c r="IWJ209" s="248"/>
      <c r="IWK209" s="248"/>
      <c r="IWL209" s="248"/>
      <c r="IWM209" s="248"/>
      <c r="IWN209" s="248"/>
      <c r="IWO209" s="248"/>
      <c r="IWP209" s="248"/>
      <c r="IWQ209" s="248"/>
      <c r="IWR209" s="248"/>
      <c r="IWS209" s="248"/>
      <c r="IWT209" s="248"/>
      <c r="IWU209" s="248"/>
      <c r="IWV209" s="248"/>
      <c r="IWW209" s="248"/>
      <c r="IWX209" s="248"/>
      <c r="IWY209" s="248"/>
      <c r="IWZ209" s="248"/>
      <c r="IXA209" s="248"/>
      <c r="IXB209" s="248"/>
      <c r="IXC209" s="248"/>
      <c r="IXD209" s="248"/>
      <c r="IXE209" s="248"/>
      <c r="IXF209" s="248"/>
      <c r="IXG209" s="248"/>
      <c r="IXH209" s="248"/>
      <c r="IXI209" s="248"/>
      <c r="IXJ209" s="248"/>
      <c r="IXK209" s="248"/>
      <c r="IXL209" s="248"/>
      <c r="IXM209" s="248"/>
      <c r="IXN209" s="248"/>
      <c r="IXO209" s="248"/>
      <c r="IXP209" s="248"/>
      <c r="IXQ209" s="248"/>
      <c r="IXR209" s="248"/>
      <c r="IXS209" s="248"/>
      <c r="IXT209" s="248"/>
      <c r="IXU209" s="248"/>
      <c r="IXV209" s="248"/>
      <c r="IXW209" s="248"/>
      <c r="IXX209" s="248"/>
      <c r="IXY209" s="248"/>
      <c r="IXZ209" s="248"/>
      <c r="IYA209" s="248"/>
      <c r="IYB209" s="248"/>
      <c r="IYC209" s="248"/>
      <c r="IYD209" s="248"/>
      <c r="IYE209" s="248"/>
      <c r="IYF209" s="248"/>
      <c r="IYG209" s="248"/>
      <c r="IYH209" s="248"/>
      <c r="IYI209" s="248"/>
      <c r="IYJ209" s="248"/>
      <c r="IYK209" s="248"/>
      <c r="IYL209" s="248"/>
      <c r="IYM209" s="248"/>
      <c r="IYN209" s="248"/>
      <c r="IYO209" s="248"/>
      <c r="IYP209" s="248"/>
      <c r="IYQ209" s="248"/>
      <c r="IYR209" s="248"/>
      <c r="IYS209" s="248"/>
      <c r="IYT209" s="248"/>
      <c r="IYU209" s="248"/>
      <c r="IYV209" s="248"/>
      <c r="IYW209" s="248"/>
      <c r="IYX209" s="248"/>
      <c r="IYY209" s="248"/>
      <c r="IYZ209" s="248"/>
      <c r="IZA209" s="248"/>
      <c r="IZB209" s="248"/>
      <c r="IZC209" s="248"/>
      <c r="IZD209" s="248"/>
      <c r="IZE209" s="248"/>
      <c r="IZF209" s="248"/>
      <c r="IZG209" s="248"/>
      <c r="IZH209" s="248"/>
      <c r="IZI209" s="248"/>
      <c r="IZJ209" s="248"/>
      <c r="IZK209" s="248"/>
      <c r="IZL209" s="248"/>
      <c r="IZM209" s="248"/>
      <c r="IZN209" s="248"/>
      <c r="IZO209" s="248"/>
      <c r="IZP209" s="248"/>
      <c r="IZQ209" s="248"/>
      <c r="IZR209" s="248"/>
      <c r="IZS209" s="248"/>
      <c r="IZT209" s="248"/>
      <c r="IZU209" s="248"/>
      <c r="IZV209" s="248"/>
      <c r="IZW209" s="248"/>
      <c r="IZX209" s="248"/>
      <c r="IZY209" s="248"/>
      <c r="IZZ209" s="248"/>
      <c r="JAA209" s="248"/>
      <c r="JAB209" s="248"/>
      <c r="JAC209" s="248"/>
      <c r="JAD209" s="248"/>
      <c r="JAE209" s="248"/>
      <c r="JAF209" s="248"/>
      <c r="JAG209" s="248"/>
      <c r="JAH209" s="248"/>
      <c r="JAI209" s="248"/>
      <c r="JAJ209" s="248"/>
      <c r="JAK209" s="248"/>
      <c r="JAL209" s="248"/>
      <c r="JAM209" s="248"/>
      <c r="JAN209" s="248"/>
      <c r="JAO209" s="248"/>
      <c r="JAP209" s="248"/>
      <c r="JAQ209" s="248"/>
      <c r="JAR209" s="248"/>
      <c r="JAS209" s="248"/>
      <c r="JAT209" s="248"/>
      <c r="JAU209" s="248"/>
      <c r="JAV209" s="248"/>
      <c r="JAW209" s="248"/>
      <c r="JAX209" s="248"/>
      <c r="JAY209" s="248"/>
      <c r="JAZ209" s="248"/>
      <c r="JBA209" s="248"/>
      <c r="JBB209" s="248"/>
      <c r="JBC209" s="248"/>
      <c r="JBD209" s="248"/>
      <c r="JBE209" s="248"/>
      <c r="JBF209" s="248"/>
      <c r="JBG209" s="248"/>
      <c r="JBH209" s="248"/>
      <c r="JBI209" s="248"/>
      <c r="JBJ209" s="248"/>
      <c r="JBK209" s="248"/>
      <c r="JBL209" s="248"/>
      <c r="JBM209" s="248"/>
      <c r="JBN209" s="248"/>
      <c r="JBO209" s="248"/>
      <c r="JBP209" s="248"/>
      <c r="JBQ209" s="248"/>
      <c r="JBR209" s="248"/>
      <c r="JBS209" s="248"/>
      <c r="JBT209" s="248"/>
      <c r="JBU209" s="248"/>
      <c r="JBV209" s="248"/>
      <c r="JBW209" s="248"/>
      <c r="JBX209" s="248"/>
      <c r="JBY209" s="248"/>
      <c r="JBZ209" s="248"/>
      <c r="JCA209" s="248"/>
      <c r="JCB209" s="248"/>
      <c r="JCC209" s="248"/>
      <c r="JCD209" s="248"/>
      <c r="JCE209" s="248"/>
      <c r="JCF209" s="248"/>
      <c r="JCG209" s="248"/>
      <c r="JCH209" s="248"/>
      <c r="JCI209" s="248"/>
      <c r="JCJ209" s="248"/>
      <c r="JCK209" s="248"/>
      <c r="JCL209" s="248"/>
      <c r="JCM209" s="248"/>
      <c r="JCN209" s="248"/>
      <c r="JCO209" s="248"/>
      <c r="JCP209" s="248"/>
      <c r="JCQ209" s="248"/>
      <c r="JCR209" s="248"/>
      <c r="JCS209" s="248"/>
      <c r="JCT209" s="248"/>
      <c r="JCU209" s="248"/>
      <c r="JCV209" s="248"/>
      <c r="JCW209" s="248"/>
      <c r="JCX209" s="248"/>
      <c r="JCY209" s="248"/>
      <c r="JCZ209" s="248"/>
      <c r="JDA209" s="248"/>
      <c r="JDB209" s="248"/>
      <c r="JDC209" s="248"/>
      <c r="JDD209" s="248"/>
      <c r="JDE209" s="248"/>
      <c r="JDF209" s="248"/>
      <c r="JDG209" s="248"/>
      <c r="JDH209" s="248"/>
      <c r="JDI209" s="248"/>
      <c r="JDJ209" s="248"/>
      <c r="JDK209" s="248"/>
      <c r="JDL209" s="248"/>
      <c r="JDM209" s="248"/>
      <c r="JDN209" s="248"/>
      <c r="JDO209" s="248"/>
      <c r="JDP209" s="248"/>
      <c r="JDQ209" s="248"/>
      <c r="JDR209" s="248"/>
      <c r="JDS209" s="248"/>
      <c r="JDT209" s="248"/>
      <c r="JDU209" s="248"/>
      <c r="JDV209" s="248"/>
      <c r="JDW209" s="248"/>
      <c r="JDX209" s="248"/>
      <c r="JDY209" s="248"/>
      <c r="JDZ209" s="248"/>
      <c r="JEA209" s="248"/>
      <c r="JEB209" s="248"/>
      <c r="JEC209" s="248"/>
      <c r="JED209" s="248"/>
      <c r="JEE209" s="248"/>
      <c r="JEF209" s="248"/>
      <c r="JEG209" s="248"/>
      <c r="JEH209" s="248"/>
      <c r="JEI209" s="248"/>
      <c r="JEJ209" s="248"/>
      <c r="JEK209" s="248"/>
      <c r="JEL209" s="248"/>
      <c r="JEM209" s="248"/>
      <c r="JEN209" s="248"/>
      <c r="JEO209" s="248"/>
      <c r="JEP209" s="248"/>
      <c r="JEQ209" s="248"/>
      <c r="JER209" s="248"/>
      <c r="JES209" s="248"/>
      <c r="JET209" s="248"/>
      <c r="JEU209" s="248"/>
      <c r="JEV209" s="248"/>
      <c r="JEW209" s="248"/>
      <c r="JEX209" s="248"/>
      <c r="JEY209" s="248"/>
      <c r="JEZ209" s="248"/>
      <c r="JFA209" s="248"/>
      <c r="JFB209" s="248"/>
      <c r="JFC209" s="248"/>
      <c r="JFD209" s="248"/>
      <c r="JFE209" s="248"/>
      <c r="JFF209" s="248"/>
      <c r="JFG209" s="248"/>
      <c r="JFH209" s="248"/>
      <c r="JFI209" s="248"/>
      <c r="JFJ209" s="248"/>
      <c r="JFK209" s="248"/>
      <c r="JFL209" s="248"/>
      <c r="JFM209" s="248"/>
      <c r="JFN209" s="248"/>
      <c r="JFO209" s="248"/>
      <c r="JFP209" s="248"/>
      <c r="JFQ209" s="248"/>
      <c r="JFR209" s="248"/>
      <c r="JFS209" s="248"/>
      <c r="JFT209" s="248"/>
      <c r="JFU209" s="248"/>
      <c r="JFV209" s="248"/>
      <c r="JFW209" s="248"/>
      <c r="JFX209" s="248"/>
      <c r="JFY209" s="248"/>
      <c r="JFZ209" s="248"/>
      <c r="JGA209" s="248"/>
      <c r="JGB209" s="248"/>
      <c r="JGC209" s="248"/>
      <c r="JGD209" s="248"/>
      <c r="JGE209" s="248"/>
      <c r="JGF209" s="248"/>
      <c r="JGG209" s="248"/>
      <c r="JGH209" s="248"/>
      <c r="JGI209" s="248"/>
      <c r="JGJ209" s="248"/>
      <c r="JGK209" s="248"/>
      <c r="JGL209" s="248"/>
      <c r="JGM209" s="248"/>
      <c r="JGN209" s="248"/>
      <c r="JGO209" s="248"/>
      <c r="JGP209" s="248"/>
      <c r="JGQ209" s="248"/>
      <c r="JGR209" s="248"/>
      <c r="JGS209" s="248"/>
      <c r="JGT209" s="248"/>
      <c r="JGU209" s="248"/>
      <c r="JGV209" s="248"/>
      <c r="JGW209" s="248"/>
      <c r="JGX209" s="248"/>
      <c r="JGY209" s="248"/>
      <c r="JGZ209" s="248"/>
      <c r="JHA209" s="248"/>
      <c r="JHB209" s="248"/>
      <c r="JHC209" s="248"/>
      <c r="JHD209" s="248"/>
      <c r="JHE209" s="248"/>
      <c r="JHF209" s="248"/>
      <c r="JHG209" s="248"/>
      <c r="JHH209" s="248"/>
      <c r="JHI209" s="248"/>
      <c r="JHJ209" s="248"/>
      <c r="JHK209" s="248"/>
      <c r="JHL209" s="248"/>
      <c r="JHM209" s="248"/>
      <c r="JHN209" s="248"/>
      <c r="JHO209" s="248"/>
      <c r="JHP209" s="248"/>
      <c r="JHQ209" s="248"/>
      <c r="JHR209" s="248"/>
      <c r="JHS209" s="248"/>
      <c r="JHT209" s="248"/>
      <c r="JHU209" s="248"/>
      <c r="JHV209" s="248"/>
      <c r="JHW209" s="248"/>
      <c r="JHX209" s="248"/>
      <c r="JHY209" s="248"/>
      <c r="JHZ209" s="248"/>
      <c r="JIA209" s="248"/>
      <c r="JIB209" s="248"/>
      <c r="JIC209" s="248"/>
      <c r="JID209" s="248"/>
      <c r="JIE209" s="248"/>
      <c r="JIF209" s="248"/>
      <c r="JIG209" s="248"/>
      <c r="JIH209" s="248"/>
      <c r="JII209" s="248"/>
      <c r="JIJ209" s="248"/>
      <c r="JIK209" s="248"/>
      <c r="JIL209" s="248"/>
      <c r="JIM209" s="248"/>
      <c r="JIN209" s="248"/>
      <c r="JIO209" s="248"/>
      <c r="JIP209" s="248"/>
      <c r="JIQ209" s="248"/>
      <c r="JIR209" s="248"/>
      <c r="JIS209" s="248"/>
      <c r="JIT209" s="248"/>
      <c r="JIU209" s="248"/>
      <c r="JIV209" s="248"/>
      <c r="JIW209" s="248"/>
      <c r="JIX209" s="248"/>
      <c r="JIY209" s="248"/>
      <c r="JIZ209" s="248"/>
      <c r="JJA209" s="248"/>
      <c r="JJB209" s="248"/>
      <c r="JJC209" s="248"/>
      <c r="JJD209" s="248"/>
      <c r="JJE209" s="248"/>
      <c r="JJF209" s="248"/>
      <c r="JJG209" s="248"/>
      <c r="JJH209" s="248"/>
      <c r="JJI209" s="248"/>
      <c r="JJJ209" s="248"/>
      <c r="JJK209" s="248"/>
      <c r="JJL209" s="248"/>
      <c r="JJM209" s="248"/>
      <c r="JJN209" s="248"/>
      <c r="JJO209" s="248"/>
      <c r="JJP209" s="248"/>
      <c r="JJQ209" s="248"/>
      <c r="JJR209" s="248"/>
      <c r="JJS209" s="248"/>
      <c r="JJT209" s="248"/>
      <c r="JJU209" s="248"/>
      <c r="JJV209" s="248"/>
      <c r="JJW209" s="248"/>
      <c r="JJX209" s="248"/>
      <c r="JJY209" s="248"/>
      <c r="JJZ209" s="248"/>
      <c r="JKA209" s="248"/>
      <c r="JKB209" s="248"/>
      <c r="JKC209" s="248"/>
      <c r="JKD209" s="248"/>
      <c r="JKE209" s="248"/>
      <c r="JKF209" s="248"/>
      <c r="JKG209" s="248"/>
      <c r="JKH209" s="248"/>
      <c r="JKI209" s="248"/>
      <c r="JKJ209" s="248"/>
      <c r="JKK209" s="248"/>
      <c r="JKL209" s="248"/>
      <c r="JKM209" s="248"/>
      <c r="JKN209" s="248"/>
      <c r="JKO209" s="248"/>
      <c r="JKP209" s="248"/>
      <c r="JKQ209" s="248"/>
      <c r="JKR209" s="248"/>
      <c r="JKS209" s="248"/>
      <c r="JKT209" s="248"/>
      <c r="JKU209" s="248"/>
      <c r="JKV209" s="248"/>
      <c r="JKW209" s="248"/>
      <c r="JKX209" s="248"/>
      <c r="JKY209" s="248"/>
      <c r="JKZ209" s="248"/>
      <c r="JLA209" s="248"/>
      <c r="JLB209" s="248"/>
      <c r="JLC209" s="248"/>
      <c r="JLD209" s="248"/>
      <c r="JLE209" s="248"/>
      <c r="JLF209" s="248"/>
      <c r="JLG209" s="248"/>
      <c r="JLH209" s="248"/>
      <c r="JLI209" s="248"/>
      <c r="JLJ209" s="248"/>
      <c r="JLK209" s="248"/>
      <c r="JLL209" s="248"/>
      <c r="JLM209" s="248"/>
      <c r="JLN209" s="248"/>
      <c r="JLO209" s="248"/>
      <c r="JLP209" s="248"/>
      <c r="JLQ209" s="248"/>
      <c r="JLR209" s="248"/>
      <c r="JLS209" s="248"/>
      <c r="JLT209" s="248"/>
      <c r="JLU209" s="248"/>
      <c r="JLV209" s="248"/>
      <c r="JLW209" s="248"/>
      <c r="JLX209" s="248"/>
      <c r="JLY209" s="248"/>
      <c r="JLZ209" s="248"/>
      <c r="JMA209" s="248"/>
      <c r="JMB209" s="248"/>
      <c r="JMC209" s="248"/>
      <c r="JMD209" s="248"/>
      <c r="JME209" s="248"/>
      <c r="JMF209" s="248"/>
      <c r="JMG209" s="248"/>
      <c r="JMH209" s="248"/>
      <c r="JMI209" s="248"/>
      <c r="JMJ209" s="248"/>
      <c r="JMK209" s="248"/>
      <c r="JML209" s="248"/>
      <c r="JMM209" s="248"/>
      <c r="JMN209" s="248"/>
      <c r="JMO209" s="248"/>
      <c r="JMP209" s="248"/>
      <c r="JMQ209" s="248"/>
      <c r="JMR209" s="248"/>
      <c r="JMS209" s="248"/>
      <c r="JMT209" s="248"/>
      <c r="JMU209" s="248"/>
      <c r="JMV209" s="248"/>
      <c r="JMW209" s="248"/>
      <c r="JMX209" s="248"/>
      <c r="JMY209" s="248"/>
      <c r="JMZ209" s="248"/>
      <c r="JNA209" s="248"/>
      <c r="JNB209" s="248"/>
      <c r="JNC209" s="248"/>
      <c r="JND209" s="248"/>
      <c r="JNE209" s="248"/>
      <c r="JNF209" s="248"/>
      <c r="JNG209" s="248"/>
      <c r="JNH209" s="248"/>
      <c r="JNI209" s="248"/>
      <c r="JNJ209" s="248"/>
      <c r="JNK209" s="248"/>
      <c r="JNL209" s="248"/>
      <c r="JNM209" s="248"/>
      <c r="JNN209" s="248"/>
      <c r="JNO209" s="248"/>
      <c r="JNP209" s="248"/>
      <c r="JNQ209" s="248"/>
      <c r="JNR209" s="248"/>
      <c r="JNS209" s="248"/>
      <c r="JNT209" s="248"/>
      <c r="JNU209" s="248"/>
      <c r="JNV209" s="248"/>
      <c r="JNW209" s="248"/>
      <c r="JNX209" s="248"/>
      <c r="JNY209" s="248"/>
      <c r="JNZ209" s="248"/>
      <c r="JOA209" s="248"/>
      <c r="JOB209" s="248"/>
      <c r="JOC209" s="248"/>
      <c r="JOD209" s="248"/>
      <c r="JOE209" s="248"/>
      <c r="JOF209" s="248"/>
      <c r="JOG209" s="248"/>
      <c r="JOH209" s="248"/>
      <c r="JOI209" s="248"/>
      <c r="JOJ209" s="248"/>
      <c r="JOK209" s="248"/>
      <c r="JOL209" s="248"/>
      <c r="JOM209" s="248"/>
      <c r="JON209" s="248"/>
      <c r="JOO209" s="248"/>
      <c r="JOP209" s="248"/>
      <c r="JOQ209" s="248"/>
      <c r="JOR209" s="248"/>
      <c r="JOS209" s="248"/>
      <c r="JOT209" s="248"/>
      <c r="JOU209" s="248"/>
      <c r="JOV209" s="248"/>
      <c r="JOW209" s="248"/>
      <c r="JOX209" s="248"/>
      <c r="JOY209" s="248"/>
      <c r="JOZ209" s="248"/>
      <c r="JPA209" s="248"/>
      <c r="JPB209" s="248"/>
      <c r="JPC209" s="248"/>
      <c r="JPD209" s="248"/>
      <c r="JPE209" s="248"/>
      <c r="JPF209" s="248"/>
      <c r="JPG209" s="248"/>
      <c r="JPH209" s="248"/>
      <c r="JPI209" s="248"/>
      <c r="JPJ209" s="248"/>
      <c r="JPK209" s="248"/>
      <c r="JPL209" s="248"/>
      <c r="JPM209" s="248"/>
      <c r="JPN209" s="248"/>
      <c r="JPO209" s="248"/>
      <c r="JPP209" s="248"/>
      <c r="JPQ209" s="248"/>
      <c r="JPR209" s="248"/>
      <c r="JPS209" s="248"/>
      <c r="JPT209" s="248"/>
      <c r="JPU209" s="248"/>
      <c r="JPV209" s="248"/>
      <c r="JPW209" s="248"/>
      <c r="JPX209" s="248"/>
      <c r="JPY209" s="248"/>
      <c r="JPZ209" s="248"/>
      <c r="JQA209" s="248"/>
      <c r="JQB209" s="248"/>
      <c r="JQC209" s="248"/>
      <c r="JQD209" s="248"/>
      <c r="JQE209" s="248"/>
      <c r="JQF209" s="248"/>
      <c r="JQG209" s="248"/>
      <c r="JQH209" s="248"/>
      <c r="JQI209" s="248"/>
      <c r="JQJ209" s="248"/>
      <c r="JQK209" s="248"/>
      <c r="JQL209" s="248"/>
      <c r="JQM209" s="248"/>
      <c r="JQN209" s="248"/>
      <c r="JQO209" s="248"/>
      <c r="JQP209" s="248"/>
      <c r="JQQ209" s="248"/>
      <c r="JQR209" s="248"/>
      <c r="JQS209" s="248"/>
      <c r="JQT209" s="248"/>
      <c r="JQU209" s="248"/>
      <c r="JQV209" s="248"/>
      <c r="JQW209" s="248"/>
      <c r="JQX209" s="248"/>
      <c r="JQY209" s="248"/>
      <c r="JQZ209" s="248"/>
      <c r="JRA209" s="248"/>
      <c r="JRB209" s="248"/>
      <c r="JRC209" s="248"/>
      <c r="JRD209" s="248"/>
      <c r="JRE209" s="248"/>
      <c r="JRF209" s="248"/>
      <c r="JRG209" s="248"/>
      <c r="JRH209" s="248"/>
      <c r="JRI209" s="248"/>
      <c r="JRJ209" s="248"/>
      <c r="JRK209" s="248"/>
      <c r="JRL209" s="248"/>
      <c r="JRM209" s="248"/>
      <c r="JRN209" s="248"/>
      <c r="JRO209" s="248"/>
      <c r="JRP209" s="248"/>
      <c r="JRQ209" s="248"/>
      <c r="JRR209" s="248"/>
      <c r="JRS209" s="248"/>
      <c r="JRT209" s="248"/>
      <c r="JRU209" s="248"/>
      <c r="JRV209" s="248"/>
      <c r="JRW209" s="248"/>
      <c r="JRX209" s="248"/>
      <c r="JRY209" s="248"/>
      <c r="JRZ209" s="248"/>
      <c r="JSA209" s="248"/>
      <c r="JSB209" s="248"/>
      <c r="JSC209" s="248"/>
      <c r="JSD209" s="248"/>
      <c r="JSE209" s="248"/>
      <c r="JSF209" s="248"/>
      <c r="JSG209" s="248"/>
      <c r="JSH209" s="248"/>
      <c r="JSI209" s="248"/>
      <c r="JSJ209" s="248"/>
      <c r="JSK209" s="248"/>
      <c r="JSL209" s="248"/>
      <c r="JSM209" s="248"/>
      <c r="JSN209" s="248"/>
      <c r="JSO209" s="248"/>
      <c r="JSP209" s="248"/>
      <c r="JSQ209" s="248"/>
      <c r="JSR209" s="248"/>
      <c r="JSS209" s="248"/>
      <c r="JST209" s="248"/>
      <c r="JSU209" s="248"/>
      <c r="JSV209" s="248"/>
      <c r="JSW209" s="248"/>
      <c r="JSX209" s="248"/>
      <c r="JSY209" s="248"/>
      <c r="JSZ209" s="248"/>
      <c r="JTA209" s="248"/>
      <c r="JTB209" s="248"/>
      <c r="JTC209" s="248"/>
      <c r="JTD209" s="248"/>
      <c r="JTE209" s="248"/>
      <c r="JTF209" s="248"/>
      <c r="JTG209" s="248"/>
      <c r="JTH209" s="248"/>
      <c r="JTI209" s="248"/>
      <c r="JTJ209" s="248"/>
      <c r="JTK209" s="248"/>
      <c r="JTL209" s="248"/>
      <c r="JTM209" s="248"/>
      <c r="JTN209" s="248"/>
      <c r="JTO209" s="248"/>
      <c r="JTP209" s="248"/>
      <c r="JTQ209" s="248"/>
      <c r="JTR209" s="248"/>
      <c r="JTS209" s="248"/>
      <c r="JTT209" s="248"/>
      <c r="JTU209" s="248"/>
      <c r="JTV209" s="248"/>
      <c r="JTW209" s="248"/>
      <c r="JTX209" s="248"/>
      <c r="JTY209" s="248"/>
      <c r="JTZ209" s="248"/>
      <c r="JUA209" s="248"/>
      <c r="JUB209" s="248"/>
      <c r="JUC209" s="248"/>
      <c r="JUD209" s="248"/>
      <c r="JUE209" s="248"/>
      <c r="JUF209" s="248"/>
      <c r="JUG209" s="248"/>
      <c r="JUH209" s="248"/>
      <c r="JUI209" s="248"/>
      <c r="JUJ209" s="248"/>
      <c r="JUK209" s="248"/>
      <c r="JUL209" s="248"/>
      <c r="JUM209" s="248"/>
      <c r="JUN209" s="248"/>
      <c r="JUO209" s="248"/>
      <c r="JUP209" s="248"/>
      <c r="JUQ209" s="248"/>
      <c r="JUR209" s="248"/>
      <c r="JUS209" s="248"/>
      <c r="JUT209" s="248"/>
      <c r="JUU209" s="248"/>
      <c r="JUV209" s="248"/>
      <c r="JUW209" s="248"/>
      <c r="JUX209" s="248"/>
      <c r="JUY209" s="248"/>
      <c r="JUZ209" s="248"/>
      <c r="JVA209" s="248"/>
      <c r="JVB209" s="248"/>
      <c r="JVC209" s="248"/>
      <c r="JVD209" s="248"/>
      <c r="JVE209" s="248"/>
      <c r="JVF209" s="248"/>
      <c r="JVG209" s="248"/>
      <c r="JVH209" s="248"/>
      <c r="JVI209" s="248"/>
      <c r="JVJ209" s="248"/>
      <c r="JVK209" s="248"/>
      <c r="JVL209" s="248"/>
      <c r="JVM209" s="248"/>
      <c r="JVN209" s="248"/>
      <c r="JVO209" s="248"/>
      <c r="JVP209" s="248"/>
      <c r="JVQ209" s="248"/>
      <c r="JVR209" s="248"/>
      <c r="JVS209" s="248"/>
      <c r="JVT209" s="248"/>
      <c r="JVU209" s="248"/>
      <c r="JVV209" s="248"/>
      <c r="JVW209" s="248"/>
      <c r="JVX209" s="248"/>
      <c r="JVY209" s="248"/>
      <c r="JVZ209" s="248"/>
      <c r="JWA209" s="248"/>
      <c r="JWB209" s="248"/>
      <c r="JWC209" s="248"/>
      <c r="JWD209" s="248"/>
      <c r="JWE209" s="248"/>
      <c r="JWF209" s="248"/>
      <c r="JWG209" s="248"/>
      <c r="JWH209" s="248"/>
      <c r="JWI209" s="248"/>
      <c r="JWJ209" s="248"/>
      <c r="JWK209" s="248"/>
      <c r="JWL209" s="248"/>
      <c r="JWM209" s="248"/>
      <c r="JWN209" s="248"/>
      <c r="JWO209" s="248"/>
      <c r="JWP209" s="248"/>
      <c r="JWQ209" s="248"/>
      <c r="JWR209" s="248"/>
      <c r="JWS209" s="248"/>
      <c r="JWT209" s="248"/>
      <c r="JWU209" s="248"/>
      <c r="JWV209" s="248"/>
      <c r="JWW209" s="248"/>
      <c r="JWX209" s="248"/>
      <c r="JWY209" s="248"/>
      <c r="JWZ209" s="248"/>
      <c r="JXA209" s="248"/>
      <c r="JXB209" s="248"/>
      <c r="JXC209" s="248"/>
      <c r="JXD209" s="248"/>
      <c r="JXE209" s="248"/>
      <c r="JXF209" s="248"/>
      <c r="JXG209" s="248"/>
      <c r="JXH209" s="248"/>
      <c r="JXI209" s="248"/>
      <c r="JXJ209" s="248"/>
      <c r="JXK209" s="248"/>
      <c r="JXL209" s="248"/>
      <c r="JXM209" s="248"/>
      <c r="JXN209" s="248"/>
      <c r="JXO209" s="248"/>
      <c r="JXP209" s="248"/>
      <c r="JXQ209" s="248"/>
      <c r="JXR209" s="248"/>
      <c r="JXS209" s="248"/>
      <c r="JXT209" s="248"/>
      <c r="JXU209" s="248"/>
      <c r="JXV209" s="248"/>
      <c r="JXW209" s="248"/>
      <c r="JXX209" s="248"/>
      <c r="JXY209" s="248"/>
      <c r="JXZ209" s="248"/>
      <c r="JYA209" s="248"/>
      <c r="JYB209" s="248"/>
      <c r="JYC209" s="248"/>
      <c r="JYD209" s="248"/>
      <c r="JYE209" s="248"/>
      <c r="JYF209" s="248"/>
      <c r="JYG209" s="248"/>
      <c r="JYH209" s="248"/>
      <c r="JYI209" s="248"/>
      <c r="JYJ209" s="248"/>
      <c r="JYK209" s="248"/>
      <c r="JYL209" s="248"/>
      <c r="JYM209" s="248"/>
      <c r="JYN209" s="248"/>
      <c r="JYO209" s="248"/>
      <c r="JYP209" s="248"/>
      <c r="JYQ209" s="248"/>
      <c r="JYR209" s="248"/>
      <c r="JYS209" s="248"/>
      <c r="JYT209" s="248"/>
      <c r="JYU209" s="248"/>
      <c r="JYV209" s="248"/>
      <c r="JYW209" s="248"/>
      <c r="JYX209" s="248"/>
      <c r="JYY209" s="248"/>
      <c r="JYZ209" s="248"/>
      <c r="JZA209" s="248"/>
      <c r="JZB209" s="248"/>
      <c r="JZC209" s="248"/>
      <c r="JZD209" s="248"/>
      <c r="JZE209" s="248"/>
      <c r="JZF209" s="248"/>
      <c r="JZG209" s="248"/>
      <c r="JZH209" s="248"/>
      <c r="JZI209" s="248"/>
      <c r="JZJ209" s="248"/>
      <c r="JZK209" s="248"/>
      <c r="JZL209" s="248"/>
      <c r="JZM209" s="248"/>
      <c r="JZN209" s="248"/>
      <c r="JZO209" s="248"/>
      <c r="JZP209" s="248"/>
      <c r="JZQ209" s="248"/>
      <c r="JZR209" s="248"/>
      <c r="JZS209" s="248"/>
      <c r="JZT209" s="248"/>
      <c r="JZU209" s="248"/>
      <c r="JZV209" s="248"/>
      <c r="JZW209" s="248"/>
      <c r="JZX209" s="248"/>
      <c r="JZY209" s="248"/>
      <c r="JZZ209" s="248"/>
      <c r="KAA209" s="248"/>
      <c r="KAB209" s="248"/>
      <c r="KAC209" s="248"/>
      <c r="KAD209" s="248"/>
      <c r="KAE209" s="248"/>
      <c r="KAF209" s="248"/>
      <c r="KAG209" s="248"/>
      <c r="KAH209" s="248"/>
      <c r="KAI209" s="248"/>
      <c r="KAJ209" s="248"/>
      <c r="KAK209" s="248"/>
      <c r="KAL209" s="248"/>
      <c r="KAM209" s="248"/>
      <c r="KAN209" s="248"/>
      <c r="KAO209" s="248"/>
      <c r="KAP209" s="248"/>
      <c r="KAQ209" s="248"/>
      <c r="KAR209" s="248"/>
      <c r="KAS209" s="248"/>
      <c r="KAT209" s="248"/>
      <c r="KAU209" s="248"/>
      <c r="KAV209" s="248"/>
      <c r="KAW209" s="248"/>
      <c r="KAX209" s="248"/>
      <c r="KAY209" s="248"/>
      <c r="KAZ209" s="248"/>
      <c r="KBA209" s="248"/>
      <c r="KBB209" s="248"/>
      <c r="KBC209" s="248"/>
      <c r="KBD209" s="248"/>
      <c r="KBE209" s="248"/>
      <c r="KBF209" s="248"/>
      <c r="KBG209" s="248"/>
      <c r="KBH209" s="248"/>
      <c r="KBI209" s="248"/>
      <c r="KBJ209" s="248"/>
      <c r="KBK209" s="248"/>
      <c r="KBL209" s="248"/>
      <c r="KBM209" s="248"/>
      <c r="KBN209" s="248"/>
      <c r="KBO209" s="248"/>
      <c r="KBP209" s="248"/>
      <c r="KBQ209" s="248"/>
      <c r="KBR209" s="248"/>
      <c r="KBS209" s="248"/>
      <c r="KBT209" s="248"/>
      <c r="KBU209" s="248"/>
      <c r="KBV209" s="248"/>
      <c r="KBW209" s="248"/>
      <c r="KBX209" s="248"/>
      <c r="KBY209" s="248"/>
      <c r="KBZ209" s="248"/>
      <c r="KCA209" s="248"/>
      <c r="KCB209" s="248"/>
      <c r="KCC209" s="248"/>
      <c r="KCD209" s="248"/>
      <c r="KCE209" s="248"/>
      <c r="KCF209" s="248"/>
      <c r="KCG209" s="248"/>
      <c r="KCH209" s="248"/>
      <c r="KCI209" s="248"/>
      <c r="KCJ209" s="248"/>
      <c r="KCK209" s="248"/>
      <c r="KCL209" s="248"/>
      <c r="KCM209" s="248"/>
      <c r="KCN209" s="248"/>
      <c r="KCO209" s="248"/>
      <c r="KCP209" s="248"/>
      <c r="KCQ209" s="248"/>
      <c r="KCR209" s="248"/>
      <c r="KCS209" s="248"/>
      <c r="KCT209" s="248"/>
      <c r="KCU209" s="248"/>
      <c r="KCV209" s="248"/>
      <c r="KCW209" s="248"/>
      <c r="KCX209" s="248"/>
      <c r="KCY209" s="248"/>
      <c r="KCZ209" s="248"/>
      <c r="KDA209" s="248"/>
      <c r="KDB209" s="248"/>
      <c r="KDC209" s="248"/>
      <c r="KDD209" s="248"/>
      <c r="KDE209" s="248"/>
      <c r="KDF209" s="248"/>
      <c r="KDG209" s="248"/>
      <c r="KDH209" s="248"/>
      <c r="KDI209" s="248"/>
      <c r="KDJ209" s="248"/>
      <c r="KDK209" s="248"/>
      <c r="KDL209" s="248"/>
      <c r="KDM209" s="248"/>
      <c r="KDN209" s="248"/>
      <c r="KDO209" s="248"/>
      <c r="KDP209" s="248"/>
      <c r="KDQ209" s="248"/>
      <c r="KDR209" s="248"/>
      <c r="KDS209" s="248"/>
      <c r="KDT209" s="248"/>
      <c r="KDU209" s="248"/>
      <c r="KDV209" s="248"/>
      <c r="KDW209" s="248"/>
      <c r="KDX209" s="248"/>
      <c r="KDY209" s="248"/>
      <c r="KDZ209" s="248"/>
      <c r="KEA209" s="248"/>
      <c r="KEB209" s="248"/>
      <c r="KEC209" s="248"/>
      <c r="KED209" s="248"/>
      <c r="KEE209" s="248"/>
      <c r="KEF209" s="248"/>
      <c r="KEG209" s="248"/>
      <c r="KEH209" s="248"/>
      <c r="KEI209" s="248"/>
      <c r="KEJ209" s="248"/>
      <c r="KEK209" s="248"/>
      <c r="KEL209" s="248"/>
      <c r="KEM209" s="248"/>
      <c r="KEN209" s="248"/>
      <c r="KEO209" s="248"/>
      <c r="KEP209" s="248"/>
      <c r="KEQ209" s="248"/>
      <c r="KER209" s="248"/>
      <c r="KES209" s="248"/>
      <c r="KET209" s="248"/>
      <c r="KEU209" s="248"/>
      <c r="KEV209" s="248"/>
      <c r="KEW209" s="248"/>
      <c r="KEX209" s="248"/>
      <c r="KEY209" s="248"/>
      <c r="KEZ209" s="248"/>
      <c r="KFA209" s="248"/>
      <c r="KFB209" s="248"/>
      <c r="KFC209" s="248"/>
      <c r="KFD209" s="248"/>
      <c r="KFE209" s="248"/>
      <c r="KFF209" s="248"/>
      <c r="KFG209" s="248"/>
      <c r="KFH209" s="248"/>
      <c r="KFI209" s="248"/>
      <c r="KFJ209" s="248"/>
      <c r="KFK209" s="248"/>
      <c r="KFL209" s="248"/>
      <c r="KFM209" s="248"/>
      <c r="KFN209" s="248"/>
      <c r="KFO209" s="248"/>
      <c r="KFP209" s="248"/>
      <c r="KFQ209" s="248"/>
      <c r="KFR209" s="248"/>
      <c r="KFS209" s="248"/>
      <c r="KFT209" s="248"/>
      <c r="KFU209" s="248"/>
      <c r="KFV209" s="248"/>
      <c r="KFW209" s="248"/>
      <c r="KFX209" s="248"/>
      <c r="KFY209" s="248"/>
      <c r="KFZ209" s="248"/>
      <c r="KGA209" s="248"/>
      <c r="KGB209" s="248"/>
      <c r="KGC209" s="248"/>
      <c r="KGD209" s="248"/>
      <c r="KGE209" s="248"/>
      <c r="KGF209" s="248"/>
      <c r="KGG209" s="248"/>
      <c r="KGH209" s="248"/>
      <c r="KGI209" s="248"/>
      <c r="KGJ209" s="248"/>
      <c r="KGK209" s="248"/>
      <c r="KGL209" s="248"/>
      <c r="KGM209" s="248"/>
      <c r="KGN209" s="248"/>
      <c r="KGO209" s="248"/>
      <c r="KGP209" s="248"/>
      <c r="KGQ209" s="248"/>
      <c r="KGR209" s="248"/>
      <c r="KGS209" s="248"/>
      <c r="KGT209" s="248"/>
      <c r="KGU209" s="248"/>
      <c r="KGV209" s="248"/>
      <c r="KGW209" s="248"/>
      <c r="KGX209" s="248"/>
      <c r="KGY209" s="248"/>
      <c r="KGZ209" s="248"/>
      <c r="KHA209" s="248"/>
      <c r="KHB209" s="248"/>
      <c r="KHC209" s="248"/>
      <c r="KHD209" s="248"/>
      <c r="KHE209" s="248"/>
      <c r="KHF209" s="248"/>
      <c r="KHG209" s="248"/>
      <c r="KHH209" s="248"/>
      <c r="KHI209" s="248"/>
      <c r="KHJ209" s="248"/>
      <c r="KHK209" s="248"/>
      <c r="KHL209" s="248"/>
      <c r="KHM209" s="248"/>
      <c r="KHN209" s="248"/>
      <c r="KHO209" s="248"/>
      <c r="KHP209" s="248"/>
      <c r="KHQ209" s="248"/>
      <c r="KHR209" s="248"/>
      <c r="KHS209" s="248"/>
      <c r="KHT209" s="248"/>
      <c r="KHU209" s="248"/>
      <c r="KHV209" s="248"/>
      <c r="KHW209" s="248"/>
      <c r="KHX209" s="248"/>
      <c r="KHY209" s="248"/>
      <c r="KHZ209" s="248"/>
      <c r="KIA209" s="248"/>
      <c r="KIB209" s="248"/>
      <c r="KIC209" s="248"/>
      <c r="KID209" s="248"/>
      <c r="KIE209" s="248"/>
      <c r="KIF209" s="248"/>
      <c r="KIG209" s="248"/>
      <c r="KIH209" s="248"/>
      <c r="KII209" s="248"/>
      <c r="KIJ209" s="248"/>
      <c r="KIK209" s="248"/>
      <c r="KIL209" s="248"/>
      <c r="KIM209" s="248"/>
      <c r="KIN209" s="248"/>
      <c r="KIO209" s="248"/>
      <c r="KIP209" s="248"/>
      <c r="KIQ209" s="248"/>
      <c r="KIR209" s="248"/>
      <c r="KIS209" s="248"/>
      <c r="KIT209" s="248"/>
      <c r="KIU209" s="248"/>
      <c r="KIV209" s="248"/>
      <c r="KIW209" s="248"/>
      <c r="KIX209" s="248"/>
      <c r="KIY209" s="248"/>
      <c r="KIZ209" s="248"/>
      <c r="KJA209" s="248"/>
      <c r="KJB209" s="248"/>
      <c r="KJC209" s="248"/>
      <c r="KJD209" s="248"/>
      <c r="KJE209" s="248"/>
      <c r="KJF209" s="248"/>
      <c r="KJG209" s="248"/>
      <c r="KJH209" s="248"/>
      <c r="KJI209" s="248"/>
      <c r="KJJ209" s="248"/>
      <c r="KJK209" s="248"/>
      <c r="KJL209" s="248"/>
      <c r="KJM209" s="248"/>
      <c r="KJN209" s="248"/>
      <c r="KJO209" s="248"/>
      <c r="KJP209" s="248"/>
      <c r="KJQ209" s="248"/>
      <c r="KJR209" s="248"/>
      <c r="KJS209" s="248"/>
      <c r="KJT209" s="248"/>
      <c r="KJU209" s="248"/>
      <c r="KJV209" s="248"/>
      <c r="KJW209" s="248"/>
      <c r="KJX209" s="248"/>
      <c r="KJY209" s="248"/>
      <c r="KJZ209" s="248"/>
      <c r="KKA209" s="248"/>
      <c r="KKB209" s="248"/>
      <c r="KKC209" s="248"/>
      <c r="KKD209" s="248"/>
      <c r="KKE209" s="248"/>
      <c r="KKF209" s="248"/>
      <c r="KKG209" s="248"/>
      <c r="KKH209" s="248"/>
      <c r="KKI209" s="248"/>
      <c r="KKJ209" s="248"/>
      <c r="KKK209" s="248"/>
      <c r="KKL209" s="248"/>
      <c r="KKM209" s="248"/>
      <c r="KKN209" s="248"/>
      <c r="KKO209" s="248"/>
      <c r="KKP209" s="248"/>
      <c r="KKQ209" s="248"/>
      <c r="KKR209" s="248"/>
      <c r="KKS209" s="248"/>
      <c r="KKT209" s="248"/>
      <c r="KKU209" s="248"/>
      <c r="KKV209" s="248"/>
      <c r="KKW209" s="248"/>
      <c r="KKX209" s="248"/>
      <c r="KKY209" s="248"/>
      <c r="KKZ209" s="248"/>
      <c r="KLA209" s="248"/>
      <c r="KLB209" s="248"/>
      <c r="KLC209" s="248"/>
      <c r="KLD209" s="248"/>
      <c r="KLE209" s="248"/>
      <c r="KLF209" s="248"/>
      <c r="KLG209" s="248"/>
      <c r="KLH209" s="248"/>
      <c r="KLI209" s="248"/>
      <c r="KLJ209" s="248"/>
      <c r="KLK209" s="248"/>
      <c r="KLL209" s="248"/>
      <c r="KLM209" s="248"/>
      <c r="KLN209" s="248"/>
      <c r="KLO209" s="248"/>
      <c r="KLP209" s="248"/>
      <c r="KLQ209" s="248"/>
      <c r="KLR209" s="248"/>
      <c r="KLS209" s="248"/>
      <c r="KLT209" s="248"/>
      <c r="KLU209" s="248"/>
      <c r="KLV209" s="248"/>
      <c r="KLW209" s="248"/>
      <c r="KLX209" s="248"/>
      <c r="KLY209" s="248"/>
      <c r="KLZ209" s="248"/>
      <c r="KMA209" s="248"/>
      <c r="KMB209" s="248"/>
      <c r="KMC209" s="248"/>
      <c r="KMD209" s="248"/>
      <c r="KME209" s="248"/>
      <c r="KMF209" s="248"/>
      <c r="KMG209" s="248"/>
      <c r="KMH209" s="248"/>
      <c r="KMI209" s="248"/>
      <c r="KMJ209" s="248"/>
      <c r="KMK209" s="248"/>
      <c r="KML209" s="248"/>
      <c r="KMM209" s="248"/>
      <c r="KMN209" s="248"/>
      <c r="KMO209" s="248"/>
      <c r="KMP209" s="248"/>
      <c r="KMQ209" s="248"/>
      <c r="KMR209" s="248"/>
      <c r="KMS209" s="248"/>
      <c r="KMT209" s="248"/>
      <c r="KMU209" s="248"/>
      <c r="KMV209" s="248"/>
      <c r="KMW209" s="248"/>
      <c r="KMX209" s="248"/>
      <c r="KMY209" s="248"/>
      <c r="KMZ209" s="248"/>
      <c r="KNA209" s="248"/>
      <c r="KNB209" s="248"/>
      <c r="KNC209" s="248"/>
      <c r="KND209" s="248"/>
      <c r="KNE209" s="248"/>
      <c r="KNF209" s="248"/>
      <c r="KNG209" s="248"/>
      <c r="KNH209" s="248"/>
      <c r="KNI209" s="248"/>
      <c r="KNJ209" s="248"/>
      <c r="KNK209" s="248"/>
      <c r="KNL209" s="248"/>
      <c r="KNM209" s="248"/>
      <c r="KNN209" s="248"/>
      <c r="KNO209" s="248"/>
      <c r="KNP209" s="248"/>
      <c r="KNQ209" s="248"/>
      <c r="KNR209" s="248"/>
      <c r="KNS209" s="248"/>
      <c r="KNT209" s="248"/>
      <c r="KNU209" s="248"/>
      <c r="KNV209" s="248"/>
      <c r="KNW209" s="248"/>
      <c r="KNX209" s="248"/>
      <c r="KNY209" s="248"/>
      <c r="KNZ209" s="248"/>
      <c r="KOA209" s="248"/>
      <c r="KOB209" s="248"/>
      <c r="KOC209" s="248"/>
      <c r="KOD209" s="248"/>
      <c r="KOE209" s="248"/>
      <c r="KOF209" s="248"/>
      <c r="KOG209" s="248"/>
      <c r="KOH209" s="248"/>
      <c r="KOI209" s="248"/>
      <c r="KOJ209" s="248"/>
      <c r="KOK209" s="248"/>
      <c r="KOL209" s="248"/>
      <c r="KOM209" s="248"/>
      <c r="KON209" s="248"/>
      <c r="KOO209" s="248"/>
      <c r="KOP209" s="248"/>
      <c r="KOQ209" s="248"/>
      <c r="KOR209" s="248"/>
      <c r="KOS209" s="248"/>
      <c r="KOT209" s="248"/>
      <c r="KOU209" s="248"/>
      <c r="KOV209" s="248"/>
      <c r="KOW209" s="248"/>
      <c r="KOX209" s="248"/>
      <c r="KOY209" s="248"/>
      <c r="KOZ209" s="248"/>
      <c r="KPA209" s="248"/>
      <c r="KPB209" s="248"/>
      <c r="KPC209" s="248"/>
      <c r="KPD209" s="248"/>
      <c r="KPE209" s="248"/>
      <c r="KPF209" s="248"/>
      <c r="KPG209" s="248"/>
      <c r="KPH209" s="248"/>
      <c r="KPI209" s="248"/>
      <c r="KPJ209" s="248"/>
      <c r="KPK209" s="248"/>
      <c r="KPL209" s="248"/>
      <c r="KPM209" s="248"/>
      <c r="KPN209" s="248"/>
      <c r="KPO209" s="248"/>
      <c r="KPP209" s="248"/>
      <c r="KPQ209" s="248"/>
      <c r="KPR209" s="248"/>
      <c r="KPS209" s="248"/>
      <c r="KPT209" s="248"/>
      <c r="KPU209" s="248"/>
      <c r="KPV209" s="248"/>
      <c r="KPW209" s="248"/>
      <c r="KPX209" s="248"/>
      <c r="KPY209" s="248"/>
      <c r="KPZ209" s="248"/>
      <c r="KQA209" s="248"/>
      <c r="KQB209" s="248"/>
      <c r="KQC209" s="248"/>
      <c r="KQD209" s="248"/>
      <c r="KQE209" s="248"/>
      <c r="KQF209" s="248"/>
      <c r="KQG209" s="248"/>
      <c r="KQH209" s="248"/>
      <c r="KQI209" s="248"/>
      <c r="KQJ209" s="248"/>
      <c r="KQK209" s="248"/>
      <c r="KQL209" s="248"/>
      <c r="KQM209" s="248"/>
      <c r="KQN209" s="248"/>
      <c r="KQO209" s="248"/>
      <c r="KQP209" s="248"/>
      <c r="KQQ209" s="248"/>
      <c r="KQR209" s="248"/>
      <c r="KQS209" s="248"/>
      <c r="KQT209" s="248"/>
      <c r="KQU209" s="248"/>
      <c r="KQV209" s="248"/>
      <c r="KQW209" s="248"/>
      <c r="KQX209" s="248"/>
      <c r="KQY209" s="248"/>
      <c r="KQZ209" s="248"/>
      <c r="KRA209" s="248"/>
      <c r="KRB209" s="248"/>
      <c r="KRC209" s="248"/>
      <c r="KRD209" s="248"/>
      <c r="KRE209" s="248"/>
      <c r="KRF209" s="248"/>
      <c r="KRG209" s="248"/>
      <c r="KRH209" s="248"/>
      <c r="KRI209" s="248"/>
      <c r="KRJ209" s="248"/>
      <c r="KRK209" s="248"/>
      <c r="KRL209" s="248"/>
      <c r="KRM209" s="248"/>
      <c r="KRN209" s="248"/>
      <c r="KRO209" s="248"/>
      <c r="KRP209" s="248"/>
      <c r="KRQ209" s="248"/>
      <c r="KRR209" s="248"/>
      <c r="KRS209" s="248"/>
      <c r="KRT209" s="248"/>
      <c r="KRU209" s="248"/>
      <c r="KRV209" s="248"/>
      <c r="KRW209" s="248"/>
      <c r="KRX209" s="248"/>
      <c r="KRY209" s="248"/>
      <c r="KRZ209" s="248"/>
      <c r="KSA209" s="248"/>
      <c r="KSB209" s="248"/>
      <c r="KSC209" s="248"/>
      <c r="KSD209" s="248"/>
      <c r="KSE209" s="248"/>
      <c r="KSF209" s="248"/>
      <c r="KSG209" s="248"/>
      <c r="KSH209" s="248"/>
      <c r="KSI209" s="248"/>
      <c r="KSJ209" s="248"/>
      <c r="KSK209" s="248"/>
      <c r="KSL209" s="248"/>
      <c r="KSM209" s="248"/>
      <c r="KSN209" s="248"/>
      <c r="KSO209" s="248"/>
      <c r="KSP209" s="248"/>
      <c r="KSQ209" s="248"/>
      <c r="KSR209" s="248"/>
      <c r="KSS209" s="248"/>
      <c r="KST209" s="248"/>
      <c r="KSU209" s="248"/>
      <c r="KSV209" s="248"/>
      <c r="KSW209" s="248"/>
      <c r="KSX209" s="248"/>
      <c r="KSY209" s="248"/>
      <c r="KSZ209" s="248"/>
      <c r="KTA209" s="248"/>
      <c r="KTB209" s="248"/>
      <c r="KTC209" s="248"/>
      <c r="KTD209" s="248"/>
      <c r="KTE209" s="248"/>
      <c r="KTF209" s="248"/>
      <c r="KTG209" s="248"/>
      <c r="KTH209" s="248"/>
      <c r="KTI209" s="248"/>
      <c r="KTJ209" s="248"/>
      <c r="KTK209" s="248"/>
      <c r="KTL209" s="248"/>
      <c r="KTM209" s="248"/>
      <c r="KTN209" s="248"/>
      <c r="KTO209" s="248"/>
      <c r="KTP209" s="248"/>
      <c r="KTQ209" s="248"/>
      <c r="KTR209" s="248"/>
      <c r="KTS209" s="248"/>
      <c r="KTT209" s="248"/>
      <c r="KTU209" s="248"/>
      <c r="KTV209" s="248"/>
      <c r="KTW209" s="248"/>
      <c r="KTX209" s="248"/>
      <c r="KTY209" s="248"/>
      <c r="KTZ209" s="248"/>
      <c r="KUA209" s="248"/>
      <c r="KUB209" s="248"/>
      <c r="KUC209" s="248"/>
      <c r="KUD209" s="248"/>
      <c r="KUE209" s="248"/>
      <c r="KUF209" s="248"/>
      <c r="KUG209" s="248"/>
      <c r="KUH209" s="248"/>
      <c r="KUI209" s="248"/>
      <c r="KUJ209" s="248"/>
      <c r="KUK209" s="248"/>
      <c r="KUL209" s="248"/>
      <c r="KUM209" s="248"/>
      <c r="KUN209" s="248"/>
      <c r="KUO209" s="248"/>
      <c r="KUP209" s="248"/>
      <c r="KUQ209" s="248"/>
      <c r="KUR209" s="248"/>
      <c r="KUS209" s="248"/>
      <c r="KUT209" s="248"/>
      <c r="KUU209" s="248"/>
      <c r="KUV209" s="248"/>
      <c r="KUW209" s="248"/>
      <c r="KUX209" s="248"/>
      <c r="KUY209" s="248"/>
      <c r="KUZ209" s="248"/>
      <c r="KVA209" s="248"/>
      <c r="KVB209" s="248"/>
      <c r="KVC209" s="248"/>
      <c r="KVD209" s="248"/>
      <c r="KVE209" s="248"/>
      <c r="KVF209" s="248"/>
      <c r="KVG209" s="248"/>
      <c r="KVH209" s="248"/>
      <c r="KVI209" s="248"/>
      <c r="KVJ209" s="248"/>
      <c r="KVK209" s="248"/>
      <c r="KVL209" s="248"/>
      <c r="KVM209" s="248"/>
      <c r="KVN209" s="248"/>
      <c r="KVO209" s="248"/>
      <c r="KVP209" s="248"/>
      <c r="KVQ209" s="248"/>
      <c r="KVR209" s="248"/>
      <c r="KVS209" s="248"/>
      <c r="KVT209" s="248"/>
      <c r="KVU209" s="248"/>
      <c r="KVV209" s="248"/>
      <c r="KVW209" s="248"/>
      <c r="KVX209" s="248"/>
      <c r="KVY209" s="248"/>
      <c r="KVZ209" s="248"/>
      <c r="KWA209" s="248"/>
      <c r="KWB209" s="248"/>
      <c r="KWC209" s="248"/>
      <c r="KWD209" s="248"/>
      <c r="KWE209" s="248"/>
      <c r="KWF209" s="248"/>
      <c r="KWG209" s="248"/>
      <c r="KWH209" s="248"/>
      <c r="KWI209" s="248"/>
      <c r="KWJ209" s="248"/>
      <c r="KWK209" s="248"/>
      <c r="KWL209" s="248"/>
      <c r="KWM209" s="248"/>
      <c r="KWN209" s="248"/>
      <c r="KWO209" s="248"/>
      <c r="KWP209" s="248"/>
      <c r="KWQ209" s="248"/>
      <c r="KWR209" s="248"/>
      <c r="KWS209" s="248"/>
      <c r="KWT209" s="248"/>
      <c r="KWU209" s="248"/>
      <c r="KWV209" s="248"/>
      <c r="KWW209" s="248"/>
      <c r="KWX209" s="248"/>
      <c r="KWY209" s="248"/>
      <c r="KWZ209" s="248"/>
      <c r="KXA209" s="248"/>
      <c r="KXB209" s="248"/>
      <c r="KXC209" s="248"/>
      <c r="KXD209" s="248"/>
      <c r="KXE209" s="248"/>
      <c r="KXF209" s="248"/>
      <c r="KXG209" s="248"/>
      <c r="KXH209" s="248"/>
      <c r="KXI209" s="248"/>
      <c r="KXJ209" s="248"/>
      <c r="KXK209" s="248"/>
      <c r="KXL209" s="248"/>
      <c r="KXM209" s="248"/>
      <c r="KXN209" s="248"/>
      <c r="KXO209" s="248"/>
      <c r="KXP209" s="248"/>
      <c r="KXQ209" s="248"/>
      <c r="KXR209" s="248"/>
      <c r="KXS209" s="248"/>
      <c r="KXT209" s="248"/>
      <c r="KXU209" s="248"/>
      <c r="KXV209" s="248"/>
      <c r="KXW209" s="248"/>
      <c r="KXX209" s="248"/>
      <c r="KXY209" s="248"/>
      <c r="KXZ209" s="248"/>
      <c r="KYA209" s="248"/>
      <c r="KYB209" s="248"/>
      <c r="KYC209" s="248"/>
      <c r="KYD209" s="248"/>
      <c r="KYE209" s="248"/>
      <c r="KYF209" s="248"/>
      <c r="KYG209" s="248"/>
      <c r="KYH209" s="248"/>
      <c r="KYI209" s="248"/>
      <c r="KYJ209" s="248"/>
      <c r="KYK209" s="248"/>
      <c r="KYL209" s="248"/>
      <c r="KYM209" s="248"/>
      <c r="KYN209" s="248"/>
      <c r="KYO209" s="248"/>
      <c r="KYP209" s="248"/>
      <c r="KYQ209" s="248"/>
      <c r="KYR209" s="248"/>
      <c r="KYS209" s="248"/>
      <c r="KYT209" s="248"/>
      <c r="KYU209" s="248"/>
      <c r="KYV209" s="248"/>
      <c r="KYW209" s="248"/>
      <c r="KYX209" s="248"/>
      <c r="KYY209" s="248"/>
      <c r="KYZ209" s="248"/>
      <c r="KZA209" s="248"/>
      <c r="KZB209" s="248"/>
      <c r="KZC209" s="248"/>
      <c r="KZD209" s="248"/>
      <c r="KZE209" s="248"/>
      <c r="KZF209" s="248"/>
      <c r="KZG209" s="248"/>
      <c r="KZH209" s="248"/>
      <c r="KZI209" s="248"/>
      <c r="KZJ209" s="248"/>
      <c r="KZK209" s="248"/>
      <c r="KZL209" s="248"/>
      <c r="KZM209" s="248"/>
      <c r="KZN209" s="248"/>
      <c r="KZO209" s="248"/>
      <c r="KZP209" s="248"/>
      <c r="KZQ209" s="248"/>
      <c r="KZR209" s="248"/>
      <c r="KZS209" s="248"/>
      <c r="KZT209" s="248"/>
      <c r="KZU209" s="248"/>
      <c r="KZV209" s="248"/>
      <c r="KZW209" s="248"/>
      <c r="KZX209" s="248"/>
      <c r="KZY209" s="248"/>
      <c r="KZZ209" s="248"/>
      <c r="LAA209" s="248"/>
      <c r="LAB209" s="248"/>
      <c r="LAC209" s="248"/>
      <c r="LAD209" s="248"/>
      <c r="LAE209" s="248"/>
      <c r="LAF209" s="248"/>
      <c r="LAG209" s="248"/>
      <c r="LAH209" s="248"/>
      <c r="LAI209" s="248"/>
      <c r="LAJ209" s="248"/>
      <c r="LAK209" s="248"/>
      <c r="LAL209" s="248"/>
      <c r="LAM209" s="248"/>
      <c r="LAN209" s="248"/>
      <c r="LAO209" s="248"/>
      <c r="LAP209" s="248"/>
      <c r="LAQ209" s="248"/>
      <c r="LAR209" s="248"/>
      <c r="LAS209" s="248"/>
      <c r="LAT209" s="248"/>
      <c r="LAU209" s="248"/>
      <c r="LAV209" s="248"/>
      <c r="LAW209" s="248"/>
      <c r="LAX209" s="248"/>
      <c r="LAY209" s="248"/>
      <c r="LAZ209" s="248"/>
      <c r="LBA209" s="248"/>
      <c r="LBB209" s="248"/>
      <c r="LBC209" s="248"/>
      <c r="LBD209" s="248"/>
      <c r="LBE209" s="248"/>
      <c r="LBF209" s="248"/>
      <c r="LBG209" s="248"/>
      <c r="LBH209" s="248"/>
      <c r="LBI209" s="248"/>
      <c r="LBJ209" s="248"/>
      <c r="LBK209" s="248"/>
      <c r="LBL209" s="248"/>
      <c r="LBM209" s="248"/>
      <c r="LBN209" s="248"/>
      <c r="LBO209" s="248"/>
      <c r="LBP209" s="248"/>
      <c r="LBQ209" s="248"/>
      <c r="LBR209" s="248"/>
      <c r="LBS209" s="248"/>
      <c r="LBT209" s="248"/>
      <c r="LBU209" s="248"/>
      <c r="LBV209" s="248"/>
      <c r="LBW209" s="248"/>
      <c r="LBX209" s="248"/>
      <c r="LBY209" s="248"/>
      <c r="LBZ209" s="248"/>
      <c r="LCA209" s="248"/>
      <c r="LCB209" s="248"/>
      <c r="LCC209" s="248"/>
      <c r="LCD209" s="248"/>
      <c r="LCE209" s="248"/>
      <c r="LCF209" s="248"/>
      <c r="LCG209" s="248"/>
      <c r="LCH209" s="248"/>
      <c r="LCI209" s="248"/>
      <c r="LCJ209" s="248"/>
      <c r="LCK209" s="248"/>
      <c r="LCL209" s="248"/>
      <c r="LCM209" s="248"/>
      <c r="LCN209" s="248"/>
      <c r="LCO209" s="248"/>
      <c r="LCP209" s="248"/>
      <c r="LCQ209" s="248"/>
      <c r="LCR209" s="248"/>
      <c r="LCS209" s="248"/>
      <c r="LCT209" s="248"/>
      <c r="LCU209" s="248"/>
      <c r="LCV209" s="248"/>
      <c r="LCW209" s="248"/>
      <c r="LCX209" s="248"/>
      <c r="LCY209" s="248"/>
      <c r="LCZ209" s="248"/>
      <c r="LDA209" s="248"/>
      <c r="LDB209" s="248"/>
      <c r="LDC209" s="248"/>
      <c r="LDD209" s="248"/>
      <c r="LDE209" s="248"/>
      <c r="LDF209" s="248"/>
      <c r="LDG209" s="248"/>
      <c r="LDH209" s="248"/>
      <c r="LDI209" s="248"/>
      <c r="LDJ209" s="248"/>
      <c r="LDK209" s="248"/>
      <c r="LDL209" s="248"/>
      <c r="LDM209" s="248"/>
      <c r="LDN209" s="248"/>
      <c r="LDO209" s="248"/>
      <c r="LDP209" s="248"/>
      <c r="LDQ209" s="248"/>
      <c r="LDR209" s="248"/>
      <c r="LDS209" s="248"/>
      <c r="LDT209" s="248"/>
      <c r="LDU209" s="248"/>
      <c r="LDV209" s="248"/>
      <c r="LDW209" s="248"/>
      <c r="LDX209" s="248"/>
      <c r="LDY209" s="248"/>
      <c r="LDZ209" s="248"/>
      <c r="LEA209" s="248"/>
      <c r="LEB209" s="248"/>
      <c r="LEC209" s="248"/>
      <c r="LED209" s="248"/>
      <c r="LEE209" s="248"/>
      <c r="LEF209" s="248"/>
      <c r="LEG209" s="248"/>
      <c r="LEH209" s="248"/>
      <c r="LEI209" s="248"/>
      <c r="LEJ209" s="248"/>
      <c r="LEK209" s="248"/>
      <c r="LEL209" s="248"/>
      <c r="LEM209" s="248"/>
      <c r="LEN209" s="248"/>
      <c r="LEO209" s="248"/>
      <c r="LEP209" s="248"/>
      <c r="LEQ209" s="248"/>
      <c r="LER209" s="248"/>
      <c r="LES209" s="248"/>
      <c r="LET209" s="248"/>
      <c r="LEU209" s="248"/>
      <c r="LEV209" s="248"/>
      <c r="LEW209" s="248"/>
      <c r="LEX209" s="248"/>
      <c r="LEY209" s="248"/>
      <c r="LEZ209" s="248"/>
      <c r="LFA209" s="248"/>
      <c r="LFB209" s="248"/>
      <c r="LFC209" s="248"/>
      <c r="LFD209" s="248"/>
      <c r="LFE209" s="248"/>
      <c r="LFF209" s="248"/>
      <c r="LFG209" s="248"/>
      <c r="LFH209" s="248"/>
      <c r="LFI209" s="248"/>
      <c r="LFJ209" s="248"/>
      <c r="LFK209" s="248"/>
      <c r="LFL209" s="248"/>
      <c r="LFM209" s="248"/>
      <c r="LFN209" s="248"/>
      <c r="LFO209" s="248"/>
      <c r="LFP209" s="248"/>
      <c r="LFQ209" s="248"/>
      <c r="LFR209" s="248"/>
      <c r="LFS209" s="248"/>
      <c r="LFT209" s="248"/>
      <c r="LFU209" s="248"/>
      <c r="LFV209" s="248"/>
      <c r="LFW209" s="248"/>
      <c r="LFX209" s="248"/>
      <c r="LFY209" s="248"/>
      <c r="LFZ209" s="248"/>
      <c r="LGA209" s="248"/>
      <c r="LGB209" s="248"/>
      <c r="LGC209" s="248"/>
      <c r="LGD209" s="248"/>
      <c r="LGE209" s="248"/>
      <c r="LGF209" s="248"/>
      <c r="LGG209" s="248"/>
      <c r="LGH209" s="248"/>
      <c r="LGI209" s="248"/>
      <c r="LGJ209" s="248"/>
      <c r="LGK209" s="248"/>
      <c r="LGL209" s="248"/>
      <c r="LGM209" s="248"/>
      <c r="LGN209" s="248"/>
      <c r="LGO209" s="248"/>
      <c r="LGP209" s="248"/>
      <c r="LGQ209" s="248"/>
      <c r="LGR209" s="248"/>
      <c r="LGS209" s="248"/>
      <c r="LGT209" s="248"/>
      <c r="LGU209" s="248"/>
      <c r="LGV209" s="248"/>
      <c r="LGW209" s="248"/>
      <c r="LGX209" s="248"/>
      <c r="LGY209" s="248"/>
      <c r="LGZ209" s="248"/>
      <c r="LHA209" s="248"/>
      <c r="LHB209" s="248"/>
      <c r="LHC209" s="248"/>
      <c r="LHD209" s="248"/>
      <c r="LHE209" s="248"/>
      <c r="LHF209" s="248"/>
      <c r="LHG209" s="248"/>
      <c r="LHH209" s="248"/>
      <c r="LHI209" s="248"/>
      <c r="LHJ209" s="248"/>
      <c r="LHK209" s="248"/>
      <c r="LHL209" s="248"/>
      <c r="LHM209" s="248"/>
      <c r="LHN209" s="248"/>
      <c r="LHO209" s="248"/>
      <c r="LHP209" s="248"/>
      <c r="LHQ209" s="248"/>
      <c r="LHR209" s="248"/>
      <c r="LHS209" s="248"/>
      <c r="LHT209" s="248"/>
      <c r="LHU209" s="248"/>
      <c r="LHV209" s="248"/>
      <c r="LHW209" s="248"/>
      <c r="LHX209" s="248"/>
      <c r="LHY209" s="248"/>
      <c r="LHZ209" s="248"/>
      <c r="LIA209" s="248"/>
      <c r="LIB209" s="248"/>
      <c r="LIC209" s="248"/>
      <c r="LID209" s="248"/>
      <c r="LIE209" s="248"/>
      <c r="LIF209" s="248"/>
      <c r="LIG209" s="248"/>
      <c r="LIH209" s="248"/>
      <c r="LII209" s="248"/>
      <c r="LIJ209" s="248"/>
      <c r="LIK209" s="248"/>
      <c r="LIL209" s="248"/>
      <c r="LIM209" s="248"/>
      <c r="LIN209" s="248"/>
      <c r="LIO209" s="248"/>
      <c r="LIP209" s="248"/>
      <c r="LIQ209" s="248"/>
      <c r="LIR209" s="248"/>
      <c r="LIS209" s="248"/>
      <c r="LIT209" s="248"/>
      <c r="LIU209" s="248"/>
      <c r="LIV209" s="248"/>
      <c r="LIW209" s="248"/>
      <c r="LIX209" s="248"/>
      <c r="LIY209" s="248"/>
      <c r="LIZ209" s="248"/>
      <c r="LJA209" s="248"/>
      <c r="LJB209" s="248"/>
      <c r="LJC209" s="248"/>
      <c r="LJD209" s="248"/>
      <c r="LJE209" s="248"/>
      <c r="LJF209" s="248"/>
      <c r="LJG209" s="248"/>
      <c r="LJH209" s="248"/>
      <c r="LJI209" s="248"/>
      <c r="LJJ209" s="248"/>
      <c r="LJK209" s="248"/>
      <c r="LJL209" s="248"/>
      <c r="LJM209" s="248"/>
      <c r="LJN209" s="248"/>
      <c r="LJO209" s="248"/>
      <c r="LJP209" s="248"/>
      <c r="LJQ209" s="248"/>
      <c r="LJR209" s="248"/>
      <c r="LJS209" s="248"/>
      <c r="LJT209" s="248"/>
      <c r="LJU209" s="248"/>
      <c r="LJV209" s="248"/>
      <c r="LJW209" s="248"/>
      <c r="LJX209" s="248"/>
      <c r="LJY209" s="248"/>
      <c r="LJZ209" s="248"/>
      <c r="LKA209" s="248"/>
      <c r="LKB209" s="248"/>
      <c r="LKC209" s="248"/>
      <c r="LKD209" s="248"/>
      <c r="LKE209" s="248"/>
      <c r="LKF209" s="248"/>
      <c r="LKG209" s="248"/>
      <c r="LKH209" s="248"/>
      <c r="LKI209" s="248"/>
      <c r="LKJ209" s="248"/>
      <c r="LKK209" s="248"/>
      <c r="LKL209" s="248"/>
      <c r="LKM209" s="248"/>
      <c r="LKN209" s="248"/>
      <c r="LKO209" s="248"/>
      <c r="LKP209" s="248"/>
      <c r="LKQ209" s="248"/>
      <c r="LKR209" s="248"/>
      <c r="LKS209" s="248"/>
      <c r="LKT209" s="248"/>
      <c r="LKU209" s="248"/>
      <c r="LKV209" s="248"/>
      <c r="LKW209" s="248"/>
      <c r="LKX209" s="248"/>
      <c r="LKY209" s="248"/>
      <c r="LKZ209" s="248"/>
      <c r="LLA209" s="248"/>
      <c r="LLB209" s="248"/>
      <c r="LLC209" s="248"/>
      <c r="LLD209" s="248"/>
      <c r="LLE209" s="248"/>
      <c r="LLF209" s="248"/>
      <c r="LLG209" s="248"/>
      <c r="LLH209" s="248"/>
      <c r="LLI209" s="248"/>
      <c r="LLJ209" s="248"/>
      <c r="LLK209" s="248"/>
      <c r="LLL209" s="248"/>
      <c r="LLM209" s="248"/>
      <c r="LLN209" s="248"/>
      <c r="LLO209" s="248"/>
      <c r="LLP209" s="248"/>
      <c r="LLQ209" s="248"/>
      <c r="LLR209" s="248"/>
      <c r="LLS209" s="248"/>
      <c r="LLT209" s="248"/>
      <c r="LLU209" s="248"/>
      <c r="LLV209" s="248"/>
      <c r="LLW209" s="248"/>
      <c r="LLX209" s="248"/>
      <c r="LLY209" s="248"/>
      <c r="LLZ209" s="248"/>
      <c r="LMA209" s="248"/>
      <c r="LMB209" s="248"/>
      <c r="LMC209" s="248"/>
      <c r="LMD209" s="248"/>
      <c r="LME209" s="248"/>
      <c r="LMF209" s="248"/>
      <c r="LMG209" s="248"/>
      <c r="LMH209" s="248"/>
      <c r="LMI209" s="248"/>
      <c r="LMJ209" s="248"/>
      <c r="LMK209" s="248"/>
      <c r="LML209" s="248"/>
      <c r="LMM209" s="248"/>
      <c r="LMN209" s="248"/>
      <c r="LMO209" s="248"/>
      <c r="LMP209" s="248"/>
      <c r="LMQ209" s="248"/>
      <c r="LMR209" s="248"/>
      <c r="LMS209" s="248"/>
      <c r="LMT209" s="248"/>
      <c r="LMU209" s="248"/>
      <c r="LMV209" s="248"/>
      <c r="LMW209" s="248"/>
      <c r="LMX209" s="248"/>
      <c r="LMY209" s="248"/>
      <c r="LMZ209" s="248"/>
      <c r="LNA209" s="248"/>
      <c r="LNB209" s="248"/>
      <c r="LNC209" s="248"/>
      <c r="LND209" s="248"/>
      <c r="LNE209" s="248"/>
      <c r="LNF209" s="248"/>
      <c r="LNG209" s="248"/>
      <c r="LNH209" s="248"/>
      <c r="LNI209" s="248"/>
      <c r="LNJ209" s="248"/>
      <c r="LNK209" s="248"/>
      <c r="LNL209" s="248"/>
      <c r="LNM209" s="248"/>
      <c r="LNN209" s="248"/>
      <c r="LNO209" s="248"/>
      <c r="LNP209" s="248"/>
      <c r="LNQ209" s="248"/>
      <c r="LNR209" s="248"/>
      <c r="LNS209" s="248"/>
      <c r="LNT209" s="248"/>
      <c r="LNU209" s="248"/>
      <c r="LNV209" s="248"/>
      <c r="LNW209" s="248"/>
      <c r="LNX209" s="248"/>
      <c r="LNY209" s="248"/>
      <c r="LNZ209" s="248"/>
      <c r="LOA209" s="248"/>
      <c r="LOB209" s="248"/>
      <c r="LOC209" s="248"/>
      <c r="LOD209" s="248"/>
      <c r="LOE209" s="248"/>
      <c r="LOF209" s="248"/>
      <c r="LOG209" s="248"/>
      <c r="LOH209" s="248"/>
      <c r="LOI209" s="248"/>
      <c r="LOJ209" s="248"/>
      <c r="LOK209" s="248"/>
      <c r="LOL209" s="248"/>
      <c r="LOM209" s="248"/>
      <c r="LON209" s="248"/>
      <c r="LOO209" s="248"/>
      <c r="LOP209" s="248"/>
      <c r="LOQ209" s="248"/>
      <c r="LOR209" s="248"/>
      <c r="LOS209" s="248"/>
      <c r="LOT209" s="248"/>
      <c r="LOU209" s="248"/>
      <c r="LOV209" s="248"/>
      <c r="LOW209" s="248"/>
      <c r="LOX209" s="248"/>
      <c r="LOY209" s="248"/>
      <c r="LOZ209" s="248"/>
      <c r="LPA209" s="248"/>
      <c r="LPB209" s="248"/>
      <c r="LPC209" s="248"/>
      <c r="LPD209" s="248"/>
      <c r="LPE209" s="248"/>
      <c r="LPF209" s="248"/>
      <c r="LPG209" s="248"/>
      <c r="LPH209" s="248"/>
      <c r="LPI209" s="248"/>
      <c r="LPJ209" s="248"/>
      <c r="LPK209" s="248"/>
      <c r="LPL209" s="248"/>
      <c r="LPM209" s="248"/>
      <c r="LPN209" s="248"/>
      <c r="LPO209" s="248"/>
      <c r="LPP209" s="248"/>
      <c r="LPQ209" s="248"/>
      <c r="LPR209" s="248"/>
      <c r="LPS209" s="248"/>
      <c r="LPT209" s="248"/>
      <c r="LPU209" s="248"/>
      <c r="LPV209" s="248"/>
      <c r="LPW209" s="248"/>
      <c r="LPX209" s="248"/>
      <c r="LPY209" s="248"/>
      <c r="LPZ209" s="248"/>
      <c r="LQA209" s="248"/>
      <c r="LQB209" s="248"/>
      <c r="LQC209" s="248"/>
      <c r="LQD209" s="248"/>
      <c r="LQE209" s="248"/>
      <c r="LQF209" s="248"/>
      <c r="LQG209" s="248"/>
      <c r="LQH209" s="248"/>
      <c r="LQI209" s="248"/>
      <c r="LQJ209" s="248"/>
      <c r="LQK209" s="248"/>
      <c r="LQL209" s="248"/>
      <c r="LQM209" s="248"/>
      <c r="LQN209" s="248"/>
      <c r="LQO209" s="248"/>
      <c r="LQP209" s="248"/>
      <c r="LQQ209" s="248"/>
      <c r="LQR209" s="248"/>
      <c r="LQS209" s="248"/>
      <c r="LQT209" s="248"/>
      <c r="LQU209" s="248"/>
      <c r="LQV209" s="248"/>
      <c r="LQW209" s="248"/>
      <c r="LQX209" s="248"/>
      <c r="LQY209" s="248"/>
      <c r="LQZ209" s="248"/>
      <c r="LRA209" s="248"/>
      <c r="LRB209" s="248"/>
      <c r="LRC209" s="248"/>
      <c r="LRD209" s="248"/>
      <c r="LRE209" s="248"/>
      <c r="LRF209" s="248"/>
      <c r="LRG209" s="248"/>
      <c r="LRH209" s="248"/>
      <c r="LRI209" s="248"/>
      <c r="LRJ209" s="248"/>
      <c r="LRK209" s="248"/>
      <c r="LRL209" s="248"/>
      <c r="LRM209" s="248"/>
      <c r="LRN209" s="248"/>
      <c r="LRO209" s="248"/>
      <c r="LRP209" s="248"/>
      <c r="LRQ209" s="248"/>
      <c r="LRR209" s="248"/>
      <c r="LRS209" s="248"/>
      <c r="LRT209" s="248"/>
      <c r="LRU209" s="248"/>
      <c r="LRV209" s="248"/>
      <c r="LRW209" s="248"/>
      <c r="LRX209" s="248"/>
      <c r="LRY209" s="248"/>
      <c r="LRZ209" s="248"/>
      <c r="LSA209" s="248"/>
      <c r="LSB209" s="248"/>
      <c r="LSC209" s="248"/>
      <c r="LSD209" s="248"/>
      <c r="LSE209" s="248"/>
      <c r="LSF209" s="248"/>
      <c r="LSG209" s="248"/>
      <c r="LSH209" s="248"/>
      <c r="LSI209" s="248"/>
      <c r="LSJ209" s="248"/>
      <c r="LSK209" s="248"/>
      <c r="LSL209" s="248"/>
      <c r="LSM209" s="248"/>
      <c r="LSN209" s="248"/>
      <c r="LSO209" s="248"/>
      <c r="LSP209" s="248"/>
      <c r="LSQ209" s="248"/>
      <c r="LSR209" s="248"/>
      <c r="LSS209" s="248"/>
      <c r="LST209" s="248"/>
      <c r="LSU209" s="248"/>
      <c r="LSV209" s="248"/>
      <c r="LSW209" s="248"/>
      <c r="LSX209" s="248"/>
      <c r="LSY209" s="248"/>
      <c r="LSZ209" s="248"/>
      <c r="LTA209" s="248"/>
      <c r="LTB209" s="248"/>
      <c r="LTC209" s="248"/>
      <c r="LTD209" s="248"/>
      <c r="LTE209" s="248"/>
      <c r="LTF209" s="248"/>
      <c r="LTG209" s="248"/>
      <c r="LTH209" s="248"/>
      <c r="LTI209" s="248"/>
      <c r="LTJ209" s="248"/>
      <c r="LTK209" s="248"/>
      <c r="LTL209" s="248"/>
      <c r="LTM209" s="248"/>
      <c r="LTN209" s="248"/>
      <c r="LTO209" s="248"/>
      <c r="LTP209" s="248"/>
      <c r="LTQ209" s="248"/>
      <c r="LTR209" s="248"/>
      <c r="LTS209" s="248"/>
      <c r="LTT209" s="248"/>
      <c r="LTU209" s="248"/>
      <c r="LTV209" s="248"/>
      <c r="LTW209" s="248"/>
      <c r="LTX209" s="248"/>
      <c r="LTY209" s="248"/>
      <c r="LTZ209" s="248"/>
      <c r="LUA209" s="248"/>
      <c r="LUB209" s="248"/>
      <c r="LUC209" s="248"/>
      <c r="LUD209" s="248"/>
      <c r="LUE209" s="248"/>
      <c r="LUF209" s="248"/>
      <c r="LUG209" s="248"/>
      <c r="LUH209" s="248"/>
      <c r="LUI209" s="248"/>
      <c r="LUJ209" s="248"/>
      <c r="LUK209" s="248"/>
      <c r="LUL209" s="248"/>
      <c r="LUM209" s="248"/>
      <c r="LUN209" s="248"/>
      <c r="LUO209" s="248"/>
      <c r="LUP209" s="248"/>
      <c r="LUQ209" s="248"/>
      <c r="LUR209" s="248"/>
      <c r="LUS209" s="248"/>
      <c r="LUT209" s="248"/>
      <c r="LUU209" s="248"/>
      <c r="LUV209" s="248"/>
      <c r="LUW209" s="248"/>
      <c r="LUX209" s="248"/>
      <c r="LUY209" s="248"/>
      <c r="LUZ209" s="248"/>
      <c r="LVA209" s="248"/>
      <c r="LVB209" s="248"/>
      <c r="LVC209" s="248"/>
      <c r="LVD209" s="248"/>
      <c r="LVE209" s="248"/>
      <c r="LVF209" s="248"/>
      <c r="LVG209" s="248"/>
      <c r="LVH209" s="248"/>
      <c r="LVI209" s="248"/>
      <c r="LVJ209" s="248"/>
      <c r="LVK209" s="248"/>
      <c r="LVL209" s="248"/>
      <c r="LVM209" s="248"/>
      <c r="LVN209" s="248"/>
      <c r="LVO209" s="248"/>
      <c r="LVP209" s="248"/>
      <c r="LVQ209" s="248"/>
      <c r="LVR209" s="248"/>
      <c r="LVS209" s="248"/>
      <c r="LVT209" s="248"/>
      <c r="LVU209" s="248"/>
      <c r="LVV209" s="248"/>
      <c r="LVW209" s="248"/>
      <c r="LVX209" s="248"/>
      <c r="LVY209" s="248"/>
      <c r="LVZ209" s="248"/>
      <c r="LWA209" s="248"/>
      <c r="LWB209" s="248"/>
      <c r="LWC209" s="248"/>
      <c r="LWD209" s="248"/>
      <c r="LWE209" s="248"/>
      <c r="LWF209" s="248"/>
      <c r="LWG209" s="248"/>
      <c r="LWH209" s="248"/>
      <c r="LWI209" s="248"/>
      <c r="LWJ209" s="248"/>
      <c r="LWK209" s="248"/>
      <c r="LWL209" s="248"/>
      <c r="LWM209" s="248"/>
      <c r="LWN209" s="248"/>
      <c r="LWO209" s="248"/>
      <c r="LWP209" s="248"/>
      <c r="LWQ209" s="248"/>
      <c r="LWR209" s="248"/>
      <c r="LWS209" s="248"/>
      <c r="LWT209" s="248"/>
      <c r="LWU209" s="248"/>
      <c r="LWV209" s="248"/>
      <c r="LWW209" s="248"/>
      <c r="LWX209" s="248"/>
      <c r="LWY209" s="248"/>
      <c r="LWZ209" s="248"/>
      <c r="LXA209" s="248"/>
      <c r="LXB209" s="248"/>
      <c r="LXC209" s="248"/>
      <c r="LXD209" s="248"/>
      <c r="LXE209" s="248"/>
      <c r="LXF209" s="248"/>
      <c r="LXG209" s="248"/>
      <c r="LXH209" s="248"/>
      <c r="LXI209" s="248"/>
      <c r="LXJ209" s="248"/>
      <c r="LXK209" s="248"/>
      <c r="LXL209" s="248"/>
      <c r="LXM209" s="248"/>
      <c r="LXN209" s="248"/>
      <c r="LXO209" s="248"/>
      <c r="LXP209" s="248"/>
      <c r="LXQ209" s="248"/>
      <c r="LXR209" s="248"/>
      <c r="LXS209" s="248"/>
      <c r="LXT209" s="248"/>
      <c r="LXU209" s="248"/>
      <c r="LXV209" s="248"/>
      <c r="LXW209" s="248"/>
      <c r="LXX209" s="248"/>
      <c r="LXY209" s="248"/>
      <c r="LXZ209" s="248"/>
      <c r="LYA209" s="248"/>
      <c r="LYB209" s="248"/>
      <c r="LYC209" s="248"/>
      <c r="LYD209" s="248"/>
      <c r="LYE209" s="248"/>
      <c r="LYF209" s="248"/>
      <c r="LYG209" s="248"/>
      <c r="LYH209" s="248"/>
      <c r="LYI209" s="248"/>
      <c r="LYJ209" s="248"/>
      <c r="LYK209" s="248"/>
      <c r="LYL209" s="248"/>
      <c r="LYM209" s="248"/>
      <c r="LYN209" s="248"/>
      <c r="LYO209" s="248"/>
      <c r="LYP209" s="248"/>
      <c r="LYQ209" s="248"/>
      <c r="LYR209" s="248"/>
      <c r="LYS209" s="248"/>
      <c r="LYT209" s="248"/>
      <c r="LYU209" s="248"/>
      <c r="LYV209" s="248"/>
      <c r="LYW209" s="248"/>
      <c r="LYX209" s="248"/>
      <c r="LYY209" s="248"/>
      <c r="LYZ209" s="248"/>
      <c r="LZA209" s="248"/>
      <c r="LZB209" s="248"/>
      <c r="LZC209" s="248"/>
      <c r="LZD209" s="248"/>
      <c r="LZE209" s="248"/>
      <c r="LZF209" s="248"/>
      <c r="LZG209" s="248"/>
      <c r="LZH209" s="248"/>
      <c r="LZI209" s="248"/>
      <c r="LZJ209" s="248"/>
      <c r="LZK209" s="248"/>
      <c r="LZL209" s="248"/>
      <c r="LZM209" s="248"/>
      <c r="LZN209" s="248"/>
      <c r="LZO209" s="248"/>
      <c r="LZP209" s="248"/>
      <c r="LZQ209" s="248"/>
      <c r="LZR209" s="248"/>
      <c r="LZS209" s="248"/>
      <c r="LZT209" s="248"/>
      <c r="LZU209" s="248"/>
      <c r="LZV209" s="248"/>
      <c r="LZW209" s="248"/>
      <c r="LZX209" s="248"/>
      <c r="LZY209" s="248"/>
      <c r="LZZ209" s="248"/>
      <c r="MAA209" s="248"/>
      <c r="MAB209" s="248"/>
      <c r="MAC209" s="248"/>
      <c r="MAD209" s="248"/>
      <c r="MAE209" s="248"/>
      <c r="MAF209" s="248"/>
      <c r="MAG209" s="248"/>
      <c r="MAH209" s="248"/>
      <c r="MAI209" s="248"/>
      <c r="MAJ209" s="248"/>
      <c r="MAK209" s="248"/>
      <c r="MAL209" s="248"/>
      <c r="MAM209" s="248"/>
      <c r="MAN209" s="248"/>
      <c r="MAO209" s="248"/>
      <c r="MAP209" s="248"/>
      <c r="MAQ209" s="248"/>
      <c r="MAR209" s="248"/>
      <c r="MAS209" s="248"/>
      <c r="MAT209" s="248"/>
      <c r="MAU209" s="248"/>
      <c r="MAV209" s="248"/>
      <c r="MAW209" s="248"/>
      <c r="MAX209" s="248"/>
      <c r="MAY209" s="248"/>
      <c r="MAZ209" s="248"/>
      <c r="MBA209" s="248"/>
      <c r="MBB209" s="248"/>
      <c r="MBC209" s="248"/>
      <c r="MBD209" s="248"/>
      <c r="MBE209" s="248"/>
      <c r="MBF209" s="248"/>
      <c r="MBG209" s="248"/>
      <c r="MBH209" s="248"/>
      <c r="MBI209" s="248"/>
      <c r="MBJ209" s="248"/>
      <c r="MBK209" s="248"/>
      <c r="MBL209" s="248"/>
      <c r="MBM209" s="248"/>
      <c r="MBN209" s="248"/>
      <c r="MBO209" s="248"/>
      <c r="MBP209" s="248"/>
      <c r="MBQ209" s="248"/>
      <c r="MBR209" s="248"/>
      <c r="MBS209" s="248"/>
      <c r="MBT209" s="248"/>
      <c r="MBU209" s="248"/>
      <c r="MBV209" s="248"/>
      <c r="MBW209" s="248"/>
      <c r="MBX209" s="248"/>
      <c r="MBY209" s="248"/>
      <c r="MBZ209" s="248"/>
      <c r="MCA209" s="248"/>
      <c r="MCB209" s="248"/>
      <c r="MCC209" s="248"/>
      <c r="MCD209" s="248"/>
      <c r="MCE209" s="248"/>
      <c r="MCF209" s="248"/>
      <c r="MCG209" s="248"/>
      <c r="MCH209" s="248"/>
      <c r="MCI209" s="248"/>
      <c r="MCJ209" s="248"/>
      <c r="MCK209" s="248"/>
      <c r="MCL209" s="248"/>
      <c r="MCM209" s="248"/>
      <c r="MCN209" s="248"/>
      <c r="MCO209" s="248"/>
      <c r="MCP209" s="248"/>
      <c r="MCQ209" s="248"/>
      <c r="MCR209" s="248"/>
      <c r="MCS209" s="248"/>
      <c r="MCT209" s="248"/>
      <c r="MCU209" s="248"/>
      <c r="MCV209" s="248"/>
      <c r="MCW209" s="248"/>
      <c r="MCX209" s="248"/>
      <c r="MCY209" s="248"/>
      <c r="MCZ209" s="248"/>
      <c r="MDA209" s="248"/>
      <c r="MDB209" s="248"/>
      <c r="MDC209" s="248"/>
      <c r="MDD209" s="248"/>
      <c r="MDE209" s="248"/>
      <c r="MDF209" s="248"/>
      <c r="MDG209" s="248"/>
      <c r="MDH209" s="248"/>
      <c r="MDI209" s="248"/>
      <c r="MDJ209" s="248"/>
      <c r="MDK209" s="248"/>
      <c r="MDL209" s="248"/>
      <c r="MDM209" s="248"/>
      <c r="MDN209" s="248"/>
      <c r="MDO209" s="248"/>
      <c r="MDP209" s="248"/>
      <c r="MDQ209" s="248"/>
      <c r="MDR209" s="248"/>
      <c r="MDS209" s="248"/>
      <c r="MDT209" s="248"/>
      <c r="MDU209" s="248"/>
      <c r="MDV209" s="248"/>
      <c r="MDW209" s="248"/>
      <c r="MDX209" s="248"/>
      <c r="MDY209" s="248"/>
      <c r="MDZ209" s="248"/>
      <c r="MEA209" s="248"/>
      <c r="MEB209" s="248"/>
      <c r="MEC209" s="248"/>
      <c r="MED209" s="248"/>
      <c r="MEE209" s="248"/>
      <c r="MEF209" s="248"/>
      <c r="MEG209" s="248"/>
      <c r="MEH209" s="248"/>
      <c r="MEI209" s="248"/>
      <c r="MEJ209" s="248"/>
      <c r="MEK209" s="248"/>
      <c r="MEL209" s="248"/>
      <c r="MEM209" s="248"/>
      <c r="MEN209" s="248"/>
      <c r="MEO209" s="248"/>
      <c r="MEP209" s="248"/>
      <c r="MEQ209" s="248"/>
      <c r="MER209" s="248"/>
      <c r="MES209" s="248"/>
      <c r="MET209" s="248"/>
      <c r="MEU209" s="248"/>
      <c r="MEV209" s="248"/>
      <c r="MEW209" s="248"/>
      <c r="MEX209" s="248"/>
      <c r="MEY209" s="248"/>
      <c r="MEZ209" s="248"/>
      <c r="MFA209" s="248"/>
      <c r="MFB209" s="248"/>
      <c r="MFC209" s="248"/>
      <c r="MFD209" s="248"/>
      <c r="MFE209" s="248"/>
      <c r="MFF209" s="248"/>
      <c r="MFG209" s="248"/>
      <c r="MFH209" s="248"/>
      <c r="MFI209" s="248"/>
      <c r="MFJ209" s="248"/>
      <c r="MFK209" s="248"/>
      <c r="MFL209" s="248"/>
      <c r="MFM209" s="248"/>
      <c r="MFN209" s="248"/>
      <c r="MFO209" s="248"/>
      <c r="MFP209" s="248"/>
      <c r="MFQ209" s="248"/>
      <c r="MFR209" s="248"/>
      <c r="MFS209" s="248"/>
      <c r="MFT209" s="248"/>
      <c r="MFU209" s="248"/>
      <c r="MFV209" s="248"/>
      <c r="MFW209" s="248"/>
      <c r="MFX209" s="248"/>
      <c r="MFY209" s="248"/>
      <c r="MFZ209" s="248"/>
      <c r="MGA209" s="248"/>
      <c r="MGB209" s="248"/>
      <c r="MGC209" s="248"/>
      <c r="MGD209" s="248"/>
      <c r="MGE209" s="248"/>
      <c r="MGF209" s="248"/>
      <c r="MGG209" s="248"/>
      <c r="MGH209" s="248"/>
      <c r="MGI209" s="248"/>
      <c r="MGJ209" s="248"/>
      <c r="MGK209" s="248"/>
      <c r="MGL209" s="248"/>
      <c r="MGM209" s="248"/>
      <c r="MGN209" s="248"/>
      <c r="MGO209" s="248"/>
      <c r="MGP209" s="248"/>
      <c r="MGQ209" s="248"/>
      <c r="MGR209" s="248"/>
      <c r="MGS209" s="248"/>
      <c r="MGT209" s="248"/>
      <c r="MGU209" s="248"/>
      <c r="MGV209" s="248"/>
      <c r="MGW209" s="248"/>
      <c r="MGX209" s="248"/>
      <c r="MGY209" s="248"/>
      <c r="MGZ209" s="248"/>
      <c r="MHA209" s="248"/>
      <c r="MHB209" s="248"/>
      <c r="MHC209" s="248"/>
      <c r="MHD209" s="248"/>
      <c r="MHE209" s="248"/>
      <c r="MHF209" s="248"/>
      <c r="MHG209" s="248"/>
      <c r="MHH209" s="248"/>
      <c r="MHI209" s="248"/>
      <c r="MHJ209" s="248"/>
      <c r="MHK209" s="248"/>
      <c r="MHL209" s="248"/>
      <c r="MHM209" s="248"/>
      <c r="MHN209" s="248"/>
      <c r="MHO209" s="248"/>
      <c r="MHP209" s="248"/>
      <c r="MHQ209" s="248"/>
      <c r="MHR209" s="248"/>
      <c r="MHS209" s="248"/>
      <c r="MHT209" s="248"/>
      <c r="MHU209" s="248"/>
      <c r="MHV209" s="248"/>
      <c r="MHW209" s="248"/>
      <c r="MHX209" s="248"/>
      <c r="MHY209" s="248"/>
      <c r="MHZ209" s="248"/>
      <c r="MIA209" s="248"/>
      <c r="MIB209" s="248"/>
      <c r="MIC209" s="248"/>
      <c r="MID209" s="248"/>
      <c r="MIE209" s="248"/>
      <c r="MIF209" s="248"/>
      <c r="MIG209" s="248"/>
      <c r="MIH209" s="248"/>
      <c r="MII209" s="248"/>
      <c r="MIJ209" s="248"/>
      <c r="MIK209" s="248"/>
      <c r="MIL209" s="248"/>
      <c r="MIM209" s="248"/>
      <c r="MIN209" s="248"/>
      <c r="MIO209" s="248"/>
      <c r="MIP209" s="248"/>
      <c r="MIQ209" s="248"/>
      <c r="MIR209" s="248"/>
      <c r="MIS209" s="248"/>
      <c r="MIT209" s="248"/>
      <c r="MIU209" s="248"/>
      <c r="MIV209" s="248"/>
      <c r="MIW209" s="248"/>
      <c r="MIX209" s="248"/>
      <c r="MIY209" s="248"/>
      <c r="MIZ209" s="248"/>
      <c r="MJA209" s="248"/>
      <c r="MJB209" s="248"/>
      <c r="MJC209" s="248"/>
      <c r="MJD209" s="248"/>
      <c r="MJE209" s="248"/>
      <c r="MJF209" s="248"/>
      <c r="MJG209" s="248"/>
      <c r="MJH209" s="248"/>
      <c r="MJI209" s="248"/>
      <c r="MJJ209" s="248"/>
      <c r="MJK209" s="248"/>
      <c r="MJL209" s="248"/>
      <c r="MJM209" s="248"/>
      <c r="MJN209" s="248"/>
      <c r="MJO209" s="248"/>
      <c r="MJP209" s="248"/>
      <c r="MJQ209" s="248"/>
      <c r="MJR209" s="248"/>
      <c r="MJS209" s="248"/>
      <c r="MJT209" s="248"/>
      <c r="MJU209" s="248"/>
      <c r="MJV209" s="248"/>
      <c r="MJW209" s="248"/>
      <c r="MJX209" s="248"/>
      <c r="MJY209" s="248"/>
      <c r="MJZ209" s="248"/>
      <c r="MKA209" s="248"/>
      <c r="MKB209" s="248"/>
      <c r="MKC209" s="248"/>
      <c r="MKD209" s="248"/>
      <c r="MKE209" s="248"/>
      <c r="MKF209" s="248"/>
      <c r="MKG209" s="248"/>
      <c r="MKH209" s="248"/>
      <c r="MKI209" s="248"/>
      <c r="MKJ209" s="248"/>
      <c r="MKK209" s="248"/>
      <c r="MKL209" s="248"/>
      <c r="MKM209" s="248"/>
      <c r="MKN209" s="248"/>
      <c r="MKO209" s="248"/>
      <c r="MKP209" s="248"/>
      <c r="MKQ209" s="248"/>
      <c r="MKR209" s="248"/>
      <c r="MKS209" s="248"/>
      <c r="MKT209" s="248"/>
      <c r="MKU209" s="248"/>
      <c r="MKV209" s="248"/>
      <c r="MKW209" s="248"/>
      <c r="MKX209" s="248"/>
      <c r="MKY209" s="248"/>
      <c r="MKZ209" s="248"/>
      <c r="MLA209" s="248"/>
      <c r="MLB209" s="248"/>
      <c r="MLC209" s="248"/>
      <c r="MLD209" s="248"/>
      <c r="MLE209" s="248"/>
      <c r="MLF209" s="248"/>
      <c r="MLG209" s="248"/>
      <c r="MLH209" s="248"/>
      <c r="MLI209" s="248"/>
      <c r="MLJ209" s="248"/>
      <c r="MLK209" s="248"/>
      <c r="MLL209" s="248"/>
      <c r="MLM209" s="248"/>
      <c r="MLN209" s="248"/>
      <c r="MLO209" s="248"/>
      <c r="MLP209" s="248"/>
      <c r="MLQ209" s="248"/>
      <c r="MLR209" s="248"/>
      <c r="MLS209" s="248"/>
      <c r="MLT209" s="248"/>
      <c r="MLU209" s="248"/>
      <c r="MLV209" s="248"/>
      <c r="MLW209" s="248"/>
      <c r="MLX209" s="248"/>
      <c r="MLY209" s="248"/>
      <c r="MLZ209" s="248"/>
      <c r="MMA209" s="248"/>
      <c r="MMB209" s="248"/>
      <c r="MMC209" s="248"/>
      <c r="MMD209" s="248"/>
      <c r="MME209" s="248"/>
      <c r="MMF209" s="248"/>
      <c r="MMG209" s="248"/>
      <c r="MMH209" s="248"/>
      <c r="MMI209" s="248"/>
      <c r="MMJ209" s="248"/>
      <c r="MMK209" s="248"/>
      <c r="MML209" s="248"/>
      <c r="MMM209" s="248"/>
      <c r="MMN209" s="248"/>
      <c r="MMO209" s="248"/>
      <c r="MMP209" s="248"/>
      <c r="MMQ209" s="248"/>
      <c r="MMR209" s="248"/>
      <c r="MMS209" s="248"/>
      <c r="MMT209" s="248"/>
      <c r="MMU209" s="248"/>
      <c r="MMV209" s="248"/>
      <c r="MMW209" s="248"/>
      <c r="MMX209" s="248"/>
      <c r="MMY209" s="248"/>
      <c r="MMZ209" s="248"/>
      <c r="MNA209" s="248"/>
      <c r="MNB209" s="248"/>
      <c r="MNC209" s="248"/>
      <c r="MND209" s="248"/>
      <c r="MNE209" s="248"/>
      <c r="MNF209" s="248"/>
      <c r="MNG209" s="248"/>
      <c r="MNH209" s="248"/>
      <c r="MNI209" s="248"/>
      <c r="MNJ209" s="248"/>
      <c r="MNK209" s="248"/>
      <c r="MNL209" s="248"/>
      <c r="MNM209" s="248"/>
      <c r="MNN209" s="248"/>
      <c r="MNO209" s="248"/>
      <c r="MNP209" s="248"/>
      <c r="MNQ209" s="248"/>
      <c r="MNR209" s="248"/>
      <c r="MNS209" s="248"/>
      <c r="MNT209" s="248"/>
      <c r="MNU209" s="248"/>
      <c r="MNV209" s="248"/>
      <c r="MNW209" s="248"/>
      <c r="MNX209" s="248"/>
      <c r="MNY209" s="248"/>
      <c r="MNZ209" s="248"/>
      <c r="MOA209" s="248"/>
      <c r="MOB209" s="248"/>
      <c r="MOC209" s="248"/>
      <c r="MOD209" s="248"/>
      <c r="MOE209" s="248"/>
      <c r="MOF209" s="248"/>
      <c r="MOG209" s="248"/>
      <c r="MOH209" s="248"/>
      <c r="MOI209" s="248"/>
      <c r="MOJ209" s="248"/>
      <c r="MOK209" s="248"/>
      <c r="MOL209" s="248"/>
      <c r="MOM209" s="248"/>
      <c r="MON209" s="248"/>
      <c r="MOO209" s="248"/>
      <c r="MOP209" s="248"/>
      <c r="MOQ209" s="248"/>
      <c r="MOR209" s="248"/>
      <c r="MOS209" s="248"/>
      <c r="MOT209" s="248"/>
      <c r="MOU209" s="248"/>
      <c r="MOV209" s="248"/>
      <c r="MOW209" s="248"/>
      <c r="MOX209" s="248"/>
      <c r="MOY209" s="248"/>
      <c r="MOZ209" s="248"/>
      <c r="MPA209" s="248"/>
      <c r="MPB209" s="248"/>
      <c r="MPC209" s="248"/>
      <c r="MPD209" s="248"/>
      <c r="MPE209" s="248"/>
      <c r="MPF209" s="248"/>
      <c r="MPG209" s="248"/>
      <c r="MPH209" s="248"/>
      <c r="MPI209" s="248"/>
      <c r="MPJ209" s="248"/>
      <c r="MPK209" s="248"/>
      <c r="MPL209" s="248"/>
      <c r="MPM209" s="248"/>
      <c r="MPN209" s="248"/>
      <c r="MPO209" s="248"/>
      <c r="MPP209" s="248"/>
      <c r="MPQ209" s="248"/>
      <c r="MPR209" s="248"/>
      <c r="MPS209" s="248"/>
      <c r="MPT209" s="248"/>
      <c r="MPU209" s="248"/>
      <c r="MPV209" s="248"/>
      <c r="MPW209" s="248"/>
      <c r="MPX209" s="248"/>
      <c r="MPY209" s="248"/>
      <c r="MPZ209" s="248"/>
      <c r="MQA209" s="248"/>
      <c r="MQB209" s="248"/>
      <c r="MQC209" s="248"/>
      <c r="MQD209" s="248"/>
      <c r="MQE209" s="248"/>
      <c r="MQF209" s="248"/>
      <c r="MQG209" s="248"/>
      <c r="MQH209" s="248"/>
      <c r="MQI209" s="248"/>
      <c r="MQJ209" s="248"/>
      <c r="MQK209" s="248"/>
      <c r="MQL209" s="248"/>
      <c r="MQM209" s="248"/>
      <c r="MQN209" s="248"/>
      <c r="MQO209" s="248"/>
      <c r="MQP209" s="248"/>
      <c r="MQQ209" s="248"/>
      <c r="MQR209" s="248"/>
      <c r="MQS209" s="248"/>
      <c r="MQT209" s="248"/>
      <c r="MQU209" s="248"/>
      <c r="MQV209" s="248"/>
      <c r="MQW209" s="248"/>
      <c r="MQX209" s="248"/>
      <c r="MQY209" s="248"/>
      <c r="MQZ209" s="248"/>
      <c r="MRA209" s="248"/>
      <c r="MRB209" s="248"/>
      <c r="MRC209" s="248"/>
      <c r="MRD209" s="248"/>
      <c r="MRE209" s="248"/>
      <c r="MRF209" s="248"/>
      <c r="MRG209" s="248"/>
      <c r="MRH209" s="248"/>
      <c r="MRI209" s="248"/>
      <c r="MRJ209" s="248"/>
      <c r="MRK209" s="248"/>
      <c r="MRL209" s="248"/>
      <c r="MRM209" s="248"/>
      <c r="MRN209" s="248"/>
      <c r="MRO209" s="248"/>
      <c r="MRP209" s="248"/>
      <c r="MRQ209" s="248"/>
      <c r="MRR209" s="248"/>
      <c r="MRS209" s="248"/>
      <c r="MRT209" s="248"/>
      <c r="MRU209" s="248"/>
      <c r="MRV209" s="248"/>
      <c r="MRW209" s="248"/>
      <c r="MRX209" s="248"/>
      <c r="MRY209" s="248"/>
      <c r="MRZ209" s="248"/>
      <c r="MSA209" s="248"/>
      <c r="MSB209" s="248"/>
      <c r="MSC209" s="248"/>
      <c r="MSD209" s="248"/>
      <c r="MSE209" s="248"/>
      <c r="MSF209" s="248"/>
      <c r="MSG209" s="248"/>
      <c r="MSH209" s="248"/>
      <c r="MSI209" s="248"/>
      <c r="MSJ209" s="248"/>
      <c r="MSK209" s="248"/>
      <c r="MSL209" s="248"/>
      <c r="MSM209" s="248"/>
      <c r="MSN209" s="248"/>
      <c r="MSO209" s="248"/>
      <c r="MSP209" s="248"/>
      <c r="MSQ209" s="248"/>
      <c r="MSR209" s="248"/>
      <c r="MSS209" s="248"/>
      <c r="MST209" s="248"/>
      <c r="MSU209" s="248"/>
      <c r="MSV209" s="248"/>
      <c r="MSW209" s="248"/>
      <c r="MSX209" s="248"/>
      <c r="MSY209" s="248"/>
      <c r="MSZ209" s="248"/>
      <c r="MTA209" s="248"/>
      <c r="MTB209" s="248"/>
      <c r="MTC209" s="248"/>
      <c r="MTD209" s="248"/>
      <c r="MTE209" s="248"/>
      <c r="MTF209" s="248"/>
      <c r="MTG209" s="248"/>
      <c r="MTH209" s="248"/>
      <c r="MTI209" s="248"/>
      <c r="MTJ209" s="248"/>
      <c r="MTK209" s="248"/>
      <c r="MTL209" s="248"/>
      <c r="MTM209" s="248"/>
      <c r="MTN209" s="248"/>
      <c r="MTO209" s="248"/>
      <c r="MTP209" s="248"/>
      <c r="MTQ209" s="248"/>
      <c r="MTR209" s="248"/>
      <c r="MTS209" s="248"/>
      <c r="MTT209" s="248"/>
      <c r="MTU209" s="248"/>
      <c r="MTV209" s="248"/>
      <c r="MTW209" s="248"/>
      <c r="MTX209" s="248"/>
      <c r="MTY209" s="248"/>
      <c r="MTZ209" s="248"/>
      <c r="MUA209" s="248"/>
      <c r="MUB209" s="248"/>
      <c r="MUC209" s="248"/>
      <c r="MUD209" s="248"/>
      <c r="MUE209" s="248"/>
      <c r="MUF209" s="248"/>
      <c r="MUG209" s="248"/>
      <c r="MUH209" s="248"/>
      <c r="MUI209" s="248"/>
      <c r="MUJ209" s="248"/>
      <c r="MUK209" s="248"/>
      <c r="MUL209" s="248"/>
      <c r="MUM209" s="248"/>
      <c r="MUN209" s="248"/>
      <c r="MUO209" s="248"/>
      <c r="MUP209" s="248"/>
      <c r="MUQ209" s="248"/>
      <c r="MUR209" s="248"/>
      <c r="MUS209" s="248"/>
      <c r="MUT209" s="248"/>
      <c r="MUU209" s="248"/>
      <c r="MUV209" s="248"/>
      <c r="MUW209" s="248"/>
      <c r="MUX209" s="248"/>
      <c r="MUY209" s="248"/>
      <c r="MUZ209" s="248"/>
      <c r="MVA209" s="248"/>
      <c r="MVB209" s="248"/>
      <c r="MVC209" s="248"/>
      <c r="MVD209" s="248"/>
      <c r="MVE209" s="248"/>
      <c r="MVF209" s="248"/>
      <c r="MVG209" s="248"/>
      <c r="MVH209" s="248"/>
      <c r="MVI209" s="248"/>
      <c r="MVJ209" s="248"/>
      <c r="MVK209" s="248"/>
      <c r="MVL209" s="248"/>
      <c r="MVM209" s="248"/>
      <c r="MVN209" s="248"/>
      <c r="MVO209" s="248"/>
      <c r="MVP209" s="248"/>
      <c r="MVQ209" s="248"/>
      <c r="MVR209" s="248"/>
      <c r="MVS209" s="248"/>
      <c r="MVT209" s="248"/>
      <c r="MVU209" s="248"/>
      <c r="MVV209" s="248"/>
      <c r="MVW209" s="248"/>
      <c r="MVX209" s="248"/>
      <c r="MVY209" s="248"/>
      <c r="MVZ209" s="248"/>
      <c r="MWA209" s="248"/>
      <c r="MWB209" s="248"/>
      <c r="MWC209" s="248"/>
      <c r="MWD209" s="248"/>
      <c r="MWE209" s="248"/>
      <c r="MWF209" s="248"/>
      <c r="MWG209" s="248"/>
      <c r="MWH209" s="248"/>
      <c r="MWI209" s="248"/>
      <c r="MWJ209" s="248"/>
      <c r="MWK209" s="248"/>
      <c r="MWL209" s="248"/>
      <c r="MWM209" s="248"/>
      <c r="MWN209" s="248"/>
      <c r="MWO209" s="248"/>
      <c r="MWP209" s="248"/>
      <c r="MWQ209" s="248"/>
      <c r="MWR209" s="248"/>
      <c r="MWS209" s="248"/>
      <c r="MWT209" s="248"/>
      <c r="MWU209" s="248"/>
      <c r="MWV209" s="248"/>
      <c r="MWW209" s="248"/>
      <c r="MWX209" s="248"/>
      <c r="MWY209" s="248"/>
      <c r="MWZ209" s="248"/>
      <c r="MXA209" s="248"/>
      <c r="MXB209" s="248"/>
      <c r="MXC209" s="248"/>
      <c r="MXD209" s="248"/>
      <c r="MXE209" s="248"/>
      <c r="MXF209" s="248"/>
      <c r="MXG209" s="248"/>
      <c r="MXH209" s="248"/>
      <c r="MXI209" s="248"/>
      <c r="MXJ209" s="248"/>
      <c r="MXK209" s="248"/>
      <c r="MXL209" s="248"/>
      <c r="MXM209" s="248"/>
      <c r="MXN209" s="248"/>
      <c r="MXO209" s="248"/>
      <c r="MXP209" s="248"/>
      <c r="MXQ209" s="248"/>
      <c r="MXR209" s="248"/>
      <c r="MXS209" s="248"/>
      <c r="MXT209" s="248"/>
      <c r="MXU209" s="248"/>
      <c r="MXV209" s="248"/>
      <c r="MXW209" s="248"/>
      <c r="MXX209" s="248"/>
      <c r="MXY209" s="248"/>
      <c r="MXZ209" s="248"/>
      <c r="MYA209" s="248"/>
      <c r="MYB209" s="248"/>
      <c r="MYC209" s="248"/>
      <c r="MYD209" s="248"/>
      <c r="MYE209" s="248"/>
      <c r="MYF209" s="248"/>
      <c r="MYG209" s="248"/>
      <c r="MYH209" s="248"/>
      <c r="MYI209" s="248"/>
      <c r="MYJ209" s="248"/>
      <c r="MYK209" s="248"/>
      <c r="MYL209" s="248"/>
      <c r="MYM209" s="248"/>
      <c r="MYN209" s="248"/>
      <c r="MYO209" s="248"/>
      <c r="MYP209" s="248"/>
      <c r="MYQ209" s="248"/>
      <c r="MYR209" s="248"/>
      <c r="MYS209" s="248"/>
      <c r="MYT209" s="248"/>
      <c r="MYU209" s="248"/>
      <c r="MYV209" s="248"/>
      <c r="MYW209" s="248"/>
      <c r="MYX209" s="248"/>
      <c r="MYY209" s="248"/>
      <c r="MYZ209" s="248"/>
      <c r="MZA209" s="248"/>
      <c r="MZB209" s="248"/>
      <c r="MZC209" s="248"/>
      <c r="MZD209" s="248"/>
      <c r="MZE209" s="248"/>
      <c r="MZF209" s="248"/>
      <c r="MZG209" s="248"/>
      <c r="MZH209" s="248"/>
      <c r="MZI209" s="248"/>
      <c r="MZJ209" s="248"/>
      <c r="MZK209" s="248"/>
      <c r="MZL209" s="248"/>
      <c r="MZM209" s="248"/>
      <c r="MZN209" s="248"/>
      <c r="MZO209" s="248"/>
      <c r="MZP209" s="248"/>
      <c r="MZQ209" s="248"/>
      <c r="MZR209" s="248"/>
      <c r="MZS209" s="248"/>
      <c r="MZT209" s="248"/>
      <c r="MZU209" s="248"/>
      <c r="MZV209" s="248"/>
      <c r="MZW209" s="248"/>
      <c r="MZX209" s="248"/>
      <c r="MZY209" s="248"/>
      <c r="MZZ209" s="248"/>
      <c r="NAA209" s="248"/>
      <c r="NAB209" s="248"/>
      <c r="NAC209" s="248"/>
      <c r="NAD209" s="248"/>
      <c r="NAE209" s="248"/>
      <c r="NAF209" s="248"/>
      <c r="NAG209" s="248"/>
      <c r="NAH209" s="248"/>
      <c r="NAI209" s="248"/>
      <c r="NAJ209" s="248"/>
      <c r="NAK209" s="248"/>
      <c r="NAL209" s="248"/>
      <c r="NAM209" s="248"/>
      <c r="NAN209" s="248"/>
      <c r="NAO209" s="248"/>
      <c r="NAP209" s="248"/>
      <c r="NAQ209" s="248"/>
      <c r="NAR209" s="248"/>
      <c r="NAS209" s="248"/>
      <c r="NAT209" s="248"/>
      <c r="NAU209" s="248"/>
      <c r="NAV209" s="248"/>
      <c r="NAW209" s="248"/>
      <c r="NAX209" s="248"/>
      <c r="NAY209" s="248"/>
      <c r="NAZ209" s="248"/>
      <c r="NBA209" s="248"/>
      <c r="NBB209" s="248"/>
      <c r="NBC209" s="248"/>
      <c r="NBD209" s="248"/>
      <c r="NBE209" s="248"/>
      <c r="NBF209" s="248"/>
      <c r="NBG209" s="248"/>
      <c r="NBH209" s="248"/>
      <c r="NBI209" s="248"/>
      <c r="NBJ209" s="248"/>
      <c r="NBK209" s="248"/>
      <c r="NBL209" s="248"/>
      <c r="NBM209" s="248"/>
      <c r="NBN209" s="248"/>
      <c r="NBO209" s="248"/>
      <c r="NBP209" s="248"/>
      <c r="NBQ209" s="248"/>
      <c r="NBR209" s="248"/>
      <c r="NBS209" s="248"/>
      <c r="NBT209" s="248"/>
      <c r="NBU209" s="248"/>
      <c r="NBV209" s="248"/>
      <c r="NBW209" s="248"/>
      <c r="NBX209" s="248"/>
      <c r="NBY209" s="248"/>
      <c r="NBZ209" s="248"/>
      <c r="NCA209" s="248"/>
      <c r="NCB209" s="248"/>
      <c r="NCC209" s="248"/>
      <c r="NCD209" s="248"/>
      <c r="NCE209" s="248"/>
      <c r="NCF209" s="248"/>
      <c r="NCG209" s="248"/>
      <c r="NCH209" s="248"/>
      <c r="NCI209" s="248"/>
      <c r="NCJ209" s="248"/>
      <c r="NCK209" s="248"/>
      <c r="NCL209" s="248"/>
      <c r="NCM209" s="248"/>
      <c r="NCN209" s="248"/>
      <c r="NCO209" s="248"/>
      <c r="NCP209" s="248"/>
      <c r="NCQ209" s="248"/>
      <c r="NCR209" s="248"/>
      <c r="NCS209" s="248"/>
      <c r="NCT209" s="248"/>
      <c r="NCU209" s="248"/>
      <c r="NCV209" s="248"/>
      <c r="NCW209" s="248"/>
      <c r="NCX209" s="248"/>
      <c r="NCY209" s="248"/>
      <c r="NCZ209" s="248"/>
      <c r="NDA209" s="248"/>
      <c r="NDB209" s="248"/>
      <c r="NDC209" s="248"/>
      <c r="NDD209" s="248"/>
      <c r="NDE209" s="248"/>
      <c r="NDF209" s="248"/>
      <c r="NDG209" s="248"/>
      <c r="NDH209" s="248"/>
      <c r="NDI209" s="248"/>
      <c r="NDJ209" s="248"/>
      <c r="NDK209" s="248"/>
      <c r="NDL209" s="248"/>
      <c r="NDM209" s="248"/>
      <c r="NDN209" s="248"/>
      <c r="NDO209" s="248"/>
      <c r="NDP209" s="248"/>
      <c r="NDQ209" s="248"/>
      <c r="NDR209" s="248"/>
      <c r="NDS209" s="248"/>
      <c r="NDT209" s="248"/>
      <c r="NDU209" s="248"/>
      <c r="NDV209" s="248"/>
      <c r="NDW209" s="248"/>
      <c r="NDX209" s="248"/>
      <c r="NDY209" s="248"/>
      <c r="NDZ209" s="248"/>
      <c r="NEA209" s="248"/>
      <c r="NEB209" s="248"/>
      <c r="NEC209" s="248"/>
      <c r="NED209" s="248"/>
      <c r="NEE209" s="248"/>
      <c r="NEF209" s="248"/>
      <c r="NEG209" s="248"/>
      <c r="NEH209" s="248"/>
      <c r="NEI209" s="248"/>
      <c r="NEJ209" s="248"/>
      <c r="NEK209" s="248"/>
      <c r="NEL209" s="248"/>
      <c r="NEM209" s="248"/>
      <c r="NEN209" s="248"/>
      <c r="NEO209" s="248"/>
      <c r="NEP209" s="248"/>
      <c r="NEQ209" s="248"/>
      <c r="NER209" s="248"/>
      <c r="NES209" s="248"/>
      <c r="NET209" s="248"/>
      <c r="NEU209" s="248"/>
      <c r="NEV209" s="248"/>
      <c r="NEW209" s="248"/>
      <c r="NEX209" s="248"/>
      <c r="NEY209" s="248"/>
      <c r="NEZ209" s="248"/>
      <c r="NFA209" s="248"/>
      <c r="NFB209" s="248"/>
      <c r="NFC209" s="248"/>
      <c r="NFD209" s="248"/>
      <c r="NFE209" s="248"/>
      <c r="NFF209" s="248"/>
      <c r="NFG209" s="248"/>
      <c r="NFH209" s="248"/>
      <c r="NFI209" s="248"/>
      <c r="NFJ209" s="248"/>
      <c r="NFK209" s="248"/>
      <c r="NFL209" s="248"/>
      <c r="NFM209" s="248"/>
      <c r="NFN209" s="248"/>
      <c r="NFO209" s="248"/>
      <c r="NFP209" s="248"/>
      <c r="NFQ209" s="248"/>
      <c r="NFR209" s="248"/>
      <c r="NFS209" s="248"/>
      <c r="NFT209" s="248"/>
      <c r="NFU209" s="248"/>
      <c r="NFV209" s="248"/>
      <c r="NFW209" s="248"/>
      <c r="NFX209" s="248"/>
      <c r="NFY209" s="248"/>
      <c r="NFZ209" s="248"/>
      <c r="NGA209" s="248"/>
      <c r="NGB209" s="248"/>
      <c r="NGC209" s="248"/>
      <c r="NGD209" s="248"/>
      <c r="NGE209" s="248"/>
      <c r="NGF209" s="248"/>
      <c r="NGG209" s="248"/>
      <c r="NGH209" s="248"/>
      <c r="NGI209" s="248"/>
      <c r="NGJ209" s="248"/>
      <c r="NGK209" s="248"/>
      <c r="NGL209" s="248"/>
      <c r="NGM209" s="248"/>
      <c r="NGN209" s="248"/>
      <c r="NGO209" s="248"/>
      <c r="NGP209" s="248"/>
      <c r="NGQ209" s="248"/>
      <c r="NGR209" s="248"/>
      <c r="NGS209" s="248"/>
      <c r="NGT209" s="248"/>
      <c r="NGU209" s="248"/>
      <c r="NGV209" s="248"/>
      <c r="NGW209" s="248"/>
      <c r="NGX209" s="248"/>
      <c r="NGY209" s="248"/>
      <c r="NGZ209" s="248"/>
      <c r="NHA209" s="248"/>
      <c r="NHB209" s="248"/>
      <c r="NHC209" s="248"/>
      <c r="NHD209" s="248"/>
      <c r="NHE209" s="248"/>
      <c r="NHF209" s="248"/>
      <c r="NHG209" s="248"/>
      <c r="NHH209" s="248"/>
      <c r="NHI209" s="248"/>
      <c r="NHJ209" s="248"/>
      <c r="NHK209" s="248"/>
      <c r="NHL209" s="248"/>
      <c r="NHM209" s="248"/>
      <c r="NHN209" s="248"/>
      <c r="NHO209" s="248"/>
      <c r="NHP209" s="248"/>
      <c r="NHQ209" s="248"/>
      <c r="NHR209" s="248"/>
      <c r="NHS209" s="248"/>
      <c r="NHT209" s="248"/>
      <c r="NHU209" s="248"/>
      <c r="NHV209" s="248"/>
      <c r="NHW209" s="248"/>
      <c r="NHX209" s="248"/>
      <c r="NHY209" s="248"/>
      <c r="NHZ209" s="248"/>
      <c r="NIA209" s="248"/>
      <c r="NIB209" s="248"/>
      <c r="NIC209" s="248"/>
      <c r="NID209" s="248"/>
      <c r="NIE209" s="248"/>
      <c r="NIF209" s="248"/>
      <c r="NIG209" s="248"/>
      <c r="NIH209" s="248"/>
      <c r="NII209" s="248"/>
      <c r="NIJ209" s="248"/>
      <c r="NIK209" s="248"/>
      <c r="NIL209" s="248"/>
      <c r="NIM209" s="248"/>
      <c r="NIN209" s="248"/>
      <c r="NIO209" s="248"/>
      <c r="NIP209" s="248"/>
      <c r="NIQ209" s="248"/>
      <c r="NIR209" s="248"/>
      <c r="NIS209" s="248"/>
      <c r="NIT209" s="248"/>
      <c r="NIU209" s="248"/>
      <c r="NIV209" s="248"/>
      <c r="NIW209" s="248"/>
      <c r="NIX209" s="248"/>
      <c r="NIY209" s="248"/>
      <c r="NIZ209" s="248"/>
      <c r="NJA209" s="248"/>
      <c r="NJB209" s="248"/>
      <c r="NJC209" s="248"/>
      <c r="NJD209" s="248"/>
      <c r="NJE209" s="248"/>
      <c r="NJF209" s="248"/>
      <c r="NJG209" s="248"/>
      <c r="NJH209" s="248"/>
      <c r="NJI209" s="248"/>
      <c r="NJJ209" s="248"/>
      <c r="NJK209" s="248"/>
      <c r="NJL209" s="248"/>
      <c r="NJM209" s="248"/>
      <c r="NJN209" s="248"/>
      <c r="NJO209" s="248"/>
      <c r="NJP209" s="248"/>
      <c r="NJQ209" s="248"/>
      <c r="NJR209" s="248"/>
      <c r="NJS209" s="248"/>
      <c r="NJT209" s="248"/>
      <c r="NJU209" s="248"/>
      <c r="NJV209" s="248"/>
      <c r="NJW209" s="248"/>
      <c r="NJX209" s="248"/>
      <c r="NJY209" s="248"/>
      <c r="NJZ209" s="248"/>
      <c r="NKA209" s="248"/>
      <c r="NKB209" s="248"/>
      <c r="NKC209" s="248"/>
      <c r="NKD209" s="248"/>
      <c r="NKE209" s="248"/>
      <c r="NKF209" s="248"/>
      <c r="NKG209" s="248"/>
      <c r="NKH209" s="248"/>
      <c r="NKI209" s="248"/>
      <c r="NKJ209" s="248"/>
      <c r="NKK209" s="248"/>
      <c r="NKL209" s="248"/>
      <c r="NKM209" s="248"/>
      <c r="NKN209" s="248"/>
      <c r="NKO209" s="248"/>
      <c r="NKP209" s="248"/>
      <c r="NKQ209" s="248"/>
      <c r="NKR209" s="248"/>
      <c r="NKS209" s="248"/>
      <c r="NKT209" s="248"/>
      <c r="NKU209" s="248"/>
      <c r="NKV209" s="248"/>
      <c r="NKW209" s="248"/>
      <c r="NKX209" s="248"/>
      <c r="NKY209" s="248"/>
      <c r="NKZ209" s="248"/>
      <c r="NLA209" s="248"/>
      <c r="NLB209" s="248"/>
      <c r="NLC209" s="248"/>
      <c r="NLD209" s="248"/>
      <c r="NLE209" s="248"/>
      <c r="NLF209" s="248"/>
      <c r="NLG209" s="248"/>
      <c r="NLH209" s="248"/>
      <c r="NLI209" s="248"/>
      <c r="NLJ209" s="248"/>
      <c r="NLK209" s="248"/>
      <c r="NLL209" s="248"/>
      <c r="NLM209" s="248"/>
      <c r="NLN209" s="248"/>
      <c r="NLO209" s="248"/>
      <c r="NLP209" s="248"/>
      <c r="NLQ209" s="248"/>
      <c r="NLR209" s="248"/>
      <c r="NLS209" s="248"/>
      <c r="NLT209" s="248"/>
      <c r="NLU209" s="248"/>
      <c r="NLV209" s="248"/>
      <c r="NLW209" s="248"/>
      <c r="NLX209" s="248"/>
      <c r="NLY209" s="248"/>
      <c r="NLZ209" s="248"/>
      <c r="NMA209" s="248"/>
      <c r="NMB209" s="248"/>
      <c r="NMC209" s="248"/>
      <c r="NMD209" s="248"/>
      <c r="NME209" s="248"/>
      <c r="NMF209" s="248"/>
      <c r="NMG209" s="248"/>
      <c r="NMH209" s="248"/>
      <c r="NMI209" s="248"/>
      <c r="NMJ209" s="248"/>
      <c r="NMK209" s="248"/>
      <c r="NML209" s="248"/>
      <c r="NMM209" s="248"/>
      <c r="NMN209" s="248"/>
      <c r="NMO209" s="248"/>
      <c r="NMP209" s="248"/>
      <c r="NMQ209" s="248"/>
      <c r="NMR209" s="248"/>
      <c r="NMS209" s="248"/>
      <c r="NMT209" s="248"/>
      <c r="NMU209" s="248"/>
      <c r="NMV209" s="248"/>
      <c r="NMW209" s="248"/>
      <c r="NMX209" s="248"/>
      <c r="NMY209" s="248"/>
      <c r="NMZ209" s="248"/>
      <c r="NNA209" s="248"/>
      <c r="NNB209" s="248"/>
      <c r="NNC209" s="248"/>
      <c r="NND209" s="248"/>
      <c r="NNE209" s="248"/>
      <c r="NNF209" s="248"/>
      <c r="NNG209" s="248"/>
      <c r="NNH209" s="248"/>
      <c r="NNI209" s="248"/>
      <c r="NNJ209" s="248"/>
      <c r="NNK209" s="248"/>
      <c r="NNL209" s="248"/>
      <c r="NNM209" s="248"/>
      <c r="NNN209" s="248"/>
      <c r="NNO209" s="248"/>
      <c r="NNP209" s="248"/>
      <c r="NNQ209" s="248"/>
      <c r="NNR209" s="248"/>
      <c r="NNS209" s="248"/>
      <c r="NNT209" s="248"/>
      <c r="NNU209" s="248"/>
      <c r="NNV209" s="248"/>
      <c r="NNW209" s="248"/>
      <c r="NNX209" s="248"/>
      <c r="NNY209" s="248"/>
      <c r="NNZ209" s="248"/>
      <c r="NOA209" s="248"/>
      <c r="NOB209" s="248"/>
      <c r="NOC209" s="248"/>
      <c r="NOD209" s="248"/>
      <c r="NOE209" s="248"/>
      <c r="NOF209" s="248"/>
      <c r="NOG209" s="248"/>
      <c r="NOH209" s="248"/>
      <c r="NOI209" s="248"/>
      <c r="NOJ209" s="248"/>
      <c r="NOK209" s="248"/>
      <c r="NOL209" s="248"/>
      <c r="NOM209" s="248"/>
      <c r="NON209" s="248"/>
      <c r="NOO209" s="248"/>
      <c r="NOP209" s="248"/>
      <c r="NOQ209" s="248"/>
      <c r="NOR209" s="248"/>
      <c r="NOS209" s="248"/>
      <c r="NOT209" s="248"/>
      <c r="NOU209" s="248"/>
      <c r="NOV209" s="248"/>
      <c r="NOW209" s="248"/>
      <c r="NOX209" s="248"/>
      <c r="NOY209" s="248"/>
      <c r="NOZ209" s="248"/>
      <c r="NPA209" s="248"/>
      <c r="NPB209" s="248"/>
      <c r="NPC209" s="248"/>
      <c r="NPD209" s="248"/>
      <c r="NPE209" s="248"/>
      <c r="NPF209" s="248"/>
      <c r="NPG209" s="248"/>
      <c r="NPH209" s="248"/>
      <c r="NPI209" s="248"/>
      <c r="NPJ209" s="248"/>
      <c r="NPK209" s="248"/>
      <c r="NPL209" s="248"/>
      <c r="NPM209" s="248"/>
      <c r="NPN209" s="248"/>
      <c r="NPO209" s="248"/>
      <c r="NPP209" s="248"/>
      <c r="NPQ209" s="248"/>
      <c r="NPR209" s="248"/>
      <c r="NPS209" s="248"/>
      <c r="NPT209" s="248"/>
      <c r="NPU209" s="248"/>
      <c r="NPV209" s="248"/>
      <c r="NPW209" s="248"/>
      <c r="NPX209" s="248"/>
      <c r="NPY209" s="248"/>
      <c r="NPZ209" s="248"/>
      <c r="NQA209" s="248"/>
      <c r="NQB209" s="248"/>
      <c r="NQC209" s="248"/>
      <c r="NQD209" s="248"/>
      <c r="NQE209" s="248"/>
      <c r="NQF209" s="248"/>
      <c r="NQG209" s="248"/>
      <c r="NQH209" s="248"/>
      <c r="NQI209" s="248"/>
      <c r="NQJ209" s="248"/>
      <c r="NQK209" s="248"/>
      <c r="NQL209" s="248"/>
      <c r="NQM209" s="248"/>
      <c r="NQN209" s="248"/>
      <c r="NQO209" s="248"/>
      <c r="NQP209" s="248"/>
      <c r="NQQ209" s="248"/>
      <c r="NQR209" s="248"/>
      <c r="NQS209" s="248"/>
      <c r="NQT209" s="248"/>
      <c r="NQU209" s="248"/>
      <c r="NQV209" s="248"/>
      <c r="NQW209" s="248"/>
      <c r="NQX209" s="248"/>
      <c r="NQY209" s="248"/>
      <c r="NQZ209" s="248"/>
      <c r="NRA209" s="248"/>
      <c r="NRB209" s="248"/>
      <c r="NRC209" s="248"/>
      <c r="NRD209" s="248"/>
      <c r="NRE209" s="248"/>
      <c r="NRF209" s="248"/>
      <c r="NRG209" s="248"/>
      <c r="NRH209" s="248"/>
      <c r="NRI209" s="248"/>
      <c r="NRJ209" s="248"/>
      <c r="NRK209" s="248"/>
      <c r="NRL209" s="248"/>
      <c r="NRM209" s="248"/>
      <c r="NRN209" s="248"/>
      <c r="NRO209" s="248"/>
      <c r="NRP209" s="248"/>
      <c r="NRQ209" s="248"/>
      <c r="NRR209" s="248"/>
      <c r="NRS209" s="248"/>
      <c r="NRT209" s="248"/>
      <c r="NRU209" s="248"/>
      <c r="NRV209" s="248"/>
      <c r="NRW209" s="248"/>
      <c r="NRX209" s="248"/>
      <c r="NRY209" s="248"/>
      <c r="NRZ209" s="248"/>
      <c r="NSA209" s="248"/>
      <c r="NSB209" s="248"/>
      <c r="NSC209" s="248"/>
      <c r="NSD209" s="248"/>
      <c r="NSE209" s="248"/>
      <c r="NSF209" s="248"/>
      <c r="NSG209" s="248"/>
      <c r="NSH209" s="248"/>
      <c r="NSI209" s="248"/>
      <c r="NSJ209" s="248"/>
      <c r="NSK209" s="248"/>
      <c r="NSL209" s="248"/>
      <c r="NSM209" s="248"/>
      <c r="NSN209" s="248"/>
      <c r="NSO209" s="248"/>
      <c r="NSP209" s="248"/>
      <c r="NSQ209" s="248"/>
      <c r="NSR209" s="248"/>
      <c r="NSS209" s="248"/>
      <c r="NST209" s="248"/>
      <c r="NSU209" s="248"/>
      <c r="NSV209" s="248"/>
      <c r="NSW209" s="248"/>
      <c r="NSX209" s="248"/>
      <c r="NSY209" s="248"/>
      <c r="NSZ209" s="248"/>
      <c r="NTA209" s="248"/>
      <c r="NTB209" s="248"/>
      <c r="NTC209" s="248"/>
      <c r="NTD209" s="248"/>
      <c r="NTE209" s="248"/>
      <c r="NTF209" s="248"/>
      <c r="NTG209" s="248"/>
      <c r="NTH209" s="248"/>
      <c r="NTI209" s="248"/>
      <c r="NTJ209" s="248"/>
      <c r="NTK209" s="248"/>
      <c r="NTL209" s="248"/>
      <c r="NTM209" s="248"/>
      <c r="NTN209" s="248"/>
      <c r="NTO209" s="248"/>
      <c r="NTP209" s="248"/>
      <c r="NTQ209" s="248"/>
      <c r="NTR209" s="248"/>
      <c r="NTS209" s="248"/>
      <c r="NTT209" s="248"/>
      <c r="NTU209" s="248"/>
      <c r="NTV209" s="248"/>
      <c r="NTW209" s="248"/>
      <c r="NTX209" s="248"/>
      <c r="NTY209" s="248"/>
      <c r="NTZ209" s="248"/>
      <c r="NUA209" s="248"/>
      <c r="NUB209" s="248"/>
      <c r="NUC209" s="248"/>
      <c r="NUD209" s="248"/>
      <c r="NUE209" s="248"/>
      <c r="NUF209" s="248"/>
      <c r="NUG209" s="248"/>
      <c r="NUH209" s="248"/>
      <c r="NUI209" s="248"/>
      <c r="NUJ209" s="248"/>
      <c r="NUK209" s="248"/>
      <c r="NUL209" s="248"/>
      <c r="NUM209" s="248"/>
      <c r="NUN209" s="248"/>
      <c r="NUO209" s="248"/>
      <c r="NUP209" s="248"/>
      <c r="NUQ209" s="248"/>
      <c r="NUR209" s="248"/>
      <c r="NUS209" s="248"/>
      <c r="NUT209" s="248"/>
      <c r="NUU209" s="248"/>
      <c r="NUV209" s="248"/>
      <c r="NUW209" s="248"/>
      <c r="NUX209" s="248"/>
      <c r="NUY209" s="248"/>
      <c r="NUZ209" s="248"/>
      <c r="NVA209" s="248"/>
      <c r="NVB209" s="248"/>
      <c r="NVC209" s="248"/>
      <c r="NVD209" s="248"/>
      <c r="NVE209" s="248"/>
      <c r="NVF209" s="248"/>
      <c r="NVG209" s="248"/>
      <c r="NVH209" s="248"/>
      <c r="NVI209" s="248"/>
      <c r="NVJ209" s="248"/>
      <c r="NVK209" s="248"/>
      <c r="NVL209" s="248"/>
      <c r="NVM209" s="248"/>
      <c r="NVN209" s="248"/>
      <c r="NVO209" s="248"/>
      <c r="NVP209" s="248"/>
      <c r="NVQ209" s="248"/>
      <c r="NVR209" s="248"/>
      <c r="NVS209" s="248"/>
      <c r="NVT209" s="248"/>
      <c r="NVU209" s="248"/>
      <c r="NVV209" s="248"/>
      <c r="NVW209" s="248"/>
      <c r="NVX209" s="248"/>
      <c r="NVY209" s="248"/>
      <c r="NVZ209" s="248"/>
      <c r="NWA209" s="248"/>
      <c r="NWB209" s="248"/>
      <c r="NWC209" s="248"/>
      <c r="NWD209" s="248"/>
      <c r="NWE209" s="248"/>
      <c r="NWF209" s="248"/>
      <c r="NWG209" s="248"/>
      <c r="NWH209" s="248"/>
      <c r="NWI209" s="248"/>
      <c r="NWJ209" s="248"/>
      <c r="NWK209" s="248"/>
      <c r="NWL209" s="248"/>
      <c r="NWM209" s="248"/>
      <c r="NWN209" s="248"/>
      <c r="NWO209" s="248"/>
      <c r="NWP209" s="248"/>
      <c r="NWQ209" s="248"/>
      <c r="NWR209" s="248"/>
      <c r="NWS209" s="248"/>
      <c r="NWT209" s="248"/>
      <c r="NWU209" s="248"/>
      <c r="NWV209" s="248"/>
      <c r="NWW209" s="248"/>
      <c r="NWX209" s="248"/>
      <c r="NWY209" s="248"/>
      <c r="NWZ209" s="248"/>
      <c r="NXA209" s="248"/>
      <c r="NXB209" s="248"/>
      <c r="NXC209" s="248"/>
      <c r="NXD209" s="248"/>
      <c r="NXE209" s="248"/>
      <c r="NXF209" s="248"/>
      <c r="NXG209" s="248"/>
      <c r="NXH209" s="248"/>
      <c r="NXI209" s="248"/>
      <c r="NXJ209" s="248"/>
      <c r="NXK209" s="248"/>
      <c r="NXL209" s="248"/>
      <c r="NXM209" s="248"/>
      <c r="NXN209" s="248"/>
      <c r="NXO209" s="248"/>
      <c r="NXP209" s="248"/>
      <c r="NXQ209" s="248"/>
      <c r="NXR209" s="248"/>
      <c r="NXS209" s="248"/>
      <c r="NXT209" s="248"/>
      <c r="NXU209" s="248"/>
      <c r="NXV209" s="248"/>
      <c r="NXW209" s="248"/>
      <c r="NXX209" s="248"/>
      <c r="NXY209" s="248"/>
      <c r="NXZ209" s="248"/>
      <c r="NYA209" s="248"/>
      <c r="NYB209" s="248"/>
      <c r="NYC209" s="248"/>
      <c r="NYD209" s="248"/>
      <c r="NYE209" s="248"/>
      <c r="NYF209" s="248"/>
      <c r="NYG209" s="248"/>
      <c r="NYH209" s="248"/>
      <c r="NYI209" s="248"/>
      <c r="NYJ209" s="248"/>
      <c r="NYK209" s="248"/>
      <c r="NYL209" s="248"/>
      <c r="NYM209" s="248"/>
      <c r="NYN209" s="248"/>
      <c r="NYO209" s="248"/>
      <c r="NYP209" s="248"/>
      <c r="NYQ209" s="248"/>
      <c r="NYR209" s="248"/>
      <c r="NYS209" s="248"/>
      <c r="NYT209" s="248"/>
      <c r="NYU209" s="248"/>
      <c r="NYV209" s="248"/>
      <c r="NYW209" s="248"/>
      <c r="NYX209" s="248"/>
      <c r="NYY209" s="248"/>
      <c r="NYZ209" s="248"/>
      <c r="NZA209" s="248"/>
      <c r="NZB209" s="248"/>
      <c r="NZC209" s="248"/>
      <c r="NZD209" s="248"/>
      <c r="NZE209" s="248"/>
      <c r="NZF209" s="248"/>
      <c r="NZG209" s="248"/>
      <c r="NZH209" s="248"/>
      <c r="NZI209" s="248"/>
      <c r="NZJ209" s="248"/>
      <c r="NZK209" s="248"/>
      <c r="NZL209" s="248"/>
      <c r="NZM209" s="248"/>
      <c r="NZN209" s="248"/>
      <c r="NZO209" s="248"/>
      <c r="NZP209" s="248"/>
      <c r="NZQ209" s="248"/>
      <c r="NZR209" s="248"/>
      <c r="NZS209" s="248"/>
      <c r="NZT209" s="248"/>
      <c r="NZU209" s="248"/>
      <c r="NZV209" s="248"/>
      <c r="NZW209" s="248"/>
      <c r="NZX209" s="248"/>
      <c r="NZY209" s="248"/>
      <c r="NZZ209" s="248"/>
      <c r="OAA209" s="248"/>
      <c r="OAB209" s="248"/>
      <c r="OAC209" s="248"/>
      <c r="OAD209" s="248"/>
      <c r="OAE209" s="248"/>
      <c r="OAF209" s="248"/>
      <c r="OAG209" s="248"/>
      <c r="OAH209" s="248"/>
      <c r="OAI209" s="248"/>
      <c r="OAJ209" s="248"/>
      <c r="OAK209" s="248"/>
      <c r="OAL209" s="248"/>
      <c r="OAM209" s="248"/>
      <c r="OAN209" s="248"/>
      <c r="OAO209" s="248"/>
      <c r="OAP209" s="248"/>
      <c r="OAQ209" s="248"/>
      <c r="OAR209" s="248"/>
      <c r="OAS209" s="248"/>
      <c r="OAT209" s="248"/>
      <c r="OAU209" s="248"/>
      <c r="OAV209" s="248"/>
      <c r="OAW209" s="248"/>
      <c r="OAX209" s="248"/>
      <c r="OAY209" s="248"/>
      <c r="OAZ209" s="248"/>
      <c r="OBA209" s="248"/>
      <c r="OBB209" s="248"/>
      <c r="OBC209" s="248"/>
      <c r="OBD209" s="248"/>
      <c r="OBE209" s="248"/>
      <c r="OBF209" s="248"/>
      <c r="OBG209" s="248"/>
      <c r="OBH209" s="248"/>
      <c r="OBI209" s="248"/>
      <c r="OBJ209" s="248"/>
      <c r="OBK209" s="248"/>
      <c r="OBL209" s="248"/>
      <c r="OBM209" s="248"/>
      <c r="OBN209" s="248"/>
      <c r="OBO209" s="248"/>
      <c r="OBP209" s="248"/>
      <c r="OBQ209" s="248"/>
      <c r="OBR209" s="248"/>
      <c r="OBS209" s="248"/>
      <c r="OBT209" s="248"/>
      <c r="OBU209" s="248"/>
      <c r="OBV209" s="248"/>
      <c r="OBW209" s="248"/>
      <c r="OBX209" s="248"/>
      <c r="OBY209" s="248"/>
      <c r="OBZ209" s="248"/>
      <c r="OCA209" s="248"/>
      <c r="OCB209" s="248"/>
      <c r="OCC209" s="248"/>
      <c r="OCD209" s="248"/>
      <c r="OCE209" s="248"/>
      <c r="OCF209" s="248"/>
      <c r="OCG209" s="248"/>
      <c r="OCH209" s="248"/>
      <c r="OCI209" s="248"/>
      <c r="OCJ209" s="248"/>
      <c r="OCK209" s="248"/>
      <c r="OCL209" s="248"/>
      <c r="OCM209" s="248"/>
      <c r="OCN209" s="248"/>
      <c r="OCO209" s="248"/>
      <c r="OCP209" s="248"/>
      <c r="OCQ209" s="248"/>
      <c r="OCR209" s="248"/>
      <c r="OCS209" s="248"/>
      <c r="OCT209" s="248"/>
      <c r="OCU209" s="248"/>
      <c r="OCV209" s="248"/>
      <c r="OCW209" s="248"/>
      <c r="OCX209" s="248"/>
      <c r="OCY209" s="248"/>
      <c r="OCZ209" s="248"/>
      <c r="ODA209" s="248"/>
      <c r="ODB209" s="248"/>
      <c r="ODC209" s="248"/>
      <c r="ODD209" s="248"/>
      <c r="ODE209" s="248"/>
      <c r="ODF209" s="248"/>
      <c r="ODG209" s="248"/>
      <c r="ODH209" s="248"/>
      <c r="ODI209" s="248"/>
      <c r="ODJ209" s="248"/>
      <c r="ODK209" s="248"/>
      <c r="ODL209" s="248"/>
      <c r="ODM209" s="248"/>
      <c r="ODN209" s="248"/>
      <c r="ODO209" s="248"/>
      <c r="ODP209" s="248"/>
      <c r="ODQ209" s="248"/>
      <c r="ODR209" s="248"/>
      <c r="ODS209" s="248"/>
      <c r="ODT209" s="248"/>
      <c r="ODU209" s="248"/>
      <c r="ODV209" s="248"/>
      <c r="ODW209" s="248"/>
      <c r="ODX209" s="248"/>
      <c r="ODY209" s="248"/>
      <c r="ODZ209" s="248"/>
      <c r="OEA209" s="248"/>
      <c r="OEB209" s="248"/>
      <c r="OEC209" s="248"/>
      <c r="OED209" s="248"/>
      <c r="OEE209" s="248"/>
      <c r="OEF209" s="248"/>
      <c r="OEG209" s="248"/>
      <c r="OEH209" s="248"/>
      <c r="OEI209" s="248"/>
      <c r="OEJ209" s="248"/>
      <c r="OEK209" s="248"/>
      <c r="OEL209" s="248"/>
      <c r="OEM209" s="248"/>
      <c r="OEN209" s="248"/>
      <c r="OEO209" s="248"/>
      <c r="OEP209" s="248"/>
      <c r="OEQ209" s="248"/>
      <c r="OER209" s="248"/>
      <c r="OES209" s="248"/>
      <c r="OET209" s="248"/>
      <c r="OEU209" s="248"/>
      <c r="OEV209" s="248"/>
      <c r="OEW209" s="248"/>
      <c r="OEX209" s="248"/>
      <c r="OEY209" s="248"/>
      <c r="OEZ209" s="248"/>
      <c r="OFA209" s="248"/>
      <c r="OFB209" s="248"/>
      <c r="OFC209" s="248"/>
      <c r="OFD209" s="248"/>
      <c r="OFE209" s="248"/>
      <c r="OFF209" s="248"/>
      <c r="OFG209" s="248"/>
      <c r="OFH209" s="248"/>
      <c r="OFI209" s="248"/>
      <c r="OFJ209" s="248"/>
      <c r="OFK209" s="248"/>
      <c r="OFL209" s="248"/>
      <c r="OFM209" s="248"/>
      <c r="OFN209" s="248"/>
      <c r="OFO209" s="248"/>
      <c r="OFP209" s="248"/>
      <c r="OFQ209" s="248"/>
      <c r="OFR209" s="248"/>
      <c r="OFS209" s="248"/>
      <c r="OFT209" s="248"/>
      <c r="OFU209" s="248"/>
      <c r="OFV209" s="248"/>
      <c r="OFW209" s="248"/>
      <c r="OFX209" s="248"/>
      <c r="OFY209" s="248"/>
      <c r="OFZ209" s="248"/>
      <c r="OGA209" s="248"/>
      <c r="OGB209" s="248"/>
      <c r="OGC209" s="248"/>
      <c r="OGD209" s="248"/>
      <c r="OGE209" s="248"/>
      <c r="OGF209" s="248"/>
      <c r="OGG209" s="248"/>
      <c r="OGH209" s="248"/>
      <c r="OGI209" s="248"/>
      <c r="OGJ209" s="248"/>
      <c r="OGK209" s="248"/>
      <c r="OGL209" s="248"/>
      <c r="OGM209" s="248"/>
      <c r="OGN209" s="248"/>
      <c r="OGO209" s="248"/>
      <c r="OGP209" s="248"/>
      <c r="OGQ209" s="248"/>
      <c r="OGR209" s="248"/>
      <c r="OGS209" s="248"/>
      <c r="OGT209" s="248"/>
      <c r="OGU209" s="248"/>
      <c r="OGV209" s="248"/>
      <c r="OGW209" s="248"/>
      <c r="OGX209" s="248"/>
      <c r="OGY209" s="248"/>
      <c r="OGZ209" s="248"/>
      <c r="OHA209" s="248"/>
      <c r="OHB209" s="248"/>
      <c r="OHC209" s="248"/>
      <c r="OHD209" s="248"/>
      <c r="OHE209" s="248"/>
      <c r="OHF209" s="248"/>
      <c r="OHG209" s="248"/>
      <c r="OHH209" s="248"/>
      <c r="OHI209" s="248"/>
      <c r="OHJ209" s="248"/>
      <c r="OHK209" s="248"/>
      <c r="OHL209" s="248"/>
      <c r="OHM209" s="248"/>
      <c r="OHN209" s="248"/>
      <c r="OHO209" s="248"/>
      <c r="OHP209" s="248"/>
      <c r="OHQ209" s="248"/>
      <c r="OHR209" s="248"/>
      <c r="OHS209" s="248"/>
      <c r="OHT209" s="248"/>
      <c r="OHU209" s="248"/>
      <c r="OHV209" s="248"/>
      <c r="OHW209" s="248"/>
      <c r="OHX209" s="248"/>
      <c r="OHY209" s="248"/>
      <c r="OHZ209" s="248"/>
      <c r="OIA209" s="248"/>
      <c r="OIB209" s="248"/>
      <c r="OIC209" s="248"/>
      <c r="OID209" s="248"/>
      <c r="OIE209" s="248"/>
      <c r="OIF209" s="248"/>
      <c r="OIG209" s="248"/>
      <c r="OIH209" s="248"/>
      <c r="OII209" s="248"/>
      <c r="OIJ209" s="248"/>
      <c r="OIK209" s="248"/>
      <c r="OIL209" s="248"/>
      <c r="OIM209" s="248"/>
      <c r="OIN209" s="248"/>
      <c r="OIO209" s="248"/>
      <c r="OIP209" s="248"/>
      <c r="OIQ209" s="248"/>
      <c r="OIR209" s="248"/>
      <c r="OIS209" s="248"/>
      <c r="OIT209" s="248"/>
      <c r="OIU209" s="248"/>
      <c r="OIV209" s="248"/>
      <c r="OIW209" s="248"/>
      <c r="OIX209" s="248"/>
      <c r="OIY209" s="248"/>
      <c r="OIZ209" s="248"/>
      <c r="OJA209" s="248"/>
      <c r="OJB209" s="248"/>
      <c r="OJC209" s="248"/>
      <c r="OJD209" s="248"/>
      <c r="OJE209" s="248"/>
      <c r="OJF209" s="248"/>
      <c r="OJG209" s="248"/>
      <c r="OJH209" s="248"/>
      <c r="OJI209" s="248"/>
      <c r="OJJ209" s="248"/>
      <c r="OJK209" s="248"/>
      <c r="OJL209" s="248"/>
      <c r="OJM209" s="248"/>
      <c r="OJN209" s="248"/>
      <c r="OJO209" s="248"/>
      <c r="OJP209" s="248"/>
      <c r="OJQ209" s="248"/>
      <c r="OJR209" s="248"/>
      <c r="OJS209" s="248"/>
      <c r="OJT209" s="248"/>
      <c r="OJU209" s="248"/>
      <c r="OJV209" s="248"/>
      <c r="OJW209" s="248"/>
      <c r="OJX209" s="248"/>
      <c r="OJY209" s="248"/>
      <c r="OJZ209" s="248"/>
      <c r="OKA209" s="248"/>
      <c r="OKB209" s="248"/>
      <c r="OKC209" s="248"/>
      <c r="OKD209" s="248"/>
      <c r="OKE209" s="248"/>
      <c r="OKF209" s="248"/>
      <c r="OKG209" s="248"/>
      <c r="OKH209" s="248"/>
      <c r="OKI209" s="248"/>
      <c r="OKJ209" s="248"/>
      <c r="OKK209" s="248"/>
      <c r="OKL209" s="248"/>
      <c r="OKM209" s="248"/>
      <c r="OKN209" s="248"/>
      <c r="OKO209" s="248"/>
      <c r="OKP209" s="248"/>
      <c r="OKQ209" s="248"/>
      <c r="OKR209" s="248"/>
      <c r="OKS209" s="248"/>
      <c r="OKT209" s="248"/>
      <c r="OKU209" s="248"/>
      <c r="OKV209" s="248"/>
      <c r="OKW209" s="248"/>
      <c r="OKX209" s="248"/>
      <c r="OKY209" s="248"/>
      <c r="OKZ209" s="248"/>
      <c r="OLA209" s="248"/>
      <c r="OLB209" s="248"/>
      <c r="OLC209" s="248"/>
      <c r="OLD209" s="248"/>
      <c r="OLE209" s="248"/>
      <c r="OLF209" s="248"/>
      <c r="OLG209" s="248"/>
      <c r="OLH209" s="248"/>
      <c r="OLI209" s="248"/>
      <c r="OLJ209" s="248"/>
      <c r="OLK209" s="248"/>
      <c r="OLL209" s="248"/>
      <c r="OLM209" s="248"/>
      <c r="OLN209" s="248"/>
      <c r="OLO209" s="248"/>
      <c r="OLP209" s="248"/>
      <c r="OLQ209" s="248"/>
      <c r="OLR209" s="248"/>
      <c r="OLS209" s="248"/>
      <c r="OLT209" s="248"/>
      <c r="OLU209" s="248"/>
      <c r="OLV209" s="248"/>
      <c r="OLW209" s="248"/>
      <c r="OLX209" s="248"/>
      <c r="OLY209" s="248"/>
      <c r="OLZ209" s="248"/>
      <c r="OMA209" s="248"/>
      <c r="OMB209" s="248"/>
      <c r="OMC209" s="248"/>
      <c r="OMD209" s="248"/>
      <c r="OME209" s="248"/>
      <c r="OMF209" s="248"/>
      <c r="OMG209" s="248"/>
      <c r="OMH209" s="248"/>
      <c r="OMI209" s="248"/>
      <c r="OMJ209" s="248"/>
      <c r="OMK209" s="248"/>
      <c r="OML209" s="248"/>
      <c r="OMM209" s="248"/>
      <c r="OMN209" s="248"/>
      <c r="OMO209" s="248"/>
      <c r="OMP209" s="248"/>
      <c r="OMQ209" s="248"/>
      <c r="OMR209" s="248"/>
      <c r="OMS209" s="248"/>
      <c r="OMT209" s="248"/>
      <c r="OMU209" s="248"/>
      <c r="OMV209" s="248"/>
      <c r="OMW209" s="248"/>
      <c r="OMX209" s="248"/>
      <c r="OMY209" s="248"/>
      <c r="OMZ209" s="248"/>
      <c r="ONA209" s="248"/>
      <c r="ONB209" s="248"/>
      <c r="ONC209" s="248"/>
      <c r="OND209" s="248"/>
      <c r="ONE209" s="248"/>
      <c r="ONF209" s="248"/>
      <c r="ONG209" s="248"/>
      <c r="ONH209" s="248"/>
      <c r="ONI209" s="248"/>
      <c r="ONJ209" s="248"/>
      <c r="ONK209" s="248"/>
      <c r="ONL209" s="248"/>
      <c r="ONM209" s="248"/>
      <c r="ONN209" s="248"/>
      <c r="ONO209" s="248"/>
      <c r="ONP209" s="248"/>
      <c r="ONQ209" s="248"/>
      <c r="ONR209" s="248"/>
      <c r="ONS209" s="248"/>
      <c r="ONT209" s="248"/>
      <c r="ONU209" s="248"/>
      <c r="ONV209" s="248"/>
      <c r="ONW209" s="248"/>
      <c r="ONX209" s="248"/>
      <c r="ONY209" s="248"/>
      <c r="ONZ209" s="248"/>
      <c r="OOA209" s="248"/>
      <c r="OOB209" s="248"/>
      <c r="OOC209" s="248"/>
      <c r="OOD209" s="248"/>
      <c r="OOE209" s="248"/>
      <c r="OOF209" s="248"/>
      <c r="OOG209" s="248"/>
      <c r="OOH209" s="248"/>
      <c r="OOI209" s="248"/>
      <c r="OOJ209" s="248"/>
      <c r="OOK209" s="248"/>
      <c r="OOL209" s="248"/>
      <c r="OOM209" s="248"/>
      <c r="OON209" s="248"/>
      <c r="OOO209" s="248"/>
      <c r="OOP209" s="248"/>
      <c r="OOQ209" s="248"/>
      <c r="OOR209" s="248"/>
      <c r="OOS209" s="248"/>
      <c r="OOT209" s="248"/>
      <c r="OOU209" s="248"/>
      <c r="OOV209" s="248"/>
      <c r="OOW209" s="248"/>
      <c r="OOX209" s="248"/>
      <c r="OOY209" s="248"/>
      <c r="OOZ209" s="248"/>
      <c r="OPA209" s="248"/>
      <c r="OPB209" s="248"/>
      <c r="OPC209" s="248"/>
      <c r="OPD209" s="248"/>
      <c r="OPE209" s="248"/>
      <c r="OPF209" s="248"/>
      <c r="OPG209" s="248"/>
      <c r="OPH209" s="248"/>
      <c r="OPI209" s="248"/>
      <c r="OPJ209" s="248"/>
      <c r="OPK209" s="248"/>
      <c r="OPL209" s="248"/>
      <c r="OPM209" s="248"/>
      <c r="OPN209" s="248"/>
      <c r="OPO209" s="248"/>
      <c r="OPP209" s="248"/>
      <c r="OPQ209" s="248"/>
      <c r="OPR209" s="248"/>
      <c r="OPS209" s="248"/>
      <c r="OPT209" s="248"/>
      <c r="OPU209" s="248"/>
      <c r="OPV209" s="248"/>
      <c r="OPW209" s="248"/>
      <c r="OPX209" s="248"/>
      <c r="OPY209" s="248"/>
      <c r="OPZ209" s="248"/>
      <c r="OQA209" s="248"/>
      <c r="OQB209" s="248"/>
      <c r="OQC209" s="248"/>
      <c r="OQD209" s="248"/>
      <c r="OQE209" s="248"/>
      <c r="OQF209" s="248"/>
      <c r="OQG209" s="248"/>
      <c r="OQH209" s="248"/>
      <c r="OQI209" s="248"/>
      <c r="OQJ209" s="248"/>
      <c r="OQK209" s="248"/>
      <c r="OQL209" s="248"/>
      <c r="OQM209" s="248"/>
      <c r="OQN209" s="248"/>
      <c r="OQO209" s="248"/>
      <c r="OQP209" s="248"/>
      <c r="OQQ209" s="248"/>
      <c r="OQR209" s="248"/>
      <c r="OQS209" s="248"/>
      <c r="OQT209" s="248"/>
      <c r="OQU209" s="248"/>
      <c r="OQV209" s="248"/>
      <c r="OQW209" s="248"/>
      <c r="OQX209" s="248"/>
      <c r="OQY209" s="248"/>
      <c r="OQZ209" s="248"/>
      <c r="ORA209" s="248"/>
      <c r="ORB209" s="248"/>
      <c r="ORC209" s="248"/>
      <c r="ORD209" s="248"/>
      <c r="ORE209" s="248"/>
      <c r="ORF209" s="248"/>
      <c r="ORG209" s="248"/>
      <c r="ORH209" s="248"/>
      <c r="ORI209" s="248"/>
      <c r="ORJ209" s="248"/>
      <c r="ORK209" s="248"/>
      <c r="ORL209" s="248"/>
      <c r="ORM209" s="248"/>
      <c r="ORN209" s="248"/>
      <c r="ORO209" s="248"/>
      <c r="ORP209" s="248"/>
      <c r="ORQ209" s="248"/>
      <c r="ORR209" s="248"/>
      <c r="ORS209" s="248"/>
      <c r="ORT209" s="248"/>
      <c r="ORU209" s="248"/>
      <c r="ORV209" s="248"/>
      <c r="ORW209" s="248"/>
      <c r="ORX209" s="248"/>
      <c r="ORY209" s="248"/>
      <c r="ORZ209" s="248"/>
      <c r="OSA209" s="248"/>
      <c r="OSB209" s="248"/>
      <c r="OSC209" s="248"/>
      <c r="OSD209" s="248"/>
      <c r="OSE209" s="248"/>
      <c r="OSF209" s="248"/>
      <c r="OSG209" s="248"/>
      <c r="OSH209" s="248"/>
      <c r="OSI209" s="248"/>
      <c r="OSJ209" s="248"/>
      <c r="OSK209" s="248"/>
      <c r="OSL209" s="248"/>
      <c r="OSM209" s="248"/>
      <c r="OSN209" s="248"/>
      <c r="OSO209" s="248"/>
      <c r="OSP209" s="248"/>
      <c r="OSQ209" s="248"/>
      <c r="OSR209" s="248"/>
      <c r="OSS209" s="248"/>
      <c r="OST209" s="248"/>
      <c r="OSU209" s="248"/>
      <c r="OSV209" s="248"/>
      <c r="OSW209" s="248"/>
      <c r="OSX209" s="248"/>
      <c r="OSY209" s="248"/>
      <c r="OSZ209" s="248"/>
      <c r="OTA209" s="248"/>
      <c r="OTB209" s="248"/>
      <c r="OTC209" s="248"/>
      <c r="OTD209" s="248"/>
      <c r="OTE209" s="248"/>
      <c r="OTF209" s="248"/>
      <c r="OTG209" s="248"/>
      <c r="OTH209" s="248"/>
      <c r="OTI209" s="248"/>
      <c r="OTJ209" s="248"/>
      <c r="OTK209" s="248"/>
      <c r="OTL209" s="248"/>
      <c r="OTM209" s="248"/>
      <c r="OTN209" s="248"/>
      <c r="OTO209" s="248"/>
      <c r="OTP209" s="248"/>
      <c r="OTQ209" s="248"/>
      <c r="OTR209" s="248"/>
      <c r="OTS209" s="248"/>
      <c r="OTT209" s="248"/>
      <c r="OTU209" s="248"/>
      <c r="OTV209" s="248"/>
      <c r="OTW209" s="248"/>
      <c r="OTX209" s="248"/>
      <c r="OTY209" s="248"/>
      <c r="OTZ209" s="248"/>
      <c r="OUA209" s="248"/>
      <c r="OUB209" s="248"/>
      <c r="OUC209" s="248"/>
      <c r="OUD209" s="248"/>
      <c r="OUE209" s="248"/>
      <c r="OUF209" s="248"/>
      <c r="OUG209" s="248"/>
      <c r="OUH209" s="248"/>
      <c r="OUI209" s="248"/>
      <c r="OUJ209" s="248"/>
      <c r="OUK209" s="248"/>
      <c r="OUL209" s="248"/>
      <c r="OUM209" s="248"/>
      <c r="OUN209" s="248"/>
      <c r="OUO209" s="248"/>
      <c r="OUP209" s="248"/>
      <c r="OUQ209" s="248"/>
      <c r="OUR209" s="248"/>
      <c r="OUS209" s="248"/>
      <c r="OUT209" s="248"/>
      <c r="OUU209" s="248"/>
      <c r="OUV209" s="248"/>
      <c r="OUW209" s="248"/>
      <c r="OUX209" s="248"/>
      <c r="OUY209" s="248"/>
      <c r="OUZ209" s="248"/>
      <c r="OVA209" s="248"/>
      <c r="OVB209" s="248"/>
      <c r="OVC209" s="248"/>
      <c r="OVD209" s="248"/>
      <c r="OVE209" s="248"/>
      <c r="OVF209" s="248"/>
      <c r="OVG209" s="248"/>
      <c r="OVH209" s="248"/>
      <c r="OVI209" s="248"/>
      <c r="OVJ209" s="248"/>
      <c r="OVK209" s="248"/>
      <c r="OVL209" s="248"/>
      <c r="OVM209" s="248"/>
      <c r="OVN209" s="248"/>
      <c r="OVO209" s="248"/>
      <c r="OVP209" s="248"/>
      <c r="OVQ209" s="248"/>
      <c r="OVR209" s="248"/>
      <c r="OVS209" s="248"/>
      <c r="OVT209" s="248"/>
      <c r="OVU209" s="248"/>
      <c r="OVV209" s="248"/>
      <c r="OVW209" s="248"/>
      <c r="OVX209" s="248"/>
      <c r="OVY209" s="248"/>
      <c r="OVZ209" s="248"/>
      <c r="OWA209" s="248"/>
      <c r="OWB209" s="248"/>
      <c r="OWC209" s="248"/>
      <c r="OWD209" s="248"/>
      <c r="OWE209" s="248"/>
      <c r="OWF209" s="248"/>
      <c r="OWG209" s="248"/>
      <c r="OWH209" s="248"/>
      <c r="OWI209" s="248"/>
      <c r="OWJ209" s="248"/>
      <c r="OWK209" s="248"/>
      <c r="OWL209" s="248"/>
      <c r="OWM209" s="248"/>
      <c r="OWN209" s="248"/>
      <c r="OWO209" s="248"/>
      <c r="OWP209" s="248"/>
      <c r="OWQ209" s="248"/>
      <c r="OWR209" s="248"/>
      <c r="OWS209" s="248"/>
      <c r="OWT209" s="248"/>
      <c r="OWU209" s="248"/>
      <c r="OWV209" s="248"/>
      <c r="OWW209" s="248"/>
      <c r="OWX209" s="248"/>
      <c r="OWY209" s="248"/>
      <c r="OWZ209" s="248"/>
      <c r="OXA209" s="248"/>
      <c r="OXB209" s="248"/>
      <c r="OXC209" s="248"/>
      <c r="OXD209" s="248"/>
      <c r="OXE209" s="248"/>
      <c r="OXF209" s="248"/>
      <c r="OXG209" s="248"/>
      <c r="OXH209" s="248"/>
      <c r="OXI209" s="248"/>
      <c r="OXJ209" s="248"/>
      <c r="OXK209" s="248"/>
      <c r="OXL209" s="248"/>
      <c r="OXM209" s="248"/>
      <c r="OXN209" s="248"/>
      <c r="OXO209" s="248"/>
      <c r="OXP209" s="248"/>
      <c r="OXQ209" s="248"/>
      <c r="OXR209" s="248"/>
      <c r="OXS209" s="248"/>
      <c r="OXT209" s="248"/>
      <c r="OXU209" s="248"/>
      <c r="OXV209" s="248"/>
      <c r="OXW209" s="248"/>
      <c r="OXX209" s="248"/>
      <c r="OXY209" s="248"/>
      <c r="OXZ209" s="248"/>
      <c r="OYA209" s="248"/>
      <c r="OYB209" s="248"/>
      <c r="OYC209" s="248"/>
      <c r="OYD209" s="248"/>
      <c r="OYE209" s="248"/>
      <c r="OYF209" s="248"/>
      <c r="OYG209" s="248"/>
      <c r="OYH209" s="248"/>
      <c r="OYI209" s="248"/>
      <c r="OYJ209" s="248"/>
      <c r="OYK209" s="248"/>
      <c r="OYL209" s="248"/>
      <c r="OYM209" s="248"/>
      <c r="OYN209" s="248"/>
      <c r="OYO209" s="248"/>
      <c r="OYP209" s="248"/>
      <c r="OYQ209" s="248"/>
      <c r="OYR209" s="248"/>
      <c r="OYS209" s="248"/>
      <c r="OYT209" s="248"/>
      <c r="OYU209" s="248"/>
      <c r="OYV209" s="248"/>
      <c r="OYW209" s="248"/>
      <c r="OYX209" s="248"/>
      <c r="OYY209" s="248"/>
      <c r="OYZ209" s="248"/>
      <c r="OZA209" s="248"/>
      <c r="OZB209" s="248"/>
      <c r="OZC209" s="248"/>
      <c r="OZD209" s="248"/>
      <c r="OZE209" s="248"/>
      <c r="OZF209" s="248"/>
      <c r="OZG209" s="248"/>
      <c r="OZH209" s="248"/>
      <c r="OZI209" s="248"/>
      <c r="OZJ209" s="248"/>
      <c r="OZK209" s="248"/>
      <c r="OZL209" s="248"/>
      <c r="OZM209" s="248"/>
      <c r="OZN209" s="248"/>
      <c r="OZO209" s="248"/>
      <c r="OZP209" s="248"/>
      <c r="OZQ209" s="248"/>
      <c r="OZR209" s="248"/>
      <c r="OZS209" s="248"/>
      <c r="OZT209" s="248"/>
      <c r="OZU209" s="248"/>
      <c r="OZV209" s="248"/>
      <c r="OZW209" s="248"/>
      <c r="OZX209" s="248"/>
      <c r="OZY209" s="248"/>
      <c r="OZZ209" s="248"/>
      <c r="PAA209" s="248"/>
      <c r="PAB209" s="248"/>
      <c r="PAC209" s="248"/>
      <c r="PAD209" s="248"/>
      <c r="PAE209" s="248"/>
      <c r="PAF209" s="248"/>
      <c r="PAG209" s="248"/>
      <c r="PAH209" s="248"/>
      <c r="PAI209" s="248"/>
      <c r="PAJ209" s="248"/>
      <c r="PAK209" s="248"/>
      <c r="PAL209" s="248"/>
      <c r="PAM209" s="248"/>
      <c r="PAN209" s="248"/>
      <c r="PAO209" s="248"/>
      <c r="PAP209" s="248"/>
      <c r="PAQ209" s="248"/>
      <c r="PAR209" s="248"/>
      <c r="PAS209" s="248"/>
      <c r="PAT209" s="248"/>
      <c r="PAU209" s="248"/>
      <c r="PAV209" s="248"/>
      <c r="PAW209" s="248"/>
      <c r="PAX209" s="248"/>
      <c r="PAY209" s="248"/>
      <c r="PAZ209" s="248"/>
      <c r="PBA209" s="248"/>
      <c r="PBB209" s="248"/>
      <c r="PBC209" s="248"/>
      <c r="PBD209" s="248"/>
      <c r="PBE209" s="248"/>
      <c r="PBF209" s="248"/>
      <c r="PBG209" s="248"/>
      <c r="PBH209" s="248"/>
      <c r="PBI209" s="248"/>
      <c r="PBJ209" s="248"/>
      <c r="PBK209" s="248"/>
      <c r="PBL209" s="248"/>
      <c r="PBM209" s="248"/>
      <c r="PBN209" s="248"/>
      <c r="PBO209" s="248"/>
      <c r="PBP209" s="248"/>
      <c r="PBQ209" s="248"/>
      <c r="PBR209" s="248"/>
      <c r="PBS209" s="248"/>
      <c r="PBT209" s="248"/>
      <c r="PBU209" s="248"/>
      <c r="PBV209" s="248"/>
      <c r="PBW209" s="248"/>
      <c r="PBX209" s="248"/>
      <c r="PBY209" s="248"/>
      <c r="PBZ209" s="248"/>
      <c r="PCA209" s="248"/>
      <c r="PCB209" s="248"/>
      <c r="PCC209" s="248"/>
      <c r="PCD209" s="248"/>
      <c r="PCE209" s="248"/>
      <c r="PCF209" s="248"/>
      <c r="PCG209" s="248"/>
      <c r="PCH209" s="248"/>
      <c r="PCI209" s="248"/>
      <c r="PCJ209" s="248"/>
      <c r="PCK209" s="248"/>
      <c r="PCL209" s="248"/>
      <c r="PCM209" s="248"/>
      <c r="PCN209" s="248"/>
      <c r="PCO209" s="248"/>
      <c r="PCP209" s="248"/>
      <c r="PCQ209" s="248"/>
      <c r="PCR209" s="248"/>
      <c r="PCS209" s="248"/>
      <c r="PCT209" s="248"/>
      <c r="PCU209" s="248"/>
      <c r="PCV209" s="248"/>
      <c r="PCW209" s="248"/>
      <c r="PCX209" s="248"/>
      <c r="PCY209" s="248"/>
      <c r="PCZ209" s="248"/>
      <c r="PDA209" s="248"/>
      <c r="PDB209" s="248"/>
      <c r="PDC209" s="248"/>
      <c r="PDD209" s="248"/>
      <c r="PDE209" s="248"/>
      <c r="PDF209" s="248"/>
      <c r="PDG209" s="248"/>
      <c r="PDH209" s="248"/>
      <c r="PDI209" s="248"/>
      <c r="PDJ209" s="248"/>
      <c r="PDK209" s="248"/>
      <c r="PDL209" s="248"/>
      <c r="PDM209" s="248"/>
      <c r="PDN209" s="248"/>
      <c r="PDO209" s="248"/>
      <c r="PDP209" s="248"/>
      <c r="PDQ209" s="248"/>
      <c r="PDR209" s="248"/>
      <c r="PDS209" s="248"/>
      <c r="PDT209" s="248"/>
      <c r="PDU209" s="248"/>
      <c r="PDV209" s="248"/>
      <c r="PDW209" s="248"/>
      <c r="PDX209" s="248"/>
      <c r="PDY209" s="248"/>
      <c r="PDZ209" s="248"/>
      <c r="PEA209" s="248"/>
      <c r="PEB209" s="248"/>
      <c r="PEC209" s="248"/>
      <c r="PED209" s="248"/>
      <c r="PEE209" s="248"/>
      <c r="PEF209" s="248"/>
      <c r="PEG209" s="248"/>
      <c r="PEH209" s="248"/>
      <c r="PEI209" s="248"/>
      <c r="PEJ209" s="248"/>
      <c r="PEK209" s="248"/>
      <c r="PEL209" s="248"/>
      <c r="PEM209" s="248"/>
      <c r="PEN209" s="248"/>
      <c r="PEO209" s="248"/>
      <c r="PEP209" s="248"/>
      <c r="PEQ209" s="248"/>
      <c r="PER209" s="248"/>
      <c r="PES209" s="248"/>
      <c r="PET209" s="248"/>
      <c r="PEU209" s="248"/>
      <c r="PEV209" s="248"/>
      <c r="PEW209" s="248"/>
      <c r="PEX209" s="248"/>
      <c r="PEY209" s="248"/>
      <c r="PEZ209" s="248"/>
      <c r="PFA209" s="248"/>
      <c r="PFB209" s="248"/>
      <c r="PFC209" s="248"/>
      <c r="PFD209" s="248"/>
      <c r="PFE209" s="248"/>
      <c r="PFF209" s="248"/>
      <c r="PFG209" s="248"/>
      <c r="PFH209" s="248"/>
      <c r="PFI209" s="248"/>
      <c r="PFJ209" s="248"/>
      <c r="PFK209" s="248"/>
      <c r="PFL209" s="248"/>
      <c r="PFM209" s="248"/>
      <c r="PFN209" s="248"/>
      <c r="PFO209" s="248"/>
      <c r="PFP209" s="248"/>
      <c r="PFQ209" s="248"/>
      <c r="PFR209" s="248"/>
      <c r="PFS209" s="248"/>
      <c r="PFT209" s="248"/>
      <c r="PFU209" s="248"/>
      <c r="PFV209" s="248"/>
      <c r="PFW209" s="248"/>
      <c r="PFX209" s="248"/>
      <c r="PFY209" s="248"/>
      <c r="PFZ209" s="248"/>
      <c r="PGA209" s="248"/>
      <c r="PGB209" s="248"/>
      <c r="PGC209" s="248"/>
      <c r="PGD209" s="248"/>
      <c r="PGE209" s="248"/>
      <c r="PGF209" s="248"/>
      <c r="PGG209" s="248"/>
      <c r="PGH209" s="248"/>
      <c r="PGI209" s="248"/>
      <c r="PGJ209" s="248"/>
      <c r="PGK209" s="248"/>
      <c r="PGL209" s="248"/>
      <c r="PGM209" s="248"/>
      <c r="PGN209" s="248"/>
      <c r="PGO209" s="248"/>
      <c r="PGP209" s="248"/>
      <c r="PGQ209" s="248"/>
      <c r="PGR209" s="248"/>
      <c r="PGS209" s="248"/>
      <c r="PGT209" s="248"/>
      <c r="PGU209" s="248"/>
      <c r="PGV209" s="248"/>
      <c r="PGW209" s="248"/>
      <c r="PGX209" s="248"/>
      <c r="PGY209" s="248"/>
      <c r="PGZ209" s="248"/>
      <c r="PHA209" s="248"/>
      <c r="PHB209" s="248"/>
      <c r="PHC209" s="248"/>
      <c r="PHD209" s="248"/>
      <c r="PHE209" s="248"/>
      <c r="PHF209" s="248"/>
      <c r="PHG209" s="248"/>
      <c r="PHH209" s="248"/>
      <c r="PHI209" s="248"/>
      <c r="PHJ209" s="248"/>
      <c r="PHK209" s="248"/>
      <c r="PHL209" s="248"/>
      <c r="PHM209" s="248"/>
      <c r="PHN209" s="248"/>
      <c r="PHO209" s="248"/>
      <c r="PHP209" s="248"/>
      <c r="PHQ209" s="248"/>
      <c r="PHR209" s="248"/>
      <c r="PHS209" s="248"/>
      <c r="PHT209" s="248"/>
      <c r="PHU209" s="248"/>
      <c r="PHV209" s="248"/>
      <c r="PHW209" s="248"/>
      <c r="PHX209" s="248"/>
      <c r="PHY209" s="248"/>
      <c r="PHZ209" s="248"/>
      <c r="PIA209" s="248"/>
      <c r="PIB209" s="248"/>
      <c r="PIC209" s="248"/>
      <c r="PID209" s="248"/>
      <c r="PIE209" s="248"/>
      <c r="PIF209" s="248"/>
      <c r="PIG209" s="248"/>
      <c r="PIH209" s="248"/>
      <c r="PII209" s="248"/>
      <c r="PIJ209" s="248"/>
      <c r="PIK209" s="248"/>
      <c r="PIL209" s="248"/>
      <c r="PIM209" s="248"/>
      <c r="PIN209" s="248"/>
      <c r="PIO209" s="248"/>
      <c r="PIP209" s="248"/>
      <c r="PIQ209" s="248"/>
      <c r="PIR209" s="248"/>
      <c r="PIS209" s="248"/>
      <c r="PIT209" s="248"/>
      <c r="PIU209" s="248"/>
      <c r="PIV209" s="248"/>
      <c r="PIW209" s="248"/>
      <c r="PIX209" s="248"/>
      <c r="PIY209" s="248"/>
      <c r="PIZ209" s="248"/>
      <c r="PJA209" s="248"/>
      <c r="PJB209" s="248"/>
      <c r="PJC209" s="248"/>
      <c r="PJD209" s="248"/>
      <c r="PJE209" s="248"/>
      <c r="PJF209" s="248"/>
      <c r="PJG209" s="248"/>
      <c r="PJH209" s="248"/>
      <c r="PJI209" s="248"/>
      <c r="PJJ209" s="248"/>
      <c r="PJK209" s="248"/>
      <c r="PJL209" s="248"/>
      <c r="PJM209" s="248"/>
      <c r="PJN209" s="248"/>
      <c r="PJO209" s="248"/>
      <c r="PJP209" s="248"/>
      <c r="PJQ209" s="248"/>
      <c r="PJR209" s="248"/>
      <c r="PJS209" s="248"/>
      <c r="PJT209" s="248"/>
      <c r="PJU209" s="248"/>
      <c r="PJV209" s="248"/>
      <c r="PJW209" s="248"/>
      <c r="PJX209" s="248"/>
      <c r="PJY209" s="248"/>
      <c r="PJZ209" s="248"/>
      <c r="PKA209" s="248"/>
      <c r="PKB209" s="248"/>
      <c r="PKC209" s="248"/>
      <c r="PKD209" s="248"/>
      <c r="PKE209" s="248"/>
      <c r="PKF209" s="248"/>
      <c r="PKG209" s="248"/>
      <c r="PKH209" s="248"/>
      <c r="PKI209" s="248"/>
      <c r="PKJ209" s="248"/>
      <c r="PKK209" s="248"/>
      <c r="PKL209" s="248"/>
      <c r="PKM209" s="248"/>
      <c r="PKN209" s="248"/>
      <c r="PKO209" s="248"/>
      <c r="PKP209" s="248"/>
      <c r="PKQ209" s="248"/>
      <c r="PKR209" s="248"/>
      <c r="PKS209" s="248"/>
      <c r="PKT209" s="248"/>
      <c r="PKU209" s="248"/>
      <c r="PKV209" s="248"/>
      <c r="PKW209" s="248"/>
      <c r="PKX209" s="248"/>
      <c r="PKY209" s="248"/>
      <c r="PKZ209" s="248"/>
      <c r="PLA209" s="248"/>
      <c r="PLB209" s="248"/>
      <c r="PLC209" s="248"/>
      <c r="PLD209" s="248"/>
      <c r="PLE209" s="248"/>
      <c r="PLF209" s="248"/>
      <c r="PLG209" s="248"/>
      <c r="PLH209" s="248"/>
      <c r="PLI209" s="248"/>
      <c r="PLJ209" s="248"/>
      <c r="PLK209" s="248"/>
      <c r="PLL209" s="248"/>
      <c r="PLM209" s="248"/>
      <c r="PLN209" s="248"/>
      <c r="PLO209" s="248"/>
      <c r="PLP209" s="248"/>
      <c r="PLQ209" s="248"/>
      <c r="PLR209" s="248"/>
      <c r="PLS209" s="248"/>
      <c r="PLT209" s="248"/>
      <c r="PLU209" s="248"/>
      <c r="PLV209" s="248"/>
      <c r="PLW209" s="248"/>
      <c r="PLX209" s="248"/>
      <c r="PLY209" s="248"/>
      <c r="PLZ209" s="248"/>
      <c r="PMA209" s="248"/>
      <c r="PMB209" s="248"/>
      <c r="PMC209" s="248"/>
      <c r="PMD209" s="248"/>
      <c r="PME209" s="248"/>
      <c r="PMF209" s="248"/>
      <c r="PMG209" s="248"/>
      <c r="PMH209" s="248"/>
      <c r="PMI209" s="248"/>
      <c r="PMJ209" s="248"/>
      <c r="PMK209" s="248"/>
      <c r="PML209" s="248"/>
      <c r="PMM209" s="248"/>
      <c r="PMN209" s="248"/>
      <c r="PMO209" s="248"/>
      <c r="PMP209" s="248"/>
      <c r="PMQ209" s="248"/>
      <c r="PMR209" s="248"/>
      <c r="PMS209" s="248"/>
      <c r="PMT209" s="248"/>
      <c r="PMU209" s="248"/>
      <c r="PMV209" s="248"/>
      <c r="PMW209" s="248"/>
      <c r="PMX209" s="248"/>
      <c r="PMY209" s="248"/>
      <c r="PMZ209" s="248"/>
      <c r="PNA209" s="248"/>
      <c r="PNB209" s="248"/>
      <c r="PNC209" s="248"/>
      <c r="PND209" s="248"/>
      <c r="PNE209" s="248"/>
      <c r="PNF209" s="248"/>
      <c r="PNG209" s="248"/>
      <c r="PNH209" s="248"/>
      <c r="PNI209" s="248"/>
      <c r="PNJ209" s="248"/>
      <c r="PNK209" s="248"/>
      <c r="PNL209" s="248"/>
      <c r="PNM209" s="248"/>
      <c r="PNN209" s="248"/>
      <c r="PNO209" s="248"/>
      <c r="PNP209" s="248"/>
      <c r="PNQ209" s="248"/>
      <c r="PNR209" s="248"/>
      <c r="PNS209" s="248"/>
      <c r="PNT209" s="248"/>
      <c r="PNU209" s="248"/>
      <c r="PNV209" s="248"/>
      <c r="PNW209" s="248"/>
      <c r="PNX209" s="248"/>
      <c r="PNY209" s="248"/>
      <c r="PNZ209" s="248"/>
      <c r="POA209" s="248"/>
      <c r="POB209" s="248"/>
      <c r="POC209" s="248"/>
      <c r="POD209" s="248"/>
      <c r="POE209" s="248"/>
      <c r="POF209" s="248"/>
      <c r="POG209" s="248"/>
      <c r="POH209" s="248"/>
      <c r="POI209" s="248"/>
      <c r="POJ209" s="248"/>
      <c r="POK209" s="248"/>
      <c r="POL209" s="248"/>
      <c r="POM209" s="248"/>
      <c r="PON209" s="248"/>
      <c r="POO209" s="248"/>
      <c r="POP209" s="248"/>
      <c r="POQ209" s="248"/>
      <c r="POR209" s="248"/>
      <c r="POS209" s="248"/>
      <c r="POT209" s="248"/>
      <c r="POU209" s="248"/>
      <c r="POV209" s="248"/>
      <c r="POW209" s="248"/>
      <c r="POX209" s="248"/>
      <c r="POY209" s="248"/>
      <c r="POZ209" s="248"/>
      <c r="PPA209" s="248"/>
      <c r="PPB209" s="248"/>
      <c r="PPC209" s="248"/>
      <c r="PPD209" s="248"/>
      <c r="PPE209" s="248"/>
      <c r="PPF209" s="248"/>
      <c r="PPG209" s="248"/>
      <c r="PPH209" s="248"/>
      <c r="PPI209" s="248"/>
      <c r="PPJ209" s="248"/>
      <c r="PPK209" s="248"/>
      <c r="PPL209" s="248"/>
      <c r="PPM209" s="248"/>
      <c r="PPN209" s="248"/>
      <c r="PPO209" s="248"/>
      <c r="PPP209" s="248"/>
      <c r="PPQ209" s="248"/>
      <c r="PPR209" s="248"/>
      <c r="PPS209" s="248"/>
      <c r="PPT209" s="248"/>
      <c r="PPU209" s="248"/>
      <c r="PPV209" s="248"/>
      <c r="PPW209" s="248"/>
      <c r="PPX209" s="248"/>
      <c r="PPY209" s="248"/>
      <c r="PPZ209" s="248"/>
      <c r="PQA209" s="248"/>
      <c r="PQB209" s="248"/>
      <c r="PQC209" s="248"/>
      <c r="PQD209" s="248"/>
      <c r="PQE209" s="248"/>
      <c r="PQF209" s="248"/>
      <c r="PQG209" s="248"/>
      <c r="PQH209" s="248"/>
      <c r="PQI209" s="248"/>
      <c r="PQJ209" s="248"/>
      <c r="PQK209" s="248"/>
      <c r="PQL209" s="248"/>
      <c r="PQM209" s="248"/>
      <c r="PQN209" s="248"/>
      <c r="PQO209" s="248"/>
      <c r="PQP209" s="248"/>
      <c r="PQQ209" s="248"/>
      <c r="PQR209" s="248"/>
      <c r="PQS209" s="248"/>
      <c r="PQT209" s="248"/>
      <c r="PQU209" s="248"/>
      <c r="PQV209" s="248"/>
      <c r="PQW209" s="248"/>
      <c r="PQX209" s="248"/>
      <c r="PQY209" s="248"/>
      <c r="PQZ209" s="248"/>
      <c r="PRA209" s="248"/>
      <c r="PRB209" s="248"/>
      <c r="PRC209" s="248"/>
      <c r="PRD209" s="248"/>
      <c r="PRE209" s="248"/>
      <c r="PRF209" s="248"/>
      <c r="PRG209" s="248"/>
      <c r="PRH209" s="248"/>
      <c r="PRI209" s="248"/>
      <c r="PRJ209" s="248"/>
      <c r="PRK209" s="248"/>
      <c r="PRL209" s="248"/>
      <c r="PRM209" s="248"/>
      <c r="PRN209" s="248"/>
      <c r="PRO209" s="248"/>
      <c r="PRP209" s="248"/>
      <c r="PRQ209" s="248"/>
      <c r="PRR209" s="248"/>
      <c r="PRS209" s="248"/>
      <c r="PRT209" s="248"/>
      <c r="PRU209" s="248"/>
      <c r="PRV209" s="248"/>
      <c r="PRW209" s="248"/>
      <c r="PRX209" s="248"/>
      <c r="PRY209" s="248"/>
      <c r="PRZ209" s="248"/>
      <c r="PSA209" s="248"/>
      <c r="PSB209" s="248"/>
      <c r="PSC209" s="248"/>
      <c r="PSD209" s="248"/>
      <c r="PSE209" s="248"/>
      <c r="PSF209" s="248"/>
      <c r="PSG209" s="248"/>
      <c r="PSH209" s="248"/>
      <c r="PSI209" s="248"/>
      <c r="PSJ209" s="248"/>
      <c r="PSK209" s="248"/>
      <c r="PSL209" s="248"/>
      <c r="PSM209" s="248"/>
      <c r="PSN209" s="248"/>
      <c r="PSO209" s="248"/>
      <c r="PSP209" s="248"/>
      <c r="PSQ209" s="248"/>
      <c r="PSR209" s="248"/>
      <c r="PSS209" s="248"/>
      <c r="PST209" s="248"/>
      <c r="PSU209" s="248"/>
      <c r="PSV209" s="248"/>
      <c r="PSW209" s="248"/>
      <c r="PSX209" s="248"/>
      <c r="PSY209" s="248"/>
      <c r="PSZ209" s="248"/>
      <c r="PTA209" s="248"/>
      <c r="PTB209" s="248"/>
      <c r="PTC209" s="248"/>
      <c r="PTD209" s="248"/>
      <c r="PTE209" s="248"/>
      <c r="PTF209" s="248"/>
      <c r="PTG209" s="248"/>
      <c r="PTH209" s="248"/>
      <c r="PTI209" s="248"/>
      <c r="PTJ209" s="248"/>
      <c r="PTK209" s="248"/>
      <c r="PTL209" s="248"/>
      <c r="PTM209" s="248"/>
      <c r="PTN209" s="248"/>
      <c r="PTO209" s="248"/>
      <c r="PTP209" s="248"/>
      <c r="PTQ209" s="248"/>
      <c r="PTR209" s="248"/>
      <c r="PTS209" s="248"/>
      <c r="PTT209" s="248"/>
      <c r="PTU209" s="248"/>
      <c r="PTV209" s="248"/>
      <c r="PTW209" s="248"/>
      <c r="PTX209" s="248"/>
      <c r="PTY209" s="248"/>
      <c r="PTZ209" s="248"/>
      <c r="PUA209" s="248"/>
      <c r="PUB209" s="248"/>
      <c r="PUC209" s="248"/>
      <c r="PUD209" s="248"/>
      <c r="PUE209" s="248"/>
      <c r="PUF209" s="248"/>
      <c r="PUG209" s="248"/>
      <c r="PUH209" s="248"/>
      <c r="PUI209" s="248"/>
      <c r="PUJ209" s="248"/>
      <c r="PUK209" s="248"/>
      <c r="PUL209" s="248"/>
      <c r="PUM209" s="248"/>
      <c r="PUN209" s="248"/>
      <c r="PUO209" s="248"/>
      <c r="PUP209" s="248"/>
      <c r="PUQ209" s="248"/>
      <c r="PUR209" s="248"/>
      <c r="PUS209" s="248"/>
      <c r="PUT209" s="248"/>
      <c r="PUU209" s="248"/>
      <c r="PUV209" s="248"/>
      <c r="PUW209" s="248"/>
      <c r="PUX209" s="248"/>
      <c r="PUY209" s="248"/>
      <c r="PUZ209" s="248"/>
      <c r="PVA209" s="248"/>
      <c r="PVB209" s="248"/>
      <c r="PVC209" s="248"/>
      <c r="PVD209" s="248"/>
      <c r="PVE209" s="248"/>
      <c r="PVF209" s="248"/>
      <c r="PVG209" s="248"/>
      <c r="PVH209" s="248"/>
      <c r="PVI209" s="248"/>
      <c r="PVJ209" s="248"/>
      <c r="PVK209" s="248"/>
      <c r="PVL209" s="248"/>
      <c r="PVM209" s="248"/>
      <c r="PVN209" s="248"/>
      <c r="PVO209" s="248"/>
      <c r="PVP209" s="248"/>
      <c r="PVQ209" s="248"/>
      <c r="PVR209" s="248"/>
      <c r="PVS209" s="248"/>
      <c r="PVT209" s="248"/>
      <c r="PVU209" s="248"/>
      <c r="PVV209" s="248"/>
      <c r="PVW209" s="248"/>
      <c r="PVX209" s="248"/>
      <c r="PVY209" s="248"/>
      <c r="PVZ209" s="248"/>
      <c r="PWA209" s="248"/>
      <c r="PWB209" s="248"/>
      <c r="PWC209" s="248"/>
      <c r="PWD209" s="248"/>
      <c r="PWE209" s="248"/>
      <c r="PWF209" s="248"/>
      <c r="PWG209" s="248"/>
      <c r="PWH209" s="248"/>
      <c r="PWI209" s="248"/>
      <c r="PWJ209" s="248"/>
      <c r="PWK209" s="248"/>
      <c r="PWL209" s="248"/>
      <c r="PWM209" s="248"/>
      <c r="PWN209" s="248"/>
      <c r="PWO209" s="248"/>
      <c r="PWP209" s="248"/>
      <c r="PWQ209" s="248"/>
      <c r="PWR209" s="248"/>
      <c r="PWS209" s="248"/>
      <c r="PWT209" s="248"/>
      <c r="PWU209" s="248"/>
      <c r="PWV209" s="248"/>
      <c r="PWW209" s="248"/>
      <c r="PWX209" s="248"/>
      <c r="PWY209" s="248"/>
      <c r="PWZ209" s="248"/>
      <c r="PXA209" s="248"/>
      <c r="PXB209" s="248"/>
      <c r="PXC209" s="248"/>
      <c r="PXD209" s="248"/>
      <c r="PXE209" s="248"/>
      <c r="PXF209" s="248"/>
      <c r="PXG209" s="248"/>
      <c r="PXH209" s="248"/>
      <c r="PXI209" s="248"/>
      <c r="PXJ209" s="248"/>
      <c r="PXK209" s="248"/>
      <c r="PXL209" s="248"/>
      <c r="PXM209" s="248"/>
      <c r="PXN209" s="248"/>
      <c r="PXO209" s="248"/>
      <c r="PXP209" s="248"/>
      <c r="PXQ209" s="248"/>
      <c r="PXR209" s="248"/>
      <c r="PXS209" s="248"/>
      <c r="PXT209" s="248"/>
      <c r="PXU209" s="248"/>
      <c r="PXV209" s="248"/>
      <c r="PXW209" s="248"/>
      <c r="PXX209" s="248"/>
      <c r="PXY209" s="248"/>
      <c r="PXZ209" s="248"/>
      <c r="PYA209" s="248"/>
      <c r="PYB209" s="248"/>
      <c r="PYC209" s="248"/>
      <c r="PYD209" s="248"/>
      <c r="PYE209" s="248"/>
      <c r="PYF209" s="248"/>
      <c r="PYG209" s="248"/>
      <c r="PYH209" s="248"/>
      <c r="PYI209" s="248"/>
      <c r="PYJ209" s="248"/>
      <c r="PYK209" s="248"/>
      <c r="PYL209" s="248"/>
      <c r="PYM209" s="248"/>
      <c r="PYN209" s="248"/>
      <c r="PYO209" s="248"/>
      <c r="PYP209" s="248"/>
      <c r="PYQ209" s="248"/>
      <c r="PYR209" s="248"/>
      <c r="PYS209" s="248"/>
      <c r="PYT209" s="248"/>
      <c r="PYU209" s="248"/>
      <c r="PYV209" s="248"/>
      <c r="PYW209" s="248"/>
      <c r="PYX209" s="248"/>
      <c r="PYY209" s="248"/>
      <c r="PYZ209" s="248"/>
      <c r="PZA209" s="248"/>
      <c r="PZB209" s="248"/>
      <c r="PZC209" s="248"/>
      <c r="PZD209" s="248"/>
      <c r="PZE209" s="248"/>
      <c r="PZF209" s="248"/>
      <c r="PZG209" s="248"/>
      <c r="PZH209" s="248"/>
      <c r="PZI209" s="248"/>
      <c r="PZJ209" s="248"/>
      <c r="PZK209" s="248"/>
      <c r="PZL209" s="248"/>
      <c r="PZM209" s="248"/>
      <c r="PZN209" s="248"/>
      <c r="PZO209" s="248"/>
      <c r="PZP209" s="248"/>
      <c r="PZQ209" s="248"/>
      <c r="PZR209" s="248"/>
      <c r="PZS209" s="248"/>
      <c r="PZT209" s="248"/>
      <c r="PZU209" s="248"/>
      <c r="PZV209" s="248"/>
      <c r="PZW209" s="248"/>
      <c r="PZX209" s="248"/>
      <c r="PZY209" s="248"/>
      <c r="PZZ209" s="248"/>
      <c r="QAA209" s="248"/>
      <c r="QAB209" s="248"/>
      <c r="QAC209" s="248"/>
      <c r="QAD209" s="248"/>
      <c r="QAE209" s="248"/>
      <c r="QAF209" s="248"/>
      <c r="QAG209" s="248"/>
      <c r="QAH209" s="248"/>
      <c r="QAI209" s="248"/>
      <c r="QAJ209" s="248"/>
      <c r="QAK209" s="248"/>
      <c r="QAL209" s="248"/>
      <c r="QAM209" s="248"/>
      <c r="QAN209" s="248"/>
      <c r="QAO209" s="248"/>
      <c r="QAP209" s="248"/>
      <c r="QAQ209" s="248"/>
      <c r="QAR209" s="248"/>
      <c r="QAS209" s="248"/>
      <c r="QAT209" s="248"/>
      <c r="QAU209" s="248"/>
      <c r="QAV209" s="248"/>
      <c r="QAW209" s="248"/>
      <c r="QAX209" s="248"/>
      <c r="QAY209" s="248"/>
      <c r="QAZ209" s="248"/>
      <c r="QBA209" s="248"/>
      <c r="QBB209" s="248"/>
      <c r="QBC209" s="248"/>
      <c r="QBD209" s="248"/>
      <c r="QBE209" s="248"/>
      <c r="QBF209" s="248"/>
      <c r="QBG209" s="248"/>
      <c r="QBH209" s="248"/>
      <c r="QBI209" s="248"/>
      <c r="QBJ209" s="248"/>
      <c r="QBK209" s="248"/>
      <c r="QBL209" s="248"/>
      <c r="QBM209" s="248"/>
      <c r="QBN209" s="248"/>
      <c r="QBO209" s="248"/>
      <c r="QBP209" s="248"/>
      <c r="QBQ209" s="248"/>
      <c r="QBR209" s="248"/>
      <c r="QBS209" s="248"/>
      <c r="QBT209" s="248"/>
      <c r="QBU209" s="248"/>
      <c r="QBV209" s="248"/>
      <c r="QBW209" s="248"/>
      <c r="QBX209" s="248"/>
      <c r="QBY209" s="248"/>
      <c r="QBZ209" s="248"/>
      <c r="QCA209" s="248"/>
      <c r="QCB209" s="248"/>
      <c r="QCC209" s="248"/>
      <c r="QCD209" s="248"/>
      <c r="QCE209" s="248"/>
      <c r="QCF209" s="248"/>
      <c r="QCG209" s="248"/>
      <c r="QCH209" s="248"/>
      <c r="QCI209" s="248"/>
      <c r="QCJ209" s="248"/>
      <c r="QCK209" s="248"/>
      <c r="QCL209" s="248"/>
      <c r="QCM209" s="248"/>
      <c r="QCN209" s="248"/>
      <c r="QCO209" s="248"/>
      <c r="QCP209" s="248"/>
      <c r="QCQ209" s="248"/>
      <c r="QCR209" s="248"/>
      <c r="QCS209" s="248"/>
      <c r="QCT209" s="248"/>
      <c r="QCU209" s="248"/>
      <c r="QCV209" s="248"/>
      <c r="QCW209" s="248"/>
      <c r="QCX209" s="248"/>
      <c r="QCY209" s="248"/>
      <c r="QCZ209" s="248"/>
      <c r="QDA209" s="248"/>
      <c r="QDB209" s="248"/>
      <c r="QDC209" s="248"/>
      <c r="QDD209" s="248"/>
      <c r="QDE209" s="248"/>
      <c r="QDF209" s="248"/>
      <c r="QDG209" s="248"/>
      <c r="QDH209" s="248"/>
      <c r="QDI209" s="248"/>
      <c r="QDJ209" s="248"/>
      <c r="QDK209" s="248"/>
      <c r="QDL209" s="248"/>
      <c r="QDM209" s="248"/>
      <c r="QDN209" s="248"/>
      <c r="QDO209" s="248"/>
      <c r="QDP209" s="248"/>
      <c r="QDQ209" s="248"/>
      <c r="QDR209" s="248"/>
      <c r="QDS209" s="248"/>
      <c r="QDT209" s="248"/>
      <c r="QDU209" s="248"/>
      <c r="QDV209" s="248"/>
      <c r="QDW209" s="248"/>
      <c r="QDX209" s="248"/>
      <c r="QDY209" s="248"/>
      <c r="QDZ209" s="248"/>
      <c r="QEA209" s="248"/>
      <c r="QEB209" s="248"/>
      <c r="QEC209" s="248"/>
      <c r="QED209" s="248"/>
      <c r="QEE209" s="248"/>
      <c r="QEF209" s="248"/>
      <c r="QEG209" s="248"/>
      <c r="QEH209" s="248"/>
      <c r="QEI209" s="248"/>
      <c r="QEJ209" s="248"/>
      <c r="QEK209" s="248"/>
      <c r="QEL209" s="248"/>
      <c r="QEM209" s="248"/>
      <c r="QEN209" s="248"/>
      <c r="QEO209" s="248"/>
      <c r="QEP209" s="248"/>
      <c r="QEQ209" s="248"/>
      <c r="QER209" s="248"/>
      <c r="QES209" s="248"/>
      <c r="QET209" s="248"/>
      <c r="QEU209" s="248"/>
      <c r="QEV209" s="248"/>
      <c r="QEW209" s="248"/>
      <c r="QEX209" s="248"/>
      <c r="QEY209" s="248"/>
      <c r="QEZ209" s="248"/>
      <c r="QFA209" s="248"/>
      <c r="QFB209" s="248"/>
      <c r="QFC209" s="248"/>
      <c r="QFD209" s="248"/>
      <c r="QFE209" s="248"/>
      <c r="QFF209" s="248"/>
      <c r="QFG209" s="248"/>
      <c r="QFH209" s="248"/>
      <c r="QFI209" s="248"/>
      <c r="QFJ209" s="248"/>
      <c r="QFK209" s="248"/>
      <c r="QFL209" s="248"/>
      <c r="QFM209" s="248"/>
      <c r="QFN209" s="248"/>
      <c r="QFO209" s="248"/>
      <c r="QFP209" s="248"/>
      <c r="QFQ209" s="248"/>
      <c r="QFR209" s="248"/>
      <c r="QFS209" s="248"/>
      <c r="QFT209" s="248"/>
      <c r="QFU209" s="248"/>
      <c r="QFV209" s="248"/>
      <c r="QFW209" s="248"/>
      <c r="QFX209" s="248"/>
      <c r="QFY209" s="248"/>
      <c r="QFZ209" s="248"/>
      <c r="QGA209" s="248"/>
      <c r="QGB209" s="248"/>
      <c r="QGC209" s="248"/>
      <c r="QGD209" s="248"/>
      <c r="QGE209" s="248"/>
      <c r="QGF209" s="248"/>
      <c r="QGG209" s="248"/>
      <c r="QGH209" s="248"/>
      <c r="QGI209" s="248"/>
      <c r="QGJ209" s="248"/>
      <c r="QGK209" s="248"/>
      <c r="QGL209" s="248"/>
      <c r="QGM209" s="248"/>
      <c r="QGN209" s="248"/>
      <c r="QGO209" s="248"/>
      <c r="QGP209" s="248"/>
      <c r="QGQ209" s="248"/>
      <c r="QGR209" s="248"/>
      <c r="QGS209" s="248"/>
      <c r="QGT209" s="248"/>
      <c r="QGU209" s="248"/>
      <c r="QGV209" s="248"/>
      <c r="QGW209" s="248"/>
      <c r="QGX209" s="248"/>
      <c r="QGY209" s="248"/>
      <c r="QGZ209" s="248"/>
      <c r="QHA209" s="248"/>
      <c r="QHB209" s="248"/>
      <c r="QHC209" s="248"/>
      <c r="QHD209" s="248"/>
      <c r="QHE209" s="248"/>
      <c r="QHF209" s="248"/>
      <c r="QHG209" s="248"/>
      <c r="QHH209" s="248"/>
      <c r="QHI209" s="248"/>
      <c r="QHJ209" s="248"/>
      <c r="QHK209" s="248"/>
      <c r="QHL209" s="248"/>
      <c r="QHM209" s="248"/>
      <c r="QHN209" s="248"/>
      <c r="QHO209" s="248"/>
      <c r="QHP209" s="248"/>
      <c r="QHQ209" s="248"/>
      <c r="QHR209" s="248"/>
      <c r="QHS209" s="248"/>
      <c r="QHT209" s="248"/>
      <c r="QHU209" s="248"/>
      <c r="QHV209" s="248"/>
      <c r="QHW209" s="248"/>
      <c r="QHX209" s="248"/>
      <c r="QHY209" s="248"/>
      <c r="QHZ209" s="248"/>
      <c r="QIA209" s="248"/>
      <c r="QIB209" s="248"/>
      <c r="QIC209" s="248"/>
      <c r="QID209" s="248"/>
      <c r="QIE209" s="248"/>
      <c r="QIF209" s="248"/>
      <c r="QIG209" s="248"/>
      <c r="QIH209" s="248"/>
      <c r="QII209" s="248"/>
      <c r="QIJ209" s="248"/>
      <c r="QIK209" s="248"/>
      <c r="QIL209" s="248"/>
      <c r="QIM209" s="248"/>
      <c r="QIN209" s="248"/>
      <c r="QIO209" s="248"/>
      <c r="QIP209" s="248"/>
      <c r="QIQ209" s="248"/>
      <c r="QIR209" s="248"/>
      <c r="QIS209" s="248"/>
      <c r="QIT209" s="248"/>
      <c r="QIU209" s="248"/>
      <c r="QIV209" s="248"/>
      <c r="QIW209" s="248"/>
      <c r="QIX209" s="248"/>
      <c r="QIY209" s="248"/>
      <c r="QIZ209" s="248"/>
      <c r="QJA209" s="248"/>
      <c r="QJB209" s="248"/>
      <c r="QJC209" s="248"/>
      <c r="QJD209" s="248"/>
      <c r="QJE209" s="248"/>
      <c r="QJF209" s="248"/>
      <c r="QJG209" s="248"/>
      <c r="QJH209" s="248"/>
      <c r="QJI209" s="248"/>
      <c r="QJJ209" s="248"/>
      <c r="QJK209" s="248"/>
      <c r="QJL209" s="248"/>
      <c r="QJM209" s="248"/>
      <c r="QJN209" s="248"/>
      <c r="QJO209" s="248"/>
      <c r="QJP209" s="248"/>
      <c r="QJQ209" s="248"/>
      <c r="QJR209" s="248"/>
      <c r="QJS209" s="248"/>
      <c r="QJT209" s="248"/>
      <c r="QJU209" s="248"/>
      <c r="QJV209" s="248"/>
      <c r="QJW209" s="248"/>
      <c r="QJX209" s="248"/>
      <c r="QJY209" s="248"/>
      <c r="QJZ209" s="248"/>
      <c r="QKA209" s="248"/>
      <c r="QKB209" s="248"/>
      <c r="QKC209" s="248"/>
      <c r="QKD209" s="248"/>
      <c r="QKE209" s="248"/>
      <c r="QKF209" s="248"/>
      <c r="QKG209" s="248"/>
      <c r="QKH209" s="248"/>
      <c r="QKI209" s="248"/>
      <c r="QKJ209" s="248"/>
      <c r="QKK209" s="248"/>
      <c r="QKL209" s="248"/>
      <c r="QKM209" s="248"/>
      <c r="QKN209" s="248"/>
      <c r="QKO209" s="248"/>
      <c r="QKP209" s="248"/>
      <c r="QKQ209" s="248"/>
      <c r="QKR209" s="248"/>
      <c r="QKS209" s="248"/>
      <c r="QKT209" s="248"/>
      <c r="QKU209" s="248"/>
      <c r="QKV209" s="248"/>
      <c r="QKW209" s="248"/>
      <c r="QKX209" s="248"/>
      <c r="QKY209" s="248"/>
      <c r="QKZ209" s="248"/>
      <c r="QLA209" s="248"/>
      <c r="QLB209" s="248"/>
      <c r="QLC209" s="248"/>
      <c r="QLD209" s="248"/>
      <c r="QLE209" s="248"/>
      <c r="QLF209" s="248"/>
      <c r="QLG209" s="248"/>
      <c r="QLH209" s="248"/>
      <c r="QLI209" s="248"/>
      <c r="QLJ209" s="248"/>
      <c r="QLK209" s="248"/>
      <c r="QLL209" s="248"/>
      <c r="QLM209" s="248"/>
      <c r="QLN209" s="248"/>
      <c r="QLO209" s="248"/>
      <c r="QLP209" s="248"/>
      <c r="QLQ209" s="248"/>
      <c r="QLR209" s="248"/>
      <c r="QLS209" s="248"/>
      <c r="QLT209" s="248"/>
      <c r="QLU209" s="248"/>
      <c r="QLV209" s="248"/>
      <c r="QLW209" s="248"/>
      <c r="QLX209" s="248"/>
      <c r="QLY209" s="248"/>
      <c r="QLZ209" s="248"/>
      <c r="QMA209" s="248"/>
      <c r="QMB209" s="248"/>
      <c r="QMC209" s="248"/>
      <c r="QMD209" s="248"/>
      <c r="QME209" s="248"/>
      <c r="QMF209" s="248"/>
      <c r="QMG209" s="248"/>
      <c r="QMH209" s="248"/>
      <c r="QMI209" s="248"/>
      <c r="QMJ209" s="248"/>
      <c r="QMK209" s="248"/>
      <c r="QML209" s="248"/>
      <c r="QMM209" s="248"/>
      <c r="QMN209" s="248"/>
      <c r="QMO209" s="248"/>
      <c r="QMP209" s="248"/>
      <c r="QMQ209" s="248"/>
      <c r="QMR209" s="248"/>
      <c r="QMS209" s="248"/>
      <c r="QMT209" s="248"/>
      <c r="QMU209" s="248"/>
      <c r="QMV209" s="248"/>
      <c r="QMW209" s="248"/>
      <c r="QMX209" s="248"/>
      <c r="QMY209" s="248"/>
      <c r="QMZ209" s="248"/>
      <c r="QNA209" s="248"/>
      <c r="QNB209" s="248"/>
      <c r="QNC209" s="248"/>
      <c r="QND209" s="248"/>
      <c r="QNE209" s="248"/>
      <c r="QNF209" s="248"/>
      <c r="QNG209" s="248"/>
      <c r="QNH209" s="248"/>
      <c r="QNI209" s="248"/>
      <c r="QNJ209" s="248"/>
      <c r="QNK209" s="248"/>
      <c r="QNL209" s="248"/>
      <c r="QNM209" s="248"/>
      <c r="QNN209" s="248"/>
      <c r="QNO209" s="248"/>
      <c r="QNP209" s="248"/>
      <c r="QNQ209" s="248"/>
      <c r="QNR209" s="248"/>
      <c r="QNS209" s="248"/>
      <c r="QNT209" s="248"/>
      <c r="QNU209" s="248"/>
      <c r="QNV209" s="248"/>
      <c r="QNW209" s="248"/>
      <c r="QNX209" s="248"/>
      <c r="QNY209" s="248"/>
      <c r="QNZ209" s="248"/>
      <c r="QOA209" s="248"/>
      <c r="QOB209" s="248"/>
      <c r="QOC209" s="248"/>
      <c r="QOD209" s="248"/>
      <c r="QOE209" s="248"/>
      <c r="QOF209" s="248"/>
      <c r="QOG209" s="248"/>
      <c r="QOH209" s="248"/>
      <c r="QOI209" s="248"/>
      <c r="QOJ209" s="248"/>
      <c r="QOK209" s="248"/>
      <c r="QOL209" s="248"/>
      <c r="QOM209" s="248"/>
      <c r="QON209" s="248"/>
      <c r="QOO209" s="248"/>
      <c r="QOP209" s="248"/>
      <c r="QOQ209" s="248"/>
      <c r="QOR209" s="248"/>
      <c r="QOS209" s="248"/>
      <c r="QOT209" s="248"/>
      <c r="QOU209" s="248"/>
      <c r="QOV209" s="248"/>
      <c r="QOW209" s="248"/>
      <c r="QOX209" s="248"/>
      <c r="QOY209" s="248"/>
      <c r="QOZ209" s="248"/>
      <c r="QPA209" s="248"/>
      <c r="QPB209" s="248"/>
      <c r="QPC209" s="248"/>
      <c r="QPD209" s="248"/>
      <c r="QPE209" s="248"/>
      <c r="QPF209" s="248"/>
      <c r="QPG209" s="248"/>
      <c r="QPH209" s="248"/>
      <c r="QPI209" s="248"/>
      <c r="QPJ209" s="248"/>
      <c r="QPK209" s="248"/>
      <c r="QPL209" s="248"/>
      <c r="QPM209" s="248"/>
      <c r="QPN209" s="248"/>
      <c r="QPO209" s="248"/>
      <c r="QPP209" s="248"/>
      <c r="QPQ209" s="248"/>
      <c r="QPR209" s="248"/>
      <c r="QPS209" s="248"/>
      <c r="QPT209" s="248"/>
      <c r="QPU209" s="248"/>
      <c r="QPV209" s="248"/>
      <c r="QPW209" s="248"/>
      <c r="QPX209" s="248"/>
      <c r="QPY209" s="248"/>
      <c r="QPZ209" s="248"/>
      <c r="QQA209" s="248"/>
      <c r="QQB209" s="248"/>
      <c r="QQC209" s="248"/>
      <c r="QQD209" s="248"/>
      <c r="QQE209" s="248"/>
      <c r="QQF209" s="248"/>
      <c r="QQG209" s="248"/>
      <c r="QQH209" s="248"/>
      <c r="QQI209" s="248"/>
      <c r="QQJ209" s="248"/>
      <c r="QQK209" s="248"/>
      <c r="QQL209" s="248"/>
      <c r="QQM209" s="248"/>
      <c r="QQN209" s="248"/>
      <c r="QQO209" s="248"/>
      <c r="QQP209" s="248"/>
      <c r="QQQ209" s="248"/>
      <c r="QQR209" s="248"/>
      <c r="QQS209" s="248"/>
      <c r="QQT209" s="248"/>
      <c r="QQU209" s="248"/>
      <c r="QQV209" s="248"/>
      <c r="QQW209" s="248"/>
      <c r="QQX209" s="248"/>
      <c r="QQY209" s="248"/>
      <c r="QQZ209" s="248"/>
      <c r="QRA209" s="248"/>
      <c r="QRB209" s="248"/>
      <c r="QRC209" s="248"/>
      <c r="QRD209" s="248"/>
      <c r="QRE209" s="248"/>
      <c r="QRF209" s="248"/>
      <c r="QRG209" s="248"/>
      <c r="QRH209" s="248"/>
      <c r="QRI209" s="248"/>
      <c r="QRJ209" s="248"/>
      <c r="QRK209" s="248"/>
      <c r="QRL209" s="248"/>
      <c r="QRM209" s="248"/>
      <c r="QRN209" s="248"/>
      <c r="QRO209" s="248"/>
      <c r="QRP209" s="248"/>
      <c r="QRQ209" s="248"/>
      <c r="QRR209" s="248"/>
      <c r="QRS209" s="248"/>
      <c r="QRT209" s="248"/>
      <c r="QRU209" s="248"/>
      <c r="QRV209" s="248"/>
      <c r="QRW209" s="248"/>
      <c r="QRX209" s="248"/>
      <c r="QRY209" s="248"/>
      <c r="QRZ209" s="248"/>
      <c r="QSA209" s="248"/>
      <c r="QSB209" s="248"/>
      <c r="QSC209" s="248"/>
      <c r="QSD209" s="248"/>
      <c r="QSE209" s="248"/>
      <c r="QSF209" s="248"/>
      <c r="QSG209" s="248"/>
      <c r="QSH209" s="248"/>
      <c r="QSI209" s="248"/>
      <c r="QSJ209" s="248"/>
      <c r="QSK209" s="248"/>
      <c r="QSL209" s="248"/>
      <c r="QSM209" s="248"/>
      <c r="QSN209" s="248"/>
      <c r="QSO209" s="248"/>
      <c r="QSP209" s="248"/>
      <c r="QSQ209" s="248"/>
      <c r="QSR209" s="248"/>
      <c r="QSS209" s="248"/>
      <c r="QST209" s="248"/>
      <c r="QSU209" s="248"/>
      <c r="QSV209" s="248"/>
      <c r="QSW209" s="248"/>
      <c r="QSX209" s="248"/>
      <c r="QSY209" s="248"/>
      <c r="QSZ209" s="248"/>
      <c r="QTA209" s="248"/>
      <c r="QTB209" s="248"/>
      <c r="QTC209" s="248"/>
      <c r="QTD209" s="248"/>
      <c r="QTE209" s="248"/>
      <c r="QTF209" s="248"/>
      <c r="QTG209" s="248"/>
      <c r="QTH209" s="248"/>
      <c r="QTI209" s="248"/>
      <c r="QTJ209" s="248"/>
      <c r="QTK209" s="248"/>
      <c r="QTL209" s="248"/>
      <c r="QTM209" s="248"/>
      <c r="QTN209" s="248"/>
      <c r="QTO209" s="248"/>
      <c r="QTP209" s="248"/>
      <c r="QTQ209" s="248"/>
      <c r="QTR209" s="248"/>
      <c r="QTS209" s="248"/>
      <c r="QTT209" s="248"/>
      <c r="QTU209" s="248"/>
      <c r="QTV209" s="248"/>
      <c r="QTW209" s="248"/>
      <c r="QTX209" s="248"/>
      <c r="QTY209" s="248"/>
      <c r="QTZ209" s="248"/>
      <c r="QUA209" s="248"/>
      <c r="QUB209" s="248"/>
      <c r="QUC209" s="248"/>
      <c r="QUD209" s="248"/>
      <c r="QUE209" s="248"/>
      <c r="QUF209" s="248"/>
      <c r="QUG209" s="248"/>
      <c r="QUH209" s="248"/>
      <c r="QUI209" s="248"/>
      <c r="QUJ209" s="248"/>
      <c r="QUK209" s="248"/>
      <c r="QUL209" s="248"/>
      <c r="QUM209" s="248"/>
      <c r="QUN209" s="248"/>
      <c r="QUO209" s="248"/>
      <c r="QUP209" s="248"/>
      <c r="QUQ209" s="248"/>
      <c r="QUR209" s="248"/>
      <c r="QUS209" s="248"/>
      <c r="QUT209" s="248"/>
      <c r="QUU209" s="248"/>
      <c r="QUV209" s="248"/>
      <c r="QUW209" s="248"/>
      <c r="QUX209" s="248"/>
      <c r="QUY209" s="248"/>
      <c r="QUZ209" s="248"/>
      <c r="QVA209" s="248"/>
      <c r="QVB209" s="248"/>
      <c r="QVC209" s="248"/>
      <c r="QVD209" s="248"/>
      <c r="QVE209" s="248"/>
      <c r="QVF209" s="248"/>
      <c r="QVG209" s="248"/>
      <c r="QVH209" s="248"/>
      <c r="QVI209" s="248"/>
      <c r="QVJ209" s="248"/>
      <c r="QVK209" s="248"/>
      <c r="QVL209" s="248"/>
      <c r="QVM209" s="248"/>
      <c r="QVN209" s="248"/>
      <c r="QVO209" s="248"/>
      <c r="QVP209" s="248"/>
      <c r="QVQ209" s="248"/>
      <c r="QVR209" s="248"/>
      <c r="QVS209" s="248"/>
      <c r="QVT209" s="248"/>
      <c r="QVU209" s="248"/>
      <c r="QVV209" s="248"/>
      <c r="QVW209" s="248"/>
      <c r="QVX209" s="248"/>
      <c r="QVY209" s="248"/>
      <c r="QVZ209" s="248"/>
      <c r="QWA209" s="248"/>
      <c r="QWB209" s="248"/>
      <c r="QWC209" s="248"/>
      <c r="QWD209" s="248"/>
      <c r="QWE209" s="248"/>
      <c r="QWF209" s="248"/>
      <c r="QWG209" s="248"/>
      <c r="QWH209" s="248"/>
      <c r="QWI209" s="248"/>
      <c r="QWJ209" s="248"/>
      <c r="QWK209" s="248"/>
      <c r="QWL209" s="248"/>
      <c r="QWM209" s="248"/>
      <c r="QWN209" s="248"/>
      <c r="QWO209" s="248"/>
      <c r="QWP209" s="248"/>
      <c r="QWQ209" s="248"/>
      <c r="QWR209" s="248"/>
      <c r="QWS209" s="248"/>
      <c r="QWT209" s="248"/>
      <c r="QWU209" s="248"/>
      <c r="QWV209" s="248"/>
      <c r="QWW209" s="248"/>
      <c r="QWX209" s="248"/>
      <c r="QWY209" s="248"/>
      <c r="QWZ209" s="248"/>
      <c r="QXA209" s="248"/>
      <c r="QXB209" s="248"/>
      <c r="QXC209" s="248"/>
      <c r="QXD209" s="248"/>
      <c r="QXE209" s="248"/>
      <c r="QXF209" s="248"/>
      <c r="QXG209" s="248"/>
      <c r="QXH209" s="248"/>
      <c r="QXI209" s="248"/>
      <c r="QXJ209" s="248"/>
      <c r="QXK209" s="248"/>
      <c r="QXL209" s="248"/>
      <c r="QXM209" s="248"/>
      <c r="QXN209" s="248"/>
      <c r="QXO209" s="248"/>
      <c r="QXP209" s="248"/>
      <c r="QXQ209" s="248"/>
      <c r="QXR209" s="248"/>
      <c r="QXS209" s="248"/>
      <c r="QXT209" s="248"/>
      <c r="QXU209" s="248"/>
      <c r="QXV209" s="248"/>
      <c r="QXW209" s="248"/>
      <c r="QXX209" s="248"/>
      <c r="QXY209" s="248"/>
      <c r="QXZ209" s="248"/>
      <c r="QYA209" s="248"/>
      <c r="QYB209" s="248"/>
      <c r="QYC209" s="248"/>
      <c r="QYD209" s="248"/>
      <c r="QYE209" s="248"/>
      <c r="QYF209" s="248"/>
      <c r="QYG209" s="248"/>
      <c r="QYH209" s="248"/>
      <c r="QYI209" s="248"/>
      <c r="QYJ209" s="248"/>
      <c r="QYK209" s="248"/>
      <c r="QYL209" s="248"/>
      <c r="QYM209" s="248"/>
      <c r="QYN209" s="248"/>
      <c r="QYO209" s="248"/>
      <c r="QYP209" s="248"/>
      <c r="QYQ209" s="248"/>
      <c r="QYR209" s="248"/>
      <c r="QYS209" s="248"/>
      <c r="QYT209" s="248"/>
      <c r="QYU209" s="248"/>
      <c r="QYV209" s="248"/>
      <c r="QYW209" s="248"/>
      <c r="QYX209" s="248"/>
      <c r="QYY209" s="248"/>
      <c r="QYZ209" s="248"/>
      <c r="QZA209" s="248"/>
      <c r="QZB209" s="248"/>
      <c r="QZC209" s="248"/>
      <c r="QZD209" s="248"/>
      <c r="QZE209" s="248"/>
      <c r="QZF209" s="248"/>
      <c r="QZG209" s="248"/>
      <c r="QZH209" s="248"/>
      <c r="QZI209" s="248"/>
      <c r="QZJ209" s="248"/>
      <c r="QZK209" s="248"/>
      <c r="QZL209" s="248"/>
      <c r="QZM209" s="248"/>
      <c r="QZN209" s="248"/>
      <c r="QZO209" s="248"/>
      <c r="QZP209" s="248"/>
      <c r="QZQ209" s="248"/>
      <c r="QZR209" s="248"/>
      <c r="QZS209" s="248"/>
      <c r="QZT209" s="248"/>
      <c r="QZU209" s="248"/>
      <c r="QZV209" s="248"/>
      <c r="QZW209" s="248"/>
      <c r="QZX209" s="248"/>
      <c r="QZY209" s="248"/>
      <c r="QZZ209" s="248"/>
      <c r="RAA209" s="248"/>
      <c r="RAB209" s="248"/>
      <c r="RAC209" s="248"/>
      <c r="RAD209" s="248"/>
      <c r="RAE209" s="248"/>
      <c r="RAF209" s="248"/>
      <c r="RAG209" s="248"/>
      <c r="RAH209" s="248"/>
      <c r="RAI209" s="248"/>
      <c r="RAJ209" s="248"/>
      <c r="RAK209" s="248"/>
      <c r="RAL209" s="248"/>
      <c r="RAM209" s="248"/>
      <c r="RAN209" s="248"/>
      <c r="RAO209" s="248"/>
      <c r="RAP209" s="248"/>
      <c r="RAQ209" s="248"/>
      <c r="RAR209" s="248"/>
      <c r="RAS209" s="248"/>
      <c r="RAT209" s="248"/>
      <c r="RAU209" s="248"/>
      <c r="RAV209" s="248"/>
      <c r="RAW209" s="248"/>
      <c r="RAX209" s="248"/>
      <c r="RAY209" s="248"/>
      <c r="RAZ209" s="248"/>
      <c r="RBA209" s="248"/>
      <c r="RBB209" s="248"/>
      <c r="RBC209" s="248"/>
      <c r="RBD209" s="248"/>
      <c r="RBE209" s="248"/>
      <c r="RBF209" s="248"/>
      <c r="RBG209" s="248"/>
      <c r="RBH209" s="248"/>
      <c r="RBI209" s="248"/>
      <c r="RBJ209" s="248"/>
      <c r="RBK209" s="248"/>
      <c r="RBL209" s="248"/>
      <c r="RBM209" s="248"/>
      <c r="RBN209" s="248"/>
      <c r="RBO209" s="248"/>
      <c r="RBP209" s="248"/>
      <c r="RBQ209" s="248"/>
      <c r="RBR209" s="248"/>
      <c r="RBS209" s="248"/>
      <c r="RBT209" s="248"/>
      <c r="RBU209" s="248"/>
      <c r="RBV209" s="248"/>
      <c r="RBW209" s="248"/>
      <c r="RBX209" s="248"/>
      <c r="RBY209" s="248"/>
      <c r="RBZ209" s="248"/>
      <c r="RCA209" s="248"/>
      <c r="RCB209" s="248"/>
      <c r="RCC209" s="248"/>
      <c r="RCD209" s="248"/>
      <c r="RCE209" s="248"/>
      <c r="RCF209" s="248"/>
      <c r="RCG209" s="248"/>
      <c r="RCH209" s="248"/>
      <c r="RCI209" s="248"/>
      <c r="RCJ209" s="248"/>
      <c r="RCK209" s="248"/>
      <c r="RCL209" s="248"/>
      <c r="RCM209" s="248"/>
      <c r="RCN209" s="248"/>
      <c r="RCO209" s="248"/>
      <c r="RCP209" s="248"/>
      <c r="RCQ209" s="248"/>
      <c r="RCR209" s="248"/>
      <c r="RCS209" s="248"/>
      <c r="RCT209" s="248"/>
      <c r="RCU209" s="248"/>
      <c r="RCV209" s="248"/>
      <c r="RCW209" s="248"/>
      <c r="RCX209" s="248"/>
      <c r="RCY209" s="248"/>
      <c r="RCZ209" s="248"/>
      <c r="RDA209" s="248"/>
      <c r="RDB209" s="248"/>
      <c r="RDC209" s="248"/>
      <c r="RDD209" s="248"/>
      <c r="RDE209" s="248"/>
      <c r="RDF209" s="248"/>
      <c r="RDG209" s="248"/>
      <c r="RDH209" s="248"/>
      <c r="RDI209" s="248"/>
      <c r="RDJ209" s="248"/>
      <c r="RDK209" s="248"/>
      <c r="RDL209" s="248"/>
      <c r="RDM209" s="248"/>
      <c r="RDN209" s="248"/>
      <c r="RDO209" s="248"/>
      <c r="RDP209" s="248"/>
      <c r="RDQ209" s="248"/>
      <c r="RDR209" s="248"/>
      <c r="RDS209" s="248"/>
      <c r="RDT209" s="248"/>
      <c r="RDU209" s="248"/>
      <c r="RDV209" s="248"/>
      <c r="RDW209" s="248"/>
      <c r="RDX209" s="248"/>
      <c r="RDY209" s="248"/>
      <c r="RDZ209" s="248"/>
      <c r="REA209" s="248"/>
      <c r="REB209" s="248"/>
      <c r="REC209" s="248"/>
      <c r="RED209" s="248"/>
      <c r="REE209" s="248"/>
      <c r="REF209" s="248"/>
      <c r="REG209" s="248"/>
      <c r="REH209" s="248"/>
      <c r="REI209" s="248"/>
      <c r="REJ209" s="248"/>
      <c r="REK209" s="248"/>
      <c r="REL209" s="248"/>
      <c r="REM209" s="248"/>
      <c r="REN209" s="248"/>
      <c r="REO209" s="248"/>
      <c r="REP209" s="248"/>
      <c r="REQ209" s="248"/>
      <c r="RER209" s="248"/>
      <c r="RES209" s="248"/>
      <c r="RET209" s="248"/>
      <c r="REU209" s="248"/>
      <c r="REV209" s="248"/>
      <c r="REW209" s="248"/>
      <c r="REX209" s="248"/>
      <c r="REY209" s="248"/>
      <c r="REZ209" s="248"/>
      <c r="RFA209" s="248"/>
      <c r="RFB209" s="248"/>
      <c r="RFC209" s="248"/>
      <c r="RFD209" s="248"/>
      <c r="RFE209" s="248"/>
      <c r="RFF209" s="248"/>
      <c r="RFG209" s="248"/>
      <c r="RFH209" s="248"/>
      <c r="RFI209" s="248"/>
      <c r="RFJ209" s="248"/>
      <c r="RFK209" s="248"/>
      <c r="RFL209" s="248"/>
      <c r="RFM209" s="248"/>
      <c r="RFN209" s="248"/>
      <c r="RFO209" s="248"/>
      <c r="RFP209" s="248"/>
      <c r="RFQ209" s="248"/>
      <c r="RFR209" s="248"/>
      <c r="RFS209" s="248"/>
      <c r="RFT209" s="248"/>
      <c r="RFU209" s="248"/>
      <c r="RFV209" s="248"/>
      <c r="RFW209" s="248"/>
      <c r="RFX209" s="248"/>
      <c r="RFY209" s="248"/>
      <c r="RFZ209" s="248"/>
      <c r="RGA209" s="248"/>
      <c r="RGB209" s="248"/>
      <c r="RGC209" s="248"/>
      <c r="RGD209" s="248"/>
      <c r="RGE209" s="248"/>
      <c r="RGF209" s="248"/>
      <c r="RGG209" s="248"/>
      <c r="RGH209" s="248"/>
      <c r="RGI209" s="248"/>
      <c r="RGJ209" s="248"/>
      <c r="RGK209" s="248"/>
      <c r="RGL209" s="248"/>
      <c r="RGM209" s="248"/>
      <c r="RGN209" s="248"/>
      <c r="RGO209" s="248"/>
      <c r="RGP209" s="248"/>
      <c r="RGQ209" s="248"/>
      <c r="RGR209" s="248"/>
      <c r="RGS209" s="248"/>
      <c r="RGT209" s="248"/>
      <c r="RGU209" s="248"/>
      <c r="RGV209" s="248"/>
      <c r="RGW209" s="248"/>
      <c r="RGX209" s="248"/>
      <c r="RGY209" s="248"/>
      <c r="RGZ209" s="248"/>
      <c r="RHA209" s="248"/>
      <c r="RHB209" s="248"/>
      <c r="RHC209" s="248"/>
      <c r="RHD209" s="248"/>
      <c r="RHE209" s="248"/>
      <c r="RHF209" s="248"/>
      <c r="RHG209" s="248"/>
      <c r="RHH209" s="248"/>
      <c r="RHI209" s="248"/>
      <c r="RHJ209" s="248"/>
      <c r="RHK209" s="248"/>
      <c r="RHL209" s="248"/>
      <c r="RHM209" s="248"/>
      <c r="RHN209" s="248"/>
      <c r="RHO209" s="248"/>
      <c r="RHP209" s="248"/>
      <c r="RHQ209" s="248"/>
      <c r="RHR209" s="248"/>
      <c r="RHS209" s="248"/>
      <c r="RHT209" s="248"/>
      <c r="RHU209" s="248"/>
      <c r="RHV209" s="248"/>
      <c r="RHW209" s="248"/>
      <c r="RHX209" s="248"/>
      <c r="RHY209" s="248"/>
      <c r="RHZ209" s="248"/>
      <c r="RIA209" s="248"/>
      <c r="RIB209" s="248"/>
      <c r="RIC209" s="248"/>
      <c r="RID209" s="248"/>
      <c r="RIE209" s="248"/>
      <c r="RIF209" s="248"/>
      <c r="RIG209" s="248"/>
      <c r="RIH209" s="248"/>
      <c r="RII209" s="248"/>
      <c r="RIJ209" s="248"/>
      <c r="RIK209" s="248"/>
      <c r="RIL209" s="248"/>
      <c r="RIM209" s="248"/>
      <c r="RIN209" s="248"/>
      <c r="RIO209" s="248"/>
      <c r="RIP209" s="248"/>
      <c r="RIQ209" s="248"/>
      <c r="RIR209" s="248"/>
      <c r="RIS209" s="248"/>
      <c r="RIT209" s="248"/>
      <c r="RIU209" s="248"/>
      <c r="RIV209" s="248"/>
      <c r="RIW209" s="248"/>
      <c r="RIX209" s="248"/>
      <c r="RIY209" s="248"/>
      <c r="RIZ209" s="248"/>
      <c r="RJA209" s="248"/>
      <c r="RJB209" s="248"/>
      <c r="RJC209" s="248"/>
      <c r="RJD209" s="248"/>
      <c r="RJE209" s="248"/>
      <c r="RJF209" s="248"/>
      <c r="RJG209" s="248"/>
      <c r="RJH209" s="248"/>
      <c r="RJI209" s="248"/>
      <c r="RJJ209" s="248"/>
      <c r="RJK209" s="248"/>
      <c r="RJL209" s="248"/>
      <c r="RJM209" s="248"/>
      <c r="RJN209" s="248"/>
      <c r="RJO209" s="248"/>
      <c r="RJP209" s="248"/>
      <c r="RJQ209" s="248"/>
      <c r="RJR209" s="248"/>
      <c r="RJS209" s="248"/>
      <c r="RJT209" s="248"/>
      <c r="RJU209" s="248"/>
      <c r="RJV209" s="248"/>
      <c r="RJW209" s="248"/>
      <c r="RJX209" s="248"/>
      <c r="RJY209" s="248"/>
      <c r="RJZ209" s="248"/>
      <c r="RKA209" s="248"/>
      <c r="RKB209" s="248"/>
      <c r="RKC209" s="248"/>
      <c r="RKD209" s="248"/>
      <c r="RKE209" s="248"/>
      <c r="RKF209" s="248"/>
      <c r="RKG209" s="248"/>
      <c r="RKH209" s="248"/>
      <c r="RKI209" s="248"/>
      <c r="RKJ209" s="248"/>
      <c r="RKK209" s="248"/>
      <c r="RKL209" s="248"/>
      <c r="RKM209" s="248"/>
      <c r="RKN209" s="248"/>
      <c r="RKO209" s="248"/>
      <c r="RKP209" s="248"/>
      <c r="RKQ209" s="248"/>
      <c r="RKR209" s="248"/>
      <c r="RKS209" s="248"/>
      <c r="RKT209" s="248"/>
      <c r="RKU209" s="248"/>
      <c r="RKV209" s="248"/>
      <c r="RKW209" s="248"/>
      <c r="RKX209" s="248"/>
      <c r="RKY209" s="248"/>
      <c r="RKZ209" s="248"/>
      <c r="RLA209" s="248"/>
      <c r="RLB209" s="248"/>
      <c r="RLC209" s="248"/>
      <c r="RLD209" s="248"/>
      <c r="RLE209" s="248"/>
      <c r="RLF209" s="248"/>
      <c r="RLG209" s="248"/>
      <c r="RLH209" s="248"/>
      <c r="RLI209" s="248"/>
      <c r="RLJ209" s="248"/>
      <c r="RLK209" s="248"/>
      <c r="RLL209" s="248"/>
      <c r="RLM209" s="248"/>
      <c r="RLN209" s="248"/>
      <c r="RLO209" s="248"/>
      <c r="RLP209" s="248"/>
      <c r="RLQ209" s="248"/>
      <c r="RLR209" s="248"/>
      <c r="RLS209" s="248"/>
      <c r="RLT209" s="248"/>
      <c r="RLU209" s="248"/>
      <c r="RLV209" s="248"/>
      <c r="RLW209" s="248"/>
      <c r="RLX209" s="248"/>
      <c r="RLY209" s="248"/>
      <c r="RLZ209" s="248"/>
      <c r="RMA209" s="248"/>
      <c r="RMB209" s="248"/>
      <c r="RMC209" s="248"/>
      <c r="RMD209" s="248"/>
      <c r="RME209" s="248"/>
      <c r="RMF209" s="248"/>
      <c r="RMG209" s="248"/>
      <c r="RMH209" s="248"/>
      <c r="RMI209" s="248"/>
      <c r="RMJ209" s="248"/>
      <c r="RMK209" s="248"/>
      <c r="RML209" s="248"/>
      <c r="RMM209" s="248"/>
      <c r="RMN209" s="248"/>
      <c r="RMO209" s="248"/>
      <c r="RMP209" s="248"/>
      <c r="RMQ209" s="248"/>
      <c r="RMR209" s="248"/>
      <c r="RMS209" s="248"/>
      <c r="RMT209" s="248"/>
      <c r="RMU209" s="248"/>
      <c r="RMV209" s="248"/>
      <c r="RMW209" s="248"/>
      <c r="RMX209" s="248"/>
      <c r="RMY209" s="248"/>
      <c r="RMZ209" s="248"/>
      <c r="RNA209" s="248"/>
      <c r="RNB209" s="248"/>
      <c r="RNC209" s="248"/>
      <c r="RND209" s="248"/>
      <c r="RNE209" s="248"/>
      <c r="RNF209" s="248"/>
      <c r="RNG209" s="248"/>
      <c r="RNH209" s="248"/>
      <c r="RNI209" s="248"/>
      <c r="RNJ209" s="248"/>
      <c r="RNK209" s="248"/>
      <c r="RNL209" s="248"/>
      <c r="RNM209" s="248"/>
      <c r="RNN209" s="248"/>
      <c r="RNO209" s="248"/>
      <c r="RNP209" s="248"/>
      <c r="RNQ209" s="248"/>
      <c r="RNR209" s="248"/>
      <c r="RNS209" s="248"/>
      <c r="RNT209" s="248"/>
      <c r="RNU209" s="248"/>
      <c r="RNV209" s="248"/>
      <c r="RNW209" s="248"/>
      <c r="RNX209" s="248"/>
      <c r="RNY209" s="248"/>
      <c r="RNZ209" s="248"/>
      <c r="ROA209" s="248"/>
      <c r="ROB209" s="248"/>
      <c r="ROC209" s="248"/>
      <c r="ROD209" s="248"/>
      <c r="ROE209" s="248"/>
      <c r="ROF209" s="248"/>
      <c r="ROG209" s="248"/>
      <c r="ROH209" s="248"/>
      <c r="ROI209" s="248"/>
      <c r="ROJ209" s="248"/>
      <c r="ROK209" s="248"/>
      <c r="ROL209" s="248"/>
      <c r="ROM209" s="248"/>
      <c r="RON209" s="248"/>
      <c r="ROO209" s="248"/>
      <c r="ROP209" s="248"/>
      <c r="ROQ209" s="248"/>
      <c r="ROR209" s="248"/>
      <c r="ROS209" s="248"/>
      <c r="ROT209" s="248"/>
      <c r="ROU209" s="248"/>
      <c r="ROV209" s="248"/>
      <c r="ROW209" s="248"/>
      <c r="ROX209" s="248"/>
      <c r="ROY209" s="248"/>
      <c r="ROZ209" s="248"/>
      <c r="RPA209" s="248"/>
      <c r="RPB209" s="248"/>
      <c r="RPC209" s="248"/>
      <c r="RPD209" s="248"/>
      <c r="RPE209" s="248"/>
      <c r="RPF209" s="248"/>
      <c r="RPG209" s="248"/>
      <c r="RPH209" s="248"/>
      <c r="RPI209" s="248"/>
      <c r="RPJ209" s="248"/>
      <c r="RPK209" s="248"/>
      <c r="RPL209" s="248"/>
      <c r="RPM209" s="248"/>
      <c r="RPN209" s="248"/>
      <c r="RPO209" s="248"/>
      <c r="RPP209" s="248"/>
      <c r="RPQ209" s="248"/>
      <c r="RPR209" s="248"/>
      <c r="RPS209" s="248"/>
      <c r="RPT209" s="248"/>
      <c r="RPU209" s="248"/>
      <c r="RPV209" s="248"/>
      <c r="RPW209" s="248"/>
      <c r="RPX209" s="248"/>
      <c r="RPY209" s="248"/>
      <c r="RPZ209" s="248"/>
      <c r="RQA209" s="248"/>
      <c r="RQB209" s="248"/>
      <c r="RQC209" s="248"/>
      <c r="RQD209" s="248"/>
      <c r="RQE209" s="248"/>
      <c r="RQF209" s="248"/>
      <c r="RQG209" s="248"/>
      <c r="RQH209" s="248"/>
      <c r="RQI209" s="248"/>
      <c r="RQJ209" s="248"/>
      <c r="RQK209" s="248"/>
      <c r="RQL209" s="248"/>
      <c r="RQM209" s="248"/>
      <c r="RQN209" s="248"/>
      <c r="RQO209" s="248"/>
      <c r="RQP209" s="248"/>
      <c r="RQQ209" s="248"/>
      <c r="RQR209" s="248"/>
      <c r="RQS209" s="248"/>
      <c r="RQT209" s="248"/>
      <c r="RQU209" s="248"/>
      <c r="RQV209" s="248"/>
      <c r="RQW209" s="248"/>
      <c r="RQX209" s="248"/>
      <c r="RQY209" s="248"/>
      <c r="RQZ209" s="248"/>
      <c r="RRA209" s="248"/>
      <c r="RRB209" s="248"/>
      <c r="RRC209" s="248"/>
      <c r="RRD209" s="248"/>
      <c r="RRE209" s="248"/>
      <c r="RRF209" s="248"/>
      <c r="RRG209" s="248"/>
      <c r="RRH209" s="248"/>
      <c r="RRI209" s="248"/>
      <c r="RRJ209" s="248"/>
      <c r="RRK209" s="248"/>
      <c r="RRL209" s="248"/>
      <c r="RRM209" s="248"/>
      <c r="RRN209" s="248"/>
      <c r="RRO209" s="248"/>
      <c r="RRP209" s="248"/>
      <c r="RRQ209" s="248"/>
      <c r="RRR209" s="248"/>
      <c r="RRS209" s="248"/>
      <c r="RRT209" s="248"/>
      <c r="RRU209" s="248"/>
      <c r="RRV209" s="248"/>
      <c r="RRW209" s="248"/>
      <c r="RRX209" s="248"/>
      <c r="RRY209" s="248"/>
      <c r="RRZ209" s="248"/>
      <c r="RSA209" s="248"/>
      <c r="RSB209" s="248"/>
      <c r="RSC209" s="248"/>
      <c r="RSD209" s="248"/>
      <c r="RSE209" s="248"/>
      <c r="RSF209" s="248"/>
      <c r="RSG209" s="248"/>
      <c r="RSH209" s="248"/>
      <c r="RSI209" s="248"/>
      <c r="RSJ209" s="248"/>
      <c r="RSK209" s="248"/>
      <c r="RSL209" s="248"/>
      <c r="RSM209" s="248"/>
      <c r="RSN209" s="248"/>
      <c r="RSO209" s="248"/>
      <c r="RSP209" s="248"/>
      <c r="RSQ209" s="248"/>
      <c r="RSR209" s="248"/>
      <c r="RSS209" s="248"/>
      <c r="RST209" s="248"/>
      <c r="RSU209" s="248"/>
      <c r="RSV209" s="248"/>
      <c r="RSW209" s="248"/>
      <c r="RSX209" s="248"/>
      <c r="RSY209" s="248"/>
      <c r="RSZ209" s="248"/>
      <c r="RTA209" s="248"/>
      <c r="RTB209" s="248"/>
      <c r="RTC209" s="248"/>
      <c r="RTD209" s="248"/>
      <c r="RTE209" s="248"/>
      <c r="RTF209" s="248"/>
      <c r="RTG209" s="248"/>
      <c r="RTH209" s="248"/>
      <c r="RTI209" s="248"/>
      <c r="RTJ209" s="248"/>
      <c r="RTK209" s="248"/>
      <c r="RTL209" s="248"/>
      <c r="RTM209" s="248"/>
      <c r="RTN209" s="248"/>
      <c r="RTO209" s="248"/>
      <c r="RTP209" s="248"/>
      <c r="RTQ209" s="248"/>
      <c r="RTR209" s="248"/>
      <c r="RTS209" s="248"/>
      <c r="RTT209" s="248"/>
      <c r="RTU209" s="248"/>
      <c r="RTV209" s="248"/>
      <c r="RTW209" s="248"/>
      <c r="RTX209" s="248"/>
      <c r="RTY209" s="248"/>
      <c r="RTZ209" s="248"/>
      <c r="RUA209" s="248"/>
      <c r="RUB209" s="248"/>
      <c r="RUC209" s="248"/>
      <c r="RUD209" s="248"/>
      <c r="RUE209" s="248"/>
      <c r="RUF209" s="248"/>
      <c r="RUG209" s="248"/>
      <c r="RUH209" s="248"/>
      <c r="RUI209" s="248"/>
      <c r="RUJ209" s="248"/>
      <c r="RUK209" s="248"/>
      <c r="RUL209" s="248"/>
      <c r="RUM209" s="248"/>
      <c r="RUN209" s="248"/>
      <c r="RUO209" s="248"/>
      <c r="RUP209" s="248"/>
      <c r="RUQ209" s="248"/>
      <c r="RUR209" s="248"/>
      <c r="RUS209" s="248"/>
      <c r="RUT209" s="248"/>
      <c r="RUU209" s="248"/>
      <c r="RUV209" s="248"/>
      <c r="RUW209" s="248"/>
      <c r="RUX209" s="248"/>
      <c r="RUY209" s="248"/>
      <c r="RUZ209" s="248"/>
      <c r="RVA209" s="248"/>
      <c r="RVB209" s="248"/>
      <c r="RVC209" s="248"/>
      <c r="RVD209" s="248"/>
      <c r="RVE209" s="248"/>
      <c r="RVF209" s="248"/>
      <c r="RVG209" s="248"/>
      <c r="RVH209" s="248"/>
      <c r="RVI209" s="248"/>
      <c r="RVJ209" s="248"/>
      <c r="RVK209" s="248"/>
      <c r="RVL209" s="248"/>
      <c r="RVM209" s="248"/>
      <c r="RVN209" s="248"/>
      <c r="RVO209" s="248"/>
      <c r="RVP209" s="248"/>
      <c r="RVQ209" s="248"/>
      <c r="RVR209" s="248"/>
      <c r="RVS209" s="248"/>
      <c r="RVT209" s="248"/>
      <c r="RVU209" s="248"/>
      <c r="RVV209" s="248"/>
      <c r="RVW209" s="248"/>
      <c r="RVX209" s="248"/>
      <c r="RVY209" s="248"/>
      <c r="RVZ209" s="248"/>
      <c r="RWA209" s="248"/>
      <c r="RWB209" s="248"/>
      <c r="RWC209" s="248"/>
      <c r="RWD209" s="248"/>
      <c r="RWE209" s="248"/>
      <c r="RWF209" s="248"/>
      <c r="RWG209" s="248"/>
      <c r="RWH209" s="248"/>
      <c r="RWI209" s="248"/>
      <c r="RWJ209" s="248"/>
      <c r="RWK209" s="248"/>
      <c r="RWL209" s="248"/>
      <c r="RWM209" s="248"/>
      <c r="RWN209" s="248"/>
      <c r="RWO209" s="248"/>
      <c r="RWP209" s="248"/>
      <c r="RWQ209" s="248"/>
      <c r="RWR209" s="248"/>
      <c r="RWS209" s="248"/>
      <c r="RWT209" s="248"/>
      <c r="RWU209" s="248"/>
      <c r="RWV209" s="248"/>
      <c r="RWW209" s="248"/>
      <c r="RWX209" s="248"/>
      <c r="RWY209" s="248"/>
      <c r="RWZ209" s="248"/>
      <c r="RXA209" s="248"/>
      <c r="RXB209" s="248"/>
      <c r="RXC209" s="248"/>
      <c r="RXD209" s="248"/>
      <c r="RXE209" s="248"/>
      <c r="RXF209" s="248"/>
      <c r="RXG209" s="248"/>
      <c r="RXH209" s="248"/>
      <c r="RXI209" s="248"/>
      <c r="RXJ209" s="248"/>
      <c r="RXK209" s="248"/>
      <c r="RXL209" s="248"/>
      <c r="RXM209" s="248"/>
      <c r="RXN209" s="248"/>
      <c r="RXO209" s="248"/>
      <c r="RXP209" s="248"/>
      <c r="RXQ209" s="248"/>
      <c r="RXR209" s="248"/>
      <c r="RXS209" s="248"/>
      <c r="RXT209" s="248"/>
      <c r="RXU209" s="248"/>
      <c r="RXV209" s="248"/>
      <c r="RXW209" s="248"/>
      <c r="RXX209" s="248"/>
      <c r="RXY209" s="248"/>
      <c r="RXZ209" s="248"/>
      <c r="RYA209" s="248"/>
      <c r="RYB209" s="248"/>
      <c r="RYC209" s="248"/>
      <c r="RYD209" s="248"/>
      <c r="RYE209" s="248"/>
      <c r="RYF209" s="248"/>
      <c r="RYG209" s="248"/>
      <c r="RYH209" s="248"/>
      <c r="RYI209" s="248"/>
      <c r="RYJ209" s="248"/>
      <c r="RYK209" s="248"/>
      <c r="RYL209" s="248"/>
      <c r="RYM209" s="248"/>
      <c r="RYN209" s="248"/>
      <c r="RYO209" s="248"/>
      <c r="RYP209" s="248"/>
      <c r="RYQ209" s="248"/>
      <c r="RYR209" s="248"/>
      <c r="RYS209" s="248"/>
      <c r="RYT209" s="248"/>
      <c r="RYU209" s="248"/>
      <c r="RYV209" s="248"/>
      <c r="RYW209" s="248"/>
      <c r="RYX209" s="248"/>
      <c r="RYY209" s="248"/>
      <c r="RYZ209" s="248"/>
      <c r="RZA209" s="248"/>
      <c r="RZB209" s="248"/>
      <c r="RZC209" s="248"/>
      <c r="RZD209" s="248"/>
      <c r="RZE209" s="248"/>
      <c r="RZF209" s="248"/>
      <c r="RZG209" s="248"/>
      <c r="RZH209" s="248"/>
      <c r="RZI209" s="248"/>
      <c r="RZJ209" s="248"/>
      <c r="RZK209" s="248"/>
      <c r="RZL209" s="248"/>
      <c r="RZM209" s="248"/>
      <c r="RZN209" s="248"/>
      <c r="RZO209" s="248"/>
      <c r="RZP209" s="248"/>
      <c r="RZQ209" s="248"/>
      <c r="RZR209" s="248"/>
      <c r="RZS209" s="248"/>
      <c r="RZT209" s="248"/>
      <c r="RZU209" s="248"/>
      <c r="RZV209" s="248"/>
      <c r="RZW209" s="248"/>
      <c r="RZX209" s="248"/>
      <c r="RZY209" s="248"/>
      <c r="RZZ209" s="248"/>
      <c r="SAA209" s="248"/>
      <c r="SAB209" s="248"/>
      <c r="SAC209" s="248"/>
      <c r="SAD209" s="248"/>
      <c r="SAE209" s="248"/>
      <c r="SAF209" s="248"/>
      <c r="SAG209" s="248"/>
      <c r="SAH209" s="248"/>
      <c r="SAI209" s="248"/>
      <c r="SAJ209" s="248"/>
      <c r="SAK209" s="248"/>
      <c r="SAL209" s="248"/>
      <c r="SAM209" s="248"/>
      <c r="SAN209" s="248"/>
      <c r="SAO209" s="248"/>
      <c r="SAP209" s="248"/>
      <c r="SAQ209" s="248"/>
      <c r="SAR209" s="248"/>
      <c r="SAS209" s="248"/>
      <c r="SAT209" s="248"/>
      <c r="SAU209" s="248"/>
      <c r="SAV209" s="248"/>
      <c r="SAW209" s="248"/>
      <c r="SAX209" s="248"/>
      <c r="SAY209" s="248"/>
      <c r="SAZ209" s="248"/>
      <c r="SBA209" s="248"/>
      <c r="SBB209" s="248"/>
      <c r="SBC209" s="248"/>
      <c r="SBD209" s="248"/>
      <c r="SBE209" s="248"/>
      <c r="SBF209" s="248"/>
      <c r="SBG209" s="248"/>
      <c r="SBH209" s="248"/>
      <c r="SBI209" s="248"/>
      <c r="SBJ209" s="248"/>
      <c r="SBK209" s="248"/>
      <c r="SBL209" s="248"/>
      <c r="SBM209" s="248"/>
      <c r="SBN209" s="248"/>
      <c r="SBO209" s="248"/>
      <c r="SBP209" s="248"/>
      <c r="SBQ209" s="248"/>
      <c r="SBR209" s="248"/>
      <c r="SBS209" s="248"/>
      <c r="SBT209" s="248"/>
      <c r="SBU209" s="248"/>
      <c r="SBV209" s="248"/>
      <c r="SBW209" s="248"/>
      <c r="SBX209" s="248"/>
      <c r="SBY209" s="248"/>
      <c r="SBZ209" s="248"/>
      <c r="SCA209" s="248"/>
      <c r="SCB209" s="248"/>
      <c r="SCC209" s="248"/>
      <c r="SCD209" s="248"/>
      <c r="SCE209" s="248"/>
      <c r="SCF209" s="248"/>
      <c r="SCG209" s="248"/>
      <c r="SCH209" s="248"/>
      <c r="SCI209" s="248"/>
      <c r="SCJ209" s="248"/>
      <c r="SCK209" s="248"/>
      <c r="SCL209" s="248"/>
      <c r="SCM209" s="248"/>
      <c r="SCN209" s="248"/>
      <c r="SCO209" s="248"/>
      <c r="SCP209" s="248"/>
      <c r="SCQ209" s="248"/>
      <c r="SCR209" s="248"/>
      <c r="SCS209" s="248"/>
      <c r="SCT209" s="248"/>
      <c r="SCU209" s="248"/>
      <c r="SCV209" s="248"/>
      <c r="SCW209" s="248"/>
      <c r="SCX209" s="248"/>
      <c r="SCY209" s="248"/>
      <c r="SCZ209" s="248"/>
      <c r="SDA209" s="248"/>
      <c r="SDB209" s="248"/>
      <c r="SDC209" s="248"/>
      <c r="SDD209" s="248"/>
      <c r="SDE209" s="248"/>
      <c r="SDF209" s="248"/>
      <c r="SDG209" s="248"/>
      <c r="SDH209" s="248"/>
      <c r="SDI209" s="248"/>
      <c r="SDJ209" s="248"/>
      <c r="SDK209" s="248"/>
      <c r="SDL209" s="248"/>
      <c r="SDM209" s="248"/>
      <c r="SDN209" s="248"/>
      <c r="SDO209" s="248"/>
      <c r="SDP209" s="248"/>
      <c r="SDQ209" s="248"/>
      <c r="SDR209" s="248"/>
      <c r="SDS209" s="248"/>
      <c r="SDT209" s="248"/>
      <c r="SDU209" s="248"/>
      <c r="SDV209" s="248"/>
      <c r="SDW209" s="248"/>
      <c r="SDX209" s="248"/>
      <c r="SDY209" s="248"/>
      <c r="SDZ209" s="248"/>
      <c r="SEA209" s="248"/>
      <c r="SEB209" s="248"/>
      <c r="SEC209" s="248"/>
      <c r="SED209" s="248"/>
      <c r="SEE209" s="248"/>
      <c r="SEF209" s="248"/>
      <c r="SEG209" s="248"/>
      <c r="SEH209" s="248"/>
      <c r="SEI209" s="248"/>
      <c r="SEJ209" s="248"/>
      <c r="SEK209" s="248"/>
      <c r="SEL209" s="248"/>
      <c r="SEM209" s="248"/>
      <c r="SEN209" s="248"/>
      <c r="SEO209" s="248"/>
      <c r="SEP209" s="248"/>
      <c r="SEQ209" s="248"/>
      <c r="SER209" s="248"/>
      <c r="SES209" s="248"/>
      <c r="SET209" s="248"/>
      <c r="SEU209" s="248"/>
      <c r="SEV209" s="248"/>
      <c r="SEW209" s="248"/>
      <c r="SEX209" s="248"/>
      <c r="SEY209" s="248"/>
      <c r="SEZ209" s="248"/>
      <c r="SFA209" s="248"/>
      <c r="SFB209" s="248"/>
      <c r="SFC209" s="248"/>
      <c r="SFD209" s="248"/>
      <c r="SFE209" s="248"/>
      <c r="SFF209" s="248"/>
      <c r="SFG209" s="248"/>
      <c r="SFH209" s="248"/>
      <c r="SFI209" s="248"/>
      <c r="SFJ209" s="248"/>
      <c r="SFK209" s="248"/>
      <c r="SFL209" s="248"/>
      <c r="SFM209" s="248"/>
      <c r="SFN209" s="248"/>
      <c r="SFO209" s="248"/>
      <c r="SFP209" s="248"/>
      <c r="SFQ209" s="248"/>
      <c r="SFR209" s="248"/>
      <c r="SFS209" s="248"/>
      <c r="SFT209" s="248"/>
      <c r="SFU209" s="248"/>
      <c r="SFV209" s="248"/>
      <c r="SFW209" s="248"/>
      <c r="SFX209" s="248"/>
      <c r="SFY209" s="248"/>
      <c r="SFZ209" s="248"/>
      <c r="SGA209" s="248"/>
      <c r="SGB209" s="248"/>
      <c r="SGC209" s="248"/>
      <c r="SGD209" s="248"/>
      <c r="SGE209" s="248"/>
      <c r="SGF209" s="248"/>
      <c r="SGG209" s="248"/>
      <c r="SGH209" s="248"/>
      <c r="SGI209" s="248"/>
      <c r="SGJ209" s="248"/>
      <c r="SGK209" s="248"/>
      <c r="SGL209" s="248"/>
      <c r="SGM209" s="248"/>
      <c r="SGN209" s="248"/>
      <c r="SGO209" s="248"/>
      <c r="SGP209" s="248"/>
      <c r="SGQ209" s="248"/>
      <c r="SGR209" s="248"/>
      <c r="SGS209" s="248"/>
      <c r="SGT209" s="248"/>
      <c r="SGU209" s="248"/>
      <c r="SGV209" s="248"/>
      <c r="SGW209" s="248"/>
      <c r="SGX209" s="248"/>
      <c r="SGY209" s="248"/>
      <c r="SGZ209" s="248"/>
      <c r="SHA209" s="248"/>
      <c r="SHB209" s="248"/>
      <c r="SHC209" s="248"/>
      <c r="SHD209" s="248"/>
      <c r="SHE209" s="248"/>
      <c r="SHF209" s="248"/>
      <c r="SHG209" s="248"/>
      <c r="SHH209" s="248"/>
      <c r="SHI209" s="248"/>
      <c r="SHJ209" s="248"/>
      <c r="SHK209" s="248"/>
      <c r="SHL209" s="248"/>
      <c r="SHM209" s="248"/>
      <c r="SHN209" s="248"/>
      <c r="SHO209" s="248"/>
      <c r="SHP209" s="248"/>
      <c r="SHQ209" s="248"/>
      <c r="SHR209" s="248"/>
      <c r="SHS209" s="248"/>
      <c r="SHT209" s="248"/>
      <c r="SHU209" s="248"/>
      <c r="SHV209" s="248"/>
      <c r="SHW209" s="248"/>
      <c r="SHX209" s="248"/>
      <c r="SHY209" s="248"/>
      <c r="SHZ209" s="248"/>
      <c r="SIA209" s="248"/>
      <c r="SIB209" s="248"/>
      <c r="SIC209" s="248"/>
      <c r="SID209" s="248"/>
      <c r="SIE209" s="248"/>
      <c r="SIF209" s="248"/>
      <c r="SIG209" s="248"/>
      <c r="SIH209" s="248"/>
      <c r="SII209" s="248"/>
      <c r="SIJ209" s="248"/>
      <c r="SIK209" s="248"/>
      <c r="SIL209" s="248"/>
      <c r="SIM209" s="248"/>
      <c r="SIN209" s="248"/>
      <c r="SIO209" s="248"/>
      <c r="SIP209" s="248"/>
      <c r="SIQ209" s="248"/>
      <c r="SIR209" s="248"/>
      <c r="SIS209" s="248"/>
      <c r="SIT209" s="248"/>
      <c r="SIU209" s="248"/>
      <c r="SIV209" s="248"/>
      <c r="SIW209" s="248"/>
      <c r="SIX209" s="248"/>
      <c r="SIY209" s="248"/>
      <c r="SIZ209" s="248"/>
      <c r="SJA209" s="248"/>
      <c r="SJB209" s="248"/>
      <c r="SJC209" s="248"/>
      <c r="SJD209" s="248"/>
      <c r="SJE209" s="248"/>
      <c r="SJF209" s="248"/>
      <c r="SJG209" s="248"/>
      <c r="SJH209" s="248"/>
      <c r="SJI209" s="248"/>
      <c r="SJJ209" s="248"/>
      <c r="SJK209" s="248"/>
      <c r="SJL209" s="248"/>
      <c r="SJM209" s="248"/>
      <c r="SJN209" s="248"/>
      <c r="SJO209" s="248"/>
      <c r="SJP209" s="248"/>
      <c r="SJQ209" s="248"/>
      <c r="SJR209" s="248"/>
      <c r="SJS209" s="248"/>
      <c r="SJT209" s="248"/>
      <c r="SJU209" s="248"/>
      <c r="SJV209" s="248"/>
      <c r="SJW209" s="248"/>
      <c r="SJX209" s="248"/>
      <c r="SJY209" s="248"/>
      <c r="SJZ209" s="248"/>
      <c r="SKA209" s="248"/>
      <c r="SKB209" s="248"/>
      <c r="SKC209" s="248"/>
      <c r="SKD209" s="248"/>
      <c r="SKE209" s="248"/>
      <c r="SKF209" s="248"/>
      <c r="SKG209" s="248"/>
      <c r="SKH209" s="248"/>
      <c r="SKI209" s="248"/>
      <c r="SKJ209" s="248"/>
      <c r="SKK209" s="248"/>
      <c r="SKL209" s="248"/>
      <c r="SKM209" s="248"/>
      <c r="SKN209" s="248"/>
      <c r="SKO209" s="248"/>
      <c r="SKP209" s="248"/>
      <c r="SKQ209" s="248"/>
      <c r="SKR209" s="248"/>
      <c r="SKS209" s="248"/>
      <c r="SKT209" s="248"/>
      <c r="SKU209" s="248"/>
      <c r="SKV209" s="248"/>
      <c r="SKW209" s="248"/>
      <c r="SKX209" s="248"/>
      <c r="SKY209" s="248"/>
      <c r="SKZ209" s="248"/>
      <c r="SLA209" s="248"/>
      <c r="SLB209" s="248"/>
      <c r="SLC209" s="248"/>
      <c r="SLD209" s="248"/>
      <c r="SLE209" s="248"/>
      <c r="SLF209" s="248"/>
      <c r="SLG209" s="248"/>
      <c r="SLH209" s="248"/>
      <c r="SLI209" s="248"/>
      <c r="SLJ209" s="248"/>
      <c r="SLK209" s="248"/>
      <c r="SLL209" s="248"/>
      <c r="SLM209" s="248"/>
      <c r="SLN209" s="248"/>
      <c r="SLO209" s="248"/>
      <c r="SLP209" s="248"/>
      <c r="SLQ209" s="248"/>
      <c r="SLR209" s="248"/>
      <c r="SLS209" s="248"/>
      <c r="SLT209" s="248"/>
      <c r="SLU209" s="248"/>
      <c r="SLV209" s="248"/>
      <c r="SLW209" s="248"/>
      <c r="SLX209" s="248"/>
      <c r="SLY209" s="248"/>
      <c r="SLZ209" s="248"/>
      <c r="SMA209" s="248"/>
      <c r="SMB209" s="248"/>
      <c r="SMC209" s="248"/>
      <c r="SMD209" s="248"/>
      <c r="SME209" s="248"/>
      <c r="SMF209" s="248"/>
      <c r="SMG209" s="248"/>
      <c r="SMH209" s="248"/>
      <c r="SMI209" s="248"/>
      <c r="SMJ209" s="248"/>
      <c r="SMK209" s="248"/>
      <c r="SML209" s="248"/>
      <c r="SMM209" s="248"/>
      <c r="SMN209" s="248"/>
      <c r="SMO209" s="248"/>
      <c r="SMP209" s="248"/>
      <c r="SMQ209" s="248"/>
      <c r="SMR209" s="248"/>
      <c r="SMS209" s="248"/>
      <c r="SMT209" s="248"/>
      <c r="SMU209" s="248"/>
      <c r="SMV209" s="248"/>
      <c r="SMW209" s="248"/>
      <c r="SMX209" s="248"/>
      <c r="SMY209" s="248"/>
      <c r="SMZ209" s="248"/>
      <c r="SNA209" s="248"/>
      <c r="SNB209" s="248"/>
      <c r="SNC209" s="248"/>
      <c r="SND209" s="248"/>
      <c r="SNE209" s="248"/>
      <c r="SNF209" s="248"/>
      <c r="SNG209" s="248"/>
      <c r="SNH209" s="248"/>
      <c r="SNI209" s="248"/>
      <c r="SNJ209" s="248"/>
      <c r="SNK209" s="248"/>
      <c r="SNL209" s="248"/>
      <c r="SNM209" s="248"/>
      <c r="SNN209" s="248"/>
      <c r="SNO209" s="248"/>
      <c r="SNP209" s="248"/>
      <c r="SNQ209" s="248"/>
      <c r="SNR209" s="248"/>
      <c r="SNS209" s="248"/>
      <c r="SNT209" s="248"/>
      <c r="SNU209" s="248"/>
      <c r="SNV209" s="248"/>
      <c r="SNW209" s="248"/>
      <c r="SNX209" s="248"/>
      <c r="SNY209" s="248"/>
      <c r="SNZ209" s="248"/>
      <c r="SOA209" s="248"/>
      <c r="SOB209" s="248"/>
      <c r="SOC209" s="248"/>
      <c r="SOD209" s="248"/>
      <c r="SOE209" s="248"/>
      <c r="SOF209" s="248"/>
      <c r="SOG209" s="248"/>
      <c r="SOH209" s="248"/>
      <c r="SOI209" s="248"/>
      <c r="SOJ209" s="248"/>
      <c r="SOK209" s="248"/>
      <c r="SOL209" s="248"/>
      <c r="SOM209" s="248"/>
      <c r="SON209" s="248"/>
      <c r="SOO209" s="248"/>
      <c r="SOP209" s="248"/>
      <c r="SOQ209" s="248"/>
      <c r="SOR209" s="248"/>
      <c r="SOS209" s="248"/>
      <c r="SOT209" s="248"/>
      <c r="SOU209" s="248"/>
      <c r="SOV209" s="248"/>
      <c r="SOW209" s="248"/>
      <c r="SOX209" s="248"/>
      <c r="SOY209" s="248"/>
      <c r="SOZ209" s="248"/>
      <c r="SPA209" s="248"/>
      <c r="SPB209" s="248"/>
      <c r="SPC209" s="248"/>
      <c r="SPD209" s="248"/>
      <c r="SPE209" s="248"/>
      <c r="SPF209" s="248"/>
      <c r="SPG209" s="248"/>
      <c r="SPH209" s="248"/>
      <c r="SPI209" s="248"/>
      <c r="SPJ209" s="248"/>
      <c r="SPK209" s="248"/>
      <c r="SPL209" s="248"/>
      <c r="SPM209" s="248"/>
      <c r="SPN209" s="248"/>
      <c r="SPO209" s="248"/>
      <c r="SPP209" s="248"/>
      <c r="SPQ209" s="248"/>
      <c r="SPR209" s="248"/>
      <c r="SPS209" s="248"/>
      <c r="SPT209" s="248"/>
      <c r="SPU209" s="248"/>
      <c r="SPV209" s="248"/>
      <c r="SPW209" s="248"/>
      <c r="SPX209" s="248"/>
      <c r="SPY209" s="248"/>
      <c r="SPZ209" s="248"/>
      <c r="SQA209" s="248"/>
      <c r="SQB209" s="248"/>
      <c r="SQC209" s="248"/>
      <c r="SQD209" s="248"/>
      <c r="SQE209" s="248"/>
      <c r="SQF209" s="248"/>
      <c r="SQG209" s="248"/>
      <c r="SQH209" s="248"/>
      <c r="SQI209" s="248"/>
      <c r="SQJ209" s="248"/>
      <c r="SQK209" s="248"/>
      <c r="SQL209" s="248"/>
      <c r="SQM209" s="248"/>
      <c r="SQN209" s="248"/>
      <c r="SQO209" s="248"/>
      <c r="SQP209" s="248"/>
      <c r="SQQ209" s="248"/>
      <c r="SQR209" s="248"/>
      <c r="SQS209" s="248"/>
      <c r="SQT209" s="248"/>
      <c r="SQU209" s="248"/>
      <c r="SQV209" s="248"/>
      <c r="SQW209" s="248"/>
      <c r="SQX209" s="248"/>
      <c r="SQY209" s="248"/>
      <c r="SQZ209" s="248"/>
      <c r="SRA209" s="248"/>
      <c r="SRB209" s="248"/>
      <c r="SRC209" s="248"/>
      <c r="SRD209" s="248"/>
      <c r="SRE209" s="248"/>
      <c r="SRF209" s="248"/>
      <c r="SRG209" s="248"/>
      <c r="SRH209" s="248"/>
      <c r="SRI209" s="248"/>
      <c r="SRJ209" s="248"/>
      <c r="SRK209" s="248"/>
      <c r="SRL209" s="248"/>
      <c r="SRM209" s="248"/>
      <c r="SRN209" s="248"/>
      <c r="SRO209" s="248"/>
      <c r="SRP209" s="248"/>
      <c r="SRQ209" s="248"/>
      <c r="SRR209" s="248"/>
      <c r="SRS209" s="248"/>
      <c r="SRT209" s="248"/>
      <c r="SRU209" s="248"/>
      <c r="SRV209" s="248"/>
      <c r="SRW209" s="248"/>
      <c r="SRX209" s="248"/>
      <c r="SRY209" s="248"/>
      <c r="SRZ209" s="248"/>
      <c r="SSA209" s="248"/>
      <c r="SSB209" s="248"/>
      <c r="SSC209" s="248"/>
      <c r="SSD209" s="248"/>
      <c r="SSE209" s="248"/>
      <c r="SSF209" s="248"/>
      <c r="SSG209" s="248"/>
      <c r="SSH209" s="248"/>
      <c r="SSI209" s="248"/>
      <c r="SSJ209" s="248"/>
      <c r="SSK209" s="248"/>
      <c r="SSL209" s="248"/>
      <c r="SSM209" s="248"/>
      <c r="SSN209" s="248"/>
      <c r="SSO209" s="248"/>
      <c r="SSP209" s="248"/>
      <c r="SSQ209" s="248"/>
      <c r="SSR209" s="248"/>
      <c r="SSS209" s="248"/>
      <c r="SST209" s="248"/>
      <c r="SSU209" s="248"/>
      <c r="SSV209" s="248"/>
      <c r="SSW209" s="248"/>
      <c r="SSX209" s="248"/>
      <c r="SSY209" s="248"/>
      <c r="SSZ209" s="248"/>
      <c r="STA209" s="248"/>
      <c r="STB209" s="248"/>
      <c r="STC209" s="248"/>
      <c r="STD209" s="248"/>
      <c r="STE209" s="248"/>
      <c r="STF209" s="248"/>
      <c r="STG209" s="248"/>
      <c r="STH209" s="248"/>
      <c r="STI209" s="248"/>
      <c r="STJ209" s="248"/>
      <c r="STK209" s="248"/>
      <c r="STL209" s="248"/>
      <c r="STM209" s="248"/>
      <c r="STN209" s="248"/>
      <c r="STO209" s="248"/>
      <c r="STP209" s="248"/>
      <c r="STQ209" s="248"/>
      <c r="STR209" s="248"/>
      <c r="STS209" s="248"/>
      <c r="STT209" s="248"/>
      <c r="STU209" s="248"/>
      <c r="STV209" s="248"/>
      <c r="STW209" s="248"/>
      <c r="STX209" s="248"/>
      <c r="STY209" s="248"/>
      <c r="STZ209" s="248"/>
      <c r="SUA209" s="248"/>
      <c r="SUB209" s="248"/>
      <c r="SUC209" s="248"/>
      <c r="SUD209" s="248"/>
      <c r="SUE209" s="248"/>
      <c r="SUF209" s="248"/>
      <c r="SUG209" s="248"/>
      <c r="SUH209" s="248"/>
      <c r="SUI209" s="248"/>
      <c r="SUJ209" s="248"/>
      <c r="SUK209" s="248"/>
      <c r="SUL209" s="248"/>
      <c r="SUM209" s="248"/>
      <c r="SUN209" s="248"/>
      <c r="SUO209" s="248"/>
      <c r="SUP209" s="248"/>
      <c r="SUQ209" s="248"/>
      <c r="SUR209" s="248"/>
      <c r="SUS209" s="248"/>
      <c r="SUT209" s="248"/>
      <c r="SUU209" s="248"/>
      <c r="SUV209" s="248"/>
      <c r="SUW209" s="248"/>
      <c r="SUX209" s="248"/>
      <c r="SUY209" s="248"/>
      <c r="SUZ209" s="248"/>
      <c r="SVA209" s="248"/>
      <c r="SVB209" s="248"/>
      <c r="SVC209" s="248"/>
      <c r="SVD209" s="248"/>
      <c r="SVE209" s="248"/>
      <c r="SVF209" s="248"/>
      <c r="SVG209" s="248"/>
      <c r="SVH209" s="248"/>
      <c r="SVI209" s="248"/>
      <c r="SVJ209" s="248"/>
      <c r="SVK209" s="248"/>
      <c r="SVL209" s="248"/>
      <c r="SVM209" s="248"/>
      <c r="SVN209" s="248"/>
      <c r="SVO209" s="248"/>
      <c r="SVP209" s="248"/>
      <c r="SVQ209" s="248"/>
      <c r="SVR209" s="248"/>
      <c r="SVS209" s="248"/>
      <c r="SVT209" s="248"/>
      <c r="SVU209" s="248"/>
      <c r="SVV209" s="248"/>
      <c r="SVW209" s="248"/>
      <c r="SVX209" s="248"/>
      <c r="SVY209" s="248"/>
      <c r="SVZ209" s="248"/>
      <c r="SWA209" s="248"/>
      <c r="SWB209" s="248"/>
      <c r="SWC209" s="248"/>
      <c r="SWD209" s="248"/>
      <c r="SWE209" s="248"/>
      <c r="SWF209" s="248"/>
      <c r="SWG209" s="248"/>
      <c r="SWH209" s="248"/>
      <c r="SWI209" s="248"/>
      <c r="SWJ209" s="248"/>
      <c r="SWK209" s="248"/>
      <c r="SWL209" s="248"/>
      <c r="SWM209" s="248"/>
      <c r="SWN209" s="248"/>
      <c r="SWO209" s="248"/>
      <c r="SWP209" s="248"/>
      <c r="SWQ209" s="248"/>
      <c r="SWR209" s="248"/>
      <c r="SWS209" s="248"/>
      <c r="SWT209" s="248"/>
      <c r="SWU209" s="248"/>
      <c r="SWV209" s="248"/>
      <c r="SWW209" s="248"/>
      <c r="SWX209" s="248"/>
      <c r="SWY209" s="248"/>
      <c r="SWZ209" s="248"/>
      <c r="SXA209" s="248"/>
      <c r="SXB209" s="248"/>
      <c r="SXC209" s="248"/>
      <c r="SXD209" s="248"/>
      <c r="SXE209" s="248"/>
      <c r="SXF209" s="248"/>
      <c r="SXG209" s="248"/>
      <c r="SXH209" s="248"/>
      <c r="SXI209" s="248"/>
      <c r="SXJ209" s="248"/>
      <c r="SXK209" s="248"/>
      <c r="SXL209" s="248"/>
      <c r="SXM209" s="248"/>
      <c r="SXN209" s="248"/>
      <c r="SXO209" s="248"/>
      <c r="SXP209" s="248"/>
      <c r="SXQ209" s="248"/>
      <c r="SXR209" s="248"/>
      <c r="SXS209" s="248"/>
      <c r="SXT209" s="248"/>
      <c r="SXU209" s="248"/>
      <c r="SXV209" s="248"/>
      <c r="SXW209" s="248"/>
      <c r="SXX209" s="248"/>
      <c r="SXY209" s="248"/>
      <c r="SXZ209" s="248"/>
      <c r="SYA209" s="248"/>
      <c r="SYB209" s="248"/>
      <c r="SYC209" s="248"/>
      <c r="SYD209" s="248"/>
      <c r="SYE209" s="248"/>
      <c r="SYF209" s="248"/>
      <c r="SYG209" s="248"/>
      <c r="SYH209" s="248"/>
      <c r="SYI209" s="248"/>
      <c r="SYJ209" s="248"/>
      <c r="SYK209" s="248"/>
      <c r="SYL209" s="248"/>
      <c r="SYM209" s="248"/>
      <c r="SYN209" s="248"/>
      <c r="SYO209" s="248"/>
      <c r="SYP209" s="248"/>
      <c r="SYQ209" s="248"/>
      <c r="SYR209" s="248"/>
      <c r="SYS209" s="248"/>
      <c r="SYT209" s="248"/>
      <c r="SYU209" s="248"/>
      <c r="SYV209" s="248"/>
      <c r="SYW209" s="248"/>
      <c r="SYX209" s="248"/>
      <c r="SYY209" s="248"/>
      <c r="SYZ209" s="248"/>
      <c r="SZA209" s="248"/>
      <c r="SZB209" s="248"/>
      <c r="SZC209" s="248"/>
      <c r="SZD209" s="248"/>
      <c r="SZE209" s="248"/>
      <c r="SZF209" s="248"/>
      <c r="SZG209" s="248"/>
      <c r="SZH209" s="248"/>
      <c r="SZI209" s="248"/>
      <c r="SZJ209" s="248"/>
      <c r="SZK209" s="248"/>
      <c r="SZL209" s="248"/>
      <c r="SZM209" s="248"/>
      <c r="SZN209" s="248"/>
      <c r="SZO209" s="248"/>
      <c r="SZP209" s="248"/>
      <c r="SZQ209" s="248"/>
      <c r="SZR209" s="248"/>
      <c r="SZS209" s="248"/>
      <c r="SZT209" s="248"/>
      <c r="SZU209" s="248"/>
      <c r="SZV209" s="248"/>
      <c r="SZW209" s="248"/>
      <c r="SZX209" s="248"/>
      <c r="SZY209" s="248"/>
      <c r="SZZ209" s="248"/>
      <c r="TAA209" s="248"/>
      <c r="TAB209" s="248"/>
      <c r="TAC209" s="248"/>
      <c r="TAD209" s="248"/>
      <c r="TAE209" s="248"/>
      <c r="TAF209" s="248"/>
      <c r="TAG209" s="248"/>
      <c r="TAH209" s="248"/>
      <c r="TAI209" s="248"/>
      <c r="TAJ209" s="248"/>
      <c r="TAK209" s="248"/>
      <c r="TAL209" s="248"/>
      <c r="TAM209" s="248"/>
      <c r="TAN209" s="248"/>
      <c r="TAO209" s="248"/>
      <c r="TAP209" s="248"/>
      <c r="TAQ209" s="248"/>
      <c r="TAR209" s="248"/>
      <c r="TAS209" s="248"/>
      <c r="TAT209" s="248"/>
      <c r="TAU209" s="248"/>
      <c r="TAV209" s="248"/>
      <c r="TAW209" s="248"/>
      <c r="TAX209" s="248"/>
      <c r="TAY209" s="248"/>
      <c r="TAZ209" s="248"/>
      <c r="TBA209" s="248"/>
      <c r="TBB209" s="248"/>
      <c r="TBC209" s="248"/>
      <c r="TBD209" s="248"/>
      <c r="TBE209" s="248"/>
      <c r="TBF209" s="248"/>
      <c r="TBG209" s="248"/>
      <c r="TBH209" s="248"/>
      <c r="TBI209" s="248"/>
      <c r="TBJ209" s="248"/>
      <c r="TBK209" s="248"/>
      <c r="TBL209" s="248"/>
      <c r="TBM209" s="248"/>
      <c r="TBN209" s="248"/>
      <c r="TBO209" s="248"/>
      <c r="TBP209" s="248"/>
      <c r="TBQ209" s="248"/>
      <c r="TBR209" s="248"/>
      <c r="TBS209" s="248"/>
      <c r="TBT209" s="248"/>
      <c r="TBU209" s="248"/>
      <c r="TBV209" s="248"/>
      <c r="TBW209" s="248"/>
      <c r="TBX209" s="248"/>
      <c r="TBY209" s="248"/>
      <c r="TBZ209" s="248"/>
      <c r="TCA209" s="248"/>
      <c r="TCB209" s="248"/>
      <c r="TCC209" s="248"/>
      <c r="TCD209" s="248"/>
      <c r="TCE209" s="248"/>
      <c r="TCF209" s="248"/>
      <c r="TCG209" s="248"/>
      <c r="TCH209" s="248"/>
      <c r="TCI209" s="248"/>
      <c r="TCJ209" s="248"/>
      <c r="TCK209" s="248"/>
      <c r="TCL209" s="248"/>
      <c r="TCM209" s="248"/>
      <c r="TCN209" s="248"/>
      <c r="TCO209" s="248"/>
      <c r="TCP209" s="248"/>
      <c r="TCQ209" s="248"/>
      <c r="TCR209" s="248"/>
      <c r="TCS209" s="248"/>
      <c r="TCT209" s="248"/>
      <c r="TCU209" s="248"/>
      <c r="TCV209" s="248"/>
      <c r="TCW209" s="248"/>
      <c r="TCX209" s="248"/>
      <c r="TCY209" s="248"/>
      <c r="TCZ209" s="248"/>
      <c r="TDA209" s="248"/>
      <c r="TDB209" s="248"/>
      <c r="TDC209" s="248"/>
      <c r="TDD209" s="248"/>
      <c r="TDE209" s="248"/>
      <c r="TDF209" s="248"/>
      <c r="TDG209" s="248"/>
      <c r="TDH209" s="248"/>
      <c r="TDI209" s="248"/>
      <c r="TDJ209" s="248"/>
      <c r="TDK209" s="248"/>
      <c r="TDL209" s="248"/>
      <c r="TDM209" s="248"/>
      <c r="TDN209" s="248"/>
      <c r="TDO209" s="248"/>
      <c r="TDP209" s="248"/>
      <c r="TDQ209" s="248"/>
      <c r="TDR209" s="248"/>
      <c r="TDS209" s="248"/>
      <c r="TDT209" s="248"/>
      <c r="TDU209" s="248"/>
      <c r="TDV209" s="248"/>
      <c r="TDW209" s="248"/>
      <c r="TDX209" s="248"/>
      <c r="TDY209" s="248"/>
      <c r="TDZ209" s="248"/>
      <c r="TEA209" s="248"/>
      <c r="TEB209" s="248"/>
      <c r="TEC209" s="248"/>
      <c r="TED209" s="248"/>
      <c r="TEE209" s="248"/>
      <c r="TEF209" s="248"/>
      <c r="TEG209" s="248"/>
      <c r="TEH209" s="248"/>
      <c r="TEI209" s="248"/>
      <c r="TEJ209" s="248"/>
      <c r="TEK209" s="248"/>
      <c r="TEL209" s="248"/>
      <c r="TEM209" s="248"/>
      <c r="TEN209" s="248"/>
      <c r="TEO209" s="248"/>
      <c r="TEP209" s="248"/>
      <c r="TEQ209" s="248"/>
      <c r="TER209" s="248"/>
      <c r="TES209" s="248"/>
      <c r="TET209" s="248"/>
      <c r="TEU209" s="248"/>
      <c r="TEV209" s="248"/>
      <c r="TEW209" s="248"/>
      <c r="TEX209" s="248"/>
      <c r="TEY209" s="248"/>
      <c r="TEZ209" s="248"/>
      <c r="TFA209" s="248"/>
      <c r="TFB209" s="248"/>
      <c r="TFC209" s="248"/>
      <c r="TFD209" s="248"/>
      <c r="TFE209" s="248"/>
      <c r="TFF209" s="248"/>
      <c r="TFG209" s="248"/>
      <c r="TFH209" s="248"/>
      <c r="TFI209" s="248"/>
      <c r="TFJ209" s="248"/>
      <c r="TFK209" s="248"/>
      <c r="TFL209" s="248"/>
      <c r="TFM209" s="248"/>
      <c r="TFN209" s="248"/>
      <c r="TFO209" s="248"/>
      <c r="TFP209" s="248"/>
      <c r="TFQ209" s="248"/>
      <c r="TFR209" s="248"/>
      <c r="TFS209" s="248"/>
      <c r="TFT209" s="248"/>
      <c r="TFU209" s="248"/>
      <c r="TFV209" s="248"/>
      <c r="TFW209" s="248"/>
      <c r="TFX209" s="248"/>
      <c r="TFY209" s="248"/>
      <c r="TFZ209" s="248"/>
      <c r="TGA209" s="248"/>
      <c r="TGB209" s="248"/>
      <c r="TGC209" s="248"/>
      <c r="TGD209" s="248"/>
      <c r="TGE209" s="248"/>
      <c r="TGF209" s="248"/>
      <c r="TGG209" s="248"/>
      <c r="TGH209" s="248"/>
      <c r="TGI209" s="248"/>
      <c r="TGJ209" s="248"/>
      <c r="TGK209" s="248"/>
      <c r="TGL209" s="248"/>
      <c r="TGM209" s="248"/>
      <c r="TGN209" s="248"/>
      <c r="TGO209" s="248"/>
      <c r="TGP209" s="248"/>
      <c r="TGQ209" s="248"/>
      <c r="TGR209" s="248"/>
      <c r="TGS209" s="248"/>
      <c r="TGT209" s="248"/>
      <c r="TGU209" s="248"/>
      <c r="TGV209" s="248"/>
      <c r="TGW209" s="248"/>
      <c r="TGX209" s="248"/>
      <c r="TGY209" s="248"/>
      <c r="TGZ209" s="248"/>
      <c r="THA209" s="248"/>
      <c r="THB209" s="248"/>
      <c r="THC209" s="248"/>
      <c r="THD209" s="248"/>
      <c r="THE209" s="248"/>
      <c r="THF209" s="248"/>
      <c r="THG209" s="248"/>
      <c r="THH209" s="248"/>
      <c r="THI209" s="248"/>
      <c r="THJ209" s="248"/>
      <c r="THK209" s="248"/>
      <c r="THL209" s="248"/>
      <c r="THM209" s="248"/>
      <c r="THN209" s="248"/>
      <c r="THO209" s="248"/>
      <c r="THP209" s="248"/>
      <c r="THQ209" s="248"/>
      <c r="THR209" s="248"/>
      <c r="THS209" s="248"/>
      <c r="THT209" s="248"/>
      <c r="THU209" s="248"/>
      <c r="THV209" s="248"/>
      <c r="THW209" s="248"/>
      <c r="THX209" s="248"/>
      <c r="THY209" s="248"/>
      <c r="THZ209" s="248"/>
      <c r="TIA209" s="248"/>
      <c r="TIB209" s="248"/>
      <c r="TIC209" s="248"/>
      <c r="TID209" s="248"/>
      <c r="TIE209" s="248"/>
      <c r="TIF209" s="248"/>
      <c r="TIG209" s="248"/>
      <c r="TIH209" s="248"/>
      <c r="TII209" s="248"/>
      <c r="TIJ209" s="248"/>
      <c r="TIK209" s="248"/>
      <c r="TIL209" s="248"/>
      <c r="TIM209" s="248"/>
      <c r="TIN209" s="248"/>
      <c r="TIO209" s="248"/>
      <c r="TIP209" s="248"/>
      <c r="TIQ209" s="248"/>
      <c r="TIR209" s="248"/>
      <c r="TIS209" s="248"/>
      <c r="TIT209" s="248"/>
      <c r="TIU209" s="248"/>
      <c r="TIV209" s="248"/>
      <c r="TIW209" s="248"/>
      <c r="TIX209" s="248"/>
      <c r="TIY209" s="248"/>
      <c r="TIZ209" s="248"/>
      <c r="TJA209" s="248"/>
      <c r="TJB209" s="248"/>
      <c r="TJC209" s="248"/>
      <c r="TJD209" s="248"/>
      <c r="TJE209" s="248"/>
      <c r="TJF209" s="248"/>
      <c r="TJG209" s="248"/>
      <c r="TJH209" s="248"/>
      <c r="TJI209" s="248"/>
      <c r="TJJ209" s="248"/>
      <c r="TJK209" s="248"/>
      <c r="TJL209" s="248"/>
      <c r="TJM209" s="248"/>
      <c r="TJN209" s="248"/>
      <c r="TJO209" s="248"/>
      <c r="TJP209" s="248"/>
      <c r="TJQ209" s="248"/>
      <c r="TJR209" s="248"/>
      <c r="TJS209" s="248"/>
      <c r="TJT209" s="248"/>
      <c r="TJU209" s="248"/>
      <c r="TJV209" s="248"/>
      <c r="TJW209" s="248"/>
      <c r="TJX209" s="248"/>
      <c r="TJY209" s="248"/>
      <c r="TJZ209" s="248"/>
      <c r="TKA209" s="248"/>
      <c r="TKB209" s="248"/>
      <c r="TKC209" s="248"/>
      <c r="TKD209" s="248"/>
      <c r="TKE209" s="248"/>
      <c r="TKF209" s="248"/>
      <c r="TKG209" s="248"/>
      <c r="TKH209" s="248"/>
      <c r="TKI209" s="248"/>
      <c r="TKJ209" s="248"/>
      <c r="TKK209" s="248"/>
      <c r="TKL209" s="248"/>
      <c r="TKM209" s="248"/>
      <c r="TKN209" s="248"/>
      <c r="TKO209" s="248"/>
      <c r="TKP209" s="248"/>
      <c r="TKQ209" s="248"/>
      <c r="TKR209" s="248"/>
      <c r="TKS209" s="248"/>
      <c r="TKT209" s="248"/>
      <c r="TKU209" s="248"/>
      <c r="TKV209" s="248"/>
      <c r="TKW209" s="248"/>
      <c r="TKX209" s="248"/>
      <c r="TKY209" s="248"/>
      <c r="TKZ209" s="248"/>
      <c r="TLA209" s="248"/>
      <c r="TLB209" s="248"/>
      <c r="TLC209" s="248"/>
      <c r="TLD209" s="248"/>
      <c r="TLE209" s="248"/>
      <c r="TLF209" s="248"/>
      <c r="TLG209" s="248"/>
      <c r="TLH209" s="248"/>
      <c r="TLI209" s="248"/>
      <c r="TLJ209" s="248"/>
      <c r="TLK209" s="248"/>
      <c r="TLL209" s="248"/>
      <c r="TLM209" s="248"/>
      <c r="TLN209" s="248"/>
      <c r="TLO209" s="248"/>
      <c r="TLP209" s="248"/>
      <c r="TLQ209" s="248"/>
      <c r="TLR209" s="248"/>
      <c r="TLS209" s="248"/>
      <c r="TLT209" s="248"/>
      <c r="TLU209" s="248"/>
      <c r="TLV209" s="248"/>
      <c r="TLW209" s="248"/>
      <c r="TLX209" s="248"/>
      <c r="TLY209" s="248"/>
      <c r="TLZ209" s="248"/>
      <c r="TMA209" s="248"/>
      <c r="TMB209" s="248"/>
      <c r="TMC209" s="248"/>
      <c r="TMD209" s="248"/>
      <c r="TME209" s="248"/>
      <c r="TMF209" s="248"/>
      <c r="TMG209" s="248"/>
      <c r="TMH209" s="248"/>
      <c r="TMI209" s="248"/>
      <c r="TMJ209" s="248"/>
      <c r="TMK209" s="248"/>
      <c r="TML209" s="248"/>
      <c r="TMM209" s="248"/>
      <c r="TMN209" s="248"/>
      <c r="TMO209" s="248"/>
      <c r="TMP209" s="248"/>
      <c r="TMQ209" s="248"/>
      <c r="TMR209" s="248"/>
      <c r="TMS209" s="248"/>
      <c r="TMT209" s="248"/>
      <c r="TMU209" s="248"/>
      <c r="TMV209" s="248"/>
      <c r="TMW209" s="248"/>
      <c r="TMX209" s="248"/>
      <c r="TMY209" s="248"/>
      <c r="TMZ209" s="248"/>
      <c r="TNA209" s="248"/>
      <c r="TNB209" s="248"/>
      <c r="TNC209" s="248"/>
      <c r="TND209" s="248"/>
      <c r="TNE209" s="248"/>
      <c r="TNF209" s="248"/>
      <c r="TNG209" s="248"/>
      <c r="TNH209" s="248"/>
      <c r="TNI209" s="248"/>
      <c r="TNJ209" s="248"/>
      <c r="TNK209" s="248"/>
      <c r="TNL209" s="248"/>
      <c r="TNM209" s="248"/>
      <c r="TNN209" s="248"/>
      <c r="TNO209" s="248"/>
      <c r="TNP209" s="248"/>
      <c r="TNQ209" s="248"/>
      <c r="TNR209" s="248"/>
      <c r="TNS209" s="248"/>
      <c r="TNT209" s="248"/>
      <c r="TNU209" s="248"/>
      <c r="TNV209" s="248"/>
      <c r="TNW209" s="248"/>
      <c r="TNX209" s="248"/>
      <c r="TNY209" s="248"/>
      <c r="TNZ209" s="248"/>
      <c r="TOA209" s="248"/>
      <c r="TOB209" s="248"/>
      <c r="TOC209" s="248"/>
      <c r="TOD209" s="248"/>
      <c r="TOE209" s="248"/>
      <c r="TOF209" s="248"/>
      <c r="TOG209" s="248"/>
      <c r="TOH209" s="248"/>
      <c r="TOI209" s="248"/>
      <c r="TOJ209" s="248"/>
      <c r="TOK209" s="248"/>
      <c r="TOL209" s="248"/>
      <c r="TOM209" s="248"/>
      <c r="TON209" s="248"/>
      <c r="TOO209" s="248"/>
      <c r="TOP209" s="248"/>
      <c r="TOQ209" s="248"/>
      <c r="TOR209" s="248"/>
      <c r="TOS209" s="248"/>
      <c r="TOT209" s="248"/>
      <c r="TOU209" s="248"/>
      <c r="TOV209" s="248"/>
      <c r="TOW209" s="248"/>
      <c r="TOX209" s="248"/>
      <c r="TOY209" s="248"/>
      <c r="TOZ209" s="248"/>
      <c r="TPA209" s="248"/>
      <c r="TPB209" s="248"/>
      <c r="TPC209" s="248"/>
      <c r="TPD209" s="248"/>
      <c r="TPE209" s="248"/>
      <c r="TPF209" s="248"/>
      <c r="TPG209" s="248"/>
      <c r="TPH209" s="248"/>
      <c r="TPI209" s="248"/>
      <c r="TPJ209" s="248"/>
      <c r="TPK209" s="248"/>
      <c r="TPL209" s="248"/>
      <c r="TPM209" s="248"/>
      <c r="TPN209" s="248"/>
      <c r="TPO209" s="248"/>
      <c r="TPP209" s="248"/>
      <c r="TPQ209" s="248"/>
      <c r="TPR209" s="248"/>
      <c r="TPS209" s="248"/>
      <c r="TPT209" s="248"/>
      <c r="TPU209" s="248"/>
      <c r="TPV209" s="248"/>
      <c r="TPW209" s="248"/>
      <c r="TPX209" s="248"/>
      <c r="TPY209" s="248"/>
      <c r="TPZ209" s="248"/>
      <c r="TQA209" s="248"/>
      <c r="TQB209" s="248"/>
      <c r="TQC209" s="248"/>
      <c r="TQD209" s="248"/>
      <c r="TQE209" s="248"/>
      <c r="TQF209" s="248"/>
      <c r="TQG209" s="248"/>
      <c r="TQH209" s="248"/>
      <c r="TQI209" s="248"/>
      <c r="TQJ209" s="248"/>
      <c r="TQK209" s="248"/>
      <c r="TQL209" s="248"/>
      <c r="TQM209" s="248"/>
      <c r="TQN209" s="248"/>
      <c r="TQO209" s="248"/>
      <c r="TQP209" s="248"/>
      <c r="TQQ209" s="248"/>
      <c r="TQR209" s="248"/>
      <c r="TQS209" s="248"/>
      <c r="TQT209" s="248"/>
      <c r="TQU209" s="248"/>
      <c r="TQV209" s="248"/>
      <c r="TQW209" s="248"/>
      <c r="TQX209" s="248"/>
      <c r="TQY209" s="248"/>
      <c r="TQZ209" s="248"/>
      <c r="TRA209" s="248"/>
      <c r="TRB209" s="248"/>
      <c r="TRC209" s="248"/>
      <c r="TRD209" s="248"/>
      <c r="TRE209" s="248"/>
      <c r="TRF209" s="248"/>
      <c r="TRG209" s="248"/>
      <c r="TRH209" s="248"/>
      <c r="TRI209" s="248"/>
      <c r="TRJ209" s="248"/>
      <c r="TRK209" s="248"/>
      <c r="TRL209" s="248"/>
      <c r="TRM209" s="248"/>
      <c r="TRN209" s="248"/>
      <c r="TRO209" s="248"/>
      <c r="TRP209" s="248"/>
      <c r="TRQ209" s="248"/>
      <c r="TRR209" s="248"/>
      <c r="TRS209" s="248"/>
      <c r="TRT209" s="248"/>
      <c r="TRU209" s="248"/>
      <c r="TRV209" s="248"/>
      <c r="TRW209" s="248"/>
      <c r="TRX209" s="248"/>
      <c r="TRY209" s="248"/>
      <c r="TRZ209" s="248"/>
      <c r="TSA209" s="248"/>
      <c r="TSB209" s="248"/>
      <c r="TSC209" s="248"/>
      <c r="TSD209" s="248"/>
      <c r="TSE209" s="248"/>
      <c r="TSF209" s="248"/>
      <c r="TSG209" s="248"/>
      <c r="TSH209" s="248"/>
      <c r="TSI209" s="248"/>
      <c r="TSJ209" s="248"/>
      <c r="TSK209" s="248"/>
      <c r="TSL209" s="248"/>
      <c r="TSM209" s="248"/>
      <c r="TSN209" s="248"/>
      <c r="TSO209" s="248"/>
      <c r="TSP209" s="248"/>
      <c r="TSQ209" s="248"/>
      <c r="TSR209" s="248"/>
      <c r="TSS209" s="248"/>
      <c r="TST209" s="248"/>
      <c r="TSU209" s="248"/>
      <c r="TSV209" s="248"/>
      <c r="TSW209" s="248"/>
      <c r="TSX209" s="248"/>
      <c r="TSY209" s="248"/>
      <c r="TSZ209" s="248"/>
      <c r="TTA209" s="248"/>
      <c r="TTB209" s="248"/>
      <c r="TTC209" s="248"/>
      <c r="TTD209" s="248"/>
      <c r="TTE209" s="248"/>
      <c r="TTF209" s="248"/>
      <c r="TTG209" s="248"/>
      <c r="TTH209" s="248"/>
      <c r="TTI209" s="248"/>
      <c r="TTJ209" s="248"/>
      <c r="TTK209" s="248"/>
      <c r="TTL209" s="248"/>
      <c r="TTM209" s="248"/>
      <c r="TTN209" s="248"/>
      <c r="TTO209" s="248"/>
      <c r="TTP209" s="248"/>
      <c r="TTQ209" s="248"/>
      <c r="TTR209" s="248"/>
      <c r="TTS209" s="248"/>
      <c r="TTT209" s="248"/>
      <c r="TTU209" s="248"/>
      <c r="TTV209" s="248"/>
      <c r="TTW209" s="248"/>
      <c r="TTX209" s="248"/>
      <c r="TTY209" s="248"/>
      <c r="TTZ209" s="248"/>
      <c r="TUA209" s="248"/>
      <c r="TUB209" s="248"/>
      <c r="TUC209" s="248"/>
      <c r="TUD209" s="248"/>
      <c r="TUE209" s="248"/>
      <c r="TUF209" s="248"/>
      <c r="TUG209" s="248"/>
      <c r="TUH209" s="248"/>
      <c r="TUI209" s="248"/>
      <c r="TUJ209" s="248"/>
      <c r="TUK209" s="248"/>
      <c r="TUL209" s="248"/>
      <c r="TUM209" s="248"/>
      <c r="TUN209" s="248"/>
      <c r="TUO209" s="248"/>
      <c r="TUP209" s="248"/>
      <c r="TUQ209" s="248"/>
      <c r="TUR209" s="248"/>
      <c r="TUS209" s="248"/>
      <c r="TUT209" s="248"/>
      <c r="TUU209" s="248"/>
      <c r="TUV209" s="248"/>
      <c r="TUW209" s="248"/>
      <c r="TUX209" s="248"/>
      <c r="TUY209" s="248"/>
      <c r="TUZ209" s="248"/>
      <c r="TVA209" s="248"/>
      <c r="TVB209" s="248"/>
      <c r="TVC209" s="248"/>
      <c r="TVD209" s="248"/>
      <c r="TVE209" s="248"/>
      <c r="TVF209" s="248"/>
      <c r="TVG209" s="248"/>
      <c r="TVH209" s="248"/>
      <c r="TVI209" s="248"/>
      <c r="TVJ209" s="248"/>
      <c r="TVK209" s="248"/>
      <c r="TVL209" s="248"/>
      <c r="TVM209" s="248"/>
      <c r="TVN209" s="248"/>
      <c r="TVO209" s="248"/>
      <c r="TVP209" s="248"/>
      <c r="TVQ209" s="248"/>
      <c r="TVR209" s="248"/>
      <c r="TVS209" s="248"/>
      <c r="TVT209" s="248"/>
      <c r="TVU209" s="248"/>
      <c r="TVV209" s="248"/>
      <c r="TVW209" s="248"/>
      <c r="TVX209" s="248"/>
      <c r="TVY209" s="248"/>
      <c r="TVZ209" s="248"/>
      <c r="TWA209" s="248"/>
      <c r="TWB209" s="248"/>
      <c r="TWC209" s="248"/>
      <c r="TWD209" s="248"/>
      <c r="TWE209" s="248"/>
      <c r="TWF209" s="248"/>
      <c r="TWG209" s="248"/>
      <c r="TWH209" s="248"/>
      <c r="TWI209" s="248"/>
      <c r="TWJ209" s="248"/>
      <c r="TWK209" s="248"/>
      <c r="TWL209" s="248"/>
      <c r="TWM209" s="248"/>
      <c r="TWN209" s="248"/>
      <c r="TWO209" s="248"/>
      <c r="TWP209" s="248"/>
      <c r="TWQ209" s="248"/>
      <c r="TWR209" s="248"/>
      <c r="TWS209" s="248"/>
      <c r="TWT209" s="248"/>
      <c r="TWU209" s="248"/>
      <c r="TWV209" s="248"/>
      <c r="TWW209" s="248"/>
      <c r="TWX209" s="248"/>
      <c r="TWY209" s="248"/>
      <c r="TWZ209" s="248"/>
      <c r="TXA209" s="248"/>
      <c r="TXB209" s="248"/>
      <c r="TXC209" s="248"/>
      <c r="TXD209" s="248"/>
      <c r="TXE209" s="248"/>
      <c r="TXF209" s="248"/>
      <c r="TXG209" s="248"/>
      <c r="TXH209" s="248"/>
      <c r="TXI209" s="248"/>
      <c r="TXJ209" s="248"/>
      <c r="TXK209" s="248"/>
      <c r="TXL209" s="248"/>
      <c r="TXM209" s="248"/>
      <c r="TXN209" s="248"/>
      <c r="TXO209" s="248"/>
      <c r="TXP209" s="248"/>
      <c r="TXQ209" s="248"/>
      <c r="TXR209" s="248"/>
      <c r="TXS209" s="248"/>
      <c r="TXT209" s="248"/>
      <c r="TXU209" s="248"/>
      <c r="TXV209" s="248"/>
      <c r="TXW209" s="248"/>
      <c r="TXX209" s="248"/>
      <c r="TXY209" s="248"/>
      <c r="TXZ209" s="248"/>
      <c r="TYA209" s="248"/>
      <c r="TYB209" s="248"/>
      <c r="TYC209" s="248"/>
      <c r="TYD209" s="248"/>
      <c r="TYE209" s="248"/>
      <c r="TYF209" s="248"/>
      <c r="TYG209" s="248"/>
      <c r="TYH209" s="248"/>
      <c r="TYI209" s="248"/>
      <c r="TYJ209" s="248"/>
      <c r="TYK209" s="248"/>
      <c r="TYL209" s="248"/>
      <c r="TYM209" s="248"/>
      <c r="TYN209" s="248"/>
      <c r="TYO209" s="248"/>
      <c r="TYP209" s="248"/>
      <c r="TYQ209" s="248"/>
      <c r="TYR209" s="248"/>
      <c r="TYS209" s="248"/>
      <c r="TYT209" s="248"/>
      <c r="TYU209" s="248"/>
      <c r="TYV209" s="248"/>
      <c r="TYW209" s="248"/>
      <c r="TYX209" s="248"/>
      <c r="TYY209" s="248"/>
      <c r="TYZ209" s="248"/>
      <c r="TZA209" s="248"/>
      <c r="TZB209" s="248"/>
      <c r="TZC209" s="248"/>
      <c r="TZD209" s="248"/>
      <c r="TZE209" s="248"/>
      <c r="TZF209" s="248"/>
      <c r="TZG209" s="248"/>
      <c r="TZH209" s="248"/>
      <c r="TZI209" s="248"/>
      <c r="TZJ209" s="248"/>
      <c r="TZK209" s="248"/>
      <c r="TZL209" s="248"/>
      <c r="TZM209" s="248"/>
      <c r="TZN209" s="248"/>
      <c r="TZO209" s="248"/>
      <c r="TZP209" s="248"/>
      <c r="TZQ209" s="248"/>
      <c r="TZR209" s="248"/>
      <c r="TZS209" s="248"/>
      <c r="TZT209" s="248"/>
      <c r="TZU209" s="248"/>
      <c r="TZV209" s="248"/>
      <c r="TZW209" s="248"/>
      <c r="TZX209" s="248"/>
      <c r="TZY209" s="248"/>
      <c r="TZZ209" s="248"/>
      <c r="UAA209" s="248"/>
      <c r="UAB209" s="248"/>
      <c r="UAC209" s="248"/>
      <c r="UAD209" s="248"/>
      <c r="UAE209" s="248"/>
      <c r="UAF209" s="248"/>
      <c r="UAG209" s="248"/>
      <c r="UAH209" s="248"/>
      <c r="UAI209" s="248"/>
      <c r="UAJ209" s="248"/>
      <c r="UAK209" s="248"/>
      <c r="UAL209" s="248"/>
      <c r="UAM209" s="248"/>
      <c r="UAN209" s="248"/>
      <c r="UAO209" s="248"/>
      <c r="UAP209" s="248"/>
      <c r="UAQ209" s="248"/>
      <c r="UAR209" s="248"/>
      <c r="UAS209" s="248"/>
      <c r="UAT209" s="248"/>
      <c r="UAU209" s="248"/>
      <c r="UAV209" s="248"/>
      <c r="UAW209" s="248"/>
      <c r="UAX209" s="248"/>
      <c r="UAY209" s="248"/>
      <c r="UAZ209" s="248"/>
      <c r="UBA209" s="248"/>
      <c r="UBB209" s="248"/>
      <c r="UBC209" s="248"/>
      <c r="UBD209" s="248"/>
      <c r="UBE209" s="248"/>
      <c r="UBF209" s="248"/>
      <c r="UBG209" s="248"/>
      <c r="UBH209" s="248"/>
      <c r="UBI209" s="248"/>
      <c r="UBJ209" s="248"/>
      <c r="UBK209" s="248"/>
      <c r="UBL209" s="248"/>
      <c r="UBM209" s="248"/>
      <c r="UBN209" s="248"/>
      <c r="UBO209" s="248"/>
      <c r="UBP209" s="248"/>
      <c r="UBQ209" s="248"/>
      <c r="UBR209" s="248"/>
      <c r="UBS209" s="248"/>
      <c r="UBT209" s="248"/>
      <c r="UBU209" s="248"/>
      <c r="UBV209" s="248"/>
      <c r="UBW209" s="248"/>
      <c r="UBX209" s="248"/>
      <c r="UBY209" s="248"/>
      <c r="UBZ209" s="248"/>
      <c r="UCA209" s="248"/>
      <c r="UCB209" s="248"/>
      <c r="UCC209" s="248"/>
      <c r="UCD209" s="248"/>
      <c r="UCE209" s="248"/>
      <c r="UCF209" s="248"/>
      <c r="UCG209" s="248"/>
      <c r="UCH209" s="248"/>
      <c r="UCI209" s="248"/>
      <c r="UCJ209" s="248"/>
      <c r="UCK209" s="248"/>
      <c r="UCL209" s="248"/>
      <c r="UCM209" s="248"/>
      <c r="UCN209" s="248"/>
      <c r="UCO209" s="248"/>
      <c r="UCP209" s="248"/>
      <c r="UCQ209" s="248"/>
      <c r="UCR209" s="248"/>
      <c r="UCS209" s="248"/>
      <c r="UCT209" s="248"/>
      <c r="UCU209" s="248"/>
      <c r="UCV209" s="248"/>
      <c r="UCW209" s="248"/>
      <c r="UCX209" s="248"/>
      <c r="UCY209" s="248"/>
      <c r="UCZ209" s="248"/>
      <c r="UDA209" s="248"/>
      <c r="UDB209" s="248"/>
      <c r="UDC209" s="248"/>
      <c r="UDD209" s="248"/>
      <c r="UDE209" s="248"/>
      <c r="UDF209" s="248"/>
      <c r="UDG209" s="248"/>
      <c r="UDH209" s="248"/>
      <c r="UDI209" s="248"/>
      <c r="UDJ209" s="248"/>
      <c r="UDK209" s="248"/>
      <c r="UDL209" s="248"/>
      <c r="UDM209" s="248"/>
      <c r="UDN209" s="248"/>
      <c r="UDO209" s="248"/>
      <c r="UDP209" s="248"/>
      <c r="UDQ209" s="248"/>
      <c r="UDR209" s="248"/>
      <c r="UDS209" s="248"/>
      <c r="UDT209" s="248"/>
      <c r="UDU209" s="248"/>
      <c r="UDV209" s="248"/>
      <c r="UDW209" s="248"/>
      <c r="UDX209" s="248"/>
      <c r="UDY209" s="248"/>
      <c r="UDZ209" s="248"/>
      <c r="UEA209" s="248"/>
      <c r="UEB209" s="248"/>
      <c r="UEC209" s="248"/>
      <c r="UED209" s="248"/>
      <c r="UEE209" s="248"/>
      <c r="UEF209" s="248"/>
      <c r="UEG209" s="248"/>
      <c r="UEH209" s="248"/>
      <c r="UEI209" s="248"/>
      <c r="UEJ209" s="248"/>
      <c r="UEK209" s="248"/>
      <c r="UEL209" s="248"/>
      <c r="UEM209" s="248"/>
      <c r="UEN209" s="248"/>
      <c r="UEO209" s="248"/>
      <c r="UEP209" s="248"/>
      <c r="UEQ209" s="248"/>
      <c r="UER209" s="248"/>
      <c r="UES209" s="248"/>
      <c r="UET209" s="248"/>
      <c r="UEU209" s="248"/>
      <c r="UEV209" s="248"/>
      <c r="UEW209" s="248"/>
      <c r="UEX209" s="248"/>
      <c r="UEY209" s="248"/>
      <c r="UEZ209" s="248"/>
      <c r="UFA209" s="248"/>
      <c r="UFB209" s="248"/>
      <c r="UFC209" s="248"/>
      <c r="UFD209" s="248"/>
      <c r="UFE209" s="248"/>
      <c r="UFF209" s="248"/>
      <c r="UFG209" s="248"/>
      <c r="UFH209" s="248"/>
      <c r="UFI209" s="248"/>
      <c r="UFJ209" s="248"/>
      <c r="UFK209" s="248"/>
      <c r="UFL209" s="248"/>
      <c r="UFM209" s="248"/>
      <c r="UFN209" s="248"/>
      <c r="UFO209" s="248"/>
      <c r="UFP209" s="248"/>
      <c r="UFQ209" s="248"/>
      <c r="UFR209" s="248"/>
      <c r="UFS209" s="248"/>
      <c r="UFT209" s="248"/>
      <c r="UFU209" s="248"/>
      <c r="UFV209" s="248"/>
      <c r="UFW209" s="248"/>
      <c r="UFX209" s="248"/>
      <c r="UFY209" s="248"/>
      <c r="UFZ209" s="248"/>
      <c r="UGA209" s="248"/>
      <c r="UGB209" s="248"/>
      <c r="UGC209" s="248"/>
      <c r="UGD209" s="248"/>
      <c r="UGE209" s="248"/>
      <c r="UGF209" s="248"/>
      <c r="UGG209" s="248"/>
      <c r="UGH209" s="248"/>
      <c r="UGI209" s="248"/>
      <c r="UGJ209" s="248"/>
      <c r="UGK209" s="248"/>
      <c r="UGL209" s="248"/>
      <c r="UGM209" s="248"/>
      <c r="UGN209" s="248"/>
      <c r="UGO209" s="248"/>
      <c r="UGP209" s="248"/>
      <c r="UGQ209" s="248"/>
      <c r="UGR209" s="248"/>
      <c r="UGS209" s="248"/>
      <c r="UGT209" s="248"/>
      <c r="UGU209" s="248"/>
      <c r="UGV209" s="248"/>
      <c r="UGW209" s="248"/>
      <c r="UGX209" s="248"/>
      <c r="UGY209" s="248"/>
      <c r="UGZ209" s="248"/>
      <c r="UHA209" s="248"/>
      <c r="UHB209" s="248"/>
      <c r="UHC209" s="248"/>
      <c r="UHD209" s="248"/>
      <c r="UHE209" s="248"/>
      <c r="UHF209" s="248"/>
      <c r="UHG209" s="248"/>
      <c r="UHH209" s="248"/>
      <c r="UHI209" s="248"/>
      <c r="UHJ209" s="248"/>
      <c r="UHK209" s="248"/>
      <c r="UHL209" s="248"/>
      <c r="UHM209" s="248"/>
      <c r="UHN209" s="248"/>
      <c r="UHO209" s="248"/>
      <c r="UHP209" s="248"/>
      <c r="UHQ209" s="248"/>
      <c r="UHR209" s="248"/>
      <c r="UHS209" s="248"/>
      <c r="UHT209" s="248"/>
      <c r="UHU209" s="248"/>
      <c r="UHV209" s="248"/>
      <c r="UHW209" s="248"/>
      <c r="UHX209" s="248"/>
      <c r="UHY209" s="248"/>
      <c r="UHZ209" s="248"/>
      <c r="UIA209" s="248"/>
      <c r="UIB209" s="248"/>
      <c r="UIC209" s="248"/>
      <c r="UID209" s="248"/>
      <c r="UIE209" s="248"/>
      <c r="UIF209" s="248"/>
      <c r="UIG209" s="248"/>
      <c r="UIH209" s="248"/>
      <c r="UII209" s="248"/>
      <c r="UIJ209" s="248"/>
      <c r="UIK209" s="248"/>
      <c r="UIL209" s="248"/>
      <c r="UIM209" s="248"/>
      <c r="UIN209" s="248"/>
      <c r="UIO209" s="248"/>
      <c r="UIP209" s="248"/>
      <c r="UIQ209" s="248"/>
      <c r="UIR209" s="248"/>
      <c r="UIS209" s="248"/>
      <c r="UIT209" s="248"/>
      <c r="UIU209" s="248"/>
      <c r="UIV209" s="248"/>
      <c r="UIW209" s="248"/>
      <c r="UIX209" s="248"/>
      <c r="UIY209" s="248"/>
      <c r="UIZ209" s="248"/>
      <c r="UJA209" s="248"/>
      <c r="UJB209" s="248"/>
      <c r="UJC209" s="248"/>
      <c r="UJD209" s="248"/>
      <c r="UJE209" s="248"/>
      <c r="UJF209" s="248"/>
      <c r="UJG209" s="248"/>
      <c r="UJH209" s="248"/>
      <c r="UJI209" s="248"/>
      <c r="UJJ209" s="248"/>
      <c r="UJK209" s="248"/>
      <c r="UJL209" s="248"/>
      <c r="UJM209" s="248"/>
      <c r="UJN209" s="248"/>
      <c r="UJO209" s="248"/>
      <c r="UJP209" s="248"/>
      <c r="UJQ209" s="248"/>
      <c r="UJR209" s="248"/>
      <c r="UJS209" s="248"/>
      <c r="UJT209" s="248"/>
      <c r="UJU209" s="248"/>
      <c r="UJV209" s="248"/>
      <c r="UJW209" s="248"/>
      <c r="UJX209" s="248"/>
      <c r="UJY209" s="248"/>
      <c r="UJZ209" s="248"/>
      <c r="UKA209" s="248"/>
      <c r="UKB209" s="248"/>
      <c r="UKC209" s="248"/>
      <c r="UKD209" s="248"/>
      <c r="UKE209" s="248"/>
      <c r="UKF209" s="248"/>
      <c r="UKG209" s="248"/>
      <c r="UKH209" s="248"/>
      <c r="UKI209" s="248"/>
      <c r="UKJ209" s="248"/>
      <c r="UKK209" s="248"/>
      <c r="UKL209" s="248"/>
      <c r="UKM209" s="248"/>
      <c r="UKN209" s="248"/>
      <c r="UKO209" s="248"/>
      <c r="UKP209" s="248"/>
      <c r="UKQ209" s="248"/>
      <c r="UKR209" s="248"/>
      <c r="UKS209" s="248"/>
      <c r="UKT209" s="248"/>
      <c r="UKU209" s="248"/>
      <c r="UKV209" s="248"/>
      <c r="UKW209" s="248"/>
      <c r="UKX209" s="248"/>
      <c r="UKY209" s="248"/>
      <c r="UKZ209" s="248"/>
      <c r="ULA209" s="248"/>
      <c r="ULB209" s="248"/>
      <c r="ULC209" s="248"/>
      <c r="ULD209" s="248"/>
      <c r="ULE209" s="248"/>
      <c r="ULF209" s="248"/>
      <c r="ULG209" s="248"/>
      <c r="ULH209" s="248"/>
      <c r="ULI209" s="248"/>
      <c r="ULJ209" s="248"/>
      <c r="ULK209" s="248"/>
      <c r="ULL209" s="248"/>
      <c r="ULM209" s="248"/>
      <c r="ULN209" s="248"/>
      <c r="ULO209" s="248"/>
      <c r="ULP209" s="248"/>
      <c r="ULQ209" s="248"/>
      <c r="ULR209" s="248"/>
      <c r="ULS209" s="248"/>
      <c r="ULT209" s="248"/>
      <c r="ULU209" s="248"/>
      <c r="ULV209" s="248"/>
      <c r="ULW209" s="248"/>
      <c r="ULX209" s="248"/>
      <c r="ULY209" s="248"/>
      <c r="ULZ209" s="248"/>
      <c r="UMA209" s="248"/>
      <c r="UMB209" s="248"/>
      <c r="UMC209" s="248"/>
      <c r="UMD209" s="248"/>
      <c r="UME209" s="248"/>
      <c r="UMF209" s="248"/>
      <c r="UMG209" s="248"/>
      <c r="UMH209" s="248"/>
      <c r="UMI209" s="248"/>
      <c r="UMJ209" s="248"/>
      <c r="UMK209" s="248"/>
      <c r="UML209" s="248"/>
      <c r="UMM209" s="248"/>
      <c r="UMN209" s="248"/>
      <c r="UMO209" s="248"/>
      <c r="UMP209" s="248"/>
      <c r="UMQ209" s="248"/>
      <c r="UMR209" s="248"/>
      <c r="UMS209" s="248"/>
      <c r="UMT209" s="248"/>
      <c r="UMU209" s="248"/>
      <c r="UMV209" s="248"/>
      <c r="UMW209" s="248"/>
      <c r="UMX209" s="248"/>
      <c r="UMY209" s="248"/>
      <c r="UMZ209" s="248"/>
      <c r="UNA209" s="248"/>
      <c r="UNB209" s="248"/>
      <c r="UNC209" s="248"/>
      <c r="UND209" s="248"/>
      <c r="UNE209" s="248"/>
      <c r="UNF209" s="248"/>
      <c r="UNG209" s="248"/>
      <c r="UNH209" s="248"/>
      <c r="UNI209" s="248"/>
      <c r="UNJ209" s="248"/>
      <c r="UNK209" s="248"/>
      <c r="UNL209" s="248"/>
      <c r="UNM209" s="248"/>
      <c r="UNN209" s="248"/>
      <c r="UNO209" s="248"/>
      <c r="UNP209" s="248"/>
      <c r="UNQ209" s="248"/>
      <c r="UNR209" s="248"/>
      <c r="UNS209" s="248"/>
      <c r="UNT209" s="248"/>
      <c r="UNU209" s="248"/>
      <c r="UNV209" s="248"/>
      <c r="UNW209" s="248"/>
      <c r="UNX209" s="248"/>
      <c r="UNY209" s="248"/>
      <c r="UNZ209" s="248"/>
      <c r="UOA209" s="248"/>
      <c r="UOB209" s="248"/>
      <c r="UOC209" s="248"/>
      <c r="UOD209" s="248"/>
      <c r="UOE209" s="248"/>
      <c r="UOF209" s="248"/>
      <c r="UOG209" s="248"/>
      <c r="UOH209" s="248"/>
      <c r="UOI209" s="248"/>
      <c r="UOJ209" s="248"/>
      <c r="UOK209" s="248"/>
      <c r="UOL209" s="248"/>
      <c r="UOM209" s="248"/>
      <c r="UON209" s="248"/>
      <c r="UOO209" s="248"/>
      <c r="UOP209" s="248"/>
      <c r="UOQ209" s="248"/>
      <c r="UOR209" s="248"/>
      <c r="UOS209" s="248"/>
      <c r="UOT209" s="248"/>
      <c r="UOU209" s="248"/>
      <c r="UOV209" s="248"/>
      <c r="UOW209" s="248"/>
      <c r="UOX209" s="248"/>
      <c r="UOY209" s="248"/>
      <c r="UOZ209" s="248"/>
      <c r="UPA209" s="248"/>
      <c r="UPB209" s="248"/>
      <c r="UPC209" s="248"/>
      <c r="UPD209" s="248"/>
      <c r="UPE209" s="248"/>
      <c r="UPF209" s="248"/>
      <c r="UPG209" s="248"/>
      <c r="UPH209" s="248"/>
      <c r="UPI209" s="248"/>
      <c r="UPJ209" s="248"/>
      <c r="UPK209" s="248"/>
      <c r="UPL209" s="248"/>
      <c r="UPM209" s="248"/>
      <c r="UPN209" s="248"/>
      <c r="UPO209" s="248"/>
      <c r="UPP209" s="248"/>
      <c r="UPQ209" s="248"/>
      <c r="UPR209" s="248"/>
      <c r="UPS209" s="248"/>
      <c r="UPT209" s="248"/>
      <c r="UPU209" s="248"/>
      <c r="UPV209" s="248"/>
      <c r="UPW209" s="248"/>
      <c r="UPX209" s="248"/>
      <c r="UPY209" s="248"/>
      <c r="UPZ209" s="248"/>
      <c r="UQA209" s="248"/>
      <c r="UQB209" s="248"/>
      <c r="UQC209" s="248"/>
      <c r="UQD209" s="248"/>
      <c r="UQE209" s="248"/>
      <c r="UQF209" s="248"/>
      <c r="UQG209" s="248"/>
      <c r="UQH209" s="248"/>
      <c r="UQI209" s="248"/>
      <c r="UQJ209" s="248"/>
      <c r="UQK209" s="248"/>
      <c r="UQL209" s="248"/>
      <c r="UQM209" s="248"/>
      <c r="UQN209" s="248"/>
      <c r="UQO209" s="248"/>
      <c r="UQP209" s="248"/>
      <c r="UQQ209" s="248"/>
      <c r="UQR209" s="248"/>
      <c r="UQS209" s="248"/>
      <c r="UQT209" s="248"/>
      <c r="UQU209" s="248"/>
      <c r="UQV209" s="248"/>
      <c r="UQW209" s="248"/>
      <c r="UQX209" s="248"/>
      <c r="UQY209" s="248"/>
      <c r="UQZ209" s="248"/>
      <c r="URA209" s="248"/>
      <c r="URB209" s="248"/>
      <c r="URC209" s="248"/>
      <c r="URD209" s="248"/>
      <c r="URE209" s="248"/>
      <c r="URF209" s="248"/>
      <c r="URG209" s="248"/>
      <c r="URH209" s="248"/>
      <c r="URI209" s="248"/>
      <c r="URJ209" s="248"/>
      <c r="URK209" s="248"/>
      <c r="URL209" s="248"/>
      <c r="URM209" s="248"/>
      <c r="URN209" s="248"/>
      <c r="URO209" s="248"/>
      <c r="URP209" s="248"/>
      <c r="URQ209" s="248"/>
      <c r="URR209" s="248"/>
      <c r="URS209" s="248"/>
      <c r="URT209" s="248"/>
      <c r="URU209" s="248"/>
      <c r="URV209" s="248"/>
      <c r="URW209" s="248"/>
      <c r="URX209" s="248"/>
      <c r="URY209" s="248"/>
      <c r="URZ209" s="248"/>
      <c r="USA209" s="248"/>
      <c r="USB209" s="248"/>
      <c r="USC209" s="248"/>
      <c r="USD209" s="248"/>
      <c r="USE209" s="248"/>
      <c r="USF209" s="248"/>
      <c r="USG209" s="248"/>
      <c r="USH209" s="248"/>
      <c r="USI209" s="248"/>
      <c r="USJ209" s="248"/>
      <c r="USK209" s="248"/>
      <c r="USL209" s="248"/>
      <c r="USM209" s="248"/>
      <c r="USN209" s="248"/>
      <c r="USO209" s="248"/>
      <c r="USP209" s="248"/>
      <c r="USQ209" s="248"/>
      <c r="USR209" s="248"/>
      <c r="USS209" s="248"/>
      <c r="UST209" s="248"/>
      <c r="USU209" s="248"/>
      <c r="USV209" s="248"/>
      <c r="USW209" s="248"/>
      <c r="USX209" s="248"/>
      <c r="USY209" s="248"/>
      <c r="USZ209" s="248"/>
      <c r="UTA209" s="248"/>
      <c r="UTB209" s="248"/>
      <c r="UTC209" s="248"/>
      <c r="UTD209" s="248"/>
      <c r="UTE209" s="248"/>
      <c r="UTF209" s="248"/>
      <c r="UTG209" s="248"/>
      <c r="UTH209" s="248"/>
      <c r="UTI209" s="248"/>
      <c r="UTJ209" s="248"/>
      <c r="UTK209" s="248"/>
      <c r="UTL209" s="248"/>
      <c r="UTM209" s="248"/>
      <c r="UTN209" s="248"/>
      <c r="UTO209" s="248"/>
      <c r="UTP209" s="248"/>
      <c r="UTQ209" s="248"/>
      <c r="UTR209" s="248"/>
      <c r="UTS209" s="248"/>
      <c r="UTT209" s="248"/>
      <c r="UTU209" s="248"/>
      <c r="UTV209" s="248"/>
      <c r="UTW209" s="248"/>
      <c r="UTX209" s="248"/>
      <c r="UTY209" s="248"/>
      <c r="UTZ209" s="248"/>
      <c r="UUA209" s="248"/>
      <c r="UUB209" s="248"/>
      <c r="UUC209" s="248"/>
      <c r="UUD209" s="248"/>
      <c r="UUE209" s="248"/>
      <c r="UUF209" s="248"/>
      <c r="UUG209" s="248"/>
      <c r="UUH209" s="248"/>
      <c r="UUI209" s="248"/>
      <c r="UUJ209" s="248"/>
      <c r="UUK209" s="248"/>
      <c r="UUL209" s="248"/>
      <c r="UUM209" s="248"/>
      <c r="UUN209" s="248"/>
      <c r="UUO209" s="248"/>
      <c r="UUP209" s="248"/>
      <c r="UUQ209" s="248"/>
      <c r="UUR209" s="248"/>
      <c r="UUS209" s="248"/>
      <c r="UUT209" s="248"/>
      <c r="UUU209" s="248"/>
      <c r="UUV209" s="248"/>
      <c r="UUW209" s="248"/>
      <c r="UUX209" s="248"/>
      <c r="UUY209" s="248"/>
      <c r="UUZ209" s="248"/>
      <c r="UVA209" s="248"/>
      <c r="UVB209" s="248"/>
      <c r="UVC209" s="248"/>
      <c r="UVD209" s="248"/>
      <c r="UVE209" s="248"/>
      <c r="UVF209" s="248"/>
      <c r="UVG209" s="248"/>
      <c r="UVH209" s="248"/>
      <c r="UVI209" s="248"/>
      <c r="UVJ209" s="248"/>
      <c r="UVK209" s="248"/>
      <c r="UVL209" s="248"/>
      <c r="UVM209" s="248"/>
      <c r="UVN209" s="248"/>
      <c r="UVO209" s="248"/>
      <c r="UVP209" s="248"/>
      <c r="UVQ209" s="248"/>
      <c r="UVR209" s="248"/>
      <c r="UVS209" s="248"/>
      <c r="UVT209" s="248"/>
      <c r="UVU209" s="248"/>
      <c r="UVV209" s="248"/>
      <c r="UVW209" s="248"/>
      <c r="UVX209" s="248"/>
      <c r="UVY209" s="248"/>
      <c r="UVZ209" s="248"/>
      <c r="UWA209" s="248"/>
      <c r="UWB209" s="248"/>
      <c r="UWC209" s="248"/>
      <c r="UWD209" s="248"/>
      <c r="UWE209" s="248"/>
      <c r="UWF209" s="248"/>
      <c r="UWG209" s="248"/>
      <c r="UWH209" s="248"/>
      <c r="UWI209" s="248"/>
      <c r="UWJ209" s="248"/>
      <c r="UWK209" s="248"/>
      <c r="UWL209" s="248"/>
      <c r="UWM209" s="248"/>
      <c r="UWN209" s="248"/>
      <c r="UWO209" s="248"/>
      <c r="UWP209" s="248"/>
      <c r="UWQ209" s="248"/>
      <c r="UWR209" s="248"/>
      <c r="UWS209" s="248"/>
      <c r="UWT209" s="248"/>
      <c r="UWU209" s="248"/>
      <c r="UWV209" s="248"/>
      <c r="UWW209" s="248"/>
      <c r="UWX209" s="248"/>
      <c r="UWY209" s="248"/>
      <c r="UWZ209" s="248"/>
      <c r="UXA209" s="248"/>
      <c r="UXB209" s="248"/>
      <c r="UXC209" s="248"/>
      <c r="UXD209" s="248"/>
      <c r="UXE209" s="248"/>
      <c r="UXF209" s="248"/>
      <c r="UXG209" s="248"/>
      <c r="UXH209" s="248"/>
      <c r="UXI209" s="248"/>
      <c r="UXJ209" s="248"/>
      <c r="UXK209" s="248"/>
      <c r="UXL209" s="248"/>
      <c r="UXM209" s="248"/>
      <c r="UXN209" s="248"/>
      <c r="UXO209" s="248"/>
      <c r="UXP209" s="248"/>
      <c r="UXQ209" s="248"/>
      <c r="UXR209" s="248"/>
      <c r="UXS209" s="248"/>
      <c r="UXT209" s="248"/>
      <c r="UXU209" s="248"/>
      <c r="UXV209" s="248"/>
      <c r="UXW209" s="248"/>
      <c r="UXX209" s="248"/>
      <c r="UXY209" s="248"/>
      <c r="UXZ209" s="248"/>
      <c r="UYA209" s="248"/>
      <c r="UYB209" s="248"/>
      <c r="UYC209" s="248"/>
      <c r="UYD209" s="248"/>
      <c r="UYE209" s="248"/>
      <c r="UYF209" s="248"/>
      <c r="UYG209" s="248"/>
      <c r="UYH209" s="248"/>
      <c r="UYI209" s="248"/>
      <c r="UYJ209" s="248"/>
      <c r="UYK209" s="248"/>
      <c r="UYL209" s="248"/>
      <c r="UYM209" s="248"/>
      <c r="UYN209" s="248"/>
      <c r="UYO209" s="248"/>
      <c r="UYP209" s="248"/>
      <c r="UYQ209" s="248"/>
      <c r="UYR209" s="248"/>
      <c r="UYS209" s="248"/>
      <c r="UYT209" s="248"/>
      <c r="UYU209" s="248"/>
      <c r="UYV209" s="248"/>
      <c r="UYW209" s="248"/>
      <c r="UYX209" s="248"/>
      <c r="UYY209" s="248"/>
      <c r="UYZ209" s="248"/>
      <c r="UZA209" s="248"/>
      <c r="UZB209" s="248"/>
      <c r="UZC209" s="248"/>
      <c r="UZD209" s="248"/>
      <c r="UZE209" s="248"/>
      <c r="UZF209" s="248"/>
      <c r="UZG209" s="248"/>
      <c r="UZH209" s="248"/>
      <c r="UZI209" s="248"/>
      <c r="UZJ209" s="248"/>
      <c r="UZK209" s="248"/>
      <c r="UZL209" s="248"/>
      <c r="UZM209" s="248"/>
      <c r="UZN209" s="248"/>
      <c r="UZO209" s="248"/>
      <c r="UZP209" s="248"/>
      <c r="UZQ209" s="248"/>
      <c r="UZR209" s="248"/>
      <c r="UZS209" s="248"/>
      <c r="UZT209" s="248"/>
      <c r="UZU209" s="248"/>
      <c r="UZV209" s="248"/>
      <c r="UZW209" s="248"/>
      <c r="UZX209" s="248"/>
      <c r="UZY209" s="248"/>
      <c r="UZZ209" s="248"/>
      <c r="VAA209" s="248"/>
      <c r="VAB209" s="248"/>
      <c r="VAC209" s="248"/>
      <c r="VAD209" s="248"/>
      <c r="VAE209" s="248"/>
      <c r="VAF209" s="248"/>
      <c r="VAG209" s="248"/>
      <c r="VAH209" s="248"/>
      <c r="VAI209" s="248"/>
      <c r="VAJ209" s="248"/>
      <c r="VAK209" s="248"/>
      <c r="VAL209" s="248"/>
      <c r="VAM209" s="248"/>
      <c r="VAN209" s="248"/>
      <c r="VAO209" s="248"/>
      <c r="VAP209" s="248"/>
      <c r="VAQ209" s="248"/>
      <c r="VAR209" s="248"/>
      <c r="VAS209" s="248"/>
      <c r="VAT209" s="248"/>
      <c r="VAU209" s="248"/>
      <c r="VAV209" s="248"/>
      <c r="VAW209" s="248"/>
      <c r="VAX209" s="248"/>
      <c r="VAY209" s="248"/>
      <c r="VAZ209" s="248"/>
      <c r="VBA209" s="248"/>
      <c r="VBB209" s="248"/>
      <c r="VBC209" s="248"/>
      <c r="VBD209" s="248"/>
      <c r="VBE209" s="248"/>
      <c r="VBF209" s="248"/>
      <c r="VBG209" s="248"/>
      <c r="VBH209" s="248"/>
      <c r="VBI209" s="248"/>
      <c r="VBJ209" s="248"/>
      <c r="VBK209" s="248"/>
      <c r="VBL209" s="248"/>
      <c r="VBM209" s="248"/>
      <c r="VBN209" s="248"/>
      <c r="VBO209" s="248"/>
      <c r="VBP209" s="248"/>
      <c r="VBQ209" s="248"/>
      <c r="VBR209" s="248"/>
      <c r="VBS209" s="248"/>
      <c r="VBT209" s="248"/>
      <c r="VBU209" s="248"/>
      <c r="VBV209" s="248"/>
      <c r="VBW209" s="248"/>
      <c r="VBX209" s="248"/>
      <c r="VBY209" s="248"/>
      <c r="VBZ209" s="248"/>
      <c r="VCA209" s="248"/>
      <c r="VCB209" s="248"/>
      <c r="VCC209" s="248"/>
      <c r="VCD209" s="248"/>
      <c r="VCE209" s="248"/>
      <c r="VCF209" s="248"/>
      <c r="VCG209" s="248"/>
      <c r="VCH209" s="248"/>
      <c r="VCI209" s="248"/>
      <c r="VCJ209" s="248"/>
      <c r="VCK209" s="248"/>
      <c r="VCL209" s="248"/>
      <c r="VCM209" s="248"/>
      <c r="VCN209" s="248"/>
      <c r="VCO209" s="248"/>
      <c r="VCP209" s="248"/>
      <c r="VCQ209" s="248"/>
      <c r="VCR209" s="248"/>
      <c r="VCS209" s="248"/>
      <c r="VCT209" s="248"/>
      <c r="VCU209" s="248"/>
      <c r="VCV209" s="248"/>
      <c r="VCW209" s="248"/>
      <c r="VCX209" s="248"/>
      <c r="VCY209" s="248"/>
      <c r="VCZ209" s="248"/>
      <c r="VDA209" s="248"/>
      <c r="VDB209" s="248"/>
      <c r="VDC209" s="248"/>
      <c r="VDD209" s="248"/>
      <c r="VDE209" s="248"/>
      <c r="VDF209" s="248"/>
      <c r="VDG209" s="248"/>
      <c r="VDH209" s="248"/>
      <c r="VDI209" s="248"/>
      <c r="VDJ209" s="248"/>
      <c r="VDK209" s="248"/>
      <c r="VDL209" s="248"/>
      <c r="VDM209" s="248"/>
      <c r="VDN209" s="248"/>
      <c r="VDO209" s="248"/>
      <c r="VDP209" s="248"/>
      <c r="VDQ209" s="248"/>
      <c r="VDR209" s="248"/>
      <c r="VDS209" s="248"/>
      <c r="VDT209" s="248"/>
      <c r="VDU209" s="248"/>
      <c r="VDV209" s="248"/>
      <c r="VDW209" s="248"/>
      <c r="VDX209" s="248"/>
      <c r="VDY209" s="248"/>
      <c r="VDZ209" s="248"/>
      <c r="VEA209" s="248"/>
      <c r="VEB209" s="248"/>
      <c r="VEC209" s="248"/>
      <c r="VED209" s="248"/>
      <c r="VEE209" s="248"/>
      <c r="VEF209" s="248"/>
      <c r="VEG209" s="248"/>
      <c r="VEH209" s="248"/>
      <c r="VEI209" s="248"/>
      <c r="VEJ209" s="248"/>
      <c r="VEK209" s="248"/>
      <c r="VEL209" s="248"/>
      <c r="VEM209" s="248"/>
      <c r="VEN209" s="248"/>
      <c r="VEO209" s="248"/>
      <c r="VEP209" s="248"/>
      <c r="VEQ209" s="248"/>
      <c r="VER209" s="248"/>
      <c r="VES209" s="248"/>
      <c r="VET209" s="248"/>
      <c r="VEU209" s="248"/>
      <c r="VEV209" s="248"/>
      <c r="VEW209" s="248"/>
      <c r="VEX209" s="248"/>
      <c r="VEY209" s="248"/>
      <c r="VEZ209" s="248"/>
      <c r="VFA209" s="248"/>
      <c r="VFB209" s="248"/>
      <c r="VFC209" s="248"/>
      <c r="VFD209" s="248"/>
      <c r="VFE209" s="248"/>
      <c r="VFF209" s="248"/>
      <c r="VFG209" s="248"/>
      <c r="VFH209" s="248"/>
      <c r="VFI209" s="248"/>
      <c r="VFJ209" s="248"/>
      <c r="VFK209" s="248"/>
      <c r="VFL209" s="248"/>
      <c r="VFM209" s="248"/>
      <c r="VFN209" s="248"/>
      <c r="VFO209" s="248"/>
      <c r="VFP209" s="248"/>
      <c r="VFQ209" s="248"/>
      <c r="VFR209" s="248"/>
      <c r="VFS209" s="248"/>
      <c r="VFT209" s="248"/>
      <c r="VFU209" s="248"/>
      <c r="VFV209" s="248"/>
      <c r="VFW209" s="248"/>
      <c r="VFX209" s="248"/>
      <c r="VFY209" s="248"/>
      <c r="VFZ209" s="248"/>
      <c r="VGA209" s="248"/>
      <c r="VGB209" s="248"/>
      <c r="VGC209" s="248"/>
      <c r="VGD209" s="248"/>
      <c r="VGE209" s="248"/>
      <c r="VGF209" s="248"/>
      <c r="VGG209" s="248"/>
      <c r="VGH209" s="248"/>
      <c r="VGI209" s="248"/>
      <c r="VGJ209" s="248"/>
      <c r="VGK209" s="248"/>
      <c r="VGL209" s="248"/>
      <c r="VGM209" s="248"/>
      <c r="VGN209" s="248"/>
      <c r="VGO209" s="248"/>
      <c r="VGP209" s="248"/>
      <c r="VGQ209" s="248"/>
      <c r="VGR209" s="248"/>
      <c r="VGS209" s="248"/>
      <c r="VGT209" s="248"/>
      <c r="VGU209" s="248"/>
      <c r="VGV209" s="248"/>
      <c r="VGW209" s="248"/>
      <c r="VGX209" s="248"/>
      <c r="VGY209" s="248"/>
      <c r="VGZ209" s="248"/>
      <c r="VHA209" s="248"/>
      <c r="VHB209" s="248"/>
      <c r="VHC209" s="248"/>
      <c r="VHD209" s="248"/>
      <c r="VHE209" s="248"/>
      <c r="VHF209" s="248"/>
      <c r="VHG209" s="248"/>
      <c r="VHH209" s="248"/>
      <c r="VHI209" s="248"/>
      <c r="VHJ209" s="248"/>
      <c r="VHK209" s="248"/>
      <c r="VHL209" s="248"/>
      <c r="VHM209" s="248"/>
      <c r="VHN209" s="248"/>
      <c r="VHO209" s="248"/>
      <c r="VHP209" s="248"/>
      <c r="VHQ209" s="248"/>
      <c r="VHR209" s="248"/>
      <c r="VHS209" s="248"/>
      <c r="VHT209" s="248"/>
      <c r="VHU209" s="248"/>
      <c r="VHV209" s="248"/>
      <c r="VHW209" s="248"/>
      <c r="VHX209" s="248"/>
      <c r="VHY209" s="248"/>
      <c r="VHZ209" s="248"/>
      <c r="VIA209" s="248"/>
      <c r="VIB209" s="248"/>
      <c r="VIC209" s="248"/>
      <c r="VID209" s="248"/>
      <c r="VIE209" s="248"/>
      <c r="VIF209" s="248"/>
      <c r="VIG209" s="248"/>
      <c r="VIH209" s="248"/>
      <c r="VII209" s="248"/>
      <c r="VIJ209" s="248"/>
      <c r="VIK209" s="248"/>
      <c r="VIL209" s="248"/>
      <c r="VIM209" s="248"/>
      <c r="VIN209" s="248"/>
      <c r="VIO209" s="248"/>
      <c r="VIP209" s="248"/>
      <c r="VIQ209" s="248"/>
      <c r="VIR209" s="248"/>
      <c r="VIS209" s="248"/>
      <c r="VIT209" s="248"/>
      <c r="VIU209" s="248"/>
      <c r="VIV209" s="248"/>
      <c r="VIW209" s="248"/>
      <c r="VIX209" s="248"/>
      <c r="VIY209" s="248"/>
      <c r="VIZ209" s="248"/>
      <c r="VJA209" s="248"/>
      <c r="VJB209" s="248"/>
      <c r="VJC209" s="248"/>
      <c r="VJD209" s="248"/>
      <c r="VJE209" s="248"/>
      <c r="VJF209" s="248"/>
      <c r="VJG209" s="248"/>
      <c r="VJH209" s="248"/>
      <c r="VJI209" s="248"/>
      <c r="VJJ209" s="248"/>
      <c r="VJK209" s="248"/>
      <c r="VJL209" s="248"/>
      <c r="VJM209" s="248"/>
      <c r="VJN209" s="248"/>
      <c r="VJO209" s="248"/>
      <c r="VJP209" s="248"/>
      <c r="VJQ209" s="248"/>
      <c r="VJR209" s="248"/>
      <c r="VJS209" s="248"/>
      <c r="VJT209" s="248"/>
      <c r="VJU209" s="248"/>
      <c r="VJV209" s="248"/>
      <c r="VJW209" s="248"/>
      <c r="VJX209" s="248"/>
      <c r="VJY209" s="248"/>
      <c r="VJZ209" s="248"/>
      <c r="VKA209" s="248"/>
      <c r="VKB209" s="248"/>
      <c r="VKC209" s="248"/>
      <c r="VKD209" s="248"/>
      <c r="VKE209" s="248"/>
      <c r="VKF209" s="248"/>
      <c r="VKG209" s="248"/>
      <c r="VKH209" s="248"/>
      <c r="VKI209" s="248"/>
      <c r="VKJ209" s="248"/>
      <c r="VKK209" s="248"/>
      <c r="VKL209" s="248"/>
      <c r="VKM209" s="248"/>
      <c r="VKN209" s="248"/>
      <c r="VKO209" s="248"/>
      <c r="VKP209" s="248"/>
      <c r="VKQ209" s="248"/>
      <c r="VKR209" s="248"/>
      <c r="VKS209" s="248"/>
      <c r="VKT209" s="248"/>
      <c r="VKU209" s="248"/>
      <c r="VKV209" s="248"/>
      <c r="VKW209" s="248"/>
      <c r="VKX209" s="248"/>
      <c r="VKY209" s="248"/>
      <c r="VKZ209" s="248"/>
      <c r="VLA209" s="248"/>
      <c r="VLB209" s="248"/>
      <c r="VLC209" s="248"/>
      <c r="VLD209" s="248"/>
      <c r="VLE209" s="248"/>
      <c r="VLF209" s="248"/>
      <c r="VLG209" s="248"/>
      <c r="VLH209" s="248"/>
      <c r="VLI209" s="248"/>
      <c r="VLJ209" s="248"/>
      <c r="VLK209" s="248"/>
      <c r="VLL209" s="248"/>
      <c r="VLM209" s="248"/>
      <c r="VLN209" s="248"/>
      <c r="VLO209" s="248"/>
      <c r="VLP209" s="248"/>
      <c r="VLQ209" s="248"/>
      <c r="VLR209" s="248"/>
      <c r="VLS209" s="248"/>
      <c r="VLT209" s="248"/>
      <c r="VLU209" s="248"/>
      <c r="VLV209" s="248"/>
      <c r="VLW209" s="248"/>
      <c r="VLX209" s="248"/>
      <c r="VLY209" s="248"/>
      <c r="VLZ209" s="248"/>
      <c r="VMA209" s="248"/>
      <c r="VMB209" s="248"/>
      <c r="VMC209" s="248"/>
      <c r="VMD209" s="248"/>
      <c r="VME209" s="248"/>
      <c r="VMF209" s="248"/>
      <c r="VMG209" s="248"/>
      <c r="VMH209" s="248"/>
      <c r="VMI209" s="248"/>
      <c r="VMJ209" s="248"/>
      <c r="VMK209" s="248"/>
      <c r="VML209" s="248"/>
      <c r="VMM209" s="248"/>
      <c r="VMN209" s="248"/>
      <c r="VMO209" s="248"/>
      <c r="VMP209" s="248"/>
      <c r="VMQ209" s="248"/>
      <c r="VMR209" s="248"/>
      <c r="VMS209" s="248"/>
      <c r="VMT209" s="248"/>
      <c r="VMU209" s="248"/>
      <c r="VMV209" s="248"/>
      <c r="VMW209" s="248"/>
      <c r="VMX209" s="248"/>
      <c r="VMY209" s="248"/>
      <c r="VMZ209" s="248"/>
      <c r="VNA209" s="248"/>
      <c r="VNB209" s="248"/>
      <c r="VNC209" s="248"/>
      <c r="VND209" s="248"/>
      <c r="VNE209" s="248"/>
      <c r="VNF209" s="248"/>
      <c r="VNG209" s="248"/>
      <c r="VNH209" s="248"/>
      <c r="VNI209" s="248"/>
      <c r="VNJ209" s="248"/>
      <c r="VNK209" s="248"/>
      <c r="VNL209" s="248"/>
      <c r="VNM209" s="248"/>
      <c r="VNN209" s="248"/>
      <c r="VNO209" s="248"/>
      <c r="VNP209" s="248"/>
      <c r="VNQ209" s="248"/>
      <c r="VNR209" s="248"/>
      <c r="VNS209" s="248"/>
      <c r="VNT209" s="248"/>
      <c r="VNU209" s="248"/>
      <c r="VNV209" s="248"/>
      <c r="VNW209" s="248"/>
      <c r="VNX209" s="248"/>
      <c r="VNY209" s="248"/>
      <c r="VNZ209" s="248"/>
      <c r="VOA209" s="248"/>
      <c r="VOB209" s="248"/>
      <c r="VOC209" s="248"/>
      <c r="VOD209" s="248"/>
      <c r="VOE209" s="248"/>
      <c r="VOF209" s="248"/>
      <c r="VOG209" s="248"/>
      <c r="VOH209" s="248"/>
      <c r="VOI209" s="248"/>
      <c r="VOJ209" s="248"/>
      <c r="VOK209" s="248"/>
      <c r="VOL209" s="248"/>
      <c r="VOM209" s="248"/>
      <c r="VON209" s="248"/>
      <c r="VOO209" s="248"/>
      <c r="VOP209" s="248"/>
      <c r="VOQ209" s="248"/>
      <c r="VOR209" s="248"/>
      <c r="VOS209" s="248"/>
      <c r="VOT209" s="248"/>
      <c r="VOU209" s="248"/>
      <c r="VOV209" s="248"/>
      <c r="VOW209" s="248"/>
      <c r="VOX209" s="248"/>
      <c r="VOY209" s="248"/>
      <c r="VOZ209" s="248"/>
      <c r="VPA209" s="248"/>
      <c r="VPB209" s="248"/>
      <c r="VPC209" s="248"/>
      <c r="VPD209" s="248"/>
      <c r="VPE209" s="248"/>
      <c r="VPF209" s="248"/>
      <c r="VPG209" s="248"/>
      <c r="VPH209" s="248"/>
      <c r="VPI209" s="248"/>
      <c r="VPJ209" s="248"/>
      <c r="VPK209" s="248"/>
      <c r="VPL209" s="248"/>
      <c r="VPM209" s="248"/>
      <c r="VPN209" s="248"/>
      <c r="VPO209" s="248"/>
      <c r="VPP209" s="248"/>
      <c r="VPQ209" s="248"/>
      <c r="VPR209" s="248"/>
      <c r="VPS209" s="248"/>
      <c r="VPT209" s="248"/>
      <c r="VPU209" s="248"/>
      <c r="VPV209" s="248"/>
      <c r="VPW209" s="248"/>
      <c r="VPX209" s="248"/>
      <c r="VPY209" s="248"/>
      <c r="VPZ209" s="248"/>
      <c r="VQA209" s="248"/>
      <c r="VQB209" s="248"/>
      <c r="VQC209" s="248"/>
      <c r="VQD209" s="248"/>
      <c r="VQE209" s="248"/>
      <c r="VQF209" s="248"/>
      <c r="VQG209" s="248"/>
      <c r="VQH209" s="248"/>
      <c r="VQI209" s="248"/>
      <c r="VQJ209" s="248"/>
      <c r="VQK209" s="248"/>
      <c r="VQL209" s="248"/>
      <c r="VQM209" s="248"/>
      <c r="VQN209" s="248"/>
      <c r="VQO209" s="248"/>
      <c r="VQP209" s="248"/>
      <c r="VQQ209" s="248"/>
      <c r="VQR209" s="248"/>
      <c r="VQS209" s="248"/>
      <c r="VQT209" s="248"/>
      <c r="VQU209" s="248"/>
      <c r="VQV209" s="248"/>
      <c r="VQW209" s="248"/>
      <c r="VQX209" s="248"/>
      <c r="VQY209" s="248"/>
      <c r="VQZ209" s="248"/>
      <c r="VRA209" s="248"/>
      <c r="VRB209" s="248"/>
      <c r="VRC209" s="248"/>
      <c r="VRD209" s="248"/>
      <c r="VRE209" s="248"/>
      <c r="VRF209" s="248"/>
      <c r="VRG209" s="248"/>
      <c r="VRH209" s="248"/>
      <c r="VRI209" s="248"/>
      <c r="VRJ209" s="248"/>
      <c r="VRK209" s="248"/>
      <c r="VRL209" s="248"/>
      <c r="VRM209" s="248"/>
      <c r="VRN209" s="248"/>
      <c r="VRO209" s="248"/>
      <c r="VRP209" s="248"/>
      <c r="VRQ209" s="248"/>
      <c r="VRR209" s="248"/>
      <c r="VRS209" s="248"/>
      <c r="VRT209" s="248"/>
      <c r="VRU209" s="248"/>
      <c r="VRV209" s="248"/>
      <c r="VRW209" s="248"/>
      <c r="VRX209" s="248"/>
      <c r="VRY209" s="248"/>
      <c r="VRZ209" s="248"/>
      <c r="VSA209" s="248"/>
      <c r="VSB209" s="248"/>
      <c r="VSC209" s="248"/>
      <c r="VSD209" s="248"/>
      <c r="VSE209" s="248"/>
      <c r="VSF209" s="248"/>
      <c r="VSG209" s="248"/>
      <c r="VSH209" s="248"/>
      <c r="VSI209" s="248"/>
      <c r="VSJ209" s="248"/>
      <c r="VSK209" s="248"/>
      <c r="VSL209" s="248"/>
      <c r="VSM209" s="248"/>
      <c r="VSN209" s="248"/>
      <c r="VSO209" s="248"/>
      <c r="VSP209" s="248"/>
      <c r="VSQ209" s="248"/>
      <c r="VSR209" s="248"/>
      <c r="VSS209" s="248"/>
      <c r="VST209" s="248"/>
      <c r="VSU209" s="248"/>
      <c r="VSV209" s="248"/>
      <c r="VSW209" s="248"/>
      <c r="VSX209" s="248"/>
      <c r="VSY209" s="248"/>
      <c r="VSZ209" s="248"/>
      <c r="VTA209" s="248"/>
      <c r="VTB209" s="248"/>
      <c r="VTC209" s="248"/>
      <c r="VTD209" s="248"/>
      <c r="VTE209" s="248"/>
      <c r="VTF209" s="248"/>
      <c r="VTG209" s="248"/>
      <c r="VTH209" s="248"/>
      <c r="VTI209" s="248"/>
      <c r="VTJ209" s="248"/>
      <c r="VTK209" s="248"/>
      <c r="VTL209" s="248"/>
      <c r="VTM209" s="248"/>
      <c r="VTN209" s="248"/>
      <c r="VTO209" s="248"/>
      <c r="VTP209" s="248"/>
      <c r="VTQ209" s="248"/>
      <c r="VTR209" s="248"/>
      <c r="VTS209" s="248"/>
      <c r="VTT209" s="248"/>
      <c r="VTU209" s="248"/>
      <c r="VTV209" s="248"/>
      <c r="VTW209" s="248"/>
      <c r="VTX209" s="248"/>
      <c r="VTY209" s="248"/>
      <c r="VTZ209" s="248"/>
      <c r="VUA209" s="248"/>
      <c r="VUB209" s="248"/>
      <c r="VUC209" s="248"/>
      <c r="VUD209" s="248"/>
      <c r="VUE209" s="248"/>
      <c r="VUF209" s="248"/>
      <c r="VUG209" s="248"/>
      <c r="VUH209" s="248"/>
      <c r="VUI209" s="248"/>
      <c r="VUJ209" s="248"/>
      <c r="VUK209" s="248"/>
      <c r="VUL209" s="248"/>
      <c r="VUM209" s="248"/>
      <c r="VUN209" s="248"/>
      <c r="VUO209" s="248"/>
      <c r="VUP209" s="248"/>
      <c r="VUQ209" s="248"/>
      <c r="VUR209" s="248"/>
      <c r="VUS209" s="248"/>
      <c r="VUT209" s="248"/>
      <c r="VUU209" s="248"/>
      <c r="VUV209" s="248"/>
      <c r="VUW209" s="248"/>
      <c r="VUX209" s="248"/>
      <c r="VUY209" s="248"/>
      <c r="VUZ209" s="248"/>
      <c r="VVA209" s="248"/>
      <c r="VVB209" s="248"/>
      <c r="VVC209" s="248"/>
      <c r="VVD209" s="248"/>
      <c r="VVE209" s="248"/>
      <c r="VVF209" s="248"/>
      <c r="VVG209" s="248"/>
      <c r="VVH209" s="248"/>
      <c r="VVI209" s="248"/>
      <c r="VVJ209" s="248"/>
      <c r="VVK209" s="248"/>
      <c r="VVL209" s="248"/>
      <c r="VVM209" s="248"/>
      <c r="VVN209" s="248"/>
      <c r="VVO209" s="248"/>
      <c r="VVP209" s="248"/>
      <c r="VVQ209" s="248"/>
      <c r="VVR209" s="248"/>
      <c r="VVS209" s="248"/>
      <c r="VVT209" s="248"/>
      <c r="VVU209" s="248"/>
      <c r="VVV209" s="248"/>
      <c r="VVW209" s="248"/>
      <c r="VVX209" s="248"/>
      <c r="VVY209" s="248"/>
      <c r="VVZ209" s="248"/>
      <c r="VWA209" s="248"/>
      <c r="VWB209" s="248"/>
      <c r="VWC209" s="248"/>
      <c r="VWD209" s="248"/>
      <c r="VWE209" s="248"/>
      <c r="VWF209" s="248"/>
      <c r="VWG209" s="248"/>
      <c r="VWH209" s="248"/>
      <c r="VWI209" s="248"/>
      <c r="VWJ209" s="248"/>
      <c r="VWK209" s="248"/>
      <c r="VWL209" s="248"/>
      <c r="VWM209" s="248"/>
      <c r="VWN209" s="248"/>
      <c r="VWO209" s="248"/>
      <c r="VWP209" s="248"/>
      <c r="VWQ209" s="248"/>
      <c r="VWR209" s="248"/>
      <c r="VWS209" s="248"/>
      <c r="VWT209" s="248"/>
      <c r="VWU209" s="248"/>
      <c r="VWV209" s="248"/>
      <c r="VWW209" s="248"/>
      <c r="VWX209" s="248"/>
      <c r="VWY209" s="248"/>
      <c r="VWZ209" s="248"/>
      <c r="VXA209" s="248"/>
      <c r="VXB209" s="248"/>
      <c r="VXC209" s="248"/>
      <c r="VXD209" s="248"/>
      <c r="VXE209" s="248"/>
      <c r="VXF209" s="248"/>
      <c r="VXG209" s="248"/>
      <c r="VXH209" s="248"/>
      <c r="VXI209" s="248"/>
      <c r="VXJ209" s="248"/>
      <c r="VXK209" s="248"/>
      <c r="VXL209" s="248"/>
      <c r="VXM209" s="248"/>
      <c r="VXN209" s="248"/>
      <c r="VXO209" s="248"/>
      <c r="VXP209" s="248"/>
      <c r="VXQ209" s="248"/>
      <c r="VXR209" s="248"/>
      <c r="VXS209" s="248"/>
      <c r="VXT209" s="248"/>
      <c r="VXU209" s="248"/>
      <c r="VXV209" s="248"/>
      <c r="VXW209" s="248"/>
      <c r="VXX209" s="248"/>
      <c r="VXY209" s="248"/>
      <c r="VXZ209" s="248"/>
      <c r="VYA209" s="248"/>
      <c r="VYB209" s="248"/>
      <c r="VYC209" s="248"/>
      <c r="VYD209" s="248"/>
      <c r="VYE209" s="248"/>
      <c r="VYF209" s="248"/>
      <c r="VYG209" s="248"/>
      <c r="VYH209" s="248"/>
      <c r="VYI209" s="248"/>
      <c r="VYJ209" s="248"/>
      <c r="VYK209" s="248"/>
      <c r="VYL209" s="248"/>
      <c r="VYM209" s="248"/>
      <c r="VYN209" s="248"/>
      <c r="VYO209" s="248"/>
      <c r="VYP209" s="248"/>
      <c r="VYQ209" s="248"/>
      <c r="VYR209" s="248"/>
      <c r="VYS209" s="248"/>
      <c r="VYT209" s="248"/>
      <c r="VYU209" s="248"/>
      <c r="VYV209" s="248"/>
      <c r="VYW209" s="248"/>
      <c r="VYX209" s="248"/>
      <c r="VYY209" s="248"/>
      <c r="VYZ209" s="248"/>
      <c r="VZA209" s="248"/>
      <c r="VZB209" s="248"/>
      <c r="VZC209" s="248"/>
      <c r="VZD209" s="248"/>
      <c r="VZE209" s="248"/>
      <c r="VZF209" s="248"/>
      <c r="VZG209" s="248"/>
      <c r="VZH209" s="248"/>
      <c r="VZI209" s="248"/>
      <c r="VZJ209" s="248"/>
      <c r="VZK209" s="248"/>
      <c r="VZL209" s="248"/>
      <c r="VZM209" s="248"/>
      <c r="VZN209" s="248"/>
      <c r="VZO209" s="248"/>
      <c r="VZP209" s="248"/>
      <c r="VZQ209" s="248"/>
      <c r="VZR209" s="248"/>
      <c r="VZS209" s="248"/>
      <c r="VZT209" s="248"/>
      <c r="VZU209" s="248"/>
      <c r="VZV209" s="248"/>
      <c r="VZW209" s="248"/>
      <c r="VZX209" s="248"/>
      <c r="VZY209" s="248"/>
      <c r="VZZ209" s="248"/>
      <c r="WAA209" s="248"/>
      <c r="WAB209" s="248"/>
      <c r="WAC209" s="248"/>
      <c r="WAD209" s="248"/>
      <c r="WAE209" s="248"/>
      <c r="WAF209" s="248"/>
      <c r="WAG209" s="248"/>
      <c r="WAH209" s="248"/>
      <c r="WAI209" s="248"/>
      <c r="WAJ209" s="248"/>
      <c r="WAK209" s="248"/>
      <c r="WAL209" s="248"/>
      <c r="WAM209" s="248"/>
      <c r="WAN209" s="248"/>
      <c r="WAO209" s="248"/>
      <c r="WAP209" s="248"/>
      <c r="WAQ209" s="248"/>
      <c r="WAR209" s="248"/>
      <c r="WAS209" s="248"/>
      <c r="WAT209" s="248"/>
      <c r="WAU209" s="248"/>
      <c r="WAV209" s="248"/>
      <c r="WAW209" s="248"/>
      <c r="WAX209" s="248"/>
      <c r="WAY209" s="248"/>
      <c r="WAZ209" s="248"/>
      <c r="WBA209" s="248"/>
      <c r="WBB209" s="248"/>
      <c r="WBC209" s="248"/>
      <c r="WBD209" s="248"/>
      <c r="WBE209" s="248"/>
      <c r="WBF209" s="248"/>
      <c r="WBG209" s="248"/>
      <c r="WBH209" s="248"/>
      <c r="WBI209" s="248"/>
      <c r="WBJ209" s="248"/>
      <c r="WBK209" s="248"/>
      <c r="WBL209" s="248"/>
      <c r="WBM209" s="248"/>
      <c r="WBN209" s="248"/>
      <c r="WBO209" s="248"/>
      <c r="WBP209" s="248"/>
      <c r="WBQ209" s="248"/>
      <c r="WBR209" s="248"/>
      <c r="WBS209" s="248"/>
      <c r="WBT209" s="248"/>
      <c r="WBU209" s="248"/>
      <c r="WBV209" s="248"/>
      <c r="WBW209" s="248"/>
      <c r="WBX209" s="248"/>
      <c r="WBY209" s="248"/>
      <c r="WBZ209" s="248"/>
      <c r="WCA209" s="248"/>
      <c r="WCB209" s="248"/>
    </row>
    <row r="210" spans="1:15628" s="247" customFormat="1" x14ac:dyDescent="0.25">
      <c r="A210" s="248"/>
      <c r="B210" s="340">
        <v>215</v>
      </c>
      <c r="C210" s="281" t="s">
        <v>1446</v>
      </c>
      <c r="D210" s="282" t="s">
        <v>7</v>
      </c>
      <c r="E210" s="282" t="s">
        <v>7</v>
      </c>
      <c r="F210" s="282" t="s">
        <v>7</v>
      </c>
      <c r="G210" s="282" t="s">
        <v>7</v>
      </c>
      <c r="H210" s="282" t="s">
        <v>7</v>
      </c>
      <c r="I210" s="282" t="s">
        <v>7</v>
      </c>
      <c r="J210" s="282" t="s">
        <v>7</v>
      </c>
      <c r="K210" s="282" t="s">
        <v>7</v>
      </c>
      <c r="L210" s="283">
        <v>42870</v>
      </c>
      <c r="M210" s="284" t="s">
        <v>9772</v>
      </c>
      <c r="N210" s="285">
        <f t="shared" si="21"/>
        <v>1</v>
      </c>
      <c r="O210" s="248"/>
      <c r="P210" s="248"/>
      <c r="Q210" s="248"/>
      <c r="R210" s="248"/>
      <c r="S210" s="248"/>
      <c r="T210" s="248"/>
      <c r="U210" s="248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 s="248"/>
      <c r="AJ210" s="248"/>
      <c r="AK210" s="248"/>
      <c r="AL210" s="248"/>
      <c r="AM210" s="248"/>
      <c r="AN210" s="248"/>
      <c r="AO210" s="248"/>
      <c r="AP210" s="248"/>
      <c r="AQ210" s="248"/>
      <c r="AR210" s="248"/>
      <c r="AS210" s="248"/>
      <c r="AT210" s="248"/>
      <c r="AU210" s="248"/>
      <c r="AV210" s="248"/>
      <c r="AW210" s="248"/>
      <c r="AX210" s="248"/>
      <c r="AY210" s="248"/>
      <c r="AZ210" s="248"/>
      <c r="BA210" s="248"/>
      <c r="BB210" s="248"/>
      <c r="BC210" s="248"/>
      <c r="BD210" s="248"/>
      <c r="BE210" s="248"/>
      <c r="BF210" s="248"/>
      <c r="BG210" s="248"/>
      <c r="BH210" s="248"/>
      <c r="BI210" s="248"/>
      <c r="BJ210" s="248"/>
      <c r="BK210" s="248"/>
      <c r="BL210" s="248"/>
      <c r="BM210" s="248"/>
      <c r="BN210" s="248"/>
      <c r="BO210" s="248"/>
      <c r="BP210" s="248"/>
      <c r="BQ210" s="248"/>
      <c r="BR210" s="248"/>
      <c r="BS210" s="248"/>
      <c r="BT210" s="248"/>
      <c r="BU210" s="248"/>
      <c r="BV210" s="248"/>
      <c r="BW210" s="248"/>
      <c r="BX210" s="248"/>
      <c r="BY210" s="248"/>
      <c r="BZ210" s="248"/>
      <c r="CA210" s="248"/>
      <c r="CB210" s="248"/>
      <c r="CC210" s="248"/>
      <c r="CD210" s="248"/>
      <c r="CE210" s="248"/>
      <c r="CF210" s="248"/>
      <c r="CG210" s="248"/>
      <c r="CH210" s="248"/>
      <c r="CI210" s="248"/>
      <c r="CJ210" s="248"/>
      <c r="CK210" s="248"/>
      <c r="CL210" s="248"/>
      <c r="CM210" s="248"/>
      <c r="CN210" s="248"/>
      <c r="CO210" s="248"/>
      <c r="CP210" s="248"/>
      <c r="CQ210" s="248"/>
      <c r="CR210" s="248"/>
      <c r="CS210" s="248"/>
      <c r="CT210" s="248"/>
      <c r="CU210" s="248"/>
      <c r="CV210" s="248"/>
      <c r="CW210" s="248"/>
      <c r="CX210" s="248"/>
      <c r="CY210" s="248"/>
      <c r="CZ210" s="248"/>
      <c r="DA210" s="248"/>
      <c r="DB210" s="248"/>
      <c r="DC210" s="248"/>
      <c r="DD210" s="248"/>
      <c r="DE210" s="248"/>
      <c r="DF210" s="248"/>
      <c r="DG210" s="248"/>
      <c r="DH210" s="248"/>
      <c r="DI210" s="248"/>
      <c r="DJ210" s="248"/>
      <c r="DK210" s="248"/>
      <c r="DL210" s="248"/>
      <c r="DM210" s="248"/>
      <c r="DN210" s="248"/>
      <c r="DO210" s="248"/>
      <c r="DP210" s="248"/>
      <c r="DQ210" s="248"/>
      <c r="DR210" s="248"/>
      <c r="DS210" s="248"/>
      <c r="DT210" s="248"/>
      <c r="DU210" s="248"/>
      <c r="DV210" s="248"/>
      <c r="DW210" s="248"/>
      <c r="DX210" s="248"/>
      <c r="DY210" s="248"/>
      <c r="DZ210" s="248"/>
      <c r="EA210" s="248"/>
      <c r="EB210" s="248"/>
      <c r="EC210" s="248"/>
      <c r="ED210" s="248"/>
      <c r="EE210" s="248"/>
      <c r="EF210" s="248"/>
      <c r="EG210" s="248"/>
      <c r="EH210" s="248"/>
      <c r="EI210" s="248"/>
      <c r="EJ210" s="248"/>
      <c r="EK210" s="248"/>
      <c r="EL210" s="248"/>
      <c r="EM210" s="248"/>
      <c r="EN210" s="248"/>
      <c r="EO210" s="248"/>
      <c r="EP210" s="248"/>
      <c r="EQ210" s="248"/>
      <c r="ER210" s="248"/>
      <c r="ES210" s="248"/>
      <c r="ET210" s="248"/>
      <c r="EU210" s="248"/>
      <c r="EV210" s="248"/>
      <c r="EW210" s="248"/>
      <c r="EX210" s="248"/>
      <c r="EY210" s="248"/>
      <c r="EZ210" s="248"/>
      <c r="FA210" s="248"/>
      <c r="FB210" s="248"/>
      <c r="FC210" s="248"/>
      <c r="FD210" s="248"/>
      <c r="FE210" s="248"/>
      <c r="FF210" s="248"/>
      <c r="FG210" s="248"/>
      <c r="FH210" s="248"/>
      <c r="FI210" s="248"/>
      <c r="FJ210" s="248"/>
      <c r="FK210" s="248"/>
      <c r="FL210" s="248"/>
      <c r="FM210" s="248"/>
      <c r="FN210" s="248"/>
      <c r="FO210" s="248"/>
      <c r="FP210" s="248"/>
      <c r="FQ210" s="248"/>
      <c r="FR210" s="248"/>
      <c r="FS210" s="248"/>
      <c r="FT210" s="248"/>
      <c r="FU210" s="248"/>
      <c r="FV210" s="248"/>
      <c r="FW210" s="248"/>
      <c r="FX210" s="248"/>
      <c r="FY210" s="248"/>
      <c r="FZ210" s="248"/>
      <c r="GA210" s="248"/>
      <c r="GB210" s="248"/>
      <c r="GC210" s="248"/>
      <c r="GD210" s="248"/>
      <c r="GE210" s="248"/>
      <c r="GF210" s="248"/>
      <c r="GG210" s="248"/>
      <c r="GH210" s="248"/>
      <c r="GI210" s="248"/>
      <c r="GJ210" s="248"/>
      <c r="GK210" s="248"/>
      <c r="GL210" s="248"/>
      <c r="GM210" s="248"/>
      <c r="GN210" s="248"/>
      <c r="GO210" s="248"/>
      <c r="GP210" s="248"/>
      <c r="GQ210" s="248"/>
      <c r="GR210" s="248"/>
      <c r="GS210" s="248"/>
      <c r="GT210" s="248"/>
      <c r="GU210" s="248"/>
      <c r="GV210" s="248"/>
      <c r="GW210" s="248"/>
      <c r="GX210" s="248"/>
      <c r="GY210" s="248"/>
      <c r="GZ210" s="248"/>
      <c r="HA210" s="248"/>
      <c r="HB210" s="248"/>
      <c r="HC210" s="248"/>
      <c r="HD210" s="248"/>
      <c r="HE210" s="248"/>
      <c r="HF210" s="248"/>
      <c r="HG210" s="248"/>
      <c r="HH210" s="248"/>
      <c r="HI210" s="248"/>
      <c r="HJ210" s="248"/>
      <c r="HK210" s="248"/>
      <c r="HL210" s="248"/>
      <c r="HM210" s="248"/>
      <c r="HN210" s="248"/>
      <c r="HO210" s="248"/>
      <c r="HP210" s="248"/>
      <c r="HQ210" s="248"/>
      <c r="HR210" s="248"/>
      <c r="HS210" s="248"/>
      <c r="HT210" s="248"/>
      <c r="HU210" s="248"/>
      <c r="HV210" s="248"/>
      <c r="HW210" s="248"/>
      <c r="HX210" s="248"/>
      <c r="HY210" s="248"/>
      <c r="HZ210" s="248"/>
      <c r="IA210" s="248"/>
      <c r="IB210" s="248"/>
      <c r="IC210" s="248"/>
      <c r="ID210" s="248"/>
      <c r="IE210" s="248"/>
      <c r="IF210" s="248"/>
      <c r="IG210" s="248"/>
      <c r="IH210" s="248"/>
      <c r="II210" s="248"/>
      <c r="IJ210" s="248"/>
      <c r="IK210" s="248"/>
      <c r="IL210" s="248"/>
      <c r="IM210" s="248"/>
      <c r="IN210" s="248"/>
      <c r="IO210" s="248"/>
      <c r="IP210" s="248"/>
      <c r="IQ210" s="248"/>
      <c r="IR210" s="248"/>
      <c r="IS210" s="248"/>
      <c r="IT210" s="248"/>
      <c r="IU210" s="248"/>
      <c r="IV210" s="248"/>
      <c r="IW210" s="248"/>
      <c r="IX210" s="248"/>
      <c r="IY210" s="248"/>
      <c r="IZ210" s="248"/>
      <c r="JA210" s="248"/>
      <c r="JB210" s="248"/>
      <c r="JC210" s="248"/>
      <c r="JD210" s="248"/>
      <c r="JE210" s="248"/>
      <c r="JF210" s="248"/>
      <c r="JG210" s="248"/>
      <c r="JH210" s="248"/>
      <c r="JI210" s="248"/>
      <c r="JJ210" s="248"/>
      <c r="JK210" s="248"/>
      <c r="JL210" s="248"/>
      <c r="JM210" s="248"/>
      <c r="JN210" s="248"/>
      <c r="JO210" s="248"/>
      <c r="JP210" s="248"/>
      <c r="JQ210" s="248"/>
      <c r="JR210" s="248"/>
      <c r="JS210" s="248"/>
      <c r="JT210" s="248"/>
      <c r="JU210" s="248"/>
      <c r="JV210" s="248"/>
      <c r="JW210" s="248"/>
      <c r="JX210" s="248"/>
      <c r="JY210" s="248"/>
      <c r="JZ210" s="248"/>
      <c r="KA210" s="248"/>
      <c r="KB210" s="248"/>
      <c r="KC210" s="248"/>
      <c r="KD210" s="248"/>
      <c r="KE210" s="248"/>
      <c r="KF210" s="248"/>
      <c r="KG210" s="248"/>
      <c r="KH210" s="248"/>
      <c r="KI210" s="248"/>
      <c r="KJ210" s="248"/>
      <c r="KK210" s="248"/>
      <c r="KL210" s="248"/>
      <c r="KM210" s="248"/>
      <c r="KN210" s="248"/>
      <c r="KO210" s="248"/>
      <c r="KP210" s="248"/>
      <c r="KQ210" s="248"/>
      <c r="KR210" s="248"/>
      <c r="KS210" s="248"/>
      <c r="KT210" s="248"/>
      <c r="KU210" s="248"/>
      <c r="KV210" s="248"/>
      <c r="KW210" s="248"/>
      <c r="KX210" s="248"/>
      <c r="KY210" s="248"/>
      <c r="KZ210" s="248"/>
      <c r="LA210" s="248"/>
      <c r="LB210" s="248"/>
      <c r="LC210" s="248"/>
      <c r="LD210" s="248"/>
      <c r="LE210" s="248"/>
      <c r="LF210" s="248"/>
      <c r="LG210" s="248"/>
      <c r="LH210" s="248"/>
      <c r="LI210" s="248"/>
      <c r="LJ210" s="248"/>
      <c r="LK210" s="248"/>
      <c r="LL210" s="248"/>
      <c r="LM210" s="248"/>
      <c r="LN210" s="248"/>
      <c r="LO210" s="248"/>
      <c r="LP210" s="248"/>
      <c r="LQ210" s="248"/>
      <c r="LR210" s="248"/>
      <c r="LS210" s="248"/>
      <c r="LT210" s="248"/>
      <c r="LU210" s="248"/>
      <c r="LV210" s="248"/>
      <c r="LW210" s="248"/>
      <c r="LX210" s="248"/>
      <c r="LY210" s="248"/>
      <c r="LZ210" s="248"/>
      <c r="MA210" s="248"/>
      <c r="MB210" s="248"/>
      <c r="MC210" s="248"/>
      <c r="MD210" s="248"/>
      <c r="ME210" s="248"/>
      <c r="MF210" s="248"/>
      <c r="MG210" s="248"/>
      <c r="MH210" s="248"/>
      <c r="MI210" s="248"/>
      <c r="MJ210" s="248"/>
      <c r="MK210" s="248"/>
      <c r="ML210" s="248"/>
      <c r="MM210" s="248"/>
      <c r="MN210" s="248"/>
      <c r="MO210" s="248"/>
      <c r="MP210" s="248"/>
      <c r="MQ210" s="248"/>
      <c r="MR210" s="248"/>
      <c r="MS210" s="248"/>
      <c r="MT210" s="248"/>
      <c r="MU210" s="248"/>
      <c r="MV210" s="248"/>
      <c r="MW210" s="248"/>
      <c r="MX210" s="248"/>
      <c r="MY210" s="248"/>
      <c r="MZ210" s="248"/>
      <c r="NA210" s="248"/>
      <c r="NB210" s="248"/>
      <c r="NC210" s="248"/>
      <c r="ND210" s="248"/>
      <c r="NE210" s="248"/>
      <c r="NF210" s="248"/>
      <c r="NG210" s="248"/>
      <c r="NH210" s="248"/>
      <c r="NI210" s="248"/>
      <c r="NJ210" s="248"/>
      <c r="NK210" s="248"/>
      <c r="NL210" s="248"/>
      <c r="NM210" s="248"/>
      <c r="NN210" s="248"/>
      <c r="NO210" s="248"/>
      <c r="NP210" s="248"/>
      <c r="NQ210" s="248"/>
      <c r="NR210" s="248"/>
      <c r="NS210" s="248"/>
      <c r="NT210" s="248"/>
      <c r="NU210" s="248"/>
      <c r="NV210" s="248"/>
      <c r="NW210" s="248"/>
      <c r="NX210" s="248"/>
      <c r="NY210" s="248"/>
      <c r="NZ210" s="248"/>
      <c r="OA210" s="248"/>
      <c r="OB210" s="248"/>
      <c r="OC210" s="248"/>
      <c r="OD210" s="248"/>
      <c r="OE210" s="248"/>
      <c r="OF210" s="248"/>
      <c r="OG210" s="248"/>
      <c r="OH210" s="248"/>
      <c r="OI210" s="248"/>
      <c r="OJ210" s="248"/>
      <c r="OK210" s="248"/>
      <c r="OL210" s="248"/>
      <c r="OM210" s="248"/>
      <c r="ON210" s="248"/>
      <c r="OO210" s="248"/>
      <c r="OP210" s="248"/>
      <c r="OQ210" s="248"/>
      <c r="OR210" s="248"/>
      <c r="OS210" s="248"/>
      <c r="OT210" s="248"/>
      <c r="OU210" s="248"/>
      <c r="OV210" s="248"/>
      <c r="OW210" s="248"/>
      <c r="OX210" s="248"/>
      <c r="OY210" s="248"/>
      <c r="OZ210" s="248"/>
      <c r="PA210" s="248"/>
      <c r="PB210" s="248"/>
      <c r="PC210" s="248"/>
      <c r="PD210" s="248"/>
      <c r="PE210" s="248"/>
      <c r="PF210" s="248"/>
      <c r="PG210" s="248"/>
      <c r="PH210" s="248"/>
      <c r="PI210" s="248"/>
      <c r="PJ210" s="248"/>
      <c r="PK210" s="248"/>
      <c r="PL210" s="248"/>
      <c r="PM210" s="248"/>
      <c r="PN210" s="248"/>
      <c r="PO210" s="248"/>
      <c r="PP210" s="248"/>
      <c r="PQ210" s="248"/>
      <c r="PR210" s="248"/>
      <c r="PS210" s="248"/>
      <c r="PT210" s="248"/>
      <c r="PU210" s="248"/>
      <c r="PV210" s="248"/>
      <c r="PW210" s="248"/>
      <c r="PX210" s="248"/>
      <c r="PY210" s="248"/>
      <c r="PZ210" s="248"/>
      <c r="QA210" s="248"/>
      <c r="QB210" s="248"/>
      <c r="QC210" s="248"/>
      <c r="QD210" s="248"/>
      <c r="QE210" s="248"/>
      <c r="QF210" s="248"/>
      <c r="QG210" s="248"/>
      <c r="QH210" s="248"/>
      <c r="QI210" s="248"/>
      <c r="QJ210" s="248"/>
      <c r="QK210" s="248"/>
      <c r="QL210" s="248"/>
      <c r="QM210" s="248"/>
      <c r="QN210" s="248"/>
      <c r="QO210" s="248"/>
      <c r="QP210" s="248"/>
      <c r="QQ210" s="248"/>
      <c r="QR210" s="248"/>
      <c r="QS210" s="248"/>
      <c r="QT210" s="248"/>
      <c r="QU210" s="248"/>
      <c r="QV210" s="248"/>
      <c r="QW210" s="248"/>
      <c r="QX210" s="248"/>
      <c r="QY210" s="248"/>
      <c r="QZ210" s="248"/>
      <c r="RA210" s="248"/>
      <c r="RB210" s="248"/>
      <c r="RC210" s="248"/>
      <c r="RD210" s="248"/>
      <c r="RE210" s="248"/>
      <c r="RF210" s="248"/>
      <c r="RG210" s="248"/>
      <c r="RH210" s="248"/>
      <c r="RI210" s="248"/>
      <c r="RJ210" s="248"/>
      <c r="RK210" s="248"/>
      <c r="RL210" s="248"/>
      <c r="RM210" s="248"/>
      <c r="RN210" s="248"/>
      <c r="RO210" s="248"/>
      <c r="RP210" s="248"/>
      <c r="RQ210" s="248"/>
      <c r="RR210" s="248"/>
      <c r="RS210" s="248"/>
      <c r="RT210" s="248"/>
      <c r="RU210" s="248"/>
      <c r="RV210" s="248"/>
      <c r="RW210" s="248"/>
      <c r="RX210" s="248"/>
      <c r="RY210" s="248"/>
      <c r="RZ210" s="248"/>
      <c r="SA210" s="248"/>
      <c r="SB210" s="248"/>
      <c r="SC210" s="248"/>
      <c r="SD210" s="248"/>
      <c r="SE210" s="248"/>
      <c r="SF210" s="248"/>
      <c r="SG210" s="248"/>
      <c r="SH210" s="248"/>
      <c r="SI210" s="248"/>
      <c r="SJ210" s="248"/>
      <c r="SK210" s="248"/>
      <c r="SL210" s="248"/>
      <c r="SM210" s="248"/>
      <c r="SN210" s="248"/>
      <c r="SO210" s="248"/>
      <c r="SP210" s="248"/>
      <c r="SQ210" s="248"/>
      <c r="SR210" s="248"/>
      <c r="SS210" s="248"/>
      <c r="ST210" s="248"/>
      <c r="SU210" s="248"/>
      <c r="SV210" s="248"/>
      <c r="SW210" s="248"/>
      <c r="SX210" s="248"/>
      <c r="SY210" s="248"/>
      <c r="SZ210" s="248"/>
      <c r="TA210" s="248"/>
      <c r="TB210" s="248"/>
      <c r="TC210" s="248"/>
      <c r="TD210" s="248"/>
      <c r="TE210" s="248"/>
      <c r="TF210" s="248"/>
      <c r="TG210" s="248"/>
      <c r="TH210" s="248"/>
      <c r="TI210" s="248"/>
      <c r="TJ210" s="248"/>
      <c r="TK210" s="248"/>
      <c r="TL210" s="248"/>
      <c r="TM210" s="248"/>
      <c r="TN210" s="248"/>
      <c r="TO210" s="248"/>
      <c r="TP210" s="248"/>
      <c r="TQ210" s="248"/>
      <c r="TR210" s="248"/>
      <c r="TS210" s="248"/>
      <c r="TT210" s="248"/>
      <c r="TU210" s="248"/>
      <c r="TV210" s="248"/>
      <c r="TW210" s="248"/>
      <c r="TX210" s="248"/>
      <c r="TY210" s="248"/>
      <c r="TZ210" s="248"/>
      <c r="UA210" s="248"/>
      <c r="UB210" s="248"/>
      <c r="UC210" s="248"/>
      <c r="UD210" s="248"/>
      <c r="UE210" s="248"/>
      <c r="UF210" s="248"/>
      <c r="UG210" s="248"/>
      <c r="UH210" s="248"/>
      <c r="UI210" s="248"/>
      <c r="UJ210" s="248"/>
      <c r="UK210" s="248"/>
      <c r="UL210" s="248"/>
      <c r="UM210" s="248"/>
      <c r="UN210" s="248"/>
      <c r="UO210" s="248"/>
      <c r="UP210" s="248"/>
      <c r="UQ210" s="248"/>
      <c r="UR210" s="248"/>
      <c r="US210" s="248"/>
      <c r="UT210" s="248"/>
      <c r="UU210" s="248"/>
      <c r="UV210" s="248"/>
      <c r="UW210" s="248"/>
      <c r="UX210" s="248"/>
      <c r="UY210" s="248"/>
      <c r="UZ210" s="248"/>
      <c r="VA210" s="248"/>
      <c r="VB210" s="248"/>
      <c r="VC210" s="248"/>
      <c r="VD210" s="248"/>
      <c r="VE210" s="248"/>
      <c r="VF210" s="248"/>
      <c r="VG210" s="248"/>
      <c r="VH210" s="248"/>
      <c r="VI210" s="248"/>
      <c r="VJ210" s="248"/>
      <c r="VK210" s="248"/>
      <c r="VL210" s="248"/>
      <c r="VM210" s="248"/>
      <c r="VN210" s="248"/>
      <c r="VO210" s="248"/>
      <c r="VP210" s="248"/>
      <c r="VQ210" s="248"/>
      <c r="VR210" s="248"/>
      <c r="VS210" s="248"/>
      <c r="VT210" s="248"/>
      <c r="VU210" s="248"/>
      <c r="VV210" s="248"/>
      <c r="VW210" s="248"/>
      <c r="VX210" s="248"/>
      <c r="VY210" s="248"/>
      <c r="VZ210" s="248"/>
      <c r="WA210" s="248"/>
      <c r="WB210" s="248"/>
      <c r="WC210" s="248"/>
      <c r="WD210" s="248"/>
      <c r="WE210" s="248"/>
      <c r="WF210" s="248"/>
      <c r="WG210" s="248"/>
      <c r="WH210" s="248"/>
      <c r="WI210" s="248"/>
      <c r="WJ210" s="248"/>
      <c r="WK210" s="248"/>
      <c r="WL210" s="248"/>
      <c r="WM210" s="248"/>
      <c r="WN210" s="248"/>
      <c r="WO210" s="248"/>
      <c r="WP210" s="248"/>
      <c r="WQ210" s="248"/>
      <c r="WR210" s="248"/>
      <c r="WS210" s="248"/>
      <c r="WT210" s="248"/>
      <c r="WU210" s="248"/>
      <c r="WV210" s="248"/>
      <c r="WW210" s="248"/>
      <c r="WX210" s="248"/>
      <c r="WY210" s="248"/>
      <c r="WZ210" s="248"/>
      <c r="XA210" s="248"/>
      <c r="XB210" s="248"/>
      <c r="XC210" s="248"/>
      <c r="XD210" s="248"/>
      <c r="XE210" s="248"/>
      <c r="XF210" s="248"/>
      <c r="XG210" s="248"/>
      <c r="XH210" s="248"/>
      <c r="XI210" s="248"/>
      <c r="XJ210" s="248"/>
      <c r="XK210" s="248"/>
      <c r="XL210" s="248"/>
      <c r="XM210" s="248"/>
      <c r="XN210" s="248"/>
      <c r="XO210" s="248"/>
      <c r="XP210" s="248"/>
      <c r="XQ210" s="248"/>
      <c r="XR210" s="248"/>
      <c r="XS210" s="248"/>
      <c r="XT210" s="248"/>
      <c r="XU210" s="248"/>
      <c r="XV210" s="248"/>
      <c r="XW210" s="248"/>
      <c r="XX210" s="248"/>
      <c r="XY210" s="248"/>
      <c r="XZ210" s="248"/>
      <c r="YA210" s="248"/>
      <c r="YB210" s="248"/>
      <c r="YC210" s="248"/>
      <c r="YD210" s="248"/>
      <c r="YE210" s="248"/>
      <c r="YF210" s="248"/>
      <c r="YG210" s="248"/>
      <c r="YH210" s="248"/>
      <c r="YI210" s="248"/>
      <c r="YJ210" s="248"/>
      <c r="YK210" s="248"/>
      <c r="YL210" s="248"/>
      <c r="YM210" s="248"/>
      <c r="YN210" s="248"/>
      <c r="YO210" s="248"/>
      <c r="YP210" s="248"/>
      <c r="YQ210" s="248"/>
      <c r="YR210" s="248"/>
      <c r="YS210" s="248"/>
      <c r="YT210" s="248"/>
      <c r="YU210" s="248"/>
      <c r="YV210" s="248"/>
      <c r="YW210" s="248"/>
      <c r="YX210" s="248"/>
      <c r="YY210" s="248"/>
      <c r="YZ210" s="248"/>
      <c r="ZA210" s="248"/>
      <c r="ZB210" s="248"/>
      <c r="ZC210" s="248"/>
      <c r="ZD210" s="248"/>
      <c r="ZE210" s="248"/>
      <c r="ZF210" s="248"/>
      <c r="ZG210" s="248"/>
      <c r="ZH210" s="248"/>
      <c r="ZI210" s="248"/>
      <c r="ZJ210" s="248"/>
      <c r="ZK210" s="248"/>
      <c r="ZL210" s="248"/>
      <c r="ZM210" s="248"/>
      <c r="ZN210" s="248"/>
      <c r="ZO210" s="248"/>
      <c r="ZP210" s="248"/>
      <c r="ZQ210" s="248"/>
      <c r="ZR210" s="248"/>
      <c r="ZS210" s="248"/>
      <c r="ZT210" s="248"/>
      <c r="ZU210" s="248"/>
      <c r="ZV210" s="248"/>
      <c r="ZW210" s="248"/>
      <c r="ZX210" s="248"/>
      <c r="ZY210" s="248"/>
      <c r="ZZ210" s="248"/>
      <c r="AAA210" s="248"/>
      <c r="AAB210" s="248"/>
      <c r="AAC210" s="248"/>
      <c r="AAD210" s="248"/>
      <c r="AAE210" s="248"/>
      <c r="AAF210" s="248"/>
      <c r="AAG210" s="248"/>
      <c r="AAH210" s="248"/>
      <c r="AAI210" s="248"/>
      <c r="AAJ210" s="248"/>
      <c r="AAK210" s="248"/>
      <c r="AAL210" s="248"/>
      <c r="AAM210" s="248"/>
      <c r="AAN210" s="248"/>
      <c r="AAO210" s="248"/>
      <c r="AAP210" s="248"/>
      <c r="AAQ210" s="248"/>
      <c r="AAR210" s="248"/>
      <c r="AAS210" s="248"/>
      <c r="AAT210" s="248"/>
      <c r="AAU210" s="248"/>
      <c r="AAV210" s="248"/>
      <c r="AAW210" s="248"/>
      <c r="AAX210" s="248"/>
      <c r="AAY210" s="248"/>
      <c r="AAZ210" s="248"/>
      <c r="ABA210" s="248"/>
      <c r="ABB210" s="248"/>
      <c r="ABC210" s="248"/>
      <c r="ABD210" s="248"/>
      <c r="ABE210" s="248"/>
      <c r="ABF210" s="248"/>
      <c r="ABG210" s="248"/>
      <c r="ABH210" s="248"/>
      <c r="ABI210" s="248"/>
      <c r="ABJ210" s="248"/>
      <c r="ABK210" s="248"/>
      <c r="ABL210" s="248"/>
      <c r="ABM210" s="248"/>
      <c r="ABN210" s="248"/>
      <c r="ABO210" s="248"/>
      <c r="ABP210" s="248"/>
      <c r="ABQ210" s="248"/>
      <c r="ABR210" s="248"/>
      <c r="ABS210" s="248"/>
      <c r="ABT210" s="248"/>
      <c r="ABU210" s="248"/>
      <c r="ABV210" s="248"/>
      <c r="ABW210" s="248"/>
      <c r="ABX210" s="248"/>
      <c r="ABY210" s="248"/>
      <c r="ABZ210" s="248"/>
      <c r="ACA210" s="248"/>
      <c r="ACB210" s="248"/>
      <c r="ACC210" s="248"/>
      <c r="ACD210" s="248"/>
      <c r="ACE210" s="248"/>
      <c r="ACF210" s="248"/>
      <c r="ACG210" s="248"/>
      <c r="ACH210" s="248"/>
      <c r="ACI210" s="248"/>
      <c r="ACJ210" s="248"/>
      <c r="ACK210" s="248"/>
      <c r="ACL210" s="248"/>
      <c r="ACM210" s="248"/>
      <c r="ACN210" s="248"/>
      <c r="ACO210" s="248"/>
      <c r="ACP210" s="248"/>
      <c r="ACQ210" s="248"/>
      <c r="ACR210" s="248"/>
      <c r="ACS210" s="248"/>
      <c r="ACT210" s="248"/>
      <c r="ACU210" s="248"/>
      <c r="ACV210" s="248"/>
      <c r="ACW210" s="248"/>
      <c r="ACX210" s="248"/>
      <c r="ACY210" s="248"/>
      <c r="ACZ210" s="248"/>
      <c r="ADA210" s="248"/>
      <c r="ADB210" s="248"/>
      <c r="ADC210" s="248"/>
      <c r="ADD210" s="248"/>
      <c r="ADE210" s="248"/>
      <c r="ADF210" s="248"/>
      <c r="ADG210" s="248"/>
      <c r="ADH210" s="248"/>
      <c r="ADI210" s="248"/>
      <c r="ADJ210" s="248"/>
      <c r="ADK210" s="248"/>
      <c r="ADL210" s="248"/>
      <c r="ADM210" s="248"/>
      <c r="ADN210" s="248"/>
      <c r="ADO210" s="248"/>
      <c r="ADP210" s="248"/>
      <c r="ADQ210" s="248"/>
      <c r="ADR210" s="248"/>
      <c r="ADS210" s="248"/>
      <c r="ADT210" s="248"/>
      <c r="ADU210" s="248"/>
      <c r="ADV210" s="248"/>
      <c r="ADW210" s="248"/>
      <c r="ADX210" s="248"/>
      <c r="ADY210" s="248"/>
      <c r="ADZ210" s="248"/>
      <c r="AEA210" s="248"/>
      <c r="AEB210" s="248"/>
      <c r="AEC210" s="248"/>
      <c r="AED210" s="248"/>
      <c r="AEE210" s="248"/>
      <c r="AEF210" s="248"/>
      <c r="AEG210" s="248"/>
      <c r="AEH210" s="248"/>
      <c r="AEI210" s="248"/>
      <c r="AEJ210" s="248"/>
      <c r="AEK210" s="248"/>
      <c r="AEL210" s="248"/>
      <c r="AEM210" s="248"/>
      <c r="AEN210" s="248"/>
      <c r="AEO210" s="248"/>
      <c r="AEP210" s="248"/>
      <c r="AEQ210" s="248"/>
      <c r="AER210" s="248"/>
      <c r="AES210" s="248"/>
      <c r="AET210" s="248"/>
      <c r="AEU210" s="248"/>
      <c r="AEV210" s="248"/>
      <c r="AEW210" s="248"/>
      <c r="AEX210" s="248"/>
      <c r="AEY210" s="248"/>
      <c r="AEZ210" s="248"/>
      <c r="AFA210" s="248"/>
      <c r="AFB210" s="248"/>
      <c r="AFC210" s="248"/>
      <c r="AFD210" s="248"/>
      <c r="AFE210" s="248"/>
      <c r="AFF210" s="248"/>
      <c r="AFG210" s="248"/>
      <c r="AFH210" s="248"/>
      <c r="AFI210" s="248"/>
      <c r="AFJ210" s="248"/>
      <c r="AFK210" s="248"/>
      <c r="AFL210" s="248"/>
      <c r="AFM210" s="248"/>
      <c r="AFN210" s="248"/>
      <c r="AFO210" s="248"/>
      <c r="AFP210" s="248"/>
      <c r="AFQ210" s="248"/>
      <c r="AFR210" s="248"/>
      <c r="AFS210" s="248"/>
      <c r="AFT210" s="248"/>
      <c r="AFU210" s="248"/>
      <c r="AFV210" s="248"/>
      <c r="AFW210" s="248"/>
      <c r="AFX210" s="248"/>
      <c r="AFY210" s="248"/>
      <c r="AFZ210" s="248"/>
      <c r="AGA210" s="248"/>
      <c r="AGB210" s="248"/>
      <c r="AGC210" s="248"/>
      <c r="AGD210" s="248"/>
      <c r="AGE210" s="248"/>
      <c r="AGF210" s="248"/>
      <c r="AGG210" s="248"/>
      <c r="AGH210" s="248"/>
      <c r="AGI210" s="248"/>
      <c r="AGJ210" s="248"/>
      <c r="AGK210" s="248"/>
      <c r="AGL210" s="248"/>
      <c r="AGM210" s="248"/>
      <c r="AGN210" s="248"/>
      <c r="AGO210" s="248"/>
      <c r="AGP210" s="248"/>
      <c r="AGQ210" s="248"/>
      <c r="AGR210" s="248"/>
      <c r="AGS210" s="248"/>
      <c r="AGT210" s="248"/>
      <c r="AGU210" s="248"/>
      <c r="AGV210" s="248"/>
      <c r="AGW210" s="248"/>
      <c r="AGX210" s="248"/>
      <c r="AGY210" s="248"/>
      <c r="AGZ210" s="248"/>
      <c r="AHA210" s="248"/>
      <c r="AHB210" s="248"/>
      <c r="AHC210" s="248"/>
      <c r="AHD210" s="248"/>
      <c r="AHE210" s="248"/>
      <c r="AHF210" s="248"/>
      <c r="AHG210" s="248"/>
      <c r="AHH210" s="248"/>
      <c r="AHI210" s="248"/>
      <c r="AHJ210" s="248"/>
      <c r="AHK210" s="248"/>
      <c r="AHL210" s="248"/>
      <c r="AHM210" s="248"/>
      <c r="AHN210" s="248"/>
      <c r="AHO210" s="248"/>
      <c r="AHP210" s="248"/>
      <c r="AHQ210" s="248"/>
      <c r="AHR210" s="248"/>
      <c r="AHS210" s="248"/>
      <c r="AHT210" s="248"/>
      <c r="AHU210" s="248"/>
      <c r="AHV210" s="248"/>
      <c r="AHW210" s="248"/>
      <c r="AHX210" s="248"/>
      <c r="AHY210" s="248"/>
      <c r="AHZ210" s="248"/>
      <c r="AIA210" s="248"/>
      <c r="AIB210" s="248"/>
      <c r="AIC210" s="248"/>
      <c r="AID210" s="248"/>
      <c r="AIE210" s="248"/>
      <c r="AIF210" s="248"/>
      <c r="AIG210" s="248"/>
      <c r="AIH210" s="248"/>
      <c r="AII210" s="248"/>
      <c r="AIJ210" s="248"/>
      <c r="AIK210" s="248"/>
      <c r="AIL210" s="248"/>
      <c r="AIM210" s="248"/>
      <c r="AIN210" s="248"/>
      <c r="AIO210" s="248"/>
      <c r="AIP210" s="248"/>
      <c r="AIQ210" s="248"/>
      <c r="AIR210" s="248"/>
      <c r="AIS210" s="248"/>
      <c r="AIT210" s="248"/>
      <c r="AIU210" s="248"/>
      <c r="AIV210" s="248"/>
      <c r="AIW210" s="248"/>
      <c r="AIX210" s="248"/>
      <c r="AIY210" s="248"/>
      <c r="AIZ210" s="248"/>
      <c r="AJA210" s="248"/>
      <c r="AJB210" s="248"/>
      <c r="AJC210" s="248"/>
      <c r="AJD210" s="248"/>
      <c r="AJE210" s="248"/>
      <c r="AJF210" s="248"/>
      <c r="AJG210" s="248"/>
      <c r="AJH210" s="248"/>
      <c r="AJI210" s="248"/>
      <c r="AJJ210" s="248"/>
      <c r="AJK210" s="248"/>
      <c r="AJL210" s="248"/>
      <c r="AJM210" s="248"/>
      <c r="AJN210" s="248"/>
      <c r="AJO210" s="248"/>
      <c r="AJP210" s="248"/>
      <c r="AJQ210" s="248"/>
      <c r="AJR210" s="248"/>
      <c r="AJS210" s="248"/>
      <c r="AJT210" s="248"/>
      <c r="AJU210" s="248"/>
      <c r="AJV210" s="248"/>
      <c r="AJW210" s="248"/>
      <c r="AJX210" s="248"/>
      <c r="AJY210" s="248"/>
      <c r="AJZ210" s="248"/>
      <c r="AKA210" s="248"/>
      <c r="AKB210" s="248"/>
      <c r="AKC210" s="248"/>
      <c r="AKD210" s="248"/>
      <c r="AKE210" s="248"/>
      <c r="AKF210" s="248"/>
      <c r="AKG210" s="248"/>
      <c r="AKH210" s="248"/>
      <c r="AKI210" s="248"/>
      <c r="AKJ210" s="248"/>
      <c r="AKK210" s="248"/>
      <c r="AKL210" s="248"/>
      <c r="AKM210" s="248"/>
      <c r="AKN210" s="248"/>
      <c r="AKO210" s="248"/>
      <c r="AKP210" s="248"/>
      <c r="AKQ210" s="248"/>
      <c r="AKR210" s="248"/>
      <c r="AKS210" s="248"/>
      <c r="AKT210" s="248"/>
      <c r="AKU210" s="248"/>
      <c r="AKV210" s="248"/>
      <c r="AKW210" s="248"/>
      <c r="AKX210" s="248"/>
      <c r="AKY210" s="248"/>
      <c r="AKZ210" s="248"/>
      <c r="ALA210" s="248"/>
      <c r="ALB210" s="248"/>
      <c r="ALC210" s="248"/>
      <c r="ALD210" s="248"/>
      <c r="ALE210" s="248"/>
      <c r="ALF210" s="248"/>
      <c r="ALG210" s="248"/>
      <c r="ALH210" s="248"/>
      <c r="ALI210" s="248"/>
      <c r="ALJ210" s="248"/>
      <c r="ALK210" s="248"/>
      <c r="ALL210" s="248"/>
      <c r="ALM210" s="248"/>
      <c r="ALN210" s="248"/>
      <c r="ALO210" s="248"/>
      <c r="ALP210" s="248"/>
      <c r="ALQ210" s="248"/>
      <c r="ALR210" s="248"/>
      <c r="ALS210" s="248"/>
      <c r="ALT210" s="248"/>
      <c r="ALU210" s="248"/>
      <c r="ALV210" s="248"/>
      <c r="ALW210" s="248"/>
      <c r="ALX210" s="248"/>
      <c r="ALY210" s="248"/>
      <c r="ALZ210" s="248"/>
      <c r="AMA210" s="248"/>
      <c r="AMB210" s="248"/>
      <c r="AMC210" s="248"/>
      <c r="AMD210" s="248"/>
      <c r="AME210" s="248"/>
      <c r="AMF210" s="248"/>
      <c r="AMG210" s="248"/>
      <c r="AMH210" s="248"/>
      <c r="AMI210" s="248"/>
      <c r="AMJ210" s="248"/>
      <c r="AMK210" s="248"/>
      <c r="AML210" s="248"/>
      <c r="AMM210" s="248"/>
      <c r="AMN210" s="248"/>
      <c r="AMO210" s="248"/>
      <c r="AMP210" s="248"/>
      <c r="AMQ210" s="248"/>
      <c r="AMR210" s="248"/>
      <c r="AMS210" s="248"/>
      <c r="AMT210" s="248"/>
      <c r="AMU210" s="248"/>
      <c r="AMV210" s="248"/>
      <c r="AMW210" s="248"/>
      <c r="AMX210" s="248"/>
      <c r="AMY210" s="248"/>
      <c r="AMZ210" s="248"/>
      <c r="ANA210" s="248"/>
      <c r="ANB210" s="248"/>
      <c r="ANC210" s="248"/>
      <c r="AND210" s="248"/>
      <c r="ANE210" s="248"/>
      <c r="ANF210" s="248"/>
      <c r="ANG210" s="248"/>
      <c r="ANH210" s="248"/>
      <c r="ANI210" s="248"/>
      <c r="ANJ210" s="248"/>
      <c r="ANK210" s="248"/>
      <c r="ANL210" s="248"/>
      <c r="ANM210" s="248"/>
      <c r="ANN210" s="248"/>
      <c r="ANO210" s="248"/>
      <c r="ANP210" s="248"/>
      <c r="ANQ210" s="248"/>
      <c r="ANR210" s="248"/>
      <c r="ANS210" s="248"/>
      <c r="ANT210" s="248"/>
      <c r="ANU210" s="248"/>
      <c r="ANV210" s="248"/>
      <c r="ANW210" s="248"/>
      <c r="ANX210" s="248"/>
      <c r="ANY210" s="248"/>
      <c r="ANZ210" s="248"/>
      <c r="AOA210" s="248"/>
      <c r="AOB210" s="248"/>
      <c r="AOC210" s="248"/>
      <c r="AOD210" s="248"/>
      <c r="AOE210" s="248"/>
      <c r="AOF210" s="248"/>
      <c r="AOG210" s="248"/>
      <c r="AOH210" s="248"/>
      <c r="AOI210" s="248"/>
      <c r="AOJ210" s="248"/>
      <c r="AOK210" s="248"/>
      <c r="AOL210" s="248"/>
      <c r="AOM210" s="248"/>
      <c r="AON210" s="248"/>
      <c r="AOO210" s="248"/>
      <c r="AOP210" s="248"/>
      <c r="AOQ210" s="248"/>
      <c r="AOR210" s="248"/>
      <c r="AOS210" s="248"/>
      <c r="AOT210" s="248"/>
      <c r="AOU210" s="248"/>
      <c r="AOV210" s="248"/>
      <c r="AOW210" s="248"/>
      <c r="AOX210" s="248"/>
      <c r="AOY210" s="248"/>
      <c r="AOZ210" s="248"/>
      <c r="APA210" s="248"/>
      <c r="APB210" s="248"/>
      <c r="APC210" s="248"/>
      <c r="APD210" s="248"/>
      <c r="APE210" s="248"/>
      <c r="APF210" s="248"/>
      <c r="APG210" s="248"/>
      <c r="APH210" s="248"/>
      <c r="API210" s="248"/>
      <c r="APJ210" s="248"/>
      <c r="APK210" s="248"/>
      <c r="APL210" s="248"/>
      <c r="APM210" s="248"/>
      <c r="APN210" s="248"/>
      <c r="APO210" s="248"/>
      <c r="APP210" s="248"/>
      <c r="APQ210" s="248"/>
      <c r="APR210" s="248"/>
      <c r="APS210" s="248"/>
      <c r="APT210" s="248"/>
      <c r="APU210" s="248"/>
      <c r="APV210" s="248"/>
      <c r="APW210" s="248"/>
      <c r="APX210" s="248"/>
      <c r="APY210" s="248"/>
      <c r="APZ210" s="248"/>
      <c r="AQA210" s="248"/>
      <c r="AQB210" s="248"/>
      <c r="AQC210" s="248"/>
      <c r="AQD210" s="248"/>
      <c r="AQE210" s="248"/>
      <c r="AQF210" s="248"/>
      <c r="AQG210" s="248"/>
      <c r="AQH210" s="248"/>
      <c r="AQI210" s="248"/>
      <c r="AQJ210" s="248"/>
      <c r="AQK210" s="248"/>
      <c r="AQL210" s="248"/>
      <c r="AQM210" s="248"/>
      <c r="AQN210" s="248"/>
      <c r="AQO210" s="248"/>
      <c r="AQP210" s="248"/>
      <c r="AQQ210" s="248"/>
      <c r="AQR210" s="248"/>
      <c r="AQS210" s="248"/>
      <c r="AQT210" s="248"/>
      <c r="AQU210" s="248"/>
      <c r="AQV210" s="248"/>
      <c r="AQW210" s="248"/>
      <c r="AQX210" s="248"/>
      <c r="AQY210" s="248"/>
      <c r="AQZ210" s="248"/>
      <c r="ARA210" s="248"/>
      <c r="ARB210" s="248"/>
      <c r="ARC210" s="248"/>
      <c r="ARD210" s="248"/>
      <c r="ARE210" s="248"/>
      <c r="ARF210" s="248"/>
      <c r="ARG210" s="248"/>
      <c r="ARH210" s="248"/>
      <c r="ARI210" s="248"/>
      <c r="ARJ210" s="248"/>
      <c r="ARK210" s="248"/>
      <c r="ARL210" s="248"/>
      <c r="ARM210" s="248"/>
      <c r="ARN210" s="248"/>
      <c r="ARO210" s="248"/>
      <c r="ARP210" s="248"/>
      <c r="ARQ210" s="248"/>
      <c r="ARR210" s="248"/>
      <c r="ARS210" s="248"/>
      <c r="ART210" s="248"/>
      <c r="ARU210" s="248"/>
      <c r="ARV210" s="248"/>
      <c r="ARW210" s="248"/>
      <c r="ARX210" s="248"/>
      <c r="ARY210" s="248"/>
      <c r="ARZ210" s="248"/>
      <c r="ASA210" s="248"/>
      <c r="ASB210" s="248"/>
      <c r="ASC210" s="248"/>
      <c r="ASD210" s="248"/>
      <c r="ASE210" s="248"/>
      <c r="ASF210" s="248"/>
      <c r="ASG210" s="248"/>
      <c r="ASH210" s="248"/>
      <c r="ASI210" s="248"/>
      <c r="ASJ210" s="248"/>
      <c r="ASK210" s="248"/>
      <c r="ASL210" s="248"/>
      <c r="ASM210" s="248"/>
      <c r="ASN210" s="248"/>
      <c r="ASO210" s="248"/>
      <c r="ASP210" s="248"/>
      <c r="ASQ210" s="248"/>
      <c r="ASR210" s="248"/>
      <c r="ASS210" s="248"/>
      <c r="AST210" s="248"/>
      <c r="ASU210" s="248"/>
      <c r="ASV210" s="248"/>
      <c r="ASW210" s="248"/>
      <c r="ASX210" s="248"/>
      <c r="ASY210" s="248"/>
      <c r="ASZ210" s="248"/>
      <c r="ATA210" s="248"/>
      <c r="ATB210" s="248"/>
      <c r="ATC210" s="248"/>
      <c r="ATD210" s="248"/>
      <c r="ATE210" s="248"/>
      <c r="ATF210" s="248"/>
      <c r="ATG210" s="248"/>
      <c r="ATH210" s="248"/>
      <c r="ATI210" s="248"/>
      <c r="ATJ210" s="248"/>
      <c r="ATK210" s="248"/>
      <c r="ATL210" s="248"/>
      <c r="ATM210" s="248"/>
      <c r="ATN210" s="248"/>
      <c r="ATO210" s="248"/>
      <c r="ATP210" s="248"/>
      <c r="ATQ210" s="248"/>
      <c r="ATR210" s="248"/>
      <c r="ATS210" s="248"/>
      <c r="ATT210" s="248"/>
      <c r="ATU210" s="248"/>
      <c r="ATV210" s="248"/>
      <c r="ATW210" s="248"/>
      <c r="ATX210" s="248"/>
      <c r="ATY210" s="248"/>
      <c r="ATZ210" s="248"/>
      <c r="AUA210" s="248"/>
      <c r="AUB210" s="248"/>
      <c r="AUC210" s="248"/>
      <c r="AUD210" s="248"/>
      <c r="AUE210" s="248"/>
      <c r="AUF210" s="248"/>
      <c r="AUG210" s="248"/>
      <c r="AUH210" s="248"/>
      <c r="AUI210" s="248"/>
      <c r="AUJ210" s="248"/>
      <c r="AUK210" s="248"/>
      <c r="AUL210" s="248"/>
      <c r="AUM210" s="248"/>
      <c r="AUN210" s="248"/>
      <c r="AUO210" s="248"/>
      <c r="AUP210" s="248"/>
      <c r="AUQ210" s="248"/>
      <c r="AUR210" s="248"/>
      <c r="AUS210" s="248"/>
      <c r="AUT210" s="248"/>
      <c r="AUU210" s="248"/>
      <c r="AUV210" s="248"/>
      <c r="AUW210" s="248"/>
      <c r="AUX210" s="248"/>
      <c r="AUY210" s="248"/>
      <c r="AUZ210" s="248"/>
      <c r="AVA210" s="248"/>
      <c r="AVB210" s="248"/>
      <c r="AVC210" s="248"/>
      <c r="AVD210" s="248"/>
      <c r="AVE210" s="248"/>
      <c r="AVF210" s="248"/>
      <c r="AVG210" s="248"/>
      <c r="AVH210" s="248"/>
      <c r="AVI210" s="248"/>
      <c r="AVJ210" s="248"/>
      <c r="AVK210" s="248"/>
      <c r="AVL210" s="248"/>
      <c r="AVM210" s="248"/>
      <c r="AVN210" s="248"/>
      <c r="AVO210" s="248"/>
      <c r="AVP210" s="248"/>
      <c r="AVQ210" s="248"/>
      <c r="AVR210" s="248"/>
      <c r="AVS210" s="248"/>
      <c r="AVT210" s="248"/>
      <c r="AVU210" s="248"/>
      <c r="AVV210" s="248"/>
      <c r="AVW210" s="248"/>
      <c r="AVX210" s="248"/>
      <c r="AVY210" s="248"/>
      <c r="AVZ210" s="248"/>
      <c r="AWA210" s="248"/>
      <c r="AWB210" s="248"/>
      <c r="AWC210" s="248"/>
      <c r="AWD210" s="248"/>
      <c r="AWE210" s="248"/>
      <c r="AWF210" s="248"/>
      <c r="AWG210" s="248"/>
      <c r="AWH210" s="248"/>
      <c r="AWI210" s="248"/>
      <c r="AWJ210" s="248"/>
      <c r="AWK210" s="248"/>
      <c r="AWL210" s="248"/>
      <c r="AWM210" s="248"/>
      <c r="AWN210" s="248"/>
      <c r="AWO210" s="248"/>
      <c r="AWP210" s="248"/>
      <c r="AWQ210" s="248"/>
      <c r="AWR210" s="248"/>
      <c r="AWS210" s="248"/>
      <c r="AWT210" s="248"/>
      <c r="AWU210" s="248"/>
      <c r="AWV210" s="248"/>
      <c r="AWW210" s="248"/>
      <c r="AWX210" s="248"/>
      <c r="AWY210" s="248"/>
      <c r="AWZ210" s="248"/>
      <c r="AXA210" s="248"/>
      <c r="AXB210" s="248"/>
      <c r="AXC210" s="248"/>
      <c r="AXD210" s="248"/>
      <c r="AXE210" s="248"/>
      <c r="AXF210" s="248"/>
      <c r="AXG210" s="248"/>
      <c r="AXH210" s="248"/>
      <c r="AXI210" s="248"/>
      <c r="AXJ210" s="248"/>
      <c r="AXK210" s="248"/>
      <c r="AXL210" s="248"/>
      <c r="AXM210" s="248"/>
      <c r="AXN210" s="248"/>
      <c r="AXO210" s="248"/>
      <c r="AXP210" s="248"/>
      <c r="AXQ210" s="248"/>
      <c r="AXR210" s="248"/>
      <c r="AXS210" s="248"/>
      <c r="AXT210" s="248"/>
      <c r="AXU210" s="248"/>
      <c r="AXV210" s="248"/>
      <c r="AXW210" s="248"/>
      <c r="AXX210" s="248"/>
      <c r="AXY210" s="248"/>
      <c r="AXZ210" s="248"/>
      <c r="AYA210" s="248"/>
      <c r="AYB210" s="248"/>
      <c r="AYC210" s="248"/>
      <c r="AYD210" s="248"/>
      <c r="AYE210" s="248"/>
      <c r="AYF210" s="248"/>
      <c r="AYG210" s="248"/>
      <c r="AYH210" s="248"/>
      <c r="AYI210" s="248"/>
      <c r="AYJ210" s="248"/>
      <c r="AYK210" s="248"/>
      <c r="AYL210" s="248"/>
      <c r="AYM210" s="248"/>
      <c r="AYN210" s="248"/>
      <c r="AYO210" s="248"/>
      <c r="AYP210" s="248"/>
      <c r="AYQ210" s="248"/>
      <c r="AYR210" s="248"/>
      <c r="AYS210" s="248"/>
      <c r="AYT210" s="248"/>
      <c r="AYU210" s="248"/>
      <c r="AYV210" s="248"/>
      <c r="AYW210" s="248"/>
      <c r="AYX210" s="248"/>
      <c r="AYY210" s="248"/>
      <c r="AYZ210" s="248"/>
      <c r="AZA210" s="248"/>
      <c r="AZB210" s="248"/>
      <c r="AZC210" s="248"/>
      <c r="AZD210" s="248"/>
      <c r="AZE210" s="248"/>
      <c r="AZF210" s="248"/>
      <c r="AZG210" s="248"/>
      <c r="AZH210" s="248"/>
      <c r="AZI210" s="248"/>
      <c r="AZJ210" s="248"/>
      <c r="AZK210" s="248"/>
      <c r="AZL210" s="248"/>
      <c r="AZM210" s="248"/>
      <c r="AZN210" s="248"/>
      <c r="AZO210" s="248"/>
      <c r="AZP210" s="248"/>
      <c r="AZQ210" s="248"/>
      <c r="AZR210" s="248"/>
      <c r="AZS210" s="248"/>
      <c r="AZT210" s="248"/>
      <c r="AZU210" s="248"/>
      <c r="AZV210" s="248"/>
      <c r="AZW210" s="248"/>
      <c r="AZX210" s="248"/>
      <c r="AZY210" s="248"/>
      <c r="AZZ210" s="248"/>
      <c r="BAA210" s="248"/>
      <c r="BAB210" s="248"/>
      <c r="BAC210" s="248"/>
      <c r="BAD210" s="248"/>
      <c r="BAE210" s="248"/>
      <c r="BAF210" s="248"/>
      <c r="BAG210" s="248"/>
      <c r="BAH210" s="248"/>
      <c r="BAI210" s="248"/>
      <c r="BAJ210" s="248"/>
      <c r="BAK210" s="248"/>
      <c r="BAL210" s="248"/>
      <c r="BAM210" s="248"/>
      <c r="BAN210" s="248"/>
      <c r="BAO210" s="248"/>
      <c r="BAP210" s="248"/>
      <c r="BAQ210" s="248"/>
      <c r="BAR210" s="248"/>
      <c r="BAS210" s="248"/>
      <c r="BAT210" s="248"/>
      <c r="BAU210" s="248"/>
      <c r="BAV210" s="248"/>
      <c r="BAW210" s="248"/>
      <c r="BAX210" s="248"/>
      <c r="BAY210" s="248"/>
      <c r="BAZ210" s="248"/>
      <c r="BBA210" s="248"/>
      <c r="BBB210" s="248"/>
      <c r="BBC210" s="248"/>
      <c r="BBD210" s="248"/>
      <c r="BBE210" s="248"/>
      <c r="BBF210" s="248"/>
      <c r="BBG210" s="248"/>
      <c r="BBH210" s="248"/>
      <c r="BBI210" s="248"/>
      <c r="BBJ210" s="248"/>
      <c r="BBK210" s="248"/>
      <c r="BBL210" s="248"/>
      <c r="BBM210" s="248"/>
      <c r="BBN210" s="248"/>
      <c r="BBO210" s="248"/>
      <c r="BBP210" s="248"/>
      <c r="BBQ210" s="248"/>
      <c r="BBR210" s="248"/>
      <c r="BBS210" s="248"/>
      <c r="BBT210" s="248"/>
      <c r="BBU210" s="248"/>
      <c r="BBV210" s="248"/>
      <c r="BBW210" s="248"/>
      <c r="BBX210" s="248"/>
      <c r="BBY210" s="248"/>
      <c r="BBZ210" s="248"/>
      <c r="BCA210" s="248"/>
      <c r="BCB210" s="248"/>
      <c r="BCC210" s="248"/>
      <c r="BCD210" s="248"/>
      <c r="BCE210" s="248"/>
      <c r="BCF210" s="248"/>
      <c r="BCG210" s="248"/>
      <c r="BCH210" s="248"/>
      <c r="BCI210" s="248"/>
      <c r="BCJ210" s="248"/>
      <c r="BCK210" s="248"/>
      <c r="BCL210" s="248"/>
      <c r="BCM210" s="248"/>
      <c r="BCN210" s="248"/>
      <c r="BCO210" s="248"/>
      <c r="BCP210" s="248"/>
      <c r="BCQ210" s="248"/>
      <c r="BCR210" s="248"/>
      <c r="BCS210" s="248"/>
      <c r="BCT210" s="248"/>
      <c r="BCU210" s="248"/>
      <c r="BCV210" s="248"/>
      <c r="BCW210" s="248"/>
      <c r="BCX210" s="248"/>
      <c r="BCY210" s="248"/>
      <c r="BCZ210" s="248"/>
      <c r="BDA210" s="248"/>
      <c r="BDB210" s="248"/>
      <c r="BDC210" s="248"/>
      <c r="BDD210" s="248"/>
      <c r="BDE210" s="248"/>
      <c r="BDF210" s="248"/>
      <c r="BDG210" s="248"/>
      <c r="BDH210" s="248"/>
      <c r="BDI210" s="248"/>
      <c r="BDJ210" s="248"/>
      <c r="BDK210" s="248"/>
      <c r="BDL210" s="248"/>
      <c r="BDM210" s="248"/>
      <c r="BDN210" s="248"/>
      <c r="BDO210" s="248"/>
      <c r="BDP210" s="248"/>
      <c r="BDQ210" s="248"/>
      <c r="BDR210" s="248"/>
      <c r="BDS210" s="248"/>
      <c r="BDT210" s="248"/>
      <c r="BDU210" s="248"/>
      <c r="BDV210" s="248"/>
      <c r="BDW210" s="248"/>
      <c r="BDX210" s="248"/>
      <c r="BDY210" s="248"/>
      <c r="BDZ210" s="248"/>
      <c r="BEA210" s="248"/>
      <c r="BEB210" s="248"/>
      <c r="BEC210" s="248"/>
      <c r="BED210" s="248"/>
      <c r="BEE210" s="248"/>
      <c r="BEF210" s="248"/>
      <c r="BEG210" s="248"/>
      <c r="BEH210" s="248"/>
      <c r="BEI210" s="248"/>
      <c r="BEJ210" s="248"/>
      <c r="BEK210" s="248"/>
      <c r="BEL210" s="248"/>
      <c r="BEM210" s="248"/>
      <c r="BEN210" s="248"/>
      <c r="BEO210" s="248"/>
      <c r="BEP210" s="248"/>
      <c r="BEQ210" s="248"/>
      <c r="BER210" s="248"/>
      <c r="BES210" s="248"/>
      <c r="BET210" s="248"/>
      <c r="BEU210" s="248"/>
      <c r="BEV210" s="248"/>
      <c r="BEW210" s="248"/>
      <c r="BEX210" s="248"/>
      <c r="BEY210" s="248"/>
      <c r="BEZ210" s="248"/>
      <c r="BFA210" s="248"/>
      <c r="BFB210" s="248"/>
      <c r="BFC210" s="248"/>
      <c r="BFD210" s="248"/>
      <c r="BFE210" s="248"/>
      <c r="BFF210" s="248"/>
      <c r="BFG210" s="248"/>
      <c r="BFH210" s="248"/>
      <c r="BFI210" s="248"/>
      <c r="BFJ210" s="248"/>
      <c r="BFK210" s="248"/>
      <c r="BFL210" s="248"/>
      <c r="BFM210" s="248"/>
      <c r="BFN210" s="248"/>
      <c r="BFO210" s="248"/>
      <c r="BFP210" s="248"/>
      <c r="BFQ210" s="248"/>
      <c r="BFR210" s="248"/>
      <c r="BFS210" s="248"/>
      <c r="BFT210" s="248"/>
      <c r="BFU210" s="248"/>
      <c r="BFV210" s="248"/>
      <c r="BFW210" s="248"/>
      <c r="BFX210" s="248"/>
      <c r="BFY210" s="248"/>
      <c r="BFZ210" s="248"/>
      <c r="BGA210" s="248"/>
      <c r="BGB210" s="248"/>
      <c r="BGC210" s="248"/>
      <c r="BGD210" s="248"/>
      <c r="BGE210" s="248"/>
      <c r="BGF210" s="248"/>
      <c r="BGG210" s="248"/>
      <c r="BGH210" s="248"/>
      <c r="BGI210" s="248"/>
      <c r="BGJ210" s="248"/>
      <c r="BGK210" s="248"/>
      <c r="BGL210" s="248"/>
      <c r="BGM210" s="248"/>
      <c r="BGN210" s="248"/>
      <c r="BGO210" s="248"/>
      <c r="BGP210" s="248"/>
      <c r="BGQ210" s="248"/>
      <c r="BGR210" s="248"/>
      <c r="BGS210" s="248"/>
      <c r="BGT210" s="248"/>
      <c r="BGU210" s="248"/>
      <c r="BGV210" s="248"/>
      <c r="BGW210" s="248"/>
      <c r="BGX210" s="248"/>
      <c r="BGY210" s="248"/>
      <c r="BGZ210" s="248"/>
      <c r="BHA210" s="248"/>
      <c r="BHB210" s="248"/>
      <c r="BHC210" s="248"/>
      <c r="BHD210" s="248"/>
      <c r="BHE210" s="248"/>
      <c r="BHF210" s="248"/>
      <c r="BHG210" s="248"/>
      <c r="BHH210" s="248"/>
      <c r="BHI210" s="248"/>
      <c r="BHJ210" s="248"/>
      <c r="BHK210" s="248"/>
      <c r="BHL210" s="248"/>
      <c r="BHM210" s="248"/>
      <c r="BHN210" s="248"/>
      <c r="BHO210" s="248"/>
      <c r="BHP210" s="248"/>
      <c r="BHQ210" s="248"/>
      <c r="BHR210" s="248"/>
      <c r="BHS210" s="248"/>
      <c r="BHT210" s="248"/>
      <c r="BHU210" s="248"/>
      <c r="BHV210" s="248"/>
      <c r="BHW210" s="248"/>
      <c r="BHX210" s="248"/>
      <c r="BHY210" s="248"/>
      <c r="BHZ210" s="248"/>
      <c r="BIA210" s="248"/>
      <c r="BIB210" s="248"/>
      <c r="BIC210" s="248"/>
      <c r="BID210" s="248"/>
      <c r="BIE210" s="248"/>
      <c r="BIF210" s="248"/>
      <c r="BIG210" s="248"/>
      <c r="BIH210" s="248"/>
      <c r="BII210" s="248"/>
      <c r="BIJ210" s="248"/>
      <c r="BIK210" s="248"/>
      <c r="BIL210" s="248"/>
      <c r="BIM210" s="248"/>
      <c r="BIN210" s="248"/>
      <c r="BIO210" s="248"/>
      <c r="BIP210" s="248"/>
      <c r="BIQ210" s="248"/>
      <c r="BIR210" s="248"/>
      <c r="BIS210" s="248"/>
      <c r="BIT210" s="248"/>
      <c r="BIU210" s="248"/>
      <c r="BIV210" s="248"/>
      <c r="BIW210" s="248"/>
      <c r="BIX210" s="248"/>
      <c r="BIY210" s="248"/>
      <c r="BIZ210" s="248"/>
      <c r="BJA210" s="248"/>
      <c r="BJB210" s="248"/>
      <c r="BJC210" s="248"/>
      <c r="BJD210" s="248"/>
      <c r="BJE210" s="248"/>
      <c r="BJF210" s="248"/>
      <c r="BJG210" s="248"/>
      <c r="BJH210" s="248"/>
      <c r="BJI210" s="248"/>
      <c r="BJJ210" s="248"/>
      <c r="BJK210" s="248"/>
      <c r="BJL210" s="248"/>
      <c r="BJM210" s="248"/>
      <c r="BJN210" s="248"/>
      <c r="BJO210" s="248"/>
      <c r="BJP210" s="248"/>
      <c r="BJQ210" s="248"/>
      <c r="BJR210" s="248"/>
      <c r="BJS210" s="248"/>
      <c r="BJT210" s="248"/>
      <c r="BJU210" s="248"/>
      <c r="BJV210" s="248"/>
      <c r="BJW210" s="248"/>
      <c r="BJX210" s="248"/>
      <c r="BJY210" s="248"/>
      <c r="BJZ210" s="248"/>
      <c r="BKA210" s="248"/>
      <c r="BKB210" s="248"/>
      <c r="BKC210" s="248"/>
      <c r="BKD210" s="248"/>
      <c r="BKE210" s="248"/>
      <c r="BKF210" s="248"/>
      <c r="BKG210" s="248"/>
      <c r="BKH210" s="248"/>
      <c r="BKI210" s="248"/>
      <c r="BKJ210" s="248"/>
      <c r="BKK210" s="248"/>
      <c r="BKL210" s="248"/>
      <c r="BKM210" s="248"/>
      <c r="BKN210" s="248"/>
      <c r="BKO210" s="248"/>
      <c r="BKP210" s="248"/>
      <c r="BKQ210" s="248"/>
      <c r="BKR210" s="248"/>
      <c r="BKS210" s="248"/>
      <c r="BKT210" s="248"/>
      <c r="BKU210" s="248"/>
      <c r="BKV210" s="248"/>
      <c r="BKW210" s="248"/>
      <c r="BKX210" s="248"/>
      <c r="BKY210" s="248"/>
      <c r="BKZ210" s="248"/>
      <c r="BLA210" s="248"/>
      <c r="BLB210" s="248"/>
      <c r="BLC210" s="248"/>
      <c r="BLD210" s="248"/>
      <c r="BLE210" s="248"/>
      <c r="BLF210" s="248"/>
      <c r="BLG210" s="248"/>
      <c r="BLH210" s="248"/>
      <c r="BLI210" s="248"/>
      <c r="BLJ210" s="248"/>
      <c r="BLK210" s="248"/>
      <c r="BLL210" s="248"/>
      <c r="BLM210" s="248"/>
      <c r="BLN210" s="248"/>
      <c r="BLO210" s="248"/>
      <c r="BLP210" s="248"/>
      <c r="BLQ210" s="248"/>
      <c r="BLR210" s="248"/>
      <c r="BLS210" s="248"/>
      <c r="BLT210" s="248"/>
      <c r="BLU210" s="248"/>
      <c r="BLV210" s="248"/>
      <c r="BLW210" s="248"/>
      <c r="BLX210" s="248"/>
      <c r="BLY210" s="248"/>
      <c r="BLZ210" s="248"/>
      <c r="BMA210" s="248"/>
      <c r="BMB210" s="248"/>
      <c r="BMC210" s="248"/>
      <c r="BMD210" s="248"/>
      <c r="BME210" s="248"/>
      <c r="BMF210" s="248"/>
      <c r="BMG210" s="248"/>
      <c r="BMH210" s="248"/>
      <c r="BMI210" s="248"/>
      <c r="BMJ210" s="248"/>
      <c r="BMK210" s="248"/>
      <c r="BML210" s="248"/>
      <c r="BMM210" s="248"/>
      <c r="BMN210" s="248"/>
      <c r="BMO210" s="248"/>
      <c r="BMP210" s="248"/>
      <c r="BMQ210" s="248"/>
      <c r="BMR210" s="248"/>
      <c r="BMS210" s="248"/>
      <c r="BMT210" s="248"/>
      <c r="BMU210" s="248"/>
      <c r="BMV210" s="248"/>
      <c r="BMW210" s="248"/>
      <c r="BMX210" s="248"/>
      <c r="BMY210" s="248"/>
      <c r="BMZ210" s="248"/>
      <c r="BNA210" s="248"/>
      <c r="BNB210" s="248"/>
      <c r="BNC210" s="248"/>
      <c r="BND210" s="248"/>
      <c r="BNE210" s="248"/>
      <c r="BNF210" s="248"/>
      <c r="BNG210" s="248"/>
      <c r="BNH210" s="248"/>
      <c r="BNI210" s="248"/>
      <c r="BNJ210" s="248"/>
      <c r="BNK210" s="248"/>
      <c r="BNL210" s="248"/>
      <c r="BNM210" s="248"/>
      <c r="BNN210" s="248"/>
      <c r="BNO210" s="248"/>
      <c r="BNP210" s="248"/>
      <c r="BNQ210" s="248"/>
      <c r="BNR210" s="248"/>
      <c r="BNS210" s="248"/>
      <c r="BNT210" s="248"/>
      <c r="BNU210" s="248"/>
      <c r="BNV210" s="248"/>
      <c r="BNW210" s="248"/>
      <c r="BNX210" s="248"/>
      <c r="BNY210" s="248"/>
      <c r="BNZ210" s="248"/>
      <c r="BOA210" s="248"/>
      <c r="BOB210" s="248"/>
      <c r="BOC210" s="248"/>
      <c r="BOD210" s="248"/>
      <c r="BOE210" s="248"/>
      <c r="BOF210" s="248"/>
      <c r="BOG210" s="248"/>
      <c r="BOH210" s="248"/>
      <c r="BOI210" s="248"/>
      <c r="BOJ210" s="248"/>
      <c r="BOK210" s="248"/>
      <c r="BOL210" s="248"/>
      <c r="BOM210" s="248"/>
      <c r="BON210" s="248"/>
      <c r="BOO210" s="248"/>
      <c r="BOP210" s="248"/>
      <c r="BOQ210" s="248"/>
      <c r="BOR210" s="248"/>
      <c r="BOS210" s="248"/>
      <c r="BOT210" s="248"/>
      <c r="BOU210" s="248"/>
      <c r="BOV210" s="248"/>
      <c r="BOW210" s="248"/>
      <c r="BOX210" s="248"/>
      <c r="BOY210" s="248"/>
      <c r="BOZ210" s="248"/>
      <c r="BPA210" s="248"/>
      <c r="BPB210" s="248"/>
      <c r="BPC210" s="248"/>
      <c r="BPD210" s="248"/>
      <c r="BPE210" s="248"/>
      <c r="BPF210" s="248"/>
      <c r="BPG210" s="248"/>
      <c r="BPH210" s="248"/>
      <c r="BPI210" s="248"/>
      <c r="BPJ210" s="248"/>
      <c r="BPK210" s="248"/>
      <c r="BPL210" s="248"/>
      <c r="BPM210" s="248"/>
      <c r="BPN210" s="248"/>
      <c r="BPO210" s="248"/>
      <c r="BPP210" s="248"/>
      <c r="BPQ210" s="248"/>
      <c r="BPR210" s="248"/>
      <c r="BPS210" s="248"/>
      <c r="BPT210" s="248"/>
      <c r="BPU210" s="248"/>
      <c r="BPV210" s="248"/>
      <c r="BPW210" s="248"/>
      <c r="BPX210" s="248"/>
      <c r="BPY210" s="248"/>
      <c r="BPZ210" s="248"/>
      <c r="BQA210" s="248"/>
      <c r="BQB210" s="248"/>
      <c r="BQC210" s="248"/>
      <c r="BQD210" s="248"/>
      <c r="BQE210" s="248"/>
      <c r="BQF210" s="248"/>
      <c r="BQG210" s="248"/>
      <c r="BQH210" s="248"/>
      <c r="BQI210" s="248"/>
      <c r="BQJ210" s="248"/>
      <c r="BQK210" s="248"/>
      <c r="BQL210" s="248"/>
      <c r="BQM210" s="248"/>
      <c r="BQN210" s="248"/>
      <c r="BQO210" s="248"/>
      <c r="BQP210" s="248"/>
      <c r="BQQ210" s="248"/>
      <c r="BQR210" s="248"/>
      <c r="BQS210" s="248"/>
      <c r="BQT210" s="248"/>
      <c r="BQU210" s="248"/>
      <c r="BQV210" s="248"/>
      <c r="BQW210" s="248"/>
      <c r="BQX210" s="248"/>
      <c r="BQY210" s="248"/>
      <c r="BQZ210" s="248"/>
      <c r="BRA210" s="248"/>
      <c r="BRB210" s="248"/>
      <c r="BRC210" s="248"/>
      <c r="BRD210" s="248"/>
      <c r="BRE210" s="248"/>
      <c r="BRF210" s="248"/>
      <c r="BRG210" s="248"/>
      <c r="BRH210" s="248"/>
      <c r="BRI210" s="248"/>
      <c r="BRJ210" s="248"/>
      <c r="BRK210" s="248"/>
      <c r="BRL210" s="248"/>
      <c r="BRM210" s="248"/>
      <c r="BRN210" s="248"/>
      <c r="BRO210" s="248"/>
      <c r="BRP210" s="248"/>
      <c r="BRQ210" s="248"/>
      <c r="BRR210" s="248"/>
      <c r="BRS210" s="248"/>
      <c r="BRT210" s="248"/>
      <c r="BRU210" s="248"/>
      <c r="BRV210" s="248"/>
      <c r="BRW210" s="248"/>
      <c r="BRX210" s="248"/>
      <c r="BRY210" s="248"/>
      <c r="BRZ210" s="248"/>
      <c r="BSA210" s="248"/>
      <c r="BSB210" s="248"/>
      <c r="BSC210" s="248"/>
      <c r="BSD210" s="248"/>
      <c r="BSE210" s="248"/>
      <c r="BSF210" s="248"/>
      <c r="BSG210" s="248"/>
      <c r="BSH210" s="248"/>
      <c r="BSI210" s="248"/>
      <c r="BSJ210" s="248"/>
      <c r="BSK210" s="248"/>
      <c r="BSL210" s="248"/>
      <c r="BSM210" s="248"/>
      <c r="BSN210" s="248"/>
      <c r="BSO210" s="248"/>
      <c r="BSP210" s="248"/>
      <c r="BSQ210" s="248"/>
      <c r="BSR210" s="248"/>
      <c r="BSS210" s="248"/>
      <c r="BST210" s="248"/>
      <c r="BSU210" s="248"/>
      <c r="BSV210" s="248"/>
      <c r="BSW210" s="248"/>
      <c r="BSX210" s="248"/>
      <c r="BSY210" s="248"/>
      <c r="BSZ210" s="248"/>
      <c r="BTA210" s="248"/>
      <c r="BTB210" s="248"/>
      <c r="BTC210" s="248"/>
      <c r="BTD210" s="248"/>
      <c r="BTE210" s="248"/>
      <c r="BTF210" s="248"/>
      <c r="BTG210" s="248"/>
      <c r="BTH210" s="248"/>
      <c r="BTI210" s="248"/>
      <c r="BTJ210" s="248"/>
      <c r="BTK210" s="248"/>
      <c r="BTL210" s="248"/>
      <c r="BTM210" s="248"/>
      <c r="BTN210" s="248"/>
      <c r="BTO210" s="248"/>
      <c r="BTP210" s="248"/>
      <c r="BTQ210" s="248"/>
      <c r="BTR210" s="248"/>
      <c r="BTS210" s="248"/>
      <c r="BTT210" s="248"/>
      <c r="BTU210" s="248"/>
      <c r="BTV210" s="248"/>
      <c r="BTW210" s="248"/>
      <c r="BTX210" s="248"/>
      <c r="BTY210" s="248"/>
      <c r="BTZ210" s="248"/>
      <c r="BUA210" s="248"/>
      <c r="BUB210" s="248"/>
      <c r="BUC210" s="248"/>
      <c r="BUD210" s="248"/>
      <c r="BUE210" s="248"/>
      <c r="BUF210" s="248"/>
      <c r="BUG210" s="248"/>
      <c r="BUH210" s="248"/>
      <c r="BUI210" s="248"/>
      <c r="BUJ210" s="248"/>
      <c r="BUK210" s="248"/>
      <c r="BUL210" s="248"/>
      <c r="BUM210" s="248"/>
      <c r="BUN210" s="248"/>
      <c r="BUO210" s="248"/>
      <c r="BUP210" s="248"/>
      <c r="BUQ210" s="248"/>
      <c r="BUR210" s="248"/>
      <c r="BUS210" s="248"/>
      <c r="BUT210" s="248"/>
      <c r="BUU210" s="248"/>
      <c r="BUV210" s="248"/>
      <c r="BUW210" s="248"/>
      <c r="BUX210" s="248"/>
      <c r="BUY210" s="248"/>
      <c r="BUZ210" s="248"/>
      <c r="BVA210" s="248"/>
      <c r="BVB210" s="248"/>
      <c r="BVC210" s="248"/>
      <c r="BVD210" s="248"/>
      <c r="BVE210" s="248"/>
      <c r="BVF210" s="248"/>
      <c r="BVG210" s="248"/>
      <c r="BVH210" s="248"/>
      <c r="BVI210" s="248"/>
      <c r="BVJ210" s="248"/>
      <c r="BVK210" s="248"/>
      <c r="BVL210" s="248"/>
      <c r="BVM210" s="248"/>
      <c r="BVN210" s="248"/>
      <c r="BVO210" s="248"/>
      <c r="BVP210" s="248"/>
      <c r="BVQ210" s="248"/>
      <c r="BVR210" s="248"/>
      <c r="BVS210" s="248"/>
      <c r="BVT210" s="248"/>
      <c r="BVU210" s="248"/>
      <c r="BVV210" s="248"/>
      <c r="BVW210" s="248"/>
      <c r="BVX210" s="248"/>
      <c r="BVY210" s="248"/>
      <c r="BVZ210" s="248"/>
      <c r="BWA210" s="248"/>
      <c r="BWB210" s="248"/>
      <c r="BWC210" s="248"/>
      <c r="BWD210" s="248"/>
      <c r="BWE210" s="248"/>
      <c r="BWF210" s="248"/>
      <c r="BWG210" s="248"/>
      <c r="BWH210" s="248"/>
      <c r="BWI210" s="248"/>
      <c r="BWJ210" s="248"/>
      <c r="BWK210" s="248"/>
      <c r="BWL210" s="248"/>
      <c r="BWM210" s="248"/>
      <c r="BWN210" s="248"/>
      <c r="BWO210" s="248"/>
      <c r="BWP210" s="248"/>
      <c r="BWQ210" s="248"/>
      <c r="BWR210" s="248"/>
      <c r="BWS210" s="248"/>
      <c r="BWT210" s="248"/>
      <c r="BWU210" s="248"/>
      <c r="BWV210" s="248"/>
      <c r="BWW210" s="248"/>
      <c r="BWX210" s="248"/>
      <c r="BWY210" s="248"/>
      <c r="BWZ210" s="248"/>
      <c r="BXA210" s="248"/>
      <c r="BXB210" s="248"/>
      <c r="BXC210" s="248"/>
      <c r="BXD210" s="248"/>
      <c r="BXE210" s="248"/>
      <c r="BXF210" s="248"/>
      <c r="BXG210" s="248"/>
      <c r="BXH210" s="248"/>
      <c r="BXI210" s="248"/>
      <c r="BXJ210" s="248"/>
      <c r="BXK210" s="248"/>
      <c r="BXL210" s="248"/>
      <c r="BXM210" s="248"/>
      <c r="BXN210" s="248"/>
      <c r="BXO210" s="248"/>
      <c r="BXP210" s="248"/>
      <c r="BXQ210" s="248"/>
      <c r="BXR210" s="248"/>
      <c r="BXS210" s="248"/>
      <c r="BXT210" s="248"/>
      <c r="BXU210" s="248"/>
      <c r="BXV210" s="248"/>
      <c r="BXW210" s="248"/>
      <c r="BXX210" s="248"/>
      <c r="BXY210" s="248"/>
      <c r="BXZ210" s="248"/>
      <c r="BYA210" s="248"/>
      <c r="BYB210" s="248"/>
      <c r="BYC210" s="248"/>
      <c r="BYD210" s="248"/>
      <c r="BYE210" s="248"/>
      <c r="BYF210" s="248"/>
      <c r="BYG210" s="248"/>
      <c r="BYH210" s="248"/>
      <c r="BYI210" s="248"/>
      <c r="BYJ210" s="248"/>
      <c r="BYK210" s="248"/>
      <c r="BYL210" s="248"/>
      <c r="BYM210" s="248"/>
      <c r="BYN210" s="248"/>
      <c r="BYO210" s="248"/>
      <c r="BYP210" s="248"/>
      <c r="BYQ210" s="248"/>
      <c r="BYR210" s="248"/>
      <c r="BYS210" s="248"/>
      <c r="BYT210" s="248"/>
      <c r="BYU210" s="248"/>
      <c r="BYV210" s="248"/>
      <c r="BYW210" s="248"/>
      <c r="BYX210" s="248"/>
      <c r="BYY210" s="248"/>
      <c r="BYZ210" s="248"/>
      <c r="BZA210" s="248"/>
      <c r="BZB210" s="248"/>
      <c r="BZC210" s="248"/>
      <c r="BZD210" s="248"/>
      <c r="BZE210" s="248"/>
      <c r="BZF210" s="248"/>
      <c r="BZG210" s="248"/>
      <c r="BZH210" s="248"/>
      <c r="BZI210" s="248"/>
      <c r="BZJ210" s="248"/>
      <c r="BZK210" s="248"/>
      <c r="BZL210" s="248"/>
      <c r="BZM210" s="248"/>
      <c r="BZN210" s="248"/>
      <c r="BZO210" s="248"/>
      <c r="BZP210" s="248"/>
      <c r="BZQ210" s="248"/>
      <c r="BZR210" s="248"/>
      <c r="BZS210" s="248"/>
      <c r="BZT210" s="248"/>
      <c r="BZU210" s="248"/>
      <c r="BZV210" s="248"/>
      <c r="BZW210" s="248"/>
      <c r="BZX210" s="248"/>
      <c r="BZY210" s="248"/>
      <c r="BZZ210" s="248"/>
      <c r="CAA210" s="248"/>
      <c r="CAB210" s="248"/>
      <c r="CAC210" s="248"/>
      <c r="CAD210" s="248"/>
      <c r="CAE210" s="248"/>
      <c r="CAF210" s="248"/>
      <c r="CAG210" s="248"/>
      <c r="CAH210" s="248"/>
      <c r="CAI210" s="248"/>
      <c r="CAJ210" s="248"/>
      <c r="CAK210" s="248"/>
      <c r="CAL210" s="248"/>
      <c r="CAM210" s="248"/>
      <c r="CAN210" s="248"/>
      <c r="CAO210" s="248"/>
      <c r="CAP210" s="248"/>
      <c r="CAQ210" s="248"/>
      <c r="CAR210" s="248"/>
      <c r="CAS210" s="248"/>
      <c r="CAT210" s="248"/>
      <c r="CAU210" s="248"/>
      <c r="CAV210" s="248"/>
      <c r="CAW210" s="248"/>
      <c r="CAX210" s="248"/>
      <c r="CAY210" s="248"/>
      <c r="CAZ210" s="248"/>
      <c r="CBA210" s="248"/>
      <c r="CBB210" s="248"/>
      <c r="CBC210" s="248"/>
      <c r="CBD210" s="248"/>
      <c r="CBE210" s="248"/>
      <c r="CBF210" s="248"/>
      <c r="CBG210" s="248"/>
      <c r="CBH210" s="248"/>
      <c r="CBI210" s="248"/>
      <c r="CBJ210" s="248"/>
      <c r="CBK210" s="248"/>
      <c r="CBL210" s="248"/>
      <c r="CBM210" s="248"/>
      <c r="CBN210" s="248"/>
      <c r="CBO210" s="248"/>
      <c r="CBP210" s="248"/>
      <c r="CBQ210" s="248"/>
      <c r="CBR210" s="248"/>
      <c r="CBS210" s="248"/>
      <c r="CBT210" s="248"/>
      <c r="CBU210" s="248"/>
      <c r="CBV210" s="248"/>
      <c r="CBW210" s="248"/>
      <c r="CBX210" s="248"/>
      <c r="CBY210" s="248"/>
      <c r="CBZ210" s="248"/>
      <c r="CCA210" s="248"/>
      <c r="CCB210" s="248"/>
      <c r="CCC210" s="248"/>
      <c r="CCD210" s="248"/>
      <c r="CCE210" s="248"/>
      <c r="CCF210" s="248"/>
      <c r="CCG210" s="248"/>
      <c r="CCH210" s="248"/>
      <c r="CCI210" s="248"/>
      <c r="CCJ210" s="248"/>
      <c r="CCK210" s="248"/>
      <c r="CCL210" s="248"/>
      <c r="CCM210" s="248"/>
      <c r="CCN210" s="248"/>
      <c r="CCO210" s="248"/>
      <c r="CCP210" s="248"/>
      <c r="CCQ210" s="248"/>
      <c r="CCR210" s="248"/>
      <c r="CCS210" s="248"/>
      <c r="CCT210" s="248"/>
      <c r="CCU210" s="248"/>
      <c r="CCV210" s="248"/>
      <c r="CCW210" s="248"/>
      <c r="CCX210" s="248"/>
      <c r="CCY210" s="248"/>
      <c r="CCZ210" s="248"/>
      <c r="CDA210" s="248"/>
      <c r="CDB210" s="248"/>
      <c r="CDC210" s="248"/>
      <c r="CDD210" s="248"/>
      <c r="CDE210" s="248"/>
      <c r="CDF210" s="248"/>
      <c r="CDG210" s="248"/>
      <c r="CDH210" s="248"/>
      <c r="CDI210" s="248"/>
      <c r="CDJ210" s="248"/>
      <c r="CDK210" s="248"/>
      <c r="CDL210" s="248"/>
      <c r="CDM210" s="248"/>
      <c r="CDN210" s="248"/>
      <c r="CDO210" s="248"/>
      <c r="CDP210" s="248"/>
      <c r="CDQ210" s="248"/>
      <c r="CDR210" s="248"/>
      <c r="CDS210" s="248"/>
      <c r="CDT210" s="248"/>
      <c r="CDU210" s="248"/>
      <c r="CDV210" s="248"/>
      <c r="CDW210" s="248"/>
      <c r="CDX210" s="248"/>
      <c r="CDY210" s="248"/>
      <c r="CDZ210" s="248"/>
      <c r="CEA210" s="248"/>
      <c r="CEB210" s="248"/>
      <c r="CEC210" s="248"/>
      <c r="CED210" s="248"/>
      <c r="CEE210" s="248"/>
      <c r="CEF210" s="248"/>
      <c r="CEG210" s="248"/>
      <c r="CEH210" s="248"/>
      <c r="CEI210" s="248"/>
      <c r="CEJ210" s="248"/>
      <c r="CEK210" s="248"/>
      <c r="CEL210" s="248"/>
      <c r="CEM210" s="248"/>
      <c r="CEN210" s="248"/>
      <c r="CEO210" s="248"/>
      <c r="CEP210" s="248"/>
      <c r="CEQ210" s="248"/>
      <c r="CER210" s="248"/>
      <c r="CES210" s="248"/>
      <c r="CET210" s="248"/>
      <c r="CEU210" s="248"/>
      <c r="CEV210" s="248"/>
      <c r="CEW210" s="248"/>
      <c r="CEX210" s="248"/>
      <c r="CEY210" s="248"/>
      <c r="CEZ210" s="248"/>
      <c r="CFA210" s="248"/>
      <c r="CFB210" s="248"/>
      <c r="CFC210" s="248"/>
      <c r="CFD210" s="248"/>
      <c r="CFE210" s="248"/>
      <c r="CFF210" s="248"/>
      <c r="CFG210" s="248"/>
      <c r="CFH210" s="248"/>
      <c r="CFI210" s="248"/>
      <c r="CFJ210" s="248"/>
      <c r="CFK210" s="248"/>
      <c r="CFL210" s="248"/>
      <c r="CFM210" s="248"/>
      <c r="CFN210" s="248"/>
      <c r="CFO210" s="248"/>
      <c r="CFP210" s="248"/>
      <c r="CFQ210" s="248"/>
      <c r="CFR210" s="248"/>
      <c r="CFS210" s="248"/>
      <c r="CFT210" s="248"/>
      <c r="CFU210" s="248"/>
      <c r="CFV210" s="248"/>
      <c r="CFW210" s="248"/>
      <c r="CFX210" s="248"/>
      <c r="CFY210" s="248"/>
      <c r="CFZ210" s="248"/>
      <c r="CGA210" s="248"/>
      <c r="CGB210" s="248"/>
      <c r="CGC210" s="248"/>
      <c r="CGD210" s="248"/>
      <c r="CGE210" s="248"/>
      <c r="CGF210" s="248"/>
      <c r="CGG210" s="248"/>
      <c r="CGH210" s="248"/>
      <c r="CGI210" s="248"/>
      <c r="CGJ210" s="248"/>
      <c r="CGK210" s="248"/>
      <c r="CGL210" s="248"/>
      <c r="CGM210" s="248"/>
      <c r="CGN210" s="248"/>
      <c r="CGO210" s="248"/>
      <c r="CGP210" s="248"/>
      <c r="CGQ210" s="248"/>
      <c r="CGR210" s="248"/>
      <c r="CGS210" s="248"/>
      <c r="CGT210" s="248"/>
      <c r="CGU210" s="248"/>
      <c r="CGV210" s="248"/>
      <c r="CGW210" s="248"/>
      <c r="CGX210" s="248"/>
      <c r="CGY210" s="248"/>
      <c r="CGZ210" s="248"/>
      <c r="CHA210" s="248"/>
      <c r="CHB210" s="248"/>
      <c r="CHC210" s="248"/>
      <c r="CHD210" s="248"/>
      <c r="CHE210" s="248"/>
      <c r="CHF210" s="248"/>
      <c r="CHG210" s="248"/>
      <c r="CHH210" s="248"/>
      <c r="CHI210" s="248"/>
      <c r="CHJ210" s="248"/>
      <c r="CHK210" s="248"/>
      <c r="CHL210" s="248"/>
      <c r="CHM210" s="248"/>
      <c r="CHN210" s="248"/>
      <c r="CHO210" s="248"/>
      <c r="CHP210" s="248"/>
      <c r="CHQ210" s="248"/>
      <c r="CHR210" s="248"/>
      <c r="CHS210" s="248"/>
      <c r="CHT210" s="248"/>
      <c r="CHU210" s="248"/>
      <c r="CHV210" s="248"/>
      <c r="CHW210" s="248"/>
      <c r="CHX210" s="248"/>
      <c r="CHY210" s="248"/>
      <c r="CHZ210" s="248"/>
      <c r="CIA210" s="248"/>
      <c r="CIB210" s="248"/>
      <c r="CIC210" s="248"/>
      <c r="CID210" s="248"/>
      <c r="CIE210" s="248"/>
      <c r="CIF210" s="248"/>
      <c r="CIG210" s="248"/>
      <c r="CIH210" s="248"/>
      <c r="CII210" s="248"/>
      <c r="CIJ210" s="248"/>
      <c r="CIK210" s="248"/>
      <c r="CIL210" s="248"/>
      <c r="CIM210" s="248"/>
      <c r="CIN210" s="248"/>
      <c r="CIO210" s="248"/>
      <c r="CIP210" s="248"/>
      <c r="CIQ210" s="248"/>
      <c r="CIR210" s="248"/>
      <c r="CIS210" s="248"/>
      <c r="CIT210" s="248"/>
      <c r="CIU210" s="248"/>
      <c r="CIV210" s="248"/>
      <c r="CIW210" s="248"/>
      <c r="CIX210" s="248"/>
      <c r="CIY210" s="248"/>
      <c r="CIZ210" s="248"/>
      <c r="CJA210" s="248"/>
      <c r="CJB210" s="248"/>
      <c r="CJC210" s="248"/>
      <c r="CJD210" s="248"/>
      <c r="CJE210" s="248"/>
      <c r="CJF210" s="248"/>
      <c r="CJG210" s="248"/>
      <c r="CJH210" s="248"/>
      <c r="CJI210" s="248"/>
      <c r="CJJ210" s="248"/>
      <c r="CJK210" s="248"/>
      <c r="CJL210" s="248"/>
      <c r="CJM210" s="248"/>
      <c r="CJN210" s="248"/>
      <c r="CJO210" s="248"/>
      <c r="CJP210" s="248"/>
      <c r="CJQ210" s="248"/>
      <c r="CJR210" s="248"/>
      <c r="CJS210" s="248"/>
      <c r="CJT210" s="248"/>
      <c r="CJU210" s="248"/>
      <c r="CJV210" s="248"/>
      <c r="CJW210" s="248"/>
      <c r="CJX210" s="248"/>
      <c r="CJY210" s="248"/>
      <c r="CJZ210" s="248"/>
      <c r="CKA210" s="248"/>
      <c r="CKB210" s="248"/>
      <c r="CKC210" s="248"/>
      <c r="CKD210" s="248"/>
      <c r="CKE210" s="248"/>
      <c r="CKF210" s="248"/>
      <c r="CKG210" s="248"/>
      <c r="CKH210" s="248"/>
      <c r="CKI210" s="248"/>
      <c r="CKJ210" s="248"/>
      <c r="CKK210" s="248"/>
      <c r="CKL210" s="248"/>
      <c r="CKM210" s="248"/>
      <c r="CKN210" s="248"/>
      <c r="CKO210" s="248"/>
      <c r="CKP210" s="248"/>
      <c r="CKQ210" s="248"/>
      <c r="CKR210" s="248"/>
      <c r="CKS210" s="248"/>
      <c r="CKT210" s="248"/>
      <c r="CKU210" s="248"/>
      <c r="CKV210" s="248"/>
      <c r="CKW210" s="248"/>
      <c r="CKX210" s="248"/>
      <c r="CKY210" s="248"/>
      <c r="CKZ210" s="248"/>
      <c r="CLA210" s="248"/>
      <c r="CLB210" s="248"/>
      <c r="CLC210" s="248"/>
      <c r="CLD210" s="248"/>
      <c r="CLE210" s="248"/>
      <c r="CLF210" s="248"/>
      <c r="CLG210" s="248"/>
      <c r="CLH210" s="248"/>
      <c r="CLI210" s="248"/>
      <c r="CLJ210" s="248"/>
      <c r="CLK210" s="248"/>
      <c r="CLL210" s="248"/>
      <c r="CLM210" s="248"/>
      <c r="CLN210" s="248"/>
      <c r="CLO210" s="248"/>
      <c r="CLP210" s="248"/>
      <c r="CLQ210" s="248"/>
      <c r="CLR210" s="248"/>
      <c r="CLS210" s="248"/>
      <c r="CLT210" s="248"/>
      <c r="CLU210" s="248"/>
      <c r="CLV210" s="248"/>
      <c r="CLW210" s="248"/>
      <c r="CLX210" s="248"/>
      <c r="CLY210" s="248"/>
      <c r="CLZ210" s="248"/>
      <c r="CMA210" s="248"/>
      <c r="CMB210" s="248"/>
      <c r="CMC210" s="248"/>
      <c r="CMD210" s="248"/>
      <c r="CME210" s="248"/>
      <c r="CMF210" s="248"/>
      <c r="CMG210" s="248"/>
      <c r="CMH210" s="248"/>
      <c r="CMI210" s="248"/>
      <c r="CMJ210" s="248"/>
      <c r="CMK210" s="248"/>
      <c r="CML210" s="248"/>
      <c r="CMM210" s="248"/>
      <c r="CMN210" s="248"/>
      <c r="CMO210" s="248"/>
      <c r="CMP210" s="248"/>
      <c r="CMQ210" s="248"/>
      <c r="CMR210" s="248"/>
      <c r="CMS210" s="248"/>
      <c r="CMT210" s="248"/>
      <c r="CMU210" s="248"/>
      <c r="CMV210" s="248"/>
      <c r="CMW210" s="248"/>
      <c r="CMX210" s="248"/>
      <c r="CMY210" s="248"/>
      <c r="CMZ210" s="248"/>
      <c r="CNA210" s="248"/>
      <c r="CNB210" s="248"/>
      <c r="CNC210" s="248"/>
      <c r="CND210" s="248"/>
      <c r="CNE210" s="248"/>
      <c r="CNF210" s="248"/>
      <c r="CNG210" s="248"/>
      <c r="CNH210" s="248"/>
      <c r="CNI210" s="248"/>
      <c r="CNJ210" s="248"/>
      <c r="CNK210" s="248"/>
      <c r="CNL210" s="248"/>
      <c r="CNM210" s="248"/>
      <c r="CNN210" s="248"/>
      <c r="CNO210" s="248"/>
      <c r="CNP210" s="248"/>
      <c r="CNQ210" s="248"/>
      <c r="CNR210" s="248"/>
      <c r="CNS210" s="248"/>
      <c r="CNT210" s="248"/>
      <c r="CNU210" s="248"/>
      <c r="CNV210" s="248"/>
      <c r="CNW210" s="248"/>
      <c r="CNX210" s="248"/>
      <c r="CNY210" s="248"/>
      <c r="CNZ210" s="248"/>
      <c r="COA210" s="248"/>
      <c r="COB210" s="248"/>
      <c r="COC210" s="248"/>
      <c r="COD210" s="248"/>
      <c r="COE210" s="248"/>
      <c r="COF210" s="248"/>
      <c r="COG210" s="248"/>
      <c r="COH210" s="248"/>
      <c r="COI210" s="248"/>
      <c r="COJ210" s="248"/>
      <c r="COK210" s="248"/>
      <c r="COL210" s="248"/>
      <c r="COM210" s="248"/>
      <c r="CON210" s="248"/>
      <c r="COO210" s="248"/>
      <c r="COP210" s="248"/>
      <c r="COQ210" s="248"/>
      <c r="COR210" s="248"/>
      <c r="COS210" s="248"/>
      <c r="COT210" s="248"/>
      <c r="COU210" s="248"/>
      <c r="COV210" s="248"/>
      <c r="COW210" s="248"/>
      <c r="COX210" s="248"/>
      <c r="COY210" s="248"/>
      <c r="COZ210" s="248"/>
      <c r="CPA210" s="248"/>
      <c r="CPB210" s="248"/>
      <c r="CPC210" s="248"/>
      <c r="CPD210" s="248"/>
      <c r="CPE210" s="248"/>
      <c r="CPF210" s="248"/>
      <c r="CPG210" s="248"/>
      <c r="CPH210" s="248"/>
      <c r="CPI210" s="248"/>
      <c r="CPJ210" s="248"/>
      <c r="CPK210" s="248"/>
      <c r="CPL210" s="248"/>
      <c r="CPM210" s="248"/>
      <c r="CPN210" s="248"/>
      <c r="CPO210" s="248"/>
      <c r="CPP210" s="248"/>
      <c r="CPQ210" s="248"/>
      <c r="CPR210" s="248"/>
      <c r="CPS210" s="248"/>
      <c r="CPT210" s="248"/>
      <c r="CPU210" s="248"/>
      <c r="CPV210" s="248"/>
      <c r="CPW210" s="248"/>
      <c r="CPX210" s="248"/>
      <c r="CPY210" s="248"/>
      <c r="CPZ210" s="248"/>
      <c r="CQA210" s="248"/>
      <c r="CQB210" s="248"/>
      <c r="CQC210" s="248"/>
      <c r="CQD210" s="248"/>
      <c r="CQE210" s="248"/>
      <c r="CQF210" s="248"/>
      <c r="CQG210" s="248"/>
      <c r="CQH210" s="248"/>
      <c r="CQI210" s="248"/>
      <c r="CQJ210" s="248"/>
      <c r="CQK210" s="248"/>
      <c r="CQL210" s="248"/>
      <c r="CQM210" s="248"/>
      <c r="CQN210" s="248"/>
      <c r="CQO210" s="248"/>
      <c r="CQP210" s="248"/>
      <c r="CQQ210" s="248"/>
      <c r="CQR210" s="248"/>
      <c r="CQS210" s="248"/>
      <c r="CQT210" s="248"/>
      <c r="CQU210" s="248"/>
      <c r="CQV210" s="248"/>
      <c r="CQW210" s="248"/>
      <c r="CQX210" s="248"/>
      <c r="CQY210" s="248"/>
      <c r="CQZ210" s="248"/>
      <c r="CRA210" s="248"/>
      <c r="CRB210" s="248"/>
      <c r="CRC210" s="248"/>
      <c r="CRD210" s="248"/>
      <c r="CRE210" s="248"/>
      <c r="CRF210" s="248"/>
      <c r="CRG210" s="248"/>
      <c r="CRH210" s="248"/>
      <c r="CRI210" s="248"/>
      <c r="CRJ210" s="248"/>
      <c r="CRK210" s="248"/>
      <c r="CRL210" s="248"/>
      <c r="CRM210" s="248"/>
      <c r="CRN210" s="248"/>
      <c r="CRO210" s="248"/>
      <c r="CRP210" s="248"/>
      <c r="CRQ210" s="248"/>
      <c r="CRR210" s="248"/>
      <c r="CRS210" s="248"/>
      <c r="CRT210" s="248"/>
      <c r="CRU210" s="248"/>
      <c r="CRV210" s="248"/>
      <c r="CRW210" s="248"/>
      <c r="CRX210" s="248"/>
      <c r="CRY210" s="248"/>
      <c r="CRZ210" s="248"/>
      <c r="CSA210" s="248"/>
      <c r="CSB210" s="248"/>
      <c r="CSC210" s="248"/>
      <c r="CSD210" s="248"/>
      <c r="CSE210" s="248"/>
      <c r="CSF210" s="248"/>
      <c r="CSG210" s="248"/>
      <c r="CSH210" s="248"/>
      <c r="CSI210" s="248"/>
      <c r="CSJ210" s="248"/>
      <c r="CSK210" s="248"/>
      <c r="CSL210" s="248"/>
      <c r="CSM210" s="248"/>
      <c r="CSN210" s="248"/>
      <c r="CSO210" s="248"/>
      <c r="CSP210" s="248"/>
      <c r="CSQ210" s="248"/>
      <c r="CSR210" s="248"/>
      <c r="CSS210" s="248"/>
      <c r="CST210" s="248"/>
      <c r="CSU210" s="248"/>
      <c r="CSV210" s="248"/>
      <c r="CSW210" s="248"/>
      <c r="CSX210" s="248"/>
      <c r="CSY210" s="248"/>
      <c r="CSZ210" s="248"/>
      <c r="CTA210" s="248"/>
      <c r="CTB210" s="248"/>
      <c r="CTC210" s="248"/>
      <c r="CTD210" s="248"/>
      <c r="CTE210" s="248"/>
      <c r="CTF210" s="248"/>
      <c r="CTG210" s="248"/>
      <c r="CTH210" s="248"/>
      <c r="CTI210" s="248"/>
      <c r="CTJ210" s="248"/>
      <c r="CTK210" s="248"/>
      <c r="CTL210" s="248"/>
      <c r="CTM210" s="248"/>
      <c r="CTN210" s="248"/>
      <c r="CTO210" s="248"/>
      <c r="CTP210" s="248"/>
      <c r="CTQ210" s="248"/>
      <c r="CTR210" s="248"/>
      <c r="CTS210" s="248"/>
      <c r="CTT210" s="248"/>
      <c r="CTU210" s="248"/>
      <c r="CTV210" s="248"/>
      <c r="CTW210" s="248"/>
      <c r="CTX210" s="248"/>
      <c r="CTY210" s="248"/>
      <c r="CTZ210" s="248"/>
      <c r="CUA210" s="248"/>
      <c r="CUB210" s="248"/>
      <c r="CUC210" s="248"/>
      <c r="CUD210" s="248"/>
      <c r="CUE210" s="248"/>
      <c r="CUF210" s="248"/>
      <c r="CUG210" s="248"/>
      <c r="CUH210" s="248"/>
      <c r="CUI210" s="248"/>
      <c r="CUJ210" s="248"/>
      <c r="CUK210" s="248"/>
      <c r="CUL210" s="248"/>
      <c r="CUM210" s="248"/>
      <c r="CUN210" s="248"/>
      <c r="CUO210" s="248"/>
      <c r="CUP210" s="248"/>
      <c r="CUQ210" s="248"/>
      <c r="CUR210" s="248"/>
      <c r="CUS210" s="248"/>
      <c r="CUT210" s="248"/>
      <c r="CUU210" s="248"/>
      <c r="CUV210" s="248"/>
      <c r="CUW210" s="248"/>
      <c r="CUX210" s="248"/>
      <c r="CUY210" s="248"/>
      <c r="CUZ210" s="248"/>
      <c r="CVA210" s="248"/>
      <c r="CVB210" s="248"/>
      <c r="CVC210" s="248"/>
      <c r="CVD210" s="248"/>
      <c r="CVE210" s="248"/>
      <c r="CVF210" s="248"/>
      <c r="CVG210" s="248"/>
      <c r="CVH210" s="248"/>
      <c r="CVI210" s="248"/>
      <c r="CVJ210" s="248"/>
      <c r="CVK210" s="248"/>
      <c r="CVL210" s="248"/>
      <c r="CVM210" s="248"/>
      <c r="CVN210" s="248"/>
      <c r="CVO210" s="248"/>
      <c r="CVP210" s="248"/>
      <c r="CVQ210" s="248"/>
      <c r="CVR210" s="248"/>
      <c r="CVS210" s="248"/>
      <c r="CVT210" s="248"/>
      <c r="CVU210" s="248"/>
      <c r="CVV210" s="248"/>
      <c r="CVW210" s="248"/>
      <c r="CVX210" s="248"/>
      <c r="CVY210" s="248"/>
      <c r="CVZ210" s="248"/>
      <c r="CWA210" s="248"/>
      <c r="CWB210" s="248"/>
      <c r="CWC210" s="248"/>
      <c r="CWD210" s="248"/>
      <c r="CWE210" s="248"/>
      <c r="CWF210" s="248"/>
      <c r="CWG210" s="248"/>
      <c r="CWH210" s="248"/>
      <c r="CWI210" s="248"/>
      <c r="CWJ210" s="248"/>
      <c r="CWK210" s="248"/>
      <c r="CWL210" s="248"/>
      <c r="CWM210" s="248"/>
      <c r="CWN210" s="248"/>
      <c r="CWO210" s="248"/>
      <c r="CWP210" s="248"/>
      <c r="CWQ210" s="248"/>
      <c r="CWR210" s="248"/>
      <c r="CWS210" s="248"/>
      <c r="CWT210" s="248"/>
      <c r="CWU210" s="248"/>
      <c r="CWV210" s="248"/>
      <c r="CWW210" s="248"/>
      <c r="CWX210" s="248"/>
      <c r="CWY210" s="248"/>
      <c r="CWZ210" s="248"/>
      <c r="CXA210" s="248"/>
      <c r="CXB210" s="248"/>
      <c r="CXC210" s="248"/>
      <c r="CXD210" s="248"/>
      <c r="CXE210" s="248"/>
      <c r="CXF210" s="248"/>
      <c r="CXG210" s="248"/>
      <c r="CXH210" s="248"/>
      <c r="CXI210" s="248"/>
      <c r="CXJ210" s="248"/>
      <c r="CXK210" s="248"/>
      <c r="CXL210" s="248"/>
      <c r="CXM210" s="248"/>
      <c r="CXN210" s="248"/>
      <c r="CXO210" s="248"/>
      <c r="CXP210" s="248"/>
      <c r="CXQ210" s="248"/>
      <c r="CXR210" s="248"/>
      <c r="CXS210" s="248"/>
      <c r="CXT210" s="248"/>
      <c r="CXU210" s="248"/>
      <c r="CXV210" s="248"/>
      <c r="CXW210" s="248"/>
      <c r="CXX210" s="248"/>
      <c r="CXY210" s="248"/>
      <c r="CXZ210" s="248"/>
      <c r="CYA210" s="248"/>
      <c r="CYB210" s="248"/>
      <c r="CYC210" s="248"/>
      <c r="CYD210" s="248"/>
      <c r="CYE210" s="248"/>
      <c r="CYF210" s="248"/>
      <c r="CYG210" s="248"/>
      <c r="CYH210" s="248"/>
      <c r="CYI210" s="248"/>
      <c r="CYJ210" s="248"/>
      <c r="CYK210" s="248"/>
      <c r="CYL210" s="248"/>
      <c r="CYM210" s="248"/>
      <c r="CYN210" s="248"/>
      <c r="CYO210" s="248"/>
      <c r="CYP210" s="248"/>
      <c r="CYQ210" s="248"/>
      <c r="CYR210" s="248"/>
      <c r="CYS210" s="248"/>
      <c r="CYT210" s="248"/>
      <c r="CYU210" s="248"/>
      <c r="CYV210" s="248"/>
      <c r="CYW210" s="248"/>
      <c r="CYX210" s="248"/>
      <c r="CYY210" s="248"/>
      <c r="CYZ210" s="248"/>
      <c r="CZA210" s="248"/>
      <c r="CZB210" s="248"/>
      <c r="CZC210" s="248"/>
      <c r="CZD210" s="248"/>
      <c r="CZE210" s="248"/>
      <c r="CZF210" s="248"/>
      <c r="CZG210" s="248"/>
      <c r="CZH210" s="248"/>
      <c r="CZI210" s="248"/>
      <c r="CZJ210" s="248"/>
      <c r="CZK210" s="248"/>
      <c r="CZL210" s="248"/>
      <c r="CZM210" s="248"/>
      <c r="CZN210" s="248"/>
      <c r="CZO210" s="248"/>
      <c r="CZP210" s="248"/>
      <c r="CZQ210" s="248"/>
      <c r="CZR210" s="248"/>
      <c r="CZS210" s="248"/>
      <c r="CZT210" s="248"/>
      <c r="CZU210" s="248"/>
      <c r="CZV210" s="248"/>
      <c r="CZW210" s="248"/>
      <c r="CZX210" s="248"/>
      <c r="CZY210" s="248"/>
      <c r="CZZ210" s="248"/>
      <c r="DAA210" s="248"/>
      <c r="DAB210" s="248"/>
      <c r="DAC210" s="248"/>
      <c r="DAD210" s="248"/>
      <c r="DAE210" s="248"/>
      <c r="DAF210" s="248"/>
      <c r="DAG210" s="248"/>
      <c r="DAH210" s="248"/>
      <c r="DAI210" s="248"/>
      <c r="DAJ210" s="248"/>
      <c r="DAK210" s="248"/>
      <c r="DAL210" s="248"/>
      <c r="DAM210" s="248"/>
      <c r="DAN210" s="248"/>
      <c r="DAO210" s="248"/>
      <c r="DAP210" s="248"/>
      <c r="DAQ210" s="248"/>
      <c r="DAR210" s="248"/>
      <c r="DAS210" s="248"/>
      <c r="DAT210" s="248"/>
      <c r="DAU210" s="248"/>
      <c r="DAV210" s="248"/>
      <c r="DAW210" s="248"/>
      <c r="DAX210" s="248"/>
      <c r="DAY210" s="248"/>
      <c r="DAZ210" s="248"/>
      <c r="DBA210" s="248"/>
      <c r="DBB210" s="248"/>
      <c r="DBC210" s="248"/>
      <c r="DBD210" s="248"/>
      <c r="DBE210" s="248"/>
      <c r="DBF210" s="248"/>
      <c r="DBG210" s="248"/>
      <c r="DBH210" s="248"/>
      <c r="DBI210" s="248"/>
      <c r="DBJ210" s="248"/>
      <c r="DBK210" s="248"/>
      <c r="DBL210" s="248"/>
      <c r="DBM210" s="248"/>
      <c r="DBN210" s="248"/>
      <c r="DBO210" s="248"/>
      <c r="DBP210" s="248"/>
      <c r="DBQ210" s="248"/>
      <c r="DBR210" s="248"/>
      <c r="DBS210" s="248"/>
      <c r="DBT210" s="248"/>
      <c r="DBU210" s="248"/>
      <c r="DBV210" s="248"/>
      <c r="DBW210" s="248"/>
      <c r="DBX210" s="248"/>
      <c r="DBY210" s="248"/>
      <c r="DBZ210" s="248"/>
      <c r="DCA210" s="248"/>
      <c r="DCB210" s="248"/>
      <c r="DCC210" s="248"/>
      <c r="DCD210" s="248"/>
      <c r="DCE210" s="248"/>
      <c r="DCF210" s="248"/>
      <c r="DCG210" s="248"/>
      <c r="DCH210" s="248"/>
      <c r="DCI210" s="248"/>
      <c r="DCJ210" s="248"/>
      <c r="DCK210" s="248"/>
      <c r="DCL210" s="248"/>
      <c r="DCM210" s="248"/>
      <c r="DCN210" s="248"/>
      <c r="DCO210" s="248"/>
      <c r="DCP210" s="248"/>
      <c r="DCQ210" s="248"/>
      <c r="DCR210" s="248"/>
      <c r="DCS210" s="248"/>
      <c r="DCT210" s="248"/>
      <c r="DCU210" s="248"/>
      <c r="DCV210" s="248"/>
      <c r="DCW210" s="248"/>
      <c r="DCX210" s="248"/>
      <c r="DCY210" s="248"/>
      <c r="DCZ210" s="248"/>
      <c r="DDA210" s="248"/>
      <c r="DDB210" s="248"/>
      <c r="DDC210" s="248"/>
      <c r="DDD210" s="248"/>
      <c r="DDE210" s="248"/>
      <c r="DDF210" s="248"/>
      <c r="DDG210" s="248"/>
      <c r="DDH210" s="248"/>
      <c r="DDI210" s="248"/>
      <c r="DDJ210" s="248"/>
      <c r="DDK210" s="248"/>
      <c r="DDL210" s="248"/>
      <c r="DDM210" s="248"/>
      <c r="DDN210" s="248"/>
      <c r="DDO210" s="248"/>
      <c r="DDP210" s="248"/>
      <c r="DDQ210" s="248"/>
      <c r="DDR210" s="248"/>
      <c r="DDS210" s="248"/>
      <c r="DDT210" s="248"/>
      <c r="DDU210" s="248"/>
      <c r="DDV210" s="248"/>
      <c r="DDW210" s="248"/>
      <c r="DDX210" s="248"/>
      <c r="DDY210" s="248"/>
      <c r="DDZ210" s="248"/>
      <c r="DEA210" s="248"/>
      <c r="DEB210" s="248"/>
      <c r="DEC210" s="248"/>
      <c r="DED210" s="248"/>
      <c r="DEE210" s="248"/>
      <c r="DEF210" s="248"/>
      <c r="DEG210" s="248"/>
      <c r="DEH210" s="248"/>
      <c r="DEI210" s="248"/>
      <c r="DEJ210" s="248"/>
      <c r="DEK210" s="248"/>
      <c r="DEL210" s="248"/>
      <c r="DEM210" s="248"/>
      <c r="DEN210" s="248"/>
      <c r="DEO210" s="248"/>
      <c r="DEP210" s="248"/>
      <c r="DEQ210" s="248"/>
      <c r="DER210" s="248"/>
      <c r="DES210" s="248"/>
      <c r="DET210" s="248"/>
      <c r="DEU210" s="248"/>
      <c r="DEV210" s="248"/>
      <c r="DEW210" s="248"/>
      <c r="DEX210" s="248"/>
      <c r="DEY210" s="248"/>
      <c r="DEZ210" s="248"/>
      <c r="DFA210" s="248"/>
      <c r="DFB210" s="248"/>
      <c r="DFC210" s="248"/>
      <c r="DFD210" s="248"/>
      <c r="DFE210" s="248"/>
      <c r="DFF210" s="248"/>
      <c r="DFG210" s="248"/>
      <c r="DFH210" s="248"/>
      <c r="DFI210" s="248"/>
      <c r="DFJ210" s="248"/>
      <c r="DFK210" s="248"/>
      <c r="DFL210" s="248"/>
      <c r="DFM210" s="248"/>
      <c r="DFN210" s="248"/>
      <c r="DFO210" s="248"/>
      <c r="DFP210" s="248"/>
      <c r="DFQ210" s="248"/>
      <c r="DFR210" s="248"/>
      <c r="DFS210" s="248"/>
      <c r="DFT210" s="248"/>
      <c r="DFU210" s="248"/>
      <c r="DFV210" s="248"/>
      <c r="DFW210" s="248"/>
      <c r="DFX210" s="248"/>
      <c r="DFY210" s="248"/>
      <c r="DFZ210" s="248"/>
      <c r="DGA210" s="248"/>
      <c r="DGB210" s="248"/>
      <c r="DGC210" s="248"/>
      <c r="DGD210" s="248"/>
      <c r="DGE210" s="248"/>
      <c r="DGF210" s="248"/>
      <c r="DGG210" s="248"/>
      <c r="DGH210" s="248"/>
      <c r="DGI210" s="248"/>
      <c r="DGJ210" s="248"/>
      <c r="DGK210" s="248"/>
      <c r="DGL210" s="248"/>
      <c r="DGM210" s="248"/>
      <c r="DGN210" s="248"/>
      <c r="DGO210" s="248"/>
      <c r="DGP210" s="248"/>
      <c r="DGQ210" s="248"/>
      <c r="DGR210" s="248"/>
      <c r="DGS210" s="248"/>
      <c r="DGT210" s="248"/>
      <c r="DGU210" s="248"/>
      <c r="DGV210" s="248"/>
      <c r="DGW210" s="248"/>
      <c r="DGX210" s="248"/>
      <c r="DGY210" s="248"/>
      <c r="DGZ210" s="248"/>
      <c r="DHA210" s="248"/>
      <c r="DHB210" s="248"/>
      <c r="DHC210" s="248"/>
      <c r="DHD210" s="248"/>
      <c r="DHE210" s="248"/>
      <c r="DHF210" s="248"/>
      <c r="DHG210" s="248"/>
      <c r="DHH210" s="248"/>
      <c r="DHI210" s="248"/>
      <c r="DHJ210" s="248"/>
      <c r="DHK210" s="248"/>
      <c r="DHL210" s="248"/>
      <c r="DHM210" s="248"/>
      <c r="DHN210" s="248"/>
      <c r="DHO210" s="248"/>
      <c r="DHP210" s="248"/>
      <c r="DHQ210" s="248"/>
      <c r="DHR210" s="248"/>
      <c r="DHS210" s="248"/>
      <c r="DHT210" s="248"/>
      <c r="DHU210" s="248"/>
      <c r="DHV210" s="248"/>
      <c r="DHW210" s="248"/>
      <c r="DHX210" s="248"/>
      <c r="DHY210" s="248"/>
      <c r="DHZ210" s="248"/>
      <c r="DIA210" s="248"/>
      <c r="DIB210" s="248"/>
      <c r="DIC210" s="248"/>
      <c r="DID210" s="248"/>
      <c r="DIE210" s="248"/>
      <c r="DIF210" s="248"/>
      <c r="DIG210" s="248"/>
      <c r="DIH210" s="248"/>
      <c r="DII210" s="248"/>
      <c r="DIJ210" s="248"/>
      <c r="DIK210" s="248"/>
      <c r="DIL210" s="248"/>
      <c r="DIM210" s="248"/>
      <c r="DIN210" s="248"/>
      <c r="DIO210" s="248"/>
      <c r="DIP210" s="248"/>
      <c r="DIQ210" s="248"/>
      <c r="DIR210" s="248"/>
      <c r="DIS210" s="248"/>
      <c r="DIT210" s="248"/>
      <c r="DIU210" s="248"/>
      <c r="DIV210" s="248"/>
      <c r="DIW210" s="248"/>
      <c r="DIX210" s="248"/>
      <c r="DIY210" s="248"/>
      <c r="DIZ210" s="248"/>
      <c r="DJA210" s="248"/>
      <c r="DJB210" s="248"/>
      <c r="DJC210" s="248"/>
      <c r="DJD210" s="248"/>
      <c r="DJE210" s="248"/>
      <c r="DJF210" s="248"/>
      <c r="DJG210" s="248"/>
      <c r="DJH210" s="248"/>
      <c r="DJI210" s="248"/>
      <c r="DJJ210" s="248"/>
      <c r="DJK210" s="248"/>
      <c r="DJL210" s="248"/>
      <c r="DJM210" s="248"/>
      <c r="DJN210" s="248"/>
      <c r="DJO210" s="248"/>
      <c r="DJP210" s="248"/>
      <c r="DJQ210" s="248"/>
      <c r="DJR210" s="248"/>
      <c r="DJS210" s="248"/>
      <c r="DJT210" s="248"/>
      <c r="DJU210" s="248"/>
      <c r="DJV210" s="248"/>
      <c r="DJW210" s="248"/>
      <c r="DJX210" s="248"/>
      <c r="DJY210" s="248"/>
      <c r="DJZ210" s="248"/>
      <c r="DKA210" s="248"/>
      <c r="DKB210" s="248"/>
      <c r="DKC210" s="248"/>
      <c r="DKD210" s="248"/>
      <c r="DKE210" s="248"/>
      <c r="DKF210" s="248"/>
      <c r="DKG210" s="248"/>
      <c r="DKH210" s="248"/>
      <c r="DKI210" s="248"/>
      <c r="DKJ210" s="248"/>
      <c r="DKK210" s="248"/>
      <c r="DKL210" s="248"/>
      <c r="DKM210" s="248"/>
      <c r="DKN210" s="248"/>
      <c r="DKO210" s="248"/>
      <c r="DKP210" s="248"/>
      <c r="DKQ210" s="248"/>
      <c r="DKR210" s="248"/>
      <c r="DKS210" s="248"/>
      <c r="DKT210" s="248"/>
      <c r="DKU210" s="248"/>
      <c r="DKV210" s="248"/>
      <c r="DKW210" s="248"/>
      <c r="DKX210" s="248"/>
      <c r="DKY210" s="248"/>
      <c r="DKZ210" s="248"/>
      <c r="DLA210" s="248"/>
      <c r="DLB210" s="248"/>
      <c r="DLC210" s="248"/>
      <c r="DLD210" s="248"/>
      <c r="DLE210" s="248"/>
      <c r="DLF210" s="248"/>
      <c r="DLG210" s="248"/>
      <c r="DLH210" s="248"/>
      <c r="DLI210" s="248"/>
      <c r="DLJ210" s="248"/>
      <c r="DLK210" s="248"/>
      <c r="DLL210" s="248"/>
      <c r="DLM210" s="248"/>
      <c r="DLN210" s="248"/>
      <c r="DLO210" s="248"/>
      <c r="DLP210" s="248"/>
      <c r="DLQ210" s="248"/>
      <c r="DLR210" s="248"/>
      <c r="DLS210" s="248"/>
      <c r="DLT210" s="248"/>
      <c r="DLU210" s="248"/>
      <c r="DLV210" s="248"/>
      <c r="DLW210" s="248"/>
      <c r="DLX210" s="248"/>
      <c r="DLY210" s="248"/>
      <c r="DLZ210" s="248"/>
      <c r="DMA210" s="248"/>
      <c r="DMB210" s="248"/>
      <c r="DMC210" s="248"/>
      <c r="DMD210" s="248"/>
      <c r="DME210" s="248"/>
      <c r="DMF210" s="248"/>
      <c r="DMG210" s="248"/>
      <c r="DMH210" s="248"/>
      <c r="DMI210" s="248"/>
      <c r="DMJ210" s="248"/>
      <c r="DMK210" s="248"/>
      <c r="DML210" s="248"/>
      <c r="DMM210" s="248"/>
      <c r="DMN210" s="248"/>
      <c r="DMO210" s="248"/>
      <c r="DMP210" s="248"/>
      <c r="DMQ210" s="248"/>
      <c r="DMR210" s="248"/>
      <c r="DMS210" s="248"/>
      <c r="DMT210" s="248"/>
      <c r="DMU210" s="248"/>
      <c r="DMV210" s="248"/>
      <c r="DMW210" s="248"/>
      <c r="DMX210" s="248"/>
      <c r="DMY210" s="248"/>
      <c r="DMZ210" s="248"/>
      <c r="DNA210" s="248"/>
      <c r="DNB210" s="248"/>
      <c r="DNC210" s="248"/>
      <c r="DND210" s="248"/>
      <c r="DNE210" s="248"/>
      <c r="DNF210" s="248"/>
      <c r="DNG210" s="248"/>
      <c r="DNH210" s="248"/>
      <c r="DNI210" s="248"/>
      <c r="DNJ210" s="248"/>
      <c r="DNK210" s="248"/>
      <c r="DNL210" s="248"/>
      <c r="DNM210" s="248"/>
      <c r="DNN210" s="248"/>
      <c r="DNO210" s="248"/>
      <c r="DNP210" s="248"/>
      <c r="DNQ210" s="248"/>
      <c r="DNR210" s="248"/>
      <c r="DNS210" s="248"/>
      <c r="DNT210" s="248"/>
      <c r="DNU210" s="248"/>
      <c r="DNV210" s="248"/>
      <c r="DNW210" s="248"/>
      <c r="DNX210" s="248"/>
      <c r="DNY210" s="248"/>
      <c r="DNZ210" s="248"/>
      <c r="DOA210" s="248"/>
      <c r="DOB210" s="248"/>
      <c r="DOC210" s="248"/>
      <c r="DOD210" s="248"/>
      <c r="DOE210" s="248"/>
      <c r="DOF210" s="248"/>
      <c r="DOG210" s="248"/>
      <c r="DOH210" s="248"/>
      <c r="DOI210" s="248"/>
      <c r="DOJ210" s="248"/>
      <c r="DOK210" s="248"/>
      <c r="DOL210" s="248"/>
      <c r="DOM210" s="248"/>
      <c r="DON210" s="248"/>
      <c r="DOO210" s="248"/>
      <c r="DOP210" s="248"/>
      <c r="DOQ210" s="248"/>
      <c r="DOR210" s="248"/>
      <c r="DOS210" s="248"/>
      <c r="DOT210" s="248"/>
      <c r="DOU210" s="248"/>
      <c r="DOV210" s="248"/>
      <c r="DOW210" s="248"/>
      <c r="DOX210" s="248"/>
      <c r="DOY210" s="248"/>
      <c r="DOZ210" s="248"/>
      <c r="DPA210" s="248"/>
      <c r="DPB210" s="248"/>
      <c r="DPC210" s="248"/>
      <c r="DPD210" s="248"/>
      <c r="DPE210" s="248"/>
      <c r="DPF210" s="248"/>
      <c r="DPG210" s="248"/>
      <c r="DPH210" s="248"/>
      <c r="DPI210" s="248"/>
      <c r="DPJ210" s="248"/>
      <c r="DPK210" s="248"/>
      <c r="DPL210" s="248"/>
      <c r="DPM210" s="248"/>
      <c r="DPN210" s="248"/>
      <c r="DPO210" s="248"/>
      <c r="DPP210" s="248"/>
      <c r="DPQ210" s="248"/>
      <c r="DPR210" s="248"/>
      <c r="DPS210" s="248"/>
      <c r="DPT210" s="248"/>
      <c r="DPU210" s="248"/>
      <c r="DPV210" s="248"/>
      <c r="DPW210" s="248"/>
      <c r="DPX210" s="248"/>
      <c r="DPY210" s="248"/>
      <c r="DPZ210" s="248"/>
      <c r="DQA210" s="248"/>
      <c r="DQB210" s="248"/>
      <c r="DQC210" s="248"/>
      <c r="DQD210" s="248"/>
      <c r="DQE210" s="248"/>
      <c r="DQF210" s="248"/>
      <c r="DQG210" s="248"/>
      <c r="DQH210" s="248"/>
      <c r="DQI210" s="248"/>
      <c r="DQJ210" s="248"/>
      <c r="DQK210" s="248"/>
      <c r="DQL210" s="248"/>
      <c r="DQM210" s="248"/>
      <c r="DQN210" s="248"/>
      <c r="DQO210" s="248"/>
      <c r="DQP210" s="248"/>
      <c r="DQQ210" s="248"/>
      <c r="DQR210" s="248"/>
      <c r="DQS210" s="248"/>
      <c r="DQT210" s="248"/>
      <c r="DQU210" s="248"/>
      <c r="DQV210" s="248"/>
      <c r="DQW210" s="248"/>
      <c r="DQX210" s="248"/>
      <c r="DQY210" s="248"/>
      <c r="DQZ210" s="248"/>
      <c r="DRA210" s="248"/>
      <c r="DRB210" s="248"/>
      <c r="DRC210" s="248"/>
      <c r="DRD210" s="248"/>
      <c r="DRE210" s="248"/>
      <c r="DRF210" s="248"/>
      <c r="DRG210" s="248"/>
      <c r="DRH210" s="248"/>
      <c r="DRI210" s="248"/>
      <c r="DRJ210" s="248"/>
      <c r="DRK210" s="248"/>
      <c r="DRL210" s="248"/>
      <c r="DRM210" s="248"/>
      <c r="DRN210" s="248"/>
      <c r="DRO210" s="248"/>
      <c r="DRP210" s="248"/>
      <c r="DRQ210" s="248"/>
      <c r="DRR210" s="248"/>
      <c r="DRS210" s="248"/>
      <c r="DRT210" s="248"/>
      <c r="DRU210" s="248"/>
      <c r="DRV210" s="248"/>
      <c r="DRW210" s="248"/>
      <c r="DRX210" s="248"/>
      <c r="DRY210" s="248"/>
      <c r="DRZ210" s="248"/>
      <c r="DSA210" s="248"/>
      <c r="DSB210" s="248"/>
      <c r="DSC210" s="248"/>
      <c r="DSD210" s="248"/>
      <c r="DSE210" s="248"/>
      <c r="DSF210" s="248"/>
      <c r="DSG210" s="248"/>
      <c r="DSH210" s="248"/>
      <c r="DSI210" s="248"/>
      <c r="DSJ210" s="248"/>
      <c r="DSK210" s="248"/>
      <c r="DSL210" s="248"/>
      <c r="DSM210" s="248"/>
      <c r="DSN210" s="248"/>
      <c r="DSO210" s="248"/>
      <c r="DSP210" s="248"/>
      <c r="DSQ210" s="248"/>
      <c r="DSR210" s="248"/>
      <c r="DSS210" s="248"/>
      <c r="DST210" s="248"/>
      <c r="DSU210" s="248"/>
      <c r="DSV210" s="248"/>
      <c r="DSW210" s="248"/>
      <c r="DSX210" s="248"/>
      <c r="DSY210" s="248"/>
      <c r="DSZ210" s="248"/>
      <c r="DTA210" s="248"/>
      <c r="DTB210" s="248"/>
      <c r="DTC210" s="248"/>
      <c r="DTD210" s="248"/>
      <c r="DTE210" s="248"/>
      <c r="DTF210" s="248"/>
      <c r="DTG210" s="248"/>
      <c r="DTH210" s="248"/>
      <c r="DTI210" s="248"/>
      <c r="DTJ210" s="248"/>
      <c r="DTK210" s="248"/>
      <c r="DTL210" s="248"/>
      <c r="DTM210" s="248"/>
      <c r="DTN210" s="248"/>
      <c r="DTO210" s="248"/>
      <c r="DTP210" s="248"/>
      <c r="DTQ210" s="248"/>
      <c r="DTR210" s="248"/>
      <c r="DTS210" s="248"/>
      <c r="DTT210" s="248"/>
      <c r="DTU210" s="248"/>
      <c r="DTV210" s="248"/>
      <c r="DTW210" s="248"/>
      <c r="DTX210" s="248"/>
      <c r="DTY210" s="248"/>
      <c r="DTZ210" s="248"/>
      <c r="DUA210" s="248"/>
      <c r="DUB210" s="248"/>
      <c r="DUC210" s="248"/>
      <c r="DUD210" s="248"/>
      <c r="DUE210" s="248"/>
      <c r="DUF210" s="248"/>
      <c r="DUG210" s="248"/>
      <c r="DUH210" s="248"/>
      <c r="DUI210" s="248"/>
      <c r="DUJ210" s="248"/>
      <c r="DUK210" s="248"/>
      <c r="DUL210" s="248"/>
      <c r="DUM210" s="248"/>
      <c r="DUN210" s="248"/>
      <c r="DUO210" s="248"/>
      <c r="DUP210" s="248"/>
      <c r="DUQ210" s="248"/>
      <c r="DUR210" s="248"/>
      <c r="DUS210" s="248"/>
      <c r="DUT210" s="248"/>
      <c r="DUU210" s="248"/>
      <c r="DUV210" s="248"/>
      <c r="DUW210" s="248"/>
      <c r="DUX210" s="248"/>
      <c r="DUY210" s="248"/>
      <c r="DUZ210" s="248"/>
      <c r="DVA210" s="248"/>
      <c r="DVB210" s="248"/>
      <c r="DVC210" s="248"/>
      <c r="DVD210" s="248"/>
      <c r="DVE210" s="248"/>
      <c r="DVF210" s="248"/>
      <c r="DVG210" s="248"/>
      <c r="DVH210" s="248"/>
      <c r="DVI210" s="248"/>
      <c r="DVJ210" s="248"/>
      <c r="DVK210" s="248"/>
      <c r="DVL210" s="248"/>
      <c r="DVM210" s="248"/>
      <c r="DVN210" s="248"/>
      <c r="DVO210" s="248"/>
      <c r="DVP210" s="248"/>
      <c r="DVQ210" s="248"/>
      <c r="DVR210" s="248"/>
      <c r="DVS210" s="248"/>
      <c r="DVT210" s="248"/>
      <c r="DVU210" s="248"/>
      <c r="DVV210" s="248"/>
      <c r="DVW210" s="248"/>
      <c r="DVX210" s="248"/>
      <c r="DVY210" s="248"/>
      <c r="DVZ210" s="248"/>
      <c r="DWA210" s="248"/>
      <c r="DWB210" s="248"/>
      <c r="DWC210" s="248"/>
      <c r="DWD210" s="248"/>
      <c r="DWE210" s="248"/>
      <c r="DWF210" s="248"/>
      <c r="DWG210" s="248"/>
      <c r="DWH210" s="248"/>
      <c r="DWI210" s="248"/>
      <c r="DWJ210" s="248"/>
      <c r="DWK210" s="248"/>
      <c r="DWL210" s="248"/>
      <c r="DWM210" s="248"/>
      <c r="DWN210" s="248"/>
      <c r="DWO210" s="248"/>
      <c r="DWP210" s="248"/>
      <c r="DWQ210" s="248"/>
      <c r="DWR210" s="248"/>
      <c r="DWS210" s="248"/>
      <c r="DWT210" s="248"/>
      <c r="DWU210" s="248"/>
      <c r="DWV210" s="248"/>
      <c r="DWW210" s="248"/>
      <c r="DWX210" s="248"/>
      <c r="DWY210" s="248"/>
      <c r="DWZ210" s="248"/>
      <c r="DXA210" s="248"/>
      <c r="DXB210" s="248"/>
      <c r="DXC210" s="248"/>
      <c r="DXD210" s="248"/>
      <c r="DXE210" s="248"/>
      <c r="DXF210" s="248"/>
      <c r="DXG210" s="248"/>
      <c r="DXH210" s="248"/>
      <c r="DXI210" s="248"/>
      <c r="DXJ210" s="248"/>
      <c r="DXK210" s="248"/>
      <c r="DXL210" s="248"/>
      <c r="DXM210" s="248"/>
      <c r="DXN210" s="248"/>
      <c r="DXO210" s="248"/>
      <c r="DXP210" s="248"/>
      <c r="DXQ210" s="248"/>
      <c r="DXR210" s="248"/>
      <c r="DXS210" s="248"/>
      <c r="DXT210" s="248"/>
      <c r="DXU210" s="248"/>
      <c r="DXV210" s="248"/>
      <c r="DXW210" s="248"/>
      <c r="DXX210" s="248"/>
      <c r="DXY210" s="248"/>
      <c r="DXZ210" s="248"/>
      <c r="DYA210" s="248"/>
      <c r="DYB210" s="248"/>
      <c r="DYC210" s="248"/>
      <c r="DYD210" s="248"/>
      <c r="DYE210" s="248"/>
      <c r="DYF210" s="248"/>
      <c r="DYG210" s="248"/>
      <c r="DYH210" s="248"/>
      <c r="DYI210" s="248"/>
      <c r="DYJ210" s="248"/>
      <c r="DYK210" s="248"/>
      <c r="DYL210" s="248"/>
      <c r="DYM210" s="248"/>
      <c r="DYN210" s="248"/>
      <c r="DYO210" s="248"/>
      <c r="DYP210" s="248"/>
      <c r="DYQ210" s="248"/>
      <c r="DYR210" s="248"/>
      <c r="DYS210" s="248"/>
      <c r="DYT210" s="248"/>
      <c r="DYU210" s="248"/>
      <c r="DYV210" s="248"/>
      <c r="DYW210" s="248"/>
      <c r="DYX210" s="248"/>
      <c r="DYY210" s="248"/>
      <c r="DYZ210" s="248"/>
      <c r="DZA210" s="248"/>
      <c r="DZB210" s="248"/>
      <c r="DZC210" s="248"/>
      <c r="DZD210" s="248"/>
      <c r="DZE210" s="248"/>
      <c r="DZF210" s="248"/>
      <c r="DZG210" s="248"/>
      <c r="DZH210" s="248"/>
      <c r="DZI210" s="248"/>
      <c r="DZJ210" s="248"/>
      <c r="DZK210" s="248"/>
      <c r="DZL210" s="248"/>
      <c r="DZM210" s="248"/>
      <c r="DZN210" s="248"/>
      <c r="DZO210" s="248"/>
      <c r="DZP210" s="248"/>
      <c r="DZQ210" s="248"/>
      <c r="DZR210" s="248"/>
      <c r="DZS210" s="248"/>
      <c r="DZT210" s="248"/>
      <c r="DZU210" s="248"/>
      <c r="DZV210" s="248"/>
      <c r="DZW210" s="248"/>
      <c r="DZX210" s="248"/>
      <c r="DZY210" s="248"/>
      <c r="DZZ210" s="248"/>
      <c r="EAA210" s="248"/>
      <c r="EAB210" s="248"/>
      <c r="EAC210" s="248"/>
      <c r="EAD210" s="248"/>
      <c r="EAE210" s="248"/>
      <c r="EAF210" s="248"/>
      <c r="EAG210" s="248"/>
      <c r="EAH210" s="248"/>
      <c r="EAI210" s="248"/>
      <c r="EAJ210" s="248"/>
      <c r="EAK210" s="248"/>
      <c r="EAL210" s="248"/>
      <c r="EAM210" s="248"/>
      <c r="EAN210" s="248"/>
      <c r="EAO210" s="248"/>
      <c r="EAP210" s="248"/>
      <c r="EAQ210" s="248"/>
      <c r="EAR210" s="248"/>
      <c r="EAS210" s="248"/>
      <c r="EAT210" s="248"/>
      <c r="EAU210" s="248"/>
      <c r="EAV210" s="248"/>
      <c r="EAW210" s="248"/>
      <c r="EAX210" s="248"/>
      <c r="EAY210" s="248"/>
      <c r="EAZ210" s="248"/>
      <c r="EBA210" s="248"/>
      <c r="EBB210" s="248"/>
      <c r="EBC210" s="248"/>
      <c r="EBD210" s="248"/>
      <c r="EBE210" s="248"/>
      <c r="EBF210" s="248"/>
      <c r="EBG210" s="248"/>
      <c r="EBH210" s="248"/>
      <c r="EBI210" s="248"/>
      <c r="EBJ210" s="248"/>
      <c r="EBK210" s="248"/>
      <c r="EBL210" s="248"/>
      <c r="EBM210" s="248"/>
      <c r="EBN210" s="248"/>
      <c r="EBO210" s="248"/>
      <c r="EBP210" s="248"/>
      <c r="EBQ210" s="248"/>
      <c r="EBR210" s="248"/>
      <c r="EBS210" s="248"/>
      <c r="EBT210" s="248"/>
      <c r="EBU210" s="248"/>
      <c r="EBV210" s="248"/>
      <c r="EBW210" s="248"/>
      <c r="EBX210" s="248"/>
      <c r="EBY210" s="248"/>
      <c r="EBZ210" s="248"/>
      <c r="ECA210" s="248"/>
      <c r="ECB210" s="248"/>
      <c r="ECC210" s="248"/>
      <c r="ECD210" s="248"/>
      <c r="ECE210" s="248"/>
      <c r="ECF210" s="248"/>
      <c r="ECG210" s="248"/>
      <c r="ECH210" s="248"/>
      <c r="ECI210" s="248"/>
      <c r="ECJ210" s="248"/>
      <c r="ECK210" s="248"/>
      <c r="ECL210" s="248"/>
      <c r="ECM210" s="248"/>
      <c r="ECN210" s="248"/>
      <c r="ECO210" s="248"/>
      <c r="ECP210" s="248"/>
      <c r="ECQ210" s="248"/>
      <c r="ECR210" s="248"/>
      <c r="ECS210" s="248"/>
      <c r="ECT210" s="248"/>
      <c r="ECU210" s="248"/>
      <c r="ECV210" s="248"/>
      <c r="ECW210" s="248"/>
      <c r="ECX210" s="248"/>
      <c r="ECY210" s="248"/>
      <c r="ECZ210" s="248"/>
      <c r="EDA210" s="248"/>
      <c r="EDB210" s="248"/>
      <c r="EDC210" s="248"/>
      <c r="EDD210" s="248"/>
      <c r="EDE210" s="248"/>
      <c r="EDF210" s="248"/>
      <c r="EDG210" s="248"/>
      <c r="EDH210" s="248"/>
      <c r="EDI210" s="248"/>
      <c r="EDJ210" s="248"/>
      <c r="EDK210" s="248"/>
      <c r="EDL210" s="248"/>
      <c r="EDM210" s="248"/>
      <c r="EDN210" s="248"/>
      <c r="EDO210" s="248"/>
      <c r="EDP210" s="248"/>
      <c r="EDQ210" s="248"/>
      <c r="EDR210" s="248"/>
      <c r="EDS210" s="248"/>
      <c r="EDT210" s="248"/>
      <c r="EDU210" s="248"/>
      <c r="EDV210" s="248"/>
      <c r="EDW210" s="248"/>
      <c r="EDX210" s="248"/>
      <c r="EDY210" s="248"/>
      <c r="EDZ210" s="248"/>
      <c r="EEA210" s="248"/>
      <c r="EEB210" s="248"/>
      <c r="EEC210" s="248"/>
      <c r="EED210" s="248"/>
      <c r="EEE210" s="248"/>
      <c r="EEF210" s="248"/>
      <c r="EEG210" s="248"/>
      <c r="EEH210" s="248"/>
      <c r="EEI210" s="248"/>
      <c r="EEJ210" s="248"/>
      <c r="EEK210" s="248"/>
      <c r="EEL210" s="248"/>
      <c r="EEM210" s="248"/>
      <c r="EEN210" s="248"/>
      <c r="EEO210" s="248"/>
      <c r="EEP210" s="248"/>
      <c r="EEQ210" s="248"/>
      <c r="EER210" s="248"/>
      <c r="EES210" s="248"/>
      <c r="EET210" s="248"/>
      <c r="EEU210" s="248"/>
      <c r="EEV210" s="248"/>
      <c r="EEW210" s="248"/>
      <c r="EEX210" s="248"/>
      <c r="EEY210" s="248"/>
      <c r="EEZ210" s="248"/>
      <c r="EFA210" s="248"/>
      <c r="EFB210" s="248"/>
      <c r="EFC210" s="248"/>
      <c r="EFD210" s="248"/>
      <c r="EFE210" s="248"/>
      <c r="EFF210" s="248"/>
      <c r="EFG210" s="248"/>
      <c r="EFH210" s="248"/>
      <c r="EFI210" s="248"/>
      <c r="EFJ210" s="248"/>
      <c r="EFK210" s="248"/>
      <c r="EFL210" s="248"/>
      <c r="EFM210" s="248"/>
      <c r="EFN210" s="248"/>
      <c r="EFO210" s="248"/>
      <c r="EFP210" s="248"/>
      <c r="EFQ210" s="248"/>
      <c r="EFR210" s="248"/>
      <c r="EFS210" s="248"/>
      <c r="EFT210" s="248"/>
      <c r="EFU210" s="248"/>
      <c r="EFV210" s="248"/>
      <c r="EFW210" s="248"/>
      <c r="EFX210" s="248"/>
      <c r="EFY210" s="248"/>
      <c r="EFZ210" s="248"/>
      <c r="EGA210" s="248"/>
      <c r="EGB210" s="248"/>
      <c r="EGC210" s="248"/>
      <c r="EGD210" s="248"/>
      <c r="EGE210" s="248"/>
      <c r="EGF210" s="248"/>
      <c r="EGG210" s="248"/>
      <c r="EGH210" s="248"/>
      <c r="EGI210" s="248"/>
      <c r="EGJ210" s="248"/>
      <c r="EGK210" s="248"/>
      <c r="EGL210" s="248"/>
      <c r="EGM210" s="248"/>
      <c r="EGN210" s="248"/>
      <c r="EGO210" s="248"/>
      <c r="EGP210" s="248"/>
      <c r="EGQ210" s="248"/>
      <c r="EGR210" s="248"/>
      <c r="EGS210" s="248"/>
      <c r="EGT210" s="248"/>
      <c r="EGU210" s="248"/>
      <c r="EGV210" s="248"/>
      <c r="EGW210" s="248"/>
      <c r="EGX210" s="248"/>
      <c r="EGY210" s="248"/>
      <c r="EGZ210" s="248"/>
      <c r="EHA210" s="248"/>
      <c r="EHB210" s="248"/>
      <c r="EHC210" s="248"/>
      <c r="EHD210" s="248"/>
      <c r="EHE210" s="248"/>
      <c r="EHF210" s="248"/>
      <c r="EHG210" s="248"/>
      <c r="EHH210" s="248"/>
      <c r="EHI210" s="248"/>
      <c r="EHJ210" s="248"/>
      <c r="EHK210" s="248"/>
      <c r="EHL210" s="248"/>
      <c r="EHM210" s="248"/>
      <c r="EHN210" s="248"/>
      <c r="EHO210" s="248"/>
      <c r="EHP210" s="248"/>
      <c r="EHQ210" s="248"/>
      <c r="EHR210" s="248"/>
      <c r="EHS210" s="248"/>
      <c r="EHT210" s="248"/>
      <c r="EHU210" s="248"/>
      <c r="EHV210" s="248"/>
      <c r="EHW210" s="248"/>
      <c r="EHX210" s="248"/>
      <c r="EHY210" s="248"/>
      <c r="EHZ210" s="248"/>
      <c r="EIA210" s="248"/>
      <c r="EIB210" s="248"/>
      <c r="EIC210" s="248"/>
      <c r="EID210" s="248"/>
      <c r="EIE210" s="248"/>
      <c r="EIF210" s="248"/>
      <c r="EIG210" s="248"/>
      <c r="EIH210" s="248"/>
      <c r="EII210" s="248"/>
      <c r="EIJ210" s="248"/>
      <c r="EIK210" s="248"/>
      <c r="EIL210" s="248"/>
      <c r="EIM210" s="248"/>
      <c r="EIN210" s="248"/>
      <c r="EIO210" s="248"/>
      <c r="EIP210" s="248"/>
      <c r="EIQ210" s="248"/>
      <c r="EIR210" s="248"/>
      <c r="EIS210" s="248"/>
      <c r="EIT210" s="248"/>
      <c r="EIU210" s="248"/>
      <c r="EIV210" s="248"/>
      <c r="EIW210" s="248"/>
      <c r="EIX210" s="248"/>
      <c r="EIY210" s="248"/>
      <c r="EIZ210" s="248"/>
      <c r="EJA210" s="248"/>
      <c r="EJB210" s="248"/>
      <c r="EJC210" s="248"/>
      <c r="EJD210" s="248"/>
      <c r="EJE210" s="248"/>
      <c r="EJF210" s="248"/>
      <c r="EJG210" s="248"/>
      <c r="EJH210" s="248"/>
      <c r="EJI210" s="248"/>
      <c r="EJJ210" s="248"/>
      <c r="EJK210" s="248"/>
      <c r="EJL210" s="248"/>
      <c r="EJM210" s="248"/>
      <c r="EJN210" s="248"/>
      <c r="EJO210" s="248"/>
      <c r="EJP210" s="248"/>
      <c r="EJQ210" s="248"/>
      <c r="EJR210" s="248"/>
      <c r="EJS210" s="248"/>
      <c r="EJT210" s="248"/>
      <c r="EJU210" s="248"/>
      <c r="EJV210" s="248"/>
      <c r="EJW210" s="248"/>
      <c r="EJX210" s="248"/>
      <c r="EJY210" s="248"/>
      <c r="EJZ210" s="248"/>
      <c r="EKA210" s="248"/>
      <c r="EKB210" s="248"/>
      <c r="EKC210" s="248"/>
      <c r="EKD210" s="248"/>
      <c r="EKE210" s="248"/>
      <c r="EKF210" s="248"/>
      <c r="EKG210" s="248"/>
      <c r="EKH210" s="248"/>
      <c r="EKI210" s="248"/>
      <c r="EKJ210" s="248"/>
      <c r="EKK210" s="248"/>
      <c r="EKL210" s="248"/>
      <c r="EKM210" s="248"/>
      <c r="EKN210" s="248"/>
      <c r="EKO210" s="248"/>
      <c r="EKP210" s="248"/>
      <c r="EKQ210" s="248"/>
      <c r="EKR210" s="248"/>
      <c r="EKS210" s="248"/>
      <c r="EKT210" s="248"/>
      <c r="EKU210" s="248"/>
      <c r="EKV210" s="248"/>
      <c r="EKW210" s="248"/>
      <c r="EKX210" s="248"/>
      <c r="EKY210" s="248"/>
      <c r="EKZ210" s="248"/>
      <c r="ELA210" s="248"/>
      <c r="ELB210" s="248"/>
      <c r="ELC210" s="248"/>
      <c r="ELD210" s="248"/>
      <c r="ELE210" s="248"/>
      <c r="ELF210" s="248"/>
      <c r="ELG210" s="248"/>
      <c r="ELH210" s="248"/>
      <c r="ELI210" s="248"/>
      <c r="ELJ210" s="248"/>
      <c r="ELK210" s="248"/>
      <c r="ELL210" s="248"/>
      <c r="ELM210" s="248"/>
      <c r="ELN210" s="248"/>
      <c r="ELO210" s="248"/>
      <c r="ELP210" s="248"/>
      <c r="ELQ210" s="248"/>
      <c r="ELR210" s="248"/>
      <c r="ELS210" s="248"/>
      <c r="ELT210" s="248"/>
      <c r="ELU210" s="248"/>
      <c r="ELV210" s="248"/>
      <c r="ELW210" s="248"/>
      <c r="ELX210" s="248"/>
      <c r="ELY210" s="248"/>
      <c r="ELZ210" s="248"/>
      <c r="EMA210" s="248"/>
      <c r="EMB210" s="248"/>
      <c r="EMC210" s="248"/>
      <c r="EMD210" s="248"/>
      <c r="EME210" s="248"/>
      <c r="EMF210" s="248"/>
      <c r="EMG210" s="248"/>
      <c r="EMH210" s="248"/>
      <c r="EMI210" s="248"/>
      <c r="EMJ210" s="248"/>
      <c r="EMK210" s="248"/>
      <c r="EML210" s="248"/>
      <c r="EMM210" s="248"/>
      <c r="EMN210" s="248"/>
      <c r="EMO210" s="248"/>
      <c r="EMP210" s="248"/>
      <c r="EMQ210" s="248"/>
      <c r="EMR210" s="248"/>
      <c r="EMS210" s="248"/>
      <c r="EMT210" s="248"/>
      <c r="EMU210" s="248"/>
      <c r="EMV210" s="248"/>
      <c r="EMW210" s="248"/>
      <c r="EMX210" s="248"/>
      <c r="EMY210" s="248"/>
      <c r="EMZ210" s="248"/>
      <c r="ENA210" s="248"/>
      <c r="ENB210" s="248"/>
      <c r="ENC210" s="248"/>
      <c r="END210" s="248"/>
      <c r="ENE210" s="248"/>
      <c r="ENF210" s="248"/>
      <c r="ENG210" s="248"/>
      <c r="ENH210" s="248"/>
      <c r="ENI210" s="248"/>
      <c r="ENJ210" s="248"/>
      <c r="ENK210" s="248"/>
      <c r="ENL210" s="248"/>
      <c r="ENM210" s="248"/>
      <c r="ENN210" s="248"/>
      <c r="ENO210" s="248"/>
      <c r="ENP210" s="248"/>
      <c r="ENQ210" s="248"/>
      <c r="ENR210" s="248"/>
      <c r="ENS210" s="248"/>
      <c r="ENT210" s="248"/>
      <c r="ENU210" s="248"/>
      <c r="ENV210" s="248"/>
      <c r="ENW210" s="248"/>
      <c r="ENX210" s="248"/>
      <c r="ENY210" s="248"/>
      <c r="ENZ210" s="248"/>
      <c r="EOA210" s="248"/>
      <c r="EOB210" s="248"/>
      <c r="EOC210" s="248"/>
      <c r="EOD210" s="248"/>
      <c r="EOE210" s="248"/>
      <c r="EOF210" s="248"/>
      <c r="EOG210" s="248"/>
      <c r="EOH210" s="248"/>
      <c r="EOI210" s="248"/>
      <c r="EOJ210" s="248"/>
      <c r="EOK210" s="248"/>
      <c r="EOL210" s="248"/>
      <c r="EOM210" s="248"/>
      <c r="EON210" s="248"/>
      <c r="EOO210" s="248"/>
      <c r="EOP210" s="248"/>
      <c r="EOQ210" s="248"/>
      <c r="EOR210" s="248"/>
      <c r="EOS210" s="248"/>
      <c r="EOT210" s="248"/>
      <c r="EOU210" s="248"/>
      <c r="EOV210" s="248"/>
      <c r="EOW210" s="248"/>
      <c r="EOX210" s="248"/>
      <c r="EOY210" s="248"/>
      <c r="EOZ210" s="248"/>
      <c r="EPA210" s="248"/>
      <c r="EPB210" s="248"/>
      <c r="EPC210" s="248"/>
      <c r="EPD210" s="248"/>
      <c r="EPE210" s="248"/>
      <c r="EPF210" s="248"/>
      <c r="EPG210" s="248"/>
      <c r="EPH210" s="248"/>
      <c r="EPI210" s="248"/>
      <c r="EPJ210" s="248"/>
      <c r="EPK210" s="248"/>
      <c r="EPL210" s="248"/>
      <c r="EPM210" s="248"/>
      <c r="EPN210" s="248"/>
      <c r="EPO210" s="248"/>
      <c r="EPP210" s="248"/>
      <c r="EPQ210" s="248"/>
      <c r="EPR210" s="248"/>
      <c r="EPS210" s="248"/>
      <c r="EPT210" s="248"/>
      <c r="EPU210" s="248"/>
      <c r="EPV210" s="248"/>
      <c r="EPW210" s="248"/>
      <c r="EPX210" s="248"/>
      <c r="EPY210" s="248"/>
      <c r="EPZ210" s="248"/>
      <c r="EQA210" s="248"/>
      <c r="EQB210" s="248"/>
      <c r="EQC210" s="248"/>
      <c r="EQD210" s="248"/>
      <c r="EQE210" s="248"/>
      <c r="EQF210" s="248"/>
      <c r="EQG210" s="248"/>
      <c r="EQH210" s="248"/>
      <c r="EQI210" s="248"/>
      <c r="EQJ210" s="248"/>
      <c r="EQK210" s="248"/>
      <c r="EQL210" s="248"/>
      <c r="EQM210" s="248"/>
      <c r="EQN210" s="248"/>
      <c r="EQO210" s="248"/>
      <c r="EQP210" s="248"/>
      <c r="EQQ210" s="248"/>
      <c r="EQR210" s="248"/>
      <c r="EQS210" s="248"/>
      <c r="EQT210" s="248"/>
      <c r="EQU210" s="248"/>
      <c r="EQV210" s="248"/>
      <c r="EQW210" s="248"/>
      <c r="EQX210" s="248"/>
      <c r="EQY210" s="248"/>
      <c r="EQZ210" s="248"/>
      <c r="ERA210" s="248"/>
      <c r="ERB210" s="248"/>
      <c r="ERC210" s="248"/>
      <c r="ERD210" s="248"/>
      <c r="ERE210" s="248"/>
      <c r="ERF210" s="248"/>
      <c r="ERG210" s="248"/>
      <c r="ERH210" s="248"/>
      <c r="ERI210" s="248"/>
      <c r="ERJ210" s="248"/>
      <c r="ERK210" s="248"/>
      <c r="ERL210" s="248"/>
      <c r="ERM210" s="248"/>
      <c r="ERN210" s="248"/>
      <c r="ERO210" s="248"/>
      <c r="ERP210" s="248"/>
      <c r="ERQ210" s="248"/>
      <c r="ERR210" s="248"/>
      <c r="ERS210" s="248"/>
      <c r="ERT210" s="248"/>
      <c r="ERU210" s="248"/>
      <c r="ERV210" s="248"/>
      <c r="ERW210" s="248"/>
      <c r="ERX210" s="248"/>
      <c r="ERY210" s="248"/>
      <c r="ERZ210" s="248"/>
      <c r="ESA210" s="248"/>
      <c r="ESB210" s="248"/>
      <c r="ESC210" s="248"/>
      <c r="ESD210" s="248"/>
      <c r="ESE210" s="248"/>
      <c r="ESF210" s="248"/>
      <c r="ESG210" s="248"/>
      <c r="ESH210" s="248"/>
      <c r="ESI210" s="248"/>
      <c r="ESJ210" s="248"/>
      <c r="ESK210" s="248"/>
      <c r="ESL210" s="248"/>
      <c r="ESM210" s="248"/>
      <c r="ESN210" s="248"/>
      <c r="ESO210" s="248"/>
      <c r="ESP210" s="248"/>
      <c r="ESQ210" s="248"/>
      <c r="ESR210" s="248"/>
      <c r="ESS210" s="248"/>
      <c r="EST210" s="248"/>
      <c r="ESU210" s="248"/>
      <c r="ESV210" s="248"/>
      <c r="ESW210" s="248"/>
      <c r="ESX210" s="248"/>
      <c r="ESY210" s="248"/>
      <c r="ESZ210" s="248"/>
      <c r="ETA210" s="248"/>
      <c r="ETB210" s="248"/>
      <c r="ETC210" s="248"/>
      <c r="ETD210" s="248"/>
      <c r="ETE210" s="248"/>
      <c r="ETF210" s="248"/>
      <c r="ETG210" s="248"/>
      <c r="ETH210" s="248"/>
      <c r="ETI210" s="248"/>
      <c r="ETJ210" s="248"/>
      <c r="ETK210" s="248"/>
      <c r="ETL210" s="248"/>
      <c r="ETM210" s="248"/>
      <c r="ETN210" s="248"/>
      <c r="ETO210" s="248"/>
      <c r="ETP210" s="248"/>
      <c r="ETQ210" s="248"/>
      <c r="ETR210" s="248"/>
      <c r="ETS210" s="248"/>
      <c r="ETT210" s="248"/>
      <c r="ETU210" s="248"/>
      <c r="ETV210" s="248"/>
      <c r="ETW210" s="248"/>
      <c r="ETX210" s="248"/>
      <c r="ETY210" s="248"/>
      <c r="ETZ210" s="248"/>
      <c r="EUA210" s="248"/>
      <c r="EUB210" s="248"/>
      <c r="EUC210" s="248"/>
      <c r="EUD210" s="248"/>
      <c r="EUE210" s="248"/>
      <c r="EUF210" s="248"/>
      <c r="EUG210" s="248"/>
      <c r="EUH210" s="248"/>
      <c r="EUI210" s="248"/>
      <c r="EUJ210" s="248"/>
      <c r="EUK210" s="248"/>
      <c r="EUL210" s="248"/>
      <c r="EUM210" s="248"/>
      <c r="EUN210" s="248"/>
      <c r="EUO210" s="248"/>
      <c r="EUP210" s="248"/>
      <c r="EUQ210" s="248"/>
      <c r="EUR210" s="248"/>
      <c r="EUS210" s="248"/>
      <c r="EUT210" s="248"/>
      <c r="EUU210" s="248"/>
      <c r="EUV210" s="248"/>
      <c r="EUW210" s="248"/>
      <c r="EUX210" s="248"/>
      <c r="EUY210" s="248"/>
      <c r="EUZ210" s="248"/>
      <c r="EVA210" s="248"/>
      <c r="EVB210" s="248"/>
      <c r="EVC210" s="248"/>
      <c r="EVD210" s="248"/>
      <c r="EVE210" s="248"/>
      <c r="EVF210" s="248"/>
      <c r="EVG210" s="248"/>
      <c r="EVH210" s="248"/>
      <c r="EVI210" s="248"/>
      <c r="EVJ210" s="248"/>
      <c r="EVK210" s="248"/>
      <c r="EVL210" s="248"/>
      <c r="EVM210" s="248"/>
      <c r="EVN210" s="248"/>
      <c r="EVO210" s="248"/>
      <c r="EVP210" s="248"/>
      <c r="EVQ210" s="248"/>
      <c r="EVR210" s="248"/>
      <c r="EVS210" s="248"/>
      <c r="EVT210" s="248"/>
      <c r="EVU210" s="248"/>
      <c r="EVV210" s="248"/>
      <c r="EVW210" s="248"/>
      <c r="EVX210" s="248"/>
      <c r="EVY210" s="248"/>
      <c r="EVZ210" s="248"/>
      <c r="EWA210" s="248"/>
      <c r="EWB210" s="248"/>
      <c r="EWC210" s="248"/>
      <c r="EWD210" s="248"/>
      <c r="EWE210" s="248"/>
      <c r="EWF210" s="248"/>
      <c r="EWG210" s="248"/>
      <c r="EWH210" s="248"/>
      <c r="EWI210" s="248"/>
      <c r="EWJ210" s="248"/>
      <c r="EWK210" s="248"/>
      <c r="EWL210" s="248"/>
      <c r="EWM210" s="248"/>
      <c r="EWN210" s="248"/>
      <c r="EWO210" s="248"/>
      <c r="EWP210" s="248"/>
      <c r="EWQ210" s="248"/>
      <c r="EWR210" s="248"/>
      <c r="EWS210" s="248"/>
      <c r="EWT210" s="248"/>
      <c r="EWU210" s="248"/>
      <c r="EWV210" s="248"/>
      <c r="EWW210" s="248"/>
      <c r="EWX210" s="248"/>
      <c r="EWY210" s="248"/>
      <c r="EWZ210" s="248"/>
      <c r="EXA210" s="248"/>
      <c r="EXB210" s="248"/>
      <c r="EXC210" s="248"/>
      <c r="EXD210" s="248"/>
      <c r="EXE210" s="248"/>
      <c r="EXF210" s="248"/>
      <c r="EXG210" s="248"/>
      <c r="EXH210" s="248"/>
      <c r="EXI210" s="248"/>
      <c r="EXJ210" s="248"/>
      <c r="EXK210" s="248"/>
      <c r="EXL210" s="248"/>
      <c r="EXM210" s="248"/>
      <c r="EXN210" s="248"/>
      <c r="EXO210" s="248"/>
      <c r="EXP210" s="248"/>
      <c r="EXQ210" s="248"/>
      <c r="EXR210" s="248"/>
      <c r="EXS210" s="248"/>
      <c r="EXT210" s="248"/>
      <c r="EXU210" s="248"/>
      <c r="EXV210" s="248"/>
      <c r="EXW210" s="248"/>
      <c r="EXX210" s="248"/>
      <c r="EXY210" s="248"/>
      <c r="EXZ210" s="248"/>
      <c r="EYA210" s="248"/>
      <c r="EYB210" s="248"/>
      <c r="EYC210" s="248"/>
      <c r="EYD210" s="248"/>
      <c r="EYE210" s="248"/>
      <c r="EYF210" s="248"/>
      <c r="EYG210" s="248"/>
      <c r="EYH210" s="248"/>
      <c r="EYI210" s="248"/>
      <c r="EYJ210" s="248"/>
      <c r="EYK210" s="248"/>
      <c r="EYL210" s="248"/>
      <c r="EYM210" s="248"/>
      <c r="EYN210" s="248"/>
      <c r="EYO210" s="248"/>
      <c r="EYP210" s="248"/>
      <c r="EYQ210" s="248"/>
      <c r="EYR210" s="248"/>
      <c r="EYS210" s="248"/>
      <c r="EYT210" s="248"/>
      <c r="EYU210" s="248"/>
      <c r="EYV210" s="248"/>
      <c r="EYW210" s="248"/>
      <c r="EYX210" s="248"/>
      <c r="EYY210" s="248"/>
      <c r="EYZ210" s="248"/>
      <c r="EZA210" s="248"/>
      <c r="EZB210" s="248"/>
      <c r="EZC210" s="248"/>
      <c r="EZD210" s="248"/>
      <c r="EZE210" s="248"/>
      <c r="EZF210" s="248"/>
      <c r="EZG210" s="248"/>
      <c r="EZH210" s="248"/>
      <c r="EZI210" s="248"/>
      <c r="EZJ210" s="248"/>
      <c r="EZK210" s="248"/>
      <c r="EZL210" s="248"/>
      <c r="EZM210" s="248"/>
      <c r="EZN210" s="248"/>
      <c r="EZO210" s="248"/>
      <c r="EZP210" s="248"/>
      <c r="EZQ210" s="248"/>
      <c r="EZR210" s="248"/>
      <c r="EZS210" s="248"/>
      <c r="EZT210" s="248"/>
      <c r="EZU210" s="248"/>
      <c r="EZV210" s="248"/>
      <c r="EZW210" s="248"/>
      <c r="EZX210" s="248"/>
      <c r="EZY210" s="248"/>
      <c r="EZZ210" s="248"/>
      <c r="FAA210" s="248"/>
      <c r="FAB210" s="248"/>
      <c r="FAC210" s="248"/>
      <c r="FAD210" s="248"/>
      <c r="FAE210" s="248"/>
      <c r="FAF210" s="248"/>
      <c r="FAG210" s="248"/>
      <c r="FAH210" s="248"/>
      <c r="FAI210" s="248"/>
      <c r="FAJ210" s="248"/>
      <c r="FAK210" s="248"/>
      <c r="FAL210" s="248"/>
      <c r="FAM210" s="248"/>
      <c r="FAN210" s="248"/>
      <c r="FAO210" s="248"/>
      <c r="FAP210" s="248"/>
      <c r="FAQ210" s="248"/>
      <c r="FAR210" s="248"/>
      <c r="FAS210" s="248"/>
      <c r="FAT210" s="248"/>
      <c r="FAU210" s="248"/>
      <c r="FAV210" s="248"/>
      <c r="FAW210" s="248"/>
      <c r="FAX210" s="248"/>
      <c r="FAY210" s="248"/>
      <c r="FAZ210" s="248"/>
      <c r="FBA210" s="248"/>
      <c r="FBB210" s="248"/>
      <c r="FBC210" s="248"/>
      <c r="FBD210" s="248"/>
      <c r="FBE210" s="248"/>
      <c r="FBF210" s="248"/>
      <c r="FBG210" s="248"/>
      <c r="FBH210" s="248"/>
      <c r="FBI210" s="248"/>
      <c r="FBJ210" s="248"/>
      <c r="FBK210" s="248"/>
      <c r="FBL210" s="248"/>
      <c r="FBM210" s="248"/>
      <c r="FBN210" s="248"/>
      <c r="FBO210" s="248"/>
      <c r="FBP210" s="248"/>
      <c r="FBQ210" s="248"/>
      <c r="FBR210" s="248"/>
      <c r="FBS210" s="248"/>
      <c r="FBT210" s="248"/>
      <c r="FBU210" s="248"/>
      <c r="FBV210" s="248"/>
      <c r="FBW210" s="248"/>
      <c r="FBX210" s="248"/>
      <c r="FBY210" s="248"/>
      <c r="FBZ210" s="248"/>
      <c r="FCA210" s="248"/>
      <c r="FCB210" s="248"/>
      <c r="FCC210" s="248"/>
      <c r="FCD210" s="248"/>
      <c r="FCE210" s="248"/>
      <c r="FCF210" s="248"/>
      <c r="FCG210" s="248"/>
      <c r="FCH210" s="248"/>
      <c r="FCI210" s="248"/>
      <c r="FCJ210" s="248"/>
      <c r="FCK210" s="248"/>
      <c r="FCL210" s="248"/>
      <c r="FCM210" s="248"/>
      <c r="FCN210" s="248"/>
      <c r="FCO210" s="248"/>
      <c r="FCP210" s="248"/>
      <c r="FCQ210" s="248"/>
      <c r="FCR210" s="248"/>
      <c r="FCS210" s="248"/>
      <c r="FCT210" s="248"/>
      <c r="FCU210" s="248"/>
      <c r="FCV210" s="248"/>
      <c r="FCW210" s="248"/>
      <c r="FCX210" s="248"/>
      <c r="FCY210" s="248"/>
      <c r="FCZ210" s="248"/>
      <c r="FDA210" s="248"/>
      <c r="FDB210" s="248"/>
      <c r="FDC210" s="248"/>
      <c r="FDD210" s="248"/>
      <c r="FDE210" s="248"/>
      <c r="FDF210" s="248"/>
      <c r="FDG210" s="248"/>
      <c r="FDH210" s="248"/>
      <c r="FDI210" s="248"/>
      <c r="FDJ210" s="248"/>
      <c r="FDK210" s="248"/>
      <c r="FDL210" s="248"/>
      <c r="FDM210" s="248"/>
      <c r="FDN210" s="248"/>
      <c r="FDO210" s="248"/>
      <c r="FDP210" s="248"/>
      <c r="FDQ210" s="248"/>
      <c r="FDR210" s="248"/>
      <c r="FDS210" s="248"/>
      <c r="FDT210" s="248"/>
      <c r="FDU210" s="248"/>
      <c r="FDV210" s="248"/>
      <c r="FDW210" s="248"/>
      <c r="FDX210" s="248"/>
      <c r="FDY210" s="248"/>
      <c r="FDZ210" s="248"/>
      <c r="FEA210" s="248"/>
      <c r="FEB210" s="248"/>
      <c r="FEC210" s="248"/>
      <c r="FED210" s="248"/>
      <c r="FEE210" s="248"/>
      <c r="FEF210" s="248"/>
      <c r="FEG210" s="248"/>
      <c r="FEH210" s="248"/>
      <c r="FEI210" s="248"/>
      <c r="FEJ210" s="248"/>
      <c r="FEK210" s="248"/>
      <c r="FEL210" s="248"/>
      <c r="FEM210" s="248"/>
      <c r="FEN210" s="248"/>
      <c r="FEO210" s="248"/>
      <c r="FEP210" s="248"/>
      <c r="FEQ210" s="248"/>
      <c r="FER210" s="248"/>
      <c r="FES210" s="248"/>
      <c r="FET210" s="248"/>
      <c r="FEU210" s="248"/>
      <c r="FEV210" s="248"/>
      <c r="FEW210" s="248"/>
      <c r="FEX210" s="248"/>
      <c r="FEY210" s="248"/>
      <c r="FEZ210" s="248"/>
      <c r="FFA210" s="248"/>
      <c r="FFB210" s="248"/>
      <c r="FFC210" s="248"/>
      <c r="FFD210" s="248"/>
      <c r="FFE210" s="248"/>
      <c r="FFF210" s="248"/>
      <c r="FFG210" s="248"/>
      <c r="FFH210" s="248"/>
      <c r="FFI210" s="248"/>
      <c r="FFJ210" s="248"/>
      <c r="FFK210" s="248"/>
      <c r="FFL210" s="248"/>
      <c r="FFM210" s="248"/>
      <c r="FFN210" s="248"/>
      <c r="FFO210" s="248"/>
      <c r="FFP210" s="248"/>
      <c r="FFQ210" s="248"/>
      <c r="FFR210" s="248"/>
      <c r="FFS210" s="248"/>
      <c r="FFT210" s="248"/>
      <c r="FFU210" s="248"/>
      <c r="FFV210" s="248"/>
      <c r="FFW210" s="248"/>
      <c r="FFX210" s="248"/>
      <c r="FFY210" s="248"/>
      <c r="FFZ210" s="248"/>
      <c r="FGA210" s="248"/>
      <c r="FGB210" s="248"/>
      <c r="FGC210" s="248"/>
      <c r="FGD210" s="248"/>
      <c r="FGE210" s="248"/>
      <c r="FGF210" s="248"/>
      <c r="FGG210" s="248"/>
      <c r="FGH210" s="248"/>
      <c r="FGI210" s="248"/>
      <c r="FGJ210" s="248"/>
      <c r="FGK210" s="248"/>
      <c r="FGL210" s="248"/>
      <c r="FGM210" s="248"/>
      <c r="FGN210" s="248"/>
      <c r="FGO210" s="248"/>
      <c r="FGP210" s="248"/>
      <c r="FGQ210" s="248"/>
      <c r="FGR210" s="248"/>
      <c r="FGS210" s="248"/>
      <c r="FGT210" s="248"/>
      <c r="FGU210" s="248"/>
      <c r="FGV210" s="248"/>
      <c r="FGW210" s="248"/>
      <c r="FGX210" s="248"/>
      <c r="FGY210" s="248"/>
      <c r="FGZ210" s="248"/>
      <c r="FHA210" s="248"/>
      <c r="FHB210" s="248"/>
      <c r="FHC210" s="248"/>
      <c r="FHD210" s="248"/>
      <c r="FHE210" s="248"/>
      <c r="FHF210" s="248"/>
      <c r="FHG210" s="248"/>
      <c r="FHH210" s="248"/>
      <c r="FHI210" s="248"/>
      <c r="FHJ210" s="248"/>
      <c r="FHK210" s="248"/>
      <c r="FHL210" s="248"/>
      <c r="FHM210" s="248"/>
      <c r="FHN210" s="248"/>
      <c r="FHO210" s="248"/>
      <c r="FHP210" s="248"/>
      <c r="FHQ210" s="248"/>
      <c r="FHR210" s="248"/>
      <c r="FHS210" s="248"/>
      <c r="FHT210" s="248"/>
      <c r="FHU210" s="248"/>
      <c r="FHV210" s="248"/>
      <c r="FHW210" s="248"/>
      <c r="FHX210" s="248"/>
      <c r="FHY210" s="248"/>
      <c r="FHZ210" s="248"/>
      <c r="FIA210" s="248"/>
      <c r="FIB210" s="248"/>
      <c r="FIC210" s="248"/>
      <c r="FID210" s="248"/>
      <c r="FIE210" s="248"/>
      <c r="FIF210" s="248"/>
      <c r="FIG210" s="248"/>
      <c r="FIH210" s="248"/>
      <c r="FII210" s="248"/>
      <c r="FIJ210" s="248"/>
      <c r="FIK210" s="248"/>
      <c r="FIL210" s="248"/>
      <c r="FIM210" s="248"/>
      <c r="FIN210" s="248"/>
      <c r="FIO210" s="248"/>
      <c r="FIP210" s="248"/>
      <c r="FIQ210" s="248"/>
      <c r="FIR210" s="248"/>
      <c r="FIS210" s="248"/>
      <c r="FIT210" s="248"/>
      <c r="FIU210" s="248"/>
      <c r="FIV210" s="248"/>
      <c r="FIW210" s="248"/>
      <c r="FIX210" s="248"/>
      <c r="FIY210" s="248"/>
      <c r="FIZ210" s="248"/>
      <c r="FJA210" s="248"/>
      <c r="FJB210" s="248"/>
      <c r="FJC210" s="248"/>
      <c r="FJD210" s="248"/>
      <c r="FJE210" s="248"/>
      <c r="FJF210" s="248"/>
      <c r="FJG210" s="248"/>
      <c r="FJH210" s="248"/>
      <c r="FJI210" s="248"/>
      <c r="FJJ210" s="248"/>
      <c r="FJK210" s="248"/>
      <c r="FJL210" s="248"/>
      <c r="FJM210" s="248"/>
      <c r="FJN210" s="248"/>
      <c r="FJO210" s="248"/>
      <c r="FJP210" s="248"/>
      <c r="FJQ210" s="248"/>
      <c r="FJR210" s="248"/>
      <c r="FJS210" s="248"/>
      <c r="FJT210" s="248"/>
      <c r="FJU210" s="248"/>
      <c r="FJV210" s="248"/>
      <c r="FJW210" s="248"/>
      <c r="FJX210" s="248"/>
      <c r="FJY210" s="248"/>
      <c r="FJZ210" s="248"/>
      <c r="FKA210" s="248"/>
      <c r="FKB210" s="248"/>
      <c r="FKC210" s="248"/>
      <c r="FKD210" s="248"/>
      <c r="FKE210" s="248"/>
      <c r="FKF210" s="248"/>
      <c r="FKG210" s="248"/>
      <c r="FKH210" s="248"/>
      <c r="FKI210" s="248"/>
      <c r="FKJ210" s="248"/>
      <c r="FKK210" s="248"/>
      <c r="FKL210" s="248"/>
      <c r="FKM210" s="248"/>
      <c r="FKN210" s="248"/>
      <c r="FKO210" s="248"/>
      <c r="FKP210" s="248"/>
      <c r="FKQ210" s="248"/>
      <c r="FKR210" s="248"/>
      <c r="FKS210" s="248"/>
      <c r="FKT210" s="248"/>
      <c r="FKU210" s="248"/>
      <c r="FKV210" s="248"/>
      <c r="FKW210" s="248"/>
      <c r="FKX210" s="248"/>
      <c r="FKY210" s="248"/>
      <c r="FKZ210" s="248"/>
      <c r="FLA210" s="248"/>
      <c r="FLB210" s="248"/>
      <c r="FLC210" s="248"/>
      <c r="FLD210" s="248"/>
      <c r="FLE210" s="248"/>
      <c r="FLF210" s="248"/>
      <c r="FLG210" s="248"/>
      <c r="FLH210" s="248"/>
      <c r="FLI210" s="248"/>
      <c r="FLJ210" s="248"/>
      <c r="FLK210" s="248"/>
      <c r="FLL210" s="248"/>
      <c r="FLM210" s="248"/>
      <c r="FLN210" s="248"/>
      <c r="FLO210" s="248"/>
      <c r="FLP210" s="248"/>
      <c r="FLQ210" s="248"/>
      <c r="FLR210" s="248"/>
      <c r="FLS210" s="248"/>
      <c r="FLT210" s="248"/>
      <c r="FLU210" s="248"/>
      <c r="FLV210" s="248"/>
      <c r="FLW210" s="248"/>
      <c r="FLX210" s="248"/>
      <c r="FLY210" s="248"/>
      <c r="FLZ210" s="248"/>
      <c r="FMA210" s="248"/>
      <c r="FMB210" s="248"/>
      <c r="FMC210" s="248"/>
      <c r="FMD210" s="248"/>
      <c r="FME210" s="248"/>
      <c r="FMF210" s="248"/>
      <c r="FMG210" s="248"/>
      <c r="FMH210" s="248"/>
      <c r="FMI210" s="248"/>
      <c r="FMJ210" s="248"/>
      <c r="FMK210" s="248"/>
      <c r="FML210" s="248"/>
      <c r="FMM210" s="248"/>
      <c r="FMN210" s="248"/>
      <c r="FMO210" s="248"/>
      <c r="FMP210" s="248"/>
      <c r="FMQ210" s="248"/>
      <c r="FMR210" s="248"/>
      <c r="FMS210" s="248"/>
      <c r="FMT210" s="248"/>
      <c r="FMU210" s="248"/>
      <c r="FMV210" s="248"/>
      <c r="FMW210" s="248"/>
      <c r="FMX210" s="248"/>
      <c r="FMY210" s="248"/>
      <c r="FMZ210" s="248"/>
      <c r="FNA210" s="248"/>
      <c r="FNB210" s="248"/>
      <c r="FNC210" s="248"/>
      <c r="FND210" s="248"/>
      <c r="FNE210" s="248"/>
      <c r="FNF210" s="248"/>
      <c r="FNG210" s="248"/>
      <c r="FNH210" s="248"/>
      <c r="FNI210" s="248"/>
      <c r="FNJ210" s="248"/>
      <c r="FNK210" s="248"/>
      <c r="FNL210" s="248"/>
      <c r="FNM210" s="248"/>
      <c r="FNN210" s="248"/>
      <c r="FNO210" s="248"/>
      <c r="FNP210" s="248"/>
      <c r="FNQ210" s="248"/>
      <c r="FNR210" s="248"/>
      <c r="FNS210" s="248"/>
      <c r="FNT210" s="248"/>
      <c r="FNU210" s="248"/>
      <c r="FNV210" s="248"/>
      <c r="FNW210" s="248"/>
      <c r="FNX210" s="248"/>
      <c r="FNY210" s="248"/>
      <c r="FNZ210" s="248"/>
      <c r="FOA210" s="248"/>
      <c r="FOB210" s="248"/>
      <c r="FOC210" s="248"/>
      <c r="FOD210" s="248"/>
      <c r="FOE210" s="248"/>
      <c r="FOF210" s="248"/>
      <c r="FOG210" s="248"/>
      <c r="FOH210" s="248"/>
      <c r="FOI210" s="248"/>
      <c r="FOJ210" s="248"/>
      <c r="FOK210" s="248"/>
      <c r="FOL210" s="248"/>
      <c r="FOM210" s="248"/>
      <c r="FON210" s="248"/>
      <c r="FOO210" s="248"/>
      <c r="FOP210" s="248"/>
      <c r="FOQ210" s="248"/>
      <c r="FOR210" s="248"/>
      <c r="FOS210" s="248"/>
      <c r="FOT210" s="248"/>
      <c r="FOU210" s="248"/>
      <c r="FOV210" s="248"/>
      <c r="FOW210" s="248"/>
      <c r="FOX210" s="248"/>
      <c r="FOY210" s="248"/>
      <c r="FOZ210" s="248"/>
      <c r="FPA210" s="248"/>
      <c r="FPB210" s="248"/>
      <c r="FPC210" s="248"/>
      <c r="FPD210" s="248"/>
      <c r="FPE210" s="248"/>
      <c r="FPF210" s="248"/>
      <c r="FPG210" s="248"/>
      <c r="FPH210" s="248"/>
      <c r="FPI210" s="248"/>
      <c r="FPJ210" s="248"/>
      <c r="FPK210" s="248"/>
      <c r="FPL210" s="248"/>
      <c r="FPM210" s="248"/>
      <c r="FPN210" s="248"/>
      <c r="FPO210" s="248"/>
      <c r="FPP210" s="248"/>
      <c r="FPQ210" s="248"/>
      <c r="FPR210" s="248"/>
      <c r="FPS210" s="248"/>
      <c r="FPT210" s="248"/>
      <c r="FPU210" s="248"/>
      <c r="FPV210" s="248"/>
      <c r="FPW210" s="248"/>
      <c r="FPX210" s="248"/>
      <c r="FPY210" s="248"/>
      <c r="FPZ210" s="248"/>
      <c r="FQA210" s="248"/>
      <c r="FQB210" s="248"/>
      <c r="FQC210" s="248"/>
      <c r="FQD210" s="248"/>
      <c r="FQE210" s="248"/>
      <c r="FQF210" s="248"/>
      <c r="FQG210" s="248"/>
      <c r="FQH210" s="248"/>
      <c r="FQI210" s="248"/>
      <c r="FQJ210" s="248"/>
      <c r="FQK210" s="248"/>
      <c r="FQL210" s="248"/>
      <c r="FQM210" s="248"/>
      <c r="FQN210" s="248"/>
      <c r="FQO210" s="248"/>
      <c r="FQP210" s="248"/>
      <c r="FQQ210" s="248"/>
      <c r="FQR210" s="248"/>
      <c r="FQS210" s="248"/>
      <c r="FQT210" s="248"/>
      <c r="FQU210" s="248"/>
      <c r="FQV210" s="248"/>
      <c r="FQW210" s="248"/>
      <c r="FQX210" s="248"/>
      <c r="FQY210" s="248"/>
      <c r="FQZ210" s="248"/>
      <c r="FRA210" s="248"/>
      <c r="FRB210" s="248"/>
      <c r="FRC210" s="248"/>
      <c r="FRD210" s="248"/>
      <c r="FRE210" s="248"/>
      <c r="FRF210" s="248"/>
      <c r="FRG210" s="248"/>
      <c r="FRH210" s="248"/>
      <c r="FRI210" s="248"/>
      <c r="FRJ210" s="248"/>
      <c r="FRK210" s="248"/>
      <c r="FRL210" s="248"/>
      <c r="FRM210" s="248"/>
      <c r="FRN210" s="248"/>
      <c r="FRO210" s="248"/>
      <c r="FRP210" s="248"/>
      <c r="FRQ210" s="248"/>
      <c r="FRR210" s="248"/>
      <c r="FRS210" s="248"/>
      <c r="FRT210" s="248"/>
      <c r="FRU210" s="248"/>
      <c r="FRV210" s="248"/>
      <c r="FRW210" s="248"/>
      <c r="FRX210" s="248"/>
      <c r="FRY210" s="248"/>
      <c r="FRZ210" s="248"/>
      <c r="FSA210" s="248"/>
      <c r="FSB210" s="248"/>
      <c r="FSC210" s="248"/>
      <c r="FSD210" s="248"/>
      <c r="FSE210" s="248"/>
      <c r="FSF210" s="248"/>
      <c r="FSG210" s="248"/>
      <c r="FSH210" s="248"/>
      <c r="FSI210" s="248"/>
      <c r="FSJ210" s="248"/>
      <c r="FSK210" s="248"/>
      <c r="FSL210" s="248"/>
      <c r="FSM210" s="248"/>
      <c r="FSN210" s="248"/>
      <c r="FSO210" s="248"/>
      <c r="FSP210" s="248"/>
      <c r="FSQ210" s="248"/>
      <c r="FSR210" s="248"/>
      <c r="FSS210" s="248"/>
      <c r="FST210" s="248"/>
      <c r="FSU210" s="248"/>
      <c r="FSV210" s="248"/>
      <c r="FSW210" s="248"/>
      <c r="FSX210" s="248"/>
      <c r="FSY210" s="248"/>
      <c r="FSZ210" s="248"/>
      <c r="FTA210" s="248"/>
      <c r="FTB210" s="248"/>
      <c r="FTC210" s="248"/>
      <c r="FTD210" s="248"/>
      <c r="FTE210" s="248"/>
      <c r="FTF210" s="248"/>
      <c r="FTG210" s="248"/>
      <c r="FTH210" s="248"/>
      <c r="FTI210" s="248"/>
      <c r="FTJ210" s="248"/>
      <c r="FTK210" s="248"/>
      <c r="FTL210" s="248"/>
      <c r="FTM210" s="248"/>
      <c r="FTN210" s="248"/>
      <c r="FTO210" s="248"/>
      <c r="FTP210" s="248"/>
      <c r="FTQ210" s="248"/>
      <c r="FTR210" s="248"/>
      <c r="FTS210" s="248"/>
      <c r="FTT210" s="248"/>
      <c r="FTU210" s="248"/>
      <c r="FTV210" s="248"/>
      <c r="FTW210" s="248"/>
      <c r="FTX210" s="248"/>
      <c r="FTY210" s="248"/>
      <c r="FTZ210" s="248"/>
      <c r="FUA210" s="248"/>
      <c r="FUB210" s="248"/>
      <c r="FUC210" s="248"/>
      <c r="FUD210" s="248"/>
      <c r="FUE210" s="248"/>
      <c r="FUF210" s="248"/>
      <c r="FUG210" s="248"/>
      <c r="FUH210" s="248"/>
      <c r="FUI210" s="248"/>
      <c r="FUJ210" s="248"/>
      <c r="FUK210" s="248"/>
      <c r="FUL210" s="248"/>
      <c r="FUM210" s="248"/>
      <c r="FUN210" s="248"/>
      <c r="FUO210" s="248"/>
      <c r="FUP210" s="248"/>
      <c r="FUQ210" s="248"/>
      <c r="FUR210" s="248"/>
      <c r="FUS210" s="248"/>
      <c r="FUT210" s="248"/>
      <c r="FUU210" s="248"/>
      <c r="FUV210" s="248"/>
      <c r="FUW210" s="248"/>
      <c r="FUX210" s="248"/>
      <c r="FUY210" s="248"/>
      <c r="FUZ210" s="248"/>
      <c r="FVA210" s="248"/>
      <c r="FVB210" s="248"/>
      <c r="FVC210" s="248"/>
      <c r="FVD210" s="248"/>
      <c r="FVE210" s="248"/>
      <c r="FVF210" s="248"/>
      <c r="FVG210" s="248"/>
      <c r="FVH210" s="248"/>
      <c r="FVI210" s="248"/>
      <c r="FVJ210" s="248"/>
      <c r="FVK210" s="248"/>
      <c r="FVL210" s="248"/>
      <c r="FVM210" s="248"/>
      <c r="FVN210" s="248"/>
      <c r="FVO210" s="248"/>
      <c r="FVP210" s="248"/>
      <c r="FVQ210" s="248"/>
      <c r="FVR210" s="248"/>
      <c r="FVS210" s="248"/>
      <c r="FVT210" s="248"/>
      <c r="FVU210" s="248"/>
      <c r="FVV210" s="248"/>
      <c r="FVW210" s="248"/>
      <c r="FVX210" s="248"/>
      <c r="FVY210" s="248"/>
      <c r="FVZ210" s="248"/>
      <c r="FWA210" s="248"/>
      <c r="FWB210" s="248"/>
      <c r="FWC210" s="248"/>
      <c r="FWD210" s="248"/>
      <c r="FWE210" s="248"/>
      <c r="FWF210" s="248"/>
      <c r="FWG210" s="248"/>
      <c r="FWH210" s="248"/>
      <c r="FWI210" s="248"/>
      <c r="FWJ210" s="248"/>
      <c r="FWK210" s="248"/>
      <c r="FWL210" s="248"/>
      <c r="FWM210" s="248"/>
      <c r="FWN210" s="248"/>
      <c r="FWO210" s="248"/>
      <c r="FWP210" s="248"/>
      <c r="FWQ210" s="248"/>
      <c r="FWR210" s="248"/>
      <c r="FWS210" s="248"/>
      <c r="FWT210" s="248"/>
      <c r="FWU210" s="248"/>
      <c r="FWV210" s="248"/>
      <c r="FWW210" s="248"/>
      <c r="FWX210" s="248"/>
      <c r="FWY210" s="248"/>
      <c r="FWZ210" s="248"/>
      <c r="FXA210" s="248"/>
      <c r="FXB210" s="248"/>
      <c r="FXC210" s="248"/>
      <c r="FXD210" s="248"/>
      <c r="FXE210" s="248"/>
      <c r="FXF210" s="248"/>
      <c r="FXG210" s="248"/>
      <c r="FXH210" s="248"/>
      <c r="FXI210" s="248"/>
      <c r="FXJ210" s="248"/>
      <c r="FXK210" s="248"/>
      <c r="FXL210" s="248"/>
      <c r="FXM210" s="248"/>
      <c r="FXN210" s="248"/>
      <c r="FXO210" s="248"/>
      <c r="FXP210" s="248"/>
      <c r="FXQ210" s="248"/>
      <c r="FXR210" s="248"/>
      <c r="FXS210" s="248"/>
      <c r="FXT210" s="248"/>
      <c r="FXU210" s="248"/>
      <c r="FXV210" s="248"/>
      <c r="FXW210" s="248"/>
      <c r="FXX210" s="248"/>
      <c r="FXY210" s="248"/>
      <c r="FXZ210" s="248"/>
      <c r="FYA210" s="248"/>
      <c r="FYB210" s="248"/>
      <c r="FYC210" s="248"/>
      <c r="FYD210" s="248"/>
      <c r="FYE210" s="248"/>
      <c r="FYF210" s="248"/>
      <c r="FYG210" s="248"/>
      <c r="FYH210" s="248"/>
      <c r="FYI210" s="248"/>
      <c r="FYJ210" s="248"/>
      <c r="FYK210" s="248"/>
      <c r="FYL210" s="248"/>
      <c r="FYM210" s="248"/>
      <c r="FYN210" s="248"/>
      <c r="FYO210" s="248"/>
      <c r="FYP210" s="248"/>
      <c r="FYQ210" s="248"/>
      <c r="FYR210" s="248"/>
      <c r="FYS210" s="248"/>
      <c r="FYT210" s="248"/>
      <c r="FYU210" s="248"/>
      <c r="FYV210" s="248"/>
      <c r="FYW210" s="248"/>
      <c r="FYX210" s="248"/>
      <c r="FYY210" s="248"/>
      <c r="FYZ210" s="248"/>
      <c r="FZA210" s="248"/>
      <c r="FZB210" s="248"/>
      <c r="FZC210" s="248"/>
      <c r="FZD210" s="248"/>
      <c r="FZE210" s="248"/>
      <c r="FZF210" s="248"/>
      <c r="FZG210" s="248"/>
      <c r="FZH210" s="248"/>
      <c r="FZI210" s="248"/>
      <c r="FZJ210" s="248"/>
      <c r="FZK210" s="248"/>
      <c r="FZL210" s="248"/>
      <c r="FZM210" s="248"/>
      <c r="FZN210" s="248"/>
      <c r="FZO210" s="248"/>
      <c r="FZP210" s="248"/>
      <c r="FZQ210" s="248"/>
      <c r="FZR210" s="248"/>
      <c r="FZS210" s="248"/>
      <c r="FZT210" s="248"/>
      <c r="FZU210" s="248"/>
      <c r="FZV210" s="248"/>
      <c r="FZW210" s="248"/>
      <c r="FZX210" s="248"/>
      <c r="FZY210" s="248"/>
      <c r="FZZ210" s="248"/>
      <c r="GAA210" s="248"/>
      <c r="GAB210" s="248"/>
      <c r="GAC210" s="248"/>
      <c r="GAD210" s="248"/>
      <c r="GAE210" s="248"/>
      <c r="GAF210" s="248"/>
      <c r="GAG210" s="248"/>
      <c r="GAH210" s="248"/>
      <c r="GAI210" s="248"/>
      <c r="GAJ210" s="248"/>
      <c r="GAK210" s="248"/>
      <c r="GAL210" s="248"/>
      <c r="GAM210" s="248"/>
      <c r="GAN210" s="248"/>
      <c r="GAO210" s="248"/>
      <c r="GAP210" s="248"/>
      <c r="GAQ210" s="248"/>
      <c r="GAR210" s="248"/>
      <c r="GAS210" s="248"/>
      <c r="GAT210" s="248"/>
      <c r="GAU210" s="248"/>
      <c r="GAV210" s="248"/>
      <c r="GAW210" s="248"/>
      <c r="GAX210" s="248"/>
      <c r="GAY210" s="248"/>
      <c r="GAZ210" s="248"/>
      <c r="GBA210" s="248"/>
      <c r="GBB210" s="248"/>
      <c r="GBC210" s="248"/>
      <c r="GBD210" s="248"/>
      <c r="GBE210" s="248"/>
      <c r="GBF210" s="248"/>
      <c r="GBG210" s="248"/>
      <c r="GBH210" s="248"/>
      <c r="GBI210" s="248"/>
      <c r="GBJ210" s="248"/>
      <c r="GBK210" s="248"/>
      <c r="GBL210" s="248"/>
      <c r="GBM210" s="248"/>
      <c r="GBN210" s="248"/>
      <c r="GBO210" s="248"/>
      <c r="GBP210" s="248"/>
      <c r="GBQ210" s="248"/>
      <c r="GBR210" s="248"/>
      <c r="GBS210" s="248"/>
      <c r="GBT210" s="248"/>
      <c r="GBU210" s="248"/>
      <c r="GBV210" s="248"/>
      <c r="GBW210" s="248"/>
      <c r="GBX210" s="248"/>
      <c r="GBY210" s="248"/>
      <c r="GBZ210" s="248"/>
      <c r="GCA210" s="248"/>
      <c r="GCB210" s="248"/>
      <c r="GCC210" s="248"/>
      <c r="GCD210" s="248"/>
      <c r="GCE210" s="248"/>
      <c r="GCF210" s="248"/>
      <c r="GCG210" s="248"/>
      <c r="GCH210" s="248"/>
      <c r="GCI210" s="248"/>
      <c r="GCJ210" s="248"/>
      <c r="GCK210" s="248"/>
      <c r="GCL210" s="248"/>
      <c r="GCM210" s="248"/>
      <c r="GCN210" s="248"/>
      <c r="GCO210" s="248"/>
      <c r="GCP210" s="248"/>
      <c r="GCQ210" s="248"/>
      <c r="GCR210" s="248"/>
      <c r="GCS210" s="248"/>
      <c r="GCT210" s="248"/>
      <c r="GCU210" s="248"/>
      <c r="GCV210" s="248"/>
      <c r="GCW210" s="248"/>
      <c r="GCX210" s="248"/>
      <c r="GCY210" s="248"/>
      <c r="GCZ210" s="248"/>
      <c r="GDA210" s="248"/>
      <c r="GDB210" s="248"/>
      <c r="GDC210" s="248"/>
      <c r="GDD210" s="248"/>
      <c r="GDE210" s="248"/>
      <c r="GDF210" s="248"/>
      <c r="GDG210" s="248"/>
      <c r="GDH210" s="248"/>
      <c r="GDI210" s="248"/>
      <c r="GDJ210" s="248"/>
      <c r="GDK210" s="248"/>
      <c r="GDL210" s="248"/>
      <c r="GDM210" s="248"/>
      <c r="GDN210" s="248"/>
      <c r="GDO210" s="248"/>
      <c r="GDP210" s="248"/>
      <c r="GDQ210" s="248"/>
      <c r="GDR210" s="248"/>
      <c r="GDS210" s="248"/>
      <c r="GDT210" s="248"/>
      <c r="GDU210" s="248"/>
      <c r="GDV210" s="248"/>
      <c r="GDW210" s="248"/>
      <c r="GDX210" s="248"/>
      <c r="GDY210" s="248"/>
      <c r="GDZ210" s="248"/>
      <c r="GEA210" s="248"/>
      <c r="GEB210" s="248"/>
      <c r="GEC210" s="248"/>
      <c r="GED210" s="248"/>
      <c r="GEE210" s="248"/>
      <c r="GEF210" s="248"/>
      <c r="GEG210" s="248"/>
      <c r="GEH210" s="248"/>
      <c r="GEI210" s="248"/>
      <c r="GEJ210" s="248"/>
      <c r="GEK210" s="248"/>
      <c r="GEL210" s="248"/>
      <c r="GEM210" s="248"/>
      <c r="GEN210" s="248"/>
      <c r="GEO210" s="248"/>
      <c r="GEP210" s="248"/>
      <c r="GEQ210" s="248"/>
      <c r="GER210" s="248"/>
      <c r="GES210" s="248"/>
      <c r="GET210" s="248"/>
      <c r="GEU210" s="248"/>
      <c r="GEV210" s="248"/>
      <c r="GEW210" s="248"/>
      <c r="GEX210" s="248"/>
      <c r="GEY210" s="248"/>
      <c r="GEZ210" s="248"/>
      <c r="GFA210" s="248"/>
      <c r="GFB210" s="248"/>
      <c r="GFC210" s="248"/>
      <c r="GFD210" s="248"/>
      <c r="GFE210" s="248"/>
      <c r="GFF210" s="248"/>
      <c r="GFG210" s="248"/>
      <c r="GFH210" s="248"/>
      <c r="GFI210" s="248"/>
      <c r="GFJ210" s="248"/>
      <c r="GFK210" s="248"/>
      <c r="GFL210" s="248"/>
      <c r="GFM210" s="248"/>
      <c r="GFN210" s="248"/>
      <c r="GFO210" s="248"/>
      <c r="GFP210" s="248"/>
      <c r="GFQ210" s="248"/>
      <c r="GFR210" s="248"/>
      <c r="GFS210" s="248"/>
      <c r="GFT210" s="248"/>
      <c r="GFU210" s="248"/>
      <c r="GFV210" s="248"/>
      <c r="GFW210" s="248"/>
      <c r="GFX210" s="248"/>
      <c r="GFY210" s="248"/>
      <c r="GFZ210" s="248"/>
      <c r="GGA210" s="248"/>
      <c r="GGB210" s="248"/>
      <c r="GGC210" s="248"/>
      <c r="GGD210" s="248"/>
      <c r="GGE210" s="248"/>
      <c r="GGF210" s="248"/>
      <c r="GGG210" s="248"/>
      <c r="GGH210" s="248"/>
      <c r="GGI210" s="248"/>
      <c r="GGJ210" s="248"/>
      <c r="GGK210" s="248"/>
      <c r="GGL210" s="248"/>
      <c r="GGM210" s="248"/>
      <c r="GGN210" s="248"/>
      <c r="GGO210" s="248"/>
      <c r="GGP210" s="248"/>
      <c r="GGQ210" s="248"/>
      <c r="GGR210" s="248"/>
      <c r="GGS210" s="248"/>
      <c r="GGT210" s="248"/>
      <c r="GGU210" s="248"/>
      <c r="GGV210" s="248"/>
      <c r="GGW210" s="248"/>
      <c r="GGX210" s="248"/>
      <c r="GGY210" s="248"/>
      <c r="GGZ210" s="248"/>
      <c r="GHA210" s="248"/>
      <c r="GHB210" s="248"/>
      <c r="GHC210" s="248"/>
      <c r="GHD210" s="248"/>
      <c r="GHE210" s="248"/>
      <c r="GHF210" s="248"/>
      <c r="GHG210" s="248"/>
      <c r="GHH210" s="248"/>
      <c r="GHI210" s="248"/>
      <c r="GHJ210" s="248"/>
      <c r="GHK210" s="248"/>
      <c r="GHL210" s="248"/>
      <c r="GHM210" s="248"/>
      <c r="GHN210" s="248"/>
      <c r="GHO210" s="248"/>
      <c r="GHP210" s="248"/>
      <c r="GHQ210" s="248"/>
      <c r="GHR210" s="248"/>
      <c r="GHS210" s="248"/>
      <c r="GHT210" s="248"/>
      <c r="GHU210" s="248"/>
      <c r="GHV210" s="248"/>
      <c r="GHW210" s="248"/>
      <c r="GHX210" s="248"/>
      <c r="GHY210" s="248"/>
      <c r="GHZ210" s="248"/>
      <c r="GIA210" s="248"/>
      <c r="GIB210" s="248"/>
      <c r="GIC210" s="248"/>
      <c r="GID210" s="248"/>
      <c r="GIE210" s="248"/>
      <c r="GIF210" s="248"/>
      <c r="GIG210" s="248"/>
      <c r="GIH210" s="248"/>
      <c r="GII210" s="248"/>
      <c r="GIJ210" s="248"/>
      <c r="GIK210" s="248"/>
      <c r="GIL210" s="248"/>
      <c r="GIM210" s="248"/>
      <c r="GIN210" s="248"/>
      <c r="GIO210" s="248"/>
      <c r="GIP210" s="248"/>
      <c r="GIQ210" s="248"/>
      <c r="GIR210" s="248"/>
      <c r="GIS210" s="248"/>
      <c r="GIT210" s="248"/>
      <c r="GIU210" s="248"/>
      <c r="GIV210" s="248"/>
      <c r="GIW210" s="248"/>
      <c r="GIX210" s="248"/>
      <c r="GIY210" s="248"/>
      <c r="GIZ210" s="248"/>
      <c r="GJA210" s="248"/>
      <c r="GJB210" s="248"/>
      <c r="GJC210" s="248"/>
      <c r="GJD210" s="248"/>
      <c r="GJE210" s="248"/>
      <c r="GJF210" s="248"/>
      <c r="GJG210" s="248"/>
      <c r="GJH210" s="248"/>
      <c r="GJI210" s="248"/>
      <c r="GJJ210" s="248"/>
      <c r="GJK210" s="248"/>
      <c r="GJL210" s="248"/>
      <c r="GJM210" s="248"/>
      <c r="GJN210" s="248"/>
      <c r="GJO210" s="248"/>
      <c r="GJP210" s="248"/>
      <c r="GJQ210" s="248"/>
      <c r="GJR210" s="248"/>
      <c r="GJS210" s="248"/>
      <c r="GJT210" s="248"/>
      <c r="GJU210" s="248"/>
      <c r="GJV210" s="248"/>
      <c r="GJW210" s="248"/>
      <c r="GJX210" s="248"/>
      <c r="GJY210" s="248"/>
      <c r="GJZ210" s="248"/>
      <c r="GKA210" s="248"/>
      <c r="GKB210" s="248"/>
      <c r="GKC210" s="248"/>
      <c r="GKD210" s="248"/>
      <c r="GKE210" s="248"/>
      <c r="GKF210" s="248"/>
      <c r="GKG210" s="248"/>
      <c r="GKH210" s="248"/>
      <c r="GKI210" s="248"/>
      <c r="GKJ210" s="248"/>
      <c r="GKK210" s="248"/>
      <c r="GKL210" s="248"/>
      <c r="GKM210" s="248"/>
      <c r="GKN210" s="248"/>
      <c r="GKO210" s="248"/>
      <c r="GKP210" s="248"/>
      <c r="GKQ210" s="248"/>
      <c r="GKR210" s="248"/>
      <c r="GKS210" s="248"/>
      <c r="GKT210" s="248"/>
      <c r="GKU210" s="248"/>
      <c r="GKV210" s="248"/>
      <c r="GKW210" s="248"/>
      <c r="GKX210" s="248"/>
      <c r="GKY210" s="248"/>
      <c r="GKZ210" s="248"/>
      <c r="GLA210" s="248"/>
      <c r="GLB210" s="248"/>
      <c r="GLC210" s="248"/>
      <c r="GLD210" s="248"/>
      <c r="GLE210" s="248"/>
      <c r="GLF210" s="248"/>
      <c r="GLG210" s="248"/>
      <c r="GLH210" s="248"/>
      <c r="GLI210" s="248"/>
      <c r="GLJ210" s="248"/>
      <c r="GLK210" s="248"/>
      <c r="GLL210" s="248"/>
      <c r="GLM210" s="248"/>
      <c r="GLN210" s="248"/>
      <c r="GLO210" s="248"/>
      <c r="GLP210" s="248"/>
      <c r="GLQ210" s="248"/>
      <c r="GLR210" s="248"/>
      <c r="GLS210" s="248"/>
      <c r="GLT210" s="248"/>
      <c r="GLU210" s="248"/>
      <c r="GLV210" s="248"/>
      <c r="GLW210" s="248"/>
      <c r="GLX210" s="248"/>
      <c r="GLY210" s="248"/>
      <c r="GLZ210" s="248"/>
      <c r="GMA210" s="248"/>
      <c r="GMB210" s="248"/>
      <c r="GMC210" s="248"/>
      <c r="GMD210" s="248"/>
      <c r="GME210" s="248"/>
      <c r="GMF210" s="248"/>
      <c r="GMG210" s="248"/>
      <c r="GMH210" s="248"/>
      <c r="GMI210" s="248"/>
      <c r="GMJ210" s="248"/>
      <c r="GMK210" s="248"/>
      <c r="GML210" s="248"/>
      <c r="GMM210" s="248"/>
      <c r="GMN210" s="248"/>
      <c r="GMO210" s="248"/>
      <c r="GMP210" s="248"/>
      <c r="GMQ210" s="248"/>
      <c r="GMR210" s="248"/>
      <c r="GMS210" s="248"/>
      <c r="GMT210" s="248"/>
      <c r="GMU210" s="248"/>
      <c r="GMV210" s="248"/>
      <c r="GMW210" s="248"/>
      <c r="GMX210" s="248"/>
      <c r="GMY210" s="248"/>
      <c r="GMZ210" s="248"/>
      <c r="GNA210" s="248"/>
      <c r="GNB210" s="248"/>
      <c r="GNC210" s="248"/>
      <c r="GND210" s="248"/>
      <c r="GNE210" s="248"/>
      <c r="GNF210" s="248"/>
      <c r="GNG210" s="248"/>
      <c r="GNH210" s="248"/>
      <c r="GNI210" s="248"/>
      <c r="GNJ210" s="248"/>
      <c r="GNK210" s="248"/>
      <c r="GNL210" s="248"/>
      <c r="GNM210" s="248"/>
      <c r="GNN210" s="248"/>
      <c r="GNO210" s="248"/>
      <c r="GNP210" s="248"/>
      <c r="GNQ210" s="248"/>
      <c r="GNR210" s="248"/>
      <c r="GNS210" s="248"/>
      <c r="GNT210" s="248"/>
      <c r="GNU210" s="248"/>
      <c r="GNV210" s="248"/>
      <c r="GNW210" s="248"/>
      <c r="GNX210" s="248"/>
      <c r="GNY210" s="248"/>
      <c r="GNZ210" s="248"/>
      <c r="GOA210" s="248"/>
      <c r="GOB210" s="248"/>
      <c r="GOC210" s="248"/>
      <c r="GOD210" s="248"/>
      <c r="GOE210" s="248"/>
      <c r="GOF210" s="248"/>
      <c r="GOG210" s="248"/>
      <c r="GOH210" s="248"/>
      <c r="GOI210" s="248"/>
      <c r="GOJ210" s="248"/>
      <c r="GOK210" s="248"/>
      <c r="GOL210" s="248"/>
      <c r="GOM210" s="248"/>
      <c r="GON210" s="248"/>
      <c r="GOO210" s="248"/>
      <c r="GOP210" s="248"/>
      <c r="GOQ210" s="248"/>
      <c r="GOR210" s="248"/>
      <c r="GOS210" s="248"/>
      <c r="GOT210" s="248"/>
      <c r="GOU210" s="248"/>
      <c r="GOV210" s="248"/>
      <c r="GOW210" s="248"/>
      <c r="GOX210" s="248"/>
      <c r="GOY210" s="248"/>
      <c r="GOZ210" s="248"/>
      <c r="GPA210" s="248"/>
      <c r="GPB210" s="248"/>
      <c r="GPC210" s="248"/>
      <c r="GPD210" s="248"/>
      <c r="GPE210" s="248"/>
      <c r="GPF210" s="248"/>
      <c r="GPG210" s="248"/>
      <c r="GPH210" s="248"/>
      <c r="GPI210" s="248"/>
      <c r="GPJ210" s="248"/>
      <c r="GPK210" s="248"/>
      <c r="GPL210" s="248"/>
      <c r="GPM210" s="248"/>
      <c r="GPN210" s="248"/>
      <c r="GPO210" s="248"/>
      <c r="GPP210" s="248"/>
      <c r="GPQ210" s="248"/>
      <c r="GPR210" s="248"/>
      <c r="GPS210" s="248"/>
      <c r="GPT210" s="248"/>
      <c r="GPU210" s="248"/>
      <c r="GPV210" s="248"/>
      <c r="GPW210" s="248"/>
      <c r="GPX210" s="248"/>
      <c r="GPY210" s="248"/>
      <c r="GPZ210" s="248"/>
      <c r="GQA210" s="248"/>
      <c r="GQB210" s="248"/>
      <c r="GQC210" s="248"/>
      <c r="GQD210" s="248"/>
      <c r="GQE210" s="248"/>
      <c r="GQF210" s="248"/>
      <c r="GQG210" s="248"/>
      <c r="GQH210" s="248"/>
      <c r="GQI210" s="248"/>
      <c r="GQJ210" s="248"/>
      <c r="GQK210" s="248"/>
      <c r="GQL210" s="248"/>
      <c r="GQM210" s="248"/>
      <c r="GQN210" s="248"/>
      <c r="GQO210" s="248"/>
      <c r="GQP210" s="248"/>
      <c r="GQQ210" s="248"/>
      <c r="GQR210" s="248"/>
      <c r="GQS210" s="248"/>
      <c r="GQT210" s="248"/>
      <c r="GQU210" s="248"/>
      <c r="GQV210" s="248"/>
      <c r="GQW210" s="248"/>
      <c r="GQX210" s="248"/>
      <c r="GQY210" s="248"/>
      <c r="GQZ210" s="248"/>
      <c r="GRA210" s="248"/>
      <c r="GRB210" s="248"/>
      <c r="GRC210" s="248"/>
      <c r="GRD210" s="248"/>
      <c r="GRE210" s="248"/>
      <c r="GRF210" s="248"/>
      <c r="GRG210" s="248"/>
      <c r="GRH210" s="248"/>
      <c r="GRI210" s="248"/>
      <c r="GRJ210" s="248"/>
      <c r="GRK210" s="248"/>
      <c r="GRL210" s="248"/>
      <c r="GRM210" s="248"/>
      <c r="GRN210" s="248"/>
      <c r="GRO210" s="248"/>
      <c r="GRP210" s="248"/>
      <c r="GRQ210" s="248"/>
      <c r="GRR210" s="248"/>
      <c r="GRS210" s="248"/>
      <c r="GRT210" s="248"/>
      <c r="GRU210" s="248"/>
      <c r="GRV210" s="248"/>
      <c r="GRW210" s="248"/>
      <c r="GRX210" s="248"/>
      <c r="GRY210" s="248"/>
      <c r="GRZ210" s="248"/>
      <c r="GSA210" s="248"/>
      <c r="GSB210" s="248"/>
      <c r="GSC210" s="248"/>
      <c r="GSD210" s="248"/>
      <c r="GSE210" s="248"/>
      <c r="GSF210" s="248"/>
      <c r="GSG210" s="248"/>
      <c r="GSH210" s="248"/>
      <c r="GSI210" s="248"/>
      <c r="GSJ210" s="248"/>
      <c r="GSK210" s="248"/>
      <c r="GSL210" s="248"/>
      <c r="GSM210" s="248"/>
      <c r="GSN210" s="248"/>
      <c r="GSO210" s="248"/>
      <c r="GSP210" s="248"/>
      <c r="GSQ210" s="248"/>
      <c r="GSR210" s="248"/>
      <c r="GSS210" s="248"/>
      <c r="GST210" s="248"/>
      <c r="GSU210" s="248"/>
      <c r="GSV210" s="248"/>
      <c r="GSW210" s="248"/>
      <c r="GSX210" s="248"/>
      <c r="GSY210" s="248"/>
      <c r="GSZ210" s="248"/>
      <c r="GTA210" s="248"/>
      <c r="GTB210" s="248"/>
      <c r="GTC210" s="248"/>
      <c r="GTD210" s="248"/>
      <c r="GTE210" s="248"/>
      <c r="GTF210" s="248"/>
      <c r="GTG210" s="248"/>
      <c r="GTH210" s="248"/>
      <c r="GTI210" s="248"/>
      <c r="GTJ210" s="248"/>
      <c r="GTK210" s="248"/>
      <c r="GTL210" s="248"/>
      <c r="GTM210" s="248"/>
      <c r="GTN210" s="248"/>
      <c r="GTO210" s="248"/>
      <c r="GTP210" s="248"/>
      <c r="GTQ210" s="248"/>
      <c r="GTR210" s="248"/>
      <c r="GTS210" s="248"/>
      <c r="GTT210" s="248"/>
      <c r="GTU210" s="248"/>
      <c r="GTV210" s="248"/>
      <c r="GTW210" s="248"/>
      <c r="GTX210" s="248"/>
      <c r="GTY210" s="248"/>
      <c r="GTZ210" s="248"/>
      <c r="GUA210" s="248"/>
      <c r="GUB210" s="248"/>
      <c r="GUC210" s="248"/>
      <c r="GUD210" s="248"/>
      <c r="GUE210" s="248"/>
      <c r="GUF210" s="248"/>
      <c r="GUG210" s="248"/>
      <c r="GUH210" s="248"/>
      <c r="GUI210" s="248"/>
      <c r="GUJ210" s="248"/>
      <c r="GUK210" s="248"/>
      <c r="GUL210" s="248"/>
      <c r="GUM210" s="248"/>
      <c r="GUN210" s="248"/>
      <c r="GUO210" s="248"/>
      <c r="GUP210" s="248"/>
      <c r="GUQ210" s="248"/>
      <c r="GUR210" s="248"/>
      <c r="GUS210" s="248"/>
      <c r="GUT210" s="248"/>
      <c r="GUU210" s="248"/>
      <c r="GUV210" s="248"/>
      <c r="GUW210" s="248"/>
      <c r="GUX210" s="248"/>
      <c r="GUY210" s="248"/>
      <c r="GUZ210" s="248"/>
      <c r="GVA210" s="248"/>
      <c r="GVB210" s="248"/>
      <c r="GVC210" s="248"/>
      <c r="GVD210" s="248"/>
      <c r="GVE210" s="248"/>
      <c r="GVF210" s="248"/>
      <c r="GVG210" s="248"/>
      <c r="GVH210" s="248"/>
      <c r="GVI210" s="248"/>
      <c r="GVJ210" s="248"/>
      <c r="GVK210" s="248"/>
      <c r="GVL210" s="248"/>
      <c r="GVM210" s="248"/>
      <c r="GVN210" s="248"/>
      <c r="GVO210" s="248"/>
      <c r="GVP210" s="248"/>
      <c r="GVQ210" s="248"/>
      <c r="GVR210" s="248"/>
      <c r="GVS210" s="248"/>
      <c r="GVT210" s="248"/>
      <c r="GVU210" s="248"/>
      <c r="GVV210" s="248"/>
      <c r="GVW210" s="248"/>
      <c r="GVX210" s="248"/>
      <c r="GVY210" s="248"/>
      <c r="GVZ210" s="248"/>
      <c r="GWA210" s="248"/>
      <c r="GWB210" s="248"/>
      <c r="GWC210" s="248"/>
      <c r="GWD210" s="248"/>
      <c r="GWE210" s="248"/>
      <c r="GWF210" s="248"/>
      <c r="GWG210" s="248"/>
      <c r="GWH210" s="248"/>
      <c r="GWI210" s="248"/>
      <c r="GWJ210" s="248"/>
      <c r="GWK210" s="248"/>
      <c r="GWL210" s="248"/>
      <c r="GWM210" s="248"/>
      <c r="GWN210" s="248"/>
      <c r="GWO210" s="248"/>
      <c r="GWP210" s="248"/>
      <c r="GWQ210" s="248"/>
      <c r="GWR210" s="248"/>
      <c r="GWS210" s="248"/>
      <c r="GWT210" s="248"/>
      <c r="GWU210" s="248"/>
      <c r="GWV210" s="248"/>
      <c r="GWW210" s="248"/>
      <c r="GWX210" s="248"/>
      <c r="GWY210" s="248"/>
      <c r="GWZ210" s="248"/>
      <c r="GXA210" s="248"/>
      <c r="GXB210" s="248"/>
      <c r="GXC210" s="248"/>
      <c r="GXD210" s="248"/>
      <c r="GXE210" s="248"/>
      <c r="GXF210" s="248"/>
      <c r="GXG210" s="248"/>
      <c r="GXH210" s="248"/>
      <c r="GXI210" s="248"/>
      <c r="GXJ210" s="248"/>
      <c r="GXK210" s="248"/>
      <c r="GXL210" s="248"/>
      <c r="GXM210" s="248"/>
      <c r="GXN210" s="248"/>
      <c r="GXO210" s="248"/>
      <c r="GXP210" s="248"/>
      <c r="GXQ210" s="248"/>
      <c r="GXR210" s="248"/>
      <c r="GXS210" s="248"/>
      <c r="GXT210" s="248"/>
      <c r="GXU210" s="248"/>
      <c r="GXV210" s="248"/>
      <c r="GXW210" s="248"/>
      <c r="GXX210" s="248"/>
      <c r="GXY210" s="248"/>
      <c r="GXZ210" s="248"/>
      <c r="GYA210" s="248"/>
      <c r="GYB210" s="248"/>
      <c r="GYC210" s="248"/>
      <c r="GYD210" s="248"/>
      <c r="GYE210" s="248"/>
      <c r="GYF210" s="248"/>
      <c r="GYG210" s="248"/>
      <c r="GYH210" s="248"/>
      <c r="GYI210" s="248"/>
      <c r="GYJ210" s="248"/>
      <c r="GYK210" s="248"/>
      <c r="GYL210" s="248"/>
      <c r="GYM210" s="248"/>
      <c r="GYN210" s="248"/>
      <c r="GYO210" s="248"/>
      <c r="GYP210" s="248"/>
      <c r="GYQ210" s="248"/>
      <c r="GYR210" s="248"/>
      <c r="GYS210" s="248"/>
      <c r="GYT210" s="248"/>
      <c r="GYU210" s="248"/>
      <c r="GYV210" s="248"/>
      <c r="GYW210" s="248"/>
      <c r="GYX210" s="248"/>
      <c r="GYY210" s="248"/>
      <c r="GYZ210" s="248"/>
      <c r="GZA210" s="248"/>
      <c r="GZB210" s="248"/>
      <c r="GZC210" s="248"/>
      <c r="GZD210" s="248"/>
      <c r="GZE210" s="248"/>
      <c r="GZF210" s="248"/>
      <c r="GZG210" s="248"/>
      <c r="GZH210" s="248"/>
      <c r="GZI210" s="248"/>
      <c r="GZJ210" s="248"/>
      <c r="GZK210" s="248"/>
      <c r="GZL210" s="248"/>
      <c r="GZM210" s="248"/>
      <c r="GZN210" s="248"/>
      <c r="GZO210" s="248"/>
      <c r="GZP210" s="248"/>
      <c r="GZQ210" s="248"/>
      <c r="GZR210" s="248"/>
      <c r="GZS210" s="248"/>
      <c r="GZT210" s="248"/>
      <c r="GZU210" s="248"/>
      <c r="GZV210" s="248"/>
      <c r="GZW210" s="248"/>
      <c r="GZX210" s="248"/>
      <c r="GZY210" s="248"/>
      <c r="GZZ210" s="248"/>
      <c r="HAA210" s="248"/>
      <c r="HAB210" s="248"/>
      <c r="HAC210" s="248"/>
      <c r="HAD210" s="248"/>
      <c r="HAE210" s="248"/>
      <c r="HAF210" s="248"/>
      <c r="HAG210" s="248"/>
      <c r="HAH210" s="248"/>
      <c r="HAI210" s="248"/>
      <c r="HAJ210" s="248"/>
      <c r="HAK210" s="248"/>
      <c r="HAL210" s="248"/>
      <c r="HAM210" s="248"/>
      <c r="HAN210" s="248"/>
      <c r="HAO210" s="248"/>
      <c r="HAP210" s="248"/>
      <c r="HAQ210" s="248"/>
      <c r="HAR210" s="248"/>
      <c r="HAS210" s="248"/>
      <c r="HAT210" s="248"/>
      <c r="HAU210" s="248"/>
      <c r="HAV210" s="248"/>
      <c r="HAW210" s="248"/>
      <c r="HAX210" s="248"/>
      <c r="HAY210" s="248"/>
      <c r="HAZ210" s="248"/>
      <c r="HBA210" s="248"/>
      <c r="HBB210" s="248"/>
      <c r="HBC210" s="248"/>
      <c r="HBD210" s="248"/>
      <c r="HBE210" s="248"/>
      <c r="HBF210" s="248"/>
      <c r="HBG210" s="248"/>
      <c r="HBH210" s="248"/>
      <c r="HBI210" s="248"/>
      <c r="HBJ210" s="248"/>
      <c r="HBK210" s="248"/>
      <c r="HBL210" s="248"/>
      <c r="HBM210" s="248"/>
      <c r="HBN210" s="248"/>
      <c r="HBO210" s="248"/>
      <c r="HBP210" s="248"/>
      <c r="HBQ210" s="248"/>
      <c r="HBR210" s="248"/>
      <c r="HBS210" s="248"/>
      <c r="HBT210" s="248"/>
      <c r="HBU210" s="248"/>
      <c r="HBV210" s="248"/>
      <c r="HBW210" s="248"/>
      <c r="HBX210" s="248"/>
      <c r="HBY210" s="248"/>
      <c r="HBZ210" s="248"/>
      <c r="HCA210" s="248"/>
      <c r="HCB210" s="248"/>
      <c r="HCC210" s="248"/>
      <c r="HCD210" s="248"/>
      <c r="HCE210" s="248"/>
      <c r="HCF210" s="248"/>
      <c r="HCG210" s="248"/>
      <c r="HCH210" s="248"/>
      <c r="HCI210" s="248"/>
      <c r="HCJ210" s="248"/>
      <c r="HCK210" s="248"/>
      <c r="HCL210" s="248"/>
      <c r="HCM210" s="248"/>
      <c r="HCN210" s="248"/>
      <c r="HCO210" s="248"/>
      <c r="HCP210" s="248"/>
      <c r="HCQ210" s="248"/>
      <c r="HCR210" s="248"/>
      <c r="HCS210" s="248"/>
      <c r="HCT210" s="248"/>
      <c r="HCU210" s="248"/>
      <c r="HCV210" s="248"/>
      <c r="HCW210" s="248"/>
      <c r="HCX210" s="248"/>
      <c r="HCY210" s="248"/>
      <c r="HCZ210" s="248"/>
      <c r="HDA210" s="248"/>
      <c r="HDB210" s="248"/>
      <c r="HDC210" s="248"/>
      <c r="HDD210" s="248"/>
      <c r="HDE210" s="248"/>
      <c r="HDF210" s="248"/>
      <c r="HDG210" s="248"/>
      <c r="HDH210" s="248"/>
      <c r="HDI210" s="248"/>
      <c r="HDJ210" s="248"/>
      <c r="HDK210" s="248"/>
      <c r="HDL210" s="248"/>
      <c r="HDM210" s="248"/>
      <c r="HDN210" s="248"/>
      <c r="HDO210" s="248"/>
      <c r="HDP210" s="248"/>
      <c r="HDQ210" s="248"/>
      <c r="HDR210" s="248"/>
      <c r="HDS210" s="248"/>
      <c r="HDT210" s="248"/>
      <c r="HDU210" s="248"/>
      <c r="HDV210" s="248"/>
      <c r="HDW210" s="248"/>
      <c r="HDX210" s="248"/>
      <c r="HDY210" s="248"/>
      <c r="HDZ210" s="248"/>
      <c r="HEA210" s="248"/>
      <c r="HEB210" s="248"/>
      <c r="HEC210" s="248"/>
      <c r="HED210" s="248"/>
      <c r="HEE210" s="248"/>
      <c r="HEF210" s="248"/>
      <c r="HEG210" s="248"/>
      <c r="HEH210" s="248"/>
      <c r="HEI210" s="248"/>
      <c r="HEJ210" s="248"/>
      <c r="HEK210" s="248"/>
      <c r="HEL210" s="248"/>
      <c r="HEM210" s="248"/>
      <c r="HEN210" s="248"/>
      <c r="HEO210" s="248"/>
      <c r="HEP210" s="248"/>
      <c r="HEQ210" s="248"/>
      <c r="HER210" s="248"/>
      <c r="HES210" s="248"/>
      <c r="HET210" s="248"/>
      <c r="HEU210" s="248"/>
      <c r="HEV210" s="248"/>
      <c r="HEW210" s="248"/>
      <c r="HEX210" s="248"/>
      <c r="HEY210" s="248"/>
      <c r="HEZ210" s="248"/>
      <c r="HFA210" s="248"/>
      <c r="HFB210" s="248"/>
      <c r="HFC210" s="248"/>
      <c r="HFD210" s="248"/>
      <c r="HFE210" s="248"/>
      <c r="HFF210" s="248"/>
      <c r="HFG210" s="248"/>
      <c r="HFH210" s="248"/>
      <c r="HFI210" s="248"/>
      <c r="HFJ210" s="248"/>
      <c r="HFK210" s="248"/>
      <c r="HFL210" s="248"/>
      <c r="HFM210" s="248"/>
      <c r="HFN210" s="248"/>
      <c r="HFO210" s="248"/>
      <c r="HFP210" s="248"/>
      <c r="HFQ210" s="248"/>
      <c r="HFR210" s="248"/>
      <c r="HFS210" s="248"/>
      <c r="HFT210" s="248"/>
      <c r="HFU210" s="248"/>
      <c r="HFV210" s="248"/>
      <c r="HFW210" s="248"/>
      <c r="HFX210" s="248"/>
      <c r="HFY210" s="248"/>
      <c r="HFZ210" s="248"/>
      <c r="HGA210" s="248"/>
      <c r="HGB210" s="248"/>
      <c r="HGC210" s="248"/>
      <c r="HGD210" s="248"/>
      <c r="HGE210" s="248"/>
      <c r="HGF210" s="248"/>
      <c r="HGG210" s="248"/>
      <c r="HGH210" s="248"/>
      <c r="HGI210" s="248"/>
      <c r="HGJ210" s="248"/>
      <c r="HGK210" s="248"/>
      <c r="HGL210" s="248"/>
      <c r="HGM210" s="248"/>
      <c r="HGN210" s="248"/>
      <c r="HGO210" s="248"/>
      <c r="HGP210" s="248"/>
      <c r="HGQ210" s="248"/>
      <c r="HGR210" s="248"/>
      <c r="HGS210" s="248"/>
      <c r="HGT210" s="248"/>
      <c r="HGU210" s="248"/>
      <c r="HGV210" s="248"/>
      <c r="HGW210" s="248"/>
      <c r="HGX210" s="248"/>
      <c r="HGY210" s="248"/>
      <c r="HGZ210" s="248"/>
      <c r="HHA210" s="248"/>
      <c r="HHB210" s="248"/>
      <c r="HHC210" s="248"/>
      <c r="HHD210" s="248"/>
      <c r="HHE210" s="248"/>
      <c r="HHF210" s="248"/>
      <c r="HHG210" s="248"/>
      <c r="HHH210" s="248"/>
      <c r="HHI210" s="248"/>
      <c r="HHJ210" s="248"/>
      <c r="HHK210" s="248"/>
      <c r="HHL210" s="248"/>
      <c r="HHM210" s="248"/>
      <c r="HHN210" s="248"/>
      <c r="HHO210" s="248"/>
      <c r="HHP210" s="248"/>
      <c r="HHQ210" s="248"/>
      <c r="HHR210" s="248"/>
      <c r="HHS210" s="248"/>
      <c r="HHT210" s="248"/>
      <c r="HHU210" s="248"/>
      <c r="HHV210" s="248"/>
      <c r="HHW210" s="248"/>
      <c r="HHX210" s="248"/>
      <c r="HHY210" s="248"/>
      <c r="HHZ210" s="248"/>
      <c r="HIA210" s="248"/>
      <c r="HIB210" s="248"/>
      <c r="HIC210" s="248"/>
      <c r="HID210" s="248"/>
      <c r="HIE210" s="248"/>
      <c r="HIF210" s="248"/>
      <c r="HIG210" s="248"/>
      <c r="HIH210" s="248"/>
      <c r="HII210" s="248"/>
      <c r="HIJ210" s="248"/>
      <c r="HIK210" s="248"/>
      <c r="HIL210" s="248"/>
      <c r="HIM210" s="248"/>
      <c r="HIN210" s="248"/>
      <c r="HIO210" s="248"/>
      <c r="HIP210" s="248"/>
      <c r="HIQ210" s="248"/>
      <c r="HIR210" s="248"/>
      <c r="HIS210" s="248"/>
      <c r="HIT210" s="248"/>
      <c r="HIU210" s="248"/>
      <c r="HIV210" s="248"/>
      <c r="HIW210" s="248"/>
      <c r="HIX210" s="248"/>
      <c r="HIY210" s="248"/>
      <c r="HIZ210" s="248"/>
      <c r="HJA210" s="248"/>
      <c r="HJB210" s="248"/>
      <c r="HJC210" s="248"/>
      <c r="HJD210" s="248"/>
      <c r="HJE210" s="248"/>
      <c r="HJF210" s="248"/>
      <c r="HJG210" s="248"/>
      <c r="HJH210" s="248"/>
      <c r="HJI210" s="248"/>
      <c r="HJJ210" s="248"/>
      <c r="HJK210" s="248"/>
      <c r="HJL210" s="248"/>
      <c r="HJM210" s="248"/>
      <c r="HJN210" s="248"/>
      <c r="HJO210" s="248"/>
      <c r="HJP210" s="248"/>
      <c r="HJQ210" s="248"/>
      <c r="HJR210" s="248"/>
      <c r="HJS210" s="248"/>
      <c r="HJT210" s="248"/>
      <c r="HJU210" s="248"/>
      <c r="HJV210" s="248"/>
      <c r="HJW210" s="248"/>
      <c r="HJX210" s="248"/>
      <c r="HJY210" s="248"/>
      <c r="HJZ210" s="248"/>
      <c r="HKA210" s="248"/>
      <c r="HKB210" s="248"/>
      <c r="HKC210" s="248"/>
      <c r="HKD210" s="248"/>
      <c r="HKE210" s="248"/>
      <c r="HKF210" s="248"/>
      <c r="HKG210" s="248"/>
      <c r="HKH210" s="248"/>
      <c r="HKI210" s="248"/>
      <c r="HKJ210" s="248"/>
      <c r="HKK210" s="248"/>
      <c r="HKL210" s="248"/>
      <c r="HKM210" s="248"/>
      <c r="HKN210" s="248"/>
      <c r="HKO210" s="248"/>
      <c r="HKP210" s="248"/>
      <c r="HKQ210" s="248"/>
      <c r="HKR210" s="248"/>
      <c r="HKS210" s="248"/>
      <c r="HKT210" s="248"/>
      <c r="HKU210" s="248"/>
      <c r="HKV210" s="248"/>
      <c r="HKW210" s="248"/>
      <c r="HKX210" s="248"/>
      <c r="HKY210" s="248"/>
      <c r="HKZ210" s="248"/>
      <c r="HLA210" s="248"/>
      <c r="HLB210" s="248"/>
      <c r="HLC210" s="248"/>
      <c r="HLD210" s="248"/>
      <c r="HLE210" s="248"/>
      <c r="HLF210" s="248"/>
      <c r="HLG210" s="248"/>
      <c r="HLH210" s="248"/>
      <c r="HLI210" s="248"/>
      <c r="HLJ210" s="248"/>
      <c r="HLK210" s="248"/>
      <c r="HLL210" s="248"/>
      <c r="HLM210" s="248"/>
      <c r="HLN210" s="248"/>
      <c r="HLO210" s="248"/>
      <c r="HLP210" s="248"/>
      <c r="HLQ210" s="248"/>
      <c r="HLR210" s="248"/>
      <c r="HLS210" s="248"/>
      <c r="HLT210" s="248"/>
      <c r="HLU210" s="248"/>
      <c r="HLV210" s="248"/>
      <c r="HLW210" s="248"/>
      <c r="HLX210" s="248"/>
      <c r="HLY210" s="248"/>
      <c r="HLZ210" s="248"/>
      <c r="HMA210" s="248"/>
      <c r="HMB210" s="248"/>
      <c r="HMC210" s="248"/>
      <c r="HMD210" s="248"/>
      <c r="HME210" s="248"/>
      <c r="HMF210" s="248"/>
      <c r="HMG210" s="248"/>
      <c r="HMH210" s="248"/>
      <c r="HMI210" s="248"/>
      <c r="HMJ210" s="248"/>
      <c r="HMK210" s="248"/>
      <c r="HML210" s="248"/>
      <c r="HMM210" s="248"/>
      <c r="HMN210" s="248"/>
      <c r="HMO210" s="248"/>
      <c r="HMP210" s="248"/>
      <c r="HMQ210" s="248"/>
      <c r="HMR210" s="248"/>
      <c r="HMS210" s="248"/>
      <c r="HMT210" s="248"/>
      <c r="HMU210" s="248"/>
      <c r="HMV210" s="248"/>
      <c r="HMW210" s="248"/>
      <c r="HMX210" s="248"/>
      <c r="HMY210" s="248"/>
      <c r="HMZ210" s="248"/>
      <c r="HNA210" s="248"/>
      <c r="HNB210" s="248"/>
      <c r="HNC210" s="248"/>
      <c r="HND210" s="248"/>
      <c r="HNE210" s="248"/>
      <c r="HNF210" s="248"/>
      <c r="HNG210" s="248"/>
      <c r="HNH210" s="248"/>
      <c r="HNI210" s="248"/>
      <c r="HNJ210" s="248"/>
      <c r="HNK210" s="248"/>
      <c r="HNL210" s="248"/>
      <c r="HNM210" s="248"/>
      <c r="HNN210" s="248"/>
      <c r="HNO210" s="248"/>
      <c r="HNP210" s="248"/>
      <c r="HNQ210" s="248"/>
      <c r="HNR210" s="248"/>
      <c r="HNS210" s="248"/>
      <c r="HNT210" s="248"/>
      <c r="HNU210" s="248"/>
      <c r="HNV210" s="248"/>
      <c r="HNW210" s="248"/>
      <c r="HNX210" s="248"/>
      <c r="HNY210" s="248"/>
      <c r="HNZ210" s="248"/>
      <c r="HOA210" s="248"/>
      <c r="HOB210" s="248"/>
      <c r="HOC210" s="248"/>
      <c r="HOD210" s="248"/>
      <c r="HOE210" s="248"/>
      <c r="HOF210" s="248"/>
      <c r="HOG210" s="248"/>
      <c r="HOH210" s="248"/>
      <c r="HOI210" s="248"/>
      <c r="HOJ210" s="248"/>
      <c r="HOK210" s="248"/>
      <c r="HOL210" s="248"/>
      <c r="HOM210" s="248"/>
      <c r="HON210" s="248"/>
      <c r="HOO210" s="248"/>
      <c r="HOP210" s="248"/>
      <c r="HOQ210" s="248"/>
      <c r="HOR210" s="248"/>
      <c r="HOS210" s="248"/>
      <c r="HOT210" s="248"/>
      <c r="HOU210" s="248"/>
      <c r="HOV210" s="248"/>
      <c r="HOW210" s="248"/>
      <c r="HOX210" s="248"/>
      <c r="HOY210" s="248"/>
      <c r="HOZ210" s="248"/>
      <c r="HPA210" s="248"/>
      <c r="HPB210" s="248"/>
      <c r="HPC210" s="248"/>
      <c r="HPD210" s="248"/>
      <c r="HPE210" s="248"/>
      <c r="HPF210" s="248"/>
      <c r="HPG210" s="248"/>
      <c r="HPH210" s="248"/>
      <c r="HPI210" s="248"/>
      <c r="HPJ210" s="248"/>
      <c r="HPK210" s="248"/>
      <c r="HPL210" s="248"/>
      <c r="HPM210" s="248"/>
      <c r="HPN210" s="248"/>
      <c r="HPO210" s="248"/>
      <c r="HPP210" s="248"/>
      <c r="HPQ210" s="248"/>
      <c r="HPR210" s="248"/>
      <c r="HPS210" s="248"/>
      <c r="HPT210" s="248"/>
      <c r="HPU210" s="248"/>
      <c r="HPV210" s="248"/>
      <c r="HPW210" s="248"/>
      <c r="HPX210" s="248"/>
      <c r="HPY210" s="248"/>
      <c r="HPZ210" s="248"/>
      <c r="HQA210" s="248"/>
      <c r="HQB210" s="248"/>
      <c r="HQC210" s="248"/>
      <c r="HQD210" s="248"/>
      <c r="HQE210" s="248"/>
      <c r="HQF210" s="248"/>
      <c r="HQG210" s="248"/>
      <c r="HQH210" s="248"/>
      <c r="HQI210" s="248"/>
      <c r="HQJ210" s="248"/>
      <c r="HQK210" s="248"/>
      <c r="HQL210" s="248"/>
      <c r="HQM210" s="248"/>
      <c r="HQN210" s="248"/>
      <c r="HQO210" s="248"/>
      <c r="HQP210" s="248"/>
      <c r="HQQ210" s="248"/>
      <c r="HQR210" s="248"/>
      <c r="HQS210" s="248"/>
      <c r="HQT210" s="248"/>
      <c r="HQU210" s="248"/>
      <c r="HQV210" s="248"/>
      <c r="HQW210" s="248"/>
      <c r="HQX210" s="248"/>
      <c r="HQY210" s="248"/>
      <c r="HQZ210" s="248"/>
      <c r="HRA210" s="248"/>
      <c r="HRB210" s="248"/>
      <c r="HRC210" s="248"/>
      <c r="HRD210" s="248"/>
      <c r="HRE210" s="248"/>
      <c r="HRF210" s="248"/>
      <c r="HRG210" s="248"/>
      <c r="HRH210" s="248"/>
      <c r="HRI210" s="248"/>
      <c r="HRJ210" s="248"/>
      <c r="HRK210" s="248"/>
      <c r="HRL210" s="248"/>
      <c r="HRM210" s="248"/>
      <c r="HRN210" s="248"/>
      <c r="HRO210" s="248"/>
      <c r="HRP210" s="248"/>
      <c r="HRQ210" s="248"/>
      <c r="HRR210" s="248"/>
      <c r="HRS210" s="248"/>
      <c r="HRT210" s="248"/>
      <c r="HRU210" s="248"/>
      <c r="HRV210" s="248"/>
      <c r="HRW210" s="248"/>
      <c r="HRX210" s="248"/>
      <c r="HRY210" s="248"/>
      <c r="HRZ210" s="248"/>
      <c r="HSA210" s="248"/>
      <c r="HSB210" s="248"/>
      <c r="HSC210" s="248"/>
      <c r="HSD210" s="248"/>
      <c r="HSE210" s="248"/>
      <c r="HSF210" s="248"/>
      <c r="HSG210" s="248"/>
      <c r="HSH210" s="248"/>
      <c r="HSI210" s="248"/>
      <c r="HSJ210" s="248"/>
      <c r="HSK210" s="248"/>
      <c r="HSL210" s="248"/>
      <c r="HSM210" s="248"/>
      <c r="HSN210" s="248"/>
      <c r="HSO210" s="248"/>
      <c r="HSP210" s="248"/>
      <c r="HSQ210" s="248"/>
      <c r="HSR210" s="248"/>
      <c r="HSS210" s="248"/>
      <c r="HST210" s="248"/>
      <c r="HSU210" s="248"/>
      <c r="HSV210" s="248"/>
      <c r="HSW210" s="248"/>
      <c r="HSX210" s="248"/>
      <c r="HSY210" s="248"/>
      <c r="HSZ210" s="248"/>
      <c r="HTA210" s="248"/>
      <c r="HTB210" s="248"/>
      <c r="HTC210" s="248"/>
      <c r="HTD210" s="248"/>
      <c r="HTE210" s="248"/>
      <c r="HTF210" s="248"/>
      <c r="HTG210" s="248"/>
      <c r="HTH210" s="248"/>
      <c r="HTI210" s="248"/>
      <c r="HTJ210" s="248"/>
      <c r="HTK210" s="248"/>
      <c r="HTL210" s="248"/>
      <c r="HTM210" s="248"/>
      <c r="HTN210" s="248"/>
      <c r="HTO210" s="248"/>
      <c r="HTP210" s="248"/>
      <c r="HTQ210" s="248"/>
      <c r="HTR210" s="248"/>
      <c r="HTS210" s="248"/>
      <c r="HTT210" s="248"/>
      <c r="HTU210" s="248"/>
      <c r="HTV210" s="248"/>
      <c r="HTW210" s="248"/>
      <c r="HTX210" s="248"/>
      <c r="HTY210" s="248"/>
      <c r="HTZ210" s="248"/>
      <c r="HUA210" s="248"/>
      <c r="HUB210" s="248"/>
      <c r="HUC210" s="248"/>
      <c r="HUD210" s="248"/>
      <c r="HUE210" s="248"/>
      <c r="HUF210" s="248"/>
      <c r="HUG210" s="248"/>
      <c r="HUH210" s="248"/>
      <c r="HUI210" s="248"/>
      <c r="HUJ210" s="248"/>
      <c r="HUK210" s="248"/>
      <c r="HUL210" s="248"/>
      <c r="HUM210" s="248"/>
      <c r="HUN210" s="248"/>
      <c r="HUO210" s="248"/>
      <c r="HUP210" s="248"/>
      <c r="HUQ210" s="248"/>
      <c r="HUR210" s="248"/>
      <c r="HUS210" s="248"/>
      <c r="HUT210" s="248"/>
      <c r="HUU210" s="248"/>
      <c r="HUV210" s="248"/>
      <c r="HUW210" s="248"/>
      <c r="HUX210" s="248"/>
      <c r="HUY210" s="248"/>
      <c r="HUZ210" s="248"/>
      <c r="HVA210" s="248"/>
      <c r="HVB210" s="248"/>
      <c r="HVC210" s="248"/>
      <c r="HVD210" s="248"/>
      <c r="HVE210" s="248"/>
      <c r="HVF210" s="248"/>
      <c r="HVG210" s="248"/>
      <c r="HVH210" s="248"/>
      <c r="HVI210" s="248"/>
      <c r="HVJ210" s="248"/>
      <c r="HVK210" s="248"/>
      <c r="HVL210" s="248"/>
      <c r="HVM210" s="248"/>
      <c r="HVN210" s="248"/>
      <c r="HVO210" s="248"/>
      <c r="HVP210" s="248"/>
      <c r="HVQ210" s="248"/>
      <c r="HVR210" s="248"/>
      <c r="HVS210" s="248"/>
      <c r="HVT210" s="248"/>
      <c r="HVU210" s="248"/>
      <c r="HVV210" s="248"/>
      <c r="HVW210" s="248"/>
      <c r="HVX210" s="248"/>
      <c r="HVY210" s="248"/>
      <c r="HVZ210" s="248"/>
      <c r="HWA210" s="248"/>
      <c r="HWB210" s="248"/>
      <c r="HWC210" s="248"/>
      <c r="HWD210" s="248"/>
      <c r="HWE210" s="248"/>
      <c r="HWF210" s="248"/>
      <c r="HWG210" s="248"/>
      <c r="HWH210" s="248"/>
      <c r="HWI210" s="248"/>
      <c r="HWJ210" s="248"/>
      <c r="HWK210" s="248"/>
      <c r="HWL210" s="248"/>
      <c r="HWM210" s="248"/>
      <c r="HWN210" s="248"/>
      <c r="HWO210" s="248"/>
      <c r="HWP210" s="248"/>
      <c r="HWQ210" s="248"/>
      <c r="HWR210" s="248"/>
      <c r="HWS210" s="248"/>
      <c r="HWT210" s="248"/>
      <c r="HWU210" s="248"/>
      <c r="HWV210" s="248"/>
      <c r="HWW210" s="248"/>
      <c r="HWX210" s="248"/>
      <c r="HWY210" s="248"/>
      <c r="HWZ210" s="248"/>
      <c r="HXA210" s="248"/>
      <c r="HXB210" s="248"/>
      <c r="HXC210" s="248"/>
      <c r="HXD210" s="248"/>
      <c r="HXE210" s="248"/>
      <c r="HXF210" s="248"/>
      <c r="HXG210" s="248"/>
      <c r="HXH210" s="248"/>
      <c r="HXI210" s="248"/>
      <c r="HXJ210" s="248"/>
      <c r="HXK210" s="248"/>
      <c r="HXL210" s="248"/>
      <c r="HXM210" s="248"/>
      <c r="HXN210" s="248"/>
      <c r="HXO210" s="248"/>
      <c r="HXP210" s="248"/>
      <c r="HXQ210" s="248"/>
      <c r="HXR210" s="248"/>
      <c r="HXS210" s="248"/>
      <c r="HXT210" s="248"/>
      <c r="HXU210" s="248"/>
      <c r="HXV210" s="248"/>
      <c r="HXW210" s="248"/>
      <c r="HXX210" s="248"/>
      <c r="HXY210" s="248"/>
      <c r="HXZ210" s="248"/>
      <c r="HYA210" s="248"/>
      <c r="HYB210" s="248"/>
      <c r="HYC210" s="248"/>
      <c r="HYD210" s="248"/>
      <c r="HYE210" s="248"/>
      <c r="HYF210" s="248"/>
      <c r="HYG210" s="248"/>
      <c r="HYH210" s="248"/>
      <c r="HYI210" s="248"/>
      <c r="HYJ210" s="248"/>
      <c r="HYK210" s="248"/>
      <c r="HYL210" s="248"/>
      <c r="HYM210" s="248"/>
      <c r="HYN210" s="248"/>
      <c r="HYO210" s="248"/>
      <c r="HYP210" s="248"/>
      <c r="HYQ210" s="248"/>
      <c r="HYR210" s="248"/>
      <c r="HYS210" s="248"/>
      <c r="HYT210" s="248"/>
      <c r="HYU210" s="248"/>
      <c r="HYV210" s="248"/>
      <c r="HYW210" s="248"/>
      <c r="HYX210" s="248"/>
      <c r="HYY210" s="248"/>
      <c r="HYZ210" s="248"/>
      <c r="HZA210" s="248"/>
      <c r="HZB210" s="248"/>
      <c r="HZC210" s="248"/>
      <c r="HZD210" s="248"/>
      <c r="HZE210" s="248"/>
      <c r="HZF210" s="248"/>
      <c r="HZG210" s="248"/>
      <c r="HZH210" s="248"/>
      <c r="HZI210" s="248"/>
      <c r="HZJ210" s="248"/>
      <c r="HZK210" s="248"/>
      <c r="HZL210" s="248"/>
      <c r="HZM210" s="248"/>
      <c r="HZN210" s="248"/>
      <c r="HZO210" s="248"/>
      <c r="HZP210" s="248"/>
      <c r="HZQ210" s="248"/>
      <c r="HZR210" s="248"/>
      <c r="HZS210" s="248"/>
      <c r="HZT210" s="248"/>
      <c r="HZU210" s="248"/>
      <c r="HZV210" s="248"/>
      <c r="HZW210" s="248"/>
      <c r="HZX210" s="248"/>
      <c r="HZY210" s="248"/>
      <c r="HZZ210" s="248"/>
      <c r="IAA210" s="248"/>
      <c r="IAB210" s="248"/>
      <c r="IAC210" s="248"/>
      <c r="IAD210" s="248"/>
      <c r="IAE210" s="248"/>
      <c r="IAF210" s="248"/>
      <c r="IAG210" s="248"/>
      <c r="IAH210" s="248"/>
      <c r="IAI210" s="248"/>
      <c r="IAJ210" s="248"/>
      <c r="IAK210" s="248"/>
      <c r="IAL210" s="248"/>
      <c r="IAM210" s="248"/>
      <c r="IAN210" s="248"/>
      <c r="IAO210" s="248"/>
      <c r="IAP210" s="248"/>
      <c r="IAQ210" s="248"/>
      <c r="IAR210" s="248"/>
      <c r="IAS210" s="248"/>
      <c r="IAT210" s="248"/>
      <c r="IAU210" s="248"/>
      <c r="IAV210" s="248"/>
      <c r="IAW210" s="248"/>
      <c r="IAX210" s="248"/>
      <c r="IAY210" s="248"/>
      <c r="IAZ210" s="248"/>
      <c r="IBA210" s="248"/>
      <c r="IBB210" s="248"/>
      <c r="IBC210" s="248"/>
      <c r="IBD210" s="248"/>
      <c r="IBE210" s="248"/>
      <c r="IBF210" s="248"/>
      <c r="IBG210" s="248"/>
      <c r="IBH210" s="248"/>
      <c r="IBI210" s="248"/>
      <c r="IBJ210" s="248"/>
      <c r="IBK210" s="248"/>
      <c r="IBL210" s="248"/>
      <c r="IBM210" s="248"/>
      <c r="IBN210" s="248"/>
      <c r="IBO210" s="248"/>
      <c r="IBP210" s="248"/>
      <c r="IBQ210" s="248"/>
      <c r="IBR210" s="248"/>
      <c r="IBS210" s="248"/>
      <c r="IBT210" s="248"/>
      <c r="IBU210" s="248"/>
      <c r="IBV210" s="248"/>
      <c r="IBW210" s="248"/>
      <c r="IBX210" s="248"/>
      <c r="IBY210" s="248"/>
      <c r="IBZ210" s="248"/>
      <c r="ICA210" s="248"/>
      <c r="ICB210" s="248"/>
      <c r="ICC210" s="248"/>
      <c r="ICD210" s="248"/>
      <c r="ICE210" s="248"/>
      <c r="ICF210" s="248"/>
      <c r="ICG210" s="248"/>
      <c r="ICH210" s="248"/>
      <c r="ICI210" s="248"/>
      <c r="ICJ210" s="248"/>
      <c r="ICK210" s="248"/>
      <c r="ICL210" s="248"/>
      <c r="ICM210" s="248"/>
      <c r="ICN210" s="248"/>
      <c r="ICO210" s="248"/>
      <c r="ICP210" s="248"/>
      <c r="ICQ210" s="248"/>
      <c r="ICR210" s="248"/>
      <c r="ICS210" s="248"/>
      <c r="ICT210" s="248"/>
      <c r="ICU210" s="248"/>
      <c r="ICV210" s="248"/>
      <c r="ICW210" s="248"/>
      <c r="ICX210" s="248"/>
      <c r="ICY210" s="248"/>
      <c r="ICZ210" s="248"/>
      <c r="IDA210" s="248"/>
      <c r="IDB210" s="248"/>
      <c r="IDC210" s="248"/>
      <c r="IDD210" s="248"/>
      <c r="IDE210" s="248"/>
      <c r="IDF210" s="248"/>
      <c r="IDG210" s="248"/>
      <c r="IDH210" s="248"/>
      <c r="IDI210" s="248"/>
      <c r="IDJ210" s="248"/>
      <c r="IDK210" s="248"/>
      <c r="IDL210" s="248"/>
      <c r="IDM210" s="248"/>
      <c r="IDN210" s="248"/>
      <c r="IDO210" s="248"/>
      <c r="IDP210" s="248"/>
      <c r="IDQ210" s="248"/>
      <c r="IDR210" s="248"/>
      <c r="IDS210" s="248"/>
      <c r="IDT210" s="248"/>
      <c r="IDU210" s="248"/>
      <c r="IDV210" s="248"/>
      <c r="IDW210" s="248"/>
      <c r="IDX210" s="248"/>
      <c r="IDY210" s="248"/>
      <c r="IDZ210" s="248"/>
      <c r="IEA210" s="248"/>
      <c r="IEB210" s="248"/>
      <c r="IEC210" s="248"/>
      <c r="IED210" s="248"/>
      <c r="IEE210" s="248"/>
      <c r="IEF210" s="248"/>
      <c r="IEG210" s="248"/>
      <c r="IEH210" s="248"/>
      <c r="IEI210" s="248"/>
      <c r="IEJ210" s="248"/>
      <c r="IEK210" s="248"/>
      <c r="IEL210" s="248"/>
      <c r="IEM210" s="248"/>
      <c r="IEN210" s="248"/>
      <c r="IEO210" s="248"/>
      <c r="IEP210" s="248"/>
      <c r="IEQ210" s="248"/>
      <c r="IER210" s="248"/>
      <c r="IES210" s="248"/>
      <c r="IET210" s="248"/>
      <c r="IEU210" s="248"/>
      <c r="IEV210" s="248"/>
      <c r="IEW210" s="248"/>
      <c r="IEX210" s="248"/>
      <c r="IEY210" s="248"/>
      <c r="IEZ210" s="248"/>
      <c r="IFA210" s="248"/>
      <c r="IFB210" s="248"/>
      <c r="IFC210" s="248"/>
      <c r="IFD210" s="248"/>
      <c r="IFE210" s="248"/>
      <c r="IFF210" s="248"/>
      <c r="IFG210" s="248"/>
      <c r="IFH210" s="248"/>
      <c r="IFI210" s="248"/>
      <c r="IFJ210" s="248"/>
      <c r="IFK210" s="248"/>
      <c r="IFL210" s="248"/>
      <c r="IFM210" s="248"/>
      <c r="IFN210" s="248"/>
      <c r="IFO210" s="248"/>
      <c r="IFP210" s="248"/>
      <c r="IFQ210" s="248"/>
      <c r="IFR210" s="248"/>
      <c r="IFS210" s="248"/>
      <c r="IFT210" s="248"/>
      <c r="IFU210" s="248"/>
      <c r="IFV210" s="248"/>
      <c r="IFW210" s="248"/>
      <c r="IFX210" s="248"/>
      <c r="IFY210" s="248"/>
      <c r="IFZ210" s="248"/>
      <c r="IGA210" s="248"/>
      <c r="IGB210" s="248"/>
      <c r="IGC210" s="248"/>
      <c r="IGD210" s="248"/>
      <c r="IGE210" s="248"/>
      <c r="IGF210" s="248"/>
      <c r="IGG210" s="248"/>
      <c r="IGH210" s="248"/>
      <c r="IGI210" s="248"/>
      <c r="IGJ210" s="248"/>
      <c r="IGK210" s="248"/>
      <c r="IGL210" s="248"/>
      <c r="IGM210" s="248"/>
      <c r="IGN210" s="248"/>
      <c r="IGO210" s="248"/>
      <c r="IGP210" s="248"/>
      <c r="IGQ210" s="248"/>
      <c r="IGR210" s="248"/>
      <c r="IGS210" s="248"/>
      <c r="IGT210" s="248"/>
      <c r="IGU210" s="248"/>
      <c r="IGV210" s="248"/>
      <c r="IGW210" s="248"/>
      <c r="IGX210" s="248"/>
      <c r="IGY210" s="248"/>
      <c r="IGZ210" s="248"/>
      <c r="IHA210" s="248"/>
      <c r="IHB210" s="248"/>
      <c r="IHC210" s="248"/>
      <c r="IHD210" s="248"/>
      <c r="IHE210" s="248"/>
      <c r="IHF210" s="248"/>
      <c r="IHG210" s="248"/>
      <c r="IHH210" s="248"/>
      <c r="IHI210" s="248"/>
      <c r="IHJ210" s="248"/>
      <c r="IHK210" s="248"/>
      <c r="IHL210" s="248"/>
      <c r="IHM210" s="248"/>
      <c r="IHN210" s="248"/>
      <c r="IHO210" s="248"/>
      <c r="IHP210" s="248"/>
      <c r="IHQ210" s="248"/>
      <c r="IHR210" s="248"/>
      <c r="IHS210" s="248"/>
      <c r="IHT210" s="248"/>
      <c r="IHU210" s="248"/>
      <c r="IHV210" s="248"/>
      <c r="IHW210" s="248"/>
      <c r="IHX210" s="248"/>
      <c r="IHY210" s="248"/>
      <c r="IHZ210" s="248"/>
      <c r="IIA210" s="248"/>
      <c r="IIB210" s="248"/>
      <c r="IIC210" s="248"/>
      <c r="IID210" s="248"/>
      <c r="IIE210" s="248"/>
      <c r="IIF210" s="248"/>
      <c r="IIG210" s="248"/>
      <c r="IIH210" s="248"/>
      <c r="III210" s="248"/>
      <c r="IIJ210" s="248"/>
      <c r="IIK210" s="248"/>
      <c r="IIL210" s="248"/>
      <c r="IIM210" s="248"/>
      <c r="IIN210" s="248"/>
      <c r="IIO210" s="248"/>
      <c r="IIP210" s="248"/>
      <c r="IIQ210" s="248"/>
      <c r="IIR210" s="248"/>
      <c r="IIS210" s="248"/>
      <c r="IIT210" s="248"/>
      <c r="IIU210" s="248"/>
      <c r="IIV210" s="248"/>
      <c r="IIW210" s="248"/>
      <c r="IIX210" s="248"/>
      <c r="IIY210" s="248"/>
      <c r="IIZ210" s="248"/>
      <c r="IJA210" s="248"/>
      <c r="IJB210" s="248"/>
      <c r="IJC210" s="248"/>
      <c r="IJD210" s="248"/>
      <c r="IJE210" s="248"/>
      <c r="IJF210" s="248"/>
      <c r="IJG210" s="248"/>
      <c r="IJH210" s="248"/>
      <c r="IJI210" s="248"/>
      <c r="IJJ210" s="248"/>
      <c r="IJK210" s="248"/>
      <c r="IJL210" s="248"/>
      <c r="IJM210" s="248"/>
      <c r="IJN210" s="248"/>
      <c r="IJO210" s="248"/>
      <c r="IJP210" s="248"/>
      <c r="IJQ210" s="248"/>
      <c r="IJR210" s="248"/>
      <c r="IJS210" s="248"/>
      <c r="IJT210" s="248"/>
      <c r="IJU210" s="248"/>
      <c r="IJV210" s="248"/>
      <c r="IJW210" s="248"/>
      <c r="IJX210" s="248"/>
      <c r="IJY210" s="248"/>
      <c r="IJZ210" s="248"/>
      <c r="IKA210" s="248"/>
      <c r="IKB210" s="248"/>
      <c r="IKC210" s="248"/>
      <c r="IKD210" s="248"/>
      <c r="IKE210" s="248"/>
      <c r="IKF210" s="248"/>
      <c r="IKG210" s="248"/>
      <c r="IKH210" s="248"/>
      <c r="IKI210" s="248"/>
      <c r="IKJ210" s="248"/>
      <c r="IKK210" s="248"/>
      <c r="IKL210" s="248"/>
      <c r="IKM210" s="248"/>
      <c r="IKN210" s="248"/>
      <c r="IKO210" s="248"/>
      <c r="IKP210" s="248"/>
      <c r="IKQ210" s="248"/>
      <c r="IKR210" s="248"/>
      <c r="IKS210" s="248"/>
      <c r="IKT210" s="248"/>
      <c r="IKU210" s="248"/>
      <c r="IKV210" s="248"/>
      <c r="IKW210" s="248"/>
      <c r="IKX210" s="248"/>
      <c r="IKY210" s="248"/>
      <c r="IKZ210" s="248"/>
      <c r="ILA210" s="248"/>
      <c r="ILB210" s="248"/>
      <c r="ILC210" s="248"/>
      <c r="ILD210" s="248"/>
      <c r="ILE210" s="248"/>
      <c r="ILF210" s="248"/>
      <c r="ILG210" s="248"/>
      <c r="ILH210" s="248"/>
      <c r="ILI210" s="248"/>
      <c r="ILJ210" s="248"/>
      <c r="ILK210" s="248"/>
      <c r="ILL210" s="248"/>
      <c r="ILM210" s="248"/>
      <c r="ILN210" s="248"/>
      <c r="ILO210" s="248"/>
      <c r="ILP210" s="248"/>
      <c r="ILQ210" s="248"/>
      <c r="ILR210" s="248"/>
      <c r="ILS210" s="248"/>
      <c r="ILT210" s="248"/>
      <c r="ILU210" s="248"/>
      <c r="ILV210" s="248"/>
      <c r="ILW210" s="248"/>
      <c r="ILX210" s="248"/>
      <c r="ILY210" s="248"/>
      <c r="ILZ210" s="248"/>
      <c r="IMA210" s="248"/>
      <c r="IMB210" s="248"/>
      <c r="IMC210" s="248"/>
      <c r="IMD210" s="248"/>
      <c r="IME210" s="248"/>
      <c r="IMF210" s="248"/>
      <c r="IMG210" s="248"/>
      <c r="IMH210" s="248"/>
      <c r="IMI210" s="248"/>
      <c r="IMJ210" s="248"/>
      <c r="IMK210" s="248"/>
      <c r="IML210" s="248"/>
      <c r="IMM210" s="248"/>
      <c r="IMN210" s="248"/>
      <c r="IMO210" s="248"/>
      <c r="IMP210" s="248"/>
      <c r="IMQ210" s="248"/>
      <c r="IMR210" s="248"/>
      <c r="IMS210" s="248"/>
      <c r="IMT210" s="248"/>
      <c r="IMU210" s="248"/>
      <c r="IMV210" s="248"/>
      <c r="IMW210" s="248"/>
      <c r="IMX210" s="248"/>
      <c r="IMY210" s="248"/>
      <c r="IMZ210" s="248"/>
      <c r="INA210" s="248"/>
      <c r="INB210" s="248"/>
      <c r="INC210" s="248"/>
      <c r="IND210" s="248"/>
      <c r="INE210" s="248"/>
      <c r="INF210" s="248"/>
      <c r="ING210" s="248"/>
      <c r="INH210" s="248"/>
      <c r="INI210" s="248"/>
      <c r="INJ210" s="248"/>
      <c r="INK210" s="248"/>
      <c r="INL210" s="248"/>
      <c r="INM210" s="248"/>
      <c r="INN210" s="248"/>
      <c r="INO210" s="248"/>
      <c r="INP210" s="248"/>
      <c r="INQ210" s="248"/>
      <c r="INR210" s="248"/>
      <c r="INS210" s="248"/>
      <c r="INT210" s="248"/>
      <c r="INU210" s="248"/>
      <c r="INV210" s="248"/>
      <c r="INW210" s="248"/>
      <c r="INX210" s="248"/>
      <c r="INY210" s="248"/>
      <c r="INZ210" s="248"/>
      <c r="IOA210" s="248"/>
      <c r="IOB210" s="248"/>
      <c r="IOC210" s="248"/>
      <c r="IOD210" s="248"/>
      <c r="IOE210" s="248"/>
      <c r="IOF210" s="248"/>
      <c r="IOG210" s="248"/>
      <c r="IOH210" s="248"/>
      <c r="IOI210" s="248"/>
      <c r="IOJ210" s="248"/>
      <c r="IOK210" s="248"/>
      <c r="IOL210" s="248"/>
      <c r="IOM210" s="248"/>
      <c r="ION210" s="248"/>
      <c r="IOO210" s="248"/>
      <c r="IOP210" s="248"/>
      <c r="IOQ210" s="248"/>
      <c r="IOR210" s="248"/>
      <c r="IOS210" s="248"/>
      <c r="IOT210" s="248"/>
      <c r="IOU210" s="248"/>
      <c r="IOV210" s="248"/>
      <c r="IOW210" s="248"/>
      <c r="IOX210" s="248"/>
      <c r="IOY210" s="248"/>
      <c r="IOZ210" s="248"/>
      <c r="IPA210" s="248"/>
      <c r="IPB210" s="248"/>
      <c r="IPC210" s="248"/>
      <c r="IPD210" s="248"/>
      <c r="IPE210" s="248"/>
      <c r="IPF210" s="248"/>
      <c r="IPG210" s="248"/>
      <c r="IPH210" s="248"/>
      <c r="IPI210" s="248"/>
      <c r="IPJ210" s="248"/>
      <c r="IPK210" s="248"/>
      <c r="IPL210" s="248"/>
      <c r="IPM210" s="248"/>
      <c r="IPN210" s="248"/>
      <c r="IPO210" s="248"/>
      <c r="IPP210" s="248"/>
      <c r="IPQ210" s="248"/>
      <c r="IPR210" s="248"/>
      <c r="IPS210" s="248"/>
      <c r="IPT210" s="248"/>
      <c r="IPU210" s="248"/>
      <c r="IPV210" s="248"/>
      <c r="IPW210" s="248"/>
      <c r="IPX210" s="248"/>
      <c r="IPY210" s="248"/>
      <c r="IPZ210" s="248"/>
      <c r="IQA210" s="248"/>
      <c r="IQB210" s="248"/>
      <c r="IQC210" s="248"/>
      <c r="IQD210" s="248"/>
      <c r="IQE210" s="248"/>
      <c r="IQF210" s="248"/>
      <c r="IQG210" s="248"/>
      <c r="IQH210" s="248"/>
      <c r="IQI210" s="248"/>
      <c r="IQJ210" s="248"/>
      <c r="IQK210" s="248"/>
      <c r="IQL210" s="248"/>
      <c r="IQM210" s="248"/>
      <c r="IQN210" s="248"/>
      <c r="IQO210" s="248"/>
      <c r="IQP210" s="248"/>
      <c r="IQQ210" s="248"/>
      <c r="IQR210" s="248"/>
      <c r="IQS210" s="248"/>
      <c r="IQT210" s="248"/>
      <c r="IQU210" s="248"/>
      <c r="IQV210" s="248"/>
      <c r="IQW210" s="248"/>
      <c r="IQX210" s="248"/>
      <c r="IQY210" s="248"/>
      <c r="IQZ210" s="248"/>
      <c r="IRA210" s="248"/>
      <c r="IRB210" s="248"/>
      <c r="IRC210" s="248"/>
      <c r="IRD210" s="248"/>
      <c r="IRE210" s="248"/>
      <c r="IRF210" s="248"/>
      <c r="IRG210" s="248"/>
      <c r="IRH210" s="248"/>
      <c r="IRI210" s="248"/>
      <c r="IRJ210" s="248"/>
      <c r="IRK210" s="248"/>
      <c r="IRL210" s="248"/>
      <c r="IRM210" s="248"/>
      <c r="IRN210" s="248"/>
      <c r="IRO210" s="248"/>
      <c r="IRP210" s="248"/>
      <c r="IRQ210" s="248"/>
      <c r="IRR210" s="248"/>
      <c r="IRS210" s="248"/>
      <c r="IRT210" s="248"/>
      <c r="IRU210" s="248"/>
      <c r="IRV210" s="248"/>
      <c r="IRW210" s="248"/>
      <c r="IRX210" s="248"/>
      <c r="IRY210" s="248"/>
      <c r="IRZ210" s="248"/>
      <c r="ISA210" s="248"/>
      <c r="ISB210" s="248"/>
      <c r="ISC210" s="248"/>
      <c r="ISD210" s="248"/>
      <c r="ISE210" s="248"/>
      <c r="ISF210" s="248"/>
      <c r="ISG210" s="248"/>
      <c r="ISH210" s="248"/>
      <c r="ISI210" s="248"/>
      <c r="ISJ210" s="248"/>
      <c r="ISK210" s="248"/>
      <c r="ISL210" s="248"/>
      <c r="ISM210" s="248"/>
      <c r="ISN210" s="248"/>
      <c r="ISO210" s="248"/>
      <c r="ISP210" s="248"/>
      <c r="ISQ210" s="248"/>
      <c r="ISR210" s="248"/>
      <c r="ISS210" s="248"/>
      <c r="IST210" s="248"/>
      <c r="ISU210" s="248"/>
      <c r="ISV210" s="248"/>
      <c r="ISW210" s="248"/>
      <c r="ISX210" s="248"/>
      <c r="ISY210" s="248"/>
      <c r="ISZ210" s="248"/>
      <c r="ITA210" s="248"/>
      <c r="ITB210" s="248"/>
      <c r="ITC210" s="248"/>
      <c r="ITD210" s="248"/>
      <c r="ITE210" s="248"/>
      <c r="ITF210" s="248"/>
      <c r="ITG210" s="248"/>
      <c r="ITH210" s="248"/>
      <c r="ITI210" s="248"/>
      <c r="ITJ210" s="248"/>
      <c r="ITK210" s="248"/>
      <c r="ITL210" s="248"/>
      <c r="ITM210" s="248"/>
      <c r="ITN210" s="248"/>
      <c r="ITO210" s="248"/>
      <c r="ITP210" s="248"/>
      <c r="ITQ210" s="248"/>
      <c r="ITR210" s="248"/>
      <c r="ITS210" s="248"/>
      <c r="ITT210" s="248"/>
      <c r="ITU210" s="248"/>
      <c r="ITV210" s="248"/>
      <c r="ITW210" s="248"/>
      <c r="ITX210" s="248"/>
      <c r="ITY210" s="248"/>
      <c r="ITZ210" s="248"/>
      <c r="IUA210" s="248"/>
      <c r="IUB210" s="248"/>
      <c r="IUC210" s="248"/>
      <c r="IUD210" s="248"/>
      <c r="IUE210" s="248"/>
      <c r="IUF210" s="248"/>
      <c r="IUG210" s="248"/>
      <c r="IUH210" s="248"/>
      <c r="IUI210" s="248"/>
      <c r="IUJ210" s="248"/>
      <c r="IUK210" s="248"/>
      <c r="IUL210" s="248"/>
      <c r="IUM210" s="248"/>
      <c r="IUN210" s="248"/>
      <c r="IUO210" s="248"/>
      <c r="IUP210" s="248"/>
      <c r="IUQ210" s="248"/>
      <c r="IUR210" s="248"/>
      <c r="IUS210" s="248"/>
      <c r="IUT210" s="248"/>
      <c r="IUU210" s="248"/>
      <c r="IUV210" s="248"/>
      <c r="IUW210" s="248"/>
      <c r="IUX210" s="248"/>
      <c r="IUY210" s="248"/>
      <c r="IUZ210" s="248"/>
      <c r="IVA210" s="248"/>
      <c r="IVB210" s="248"/>
      <c r="IVC210" s="248"/>
      <c r="IVD210" s="248"/>
      <c r="IVE210" s="248"/>
      <c r="IVF210" s="248"/>
      <c r="IVG210" s="248"/>
      <c r="IVH210" s="248"/>
      <c r="IVI210" s="248"/>
      <c r="IVJ210" s="248"/>
      <c r="IVK210" s="248"/>
      <c r="IVL210" s="248"/>
      <c r="IVM210" s="248"/>
      <c r="IVN210" s="248"/>
      <c r="IVO210" s="248"/>
      <c r="IVP210" s="248"/>
      <c r="IVQ210" s="248"/>
      <c r="IVR210" s="248"/>
      <c r="IVS210" s="248"/>
      <c r="IVT210" s="248"/>
      <c r="IVU210" s="248"/>
      <c r="IVV210" s="248"/>
      <c r="IVW210" s="248"/>
      <c r="IVX210" s="248"/>
      <c r="IVY210" s="248"/>
      <c r="IVZ210" s="248"/>
      <c r="IWA210" s="248"/>
      <c r="IWB210" s="248"/>
      <c r="IWC210" s="248"/>
      <c r="IWD210" s="248"/>
      <c r="IWE210" s="248"/>
      <c r="IWF210" s="248"/>
      <c r="IWG210" s="248"/>
      <c r="IWH210" s="248"/>
      <c r="IWI210" s="248"/>
      <c r="IWJ210" s="248"/>
      <c r="IWK210" s="248"/>
      <c r="IWL210" s="248"/>
      <c r="IWM210" s="248"/>
      <c r="IWN210" s="248"/>
      <c r="IWO210" s="248"/>
      <c r="IWP210" s="248"/>
      <c r="IWQ210" s="248"/>
      <c r="IWR210" s="248"/>
      <c r="IWS210" s="248"/>
      <c r="IWT210" s="248"/>
      <c r="IWU210" s="248"/>
      <c r="IWV210" s="248"/>
      <c r="IWW210" s="248"/>
      <c r="IWX210" s="248"/>
      <c r="IWY210" s="248"/>
      <c r="IWZ210" s="248"/>
      <c r="IXA210" s="248"/>
      <c r="IXB210" s="248"/>
      <c r="IXC210" s="248"/>
      <c r="IXD210" s="248"/>
      <c r="IXE210" s="248"/>
      <c r="IXF210" s="248"/>
      <c r="IXG210" s="248"/>
      <c r="IXH210" s="248"/>
      <c r="IXI210" s="248"/>
      <c r="IXJ210" s="248"/>
      <c r="IXK210" s="248"/>
      <c r="IXL210" s="248"/>
      <c r="IXM210" s="248"/>
      <c r="IXN210" s="248"/>
      <c r="IXO210" s="248"/>
      <c r="IXP210" s="248"/>
      <c r="IXQ210" s="248"/>
      <c r="IXR210" s="248"/>
      <c r="IXS210" s="248"/>
      <c r="IXT210" s="248"/>
      <c r="IXU210" s="248"/>
      <c r="IXV210" s="248"/>
      <c r="IXW210" s="248"/>
      <c r="IXX210" s="248"/>
      <c r="IXY210" s="248"/>
      <c r="IXZ210" s="248"/>
      <c r="IYA210" s="248"/>
      <c r="IYB210" s="248"/>
      <c r="IYC210" s="248"/>
      <c r="IYD210" s="248"/>
      <c r="IYE210" s="248"/>
      <c r="IYF210" s="248"/>
      <c r="IYG210" s="248"/>
      <c r="IYH210" s="248"/>
      <c r="IYI210" s="248"/>
      <c r="IYJ210" s="248"/>
      <c r="IYK210" s="248"/>
      <c r="IYL210" s="248"/>
      <c r="IYM210" s="248"/>
      <c r="IYN210" s="248"/>
      <c r="IYO210" s="248"/>
      <c r="IYP210" s="248"/>
      <c r="IYQ210" s="248"/>
      <c r="IYR210" s="248"/>
      <c r="IYS210" s="248"/>
      <c r="IYT210" s="248"/>
      <c r="IYU210" s="248"/>
      <c r="IYV210" s="248"/>
      <c r="IYW210" s="248"/>
      <c r="IYX210" s="248"/>
      <c r="IYY210" s="248"/>
      <c r="IYZ210" s="248"/>
      <c r="IZA210" s="248"/>
      <c r="IZB210" s="248"/>
      <c r="IZC210" s="248"/>
      <c r="IZD210" s="248"/>
      <c r="IZE210" s="248"/>
      <c r="IZF210" s="248"/>
      <c r="IZG210" s="248"/>
      <c r="IZH210" s="248"/>
      <c r="IZI210" s="248"/>
      <c r="IZJ210" s="248"/>
      <c r="IZK210" s="248"/>
      <c r="IZL210" s="248"/>
      <c r="IZM210" s="248"/>
      <c r="IZN210" s="248"/>
      <c r="IZO210" s="248"/>
      <c r="IZP210" s="248"/>
      <c r="IZQ210" s="248"/>
      <c r="IZR210" s="248"/>
      <c r="IZS210" s="248"/>
      <c r="IZT210" s="248"/>
      <c r="IZU210" s="248"/>
      <c r="IZV210" s="248"/>
      <c r="IZW210" s="248"/>
      <c r="IZX210" s="248"/>
      <c r="IZY210" s="248"/>
      <c r="IZZ210" s="248"/>
      <c r="JAA210" s="248"/>
      <c r="JAB210" s="248"/>
      <c r="JAC210" s="248"/>
      <c r="JAD210" s="248"/>
      <c r="JAE210" s="248"/>
      <c r="JAF210" s="248"/>
      <c r="JAG210" s="248"/>
      <c r="JAH210" s="248"/>
      <c r="JAI210" s="248"/>
      <c r="JAJ210" s="248"/>
      <c r="JAK210" s="248"/>
      <c r="JAL210" s="248"/>
      <c r="JAM210" s="248"/>
      <c r="JAN210" s="248"/>
      <c r="JAO210" s="248"/>
      <c r="JAP210" s="248"/>
      <c r="JAQ210" s="248"/>
      <c r="JAR210" s="248"/>
      <c r="JAS210" s="248"/>
      <c r="JAT210" s="248"/>
      <c r="JAU210" s="248"/>
      <c r="JAV210" s="248"/>
      <c r="JAW210" s="248"/>
      <c r="JAX210" s="248"/>
      <c r="JAY210" s="248"/>
      <c r="JAZ210" s="248"/>
      <c r="JBA210" s="248"/>
      <c r="JBB210" s="248"/>
      <c r="JBC210" s="248"/>
      <c r="JBD210" s="248"/>
      <c r="JBE210" s="248"/>
      <c r="JBF210" s="248"/>
      <c r="JBG210" s="248"/>
      <c r="JBH210" s="248"/>
      <c r="JBI210" s="248"/>
      <c r="JBJ210" s="248"/>
      <c r="JBK210" s="248"/>
      <c r="JBL210" s="248"/>
      <c r="JBM210" s="248"/>
      <c r="JBN210" s="248"/>
      <c r="JBO210" s="248"/>
      <c r="JBP210" s="248"/>
      <c r="JBQ210" s="248"/>
      <c r="JBR210" s="248"/>
      <c r="JBS210" s="248"/>
      <c r="JBT210" s="248"/>
      <c r="JBU210" s="248"/>
      <c r="JBV210" s="248"/>
      <c r="JBW210" s="248"/>
      <c r="JBX210" s="248"/>
      <c r="JBY210" s="248"/>
      <c r="JBZ210" s="248"/>
      <c r="JCA210" s="248"/>
      <c r="JCB210" s="248"/>
      <c r="JCC210" s="248"/>
      <c r="JCD210" s="248"/>
      <c r="JCE210" s="248"/>
      <c r="JCF210" s="248"/>
      <c r="JCG210" s="248"/>
      <c r="JCH210" s="248"/>
      <c r="JCI210" s="248"/>
      <c r="JCJ210" s="248"/>
      <c r="JCK210" s="248"/>
      <c r="JCL210" s="248"/>
      <c r="JCM210" s="248"/>
      <c r="JCN210" s="248"/>
      <c r="JCO210" s="248"/>
      <c r="JCP210" s="248"/>
      <c r="JCQ210" s="248"/>
      <c r="JCR210" s="248"/>
      <c r="JCS210" s="248"/>
      <c r="JCT210" s="248"/>
      <c r="JCU210" s="248"/>
      <c r="JCV210" s="248"/>
      <c r="JCW210" s="248"/>
      <c r="JCX210" s="248"/>
      <c r="JCY210" s="248"/>
      <c r="JCZ210" s="248"/>
      <c r="JDA210" s="248"/>
      <c r="JDB210" s="248"/>
      <c r="JDC210" s="248"/>
      <c r="JDD210" s="248"/>
      <c r="JDE210" s="248"/>
      <c r="JDF210" s="248"/>
      <c r="JDG210" s="248"/>
      <c r="JDH210" s="248"/>
      <c r="JDI210" s="248"/>
      <c r="JDJ210" s="248"/>
      <c r="JDK210" s="248"/>
      <c r="JDL210" s="248"/>
      <c r="JDM210" s="248"/>
      <c r="JDN210" s="248"/>
      <c r="JDO210" s="248"/>
      <c r="JDP210" s="248"/>
      <c r="JDQ210" s="248"/>
      <c r="JDR210" s="248"/>
      <c r="JDS210" s="248"/>
      <c r="JDT210" s="248"/>
      <c r="JDU210" s="248"/>
      <c r="JDV210" s="248"/>
      <c r="JDW210" s="248"/>
      <c r="JDX210" s="248"/>
      <c r="JDY210" s="248"/>
      <c r="JDZ210" s="248"/>
      <c r="JEA210" s="248"/>
      <c r="JEB210" s="248"/>
      <c r="JEC210" s="248"/>
      <c r="JED210" s="248"/>
      <c r="JEE210" s="248"/>
      <c r="JEF210" s="248"/>
      <c r="JEG210" s="248"/>
      <c r="JEH210" s="248"/>
      <c r="JEI210" s="248"/>
      <c r="JEJ210" s="248"/>
      <c r="JEK210" s="248"/>
      <c r="JEL210" s="248"/>
      <c r="JEM210" s="248"/>
      <c r="JEN210" s="248"/>
      <c r="JEO210" s="248"/>
      <c r="JEP210" s="248"/>
      <c r="JEQ210" s="248"/>
      <c r="JER210" s="248"/>
      <c r="JES210" s="248"/>
      <c r="JET210" s="248"/>
      <c r="JEU210" s="248"/>
      <c r="JEV210" s="248"/>
      <c r="JEW210" s="248"/>
      <c r="JEX210" s="248"/>
      <c r="JEY210" s="248"/>
      <c r="JEZ210" s="248"/>
      <c r="JFA210" s="248"/>
      <c r="JFB210" s="248"/>
      <c r="JFC210" s="248"/>
      <c r="JFD210" s="248"/>
      <c r="JFE210" s="248"/>
      <c r="JFF210" s="248"/>
      <c r="JFG210" s="248"/>
      <c r="JFH210" s="248"/>
      <c r="JFI210" s="248"/>
      <c r="JFJ210" s="248"/>
      <c r="JFK210" s="248"/>
      <c r="JFL210" s="248"/>
      <c r="JFM210" s="248"/>
      <c r="JFN210" s="248"/>
      <c r="JFO210" s="248"/>
      <c r="JFP210" s="248"/>
      <c r="JFQ210" s="248"/>
      <c r="JFR210" s="248"/>
      <c r="JFS210" s="248"/>
      <c r="JFT210" s="248"/>
      <c r="JFU210" s="248"/>
      <c r="JFV210" s="248"/>
      <c r="JFW210" s="248"/>
      <c r="JFX210" s="248"/>
      <c r="JFY210" s="248"/>
      <c r="JFZ210" s="248"/>
      <c r="JGA210" s="248"/>
      <c r="JGB210" s="248"/>
      <c r="JGC210" s="248"/>
      <c r="JGD210" s="248"/>
      <c r="JGE210" s="248"/>
      <c r="JGF210" s="248"/>
      <c r="JGG210" s="248"/>
      <c r="JGH210" s="248"/>
      <c r="JGI210" s="248"/>
      <c r="JGJ210" s="248"/>
      <c r="JGK210" s="248"/>
      <c r="JGL210" s="248"/>
      <c r="JGM210" s="248"/>
      <c r="JGN210" s="248"/>
      <c r="JGO210" s="248"/>
      <c r="JGP210" s="248"/>
      <c r="JGQ210" s="248"/>
      <c r="JGR210" s="248"/>
      <c r="JGS210" s="248"/>
      <c r="JGT210" s="248"/>
      <c r="JGU210" s="248"/>
      <c r="JGV210" s="248"/>
      <c r="JGW210" s="248"/>
      <c r="JGX210" s="248"/>
      <c r="JGY210" s="248"/>
      <c r="JGZ210" s="248"/>
      <c r="JHA210" s="248"/>
      <c r="JHB210" s="248"/>
      <c r="JHC210" s="248"/>
      <c r="JHD210" s="248"/>
      <c r="JHE210" s="248"/>
      <c r="JHF210" s="248"/>
      <c r="JHG210" s="248"/>
      <c r="JHH210" s="248"/>
      <c r="JHI210" s="248"/>
      <c r="JHJ210" s="248"/>
      <c r="JHK210" s="248"/>
      <c r="JHL210" s="248"/>
      <c r="JHM210" s="248"/>
      <c r="JHN210" s="248"/>
      <c r="JHO210" s="248"/>
      <c r="JHP210" s="248"/>
      <c r="JHQ210" s="248"/>
      <c r="JHR210" s="248"/>
      <c r="JHS210" s="248"/>
      <c r="JHT210" s="248"/>
      <c r="JHU210" s="248"/>
      <c r="JHV210" s="248"/>
      <c r="JHW210" s="248"/>
      <c r="JHX210" s="248"/>
      <c r="JHY210" s="248"/>
      <c r="JHZ210" s="248"/>
      <c r="JIA210" s="248"/>
      <c r="JIB210" s="248"/>
      <c r="JIC210" s="248"/>
      <c r="JID210" s="248"/>
      <c r="JIE210" s="248"/>
      <c r="JIF210" s="248"/>
      <c r="JIG210" s="248"/>
      <c r="JIH210" s="248"/>
      <c r="JII210" s="248"/>
      <c r="JIJ210" s="248"/>
      <c r="JIK210" s="248"/>
      <c r="JIL210" s="248"/>
      <c r="JIM210" s="248"/>
      <c r="JIN210" s="248"/>
      <c r="JIO210" s="248"/>
      <c r="JIP210" s="248"/>
      <c r="JIQ210" s="248"/>
      <c r="JIR210" s="248"/>
      <c r="JIS210" s="248"/>
      <c r="JIT210" s="248"/>
      <c r="JIU210" s="248"/>
      <c r="JIV210" s="248"/>
      <c r="JIW210" s="248"/>
      <c r="JIX210" s="248"/>
      <c r="JIY210" s="248"/>
      <c r="JIZ210" s="248"/>
      <c r="JJA210" s="248"/>
      <c r="JJB210" s="248"/>
      <c r="JJC210" s="248"/>
      <c r="JJD210" s="248"/>
      <c r="JJE210" s="248"/>
      <c r="JJF210" s="248"/>
      <c r="JJG210" s="248"/>
      <c r="JJH210" s="248"/>
      <c r="JJI210" s="248"/>
      <c r="JJJ210" s="248"/>
      <c r="JJK210" s="248"/>
      <c r="JJL210" s="248"/>
      <c r="JJM210" s="248"/>
      <c r="JJN210" s="248"/>
      <c r="JJO210" s="248"/>
      <c r="JJP210" s="248"/>
      <c r="JJQ210" s="248"/>
      <c r="JJR210" s="248"/>
      <c r="JJS210" s="248"/>
      <c r="JJT210" s="248"/>
      <c r="JJU210" s="248"/>
      <c r="JJV210" s="248"/>
      <c r="JJW210" s="248"/>
      <c r="JJX210" s="248"/>
      <c r="JJY210" s="248"/>
      <c r="JJZ210" s="248"/>
      <c r="JKA210" s="248"/>
      <c r="JKB210" s="248"/>
      <c r="JKC210" s="248"/>
      <c r="JKD210" s="248"/>
      <c r="JKE210" s="248"/>
      <c r="JKF210" s="248"/>
      <c r="JKG210" s="248"/>
      <c r="JKH210" s="248"/>
      <c r="JKI210" s="248"/>
      <c r="JKJ210" s="248"/>
      <c r="JKK210" s="248"/>
      <c r="JKL210" s="248"/>
      <c r="JKM210" s="248"/>
      <c r="JKN210" s="248"/>
      <c r="JKO210" s="248"/>
      <c r="JKP210" s="248"/>
      <c r="JKQ210" s="248"/>
      <c r="JKR210" s="248"/>
      <c r="JKS210" s="248"/>
      <c r="JKT210" s="248"/>
      <c r="JKU210" s="248"/>
      <c r="JKV210" s="248"/>
      <c r="JKW210" s="248"/>
      <c r="JKX210" s="248"/>
      <c r="JKY210" s="248"/>
      <c r="JKZ210" s="248"/>
      <c r="JLA210" s="248"/>
      <c r="JLB210" s="248"/>
      <c r="JLC210" s="248"/>
      <c r="JLD210" s="248"/>
      <c r="JLE210" s="248"/>
      <c r="JLF210" s="248"/>
      <c r="JLG210" s="248"/>
      <c r="JLH210" s="248"/>
      <c r="JLI210" s="248"/>
      <c r="JLJ210" s="248"/>
      <c r="JLK210" s="248"/>
      <c r="JLL210" s="248"/>
      <c r="JLM210" s="248"/>
      <c r="JLN210" s="248"/>
      <c r="JLO210" s="248"/>
      <c r="JLP210" s="248"/>
      <c r="JLQ210" s="248"/>
      <c r="JLR210" s="248"/>
      <c r="JLS210" s="248"/>
      <c r="JLT210" s="248"/>
      <c r="JLU210" s="248"/>
      <c r="JLV210" s="248"/>
      <c r="JLW210" s="248"/>
      <c r="JLX210" s="248"/>
      <c r="JLY210" s="248"/>
      <c r="JLZ210" s="248"/>
      <c r="JMA210" s="248"/>
      <c r="JMB210" s="248"/>
      <c r="JMC210" s="248"/>
      <c r="JMD210" s="248"/>
      <c r="JME210" s="248"/>
      <c r="JMF210" s="248"/>
      <c r="JMG210" s="248"/>
      <c r="JMH210" s="248"/>
      <c r="JMI210" s="248"/>
      <c r="JMJ210" s="248"/>
      <c r="JMK210" s="248"/>
      <c r="JML210" s="248"/>
      <c r="JMM210" s="248"/>
      <c r="JMN210" s="248"/>
      <c r="JMO210" s="248"/>
      <c r="JMP210" s="248"/>
      <c r="JMQ210" s="248"/>
      <c r="JMR210" s="248"/>
      <c r="JMS210" s="248"/>
      <c r="JMT210" s="248"/>
      <c r="JMU210" s="248"/>
      <c r="JMV210" s="248"/>
      <c r="JMW210" s="248"/>
      <c r="JMX210" s="248"/>
      <c r="JMY210" s="248"/>
      <c r="JMZ210" s="248"/>
      <c r="JNA210" s="248"/>
      <c r="JNB210" s="248"/>
      <c r="JNC210" s="248"/>
      <c r="JND210" s="248"/>
      <c r="JNE210" s="248"/>
      <c r="JNF210" s="248"/>
      <c r="JNG210" s="248"/>
      <c r="JNH210" s="248"/>
      <c r="JNI210" s="248"/>
      <c r="JNJ210" s="248"/>
      <c r="JNK210" s="248"/>
      <c r="JNL210" s="248"/>
      <c r="JNM210" s="248"/>
      <c r="JNN210" s="248"/>
      <c r="JNO210" s="248"/>
      <c r="JNP210" s="248"/>
      <c r="JNQ210" s="248"/>
      <c r="JNR210" s="248"/>
      <c r="JNS210" s="248"/>
      <c r="JNT210" s="248"/>
      <c r="JNU210" s="248"/>
      <c r="JNV210" s="248"/>
      <c r="JNW210" s="248"/>
      <c r="JNX210" s="248"/>
      <c r="JNY210" s="248"/>
      <c r="JNZ210" s="248"/>
      <c r="JOA210" s="248"/>
      <c r="JOB210" s="248"/>
      <c r="JOC210" s="248"/>
      <c r="JOD210" s="248"/>
      <c r="JOE210" s="248"/>
      <c r="JOF210" s="248"/>
      <c r="JOG210" s="248"/>
      <c r="JOH210" s="248"/>
      <c r="JOI210" s="248"/>
      <c r="JOJ210" s="248"/>
      <c r="JOK210" s="248"/>
      <c r="JOL210" s="248"/>
      <c r="JOM210" s="248"/>
      <c r="JON210" s="248"/>
      <c r="JOO210" s="248"/>
      <c r="JOP210" s="248"/>
      <c r="JOQ210" s="248"/>
      <c r="JOR210" s="248"/>
      <c r="JOS210" s="248"/>
      <c r="JOT210" s="248"/>
      <c r="JOU210" s="248"/>
      <c r="JOV210" s="248"/>
      <c r="JOW210" s="248"/>
      <c r="JOX210" s="248"/>
      <c r="JOY210" s="248"/>
      <c r="JOZ210" s="248"/>
      <c r="JPA210" s="248"/>
      <c r="JPB210" s="248"/>
      <c r="JPC210" s="248"/>
      <c r="JPD210" s="248"/>
      <c r="JPE210" s="248"/>
      <c r="JPF210" s="248"/>
      <c r="JPG210" s="248"/>
      <c r="JPH210" s="248"/>
      <c r="JPI210" s="248"/>
      <c r="JPJ210" s="248"/>
      <c r="JPK210" s="248"/>
      <c r="JPL210" s="248"/>
      <c r="JPM210" s="248"/>
      <c r="JPN210" s="248"/>
      <c r="JPO210" s="248"/>
      <c r="JPP210" s="248"/>
      <c r="JPQ210" s="248"/>
      <c r="JPR210" s="248"/>
      <c r="JPS210" s="248"/>
      <c r="JPT210" s="248"/>
      <c r="JPU210" s="248"/>
      <c r="JPV210" s="248"/>
      <c r="JPW210" s="248"/>
      <c r="JPX210" s="248"/>
      <c r="JPY210" s="248"/>
      <c r="JPZ210" s="248"/>
      <c r="JQA210" s="248"/>
      <c r="JQB210" s="248"/>
      <c r="JQC210" s="248"/>
      <c r="JQD210" s="248"/>
      <c r="JQE210" s="248"/>
      <c r="JQF210" s="248"/>
      <c r="JQG210" s="248"/>
      <c r="JQH210" s="248"/>
      <c r="JQI210" s="248"/>
      <c r="JQJ210" s="248"/>
      <c r="JQK210" s="248"/>
      <c r="JQL210" s="248"/>
      <c r="JQM210" s="248"/>
      <c r="JQN210" s="248"/>
      <c r="JQO210" s="248"/>
      <c r="JQP210" s="248"/>
      <c r="JQQ210" s="248"/>
      <c r="JQR210" s="248"/>
      <c r="JQS210" s="248"/>
      <c r="JQT210" s="248"/>
      <c r="JQU210" s="248"/>
      <c r="JQV210" s="248"/>
      <c r="JQW210" s="248"/>
      <c r="JQX210" s="248"/>
      <c r="JQY210" s="248"/>
      <c r="JQZ210" s="248"/>
      <c r="JRA210" s="248"/>
      <c r="JRB210" s="248"/>
      <c r="JRC210" s="248"/>
      <c r="JRD210" s="248"/>
      <c r="JRE210" s="248"/>
      <c r="JRF210" s="248"/>
      <c r="JRG210" s="248"/>
      <c r="JRH210" s="248"/>
      <c r="JRI210" s="248"/>
      <c r="JRJ210" s="248"/>
      <c r="JRK210" s="248"/>
      <c r="JRL210" s="248"/>
      <c r="JRM210" s="248"/>
      <c r="JRN210" s="248"/>
      <c r="JRO210" s="248"/>
      <c r="JRP210" s="248"/>
      <c r="JRQ210" s="248"/>
      <c r="JRR210" s="248"/>
      <c r="JRS210" s="248"/>
      <c r="JRT210" s="248"/>
      <c r="JRU210" s="248"/>
      <c r="JRV210" s="248"/>
      <c r="JRW210" s="248"/>
      <c r="JRX210" s="248"/>
      <c r="JRY210" s="248"/>
      <c r="JRZ210" s="248"/>
      <c r="JSA210" s="248"/>
      <c r="JSB210" s="248"/>
      <c r="JSC210" s="248"/>
      <c r="JSD210" s="248"/>
      <c r="JSE210" s="248"/>
      <c r="JSF210" s="248"/>
      <c r="JSG210" s="248"/>
      <c r="JSH210" s="248"/>
      <c r="JSI210" s="248"/>
      <c r="JSJ210" s="248"/>
      <c r="JSK210" s="248"/>
      <c r="JSL210" s="248"/>
      <c r="JSM210" s="248"/>
      <c r="JSN210" s="248"/>
      <c r="JSO210" s="248"/>
      <c r="JSP210" s="248"/>
      <c r="JSQ210" s="248"/>
      <c r="JSR210" s="248"/>
      <c r="JSS210" s="248"/>
      <c r="JST210" s="248"/>
      <c r="JSU210" s="248"/>
      <c r="JSV210" s="248"/>
      <c r="JSW210" s="248"/>
      <c r="JSX210" s="248"/>
      <c r="JSY210" s="248"/>
      <c r="JSZ210" s="248"/>
      <c r="JTA210" s="248"/>
      <c r="JTB210" s="248"/>
      <c r="JTC210" s="248"/>
      <c r="JTD210" s="248"/>
      <c r="JTE210" s="248"/>
      <c r="JTF210" s="248"/>
      <c r="JTG210" s="248"/>
      <c r="JTH210" s="248"/>
      <c r="JTI210" s="248"/>
      <c r="JTJ210" s="248"/>
      <c r="JTK210" s="248"/>
      <c r="JTL210" s="248"/>
      <c r="JTM210" s="248"/>
      <c r="JTN210" s="248"/>
      <c r="JTO210" s="248"/>
      <c r="JTP210" s="248"/>
      <c r="JTQ210" s="248"/>
      <c r="JTR210" s="248"/>
      <c r="JTS210" s="248"/>
      <c r="JTT210" s="248"/>
      <c r="JTU210" s="248"/>
      <c r="JTV210" s="248"/>
      <c r="JTW210" s="248"/>
      <c r="JTX210" s="248"/>
      <c r="JTY210" s="248"/>
      <c r="JTZ210" s="248"/>
      <c r="JUA210" s="248"/>
      <c r="JUB210" s="248"/>
      <c r="JUC210" s="248"/>
      <c r="JUD210" s="248"/>
      <c r="JUE210" s="248"/>
      <c r="JUF210" s="248"/>
      <c r="JUG210" s="248"/>
      <c r="JUH210" s="248"/>
      <c r="JUI210" s="248"/>
      <c r="JUJ210" s="248"/>
      <c r="JUK210" s="248"/>
      <c r="JUL210" s="248"/>
      <c r="JUM210" s="248"/>
      <c r="JUN210" s="248"/>
      <c r="JUO210" s="248"/>
      <c r="JUP210" s="248"/>
      <c r="JUQ210" s="248"/>
      <c r="JUR210" s="248"/>
      <c r="JUS210" s="248"/>
      <c r="JUT210" s="248"/>
      <c r="JUU210" s="248"/>
      <c r="JUV210" s="248"/>
      <c r="JUW210" s="248"/>
      <c r="JUX210" s="248"/>
      <c r="JUY210" s="248"/>
      <c r="JUZ210" s="248"/>
      <c r="JVA210" s="248"/>
      <c r="JVB210" s="248"/>
      <c r="JVC210" s="248"/>
      <c r="JVD210" s="248"/>
      <c r="JVE210" s="248"/>
      <c r="JVF210" s="248"/>
      <c r="JVG210" s="248"/>
      <c r="JVH210" s="248"/>
      <c r="JVI210" s="248"/>
      <c r="JVJ210" s="248"/>
      <c r="JVK210" s="248"/>
      <c r="JVL210" s="248"/>
      <c r="JVM210" s="248"/>
      <c r="JVN210" s="248"/>
      <c r="JVO210" s="248"/>
      <c r="JVP210" s="248"/>
      <c r="JVQ210" s="248"/>
      <c r="JVR210" s="248"/>
      <c r="JVS210" s="248"/>
      <c r="JVT210" s="248"/>
      <c r="JVU210" s="248"/>
      <c r="JVV210" s="248"/>
      <c r="JVW210" s="248"/>
      <c r="JVX210" s="248"/>
      <c r="JVY210" s="248"/>
      <c r="JVZ210" s="248"/>
      <c r="JWA210" s="248"/>
      <c r="JWB210" s="248"/>
      <c r="JWC210" s="248"/>
      <c r="JWD210" s="248"/>
      <c r="JWE210" s="248"/>
      <c r="JWF210" s="248"/>
      <c r="JWG210" s="248"/>
      <c r="JWH210" s="248"/>
      <c r="JWI210" s="248"/>
      <c r="JWJ210" s="248"/>
      <c r="JWK210" s="248"/>
      <c r="JWL210" s="248"/>
      <c r="JWM210" s="248"/>
      <c r="JWN210" s="248"/>
      <c r="JWO210" s="248"/>
      <c r="JWP210" s="248"/>
      <c r="JWQ210" s="248"/>
      <c r="JWR210" s="248"/>
      <c r="JWS210" s="248"/>
      <c r="JWT210" s="248"/>
      <c r="JWU210" s="248"/>
      <c r="JWV210" s="248"/>
      <c r="JWW210" s="248"/>
      <c r="JWX210" s="248"/>
      <c r="JWY210" s="248"/>
      <c r="JWZ210" s="248"/>
      <c r="JXA210" s="248"/>
      <c r="JXB210" s="248"/>
      <c r="JXC210" s="248"/>
      <c r="JXD210" s="248"/>
      <c r="JXE210" s="248"/>
      <c r="JXF210" s="248"/>
      <c r="JXG210" s="248"/>
      <c r="JXH210" s="248"/>
      <c r="JXI210" s="248"/>
      <c r="JXJ210" s="248"/>
      <c r="JXK210" s="248"/>
      <c r="JXL210" s="248"/>
      <c r="JXM210" s="248"/>
      <c r="JXN210" s="248"/>
      <c r="JXO210" s="248"/>
      <c r="JXP210" s="248"/>
      <c r="JXQ210" s="248"/>
      <c r="JXR210" s="248"/>
      <c r="JXS210" s="248"/>
      <c r="JXT210" s="248"/>
      <c r="JXU210" s="248"/>
      <c r="JXV210" s="248"/>
      <c r="JXW210" s="248"/>
      <c r="JXX210" s="248"/>
      <c r="JXY210" s="248"/>
      <c r="JXZ210" s="248"/>
      <c r="JYA210" s="248"/>
      <c r="JYB210" s="248"/>
      <c r="JYC210" s="248"/>
      <c r="JYD210" s="248"/>
      <c r="JYE210" s="248"/>
      <c r="JYF210" s="248"/>
      <c r="JYG210" s="248"/>
      <c r="JYH210" s="248"/>
      <c r="JYI210" s="248"/>
      <c r="JYJ210" s="248"/>
      <c r="JYK210" s="248"/>
      <c r="JYL210" s="248"/>
      <c r="JYM210" s="248"/>
      <c r="JYN210" s="248"/>
      <c r="JYO210" s="248"/>
      <c r="JYP210" s="248"/>
      <c r="JYQ210" s="248"/>
      <c r="JYR210" s="248"/>
      <c r="JYS210" s="248"/>
      <c r="JYT210" s="248"/>
      <c r="JYU210" s="248"/>
      <c r="JYV210" s="248"/>
      <c r="JYW210" s="248"/>
      <c r="JYX210" s="248"/>
      <c r="JYY210" s="248"/>
      <c r="JYZ210" s="248"/>
      <c r="JZA210" s="248"/>
      <c r="JZB210" s="248"/>
      <c r="JZC210" s="248"/>
      <c r="JZD210" s="248"/>
      <c r="JZE210" s="248"/>
      <c r="JZF210" s="248"/>
      <c r="JZG210" s="248"/>
      <c r="JZH210" s="248"/>
      <c r="JZI210" s="248"/>
      <c r="JZJ210" s="248"/>
      <c r="JZK210" s="248"/>
      <c r="JZL210" s="248"/>
      <c r="JZM210" s="248"/>
      <c r="JZN210" s="248"/>
      <c r="JZO210" s="248"/>
      <c r="JZP210" s="248"/>
      <c r="JZQ210" s="248"/>
      <c r="JZR210" s="248"/>
      <c r="JZS210" s="248"/>
      <c r="JZT210" s="248"/>
      <c r="JZU210" s="248"/>
      <c r="JZV210" s="248"/>
      <c r="JZW210" s="248"/>
      <c r="JZX210" s="248"/>
      <c r="JZY210" s="248"/>
      <c r="JZZ210" s="248"/>
      <c r="KAA210" s="248"/>
      <c r="KAB210" s="248"/>
      <c r="KAC210" s="248"/>
      <c r="KAD210" s="248"/>
      <c r="KAE210" s="248"/>
      <c r="KAF210" s="248"/>
      <c r="KAG210" s="248"/>
      <c r="KAH210" s="248"/>
      <c r="KAI210" s="248"/>
      <c r="KAJ210" s="248"/>
      <c r="KAK210" s="248"/>
      <c r="KAL210" s="248"/>
      <c r="KAM210" s="248"/>
      <c r="KAN210" s="248"/>
      <c r="KAO210" s="248"/>
      <c r="KAP210" s="248"/>
      <c r="KAQ210" s="248"/>
      <c r="KAR210" s="248"/>
      <c r="KAS210" s="248"/>
      <c r="KAT210" s="248"/>
      <c r="KAU210" s="248"/>
      <c r="KAV210" s="248"/>
      <c r="KAW210" s="248"/>
      <c r="KAX210" s="248"/>
      <c r="KAY210" s="248"/>
      <c r="KAZ210" s="248"/>
      <c r="KBA210" s="248"/>
      <c r="KBB210" s="248"/>
      <c r="KBC210" s="248"/>
      <c r="KBD210" s="248"/>
      <c r="KBE210" s="248"/>
      <c r="KBF210" s="248"/>
      <c r="KBG210" s="248"/>
      <c r="KBH210" s="248"/>
      <c r="KBI210" s="248"/>
      <c r="KBJ210" s="248"/>
      <c r="KBK210" s="248"/>
      <c r="KBL210" s="248"/>
      <c r="KBM210" s="248"/>
      <c r="KBN210" s="248"/>
      <c r="KBO210" s="248"/>
      <c r="KBP210" s="248"/>
      <c r="KBQ210" s="248"/>
      <c r="KBR210" s="248"/>
      <c r="KBS210" s="248"/>
      <c r="KBT210" s="248"/>
      <c r="KBU210" s="248"/>
      <c r="KBV210" s="248"/>
      <c r="KBW210" s="248"/>
      <c r="KBX210" s="248"/>
      <c r="KBY210" s="248"/>
      <c r="KBZ210" s="248"/>
      <c r="KCA210" s="248"/>
      <c r="KCB210" s="248"/>
      <c r="KCC210" s="248"/>
      <c r="KCD210" s="248"/>
      <c r="KCE210" s="248"/>
      <c r="KCF210" s="248"/>
      <c r="KCG210" s="248"/>
      <c r="KCH210" s="248"/>
      <c r="KCI210" s="248"/>
      <c r="KCJ210" s="248"/>
      <c r="KCK210" s="248"/>
      <c r="KCL210" s="248"/>
      <c r="KCM210" s="248"/>
      <c r="KCN210" s="248"/>
      <c r="KCO210" s="248"/>
      <c r="KCP210" s="248"/>
      <c r="KCQ210" s="248"/>
      <c r="KCR210" s="248"/>
      <c r="KCS210" s="248"/>
      <c r="KCT210" s="248"/>
      <c r="KCU210" s="248"/>
      <c r="KCV210" s="248"/>
      <c r="KCW210" s="248"/>
      <c r="KCX210" s="248"/>
      <c r="KCY210" s="248"/>
      <c r="KCZ210" s="248"/>
      <c r="KDA210" s="248"/>
      <c r="KDB210" s="248"/>
      <c r="KDC210" s="248"/>
      <c r="KDD210" s="248"/>
      <c r="KDE210" s="248"/>
      <c r="KDF210" s="248"/>
      <c r="KDG210" s="248"/>
      <c r="KDH210" s="248"/>
      <c r="KDI210" s="248"/>
      <c r="KDJ210" s="248"/>
      <c r="KDK210" s="248"/>
      <c r="KDL210" s="248"/>
      <c r="KDM210" s="248"/>
      <c r="KDN210" s="248"/>
      <c r="KDO210" s="248"/>
      <c r="KDP210" s="248"/>
      <c r="KDQ210" s="248"/>
      <c r="KDR210" s="248"/>
      <c r="KDS210" s="248"/>
      <c r="KDT210" s="248"/>
      <c r="KDU210" s="248"/>
      <c r="KDV210" s="248"/>
      <c r="KDW210" s="248"/>
      <c r="KDX210" s="248"/>
      <c r="KDY210" s="248"/>
      <c r="KDZ210" s="248"/>
      <c r="KEA210" s="248"/>
      <c r="KEB210" s="248"/>
      <c r="KEC210" s="248"/>
      <c r="KED210" s="248"/>
      <c r="KEE210" s="248"/>
      <c r="KEF210" s="248"/>
      <c r="KEG210" s="248"/>
      <c r="KEH210" s="248"/>
      <c r="KEI210" s="248"/>
      <c r="KEJ210" s="248"/>
      <c r="KEK210" s="248"/>
      <c r="KEL210" s="248"/>
      <c r="KEM210" s="248"/>
      <c r="KEN210" s="248"/>
      <c r="KEO210" s="248"/>
      <c r="KEP210" s="248"/>
      <c r="KEQ210" s="248"/>
      <c r="KER210" s="248"/>
      <c r="KES210" s="248"/>
      <c r="KET210" s="248"/>
      <c r="KEU210" s="248"/>
      <c r="KEV210" s="248"/>
      <c r="KEW210" s="248"/>
      <c r="KEX210" s="248"/>
      <c r="KEY210" s="248"/>
      <c r="KEZ210" s="248"/>
      <c r="KFA210" s="248"/>
      <c r="KFB210" s="248"/>
      <c r="KFC210" s="248"/>
      <c r="KFD210" s="248"/>
      <c r="KFE210" s="248"/>
      <c r="KFF210" s="248"/>
      <c r="KFG210" s="248"/>
      <c r="KFH210" s="248"/>
      <c r="KFI210" s="248"/>
      <c r="KFJ210" s="248"/>
      <c r="KFK210" s="248"/>
      <c r="KFL210" s="248"/>
      <c r="KFM210" s="248"/>
      <c r="KFN210" s="248"/>
      <c r="KFO210" s="248"/>
      <c r="KFP210" s="248"/>
      <c r="KFQ210" s="248"/>
      <c r="KFR210" s="248"/>
      <c r="KFS210" s="248"/>
      <c r="KFT210" s="248"/>
      <c r="KFU210" s="248"/>
      <c r="KFV210" s="248"/>
      <c r="KFW210" s="248"/>
      <c r="KFX210" s="248"/>
      <c r="KFY210" s="248"/>
      <c r="KFZ210" s="248"/>
      <c r="KGA210" s="248"/>
      <c r="KGB210" s="248"/>
      <c r="KGC210" s="248"/>
      <c r="KGD210" s="248"/>
      <c r="KGE210" s="248"/>
      <c r="KGF210" s="248"/>
      <c r="KGG210" s="248"/>
      <c r="KGH210" s="248"/>
      <c r="KGI210" s="248"/>
      <c r="KGJ210" s="248"/>
      <c r="KGK210" s="248"/>
      <c r="KGL210" s="248"/>
      <c r="KGM210" s="248"/>
      <c r="KGN210" s="248"/>
      <c r="KGO210" s="248"/>
      <c r="KGP210" s="248"/>
      <c r="KGQ210" s="248"/>
      <c r="KGR210" s="248"/>
      <c r="KGS210" s="248"/>
      <c r="KGT210" s="248"/>
      <c r="KGU210" s="248"/>
      <c r="KGV210" s="248"/>
      <c r="KGW210" s="248"/>
      <c r="KGX210" s="248"/>
      <c r="KGY210" s="248"/>
      <c r="KGZ210" s="248"/>
      <c r="KHA210" s="248"/>
      <c r="KHB210" s="248"/>
      <c r="KHC210" s="248"/>
      <c r="KHD210" s="248"/>
      <c r="KHE210" s="248"/>
      <c r="KHF210" s="248"/>
      <c r="KHG210" s="248"/>
      <c r="KHH210" s="248"/>
      <c r="KHI210" s="248"/>
      <c r="KHJ210" s="248"/>
      <c r="KHK210" s="248"/>
      <c r="KHL210" s="248"/>
      <c r="KHM210" s="248"/>
      <c r="KHN210" s="248"/>
      <c r="KHO210" s="248"/>
      <c r="KHP210" s="248"/>
      <c r="KHQ210" s="248"/>
      <c r="KHR210" s="248"/>
      <c r="KHS210" s="248"/>
      <c r="KHT210" s="248"/>
      <c r="KHU210" s="248"/>
      <c r="KHV210" s="248"/>
      <c r="KHW210" s="248"/>
      <c r="KHX210" s="248"/>
      <c r="KHY210" s="248"/>
      <c r="KHZ210" s="248"/>
      <c r="KIA210" s="248"/>
      <c r="KIB210" s="248"/>
      <c r="KIC210" s="248"/>
      <c r="KID210" s="248"/>
      <c r="KIE210" s="248"/>
      <c r="KIF210" s="248"/>
      <c r="KIG210" s="248"/>
      <c r="KIH210" s="248"/>
      <c r="KII210" s="248"/>
      <c r="KIJ210" s="248"/>
      <c r="KIK210" s="248"/>
      <c r="KIL210" s="248"/>
      <c r="KIM210" s="248"/>
      <c r="KIN210" s="248"/>
      <c r="KIO210" s="248"/>
      <c r="KIP210" s="248"/>
      <c r="KIQ210" s="248"/>
      <c r="KIR210" s="248"/>
      <c r="KIS210" s="248"/>
      <c r="KIT210" s="248"/>
      <c r="KIU210" s="248"/>
      <c r="KIV210" s="248"/>
      <c r="KIW210" s="248"/>
      <c r="KIX210" s="248"/>
      <c r="KIY210" s="248"/>
      <c r="KIZ210" s="248"/>
      <c r="KJA210" s="248"/>
      <c r="KJB210" s="248"/>
      <c r="KJC210" s="248"/>
      <c r="KJD210" s="248"/>
      <c r="KJE210" s="248"/>
      <c r="KJF210" s="248"/>
      <c r="KJG210" s="248"/>
      <c r="KJH210" s="248"/>
      <c r="KJI210" s="248"/>
      <c r="KJJ210" s="248"/>
      <c r="KJK210" s="248"/>
      <c r="KJL210" s="248"/>
      <c r="KJM210" s="248"/>
      <c r="KJN210" s="248"/>
      <c r="KJO210" s="248"/>
      <c r="KJP210" s="248"/>
      <c r="KJQ210" s="248"/>
      <c r="KJR210" s="248"/>
      <c r="KJS210" s="248"/>
      <c r="KJT210" s="248"/>
      <c r="KJU210" s="248"/>
      <c r="KJV210" s="248"/>
      <c r="KJW210" s="248"/>
      <c r="KJX210" s="248"/>
      <c r="KJY210" s="248"/>
      <c r="KJZ210" s="248"/>
      <c r="KKA210" s="248"/>
      <c r="KKB210" s="248"/>
      <c r="KKC210" s="248"/>
      <c r="KKD210" s="248"/>
      <c r="KKE210" s="248"/>
      <c r="KKF210" s="248"/>
      <c r="KKG210" s="248"/>
      <c r="KKH210" s="248"/>
      <c r="KKI210" s="248"/>
      <c r="KKJ210" s="248"/>
      <c r="KKK210" s="248"/>
      <c r="KKL210" s="248"/>
      <c r="KKM210" s="248"/>
      <c r="KKN210" s="248"/>
      <c r="KKO210" s="248"/>
      <c r="KKP210" s="248"/>
      <c r="KKQ210" s="248"/>
      <c r="KKR210" s="248"/>
      <c r="KKS210" s="248"/>
      <c r="KKT210" s="248"/>
      <c r="KKU210" s="248"/>
      <c r="KKV210" s="248"/>
      <c r="KKW210" s="248"/>
      <c r="KKX210" s="248"/>
      <c r="KKY210" s="248"/>
      <c r="KKZ210" s="248"/>
      <c r="KLA210" s="248"/>
      <c r="KLB210" s="248"/>
      <c r="KLC210" s="248"/>
      <c r="KLD210" s="248"/>
      <c r="KLE210" s="248"/>
      <c r="KLF210" s="248"/>
      <c r="KLG210" s="248"/>
      <c r="KLH210" s="248"/>
      <c r="KLI210" s="248"/>
      <c r="KLJ210" s="248"/>
      <c r="KLK210" s="248"/>
      <c r="KLL210" s="248"/>
      <c r="KLM210" s="248"/>
      <c r="KLN210" s="248"/>
      <c r="KLO210" s="248"/>
      <c r="KLP210" s="248"/>
      <c r="KLQ210" s="248"/>
      <c r="KLR210" s="248"/>
      <c r="KLS210" s="248"/>
      <c r="KLT210" s="248"/>
      <c r="KLU210" s="248"/>
      <c r="KLV210" s="248"/>
      <c r="KLW210" s="248"/>
      <c r="KLX210" s="248"/>
      <c r="KLY210" s="248"/>
      <c r="KLZ210" s="248"/>
      <c r="KMA210" s="248"/>
      <c r="KMB210" s="248"/>
      <c r="KMC210" s="248"/>
      <c r="KMD210" s="248"/>
      <c r="KME210" s="248"/>
      <c r="KMF210" s="248"/>
      <c r="KMG210" s="248"/>
      <c r="KMH210" s="248"/>
      <c r="KMI210" s="248"/>
      <c r="KMJ210" s="248"/>
      <c r="KMK210" s="248"/>
      <c r="KML210" s="248"/>
      <c r="KMM210" s="248"/>
      <c r="KMN210" s="248"/>
      <c r="KMO210" s="248"/>
      <c r="KMP210" s="248"/>
      <c r="KMQ210" s="248"/>
      <c r="KMR210" s="248"/>
      <c r="KMS210" s="248"/>
      <c r="KMT210" s="248"/>
      <c r="KMU210" s="248"/>
      <c r="KMV210" s="248"/>
      <c r="KMW210" s="248"/>
      <c r="KMX210" s="248"/>
      <c r="KMY210" s="248"/>
      <c r="KMZ210" s="248"/>
      <c r="KNA210" s="248"/>
      <c r="KNB210" s="248"/>
      <c r="KNC210" s="248"/>
      <c r="KND210" s="248"/>
      <c r="KNE210" s="248"/>
      <c r="KNF210" s="248"/>
      <c r="KNG210" s="248"/>
      <c r="KNH210" s="248"/>
      <c r="KNI210" s="248"/>
      <c r="KNJ210" s="248"/>
      <c r="KNK210" s="248"/>
      <c r="KNL210" s="248"/>
      <c r="KNM210" s="248"/>
      <c r="KNN210" s="248"/>
      <c r="KNO210" s="248"/>
      <c r="KNP210" s="248"/>
      <c r="KNQ210" s="248"/>
      <c r="KNR210" s="248"/>
      <c r="KNS210" s="248"/>
      <c r="KNT210" s="248"/>
      <c r="KNU210" s="248"/>
      <c r="KNV210" s="248"/>
      <c r="KNW210" s="248"/>
      <c r="KNX210" s="248"/>
      <c r="KNY210" s="248"/>
      <c r="KNZ210" s="248"/>
      <c r="KOA210" s="248"/>
      <c r="KOB210" s="248"/>
      <c r="KOC210" s="248"/>
      <c r="KOD210" s="248"/>
      <c r="KOE210" s="248"/>
      <c r="KOF210" s="248"/>
      <c r="KOG210" s="248"/>
      <c r="KOH210" s="248"/>
      <c r="KOI210" s="248"/>
      <c r="KOJ210" s="248"/>
      <c r="KOK210" s="248"/>
      <c r="KOL210" s="248"/>
      <c r="KOM210" s="248"/>
      <c r="KON210" s="248"/>
      <c r="KOO210" s="248"/>
      <c r="KOP210" s="248"/>
      <c r="KOQ210" s="248"/>
      <c r="KOR210" s="248"/>
      <c r="KOS210" s="248"/>
      <c r="KOT210" s="248"/>
      <c r="KOU210" s="248"/>
      <c r="KOV210" s="248"/>
      <c r="KOW210" s="248"/>
      <c r="KOX210" s="248"/>
      <c r="KOY210" s="248"/>
      <c r="KOZ210" s="248"/>
      <c r="KPA210" s="248"/>
      <c r="KPB210" s="248"/>
      <c r="KPC210" s="248"/>
      <c r="KPD210" s="248"/>
      <c r="KPE210" s="248"/>
      <c r="KPF210" s="248"/>
      <c r="KPG210" s="248"/>
      <c r="KPH210" s="248"/>
      <c r="KPI210" s="248"/>
      <c r="KPJ210" s="248"/>
      <c r="KPK210" s="248"/>
      <c r="KPL210" s="248"/>
      <c r="KPM210" s="248"/>
      <c r="KPN210" s="248"/>
      <c r="KPO210" s="248"/>
      <c r="KPP210" s="248"/>
      <c r="KPQ210" s="248"/>
      <c r="KPR210" s="248"/>
      <c r="KPS210" s="248"/>
      <c r="KPT210" s="248"/>
      <c r="KPU210" s="248"/>
      <c r="KPV210" s="248"/>
      <c r="KPW210" s="248"/>
      <c r="KPX210" s="248"/>
      <c r="KPY210" s="248"/>
      <c r="KPZ210" s="248"/>
      <c r="KQA210" s="248"/>
      <c r="KQB210" s="248"/>
      <c r="KQC210" s="248"/>
      <c r="KQD210" s="248"/>
      <c r="KQE210" s="248"/>
      <c r="KQF210" s="248"/>
      <c r="KQG210" s="248"/>
      <c r="KQH210" s="248"/>
      <c r="KQI210" s="248"/>
      <c r="KQJ210" s="248"/>
      <c r="KQK210" s="248"/>
      <c r="KQL210" s="248"/>
      <c r="KQM210" s="248"/>
      <c r="KQN210" s="248"/>
      <c r="KQO210" s="248"/>
      <c r="KQP210" s="248"/>
      <c r="KQQ210" s="248"/>
      <c r="KQR210" s="248"/>
      <c r="KQS210" s="248"/>
      <c r="KQT210" s="248"/>
      <c r="KQU210" s="248"/>
      <c r="KQV210" s="248"/>
      <c r="KQW210" s="248"/>
      <c r="KQX210" s="248"/>
      <c r="KQY210" s="248"/>
      <c r="KQZ210" s="248"/>
      <c r="KRA210" s="248"/>
      <c r="KRB210" s="248"/>
      <c r="KRC210" s="248"/>
      <c r="KRD210" s="248"/>
      <c r="KRE210" s="248"/>
      <c r="KRF210" s="248"/>
      <c r="KRG210" s="248"/>
      <c r="KRH210" s="248"/>
      <c r="KRI210" s="248"/>
      <c r="KRJ210" s="248"/>
      <c r="KRK210" s="248"/>
      <c r="KRL210" s="248"/>
      <c r="KRM210" s="248"/>
      <c r="KRN210" s="248"/>
      <c r="KRO210" s="248"/>
      <c r="KRP210" s="248"/>
      <c r="KRQ210" s="248"/>
      <c r="KRR210" s="248"/>
      <c r="KRS210" s="248"/>
      <c r="KRT210" s="248"/>
      <c r="KRU210" s="248"/>
      <c r="KRV210" s="248"/>
      <c r="KRW210" s="248"/>
      <c r="KRX210" s="248"/>
      <c r="KRY210" s="248"/>
      <c r="KRZ210" s="248"/>
      <c r="KSA210" s="248"/>
      <c r="KSB210" s="248"/>
      <c r="KSC210" s="248"/>
      <c r="KSD210" s="248"/>
      <c r="KSE210" s="248"/>
      <c r="KSF210" s="248"/>
      <c r="KSG210" s="248"/>
      <c r="KSH210" s="248"/>
      <c r="KSI210" s="248"/>
      <c r="KSJ210" s="248"/>
      <c r="KSK210" s="248"/>
      <c r="KSL210" s="248"/>
      <c r="KSM210" s="248"/>
      <c r="KSN210" s="248"/>
      <c r="KSO210" s="248"/>
      <c r="KSP210" s="248"/>
      <c r="KSQ210" s="248"/>
      <c r="KSR210" s="248"/>
      <c r="KSS210" s="248"/>
      <c r="KST210" s="248"/>
      <c r="KSU210" s="248"/>
      <c r="KSV210" s="248"/>
      <c r="KSW210" s="248"/>
      <c r="KSX210" s="248"/>
      <c r="KSY210" s="248"/>
      <c r="KSZ210" s="248"/>
      <c r="KTA210" s="248"/>
      <c r="KTB210" s="248"/>
      <c r="KTC210" s="248"/>
      <c r="KTD210" s="248"/>
      <c r="KTE210" s="248"/>
      <c r="KTF210" s="248"/>
      <c r="KTG210" s="248"/>
      <c r="KTH210" s="248"/>
      <c r="KTI210" s="248"/>
      <c r="KTJ210" s="248"/>
      <c r="KTK210" s="248"/>
      <c r="KTL210" s="248"/>
      <c r="KTM210" s="248"/>
      <c r="KTN210" s="248"/>
      <c r="KTO210" s="248"/>
      <c r="KTP210" s="248"/>
      <c r="KTQ210" s="248"/>
      <c r="KTR210" s="248"/>
      <c r="KTS210" s="248"/>
      <c r="KTT210" s="248"/>
      <c r="KTU210" s="248"/>
      <c r="KTV210" s="248"/>
      <c r="KTW210" s="248"/>
      <c r="KTX210" s="248"/>
      <c r="KTY210" s="248"/>
      <c r="KTZ210" s="248"/>
      <c r="KUA210" s="248"/>
      <c r="KUB210" s="248"/>
      <c r="KUC210" s="248"/>
      <c r="KUD210" s="248"/>
      <c r="KUE210" s="248"/>
      <c r="KUF210" s="248"/>
      <c r="KUG210" s="248"/>
      <c r="KUH210" s="248"/>
      <c r="KUI210" s="248"/>
      <c r="KUJ210" s="248"/>
      <c r="KUK210" s="248"/>
      <c r="KUL210" s="248"/>
      <c r="KUM210" s="248"/>
      <c r="KUN210" s="248"/>
      <c r="KUO210" s="248"/>
      <c r="KUP210" s="248"/>
      <c r="KUQ210" s="248"/>
      <c r="KUR210" s="248"/>
      <c r="KUS210" s="248"/>
      <c r="KUT210" s="248"/>
      <c r="KUU210" s="248"/>
      <c r="KUV210" s="248"/>
      <c r="KUW210" s="248"/>
      <c r="KUX210" s="248"/>
      <c r="KUY210" s="248"/>
      <c r="KUZ210" s="248"/>
      <c r="KVA210" s="248"/>
      <c r="KVB210" s="248"/>
      <c r="KVC210" s="248"/>
      <c r="KVD210" s="248"/>
      <c r="KVE210" s="248"/>
      <c r="KVF210" s="248"/>
      <c r="KVG210" s="248"/>
      <c r="KVH210" s="248"/>
      <c r="KVI210" s="248"/>
      <c r="KVJ210" s="248"/>
      <c r="KVK210" s="248"/>
      <c r="KVL210" s="248"/>
      <c r="KVM210" s="248"/>
      <c r="KVN210" s="248"/>
      <c r="KVO210" s="248"/>
      <c r="KVP210" s="248"/>
      <c r="KVQ210" s="248"/>
      <c r="KVR210" s="248"/>
      <c r="KVS210" s="248"/>
      <c r="KVT210" s="248"/>
      <c r="KVU210" s="248"/>
      <c r="KVV210" s="248"/>
      <c r="KVW210" s="248"/>
      <c r="KVX210" s="248"/>
      <c r="KVY210" s="248"/>
      <c r="KVZ210" s="248"/>
      <c r="KWA210" s="248"/>
      <c r="KWB210" s="248"/>
      <c r="KWC210" s="248"/>
      <c r="KWD210" s="248"/>
      <c r="KWE210" s="248"/>
      <c r="KWF210" s="248"/>
      <c r="KWG210" s="248"/>
      <c r="KWH210" s="248"/>
      <c r="KWI210" s="248"/>
      <c r="KWJ210" s="248"/>
      <c r="KWK210" s="248"/>
      <c r="KWL210" s="248"/>
      <c r="KWM210" s="248"/>
      <c r="KWN210" s="248"/>
      <c r="KWO210" s="248"/>
      <c r="KWP210" s="248"/>
      <c r="KWQ210" s="248"/>
      <c r="KWR210" s="248"/>
      <c r="KWS210" s="248"/>
      <c r="KWT210" s="248"/>
      <c r="KWU210" s="248"/>
      <c r="KWV210" s="248"/>
      <c r="KWW210" s="248"/>
      <c r="KWX210" s="248"/>
      <c r="KWY210" s="248"/>
      <c r="KWZ210" s="248"/>
      <c r="KXA210" s="248"/>
      <c r="KXB210" s="248"/>
      <c r="KXC210" s="248"/>
      <c r="KXD210" s="248"/>
      <c r="KXE210" s="248"/>
      <c r="KXF210" s="248"/>
      <c r="KXG210" s="248"/>
      <c r="KXH210" s="248"/>
      <c r="KXI210" s="248"/>
      <c r="KXJ210" s="248"/>
      <c r="KXK210" s="248"/>
      <c r="KXL210" s="248"/>
      <c r="KXM210" s="248"/>
      <c r="KXN210" s="248"/>
      <c r="KXO210" s="248"/>
      <c r="KXP210" s="248"/>
      <c r="KXQ210" s="248"/>
      <c r="KXR210" s="248"/>
      <c r="KXS210" s="248"/>
      <c r="KXT210" s="248"/>
      <c r="KXU210" s="248"/>
      <c r="KXV210" s="248"/>
      <c r="KXW210" s="248"/>
      <c r="KXX210" s="248"/>
      <c r="KXY210" s="248"/>
      <c r="KXZ210" s="248"/>
      <c r="KYA210" s="248"/>
      <c r="KYB210" s="248"/>
      <c r="KYC210" s="248"/>
      <c r="KYD210" s="248"/>
      <c r="KYE210" s="248"/>
      <c r="KYF210" s="248"/>
      <c r="KYG210" s="248"/>
      <c r="KYH210" s="248"/>
      <c r="KYI210" s="248"/>
      <c r="KYJ210" s="248"/>
      <c r="KYK210" s="248"/>
      <c r="KYL210" s="248"/>
      <c r="KYM210" s="248"/>
      <c r="KYN210" s="248"/>
      <c r="KYO210" s="248"/>
      <c r="KYP210" s="248"/>
      <c r="KYQ210" s="248"/>
      <c r="KYR210" s="248"/>
      <c r="KYS210" s="248"/>
      <c r="KYT210" s="248"/>
      <c r="KYU210" s="248"/>
      <c r="KYV210" s="248"/>
      <c r="KYW210" s="248"/>
      <c r="KYX210" s="248"/>
      <c r="KYY210" s="248"/>
      <c r="KYZ210" s="248"/>
      <c r="KZA210" s="248"/>
      <c r="KZB210" s="248"/>
      <c r="KZC210" s="248"/>
      <c r="KZD210" s="248"/>
      <c r="KZE210" s="248"/>
      <c r="KZF210" s="248"/>
      <c r="KZG210" s="248"/>
      <c r="KZH210" s="248"/>
      <c r="KZI210" s="248"/>
      <c r="KZJ210" s="248"/>
      <c r="KZK210" s="248"/>
      <c r="KZL210" s="248"/>
      <c r="KZM210" s="248"/>
      <c r="KZN210" s="248"/>
      <c r="KZO210" s="248"/>
      <c r="KZP210" s="248"/>
      <c r="KZQ210" s="248"/>
      <c r="KZR210" s="248"/>
      <c r="KZS210" s="248"/>
      <c r="KZT210" s="248"/>
      <c r="KZU210" s="248"/>
      <c r="KZV210" s="248"/>
      <c r="KZW210" s="248"/>
      <c r="KZX210" s="248"/>
      <c r="KZY210" s="248"/>
      <c r="KZZ210" s="248"/>
      <c r="LAA210" s="248"/>
      <c r="LAB210" s="248"/>
      <c r="LAC210" s="248"/>
      <c r="LAD210" s="248"/>
      <c r="LAE210" s="248"/>
      <c r="LAF210" s="248"/>
      <c r="LAG210" s="248"/>
      <c r="LAH210" s="248"/>
      <c r="LAI210" s="248"/>
      <c r="LAJ210" s="248"/>
      <c r="LAK210" s="248"/>
      <c r="LAL210" s="248"/>
      <c r="LAM210" s="248"/>
      <c r="LAN210" s="248"/>
      <c r="LAO210" s="248"/>
      <c r="LAP210" s="248"/>
      <c r="LAQ210" s="248"/>
      <c r="LAR210" s="248"/>
      <c r="LAS210" s="248"/>
      <c r="LAT210" s="248"/>
      <c r="LAU210" s="248"/>
      <c r="LAV210" s="248"/>
      <c r="LAW210" s="248"/>
      <c r="LAX210" s="248"/>
      <c r="LAY210" s="248"/>
      <c r="LAZ210" s="248"/>
      <c r="LBA210" s="248"/>
      <c r="LBB210" s="248"/>
      <c r="LBC210" s="248"/>
      <c r="LBD210" s="248"/>
      <c r="LBE210" s="248"/>
      <c r="LBF210" s="248"/>
      <c r="LBG210" s="248"/>
      <c r="LBH210" s="248"/>
      <c r="LBI210" s="248"/>
      <c r="LBJ210" s="248"/>
      <c r="LBK210" s="248"/>
      <c r="LBL210" s="248"/>
      <c r="LBM210" s="248"/>
      <c r="LBN210" s="248"/>
      <c r="LBO210" s="248"/>
      <c r="LBP210" s="248"/>
      <c r="LBQ210" s="248"/>
      <c r="LBR210" s="248"/>
      <c r="LBS210" s="248"/>
      <c r="LBT210" s="248"/>
      <c r="LBU210" s="248"/>
      <c r="LBV210" s="248"/>
      <c r="LBW210" s="248"/>
      <c r="LBX210" s="248"/>
      <c r="LBY210" s="248"/>
      <c r="LBZ210" s="248"/>
      <c r="LCA210" s="248"/>
      <c r="LCB210" s="248"/>
      <c r="LCC210" s="248"/>
      <c r="LCD210" s="248"/>
      <c r="LCE210" s="248"/>
      <c r="LCF210" s="248"/>
      <c r="LCG210" s="248"/>
      <c r="LCH210" s="248"/>
      <c r="LCI210" s="248"/>
      <c r="LCJ210" s="248"/>
      <c r="LCK210" s="248"/>
      <c r="LCL210" s="248"/>
      <c r="LCM210" s="248"/>
      <c r="LCN210" s="248"/>
      <c r="LCO210" s="248"/>
      <c r="LCP210" s="248"/>
      <c r="LCQ210" s="248"/>
      <c r="LCR210" s="248"/>
      <c r="LCS210" s="248"/>
      <c r="LCT210" s="248"/>
      <c r="LCU210" s="248"/>
      <c r="LCV210" s="248"/>
      <c r="LCW210" s="248"/>
      <c r="LCX210" s="248"/>
      <c r="LCY210" s="248"/>
      <c r="LCZ210" s="248"/>
      <c r="LDA210" s="248"/>
      <c r="LDB210" s="248"/>
      <c r="LDC210" s="248"/>
      <c r="LDD210" s="248"/>
      <c r="LDE210" s="248"/>
      <c r="LDF210" s="248"/>
      <c r="LDG210" s="248"/>
      <c r="LDH210" s="248"/>
      <c r="LDI210" s="248"/>
      <c r="LDJ210" s="248"/>
      <c r="LDK210" s="248"/>
      <c r="LDL210" s="248"/>
      <c r="LDM210" s="248"/>
      <c r="LDN210" s="248"/>
      <c r="LDO210" s="248"/>
      <c r="LDP210" s="248"/>
      <c r="LDQ210" s="248"/>
      <c r="LDR210" s="248"/>
      <c r="LDS210" s="248"/>
      <c r="LDT210" s="248"/>
      <c r="LDU210" s="248"/>
      <c r="LDV210" s="248"/>
      <c r="LDW210" s="248"/>
      <c r="LDX210" s="248"/>
      <c r="LDY210" s="248"/>
      <c r="LDZ210" s="248"/>
      <c r="LEA210" s="248"/>
      <c r="LEB210" s="248"/>
      <c r="LEC210" s="248"/>
      <c r="LED210" s="248"/>
      <c r="LEE210" s="248"/>
      <c r="LEF210" s="248"/>
      <c r="LEG210" s="248"/>
      <c r="LEH210" s="248"/>
      <c r="LEI210" s="248"/>
      <c r="LEJ210" s="248"/>
      <c r="LEK210" s="248"/>
      <c r="LEL210" s="248"/>
      <c r="LEM210" s="248"/>
      <c r="LEN210" s="248"/>
      <c r="LEO210" s="248"/>
      <c r="LEP210" s="248"/>
      <c r="LEQ210" s="248"/>
      <c r="LER210" s="248"/>
      <c r="LES210" s="248"/>
      <c r="LET210" s="248"/>
      <c r="LEU210" s="248"/>
      <c r="LEV210" s="248"/>
      <c r="LEW210" s="248"/>
      <c r="LEX210" s="248"/>
      <c r="LEY210" s="248"/>
      <c r="LEZ210" s="248"/>
      <c r="LFA210" s="248"/>
      <c r="LFB210" s="248"/>
      <c r="LFC210" s="248"/>
      <c r="LFD210" s="248"/>
      <c r="LFE210" s="248"/>
      <c r="LFF210" s="248"/>
      <c r="LFG210" s="248"/>
      <c r="LFH210" s="248"/>
      <c r="LFI210" s="248"/>
      <c r="LFJ210" s="248"/>
      <c r="LFK210" s="248"/>
      <c r="LFL210" s="248"/>
      <c r="LFM210" s="248"/>
      <c r="LFN210" s="248"/>
      <c r="LFO210" s="248"/>
      <c r="LFP210" s="248"/>
      <c r="LFQ210" s="248"/>
      <c r="LFR210" s="248"/>
      <c r="LFS210" s="248"/>
      <c r="LFT210" s="248"/>
      <c r="LFU210" s="248"/>
      <c r="LFV210" s="248"/>
      <c r="LFW210" s="248"/>
      <c r="LFX210" s="248"/>
      <c r="LFY210" s="248"/>
      <c r="LFZ210" s="248"/>
      <c r="LGA210" s="248"/>
      <c r="LGB210" s="248"/>
      <c r="LGC210" s="248"/>
      <c r="LGD210" s="248"/>
      <c r="LGE210" s="248"/>
      <c r="LGF210" s="248"/>
      <c r="LGG210" s="248"/>
      <c r="LGH210" s="248"/>
      <c r="LGI210" s="248"/>
      <c r="LGJ210" s="248"/>
      <c r="LGK210" s="248"/>
      <c r="LGL210" s="248"/>
      <c r="LGM210" s="248"/>
      <c r="LGN210" s="248"/>
      <c r="LGO210" s="248"/>
      <c r="LGP210" s="248"/>
      <c r="LGQ210" s="248"/>
      <c r="LGR210" s="248"/>
      <c r="LGS210" s="248"/>
      <c r="LGT210" s="248"/>
      <c r="LGU210" s="248"/>
      <c r="LGV210" s="248"/>
      <c r="LGW210" s="248"/>
      <c r="LGX210" s="248"/>
      <c r="LGY210" s="248"/>
      <c r="LGZ210" s="248"/>
      <c r="LHA210" s="248"/>
      <c r="LHB210" s="248"/>
      <c r="LHC210" s="248"/>
      <c r="LHD210" s="248"/>
      <c r="LHE210" s="248"/>
      <c r="LHF210" s="248"/>
      <c r="LHG210" s="248"/>
      <c r="LHH210" s="248"/>
      <c r="LHI210" s="248"/>
      <c r="LHJ210" s="248"/>
      <c r="LHK210" s="248"/>
      <c r="LHL210" s="248"/>
      <c r="LHM210" s="248"/>
      <c r="LHN210" s="248"/>
      <c r="LHO210" s="248"/>
      <c r="LHP210" s="248"/>
      <c r="LHQ210" s="248"/>
      <c r="LHR210" s="248"/>
      <c r="LHS210" s="248"/>
      <c r="LHT210" s="248"/>
      <c r="LHU210" s="248"/>
      <c r="LHV210" s="248"/>
      <c r="LHW210" s="248"/>
      <c r="LHX210" s="248"/>
      <c r="LHY210" s="248"/>
      <c r="LHZ210" s="248"/>
      <c r="LIA210" s="248"/>
      <c r="LIB210" s="248"/>
      <c r="LIC210" s="248"/>
      <c r="LID210" s="248"/>
      <c r="LIE210" s="248"/>
      <c r="LIF210" s="248"/>
      <c r="LIG210" s="248"/>
      <c r="LIH210" s="248"/>
      <c r="LII210" s="248"/>
      <c r="LIJ210" s="248"/>
      <c r="LIK210" s="248"/>
      <c r="LIL210" s="248"/>
      <c r="LIM210" s="248"/>
      <c r="LIN210" s="248"/>
      <c r="LIO210" s="248"/>
      <c r="LIP210" s="248"/>
      <c r="LIQ210" s="248"/>
      <c r="LIR210" s="248"/>
      <c r="LIS210" s="248"/>
      <c r="LIT210" s="248"/>
      <c r="LIU210" s="248"/>
      <c r="LIV210" s="248"/>
      <c r="LIW210" s="248"/>
      <c r="LIX210" s="248"/>
      <c r="LIY210" s="248"/>
      <c r="LIZ210" s="248"/>
      <c r="LJA210" s="248"/>
      <c r="LJB210" s="248"/>
      <c r="LJC210" s="248"/>
      <c r="LJD210" s="248"/>
      <c r="LJE210" s="248"/>
      <c r="LJF210" s="248"/>
      <c r="LJG210" s="248"/>
      <c r="LJH210" s="248"/>
      <c r="LJI210" s="248"/>
      <c r="LJJ210" s="248"/>
      <c r="LJK210" s="248"/>
      <c r="LJL210" s="248"/>
      <c r="LJM210" s="248"/>
      <c r="LJN210" s="248"/>
      <c r="LJO210" s="248"/>
      <c r="LJP210" s="248"/>
      <c r="LJQ210" s="248"/>
      <c r="LJR210" s="248"/>
      <c r="LJS210" s="248"/>
      <c r="LJT210" s="248"/>
      <c r="LJU210" s="248"/>
      <c r="LJV210" s="248"/>
      <c r="LJW210" s="248"/>
      <c r="LJX210" s="248"/>
      <c r="LJY210" s="248"/>
      <c r="LJZ210" s="248"/>
      <c r="LKA210" s="248"/>
      <c r="LKB210" s="248"/>
      <c r="LKC210" s="248"/>
      <c r="LKD210" s="248"/>
      <c r="LKE210" s="248"/>
      <c r="LKF210" s="248"/>
      <c r="LKG210" s="248"/>
      <c r="LKH210" s="248"/>
      <c r="LKI210" s="248"/>
      <c r="LKJ210" s="248"/>
      <c r="LKK210" s="248"/>
      <c r="LKL210" s="248"/>
      <c r="LKM210" s="248"/>
      <c r="LKN210" s="248"/>
      <c r="LKO210" s="248"/>
      <c r="LKP210" s="248"/>
      <c r="LKQ210" s="248"/>
      <c r="LKR210" s="248"/>
      <c r="LKS210" s="248"/>
      <c r="LKT210" s="248"/>
      <c r="LKU210" s="248"/>
      <c r="LKV210" s="248"/>
      <c r="LKW210" s="248"/>
      <c r="LKX210" s="248"/>
      <c r="LKY210" s="248"/>
      <c r="LKZ210" s="248"/>
      <c r="LLA210" s="248"/>
      <c r="LLB210" s="248"/>
      <c r="LLC210" s="248"/>
      <c r="LLD210" s="248"/>
      <c r="LLE210" s="248"/>
      <c r="LLF210" s="248"/>
      <c r="LLG210" s="248"/>
      <c r="LLH210" s="248"/>
      <c r="LLI210" s="248"/>
      <c r="LLJ210" s="248"/>
      <c r="LLK210" s="248"/>
      <c r="LLL210" s="248"/>
      <c r="LLM210" s="248"/>
      <c r="LLN210" s="248"/>
      <c r="LLO210" s="248"/>
      <c r="LLP210" s="248"/>
      <c r="LLQ210" s="248"/>
      <c r="LLR210" s="248"/>
      <c r="LLS210" s="248"/>
      <c r="LLT210" s="248"/>
      <c r="LLU210" s="248"/>
      <c r="LLV210" s="248"/>
      <c r="LLW210" s="248"/>
      <c r="LLX210" s="248"/>
      <c r="LLY210" s="248"/>
      <c r="LLZ210" s="248"/>
      <c r="LMA210" s="248"/>
      <c r="LMB210" s="248"/>
      <c r="LMC210" s="248"/>
      <c r="LMD210" s="248"/>
      <c r="LME210" s="248"/>
      <c r="LMF210" s="248"/>
      <c r="LMG210" s="248"/>
      <c r="LMH210" s="248"/>
      <c r="LMI210" s="248"/>
      <c r="LMJ210" s="248"/>
      <c r="LMK210" s="248"/>
      <c r="LML210" s="248"/>
      <c r="LMM210" s="248"/>
      <c r="LMN210" s="248"/>
      <c r="LMO210" s="248"/>
      <c r="LMP210" s="248"/>
      <c r="LMQ210" s="248"/>
      <c r="LMR210" s="248"/>
      <c r="LMS210" s="248"/>
      <c r="LMT210" s="248"/>
      <c r="LMU210" s="248"/>
      <c r="LMV210" s="248"/>
      <c r="LMW210" s="248"/>
      <c r="LMX210" s="248"/>
      <c r="LMY210" s="248"/>
      <c r="LMZ210" s="248"/>
      <c r="LNA210" s="248"/>
      <c r="LNB210" s="248"/>
      <c r="LNC210" s="248"/>
      <c r="LND210" s="248"/>
      <c r="LNE210" s="248"/>
      <c r="LNF210" s="248"/>
      <c r="LNG210" s="248"/>
      <c r="LNH210" s="248"/>
      <c r="LNI210" s="248"/>
      <c r="LNJ210" s="248"/>
      <c r="LNK210" s="248"/>
      <c r="LNL210" s="248"/>
      <c r="LNM210" s="248"/>
      <c r="LNN210" s="248"/>
      <c r="LNO210" s="248"/>
      <c r="LNP210" s="248"/>
      <c r="LNQ210" s="248"/>
      <c r="LNR210" s="248"/>
      <c r="LNS210" s="248"/>
      <c r="LNT210" s="248"/>
      <c r="LNU210" s="248"/>
      <c r="LNV210" s="248"/>
      <c r="LNW210" s="248"/>
      <c r="LNX210" s="248"/>
      <c r="LNY210" s="248"/>
      <c r="LNZ210" s="248"/>
      <c r="LOA210" s="248"/>
      <c r="LOB210" s="248"/>
      <c r="LOC210" s="248"/>
      <c r="LOD210" s="248"/>
      <c r="LOE210" s="248"/>
      <c r="LOF210" s="248"/>
      <c r="LOG210" s="248"/>
      <c r="LOH210" s="248"/>
      <c r="LOI210" s="248"/>
      <c r="LOJ210" s="248"/>
      <c r="LOK210" s="248"/>
      <c r="LOL210" s="248"/>
      <c r="LOM210" s="248"/>
      <c r="LON210" s="248"/>
      <c r="LOO210" s="248"/>
      <c r="LOP210" s="248"/>
      <c r="LOQ210" s="248"/>
      <c r="LOR210" s="248"/>
      <c r="LOS210" s="248"/>
      <c r="LOT210" s="248"/>
      <c r="LOU210" s="248"/>
      <c r="LOV210" s="248"/>
      <c r="LOW210" s="248"/>
      <c r="LOX210" s="248"/>
      <c r="LOY210" s="248"/>
      <c r="LOZ210" s="248"/>
      <c r="LPA210" s="248"/>
      <c r="LPB210" s="248"/>
      <c r="LPC210" s="248"/>
      <c r="LPD210" s="248"/>
      <c r="LPE210" s="248"/>
      <c r="LPF210" s="248"/>
      <c r="LPG210" s="248"/>
      <c r="LPH210" s="248"/>
      <c r="LPI210" s="248"/>
      <c r="LPJ210" s="248"/>
      <c r="LPK210" s="248"/>
      <c r="LPL210" s="248"/>
      <c r="LPM210" s="248"/>
      <c r="LPN210" s="248"/>
      <c r="LPO210" s="248"/>
      <c r="LPP210" s="248"/>
      <c r="LPQ210" s="248"/>
      <c r="LPR210" s="248"/>
      <c r="LPS210" s="248"/>
      <c r="LPT210" s="248"/>
      <c r="LPU210" s="248"/>
      <c r="LPV210" s="248"/>
      <c r="LPW210" s="248"/>
      <c r="LPX210" s="248"/>
      <c r="LPY210" s="248"/>
      <c r="LPZ210" s="248"/>
      <c r="LQA210" s="248"/>
      <c r="LQB210" s="248"/>
      <c r="LQC210" s="248"/>
      <c r="LQD210" s="248"/>
      <c r="LQE210" s="248"/>
      <c r="LQF210" s="248"/>
      <c r="LQG210" s="248"/>
      <c r="LQH210" s="248"/>
      <c r="LQI210" s="248"/>
      <c r="LQJ210" s="248"/>
      <c r="LQK210" s="248"/>
      <c r="LQL210" s="248"/>
      <c r="LQM210" s="248"/>
      <c r="LQN210" s="248"/>
      <c r="LQO210" s="248"/>
      <c r="LQP210" s="248"/>
      <c r="LQQ210" s="248"/>
      <c r="LQR210" s="248"/>
      <c r="LQS210" s="248"/>
      <c r="LQT210" s="248"/>
      <c r="LQU210" s="248"/>
      <c r="LQV210" s="248"/>
      <c r="LQW210" s="248"/>
      <c r="LQX210" s="248"/>
      <c r="LQY210" s="248"/>
      <c r="LQZ210" s="248"/>
      <c r="LRA210" s="248"/>
      <c r="LRB210" s="248"/>
      <c r="LRC210" s="248"/>
      <c r="LRD210" s="248"/>
      <c r="LRE210" s="248"/>
      <c r="LRF210" s="248"/>
      <c r="LRG210" s="248"/>
      <c r="LRH210" s="248"/>
      <c r="LRI210" s="248"/>
      <c r="LRJ210" s="248"/>
      <c r="LRK210" s="248"/>
      <c r="LRL210" s="248"/>
      <c r="LRM210" s="248"/>
      <c r="LRN210" s="248"/>
      <c r="LRO210" s="248"/>
      <c r="LRP210" s="248"/>
      <c r="LRQ210" s="248"/>
      <c r="LRR210" s="248"/>
      <c r="LRS210" s="248"/>
      <c r="LRT210" s="248"/>
      <c r="LRU210" s="248"/>
      <c r="LRV210" s="248"/>
      <c r="LRW210" s="248"/>
      <c r="LRX210" s="248"/>
      <c r="LRY210" s="248"/>
      <c r="LRZ210" s="248"/>
      <c r="LSA210" s="248"/>
      <c r="LSB210" s="248"/>
      <c r="LSC210" s="248"/>
      <c r="LSD210" s="248"/>
      <c r="LSE210" s="248"/>
      <c r="LSF210" s="248"/>
      <c r="LSG210" s="248"/>
      <c r="LSH210" s="248"/>
      <c r="LSI210" s="248"/>
      <c r="LSJ210" s="248"/>
      <c r="LSK210" s="248"/>
      <c r="LSL210" s="248"/>
      <c r="LSM210" s="248"/>
      <c r="LSN210" s="248"/>
      <c r="LSO210" s="248"/>
      <c r="LSP210" s="248"/>
      <c r="LSQ210" s="248"/>
      <c r="LSR210" s="248"/>
      <c r="LSS210" s="248"/>
      <c r="LST210" s="248"/>
      <c r="LSU210" s="248"/>
      <c r="LSV210" s="248"/>
      <c r="LSW210" s="248"/>
      <c r="LSX210" s="248"/>
      <c r="LSY210" s="248"/>
      <c r="LSZ210" s="248"/>
      <c r="LTA210" s="248"/>
      <c r="LTB210" s="248"/>
      <c r="LTC210" s="248"/>
      <c r="LTD210" s="248"/>
      <c r="LTE210" s="248"/>
      <c r="LTF210" s="248"/>
      <c r="LTG210" s="248"/>
      <c r="LTH210" s="248"/>
      <c r="LTI210" s="248"/>
      <c r="LTJ210" s="248"/>
      <c r="LTK210" s="248"/>
      <c r="LTL210" s="248"/>
      <c r="LTM210" s="248"/>
      <c r="LTN210" s="248"/>
      <c r="LTO210" s="248"/>
      <c r="LTP210" s="248"/>
      <c r="LTQ210" s="248"/>
      <c r="LTR210" s="248"/>
      <c r="LTS210" s="248"/>
      <c r="LTT210" s="248"/>
      <c r="LTU210" s="248"/>
      <c r="LTV210" s="248"/>
      <c r="LTW210" s="248"/>
      <c r="LTX210" s="248"/>
      <c r="LTY210" s="248"/>
      <c r="LTZ210" s="248"/>
      <c r="LUA210" s="248"/>
      <c r="LUB210" s="248"/>
      <c r="LUC210" s="248"/>
      <c r="LUD210" s="248"/>
      <c r="LUE210" s="248"/>
      <c r="LUF210" s="248"/>
      <c r="LUG210" s="248"/>
      <c r="LUH210" s="248"/>
      <c r="LUI210" s="248"/>
      <c r="LUJ210" s="248"/>
      <c r="LUK210" s="248"/>
      <c r="LUL210" s="248"/>
      <c r="LUM210" s="248"/>
      <c r="LUN210" s="248"/>
      <c r="LUO210" s="248"/>
      <c r="LUP210" s="248"/>
      <c r="LUQ210" s="248"/>
      <c r="LUR210" s="248"/>
      <c r="LUS210" s="248"/>
      <c r="LUT210" s="248"/>
      <c r="LUU210" s="248"/>
      <c r="LUV210" s="248"/>
      <c r="LUW210" s="248"/>
      <c r="LUX210" s="248"/>
      <c r="LUY210" s="248"/>
      <c r="LUZ210" s="248"/>
      <c r="LVA210" s="248"/>
      <c r="LVB210" s="248"/>
      <c r="LVC210" s="248"/>
      <c r="LVD210" s="248"/>
      <c r="LVE210" s="248"/>
      <c r="LVF210" s="248"/>
      <c r="LVG210" s="248"/>
      <c r="LVH210" s="248"/>
      <c r="LVI210" s="248"/>
      <c r="LVJ210" s="248"/>
      <c r="LVK210" s="248"/>
      <c r="LVL210" s="248"/>
      <c r="LVM210" s="248"/>
      <c r="LVN210" s="248"/>
      <c r="LVO210" s="248"/>
      <c r="LVP210" s="248"/>
      <c r="LVQ210" s="248"/>
      <c r="LVR210" s="248"/>
      <c r="LVS210" s="248"/>
      <c r="LVT210" s="248"/>
      <c r="LVU210" s="248"/>
      <c r="LVV210" s="248"/>
      <c r="LVW210" s="248"/>
      <c r="LVX210" s="248"/>
      <c r="LVY210" s="248"/>
      <c r="LVZ210" s="248"/>
      <c r="LWA210" s="248"/>
      <c r="LWB210" s="248"/>
      <c r="LWC210" s="248"/>
      <c r="LWD210" s="248"/>
      <c r="LWE210" s="248"/>
      <c r="LWF210" s="248"/>
      <c r="LWG210" s="248"/>
      <c r="LWH210" s="248"/>
      <c r="LWI210" s="248"/>
      <c r="LWJ210" s="248"/>
      <c r="LWK210" s="248"/>
      <c r="LWL210" s="248"/>
      <c r="LWM210" s="248"/>
      <c r="LWN210" s="248"/>
      <c r="LWO210" s="248"/>
      <c r="LWP210" s="248"/>
      <c r="LWQ210" s="248"/>
      <c r="LWR210" s="248"/>
      <c r="LWS210" s="248"/>
      <c r="LWT210" s="248"/>
      <c r="LWU210" s="248"/>
      <c r="LWV210" s="248"/>
      <c r="LWW210" s="248"/>
      <c r="LWX210" s="248"/>
      <c r="LWY210" s="248"/>
      <c r="LWZ210" s="248"/>
      <c r="LXA210" s="248"/>
      <c r="LXB210" s="248"/>
      <c r="LXC210" s="248"/>
      <c r="LXD210" s="248"/>
      <c r="LXE210" s="248"/>
      <c r="LXF210" s="248"/>
      <c r="LXG210" s="248"/>
      <c r="LXH210" s="248"/>
      <c r="LXI210" s="248"/>
      <c r="LXJ210" s="248"/>
      <c r="LXK210" s="248"/>
      <c r="LXL210" s="248"/>
      <c r="LXM210" s="248"/>
      <c r="LXN210" s="248"/>
      <c r="LXO210" s="248"/>
      <c r="LXP210" s="248"/>
      <c r="LXQ210" s="248"/>
      <c r="LXR210" s="248"/>
      <c r="LXS210" s="248"/>
      <c r="LXT210" s="248"/>
      <c r="LXU210" s="248"/>
      <c r="LXV210" s="248"/>
      <c r="LXW210" s="248"/>
      <c r="LXX210" s="248"/>
      <c r="LXY210" s="248"/>
      <c r="LXZ210" s="248"/>
      <c r="LYA210" s="248"/>
      <c r="LYB210" s="248"/>
      <c r="LYC210" s="248"/>
      <c r="LYD210" s="248"/>
      <c r="LYE210" s="248"/>
      <c r="LYF210" s="248"/>
      <c r="LYG210" s="248"/>
      <c r="LYH210" s="248"/>
      <c r="LYI210" s="248"/>
      <c r="LYJ210" s="248"/>
      <c r="LYK210" s="248"/>
      <c r="LYL210" s="248"/>
      <c r="LYM210" s="248"/>
      <c r="LYN210" s="248"/>
      <c r="LYO210" s="248"/>
      <c r="LYP210" s="248"/>
      <c r="LYQ210" s="248"/>
      <c r="LYR210" s="248"/>
      <c r="LYS210" s="248"/>
      <c r="LYT210" s="248"/>
      <c r="LYU210" s="248"/>
      <c r="LYV210" s="248"/>
      <c r="LYW210" s="248"/>
      <c r="LYX210" s="248"/>
      <c r="LYY210" s="248"/>
      <c r="LYZ210" s="248"/>
      <c r="LZA210" s="248"/>
      <c r="LZB210" s="248"/>
      <c r="LZC210" s="248"/>
      <c r="LZD210" s="248"/>
      <c r="LZE210" s="248"/>
      <c r="LZF210" s="248"/>
      <c r="LZG210" s="248"/>
      <c r="LZH210" s="248"/>
      <c r="LZI210" s="248"/>
      <c r="LZJ210" s="248"/>
      <c r="LZK210" s="248"/>
      <c r="LZL210" s="248"/>
      <c r="LZM210" s="248"/>
      <c r="LZN210" s="248"/>
      <c r="LZO210" s="248"/>
      <c r="LZP210" s="248"/>
      <c r="LZQ210" s="248"/>
      <c r="LZR210" s="248"/>
      <c r="LZS210" s="248"/>
      <c r="LZT210" s="248"/>
      <c r="LZU210" s="248"/>
      <c r="LZV210" s="248"/>
      <c r="LZW210" s="248"/>
      <c r="LZX210" s="248"/>
      <c r="LZY210" s="248"/>
      <c r="LZZ210" s="248"/>
      <c r="MAA210" s="248"/>
      <c r="MAB210" s="248"/>
      <c r="MAC210" s="248"/>
      <c r="MAD210" s="248"/>
      <c r="MAE210" s="248"/>
      <c r="MAF210" s="248"/>
      <c r="MAG210" s="248"/>
      <c r="MAH210" s="248"/>
      <c r="MAI210" s="248"/>
      <c r="MAJ210" s="248"/>
      <c r="MAK210" s="248"/>
      <c r="MAL210" s="248"/>
      <c r="MAM210" s="248"/>
      <c r="MAN210" s="248"/>
      <c r="MAO210" s="248"/>
      <c r="MAP210" s="248"/>
      <c r="MAQ210" s="248"/>
      <c r="MAR210" s="248"/>
      <c r="MAS210" s="248"/>
      <c r="MAT210" s="248"/>
      <c r="MAU210" s="248"/>
      <c r="MAV210" s="248"/>
      <c r="MAW210" s="248"/>
      <c r="MAX210" s="248"/>
      <c r="MAY210" s="248"/>
      <c r="MAZ210" s="248"/>
      <c r="MBA210" s="248"/>
      <c r="MBB210" s="248"/>
      <c r="MBC210" s="248"/>
      <c r="MBD210" s="248"/>
      <c r="MBE210" s="248"/>
      <c r="MBF210" s="248"/>
      <c r="MBG210" s="248"/>
      <c r="MBH210" s="248"/>
      <c r="MBI210" s="248"/>
      <c r="MBJ210" s="248"/>
      <c r="MBK210" s="248"/>
      <c r="MBL210" s="248"/>
      <c r="MBM210" s="248"/>
      <c r="MBN210" s="248"/>
      <c r="MBO210" s="248"/>
      <c r="MBP210" s="248"/>
      <c r="MBQ210" s="248"/>
      <c r="MBR210" s="248"/>
      <c r="MBS210" s="248"/>
      <c r="MBT210" s="248"/>
      <c r="MBU210" s="248"/>
      <c r="MBV210" s="248"/>
      <c r="MBW210" s="248"/>
      <c r="MBX210" s="248"/>
      <c r="MBY210" s="248"/>
      <c r="MBZ210" s="248"/>
      <c r="MCA210" s="248"/>
      <c r="MCB210" s="248"/>
      <c r="MCC210" s="248"/>
      <c r="MCD210" s="248"/>
      <c r="MCE210" s="248"/>
      <c r="MCF210" s="248"/>
      <c r="MCG210" s="248"/>
      <c r="MCH210" s="248"/>
      <c r="MCI210" s="248"/>
      <c r="MCJ210" s="248"/>
      <c r="MCK210" s="248"/>
      <c r="MCL210" s="248"/>
      <c r="MCM210" s="248"/>
      <c r="MCN210" s="248"/>
      <c r="MCO210" s="248"/>
      <c r="MCP210" s="248"/>
      <c r="MCQ210" s="248"/>
      <c r="MCR210" s="248"/>
      <c r="MCS210" s="248"/>
      <c r="MCT210" s="248"/>
      <c r="MCU210" s="248"/>
      <c r="MCV210" s="248"/>
      <c r="MCW210" s="248"/>
      <c r="MCX210" s="248"/>
      <c r="MCY210" s="248"/>
      <c r="MCZ210" s="248"/>
      <c r="MDA210" s="248"/>
      <c r="MDB210" s="248"/>
      <c r="MDC210" s="248"/>
      <c r="MDD210" s="248"/>
      <c r="MDE210" s="248"/>
      <c r="MDF210" s="248"/>
      <c r="MDG210" s="248"/>
      <c r="MDH210" s="248"/>
      <c r="MDI210" s="248"/>
      <c r="MDJ210" s="248"/>
      <c r="MDK210" s="248"/>
      <c r="MDL210" s="248"/>
      <c r="MDM210" s="248"/>
      <c r="MDN210" s="248"/>
      <c r="MDO210" s="248"/>
      <c r="MDP210" s="248"/>
      <c r="MDQ210" s="248"/>
      <c r="MDR210" s="248"/>
      <c r="MDS210" s="248"/>
      <c r="MDT210" s="248"/>
      <c r="MDU210" s="248"/>
      <c r="MDV210" s="248"/>
      <c r="MDW210" s="248"/>
      <c r="MDX210" s="248"/>
      <c r="MDY210" s="248"/>
      <c r="MDZ210" s="248"/>
      <c r="MEA210" s="248"/>
      <c r="MEB210" s="248"/>
      <c r="MEC210" s="248"/>
      <c r="MED210" s="248"/>
      <c r="MEE210" s="248"/>
      <c r="MEF210" s="248"/>
      <c r="MEG210" s="248"/>
      <c r="MEH210" s="248"/>
      <c r="MEI210" s="248"/>
      <c r="MEJ210" s="248"/>
      <c r="MEK210" s="248"/>
      <c r="MEL210" s="248"/>
      <c r="MEM210" s="248"/>
      <c r="MEN210" s="248"/>
      <c r="MEO210" s="248"/>
      <c r="MEP210" s="248"/>
      <c r="MEQ210" s="248"/>
      <c r="MER210" s="248"/>
      <c r="MES210" s="248"/>
      <c r="MET210" s="248"/>
      <c r="MEU210" s="248"/>
      <c r="MEV210" s="248"/>
      <c r="MEW210" s="248"/>
      <c r="MEX210" s="248"/>
      <c r="MEY210" s="248"/>
      <c r="MEZ210" s="248"/>
      <c r="MFA210" s="248"/>
      <c r="MFB210" s="248"/>
      <c r="MFC210" s="248"/>
      <c r="MFD210" s="248"/>
      <c r="MFE210" s="248"/>
      <c r="MFF210" s="248"/>
      <c r="MFG210" s="248"/>
      <c r="MFH210" s="248"/>
      <c r="MFI210" s="248"/>
      <c r="MFJ210" s="248"/>
      <c r="MFK210" s="248"/>
      <c r="MFL210" s="248"/>
      <c r="MFM210" s="248"/>
      <c r="MFN210" s="248"/>
      <c r="MFO210" s="248"/>
      <c r="MFP210" s="248"/>
      <c r="MFQ210" s="248"/>
      <c r="MFR210" s="248"/>
      <c r="MFS210" s="248"/>
      <c r="MFT210" s="248"/>
      <c r="MFU210" s="248"/>
      <c r="MFV210" s="248"/>
      <c r="MFW210" s="248"/>
      <c r="MFX210" s="248"/>
      <c r="MFY210" s="248"/>
      <c r="MFZ210" s="248"/>
      <c r="MGA210" s="248"/>
      <c r="MGB210" s="248"/>
      <c r="MGC210" s="248"/>
      <c r="MGD210" s="248"/>
      <c r="MGE210" s="248"/>
      <c r="MGF210" s="248"/>
      <c r="MGG210" s="248"/>
      <c r="MGH210" s="248"/>
      <c r="MGI210" s="248"/>
      <c r="MGJ210" s="248"/>
      <c r="MGK210" s="248"/>
      <c r="MGL210" s="248"/>
      <c r="MGM210" s="248"/>
      <c r="MGN210" s="248"/>
      <c r="MGO210" s="248"/>
      <c r="MGP210" s="248"/>
      <c r="MGQ210" s="248"/>
      <c r="MGR210" s="248"/>
      <c r="MGS210" s="248"/>
      <c r="MGT210" s="248"/>
      <c r="MGU210" s="248"/>
      <c r="MGV210" s="248"/>
      <c r="MGW210" s="248"/>
      <c r="MGX210" s="248"/>
      <c r="MGY210" s="248"/>
      <c r="MGZ210" s="248"/>
      <c r="MHA210" s="248"/>
      <c r="MHB210" s="248"/>
      <c r="MHC210" s="248"/>
      <c r="MHD210" s="248"/>
      <c r="MHE210" s="248"/>
      <c r="MHF210" s="248"/>
      <c r="MHG210" s="248"/>
      <c r="MHH210" s="248"/>
      <c r="MHI210" s="248"/>
      <c r="MHJ210" s="248"/>
      <c r="MHK210" s="248"/>
      <c r="MHL210" s="248"/>
      <c r="MHM210" s="248"/>
      <c r="MHN210" s="248"/>
      <c r="MHO210" s="248"/>
      <c r="MHP210" s="248"/>
      <c r="MHQ210" s="248"/>
      <c r="MHR210" s="248"/>
      <c r="MHS210" s="248"/>
      <c r="MHT210" s="248"/>
      <c r="MHU210" s="248"/>
      <c r="MHV210" s="248"/>
      <c r="MHW210" s="248"/>
      <c r="MHX210" s="248"/>
      <c r="MHY210" s="248"/>
      <c r="MHZ210" s="248"/>
      <c r="MIA210" s="248"/>
      <c r="MIB210" s="248"/>
      <c r="MIC210" s="248"/>
      <c r="MID210" s="248"/>
      <c r="MIE210" s="248"/>
      <c r="MIF210" s="248"/>
      <c r="MIG210" s="248"/>
      <c r="MIH210" s="248"/>
      <c r="MII210" s="248"/>
      <c r="MIJ210" s="248"/>
      <c r="MIK210" s="248"/>
      <c r="MIL210" s="248"/>
      <c r="MIM210" s="248"/>
      <c r="MIN210" s="248"/>
      <c r="MIO210" s="248"/>
      <c r="MIP210" s="248"/>
      <c r="MIQ210" s="248"/>
      <c r="MIR210" s="248"/>
      <c r="MIS210" s="248"/>
      <c r="MIT210" s="248"/>
      <c r="MIU210" s="248"/>
      <c r="MIV210" s="248"/>
      <c r="MIW210" s="248"/>
      <c r="MIX210" s="248"/>
      <c r="MIY210" s="248"/>
      <c r="MIZ210" s="248"/>
      <c r="MJA210" s="248"/>
      <c r="MJB210" s="248"/>
      <c r="MJC210" s="248"/>
      <c r="MJD210" s="248"/>
      <c r="MJE210" s="248"/>
      <c r="MJF210" s="248"/>
      <c r="MJG210" s="248"/>
      <c r="MJH210" s="248"/>
      <c r="MJI210" s="248"/>
      <c r="MJJ210" s="248"/>
      <c r="MJK210" s="248"/>
      <c r="MJL210" s="248"/>
      <c r="MJM210" s="248"/>
      <c r="MJN210" s="248"/>
      <c r="MJO210" s="248"/>
      <c r="MJP210" s="248"/>
      <c r="MJQ210" s="248"/>
      <c r="MJR210" s="248"/>
      <c r="MJS210" s="248"/>
      <c r="MJT210" s="248"/>
      <c r="MJU210" s="248"/>
      <c r="MJV210" s="248"/>
      <c r="MJW210" s="248"/>
      <c r="MJX210" s="248"/>
      <c r="MJY210" s="248"/>
      <c r="MJZ210" s="248"/>
      <c r="MKA210" s="248"/>
      <c r="MKB210" s="248"/>
      <c r="MKC210" s="248"/>
      <c r="MKD210" s="248"/>
      <c r="MKE210" s="248"/>
      <c r="MKF210" s="248"/>
      <c r="MKG210" s="248"/>
      <c r="MKH210" s="248"/>
      <c r="MKI210" s="248"/>
      <c r="MKJ210" s="248"/>
      <c r="MKK210" s="248"/>
      <c r="MKL210" s="248"/>
      <c r="MKM210" s="248"/>
      <c r="MKN210" s="248"/>
      <c r="MKO210" s="248"/>
      <c r="MKP210" s="248"/>
      <c r="MKQ210" s="248"/>
      <c r="MKR210" s="248"/>
      <c r="MKS210" s="248"/>
      <c r="MKT210" s="248"/>
      <c r="MKU210" s="248"/>
      <c r="MKV210" s="248"/>
      <c r="MKW210" s="248"/>
      <c r="MKX210" s="248"/>
      <c r="MKY210" s="248"/>
      <c r="MKZ210" s="248"/>
      <c r="MLA210" s="248"/>
      <c r="MLB210" s="248"/>
      <c r="MLC210" s="248"/>
      <c r="MLD210" s="248"/>
      <c r="MLE210" s="248"/>
      <c r="MLF210" s="248"/>
      <c r="MLG210" s="248"/>
      <c r="MLH210" s="248"/>
      <c r="MLI210" s="248"/>
      <c r="MLJ210" s="248"/>
      <c r="MLK210" s="248"/>
      <c r="MLL210" s="248"/>
      <c r="MLM210" s="248"/>
      <c r="MLN210" s="248"/>
      <c r="MLO210" s="248"/>
      <c r="MLP210" s="248"/>
      <c r="MLQ210" s="248"/>
      <c r="MLR210" s="248"/>
      <c r="MLS210" s="248"/>
      <c r="MLT210" s="248"/>
      <c r="MLU210" s="248"/>
      <c r="MLV210" s="248"/>
      <c r="MLW210" s="248"/>
      <c r="MLX210" s="248"/>
      <c r="MLY210" s="248"/>
      <c r="MLZ210" s="248"/>
      <c r="MMA210" s="248"/>
      <c r="MMB210" s="248"/>
      <c r="MMC210" s="248"/>
      <c r="MMD210" s="248"/>
      <c r="MME210" s="248"/>
      <c r="MMF210" s="248"/>
      <c r="MMG210" s="248"/>
      <c r="MMH210" s="248"/>
      <c r="MMI210" s="248"/>
      <c r="MMJ210" s="248"/>
      <c r="MMK210" s="248"/>
      <c r="MML210" s="248"/>
      <c r="MMM210" s="248"/>
      <c r="MMN210" s="248"/>
      <c r="MMO210" s="248"/>
      <c r="MMP210" s="248"/>
      <c r="MMQ210" s="248"/>
      <c r="MMR210" s="248"/>
      <c r="MMS210" s="248"/>
      <c r="MMT210" s="248"/>
      <c r="MMU210" s="248"/>
      <c r="MMV210" s="248"/>
      <c r="MMW210" s="248"/>
      <c r="MMX210" s="248"/>
      <c r="MMY210" s="248"/>
      <c r="MMZ210" s="248"/>
      <c r="MNA210" s="248"/>
      <c r="MNB210" s="248"/>
      <c r="MNC210" s="248"/>
      <c r="MND210" s="248"/>
      <c r="MNE210" s="248"/>
      <c r="MNF210" s="248"/>
      <c r="MNG210" s="248"/>
      <c r="MNH210" s="248"/>
      <c r="MNI210" s="248"/>
      <c r="MNJ210" s="248"/>
      <c r="MNK210" s="248"/>
      <c r="MNL210" s="248"/>
      <c r="MNM210" s="248"/>
      <c r="MNN210" s="248"/>
      <c r="MNO210" s="248"/>
      <c r="MNP210" s="248"/>
      <c r="MNQ210" s="248"/>
      <c r="MNR210" s="248"/>
      <c r="MNS210" s="248"/>
      <c r="MNT210" s="248"/>
      <c r="MNU210" s="248"/>
      <c r="MNV210" s="248"/>
      <c r="MNW210" s="248"/>
      <c r="MNX210" s="248"/>
      <c r="MNY210" s="248"/>
      <c r="MNZ210" s="248"/>
      <c r="MOA210" s="248"/>
      <c r="MOB210" s="248"/>
      <c r="MOC210" s="248"/>
      <c r="MOD210" s="248"/>
      <c r="MOE210" s="248"/>
      <c r="MOF210" s="248"/>
      <c r="MOG210" s="248"/>
      <c r="MOH210" s="248"/>
      <c r="MOI210" s="248"/>
      <c r="MOJ210" s="248"/>
      <c r="MOK210" s="248"/>
      <c r="MOL210" s="248"/>
      <c r="MOM210" s="248"/>
      <c r="MON210" s="248"/>
      <c r="MOO210" s="248"/>
      <c r="MOP210" s="248"/>
      <c r="MOQ210" s="248"/>
      <c r="MOR210" s="248"/>
      <c r="MOS210" s="248"/>
      <c r="MOT210" s="248"/>
      <c r="MOU210" s="248"/>
      <c r="MOV210" s="248"/>
      <c r="MOW210" s="248"/>
      <c r="MOX210" s="248"/>
      <c r="MOY210" s="248"/>
      <c r="MOZ210" s="248"/>
      <c r="MPA210" s="248"/>
      <c r="MPB210" s="248"/>
      <c r="MPC210" s="248"/>
      <c r="MPD210" s="248"/>
      <c r="MPE210" s="248"/>
      <c r="MPF210" s="248"/>
      <c r="MPG210" s="248"/>
      <c r="MPH210" s="248"/>
      <c r="MPI210" s="248"/>
      <c r="MPJ210" s="248"/>
      <c r="MPK210" s="248"/>
      <c r="MPL210" s="248"/>
      <c r="MPM210" s="248"/>
      <c r="MPN210" s="248"/>
      <c r="MPO210" s="248"/>
      <c r="MPP210" s="248"/>
      <c r="MPQ210" s="248"/>
      <c r="MPR210" s="248"/>
      <c r="MPS210" s="248"/>
      <c r="MPT210" s="248"/>
      <c r="MPU210" s="248"/>
      <c r="MPV210" s="248"/>
      <c r="MPW210" s="248"/>
      <c r="MPX210" s="248"/>
      <c r="MPY210" s="248"/>
      <c r="MPZ210" s="248"/>
      <c r="MQA210" s="248"/>
      <c r="MQB210" s="248"/>
      <c r="MQC210" s="248"/>
      <c r="MQD210" s="248"/>
      <c r="MQE210" s="248"/>
      <c r="MQF210" s="248"/>
      <c r="MQG210" s="248"/>
      <c r="MQH210" s="248"/>
      <c r="MQI210" s="248"/>
      <c r="MQJ210" s="248"/>
      <c r="MQK210" s="248"/>
      <c r="MQL210" s="248"/>
      <c r="MQM210" s="248"/>
      <c r="MQN210" s="248"/>
      <c r="MQO210" s="248"/>
      <c r="MQP210" s="248"/>
      <c r="MQQ210" s="248"/>
      <c r="MQR210" s="248"/>
      <c r="MQS210" s="248"/>
      <c r="MQT210" s="248"/>
      <c r="MQU210" s="248"/>
      <c r="MQV210" s="248"/>
      <c r="MQW210" s="248"/>
      <c r="MQX210" s="248"/>
      <c r="MQY210" s="248"/>
      <c r="MQZ210" s="248"/>
      <c r="MRA210" s="248"/>
      <c r="MRB210" s="248"/>
      <c r="MRC210" s="248"/>
      <c r="MRD210" s="248"/>
      <c r="MRE210" s="248"/>
      <c r="MRF210" s="248"/>
      <c r="MRG210" s="248"/>
      <c r="MRH210" s="248"/>
      <c r="MRI210" s="248"/>
      <c r="MRJ210" s="248"/>
      <c r="MRK210" s="248"/>
      <c r="MRL210" s="248"/>
      <c r="MRM210" s="248"/>
      <c r="MRN210" s="248"/>
      <c r="MRO210" s="248"/>
      <c r="MRP210" s="248"/>
      <c r="MRQ210" s="248"/>
      <c r="MRR210" s="248"/>
      <c r="MRS210" s="248"/>
      <c r="MRT210" s="248"/>
      <c r="MRU210" s="248"/>
      <c r="MRV210" s="248"/>
      <c r="MRW210" s="248"/>
      <c r="MRX210" s="248"/>
      <c r="MRY210" s="248"/>
      <c r="MRZ210" s="248"/>
      <c r="MSA210" s="248"/>
      <c r="MSB210" s="248"/>
      <c r="MSC210" s="248"/>
      <c r="MSD210" s="248"/>
      <c r="MSE210" s="248"/>
      <c r="MSF210" s="248"/>
      <c r="MSG210" s="248"/>
      <c r="MSH210" s="248"/>
      <c r="MSI210" s="248"/>
      <c r="MSJ210" s="248"/>
      <c r="MSK210" s="248"/>
      <c r="MSL210" s="248"/>
      <c r="MSM210" s="248"/>
      <c r="MSN210" s="248"/>
      <c r="MSO210" s="248"/>
      <c r="MSP210" s="248"/>
      <c r="MSQ210" s="248"/>
      <c r="MSR210" s="248"/>
      <c r="MSS210" s="248"/>
      <c r="MST210" s="248"/>
      <c r="MSU210" s="248"/>
      <c r="MSV210" s="248"/>
      <c r="MSW210" s="248"/>
      <c r="MSX210" s="248"/>
      <c r="MSY210" s="248"/>
      <c r="MSZ210" s="248"/>
      <c r="MTA210" s="248"/>
      <c r="MTB210" s="248"/>
      <c r="MTC210" s="248"/>
      <c r="MTD210" s="248"/>
      <c r="MTE210" s="248"/>
      <c r="MTF210" s="248"/>
      <c r="MTG210" s="248"/>
      <c r="MTH210" s="248"/>
      <c r="MTI210" s="248"/>
      <c r="MTJ210" s="248"/>
      <c r="MTK210" s="248"/>
      <c r="MTL210" s="248"/>
      <c r="MTM210" s="248"/>
      <c r="MTN210" s="248"/>
      <c r="MTO210" s="248"/>
      <c r="MTP210" s="248"/>
      <c r="MTQ210" s="248"/>
      <c r="MTR210" s="248"/>
      <c r="MTS210" s="248"/>
      <c r="MTT210" s="248"/>
      <c r="MTU210" s="248"/>
      <c r="MTV210" s="248"/>
      <c r="MTW210" s="248"/>
      <c r="MTX210" s="248"/>
      <c r="MTY210" s="248"/>
      <c r="MTZ210" s="248"/>
      <c r="MUA210" s="248"/>
      <c r="MUB210" s="248"/>
      <c r="MUC210" s="248"/>
      <c r="MUD210" s="248"/>
      <c r="MUE210" s="248"/>
      <c r="MUF210" s="248"/>
      <c r="MUG210" s="248"/>
      <c r="MUH210" s="248"/>
      <c r="MUI210" s="248"/>
      <c r="MUJ210" s="248"/>
      <c r="MUK210" s="248"/>
      <c r="MUL210" s="248"/>
      <c r="MUM210" s="248"/>
      <c r="MUN210" s="248"/>
      <c r="MUO210" s="248"/>
      <c r="MUP210" s="248"/>
      <c r="MUQ210" s="248"/>
      <c r="MUR210" s="248"/>
      <c r="MUS210" s="248"/>
      <c r="MUT210" s="248"/>
      <c r="MUU210" s="248"/>
      <c r="MUV210" s="248"/>
      <c r="MUW210" s="248"/>
      <c r="MUX210" s="248"/>
      <c r="MUY210" s="248"/>
      <c r="MUZ210" s="248"/>
      <c r="MVA210" s="248"/>
      <c r="MVB210" s="248"/>
      <c r="MVC210" s="248"/>
      <c r="MVD210" s="248"/>
      <c r="MVE210" s="248"/>
      <c r="MVF210" s="248"/>
      <c r="MVG210" s="248"/>
      <c r="MVH210" s="248"/>
      <c r="MVI210" s="248"/>
      <c r="MVJ210" s="248"/>
      <c r="MVK210" s="248"/>
      <c r="MVL210" s="248"/>
      <c r="MVM210" s="248"/>
      <c r="MVN210" s="248"/>
      <c r="MVO210" s="248"/>
      <c r="MVP210" s="248"/>
      <c r="MVQ210" s="248"/>
      <c r="MVR210" s="248"/>
      <c r="MVS210" s="248"/>
      <c r="MVT210" s="248"/>
      <c r="MVU210" s="248"/>
      <c r="MVV210" s="248"/>
      <c r="MVW210" s="248"/>
      <c r="MVX210" s="248"/>
      <c r="MVY210" s="248"/>
      <c r="MVZ210" s="248"/>
      <c r="MWA210" s="248"/>
      <c r="MWB210" s="248"/>
      <c r="MWC210" s="248"/>
      <c r="MWD210" s="248"/>
      <c r="MWE210" s="248"/>
      <c r="MWF210" s="248"/>
      <c r="MWG210" s="248"/>
      <c r="MWH210" s="248"/>
      <c r="MWI210" s="248"/>
      <c r="MWJ210" s="248"/>
      <c r="MWK210" s="248"/>
      <c r="MWL210" s="248"/>
      <c r="MWM210" s="248"/>
      <c r="MWN210" s="248"/>
      <c r="MWO210" s="248"/>
      <c r="MWP210" s="248"/>
      <c r="MWQ210" s="248"/>
      <c r="MWR210" s="248"/>
      <c r="MWS210" s="248"/>
      <c r="MWT210" s="248"/>
      <c r="MWU210" s="248"/>
      <c r="MWV210" s="248"/>
      <c r="MWW210" s="248"/>
      <c r="MWX210" s="248"/>
      <c r="MWY210" s="248"/>
      <c r="MWZ210" s="248"/>
      <c r="MXA210" s="248"/>
      <c r="MXB210" s="248"/>
      <c r="MXC210" s="248"/>
      <c r="MXD210" s="248"/>
      <c r="MXE210" s="248"/>
      <c r="MXF210" s="248"/>
      <c r="MXG210" s="248"/>
      <c r="MXH210" s="248"/>
      <c r="MXI210" s="248"/>
      <c r="MXJ210" s="248"/>
      <c r="MXK210" s="248"/>
      <c r="MXL210" s="248"/>
      <c r="MXM210" s="248"/>
      <c r="MXN210" s="248"/>
      <c r="MXO210" s="248"/>
      <c r="MXP210" s="248"/>
      <c r="MXQ210" s="248"/>
      <c r="MXR210" s="248"/>
      <c r="MXS210" s="248"/>
      <c r="MXT210" s="248"/>
      <c r="MXU210" s="248"/>
      <c r="MXV210" s="248"/>
      <c r="MXW210" s="248"/>
      <c r="MXX210" s="248"/>
      <c r="MXY210" s="248"/>
      <c r="MXZ210" s="248"/>
      <c r="MYA210" s="248"/>
      <c r="MYB210" s="248"/>
      <c r="MYC210" s="248"/>
      <c r="MYD210" s="248"/>
      <c r="MYE210" s="248"/>
      <c r="MYF210" s="248"/>
      <c r="MYG210" s="248"/>
      <c r="MYH210" s="248"/>
      <c r="MYI210" s="248"/>
      <c r="MYJ210" s="248"/>
      <c r="MYK210" s="248"/>
      <c r="MYL210" s="248"/>
      <c r="MYM210" s="248"/>
      <c r="MYN210" s="248"/>
      <c r="MYO210" s="248"/>
      <c r="MYP210" s="248"/>
      <c r="MYQ210" s="248"/>
      <c r="MYR210" s="248"/>
      <c r="MYS210" s="248"/>
      <c r="MYT210" s="248"/>
      <c r="MYU210" s="248"/>
      <c r="MYV210" s="248"/>
      <c r="MYW210" s="248"/>
      <c r="MYX210" s="248"/>
      <c r="MYY210" s="248"/>
      <c r="MYZ210" s="248"/>
      <c r="MZA210" s="248"/>
      <c r="MZB210" s="248"/>
      <c r="MZC210" s="248"/>
      <c r="MZD210" s="248"/>
      <c r="MZE210" s="248"/>
      <c r="MZF210" s="248"/>
      <c r="MZG210" s="248"/>
      <c r="MZH210" s="248"/>
      <c r="MZI210" s="248"/>
      <c r="MZJ210" s="248"/>
      <c r="MZK210" s="248"/>
      <c r="MZL210" s="248"/>
      <c r="MZM210" s="248"/>
      <c r="MZN210" s="248"/>
      <c r="MZO210" s="248"/>
      <c r="MZP210" s="248"/>
      <c r="MZQ210" s="248"/>
      <c r="MZR210" s="248"/>
      <c r="MZS210" s="248"/>
      <c r="MZT210" s="248"/>
      <c r="MZU210" s="248"/>
      <c r="MZV210" s="248"/>
      <c r="MZW210" s="248"/>
      <c r="MZX210" s="248"/>
      <c r="MZY210" s="248"/>
      <c r="MZZ210" s="248"/>
      <c r="NAA210" s="248"/>
      <c r="NAB210" s="248"/>
      <c r="NAC210" s="248"/>
      <c r="NAD210" s="248"/>
      <c r="NAE210" s="248"/>
      <c r="NAF210" s="248"/>
      <c r="NAG210" s="248"/>
      <c r="NAH210" s="248"/>
      <c r="NAI210" s="248"/>
      <c r="NAJ210" s="248"/>
      <c r="NAK210" s="248"/>
      <c r="NAL210" s="248"/>
      <c r="NAM210" s="248"/>
      <c r="NAN210" s="248"/>
      <c r="NAO210" s="248"/>
      <c r="NAP210" s="248"/>
      <c r="NAQ210" s="248"/>
      <c r="NAR210" s="248"/>
      <c r="NAS210" s="248"/>
      <c r="NAT210" s="248"/>
      <c r="NAU210" s="248"/>
      <c r="NAV210" s="248"/>
      <c r="NAW210" s="248"/>
      <c r="NAX210" s="248"/>
      <c r="NAY210" s="248"/>
      <c r="NAZ210" s="248"/>
      <c r="NBA210" s="248"/>
      <c r="NBB210" s="248"/>
      <c r="NBC210" s="248"/>
      <c r="NBD210" s="248"/>
      <c r="NBE210" s="248"/>
      <c r="NBF210" s="248"/>
      <c r="NBG210" s="248"/>
      <c r="NBH210" s="248"/>
      <c r="NBI210" s="248"/>
      <c r="NBJ210" s="248"/>
      <c r="NBK210" s="248"/>
      <c r="NBL210" s="248"/>
      <c r="NBM210" s="248"/>
      <c r="NBN210" s="248"/>
      <c r="NBO210" s="248"/>
      <c r="NBP210" s="248"/>
      <c r="NBQ210" s="248"/>
      <c r="NBR210" s="248"/>
      <c r="NBS210" s="248"/>
      <c r="NBT210" s="248"/>
      <c r="NBU210" s="248"/>
      <c r="NBV210" s="248"/>
      <c r="NBW210" s="248"/>
      <c r="NBX210" s="248"/>
      <c r="NBY210" s="248"/>
      <c r="NBZ210" s="248"/>
      <c r="NCA210" s="248"/>
      <c r="NCB210" s="248"/>
      <c r="NCC210" s="248"/>
      <c r="NCD210" s="248"/>
      <c r="NCE210" s="248"/>
      <c r="NCF210" s="248"/>
      <c r="NCG210" s="248"/>
      <c r="NCH210" s="248"/>
      <c r="NCI210" s="248"/>
      <c r="NCJ210" s="248"/>
      <c r="NCK210" s="248"/>
      <c r="NCL210" s="248"/>
      <c r="NCM210" s="248"/>
      <c r="NCN210" s="248"/>
      <c r="NCO210" s="248"/>
      <c r="NCP210" s="248"/>
      <c r="NCQ210" s="248"/>
      <c r="NCR210" s="248"/>
      <c r="NCS210" s="248"/>
      <c r="NCT210" s="248"/>
      <c r="NCU210" s="248"/>
      <c r="NCV210" s="248"/>
      <c r="NCW210" s="248"/>
      <c r="NCX210" s="248"/>
      <c r="NCY210" s="248"/>
      <c r="NCZ210" s="248"/>
      <c r="NDA210" s="248"/>
      <c r="NDB210" s="248"/>
      <c r="NDC210" s="248"/>
      <c r="NDD210" s="248"/>
      <c r="NDE210" s="248"/>
      <c r="NDF210" s="248"/>
      <c r="NDG210" s="248"/>
      <c r="NDH210" s="248"/>
      <c r="NDI210" s="248"/>
      <c r="NDJ210" s="248"/>
      <c r="NDK210" s="248"/>
      <c r="NDL210" s="248"/>
      <c r="NDM210" s="248"/>
      <c r="NDN210" s="248"/>
      <c r="NDO210" s="248"/>
      <c r="NDP210" s="248"/>
      <c r="NDQ210" s="248"/>
      <c r="NDR210" s="248"/>
      <c r="NDS210" s="248"/>
      <c r="NDT210" s="248"/>
      <c r="NDU210" s="248"/>
      <c r="NDV210" s="248"/>
      <c r="NDW210" s="248"/>
      <c r="NDX210" s="248"/>
      <c r="NDY210" s="248"/>
      <c r="NDZ210" s="248"/>
      <c r="NEA210" s="248"/>
      <c r="NEB210" s="248"/>
      <c r="NEC210" s="248"/>
      <c r="NED210" s="248"/>
      <c r="NEE210" s="248"/>
      <c r="NEF210" s="248"/>
      <c r="NEG210" s="248"/>
      <c r="NEH210" s="248"/>
      <c r="NEI210" s="248"/>
      <c r="NEJ210" s="248"/>
      <c r="NEK210" s="248"/>
      <c r="NEL210" s="248"/>
      <c r="NEM210" s="248"/>
      <c r="NEN210" s="248"/>
      <c r="NEO210" s="248"/>
      <c r="NEP210" s="248"/>
      <c r="NEQ210" s="248"/>
      <c r="NER210" s="248"/>
      <c r="NES210" s="248"/>
      <c r="NET210" s="248"/>
      <c r="NEU210" s="248"/>
      <c r="NEV210" s="248"/>
      <c r="NEW210" s="248"/>
      <c r="NEX210" s="248"/>
      <c r="NEY210" s="248"/>
      <c r="NEZ210" s="248"/>
      <c r="NFA210" s="248"/>
      <c r="NFB210" s="248"/>
      <c r="NFC210" s="248"/>
      <c r="NFD210" s="248"/>
      <c r="NFE210" s="248"/>
      <c r="NFF210" s="248"/>
      <c r="NFG210" s="248"/>
      <c r="NFH210" s="248"/>
      <c r="NFI210" s="248"/>
      <c r="NFJ210" s="248"/>
      <c r="NFK210" s="248"/>
      <c r="NFL210" s="248"/>
      <c r="NFM210" s="248"/>
      <c r="NFN210" s="248"/>
      <c r="NFO210" s="248"/>
      <c r="NFP210" s="248"/>
      <c r="NFQ210" s="248"/>
      <c r="NFR210" s="248"/>
      <c r="NFS210" s="248"/>
      <c r="NFT210" s="248"/>
      <c r="NFU210" s="248"/>
      <c r="NFV210" s="248"/>
      <c r="NFW210" s="248"/>
      <c r="NFX210" s="248"/>
      <c r="NFY210" s="248"/>
      <c r="NFZ210" s="248"/>
      <c r="NGA210" s="248"/>
      <c r="NGB210" s="248"/>
      <c r="NGC210" s="248"/>
      <c r="NGD210" s="248"/>
      <c r="NGE210" s="248"/>
      <c r="NGF210" s="248"/>
      <c r="NGG210" s="248"/>
      <c r="NGH210" s="248"/>
      <c r="NGI210" s="248"/>
      <c r="NGJ210" s="248"/>
      <c r="NGK210" s="248"/>
      <c r="NGL210" s="248"/>
      <c r="NGM210" s="248"/>
      <c r="NGN210" s="248"/>
      <c r="NGO210" s="248"/>
      <c r="NGP210" s="248"/>
      <c r="NGQ210" s="248"/>
      <c r="NGR210" s="248"/>
      <c r="NGS210" s="248"/>
      <c r="NGT210" s="248"/>
      <c r="NGU210" s="248"/>
      <c r="NGV210" s="248"/>
      <c r="NGW210" s="248"/>
      <c r="NGX210" s="248"/>
      <c r="NGY210" s="248"/>
      <c r="NGZ210" s="248"/>
      <c r="NHA210" s="248"/>
      <c r="NHB210" s="248"/>
      <c r="NHC210" s="248"/>
      <c r="NHD210" s="248"/>
      <c r="NHE210" s="248"/>
      <c r="NHF210" s="248"/>
      <c r="NHG210" s="248"/>
      <c r="NHH210" s="248"/>
      <c r="NHI210" s="248"/>
      <c r="NHJ210" s="248"/>
      <c r="NHK210" s="248"/>
      <c r="NHL210" s="248"/>
      <c r="NHM210" s="248"/>
      <c r="NHN210" s="248"/>
      <c r="NHO210" s="248"/>
      <c r="NHP210" s="248"/>
      <c r="NHQ210" s="248"/>
      <c r="NHR210" s="248"/>
      <c r="NHS210" s="248"/>
      <c r="NHT210" s="248"/>
      <c r="NHU210" s="248"/>
      <c r="NHV210" s="248"/>
      <c r="NHW210" s="248"/>
      <c r="NHX210" s="248"/>
      <c r="NHY210" s="248"/>
      <c r="NHZ210" s="248"/>
      <c r="NIA210" s="248"/>
      <c r="NIB210" s="248"/>
      <c r="NIC210" s="248"/>
      <c r="NID210" s="248"/>
      <c r="NIE210" s="248"/>
      <c r="NIF210" s="248"/>
      <c r="NIG210" s="248"/>
      <c r="NIH210" s="248"/>
      <c r="NII210" s="248"/>
      <c r="NIJ210" s="248"/>
      <c r="NIK210" s="248"/>
      <c r="NIL210" s="248"/>
      <c r="NIM210" s="248"/>
      <c r="NIN210" s="248"/>
      <c r="NIO210" s="248"/>
      <c r="NIP210" s="248"/>
      <c r="NIQ210" s="248"/>
      <c r="NIR210" s="248"/>
      <c r="NIS210" s="248"/>
      <c r="NIT210" s="248"/>
      <c r="NIU210" s="248"/>
      <c r="NIV210" s="248"/>
      <c r="NIW210" s="248"/>
      <c r="NIX210" s="248"/>
      <c r="NIY210" s="248"/>
      <c r="NIZ210" s="248"/>
      <c r="NJA210" s="248"/>
      <c r="NJB210" s="248"/>
      <c r="NJC210" s="248"/>
      <c r="NJD210" s="248"/>
      <c r="NJE210" s="248"/>
      <c r="NJF210" s="248"/>
      <c r="NJG210" s="248"/>
      <c r="NJH210" s="248"/>
      <c r="NJI210" s="248"/>
      <c r="NJJ210" s="248"/>
      <c r="NJK210" s="248"/>
      <c r="NJL210" s="248"/>
      <c r="NJM210" s="248"/>
      <c r="NJN210" s="248"/>
      <c r="NJO210" s="248"/>
      <c r="NJP210" s="248"/>
      <c r="NJQ210" s="248"/>
      <c r="NJR210" s="248"/>
      <c r="NJS210" s="248"/>
      <c r="NJT210" s="248"/>
      <c r="NJU210" s="248"/>
      <c r="NJV210" s="248"/>
      <c r="NJW210" s="248"/>
      <c r="NJX210" s="248"/>
      <c r="NJY210" s="248"/>
      <c r="NJZ210" s="248"/>
      <c r="NKA210" s="248"/>
      <c r="NKB210" s="248"/>
      <c r="NKC210" s="248"/>
      <c r="NKD210" s="248"/>
      <c r="NKE210" s="248"/>
      <c r="NKF210" s="248"/>
      <c r="NKG210" s="248"/>
      <c r="NKH210" s="248"/>
      <c r="NKI210" s="248"/>
      <c r="NKJ210" s="248"/>
      <c r="NKK210" s="248"/>
      <c r="NKL210" s="248"/>
      <c r="NKM210" s="248"/>
      <c r="NKN210" s="248"/>
      <c r="NKO210" s="248"/>
      <c r="NKP210" s="248"/>
      <c r="NKQ210" s="248"/>
      <c r="NKR210" s="248"/>
      <c r="NKS210" s="248"/>
      <c r="NKT210" s="248"/>
      <c r="NKU210" s="248"/>
      <c r="NKV210" s="248"/>
      <c r="NKW210" s="248"/>
      <c r="NKX210" s="248"/>
      <c r="NKY210" s="248"/>
      <c r="NKZ210" s="248"/>
      <c r="NLA210" s="248"/>
      <c r="NLB210" s="248"/>
      <c r="NLC210" s="248"/>
      <c r="NLD210" s="248"/>
      <c r="NLE210" s="248"/>
      <c r="NLF210" s="248"/>
      <c r="NLG210" s="248"/>
      <c r="NLH210" s="248"/>
      <c r="NLI210" s="248"/>
      <c r="NLJ210" s="248"/>
      <c r="NLK210" s="248"/>
      <c r="NLL210" s="248"/>
      <c r="NLM210" s="248"/>
      <c r="NLN210" s="248"/>
      <c r="NLO210" s="248"/>
      <c r="NLP210" s="248"/>
      <c r="NLQ210" s="248"/>
      <c r="NLR210" s="248"/>
      <c r="NLS210" s="248"/>
      <c r="NLT210" s="248"/>
      <c r="NLU210" s="248"/>
      <c r="NLV210" s="248"/>
      <c r="NLW210" s="248"/>
      <c r="NLX210" s="248"/>
      <c r="NLY210" s="248"/>
      <c r="NLZ210" s="248"/>
      <c r="NMA210" s="248"/>
      <c r="NMB210" s="248"/>
      <c r="NMC210" s="248"/>
      <c r="NMD210" s="248"/>
      <c r="NME210" s="248"/>
      <c r="NMF210" s="248"/>
      <c r="NMG210" s="248"/>
      <c r="NMH210" s="248"/>
      <c r="NMI210" s="248"/>
      <c r="NMJ210" s="248"/>
      <c r="NMK210" s="248"/>
      <c r="NML210" s="248"/>
      <c r="NMM210" s="248"/>
      <c r="NMN210" s="248"/>
      <c r="NMO210" s="248"/>
      <c r="NMP210" s="248"/>
      <c r="NMQ210" s="248"/>
      <c r="NMR210" s="248"/>
      <c r="NMS210" s="248"/>
      <c r="NMT210" s="248"/>
      <c r="NMU210" s="248"/>
      <c r="NMV210" s="248"/>
      <c r="NMW210" s="248"/>
      <c r="NMX210" s="248"/>
      <c r="NMY210" s="248"/>
      <c r="NMZ210" s="248"/>
      <c r="NNA210" s="248"/>
      <c r="NNB210" s="248"/>
      <c r="NNC210" s="248"/>
      <c r="NND210" s="248"/>
      <c r="NNE210" s="248"/>
      <c r="NNF210" s="248"/>
      <c r="NNG210" s="248"/>
      <c r="NNH210" s="248"/>
      <c r="NNI210" s="248"/>
      <c r="NNJ210" s="248"/>
      <c r="NNK210" s="248"/>
      <c r="NNL210" s="248"/>
      <c r="NNM210" s="248"/>
      <c r="NNN210" s="248"/>
      <c r="NNO210" s="248"/>
      <c r="NNP210" s="248"/>
      <c r="NNQ210" s="248"/>
      <c r="NNR210" s="248"/>
      <c r="NNS210" s="248"/>
      <c r="NNT210" s="248"/>
      <c r="NNU210" s="248"/>
      <c r="NNV210" s="248"/>
      <c r="NNW210" s="248"/>
      <c r="NNX210" s="248"/>
      <c r="NNY210" s="248"/>
      <c r="NNZ210" s="248"/>
      <c r="NOA210" s="248"/>
      <c r="NOB210" s="248"/>
      <c r="NOC210" s="248"/>
      <c r="NOD210" s="248"/>
      <c r="NOE210" s="248"/>
      <c r="NOF210" s="248"/>
      <c r="NOG210" s="248"/>
      <c r="NOH210" s="248"/>
      <c r="NOI210" s="248"/>
      <c r="NOJ210" s="248"/>
      <c r="NOK210" s="248"/>
      <c r="NOL210" s="248"/>
      <c r="NOM210" s="248"/>
      <c r="NON210" s="248"/>
      <c r="NOO210" s="248"/>
      <c r="NOP210" s="248"/>
      <c r="NOQ210" s="248"/>
      <c r="NOR210" s="248"/>
      <c r="NOS210" s="248"/>
      <c r="NOT210" s="248"/>
      <c r="NOU210" s="248"/>
      <c r="NOV210" s="248"/>
      <c r="NOW210" s="248"/>
      <c r="NOX210" s="248"/>
      <c r="NOY210" s="248"/>
      <c r="NOZ210" s="248"/>
      <c r="NPA210" s="248"/>
      <c r="NPB210" s="248"/>
      <c r="NPC210" s="248"/>
      <c r="NPD210" s="248"/>
      <c r="NPE210" s="248"/>
      <c r="NPF210" s="248"/>
      <c r="NPG210" s="248"/>
      <c r="NPH210" s="248"/>
      <c r="NPI210" s="248"/>
      <c r="NPJ210" s="248"/>
      <c r="NPK210" s="248"/>
      <c r="NPL210" s="248"/>
      <c r="NPM210" s="248"/>
      <c r="NPN210" s="248"/>
      <c r="NPO210" s="248"/>
      <c r="NPP210" s="248"/>
      <c r="NPQ210" s="248"/>
      <c r="NPR210" s="248"/>
      <c r="NPS210" s="248"/>
      <c r="NPT210" s="248"/>
      <c r="NPU210" s="248"/>
      <c r="NPV210" s="248"/>
      <c r="NPW210" s="248"/>
      <c r="NPX210" s="248"/>
      <c r="NPY210" s="248"/>
      <c r="NPZ210" s="248"/>
      <c r="NQA210" s="248"/>
      <c r="NQB210" s="248"/>
      <c r="NQC210" s="248"/>
      <c r="NQD210" s="248"/>
      <c r="NQE210" s="248"/>
      <c r="NQF210" s="248"/>
      <c r="NQG210" s="248"/>
      <c r="NQH210" s="248"/>
      <c r="NQI210" s="248"/>
      <c r="NQJ210" s="248"/>
      <c r="NQK210" s="248"/>
      <c r="NQL210" s="248"/>
      <c r="NQM210" s="248"/>
      <c r="NQN210" s="248"/>
      <c r="NQO210" s="248"/>
      <c r="NQP210" s="248"/>
      <c r="NQQ210" s="248"/>
      <c r="NQR210" s="248"/>
      <c r="NQS210" s="248"/>
      <c r="NQT210" s="248"/>
      <c r="NQU210" s="248"/>
      <c r="NQV210" s="248"/>
      <c r="NQW210" s="248"/>
      <c r="NQX210" s="248"/>
      <c r="NQY210" s="248"/>
      <c r="NQZ210" s="248"/>
      <c r="NRA210" s="248"/>
      <c r="NRB210" s="248"/>
      <c r="NRC210" s="248"/>
      <c r="NRD210" s="248"/>
      <c r="NRE210" s="248"/>
      <c r="NRF210" s="248"/>
      <c r="NRG210" s="248"/>
      <c r="NRH210" s="248"/>
      <c r="NRI210" s="248"/>
      <c r="NRJ210" s="248"/>
      <c r="NRK210" s="248"/>
      <c r="NRL210" s="248"/>
      <c r="NRM210" s="248"/>
      <c r="NRN210" s="248"/>
      <c r="NRO210" s="248"/>
      <c r="NRP210" s="248"/>
      <c r="NRQ210" s="248"/>
      <c r="NRR210" s="248"/>
      <c r="NRS210" s="248"/>
      <c r="NRT210" s="248"/>
      <c r="NRU210" s="248"/>
      <c r="NRV210" s="248"/>
      <c r="NRW210" s="248"/>
      <c r="NRX210" s="248"/>
      <c r="NRY210" s="248"/>
      <c r="NRZ210" s="248"/>
      <c r="NSA210" s="248"/>
      <c r="NSB210" s="248"/>
      <c r="NSC210" s="248"/>
      <c r="NSD210" s="248"/>
      <c r="NSE210" s="248"/>
      <c r="NSF210" s="248"/>
      <c r="NSG210" s="248"/>
      <c r="NSH210" s="248"/>
      <c r="NSI210" s="248"/>
      <c r="NSJ210" s="248"/>
      <c r="NSK210" s="248"/>
      <c r="NSL210" s="248"/>
      <c r="NSM210" s="248"/>
      <c r="NSN210" s="248"/>
      <c r="NSO210" s="248"/>
      <c r="NSP210" s="248"/>
      <c r="NSQ210" s="248"/>
      <c r="NSR210" s="248"/>
      <c r="NSS210" s="248"/>
      <c r="NST210" s="248"/>
      <c r="NSU210" s="248"/>
      <c r="NSV210" s="248"/>
      <c r="NSW210" s="248"/>
      <c r="NSX210" s="248"/>
      <c r="NSY210" s="248"/>
      <c r="NSZ210" s="248"/>
      <c r="NTA210" s="248"/>
      <c r="NTB210" s="248"/>
      <c r="NTC210" s="248"/>
      <c r="NTD210" s="248"/>
      <c r="NTE210" s="248"/>
      <c r="NTF210" s="248"/>
      <c r="NTG210" s="248"/>
      <c r="NTH210" s="248"/>
      <c r="NTI210" s="248"/>
      <c r="NTJ210" s="248"/>
      <c r="NTK210" s="248"/>
      <c r="NTL210" s="248"/>
      <c r="NTM210" s="248"/>
      <c r="NTN210" s="248"/>
      <c r="NTO210" s="248"/>
      <c r="NTP210" s="248"/>
      <c r="NTQ210" s="248"/>
      <c r="NTR210" s="248"/>
      <c r="NTS210" s="248"/>
      <c r="NTT210" s="248"/>
      <c r="NTU210" s="248"/>
      <c r="NTV210" s="248"/>
      <c r="NTW210" s="248"/>
      <c r="NTX210" s="248"/>
      <c r="NTY210" s="248"/>
      <c r="NTZ210" s="248"/>
      <c r="NUA210" s="248"/>
      <c r="NUB210" s="248"/>
      <c r="NUC210" s="248"/>
      <c r="NUD210" s="248"/>
      <c r="NUE210" s="248"/>
      <c r="NUF210" s="248"/>
      <c r="NUG210" s="248"/>
      <c r="NUH210" s="248"/>
      <c r="NUI210" s="248"/>
      <c r="NUJ210" s="248"/>
      <c r="NUK210" s="248"/>
      <c r="NUL210" s="248"/>
      <c r="NUM210" s="248"/>
      <c r="NUN210" s="248"/>
      <c r="NUO210" s="248"/>
      <c r="NUP210" s="248"/>
      <c r="NUQ210" s="248"/>
      <c r="NUR210" s="248"/>
      <c r="NUS210" s="248"/>
      <c r="NUT210" s="248"/>
      <c r="NUU210" s="248"/>
      <c r="NUV210" s="248"/>
      <c r="NUW210" s="248"/>
      <c r="NUX210" s="248"/>
      <c r="NUY210" s="248"/>
      <c r="NUZ210" s="248"/>
      <c r="NVA210" s="248"/>
      <c r="NVB210" s="248"/>
      <c r="NVC210" s="248"/>
      <c r="NVD210" s="248"/>
      <c r="NVE210" s="248"/>
      <c r="NVF210" s="248"/>
      <c r="NVG210" s="248"/>
      <c r="NVH210" s="248"/>
      <c r="NVI210" s="248"/>
      <c r="NVJ210" s="248"/>
      <c r="NVK210" s="248"/>
      <c r="NVL210" s="248"/>
      <c r="NVM210" s="248"/>
      <c r="NVN210" s="248"/>
      <c r="NVO210" s="248"/>
      <c r="NVP210" s="248"/>
      <c r="NVQ210" s="248"/>
      <c r="NVR210" s="248"/>
      <c r="NVS210" s="248"/>
      <c r="NVT210" s="248"/>
      <c r="NVU210" s="248"/>
      <c r="NVV210" s="248"/>
      <c r="NVW210" s="248"/>
      <c r="NVX210" s="248"/>
      <c r="NVY210" s="248"/>
      <c r="NVZ210" s="248"/>
      <c r="NWA210" s="248"/>
      <c r="NWB210" s="248"/>
      <c r="NWC210" s="248"/>
      <c r="NWD210" s="248"/>
      <c r="NWE210" s="248"/>
      <c r="NWF210" s="248"/>
      <c r="NWG210" s="248"/>
      <c r="NWH210" s="248"/>
      <c r="NWI210" s="248"/>
      <c r="NWJ210" s="248"/>
      <c r="NWK210" s="248"/>
      <c r="NWL210" s="248"/>
      <c r="NWM210" s="248"/>
      <c r="NWN210" s="248"/>
      <c r="NWO210" s="248"/>
      <c r="NWP210" s="248"/>
      <c r="NWQ210" s="248"/>
      <c r="NWR210" s="248"/>
      <c r="NWS210" s="248"/>
      <c r="NWT210" s="248"/>
      <c r="NWU210" s="248"/>
      <c r="NWV210" s="248"/>
      <c r="NWW210" s="248"/>
      <c r="NWX210" s="248"/>
      <c r="NWY210" s="248"/>
      <c r="NWZ210" s="248"/>
      <c r="NXA210" s="248"/>
      <c r="NXB210" s="248"/>
      <c r="NXC210" s="248"/>
      <c r="NXD210" s="248"/>
      <c r="NXE210" s="248"/>
      <c r="NXF210" s="248"/>
      <c r="NXG210" s="248"/>
      <c r="NXH210" s="248"/>
      <c r="NXI210" s="248"/>
      <c r="NXJ210" s="248"/>
      <c r="NXK210" s="248"/>
      <c r="NXL210" s="248"/>
      <c r="NXM210" s="248"/>
      <c r="NXN210" s="248"/>
      <c r="NXO210" s="248"/>
      <c r="NXP210" s="248"/>
      <c r="NXQ210" s="248"/>
      <c r="NXR210" s="248"/>
      <c r="NXS210" s="248"/>
      <c r="NXT210" s="248"/>
      <c r="NXU210" s="248"/>
      <c r="NXV210" s="248"/>
      <c r="NXW210" s="248"/>
      <c r="NXX210" s="248"/>
      <c r="NXY210" s="248"/>
      <c r="NXZ210" s="248"/>
      <c r="NYA210" s="248"/>
      <c r="NYB210" s="248"/>
      <c r="NYC210" s="248"/>
      <c r="NYD210" s="248"/>
      <c r="NYE210" s="248"/>
      <c r="NYF210" s="248"/>
      <c r="NYG210" s="248"/>
      <c r="NYH210" s="248"/>
      <c r="NYI210" s="248"/>
      <c r="NYJ210" s="248"/>
      <c r="NYK210" s="248"/>
      <c r="NYL210" s="248"/>
      <c r="NYM210" s="248"/>
      <c r="NYN210" s="248"/>
      <c r="NYO210" s="248"/>
      <c r="NYP210" s="248"/>
      <c r="NYQ210" s="248"/>
      <c r="NYR210" s="248"/>
      <c r="NYS210" s="248"/>
      <c r="NYT210" s="248"/>
      <c r="NYU210" s="248"/>
      <c r="NYV210" s="248"/>
      <c r="NYW210" s="248"/>
      <c r="NYX210" s="248"/>
      <c r="NYY210" s="248"/>
      <c r="NYZ210" s="248"/>
      <c r="NZA210" s="248"/>
      <c r="NZB210" s="248"/>
      <c r="NZC210" s="248"/>
      <c r="NZD210" s="248"/>
      <c r="NZE210" s="248"/>
      <c r="NZF210" s="248"/>
      <c r="NZG210" s="248"/>
      <c r="NZH210" s="248"/>
      <c r="NZI210" s="248"/>
      <c r="NZJ210" s="248"/>
      <c r="NZK210" s="248"/>
      <c r="NZL210" s="248"/>
      <c r="NZM210" s="248"/>
      <c r="NZN210" s="248"/>
      <c r="NZO210" s="248"/>
      <c r="NZP210" s="248"/>
      <c r="NZQ210" s="248"/>
      <c r="NZR210" s="248"/>
      <c r="NZS210" s="248"/>
      <c r="NZT210" s="248"/>
      <c r="NZU210" s="248"/>
      <c r="NZV210" s="248"/>
      <c r="NZW210" s="248"/>
      <c r="NZX210" s="248"/>
      <c r="NZY210" s="248"/>
      <c r="NZZ210" s="248"/>
      <c r="OAA210" s="248"/>
      <c r="OAB210" s="248"/>
      <c r="OAC210" s="248"/>
      <c r="OAD210" s="248"/>
      <c r="OAE210" s="248"/>
      <c r="OAF210" s="248"/>
      <c r="OAG210" s="248"/>
      <c r="OAH210" s="248"/>
      <c r="OAI210" s="248"/>
      <c r="OAJ210" s="248"/>
      <c r="OAK210" s="248"/>
      <c r="OAL210" s="248"/>
      <c r="OAM210" s="248"/>
      <c r="OAN210" s="248"/>
      <c r="OAO210" s="248"/>
      <c r="OAP210" s="248"/>
      <c r="OAQ210" s="248"/>
      <c r="OAR210" s="248"/>
      <c r="OAS210" s="248"/>
      <c r="OAT210" s="248"/>
      <c r="OAU210" s="248"/>
      <c r="OAV210" s="248"/>
      <c r="OAW210" s="248"/>
      <c r="OAX210" s="248"/>
      <c r="OAY210" s="248"/>
      <c r="OAZ210" s="248"/>
      <c r="OBA210" s="248"/>
      <c r="OBB210" s="248"/>
      <c r="OBC210" s="248"/>
      <c r="OBD210" s="248"/>
      <c r="OBE210" s="248"/>
      <c r="OBF210" s="248"/>
      <c r="OBG210" s="248"/>
      <c r="OBH210" s="248"/>
      <c r="OBI210" s="248"/>
      <c r="OBJ210" s="248"/>
      <c r="OBK210" s="248"/>
      <c r="OBL210" s="248"/>
      <c r="OBM210" s="248"/>
      <c r="OBN210" s="248"/>
      <c r="OBO210" s="248"/>
      <c r="OBP210" s="248"/>
      <c r="OBQ210" s="248"/>
      <c r="OBR210" s="248"/>
      <c r="OBS210" s="248"/>
      <c r="OBT210" s="248"/>
      <c r="OBU210" s="248"/>
      <c r="OBV210" s="248"/>
      <c r="OBW210" s="248"/>
      <c r="OBX210" s="248"/>
      <c r="OBY210" s="248"/>
      <c r="OBZ210" s="248"/>
      <c r="OCA210" s="248"/>
      <c r="OCB210" s="248"/>
      <c r="OCC210" s="248"/>
      <c r="OCD210" s="248"/>
      <c r="OCE210" s="248"/>
      <c r="OCF210" s="248"/>
      <c r="OCG210" s="248"/>
      <c r="OCH210" s="248"/>
      <c r="OCI210" s="248"/>
      <c r="OCJ210" s="248"/>
      <c r="OCK210" s="248"/>
      <c r="OCL210" s="248"/>
      <c r="OCM210" s="248"/>
      <c r="OCN210" s="248"/>
      <c r="OCO210" s="248"/>
      <c r="OCP210" s="248"/>
      <c r="OCQ210" s="248"/>
      <c r="OCR210" s="248"/>
      <c r="OCS210" s="248"/>
      <c r="OCT210" s="248"/>
      <c r="OCU210" s="248"/>
      <c r="OCV210" s="248"/>
      <c r="OCW210" s="248"/>
      <c r="OCX210" s="248"/>
      <c r="OCY210" s="248"/>
      <c r="OCZ210" s="248"/>
      <c r="ODA210" s="248"/>
      <c r="ODB210" s="248"/>
      <c r="ODC210" s="248"/>
      <c r="ODD210" s="248"/>
      <c r="ODE210" s="248"/>
      <c r="ODF210" s="248"/>
      <c r="ODG210" s="248"/>
      <c r="ODH210" s="248"/>
      <c r="ODI210" s="248"/>
      <c r="ODJ210" s="248"/>
      <c r="ODK210" s="248"/>
      <c r="ODL210" s="248"/>
      <c r="ODM210" s="248"/>
      <c r="ODN210" s="248"/>
      <c r="ODO210" s="248"/>
      <c r="ODP210" s="248"/>
      <c r="ODQ210" s="248"/>
      <c r="ODR210" s="248"/>
      <c r="ODS210" s="248"/>
      <c r="ODT210" s="248"/>
      <c r="ODU210" s="248"/>
      <c r="ODV210" s="248"/>
      <c r="ODW210" s="248"/>
      <c r="ODX210" s="248"/>
      <c r="ODY210" s="248"/>
      <c r="ODZ210" s="248"/>
      <c r="OEA210" s="248"/>
      <c r="OEB210" s="248"/>
      <c r="OEC210" s="248"/>
      <c r="OED210" s="248"/>
      <c r="OEE210" s="248"/>
      <c r="OEF210" s="248"/>
      <c r="OEG210" s="248"/>
      <c r="OEH210" s="248"/>
      <c r="OEI210" s="248"/>
      <c r="OEJ210" s="248"/>
      <c r="OEK210" s="248"/>
      <c r="OEL210" s="248"/>
      <c r="OEM210" s="248"/>
      <c r="OEN210" s="248"/>
      <c r="OEO210" s="248"/>
      <c r="OEP210" s="248"/>
      <c r="OEQ210" s="248"/>
      <c r="OER210" s="248"/>
      <c r="OES210" s="248"/>
      <c r="OET210" s="248"/>
      <c r="OEU210" s="248"/>
      <c r="OEV210" s="248"/>
      <c r="OEW210" s="248"/>
      <c r="OEX210" s="248"/>
      <c r="OEY210" s="248"/>
      <c r="OEZ210" s="248"/>
      <c r="OFA210" s="248"/>
      <c r="OFB210" s="248"/>
      <c r="OFC210" s="248"/>
      <c r="OFD210" s="248"/>
      <c r="OFE210" s="248"/>
      <c r="OFF210" s="248"/>
      <c r="OFG210" s="248"/>
      <c r="OFH210" s="248"/>
      <c r="OFI210" s="248"/>
      <c r="OFJ210" s="248"/>
      <c r="OFK210" s="248"/>
      <c r="OFL210" s="248"/>
      <c r="OFM210" s="248"/>
      <c r="OFN210" s="248"/>
      <c r="OFO210" s="248"/>
      <c r="OFP210" s="248"/>
      <c r="OFQ210" s="248"/>
      <c r="OFR210" s="248"/>
      <c r="OFS210" s="248"/>
      <c r="OFT210" s="248"/>
      <c r="OFU210" s="248"/>
      <c r="OFV210" s="248"/>
      <c r="OFW210" s="248"/>
      <c r="OFX210" s="248"/>
      <c r="OFY210" s="248"/>
      <c r="OFZ210" s="248"/>
      <c r="OGA210" s="248"/>
      <c r="OGB210" s="248"/>
      <c r="OGC210" s="248"/>
      <c r="OGD210" s="248"/>
      <c r="OGE210" s="248"/>
      <c r="OGF210" s="248"/>
      <c r="OGG210" s="248"/>
      <c r="OGH210" s="248"/>
      <c r="OGI210" s="248"/>
      <c r="OGJ210" s="248"/>
      <c r="OGK210" s="248"/>
      <c r="OGL210" s="248"/>
      <c r="OGM210" s="248"/>
      <c r="OGN210" s="248"/>
      <c r="OGO210" s="248"/>
      <c r="OGP210" s="248"/>
      <c r="OGQ210" s="248"/>
      <c r="OGR210" s="248"/>
      <c r="OGS210" s="248"/>
      <c r="OGT210" s="248"/>
      <c r="OGU210" s="248"/>
      <c r="OGV210" s="248"/>
      <c r="OGW210" s="248"/>
      <c r="OGX210" s="248"/>
      <c r="OGY210" s="248"/>
      <c r="OGZ210" s="248"/>
      <c r="OHA210" s="248"/>
      <c r="OHB210" s="248"/>
      <c r="OHC210" s="248"/>
      <c r="OHD210" s="248"/>
      <c r="OHE210" s="248"/>
      <c r="OHF210" s="248"/>
      <c r="OHG210" s="248"/>
      <c r="OHH210" s="248"/>
      <c r="OHI210" s="248"/>
      <c r="OHJ210" s="248"/>
      <c r="OHK210" s="248"/>
      <c r="OHL210" s="248"/>
      <c r="OHM210" s="248"/>
      <c r="OHN210" s="248"/>
      <c r="OHO210" s="248"/>
      <c r="OHP210" s="248"/>
      <c r="OHQ210" s="248"/>
      <c r="OHR210" s="248"/>
      <c r="OHS210" s="248"/>
      <c r="OHT210" s="248"/>
      <c r="OHU210" s="248"/>
      <c r="OHV210" s="248"/>
      <c r="OHW210" s="248"/>
      <c r="OHX210" s="248"/>
      <c r="OHY210" s="248"/>
      <c r="OHZ210" s="248"/>
      <c r="OIA210" s="248"/>
      <c r="OIB210" s="248"/>
      <c r="OIC210" s="248"/>
      <c r="OID210" s="248"/>
      <c r="OIE210" s="248"/>
      <c r="OIF210" s="248"/>
      <c r="OIG210" s="248"/>
      <c r="OIH210" s="248"/>
      <c r="OII210" s="248"/>
      <c r="OIJ210" s="248"/>
      <c r="OIK210" s="248"/>
      <c r="OIL210" s="248"/>
      <c r="OIM210" s="248"/>
      <c r="OIN210" s="248"/>
      <c r="OIO210" s="248"/>
      <c r="OIP210" s="248"/>
      <c r="OIQ210" s="248"/>
      <c r="OIR210" s="248"/>
      <c r="OIS210" s="248"/>
      <c r="OIT210" s="248"/>
      <c r="OIU210" s="248"/>
      <c r="OIV210" s="248"/>
      <c r="OIW210" s="248"/>
      <c r="OIX210" s="248"/>
      <c r="OIY210" s="248"/>
      <c r="OIZ210" s="248"/>
      <c r="OJA210" s="248"/>
      <c r="OJB210" s="248"/>
      <c r="OJC210" s="248"/>
      <c r="OJD210" s="248"/>
      <c r="OJE210" s="248"/>
      <c r="OJF210" s="248"/>
      <c r="OJG210" s="248"/>
      <c r="OJH210" s="248"/>
      <c r="OJI210" s="248"/>
      <c r="OJJ210" s="248"/>
      <c r="OJK210" s="248"/>
      <c r="OJL210" s="248"/>
      <c r="OJM210" s="248"/>
      <c r="OJN210" s="248"/>
      <c r="OJO210" s="248"/>
      <c r="OJP210" s="248"/>
      <c r="OJQ210" s="248"/>
      <c r="OJR210" s="248"/>
      <c r="OJS210" s="248"/>
      <c r="OJT210" s="248"/>
      <c r="OJU210" s="248"/>
      <c r="OJV210" s="248"/>
      <c r="OJW210" s="248"/>
      <c r="OJX210" s="248"/>
      <c r="OJY210" s="248"/>
      <c r="OJZ210" s="248"/>
      <c r="OKA210" s="248"/>
      <c r="OKB210" s="248"/>
      <c r="OKC210" s="248"/>
      <c r="OKD210" s="248"/>
      <c r="OKE210" s="248"/>
      <c r="OKF210" s="248"/>
      <c r="OKG210" s="248"/>
      <c r="OKH210" s="248"/>
      <c r="OKI210" s="248"/>
      <c r="OKJ210" s="248"/>
      <c r="OKK210" s="248"/>
      <c r="OKL210" s="248"/>
      <c r="OKM210" s="248"/>
      <c r="OKN210" s="248"/>
      <c r="OKO210" s="248"/>
      <c r="OKP210" s="248"/>
      <c r="OKQ210" s="248"/>
      <c r="OKR210" s="248"/>
      <c r="OKS210" s="248"/>
      <c r="OKT210" s="248"/>
      <c r="OKU210" s="248"/>
      <c r="OKV210" s="248"/>
      <c r="OKW210" s="248"/>
      <c r="OKX210" s="248"/>
      <c r="OKY210" s="248"/>
      <c r="OKZ210" s="248"/>
      <c r="OLA210" s="248"/>
      <c r="OLB210" s="248"/>
      <c r="OLC210" s="248"/>
      <c r="OLD210" s="248"/>
      <c r="OLE210" s="248"/>
      <c r="OLF210" s="248"/>
      <c r="OLG210" s="248"/>
      <c r="OLH210" s="248"/>
      <c r="OLI210" s="248"/>
      <c r="OLJ210" s="248"/>
      <c r="OLK210" s="248"/>
      <c r="OLL210" s="248"/>
      <c r="OLM210" s="248"/>
      <c r="OLN210" s="248"/>
      <c r="OLO210" s="248"/>
      <c r="OLP210" s="248"/>
      <c r="OLQ210" s="248"/>
      <c r="OLR210" s="248"/>
      <c r="OLS210" s="248"/>
      <c r="OLT210" s="248"/>
      <c r="OLU210" s="248"/>
      <c r="OLV210" s="248"/>
      <c r="OLW210" s="248"/>
      <c r="OLX210" s="248"/>
      <c r="OLY210" s="248"/>
      <c r="OLZ210" s="248"/>
      <c r="OMA210" s="248"/>
      <c r="OMB210" s="248"/>
      <c r="OMC210" s="248"/>
      <c r="OMD210" s="248"/>
      <c r="OME210" s="248"/>
      <c r="OMF210" s="248"/>
      <c r="OMG210" s="248"/>
      <c r="OMH210" s="248"/>
      <c r="OMI210" s="248"/>
      <c r="OMJ210" s="248"/>
      <c r="OMK210" s="248"/>
      <c r="OML210" s="248"/>
      <c r="OMM210" s="248"/>
      <c r="OMN210" s="248"/>
      <c r="OMO210" s="248"/>
      <c r="OMP210" s="248"/>
      <c r="OMQ210" s="248"/>
      <c r="OMR210" s="248"/>
      <c r="OMS210" s="248"/>
      <c r="OMT210" s="248"/>
      <c r="OMU210" s="248"/>
      <c r="OMV210" s="248"/>
      <c r="OMW210" s="248"/>
      <c r="OMX210" s="248"/>
      <c r="OMY210" s="248"/>
      <c r="OMZ210" s="248"/>
      <c r="ONA210" s="248"/>
      <c r="ONB210" s="248"/>
      <c r="ONC210" s="248"/>
      <c r="OND210" s="248"/>
      <c r="ONE210" s="248"/>
      <c r="ONF210" s="248"/>
      <c r="ONG210" s="248"/>
      <c r="ONH210" s="248"/>
      <c r="ONI210" s="248"/>
      <c r="ONJ210" s="248"/>
      <c r="ONK210" s="248"/>
      <c r="ONL210" s="248"/>
      <c r="ONM210" s="248"/>
      <c r="ONN210" s="248"/>
      <c r="ONO210" s="248"/>
      <c r="ONP210" s="248"/>
      <c r="ONQ210" s="248"/>
      <c r="ONR210" s="248"/>
      <c r="ONS210" s="248"/>
      <c r="ONT210" s="248"/>
      <c r="ONU210" s="248"/>
      <c r="ONV210" s="248"/>
      <c r="ONW210" s="248"/>
      <c r="ONX210" s="248"/>
      <c r="ONY210" s="248"/>
      <c r="ONZ210" s="248"/>
      <c r="OOA210" s="248"/>
      <c r="OOB210" s="248"/>
      <c r="OOC210" s="248"/>
      <c r="OOD210" s="248"/>
      <c r="OOE210" s="248"/>
      <c r="OOF210" s="248"/>
      <c r="OOG210" s="248"/>
      <c r="OOH210" s="248"/>
      <c r="OOI210" s="248"/>
      <c r="OOJ210" s="248"/>
      <c r="OOK210" s="248"/>
      <c r="OOL210" s="248"/>
      <c r="OOM210" s="248"/>
      <c r="OON210" s="248"/>
      <c r="OOO210" s="248"/>
      <c r="OOP210" s="248"/>
      <c r="OOQ210" s="248"/>
      <c r="OOR210" s="248"/>
      <c r="OOS210" s="248"/>
      <c r="OOT210" s="248"/>
      <c r="OOU210" s="248"/>
      <c r="OOV210" s="248"/>
      <c r="OOW210" s="248"/>
      <c r="OOX210" s="248"/>
      <c r="OOY210" s="248"/>
      <c r="OOZ210" s="248"/>
      <c r="OPA210" s="248"/>
      <c r="OPB210" s="248"/>
      <c r="OPC210" s="248"/>
      <c r="OPD210" s="248"/>
      <c r="OPE210" s="248"/>
      <c r="OPF210" s="248"/>
      <c r="OPG210" s="248"/>
      <c r="OPH210" s="248"/>
      <c r="OPI210" s="248"/>
      <c r="OPJ210" s="248"/>
      <c r="OPK210" s="248"/>
      <c r="OPL210" s="248"/>
      <c r="OPM210" s="248"/>
      <c r="OPN210" s="248"/>
      <c r="OPO210" s="248"/>
      <c r="OPP210" s="248"/>
      <c r="OPQ210" s="248"/>
      <c r="OPR210" s="248"/>
      <c r="OPS210" s="248"/>
      <c r="OPT210" s="248"/>
      <c r="OPU210" s="248"/>
      <c r="OPV210" s="248"/>
      <c r="OPW210" s="248"/>
      <c r="OPX210" s="248"/>
      <c r="OPY210" s="248"/>
      <c r="OPZ210" s="248"/>
      <c r="OQA210" s="248"/>
      <c r="OQB210" s="248"/>
      <c r="OQC210" s="248"/>
      <c r="OQD210" s="248"/>
      <c r="OQE210" s="248"/>
      <c r="OQF210" s="248"/>
      <c r="OQG210" s="248"/>
      <c r="OQH210" s="248"/>
      <c r="OQI210" s="248"/>
      <c r="OQJ210" s="248"/>
      <c r="OQK210" s="248"/>
      <c r="OQL210" s="248"/>
      <c r="OQM210" s="248"/>
      <c r="OQN210" s="248"/>
      <c r="OQO210" s="248"/>
      <c r="OQP210" s="248"/>
      <c r="OQQ210" s="248"/>
      <c r="OQR210" s="248"/>
      <c r="OQS210" s="248"/>
      <c r="OQT210" s="248"/>
      <c r="OQU210" s="248"/>
      <c r="OQV210" s="248"/>
      <c r="OQW210" s="248"/>
      <c r="OQX210" s="248"/>
      <c r="OQY210" s="248"/>
      <c r="OQZ210" s="248"/>
      <c r="ORA210" s="248"/>
      <c r="ORB210" s="248"/>
      <c r="ORC210" s="248"/>
      <c r="ORD210" s="248"/>
      <c r="ORE210" s="248"/>
      <c r="ORF210" s="248"/>
      <c r="ORG210" s="248"/>
      <c r="ORH210" s="248"/>
      <c r="ORI210" s="248"/>
      <c r="ORJ210" s="248"/>
      <c r="ORK210" s="248"/>
      <c r="ORL210" s="248"/>
      <c r="ORM210" s="248"/>
      <c r="ORN210" s="248"/>
      <c r="ORO210" s="248"/>
      <c r="ORP210" s="248"/>
      <c r="ORQ210" s="248"/>
      <c r="ORR210" s="248"/>
      <c r="ORS210" s="248"/>
      <c r="ORT210" s="248"/>
      <c r="ORU210" s="248"/>
      <c r="ORV210" s="248"/>
      <c r="ORW210" s="248"/>
      <c r="ORX210" s="248"/>
      <c r="ORY210" s="248"/>
      <c r="ORZ210" s="248"/>
      <c r="OSA210" s="248"/>
      <c r="OSB210" s="248"/>
      <c r="OSC210" s="248"/>
      <c r="OSD210" s="248"/>
      <c r="OSE210" s="248"/>
      <c r="OSF210" s="248"/>
      <c r="OSG210" s="248"/>
      <c r="OSH210" s="248"/>
      <c r="OSI210" s="248"/>
      <c r="OSJ210" s="248"/>
      <c r="OSK210" s="248"/>
      <c r="OSL210" s="248"/>
      <c r="OSM210" s="248"/>
      <c r="OSN210" s="248"/>
      <c r="OSO210" s="248"/>
      <c r="OSP210" s="248"/>
      <c r="OSQ210" s="248"/>
      <c r="OSR210" s="248"/>
      <c r="OSS210" s="248"/>
      <c r="OST210" s="248"/>
      <c r="OSU210" s="248"/>
      <c r="OSV210" s="248"/>
      <c r="OSW210" s="248"/>
      <c r="OSX210" s="248"/>
      <c r="OSY210" s="248"/>
      <c r="OSZ210" s="248"/>
      <c r="OTA210" s="248"/>
      <c r="OTB210" s="248"/>
      <c r="OTC210" s="248"/>
      <c r="OTD210" s="248"/>
      <c r="OTE210" s="248"/>
      <c r="OTF210" s="248"/>
      <c r="OTG210" s="248"/>
      <c r="OTH210" s="248"/>
      <c r="OTI210" s="248"/>
      <c r="OTJ210" s="248"/>
      <c r="OTK210" s="248"/>
      <c r="OTL210" s="248"/>
      <c r="OTM210" s="248"/>
      <c r="OTN210" s="248"/>
      <c r="OTO210" s="248"/>
      <c r="OTP210" s="248"/>
      <c r="OTQ210" s="248"/>
      <c r="OTR210" s="248"/>
      <c r="OTS210" s="248"/>
      <c r="OTT210" s="248"/>
      <c r="OTU210" s="248"/>
      <c r="OTV210" s="248"/>
      <c r="OTW210" s="248"/>
      <c r="OTX210" s="248"/>
      <c r="OTY210" s="248"/>
      <c r="OTZ210" s="248"/>
      <c r="OUA210" s="248"/>
      <c r="OUB210" s="248"/>
      <c r="OUC210" s="248"/>
      <c r="OUD210" s="248"/>
      <c r="OUE210" s="248"/>
      <c r="OUF210" s="248"/>
      <c r="OUG210" s="248"/>
      <c r="OUH210" s="248"/>
      <c r="OUI210" s="248"/>
      <c r="OUJ210" s="248"/>
      <c r="OUK210" s="248"/>
      <c r="OUL210" s="248"/>
      <c r="OUM210" s="248"/>
      <c r="OUN210" s="248"/>
      <c r="OUO210" s="248"/>
      <c r="OUP210" s="248"/>
      <c r="OUQ210" s="248"/>
      <c r="OUR210" s="248"/>
      <c r="OUS210" s="248"/>
      <c r="OUT210" s="248"/>
      <c r="OUU210" s="248"/>
      <c r="OUV210" s="248"/>
      <c r="OUW210" s="248"/>
      <c r="OUX210" s="248"/>
      <c r="OUY210" s="248"/>
      <c r="OUZ210" s="248"/>
      <c r="OVA210" s="248"/>
      <c r="OVB210" s="248"/>
      <c r="OVC210" s="248"/>
      <c r="OVD210" s="248"/>
      <c r="OVE210" s="248"/>
      <c r="OVF210" s="248"/>
      <c r="OVG210" s="248"/>
      <c r="OVH210" s="248"/>
      <c r="OVI210" s="248"/>
      <c r="OVJ210" s="248"/>
      <c r="OVK210" s="248"/>
      <c r="OVL210" s="248"/>
      <c r="OVM210" s="248"/>
      <c r="OVN210" s="248"/>
      <c r="OVO210" s="248"/>
      <c r="OVP210" s="248"/>
      <c r="OVQ210" s="248"/>
      <c r="OVR210" s="248"/>
      <c r="OVS210" s="248"/>
      <c r="OVT210" s="248"/>
      <c r="OVU210" s="248"/>
      <c r="OVV210" s="248"/>
      <c r="OVW210" s="248"/>
      <c r="OVX210" s="248"/>
      <c r="OVY210" s="248"/>
      <c r="OVZ210" s="248"/>
      <c r="OWA210" s="248"/>
      <c r="OWB210" s="248"/>
      <c r="OWC210" s="248"/>
      <c r="OWD210" s="248"/>
      <c r="OWE210" s="248"/>
      <c r="OWF210" s="248"/>
      <c r="OWG210" s="248"/>
      <c r="OWH210" s="248"/>
      <c r="OWI210" s="248"/>
      <c r="OWJ210" s="248"/>
      <c r="OWK210" s="248"/>
      <c r="OWL210" s="248"/>
      <c r="OWM210" s="248"/>
      <c r="OWN210" s="248"/>
      <c r="OWO210" s="248"/>
      <c r="OWP210" s="248"/>
      <c r="OWQ210" s="248"/>
      <c r="OWR210" s="248"/>
      <c r="OWS210" s="248"/>
      <c r="OWT210" s="248"/>
      <c r="OWU210" s="248"/>
      <c r="OWV210" s="248"/>
      <c r="OWW210" s="248"/>
      <c r="OWX210" s="248"/>
      <c r="OWY210" s="248"/>
      <c r="OWZ210" s="248"/>
      <c r="OXA210" s="248"/>
      <c r="OXB210" s="248"/>
      <c r="OXC210" s="248"/>
      <c r="OXD210" s="248"/>
      <c r="OXE210" s="248"/>
      <c r="OXF210" s="248"/>
      <c r="OXG210" s="248"/>
      <c r="OXH210" s="248"/>
      <c r="OXI210" s="248"/>
      <c r="OXJ210" s="248"/>
      <c r="OXK210" s="248"/>
      <c r="OXL210" s="248"/>
      <c r="OXM210" s="248"/>
      <c r="OXN210" s="248"/>
      <c r="OXO210" s="248"/>
      <c r="OXP210" s="248"/>
      <c r="OXQ210" s="248"/>
      <c r="OXR210" s="248"/>
      <c r="OXS210" s="248"/>
      <c r="OXT210" s="248"/>
      <c r="OXU210" s="248"/>
      <c r="OXV210" s="248"/>
      <c r="OXW210" s="248"/>
      <c r="OXX210" s="248"/>
      <c r="OXY210" s="248"/>
      <c r="OXZ210" s="248"/>
      <c r="OYA210" s="248"/>
      <c r="OYB210" s="248"/>
      <c r="OYC210" s="248"/>
      <c r="OYD210" s="248"/>
      <c r="OYE210" s="248"/>
      <c r="OYF210" s="248"/>
      <c r="OYG210" s="248"/>
      <c r="OYH210" s="248"/>
      <c r="OYI210" s="248"/>
      <c r="OYJ210" s="248"/>
      <c r="OYK210" s="248"/>
      <c r="OYL210" s="248"/>
      <c r="OYM210" s="248"/>
      <c r="OYN210" s="248"/>
      <c r="OYO210" s="248"/>
      <c r="OYP210" s="248"/>
      <c r="OYQ210" s="248"/>
      <c r="OYR210" s="248"/>
      <c r="OYS210" s="248"/>
      <c r="OYT210" s="248"/>
      <c r="OYU210" s="248"/>
      <c r="OYV210" s="248"/>
      <c r="OYW210" s="248"/>
      <c r="OYX210" s="248"/>
      <c r="OYY210" s="248"/>
      <c r="OYZ210" s="248"/>
      <c r="OZA210" s="248"/>
      <c r="OZB210" s="248"/>
      <c r="OZC210" s="248"/>
      <c r="OZD210" s="248"/>
      <c r="OZE210" s="248"/>
      <c r="OZF210" s="248"/>
      <c r="OZG210" s="248"/>
      <c r="OZH210" s="248"/>
      <c r="OZI210" s="248"/>
      <c r="OZJ210" s="248"/>
      <c r="OZK210" s="248"/>
      <c r="OZL210" s="248"/>
      <c r="OZM210" s="248"/>
      <c r="OZN210" s="248"/>
      <c r="OZO210" s="248"/>
      <c r="OZP210" s="248"/>
      <c r="OZQ210" s="248"/>
      <c r="OZR210" s="248"/>
      <c r="OZS210" s="248"/>
      <c r="OZT210" s="248"/>
      <c r="OZU210" s="248"/>
      <c r="OZV210" s="248"/>
      <c r="OZW210" s="248"/>
      <c r="OZX210" s="248"/>
      <c r="OZY210" s="248"/>
      <c r="OZZ210" s="248"/>
      <c r="PAA210" s="248"/>
      <c r="PAB210" s="248"/>
      <c r="PAC210" s="248"/>
      <c r="PAD210" s="248"/>
      <c r="PAE210" s="248"/>
      <c r="PAF210" s="248"/>
      <c r="PAG210" s="248"/>
      <c r="PAH210" s="248"/>
      <c r="PAI210" s="248"/>
      <c r="PAJ210" s="248"/>
      <c r="PAK210" s="248"/>
      <c r="PAL210" s="248"/>
      <c r="PAM210" s="248"/>
      <c r="PAN210" s="248"/>
      <c r="PAO210" s="248"/>
      <c r="PAP210" s="248"/>
      <c r="PAQ210" s="248"/>
      <c r="PAR210" s="248"/>
      <c r="PAS210" s="248"/>
      <c r="PAT210" s="248"/>
      <c r="PAU210" s="248"/>
      <c r="PAV210" s="248"/>
      <c r="PAW210" s="248"/>
      <c r="PAX210" s="248"/>
      <c r="PAY210" s="248"/>
      <c r="PAZ210" s="248"/>
      <c r="PBA210" s="248"/>
      <c r="PBB210" s="248"/>
      <c r="PBC210" s="248"/>
      <c r="PBD210" s="248"/>
      <c r="PBE210" s="248"/>
      <c r="PBF210" s="248"/>
      <c r="PBG210" s="248"/>
      <c r="PBH210" s="248"/>
      <c r="PBI210" s="248"/>
      <c r="PBJ210" s="248"/>
      <c r="PBK210" s="248"/>
      <c r="PBL210" s="248"/>
      <c r="PBM210" s="248"/>
      <c r="PBN210" s="248"/>
      <c r="PBO210" s="248"/>
      <c r="PBP210" s="248"/>
      <c r="PBQ210" s="248"/>
      <c r="PBR210" s="248"/>
      <c r="PBS210" s="248"/>
      <c r="PBT210" s="248"/>
      <c r="PBU210" s="248"/>
      <c r="PBV210" s="248"/>
      <c r="PBW210" s="248"/>
      <c r="PBX210" s="248"/>
      <c r="PBY210" s="248"/>
      <c r="PBZ210" s="248"/>
      <c r="PCA210" s="248"/>
      <c r="PCB210" s="248"/>
      <c r="PCC210" s="248"/>
      <c r="PCD210" s="248"/>
      <c r="PCE210" s="248"/>
      <c r="PCF210" s="248"/>
      <c r="PCG210" s="248"/>
      <c r="PCH210" s="248"/>
      <c r="PCI210" s="248"/>
      <c r="PCJ210" s="248"/>
      <c r="PCK210" s="248"/>
      <c r="PCL210" s="248"/>
      <c r="PCM210" s="248"/>
      <c r="PCN210" s="248"/>
      <c r="PCO210" s="248"/>
      <c r="PCP210" s="248"/>
      <c r="PCQ210" s="248"/>
      <c r="PCR210" s="248"/>
      <c r="PCS210" s="248"/>
      <c r="PCT210" s="248"/>
      <c r="PCU210" s="248"/>
      <c r="PCV210" s="248"/>
      <c r="PCW210" s="248"/>
      <c r="PCX210" s="248"/>
      <c r="PCY210" s="248"/>
      <c r="PCZ210" s="248"/>
      <c r="PDA210" s="248"/>
      <c r="PDB210" s="248"/>
      <c r="PDC210" s="248"/>
      <c r="PDD210" s="248"/>
      <c r="PDE210" s="248"/>
      <c r="PDF210" s="248"/>
      <c r="PDG210" s="248"/>
      <c r="PDH210" s="248"/>
      <c r="PDI210" s="248"/>
      <c r="PDJ210" s="248"/>
      <c r="PDK210" s="248"/>
      <c r="PDL210" s="248"/>
      <c r="PDM210" s="248"/>
      <c r="PDN210" s="248"/>
      <c r="PDO210" s="248"/>
      <c r="PDP210" s="248"/>
      <c r="PDQ210" s="248"/>
      <c r="PDR210" s="248"/>
      <c r="PDS210" s="248"/>
      <c r="PDT210" s="248"/>
      <c r="PDU210" s="248"/>
      <c r="PDV210" s="248"/>
      <c r="PDW210" s="248"/>
      <c r="PDX210" s="248"/>
      <c r="PDY210" s="248"/>
      <c r="PDZ210" s="248"/>
      <c r="PEA210" s="248"/>
      <c r="PEB210" s="248"/>
      <c r="PEC210" s="248"/>
      <c r="PED210" s="248"/>
      <c r="PEE210" s="248"/>
      <c r="PEF210" s="248"/>
      <c r="PEG210" s="248"/>
      <c r="PEH210" s="248"/>
      <c r="PEI210" s="248"/>
      <c r="PEJ210" s="248"/>
      <c r="PEK210" s="248"/>
      <c r="PEL210" s="248"/>
      <c r="PEM210" s="248"/>
      <c r="PEN210" s="248"/>
      <c r="PEO210" s="248"/>
      <c r="PEP210" s="248"/>
      <c r="PEQ210" s="248"/>
      <c r="PER210" s="248"/>
      <c r="PES210" s="248"/>
      <c r="PET210" s="248"/>
      <c r="PEU210" s="248"/>
      <c r="PEV210" s="248"/>
      <c r="PEW210" s="248"/>
      <c r="PEX210" s="248"/>
      <c r="PEY210" s="248"/>
      <c r="PEZ210" s="248"/>
      <c r="PFA210" s="248"/>
      <c r="PFB210" s="248"/>
      <c r="PFC210" s="248"/>
      <c r="PFD210" s="248"/>
      <c r="PFE210" s="248"/>
      <c r="PFF210" s="248"/>
      <c r="PFG210" s="248"/>
      <c r="PFH210" s="248"/>
      <c r="PFI210" s="248"/>
      <c r="PFJ210" s="248"/>
      <c r="PFK210" s="248"/>
      <c r="PFL210" s="248"/>
      <c r="PFM210" s="248"/>
      <c r="PFN210" s="248"/>
      <c r="PFO210" s="248"/>
      <c r="PFP210" s="248"/>
      <c r="PFQ210" s="248"/>
      <c r="PFR210" s="248"/>
      <c r="PFS210" s="248"/>
      <c r="PFT210" s="248"/>
      <c r="PFU210" s="248"/>
      <c r="PFV210" s="248"/>
      <c r="PFW210" s="248"/>
      <c r="PFX210" s="248"/>
      <c r="PFY210" s="248"/>
      <c r="PFZ210" s="248"/>
      <c r="PGA210" s="248"/>
      <c r="PGB210" s="248"/>
      <c r="PGC210" s="248"/>
      <c r="PGD210" s="248"/>
      <c r="PGE210" s="248"/>
      <c r="PGF210" s="248"/>
      <c r="PGG210" s="248"/>
      <c r="PGH210" s="248"/>
      <c r="PGI210" s="248"/>
      <c r="PGJ210" s="248"/>
      <c r="PGK210" s="248"/>
      <c r="PGL210" s="248"/>
      <c r="PGM210" s="248"/>
      <c r="PGN210" s="248"/>
      <c r="PGO210" s="248"/>
      <c r="PGP210" s="248"/>
      <c r="PGQ210" s="248"/>
      <c r="PGR210" s="248"/>
      <c r="PGS210" s="248"/>
      <c r="PGT210" s="248"/>
      <c r="PGU210" s="248"/>
      <c r="PGV210" s="248"/>
      <c r="PGW210" s="248"/>
      <c r="PGX210" s="248"/>
      <c r="PGY210" s="248"/>
      <c r="PGZ210" s="248"/>
      <c r="PHA210" s="248"/>
      <c r="PHB210" s="248"/>
      <c r="PHC210" s="248"/>
      <c r="PHD210" s="248"/>
      <c r="PHE210" s="248"/>
      <c r="PHF210" s="248"/>
      <c r="PHG210" s="248"/>
      <c r="PHH210" s="248"/>
      <c r="PHI210" s="248"/>
      <c r="PHJ210" s="248"/>
      <c r="PHK210" s="248"/>
      <c r="PHL210" s="248"/>
      <c r="PHM210" s="248"/>
      <c r="PHN210" s="248"/>
      <c r="PHO210" s="248"/>
      <c r="PHP210" s="248"/>
      <c r="PHQ210" s="248"/>
      <c r="PHR210" s="248"/>
      <c r="PHS210" s="248"/>
      <c r="PHT210" s="248"/>
      <c r="PHU210" s="248"/>
      <c r="PHV210" s="248"/>
      <c r="PHW210" s="248"/>
      <c r="PHX210" s="248"/>
      <c r="PHY210" s="248"/>
      <c r="PHZ210" s="248"/>
      <c r="PIA210" s="248"/>
      <c r="PIB210" s="248"/>
      <c r="PIC210" s="248"/>
      <c r="PID210" s="248"/>
      <c r="PIE210" s="248"/>
      <c r="PIF210" s="248"/>
      <c r="PIG210" s="248"/>
      <c r="PIH210" s="248"/>
      <c r="PII210" s="248"/>
      <c r="PIJ210" s="248"/>
      <c r="PIK210" s="248"/>
      <c r="PIL210" s="248"/>
      <c r="PIM210" s="248"/>
      <c r="PIN210" s="248"/>
      <c r="PIO210" s="248"/>
      <c r="PIP210" s="248"/>
      <c r="PIQ210" s="248"/>
      <c r="PIR210" s="248"/>
      <c r="PIS210" s="248"/>
      <c r="PIT210" s="248"/>
      <c r="PIU210" s="248"/>
      <c r="PIV210" s="248"/>
      <c r="PIW210" s="248"/>
      <c r="PIX210" s="248"/>
      <c r="PIY210" s="248"/>
      <c r="PIZ210" s="248"/>
      <c r="PJA210" s="248"/>
      <c r="PJB210" s="248"/>
      <c r="PJC210" s="248"/>
      <c r="PJD210" s="248"/>
      <c r="PJE210" s="248"/>
      <c r="PJF210" s="248"/>
      <c r="PJG210" s="248"/>
      <c r="PJH210" s="248"/>
      <c r="PJI210" s="248"/>
      <c r="PJJ210" s="248"/>
      <c r="PJK210" s="248"/>
      <c r="PJL210" s="248"/>
      <c r="PJM210" s="248"/>
      <c r="PJN210" s="248"/>
      <c r="PJO210" s="248"/>
      <c r="PJP210" s="248"/>
      <c r="PJQ210" s="248"/>
      <c r="PJR210" s="248"/>
      <c r="PJS210" s="248"/>
      <c r="PJT210" s="248"/>
      <c r="PJU210" s="248"/>
      <c r="PJV210" s="248"/>
      <c r="PJW210" s="248"/>
      <c r="PJX210" s="248"/>
      <c r="PJY210" s="248"/>
      <c r="PJZ210" s="248"/>
      <c r="PKA210" s="248"/>
      <c r="PKB210" s="248"/>
      <c r="PKC210" s="248"/>
      <c r="PKD210" s="248"/>
      <c r="PKE210" s="248"/>
      <c r="PKF210" s="248"/>
      <c r="PKG210" s="248"/>
      <c r="PKH210" s="248"/>
      <c r="PKI210" s="248"/>
      <c r="PKJ210" s="248"/>
      <c r="PKK210" s="248"/>
      <c r="PKL210" s="248"/>
      <c r="PKM210" s="248"/>
      <c r="PKN210" s="248"/>
      <c r="PKO210" s="248"/>
      <c r="PKP210" s="248"/>
      <c r="PKQ210" s="248"/>
      <c r="PKR210" s="248"/>
      <c r="PKS210" s="248"/>
      <c r="PKT210" s="248"/>
      <c r="PKU210" s="248"/>
      <c r="PKV210" s="248"/>
      <c r="PKW210" s="248"/>
      <c r="PKX210" s="248"/>
      <c r="PKY210" s="248"/>
      <c r="PKZ210" s="248"/>
      <c r="PLA210" s="248"/>
      <c r="PLB210" s="248"/>
      <c r="PLC210" s="248"/>
      <c r="PLD210" s="248"/>
      <c r="PLE210" s="248"/>
      <c r="PLF210" s="248"/>
      <c r="PLG210" s="248"/>
      <c r="PLH210" s="248"/>
      <c r="PLI210" s="248"/>
      <c r="PLJ210" s="248"/>
      <c r="PLK210" s="248"/>
      <c r="PLL210" s="248"/>
      <c r="PLM210" s="248"/>
      <c r="PLN210" s="248"/>
      <c r="PLO210" s="248"/>
      <c r="PLP210" s="248"/>
      <c r="PLQ210" s="248"/>
      <c r="PLR210" s="248"/>
      <c r="PLS210" s="248"/>
      <c r="PLT210" s="248"/>
      <c r="PLU210" s="248"/>
      <c r="PLV210" s="248"/>
      <c r="PLW210" s="248"/>
      <c r="PLX210" s="248"/>
      <c r="PLY210" s="248"/>
      <c r="PLZ210" s="248"/>
      <c r="PMA210" s="248"/>
      <c r="PMB210" s="248"/>
      <c r="PMC210" s="248"/>
      <c r="PMD210" s="248"/>
      <c r="PME210" s="248"/>
      <c r="PMF210" s="248"/>
      <c r="PMG210" s="248"/>
      <c r="PMH210" s="248"/>
      <c r="PMI210" s="248"/>
      <c r="PMJ210" s="248"/>
      <c r="PMK210" s="248"/>
      <c r="PML210" s="248"/>
      <c r="PMM210" s="248"/>
      <c r="PMN210" s="248"/>
      <c r="PMO210" s="248"/>
      <c r="PMP210" s="248"/>
      <c r="PMQ210" s="248"/>
      <c r="PMR210" s="248"/>
      <c r="PMS210" s="248"/>
      <c r="PMT210" s="248"/>
      <c r="PMU210" s="248"/>
      <c r="PMV210" s="248"/>
      <c r="PMW210" s="248"/>
      <c r="PMX210" s="248"/>
      <c r="PMY210" s="248"/>
      <c r="PMZ210" s="248"/>
      <c r="PNA210" s="248"/>
      <c r="PNB210" s="248"/>
      <c r="PNC210" s="248"/>
      <c r="PND210" s="248"/>
      <c r="PNE210" s="248"/>
      <c r="PNF210" s="248"/>
      <c r="PNG210" s="248"/>
      <c r="PNH210" s="248"/>
      <c r="PNI210" s="248"/>
      <c r="PNJ210" s="248"/>
      <c r="PNK210" s="248"/>
      <c r="PNL210" s="248"/>
      <c r="PNM210" s="248"/>
      <c r="PNN210" s="248"/>
      <c r="PNO210" s="248"/>
      <c r="PNP210" s="248"/>
      <c r="PNQ210" s="248"/>
      <c r="PNR210" s="248"/>
      <c r="PNS210" s="248"/>
      <c r="PNT210" s="248"/>
      <c r="PNU210" s="248"/>
      <c r="PNV210" s="248"/>
      <c r="PNW210" s="248"/>
      <c r="PNX210" s="248"/>
      <c r="PNY210" s="248"/>
      <c r="PNZ210" s="248"/>
      <c r="POA210" s="248"/>
      <c r="POB210" s="248"/>
      <c r="POC210" s="248"/>
      <c r="POD210" s="248"/>
      <c r="POE210" s="248"/>
      <c r="POF210" s="248"/>
      <c r="POG210" s="248"/>
      <c r="POH210" s="248"/>
      <c r="POI210" s="248"/>
      <c r="POJ210" s="248"/>
      <c r="POK210" s="248"/>
      <c r="POL210" s="248"/>
      <c r="POM210" s="248"/>
      <c r="PON210" s="248"/>
      <c r="POO210" s="248"/>
      <c r="POP210" s="248"/>
      <c r="POQ210" s="248"/>
      <c r="POR210" s="248"/>
      <c r="POS210" s="248"/>
      <c r="POT210" s="248"/>
      <c r="POU210" s="248"/>
      <c r="POV210" s="248"/>
      <c r="POW210" s="248"/>
      <c r="POX210" s="248"/>
      <c r="POY210" s="248"/>
      <c r="POZ210" s="248"/>
      <c r="PPA210" s="248"/>
      <c r="PPB210" s="248"/>
      <c r="PPC210" s="248"/>
      <c r="PPD210" s="248"/>
      <c r="PPE210" s="248"/>
      <c r="PPF210" s="248"/>
      <c r="PPG210" s="248"/>
      <c r="PPH210" s="248"/>
      <c r="PPI210" s="248"/>
      <c r="PPJ210" s="248"/>
      <c r="PPK210" s="248"/>
      <c r="PPL210" s="248"/>
      <c r="PPM210" s="248"/>
      <c r="PPN210" s="248"/>
      <c r="PPO210" s="248"/>
      <c r="PPP210" s="248"/>
      <c r="PPQ210" s="248"/>
      <c r="PPR210" s="248"/>
      <c r="PPS210" s="248"/>
      <c r="PPT210" s="248"/>
      <c r="PPU210" s="248"/>
      <c r="PPV210" s="248"/>
      <c r="PPW210" s="248"/>
      <c r="PPX210" s="248"/>
      <c r="PPY210" s="248"/>
      <c r="PPZ210" s="248"/>
      <c r="PQA210" s="248"/>
      <c r="PQB210" s="248"/>
      <c r="PQC210" s="248"/>
      <c r="PQD210" s="248"/>
      <c r="PQE210" s="248"/>
      <c r="PQF210" s="248"/>
      <c r="PQG210" s="248"/>
      <c r="PQH210" s="248"/>
      <c r="PQI210" s="248"/>
      <c r="PQJ210" s="248"/>
      <c r="PQK210" s="248"/>
      <c r="PQL210" s="248"/>
      <c r="PQM210" s="248"/>
      <c r="PQN210" s="248"/>
      <c r="PQO210" s="248"/>
      <c r="PQP210" s="248"/>
      <c r="PQQ210" s="248"/>
      <c r="PQR210" s="248"/>
      <c r="PQS210" s="248"/>
      <c r="PQT210" s="248"/>
      <c r="PQU210" s="248"/>
      <c r="PQV210" s="248"/>
      <c r="PQW210" s="248"/>
      <c r="PQX210" s="248"/>
      <c r="PQY210" s="248"/>
      <c r="PQZ210" s="248"/>
      <c r="PRA210" s="248"/>
      <c r="PRB210" s="248"/>
      <c r="PRC210" s="248"/>
      <c r="PRD210" s="248"/>
      <c r="PRE210" s="248"/>
      <c r="PRF210" s="248"/>
      <c r="PRG210" s="248"/>
      <c r="PRH210" s="248"/>
      <c r="PRI210" s="248"/>
      <c r="PRJ210" s="248"/>
      <c r="PRK210" s="248"/>
      <c r="PRL210" s="248"/>
      <c r="PRM210" s="248"/>
      <c r="PRN210" s="248"/>
      <c r="PRO210" s="248"/>
      <c r="PRP210" s="248"/>
      <c r="PRQ210" s="248"/>
      <c r="PRR210" s="248"/>
      <c r="PRS210" s="248"/>
      <c r="PRT210" s="248"/>
      <c r="PRU210" s="248"/>
      <c r="PRV210" s="248"/>
      <c r="PRW210" s="248"/>
      <c r="PRX210" s="248"/>
      <c r="PRY210" s="248"/>
      <c r="PRZ210" s="248"/>
      <c r="PSA210" s="248"/>
      <c r="PSB210" s="248"/>
      <c r="PSC210" s="248"/>
      <c r="PSD210" s="248"/>
      <c r="PSE210" s="248"/>
      <c r="PSF210" s="248"/>
      <c r="PSG210" s="248"/>
      <c r="PSH210" s="248"/>
      <c r="PSI210" s="248"/>
      <c r="PSJ210" s="248"/>
      <c r="PSK210" s="248"/>
      <c r="PSL210" s="248"/>
      <c r="PSM210" s="248"/>
      <c r="PSN210" s="248"/>
      <c r="PSO210" s="248"/>
      <c r="PSP210" s="248"/>
      <c r="PSQ210" s="248"/>
      <c r="PSR210" s="248"/>
      <c r="PSS210" s="248"/>
      <c r="PST210" s="248"/>
      <c r="PSU210" s="248"/>
      <c r="PSV210" s="248"/>
      <c r="PSW210" s="248"/>
      <c r="PSX210" s="248"/>
      <c r="PSY210" s="248"/>
      <c r="PSZ210" s="248"/>
      <c r="PTA210" s="248"/>
      <c r="PTB210" s="248"/>
      <c r="PTC210" s="248"/>
      <c r="PTD210" s="248"/>
      <c r="PTE210" s="248"/>
      <c r="PTF210" s="248"/>
      <c r="PTG210" s="248"/>
      <c r="PTH210" s="248"/>
      <c r="PTI210" s="248"/>
      <c r="PTJ210" s="248"/>
      <c r="PTK210" s="248"/>
      <c r="PTL210" s="248"/>
      <c r="PTM210" s="248"/>
      <c r="PTN210" s="248"/>
      <c r="PTO210" s="248"/>
      <c r="PTP210" s="248"/>
      <c r="PTQ210" s="248"/>
      <c r="PTR210" s="248"/>
      <c r="PTS210" s="248"/>
      <c r="PTT210" s="248"/>
      <c r="PTU210" s="248"/>
      <c r="PTV210" s="248"/>
      <c r="PTW210" s="248"/>
      <c r="PTX210" s="248"/>
      <c r="PTY210" s="248"/>
      <c r="PTZ210" s="248"/>
      <c r="PUA210" s="248"/>
      <c r="PUB210" s="248"/>
      <c r="PUC210" s="248"/>
      <c r="PUD210" s="248"/>
      <c r="PUE210" s="248"/>
      <c r="PUF210" s="248"/>
      <c r="PUG210" s="248"/>
      <c r="PUH210" s="248"/>
      <c r="PUI210" s="248"/>
      <c r="PUJ210" s="248"/>
      <c r="PUK210" s="248"/>
      <c r="PUL210" s="248"/>
      <c r="PUM210" s="248"/>
      <c r="PUN210" s="248"/>
      <c r="PUO210" s="248"/>
      <c r="PUP210" s="248"/>
      <c r="PUQ210" s="248"/>
      <c r="PUR210" s="248"/>
      <c r="PUS210" s="248"/>
      <c r="PUT210" s="248"/>
      <c r="PUU210" s="248"/>
      <c r="PUV210" s="248"/>
      <c r="PUW210" s="248"/>
      <c r="PUX210" s="248"/>
      <c r="PUY210" s="248"/>
      <c r="PUZ210" s="248"/>
      <c r="PVA210" s="248"/>
      <c r="PVB210" s="248"/>
      <c r="PVC210" s="248"/>
      <c r="PVD210" s="248"/>
      <c r="PVE210" s="248"/>
      <c r="PVF210" s="248"/>
      <c r="PVG210" s="248"/>
      <c r="PVH210" s="248"/>
      <c r="PVI210" s="248"/>
      <c r="PVJ210" s="248"/>
      <c r="PVK210" s="248"/>
      <c r="PVL210" s="248"/>
      <c r="PVM210" s="248"/>
      <c r="PVN210" s="248"/>
      <c r="PVO210" s="248"/>
      <c r="PVP210" s="248"/>
      <c r="PVQ210" s="248"/>
      <c r="PVR210" s="248"/>
      <c r="PVS210" s="248"/>
      <c r="PVT210" s="248"/>
      <c r="PVU210" s="248"/>
      <c r="PVV210" s="248"/>
      <c r="PVW210" s="248"/>
      <c r="PVX210" s="248"/>
      <c r="PVY210" s="248"/>
      <c r="PVZ210" s="248"/>
      <c r="PWA210" s="248"/>
      <c r="PWB210" s="248"/>
      <c r="PWC210" s="248"/>
      <c r="PWD210" s="248"/>
      <c r="PWE210" s="248"/>
      <c r="PWF210" s="248"/>
      <c r="PWG210" s="248"/>
      <c r="PWH210" s="248"/>
      <c r="PWI210" s="248"/>
      <c r="PWJ210" s="248"/>
      <c r="PWK210" s="248"/>
      <c r="PWL210" s="248"/>
      <c r="PWM210" s="248"/>
      <c r="PWN210" s="248"/>
      <c r="PWO210" s="248"/>
      <c r="PWP210" s="248"/>
      <c r="PWQ210" s="248"/>
      <c r="PWR210" s="248"/>
      <c r="PWS210" s="248"/>
      <c r="PWT210" s="248"/>
      <c r="PWU210" s="248"/>
      <c r="PWV210" s="248"/>
      <c r="PWW210" s="248"/>
      <c r="PWX210" s="248"/>
      <c r="PWY210" s="248"/>
      <c r="PWZ210" s="248"/>
      <c r="PXA210" s="248"/>
      <c r="PXB210" s="248"/>
      <c r="PXC210" s="248"/>
      <c r="PXD210" s="248"/>
      <c r="PXE210" s="248"/>
      <c r="PXF210" s="248"/>
      <c r="PXG210" s="248"/>
      <c r="PXH210" s="248"/>
      <c r="PXI210" s="248"/>
      <c r="PXJ210" s="248"/>
      <c r="PXK210" s="248"/>
      <c r="PXL210" s="248"/>
      <c r="PXM210" s="248"/>
      <c r="PXN210" s="248"/>
      <c r="PXO210" s="248"/>
      <c r="PXP210" s="248"/>
      <c r="PXQ210" s="248"/>
      <c r="PXR210" s="248"/>
      <c r="PXS210" s="248"/>
      <c r="PXT210" s="248"/>
      <c r="PXU210" s="248"/>
      <c r="PXV210" s="248"/>
      <c r="PXW210" s="248"/>
      <c r="PXX210" s="248"/>
      <c r="PXY210" s="248"/>
      <c r="PXZ210" s="248"/>
      <c r="PYA210" s="248"/>
      <c r="PYB210" s="248"/>
      <c r="PYC210" s="248"/>
      <c r="PYD210" s="248"/>
      <c r="PYE210" s="248"/>
      <c r="PYF210" s="248"/>
      <c r="PYG210" s="248"/>
      <c r="PYH210" s="248"/>
      <c r="PYI210" s="248"/>
      <c r="PYJ210" s="248"/>
      <c r="PYK210" s="248"/>
      <c r="PYL210" s="248"/>
      <c r="PYM210" s="248"/>
      <c r="PYN210" s="248"/>
      <c r="PYO210" s="248"/>
      <c r="PYP210" s="248"/>
      <c r="PYQ210" s="248"/>
      <c r="PYR210" s="248"/>
      <c r="PYS210" s="248"/>
      <c r="PYT210" s="248"/>
      <c r="PYU210" s="248"/>
      <c r="PYV210" s="248"/>
      <c r="PYW210" s="248"/>
      <c r="PYX210" s="248"/>
      <c r="PYY210" s="248"/>
      <c r="PYZ210" s="248"/>
      <c r="PZA210" s="248"/>
      <c r="PZB210" s="248"/>
      <c r="PZC210" s="248"/>
      <c r="PZD210" s="248"/>
      <c r="PZE210" s="248"/>
      <c r="PZF210" s="248"/>
      <c r="PZG210" s="248"/>
      <c r="PZH210" s="248"/>
      <c r="PZI210" s="248"/>
      <c r="PZJ210" s="248"/>
      <c r="PZK210" s="248"/>
      <c r="PZL210" s="248"/>
      <c r="PZM210" s="248"/>
      <c r="PZN210" s="248"/>
      <c r="PZO210" s="248"/>
      <c r="PZP210" s="248"/>
      <c r="PZQ210" s="248"/>
      <c r="PZR210" s="248"/>
      <c r="PZS210" s="248"/>
      <c r="PZT210" s="248"/>
      <c r="PZU210" s="248"/>
      <c r="PZV210" s="248"/>
      <c r="PZW210" s="248"/>
      <c r="PZX210" s="248"/>
      <c r="PZY210" s="248"/>
      <c r="PZZ210" s="248"/>
      <c r="QAA210" s="248"/>
      <c r="QAB210" s="248"/>
      <c r="QAC210" s="248"/>
      <c r="QAD210" s="248"/>
      <c r="QAE210" s="248"/>
      <c r="QAF210" s="248"/>
      <c r="QAG210" s="248"/>
      <c r="QAH210" s="248"/>
      <c r="QAI210" s="248"/>
      <c r="QAJ210" s="248"/>
      <c r="QAK210" s="248"/>
      <c r="QAL210" s="248"/>
      <c r="QAM210" s="248"/>
      <c r="QAN210" s="248"/>
      <c r="QAO210" s="248"/>
      <c r="QAP210" s="248"/>
      <c r="QAQ210" s="248"/>
      <c r="QAR210" s="248"/>
      <c r="QAS210" s="248"/>
      <c r="QAT210" s="248"/>
      <c r="QAU210" s="248"/>
      <c r="QAV210" s="248"/>
      <c r="QAW210" s="248"/>
      <c r="QAX210" s="248"/>
      <c r="QAY210" s="248"/>
      <c r="QAZ210" s="248"/>
      <c r="QBA210" s="248"/>
      <c r="QBB210" s="248"/>
      <c r="QBC210" s="248"/>
      <c r="QBD210" s="248"/>
      <c r="QBE210" s="248"/>
      <c r="QBF210" s="248"/>
      <c r="QBG210" s="248"/>
      <c r="QBH210" s="248"/>
      <c r="QBI210" s="248"/>
      <c r="QBJ210" s="248"/>
      <c r="QBK210" s="248"/>
      <c r="QBL210" s="248"/>
      <c r="QBM210" s="248"/>
      <c r="QBN210" s="248"/>
      <c r="QBO210" s="248"/>
      <c r="QBP210" s="248"/>
      <c r="QBQ210" s="248"/>
      <c r="QBR210" s="248"/>
      <c r="QBS210" s="248"/>
      <c r="QBT210" s="248"/>
      <c r="QBU210" s="248"/>
      <c r="QBV210" s="248"/>
      <c r="QBW210" s="248"/>
      <c r="QBX210" s="248"/>
      <c r="QBY210" s="248"/>
      <c r="QBZ210" s="248"/>
      <c r="QCA210" s="248"/>
      <c r="QCB210" s="248"/>
      <c r="QCC210" s="248"/>
      <c r="QCD210" s="248"/>
      <c r="QCE210" s="248"/>
      <c r="QCF210" s="248"/>
      <c r="QCG210" s="248"/>
      <c r="QCH210" s="248"/>
      <c r="QCI210" s="248"/>
      <c r="QCJ210" s="248"/>
      <c r="QCK210" s="248"/>
      <c r="QCL210" s="248"/>
      <c r="QCM210" s="248"/>
      <c r="QCN210" s="248"/>
      <c r="QCO210" s="248"/>
      <c r="QCP210" s="248"/>
      <c r="QCQ210" s="248"/>
      <c r="QCR210" s="248"/>
      <c r="QCS210" s="248"/>
      <c r="QCT210" s="248"/>
      <c r="QCU210" s="248"/>
      <c r="QCV210" s="248"/>
      <c r="QCW210" s="248"/>
      <c r="QCX210" s="248"/>
      <c r="QCY210" s="248"/>
      <c r="QCZ210" s="248"/>
      <c r="QDA210" s="248"/>
      <c r="QDB210" s="248"/>
      <c r="QDC210" s="248"/>
      <c r="QDD210" s="248"/>
      <c r="QDE210" s="248"/>
      <c r="QDF210" s="248"/>
      <c r="QDG210" s="248"/>
      <c r="QDH210" s="248"/>
      <c r="QDI210" s="248"/>
      <c r="QDJ210" s="248"/>
      <c r="QDK210" s="248"/>
      <c r="QDL210" s="248"/>
      <c r="QDM210" s="248"/>
      <c r="QDN210" s="248"/>
      <c r="QDO210" s="248"/>
      <c r="QDP210" s="248"/>
      <c r="QDQ210" s="248"/>
      <c r="QDR210" s="248"/>
      <c r="QDS210" s="248"/>
      <c r="QDT210" s="248"/>
      <c r="QDU210" s="248"/>
      <c r="QDV210" s="248"/>
      <c r="QDW210" s="248"/>
      <c r="QDX210" s="248"/>
      <c r="QDY210" s="248"/>
      <c r="QDZ210" s="248"/>
      <c r="QEA210" s="248"/>
      <c r="QEB210" s="248"/>
      <c r="QEC210" s="248"/>
      <c r="QED210" s="248"/>
      <c r="QEE210" s="248"/>
      <c r="QEF210" s="248"/>
      <c r="QEG210" s="248"/>
      <c r="QEH210" s="248"/>
      <c r="QEI210" s="248"/>
      <c r="QEJ210" s="248"/>
      <c r="QEK210" s="248"/>
      <c r="QEL210" s="248"/>
      <c r="QEM210" s="248"/>
      <c r="QEN210" s="248"/>
      <c r="QEO210" s="248"/>
      <c r="QEP210" s="248"/>
      <c r="QEQ210" s="248"/>
      <c r="QER210" s="248"/>
      <c r="QES210" s="248"/>
      <c r="QET210" s="248"/>
      <c r="QEU210" s="248"/>
      <c r="QEV210" s="248"/>
      <c r="QEW210" s="248"/>
      <c r="QEX210" s="248"/>
      <c r="QEY210" s="248"/>
      <c r="QEZ210" s="248"/>
      <c r="QFA210" s="248"/>
      <c r="QFB210" s="248"/>
      <c r="QFC210" s="248"/>
      <c r="QFD210" s="248"/>
      <c r="QFE210" s="248"/>
      <c r="QFF210" s="248"/>
      <c r="QFG210" s="248"/>
      <c r="QFH210" s="248"/>
      <c r="QFI210" s="248"/>
      <c r="QFJ210" s="248"/>
      <c r="QFK210" s="248"/>
      <c r="QFL210" s="248"/>
      <c r="QFM210" s="248"/>
      <c r="QFN210" s="248"/>
      <c r="QFO210" s="248"/>
      <c r="QFP210" s="248"/>
      <c r="QFQ210" s="248"/>
      <c r="QFR210" s="248"/>
      <c r="QFS210" s="248"/>
      <c r="QFT210" s="248"/>
      <c r="QFU210" s="248"/>
      <c r="QFV210" s="248"/>
      <c r="QFW210" s="248"/>
      <c r="QFX210" s="248"/>
      <c r="QFY210" s="248"/>
      <c r="QFZ210" s="248"/>
      <c r="QGA210" s="248"/>
      <c r="QGB210" s="248"/>
      <c r="QGC210" s="248"/>
      <c r="QGD210" s="248"/>
      <c r="QGE210" s="248"/>
      <c r="QGF210" s="248"/>
      <c r="QGG210" s="248"/>
      <c r="QGH210" s="248"/>
      <c r="QGI210" s="248"/>
      <c r="QGJ210" s="248"/>
      <c r="QGK210" s="248"/>
      <c r="QGL210" s="248"/>
      <c r="QGM210" s="248"/>
      <c r="QGN210" s="248"/>
      <c r="QGO210" s="248"/>
      <c r="QGP210" s="248"/>
      <c r="QGQ210" s="248"/>
      <c r="QGR210" s="248"/>
      <c r="QGS210" s="248"/>
      <c r="QGT210" s="248"/>
      <c r="QGU210" s="248"/>
      <c r="QGV210" s="248"/>
      <c r="QGW210" s="248"/>
      <c r="QGX210" s="248"/>
      <c r="QGY210" s="248"/>
      <c r="QGZ210" s="248"/>
      <c r="QHA210" s="248"/>
      <c r="QHB210" s="248"/>
      <c r="QHC210" s="248"/>
      <c r="QHD210" s="248"/>
      <c r="QHE210" s="248"/>
      <c r="QHF210" s="248"/>
      <c r="QHG210" s="248"/>
      <c r="QHH210" s="248"/>
      <c r="QHI210" s="248"/>
      <c r="QHJ210" s="248"/>
      <c r="QHK210" s="248"/>
      <c r="QHL210" s="248"/>
      <c r="QHM210" s="248"/>
      <c r="QHN210" s="248"/>
      <c r="QHO210" s="248"/>
      <c r="QHP210" s="248"/>
      <c r="QHQ210" s="248"/>
      <c r="QHR210" s="248"/>
      <c r="QHS210" s="248"/>
      <c r="QHT210" s="248"/>
      <c r="QHU210" s="248"/>
      <c r="QHV210" s="248"/>
      <c r="QHW210" s="248"/>
      <c r="QHX210" s="248"/>
      <c r="QHY210" s="248"/>
      <c r="QHZ210" s="248"/>
      <c r="QIA210" s="248"/>
      <c r="QIB210" s="248"/>
      <c r="QIC210" s="248"/>
      <c r="QID210" s="248"/>
      <c r="QIE210" s="248"/>
      <c r="QIF210" s="248"/>
      <c r="QIG210" s="248"/>
      <c r="QIH210" s="248"/>
      <c r="QII210" s="248"/>
      <c r="QIJ210" s="248"/>
      <c r="QIK210" s="248"/>
      <c r="QIL210" s="248"/>
      <c r="QIM210" s="248"/>
      <c r="QIN210" s="248"/>
      <c r="QIO210" s="248"/>
      <c r="QIP210" s="248"/>
      <c r="QIQ210" s="248"/>
      <c r="QIR210" s="248"/>
      <c r="QIS210" s="248"/>
      <c r="QIT210" s="248"/>
      <c r="QIU210" s="248"/>
      <c r="QIV210" s="248"/>
      <c r="QIW210" s="248"/>
      <c r="QIX210" s="248"/>
      <c r="QIY210" s="248"/>
      <c r="QIZ210" s="248"/>
      <c r="QJA210" s="248"/>
      <c r="QJB210" s="248"/>
      <c r="QJC210" s="248"/>
      <c r="QJD210" s="248"/>
      <c r="QJE210" s="248"/>
      <c r="QJF210" s="248"/>
      <c r="QJG210" s="248"/>
      <c r="QJH210" s="248"/>
      <c r="QJI210" s="248"/>
      <c r="QJJ210" s="248"/>
      <c r="QJK210" s="248"/>
      <c r="QJL210" s="248"/>
      <c r="QJM210" s="248"/>
      <c r="QJN210" s="248"/>
      <c r="QJO210" s="248"/>
      <c r="QJP210" s="248"/>
      <c r="QJQ210" s="248"/>
      <c r="QJR210" s="248"/>
      <c r="QJS210" s="248"/>
      <c r="QJT210" s="248"/>
      <c r="QJU210" s="248"/>
      <c r="QJV210" s="248"/>
      <c r="QJW210" s="248"/>
      <c r="QJX210" s="248"/>
      <c r="QJY210" s="248"/>
      <c r="QJZ210" s="248"/>
      <c r="QKA210" s="248"/>
      <c r="QKB210" s="248"/>
      <c r="QKC210" s="248"/>
      <c r="QKD210" s="248"/>
      <c r="QKE210" s="248"/>
      <c r="QKF210" s="248"/>
      <c r="QKG210" s="248"/>
      <c r="QKH210" s="248"/>
      <c r="QKI210" s="248"/>
      <c r="QKJ210" s="248"/>
      <c r="QKK210" s="248"/>
      <c r="QKL210" s="248"/>
      <c r="QKM210" s="248"/>
      <c r="QKN210" s="248"/>
      <c r="QKO210" s="248"/>
      <c r="QKP210" s="248"/>
      <c r="QKQ210" s="248"/>
      <c r="QKR210" s="248"/>
      <c r="QKS210" s="248"/>
      <c r="QKT210" s="248"/>
      <c r="QKU210" s="248"/>
      <c r="QKV210" s="248"/>
      <c r="QKW210" s="248"/>
      <c r="QKX210" s="248"/>
      <c r="QKY210" s="248"/>
      <c r="QKZ210" s="248"/>
      <c r="QLA210" s="248"/>
      <c r="QLB210" s="248"/>
      <c r="QLC210" s="248"/>
      <c r="QLD210" s="248"/>
      <c r="QLE210" s="248"/>
      <c r="QLF210" s="248"/>
      <c r="QLG210" s="248"/>
      <c r="QLH210" s="248"/>
      <c r="QLI210" s="248"/>
      <c r="QLJ210" s="248"/>
      <c r="QLK210" s="248"/>
      <c r="QLL210" s="248"/>
      <c r="QLM210" s="248"/>
      <c r="QLN210" s="248"/>
      <c r="QLO210" s="248"/>
      <c r="QLP210" s="248"/>
      <c r="QLQ210" s="248"/>
      <c r="QLR210" s="248"/>
      <c r="QLS210" s="248"/>
      <c r="QLT210" s="248"/>
      <c r="QLU210" s="248"/>
      <c r="QLV210" s="248"/>
      <c r="QLW210" s="248"/>
      <c r="QLX210" s="248"/>
      <c r="QLY210" s="248"/>
      <c r="QLZ210" s="248"/>
      <c r="QMA210" s="248"/>
      <c r="QMB210" s="248"/>
      <c r="QMC210" s="248"/>
      <c r="QMD210" s="248"/>
      <c r="QME210" s="248"/>
      <c r="QMF210" s="248"/>
      <c r="QMG210" s="248"/>
      <c r="QMH210" s="248"/>
      <c r="QMI210" s="248"/>
      <c r="QMJ210" s="248"/>
      <c r="QMK210" s="248"/>
      <c r="QML210" s="248"/>
      <c r="QMM210" s="248"/>
      <c r="QMN210" s="248"/>
      <c r="QMO210" s="248"/>
      <c r="QMP210" s="248"/>
      <c r="QMQ210" s="248"/>
      <c r="QMR210" s="248"/>
      <c r="QMS210" s="248"/>
      <c r="QMT210" s="248"/>
      <c r="QMU210" s="248"/>
      <c r="QMV210" s="248"/>
      <c r="QMW210" s="248"/>
      <c r="QMX210" s="248"/>
      <c r="QMY210" s="248"/>
      <c r="QMZ210" s="248"/>
      <c r="QNA210" s="248"/>
      <c r="QNB210" s="248"/>
      <c r="QNC210" s="248"/>
      <c r="QND210" s="248"/>
      <c r="QNE210" s="248"/>
      <c r="QNF210" s="248"/>
      <c r="QNG210" s="248"/>
      <c r="QNH210" s="248"/>
      <c r="QNI210" s="248"/>
      <c r="QNJ210" s="248"/>
      <c r="QNK210" s="248"/>
      <c r="QNL210" s="248"/>
      <c r="QNM210" s="248"/>
      <c r="QNN210" s="248"/>
      <c r="QNO210" s="248"/>
      <c r="QNP210" s="248"/>
      <c r="QNQ210" s="248"/>
      <c r="QNR210" s="248"/>
      <c r="QNS210" s="248"/>
      <c r="QNT210" s="248"/>
      <c r="QNU210" s="248"/>
      <c r="QNV210" s="248"/>
      <c r="QNW210" s="248"/>
      <c r="QNX210" s="248"/>
      <c r="QNY210" s="248"/>
      <c r="QNZ210" s="248"/>
      <c r="QOA210" s="248"/>
      <c r="QOB210" s="248"/>
      <c r="QOC210" s="248"/>
      <c r="QOD210" s="248"/>
      <c r="QOE210" s="248"/>
      <c r="QOF210" s="248"/>
      <c r="QOG210" s="248"/>
      <c r="QOH210" s="248"/>
      <c r="QOI210" s="248"/>
      <c r="QOJ210" s="248"/>
      <c r="QOK210" s="248"/>
      <c r="QOL210" s="248"/>
      <c r="QOM210" s="248"/>
      <c r="QON210" s="248"/>
      <c r="QOO210" s="248"/>
      <c r="QOP210" s="248"/>
      <c r="QOQ210" s="248"/>
      <c r="QOR210" s="248"/>
      <c r="QOS210" s="248"/>
      <c r="QOT210" s="248"/>
      <c r="QOU210" s="248"/>
      <c r="QOV210" s="248"/>
      <c r="QOW210" s="248"/>
      <c r="QOX210" s="248"/>
      <c r="QOY210" s="248"/>
      <c r="QOZ210" s="248"/>
      <c r="QPA210" s="248"/>
      <c r="QPB210" s="248"/>
      <c r="QPC210" s="248"/>
      <c r="QPD210" s="248"/>
      <c r="QPE210" s="248"/>
      <c r="QPF210" s="248"/>
      <c r="QPG210" s="248"/>
      <c r="QPH210" s="248"/>
      <c r="QPI210" s="248"/>
      <c r="QPJ210" s="248"/>
      <c r="QPK210" s="248"/>
      <c r="QPL210" s="248"/>
      <c r="QPM210" s="248"/>
      <c r="QPN210" s="248"/>
      <c r="QPO210" s="248"/>
      <c r="QPP210" s="248"/>
      <c r="QPQ210" s="248"/>
      <c r="QPR210" s="248"/>
      <c r="QPS210" s="248"/>
      <c r="QPT210" s="248"/>
      <c r="QPU210" s="248"/>
      <c r="QPV210" s="248"/>
      <c r="QPW210" s="248"/>
      <c r="QPX210" s="248"/>
      <c r="QPY210" s="248"/>
      <c r="QPZ210" s="248"/>
      <c r="QQA210" s="248"/>
      <c r="QQB210" s="248"/>
      <c r="QQC210" s="248"/>
      <c r="QQD210" s="248"/>
      <c r="QQE210" s="248"/>
      <c r="QQF210" s="248"/>
      <c r="QQG210" s="248"/>
      <c r="QQH210" s="248"/>
      <c r="QQI210" s="248"/>
      <c r="QQJ210" s="248"/>
      <c r="QQK210" s="248"/>
      <c r="QQL210" s="248"/>
      <c r="QQM210" s="248"/>
      <c r="QQN210" s="248"/>
      <c r="QQO210" s="248"/>
      <c r="QQP210" s="248"/>
      <c r="QQQ210" s="248"/>
      <c r="QQR210" s="248"/>
      <c r="QQS210" s="248"/>
      <c r="QQT210" s="248"/>
      <c r="QQU210" s="248"/>
      <c r="QQV210" s="248"/>
      <c r="QQW210" s="248"/>
      <c r="QQX210" s="248"/>
      <c r="QQY210" s="248"/>
      <c r="QQZ210" s="248"/>
      <c r="QRA210" s="248"/>
      <c r="QRB210" s="248"/>
      <c r="QRC210" s="248"/>
      <c r="QRD210" s="248"/>
      <c r="QRE210" s="248"/>
      <c r="QRF210" s="248"/>
      <c r="QRG210" s="248"/>
      <c r="QRH210" s="248"/>
      <c r="QRI210" s="248"/>
      <c r="QRJ210" s="248"/>
      <c r="QRK210" s="248"/>
      <c r="QRL210" s="248"/>
      <c r="QRM210" s="248"/>
      <c r="QRN210" s="248"/>
      <c r="QRO210" s="248"/>
      <c r="QRP210" s="248"/>
      <c r="QRQ210" s="248"/>
      <c r="QRR210" s="248"/>
      <c r="QRS210" s="248"/>
      <c r="QRT210" s="248"/>
      <c r="QRU210" s="248"/>
      <c r="QRV210" s="248"/>
      <c r="QRW210" s="248"/>
      <c r="QRX210" s="248"/>
      <c r="QRY210" s="248"/>
      <c r="QRZ210" s="248"/>
      <c r="QSA210" s="248"/>
      <c r="QSB210" s="248"/>
      <c r="QSC210" s="248"/>
      <c r="QSD210" s="248"/>
      <c r="QSE210" s="248"/>
      <c r="QSF210" s="248"/>
      <c r="QSG210" s="248"/>
      <c r="QSH210" s="248"/>
      <c r="QSI210" s="248"/>
      <c r="QSJ210" s="248"/>
      <c r="QSK210" s="248"/>
      <c r="QSL210" s="248"/>
      <c r="QSM210" s="248"/>
      <c r="QSN210" s="248"/>
      <c r="QSO210" s="248"/>
      <c r="QSP210" s="248"/>
      <c r="QSQ210" s="248"/>
      <c r="QSR210" s="248"/>
      <c r="QSS210" s="248"/>
      <c r="QST210" s="248"/>
      <c r="QSU210" s="248"/>
      <c r="QSV210" s="248"/>
      <c r="QSW210" s="248"/>
      <c r="QSX210" s="248"/>
      <c r="QSY210" s="248"/>
      <c r="QSZ210" s="248"/>
      <c r="QTA210" s="248"/>
      <c r="QTB210" s="248"/>
      <c r="QTC210" s="248"/>
      <c r="QTD210" s="248"/>
      <c r="QTE210" s="248"/>
      <c r="QTF210" s="248"/>
      <c r="QTG210" s="248"/>
      <c r="QTH210" s="248"/>
      <c r="QTI210" s="248"/>
      <c r="QTJ210" s="248"/>
      <c r="QTK210" s="248"/>
      <c r="QTL210" s="248"/>
      <c r="QTM210" s="248"/>
      <c r="QTN210" s="248"/>
      <c r="QTO210" s="248"/>
      <c r="QTP210" s="248"/>
      <c r="QTQ210" s="248"/>
      <c r="QTR210" s="248"/>
      <c r="QTS210" s="248"/>
      <c r="QTT210" s="248"/>
      <c r="QTU210" s="248"/>
      <c r="QTV210" s="248"/>
      <c r="QTW210" s="248"/>
      <c r="QTX210" s="248"/>
      <c r="QTY210" s="248"/>
      <c r="QTZ210" s="248"/>
      <c r="QUA210" s="248"/>
      <c r="QUB210" s="248"/>
      <c r="QUC210" s="248"/>
      <c r="QUD210" s="248"/>
      <c r="QUE210" s="248"/>
      <c r="QUF210" s="248"/>
      <c r="QUG210" s="248"/>
      <c r="QUH210" s="248"/>
      <c r="QUI210" s="248"/>
      <c r="QUJ210" s="248"/>
      <c r="QUK210" s="248"/>
      <c r="QUL210" s="248"/>
      <c r="QUM210" s="248"/>
      <c r="QUN210" s="248"/>
      <c r="QUO210" s="248"/>
      <c r="QUP210" s="248"/>
      <c r="QUQ210" s="248"/>
      <c r="QUR210" s="248"/>
      <c r="QUS210" s="248"/>
      <c r="QUT210" s="248"/>
      <c r="QUU210" s="248"/>
      <c r="QUV210" s="248"/>
      <c r="QUW210" s="248"/>
      <c r="QUX210" s="248"/>
      <c r="QUY210" s="248"/>
      <c r="QUZ210" s="248"/>
      <c r="QVA210" s="248"/>
      <c r="QVB210" s="248"/>
      <c r="QVC210" s="248"/>
      <c r="QVD210" s="248"/>
      <c r="QVE210" s="248"/>
      <c r="QVF210" s="248"/>
      <c r="QVG210" s="248"/>
      <c r="QVH210" s="248"/>
      <c r="QVI210" s="248"/>
      <c r="QVJ210" s="248"/>
      <c r="QVK210" s="248"/>
      <c r="QVL210" s="248"/>
      <c r="QVM210" s="248"/>
      <c r="QVN210" s="248"/>
      <c r="QVO210" s="248"/>
      <c r="QVP210" s="248"/>
      <c r="QVQ210" s="248"/>
      <c r="QVR210" s="248"/>
      <c r="QVS210" s="248"/>
      <c r="QVT210" s="248"/>
      <c r="QVU210" s="248"/>
      <c r="QVV210" s="248"/>
      <c r="QVW210" s="248"/>
      <c r="QVX210" s="248"/>
      <c r="QVY210" s="248"/>
      <c r="QVZ210" s="248"/>
      <c r="QWA210" s="248"/>
      <c r="QWB210" s="248"/>
      <c r="QWC210" s="248"/>
      <c r="QWD210" s="248"/>
      <c r="QWE210" s="248"/>
      <c r="QWF210" s="248"/>
      <c r="QWG210" s="248"/>
      <c r="QWH210" s="248"/>
      <c r="QWI210" s="248"/>
      <c r="QWJ210" s="248"/>
      <c r="QWK210" s="248"/>
      <c r="QWL210" s="248"/>
      <c r="QWM210" s="248"/>
      <c r="QWN210" s="248"/>
      <c r="QWO210" s="248"/>
      <c r="QWP210" s="248"/>
      <c r="QWQ210" s="248"/>
      <c r="QWR210" s="248"/>
      <c r="QWS210" s="248"/>
      <c r="QWT210" s="248"/>
      <c r="QWU210" s="248"/>
      <c r="QWV210" s="248"/>
      <c r="QWW210" s="248"/>
      <c r="QWX210" s="248"/>
      <c r="QWY210" s="248"/>
      <c r="QWZ210" s="248"/>
      <c r="QXA210" s="248"/>
      <c r="QXB210" s="248"/>
      <c r="QXC210" s="248"/>
      <c r="QXD210" s="248"/>
      <c r="QXE210" s="248"/>
      <c r="QXF210" s="248"/>
      <c r="QXG210" s="248"/>
      <c r="QXH210" s="248"/>
      <c r="QXI210" s="248"/>
      <c r="QXJ210" s="248"/>
      <c r="QXK210" s="248"/>
      <c r="QXL210" s="248"/>
      <c r="QXM210" s="248"/>
      <c r="QXN210" s="248"/>
      <c r="QXO210" s="248"/>
      <c r="QXP210" s="248"/>
      <c r="QXQ210" s="248"/>
      <c r="QXR210" s="248"/>
      <c r="QXS210" s="248"/>
      <c r="QXT210" s="248"/>
      <c r="QXU210" s="248"/>
      <c r="QXV210" s="248"/>
      <c r="QXW210" s="248"/>
      <c r="QXX210" s="248"/>
      <c r="QXY210" s="248"/>
      <c r="QXZ210" s="248"/>
      <c r="QYA210" s="248"/>
      <c r="QYB210" s="248"/>
      <c r="QYC210" s="248"/>
      <c r="QYD210" s="248"/>
      <c r="QYE210" s="248"/>
      <c r="QYF210" s="248"/>
      <c r="QYG210" s="248"/>
      <c r="QYH210" s="248"/>
      <c r="QYI210" s="248"/>
      <c r="QYJ210" s="248"/>
      <c r="QYK210" s="248"/>
      <c r="QYL210" s="248"/>
      <c r="QYM210" s="248"/>
      <c r="QYN210" s="248"/>
      <c r="QYO210" s="248"/>
      <c r="QYP210" s="248"/>
      <c r="QYQ210" s="248"/>
      <c r="QYR210" s="248"/>
      <c r="QYS210" s="248"/>
      <c r="QYT210" s="248"/>
      <c r="QYU210" s="248"/>
      <c r="QYV210" s="248"/>
      <c r="QYW210" s="248"/>
      <c r="QYX210" s="248"/>
      <c r="QYY210" s="248"/>
      <c r="QYZ210" s="248"/>
      <c r="QZA210" s="248"/>
      <c r="QZB210" s="248"/>
      <c r="QZC210" s="248"/>
      <c r="QZD210" s="248"/>
      <c r="QZE210" s="248"/>
      <c r="QZF210" s="248"/>
      <c r="QZG210" s="248"/>
      <c r="QZH210" s="248"/>
      <c r="QZI210" s="248"/>
      <c r="QZJ210" s="248"/>
      <c r="QZK210" s="248"/>
      <c r="QZL210" s="248"/>
      <c r="QZM210" s="248"/>
      <c r="QZN210" s="248"/>
      <c r="QZO210" s="248"/>
      <c r="QZP210" s="248"/>
      <c r="QZQ210" s="248"/>
      <c r="QZR210" s="248"/>
      <c r="QZS210" s="248"/>
      <c r="QZT210" s="248"/>
      <c r="QZU210" s="248"/>
      <c r="QZV210" s="248"/>
      <c r="QZW210" s="248"/>
      <c r="QZX210" s="248"/>
      <c r="QZY210" s="248"/>
      <c r="QZZ210" s="248"/>
      <c r="RAA210" s="248"/>
      <c r="RAB210" s="248"/>
      <c r="RAC210" s="248"/>
      <c r="RAD210" s="248"/>
      <c r="RAE210" s="248"/>
      <c r="RAF210" s="248"/>
      <c r="RAG210" s="248"/>
      <c r="RAH210" s="248"/>
      <c r="RAI210" s="248"/>
      <c r="RAJ210" s="248"/>
      <c r="RAK210" s="248"/>
      <c r="RAL210" s="248"/>
      <c r="RAM210" s="248"/>
      <c r="RAN210" s="248"/>
      <c r="RAO210" s="248"/>
      <c r="RAP210" s="248"/>
      <c r="RAQ210" s="248"/>
      <c r="RAR210" s="248"/>
      <c r="RAS210" s="248"/>
      <c r="RAT210" s="248"/>
      <c r="RAU210" s="248"/>
      <c r="RAV210" s="248"/>
      <c r="RAW210" s="248"/>
      <c r="RAX210" s="248"/>
      <c r="RAY210" s="248"/>
      <c r="RAZ210" s="248"/>
      <c r="RBA210" s="248"/>
      <c r="RBB210" s="248"/>
      <c r="RBC210" s="248"/>
      <c r="RBD210" s="248"/>
      <c r="RBE210" s="248"/>
      <c r="RBF210" s="248"/>
      <c r="RBG210" s="248"/>
      <c r="RBH210" s="248"/>
      <c r="RBI210" s="248"/>
      <c r="RBJ210" s="248"/>
      <c r="RBK210" s="248"/>
      <c r="RBL210" s="248"/>
      <c r="RBM210" s="248"/>
      <c r="RBN210" s="248"/>
      <c r="RBO210" s="248"/>
      <c r="RBP210" s="248"/>
      <c r="RBQ210" s="248"/>
      <c r="RBR210" s="248"/>
      <c r="RBS210" s="248"/>
      <c r="RBT210" s="248"/>
      <c r="RBU210" s="248"/>
      <c r="RBV210" s="248"/>
      <c r="RBW210" s="248"/>
      <c r="RBX210" s="248"/>
      <c r="RBY210" s="248"/>
      <c r="RBZ210" s="248"/>
      <c r="RCA210" s="248"/>
      <c r="RCB210" s="248"/>
      <c r="RCC210" s="248"/>
      <c r="RCD210" s="248"/>
      <c r="RCE210" s="248"/>
      <c r="RCF210" s="248"/>
      <c r="RCG210" s="248"/>
      <c r="RCH210" s="248"/>
      <c r="RCI210" s="248"/>
      <c r="RCJ210" s="248"/>
      <c r="RCK210" s="248"/>
      <c r="RCL210" s="248"/>
      <c r="RCM210" s="248"/>
      <c r="RCN210" s="248"/>
      <c r="RCO210" s="248"/>
      <c r="RCP210" s="248"/>
      <c r="RCQ210" s="248"/>
      <c r="RCR210" s="248"/>
      <c r="RCS210" s="248"/>
      <c r="RCT210" s="248"/>
      <c r="RCU210" s="248"/>
      <c r="RCV210" s="248"/>
      <c r="RCW210" s="248"/>
      <c r="RCX210" s="248"/>
      <c r="RCY210" s="248"/>
      <c r="RCZ210" s="248"/>
      <c r="RDA210" s="248"/>
      <c r="RDB210" s="248"/>
      <c r="RDC210" s="248"/>
      <c r="RDD210" s="248"/>
      <c r="RDE210" s="248"/>
      <c r="RDF210" s="248"/>
      <c r="RDG210" s="248"/>
      <c r="RDH210" s="248"/>
      <c r="RDI210" s="248"/>
      <c r="RDJ210" s="248"/>
      <c r="RDK210" s="248"/>
      <c r="RDL210" s="248"/>
      <c r="RDM210" s="248"/>
      <c r="RDN210" s="248"/>
      <c r="RDO210" s="248"/>
      <c r="RDP210" s="248"/>
      <c r="RDQ210" s="248"/>
      <c r="RDR210" s="248"/>
      <c r="RDS210" s="248"/>
      <c r="RDT210" s="248"/>
      <c r="RDU210" s="248"/>
      <c r="RDV210" s="248"/>
      <c r="RDW210" s="248"/>
      <c r="RDX210" s="248"/>
      <c r="RDY210" s="248"/>
      <c r="RDZ210" s="248"/>
      <c r="REA210" s="248"/>
      <c r="REB210" s="248"/>
      <c r="REC210" s="248"/>
      <c r="RED210" s="248"/>
      <c r="REE210" s="248"/>
      <c r="REF210" s="248"/>
      <c r="REG210" s="248"/>
      <c r="REH210" s="248"/>
      <c r="REI210" s="248"/>
      <c r="REJ210" s="248"/>
      <c r="REK210" s="248"/>
      <c r="REL210" s="248"/>
      <c r="REM210" s="248"/>
      <c r="REN210" s="248"/>
      <c r="REO210" s="248"/>
      <c r="REP210" s="248"/>
      <c r="REQ210" s="248"/>
      <c r="RER210" s="248"/>
      <c r="RES210" s="248"/>
      <c r="RET210" s="248"/>
      <c r="REU210" s="248"/>
      <c r="REV210" s="248"/>
      <c r="REW210" s="248"/>
      <c r="REX210" s="248"/>
      <c r="REY210" s="248"/>
      <c r="REZ210" s="248"/>
      <c r="RFA210" s="248"/>
      <c r="RFB210" s="248"/>
      <c r="RFC210" s="248"/>
      <c r="RFD210" s="248"/>
      <c r="RFE210" s="248"/>
      <c r="RFF210" s="248"/>
      <c r="RFG210" s="248"/>
      <c r="RFH210" s="248"/>
      <c r="RFI210" s="248"/>
      <c r="RFJ210" s="248"/>
      <c r="RFK210" s="248"/>
      <c r="RFL210" s="248"/>
      <c r="RFM210" s="248"/>
      <c r="RFN210" s="248"/>
      <c r="RFO210" s="248"/>
      <c r="RFP210" s="248"/>
      <c r="RFQ210" s="248"/>
      <c r="RFR210" s="248"/>
      <c r="RFS210" s="248"/>
      <c r="RFT210" s="248"/>
      <c r="RFU210" s="248"/>
      <c r="RFV210" s="248"/>
      <c r="RFW210" s="248"/>
      <c r="RFX210" s="248"/>
      <c r="RFY210" s="248"/>
      <c r="RFZ210" s="248"/>
      <c r="RGA210" s="248"/>
      <c r="RGB210" s="248"/>
      <c r="RGC210" s="248"/>
      <c r="RGD210" s="248"/>
      <c r="RGE210" s="248"/>
      <c r="RGF210" s="248"/>
      <c r="RGG210" s="248"/>
      <c r="RGH210" s="248"/>
      <c r="RGI210" s="248"/>
      <c r="RGJ210" s="248"/>
      <c r="RGK210" s="248"/>
      <c r="RGL210" s="248"/>
      <c r="RGM210" s="248"/>
      <c r="RGN210" s="248"/>
      <c r="RGO210" s="248"/>
      <c r="RGP210" s="248"/>
      <c r="RGQ210" s="248"/>
      <c r="RGR210" s="248"/>
      <c r="RGS210" s="248"/>
      <c r="RGT210" s="248"/>
      <c r="RGU210" s="248"/>
      <c r="RGV210" s="248"/>
      <c r="RGW210" s="248"/>
      <c r="RGX210" s="248"/>
      <c r="RGY210" s="248"/>
      <c r="RGZ210" s="248"/>
      <c r="RHA210" s="248"/>
      <c r="RHB210" s="248"/>
      <c r="RHC210" s="248"/>
      <c r="RHD210" s="248"/>
      <c r="RHE210" s="248"/>
      <c r="RHF210" s="248"/>
      <c r="RHG210" s="248"/>
      <c r="RHH210" s="248"/>
      <c r="RHI210" s="248"/>
      <c r="RHJ210" s="248"/>
      <c r="RHK210" s="248"/>
      <c r="RHL210" s="248"/>
      <c r="RHM210" s="248"/>
      <c r="RHN210" s="248"/>
      <c r="RHO210" s="248"/>
      <c r="RHP210" s="248"/>
      <c r="RHQ210" s="248"/>
      <c r="RHR210" s="248"/>
      <c r="RHS210" s="248"/>
      <c r="RHT210" s="248"/>
      <c r="RHU210" s="248"/>
      <c r="RHV210" s="248"/>
      <c r="RHW210" s="248"/>
      <c r="RHX210" s="248"/>
      <c r="RHY210" s="248"/>
      <c r="RHZ210" s="248"/>
      <c r="RIA210" s="248"/>
      <c r="RIB210" s="248"/>
      <c r="RIC210" s="248"/>
      <c r="RID210" s="248"/>
      <c r="RIE210" s="248"/>
      <c r="RIF210" s="248"/>
      <c r="RIG210" s="248"/>
      <c r="RIH210" s="248"/>
      <c r="RII210" s="248"/>
      <c r="RIJ210" s="248"/>
      <c r="RIK210" s="248"/>
      <c r="RIL210" s="248"/>
      <c r="RIM210" s="248"/>
      <c r="RIN210" s="248"/>
      <c r="RIO210" s="248"/>
      <c r="RIP210" s="248"/>
      <c r="RIQ210" s="248"/>
      <c r="RIR210" s="248"/>
      <c r="RIS210" s="248"/>
      <c r="RIT210" s="248"/>
      <c r="RIU210" s="248"/>
      <c r="RIV210" s="248"/>
      <c r="RIW210" s="248"/>
      <c r="RIX210" s="248"/>
      <c r="RIY210" s="248"/>
      <c r="RIZ210" s="248"/>
      <c r="RJA210" s="248"/>
      <c r="RJB210" s="248"/>
      <c r="RJC210" s="248"/>
      <c r="RJD210" s="248"/>
      <c r="RJE210" s="248"/>
      <c r="RJF210" s="248"/>
      <c r="RJG210" s="248"/>
      <c r="RJH210" s="248"/>
      <c r="RJI210" s="248"/>
      <c r="RJJ210" s="248"/>
      <c r="RJK210" s="248"/>
      <c r="RJL210" s="248"/>
      <c r="RJM210" s="248"/>
      <c r="RJN210" s="248"/>
      <c r="RJO210" s="248"/>
      <c r="RJP210" s="248"/>
      <c r="RJQ210" s="248"/>
      <c r="RJR210" s="248"/>
      <c r="RJS210" s="248"/>
      <c r="RJT210" s="248"/>
      <c r="RJU210" s="248"/>
      <c r="RJV210" s="248"/>
      <c r="RJW210" s="248"/>
      <c r="RJX210" s="248"/>
      <c r="RJY210" s="248"/>
      <c r="RJZ210" s="248"/>
      <c r="RKA210" s="248"/>
      <c r="RKB210" s="248"/>
      <c r="RKC210" s="248"/>
      <c r="RKD210" s="248"/>
      <c r="RKE210" s="248"/>
      <c r="RKF210" s="248"/>
      <c r="RKG210" s="248"/>
      <c r="RKH210" s="248"/>
      <c r="RKI210" s="248"/>
      <c r="RKJ210" s="248"/>
      <c r="RKK210" s="248"/>
      <c r="RKL210" s="248"/>
      <c r="RKM210" s="248"/>
      <c r="RKN210" s="248"/>
      <c r="RKO210" s="248"/>
      <c r="RKP210" s="248"/>
      <c r="RKQ210" s="248"/>
      <c r="RKR210" s="248"/>
      <c r="RKS210" s="248"/>
      <c r="RKT210" s="248"/>
      <c r="RKU210" s="248"/>
      <c r="RKV210" s="248"/>
      <c r="RKW210" s="248"/>
      <c r="RKX210" s="248"/>
      <c r="RKY210" s="248"/>
      <c r="RKZ210" s="248"/>
      <c r="RLA210" s="248"/>
      <c r="RLB210" s="248"/>
      <c r="RLC210" s="248"/>
      <c r="RLD210" s="248"/>
      <c r="RLE210" s="248"/>
      <c r="RLF210" s="248"/>
      <c r="RLG210" s="248"/>
      <c r="RLH210" s="248"/>
      <c r="RLI210" s="248"/>
      <c r="RLJ210" s="248"/>
      <c r="RLK210" s="248"/>
      <c r="RLL210" s="248"/>
      <c r="RLM210" s="248"/>
      <c r="RLN210" s="248"/>
      <c r="RLO210" s="248"/>
      <c r="RLP210" s="248"/>
      <c r="RLQ210" s="248"/>
      <c r="RLR210" s="248"/>
      <c r="RLS210" s="248"/>
      <c r="RLT210" s="248"/>
      <c r="RLU210" s="248"/>
      <c r="RLV210" s="248"/>
      <c r="RLW210" s="248"/>
      <c r="RLX210" s="248"/>
      <c r="RLY210" s="248"/>
      <c r="RLZ210" s="248"/>
      <c r="RMA210" s="248"/>
      <c r="RMB210" s="248"/>
      <c r="RMC210" s="248"/>
      <c r="RMD210" s="248"/>
      <c r="RME210" s="248"/>
      <c r="RMF210" s="248"/>
      <c r="RMG210" s="248"/>
      <c r="RMH210" s="248"/>
      <c r="RMI210" s="248"/>
      <c r="RMJ210" s="248"/>
      <c r="RMK210" s="248"/>
      <c r="RML210" s="248"/>
      <c r="RMM210" s="248"/>
      <c r="RMN210" s="248"/>
      <c r="RMO210" s="248"/>
      <c r="RMP210" s="248"/>
      <c r="RMQ210" s="248"/>
      <c r="RMR210" s="248"/>
      <c r="RMS210" s="248"/>
      <c r="RMT210" s="248"/>
      <c r="RMU210" s="248"/>
      <c r="RMV210" s="248"/>
      <c r="RMW210" s="248"/>
      <c r="RMX210" s="248"/>
      <c r="RMY210" s="248"/>
      <c r="RMZ210" s="248"/>
      <c r="RNA210" s="248"/>
      <c r="RNB210" s="248"/>
      <c r="RNC210" s="248"/>
      <c r="RND210" s="248"/>
      <c r="RNE210" s="248"/>
      <c r="RNF210" s="248"/>
      <c r="RNG210" s="248"/>
      <c r="RNH210" s="248"/>
      <c r="RNI210" s="248"/>
      <c r="RNJ210" s="248"/>
      <c r="RNK210" s="248"/>
      <c r="RNL210" s="248"/>
      <c r="RNM210" s="248"/>
      <c r="RNN210" s="248"/>
      <c r="RNO210" s="248"/>
      <c r="RNP210" s="248"/>
      <c r="RNQ210" s="248"/>
      <c r="RNR210" s="248"/>
      <c r="RNS210" s="248"/>
      <c r="RNT210" s="248"/>
      <c r="RNU210" s="248"/>
      <c r="RNV210" s="248"/>
      <c r="RNW210" s="248"/>
      <c r="RNX210" s="248"/>
      <c r="RNY210" s="248"/>
      <c r="RNZ210" s="248"/>
      <c r="ROA210" s="248"/>
      <c r="ROB210" s="248"/>
      <c r="ROC210" s="248"/>
      <c r="ROD210" s="248"/>
      <c r="ROE210" s="248"/>
      <c r="ROF210" s="248"/>
      <c r="ROG210" s="248"/>
      <c r="ROH210" s="248"/>
      <c r="ROI210" s="248"/>
      <c r="ROJ210" s="248"/>
      <c r="ROK210" s="248"/>
      <c r="ROL210" s="248"/>
      <c r="ROM210" s="248"/>
      <c r="RON210" s="248"/>
      <c r="ROO210" s="248"/>
      <c r="ROP210" s="248"/>
      <c r="ROQ210" s="248"/>
      <c r="ROR210" s="248"/>
      <c r="ROS210" s="248"/>
      <c r="ROT210" s="248"/>
      <c r="ROU210" s="248"/>
      <c r="ROV210" s="248"/>
      <c r="ROW210" s="248"/>
      <c r="ROX210" s="248"/>
      <c r="ROY210" s="248"/>
      <c r="ROZ210" s="248"/>
      <c r="RPA210" s="248"/>
      <c r="RPB210" s="248"/>
      <c r="RPC210" s="248"/>
      <c r="RPD210" s="248"/>
      <c r="RPE210" s="248"/>
      <c r="RPF210" s="248"/>
      <c r="RPG210" s="248"/>
      <c r="RPH210" s="248"/>
      <c r="RPI210" s="248"/>
      <c r="RPJ210" s="248"/>
      <c r="RPK210" s="248"/>
      <c r="RPL210" s="248"/>
      <c r="RPM210" s="248"/>
      <c r="RPN210" s="248"/>
      <c r="RPO210" s="248"/>
      <c r="RPP210" s="248"/>
      <c r="RPQ210" s="248"/>
      <c r="RPR210" s="248"/>
      <c r="RPS210" s="248"/>
      <c r="RPT210" s="248"/>
      <c r="RPU210" s="248"/>
      <c r="RPV210" s="248"/>
      <c r="RPW210" s="248"/>
      <c r="RPX210" s="248"/>
      <c r="RPY210" s="248"/>
      <c r="RPZ210" s="248"/>
      <c r="RQA210" s="248"/>
      <c r="RQB210" s="248"/>
      <c r="RQC210" s="248"/>
      <c r="RQD210" s="248"/>
      <c r="RQE210" s="248"/>
      <c r="RQF210" s="248"/>
      <c r="RQG210" s="248"/>
      <c r="RQH210" s="248"/>
      <c r="RQI210" s="248"/>
      <c r="RQJ210" s="248"/>
      <c r="RQK210" s="248"/>
      <c r="RQL210" s="248"/>
      <c r="RQM210" s="248"/>
      <c r="RQN210" s="248"/>
      <c r="RQO210" s="248"/>
      <c r="RQP210" s="248"/>
      <c r="RQQ210" s="248"/>
      <c r="RQR210" s="248"/>
      <c r="RQS210" s="248"/>
      <c r="RQT210" s="248"/>
      <c r="RQU210" s="248"/>
      <c r="RQV210" s="248"/>
      <c r="RQW210" s="248"/>
      <c r="RQX210" s="248"/>
      <c r="RQY210" s="248"/>
      <c r="RQZ210" s="248"/>
      <c r="RRA210" s="248"/>
      <c r="RRB210" s="248"/>
      <c r="RRC210" s="248"/>
      <c r="RRD210" s="248"/>
      <c r="RRE210" s="248"/>
      <c r="RRF210" s="248"/>
      <c r="RRG210" s="248"/>
      <c r="RRH210" s="248"/>
      <c r="RRI210" s="248"/>
      <c r="RRJ210" s="248"/>
      <c r="RRK210" s="248"/>
      <c r="RRL210" s="248"/>
      <c r="RRM210" s="248"/>
      <c r="RRN210" s="248"/>
      <c r="RRO210" s="248"/>
      <c r="RRP210" s="248"/>
      <c r="RRQ210" s="248"/>
      <c r="RRR210" s="248"/>
      <c r="RRS210" s="248"/>
      <c r="RRT210" s="248"/>
      <c r="RRU210" s="248"/>
      <c r="RRV210" s="248"/>
      <c r="RRW210" s="248"/>
      <c r="RRX210" s="248"/>
      <c r="RRY210" s="248"/>
      <c r="RRZ210" s="248"/>
      <c r="RSA210" s="248"/>
      <c r="RSB210" s="248"/>
      <c r="RSC210" s="248"/>
      <c r="RSD210" s="248"/>
      <c r="RSE210" s="248"/>
      <c r="RSF210" s="248"/>
      <c r="RSG210" s="248"/>
      <c r="RSH210" s="248"/>
      <c r="RSI210" s="248"/>
      <c r="RSJ210" s="248"/>
      <c r="RSK210" s="248"/>
      <c r="RSL210" s="248"/>
      <c r="RSM210" s="248"/>
      <c r="RSN210" s="248"/>
      <c r="RSO210" s="248"/>
      <c r="RSP210" s="248"/>
      <c r="RSQ210" s="248"/>
      <c r="RSR210" s="248"/>
      <c r="RSS210" s="248"/>
      <c r="RST210" s="248"/>
      <c r="RSU210" s="248"/>
      <c r="RSV210" s="248"/>
      <c r="RSW210" s="248"/>
      <c r="RSX210" s="248"/>
      <c r="RSY210" s="248"/>
      <c r="RSZ210" s="248"/>
      <c r="RTA210" s="248"/>
      <c r="RTB210" s="248"/>
      <c r="RTC210" s="248"/>
      <c r="RTD210" s="248"/>
      <c r="RTE210" s="248"/>
      <c r="RTF210" s="248"/>
      <c r="RTG210" s="248"/>
      <c r="RTH210" s="248"/>
      <c r="RTI210" s="248"/>
      <c r="RTJ210" s="248"/>
      <c r="RTK210" s="248"/>
      <c r="RTL210" s="248"/>
      <c r="RTM210" s="248"/>
      <c r="RTN210" s="248"/>
      <c r="RTO210" s="248"/>
      <c r="RTP210" s="248"/>
      <c r="RTQ210" s="248"/>
      <c r="RTR210" s="248"/>
      <c r="RTS210" s="248"/>
      <c r="RTT210" s="248"/>
      <c r="RTU210" s="248"/>
      <c r="RTV210" s="248"/>
      <c r="RTW210" s="248"/>
      <c r="RTX210" s="248"/>
      <c r="RTY210" s="248"/>
      <c r="RTZ210" s="248"/>
      <c r="RUA210" s="248"/>
      <c r="RUB210" s="248"/>
      <c r="RUC210" s="248"/>
      <c r="RUD210" s="248"/>
      <c r="RUE210" s="248"/>
      <c r="RUF210" s="248"/>
      <c r="RUG210" s="248"/>
      <c r="RUH210" s="248"/>
      <c r="RUI210" s="248"/>
      <c r="RUJ210" s="248"/>
      <c r="RUK210" s="248"/>
      <c r="RUL210" s="248"/>
      <c r="RUM210" s="248"/>
      <c r="RUN210" s="248"/>
      <c r="RUO210" s="248"/>
      <c r="RUP210" s="248"/>
      <c r="RUQ210" s="248"/>
      <c r="RUR210" s="248"/>
      <c r="RUS210" s="248"/>
      <c r="RUT210" s="248"/>
      <c r="RUU210" s="248"/>
      <c r="RUV210" s="248"/>
      <c r="RUW210" s="248"/>
      <c r="RUX210" s="248"/>
      <c r="RUY210" s="248"/>
      <c r="RUZ210" s="248"/>
      <c r="RVA210" s="248"/>
      <c r="RVB210" s="248"/>
      <c r="RVC210" s="248"/>
      <c r="RVD210" s="248"/>
      <c r="RVE210" s="248"/>
      <c r="RVF210" s="248"/>
      <c r="RVG210" s="248"/>
      <c r="RVH210" s="248"/>
      <c r="RVI210" s="248"/>
      <c r="RVJ210" s="248"/>
      <c r="RVK210" s="248"/>
      <c r="RVL210" s="248"/>
      <c r="RVM210" s="248"/>
      <c r="RVN210" s="248"/>
      <c r="RVO210" s="248"/>
      <c r="RVP210" s="248"/>
      <c r="RVQ210" s="248"/>
      <c r="RVR210" s="248"/>
      <c r="RVS210" s="248"/>
      <c r="RVT210" s="248"/>
      <c r="RVU210" s="248"/>
      <c r="RVV210" s="248"/>
      <c r="RVW210" s="248"/>
      <c r="RVX210" s="248"/>
      <c r="RVY210" s="248"/>
      <c r="RVZ210" s="248"/>
      <c r="RWA210" s="248"/>
      <c r="RWB210" s="248"/>
      <c r="RWC210" s="248"/>
      <c r="RWD210" s="248"/>
      <c r="RWE210" s="248"/>
      <c r="RWF210" s="248"/>
      <c r="RWG210" s="248"/>
      <c r="RWH210" s="248"/>
      <c r="RWI210" s="248"/>
      <c r="RWJ210" s="248"/>
      <c r="RWK210" s="248"/>
      <c r="RWL210" s="248"/>
      <c r="RWM210" s="248"/>
      <c r="RWN210" s="248"/>
      <c r="RWO210" s="248"/>
      <c r="RWP210" s="248"/>
      <c r="RWQ210" s="248"/>
      <c r="RWR210" s="248"/>
      <c r="RWS210" s="248"/>
      <c r="RWT210" s="248"/>
      <c r="RWU210" s="248"/>
      <c r="RWV210" s="248"/>
      <c r="RWW210" s="248"/>
      <c r="RWX210" s="248"/>
      <c r="RWY210" s="248"/>
      <c r="RWZ210" s="248"/>
      <c r="RXA210" s="248"/>
      <c r="RXB210" s="248"/>
      <c r="RXC210" s="248"/>
      <c r="RXD210" s="248"/>
      <c r="RXE210" s="248"/>
      <c r="RXF210" s="248"/>
      <c r="RXG210" s="248"/>
      <c r="RXH210" s="248"/>
      <c r="RXI210" s="248"/>
      <c r="RXJ210" s="248"/>
      <c r="RXK210" s="248"/>
      <c r="RXL210" s="248"/>
      <c r="RXM210" s="248"/>
      <c r="RXN210" s="248"/>
      <c r="RXO210" s="248"/>
      <c r="RXP210" s="248"/>
      <c r="RXQ210" s="248"/>
      <c r="RXR210" s="248"/>
      <c r="RXS210" s="248"/>
      <c r="RXT210" s="248"/>
      <c r="RXU210" s="248"/>
      <c r="RXV210" s="248"/>
      <c r="RXW210" s="248"/>
      <c r="RXX210" s="248"/>
      <c r="RXY210" s="248"/>
      <c r="RXZ210" s="248"/>
      <c r="RYA210" s="248"/>
      <c r="RYB210" s="248"/>
      <c r="RYC210" s="248"/>
      <c r="RYD210" s="248"/>
      <c r="RYE210" s="248"/>
      <c r="RYF210" s="248"/>
      <c r="RYG210" s="248"/>
      <c r="RYH210" s="248"/>
      <c r="RYI210" s="248"/>
      <c r="RYJ210" s="248"/>
      <c r="RYK210" s="248"/>
      <c r="RYL210" s="248"/>
      <c r="RYM210" s="248"/>
      <c r="RYN210" s="248"/>
      <c r="RYO210" s="248"/>
      <c r="RYP210" s="248"/>
      <c r="RYQ210" s="248"/>
      <c r="RYR210" s="248"/>
      <c r="RYS210" s="248"/>
      <c r="RYT210" s="248"/>
      <c r="RYU210" s="248"/>
      <c r="RYV210" s="248"/>
      <c r="RYW210" s="248"/>
      <c r="RYX210" s="248"/>
      <c r="RYY210" s="248"/>
      <c r="RYZ210" s="248"/>
      <c r="RZA210" s="248"/>
      <c r="RZB210" s="248"/>
      <c r="RZC210" s="248"/>
      <c r="RZD210" s="248"/>
      <c r="RZE210" s="248"/>
      <c r="RZF210" s="248"/>
      <c r="RZG210" s="248"/>
      <c r="RZH210" s="248"/>
      <c r="RZI210" s="248"/>
      <c r="RZJ210" s="248"/>
      <c r="RZK210" s="248"/>
      <c r="RZL210" s="248"/>
      <c r="RZM210" s="248"/>
      <c r="RZN210" s="248"/>
      <c r="RZO210" s="248"/>
      <c r="RZP210" s="248"/>
      <c r="RZQ210" s="248"/>
      <c r="RZR210" s="248"/>
      <c r="RZS210" s="248"/>
      <c r="RZT210" s="248"/>
      <c r="RZU210" s="248"/>
      <c r="RZV210" s="248"/>
      <c r="RZW210" s="248"/>
      <c r="RZX210" s="248"/>
      <c r="RZY210" s="248"/>
      <c r="RZZ210" s="248"/>
      <c r="SAA210" s="248"/>
      <c r="SAB210" s="248"/>
      <c r="SAC210" s="248"/>
      <c r="SAD210" s="248"/>
      <c r="SAE210" s="248"/>
      <c r="SAF210" s="248"/>
      <c r="SAG210" s="248"/>
      <c r="SAH210" s="248"/>
      <c r="SAI210" s="248"/>
      <c r="SAJ210" s="248"/>
      <c r="SAK210" s="248"/>
      <c r="SAL210" s="248"/>
      <c r="SAM210" s="248"/>
      <c r="SAN210" s="248"/>
      <c r="SAO210" s="248"/>
      <c r="SAP210" s="248"/>
      <c r="SAQ210" s="248"/>
      <c r="SAR210" s="248"/>
      <c r="SAS210" s="248"/>
      <c r="SAT210" s="248"/>
      <c r="SAU210" s="248"/>
      <c r="SAV210" s="248"/>
      <c r="SAW210" s="248"/>
      <c r="SAX210" s="248"/>
      <c r="SAY210" s="248"/>
      <c r="SAZ210" s="248"/>
      <c r="SBA210" s="248"/>
      <c r="SBB210" s="248"/>
      <c r="SBC210" s="248"/>
      <c r="SBD210" s="248"/>
      <c r="SBE210" s="248"/>
      <c r="SBF210" s="248"/>
      <c r="SBG210" s="248"/>
      <c r="SBH210" s="248"/>
      <c r="SBI210" s="248"/>
      <c r="SBJ210" s="248"/>
      <c r="SBK210" s="248"/>
      <c r="SBL210" s="248"/>
      <c r="SBM210" s="248"/>
      <c r="SBN210" s="248"/>
      <c r="SBO210" s="248"/>
      <c r="SBP210" s="248"/>
      <c r="SBQ210" s="248"/>
      <c r="SBR210" s="248"/>
      <c r="SBS210" s="248"/>
      <c r="SBT210" s="248"/>
      <c r="SBU210" s="248"/>
      <c r="SBV210" s="248"/>
      <c r="SBW210" s="248"/>
      <c r="SBX210" s="248"/>
      <c r="SBY210" s="248"/>
      <c r="SBZ210" s="248"/>
      <c r="SCA210" s="248"/>
      <c r="SCB210" s="248"/>
      <c r="SCC210" s="248"/>
      <c r="SCD210" s="248"/>
      <c r="SCE210" s="248"/>
      <c r="SCF210" s="248"/>
      <c r="SCG210" s="248"/>
      <c r="SCH210" s="248"/>
      <c r="SCI210" s="248"/>
      <c r="SCJ210" s="248"/>
      <c r="SCK210" s="248"/>
      <c r="SCL210" s="248"/>
      <c r="SCM210" s="248"/>
      <c r="SCN210" s="248"/>
      <c r="SCO210" s="248"/>
      <c r="SCP210" s="248"/>
      <c r="SCQ210" s="248"/>
      <c r="SCR210" s="248"/>
      <c r="SCS210" s="248"/>
      <c r="SCT210" s="248"/>
      <c r="SCU210" s="248"/>
      <c r="SCV210" s="248"/>
      <c r="SCW210" s="248"/>
      <c r="SCX210" s="248"/>
      <c r="SCY210" s="248"/>
      <c r="SCZ210" s="248"/>
      <c r="SDA210" s="248"/>
      <c r="SDB210" s="248"/>
      <c r="SDC210" s="248"/>
      <c r="SDD210" s="248"/>
      <c r="SDE210" s="248"/>
      <c r="SDF210" s="248"/>
      <c r="SDG210" s="248"/>
      <c r="SDH210" s="248"/>
      <c r="SDI210" s="248"/>
      <c r="SDJ210" s="248"/>
      <c r="SDK210" s="248"/>
      <c r="SDL210" s="248"/>
      <c r="SDM210" s="248"/>
      <c r="SDN210" s="248"/>
      <c r="SDO210" s="248"/>
      <c r="SDP210" s="248"/>
      <c r="SDQ210" s="248"/>
      <c r="SDR210" s="248"/>
      <c r="SDS210" s="248"/>
      <c r="SDT210" s="248"/>
      <c r="SDU210" s="248"/>
      <c r="SDV210" s="248"/>
      <c r="SDW210" s="248"/>
      <c r="SDX210" s="248"/>
      <c r="SDY210" s="248"/>
      <c r="SDZ210" s="248"/>
      <c r="SEA210" s="248"/>
      <c r="SEB210" s="248"/>
      <c r="SEC210" s="248"/>
      <c r="SED210" s="248"/>
      <c r="SEE210" s="248"/>
      <c r="SEF210" s="248"/>
      <c r="SEG210" s="248"/>
      <c r="SEH210" s="248"/>
      <c r="SEI210" s="248"/>
      <c r="SEJ210" s="248"/>
      <c r="SEK210" s="248"/>
      <c r="SEL210" s="248"/>
      <c r="SEM210" s="248"/>
      <c r="SEN210" s="248"/>
      <c r="SEO210" s="248"/>
      <c r="SEP210" s="248"/>
      <c r="SEQ210" s="248"/>
      <c r="SER210" s="248"/>
      <c r="SES210" s="248"/>
      <c r="SET210" s="248"/>
      <c r="SEU210" s="248"/>
      <c r="SEV210" s="248"/>
      <c r="SEW210" s="248"/>
      <c r="SEX210" s="248"/>
      <c r="SEY210" s="248"/>
      <c r="SEZ210" s="248"/>
      <c r="SFA210" s="248"/>
      <c r="SFB210" s="248"/>
      <c r="SFC210" s="248"/>
      <c r="SFD210" s="248"/>
      <c r="SFE210" s="248"/>
      <c r="SFF210" s="248"/>
      <c r="SFG210" s="248"/>
      <c r="SFH210" s="248"/>
      <c r="SFI210" s="248"/>
      <c r="SFJ210" s="248"/>
      <c r="SFK210" s="248"/>
      <c r="SFL210" s="248"/>
      <c r="SFM210" s="248"/>
      <c r="SFN210" s="248"/>
      <c r="SFO210" s="248"/>
      <c r="SFP210" s="248"/>
      <c r="SFQ210" s="248"/>
      <c r="SFR210" s="248"/>
      <c r="SFS210" s="248"/>
      <c r="SFT210" s="248"/>
      <c r="SFU210" s="248"/>
      <c r="SFV210" s="248"/>
      <c r="SFW210" s="248"/>
      <c r="SFX210" s="248"/>
      <c r="SFY210" s="248"/>
      <c r="SFZ210" s="248"/>
      <c r="SGA210" s="248"/>
      <c r="SGB210" s="248"/>
      <c r="SGC210" s="248"/>
      <c r="SGD210" s="248"/>
      <c r="SGE210" s="248"/>
      <c r="SGF210" s="248"/>
      <c r="SGG210" s="248"/>
      <c r="SGH210" s="248"/>
      <c r="SGI210" s="248"/>
      <c r="SGJ210" s="248"/>
      <c r="SGK210" s="248"/>
      <c r="SGL210" s="248"/>
      <c r="SGM210" s="248"/>
      <c r="SGN210" s="248"/>
      <c r="SGO210" s="248"/>
      <c r="SGP210" s="248"/>
      <c r="SGQ210" s="248"/>
      <c r="SGR210" s="248"/>
      <c r="SGS210" s="248"/>
      <c r="SGT210" s="248"/>
      <c r="SGU210" s="248"/>
      <c r="SGV210" s="248"/>
      <c r="SGW210" s="248"/>
      <c r="SGX210" s="248"/>
      <c r="SGY210" s="248"/>
      <c r="SGZ210" s="248"/>
      <c r="SHA210" s="248"/>
      <c r="SHB210" s="248"/>
      <c r="SHC210" s="248"/>
      <c r="SHD210" s="248"/>
      <c r="SHE210" s="248"/>
      <c r="SHF210" s="248"/>
      <c r="SHG210" s="248"/>
      <c r="SHH210" s="248"/>
      <c r="SHI210" s="248"/>
      <c r="SHJ210" s="248"/>
      <c r="SHK210" s="248"/>
      <c r="SHL210" s="248"/>
      <c r="SHM210" s="248"/>
      <c r="SHN210" s="248"/>
      <c r="SHO210" s="248"/>
      <c r="SHP210" s="248"/>
      <c r="SHQ210" s="248"/>
      <c r="SHR210" s="248"/>
      <c r="SHS210" s="248"/>
      <c r="SHT210" s="248"/>
      <c r="SHU210" s="248"/>
      <c r="SHV210" s="248"/>
      <c r="SHW210" s="248"/>
      <c r="SHX210" s="248"/>
      <c r="SHY210" s="248"/>
      <c r="SHZ210" s="248"/>
      <c r="SIA210" s="248"/>
      <c r="SIB210" s="248"/>
      <c r="SIC210" s="248"/>
      <c r="SID210" s="248"/>
      <c r="SIE210" s="248"/>
      <c r="SIF210" s="248"/>
      <c r="SIG210" s="248"/>
      <c r="SIH210" s="248"/>
      <c r="SII210" s="248"/>
      <c r="SIJ210" s="248"/>
      <c r="SIK210" s="248"/>
      <c r="SIL210" s="248"/>
      <c r="SIM210" s="248"/>
      <c r="SIN210" s="248"/>
      <c r="SIO210" s="248"/>
      <c r="SIP210" s="248"/>
      <c r="SIQ210" s="248"/>
      <c r="SIR210" s="248"/>
      <c r="SIS210" s="248"/>
      <c r="SIT210" s="248"/>
      <c r="SIU210" s="248"/>
      <c r="SIV210" s="248"/>
      <c r="SIW210" s="248"/>
      <c r="SIX210" s="248"/>
      <c r="SIY210" s="248"/>
      <c r="SIZ210" s="248"/>
      <c r="SJA210" s="248"/>
      <c r="SJB210" s="248"/>
      <c r="SJC210" s="248"/>
      <c r="SJD210" s="248"/>
      <c r="SJE210" s="248"/>
      <c r="SJF210" s="248"/>
      <c r="SJG210" s="248"/>
      <c r="SJH210" s="248"/>
      <c r="SJI210" s="248"/>
      <c r="SJJ210" s="248"/>
      <c r="SJK210" s="248"/>
      <c r="SJL210" s="248"/>
      <c r="SJM210" s="248"/>
      <c r="SJN210" s="248"/>
      <c r="SJO210" s="248"/>
      <c r="SJP210" s="248"/>
      <c r="SJQ210" s="248"/>
      <c r="SJR210" s="248"/>
      <c r="SJS210" s="248"/>
      <c r="SJT210" s="248"/>
      <c r="SJU210" s="248"/>
      <c r="SJV210" s="248"/>
      <c r="SJW210" s="248"/>
      <c r="SJX210" s="248"/>
      <c r="SJY210" s="248"/>
      <c r="SJZ210" s="248"/>
      <c r="SKA210" s="248"/>
      <c r="SKB210" s="248"/>
      <c r="SKC210" s="248"/>
      <c r="SKD210" s="248"/>
      <c r="SKE210" s="248"/>
      <c r="SKF210" s="248"/>
      <c r="SKG210" s="248"/>
      <c r="SKH210" s="248"/>
      <c r="SKI210" s="248"/>
      <c r="SKJ210" s="248"/>
      <c r="SKK210" s="248"/>
      <c r="SKL210" s="248"/>
      <c r="SKM210" s="248"/>
      <c r="SKN210" s="248"/>
      <c r="SKO210" s="248"/>
      <c r="SKP210" s="248"/>
      <c r="SKQ210" s="248"/>
      <c r="SKR210" s="248"/>
      <c r="SKS210" s="248"/>
      <c r="SKT210" s="248"/>
      <c r="SKU210" s="248"/>
      <c r="SKV210" s="248"/>
      <c r="SKW210" s="248"/>
      <c r="SKX210" s="248"/>
      <c r="SKY210" s="248"/>
      <c r="SKZ210" s="248"/>
      <c r="SLA210" s="248"/>
      <c r="SLB210" s="248"/>
      <c r="SLC210" s="248"/>
      <c r="SLD210" s="248"/>
      <c r="SLE210" s="248"/>
      <c r="SLF210" s="248"/>
      <c r="SLG210" s="248"/>
      <c r="SLH210" s="248"/>
      <c r="SLI210" s="248"/>
      <c r="SLJ210" s="248"/>
      <c r="SLK210" s="248"/>
      <c r="SLL210" s="248"/>
      <c r="SLM210" s="248"/>
      <c r="SLN210" s="248"/>
      <c r="SLO210" s="248"/>
      <c r="SLP210" s="248"/>
      <c r="SLQ210" s="248"/>
      <c r="SLR210" s="248"/>
      <c r="SLS210" s="248"/>
      <c r="SLT210" s="248"/>
      <c r="SLU210" s="248"/>
      <c r="SLV210" s="248"/>
      <c r="SLW210" s="248"/>
      <c r="SLX210" s="248"/>
      <c r="SLY210" s="248"/>
      <c r="SLZ210" s="248"/>
      <c r="SMA210" s="248"/>
      <c r="SMB210" s="248"/>
      <c r="SMC210" s="248"/>
      <c r="SMD210" s="248"/>
      <c r="SME210" s="248"/>
      <c r="SMF210" s="248"/>
      <c r="SMG210" s="248"/>
      <c r="SMH210" s="248"/>
      <c r="SMI210" s="248"/>
      <c r="SMJ210" s="248"/>
      <c r="SMK210" s="248"/>
      <c r="SML210" s="248"/>
      <c r="SMM210" s="248"/>
      <c r="SMN210" s="248"/>
      <c r="SMO210" s="248"/>
      <c r="SMP210" s="248"/>
      <c r="SMQ210" s="248"/>
      <c r="SMR210" s="248"/>
      <c r="SMS210" s="248"/>
      <c r="SMT210" s="248"/>
      <c r="SMU210" s="248"/>
      <c r="SMV210" s="248"/>
      <c r="SMW210" s="248"/>
      <c r="SMX210" s="248"/>
      <c r="SMY210" s="248"/>
      <c r="SMZ210" s="248"/>
      <c r="SNA210" s="248"/>
      <c r="SNB210" s="248"/>
      <c r="SNC210" s="248"/>
      <c r="SND210" s="248"/>
      <c r="SNE210" s="248"/>
      <c r="SNF210" s="248"/>
      <c r="SNG210" s="248"/>
      <c r="SNH210" s="248"/>
      <c r="SNI210" s="248"/>
      <c r="SNJ210" s="248"/>
      <c r="SNK210" s="248"/>
      <c r="SNL210" s="248"/>
      <c r="SNM210" s="248"/>
      <c r="SNN210" s="248"/>
      <c r="SNO210" s="248"/>
      <c r="SNP210" s="248"/>
      <c r="SNQ210" s="248"/>
      <c r="SNR210" s="248"/>
      <c r="SNS210" s="248"/>
      <c r="SNT210" s="248"/>
      <c r="SNU210" s="248"/>
      <c r="SNV210" s="248"/>
      <c r="SNW210" s="248"/>
      <c r="SNX210" s="248"/>
      <c r="SNY210" s="248"/>
      <c r="SNZ210" s="248"/>
      <c r="SOA210" s="248"/>
      <c r="SOB210" s="248"/>
      <c r="SOC210" s="248"/>
      <c r="SOD210" s="248"/>
      <c r="SOE210" s="248"/>
      <c r="SOF210" s="248"/>
      <c r="SOG210" s="248"/>
      <c r="SOH210" s="248"/>
      <c r="SOI210" s="248"/>
      <c r="SOJ210" s="248"/>
      <c r="SOK210" s="248"/>
      <c r="SOL210" s="248"/>
      <c r="SOM210" s="248"/>
      <c r="SON210" s="248"/>
      <c r="SOO210" s="248"/>
      <c r="SOP210" s="248"/>
      <c r="SOQ210" s="248"/>
      <c r="SOR210" s="248"/>
      <c r="SOS210" s="248"/>
      <c r="SOT210" s="248"/>
      <c r="SOU210" s="248"/>
      <c r="SOV210" s="248"/>
      <c r="SOW210" s="248"/>
      <c r="SOX210" s="248"/>
      <c r="SOY210" s="248"/>
      <c r="SOZ210" s="248"/>
      <c r="SPA210" s="248"/>
      <c r="SPB210" s="248"/>
      <c r="SPC210" s="248"/>
      <c r="SPD210" s="248"/>
      <c r="SPE210" s="248"/>
      <c r="SPF210" s="248"/>
      <c r="SPG210" s="248"/>
      <c r="SPH210" s="248"/>
      <c r="SPI210" s="248"/>
      <c r="SPJ210" s="248"/>
      <c r="SPK210" s="248"/>
      <c r="SPL210" s="248"/>
      <c r="SPM210" s="248"/>
      <c r="SPN210" s="248"/>
      <c r="SPO210" s="248"/>
      <c r="SPP210" s="248"/>
      <c r="SPQ210" s="248"/>
      <c r="SPR210" s="248"/>
      <c r="SPS210" s="248"/>
      <c r="SPT210" s="248"/>
      <c r="SPU210" s="248"/>
      <c r="SPV210" s="248"/>
      <c r="SPW210" s="248"/>
      <c r="SPX210" s="248"/>
      <c r="SPY210" s="248"/>
      <c r="SPZ210" s="248"/>
      <c r="SQA210" s="248"/>
      <c r="SQB210" s="248"/>
      <c r="SQC210" s="248"/>
      <c r="SQD210" s="248"/>
      <c r="SQE210" s="248"/>
      <c r="SQF210" s="248"/>
      <c r="SQG210" s="248"/>
      <c r="SQH210" s="248"/>
      <c r="SQI210" s="248"/>
      <c r="SQJ210" s="248"/>
      <c r="SQK210" s="248"/>
      <c r="SQL210" s="248"/>
      <c r="SQM210" s="248"/>
      <c r="SQN210" s="248"/>
      <c r="SQO210" s="248"/>
      <c r="SQP210" s="248"/>
      <c r="SQQ210" s="248"/>
      <c r="SQR210" s="248"/>
      <c r="SQS210" s="248"/>
      <c r="SQT210" s="248"/>
      <c r="SQU210" s="248"/>
      <c r="SQV210" s="248"/>
      <c r="SQW210" s="248"/>
      <c r="SQX210" s="248"/>
      <c r="SQY210" s="248"/>
      <c r="SQZ210" s="248"/>
      <c r="SRA210" s="248"/>
      <c r="SRB210" s="248"/>
      <c r="SRC210" s="248"/>
      <c r="SRD210" s="248"/>
      <c r="SRE210" s="248"/>
      <c r="SRF210" s="248"/>
      <c r="SRG210" s="248"/>
      <c r="SRH210" s="248"/>
      <c r="SRI210" s="248"/>
      <c r="SRJ210" s="248"/>
      <c r="SRK210" s="248"/>
      <c r="SRL210" s="248"/>
      <c r="SRM210" s="248"/>
      <c r="SRN210" s="248"/>
      <c r="SRO210" s="248"/>
      <c r="SRP210" s="248"/>
      <c r="SRQ210" s="248"/>
      <c r="SRR210" s="248"/>
      <c r="SRS210" s="248"/>
      <c r="SRT210" s="248"/>
      <c r="SRU210" s="248"/>
      <c r="SRV210" s="248"/>
      <c r="SRW210" s="248"/>
      <c r="SRX210" s="248"/>
      <c r="SRY210" s="248"/>
      <c r="SRZ210" s="248"/>
      <c r="SSA210" s="248"/>
      <c r="SSB210" s="248"/>
      <c r="SSC210" s="248"/>
      <c r="SSD210" s="248"/>
      <c r="SSE210" s="248"/>
      <c r="SSF210" s="248"/>
      <c r="SSG210" s="248"/>
      <c r="SSH210" s="248"/>
      <c r="SSI210" s="248"/>
      <c r="SSJ210" s="248"/>
      <c r="SSK210" s="248"/>
      <c r="SSL210" s="248"/>
      <c r="SSM210" s="248"/>
      <c r="SSN210" s="248"/>
      <c r="SSO210" s="248"/>
      <c r="SSP210" s="248"/>
      <c r="SSQ210" s="248"/>
      <c r="SSR210" s="248"/>
      <c r="SSS210" s="248"/>
      <c r="SST210" s="248"/>
      <c r="SSU210" s="248"/>
      <c r="SSV210" s="248"/>
      <c r="SSW210" s="248"/>
      <c r="SSX210" s="248"/>
      <c r="SSY210" s="248"/>
      <c r="SSZ210" s="248"/>
      <c r="STA210" s="248"/>
      <c r="STB210" s="248"/>
      <c r="STC210" s="248"/>
      <c r="STD210" s="248"/>
      <c r="STE210" s="248"/>
      <c r="STF210" s="248"/>
      <c r="STG210" s="248"/>
      <c r="STH210" s="248"/>
      <c r="STI210" s="248"/>
      <c r="STJ210" s="248"/>
      <c r="STK210" s="248"/>
      <c r="STL210" s="248"/>
      <c r="STM210" s="248"/>
      <c r="STN210" s="248"/>
      <c r="STO210" s="248"/>
      <c r="STP210" s="248"/>
      <c r="STQ210" s="248"/>
      <c r="STR210" s="248"/>
      <c r="STS210" s="248"/>
      <c r="STT210" s="248"/>
      <c r="STU210" s="248"/>
      <c r="STV210" s="248"/>
      <c r="STW210" s="248"/>
      <c r="STX210" s="248"/>
      <c r="STY210" s="248"/>
      <c r="STZ210" s="248"/>
      <c r="SUA210" s="248"/>
      <c r="SUB210" s="248"/>
      <c r="SUC210" s="248"/>
      <c r="SUD210" s="248"/>
      <c r="SUE210" s="248"/>
      <c r="SUF210" s="248"/>
      <c r="SUG210" s="248"/>
      <c r="SUH210" s="248"/>
      <c r="SUI210" s="248"/>
      <c r="SUJ210" s="248"/>
      <c r="SUK210" s="248"/>
      <c r="SUL210" s="248"/>
      <c r="SUM210" s="248"/>
      <c r="SUN210" s="248"/>
      <c r="SUO210" s="248"/>
      <c r="SUP210" s="248"/>
      <c r="SUQ210" s="248"/>
      <c r="SUR210" s="248"/>
      <c r="SUS210" s="248"/>
      <c r="SUT210" s="248"/>
      <c r="SUU210" s="248"/>
      <c r="SUV210" s="248"/>
      <c r="SUW210" s="248"/>
      <c r="SUX210" s="248"/>
      <c r="SUY210" s="248"/>
      <c r="SUZ210" s="248"/>
      <c r="SVA210" s="248"/>
      <c r="SVB210" s="248"/>
      <c r="SVC210" s="248"/>
      <c r="SVD210" s="248"/>
      <c r="SVE210" s="248"/>
      <c r="SVF210" s="248"/>
      <c r="SVG210" s="248"/>
      <c r="SVH210" s="248"/>
      <c r="SVI210" s="248"/>
      <c r="SVJ210" s="248"/>
      <c r="SVK210" s="248"/>
      <c r="SVL210" s="248"/>
      <c r="SVM210" s="248"/>
      <c r="SVN210" s="248"/>
      <c r="SVO210" s="248"/>
      <c r="SVP210" s="248"/>
      <c r="SVQ210" s="248"/>
      <c r="SVR210" s="248"/>
      <c r="SVS210" s="248"/>
      <c r="SVT210" s="248"/>
      <c r="SVU210" s="248"/>
      <c r="SVV210" s="248"/>
      <c r="SVW210" s="248"/>
      <c r="SVX210" s="248"/>
      <c r="SVY210" s="248"/>
      <c r="SVZ210" s="248"/>
      <c r="SWA210" s="248"/>
      <c r="SWB210" s="248"/>
      <c r="SWC210" s="248"/>
      <c r="SWD210" s="248"/>
      <c r="SWE210" s="248"/>
      <c r="SWF210" s="248"/>
      <c r="SWG210" s="248"/>
      <c r="SWH210" s="248"/>
      <c r="SWI210" s="248"/>
      <c r="SWJ210" s="248"/>
      <c r="SWK210" s="248"/>
      <c r="SWL210" s="248"/>
      <c r="SWM210" s="248"/>
      <c r="SWN210" s="248"/>
      <c r="SWO210" s="248"/>
      <c r="SWP210" s="248"/>
      <c r="SWQ210" s="248"/>
      <c r="SWR210" s="248"/>
      <c r="SWS210" s="248"/>
      <c r="SWT210" s="248"/>
      <c r="SWU210" s="248"/>
      <c r="SWV210" s="248"/>
      <c r="SWW210" s="248"/>
      <c r="SWX210" s="248"/>
      <c r="SWY210" s="248"/>
      <c r="SWZ210" s="248"/>
      <c r="SXA210" s="248"/>
      <c r="SXB210" s="248"/>
      <c r="SXC210" s="248"/>
      <c r="SXD210" s="248"/>
      <c r="SXE210" s="248"/>
      <c r="SXF210" s="248"/>
      <c r="SXG210" s="248"/>
      <c r="SXH210" s="248"/>
      <c r="SXI210" s="248"/>
      <c r="SXJ210" s="248"/>
      <c r="SXK210" s="248"/>
      <c r="SXL210" s="248"/>
      <c r="SXM210" s="248"/>
      <c r="SXN210" s="248"/>
      <c r="SXO210" s="248"/>
      <c r="SXP210" s="248"/>
      <c r="SXQ210" s="248"/>
      <c r="SXR210" s="248"/>
      <c r="SXS210" s="248"/>
      <c r="SXT210" s="248"/>
      <c r="SXU210" s="248"/>
      <c r="SXV210" s="248"/>
      <c r="SXW210" s="248"/>
      <c r="SXX210" s="248"/>
      <c r="SXY210" s="248"/>
      <c r="SXZ210" s="248"/>
      <c r="SYA210" s="248"/>
      <c r="SYB210" s="248"/>
      <c r="SYC210" s="248"/>
      <c r="SYD210" s="248"/>
      <c r="SYE210" s="248"/>
      <c r="SYF210" s="248"/>
      <c r="SYG210" s="248"/>
      <c r="SYH210" s="248"/>
      <c r="SYI210" s="248"/>
      <c r="SYJ210" s="248"/>
      <c r="SYK210" s="248"/>
      <c r="SYL210" s="248"/>
      <c r="SYM210" s="248"/>
      <c r="SYN210" s="248"/>
      <c r="SYO210" s="248"/>
      <c r="SYP210" s="248"/>
      <c r="SYQ210" s="248"/>
      <c r="SYR210" s="248"/>
      <c r="SYS210" s="248"/>
      <c r="SYT210" s="248"/>
      <c r="SYU210" s="248"/>
      <c r="SYV210" s="248"/>
      <c r="SYW210" s="248"/>
      <c r="SYX210" s="248"/>
      <c r="SYY210" s="248"/>
      <c r="SYZ210" s="248"/>
      <c r="SZA210" s="248"/>
      <c r="SZB210" s="248"/>
      <c r="SZC210" s="248"/>
      <c r="SZD210" s="248"/>
      <c r="SZE210" s="248"/>
      <c r="SZF210" s="248"/>
      <c r="SZG210" s="248"/>
      <c r="SZH210" s="248"/>
      <c r="SZI210" s="248"/>
      <c r="SZJ210" s="248"/>
      <c r="SZK210" s="248"/>
      <c r="SZL210" s="248"/>
      <c r="SZM210" s="248"/>
      <c r="SZN210" s="248"/>
      <c r="SZO210" s="248"/>
      <c r="SZP210" s="248"/>
      <c r="SZQ210" s="248"/>
      <c r="SZR210" s="248"/>
      <c r="SZS210" s="248"/>
      <c r="SZT210" s="248"/>
      <c r="SZU210" s="248"/>
      <c r="SZV210" s="248"/>
      <c r="SZW210" s="248"/>
      <c r="SZX210" s="248"/>
      <c r="SZY210" s="248"/>
      <c r="SZZ210" s="248"/>
      <c r="TAA210" s="248"/>
      <c r="TAB210" s="248"/>
      <c r="TAC210" s="248"/>
      <c r="TAD210" s="248"/>
      <c r="TAE210" s="248"/>
      <c r="TAF210" s="248"/>
      <c r="TAG210" s="248"/>
      <c r="TAH210" s="248"/>
      <c r="TAI210" s="248"/>
      <c r="TAJ210" s="248"/>
      <c r="TAK210" s="248"/>
      <c r="TAL210" s="248"/>
      <c r="TAM210" s="248"/>
      <c r="TAN210" s="248"/>
      <c r="TAO210" s="248"/>
      <c r="TAP210" s="248"/>
      <c r="TAQ210" s="248"/>
      <c r="TAR210" s="248"/>
      <c r="TAS210" s="248"/>
      <c r="TAT210" s="248"/>
      <c r="TAU210" s="248"/>
      <c r="TAV210" s="248"/>
      <c r="TAW210" s="248"/>
      <c r="TAX210" s="248"/>
      <c r="TAY210" s="248"/>
      <c r="TAZ210" s="248"/>
      <c r="TBA210" s="248"/>
      <c r="TBB210" s="248"/>
      <c r="TBC210" s="248"/>
      <c r="TBD210" s="248"/>
      <c r="TBE210" s="248"/>
      <c r="TBF210" s="248"/>
      <c r="TBG210" s="248"/>
      <c r="TBH210" s="248"/>
      <c r="TBI210" s="248"/>
      <c r="TBJ210" s="248"/>
      <c r="TBK210" s="248"/>
      <c r="TBL210" s="248"/>
      <c r="TBM210" s="248"/>
      <c r="TBN210" s="248"/>
      <c r="TBO210" s="248"/>
      <c r="TBP210" s="248"/>
      <c r="TBQ210" s="248"/>
      <c r="TBR210" s="248"/>
      <c r="TBS210" s="248"/>
      <c r="TBT210" s="248"/>
      <c r="TBU210" s="248"/>
      <c r="TBV210" s="248"/>
      <c r="TBW210" s="248"/>
      <c r="TBX210" s="248"/>
      <c r="TBY210" s="248"/>
      <c r="TBZ210" s="248"/>
      <c r="TCA210" s="248"/>
      <c r="TCB210" s="248"/>
      <c r="TCC210" s="248"/>
      <c r="TCD210" s="248"/>
      <c r="TCE210" s="248"/>
      <c r="TCF210" s="248"/>
      <c r="TCG210" s="248"/>
      <c r="TCH210" s="248"/>
      <c r="TCI210" s="248"/>
      <c r="TCJ210" s="248"/>
      <c r="TCK210" s="248"/>
      <c r="TCL210" s="248"/>
      <c r="TCM210" s="248"/>
      <c r="TCN210" s="248"/>
      <c r="TCO210" s="248"/>
      <c r="TCP210" s="248"/>
      <c r="TCQ210" s="248"/>
      <c r="TCR210" s="248"/>
      <c r="TCS210" s="248"/>
      <c r="TCT210" s="248"/>
      <c r="TCU210" s="248"/>
      <c r="TCV210" s="248"/>
      <c r="TCW210" s="248"/>
      <c r="TCX210" s="248"/>
      <c r="TCY210" s="248"/>
      <c r="TCZ210" s="248"/>
      <c r="TDA210" s="248"/>
      <c r="TDB210" s="248"/>
      <c r="TDC210" s="248"/>
      <c r="TDD210" s="248"/>
      <c r="TDE210" s="248"/>
      <c r="TDF210" s="248"/>
      <c r="TDG210" s="248"/>
      <c r="TDH210" s="248"/>
      <c r="TDI210" s="248"/>
      <c r="TDJ210" s="248"/>
      <c r="TDK210" s="248"/>
      <c r="TDL210" s="248"/>
      <c r="TDM210" s="248"/>
      <c r="TDN210" s="248"/>
      <c r="TDO210" s="248"/>
      <c r="TDP210" s="248"/>
      <c r="TDQ210" s="248"/>
      <c r="TDR210" s="248"/>
      <c r="TDS210" s="248"/>
      <c r="TDT210" s="248"/>
      <c r="TDU210" s="248"/>
      <c r="TDV210" s="248"/>
      <c r="TDW210" s="248"/>
      <c r="TDX210" s="248"/>
      <c r="TDY210" s="248"/>
      <c r="TDZ210" s="248"/>
      <c r="TEA210" s="248"/>
      <c r="TEB210" s="248"/>
      <c r="TEC210" s="248"/>
      <c r="TED210" s="248"/>
      <c r="TEE210" s="248"/>
      <c r="TEF210" s="248"/>
      <c r="TEG210" s="248"/>
      <c r="TEH210" s="248"/>
      <c r="TEI210" s="248"/>
      <c r="TEJ210" s="248"/>
      <c r="TEK210" s="248"/>
      <c r="TEL210" s="248"/>
      <c r="TEM210" s="248"/>
      <c r="TEN210" s="248"/>
      <c r="TEO210" s="248"/>
      <c r="TEP210" s="248"/>
      <c r="TEQ210" s="248"/>
      <c r="TER210" s="248"/>
      <c r="TES210" s="248"/>
      <c r="TET210" s="248"/>
      <c r="TEU210" s="248"/>
      <c r="TEV210" s="248"/>
      <c r="TEW210" s="248"/>
      <c r="TEX210" s="248"/>
      <c r="TEY210" s="248"/>
      <c r="TEZ210" s="248"/>
      <c r="TFA210" s="248"/>
      <c r="TFB210" s="248"/>
      <c r="TFC210" s="248"/>
      <c r="TFD210" s="248"/>
      <c r="TFE210" s="248"/>
      <c r="TFF210" s="248"/>
      <c r="TFG210" s="248"/>
      <c r="TFH210" s="248"/>
      <c r="TFI210" s="248"/>
      <c r="TFJ210" s="248"/>
      <c r="TFK210" s="248"/>
      <c r="TFL210" s="248"/>
      <c r="TFM210" s="248"/>
      <c r="TFN210" s="248"/>
      <c r="TFO210" s="248"/>
      <c r="TFP210" s="248"/>
      <c r="TFQ210" s="248"/>
      <c r="TFR210" s="248"/>
      <c r="TFS210" s="248"/>
      <c r="TFT210" s="248"/>
      <c r="TFU210" s="248"/>
      <c r="TFV210" s="248"/>
      <c r="TFW210" s="248"/>
      <c r="TFX210" s="248"/>
      <c r="TFY210" s="248"/>
      <c r="TFZ210" s="248"/>
      <c r="TGA210" s="248"/>
      <c r="TGB210" s="248"/>
      <c r="TGC210" s="248"/>
      <c r="TGD210" s="248"/>
      <c r="TGE210" s="248"/>
      <c r="TGF210" s="248"/>
      <c r="TGG210" s="248"/>
      <c r="TGH210" s="248"/>
      <c r="TGI210" s="248"/>
      <c r="TGJ210" s="248"/>
      <c r="TGK210" s="248"/>
      <c r="TGL210" s="248"/>
      <c r="TGM210" s="248"/>
      <c r="TGN210" s="248"/>
      <c r="TGO210" s="248"/>
      <c r="TGP210" s="248"/>
      <c r="TGQ210" s="248"/>
      <c r="TGR210" s="248"/>
      <c r="TGS210" s="248"/>
      <c r="TGT210" s="248"/>
      <c r="TGU210" s="248"/>
      <c r="TGV210" s="248"/>
      <c r="TGW210" s="248"/>
      <c r="TGX210" s="248"/>
      <c r="TGY210" s="248"/>
      <c r="TGZ210" s="248"/>
      <c r="THA210" s="248"/>
      <c r="THB210" s="248"/>
      <c r="THC210" s="248"/>
      <c r="THD210" s="248"/>
      <c r="THE210" s="248"/>
      <c r="THF210" s="248"/>
      <c r="THG210" s="248"/>
      <c r="THH210" s="248"/>
      <c r="THI210" s="248"/>
      <c r="THJ210" s="248"/>
      <c r="THK210" s="248"/>
      <c r="THL210" s="248"/>
      <c r="THM210" s="248"/>
      <c r="THN210" s="248"/>
      <c r="THO210" s="248"/>
      <c r="THP210" s="248"/>
      <c r="THQ210" s="248"/>
      <c r="THR210" s="248"/>
      <c r="THS210" s="248"/>
      <c r="THT210" s="248"/>
      <c r="THU210" s="248"/>
      <c r="THV210" s="248"/>
      <c r="THW210" s="248"/>
      <c r="THX210" s="248"/>
      <c r="THY210" s="248"/>
      <c r="THZ210" s="248"/>
      <c r="TIA210" s="248"/>
      <c r="TIB210" s="248"/>
      <c r="TIC210" s="248"/>
      <c r="TID210" s="248"/>
      <c r="TIE210" s="248"/>
      <c r="TIF210" s="248"/>
      <c r="TIG210" s="248"/>
      <c r="TIH210" s="248"/>
      <c r="TII210" s="248"/>
      <c r="TIJ210" s="248"/>
      <c r="TIK210" s="248"/>
      <c r="TIL210" s="248"/>
      <c r="TIM210" s="248"/>
      <c r="TIN210" s="248"/>
      <c r="TIO210" s="248"/>
      <c r="TIP210" s="248"/>
      <c r="TIQ210" s="248"/>
      <c r="TIR210" s="248"/>
      <c r="TIS210" s="248"/>
      <c r="TIT210" s="248"/>
      <c r="TIU210" s="248"/>
      <c r="TIV210" s="248"/>
      <c r="TIW210" s="248"/>
      <c r="TIX210" s="248"/>
      <c r="TIY210" s="248"/>
      <c r="TIZ210" s="248"/>
      <c r="TJA210" s="248"/>
      <c r="TJB210" s="248"/>
      <c r="TJC210" s="248"/>
      <c r="TJD210" s="248"/>
      <c r="TJE210" s="248"/>
      <c r="TJF210" s="248"/>
      <c r="TJG210" s="248"/>
      <c r="TJH210" s="248"/>
      <c r="TJI210" s="248"/>
      <c r="TJJ210" s="248"/>
      <c r="TJK210" s="248"/>
      <c r="TJL210" s="248"/>
      <c r="TJM210" s="248"/>
      <c r="TJN210" s="248"/>
      <c r="TJO210" s="248"/>
      <c r="TJP210" s="248"/>
      <c r="TJQ210" s="248"/>
      <c r="TJR210" s="248"/>
      <c r="TJS210" s="248"/>
      <c r="TJT210" s="248"/>
      <c r="TJU210" s="248"/>
      <c r="TJV210" s="248"/>
      <c r="TJW210" s="248"/>
      <c r="TJX210" s="248"/>
      <c r="TJY210" s="248"/>
      <c r="TJZ210" s="248"/>
      <c r="TKA210" s="248"/>
      <c r="TKB210" s="248"/>
      <c r="TKC210" s="248"/>
      <c r="TKD210" s="248"/>
      <c r="TKE210" s="248"/>
      <c r="TKF210" s="248"/>
      <c r="TKG210" s="248"/>
      <c r="TKH210" s="248"/>
      <c r="TKI210" s="248"/>
      <c r="TKJ210" s="248"/>
      <c r="TKK210" s="248"/>
      <c r="TKL210" s="248"/>
      <c r="TKM210" s="248"/>
      <c r="TKN210" s="248"/>
      <c r="TKO210" s="248"/>
      <c r="TKP210" s="248"/>
      <c r="TKQ210" s="248"/>
      <c r="TKR210" s="248"/>
      <c r="TKS210" s="248"/>
      <c r="TKT210" s="248"/>
      <c r="TKU210" s="248"/>
      <c r="TKV210" s="248"/>
      <c r="TKW210" s="248"/>
      <c r="TKX210" s="248"/>
      <c r="TKY210" s="248"/>
      <c r="TKZ210" s="248"/>
      <c r="TLA210" s="248"/>
      <c r="TLB210" s="248"/>
      <c r="TLC210" s="248"/>
      <c r="TLD210" s="248"/>
      <c r="TLE210" s="248"/>
      <c r="TLF210" s="248"/>
      <c r="TLG210" s="248"/>
      <c r="TLH210" s="248"/>
      <c r="TLI210" s="248"/>
      <c r="TLJ210" s="248"/>
      <c r="TLK210" s="248"/>
      <c r="TLL210" s="248"/>
      <c r="TLM210" s="248"/>
      <c r="TLN210" s="248"/>
      <c r="TLO210" s="248"/>
      <c r="TLP210" s="248"/>
      <c r="TLQ210" s="248"/>
      <c r="TLR210" s="248"/>
      <c r="TLS210" s="248"/>
      <c r="TLT210" s="248"/>
      <c r="TLU210" s="248"/>
      <c r="TLV210" s="248"/>
      <c r="TLW210" s="248"/>
      <c r="TLX210" s="248"/>
      <c r="TLY210" s="248"/>
      <c r="TLZ210" s="248"/>
      <c r="TMA210" s="248"/>
      <c r="TMB210" s="248"/>
      <c r="TMC210" s="248"/>
      <c r="TMD210" s="248"/>
      <c r="TME210" s="248"/>
      <c r="TMF210" s="248"/>
      <c r="TMG210" s="248"/>
      <c r="TMH210" s="248"/>
      <c r="TMI210" s="248"/>
      <c r="TMJ210" s="248"/>
      <c r="TMK210" s="248"/>
      <c r="TML210" s="248"/>
      <c r="TMM210" s="248"/>
      <c r="TMN210" s="248"/>
      <c r="TMO210" s="248"/>
      <c r="TMP210" s="248"/>
      <c r="TMQ210" s="248"/>
      <c r="TMR210" s="248"/>
      <c r="TMS210" s="248"/>
      <c r="TMT210" s="248"/>
      <c r="TMU210" s="248"/>
      <c r="TMV210" s="248"/>
      <c r="TMW210" s="248"/>
      <c r="TMX210" s="248"/>
      <c r="TMY210" s="248"/>
      <c r="TMZ210" s="248"/>
      <c r="TNA210" s="248"/>
      <c r="TNB210" s="248"/>
      <c r="TNC210" s="248"/>
      <c r="TND210" s="248"/>
      <c r="TNE210" s="248"/>
      <c r="TNF210" s="248"/>
      <c r="TNG210" s="248"/>
      <c r="TNH210" s="248"/>
      <c r="TNI210" s="248"/>
      <c r="TNJ210" s="248"/>
      <c r="TNK210" s="248"/>
      <c r="TNL210" s="248"/>
      <c r="TNM210" s="248"/>
      <c r="TNN210" s="248"/>
      <c r="TNO210" s="248"/>
      <c r="TNP210" s="248"/>
      <c r="TNQ210" s="248"/>
      <c r="TNR210" s="248"/>
      <c r="TNS210" s="248"/>
      <c r="TNT210" s="248"/>
      <c r="TNU210" s="248"/>
      <c r="TNV210" s="248"/>
      <c r="TNW210" s="248"/>
      <c r="TNX210" s="248"/>
      <c r="TNY210" s="248"/>
      <c r="TNZ210" s="248"/>
      <c r="TOA210" s="248"/>
      <c r="TOB210" s="248"/>
      <c r="TOC210" s="248"/>
      <c r="TOD210" s="248"/>
      <c r="TOE210" s="248"/>
      <c r="TOF210" s="248"/>
      <c r="TOG210" s="248"/>
      <c r="TOH210" s="248"/>
      <c r="TOI210" s="248"/>
      <c r="TOJ210" s="248"/>
      <c r="TOK210" s="248"/>
      <c r="TOL210" s="248"/>
      <c r="TOM210" s="248"/>
      <c r="TON210" s="248"/>
      <c r="TOO210" s="248"/>
      <c r="TOP210" s="248"/>
      <c r="TOQ210" s="248"/>
      <c r="TOR210" s="248"/>
      <c r="TOS210" s="248"/>
      <c r="TOT210" s="248"/>
      <c r="TOU210" s="248"/>
      <c r="TOV210" s="248"/>
      <c r="TOW210" s="248"/>
      <c r="TOX210" s="248"/>
      <c r="TOY210" s="248"/>
      <c r="TOZ210" s="248"/>
      <c r="TPA210" s="248"/>
      <c r="TPB210" s="248"/>
      <c r="TPC210" s="248"/>
      <c r="TPD210" s="248"/>
      <c r="TPE210" s="248"/>
      <c r="TPF210" s="248"/>
      <c r="TPG210" s="248"/>
      <c r="TPH210" s="248"/>
      <c r="TPI210" s="248"/>
      <c r="TPJ210" s="248"/>
      <c r="TPK210" s="248"/>
      <c r="TPL210" s="248"/>
      <c r="TPM210" s="248"/>
      <c r="TPN210" s="248"/>
      <c r="TPO210" s="248"/>
      <c r="TPP210" s="248"/>
      <c r="TPQ210" s="248"/>
      <c r="TPR210" s="248"/>
      <c r="TPS210" s="248"/>
      <c r="TPT210" s="248"/>
      <c r="TPU210" s="248"/>
      <c r="TPV210" s="248"/>
      <c r="TPW210" s="248"/>
      <c r="TPX210" s="248"/>
      <c r="TPY210" s="248"/>
      <c r="TPZ210" s="248"/>
      <c r="TQA210" s="248"/>
      <c r="TQB210" s="248"/>
      <c r="TQC210" s="248"/>
      <c r="TQD210" s="248"/>
      <c r="TQE210" s="248"/>
      <c r="TQF210" s="248"/>
      <c r="TQG210" s="248"/>
      <c r="TQH210" s="248"/>
      <c r="TQI210" s="248"/>
      <c r="TQJ210" s="248"/>
      <c r="TQK210" s="248"/>
      <c r="TQL210" s="248"/>
      <c r="TQM210" s="248"/>
      <c r="TQN210" s="248"/>
      <c r="TQO210" s="248"/>
      <c r="TQP210" s="248"/>
      <c r="TQQ210" s="248"/>
      <c r="TQR210" s="248"/>
      <c r="TQS210" s="248"/>
      <c r="TQT210" s="248"/>
      <c r="TQU210" s="248"/>
      <c r="TQV210" s="248"/>
      <c r="TQW210" s="248"/>
      <c r="TQX210" s="248"/>
      <c r="TQY210" s="248"/>
      <c r="TQZ210" s="248"/>
      <c r="TRA210" s="248"/>
      <c r="TRB210" s="248"/>
      <c r="TRC210" s="248"/>
      <c r="TRD210" s="248"/>
      <c r="TRE210" s="248"/>
      <c r="TRF210" s="248"/>
      <c r="TRG210" s="248"/>
      <c r="TRH210" s="248"/>
      <c r="TRI210" s="248"/>
      <c r="TRJ210" s="248"/>
      <c r="TRK210" s="248"/>
      <c r="TRL210" s="248"/>
      <c r="TRM210" s="248"/>
      <c r="TRN210" s="248"/>
      <c r="TRO210" s="248"/>
      <c r="TRP210" s="248"/>
      <c r="TRQ210" s="248"/>
      <c r="TRR210" s="248"/>
      <c r="TRS210" s="248"/>
      <c r="TRT210" s="248"/>
      <c r="TRU210" s="248"/>
      <c r="TRV210" s="248"/>
      <c r="TRW210" s="248"/>
      <c r="TRX210" s="248"/>
      <c r="TRY210" s="248"/>
      <c r="TRZ210" s="248"/>
      <c r="TSA210" s="248"/>
      <c r="TSB210" s="248"/>
      <c r="TSC210" s="248"/>
      <c r="TSD210" s="248"/>
      <c r="TSE210" s="248"/>
      <c r="TSF210" s="248"/>
      <c r="TSG210" s="248"/>
      <c r="TSH210" s="248"/>
      <c r="TSI210" s="248"/>
      <c r="TSJ210" s="248"/>
      <c r="TSK210" s="248"/>
      <c r="TSL210" s="248"/>
      <c r="TSM210" s="248"/>
      <c r="TSN210" s="248"/>
      <c r="TSO210" s="248"/>
      <c r="TSP210" s="248"/>
      <c r="TSQ210" s="248"/>
      <c r="TSR210" s="248"/>
      <c r="TSS210" s="248"/>
      <c r="TST210" s="248"/>
      <c r="TSU210" s="248"/>
      <c r="TSV210" s="248"/>
      <c r="TSW210" s="248"/>
      <c r="TSX210" s="248"/>
      <c r="TSY210" s="248"/>
      <c r="TSZ210" s="248"/>
      <c r="TTA210" s="248"/>
      <c r="TTB210" s="248"/>
      <c r="TTC210" s="248"/>
      <c r="TTD210" s="248"/>
      <c r="TTE210" s="248"/>
      <c r="TTF210" s="248"/>
      <c r="TTG210" s="248"/>
      <c r="TTH210" s="248"/>
      <c r="TTI210" s="248"/>
      <c r="TTJ210" s="248"/>
      <c r="TTK210" s="248"/>
      <c r="TTL210" s="248"/>
      <c r="TTM210" s="248"/>
      <c r="TTN210" s="248"/>
      <c r="TTO210" s="248"/>
      <c r="TTP210" s="248"/>
      <c r="TTQ210" s="248"/>
      <c r="TTR210" s="248"/>
      <c r="TTS210" s="248"/>
      <c r="TTT210" s="248"/>
      <c r="TTU210" s="248"/>
      <c r="TTV210" s="248"/>
      <c r="TTW210" s="248"/>
      <c r="TTX210" s="248"/>
      <c r="TTY210" s="248"/>
      <c r="TTZ210" s="248"/>
      <c r="TUA210" s="248"/>
      <c r="TUB210" s="248"/>
      <c r="TUC210" s="248"/>
      <c r="TUD210" s="248"/>
      <c r="TUE210" s="248"/>
      <c r="TUF210" s="248"/>
      <c r="TUG210" s="248"/>
      <c r="TUH210" s="248"/>
      <c r="TUI210" s="248"/>
      <c r="TUJ210" s="248"/>
      <c r="TUK210" s="248"/>
      <c r="TUL210" s="248"/>
      <c r="TUM210" s="248"/>
      <c r="TUN210" s="248"/>
      <c r="TUO210" s="248"/>
      <c r="TUP210" s="248"/>
      <c r="TUQ210" s="248"/>
      <c r="TUR210" s="248"/>
      <c r="TUS210" s="248"/>
      <c r="TUT210" s="248"/>
      <c r="TUU210" s="248"/>
      <c r="TUV210" s="248"/>
      <c r="TUW210" s="248"/>
      <c r="TUX210" s="248"/>
      <c r="TUY210" s="248"/>
      <c r="TUZ210" s="248"/>
      <c r="TVA210" s="248"/>
      <c r="TVB210" s="248"/>
      <c r="TVC210" s="248"/>
      <c r="TVD210" s="248"/>
      <c r="TVE210" s="248"/>
      <c r="TVF210" s="248"/>
      <c r="TVG210" s="248"/>
      <c r="TVH210" s="248"/>
      <c r="TVI210" s="248"/>
      <c r="TVJ210" s="248"/>
      <c r="TVK210" s="248"/>
      <c r="TVL210" s="248"/>
      <c r="TVM210" s="248"/>
      <c r="TVN210" s="248"/>
      <c r="TVO210" s="248"/>
      <c r="TVP210" s="248"/>
      <c r="TVQ210" s="248"/>
      <c r="TVR210" s="248"/>
      <c r="TVS210" s="248"/>
      <c r="TVT210" s="248"/>
      <c r="TVU210" s="248"/>
      <c r="TVV210" s="248"/>
      <c r="TVW210" s="248"/>
      <c r="TVX210" s="248"/>
      <c r="TVY210" s="248"/>
      <c r="TVZ210" s="248"/>
      <c r="TWA210" s="248"/>
      <c r="TWB210" s="248"/>
      <c r="TWC210" s="248"/>
      <c r="TWD210" s="248"/>
      <c r="TWE210" s="248"/>
      <c r="TWF210" s="248"/>
      <c r="TWG210" s="248"/>
      <c r="TWH210" s="248"/>
      <c r="TWI210" s="248"/>
      <c r="TWJ210" s="248"/>
      <c r="TWK210" s="248"/>
      <c r="TWL210" s="248"/>
      <c r="TWM210" s="248"/>
      <c r="TWN210" s="248"/>
      <c r="TWO210" s="248"/>
      <c r="TWP210" s="248"/>
      <c r="TWQ210" s="248"/>
      <c r="TWR210" s="248"/>
      <c r="TWS210" s="248"/>
      <c r="TWT210" s="248"/>
      <c r="TWU210" s="248"/>
      <c r="TWV210" s="248"/>
      <c r="TWW210" s="248"/>
      <c r="TWX210" s="248"/>
      <c r="TWY210" s="248"/>
      <c r="TWZ210" s="248"/>
      <c r="TXA210" s="248"/>
      <c r="TXB210" s="248"/>
      <c r="TXC210" s="248"/>
      <c r="TXD210" s="248"/>
      <c r="TXE210" s="248"/>
      <c r="TXF210" s="248"/>
      <c r="TXG210" s="248"/>
      <c r="TXH210" s="248"/>
      <c r="TXI210" s="248"/>
      <c r="TXJ210" s="248"/>
      <c r="TXK210" s="248"/>
      <c r="TXL210" s="248"/>
      <c r="TXM210" s="248"/>
      <c r="TXN210" s="248"/>
      <c r="TXO210" s="248"/>
      <c r="TXP210" s="248"/>
      <c r="TXQ210" s="248"/>
      <c r="TXR210" s="248"/>
      <c r="TXS210" s="248"/>
      <c r="TXT210" s="248"/>
      <c r="TXU210" s="248"/>
      <c r="TXV210" s="248"/>
      <c r="TXW210" s="248"/>
      <c r="TXX210" s="248"/>
      <c r="TXY210" s="248"/>
      <c r="TXZ210" s="248"/>
      <c r="TYA210" s="248"/>
      <c r="TYB210" s="248"/>
      <c r="TYC210" s="248"/>
      <c r="TYD210" s="248"/>
      <c r="TYE210" s="248"/>
      <c r="TYF210" s="248"/>
      <c r="TYG210" s="248"/>
      <c r="TYH210" s="248"/>
      <c r="TYI210" s="248"/>
      <c r="TYJ210" s="248"/>
      <c r="TYK210" s="248"/>
      <c r="TYL210" s="248"/>
      <c r="TYM210" s="248"/>
      <c r="TYN210" s="248"/>
      <c r="TYO210" s="248"/>
      <c r="TYP210" s="248"/>
      <c r="TYQ210" s="248"/>
      <c r="TYR210" s="248"/>
      <c r="TYS210" s="248"/>
      <c r="TYT210" s="248"/>
      <c r="TYU210" s="248"/>
      <c r="TYV210" s="248"/>
      <c r="TYW210" s="248"/>
      <c r="TYX210" s="248"/>
      <c r="TYY210" s="248"/>
      <c r="TYZ210" s="248"/>
      <c r="TZA210" s="248"/>
      <c r="TZB210" s="248"/>
      <c r="TZC210" s="248"/>
      <c r="TZD210" s="248"/>
      <c r="TZE210" s="248"/>
      <c r="TZF210" s="248"/>
      <c r="TZG210" s="248"/>
      <c r="TZH210" s="248"/>
      <c r="TZI210" s="248"/>
      <c r="TZJ210" s="248"/>
      <c r="TZK210" s="248"/>
      <c r="TZL210" s="248"/>
      <c r="TZM210" s="248"/>
      <c r="TZN210" s="248"/>
      <c r="TZO210" s="248"/>
      <c r="TZP210" s="248"/>
      <c r="TZQ210" s="248"/>
      <c r="TZR210" s="248"/>
      <c r="TZS210" s="248"/>
      <c r="TZT210" s="248"/>
      <c r="TZU210" s="248"/>
      <c r="TZV210" s="248"/>
      <c r="TZW210" s="248"/>
      <c r="TZX210" s="248"/>
      <c r="TZY210" s="248"/>
      <c r="TZZ210" s="248"/>
      <c r="UAA210" s="248"/>
      <c r="UAB210" s="248"/>
      <c r="UAC210" s="248"/>
      <c r="UAD210" s="248"/>
      <c r="UAE210" s="248"/>
      <c r="UAF210" s="248"/>
      <c r="UAG210" s="248"/>
      <c r="UAH210" s="248"/>
      <c r="UAI210" s="248"/>
      <c r="UAJ210" s="248"/>
      <c r="UAK210" s="248"/>
      <c r="UAL210" s="248"/>
      <c r="UAM210" s="248"/>
      <c r="UAN210" s="248"/>
      <c r="UAO210" s="248"/>
      <c r="UAP210" s="248"/>
      <c r="UAQ210" s="248"/>
      <c r="UAR210" s="248"/>
      <c r="UAS210" s="248"/>
      <c r="UAT210" s="248"/>
      <c r="UAU210" s="248"/>
      <c r="UAV210" s="248"/>
      <c r="UAW210" s="248"/>
      <c r="UAX210" s="248"/>
      <c r="UAY210" s="248"/>
      <c r="UAZ210" s="248"/>
      <c r="UBA210" s="248"/>
      <c r="UBB210" s="248"/>
      <c r="UBC210" s="248"/>
      <c r="UBD210" s="248"/>
      <c r="UBE210" s="248"/>
      <c r="UBF210" s="248"/>
      <c r="UBG210" s="248"/>
      <c r="UBH210" s="248"/>
      <c r="UBI210" s="248"/>
      <c r="UBJ210" s="248"/>
      <c r="UBK210" s="248"/>
      <c r="UBL210" s="248"/>
      <c r="UBM210" s="248"/>
      <c r="UBN210" s="248"/>
      <c r="UBO210" s="248"/>
      <c r="UBP210" s="248"/>
      <c r="UBQ210" s="248"/>
      <c r="UBR210" s="248"/>
      <c r="UBS210" s="248"/>
      <c r="UBT210" s="248"/>
      <c r="UBU210" s="248"/>
      <c r="UBV210" s="248"/>
      <c r="UBW210" s="248"/>
      <c r="UBX210" s="248"/>
      <c r="UBY210" s="248"/>
      <c r="UBZ210" s="248"/>
      <c r="UCA210" s="248"/>
      <c r="UCB210" s="248"/>
      <c r="UCC210" s="248"/>
      <c r="UCD210" s="248"/>
      <c r="UCE210" s="248"/>
      <c r="UCF210" s="248"/>
      <c r="UCG210" s="248"/>
      <c r="UCH210" s="248"/>
      <c r="UCI210" s="248"/>
      <c r="UCJ210" s="248"/>
      <c r="UCK210" s="248"/>
      <c r="UCL210" s="248"/>
      <c r="UCM210" s="248"/>
      <c r="UCN210" s="248"/>
      <c r="UCO210" s="248"/>
      <c r="UCP210" s="248"/>
      <c r="UCQ210" s="248"/>
      <c r="UCR210" s="248"/>
      <c r="UCS210" s="248"/>
      <c r="UCT210" s="248"/>
      <c r="UCU210" s="248"/>
      <c r="UCV210" s="248"/>
      <c r="UCW210" s="248"/>
      <c r="UCX210" s="248"/>
      <c r="UCY210" s="248"/>
      <c r="UCZ210" s="248"/>
      <c r="UDA210" s="248"/>
      <c r="UDB210" s="248"/>
      <c r="UDC210" s="248"/>
      <c r="UDD210" s="248"/>
      <c r="UDE210" s="248"/>
      <c r="UDF210" s="248"/>
      <c r="UDG210" s="248"/>
      <c r="UDH210" s="248"/>
      <c r="UDI210" s="248"/>
      <c r="UDJ210" s="248"/>
      <c r="UDK210" s="248"/>
      <c r="UDL210" s="248"/>
      <c r="UDM210" s="248"/>
      <c r="UDN210" s="248"/>
      <c r="UDO210" s="248"/>
      <c r="UDP210" s="248"/>
      <c r="UDQ210" s="248"/>
      <c r="UDR210" s="248"/>
      <c r="UDS210" s="248"/>
      <c r="UDT210" s="248"/>
      <c r="UDU210" s="248"/>
      <c r="UDV210" s="248"/>
      <c r="UDW210" s="248"/>
      <c r="UDX210" s="248"/>
      <c r="UDY210" s="248"/>
      <c r="UDZ210" s="248"/>
      <c r="UEA210" s="248"/>
      <c r="UEB210" s="248"/>
      <c r="UEC210" s="248"/>
      <c r="UED210" s="248"/>
      <c r="UEE210" s="248"/>
      <c r="UEF210" s="248"/>
      <c r="UEG210" s="248"/>
      <c r="UEH210" s="248"/>
      <c r="UEI210" s="248"/>
      <c r="UEJ210" s="248"/>
      <c r="UEK210" s="248"/>
      <c r="UEL210" s="248"/>
      <c r="UEM210" s="248"/>
      <c r="UEN210" s="248"/>
      <c r="UEO210" s="248"/>
      <c r="UEP210" s="248"/>
      <c r="UEQ210" s="248"/>
      <c r="UER210" s="248"/>
      <c r="UES210" s="248"/>
      <c r="UET210" s="248"/>
      <c r="UEU210" s="248"/>
      <c r="UEV210" s="248"/>
      <c r="UEW210" s="248"/>
      <c r="UEX210" s="248"/>
      <c r="UEY210" s="248"/>
      <c r="UEZ210" s="248"/>
      <c r="UFA210" s="248"/>
      <c r="UFB210" s="248"/>
      <c r="UFC210" s="248"/>
      <c r="UFD210" s="248"/>
      <c r="UFE210" s="248"/>
      <c r="UFF210" s="248"/>
      <c r="UFG210" s="248"/>
      <c r="UFH210" s="248"/>
      <c r="UFI210" s="248"/>
      <c r="UFJ210" s="248"/>
      <c r="UFK210" s="248"/>
      <c r="UFL210" s="248"/>
      <c r="UFM210" s="248"/>
      <c r="UFN210" s="248"/>
      <c r="UFO210" s="248"/>
      <c r="UFP210" s="248"/>
      <c r="UFQ210" s="248"/>
      <c r="UFR210" s="248"/>
      <c r="UFS210" s="248"/>
      <c r="UFT210" s="248"/>
      <c r="UFU210" s="248"/>
      <c r="UFV210" s="248"/>
      <c r="UFW210" s="248"/>
      <c r="UFX210" s="248"/>
      <c r="UFY210" s="248"/>
      <c r="UFZ210" s="248"/>
      <c r="UGA210" s="248"/>
      <c r="UGB210" s="248"/>
      <c r="UGC210" s="248"/>
      <c r="UGD210" s="248"/>
      <c r="UGE210" s="248"/>
      <c r="UGF210" s="248"/>
      <c r="UGG210" s="248"/>
      <c r="UGH210" s="248"/>
      <c r="UGI210" s="248"/>
      <c r="UGJ210" s="248"/>
      <c r="UGK210" s="248"/>
      <c r="UGL210" s="248"/>
      <c r="UGM210" s="248"/>
      <c r="UGN210" s="248"/>
      <c r="UGO210" s="248"/>
      <c r="UGP210" s="248"/>
      <c r="UGQ210" s="248"/>
      <c r="UGR210" s="248"/>
      <c r="UGS210" s="248"/>
      <c r="UGT210" s="248"/>
      <c r="UGU210" s="248"/>
      <c r="UGV210" s="248"/>
      <c r="UGW210" s="248"/>
      <c r="UGX210" s="248"/>
      <c r="UGY210" s="248"/>
      <c r="UGZ210" s="248"/>
      <c r="UHA210" s="248"/>
      <c r="UHB210" s="248"/>
      <c r="UHC210" s="248"/>
      <c r="UHD210" s="248"/>
      <c r="UHE210" s="248"/>
      <c r="UHF210" s="248"/>
      <c r="UHG210" s="248"/>
      <c r="UHH210" s="248"/>
      <c r="UHI210" s="248"/>
      <c r="UHJ210" s="248"/>
      <c r="UHK210" s="248"/>
      <c r="UHL210" s="248"/>
      <c r="UHM210" s="248"/>
      <c r="UHN210" s="248"/>
      <c r="UHO210" s="248"/>
      <c r="UHP210" s="248"/>
      <c r="UHQ210" s="248"/>
      <c r="UHR210" s="248"/>
      <c r="UHS210" s="248"/>
      <c r="UHT210" s="248"/>
      <c r="UHU210" s="248"/>
      <c r="UHV210" s="248"/>
      <c r="UHW210" s="248"/>
      <c r="UHX210" s="248"/>
      <c r="UHY210" s="248"/>
      <c r="UHZ210" s="248"/>
      <c r="UIA210" s="248"/>
      <c r="UIB210" s="248"/>
      <c r="UIC210" s="248"/>
      <c r="UID210" s="248"/>
      <c r="UIE210" s="248"/>
      <c r="UIF210" s="248"/>
      <c r="UIG210" s="248"/>
      <c r="UIH210" s="248"/>
      <c r="UII210" s="248"/>
      <c r="UIJ210" s="248"/>
      <c r="UIK210" s="248"/>
      <c r="UIL210" s="248"/>
      <c r="UIM210" s="248"/>
      <c r="UIN210" s="248"/>
      <c r="UIO210" s="248"/>
      <c r="UIP210" s="248"/>
      <c r="UIQ210" s="248"/>
      <c r="UIR210" s="248"/>
      <c r="UIS210" s="248"/>
      <c r="UIT210" s="248"/>
      <c r="UIU210" s="248"/>
      <c r="UIV210" s="248"/>
      <c r="UIW210" s="248"/>
      <c r="UIX210" s="248"/>
      <c r="UIY210" s="248"/>
      <c r="UIZ210" s="248"/>
      <c r="UJA210" s="248"/>
      <c r="UJB210" s="248"/>
      <c r="UJC210" s="248"/>
      <c r="UJD210" s="248"/>
      <c r="UJE210" s="248"/>
      <c r="UJF210" s="248"/>
      <c r="UJG210" s="248"/>
      <c r="UJH210" s="248"/>
      <c r="UJI210" s="248"/>
      <c r="UJJ210" s="248"/>
      <c r="UJK210" s="248"/>
      <c r="UJL210" s="248"/>
      <c r="UJM210" s="248"/>
      <c r="UJN210" s="248"/>
      <c r="UJO210" s="248"/>
      <c r="UJP210" s="248"/>
      <c r="UJQ210" s="248"/>
      <c r="UJR210" s="248"/>
      <c r="UJS210" s="248"/>
      <c r="UJT210" s="248"/>
      <c r="UJU210" s="248"/>
      <c r="UJV210" s="248"/>
      <c r="UJW210" s="248"/>
      <c r="UJX210" s="248"/>
      <c r="UJY210" s="248"/>
      <c r="UJZ210" s="248"/>
      <c r="UKA210" s="248"/>
      <c r="UKB210" s="248"/>
      <c r="UKC210" s="248"/>
      <c r="UKD210" s="248"/>
      <c r="UKE210" s="248"/>
      <c r="UKF210" s="248"/>
      <c r="UKG210" s="248"/>
      <c r="UKH210" s="248"/>
      <c r="UKI210" s="248"/>
      <c r="UKJ210" s="248"/>
      <c r="UKK210" s="248"/>
      <c r="UKL210" s="248"/>
      <c r="UKM210" s="248"/>
      <c r="UKN210" s="248"/>
      <c r="UKO210" s="248"/>
      <c r="UKP210" s="248"/>
      <c r="UKQ210" s="248"/>
      <c r="UKR210" s="248"/>
      <c r="UKS210" s="248"/>
      <c r="UKT210" s="248"/>
      <c r="UKU210" s="248"/>
      <c r="UKV210" s="248"/>
      <c r="UKW210" s="248"/>
      <c r="UKX210" s="248"/>
      <c r="UKY210" s="248"/>
      <c r="UKZ210" s="248"/>
      <c r="ULA210" s="248"/>
      <c r="ULB210" s="248"/>
      <c r="ULC210" s="248"/>
      <c r="ULD210" s="248"/>
      <c r="ULE210" s="248"/>
      <c r="ULF210" s="248"/>
      <c r="ULG210" s="248"/>
      <c r="ULH210" s="248"/>
      <c r="ULI210" s="248"/>
      <c r="ULJ210" s="248"/>
      <c r="ULK210" s="248"/>
      <c r="ULL210" s="248"/>
      <c r="ULM210" s="248"/>
      <c r="ULN210" s="248"/>
      <c r="ULO210" s="248"/>
      <c r="ULP210" s="248"/>
      <c r="ULQ210" s="248"/>
      <c r="ULR210" s="248"/>
      <c r="ULS210" s="248"/>
      <c r="ULT210" s="248"/>
      <c r="ULU210" s="248"/>
      <c r="ULV210" s="248"/>
      <c r="ULW210" s="248"/>
      <c r="ULX210" s="248"/>
      <c r="ULY210" s="248"/>
      <c r="ULZ210" s="248"/>
      <c r="UMA210" s="248"/>
      <c r="UMB210" s="248"/>
      <c r="UMC210" s="248"/>
      <c r="UMD210" s="248"/>
      <c r="UME210" s="248"/>
      <c r="UMF210" s="248"/>
      <c r="UMG210" s="248"/>
      <c r="UMH210" s="248"/>
      <c r="UMI210" s="248"/>
      <c r="UMJ210" s="248"/>
      <c r="UMK210" s="248"/>
      <c r="UML210" s="248"/>
      <c r="UMM210" s="248"/>
      <c r="UMN210" s="248"/>
      <c r="UMO210" s="248"/>
      <c r="UMP210" s="248"/>
      <c r="UMQ210" s="248"/>
      <c r="UMR210" s="248"/>
      <c r="UMS210" s="248"/>
      <c r="UMT210" s="248"/>
      <c r="UMU210" s="248"/>
      <c r="UMV210" s="248"/>
      <c r="UMW210" s="248"/>
      <c r="UMX210" s="248"/>
      <c r="UMY210" s="248"/>
      <c r="UMZ210" s="248"/>
      <c r="UNA210" s="248"/>
      <c r="UNB210" s="248"/>
      <c r="UNC210" s="248"/>
      <c r="UND210" s="248"/>
      <c r="UNE210" s="248"/>
      <c r="UNF210" s="248"/>
      <c r="UNG210" s="248"/>
      <c r="UNH210" s="248"/>
      <c r="UNI210" s="248"/>
      <c r="UNJ210" s="248"/>
      <c r="UNK210" s="248"/>
      <c r="UNL210" s="248"/>
      <c r="UNM210" s="248"/>
      <c r="UNN210" s="248"/>
      <c r="UNO210" s="248"/>
      <c r="UNP210" s="248"/>
      <c r="UNQ210" s="248"/>
      <c r="UNR210" s="248"/>
      <c r="UNS210" s="248"/>
      <c r="UNT210" s="248"/>
      <c r="UNU210" s="248"/>
      <c r="UNV210" s="248"/>
      <c r="UNW210" s="248"/>
      <c r="UNX210" s="248"/>
      <c r="UNY210" s="248"/>
      <c r="UNZ210" s="248"/>
      <c r="UOA210" s="248"/>
      <c r="UOB210" s="248"/>
      <c r="UOC210" s="248"/>
      <c r="UOD210" s="248"/>
      <c r="UOE210" s="248"/>
      <c r="UOF210" s="248"/>
      <c r="UOG210" s="248"/>
      <c r="UOH210" s="248"/>
      <c r="UOI210" s="248"/>
      <c r="UOJ210" s="248"/>
      <c r="UOK210" s="248"/>
      <c r="UOL210" s="248"/>
      <c r="UOM210" s="248"/>
      <c r="UON210" s="248"/>
      <c r="UOO210" s="248"/>
      <c r="UOP210" s="248"/>
      <c r="UOQ210" s="248"/>
      <c r="UOR210" s="248"/>
      <c r="UOS210" s="248"/>
      <c r="UOT210" s="248"/>
      <c r="UOU210" s="248"/>
      <c r="UOV210" s="248"/>
      <c r="UOW210" s="248"/>
      <c r="UOX210" s="248"/>
      <c r="UOY210" s="248"/>
      <c r="UOZ210" s="248"/>
      <c r="UPA210" s="248"/>
      <c r="UPB210" s="248"/>
      <c r="UPC210" s="248"/>
      <c r="UPD210" s="248"/>
      <c r="UPE210" s="248"/>
      <c r="UPF210" s="248"/>
      <c r="UPG210" s="248"/>
      <c r="UPH210" s="248"/>
      <c r="UPI210" s="248"/>
      <c r="UPJ210" s="248"/>
      <c r="UPK210" s="248"/>
      <c r="UPL210" s="248"/>
      <c r="UPM210" s="248"/>
      <c r="UPN210" s="248"/>
      <c r="UPO210" s="248"/>
      <c r="UPP210" s="248"/>
      <c r="UPQ210" s="248"/>
      <c r="UPR210" s="248"/>
      <c r="UPS210" s="248"/>
      <c r="UPT210" s="248"/>
      <c r="UPU210" s="248"/>
      <c r="UPV210" s="248"/>
      <c r="UPW210" s="248"/>
      <c r="UPX210" s="248"/>
      <c r="UPY210" s="248"/>
      <c r="UPZ210" s="248"/>
      <c r="UQA210" s="248"/>
      <c r="UQB210" s="248"/>
      <c r="UQC210" s="248"/>
      <c r="UQD210" s="248"/>
      <c r="UQE210" s="248"/>
      <c r="UQF210" s="248"/>
      <c r="UQG210" s="248"/>
      <c r="UQH210" s="248"/>
      <c r="UQI210" s="248"/>
      <c r="UQJ210" s="248"/>
      <c r="UQK210" s="248"/>
      <c r="UQL210" s="248"/>
      <c r="UQM210" s="248"/>
      <c r="UQN210" s="248"/>
      <c r="UQO210" s="248"/>
      <c r="UQP210" s="248"/>
      <c r="UQQ210" s="248"/>
      <c r="UQR210" s="248"/>
      <c r="UQS210" s="248"/>
      <c r="UQT210" s="248"/>
      <c r="UQU210" s="248"/>
      <c r="UQV210" s="248"/>
      <c r="UQW210" s="248"/>
      <c r="UQX210" s="248"/>
      <c r="UQY210" s="248"/>
      <c r="UQZ210" s="248"/>
      <c r="URA210" s="248"/>
      <c r="URB210" s="248"/>
      <c r="URC210" s="248"/>
      <c r="URD210" s="248"/>
      <c r="URE210" s="248"/>
      <c r="URF210" s="248"/>
      <c r="URG210" s="248"/>
      <c r="URH210" s="248"/>
      <c r="URI210" s="248"/>
      <c r="URJ210" s="248"/>
      <c r="URK210" s="248"/>
      <c r="URL210" s="248"/>
      <c r="URM210" s="248"/>
      <c r="URN210" s="248"/>
      <c r="URO210" s="248"/>
      <c r="URP210" s="248"/>
      <c r="URQ210" s="248"/>
      <c r="URR210" s="248"/>
      <c r="URS210" s="248"/>
      <c r="URT210" s="248"/>
      <c r="URU210" s="248"/>
      <c r="URV210" s="248"/>
      <c r="URW210" s="248"/>
      <c r="URX210" s="248"/>
      <c r="URY210" s="248"/>
      <c r="URZ210" s="248"/>
      <c r="USA210" s="248"/>
      <c r="USB210" s="248"/>
      <c r="USC210" s="248"/>
      <c r="USD210" s="248"/>
      <c r="USE210" s="248"/>
      <c r="USF210" s="248"/>
      <c r="USG210" s="248"/>
      <c r="USH210" s="248"/>
      <c r="USI210" s="248"/>
      <c r="USJ210" s="248"/>
      <c r="USK210" s="248"/>
      <c r="USL210" s="248"/>
      <c r="USM210" s="248"/>
      <c r="USN210" s="248"/>
      <c r="USO210" s="248"/>
      <c r="USP210" s="248"/>
      <c r="USQ210" s="248"/>
      <c r="USR210" s="248"/>
      <c r="USS210" s="248"/>
      <c r="UST210" s="248"/>
      <c r="USU210" s="248"/>
      <c r="USV210" s="248"/>
      <c r="USW210" s="248"/>
      <c r="USX210" s="248"/>
      <c r="USY210" s="248"/>
      <c r="USZ210" s="248"/>
      <c r="UTA210" s="248"/>
      <c r="UTB210" s="248"/>
      <c r="UTC210" s="248"/>
      <c r="UTD210" s="248"/>
      <c r="UTE210" s="248"/>
      <c r="UTF210" s="248"/>
      <c r="UTG210" s="248"/>
      <c r="UTH210" s="248"/>
      <c r="UTI210" s="248"/>
      <c r="UTJ210" s="248"/>
      <c r="UTK210" s="248"/>
      <c r="UTL210" s="248"/>
      <c r="UTM210" s="248"/>
      <c r="UTN210" s="248"/>
      <c r="UTO210" s="248"/>
      <c r="UTP210" s="248"/>
      <c r="UTQ210" s="248"/>
      <c r="UTR210" s="248"/>
      <c r="UTS210" s="248"/>
      <c r="UTT210" s="248"/>
      <c r="UTU210" s="248"/>
      <c r="UTV210" s="248"/>
      <c r="UTW210" s="248"/>
      <c r="UTX210" s="248"/>
      <c r="UTY210" s="248"/>
      <c r="UTZ210" s="248"/>
      <c r="UUA210" s="248"/>
      <c r="UUB210" s="248"/>
      <c r="UUC210" s="248"/>
      <c r="UUD210" s="248"/>
      <c r="UUE210" s="248"/>
      <c r="UUF210" s="248"/>
      <c r="UUG210" s="248"/>
      <c r="UUH210" s="248"/>
      <c r="UUI210" s="248"/>
      <c r="UUJ210" s="248"/>
      <c r="UUK210" s="248"/>
      <c r="UUL210" s="248"/>
      <c r="UUM210" s="248"/>
      <c r="UUN210" s="248"/>
      <c r="UUO210" s="248"/>
      <c r="UUP210" s="248"/>
      <c r="UUQ210" s="248"/>
      <c r="UUR210" s="248"/>
      <c r="UUS210" s="248"/>
      <c r="UUT210" s="248"/>
      <c r="UUU210" s="248"/>
      <c r="UUV210" s="248"/>
      <c r="UUW210" s="248"/>
      <c r="UUX210" s="248"/>
      <c r="UUY210" s="248"/>
      <c r="UUZ210" s="248"/>
      <c r="UVA210" s="248"/>
      <c r="UVB210" s="248"/>
      <c r="UVC210" s="248"/>
      <c r="UVD210" s="248"/>
      <c r="UVE210" s="248"/>
      <c r="UVF210" s="248"/>
      <c r="UVG210" s="248"/>
      <c r="UVH210" s="248"/>
      <c r="UVI210" s="248"/>
      <c r="UVJ210" s="248"/>
      <c r="UVK210" s="248"/>
      <c r="UVL210" s="248"/>
      <c r="UVM210" s="248"/>
      <c r="UVN210" s="248"/>
      <c r="UVO210" s="248"/>
      <c r="UVP210" s="248"/>
      <c r="UVQ210" s="248"/>
      <c r="UVR210" s="248"/>
      <c r="UVS210" s="248"/>
      <c r="UVT210" s="248"/>
      <c r="UVU210" s="248"/>
      <c r="UVV210" s="248"/>
      <c r="UVW210" s="248"/>
      <c r="UVX210" s="248"/>
      <c r="UVY210" s="248"/>
      <c r="UVZ210" s="248"/>
      <c r="UWA210" s="248"/>
      <c r="UWB210" s="248"/>
      <c r="UWC210" s="248"/>
      <c r="UWD210" s="248"/>
      <c r="UWE210" s="248"/>
      <c r="UWF210" s="248"/>
      <c r="UWG210" s="248"/>
      <c r="UWH210" s="248"/>
      <c r="UWI210" s="248"/>
      <c r="UWJ210" s="248"/>
      <c r="UWK210" s="248"/>
      <c r="UWL210" s="248"/>
      <c r="UWM210" s="248"/>
      <c r="UWN210" s="248"/>
      <c r="UWO210" s="248"/>
      <c r="UWP210" s="248"/>
      <c r="UWQ210" s="248"/>
      <c r="UWR210" s="248"/>
      <c r="UWS210" s="248"/>
      <c r="UWT210" s="248"/>
      <c r="UWU210" s="248"/>
      <c r="UWV210" s="248"/>
      <c r="UWW210" s="248"/>
      <c r="UWX210" s="248"/>
      <c r="UWY210" s="248"/>
      <c r="UWZ210" s="248"/>
      <c r="UXA210" s="248"/>
      <c r="UXB210" s="248"/>
      <c r="UXC210" s="248"/>
      <c r="UXD210" s="248"/>
      <c r="UXE210" s="248"/>
      <c r="UXF210" s="248"/>
      <c r="UXG210" s="248"/>
      <c r="UXH210" s="248"/>
      <c r="UXI210" s="248"/>
      <c r="UXJ210" s="248"/>
      <c r="UXK210" s="248"/>
      <c r="UXL210" s="248"/>
      <c r="UXM210" s="248"/>
      <c r="UXN210" s="248"/>
      <c r="UXO210" s="248"/>
      <c r="UXP210" s="248"/>
      <c r="UXQ210" s="248"/>
      <c r="UXR210" s="248"/>
      <c r="UXS210" s="248"/>
      <c r="UXT210" s="248"/>
      <c r="UXU210" s="248"/>
      <c r="UXV210" s="248"/>
      <c r="UXW210" s="248"/>
      <c r="UXX210" s="248"/>
      <c r="UXY210" s="248"/>
      <c r="UXZ210" s="248"/>
      <c r="UYA210" s="248"/>
      <c r="UYB210" s="248"/>
      <c r="UYC210" s="248"/>
      <c r="UYD210" s="248"/>
      <c r="UYE210" s="248"/>
      <c r="UYF210" s="248"/>
      <c r="UYG210" s="248"/>
      <c r="UYH210" s="248"/>
      <c r="UYI210" s="248"/>
      <c r="UYJ210" s="248"/>
      <c r="UYK210" s="248"/>
      <c r="UYL210" s="248"/>
      <c r="UYM210" s="248"/>
      <c r="UYN210" s="248"/>
      <c r="UYO210" s="248"/>
      <c r="UYP210" s="248"/>
      <c r="UYQ210" s="248"/>
      <c r="UYR210" s="248"/>
      <c r="UYS210" s="248"/>
      <c r="UYT210" s="248"/>
      <c r="UYU210" s="248"/>
      <c r="UYV210" s="248"/>
      <c r="UYW210" s="248"/>
      <c r="UYX210" s="248"/>
      <c r="UYY210" s="248"/>
      <c r="UYZ210" s="248"/>
      <c r="UZA210" s="248"/>
      <c r="UZB210" s="248"/>
      <c r="UZC210" s="248"/>
      <c r="UZD210" s="248"/>
      <c r="UZE210" s="248"/>
      <c r="UZF210" s="248"/>
      <c r="UZG210" s="248"/>
      <c r="UZH210" s="248"/>
      <c r="UZI210" s="248"/>
      <c r="UZJ210" s="248"/>
      <c r="UZK210" s="248"/>
      <c r="UZL210" s="248"/>
      <c r="UZM210" s="248"/>
      <c r="UZN210" s="248"/>
      <c r="UZO210" s="248"/>
      <c r="UZP210" s="248"/>
      <c r="UZQ210" s="248"/>
      <c r="UZR210" s="248"/>
      <c r="UZS210" s="248"/>
      <c r="UZT210" s="248"/>
      <c r="UZU210" s="248"/>
      <c r="UZV210" s="248"/>
      <c r="UZW210" s="248"/>
      <c r="UZX210" s="248"/>
      <c r="UZY210" s="248"/>
      <c r="UZZ210" s="248"/>
      <c r="VAA210" s="248"/>
      <c r="VAB210" s="248"/>
      <c r="VAC210" s="248"/>
      <c r="VAD210" s="248"/>
      <c r="VAE210" s="248"/>
      <c r="VAF210" s="248"/>
      <c r="VAG210" s="248"/>
      <c r="VAH210" s="248"/>
      <c r="VAI210" s="248"/>
      <c r="VAJ210" s="248"/>
      <c r="VAK210" s="248"/>
      <c r="VAL210" s="248"/>
      <c r="VAM210" s="248"/>
      <c r="VAN210" s="248"/>
      <c r="VAO210" s="248"/>
      <c r="VAP210" s="248"/>
      <c r="VAQ210" s="248"/>
      <c r="VAR210" s="248"/>
      <c r="VAS210" s="248"/>
      <c r="VAT210" s="248"/>
      <c r="VAU210" s="248"/>
      <c r="VAV210" s="248"/>
      <c r="VAW210" s="248"/>
      <c r="VAX210" s="248"/>
      <c r="VAY210" s="248"/>
      <c r="VAZ210" s="248"/>
      <c r="VBA210" s="248"/>
      <c r="VBB210" s="248"/>
      <c r="VBC210" s="248"/>
      <c r="VBD210" s="248"/>
      <c r="VBE210" s="248"/>
      <c r="VBF210" s="248"/>
      <c r="VBG210" s="248"/>
      <c r="VBH210" s="248"/>
      <c r="VBI210" s="248"/>
      <c r="VBJ210" s="248"/>
      <c r="VBK210" s="248"/>
      <c r="VBL210" s="248"/>
      <c r="VBM210" s="248"/>
      <c r="VBN210" s="248"/>
      <c r="VBO210" s="248"/>
      <c r="VBP210" s="248"/>
      <c r="VBQ210" s="248"/>
      <c r="VBR210" s="248"/>
      <c r="VBS210" s="248"/>
      <c r="VBT210" s="248"/>
      <c r="VBU210" s="248"/>
      <c r="VBV210" s="248"/>
      <c r="VBW210" s="248"/>
      <c r="VBX210" s="248"/>
      <c r="VBY210" s="248"/>
      <c r="VBZ210" s="248"/>
      <c r="VCA210" s="248"/>
      <c r="VCB210" s="248"/>
      <c r="VCC210" s="248"/>
      <c r="VCD210" s="248"/>
      <c r="VCE210" s="248"/>
      <c r="VCF210" s="248"/>
      <c r="VCG210" s="248"/>
      <c r="VCH210" s="248"/>
      <c r="VCI210" s="248"/>
      <c r="VCJ210" s="248"/>
      <c r="VCK210" s="248"/>
      <c r="VCL210" s="248"/>
      <c r="VCM210" s="248"/>
      <c r="VCN210" s="248"/>
      <c r="VCO210" s="248"/>
      <c r="VCP210" s="248"/>
      <c r="VCQ210" s="248"/>
      <c r="VCR210" s="248"/>
      <c r="VCS210" s="248"/>
      <c r="VCT210" s="248"/>
      <c r="VCU210" s="248"/>
      <c r="VCV210" s="248"/>
      <c r="VCW210" s="248"/>
      <c r="VCX210" s="248"/>
      <c r="VCY210" s="248"/>
      <c r="VCZ210" s="248"/>
      <c r="VDA210" s="248"/>
      <c r="VDB210" s="248"/>
      <c r="VDC210" s="248"/>
      <c r="VDD210" s="248"/>
      <c r="VDE210" s="248"/>
      <c r="VDF210" s="248"/>
      <c r="VDG210" s="248"/>
      <c r="VDH210" s="248"/>
      <c r="VDI210" s="248"/>
      <c r="VDJ210" s="248"/>
      <c r="VDK210" s="248"/>
      <c r="VDL210" s="248"/>
      <c r="VDM210" s="248"/>
      <c r="VDN210" s="248"/>
      <c r="VDO210" s="248"/>
      <c r="VDP210" s="248"/>
      <c r="VDQ210" s="248"/>
      <c r="VDR210" s="248"/>
      <c r="VDS210" s="248"/>
      <c r="VDT210" s="248"/>
      <c r="VDU210" s="248"/>
      <c r="VDV210" s="248"/>
      <c r="VDW210" s="248"/>
      <c r="VDX210" s="248"/>
      <c r="VDY210" s="248"/>
      <c r="VDZ210" s="248"/>
      <c r="VEA210" s="248"/>
      <c r="VEB210" s="248"/>
      <c r="VEC210" s="248"/>
      <c r="VED210" s="248"/>
      <c r="VEE210" s="248"/>
      <c r="VEF210" s="248"/>
      <c r="VEG210" s="248"/>
      <c r="VEH210" s="248"/>
      <c r="VEI210" s="248"/>
      <c r="VEJ210" s="248"/>
      <c r="VEK210" s="248"/>
      <c r="VEL210" s="248"/>
      <c r="VEM210" s="248"/>
      <c r="VEN210" s="248"/>
      <c r="VEO210" s="248"/>
      <c r="VEP210" s="248"/>
      <c r="VEQ210" s="248"/>
      <c r="VER210" s="248"/>
      <c r="VES210" s="248"/>
      <c r="VET210" s="248"/>
      <c r="VEU210" s="248"/>
      <c r="VEV210" s="248"/>
      <c r="VEW210" s="248"/>
      <c r="VEX210" s="248"/>
      <c r="VEY210" s="248"/>
      <c r="VEZ210" s="248"/>
      <c r="VFA210" s="248"/>
      <c r="VFB210" s="248"/>
      <c r="VFC210" s="248"/>
      <c r="VFD210" s="248"/>
      <c r="VFE210" s="248"/>
      <c r="VFF210" s="248"/>
      <c r="VFG210" s="248"/>
      <c r="VFH210" s="248"/>
      <c r="VFI210" s="248"/>
      <c r="VFJ210" s="248"/>
      <c r="VFK210" s="248"/>
      <c r="VFL210" s="248"/>
      <c r="VFM210" s="248"/>
      <c r="VFN210" s="248"/>
      <c r="VFO210" s="248"/>
      <c r="VFP210" s="248"/>
      <c r="VFQ210" s="248"/>
      <c r="VFR210" s="248"/>
      <c r="VFS210" s="248"/>
      <c r="VFT210" s="248"/>
      <c r="VFU210" s="248"/>
      <c r="VFV210" s="248"/>
      <c r="VFW210" s="248"/>
      <c r="VFX210" s="248"/>
      <c r="VFY210" s="248"/>
      <c r="VFZ210" s="248"/>
      <c r="VGA210" s="248"/>
      <c r="VGB210" s="248"/>
      <c r="VGC210" s="248"/>
      <c r="VGD210" s="248"/>
      <c r="VGE210" s="248"/>
      <c r="VGF210" s="248"/>
      <c r="VGG210" s="248"/>
      <c r="VGH210" s="248"/>
      <c r="VGI210" s="248"/>
      <c r="VGJ210" s="248"/>
      <c r="VGK210" s="248"/>
      <c r="VGL210" s="248"/>
      <c r="VGM210" s="248"/>
      <c r="VGN210" s="248"/>
      <c r="VGO210" s="248"/>
      <c r="VGP210" s="248"/>
      <c r="VGQ210" s="248"/>
      <c r="VGR210" s="248"/>
      <c r="VGS210" s="248"/>
      <c r="VGT210" s="248"/>
      <c r="VGU210" s="248"/>
      <c r="VGV210" s="248"/>
      <c r="VGW210" s="248"/>
      <c r="VGX210" s="248"/>
      <c r="VGY210" s="248"/>
      <c r="VGZ210" s="248"/>
      <c r="VHA210" s="248"/>
      <c r="VHB210" s="248"/>
      <c r="VHC210" s="248"/>
      <c r="VHD210" s="248"/>
      <c r="VHE210" s="248"/>
      <c r="VHF210" s="248"/>
      <c r="VHG210" s="248"/>
      <c r="VHH210" s="248"/>
      <c r="VHI210" s="248"/>
      <c r="VHJ210" s="248"/>
      <c r="VHK210" s="248"/>
      <c r="VHL210" s="248"/>
      <c r="VHM210" s="248"/>
      <c r="VHN210" s="248"/>
      <c r="VHO210" s="248"/>
      <c r="VHP210" s="248"/>
      <c r="VHQ210" s="248"/>
      <c r="VHR210" s="248"/>
      <c r="VHS210" s="248"/>
      <c r="VHT210" s="248"/>
      <c r="VHU210" s="248"/>
      <c r="VHV210" s="248"/>
      <c r="VHW210" s="248"/>
      <c r="VHX210" s="248"/>
      <c r="VHY210" s="248"/>
      <c r="VHZ210" s="248"/>
      <c r="VIA210" s="248"/>
      <c r="VIB210" s="248"/>
      <c r="VIC210" s="248"/>
      <c r="VID210" s="248"/>
      <c r="VIE210" s="248"/>
      <c r="VIF210" s="248"/>
      <c r="VIG210" s="248"/>
      <c r="VIH210" s="248"/>
      <c r="VII210" s="248"/>
      <c r="VIJ210" s="248"/>
      <c r="VIK210" s="248"/>
      <c r="VIL210" s="248"/>
      <c r="VIM210" s="248"/>
      <c r="VIN210" s="248"/>
      <c r="VIO210" s="248"/>
      <c r="VIP210" s="248"/>
      <c r="VIQ210" s="248"/>
      <c r="VIR210" s="248"/>
      <c r="VIS210" s="248"/>
      <c r="VIT210" s="248"/>
      <c r="VIU210" s="248"/>
      <c r="VIV210" s="248"/>
      <c r="VIW210" s="248"/>
      <c r="VIX210" s="248"/>
      <c r="VIY210" s="248"/>
      <c r="VIZ210" s="248"/>
      <c r="VJA210" s="248"/>
      <c r="VJB210" s="248"/>
      <c r="VJC210" s="248"/>
      <c r="VJD210" s="248"/>
      <c r="VJE210" s="248"/>
      <c r="VJF210" s="248"/>
      <c r="VJG210" s="248"/>
      <c r="VJH210" s="248"/>
      <c r="VJI210" s="248"/>
      <c r="VJJ210" s="248"/>
      <c r="VJK210" s="248"/>
      <c r="VJL210" s="248"/>
      <c r="VJM210" s="248"/>
      <c r="VJN210" s="248"/>
      <c r="VJO210" s="248"/>
      <c r="VJP210" s="248"/>
      <c r="VJQ210" s="248"/>
      <c r="VJR210" s="248"/>
      <c r="VJS210" s="248"/>
      <c r="VJT210" s="248"/>
      <c r="VJU210" s="248"/>
      <c r="VJV210" s="248"/>
      <c r="VJW210" s="248"/>
      <c r="VJX210" s="248"/>
      <c r="VJY210" s="248"/>
      <c r="VJZ210" s="248"/>
      <c r="VKA210" s="248"/>
      <c r="VKB210" s="248"/>
      <c r="VKC210" s="248"/>
      <c r="VKD210" s="248"/>
      <c r="VKE210" s="248"/>
      <c r="VKF210" s="248"/>
      <c r="VKG210" s="248"/>
      <c r="VKH210" s="248"/>
      <c r="VKI210" s="248"/>
      <c r="VKJ210" s="248"/>
      <c r="VKK210" s="248"/>
      <c r="VKL210" s="248"/>
      <c r="VKM210" s="248"/>
      <c r="VKN210" s="248"/>
      <c r="VKO210" s="248"/>
      <c r="VKP210" s="248"/>
      <c r="VKQ210" s="248"/>
      <c r="VKR210" s="248"/>
      <c r="VKS210" s="248"/>
      <c r="VKT210" s="248"/>
      <c r="VKU210" s="248"/>
      <c r="VKV210" s="248"/>
      <c r="VKW210" s="248"/>
      <c r="VKX210" s="248"/>
      <c r="VKY210" s="248"/>
      <c r="VKZ210" s="248"/>
      <c r="VLA210" s="248"/>
      <c r="VLB210" s="248"/>
      <c r="VLC210" s="248"/>
      <c r="VLD210" s="248"/>
      <c r="VLE210" s="248"/>
      <c r="VLF210" s="248"/>
      <c r="VLG210" s="248"/>
      <c r="VLH210" s="248"/>
      <c r="VLI210" s="248"/>
      <c r="VLJ210" s="248"/>
      <c r="VLK210" s="248"/>
      <c r="VLL210" s="248"/>
      <c r="VLM210" s="248"/>
      <c r="VLN210" s="248"/>
      <c r="VLO210" s="248"/>
      <c r="VLP210" s="248"/>
      <c r="VLQ210" s="248"/>
      <c r="VLR210" s="248"/>
      <c r="VLS210" s="248"/>
      <c r="VLT210" s="248"/>
      <c r="VLU210" s="248"/>
      <c r="VLV210" s="248"/>
      <c r="VLW210" s="248"/>
      <c r="VLX210" s="248"/>
      <c r="VLY210" s="248"/>
      <c r="VLZ210" s="248"/>
      <c r="VMA210" s="248"/>
      <c r="VMB210" s="248"/>
      <c r="VMC210" s="248"/>
      <c r="VMD210" s="248"/>
      <c r="VME210" s="248"/>
      <c r="VMF210" s="248"/>
      <c r="VMG210" s="248"/>
      <c r="VMH210" s="248"/>
      <c r="VMI210" s="248"/>
      <c r="VMJ210" s="248"/>
      <c r="VMK210" s="248"/>
      <c r="VML210" s="248"/>
      <c r="VMM210" s="248"/>
      <c r="VMN210" s="248"/>
      <c r="VMO210" s="248"/>
      <c r="VMP210" s="248"/>
      <c r="VMQ210" s="248"/>
      <c r="VMR210" s="248"/>
      <c r="VMS210" s="248"/>
      <c r="VMT210" s="248"/>
      <c r="VMU210" s="248"/>
      <c r="VMV210" s="248"/>
      <c r="VMW210" s="248"/>
      <c r="VMX210" s="248"/>
      <c r="VMY210" s="248"/>
      <c r="VMZ210" s="248"/>
      <c r="VNA210" s="248"/>
      <c r="VNB210" s="248"/>
      <c r="VNC210" s="248"/>
      <c r="VND210" s="248"/>
      <c r="VNE210" s="248"/>
      <c r="VNF210" s="248"/>
      <c r="VNG210" s="248"/>
      <c r="VNH210" s="248"/>
      <c r="VNI210" s="248"/>
      <c r="VNJ210" s="248"/>
      <c r="VNK210" s="248"/>
      <c r="VNL210" s="248"/>
      <c r="VNM210" s="248"/>
      <c r="VNN210" s="248"/>
      <c r="VNO210" s="248"/>
      <c r="VNP210" s="248"/>
      <c r="VNQ210" s="248"/>
      <c r="VNR210" s="248"/>
      <c r="VNS210" s="248"/>
      <c r="VNT210" s="248"/>
      <c r="VNU210" s="248"/>
      <c r="VNV210" s="248"/>
      <c r="VNW210" s="248"/>
      <c r="VNX210" s="248"/>
      <c r="VNY210" s="248"/>
      <c r="VNZ210" s="248"/>
      <c r="VOA210" s="248"/>
      <c r="VOB210" s="248"/>
      <c r="VOC210" s="248"/>
      <c r="VOD210" s="248"/>
      <c r="VOE210" s="248"/>
      <c r="VOF210" s="248"/>
      <c r="VOG210" s="248"/>
      <c r="VOH210" s="248"/>
      <c r="VOI210" s="248"/>
      <c r="VOJ210" s="248"/>
      <c r="VOK210" s="248"/>
      <c r="VOL210" s="248"/>
      <c r="VOM210" s="248"/>
      <c r="VON210" s="248"/>
      <c r="VOO210" s="248"/>
      <c r="VOP210" s="248"/>
      <c r="VOQ210" s="248"/>
      <c r="VOR210" s="248"/>
      <c r="VOS210" s="248"/>
      <c r="VOT210" s="248"/>
      <c r="VOU210" s="248"/>
      <c r="VOV210" s="248"/>
      <c r="VOW210" s="248"/>
      <c r="VOX210" s="248"/>
      <c r="VOY210" s="248"/>
      <c r="VOZ210" s="248"/>
      <c r="VPA210" s="248"/>
      <c r="VPB210" s="248"/>
      <c r="VPC210" s="248"/>
      <c r="VPD210" s="248"/>
      <c r="VPE210" s="248"/>
      <c r="VPF210" s="248"/>
      <c r="VPG210" s="248"/>
      <c r="VPH210" s="248"/>
      <c r="VPI210" s="248"/>
      <c r="VPJ210" s="248"/>
      <c r="VPK210" s="248"/>
      <c r="VPL210" s="248"/>
      <c r="VPM210" s="248"/>
      <c r="VPN210" s="248"/>
      <c r="VPO210" s="248"/>
      <c r="VPP210" s="248"/>
      <c r="VPQ210" s="248"/>
      <c r="VPR210" s="248"/>
      <c r="VPS210" s="248"/>
      <c r="VPT210" s="248"/>
      <c r="VPU210" s="248"/>
      <c r="VPV210" s="248"/>
      <c r="VPW210" s="248"/>
      <c r="VPX210" s="248"/>
      <c r="VPY210" s="248"/>
      <c r="VPZ210" s="248"/>
      <c r="VQA210" s="248"/>
      <c r="VQB210" s="248"/>
      <c r="VQC210" s="248"/>
      <c r="VQD210" s="248"/>
      <c r="VQE210" s="248"/>
      <c r="VQF210" s="248"/>
      <c r="VQG210" s="248"/>
      <c r="VQH210" s="248"/>
      <c r="VQI210" s="248"/>
      <c r="VQJ210" s="248"/>
      <c r="VQK210" s="248"/>
      <c r="VQL210" s="248"/>
      <c r="VQM210" s="248"/>
      <c r="VQN210" s="248"/>
      <c r="VQO210" s="248"/>
      <c r="VQP210" s="248"/>
      <c r="VQQ210" s="248"/>
      <c r="VQR210" s="248"/>
      <c r="VQS210" s="248"/>
      <c r="VQT210" s="248"/>
      <c r="VQU210" s="248"/>
      <c r="VQV210" s="248"/>
      <c r="VQW210" s="248"/>
      <c r="VQX210" s="248"/>
      <c r="VQY210" s="248"/>
      <c r="VQZ210" s="248"/>
      <c r="VRA210" s="248"/>
      <c r="VRB210" s="248"/>
      <c r="VRC210" s="248"/>
      <c r="VRD210" s="248"/>
      <c r="VRE210" s="248"/>
      <c r="VRF210" s="248"/>
      <c r="VRG210" s="248"/>
      <c r="VRH210" s="248"/>
      <c r="VRI210" s="248"/>
      <c r="VRJ210" s="248"/>
      <c r="VRK210" s="248"/>
      <c r="VRL210" s="248"/>
      <c r="VRM210" s="248"/>
      <c r="VRN210" s="248"/>
      <c r="VRO210" s="248"/>
      <c r="VRP210" s="248"/>
      <c r="VRQ210" s="248"/>
      <c r="VRR210" s="248"/>
      <c r="VRS210" s="248"/>
      <c r="VRT210" s="248"/>
      <c r="VRU210" s="248"/>
      <c r="VRV210" s="248"/>
      <c r="VRW210" s="248"/>
      <c r="VRX210" s="248"/>
      <c r="VRY210" s="248"/>
      <c r="VRZ210" s="248"/>
      <c r="VSA210" s="248"/>
      <c r="VSB210" s="248"/>
      <c r="VSC210" s="248"/>
      <c r="VSD210" s="248"/>
      <c r="VSE210" s="248"/>
      <c r="VSF210" s="248"/>
      <c r="VSG210" s="248"/>
      <c r="VSH210" s="248"/>
      <c r="VSI210" s="248"/>
      <c r="VSJ210" s="248"/>
      <c r="VSK210" s="248"/>
      <c r="VSL210" s="248"/>
      <c r="VSM210" s="248"/>
      <c r="VSN210" s="248"/>
      <c r="VSO210" s="248"/>
      <c r="VSP210" s="248"/>
      <c r="VSQ210" s="248"/>
      <c r="VSR210" s="248"/>
      <c r="VSS210" s="248"/>
      <c r="VST210" s="248"/>
      <c r="VSU210" s="248"/>
      <c r="VSV210" s="248"/>
      <c r="VSW210" s="248"/>
      <c r="VSX210" s="248"/>
      <c r="VSY210" s="248"/>
      <c r="VSZ210" s="248"/>
      <c r="VTA210" s="248"/>
      <c r="VTB210" s="248"/>
      <c r="VTC210" s="248"/>
      <c r="VTD210" s="248"/>
      <c r="VTE210" s="248"/>
      <c r="VTF210" s="248"/>
      <c r="VTG210" s="248"/>
      <c r="VTH210" s="248"/>
      <c r="VTI210" s="248"/>
      <c r="VTJ210" s="248"/>
      <c r="VTK210" s="248"/>
      <c r="VTL210" s="248"/>
      <c r="VTM210" s="248"/>
      <c r="VTN210" s="248"/>
      <c r="VTO210" s="248"/>
      <c r="VTP210" s="248"/>
      <c r="VTQ210" s="248"/>
      <c r="VTR210" s="248"/>
      <c r="VTS210" s="248"/>
      <c r="VTT210" s="248"/>
      <c r="VTU210" s="248"/>
      <c r="VTV210" s="248"/>
      <c r="VTW210" s="248"/>
      <c r="VTX210" s="248"/>
      <c r="VTY210" s="248"/>
      <c r="VTZ210" s="248"/>
      <c r="VUA210" s="248"/>
      <c r="VUB210" s="248"/>
      <c r="VUC210" s="248"/>
      <c r="VUD210" s="248"/>
      <c r="VUE210" s="248"/>
      <c r="VUF210" s="248"/>
      <c r="VUG210" s="248"/>
      <c r="VUH210" s="248"/>
      <c r="VUI210" s="248"/>
      <c r="VUJ210" s="248"/>
      <c r="VUK210" s="248"/>
      <c r="VUL210" s="248"/>
      <c r="VUM210" s="248"/>
      <c r="VUN210" s="248"/>
      <c r="VUO210" s="248"/>
      <c r="VUP210" s="248"/>
      <c r="VUQ210" s="248"/>
      <c r="VUR210" s="248"/>
      <c r="VUS210" s="248"/>
      <c r="VUT210" s="248"/>
      <c r="VUU210" s="248"/>
      <c r="VUV210" s="248"/>
      <c r="VUW210" s="248"/>
      <c r="VUX210" s="248"/>
      <c r="VUY210" s="248"/>
      <c r="VUZ210" s="248"/>
      <c r="VVA210" s="248"/>
      <c r="VVB210" s="248"/>
      <c r="VVC210" s="248"/>
      <c r="VVD210" s="248"/>
      <c r="VVE210" s="248"/>
      <c r="VVF210" s="248"/>
      <c r="VVG210" s="248"/>
      <c r="VVH210" s="248"/>
      <c r="VVI210" s="248"/>
      <c r="VVJ210" s="248"/>
      <c r="VVK210" s="248"/>
      <c r="VVL210" s="248"/>
      <c r="VVM210" s="248"/>
      <c r="VVN210" s="248"/>
      <c r="VVO210" s="248"/>
      <c r="VVP210" s="248"/>
      <c r="VVQ210" s="248"/>
      <c r="VVR210" s="248"/>
      <c r="VVS210" s="248"/>
      <c r="VVT210" s="248"/>
      <c r="VVU210" s="248"/>
      <c r="VVV210" s="248"/>
      <c r="VVW210" s="248"/>
      <c r="VVX210" s="248"/>
      <c r="VVY210" s="248"/>
      <c r="VVZ210" s="248"/>
      <c r="VWA210" s="248"/>
      <c r="VWB210" s="248"/>
      <c r="VWC210" s="248"/>
      <c r="VWD210" s="248"/>
      <c r="VWE210" s="248"/>
      <c r="VWF210" s="248"/>
      <c r="VWG210" s="248"/>
      <c r="VWH210" s="248"/>
      <c r="VWI210" s="248"/>
      <c r="VWJ210" s="248"/>
      <c r="VWK210" s="248"/>
      <c r="VWL210" s="248"/>
      <c r="VWM210" s="248"/>
      <c r="VWN210" s="248"/>
      <c r="VWO210" s="248"/>
      <c r="VWP210" s="248"/>
      <c r="VWQ210" s="248"/>
      <c r="VWR210" s="248"/>
      <c r="VWS210" s="248"/>
      <c r="VWT210" s="248"/>
      <c r="VWU210" s="248"/>
      <c r="VWV210" s="248"/>
      <c r="VWW210" s="248"/>
      <c r="VWX210" s="248"/>
      <c r="VWY210" s="248"/>
      <c r="VWZ210" s="248"/>
      <c r="VXA210" s="248"/>
      <c r="VXB210" s="248"/>
      <c r="VXC210" s="248"/>
      <c r="VXD210" s="248"/>
      <c r="VXE210" s="248"/>
      <c r="VXF210" s="248"/>
      <c r="VXG210" s="248"/>
      <c r="VXH210" s="248"/>
      <c r="VXI210" s="248"/>
      <c r="VXJ210" s="248"/>
      <c r="VXK210" s="248"/>
      <c r="VXL210" s="248"/>
      <c r="VXM210" s="248"/>
      <c r="VXN210" s="248"/>
      <c r="VXO210" s="248"/>
      <c r="VXP210" s="248"/>
      <c r="VXQ210" s="248"/>
      <c r="VXR210" s="248"/>
      <c r="VXS210" s="248"/>
      <c r="VXT210" s="248"/>
      <c r="VXU210" s="248"/>
      <c r="VXV210" s="248"/>
      <c r="VXW210" s="248"/>
      <c r="VXX210" s="248"/>
      <c r="VXY210" s="248"/>
      <c r="VXZ210" s="248"/>
      <c r="VYA210" s="248"/>
      <c r="VYB210" s="248"/>
      <c r="VYC210" s="248"/>
      <c r="VYD210" s="248"/>
      <c r="VYE210" s="248"/>
      <c r="VYF210" s="248"/>
      <c r="VYG210" s="248"/>
      <c r="VYH210" s="248"/>
      <c r="VYI210" s="248"/>
      <c r="VYJ210" s="248"/>
      <c r="VYK210" s="248"/>
      <c r="VYL210" s="248"/>
      <c r="VYM210" s="248"/>
      <c r="VYN210" s="248"/>
      <c r="VYO210" s="248"/>
      <c r="VYP210" s="248"/>
      <c r="VYQ210" s="248"/>
      <c r="VYR210" s="248"/>
      <c r="VYS210" s="248"/>
      <c r="VYT210" s="248"/>
      <c r="VYU210" s="248"/>
      <c r="VYV210" s="248"/>
      <c r="VYW210" s="248"/>
      <c r="VYX210" s="248"/>
      <c r="VYY210" s="248"/>
      <c r="VYZ210" s="248"/>
      <c r="VZA210" s="248"/>
      <c r="VZB210" s="248"/>
      <c r="VZC210" s="248"/>
      <c r="VZD210" s="248"/>
      <c r="VZE210" s="248"/>
      <c r="VZF210" s="248"/>
      <c r="VZG210" s="248"/>
      <c r="VZH210" s="248"/>
      <c r="VZI210" s="248"/>
      <c r="VZJ210" s="248"/>
      <c r="VZK210" s="248"/>
      <c r="VZL210" s="248"/>
      <c r="VZM210" s="248"/>
      <c r="VZN210" s="248"/>
      <c r="VZO210" s="248"/>
      <c r="VZP210" s="248"/>
      <c r="VZQ210" s="248"/>
      <c r="VZR210" s="248"/>
      <c r="VZS210" s="248"/>
      <c r="VZT210" s="248"/>
      <c r="VZU210" s="248"/>
      <c r="VZV210" s="248"/>
      <c r="VZW210" s="248"/>
      <c r="VZX210" s="248"/>
      <c r="VZY210" s="248"/>
      <c r="VZZ210" s="248"/>
      <c r="WAA210" s="248"/>
      <c r="WAB210" s="248"/>
      <c r="WAC210" s="248"/>
      <c r="WAD210" s="248"/>
      <c r="WAE210" s="248"/>
      <c r="WAF210" s="248"/>
      <c r="WAG210" s="248"/>
      <c r="WAH210" s="248"/>
      <c r="WAI210" s="248"/>
      <c r="WAJ210" s="248"/>
      <c r="WAK210" s="248"/>
      <c r="WAL210" s="248"/>
      <c r="WAM210" s="248"/>
      <c r="WAN210" s="248"/>
      <c r="WAO210" s="248"/>
      <c r="WAP210" s="248"/>
      <c r="WAQ210" s="248"/>
      <c r="WAR210" s="248"/>
      <c r="WAS210" s="248"/>
      <c r="WAT210" s="248"/>
      <c r="WAU210" s="248"/>
      <c r="WAV210" s="248"/>
      <c r="WAW210" s="248"/>
      <c r="WAX210" s="248"/>
      <c r="WAY210" s="248"/>
      <c r="WAZ210" s="248"/>
      <c r="WBA210" s="248"/>
      <c r="WBB210" s="248"/>
      <c r="WBC210" s="248"/>
      <c r="WBD210" s="248"/>
      <c r="WBE210" s="248"/>
      <c r="WBF210" s="248"/>
      <c r="WBG210" s="248"/>
      <c r="WBH210" s="248"/>
      <c r="WBI210" s="248"/>
      <c r="WBJ210" s="248"/>
      <c r="WBK210" s="248"/>
      <c r="WBL210" s="248"/>
      <c r="WBM210" s="248"/>
      <c r="WBN210" s="248"/>
      <c r="WBO210" s="248"/>
      <c r="WBP210" s="248"/>
      <c r="WBQ210" s="248"/>
      <c r="WBR210" s="248"/>
      <c r="WBS210" s="248"/>
      <c r="WBT210" s="248"/>
      <c r="WBU210" s="248"/>
      <c r="WBV210" s="248"/>
      <c r="WBW210" s="248"/>
      <c r="WBX210" s="248"/>
      <c r="WBY210" s="248"/>
      <c r="WBZ210" s="248"/>
      <c r="WCA210" s="248"/>
      <c r="WCB210" s="248"/>
    </row>
    <row r="211" spans="1:15628" s="247" customFormat="1" ht="15.75" x14ac:dyDescent="0.25">
      <c r="A211" s="248"/>
      <c r="B211" s="340">
        <v>216</v>
      </c>
      <c r="C211" s="341" t="s">
        <v>1447</v>
      </c>
      <c r="D211" s="223" t="s">
        <v>7</v>
      </c>
      <c r="E211" s="223" t="s">
        <v>7</v>
      </c>
      <c r="F211" s="223" t="s">
        <v>7</v>
      </c>
      <c r="G211" s="223" t="s">
        <v>7</v>
      </c>
      <c r="H211" s="223" t="s">
        <v>7</v>
      </c>
      <c r="I211" s="223" t="s">
        <v>7</v>
      </c>
      <c r="J211" s="223" t="s">
        <v>7</v>
      </c>
      <c r="K211" s="223" t="s">
        <v>7</v>
      </c>
      <c r="L211" s="312">
        <v>42870</v>
      </c>
      <c r="M211" s="284" t="s">
        <v>10161</v>
      </c>
      <c r="N211" s="285">
        <f t="shared" si="21"/>
        <v>1</v>
      </c>
      <c r="O211" s="248"/>
      <c r="P211" s="248"/>
      <c r="Q211" s="248"/>
      <c r="R211" s="248"/>
      <c r="S211" s="248"/>
      <c r="T211" s="248"/>
      <c r="U211" s="248"/>
      <c r="V211" s="248"/>
      <c r="W211" s="248"/>
      <c r="X211" s="248"/>
      <c r="Y211" s="248"/>
      <c r="Z211" s="248"/>
      <c r="AA211" s="248"/>
      <c r="AB211" s="248"/>
      <c r="AC211" s="248"/>
      <c r="AD211" s="248"/>
      <c r="AE211" s="248"/>
      <c r="AF211" s="248"/>
      <c r="AG211" s="248"/>
      <c r="AH211" s="248"/>
      <c r="AI211" s="248"/>
      <c r="AJ211" s="248"/>
      <c r="AK211" s="248"/>
      <c r="AL211" s="248"/>
      <c r="AM211" s="248"/>
      <c r="AN211" s="248"/>
      <c r="AO211" s="248"/>
      <c r="AP211" s="248"/>
      <c r="AQ211" s="248"/>
      <c r="AR211" s="248"/>
      <c r="AS211" s="248"/>
      <c r="AT211" s="248"/>
      <c r="AU211" s="248"/>
      <c r="AV211" s="248"/>
      <c r="AW211" s="248"/>
      <c r="AX211" s="248"/>
      <c r="AY211" s="248"/>
      <c r="AZ211" s="248"/>
      <c r="BA211" s="248"/>
      <c r="BB211" s="248"/>
      <c r="BC211" s="248"/>
      <c r="BD211" s="248"/>
      <c r="BE211" s="248"/>
      <c r="BF211" s="248"/>
      <c r="BG211" s="248"/>
      <c r="BH211" s="248"/>
      <c r="BI211" s="248"/>
      <c r="BJ211" s="248"/>
      <c r="BK211" s="248"/>
      <c r="BL211" s="248"/>
      <c r="BM211" s="248"/>
      <c r="BN211" s="248"/>
      <c r="BO211" s="248"/>
      <c r="BP211" s="248"/>
      <c r="BQ211" s="248"/>
      <c r="BR211" s="248"/>
      <c r="BS211" s="248"/>
      <c r="BT211" s="248"/>
      <c r="BU211" s="248"/>
      <c r="BV211" s="248"/>
      <c r="BW211" s="248"/>
      <c r="BX211" s="248"/>
      <c r="BY211" s="248"/>
      <c r="BZ211" s="248"/>
      <c r="CA211" s="248"/>
      <c r="CB211" s="248"/>
      <c r="CC211" s="248"/>
      <c r="CD211" s="248"/>
      <c r="CE211" s="248"/>
      <c r="CF211" s="248"/>
      <c r="CG211" s="248"/>
      <c r="CH211" s="248"/>
      <c r="CI211" s="248"/>
      <c r="CJ211" s="248"/>
      <c r="CK211" s="248"/>
      <c r="CL211" s="248"/>
      <c r="CM211" s="248"/>
      <c r="CN211" s="248"/>
      <c r="CO211" s="248"/>
      <c r="CP211" s="248"/>
      <c r="CQ211" s="248"/>
      <c r="CR211" s="248"/>
      <c r="CS211" s="248"/>
      <c r="CT211" s="248"/>
      <c r="CU211" s="248"/>
      <c r="CV211" s="248"/>
      <c r="CW211" s="248"/>
      <c r="CX211" s="248"/>
      <c r="CY211" s="248"/>
      <c r="CZ211" s="248"/>
      <c r="DA211" s="248"/>
      <c r="DB211" s="248"/>
      <c r="DC211" s="248"/>
      <c r="DD211" s="248"/>
      <c r="DE211" s="248"/>
      <c r="DF211" s="248"/>
      <c r="DG211" s="248"/>
      <c r="DH211" s="248"/>
      <c r="DI211" s="248"/>
      <c r="DJ211" s="248"/>
      <c r="DK211" s="248"/>
      <c r="DL211" s="248"/>
      <c r="DM211" s="248"/>
      <c r="DN211" s="248"/>
      <c r="DO211" s="248"/>
      <c r="DP211" s="248"/>
      <c r="DQ211" s="248"/>
      <c r="DR211" s="248"/>
      <c r="DS211" s="248"/>
      <c r="DT211" s="248"/>
      <c r="DU211" s="248"/>
      <c r="DV211" s="248"/>
      <c r="DW211" s="248"/>
      <c r="DX211" s="248"/>
      <c r="DY211" s="248"/>
      <c r="DZ211" s="248"/>
      <c r="EA211" s="248"/>
      <c r="EB211" s="248"/>
      <c r="EC211" s="248"/>
      <c r="ED211" s="248"/>
      <c r="EE211" s="248"/>
      <c r="EF211" s="248"/>
      <c r="EG211" s="248"/>
      <c r="EH211" s="248"/>
      <c r="EI211" s="248"/>
      <c r="EJ211" s="248"/>
      <c r="EK211" s="248"/>
      <c r="EL211" s="248"/>
      <c r="EM211" s="248"/>
      <c r="EN211" s="248"/>
      <c r="EO211" s="248"/>
      <c r="EP211" s="248"/>
      <c r="EQ211" s="248"/>
      <c r="ER211" s="248"/>
      <c r="ES211" s="248"/>
      <c r="ET211" s="248"/>
      <c r="EU211" s="248"/>
      <c r="EV211" s="248"/>
      <c r="EW211" s="248"/>
      <c r="EX211" s="248"/>
      <c r="EY211" s="248"/>
      <c r="EZ211" s="248"/>
      <c r="FA211" s="248"/>
      <c r="FB211" s="248"/>
      <c r="FC211" s="248"/>
      <c r="FD211" s="248"/>
      <c r="FE211" s="248"/>
      <c r="FF211" s="248"/>
      <c r="FG211" s="248"/>
      <c r="FH211" s="248"/>
      <c r="FI211" s="248"/>
      <c r="FJ211" s="248"/>
      <c r="FK211" s="248"/>
      <c r="FL211" s="248"/>
      <c r="FM211" s="248"/>
      <c r="FN211" s="248"/>
      <c r="FO211" s="248"/>
      <c r="FP211" s="248"/>
      <c r="FQ211" s="248"/>
      <c r="FR211" s="248"/>
      <c r="FS211" s="248"/>
      <c r="FT211" s="248"/>
      <c r="FU211" s="248"/>
      <c r="FV211" s="248"/>
      <c r="FW211" s="248"/>
      <c r="FX211" s="248"/>
      <c r="FY211" s="248"/>
      <c r="FZ211" s="248"/>
      <c r="GA211" s="248"/>
      <c r="GB211" s="248"/>
      <c r="GC211" s="248"/>
      <c r="GD211" s="248"/>
      <c r="GE211" s="248"/>
      <c r="GF211" s="248"/>
      <c r="GG211" s="248"/>
      <c r="GH211" s="248"/>
      <c r="GI211" s="248"/>
      <c r="GJ211" s="248"/>
      <c r="GK211" s="248"/>
      <c r="GL211" s="248"/>
      <c r="GM211" s="248"/>
      <c r="GN211" s="248"/>
      <c r="GO211" s="248"/>
      <c r="GP211" s="248"/>
      <c r="GQ211" s="248"/>
      <c r="GR211" s="248"/>
      <c r="GS211" s="248"/>
      <c r="GT211" s="248"/>
      <c r="GU211" s="248"/>
      <c r="GV211" s="248"/>
      <c r="GW211" s="248"/>
      <c r="GX211" s="248"/>
      <c r="GY211" s="248"/>
      <c r="GZ211" s="248"/>
      <c r="HA211" s="248"/>
      <c r="HB211" s="248"/>
      <c r="HC211" s="248"/>
      <c r="HD211" s="248"/>
      <c r="HE211" s="248"/>
      <c r="HF211" s="248"/>
      <c r="HG211" s="248"/>
      <c r="HH211" s="248"/>
      <c r="HI211" s="248"/>
      <c r="HJ211" s="248"/>
      <c r="HK211" s="248"/>
      <c r="HL211" s="248"/>
      <c r="HM211" s="248"/>
      <c r="HN211" s="248"/>
      <c r="HO211" s="248"/>
      <c r="HP211" s="248"/>
      <c r="HQ211" s="248"/>
      <c r="HR211" s="248"/>
      <c r="HS211" s="248"/>
      <c r="HT211" s="248"/>
      <c r="HU211" s="248"/>
      <c r="HV211" s="248"/>
      <c r="HW211" s="248"/>
      <c r="HX211" s="248"/>
      <c r="HY211" s="248"/>
      <c r="HZ211" s="248"/>
      <c r="IA211" s="248"/>
      <c r="IB211" s="248"/>
      <c r="IC211" s="248"/>
      <c r="ID211" s="248"/>
      <c r="IE211" s="248"/>
      <c r="IF211" s="248"/>
      <c r="IG211" s="248"/>
      <c r="IH211" s="248"/>
      <c r="II211" s="248"/>
      <c r="IJ211" s="248"/>
      <c r="IK211" s="248"/>
      <c r="IL211" s="248"/>
      <c r="IM211" s="248"/>
      <c r="IN211" s="248"/>
      <c r="IO211" s="248"/>
      <c r="IP211" s="248"/>
      <c r="IQ211" s="248"/>
      <c r="IR211" s="248"/>
      <c r="IS211" s="248"/>
      <c r="IT211" s="248"/>
      <c r="IU211" s="248"/>
      <c r="IV211" s="248"/>
      <c r="IW211" s="248"/>
      <c r="IX211" s="248"/>
      <c r="IY211" s="248"/>
      <c r="IZ211" s="248"/>
      <c r="JA211" s="248"/>
      <c r="JB211" s="248"/>
      <c r="JC211" s="248"/>
      <c r="JD211" s="248"/>
      <c r="JE211" s="248"/>
      <c r="JF211" s="248"/>
      <c r="JG211" s="248"/>
      <c r="JH211" s="248"/>
      <c r="JI211" s="248"/>
      <c r="JJ211" s="248"/>
      <c r="JK211" s="248"/>
      <c r="JL211" s="248"/>
      <c r="JM211" s="248"/>
      <c r="JN211" s="248"/>
      <c r="JO211" s="248"/>
      <c r="JP211" s="248"/>
      <c r="JQ211" s="248"/>
      <c r="JR211" s="248"/>
      <c r="JS211" s="248"/>
      <c r="JT211" s="248"/>
      <c r="JU211" s="248"/>
      <c r="JV211" s="248"/>
      <c r="JW211" s="248"/>
      <c r="JX211" s="248"/>
      <c r="JY211" s="248"/>
      <c r="JZ211" s="248"/>
      <c r="KA211" s="248"/>
      <c r="KB211" s="248"/>
      <c r="KC211" s="248"/>
      <c r="KD211" s="248"/>
      <c r="KE211" s="248"/>
      <c r="KF211" s="248"/>
      <c r="KG211" s="248"/>
      <c r="KH211" s="248"/>
      <c r="KI211" s="248"/>
      <c r="KJ211" s="248"/>
      <c r="KK211" s="248"/>
      <c r="KL211" s="248"/>
      <c r="KM211" s="248"/>
      <c r="KN211" s="248"/>
      <c r="KO211" s="248"/>
      <c r="KP211" s="248"/>
      <c r="KQ211" s="248"/>
      <c r="KR211" s="248"/>
      <c r="KS211" s="248"/>
      <c r="KT211" s="248"/>
      <c r="KU211" s="248"/>
      <c r="KV211" s="248"/>
      <c r="KW211" s="248"/>
      <c r="KX211" s="248"/>
      <c r="KY211" s="248"/>
      <c r="KZ211" s="248"/>
      <c r="LA211" s="248"/>
      <c r="LB211" s="248"/>
      <c r="LC211" s="248"/>
      <c r="LD211" s="248"/>
      <c r="LE211" s="248"/>
      <c r="LF211" s="248"/>
      <c r="LG211" s="248"/>
      <c r="LH211" s="248"/>
      <c r="LI211" s="248"/>
      <c r="LJ211" s="248"/>
      <c r="LK211" s="248"/>
      <c r="LL211" s="248"/>
      <c r="LM211" s="248"/>
      <c r="LN211" s="248"/>
      <c r="LO211" s="248"/>
      <c r="LP211" s="248"/>
      <c r="LQ211" s="248"/>
      <c r="LR211" s="248"/>
      <c r="LS211" s="248"/>
      <c r="LT211" s="248"/>
      <c r="LU211" s="248"/>
      <c r="LV211" s="248"/>
      <c r="LW211" s="248"/>
      <c r="LX211" s="248"/>
      <c r="LY211" s="248"/>
      <c r="LZ211" s="248"/>
      <c r="MA211" s="248"/>
      <c r="MB211" s="248"/>
      <c r="MC211" s="248"/>
      <c r="MD211" s="248"/>
      <c r="ME211" s="248"/>
      <c r="MF211" s="248"/>
      <c r="MG211" s="248"/>
      <c r="MH211" s="248"/>
      <c r="MI211" s="248"/>
      <c r="MJ211" s="248"/>
      <c r="MK211" s="248"/>
      <c r="ML211" s="248"/>
      <c r="MM211" s="248"/>
      <c r="MN211" s="248"/>
      <c r="MO211" s="248"/>
      <c r="MP211" s="248"/>
      <c r="MQ211" s="248"/>
      <c r="MR211" s="248"/>
      <c r="MS211" s="248"/>
      <c r="MT211" s="248"/>
      <c r="MU211" s="248"/>
      <c r="MV211" s="248"/>
      <c r="MW211" s="248"/>
      <c r="MX211" s="248"/>
      <c r="MY211" s="248"/>
      <c r="MZ211" s="248"/>
      <c r="NA211" s="248"/>
      <c r="NB211" s="248"/>
      <c r="NC211" s="248"/>
      <c r="ND211" s="248"/>
      <c r="NE211" s="248"/>
      <c r="NF211" s="248"/>
      <c r="NG211" s="248"/>
      <c r="NH211" s="248"/>
      <c r="NI211" s="248"/>
      <c r="NJ211" s="248"/>
      <c r="NK211" s="248"/>
      <c r="NL211" s="248"/>
      <c r="NM211" s="248"/>
      <c r="NN211" s="248"/>
      <c r="NO211" s="248"/>
      <c r="NP211" s="248"/>
      <c r="NQ211" s="248"/>
      <c r="NR211" s="248"/>
      <c r="NS211" s="248"/>
      <c r="NT211" s="248"/>
      <c r="NU211" s="248"/>
      <c r="NV211" s="248"/>
      <c r="NW211" s="248"/>
      <c r="NX211" s="248"/>
      <c r="NY211" s="248"/>
      <c r="NZ211" s="248"/>
      <c r="OA211" s="248"/>
      <c r="OB211" s="248"/>
      <c r="OC211" s="248"/>
      <c r="OD211" s="248"/>
      <c r="OE211" s="248"/>
      <c r="OF211" s="248"/>
      <c r="OG211" s="248"/>
      <c r="OH211" s="248"/>
      <c r="OI211" s="248"/>
      <c r="OJ211" s="248"/>
      <c r="OK211" s="248"/>
      <c r="OL211" s="248"/>
      <c r="OM211" s="248"/>
      <c r="ON211" s="248"/>
      <c r="OO211" s="248"/>
      <c r="OP211" s="248"/>
      <c r="OQ211" s="248"/>
      <c r="OR211" s="248"/>
      <c r="OS211" s="248"/>
      <c r="OT211" s="248"/>
      <c r="OU211" s="248"/>
      <c r="OV211" s="248"/>
      <c r="OW211" s="248"/>
      <c r="OX211" s="248"/>
      <c r="OY211" s="248"/>
      <c r="OZ211" s="248"/>
      <c r="PA211" s="248"/>
      <c r="PB211" s="248"/>
      <c r="PC211" s="248"/>
      <c r="PD211" s="248"/>
      <c r="PE211" s="248"/>
      <c r="PF211" s="248"/>
      <c r="PG211" s="248"/>
      <c r="PH211" s="248"/>
      <c r="PI211" s="248"/>
      <c r="PJ211" s="248"/>
      <c r="PK211" s="248"/>
      <c r="PL211" s="248"/>
      <c r="PM211" s="248"/>
      <c r="PN211" s="248"/>
      <c r="PO211" s="248"/>
      <c r="PP211" s="248"/>
      <c r="PQ211" s="248"/>
      <c r="PR211" s="248"/>
      <c r="PS211" s="248"/>
      <c r="PT211" s="248"/>
      <c r="PU211" s="248"/>
      <c r="PV211" s="248"/>
      <c r="PW211" s="248"/>
      <c r="PX211" s="248"/>
      <c r="PY211" s="248"/>
      <c r="PZ211" s="248"/>
      <c r="QA211" s="248"/>
      <c r="QB211" s="248"/>
      <c r="QC211" s="248"/>
      <c r="QD211" s="248"/>
      <c r="QE211" s="248"/>
      <c r="QF211" s="248"/>
      <c r="QG211" s="248"/>
      <c r="QH211" s="248"/>
      <c r="QI211" s="248"/>
      <c r="QJ211" s="248"/>
      <c r="QK211" s="248"/>
      <c r="QL211" s="248"/>
      <c r="QM211" s="248"/>
      <c r="QN211" s="248"/>
      <c r="QO211" s="248"/>
      <c r="QP211" s="248"/>
      <c r="QQ211" s="248"/>
      <c r="QR211" s="248"/>
      <c r="QS211" s="248"/>
      <c r="QT211" s="248"/>
      <c r="QU211" s="248"/>
      <c r="QV211" s="248"/>
      <c r="QW211" s="248"/>
      <c r="QX211" s="248"/>
      <c r="QY211" s="248"/>
      <c r="QZ211" s="248"/>
      <c r="RA211" s="248"/>
      <c r="RB211" s="248"/>
      <c r="RC211" s="248"/>
      <c r="RD211" s="248"/>
      <c r="RE211" s="248"/>
      <c r="RF211" s="248"/>
      <c r="RG211" s="248"/>
      <c r="RH211" s="248"/>
      <c r="RI211" s="248"/>
      <c r="RJ211" s="248"/>
      <c r="RK211" s="248"/>
      <c r="RL211" s="248"/>
      <c r="RM211" s="248"/>
      <c r="RN211" s="248"/>
      <c r="RO211" s="248"/>
      <c r="RP211" s="248"/>
      <c r="RQ211" s="248"/>
      <c r="RR211" s="248"/>
      <c r="RS211" s="248"/>
      <c r="RT211" s="248"/>
      <c r="RU211" s="248"/>
      <c r="RV211" s="248"/>
      <c r="RW211" s="248"/>
      <c r="RX211" s="248"/>
      <c r="RY211" s="248"/>
      <c r="RZ211" s="248"/>
      <c r="SA211" s="248"/>
      <c r="SB211" s="248"/>
      <c r="SC211" s="248"/>
      <c r="SD211" s="248"/>
      <c r="SE211" s="248"/>
      <c r="SF211" s="248"/>
      <c r="SG211" s="248"/>
      <c r="SH211" s="248"/>
      <c r="SI211" s="248"/>
      <c r="SJ211" s="248"/>
      <c r="SK211" s="248"/>
      <c r="SL211" s="248"/>
      <c r="SM211" s="248"/>
      <c r="SN211" s="248"/>
      <c r="SO211" s="248"/>
      <c r="SP211" s="248"/>
      <c r="SQ211" s="248"/>
      <c r="SR211" s="248"/>
      <c r="SS211" s="248"/>
      <c r="ST211" s="248"/>
      <c r="SU211" s="248"/>
      <c r="SV211" s="248"/>
      <c r="SW211" s="248"/>
      <c r="SX211" s="248"/>
      <c r="SY211" s="248"/>
      <c r="SZ211" s="248"/>
      <c r="TA211" s="248"/>
      <c r="TB211" s="248"/>
      <c r="TC211" s="248"/>
      <c r="TD211" s="248"/>
      <c r="TE211" s="248"/>
      <c r="TF211" s="248"/>
      <c r="TG211" s="248"/>
      <c r="TH211" s="248"/>
      <c r="TI211" s="248"/>
      <c r="TJ211" s="248"/>
      <c r="TK211" s="248"/>
      <c r="TL211" s="248"/>
      <c r="TM211" s="248"/>
      <c r="TN211" s="248"/>
      <c r="TO211" s="248"/>
      <c r="TP211" s="248"/>
      <c r="TQ211" s="248"/>
      <c r="TR211" s="248"/>
      <c r="TS211" s="248"/>
      <c r="TT211" s="248"/>
      <c r="TU211" s="248"/>
      <c r="TV211" s="248"/>
      <c r="TW211" s="248"/>
      <c r="TX211" s="248"/>
      <c r="TY211" s="248"/>
      <c r="TZ211" s="248"/>
      <c r="UA211" s="248"/>
      <c r="UB211" s="248"/>
      <c r="UC211" s="248"/>
      <c r="UD211" s="248"/>
      <c r="UE211" s="248"/>
      <c r="UF211" s="248"/>
      <c r="UG211" s="248"/>
      <c r="UH211" s="248"/>
      <c r="UI211" s="248"/>
      <c r="UJ211" s="248"/>
      <c r="UK211" s="248"/>
      <c r="UL211" s="248"/>
      <c r="UM211" s="248"/>
      <c r="UN211" s="248"/>
      <c r="UO211" s="248"/>
      <c r="UP211" s="248"/>
      <c r="UQ211" s="248"/>
      <c r="UR211" s="248"/>
      <c r="US211" s="248"/>
      <c r="UT211" s="248"/>
      <c r="UU211" s="248"/>
      <c r="UV211" s="248"/>
      <c r="UW211" s="248"/>
      <c r="UX211" s="248"/>
      <c r="UY211" s="248"/>
      <c r="UZ211" s="248"/>
      <c r="VA211" s="248"/>
      <c r="VB211" s="248"/>
      <c r="VC211" s="248"/>
      <c r="VD211" s="248"/>
      <c r="VE211" s="248"/>
      <c r="VF211" s="248"/>
      <c r="VG211" s="248"/>
      <c r="VH211" s="248"/>
      <c r="VI211" s="248"/>
      <c r="VJ211" s="248"/>
      <c r="VK211" s="248"/>
      <c r="VL211" s="248"/>
      <c r="VM211" s="248"/>
      <c r="VN211" s="248"/>
      <c r="VO211" s="248"/>
      <c r="VP211" s="248"/>
      <c r="VQ211" s="248"/>
      <c r="VR211" s="248"/>
      <c r="VS211" s="248"/>
      <c r="VT211" s="248"/>
      <c r="VU211" s="248"/>
      <c r="VV211" s="248"/>
      <c r="VW211" s="248"/>
      <c r="VX211" s="248"/>
      <c r="VY211" s="248"/>
      <c r="VZ211" s="248"/>
      <c r="WA211" s="248"/>
      <c r="WB211" s="248"/>
      <c r="WC211" s="248"/>
      <c r="WD211" s="248"/>
      <c r="WE211" s="248"/>
      <c r="WF211" s="248"/>
      <c r="WG211" s="248"/>
      <c r="WH211" s="248"/>
      <c r="WI211" s="248"/>
      <c r="WJ211" s="248"/>
      <c r="WK211" s="248"/>
      <c r="WL211" s="248"/>
      <c r="WM211" s="248"/>
      <c r="WN211" s="248"/>
      <c r="WO211" s="248"/>
      <c r="WP211" s="248"/>
      <c r="WQ211" s="248"/>
      <c r="WR211" s="248"/>
      <c r="WS211" s="248"/>
      <c r="WT211" s="248"/>
      <c r="WU211" s="248"/>
      <c r="WV211" s="248"/>
      <c r="WW211" s="248"/>
      <c r="WX211" s="248"/>
      <c r="WY211" s="248"/>
      <c r="WZ211" s="248"/>
      <c r="XA211" s="248"/>
      <c r="XB211" s="248"/>
      <c r="XC211" s="248"/>
      <c r="XD211" s="248"/>
      <c r="XE211" s="248"/>
      <c r="XF211" s="248"/>
      <c r="XG211" s="248"/>
      <c r="XH211" s="248"/>
      <c r="XI211" s="248"/>
      <c r="XJ211" s="248"/>
      <c r="XK211" s="248"/>
      <c r="XL211" s="248"/>
      <c r="XM211" s="248"/>
      <c r="XN211" s="248"/>
      <c r="XO211" s="248"/>
      <c r="XP211" s="248"/>
      <c r="XQ211" s="248"/>
      <c r="XR211" s="248"/>
      <c r="XS211" s="248"/>
      <c r="XT211" s="248"/>
      <c r="XU211" s="248"/>
      <c r="XV211" s="248"/>
      <c r="XW211" s="248"/>
      <c r="XX211" s="248"/>
      <c r="XY211" s="248"/>
      <c r="XZ211" s="248"/>
      <c r="YA211" s="248"/>
      <c r="YB211" s="248"/>
      <c r="YC211" s="248"/>
      <c r="YD211" s="248"/>
      <c r="YE211" s="248"/>
      <c r="YF211" s="248"/>
      <c r="YG211" s="248"/>
      <c r="YH211" s="248"/>
      <c r="YI211" s="248"/>
      <c r="YJ211" s="248"/>
      <c r="YK211" s="248"/>
      <c r="YL211" s="248"/>
      <c r="YM211" s="248"/>
      <c r="YN211" s="248"/>
      <c r="YO211" s="248"/>
      <c r="YP211" s="248"/>
      <c r="YQ211" s="248"/>
      <c r="YR211" s="248"/>
      <c r="YS211" s="248"/>
      <c r="YT211" s="248"/>
      <c r="YU211" s="248"/>
      <c r="YV211" s="248"/>
      <c r="YW211" s="248"/>
      <c r="YX211" s="248"/>
      <c r="YY211" s="248"/>
      <c r="YZ211" s="248"/>
      <c r="ZA211" s="248"/>
      <c r="ZB211" s="248"/>
      <c r="ZC211" s="248"/>
      <c r="ZD211" s="248"/>
      <c r="ZE211" s="248"/>
      <c r="ZF211" s="248"/>
      <c r="ZG211" s="248"/>
      <c r="ZH211" s="248"/>
      <c r="ZI211" s="248"/>
      <c r="ZJ211" s="248"/>
      <c r="ZK211" s="248"/>
      <c r="ZL211" s="248"/>
      <c r="ZM211" s="248"/>
      <c r="ZN211" s="248"/>
      <c r="ZO211" s="248"/>
      <c r="ZP211" s="248"/>
      <c r="ZQ211" s="248"/>
      <c r="ZR211" s="248"/>
      <c r="ZS211" s="248"/>
      <c r="ZT211" s="248"/>
      <c r="ZU211" s="248"/>
      <c r="ZV211" s="248"/>
      <c r="ZW211" s="248"/>
      <c r="ZX211" s="248"/>
      <c r="ZY211" s="248"/>
      <c r="ZZ211" s="248"/>
      <c r="AAA211" s="248"/>
      <c r="AAB211" s="248"/>
      <c r="AAC211" s="248"/>
      <c r="AAD211" s="248"/>
      <c r="AAE211" s="248"/>
      <c r="AAF211" s="248"/>
      <c r="AAG211" s="248"/>
      <c r="AAH211" s="248"/>
      <c r="AAI211" s="248"/>
      <c r="AAJ211" s="248"/>
      <c r="AAK211" s="248"/>
      <c r="AAL211" s="248"/>
      <c r="AAM211" s="248"/>
      <c r="AAN211" s="248"/>
      <c r="AAO211" s="248"/>
      <c r="AAP211" s="248"/>
      <c r="AAQ211" s="248"/>
      <c r="AAR211" s="248"/>
      <c r="AAS211" s="248"/>
      <c r="AAT211" s="248"/>
      <c r="AAU211" s="248"/>
      <c r="AAV211" s="248"/>
      <c r="AAW211" s="248"/>
      <c r="AAX211" s="248"/>
      <c r="AAY211" s="248"/>
      <c r="AAZ211" s="248"/>
      <c r="ABA211" s="248"/>
      <c r="ABB211" s="248"/>
      <c r="ABC211" s="248"/>
      <c r="ABD211" s="248"/>
      <c r="ABE211" s="248"/>
      <c r="ABF211" s="248"/>
      <c r="ABG211" s="248"/>
      <c r="ABH211" s="248"/>
      <c r="ABI211" s="248"/>
      <c r="ABJ211" s="248"/>
      <c r="ABK211" s="248"/>
      <c r="ABL211" s="248"/>
      <c r="ABM211" s="248"/>
      <c r="ABN211" s="248"/>
      <c r="ABO211" s="248"/>
      <c r="ABP211" s="248"/>
      <c r="ABQ211" s="248"/>
      <c r="ABR211" s="248"/>
      <c r="ABS211" s="248"/>
      <c r="ABT211" s="248"/>
      <c r="ABU211" s="248"/>
      <c r="ABV211" s="248"/>
      <c r="ABW211" s="248"/>
      <c r="ABX211" s="248"/>
      <c r="ABY211" s="248"/>
      <c r="ABZ211" s="248"/>
      <c r="ACA211" s="248"/>
      <c r="ACB211" s="248"/>
      <c r="ACC211" s="248"/>
      <c r="ACD211" s="248"/>
      <c r="ACE211" s="248"/>
      <c r="ACF211" s="248"/>
      <c r="ACG211" s="248"/>
      <c r="ACH211" s="248"/>
      <c r="ACI211" s="248"/>
      <c r="ACJ211" s="248"/>
      <c r="ACK211" s="248"/>
      <c r="ACL211" s="248"/>
      <c r="ACM211" s="248"/>
      <c r="ACN211" s="248"/>
      <c r="ACO211" s="248"/>
      <c r="ACP211" s="248"/>
      <c r="ACQ211" s="248"/>
      <c r="ACR211" s="248"/>
      <c r="ACS211" s="248"/>
      <c r="ACT211" s="248"/>
      <c r="ACU211" s="248"/>
      <c r="ACV211" s="248"/>
      <c r="ACW211" s="248"/>
      <c r="ACX211" s="248"/>
      <c r="ACY211" s="248"/>
      <c r="ACZ211" s="248"/>
      <c r="ADA211" s="248"/>
      <c r="ADB211" s="248"/>
      <c r="ADC211" s="248"/>
      <c r="ADD211" s="248"/>
      <c r="ADE211" s="248"/>
      <c r="ADF211" s="248"/>
      <c r="ADG211" s="248"/>
      <c r="ADH211" s="248"/>
      <c r="ADI211" s="248"/>
      <c r="ADJ211" s="248"/>
      <c r="ADK211" s="248"/>
      <c r="ADL211" s="248"/>
      <c r="ADM211" s="248"/>
      <c r="ADN211" s="248"/>
      <c r="ADO211" s="248"/>
      <c r="ADP211" s="248"/>
      <c r="ADQ211" s="248"/>
      <c r="ADR211" s="248"/>
      <c r="ADS211" s="248"/>
      <c r="ADT211" s="248"/>
      <c r="ADU211" s="248"/>
      <c r="ADV211" s="248"/>
      <c r="ADW211" s="248"/>
      <c r="ADX211" s="248"/>
      <c r="ADY211" s="248"/>
      <c r="ADZ211" s="248"/>
      <c r="AEA211" s="248"/>
      <c r="AEB211" s="248"/>
      <c r="AEC211" s="248"/>
      <c r="AED211" s="248"/>
      <c r="AEE211" s="248"/>
      <c r="AEF211" s="248"/>
      <c r="AEG211" s="248"/>
      <c r="AEH211" s="248"/>
      <c r="AEI211" s="248"/>
      <c r="AEJ211" s="248"/>
      <c r="AEK211" s="248"/>
      <c r="AEL211" s="248"/>
      <c r="AEM211" s="248"/>
      <c r="AEN211" s="248"/>
      <c r="AEO211" s="248"/>
      <c r="AEP211" s="248"/>
      <c r="AEQ211" s="248"/>
      <c r="AER211" s="248"/>
      <c r="AES211" s="248"/>
      <c r="AET211" s="248"/>
      <c r="AEU211" s="248"/>
      <c r="AEV211" s="248"/>
      <c r="AEW211" s="248"/>
      <c r="AEX211" s="248"/>
      <c r="AEY211" s="248"/>
      <c r="AEZ211" s="248"/>
      <c r="AFA211" s="248"/>
      <c r="AFB211" s="248"/>
      <c r="AFC211" s="248"/>
      <c r="AFD211" s="248"/>
      <c r="AFE211" s="248"/>
      <c r="AFF211" s="248"/>
      <c r="AFG211" s="248"/>
      <c r="AFH211" s="248"/>
      <c r="AFI211" s="248"/>
      <c r="AFJ211" s="248"/>
      <c r="AFK211" s="248"/>
      <c r="AFL211" s="248"/>
      <c r="AFM211" s="248"/>
      <c r="AFN211" s="248"/>
      <c r="AFO211" s="248"/>
      <c r="AFP211" s="248"/>
      <c r="AFQ211" s="248"/>
      <c r="AFR211" s="248"/>
      <c r="AFS211" s="248"/>
      <c r="AFT211" s="248"/>
      <c r="AFU211" s="248"/>
      <c r="AFV211" s="248"/>
      <c r="AFW211" s="248"/>
      <c r="AFX211" s="248"/>
      <c r="AFY211" s="248"/>
      <c r="AFZ211" s="248"/>
      <c r="AGA211" s="248"/>
      <c r="AGB211" s="248"/>
      <c r="AGC211" s="248"/>
      <c r="AGD211" s="248"/>
      <c r="AGE211" s="248"/>
      <c r="AGF211" s="248"/>
      <c r="AGG211" s="248"/>
      <c r="AGH211" s="248"/>
      <c r="AGI211" s="248"/>
      <c r="AGJ211" s="248"/>
      <c r="AGK211" s="248"/>
      <c r="AGL211" s="248"/>
      <c r="AGM211" s="248"/>
      <c r="AGN211" s="248"/>
      <c r="AGO211" s="248"/>
      <c r="AGP211" s="248"/>
      <c r="AGQ211" s="248"/>
      <c r="AGR211" s="248"/>
      <c r="AGS211" s="248"/>
      <c r="AGT211" s="248"/>
      <c r="AGU211" s="248"/>
      <c r="AGV211" s="248"/>
      <c r="AGW211" s="248"/>
      <c r="AGX211" s="248"/>
      <c r="AGY211" s="248"/>
      <c r="AGZ211" s="248"/>
      <c r="AHA211" s="248"/>
      <c r="AHB211" s="248"/>
      <c r="AHC211" s="248"/>
      <c r="AHD211" s="248"/>
      <c r="AHE211" s="248"/>
      <c r="AHF211" s="248"/>
      <c r="AHG211" s="248"/>
      <c r="AHH211" s="248"/>
      <c r="AHI211" s="248"/>
      <c r="AHJ211" s="248"/>
      <c r="AHK211" s="248"/>
      <c r="AHL211" s="248"/>
      <c r="AHM211" s="248"/>
      <c r="AHN211" s="248"/>
      <c r="AHO211" s="248"/>
      <c r="AHP211" s="248"/>
      <c r="AHQ211" s="248"/>
      <c r="AHR211" s="248"/>
      <c r="AHS211" s="248"/>
      <c r="AHT211" s="248"/>
      <c r="AHU211" s="248"/>
      <c r="AHV211" s="248"/>
      <c r="AHW211" s="248"/>
      <c r="AHX211" s="248"/>
      <c r="AHY211" s="248"/>
      <c r="AHZ211" s="248"/>
      <c r="AIA211" s="248"/>
      <c r="AIB211" s="248"/>
      <c r="AIC211" s="248"/>
      <c r="AID211" s="248"/>
      <c r="AIE211" s="248"/>
      <c r="AIF211" s="248"/>
      <c r="AIG211" s="248"/>
      <c r="AIH211" s="248"/>
      <c r="AII211" s="248"/>
      <c r="AIJ211" s="248"/>
      <c r="AIK211" s="248"/>
      <c r="AIL211" s="248"/>
      <c r="AIM211" s="248"/>
      <c r="AIN211" s="248"/>
      <c r="AIO211" s="248"/>
      <c r="AIP211" s="248"/>
      <c r="AIQ211" s="248"/>
      <c r="AIR211" s="248"/>
      <c r="AIS211" s="248"/>
      <c r="AIT211" s="248"/>
      <c r="AIU211" s="248"/>
      <c r="AIV211" s="248"/>
      <c r="AIW211" s="248"/>
      <c r="AIX211" s="248"/>
      <c r="AIY211" s="248"/>
      <c r="AIZ211" s="248"/>
      <c r="AJA211" s="248"/>
      <c r="AJB211" s="248"/>
      <c r="AJC211" s="248"/>
      <c r="AJD211" s="248"/>
      <c r="AJE211" s="248"/>
      <c r="AJF211" s="248"/>
      <c r="AJG211" s="248"/>
      <c r="AJH211" s="248"/>
      <c r="AJI211" s="248"/>
      <c r="AJJ211" s="248"/>
      <c r="AJK211" s="248"/>
      <c r="AJL211" s="248"/>
      <c r="AJM211" s="248"/>
      <c r="AJN211" s="248"/>
      <c r="AJO211" s="248"/>
      <c r="AJP211" s="248"/>
      <c r="AJQ211" s="248"/>
      <c r="AJR211" s="248"/>
      <c r="AJS211" s="248"/>
      <c r="AJT211" s="248"/>
      <c r="AJU211" s="248"/>
      <c r="AJV211" s="248"/>
      <c r="AJW211" s="248"/>
      <c r="AJX211" s="248"/>
      <c r="AJY211" s="248"/>
      <c r="AJZ211" s="248"/>
      <c r="AKA211" s="248"/>
      <c r="AKB211" s="248"/>
      <c r="AKC211" s="248"/>
      <c r="AKD211" s="248"/>
      <c r="AKE211" s="248"/>
      <c r="AKF211" s="248"/>
      <c r="AKG211" s="248"/>
      <c r="AKH211" s="248"/>
      <c r="AKI211" s="248"/>
      <c r="AKJ211" s="248"/>
      <c r="AKK211" s="248"/>
      <c r="AKL211" s="248"/>
      <c r="AKM211" s="248"/>
      <c r="AKN211" s="248"/>
      <c r="AKO211" s="248"/>
      <c r="AKP211" s="248"/>
      <c r="AKQ211" s="248"/>
      <c r="AKR211" s="248"/>
      <c r="AKS211" s="248"/>
      <c r="AKT211" s="248"/>
      <c r="AKU211" s="248"/>
      <c r="AKV211" s="248"/>
      <c r="AKW211" s="248"/>
      <c r="AKX211" s="248"/>
      <c r="AKY211" s="248"/>
      <c r="AKZ211" s="248"/>
      <c r="ALA211" s="248"/>
      <c r="ALB211" s="248"/>
      <c r="ALC211" s="248"/>
      <c r="ALD211" s="248"/>
      <c r="ALE211" s="248"/>
      <c r="ALF211" s="248"/>
      <c r="ALG211" s="248"/>
      <c r="ALH211" s="248"/>
      <c r="ALI211" s="248"/>
      <c r="ALJ211" s="248"/>
      <c r="ALK211" s="248"/>
      <c r="ALL211" s="248"/>
      <c r="ALM211" s="248"/>
      <c r="ALN211" s="248"/>
      <c r="ALO211" s="248"/>
      <c r="ALP211" s="248"/>
      <c r="ALQ211" s="248"/>
      <c r="ALR211" s="248"/>
      <c r="ALS211" s="248"/>
      <c r="ALT211" s="248"/>
      <c r="ALU211" s="248"/>
      <c r="ALV211" s="248"/>
      <c r="ALW211" s="248"/>
      <c r="ALX211" s="248"/>
      <c r="ALY211" s="248"/>
      <c r="ALZ211" s="248"/>
      <c r="AMA211" s="248"/>
      <c r="AMB211" s="248"/>
      <c r="AMC211" s="248"/>
      <c r="AMD211" s="248"/>
      <c r="AME211" s="248"/>
      <c r="AMF211" s="248"/>
      <c r="AMG211" s="248"/>
      <c r="AMH211" s="248"/>
      <c r="AMI211" s="248"/>
      <c r="AMJ211" s="248"/>
      <c r="AMK211" s="248"/>
      <c r="AML211" s="248"/>
      <c r="AMM211" s="248"/>
      <c r="AMN211" s="248"/>
      <c r="AMO211" s="248"/>
      <c r="AMP211" s="248"/>
      <c r="AMQ211" s="248"/>
      <c r="AMR211" s="248"/>
      <c r="AMS211" s="248"/>
      <c r="AMT211" s="248"/>
      <c r="AMU211" s="248"/>
      <c r="AMV211" s="248"/>
      <c r="AMW211" s="248"/>
      <c r="AMX211" s="248"/>
      <c r="AMY211" s="248"/>
      <c r="AMZ211" s="248"/>
      <c r="ANA211" s="248"/>
      <c r="ANB211" s="248"/>
      <c r="ANC211" s="248"/>
      <c r="AND211" s="248"/>
      <c r="ANE211" s="248"/>
      <c r="ANF211" s="248"/>
      <c r="ANG211" s="248"/>
      <c r="ANH211" s="248"/>
      <c r="ANI211" s="248"/>
      <c r="ANJ211" s="248"/>
      <c r="ANK211" s="248"/>
      <c r="ANL211" s="248"/>
      <c r="ANM211" s="248"/>
      <c r="ANN211" s="248"/>
      <c r="ANO211" s="248"/>
      <c r="ANP211" s="248"/>
      <c r="ANQ211" s="248"/>
      <c r="ANR211" s="248"/>
      <c r="ANS211" s="248"/>
      <c r="ANT211" s="248"/>
      <c r="ANU211" s="248"/>
      <c r="ANV211" s="248"/>
      <c r="ANW211" s="248"/>
      <c r="ANX211" s="248"/>
      <c r="ANY211" s="248"/>
      <c r="ANZ211" s="248"/>
      <c r="AOA211" s="248"/>
      <c r="AOB211" s="248"/>
      <c r="AOC211" s="248"/>
      <c r="AOD211" s="248"/>
      <c r="AOE211" s="248"/>
      <c r="AOF211" s="248"/>
      <c r="AOG211" s="248"/>
      <c r="AOH211" s="248"/>
      <c r="AOI211" s="248"/>
      <c r="AOJ211" s="248"/>
      <c r="AOK211" s="248"/>
      <c r="AOL211" s="248"/>
      <c r="AOM211" s="248"/>
      <c r="AON211" s="248"/>
      <c r="AOO211" s="248"/>
      <c r="AOP211" s="248"/>
      <c r="AOQ211" s="248"/>
      <c r="AOR211" s="248"/>
      <c r="AOS211" s="248"/>
      <c r="AOT211" s="248"/>
      <c r="AOU211" s="248"/>
      <c r="AOV211" s="248"/>
      <c r="AOW211" s="248"/>
      <c r="AOX211" s="248"/>
      <c r="AOY211" s="248"/>
      <c r="AOZ211" s="248"/>
      <c r="APA211" s="248"/>
      <c r="APB211" s="248"/>
      <c r="APC211" s="248"/>
      <c r="APD211" s="248"/>
      <c r="APE211" s="248"/>
      <c r="APF211" s="248"/>
      <c r="APG211" s="248"/>
      <c r="APH211" s="248"/>
      <c r="API211" s="248"/>
      <c r="APJ211" s="248"/>
      <c r="APK211" s="248"/>
      <c r="APL211" s="248"/>
      <c r="APM211" s="248"/>
      <c r="APN211" s="248"/>
      <c r="APO211" s="248"/>
      <c r="APP211" s="248"/>
      <c r="APQ211" s="248"/>
      <c r="APR211" s="248"/>
      <c r="APS211" s="248"/>
      <c r="APT211" s="248"/>
      <c r="APU211" s="248"/>
      <c r="APV211" s="248"/>
      <c r="APW211" s="248"/>
      <c r="APX211" s="248"/>
      <c r="APY211" s="248"/>
      <c r="APZ211" s="248"/>
      <c r="AQA211" s="248"/>
      <c r="AQB211" s="248"/>
      <c r="AQC211" s="248"/>
      <c r="AQD211" s="248"/>
      <c r="AQE211" s="248"/>
      <c r="AQF211" s="248"/>
      <c r="AQG211" s="248"/>
      <c r="AQH211" s="248"/>
      <c r="AQI211" s="248"/>
      <c r="AQJ211" s="248"/>
      <c r="AQK211" s="248"/>
      <c r="AQL211" s="248"/>
      <c r="AQM211" s="248"/>
      <c r="AQN211" s="248"/>
      <c r="AQO211" s="248"/>
      <c r="AQP211" s="248"/>
      <c r="AQQ211" s="248"/>
      <c r="AQR211" s="248"/>
      <c r="AQS211" s="248"/>
      <c r="AQT211" s="248"/>
      <c r="AQU211" s="248"/>
      <c r="AQV211" s="248"/>
      <c r="AQW211" s="248"/>
      <c r="AQX211" s="248"/>
      <c r="AQY211" s="248"/>
      <c r="AQZ211" s="248"/>
      <c r="ARA211" s="248"/>
      <c r="ARB211" s="248"/>
      <c r="ARC211" s="248"/>
      <c r="ARD211" s="248"/>
      <c r="ARE211" s="248"/>
      <c r="ARF211" s="248"/>
      <c r="ARG211" s="248"/>
      <c r="ARH211" s="248"/>
      <c r="ARI211" s="248"/>
      <c r="ARJ211" s="248"/>
      <c r="ARK211" s="248"/>
      <c r="ARL211" s="248"/>
      <c r="ARM211" s="248"/>
      <c r="ARN211" s="248"/>
      <c r="ARO211" s="248"/>
      <c r="ARP211" s="248"/>
      <c r="ARQ211" s="248"/>
      <c r="ARR211" s="248"/>
      <c r="ARS211" s="248"/>
      <c r="ART211" s="248"/>
      <c r="ARU211" s="248"/>
      <c r="ARV211" s="248"/>
      <c r="ARW211" s="248"/>
      <c r="ARX211" s="248"/>
      <c r="ARY211" s="248"/>
      <c r="ARZ211" s="248"/>
      <c r="ASA211" s="248"/>
      <c r="ASB211" s="248"/>
      <c r="ASC211" s="248"/>
      <c r="ASD211" s="248"/>
      <c r="ASE211" s="248"/>
      <c r="ASF211" s="248"/>
      <c r="ASG211" s="248"/>
      <c r="ASH211" s="248"/>
      <c r="ASI211" s="248"/>
      <c r="ASJ211" s="248"/>
      <c r="ASK211" s="248"/>
      <c r="ASL211" s="248"/>
      <c r="ASM211" s="248"/>
      <c r="ASN211" s="248"/>
      <c r="ASO211" s="248"/>
      <c r="ASP211" s="248"/>
      <c r="ASQ211" s="248"/>
      <c r="ASR211" s="248"/>
      <c r="ASS211" s="248"/>
      <c r="AST211" s="248"/>
      <c r="ASU211" s="248"/>
      <c r="ASV211" s="248"/>
      <c r="ASW211" s="248"/>
      <c r="ASX211" s="248"/>
      <c r="ASY211" s="248"/>
      <c r="ASZ211" s="248"/>
      <c r="ATA211" s="248"/>
      <c r="ATB211" s="248"/>
      <c r="ATC211" s="248"/>
      <c r="ATD211" s="248"/>
      <c r="ATE211" s="248"/>
      <c r="ATF211" s="248"/>
      <c r="ATG211" s="248"/>
      <c r="ATH211" s="248"/>
      <c r="ATI211" s="248"/>
      <c r="ATJ211" s="248"/>
      <c r="ATK211" s="248"/>
      <c r="ATL211" s="248"/>
      <c r="ATM211" s="248"/>
      <c r="ATN211" s="248"/>
      <c r="ATO211" s="248"/>
      <c r="ATP211" s="248"/>
      <c r="ATQ211" s="248"/>
      <c r="ATR211" s="248"/>
      <c r="ATS211" s="248"/>
      <c r="ATT211" s="248"/>
      <c r="ATU211" s="248"/>
      <c r="ATV211" s="248"/>
      <c r="ATW211" s="248"/>
      <c r="ATX211" s="248"/>
      <c r="ATY211" s="248"/>
      <c r="ATZ211" s="248"/>
      <c r="AUA211" s="248"/>
      <c r="AUB211" s="248"/>
      <c r="AUC211" s="248"/>
      <c r="AUD211" s="248"/>
      <c r="AUE211" s="248"/>
      <c r="AUF211" s="248"/>
      <c r="AUG211" s="248"/>
      <c r="AUH211" s="248"/>
      <c r="AUI211" s="248"/>
      <c r="AUJ211" s="248"/>
      <c r="AUK211" s="248"/>
      <c r="AUL211" s="248"/>
      <c r="AUM211" s="248"/>
      <c r="AUN211" s="248"/>
      <c r="AUO211" s="248"/>
      <c r="AUP211" s="248"/>
      <c r="AUQ211" s="248"/>
      <c r="AUR211" s="248"/>
      <c r="AUS211" s="248"/>
      <c r="AUT211" s="248"/>
      <c r="AUU211" s="248"/>
      <c r="AUV211" s="248"/>
      <c r="AUW211" s="248"/>
      <c r="AUX211" s="248"/>
      <c r="AUY211" s="248"/>
      <c r="AUZ211" s="248"/>
      <c r="AVA211" s="248"/>
      <c r="AVB211" s="248"/>
      <c r="AVC211" s="248"/>
      <c r="AVD211" s="248"/>
      <c r="AVE211" s="248"/>
      <c r="AVF211" s="248"/>
      <c r="AVG211" s="248"/>
      <c r="AVH211" s="248"/>
      <c r="AVI211" s="248"/>
      <c r="AVJ211" s="248"/>
      <c r="AVK211" s="248"/>
      <c r="AVL211" s="248"/>
      <c r="AVM211" s="248"/>
      <c r="AVN211" s="248"/>
      <c r="AVO211" s="248"/>
      <c r="AVP211" s="248"/>
      <c r="AVQ211" s="248"/>
      <c r="AVR211" s="248"/>
      <c r="AVS211" s="248"/>
      <c r="AVT211" s="248"/>
      <c r="AVU211" s="248"/>
      <c r="AVV211" s="248"/>
      <c r="AVW211" s="248"/>
      <c r="AVX211" s="248"/>
      <c r="AVY211" s="248"/>
      <c r="AVZ211" s="248"/>
      <c r="AWA211" s="248"/>
      <c r="AWB211" s="248"/>
      <c r="AWC211" s="248"/>
      <c r="AWD211" s="248"/>
      <c r="AWE211" s="248"/>
      <c r="AWF211" s="248"/>
      <c r="AWG211" s="248"/>
      <c r="AWH211" s="248"/>
      <c r="AWI211" s="248"/>
      <c r="AWJ211" s="248"/>
      <c r="AWK211" s="248"/>
      <c r="AWL211" s="248"/>
      <c r="AWM211" s="248"/>
      <c r="AWN211" s="248"/>
      <c r="AWO211" s="248"/>
      <c r="AWP211" s="248"/>
      <c r="AWQ211" s="248"/>
      <c r="AWR211" s="248"/>
      <c r="AWS211" s="248"/>
      <c r="AWT211" s="248"/>
      <c r="AWU211" s="248"/>
      <c r="AWV211" s="248"/>
      <c r="AWW211" s="248"/>
      <c r="AWX211" s="248"/>
      <c r="AWY211" s="248"/>
      <c r="AWZ211" s="248"/>
      <c r="AXA211" s="248"/>
      <c r="AXB211" s="248"/>
      <c r="AXC211" s="248"/>
      <c r="AXD211" s="248"/>
      <c r="AXE211" s="248"/>
      <c r="AXF211" s="248"/>
      <c r="AXG211" s="248"/>
      <c r="AXH211" s="248"/>
      <c r="AXI211" s="248"/>
      <c r="AXJ211" s="248"/>
      <c r="AXK211" s="248"/>
      <c r="AXL211" s="248"/>
      <c r="AXM211" s="248"/>
      <c r="AXN211" s="248"/>
      <c r="AXO211" s="248"/>
      <c r="AXP211" s="248"/>
      <c r="AXQ211" s="248"/>
      <c r="AXR211" s="248"/>
      <c r="AXS211" s="248"/>
      <c r="AXT211" s="248"/>
      <c r="AXU211" s="248"/>
      <c r="AXV211" s="248"/>
      <c r="AXW211" s="248"/>
      <c r="AXX211" s="248"/>
      <c r="AXY211" s="248"/>
      <c r="AXZ211" s="248"/>
      <c r="AYA211" s="248"/>
      <c r="AYB211" s="248"/>
      <c r="AYC211" s="248"/>
      <c r="AYD211" s="248"/>
      <c r="AYE211" s="248"/>
      <c r="AYF211" s="248"/>
      <c r="AYG211" s="248"/>
      <c r="AYH211" s="248"/>
      <c r="AYI211" s="248"/>
      <c r="AYJ211" s="248"/>
      <c r="AYK211" s="248"/>
      <c r="AYL211" s="248"/>
      <c r="AYM211" s="248"/>
      <c r="AYN211" s="248"/>
      <c r="AYO211" s="248"/>
      <c r="AYP211" s="248"/>
      <c r="AYQ211" s="248"/>
      <c r="AYR211" s="248"/>
      <c r="AYS211" s="248"/>
      <c r="AYT211" s="248"/>
      <c r="AYU211" s="248"/>
      <c r="AYV211" s="248"/>
      <c r="AYW211" s="248"/>
      <c r="AYX211" s="248"/>
      <c r="AYY211" s="248"/>
      <c r="AYZ211" s="248"/>
      <c r="AZA211" s="248"/>
      <c r="AZB211" s="248"/>
      <c r="AZC211" s="248"/>
      <c r="AZD211" s="248"/>
      <c r="AZE211" s="248"/>
      <c r="AZF211" s="248"/>
      <c r="AZG211" s="248"/>
      <c r="AZH211" s="248"/>
      <c r="AZI211" s="248"/>
      <c r="AZJ211" s="248"/>
      <c r="AZK211" s="248"/>
      <c r="AZL211" s="248"/>
      <c r="AZM211" s="248"/>
      <c r="AZN211" s="248"/>
      <c r="AZO211" s="248"/>
      <c r="AZP211" s="248"/>
      <c r="AZQ211" s="248"/>
      <c r="AZR211" s="248"/>
      <c r="AZS211" s="248"/>
      <c r="AZT211" s="248"/>
      <c r="AZU211" s="248"/>
      <c r="AZV211" s="248"/>
      <c r="AZW211" s="248"/>
      <c r="AZX211" s="248"/>
      <c r="AZY211" s="248"/>
      <c r="AZZ211" s="248"/>
      <c r="BAA211" s="248"/>
      <c r="BAB211" s="248"/>
      <c r="BAC211" s="248"/>
      <c r="BAD211" s="248"/>
      <c r="BAE211" s="248"/>
      <c r="BAF211" s="248"/>
      <c r="BAG211" s="248"/>
      <c r="BAH211" s="248"/>
      <c r="BAI211" s="248"/>
      <c r="BAJ211" s="248"/>
      <c r="BAK211" s="248"/>
      <c r="BAL211" s="248"/>
      <c r="BAM211" s="248"/>
      <c r="BAN211" s="248"/>
      <c r="BAO211" s="248"/>
      <c r="BAP211" s="248"/>
      <c r="BAQ211" s="248"/>
      <c r="BAR211" s="248"/>
      <c r="BAS211" s="248"/>
      <c r="BAT211" s="248"/>
      <c r="BAU211" s="248"/>
      <c r="BAV211" s="248"/>
      <c r="BAW211" s="248"/>
      <c r="BAX211" s="248"/>
      <c r="BAY211" s="248"/>
      <c r="BAZ211" s="248"/>
      <c r="BBA211" s="248"/>
      <c r="BBB211" s="248"/>
      <c r="BBC211" s="248"/>
      <c r="BBD211" s="248"/>
      <c r="BBE211" s="248"/>
      <c r="BBF211" s="248"/>
      <c r="BBG211" s="248"/>
      <c r="BBH211" s="248"/>
      <c r="BBI211" s="248"/>
      <c r="BBJ211" s="248"/>
      <c r="BBK211" s="248"/>
      <c r="BBL211" s="248"/>
      <c r="BBM211" s="248"/>
      <c r="BBN211" s="248"/>
      <c r="BBO211" s="248"/>
      <c r="BBP211" s="248"/>
      <c r="BBQ211" s="248"/>
      <c r="BBR211" s="248"/>
      <c r="BBS211" s="248"/>
      <c r="BBT211" s="248"/>
      <c r="BBU211" s="248"/>
      <c r="BBV211" s="248"/>
      <c r="BBW211" s="248"/>
      <c r="BBX211" s="248"/>
      <c r="BBY211" s="248"/>
      <c r="BBZ211" s="248"/>
      <c r="BCA211" s="248"/>
      <c r="BCB211" s="248"/>
      <c r="BCC211" s="248"/>
      <c r="BCD211" s="248"/>
      <c r="BCE211" s="248"/>
      <c r="BCF211" s="248"/>
      <c r="BCG211" s="248"/>
      <c r="BCH211" s="248"/>
      <c r="BCI211" s="248"/>
      <c r="BCJ211" s="248"/>
      <c r="BCK211" s="248"/>
      <c r="BCL211" s="248"/>
      <c r="BCM211" s="248"/>
      <c r="BCN211" s="248"/>
      <c r="BCO211" s="248"/>
      <c r="BCP211" s="248"/>
      <c r="BCQ211" s="248"/>
      <c r="BCR211" s="248"/>
      <c r="BCS211" s="248"/>
      <c r="BCT211" s="248"/>
      <c r="BCU211" s="248"/>
      <c r="BCV211" s="248"/>
      <c r="BCW211" s="248"/>
      <c r="BCX211" s="248"/>
      <c r="BCY211" s="248"/>
      <c r="BCZ211" s="248"/>
      <c r="BDA211" s="248"/>
      <c r="BDB211" s="248"/>
      <c r="BDC211" s="248"/>
      <c r="BDD211" s="248"/>
      <c r="BDE211" s="248"/>
      <c r="BDF211" s="248"/>
      <c r="BDG211" s="248"/>
      <c r="BDH211" s="248"/>
      <c r="BDI211" s="248"/>
      <c r="BDJ211" s="248"/>
      <c r="BDK211" s="248"/>
      <c r="BDL211" s="248"/>
      <c r="BDM211" s="248"/>
      <c r="BDN211" s="248"/>
      <c r="BDO211" s="248"/>
      <c r="BDP211" s="248"/>
      <c r="BDQ211" s="248"/>
      <c r="BDR211" s="248"/>
      <c r="BDS211" s="248"/>
      <c r="BDT211" s="248"/>
      <c r="BDU211" s="248"/>
      <c r="BDV211" s="248"/>
      <c r="BDW211" s="248"/>
      <c r="BDX211" s="248"/>
      <c r="BDY211" s="248"/>
      <c r="BDZ211" s="248"/>
      <c r="BEA211" s="248"/>
      <c r="BEB211" s="248"/>
      <c r="BEC211" s="248"/>
      <c r="BED211" s="248"/>
      <c r="BEE211" s="248"/>
      <c r="BEF211" s="248"/>
      <c r="BEG211" s="248"/>
      <c r="BEH211" s="248"/>
      <c r="BEI211" s="248"/>
      <c r="BEJ211" s="248"/>
      <c r="BEK211" s="248"/>
      <c r="BEL211" s="248"/>
      <c r="BEM211" s="248"/>
      <c r="BEN211" s="248"/>
      <c r="BEO211" s="248"/>
      <c r="BEP211" s="248"/>
      <c r="BEQ211" s="248"/>
      <c r="BER211" s="248"/>
      <c r="BES211" s="248"/>
      <c r="BET211" s="248"/>
      <c r="BEU211" s="248"/>
      <c r="BEV211" s="248"/>
      <c r="BEW211" s="248"/>
      <c r="BEX211" s="248"/>
      <c r="BEY211" s="248"/>
      <c r="BEZ211" s="248"/>
      <c r="BFA211" s="248"/>
      <c r="BFB211" s="248"/>
      <c r="BFC211" s="248"/>
      <c r="BFD211" s="248"/>
      <c r="BFE211" s="248"/>
      <c r="BFF211" s="248"/>
      <c r="BFG211" s="248"/>
      <c r="BFH211" s="248"/>
      <c r="BFI211" s="248"/>
      <c r="BFJ211" s="248"/>
      <c r="BFK211" s="248"/>
      <c r="BFL211" s="248"/>
      <c r="BFM211" s="248"/>
      <c r="BFN211" s="248"/>
      <c r="BFO211" s="248"/>
      <c r="BFP211" s="248"/>
      <c r="BFQ211" s="248"/>
      <c r="BFR211" s="248"/>
      <c r="BFS211" s="248"/>
      <c r="BFT211" s="248"/>
      <c r="BFU211" s="248"/>
      <c r="BFV211" s="248"/>
      <c r="BFW211" s="248"/>
      <c r="BFX211" s="248"/>
      <c r="BFY211" s="248"/>
      <c r="BFZ211" s="248"/>
      <c r="BGA211" s="248"/>
      <c r="BGB211" s="248"/>
      <c r="BGC211" s="248"/>
      <c r="BGD211" s="248"/>
      <c r="BGE211" s="248"/>
      <c r="BGF211" s="248"/>
      <c r="BGG211" s="248"/>
      <c r="BGH211" s="248"/>
      <c r="BGI211" s="248"/>
      <c r="BGJ211" s="248"/>
      <c r="BGK211" s="248"/>
      <c r="BGL211" s="248"/>
      <c r="BGM211" s="248"/>
      <c r="BGN211" s="248"/>
      <c r="BGO211" s="248"/>
      <c r="BGP211" s="248"/>
      <c r="BGQ211" s="248"/>
      <c r="BGR211" s="248"/>
      <c r="BGS211" s="248"/>
      <c r="BGT211" s="248"/>
      <c r="BGU211" s="248"/>
      <c r="BGV211" s="248"/>
      <c r="BGW211" s="248"/>
      <c r="BGX211" s="248"/>
      <c r="BGY211" s="248"/>
      <c r="BGZ211" s="248"/>
      <c r="BHA211" s="248"/>
      <c r="BHB211" s="248"/>
      <c r="BHC211" s="248"/>
      <c r="BHD211" s="248"/>
      <c r="BHE211" s="248"/>
      <c r="BHF211" s="248"/>
      <c r="BHG211" s="248"/>
      <c r="BHH211" s="248"/>
      <c r="BHI211" s="248"/>
      <c r="BHJ211" s="248"/>
      <c r="BHK211" s="248"/>
      <c r="BHL211" s="248"/>
      <c r="BHM211" s="248"/>
      <c r="BHN211" s="248"/>
      <c r="BHO211" s="248"/>
      <c r="BHP211" s="248"/>
      <c r="BHQ211" s="248"/>
      <c r="BHR211" s="248"/>
      <c r="BHS211" s="248"/>
      <c r="BHT211" s="248"/>
      <c r="BHU211" s="248"/>
      <c r="BHV211" s="248"/>
      <c r="BHW211" s="248"/>
      <c r="BHX211" s="248"/>
      <c r="BHY211" s="248"/>
      <c r="BHZ211" s="248"/>
      <c r="BIA211" s="248"/>
      <c r="BIB211" s="248"/>
      <c r="BIC211" s="248"/>
      <c r="BID211" s="248"/>
      <c r="BIE211" s="248"/>
      <c r="BIF211" s="248"/>
      <c r="BIG211" s="248"/>
      <c r="BIH211" s="248"/>
      <c r="BII211" s="248"/>
      <c r="BIJ211" s="248"/>
      <c r="BIK211" s="248"/>
      <c r="BIL211" s="248"/>
      <c r="BIM211" s="248"/>
      <c r="BIN211" s="248"/>
      <c r="BIO211" s="248"/>
      <c r="BIP211" s="248"/>
      <c r="BIQ211" s="248"/>
      <c r="BIR211" s="248"/>
      <c r="BIS211" s="248"/>
      <c r="BIT211" s="248"/>
      <c r="BIU211" s="248"/>
      <c r="BIV211" s="248"/>
      <c r="BIW211" s="248"/>
      <c r="BIX211" s="248"/>
      <c r="BIY211" s="248"/>
      <c r="BIZ211" s="248"/>
      <c r="BJA211" s="248"/>
      <c r="BJB211" s="248"/>
      <c r="BJC211" s="248"/>
      <c r="BJD211" s="248"/>
      <c r="BJE211" s="248"/>
      <c r="BJF211" s="248"/>
      <c r="BJG211" s="248"/>
      <c r="BJH211" s="248"/>
      <c r="BJI211" s="248"/>
      <c r="BJJ211" s="248"/>
      <c r="BJK211" s="248"/>
      <c r="BJL211" s="248"/>
      <c r="BJM211" s="248"/>
      <c r="BJN211" s="248"/>
      <c r="BJO211" s="248"/>
      <c r="BJP211" s="248"/>
      <c r="BJQ211" s="248"/>
      <c r="BJR211" s="248"/>
      <c r="BJS211" s="248"/>
      <c r="BJT211" s="248"/>
      <c r="BJU211" s="248"/>
      <c r="BJV211" s="248"/>
      <c r="BJW211" s="248"/>
      <c r="BJX211" s="248"/>
      <c r="BJY211" s="248"/>
      <c r="BJZ211" s="248"/>
      <c r="BKA211" s="248"/>
      <c r="BKB211" s="248"/>
      <c r="BKC211" s="248"/>
      <c r="BKD211" s="248"/>
      <c r="BKE211" s="248"/>
      <c r="BKF211" s="248"/>
      <c r="BKG211" s="248"/>
      <c r="BKH211" s="248"/>
      <c r="BKI211" s="248"/>
      <c r="BKJ211" s="248"/>
      <c r="BKK211" s="248"/>
      <c r="BKL211" s="248"/>
      <c r="BKM211" s="248"/>
      <c r="BKN211" s="248"/>
      <c r="BKO211" s="248"/>
      <c r="BKP211" s="248"/>
      <c r="BKQ211" s="248"/>
      <c r="BKR211" s="248"/>
      <c r="BKS211" s="248"/>
      <c r="BKT211" s="248"/>
      <c r="BKU211" s="248"/>
      <c r="BKV211" s="248"/>
      <c r="BKW211" s="248"/>
      <c r="BKX211" s="248"/>
      <c r="BKY211" s="248"/>
      <c r="BKZ211" s="248"/>
      <c r="BLA211" s="248"/>
      <c r="BLB211" s="248"/>
      <c r="BLC211" s="248"/>
      <c r="BLD211" s="248"/>
      <c r="BLE211" s="248"/>
      <c r="BLF211" s="248"/>
      <c r="BLG211" s="248"/>
      <c r="BLH211" s="248"/>
      <c r="BLI211" s="248"/>
      <c r="BLJ211" s="248"/>
      <c r="BLK211" s="248"/>
      <c r="BLL211" s="248"/>
      <c r="BLM211" s="248"/>
      <c r="BLN211" s="248"/>
      <c r="BLO211" s="248"/>
      <c r="BLP211" s="248"/>
      <c r="BLQ211" s="248"/>
      <c r="BLR211" s="248"/>
      <c r="BLS211" s="248"/>
      <c r="BLT211" s="248"/>
      <c r="BLU211" s="248"/>
      <c r="BLV211" s="248"/>
      <c r="BLW211" s="248"/>
      <c r="BLX211" s="248"/>
      <c r="BLY211" s="248"/>
      <c r="BLZ211" s="248"/>
      <c r="BMA211" s="248"/>
      <c r="BMB211" s="248"/>
      <c r="BMC211" s="248"/>
      <c r="BMD211" s="248"/>
      <c r="BME211" s="248"/>
      <c r="BMF211" s="248"/>
      <c r="BMG211" s="248"/>
      <c r="BMH211" s="248"/>
      <c r="BMI211" s="248"/>
      <c r="BMJ211" s="248"/>
      <c r="BMK211" s="248"/>
      <c r="BML211" s="248"/>
      <c r="BMM211" s="248"/>
      <c r="BMN211" s="248"/>
      <c r="BMO211" s="248"/>
      <c r="BMP211" s="248"/>
      <c r="BMQ211" s="248"/>
      <c r="BMR211" s="248"/>
      <c r="BMS211" s="248"/>
      <c r="BMT211" s="248"/>
      <c r="BMU211" s="248"/>
      <c r="BMV211" s="248"/>
      <c r="BMW211" s="248"/>
      <c r="BMX211" s="248"/>
      <c r="BMY211" s="248"/>
      <c r="BMZ211" s="248"/>
      <c r="BNA211" s="248"/>
      <c r="BNB211" s="248"/>
      <c r="BNC211" s="248"/>
      <c r="BND211" s="248"/>
      <c r="BNE211" s="248"/>
      <c r="BNF211" s="248"/>
      <c r="BNG211" s="248"/>
      <c r="BNH211" s="248"/>
      <c r="BNI211" s="248"/>
      <c r="BNJ211" s="248"/>
      <c r="BNK211" s="248"/>
      <c r="BNL211" s="248"/>
      <c r="BNM211" s="248"/>
      <c r="BNN211" s="248"/>
      <c r="BNO211" s="248"/>
      <c r="BNP211" s="248"/>
      <c r="BNQ211" s="248"/>
      <c r="BNR211" s="248"/>
      <c r="BNS211" s="248"/>
      <c r="BNT211" s="248"/>
      <c r="BNU211" s="248"/>
      <c r="BNV211" s="248"/>
      <c r="BNW211" s="248"/>
      <c r="BNX211" s="248"/>
      <c r="BNY211" s="248"/>
      <c r="BNZ211" s="248"/>
      <c r="BOA211" s="248"/>
      <c r="BOB211" s="248"/>
      <c r="BOC211" s="248"/>
      <c r="BOD211" s="248"/>
      <c r="BOE211" s="248"/>
      <c r="BOF211" s="248"/>
      <c r="BOG211" s="248"/>
      <c r="BOH211" s="248"/>
      <c r="BOI211" s="248"/>
      <c r="BOJ211" s="248"/>
      <c r="BOK211" s="248"/>
      <c r="BOL211" s="248"/>
      <c r="BOM211" s="248"/>
      <c r="BON211" s="248"/>
      <c r="BOO211" s="248"/>
      <c r="BOP211" s="248"/>
      <c r="BOQ211" s="248"/>
      <c r="BOR211" s="248"/>
      <c r="BOS211" s="248"/>
      <c r="BOT211" s="248"/>
      <c r="BOU211" s="248"/>
      <c r="BOV211" s="248"/>
      <c r="BOW211" s="248"/>
      <c r="BOX211" s="248"/>
      <c r="BOY211" s="248"/>
      <c r="BOZ211" s="248"/>
      <c r="BPA211" s="248"/>
      <c r="BPB211" s="248"/>
      <c r="BPC211" s="248"/>
      <c r="BPD211" s="248"/>
      <c r="BPE211" s="248"/>
      <c r="BPF211" s="248"/>
      <c r="BPG211" s="248"/>
      <c r="BPH211" s="248"/>
      <c r="BPI211" s="248"/>
      <c r="BPJ211" s="248"/>
      <c r="BPK211" s="248"/>
      <c r="BPL211" s="248"/>
      <c r="BPM211" s="248"/>
      <c r="BPN211" s="248"/>
      <c r="BPO211" s="248"/>
      <c r="BPP211" s="248"/>
      <c r="BPQ211" s="248"/>
      <c r="BPR211" s="248"/>
      <c r="BPS211" s="248"/>
      <c r="BPT211" s="248"/>
      <c r="BPU211" s="248"/>
      <c r="BPV211" s="248"/>
      <c r="BPW211" s="248"/>
      <c r="BPX211" s="248"/>
      <c r="BPY211" s="248"/>
      <c r="BPZ211" s="248"/>
      <c r="BQA211" s="248"/>
      <c r="BQB211" s="248"/>
      <c r="BQC211" s="248"/>
      <c r="BQD211" s="248"/>
      <c r="BQE211" s="248"/>
      <c r="BQF211" s="248"/>
      <c r="BQG211" s="248"/>
      <c r="BQH211" s="248"/>
      <c r="BQI211" s="248"/>
      <c r="BQJ211" s="248"/>
      <c r="BQK211" s="248"/>
      <c r="BQL211" s="248"/>
      <c r="BQM211" s="248"/>
      <c r="BQN211" s="248"/>
      <c r="BQO211" s="248"/>
      <c r="BQP211" s="248"/>
      <c r="BQQ211" s="248"/>
      <c r="BQR211" s="248"/>
      <c r="BQS211" s="248"/>
      <c r="BQT211" s="248"/>
      <c r="BQU211" s="248"/>
      <c r="BQV211" s="248"/>
      <c r="BQW211" s="248"/>
      <c r="BQX211" s="248"/>
      <c r="BQY211" s="248"/>
      <c r="BQZ211" s="248"/>
      <c r="BRA211" s="248"/>
      <c r="BRB211" s="248"/>
      <c r="BRC211" s="248"/>
      <c r="BRD211" s="248"/>
      <c r="BRE211" s="248"/>
      <c r="BRF211" s="248"/>
      <c r="BRG211" s="248"/>
      <c r="BRH211" s="248"/>
      <c r="BRI211" s="248"/>
      <c r="BRJ211" s="248"/>
      <c r="BRK211" s="248"/>
      <c r="BRL211" s="248"/>
      <c r="BRM211" s="248"/>
      <c r="BRN211" s="248"/>
      <c r="BRO211" s="248"/>
      <c r="BRP211" s="248"/>
      <c r="BRQ211" s="248"/>
      <c r="BRR211" s="248"/>
      <c r="BRS211" s="248"/>
      <c r="BRT211" s="248"/>
      <c r="BRU211" s="248"/>
      <c r="BRV211" s="248"/>
      <c r="BRW211" s="248"/>
      <c r="BRX211" s="248"/>
      <c r="BRY211" s="248"/>
      <c r="BRZ211" s="248"/>
      <c r="BSA211" s="248"/>
      <c r="BSB211" s="248"/>
      <c r="BSC211" s="248"/>
      <c r="BSD211" s="248"/>
      <c r="BSE211" s="248"/>
      <c r="BSF211" s="248"/>
      <c r="BSG211" s="248"/>
      <c r="BSH211" s="248"/>
      <c r="BSI211" s="248"/>
      <c r="BSJ211" s="248"/>
      <c r="BSK211" s="248"/>
      <c r="BSL211" s="248"/>
      <c r="BSM211" s="248"/>
      <c r="BSN211" s="248"/>
      <c r="BSO211" s="248"/>
      <c r="BSP211" s="248"/>
      <c r="BSQ211" s="248"/>
      <c r="BSR211" s="248"/>
      <c r="BSS211" s="248"/>
      <c r="BST211" s="248"/>
      <c r="BSU211" s="248"/>
      <c r="BSV211" s="248"/>
      <c r="BSW211" s="248"/>
      <c r="BSX211" s="248"/>
      <c r="BSY211" s="248"/>
      <c r="BSZ211" s="248"/>
      <c r="BTA211" s="248"/>
      <c r="BTB211" s="248"/>
      <c r="BTC211" s="248"/>
      <c r="BTD211" s="248"/>
      <c r="BTE211" s="248"/>
      <c r="BTF211" s="248"/>
      <c r="BTG211" s="248"/>
      <c r="BTH211" s="248"/>
      <c r="BTI211" s="248"/>
      <c r="BTJ211" s="248"/>
      <c r="BTK211" s="248"/>
      <c r="BTL211" s="248"/>
      <c r="BTM211" s="248"/>
      <c r="BTN211" s="248"/>
      <c r="BTO211" s="248"/>
      <c r="BTP211" s="248"/>
      <c r="BTQ211" s="248"/>
      <c r="BTR211" s="248"/>
      <c r="BTS211" s="248"/>
      <c r="BTT211" s="248"/>
      <c r="BTU211" s="248"/>
      <c r="BTV211" s="248"/>
      <c r="BTW211" s="248"/>
      <c r="BTX211" s="248"/>
      <c r="BTY211" s="248"/>
      <c r="BTZ211" s="248"/>
      <c r="BUA211" s="248"/>
      <c r="BUB211" s="248"/>
      <c r="BUC211" s="248"/>
      <c r="BUD211" s="248"/>
      <c r="BUE211" s="248"/>
      <c r="BUF211" s="248"/>
      <c r="BUG211" s="248"/>
      <c r="BUH211" s="248"/>
      <c r="BUI211" s="248"/>
      <c r="BUJ211" s="248"/>
      <c r="BUK211" s="248"/>
      <c r="BUL211" s="248"/>
      <c r="BUM211" s="248"/>
      <c r="BUN211" s="248"/>
      <c r="BUO211" s="248"/>
      <c r="BUP211" s="248"/>
      <c r="BUQ211" s="248"/>
      <c r="BUR211" s="248"/>
      <c r="BUS211" s="248"/>
      <c r="BUT211" s="248"/>
      <c r="BUU211" s="248"/>
      <c r="BUV211" s="248"/>
      <c r="BUW211" s="248"/>
      <c r="BUX211" s="248"/>
      <c r="BUY211" s="248"/>
      <c r="BUZ211" s="248"/>
      <c r="BVA211" s="248"/>
      <c r="BVB211" s="248"/>
      <c r="BVC211" s="248"/>
      <c r="BVD211" s="248"/>
      <c r="BVE211" s="248"/>
      <c r="BVF211" s="248"/>
      <c r="BVG211" s="248"/>
      <c r="BVH211" s="248"/>
      <c r="BVI211" s="248"/>
      <c r="BVJ211" s="248"/>
      <c r="BVK211" s="248"/>
      <c r="BVL211" s="248"/>
      <c r="BVM211" s="248"/>
      <c r="BVN211" s="248"/>
      <c r="BVO211" s="248"/>
      <c r="BVP211" s="248"/>
      <c r="BVQ211" s="248"/>
      <c r="BVR211" s="248"/>
      <c r="BVS211" s="248"/>
      <c r="BVT211" s="248"/>
      <c r="BVU211" s="248"/>
      <c r="BVV211" s="248"/>
      <c r="BVW211" s="248"/>
      <c r="BVX211" s="248"/>
      <c r="BVY211" s="248"/>
      <c r="BVZ211" s="248"/>
      <c r="BWA211" s="248"/>
      <c r="BWB211" s="248"/>
      <c r="BWC211" s="248"/>
      <c r="BWD211" s="248"/>
      <c r="BWE211" s="248"/>
      <c r="BWF211" s="248"/>
      <c r="BWG211" s="248"/>
      <c r="BWH211" s="248"/>
      <c r="BWI211" s="248"/>
      <c r="BWJ211" s="248"/>
      <c r="BWK211" s="248"/>
      <c r="BWL211" s="248"/>
      <c r="BWM211" s="248"/>
      <c r="BWN211" s="248"/>
      <c r="BWO211" s="248"/>
      <c r="BWP211" s="248"/>
      <c r="BWQ211" s="248"/>
      <c r="BWR211" s="248"/>
      <c r="BWS211" s="248"/>
      <c r="BWT211" s="248"/>
      <c r="BWU211" s="248"/>
      <c r="BWV211" s="248"/>
      <c r="BWW211" s="248"/>
      <c r="BWX211" s="248"/>
      <c r="BWY211" s="248"/>
      <c r="BWZ211" s="248"/>
      <c r="BXA211" s="248"/>
      <c r="BXB211" s="248"/>
      <c r="BXC211" s="248"/>
      <c r="BXD211" s="248"/>
      <c r="BXE211" s="248"/>
      <c r="BXF211" s="248"/>
      <c r="BXG211" s="248"/>
      <c r="BXH211" s="248"/>
      <c r="BXI211" s="248"/>
      <c r="BXJ211" s="248"/>
      <c r="BXK211" s="248"/>
      <c r="BXL211" s="248"/>
      <c r="BXM211" s="248"/>
      <c r="BXN211" s="248"/>
      <c r="BXO211" s="248"/>
      <c r="BXP211" s="248"/>
      <c r="BXQ211" s="248"/>
      <c r="BXR211" s="248"/>
      <c r="BXS211" s="248"/>
      <c r="BXT211" s="248"/>
      <c r="BXU211" s="248"/>
      <c r="BXV211" s="248"/>
      <c r="BXW211" s="248"/>
      <c r="BXX211" s="248"/>
      <c r="BXY211" s="248"/>
      <c r="BXZ211" s="248"/>
      <c r="BYA211" s="248"/>
      <c r="BYB211" s="248"/>
      <c r="BYC211" s="248"/>
      <c r="BYD211" s="248"/>
      <c r="BYE211" s="248"/>
      <c r="BYF211" s="248"/>
      <c r="BYG211" s="248"/>
      <c r="BYH211" s="248"/>
      <c r="BYI211" s="248"/>
      <c r="BYJ211" s="248"/>
      <c r="BYK211" s="248"/>
      <c r="BYL211" s="248"/>
      <c r="BYM211" s="248"/>
      <c r="BYN211" s="248"/>
      <c r="BYO211" s="248"/>
      <c r="BYP211" s="248"/>
      <c r="BYQ211" s="248"/>
      <c r="BYR211" s="248"/>
      <c r="BYS211" s="248"/>
      <c r="BYT211" s="248"/>
      <c r="BYU211" s="248"/>
      <c r="BYV211" s="248"/>
      <c r="BYW211" s="248"/>
      <c r="BYX211" s="248"/>
      <c r="BYY211" s="248"/>
      <c r="BYZ211" s="248"/>
      <c r="BZA211" s="248"/>
      <c r="BZB211" s="248"/>
      <c r="BZC211" s="248"/>
      <c r="BZD211" s="248"/>
      <c r="BZE211" s="248"/>
      <c r="BZF211" s="248"/>
      <c r="BZG211" s="248"/>
      <c r="BZH211" s="248"/>
      <c r="BZI211" s="248"/>
      <c r="BZJ211" s="248"/>
      <c r="BZK211" s="248"/>
      <c r="BZL211" s="248"/>
      <c r="BZM211" s="248"/>
      <c r="BZN211" s="248"/>
      <c r="BZO211" s="248"/>
      <c r="BZP211" s="248"/>
      <c r="BZQ211" s="248"/>
      <c r="BZR211" s="248"/>
      <c r="BZS211" s="248"/>
      <c r="BZT211" s="248"/>
      <c r="BZU211" s="248"/>
      <c r="BZV211" s="248"/>
      <c r="BZW211" s="248"/>
      <c r="BZX211" s="248"/>
      <c r="BZY211" s="248"/>
      <c r="BZZ211" s="248"/>
      <c r="CAA211" s="248"/>
      <c r="CAB211" s="248"/>
      <c r="CAC211" s="248"/>
      <c r="CAD211" s="248"/>
      <c r="CAE211" s="248"/>
      <c r="CAF211" s="248"/>
      <c r="CAG211" s="248"/>
      <c r="CAH211" s="248"/>
      <c r="CAI211" s="248"/>
      <c r="CAJ211" s="248"/>
      <c r="CAK211" s="248"/>
      <c r="CAL211" s="248"/>
      <c r="CAM211" s="248"/>
      <c r="CAN211" s="248"/>
      <c r="CAO211" s="248"/>
      <c r="CAP211" s="248"/>
      <c r="CAQ211" s="248"/>
      <c r="CAR211" s="248"/>
      <c r="CAS211" s="248"/>
      <c r="CAT211" s="248"/>
      <c r="CAU211" s="248"/>
      <c r="CAV211" s="248"/>
      <c r="CAW211" s="248"/>
      <c r="CAX211" s="248"/>
      <c r="CAY211" s="248"/>
      <c r="CAZ211" s="248"/>
      <c r="CBA211" s="248"/>
      <c r="CBB211" s="248"/>
      <c r="CBC211" s="248"/>
      <c r="CBD211" s="248"/>
      <c r="CBE211" s="248"/>
      <c r="CBF211" s="248"/>
      <c r="CBG211" s="248"/>
      <c r="CBH211" s="248"/>
      <c r="CBI211" s="248"/>
      <c r="CBJ211" s="248"/>
      <c r="CBK211" s="248"/>
      <c r="CBL211" s="248"/>
      <c r="CBM211" s="248"/>
      <c r="CBN211" s="248"/>
      <c r="CBO211" s="248"/>
      <c r="CBP211" s="248"/>
      <c r="CBQ211" s="248"/>
      <c r="CBR211" s="248"/>
      <c r="CBS211" s="248"/>
      <c r="CBT211" s="248"/>
      <c r="CBU211" s="248"/>
      <c r="CBV211" s="248"/>
      <c r="CBW211" s="248"/>
      <c r="CBX211" s="248"/>
      <c r="CBY211" s="248"/>
      <c r="CBZ211" s="248"/>
      <c r="CCA211" s="248"/>
      <c r="CCB211" s="248"/>
      <c r="CCC211" s="248"/>
      <c r="CCD211" s="248"/>
      <c r="CCE211" s="248"/>
      <c r="CCF211" s="248"/>
      <c r="CCG211" s="248"/>
      <c r="CCH211" s="248"/>
      <c r="CCI211" s="248"/>
      <c r="CCJ211" s="248"/>
      <c r="CCK211" s="248"/>
      <c r="CCL211" s="248"/>
      <c r="CCM211" s="248"/>
      <c r="CCN211" s="248"/>
      <c r="CCO211" s="248"/>
      <c r="CCP211" s="248"/>
      <c r="CCQ211" s="248"/>
      <c r="CCR211" s="248"/>
      <c r="CCS211" s="248"/>
      <c r="CCT211" s="248"/>
      <c r="CCU211" s="248"/>
      <c r="CCV211" s="248"/>
      <c r="CCW211" s="248"/>
      <c r="CCX211" s="248"/>
      <c r="CCY211" s="248"/>
      <c r="CCZ211" s="248"/>
      <c r="CDA211" s="248"/>
      <c r="CDB211" s="248"/>
      <c r="CDC211" s="248"/>
      <c r="CDD211" s="248"/>
      <c r="CDE211" s="248"/>
      <c r="CDF211" s="248"/>
      <c r="CDG211" s="248"/>
      <c r="CDH211" s="248"/>
      <c r="CDI211" s="248"/>
      <c r="CDJ211" s="248"/>
      <c r="CDK211" s="248"/>
      <c r="CDL211" s="248"/>
      <c r="CDM211" s="248"/>
      <c r="CDN211" s="248"/>
      <c r="CDO211" s="248"/>
      <c r="CDP211" s="248"/>
      <c r="CDQ211" s="248"/>
      <c r="CDR211" s="248"/>
      <c r="CDS211" s="248"/>
      <c r="CDT211" s="248"/>
      <c r="CDU211" s="248"/>
      <c r="CDV211" s="248"/>
      <c r="CDW211" s="248"/>
      <c r="CDX211" s="248"/>
      <c r="CDY211" s="248"/>
      <c r="CDZ211" s="248"/>
      <c r="CEA211" s="248"/>
      <c r="CEB211" s="248"/>
      <c r="CEC211" s="248"/>
      <c r="CED211" s="248"/>
      <c r="CEE211" s="248"/>
      <c r="CEF211" s="248"/>
      <c r="CEG211" s="248"/>
      <c r="CEH211" s="248"/>
      <c r="CEI211" s="248"/>
      <c r="CEJ211" s="248"/>
      <c r="CEK211" s="248"/>
      <c r="CEL211" s="248"/>
      <c r="CEM211" s="248"/>
      <c r="CEN211" s="248"/>
      <c r="CEO211" s="248"/>
      <c r="CEP211" s="248"/>
      <c r="CEQ211" s="248"/>
      <c r="CER211" s="248"/>
      <c r="CES211" s="248"/>
      <c r="CET211" s="248"/>
      <c r="CEU211" s="248"/>
      <c r="CEV211" s="248"/>
      <c r="CEW211" s="248"/>
      <c r="CEX211" s="248"/>
      <c r="CEY211" s="248"/>
      <c r="CEZ211" s="248"/>
      <c r="CFA211" s="248"/>
      <c r="CFB211" s="248"/>
      <c r="CFC211" s="248"/>
      <c r="CFD211" s="248"/>
      <c r="CFE211" s="248"/>
      <c r="CFF211" s="248"/>
      <c r="CFG211" s="248"/>
      <c r="CFH211" s="248"/>
      <c r="CFI211" s="248"/>
      <c r="CFJ211" s="248"/>
      <c r="CFK211" s="248"/>
      <c r="CFL211" s="248"/>
      <c r="CFM211" s="248"/>
      <c r="CFN211" s="248"/>
      <c r="CFO211" s="248"/>
      <c r="CFP211" s="248"/>
      <c r="CFQ211" s="248"/>
      <c r="CFR211" s="248"/>
      <c r="CFS211" s="248"/>
      <c r="CFT211" s="248"/>
      <c r="CFU211" s="248"/>
      <c r="CFV211" s="248"/>
      <c r="CFW211" s="248"/>
      <c r="CFX211" s="248"/>
      <c r="CFY211" s="248"/>
      <c r="CFZ211" s="248"/>
      <c r="CGA211" s="248"/>
      <c r="CGB211" s="248"/>
      <c r="CGC211" s="248"/>
      <c r="CGD211" s="248"/>
      <c r="CGE211" s="248"/>
      <c r="CGF211" s="248"/>
      <c r="CGG211" s="248"/>
      <c r="CGH211" s="248"/>
      <c r="CGI211" s="248"/>
      <c r="CGJ211" s="248"/>
      <c r="CGK211" s="248"/>
      <c r="CGL211" s="248"/>
      <c r="CGM211" s="248"/>
      <c r="CGN211" s="248"/>
      <c r="CGO211" s="248"/>
      <c r="CGP211" s="248"/>
      <c r="CGQ211" s="248"/>
      <c r="CGR211" s="248"/>
      <c r="CGS211" s="248"/>
      <c r="CGT211" s="248"/>
      <c r="CGU211" s="248"/>
      <c r="CGV211" s="248"/>
      <c r="CGW211" s="248"/>
      <c r="CGX211" s="248"/>
      <c r="CGY211" s="248"/>
      <c r="CGZ211" s="248"/>
      <c r="CHA211" s="248"/>
      <c r="CHB211" s="248"/>
      <c r="CHC211" s="248"/>
      <c r="CHD211" s="248"/>
      <c r="CHE211" s="248"/>
      <c r="CHF211" s="248"/>
      <c r="CHG211" s="248"/>
      <c r="CHH211" s="248"/>
      <c r="CHI211" s="248"/>
      <c r="CHJ211" s="248"/>
      <c r="CHK211" s="248"/>
      <c r="CHL211" s="248"/>
      <c r="CHM211" s="248"/>
      <c r="CHN211" s="248"/>
      <c r="CHO211" s="248"/>
      <c r="CHP211" s="248"/>
      <c r="CHQ211" s="248"/>
      <c r="CHR211" s="248"/>
      <c r="CHS211" s="248"/>
      <c r="CHT211" s="248"/>
      <c r="CHU211" s="248"/>
      <c r="CHV211" s="248"/>
      <c r="CHW211" s="248"/>
      <c r="CHX211" s="248"/>
      <c r="CHY211" s="248"/>
      <c r="CHZ211" s="248"/>
      <c r="CIA211" s="248"/>
      <c r="CIB211" s="248"/>
      <c r="CIC211" s="248"/>
      <c r="CID211" s="248"/>
      <c r="CIE211" s="248"/>
      <c r="CIF211" s="248"/>
      <c r="CIG211" s="248"/>
      <c r="CIH211" s="248"/>
      <c r="CII211" s="248"/>
      <c r="CIJ211" s="248"/>
      <c r="CIK211" s="248"/>
      <c r="CIL211" s="248"/>
      <c r="CIM211" s="248"/>
      <c r="CIN211" s="248"/>
      <c r="CIO211" s="248"/>
      <c r="CIP211" s="248"/>
      <c r="CIQ211" s="248"/>
      <c r="CIR211" s="248"/>
      <c r="CIS211" s="248"/>
      <c r="CIT211" s="248"/>
      <c r="CIU211" s="248"/>
      <c r="CIV211" s="248"/>
      <c r="CIW211" s="248"/>
      <c r="CIX211" s="248"/>
      <c r="CIY211" s="248"/>
      <c r="CIZ211" s="248"/>
      <c r="CJA211" s="248"/>
      <c r="CJB211" s="248"/>
      <c r="CJC211" s="248"/>
      <c r="CJD211" s="248"/>
      <c r="CJE211" s="248"/>
      <c r="CJF211" s="248"/>
      <c r="CJG211" s="248"/>
      <c r="CJH211" s="248"/>
      <c r="CJI211" s="248"/>
      <c r="CJJ211" s="248"/>
      <c r="CJK211" s="248"/>
      <c r="CJL211" s="248"/>
      <c r="CJM211" s="248"/>
      <c r="CJN211" s="248"/>
      <c r="CJO211" s="248"/>
      <c r="CJP211" s="248"/>
      <c r="CJQ211" s="248"/>
      <c r="CJR211" s="248"/>
      <c r="CJS211" s="248"/>
      <c r="CJT211" s="248"/>
      <c r="CJU211" s="248"/>
      <c r="CJV211" s="248"/>
      <c r="CJW211" s="248"/>
      <c r="CJX211" s="248"/>
      <c r="CJY211" s="248"/>
      <c r="CJZ211" s="248"/>
      <c r="CKA211" s="248"/>
      <c r="CKB211" s="248"/>
      <c r="CKC211" s="248"/>
      <c r="CKD211" s="248"/>
      <c r="CKE211" s="248"/>
      <c r="CKF211" s="248"/>
      <c r="CKG211" s="248"/>
      <c r="CKH211" s="248"/>
      <c r="CKI211" s="248"/>
      <c r="CKJ211" s="248"/>
      <c r="CKK211" s="248"/>
      <c r="CKL211" s="248"/>
      <c r="CKM211" s="248"/>
      <c r="CKN211" s="248"/>
      <c r="CKO211" s="248"/>
      <c r="CKP211" s="248"/>
      <c r="CKQ211" s="248"/>
      <c r="CKR211" s="248"/>
      <c r="CKS211" s="248"/>
      <c r="CKT211" s="248"/>
      <c r="CKU211" s="248"/>
      <c r="CKV211" s="248"/>
      <c r="CKW211" s="248"/>
      <c r="CKX211" s="248"/>
      <c r="CKY211" s="248"/>
      <c r="CKZ211" s="248"/>
      <c r="CLA211" s="248"/>
      <c r="CLB211" s="248"/>
      <c r="CLC211" s="248"/>
      <c r="CLD211" s="248"/>
      <c r="CLE211" s="248"/>
      <c r="CLF211" s="248"/>
      <c r="CLG211" s="248"/>
      <c r="CLH211" s="248"/>
      <c r="CLI211" s="248"/>
      <c r="CLJ211" s="248"/>
      <c r="CLK211" s="248"/>
      <c r="CLL211" s="248"/>
      <c r="CLM211" s="248"/>
      <c r="CLN211" s="248"/>
      <c r="CLO211" s="248"/>
      <c r="CLP211" s="248"/>
      <c r="CLQ211" s="248"/>
      <c r="CLR211" s="248"/>
      <c r="CLS211" s="248"/>
      <c r="CLT211" s="248"/>
      <c r="CLU211" s="248"/>
      <c r="CLV211" s="248"/>
      <c r="CLW211" s="248"/>
      <c r="CLX211" s="248"/>
      <c r="CLY211" s="248"/>
      <c r="CLZ211" s="248"/>
      <c r="CMA211" s="248"/>
      <c r="CMB211" s="248"/>
      <c r="CMC211" s="248"/>
      <c r="CMD211" s="248"/>
      <c r="CME211" s="248"/>
      <c r="CMF211" s="248"/>
      <c r="CMG211" s="248"/>
      <c r="CMH211" s="248"/>
      <c r="CMI211" s="248"/>
      <c r="CMJ211" s="248"/>
      <c r="CMK211" s="248"/>
      <c r="CML211" s="248"/>
      <c r="CMM211" s="248"/>
      <c r="CMN211" s="248"/>
      <c r="CMO211" s="248"/>
      <c r="CMP211" s="248"/>
      <c r="CMQ211" s="248"/>
      <c r="CMR211" s="248"/>
      <c r="CMS211" s="248"/>
      <c r="CMT211" s="248"/>
      <c r="CMU211" s="248"/>
      <c r="CMV211" s="248"/>
      <c r="CMW211" s="248"/>
      <c r="CMX211" s="248"/>
      <c r="CMY211" s="248"/>
      <c r="CMZ211" s="248"/>
      <c r="CNA211" s="248"/>
      <c r="CNB211" s="248"/>
      <c r="CNC211" s="248"/>
      <c r="CND211" s="248"/>
      <c r="CNE211" s="248"/>
      <c r="CNF211" s="248"/>
      <c r="CNG211" s="248"/>
      <c r="CNH211" s="248"/>
      <c r="CNI211" s="248"/>
      <c r="CNJ211" s="248"/>
      <c r="CNK211" s="248"/>
      <c r="CNL211" s="248"/>
      <c r="CNM211" s="248"/>
      <c r="CNN211" s="248"/>
      <c r="CNO211" s="248"/>
      <c r="CNP211" s="248"/>
      <c r="CNQ211" s="248"/>
      <c r="CNR211" s="248"/>
      <c r="CNS211" s="248"/>
      <c r="CNT211" s="248"/>
      <c r="CNU211" s="248"/>
      <c r="CNV211" s="248"/>
      <c r="CNW211" s="248"/>
      <c r="CNX211" s="248"/>
      <c r="CNY211" s="248"/>
      <c r="CNZ211" s="248"/>
      <c r="COA211" s="248"/>
      <c r="COB211" s="248"/>
      <c r="COC211" s="248"/>
      <c r="COD211" s="248"/>
      <c r="COE211" s="248"/>
      <c r="COF211" s="248"/>
      <c r="COG211" s="248"/>
      <c r="COH211" s="248"/>
      <c r="COI211" s="248"/>
      <c r="COJ211" s="248"/>
      <c r="COK211" s="248"/>
      <c r="COL211" s="248"/>
      <c r="COM211" s="248"/>
      <c r="CON211" s="248"/>
      <c r="COO211" s="248"/>
      <c r="COP211" s="248"/>
      <c r="COQ211" s="248"/>
      <c r="COR211" s="248"/>
      <c r="COS211" s="248"/>
      <c r="COT211" s="248"/>
      <c r="COU211" s="248"/>
      <c r="COV211" s="248"/>
      <c r="COW211" s="248"/>
      <c r="COX211" s="248"/>
      <c r="COY211" s="248"/>
      <c r="COZ211" s="248"/>
      <c r="CPA211" s="248"/>
      <c r="CPB211" s="248"/>
      <c r="CPC211" s="248"/>
      <c r="CPD211" s="248"/>
      <c r="CPE211" s="248"/>
      <c r="CPF211" s="248"/>
      <c r="CPG211" s="248"/>
      <c r="CPH211" s="248"/>
      <c r="CPI211" s="248"/>
      <c r="CPJ211" s="248"/>
      <c r="CPK211" s="248"/>
      <c r="CPL211" s="248"/>
      <c r="CPM211" s="248"/>
      <c r="CPN211" s="248"/>
      <c r="CPO211" s="248"/>
      <c r="CPP211" s="248"/>
      <c r="CPQ211" s="248"/>
      <c r="CPR211" s="248"/>
      <c r="CPS211" s="248"/>
      <c r="CPT211" s="248"/>
      <c r="CPU211" s="248"/>
      <c r="CPV211" s="248"/>
      <c r="CPW211" s="248"/>
      <c r="CPX211" s="248"/>
      <c r="CPY211" s="248"/>
      <c r="CPZ211" s="248"/>
      <c r="CQA211" s="248"/>
      <c r="CQB211" s="248"/>
      <c r="CQC211" s="248"/>
      <c r="CQD211" s="248"/>
      <c r="CQE211" s="248"/>
      <c r="CQF211" s="248"/>
      <c r="CQG211" s="248"/>
      <c r="CQH211" s="248"/>
      <c r="CQI211" s="248"/>
      <c r="CQJ211" s="248"/>
      <c r="CQK211" s="248"/>
      <c r="CQL211" s="248"/>
      <c r="CQM211" s="248"/>
      <c r="CQN211" s="248"/>
      <c r="CQO211" s="248"/>
      <c r="CQP211" s="248"/>
      <c r="CQQ211" s="248"/>
      <c r="CQR211" s="248"/>
      <c r="CQS211" s="248"/>
      <c r="CQT211" s="248"/>
      <c r="CQU211" s="248"/>
      <c r="CQV211" s="248"/>
      <c r="CQW211" s="248"/>
      <c r="CQX211" s="248"/>
      <c r="CQY211" s="248"/>
      <c r="CQZ211" s="248"/>
      <c r="CRA211" s="248"/>
      <c r="CRB211" s="248"/>
      <c r="CRC211" s="248"/>
      <c r="CRD211" s="248"/>
      <c r="CRE211" s="248"/>
      <c r="CRF211" s="248"/>
      <c r="CRG211" s="248"/>
      <c r="CRH211" s="248"/>
      <c r="CRI211" s="248"/>
      <c r="CRJ211" s="248"/>
      <c r="CRK211" s="248"/>
      <c r="CRL211" s="248"/>
      <c r="CRM211" s="248"/>
      <c r="CRN211" s="248"/>
      <c r="CRO211" s="248"/>
      <c r="CRP211" s="248"/>
      <c r="CRQ211" s="248"/>
      <c r="CRR211" s="248"/>
      <c r="CRS211" s="248"/>
      <c r="CRT211" s="248"/>
      <c r="CRU211" s="248"/>
      <c r="CRV211" s="248"/>
      <c r="CRW211" s="248"/>
      <c r="CRX211" s="248"/>
      <c r="CRY211" s="248"/>
      <c r="CRZ211" s="248"/>
      <c r="CSA211" s="248"/>
      <c r="CSB211" s="248"/>
      <c r="CSC211" s="248"/>
      <c r="CSD211" s="248"/>
      <c r="CSE211" s="248"/>
      <c r="CSF211" s="248"/>
      <c r="CSG211" s="248"/>
      <c r="CSH211" s="248"/>
      <c r="CSI211" s="248"/>
      <c r="CSJ211" s="248"/>
      <c r="CSK211" s="248"/>
      <c r="CSL211" s="248"/>
      <c r="CSM211" s="248"/>
      <c r="CSN211" s="248"/>
      <c r="CSO211" s="248"/>
      <c r="CSP211" s="248"/>
      <c r="CSQ211" s="248"/>
      <c r="CSR211" s="248"/>
      <c r="CSS211" s="248"/>
      <c r="CST211" s="248"/>
      <c r="CSU211" s="248"/>
      <c r="CSV211" s="248"/>
      <c r="CSW211" s="248"/>
      <c r="CSX211" s="248"/>
      <c r="CSY211" s="248"/>
      <c r="CSZ211" s="248"/>
      <c r="CTA211" s="248"/>
      <c r="CTB211" s="248"/>
      <c r="CTC211" s="248"/>
      <c r="CTD211" s="248"/>
      <c r="CTE211" s="248"/>
      <c r="CTF211" s="248"/>
      <c r="CTG211" s="248"/>
      <c r="CTH211" s="248"/>
      <c r="CTI211" s="248"/>
      <c r="CTJ211" s="248"/>
      <c r="CTK211" s="248"/>
      <c r="CTL211" s="248"/>
      <c r="CTM211" s="248"/>
      <c r="CTN211" s="248"/>
      <c r="CTO211" s="248"/>
      <c r="CTP211" s="248"/>
      <c r="CTQ211" s="248"/>
      <c r="CTR211" s="248"/>
      <c r="CTS211" s="248"/>
      <c r="CTT211" s="248"/>
      <c r="CTU211" s="248"/>
      <c r="CTV211" s="248"/>
      <c r="CTW211" s="248"/>
      <c r="CTX211" s="248"/>
      <c r="CTY211" s="248"/>
      <c r="CTZ211" s="248"/>
      <c r="CUA211" s="248"/>
      <c r="CUB211" s="248"/>
      <c r="CUC211" s="248"/>
      <c r="CUD211" s="248"/>
      <c r="CUE211" s="248"/>
      <c r="CUF211" s="248"/>
      <c r="CUG211" s="248"/>
      <c r="CUH211" s="248"/>
      <c r="CUI211" s="248"/>
      <c r="CUJ211" s="248"/>
      <c r="CUK211" s="248"/>
      <c r="CUL211" s="248"/>
      <c r="CUM211" s="248"/>
      <c r="CUN211" s="248"/>
      <c r="CUO211" s="248"/>
      <c r="CUP211" s="248"/>
      <c r="CUQ211" s="248"/>
      <c r="CUR211" s="248"/>
      <c r="CUS211" s="248"/>
      <c r="CUT211" s="248"/>
      <c r="CUU211" s="248"/>
      <c r="CUV211" s="248"/>
      <c r="CUW211" s="248"/>
      <c r="CUX211" s="248"/>
      <c r="CUY211" s="248"/>
      <c r="CUZ211" s="248"/>
      <c r="CVA211" s="248"/>
      <c r="CVB211" s="248"/>
      <c r="CVC211" s="248"/>
      <c r="CVD211" s="248"/>
      <c r="CVE211" s="248"/>
      <c r="CVF211" s="248"/>
      <c r="CVG211" s="248"/>
      <c r="CVH211" s="248"/>
      <c r="CVI211" s="248"/>
      <c r="CVJ211" s="248"/>
      <c r="CVK211" s="248"/>
      <c r="CVL211" s="248"/>
      <c r="CVM211" s="248"/>
      <c r="CVN211" s="248"/>
      <c r="CVO211" s="248"/>
      <c r="CVP211" s="248"/>
      <c r="CVQ211" s="248"/>
      <c r="CVR211" s="248"/>
      <c r="CVS211" s="248"/>
      <c r="CVT211" s="248"/>
      <c r="CVU211" s="248"/>
      <c r="CVV211" s="248"/>
      <c r="CVW211" s="248"/>
      <c r="CVX211" s="248"/>
      <c r="CVY211" s="248"/>
      <c r="CVZ211" s="248"/>
      <c r="CWA211" s="248"/>
      <c r="CWB211" s="248"/>
      <c r="CWC211" s="248"/>
      <c r="CWD211" s="248"/>
      <c r="CWE211" s="248"/>
      <c r="CWF211" s="248"/>
      <c r="CWG211" s="248"/>
      <c r="CWH211" s="248"/>
      <c r="CWI211" s="248"/>
      <c r="CWJ211" s="248"/>
      <c r="CWK211" s="248"/>
      <c r="CWL211" s="248"/>
      <c r="CWM211" s="248"/>
      <c r="CWN211" s="248"/>
      <c r="CWO211" s="248"/>
      <c r="CWP211" s="248"/>
      <c r="CWQ211" s="248"/>
      <c r="CWR211" s="248"/>
      <c r="CWS211" s="248"/>
      <c r="CWT211" s="248"/>
      <c r="CWU211" s="248"/>
      <c r="CWV211" s="248"/>
      <c r="CWW211" s="248"/>
      <c r="CWX211" s="248"/>
      <c r="CWY211" s="248"/>
      <c r="CWZ211" s="248"/>
      <c r="CXA211" s="248"/>
      <c r="CXB211" s="248"/>
      <c r="CXC211" s="248"/>
      <c r="CXD211" s="248"/>
      <c r="CXE211" s="248"/>
      <c r="CXF211" s="248"/>
      <c r="CXG211" s="248"/>
      <c r="CXH211" s="248"/>
      <c r="CXI211" s="248"/>
      <c r="CXJ211" s="248"/>
      <c r="CXK211" s="248"/>
      <c r="CXL211" s="248"/>
      <c r="CXM211" s="248"/>
      <c r="CXN211" s="248"/>
      <c r="CXO211" s="248"/>
      <c r="CXP211" s="248"/>
      <c r="CXQ211" s="248"/>
      <c r="CXR211" s="248"/>
      <c r="CXS211" s="248"/>
      <c r="CXT211" s="248"/>
      <c r="CXU211" s="248"/>
      <c r="CXV211" s="248"/>
      <c r="CXW211" s="248"/>
      <c r="CXX211" s="248"/>
      <c r="CXY211" s="248"/>
      <c r="CXZ211" s="248"/>
      <c r="CYA211" s="248"/>
      <c r="CYB211" s="248"/>
      <c r="CYC211" s="248"/>
      <c r="CYD211" s="248"/>
      <c r="CYE211" s="248"/>
      <c r="CYF211" s="248"/>
      <c r="CYG211" s="248"/>
      <c r="CYH211" s="248"/>
      <c r="CYI211" s="248"/>
      <c r="CYJ211" s="248"/>
      <c r="CYK211" s="248"/>
      <c r="CYL211" s="248"/>
      <c r="CYM211" s="248"/>
      <c r="CYN211" s="248"/>
      <c r="CYO211" s="248"/>
      <c r="CYP211" s="248"/>
      <c r="CYQ211" s="248"/>
      <c r="CYR211" s="248"/>
      <c r="CYS211" s="248"/>
      <c r="CYT211" s="248"/>
      <c r="CYU211" s="248"/>
      <c r="CYV211" s="248"/>
      <c r="CYW211" s="248"/>
      <c r="CYX211" s="248"/>
      <c r="CYY211" s="248"/>
      <c r="CYZ211" s="248"/>
      <c r="CZA211" s="248"/>
      <c r="CZB211" s="248"/>
      <c r="CZC211" s="248"/>
      <c r="CZD211" s="248"/>
      <c r="CZE211" s="248"/>
      <c r="CZF211" s="248"/>
      <c r="CZG211" s="248"/>
      <c r="CZH211" s="248"/>
      <c r="CZI211" s="248"/>
      <c r="CZJ211" s="248"/>
      <c r="CZK211" s="248"/>
      <c r="CZL211" s="248"/>
      <c r="CZM211" s="248"/>
      <c r="CZN211" s="248"/>
      <c r="CZO211" s="248"/>
      <c r="CZP211" s="248"/>
      <c r="CZQ211" s="248"/>
      <c r="CZR211" s="248"/>
      <c r="CZS211" s="248"/>
      <c r="CZT211" s="248"/>
      <c r="CZU211" s="248"/>
      <c r="CZV211" s="248"/>
      <c r="CZW211" s="248"/>
      <c r="CZX211" s="248"/>
      <c r="CZY211" s="248"/>
      <c r="CZZ211" s="248"/>
      <c r="DAA211" s="248"/>
      <c r="DAB211" s="248"/>
      <c r="DAC211" s="248"/>
      <c r="DAD211" s="248"/>
      <c r="DAE211" s="248"/>
      <c r="DAF211" s="248"/>
      <c r="DAG211" s="248"/>
      <c r="DAH211" s="248"/>
      <c r="DAI211" s="248"/>
      <c r="DAJ211" s="248"/>
      <c r="DAK211" s="248"/>
      <c r="DAL211" s="248"/>
      <c r="DAM211" s="248"/>
      <c r="DAN211" s="248"/>
      <c r="DAO211" s="248"/>
      <c r="DAP211" s="248"/>
      <c r="DAQ211" s="248"/>
      <c r="DAR211" s="248"/>
      <c r="DAS211" s="248"/>
      <c r="DAT211" s="248"/>
      <c r="DAU211" s="248"/>
      <c r="DAV211" s="248"/>
      <c r="DAW211" s="248"/>
      <c r="DAX211" s="248"/>
      <c r="DAY211" s="248"/>
      <c r="DAZ211" s="248"/>
      <c r="DBA211" s="248"/>
      <c r="DBB211" s="248"/>
      <c r="DBC211" s="248"/>
      <c r="DBD211" s="248"/>
      <c r="DBE211" s="248"/>
      <c r="DBF211" s="248"/>
      <c r="DBG211" s="248"/>
      <c r="DBH211" s="248"/>
      <c r="DBI211" s="248"/>
      <c r="DBJ211" s="248"/>
      <c r="DBK211" s="248"/>
      <c r="DBL211" s="248"/>
      <c r="DBM211" s="248"/>
      <c r="DBN211" s="248"/>
      <c r="DBO211" s="248"/>
      <c r="DBP211" s="248"/>
      <c r="DBQ211" s="248"/>
      <c r="DBR211" s="248"/>
      <c r="DBS211" s="248"/>
      <c r="DBT211" s="248"/>
      <c r="DBU211" s="248"/>
      <c r="DBV211" s="248"/>
      <c r="DBW211" s="248"/>
      <c r="DBX211" s="248"/>
      <c r="DBY211" s="248"/>
      <c r="DBZ211" s="248"/>
      <c r="DCA211" s="248"/>
      <c r="DCB211" s="248"/>
      <c r="DCC211" s="248"/>
      <c r="DCD211" s="248"/>
      <c r="DCE211" s="248"/>
      <c r="DCF211" s="248"/>
      <c r="DCG211" s="248"/>
      <c r="DCH211" s="248"/>
      <c r="DCI211" s="248"/>
      <c r="DCJ211" s="248"/>
      <c r="DCK211" s="248"/>
      <c r="DCL211" s="248"/>
      <c r="DCM211" s="248"/>
      <c r="DCN211" s="248"/>
      <c r="DCO211" s="248"/>
      <c r="DCP211" s="248"/>
      <c r="DCQ211" s="248"/>
      <c r="DCR211" s="248"/>
      <c r="DCS211" s="248"/>
      <c r="DCT211" s="248"/>
      <c r="DCU211" s="248"/>
      <c r="DCV211" s="248"/>
      <c r="DCW211" s="248"/>
      <c r="DCX211" s="248"/>
      <c r="DCY211" s="248"/>
      <c r="DCZ211" s="248"/>
      <c r="DDA211" s="248"/>
      <c r="DDB211" s="248"/>
      <c r="DDC211" s="248"/>
      <c r="DDD211" s="248"/>
      <c r="DDE211" s="248"/>
      <c r="DDF211" s="248"/>
      <c r="DDG211" s="248"/>
      <c r="DDH211" s="248"/>
      <c r="DDI211" s="248"/>
      <c r="DDJ211" s="248"/>
      <c r="DDK211" s="248"/>
      <c r="DDL211" s="248"/>
      <c r="DDM211" s="248"/>
      <c r="DDN211" s="248"/>
      <c r="DDO211" s="248"/>
      <c r="DDP211" s="248"/>
      <c r="DDQ211" s="248"/>
      <c r="DDR211" s="248"/>
      <c r="DDS211" s="248"/>
      <c r="DDT211" s="248"/>
      <c r="DDU211" s="248"/>
      <c r="DDV211" s="248"/>
      <c r="DDW211" s="248"/>
      <c r="DDX211" s="248"/>
      <c r="DDY211" s="248"/>
      <c r="DDZ211" s="248"/>
      <c r="DEA211" s="248"/>
      <c r="DEB211" s="248"/>
      <c r="DEC211" s="248"/>
      <c r="DED211" s="248"/>
      <c r="DEE211" s="248"/>
      <c r="DEF211" s="248"/>
      <c r="DEG211" s="248"/>
      <c r="DEH211" s="248"/>
      <c r="DEI211" s="248"/>
      <c r="DEJ211" s="248"/>
      <c r="DEK211" s="248"/>
      <c r="DEL211" s="248"/>
      <c r="DEM211" s="248"/>
      <c r="DEN211" s="248"/>
      <c r="DEO211" s="248"/>
      <c r="DEP211" s="248"/>
      <c r="DEQ211" s="248"/>
      <c r="DER211" s="248"/>
      <c r="DES211" s="248"/>
      <c r="DET211" s="248"/>
      <c r="DEU211" s="248"/>
      <c r="DEV211" s="248"/>
      <c r="DEW211" s="248"/>
      <c r="DEX211" s="248"/>
      <c r="DEY211" s="248"/>
      <c r="DEZ211" s="248"/>
      <c r="DFA211" s="248"/>
      <c r="DFB211" s="248"/>
      <c r="DFC211" s="248"/>
      <c r="DFD211" s="248"/>
      <c r="DFE211" s="248"/>
      <c r="DFF211" s="248"/>
      <c r="DFG211" s="248"/>
      <c r="DFH211" s="248"/>
      <c r="DFI211" s="248"/>
      <c r="DFJ211" s="248"/>
      <c r="DFK211" s="248"/>
      <c r="DFL211" s="248"/>
      <c r="DFM211" s="248"/>
      <c r="DFN211" s="248"/>
      <c r="DFO211" s="248"/>
      <c r="DFP211" s="248"/>
      <c r="DFQ211" s="248"/>
      <c r="DFR211" s="248"/>
      <c r="DFS211" s="248"/>
      <c r="DFT211" s="248"/>
      <c r="DFU211" s="248"/>
      <c r="DFV211" s="248"/>
      <c r="DFW211" s="248"/>
      <c r="DFX211" s="248"/>
      <c r="DFY211" s="248"/>
      <c r="DFZ211" s="248"/>
      <c r="DGA211" s="248"/>
      <c r="DGB211" s="248"/>
      <c r="DGC211" s="248"/>
      <c r="DGD211" s="248"/>
      <c r="DGE211" s="248"/>
      <c r="DGF211" s="248"/>
      <c r="DGG211" s="248"/>
      <c r="DGH211" s="248"/>
      <c r="DGI211" s="248"/>
      <c r="DGJ211" s="248"/>
      <c r="DGK211" s="248"/>
      <c r="DGL211" s="248"/>
      <c r="DGM211" s="248"/>
      <c r="DGN211" s="248"/>
      <c r="DGO211" s="248"/>
      <c r="DGP211" s="248"/>
      <c r="DGQ211" s="248"/>
      <c r="DGR211" s="248"/>
      <c r="DGS211" s="248"/>
      <c r="DGT211" s="248"/>
      <c r="DGU211" s="248"/>
      <c r="DGV211" s="248"/>
      <c r="DGW211" s="248"/>
      <c r="DGX211" s="248"/>
      <c r="DGY211" s="248"/>
      <c r="DGZ211" s="248"/>
      <c r="DHA211" s="248"/>
      <c r="DHB211" s="248"/>
      <c r="DHC211" s="248"/>
      <c r="DHD211" s="248"/>
      <c r="DHE211" s="248"/>
      <c r="DHF211" s="248"/>
      <c r="DHG211" s="248"/>
      <c r="DHH211" s="248"/>
      <c r="DHI211" s="248"/>
      <c r="DHJ211" s="248"/>
      <c r="DHK211" s="248"/>
      <c r="DHL211" s="248"/>
      <c r="DHM211" s="248"/>
      <c r="DHN211" s="248"/>
      <c r="DHO211" s="248"/>
      <c r="DHP211" s="248"/>
      <c r="DHQ211" s="248"/>
      <c r="DHR211" s="248"/>
      <c r="DHS211" s="248"/>
      <c r="DHT211" s="248"/>
      <c r="DHU211" s="248"/>
      <c r="DHV211" s="248"/>
      <c r="DHW211" s="248"/>
      <c r="DHX211" s="248"/>
      <c r="DHY211" s="248"/>
      <c r="DHZ211" s="248"/>
      <c r="DIA211" s="248"/>
      <c r="DIB211" s="248"/>
      <c r="DIC211" s="248"/>
      <c r="DID211" s="248"/>
      <c r="DIE211" s="248"/>
      <c r="DIF211" s="248"/>
      <c r="DIG211" s="248"/>
      <c r="DIH211" s="248"/>
      <c r="DII211" s="248"/>
      <c r="DIJ211" s="248"/>
      <c r="DIK211" s="248"/>
      <c r="DIL211" s="248"/>
      <c r="DIM211" s="248"/>
      <c r="DIN211" s="248"/>
      <c r="DIO211" s="248"/>
      <c r="DIP211" s="248"/>
      <c r="DIQ211" s="248"/>
      <c r="DIR211" s="248"/>
      <c r="DIS211" s="248"/>
      <c r="DIT211" s="248"/>
      <c r="DIU211" s="248"/>
      <c r="DIV211" s="248"/>
      <c r="DIW211" s="248"/>
      <c r="DIX211" s="248"/>
      <c r="DIY211" s="248"/>
      <c r="DIZ211" s="248"/>
      <c r="DJA211" s="248"/>
      <c r="DJB211" s="248"/>
      <c r="DJC211" s="248"/>
      <c r="DJD211" s="248"/>
      <c r="DJE211" s="248"/>
      <c r="DJF211" s="248"/>
      <c r="DJG211" s="248"/>
      <c r="DJH211" s="248"/>
      <c r="DJI211" s="248"/>
      <c r="DJJ211" s="248"/>
      <c r="DJK211" s="248"/>
      <c r="DJL211" s="248"/>
      <c r="DJM211" s="248"/>
      <c r="DJN211" s="248"/>
      <c r="DJO211" s="248"/>
      <c r="DJP211" s="248"/>
      <c r="DJQ211" s="248"/>
      <c r="DJR211" s="248"/>
      <c r="DJS211" s="248"/>
      <c r="DJT211" s="248"/>
      <c r="DJU211" s="248"/>
      <c r="DJV211" s="248"/>
      <c r="DJW211" s="248"/>
      <c r="DJX211" s="248"/>
      <c r="DJY211" s="248"/>
      <c r="DJZ211" s="248"/>
      <c r="DKA211" s="248"/>
      <c r="DKB211" s="248"/>
      <c r="DKC211" s="248"/>
      <c r="DKD211" s="248"/>
      <c r="DKE211" s="248"/>
      <c r="DKF211" s="248"/>
      <c r="DKG211" s="248"/>
      <c r="DKH211" s="248"/>
      <c r="DKI211" s="248"/>
      <c r="DKJ211" s="248"/>
      <c r="DKK211" s="248"/>
      <c r="DKL211" s="248"/>
      <c r="DKM211" s="248"/>
      <c r="DKN211" s="248"/>
      <c r="DKO211" s="248"/>
      <c r="DKP211" s="248"/>
      <c r="DKQ211" s="248"/>
      <c r="DKR211" s="248"/>
      <c r="DKS211" s="248"/>
      <c r="DKT211" s="248"/>
      <c r="DKU211" s="248"/>
      <c r="DKV211" s="248"/>
      <c r="DKW211" s="248"/>
      <c r="DKX211" s="248"/>
      <c r="DKY211" s="248"/>
      <c r="DKZ211" s="248"/>
      <c r="DLA211" s="248"/>
      <c r="DLB211" s="248"/>
      <c r="DLC211" s="248"/>
      <c r="DLD211" s="248"/>
      <c r="DLE211" s="248"/>
      <c r="DLF211" s="248"/>
      <c r="DLG211" s="248"/>
      <c r="DLH211" s="248"/>
      <c r="DLI211" s="248"/>
      <c r="DLJ211" s="248"/>
      <c r="DLK211" s="248"/>
      <c r="DLL211" s="248"/>
      <c r="DLM211" s="248"/>
      <c r="DLN211" s="248"/>
      <c r="DLO211" s="248"/>
      <c r="DLP211" s="248"/>
      <c r="DLQ211" s="248"/>
      <c r="DLR211" s="248"/>
      <c r="DLS211" s="248"/>
      <c r="DLT211" s="248"/>
      <c r="DLU211" s="248"/>
      <c r="DLV211" s="248"/>
      <c r="DLW211" s="248"/>
      <c r="DLX211" s="248"/>
      <c r="DLY211" s="248"/>
      <c r="DLZ211" s="248"/>
      <c r="DMA211" s="248"/>
      <c r="DMB211" s="248"/>
      <c r="DMC211" s="248"/>
      <c r="DMD211" s="248"/>
      <c r="DME211" s="248"/>
      <c r="DMF211" s="248"/>
      <c r="DMG211" s="248"/>
      <c r="DMH211" s="248"/>
      <c r="DMI211" s="248"/>
      <c r="DMJ211" s="248"/>
      <c r="DMK211" s="248"/>
      <c r="DML211" s="248"/>
      <c r="DMM211" s="248"/>
      <c r="DMN211" s="248"/>
      <c r="DMO211" s="248"/>
      <c r="DMP211" s="248"/>
      <c r="DMQ211" s="248"/>
      <c r="DMR211" s="248"/>
      <c r="DMS211" s="248"/>
      <c r="DMT211" s="248"/>
      <c r="DMU211" s="248"/>
      <c r="DMV211" s="248"/>
      <c r="DMW211" s="248"/>
      <c r="DMX211" s="248"/>
      <c r="DMY211" s="248"/>
      <c r="DMZ211" s="248"/>
      <c r="DNA211" s="248"/>
      <c r="DNB211" s="248"/>
      <c r="DNC211" s="248"/>
      <c r="DND211" s="248"/>
      <c r="DNE211" s="248"/>
      <c r="DNF211" s="248"/>
      <c r="DNG211" s="248"/>
      <c r="DNH211" s="248"/>
      <c r="DNI211" s="248"/>
      <c r="DNJ211" s="248"/>
      <c r="DNK211" s="248"/>
      <c r="DNL211" s="248"/>
      <c r="DNM211" s="248"/>
      <c r="DNN211" s="248"/>
      <c r="DNO211" s="248"/>
      <c r="DNP211" s="248"/>
      <c r="DNQ211" s="248"/>
      <c r="DNR211" s="248"/>
      <c r="DNS211" s="248"/>
      <c r="DNT211" s="248"/>
      <c r="DNU211" s="248"/>
      <c r="DNV211" s="248"/>
      <c r="DNW211" s="248"/>
      <c r="DNX211" s="248"/>
      <c r="DNY211" s="248"/>
      <c r="DNZ211" s="248"/>
      <c r="DOA211" s="248"/>
      <c r="DOB211" s="248"/>
      <c r="DOC211" s="248"/>
      <c r="DOD211" s="248"/>
      <c r="DOE211" s="248"/>
      <c r="DOF211" s="248"/>
      <c r="DOG211" s="248"/>
      <c r="DOH211" s="248"/>
      <c r="DOI211" s="248"/>
      <c r="DOJ211" s="248"/>
      <c r="DOK211" s="248"/>
      <c r="DOL211" s="248"/>
      <c r="DOM211" s="248"/>
      <c r="DON211" s="248"/>
      <c r="DOO211" s="248"/>
      <c r="DOP211" s="248"/>
      <c r="DOQ211" s="248"/>
      <c r="DOR211" s="248"/>
      <c r="DOS211" s="248"/>
      <c r="DOT211" s="248"/>
      <c r="DOU211" s="248"/>
      <c r="DOV211" s="248"/>
      <c r="DOW211" s="248"/>
      <c r="DOX211" s="248"/>
      <c r="DOY211" s="248"/>
      <c r="DOZ211" s="248"/>
      <c r="DPA211" s="248"/>
      <c r="DPB211" s="248"/>
      <c r="DPC211" s="248"/>
      <c r="DPD211" s="248"/>
      <c r="DPE211" s="248"/>
      <c r="DPF211" s="248"/>
      <c r="DPG211" s="248"/>
      <c r="DPH211" s="248"/>
      <c r="DPI211" s="248"/>
      <c r="DPJ211" s="248"/>
      <c r="DPK211" s="248"/>
      <c r="DPL211" s="248"/>
      <c r="DPM211" s="248"/>
      <c r="DPN211" s="248"/>
      <c r="DPO211" s="248"/>
      <c r="DPP211" s="248"/>
      <c r="DPQ211" s="248"/>
      <c r="DPR211" s="248"/>
      <c r="DPS211" s="248"/>
      <c r="DPT211" s="248"/>
      <c r="DPU211" s="248"/>
      <c r="DPV211" s="248"/>
      <c r="DPW211" s="248"/>
      <c r="DPX211" s="248"/>
      <c r="DPY211" s="248"/>
      <c r="DPZ211" s="248"/>
      <c r="DQA211" s="248"/>
      <c r="DQB211" s="248"/>
      <c r="DQC211" s="248"/>
      <c r="DQD211" s="248"/>
      <c r="DQE211" s="248"/>
      <c r="DQF211" s="248"/>
      <c r="DQG211" s="248"/>
      <c r="DQH211" s="248"/>
      <c r="DQI211" s="248"/>
      <c r="DQJ211" s="248"/>
      <c r="DQK211" s="248"/>
      <c r="DQL211" s="248"/>
      <c r="DQM211" s="248"/>
      <c r="DQN211" s="248"/>
      <c r="DQO211" s="248"/>
      <c r="DQP211" s="248"/>
      <c r="DQQ211" s="248"/>
      <c r="DQR211" s="248"/>
      <c r="DQS211" s="248"/>
      <c r="DQT211" s="248"/>
      <c r="DQU211" s="248"/>
      <c r="DQV211" s="248"/>
      <c r="DQW211" s="248"/>
      <c r="DQX211" s="248"/>
      <c r="DQY211" s="248"/>
      <c r="DQZ211" s="248"/>
      <c r="DRA211" s="248"/>
      <c r="DRB211" s="248"/>
      <c r="DRC211" s="248"/>
      <c r="DRD211" s="248"/>
      <c r="DRE211" s="248"/>
      <c r="DRF211" s="248"/>
      <c r="DRG211" s="248"/>
      <c r="DRH211" s="248"/>
      <c r="DRI211" s="248"/>
      <c r="DRJ211" s="248"/>
      <c r="DRK211" s="248"/>
      <c r="DRL211" s="248"/>
      <c r="DRM211" s="248"/>
      <c r="DRN211" s="248"/>
      <c r="DRO211" s="248"/>
      <c r="DRP211" s="248"/>
      <c r="DRQ211" s="248"/>
      <c r="DRR211" s="248"/>
      <c r="DRS211" s="248"/>
      <c r="DRT211" s="248"/>
      <c r="DRU211" s="248"/>
      <c r="DRV211" s="248"/>
      <c r="DRW211" s="248"/>
      <c r="DRX211" s="248"/>
      <c r="DRY211" s="248"/>
      <c r="DRZ211" s="248"/>
      <c r="DSA211" s="248"/>
      <c r="DSB211" s="248"/>
      <c r="DSC211" s="248"/>
      <c r="DSD211" s="248"/>
      <c r="DSE211" s="248"/>
      <c r="DSF211" s="248"/>
      <c r="DSG211" s="248"/>
      <c r="DSH211" s="248"/>
      <c r="DSI211" s="248"/>
      <c r="DSJ211" s="248"/>
      <c r="DSK211" s="248"/>
      <c r="DSL211" s="248"/>
      <c r="DSM211" s="248"/>
      <c r="DSN211" s="248"/>
      <c r="DSO211" s="248"/>
      <c r="DSP211" s="248"/>
      <c r="DSQ211" s="248"/>
      <c r="DSR211" s="248"/>
      <c r="DSS211" s="248"/>
      <c r="DST211" s="248"/>
      <c r="DSU211" s="248"/>
      <c r="DSV211" s="248"/>
      <c r="DSW211" s="248"/>
      <c r="DSX211" s="248"/>
      <c r="DSY211" s="248"/>
      <c r="DSZ211" s="248"/>
      <c r="DTA211" s="248"/>
      <c r="DTB211" s="248"/>
      <c r="DTC211" s="248"/>
      <c r="DTD211" s="248"/>
      <c r="DTE211" s="248"/>
      <c r="DTF211" s="248"/>
      <c r="DTG211" s="248"/>
      <c r="DTH211" s="248"/>
      <c r="DTI211" s="248"/>
      <c r="DTJ211" s="248"/>
      <c r="DTK211" s="248"/>
      <c r="DTL211" s="248"/>
      <c r="DTM211" s="248"/>
      <c r="DTN211" s="248"/>
      <c r="DTO211" s="248"/>
      <c r="DTP211" s="248"/>
      <c r="DTQ211" s="248"/>
      <c r="DTR211" s="248"/>
      <c r="DTS211" s="248"/>
      <c r="DTT211" s="248"/>
      <c r="DTU211" s="248"/>
      <c r="DTV211" s="248"/>
      <c r="DTW211" s="248"/>
      <c r="DTX211" s="248"/>
      <c r="DTY211" s="248"/>
      <c r="DTZ211" s="248"/>
      <c r="DUA211" s="248"/>
      <c r="DUB211" s="248"/>
      <c r="DUC211" s="248"/>
      <c r="DUD211" s="248"/>
      <c r="DUE211" s="248"/>
      <c r="DUF211" s="248"/>
      <c r="DUG211" s="248"/>
      <c r="DUH211" s="248"/>
      <c r="DUI211" s="248"/>
      <c r="DUJ211" s="248"/>
      <c r="DUK211" s="248"/>
      <c r="DUL211" s="248"/>
      <c r="DUM211" s="248"/>
      <c r="DUN211" s="248"/>
      <c r="DUO211" s="248"/>
      <c r="DUP211" s="248"/>
      <c r="DUQ211" s="248"/>
      <c r="DUR211" s="248"/>
      <c r="DUS211" s="248"/>
      <c r="DUT211" s="248"/>
      <c r="DUU211" s="248"/>
      <c r="DUV211" s="248"/>
      <c r="DUW211" s="248"/>
      <c r="DUX211" s="248"/>
      <c r="DUY211" s="248"/>
      <c r="DUZ211" s="248"/>
      <c r="DVA211" s="248"/>
      <c r="DVB211" s="248"/>
      <c r="DVC211" s="248"/>
      <c r="DVD211" s="248"/>
      <c r="DVE211" s="248"/>
      <c r="DVF211" s="248"/>
      <c r="DVG211" s="248"/>
      <c r="DVH211" s="248"/>
      <c r="DVI211" s="248"/>
      <c r="DVJ211" s="248"/>
      <c r="DVK211" s="248"/>
      <c r="DVL211" s="248"/>
      <c r="DVM211" s="248"/>
      <c r="DVN211" s="248"/>
      <c r="DVO211" s="248"/>
      <c r="DVP211" s="248"/>
      <c r="DVQ211" s="248"/>
      <c r="DVR211" s="248"/>
      <c r="DVS211" s="248"/>
      <c r="DVT211" s="248"/>
      <c r="DVU211" s="248"/>
      <c r="DVV211" s="248"/>
      <c r="DVW211" s="248"/>
      <c r="DVX211" s="248"/>
      <c r="DVY211" s="248"/>
      <c r="DVZ211" s="248"/>
      <c r="DWA211" s="248"/>
      <c r="DWB211" s="248"/>
      <c r="DWC211" s="248"/>
      <c r="DWD211" s="248"/>
      <c r="DWE211" s="248"/>
      <c r="DWF211" s="248"/>
      <c r="DWG211" s="248"/>
      <c r="DWH211" s="248"/>
      <c r="DWI211" s="248"/>
      <c r="DWJ211" s="248"/>
      <c r="DWK211" s="248"/>
      <c r="DWL211" s="248"/>
      <c r="DWM211" s="248"/>
      <c r="DWN211" s="248"/>
      <c r="DWO211" s="248"/>
      <c r="DWP211" s="248"/>
      <c r="DWQ211" s="248"/>
      <c r="DWR211" s="248"/>
      <c r="DWS211" s="248"/>
      <c r="DWT211" s="248"/>
      <c r="DWU211" s="248"/>
      <c r="DWV211" s="248"/>
      <c r="DWW211" s="248"/>
      <c r="DWX211" s="248"/>
      <c r="DWY211" s="248"/>
      <c r="DWZ211" s="248"/>
      <c r="DXA211" s="248"/>
      <c r="DXB211" s="248"/>
      <c r="DXC211" s="248"/>
      <c r="DXD211" s="248"/>
      <c r="DXE211" s="248"/>
      <c r="DXF211" s="248"/>
      <c r="DXG211" s="248"/>
      <c r="DXH211" s="248"/>
      <c r="DXI211" s="248"/>
      <c r="DXJ211" s="248"/>
      <c r="DXK211" s="248"/>
      <c r="DXL211" s="248"/>
      <c r="DXM211" s="248"/>
      <c r="DXN211" s="248"/>
      <c r="DXO211" s="248"/>
      <c r="DXP211" s="248"/>
      <c r="DXQ211" s="248"/>
      <c r="DXR211" s="248"/>
      <c r="DXS211" s="248"/>
      <c r="DXT211" s="248"/>
      <c r="DXU211" s="248"/>
      <c r="DXV211" s="248"/>
      <c r="DXW211" s="248"/>
      <c r="DXX211" s="248"/>
      <c r="DXY211" s="248"/>
      <c r="DXZ211" s="248"/>
      <c r="DYA211" s="248"/>
      <c r="DYB211" s="248"/>
      <c r="DYC211" s="248"/>
      <c r="DYD211" s="248"/>
      <c r="DYE211" s="248"/>
      <c r="DYF211" s="248"/>
      <c r="DYG211" s="248"/>
      <c r="DYH211" s="248"/>
      <c r="DYI211" s="248"/>
      <c r="DYJ211" s="248"/>
      <c r="DYK211" s="248"/>
      <c r="DYL211" s="248"/>
      <c r="DYM211" s="248"/>
      <c r="DYN211" s="248"/>
      <c r="DYO211" s="248"/>
      <c r="DYP211" s="248"/>
      <c r="DYQ211" s="248"/>
      <c r="DYR211" s="248"/>
      <c r="DYS211" s="248"/>
      <c r="DYT211" s="248"/>
      <c r="DYU211" s="248"/>
      <c r="DYV211" s="248"/>
      <c r="DYW211" s="248"/>
      <c r="DYX211" s="248"/>
      <c r="DYY211" s="248"/>
      <c r="DYZ211" s="248"/>
      <c r="DZA211" s="248"/>
      <c r="DZB211" s="248"/>
      <c r="DZC211" s="248"/>
      <c r="DZD211" s="248"/>
      <c r="DZE211" s="248"/>
      <c r="DZF211" s="248"/>
      <c r="DZG211" s="248"/>
      <c r="DZH211" s="248"/>
      <c r="DZI211" s="248"/>
      <c r="DZJ211" s="248"/>
      <c r="DZK211" s="248"/>
      <c r="DZL211" s="248"/>
      <c r="DZM211" s="248"/>
      <c r="DZN211" s="248"/>
      <c r="DZO211" s="248"/>
      <c r="DZP211" s="248"/>
      <c r="DZQ211" s="248"/>
      <c r="DZR211" s="248"/>
      <c r="DZS211" s="248"/>
      <c r="DZT211" s="248"/>
      <c r="DZU211" s="248"/>
      <c r="DZV211" s="248"/>
      <c r="DZW211" s="248"/>
      <c r="DZX211" s="248"/>
      <c r="DZY211" s="248"/>
      <c r="DZZ211" s="248"/>
      <c r="EAA211" s="248"/>
      <c r="EAB211" s="248"/>
      <c r="EAC211" s="248"/>
      <c r="EAD211" s="248"/>
      <c r="EAE211" s="248"/>
      <c r="EAF211" s="248"/>
      <c r="EAG211" s="248"/>
      <c r="EAH211" s="248"/>
      <c r="EAI211" s="248"/>
      <c r="EAJ211" s="248"/>
      <c r="EAK211" s="248"/>
      <c r="EAL211" s="248"/>
      <c r="EAM211" s="248"/>
      <c r="EAN211" s="248"/>
      <c r="EAO211" s="248"/>
      <c r="EAP211" s="248"/>
      <c r="EAQ211" s="248"/>
      <c r="EAR211" s="248"/>
      <c r="EAS211" s="248"/>
      <c r="EAT211" s="248"/>
      <c r="EAU211" s="248"/>
      <c r="EAV211" s="248"/>
      <c r="EAW211" s="248"/>
      <c r="EAX211" s="248"/>
      <c r="EAY211" s="248"/>
      <c r="EAZ211" s="248"/>
      <c r="EBA211" s="248"/>
      <c r="EBB211" s="248"/>
      <c r="EBC211" s="248"/>
      <c r="EBD211" s="248"/>
      <c r="EBE211" s="248"/>
      <c r="EBF211" s="248"/>
      <c r="EBG211" s="248"/>
      <c r="EBH211" s="248"/>
      <c r="EBI211" s="248"/>
      <c r="EBJ211" s="248"/>
      <c r="EBK211" s="248"/>
      <c r="EBL211" s="248"/>
      <c r="EBM211" s="248"/>
      <c r="EBN211" s="248"/>
      <c r="EBO211" s="248"/>
      <c r="EBP211" s="248"/>
      <c r="EBQ211" s="248"/>
      <c r="EBR211" s="248"/>
      <c r="EBS211" s="248"/>
      <c r="EBT211" s="248"/>
      <c r="EBU211" s="248"/>
      <c r="EBV211" s="248"/>
      <c r="EBW211" s="248"/>
      <c r="EBX211" s="248"/>
      <c r="EBY211" s="248"/>
      <c r="EBZ211" s="248"/>
      <c r="ECA211" s="248"/>
      <c r="ECB211" s="248"/>
      <c r="ECC211" s="248"/>
      <c r="ECD211" s="248"/>
      <c r="ECE211" s="248"/>
      <c r="ECF211" s="248"/>
      <c r="ECG211" s="248"/>
      <c r="ECH211" s="248"/>
      <c r="ECI211" s="248"/>
      <c r="ECJ211" s="248"/>
      <c r="ECK211" s="248"/>
      <c r="ECL211" s="248"/>
      <c r="ECM211" s="248"/>
      <c r="ECN211" s="248"/>
      <c r="ECO211" s="248"/>
      <c r="ECP211" s="248"/>
      <c r="ECQ211" s="248"/>
      <c r="ECR211" s="248"/>
      <c r="ECS211" s="248"/>
      <c r="ECT211" s="248"/>
      <c r="ECU211" s="248"/>
      <c r="ECV211" s="248"/>
      <c r="ECW211" s="248"/>
      <c r="ECX211" s="248"/>
      <c r="ECY211" s="248"/>
      <c r="ECZ211" s="248"/>
      <c r="EDA211" s="248"/>
      <c r="EDB211" s="248"/>
      <c r="EDC211" s="248"/>
      <c r="EDD211" s="248"/>
      <c r="EDE211" s="248"/>
      <c r="EDF211" s="248"/>
      <c r="EDG211" s="248"/>
      <c r="EDH211" s="248"/>
      <c r="EDI211" s="248"/>
      <c r="EDJ211" s="248"/>
      <c r="EDK211" s="248"/>
      <c r="EDL211" s="248"/>
      <c r="EDM211" s="248"/>
      <c r="EDN211" s="248"/>
      <c r="EDO211" s="248"/>
      <c r="EDP211" s="248"/>
      <c r="EDQ211" s="248"/>
      <c r="EDR211" s="248"/>
      <c r="EDS211" s="248"/>
      <c r="EDT211" s="248"/>
      <c r="EDU211" s="248"/>
      <c r="EDV211" s="248"/>
      <c r="EDW211" s="248"/>
      <c r="EDX211" s="248"/>
      <c r="EDY211" s="248"/>
      <c r="EDZ211" s="248"/>
      <c r="EEA211" s="248"/>
      <c r="EEB211" s="248"/>
      <c r="EEC211" s="248"/>
      <c r="EED211" s="248"/>
      <c r="EEE211" s="248"/>
      <c r="EEF211" s="248"/>
      <c r="EEG211" s="248"/>
      <c r="EEH211" s="248"/>
      <c r="EEI211" s="248"/>
      <c r="EEJ211" s="248"/>
      <c r="EEK211" s="248"/>
      <c r="EEL211" s="248"/>
      <c r="EEM211" s="248"/>
      <c r="EEN211" s="248"/>
      <c r="EEO211" s="248"/>
      <c r="EEP211" s="248"/>
      <c r="EEQ211" s="248"/>
      <c r="EER211" s="248"/>
      <c r="EES211" s="248"/>
      <c r="EET211" s="248"/>
      <c r="EEU211" s="248"/>
      <c r="EEV211" s="248"/>
      <c r="EEW211" s="248"/>
      <c r="EEX211" s="248"/>
      <c r="EEY211" s="248"/>
      <c r="EEZ211" s="248"/>
      <c r="EFA211" s="248"/>
      <c r="EFB211" s="248"/>
      <c r="EFC211" s="248"/>
      <c r="EFD211" s="248"/>
      <c r="EFE211" s="248"/>
      <c r="EFF211" s="248"/>
      <c r="EFG211" s="248"/>
      <c r="EFH211" s="248"/>
      <c r="EFI211" s="248"/>
      <c r="EFJ211" s="248"/>
      <c r="EFK211" s="248"/>
      <c r="EFL211" s="248"/>
      <c r="EFM211" s="248"/>
      <c r="EFN211" s="248"/>
      <c r="EFO211" s="248"/>
      <c r="EFP211" s="248"/>
      <c r="EFQ211" s="248"/>
      <c r="EFR211" s="248"/>
      <c r="EFS211" s="248"/>
      <c r="EFT211" s="248"/>
      <c r="EFU211" s="248"/>
      <c r="EFV211" s="248"/>
      <c r="EFW211" s="248"/>
      <c r="EFX211" s="248"/>
      <c r="EFY211" s="248"/>
      <c r="EFZ211" s="248"/>
      <c r="EGA211" s="248"/>
      <c r="EGB211" s="248"/>
      <c r="EGC211" s="248"/>
      <c r="EGD211" s="248"/>
      <c r="EGE211" s="248"/>
      <c r="EGF211" s="248"/>
      <c r="EGG211" s="248"/>
      <c r="EGH211" s="248"/>
      <c r="EGI211" s="248"/>
      <c r="EGJ211" s="248"/>
      <c r="EGK211" s="248"/>
      <c r="EGL211" s="248"/>
      <c r="EGM211" s="248"/>
      <c r="EGN211" s="248"/>
      <c r="EGO211" s="248"/>
      <c r="EGP211" s="248"/>
      <c r="EGQ211" s="248"/>
      <c r="EGR211" s="248"/>
      <c r="EGS211" s="248"/>
      <c r="EGT211" s="248"/>
      <c r="EGU211" s="248"/>
      <c r="EGV211" s="248"/>
      <c r="EGW211" s="248"/>
      <c r="EGX211" s="248"/>
      <c r="EGY211" s="248"/>
      <c r="EGZ211" s="248"/>
      <c r="EHA211" s="248"/>
      <c r="EHB211" s="248"/>
      <c r="EHC211" s="248"/>
      <c r="EHD211" s="248"/>
      <c r="EHE211" s="248"/>
      <c r="EHF211" s="248"/>
      <c r="EHG211" s="248"/>
      <c r="EHH211" s="248"/>
      <c r="EHI211" s="248"/>
      <c r="EHJ211" s="248"/>
      <c r="EHK211" s="248"/>
      <c r="EHL211" s="248"/>
      <c r="EHM211" s="248"/>
      <c r="EHN211" s="248"/>
      <c r="EHO211" s="248"/>
      <c r="EHP211" s="248"/>
      <c r="EHQ211" s="248"/>
      <c r="EHR211" s="248"/>
      <c r="EHS211" s="248"/>
      <c r="EHT211" s="248"/>
      <c r="EHU211" s="248"/>
      <c r="EHV211" s="248"/>
      <c r="EHW211" s="248"/>
      <c r="EHX211" s="248"/>
      <c r="EHY211" s="248"/>
      <c r="EHZ211" s="248"/>
      <c r="EIA211" s="248"/>
      <c r="EIB211" s="248"/>
      <c r="EIC211" s="248"/>
      <c r="EID211" s="248"/>
      <c r="EIE211" s="248"/>
      <c r="EIF211" s="248"/>
      <c r="EIG211" s="248"/>
      <c r="EIH211" s="248"/>
      <c r="EII211" s="248"/>
      <c r="EIJ211" s="248"/>
      <c r="EIK211" s="248"/>
      <c r="EIL211" s="248"/>
      <c r="EIM211" s="248"/>
      <c r="EIN211" s="248"/>
      <c r="EIO211" s="248"/>
      <c r="EIP211" s="248"/>
      <c r="EIQ211" s="248"/>
      <c r="EIR211" s="248"/>
      <c r="EIS211" s="248"/>
      <c r="EIT211" s="248"/>
      <c r="EIU211" s="248"/>
      <c r="EIV211" s="248"/>
      <c r="EIW211" s="248"/>
      <c r="EIX211" s="248"/>
      <c r="EIY211" s="248"/>
      <c r="EIZ211" s="248"/>
      <c r="EJA211" s="248"/>
      <c r="EJB211" s="248"/>
      <c r="EJC211" s="248"/>
      <c r="EJD211" s="248"/>
      <c r="EJE211" s="248"/>
      <c r="EJF211" s="248"/>
      <c r="EJG211" s="248"/>
      <c r="EJH211" s="248"/>
      <c r="EJI211" s="248"/>
      <c r="EJJ211" s="248"/>
      <c r="EJK211" s="248"/>
      <c r="EJL211" s="248"/>
      <c r="EJM211" s="248"/>
      <c r="EJN211" s="248"/>
      <c r="EJO211" s="248"/>
      <c r="EJP211" s="248"/>
      <c r="EJQ211" s="248"/>
      <c r="EJR211" s="248"/>
      <c r="EJS211" s="248"/>
      <c r="EJT211" s="248"/>
      <c r="EJU211" s="248"/>
      <c r="EJV211" s="248"/>
      <c r="EJW211" s="248"/>
      <c r="EJX211" s="248"/>
      <c r="EJY211" s="248"/>
      <c r="EJZ211" s="248"/>
      <c r="EKA211" s="248"/>
      <c r="EKB211" s="248"/>
      <c r="EKC211" s="248"/>
      <c r="EKD211" s="248"/>
      <c r="EKE211" s="248"/>
      <c r="EKF211" s="248"/>
      <c r="EKG211" s="248"/>
      <c r="EKH211" s="248"/>
      <c r="EKI211" s="248"/>
      <c r="EKJ211" s="248"/>
      <c r="EKK211" s="248"/>
      <c r="EKL211" s="248"/>
      <c r="EKM211" s="248"/>
      <c r="EKN211" s="248"/>
      <c r="EKO211" s="248"/>
      <c r="EKP211" s="248"/>
      <c r="EKQ211" s="248"/>
      <c r="EKR211" s="248"/>
      <c r="EKS211" s="248"/>
      <c r="EKT211" s="248"/>
      <c r="EKU211" s="248"/>
      <c r="EKV211" s="248"/>
      <c r="EKW211" s="248"/>
      <c r="EKX211" s="248"/>
      <c r="EKY211" s="248"/>
      <c r="EKZ211" s="248"/>
      <c r="ELA211" s="248"/>
      <c r="ELB211" s="248"/>
      <c r="ELC211" s="248"/>
      <c r="ELD211" s="248"/>
      <c r="ELE211" s="248"/>
      <c r="ELF211" s="248"/>
      <c r="ELG211" s="248"/>
      <c r="ELH211" s="248"/>
      <c r="ELI211" s="248"/>
      <c r="ELJ211" s="248"/>
      <c r="ELK211" s="248"/>
      <c r="ELL211" s="248"/>
      <c r="ELM211" s="248"/>
      <c r="ELN211" s="248"/>
      <c r="ELO211" s="248"/>
      <c r="ELP211" s="248"/>
      <c r="ELQ211" s="248"/>
      <c r="ELR211" s="248"/>
      <c r="ELS211" s="248"/>
      <c r="ELT211" s="248"/>
      <c r="ELU211" s="248"/>
      <c r="ELV211" s="248"/>
      <c r="ELW211" s="248"/>
      <c r="ELX211" s="248"/>
      <c r="ELY211" s="248"/>
      <c r="ELZ211" s="248"/>
      <c r="EMA211" s="248"/>
      <c r="EMB211" s="248"/>
      <c r="EMC211" s="248"/>
      <c r="EMD211" s="248"/>
      <c r="EME211" s="248"/>
      <c r="EMF211" s="248"/>
      <c r="EMG211" s="248"/>
      <c r="EMH211" s="248"/>
      <c r="EMI211" s="248"/>
      <c r="EMJ211" s="248"/>
      <c r="EMK211" s="248"/>
      <c r="EML211" s="248"/>
      <c r="EMM211" s="248"/>
      <c r="EMN211" s="248"/>
      <c r="EMO211" s="248"/>
      <c r="EMP211" s="248"/>
      <c r="EMQ211" s="248"/>
      <c r="EMR211" s="248"/>
      <c r="EMS211" s="248"/>
      <c r="EMT211" s="248"/>
      <c r="EMU211" s="248"/>
      <c r="EMV211" s="248"/>
      <c r="EMW211" s="248"/>
      <c r="EMX211" s="248"/>
      <c r="EMY211" s="248"/>
      <c r="EMZ211" s="248"/>
      <c r="ENA211" s="248"/>
      <c r="ENB211" s="248"/>
      <c r="ENC211" s="248"/>
      <c r="END211" s="248"/>
      <c r="ENE211" s="248"/>
      <c r="ENF211" s="248"/>
      <c r="ENG211" s="248"/>
      <c r="ENH211" s="248"/>
      <c r="ENI211" s="248"/>
      <c r="ENJ211" s="248"/>
      <c r="ENK211" s="248"/>
      <c r="ENL211" s="248"/>
      <c r="ENM211" s="248"/>
      <c r="ENN211" s="248"/>
      <c r="ENO211" s="248"/>
      <c r="ENP211" s="248"/>
      <c r="ENQ211" s="248"/>
      <c r="ENR211" s="248"/>
      <c r="ENS211" s="248"/>
      <c r="ENT211" s="248"/>
      <c r="ENU211" s="248"/>
      <c r="ENV211" s="248"/>
      <c r="ENW211" s="248"/>
      <c r="ENX211" s="248"/>
      <c r="ENY211" s="248"/>
      <c r="ENZ211" s="248"/>
      <c r="EOA211" s="248"/>
      <c r="EOB211" s="248"/>
      <c r="EOC211" s="248"/>
      <c r="EOD211" s="248"/>
      <c r="EOE211" s="248"/>
      <c r="EOF211" s="248"/>
      <c r="EOG211" s="248"/>
      <c r="EOH211" s="248"/>
      <c r="EOI211" s="248"/>
      <c r="EOJ211" s="248"/>
      <c r="EOK211" s="248"/>
      <c r="EOL211" s="248"/>
      <c r="EOM211" s="248"/>
      <c r="EON211" s="248"/>
      <c r="EOO211" s="248"/>
      <c r="EOP211" s="248"/>
      <c r="EOQ211" s="248"/>
      <c r="EOR211" s="248"/>
      <c r="EOS211" s="248"/>
      <c r="EOT211" s="248"/>
      <c r="EOU211" s="248"/>
      <c r="EOV211" s="248"/>
      <c r="EOW211" s="248"/>
      <c r="EOX211" s="248"/>
      <c r="EOY211" s="248"/>
      <c r="EOZ211" s="248"/>
      <c r="EPA211" s="248"/>
      <c r="EPB211" s="248"/>
      <c r="EPC211" s="248"/>
      <c r="EPD211" s="248"/>
      <c r="EPE211" s="248"/>
      <c r="EPF211" s="248"/>
      <c r="EPG211" s="248"/>
      <c r="EPH211" s="248"/>
      <c r="EPI211" s="248"/>
      <c r="EPJ211" s="248"/>
      <c r="EPK211" s="248"/>
      <c r="EPL211" s="248"/>
      <c r="EPM211" s="248"/>
      <c r="EPN211" s="248"/>
      <c r="EPO211" s="248"/>
      <c r="EPP211" s="248"/>
      <c r="EPQ211" s="248"/>
      <c r="EPR211" s="248"/>
      <c r="EPS211" s="248"/>
      <c r="EPT211" s="248"/>
      <c r="EPU211" s="248"/>
      <c r="EPV211" s="248"/>
      <c r="EPW211" s="248"/>
      <c r="EPX211" s="248"/>
      <c r="EPY211" s="248"/>
      <c r="EPZ211" s="248"/>
      <c r="EQA211" s="248"/>
      <c r="EQB211" s="248"/>
      <c r="EQC211" s="248"/>
      <c r="EQD211" s="248"/>
      <c r="EQE211" s="248"/>
      <c r="EQF211" s="248"/>
      <c r="EQG211" s="248"/>
      <c r="EQH211" s="248"/>
      <c r="EQI211" s="248"/>
      <c r="EQJ211" s="248"/>
      <c r="EQK211" s="248"/>
      <c r="EQL211" s="248"/>
      <c r="EQM211" s="248"/>
      <c r="EQN211" s="248"/>
      <c r="EQO211" s="248"/>
      <c r="EQP211" s="248"/>
      <c r="EQQ211" s="248"/>
      <c r="EQR211" s="248"/>
      <c r="EQS211" s="248"/>
      <c r="EQT211" s="248"/>
      <c r="EQU211" s="248"/>
      <c r="EQV211" s="248"/>
      <c r="EQW211" s="248"/>
      <c r="EQX211" s="248"/>
      <c r="EQY211" s="248"/>
      <c r="EQZ211" s="248"/>
      <c r="ERA211" s="248"/>
      <c r="ERB211" s="248"/>
      <c r="ERC211" s="248"/>
      <c r="ERD211" s="248"/>
      <c r="ERE211" s="248"/>
      <c r="ERF211" s="248"/>
      <c r="ERG211" s="248"/>
      <c r="ERH211" s="248"/>
      <c r="ERI211" s="248"/>
      <c r="ERJ211" s="248"/>
      <c r="ERK211" s="248"/>
      <c r="ERL211" s="248"/>
      <c r="ERM211" s="248"/>
      <c r="ERN211" s="248"/>
      <c r="ERO211" s="248"/>
      <c r="ERP211" s="248"/>
      <c r="ERQ211" s="248"/>
      <c r="ERR211" s="248"/>
      <c r="ERS211" s="248"/>
      <c r="ERT211" s="248"/>
      <c r="ERU211" s="248"/>
      <c r="ERV211" s="248"/>
      <c r="ERW211" s="248"/>
      <c r="ERX211" s="248"/>
      <c r="ERY211" s="248"/>
      <c r="ERZ211" s="248"/>
      <c r="ESA211" s="248"/>
      <c r="ESB211" s="248"/>
      <c r="ESC211" s="248"/>
      <c r="ESD211" s="248"/>
      <c r="ESE211" s="248"/>
      <c r="ESF211" s="248"/>
      <c r="ESG211" s="248"/>
      <c r="ESH211" s="248"/>
      <c r="ESI211" s="248"/>
      <c r="ESJ211" s="248"/>
      <c r="ESK211" s="248"/>
      <c r="ESL211" s="248"/>
      <c r="ESM211" s="248"/>
      <c r="ESN211" s="248"/>
      <c r="ESO211" s="248"/>
      <c r="ESP211" s="248"/>
      <c r="ESQ211" s="248"/>
      <c r="ESR211" s="248"/>
      <c r="ESS211" s="248"/>
      <c r="EST211" s="248"/>
      <c r="ESU211" s="248"/>
      <c r="ESV211" s="248"/>
      <c r="ESW211" s="248"/>
      <c r="ESX211" s="248"/>
      <c r="ESY211" s="248"/>
      <c r="ESZ211" s="248"/>
      <c r="ETA211" s="248"/>
      <c r="ETB211" s="248"/>
      <c r="ETC211" s="248"/>
      <c r="ETD211" s="248"/>
      <c r="ETE211" s="248"/>
      <c r="ETF211" s="248"/>
      <c r="ETG211" s="248"/>
      <c r="ETH211" s="248"/>
      <c r="ETI211" s="248"/>
      <c r="ETJ211" s="248"/>
      <c r="ETK211" s="248"/>
      <c r="ETL211" s="248"/>
      <c r="ETM211" s="248"/>
      <c r="ETN211" s="248"/>
      <c r="ETO211" s="248"/>
      <c r="ETP211" s="248"/>
      <c r="ETQ211" s="248"/>
      <c r="ETR211" s="248"/>
      <c r="ETS211" s="248"/>
      <c r="ETT211" s="248"/>
      <c r="ETU211" s="248"/>
      <c r="ETV211" s="248"/>
      <c r="ETW211" s="248"/>
      <c r="ETX211" s="248"/>
      <c r="ETY211" s="248"/>
      <c r="ETZ211" s="248"/>
      <c r="EUA211" s="248"/>
      <c r="EUB211" s="248"/>
      <c r="EUC211" s="248"/>
      <c r="EUD211" s="248"/>
      <c r="EUE211" s="248"/>
      <c r="EUF211" s="248"/>
      <c r="EUG211" s="248"/>
      <c r="EUH211" s="248"/>
      <c r="EUI211" s="248"/>
      <c r="EUJ211" s="248"/>
      <c r="EUK211" s="248"/>
      <c r="EUL211" s="248"/>
      <c r="EUM211" s="248"/>
      <c r="EUN211" s="248"/>
      <c r="EUO211" s="248"/>
      <c r="EUP211" s="248"/>
      <c r="EUQ211" s="248"/>
      <c r="EUR211" s="248"/>
      <c r="EUS211" s="248"/>
      <c r="EUT211" s="248"/>
      <c r="EUU211" s="248"/>
      <c r="EUV211" s="248"/>
      <c r="EUW211" s="248"/>
      <c r="EUX211" s="248"/>
      <c r="EUY211" s="248"/>
      <c r="EUZ211" s="248"/>
      <c r="EVA211" s="248"/>
      <c r="EVB211" s="248"/>
      <c r="EVC211" s="248"/>
      <c r="EVD211" s="248"/>
      <c r="EVE211" s="248"/>
      <c r="EVF211" s="248"/>
      <c r="EVG211" s="248"/>
      <c r="EVH211" s="248"/>
      <c r="EVI211" s="248"/>
      <c r="EVJ211" s="248"/>
      <c r="EVK211" s="248"/>
      <c r="EVL211" s="248"/>
      <c r="EVM211" s="248"/>
      <c r="EVN211" s="248"/>
      <c r="EVO211" s="248"/>
      <c r="EVP211" s="248"/>
      <c r="EVQ211" s="248"/>
      <c r="EVR211" s="248"/>
      <c r="EVS211" s="248"/>
      <c r="EVT211" s="248"/>
      <c r="EVU211" s="248"/>
      <c r="EVV211" s="248"/>
      <c r="EVW211" s="248"/>
      <c r="EVX211" s="248"/>
      <c r="EVY211" s="248"/>
      <c r="EVZ211" s="248"/>
      <c r="EWA211" s="248"/>
      <c r="EWB211" s="248"/>
      <c r="EWC211" s="248"/>
      <c r="EWD211" s="248"/>
      <c r="EWE211" s="248"/>
      <c r="EWF211" s="248"/>
      <c r="EWG211" s="248"/>
      <c r="EWH211" s="248"/>
      <c r="EWI211" s="248"/>
      <c r="EWJ211" s="248"/>
      <c r="EWK211" s="248"/>
      <c r="EWL211" s="248"/>
      <c r="EWM211" s="248"/>
      <c r="EWN211" s="248"/>
      <c r="EWO211" s="248"/>
      <c r="EWP211" s="248"/>
      <c r="EWQ211" s="248"/>
      <c r="EWR211" s="248"/>
      <c r="EWS211" s="248"/>
      <c r="EWT211" s="248"/>
      <c r="EWU211" s="248"/>
      <c r="EWV211" s="248"/>
      <c r="EWW211" s="248"/>
      <c r="EWX211" s="248"/>
      <c r="EWY211" s="248"/>
      <c r="EWZ211" s="248"/>
      <c r="EXA211" s="248"/>
      <c r="EXB211" s="248"/>
      <c r="EXC211" s="248"/>
      <c r="EXD211" s="248"/>
      <c r="EXE211" s="248"/>
      <c r="EXF211" s="248"/>
      <c r="EXG211" s="248"/>
      <c r="EXH211" s="248"/>
      <c r="EXI211" s="248"/>
      <c r="EXJ211" s="248"/>
      <c r="EXK211" s="248"/>
      <c r="EXL211" s="248"/>
      <c r="EXM211" s="248"/>
      <c r="EXN211" s="248"/>
      <c r="EXO211" s="248"/>
      <c r="EXP211" s="248"/>
      <c r="EXQ211" s="248"/>
      <c r="EXR211" s="248"/>
      <c r="EXS211" s="248"/>
      <c r="EXT211" s="248"/>
      <c r="EXU211" s="248"/>
      <c r="EXV211" s="248"/>
      <c r="EXW211" s="248"/>
      <c r="EXX211" s="248"/>
      <c r="EXY211" s="248"/>
      <c r="EXZ211" s="248"/>
      <c r="EYA211" s="248"/>
      <c r="EYB211" s="248"/>
      <c r="EYC211" s="248"/>
      <c r="EYD211" s="248"/>
      <c r="EYE211" s="248"/>
      <c r="EYF211" s="248"/>
      <c r="EYG211" s="248"/>
      <c r="EYH211" s="248"/>
      <c r="EYI211" s="248"/>
      <c r="EYJ211" s="248"/>
      <c r="EYK211" s="248"/>
      <c r="EYL211" s="248"/>
      <c r="EYM211" s="248"/>
      <c r="EYN211" s="248"/>
      <c r="EYO211" s="248"/>
      <c r="EYP211" s="248"/>
      <c r="EYQ211" s="248"/>
      <c r="EYR211" s="248"/>
      <c r="EYS211" s="248"/>
      <c r="EYT211" s="248"/>
      <c r="EYU211" s="248"/>
      <c r="EYV211" s="248"/>
      <c r="EYW211" s="248"/>
      <c r="EYX211" s="248"/>
      <c r="EYY211" s="248"/>
      <c r="EYZ211" s="248"/>
      <c r="EZA211" s="248"/>
      <c r="EZB211" s="248"/>
      <c r="EZC211" s="248"/>
      <c r="EZD211" s="248"/>
      <c r="EZE211" s="248"/>
      <c r="EZF211" s="248"/>
      <c r="EZG211" s="248"/>
      <c r="EZH211" s="248"/>
      <c r="EZI211" s="248"/>
      <c r="EZJ211" s="248"/>
      <c r="EZK211" s="248"/>
      <c r="EZL211" s="248"/>
      <c r="EZM211" s="248"/>
      <c r="EZN211" s="248"/>
      <c r="EZO211" s="248"/>
      <c r="EZP211" s="248"/>
      <c r="EZQ211" s="248"/>
      <c r="EZR211" s="248"/>
      <c r="EZS211" s="248"/>
      <c r="EZT211" s="248"/>
      <c r="EZU211" s="248"/>
      <c r="EZV211" s="248"/>
      <c r="EZW211" s="248"/>
      <c r="EZX211" s="248"/>
      <c r="EZY211" s="248"/>
      <c r="EZZ211" s="248"/>
      <c r="FAA211" s="248"/>
      <c r="FAB211" s="248"/>
      <c r="FAC211" s="248"/>
      <c r="FAD211" s="248"/>
      <c r="FAE211" s="248"/>
      <c r="FAF211" s="248"/>
      <c r="FAG211" s="248"/>
      <c r="FAH211" s="248"/>
      <c r="FAI211" s="248"/>
      <c r="FAJ211" s="248"/>
      <c r="FAK211" s="248"/>
      <c r="FAL211" s="248"/>
      <c r="FAM211" s="248"/>
      <c r="FAN211" s="248"/>
      <c r="FAO211" s="248"/>
      <c r="FAP211" s="248"/>
      <c r="FAQ211" s="248"/>
      <c r="FAR211" s="248"/>
      <c r="FAS211" s="248"/>
      <c r="FAT211" s="248"/>
      <c r="FAU211" s="248"/>
      <c r="FAV211" s="248"/>
      <c r="FAW211" s="248"/>
      <c r="FAX211" s="248"/>
      <c r="FAY211" s="248"/>
      <c r="FAZ211" s="248"/>
      <c r="FBA211" s="248"/>
      <c r="FBB211" s="248"/>
      <c r="FBC211" s="248"/>
      <c r="FBD211" s="248"/>
      <c r="FBE211" s="248"/>
      <c r="FBF211" s="248"/>
      <c r="FBG211" s="248"/>
      <c r="FBH211" s="248"/>
      <c r="FBI211" s="248"/>
      <c r="FBJ211" s="248"/>
      <c r="FBK211" s="248"/>
      <c r="FBL211" s="248"/>
      <c r="FBM211" s="248"/>
      <c r="FBN211" s="248"/>
      <c r="FBO211" s="248"/>
      <c r="FBP211" s="248"/>
      <c r="FBQ211" s="248"/>
      <c r="FBR211" s="248"/>
      <c r="FBS211" s="248"/>
      <c r="FBT211" s="248"/>
      <c r="FBU211" s="248"/>
      <c r="FBV211" s="248"/>
      <c r="FBW211" s="248"/>
      <c r="FBX211" s="248"/>
      <c r="FBY211" s="248"/>
      <c r="FBZ211" s="248"/>
      <c r="FCA211" s="248"/>
      <c r="FCB211" s="248"/>
      <c r="FCC211" s="248"/>
      <c r="FCD211" s="248"/>
      <c r="FCE211" s="248"/>
      <c r="FCF211" s="248"/>
      <c r="FCG211" s="248"/>
      <c r="FCH211" s="248"/>
      <c r="FCI211" s="248"/>
      <c r="FCJ211" s="248"/>
      <c r="FCK211" s="248"/>
      <c r="FCL211" s="248"/>
      <c r="FCM211" s="248"/>
      <c r="FCN211" s="248"/>
      <c r="FCO211" s="248"/>
      <c r="FCP211" s="248"/>
      <c r="FCQ211" s="248"/>
      <c r="FCR211" s="248"/>
      <c r="FCS211" s="248"/>
      <c r="FCT211" s="248"/>
      <c r="FCU211" s="248"/>
      <c r="FCV211" s="248"/>
      <c r="FCW211" s="248"/>
      <c r="FCX211" s="248"/>
      <c r="FCY211" s="248"/>
      <c r="FCZ211" s="248"/>
      <c r="FDA211" s="248"/>
      <c r="FDB211" s="248"/>
      <c r="FDC211" s="248"/>
      <c r="FDD211" s="248"/>
      <c r="FDE211" s="248"/>
      <c r="FDF211" s="248"/>
      <c r="FDG211" s="248"/>
      <c r="FDH211" s="248"/>
      <c r="FDI211" s="248"/>
      <c r="FDJ211" s="248"/>
      <c r="FDK211" s="248"/>
      <c r="FDL211" s="248"/>
      <c r="FDM211" s="248"/>
      <c r="FDN211" s="248"/>
      <c r="FDO211" s="248"/>
      <c r="FDP211" s="248"/>
      <c r="FDQ211" s="248"/>
      <c r="FDR211" s="248"/>
      <c r="FDS211" s="248"/>
      <c r="FDT211" s="248"/>
      <c r="FDU211" s="248"/>
      <c r="FDV211" s="248"/>
      <c r="FDW211" s="248"/>
      <c r="FDX211" s="248"/>
      <c r="FDY211" s="248"/>
      <c r="FDZ211" s="248"/>
      <c r="FEA211" s="248"/>
      <c r="FEB211" s="248"/>
      <c r="FEC211" s="248"/>
      <c r="FED211" s="248"/>
      <c r="FEE211" s="248"/>
      <c r="FEF211" s="248"/>
      <c r="FEG211" s="248"/>
      <c r="FEH211" s="248"/>
      <c r="FEI211" s="248"/>
      <c r="FEJ211" s="248"/>
      <c r="FEK211" s="248"/>
      <c r="FEL211" s="248"/>
      <c r="FEM211" s="248"/>
      <c r="FEN211" s="248"/>
      <c r="FEO211" s="248"/>
      <c r="FEP211" s="248"/>
      <c r="FEQ211" s="248"/>
      <c r="FER211" s="248"/>
      <c r="FES211" s="248"/>
      <c r="FET211" s="248"/>
      <c r="FEU211" s="248"/>
      <c r="FEV211" s="248"/>
      <c r="FEW211" s="248"/>
      <c r="FEX211" s="248"/>
      <c r="FEY211" s="248"/>
      <c r="FEZ211" s="248"/>
      <c r="FFA211" s="248"/>
      <c r="FFB211" s="248"/>
      <c r="FFC211" s="248"/>
      <c r="FFD211" s="248"/>
      <c r="FFE211" s="248"/>
      <c r="FFF211" s="248"/>
      <c r="FFG211" s="248"/>
      <c r="FFH211" s="248"/>
      <c r="FFI211" s="248"/>
      <c r="FFJ211" s="248"/>
      <c r="FFK211" s="248"/>
      <c r="FFL211" s="248"/>
      <c r="FFM211" s="248"/>
      <c r="FFN211" s="248"/>
      <c r="FFO211" s="248"/>
      <c r="FFP211" s="248"/>
      <c r="FFQ211" s="248"/>
      <c r="FFR211" s="248"/>
      <c r="FFS211" s="248"/>
      <c r="FFT211" s="248"/>
      <c r="FFU211" s="248"/>
      <c r="FFV211" s="248"/>
      <c r="FFW211" s="248"/>
      <c r="FFX211" s="248"/>
      <c r="FFY211" s="248"/>
      <c r="FFZ211" s="248"/>
      <c r="FGA211" s="248"/>
      <c r="FGB211" s="248"/>
      <c r="FGC211" s="248"/>
      <c r="FGD211" s="248"/>
      <c r="FGE211" s="248"/>
      <c r="FGF211" s="248"/>
      <c r="FGG211" s="248"/>
      <c r="FGH211" s="248"/>
      <c r="FGI211" s="248"/>
      <c r="FGJ211" s="248"/>
      <c r="FGK211" s="248"/>
      <c r="FGL211" s="248"/>
      <c r="FGM211" s="248"/>
      <c r="FGN211" s="248"/>
      <c r="FGO211" s="248"/>
      <c r="FGP211" s="248"/>
      <c r="FGQ211" s="248"/>
      <c r="FGR211" s="248"/>
      <c r="FGS211" s="248"/>
      <c r="FGT211" s="248"/>
      <c r="FGU211" s="248"/>
      <c r="FGV211" s="248"/>
      <c r="FGW211" s="248"/>
      <c r="FGX211" s="248"/>
      <c r="FGY211" s="248"/>
      <c r="FGZ211" s="248"/>
      <c r="FHA211" s="248"/>
      <c r="FHB211" s="248"/>
      <c r="FHC211" s="248"/>
      <c r="FHD211" s="248"/>
      <c r="FHE211" s="248"/>
      <c r="FHF211" s="248"/>
      <c r="FHG211" s="248"/>
      <c r="FHH211" s="248"/>
      <c r="FHI211" s="248"/>
      <c r="FHJ211" s="248"/>
      <c r="FHK211" s="248"/>
      <c r="FHL211" s="248"/>
      <c r="FHM211" s="248"/>
      <c r="FHN211" s="248"/>
      <c r="FHO211" s="248"/>
      <c r="FHP211" s="248"/>
      <c r="FHQ211" s="248"/>
      <c r="FHR211" s="248"/>
      <c r="FHS211" s="248"/>
      <c r="FHT211" s="248"/>
      <c r="FHU211" s="248"/>
      <c r="FHV211" s="248"/>
      <c r="FHW211" s="248"/>
      <c r="FHX211" s="248"/>
      <c r="FHY211" s="248"/>
      <c r="FHZ211" s="248"/>
      <c r="FIA211" s="248"/>
      <c r="FIB211" s="248"/>
      <c r="FIC211" s="248"/>
      <c r="FID211" s="248"/>
      <c r="FIE211" s="248"/>
      <c r="FIF211" s="248"/>
      <c r="FIG211" s="248"/>
      <c r="FIH211" s="248"/>
      <c r="FII211" s="248"/>
      <c r="FIJ211" s="248"/>
      <c r="FIK211" s="248"/>
      <c r="FIL211" s="248"/>
      <c r="FIM211" s="248"/>
      <c r="FIN211" s="248"/>
      <c r="FIO211" s="248"/>
      <c r="FIP211" s="248"/>
      <c r="FIQ211" s="248"/>
      <c r="FIR211" s="248"/>
      <c r="FIS211" s="248"/>
      <c r="FIT211" s="248"/>
      <c r="FIU211" s="248"/>
      <c r="FIV211" s="248"/>
      <c r="FIW211" s="248"/>
      <c r="FIX211" s="248"/>
      <c r="FIY211" s="248"/>
      <c r="FIZ211" s="248"/>
      <c r="FJA211" s="248"/>
      <c r="FJB211" s="248"/>
      <c r="FJC211" s="248"/>
      <c r="FJD211" s="248"/>
      <c r="FJE211" s="248"/>
      <c r="FJF211" s="248"/>
      <c r="FJG211" s="248"/>
      <c r="FJH211" s="248"/>
      <c r="FJI211" s="248"/>
      <c r="FJJ211" s="248"/>
      <c r="FJK211" s="248"/>
      <c r="FJL211" s="248"/>
      <c r="FJM211" s="248"/>
      <c r="FJN211" s="248"/>
      <c r="FJO211" s="248"/>
      <c r="FJP211" s="248"/>
      <c r="FJQ211" s="248"/>
      <c r="FJR211" s="248"/>
      <c r="FJS211" s="248"/>
      <c r="FJT211" s="248"/>
      <c r="FJU211" s="248"/>
      <c r="FJV211" s="248"/>
      <c r="FJW211" s="248"/>
      <c r="FJX211" s="248"/>
      <c r="FJY211" s="248"/>
      <c r="FJZ211" s="248"/>
      <c r="FKA211" s="248"/>
      <c r="FKB211" s="248"/>
      <c r="FKC211" s="248"/>
      <c r="FKD211" s="248"/>
      <c r="FKE211" s="248"/>
      <c r="FKF211" s="248"/>
      <c r="FKG211" s="248"/>
      <c r="FKH211" s="248"/>
      <c r="FKI211" s="248"/>
      <c r="FKJ211" s="248"/>
      <c r="FKK211" s="248"/>
      <c r="FKL211" s="248"/>
      <c r="FKM211" s="248"/>
      <c r="FKN211" s="248"/>
      <c r="FKO211" s="248"/>
      <c r="FKP211" s="248"/>
      <c r="FKQ211" s="248"/>
      <c r="FKR211" s="248"/>
      <c r="FKS211" s="248"/>
      <c r="FKT211" s="248"/>
      <c r="FKU211" s="248"/>
      <c r="FKV211" s="248"/>
      <c r="FKW211" s="248"/>
      <c r="FKX211" s="248"/>
      <c r="FKY211" s="248"/>
      <c r="FKZ211" s="248"/>
      <c r="FLA211" s="248"/>
      <c r="FLB211" s="248"/>
      <c r="FLC211" s="248"/>
      <c r="FLD211" s="248"/>
      <c r="FLE211" s="248"/>
      <c r="FLF211" s="248"/>
      <c r="FLG211" s="248"/>
      <c r="FLH211" s="248"/>
      <c r="FLI211" s="248"/>
      <c r="FLJ211" s="248"/>
      <c r="FLK211" s="248"/>
      <c r="FLL211" s="248"/>
      <c r="FLM211" s="248"/>
      <c r="FLN211" s="248"/>
      <c r="FLO211" s="248"/>
      <c r="FLP211" s="248"/>
      <c r="FLQ211" s="248"/>
      <c r="FLR211" s="248"/>
      <c r="FLS211" s="248"/>
      <c r="FLT211" s="248"/>
      <c r="FLU211" s="248"/>
      <c r="FLV211" s="248"/>
      <c r="FLW211" s="248"/>
      <c r="FLX211" s="248"/>
      <c r="FLY211" s="248"/>
      <c r="FLZ211" s="248"/>
      <c r="FMA211" s="248"/>
      <c r="FMB211" s="248"/>
      <c r="FMC211" s="248"/>
      <c r="FMD211" s="248"/>
      <c r="FME211" s="248"/>
      <c r="FMF211" s="248"/>
      <c r="FMG211" s="248"/>
      <c r="FMH211" s="248"/>
      <c r="FMI211" s="248"/>
      <c r="FMJ211" s="248"/>
      <c r="FMK211" s="248"/>
      <c r="FML211" s="248"/>
      <c r="FMM211" s="248"/>
      <c r="FMN211" s="248"/>
      <c r="FMO211" s="248"/>
      <c r="FMP211" s="248"/>
      <c r="FMQ211" s="248"/>
      <c r="FMR211" s="248"/>
      <c r="FMS211" s="248"/>
      <c r="FMT211" s="248"/>
      <c r="FMU211" s="248"/>
      <c r="FMV211" s="248"/>
      <c r="FMW211" s="248"/>
      <c r="FMX211" s="248"/>
      <c r="FMY211" s="248"/>
      <c r="FMZ211" s="248"/>
      <c r="FNA211" s="248"/>
      <c r="FNB211" s="248"/>
      <c r="FNC211" s="248"/>
      <c r="FND211" s="248"/>
      <c r="FNE211" s="248"/>
      <c r="FNF211" s="248"/>
      <c r="FNG211" s="248"/>
      <c r="FNH211" s="248"/>
      <c r="FNI211" s="248"/>
      <c r="FNJ211" s="248"/>
      <c r="FNK211" s="248"/>
      <c r="FNL211" s="248"/>
      <c r="FNM211" s="248"/>
      <c r="FNN211" s="248"/>
      <c r="FNO211" s="248"/>
      <c r="FNP211" s="248"/>
      <c r="FNQ211" s="248"/>
      <c r="FNR211" s="248"/>
      <c r="FNS211" s="248"/>
      <c r="FNT211" s="248"/>
      <c r="FNU211" s="248"/>
      <c r="FNV211" s="248"/>
      <c r="FNW211" s="248"/>
      <c r="FNX211" s="248"/>
      <c r="FNY211" s="248"/>
      <c r="FNZ211" s="248"/>
      <c r="FOA211" s="248"/>
      <c r="FOB211" s="248"/>
      <c r="FOC211" s="248"/>
      <c r="FOD211" s="248"/>
      <c r="FOE211" s="248"/>
      <c r="FOF211" s="248"/>
      <c r="FOG211" s="248"/>
      <c r="FOH211" s="248"/>
      <c r="FOI211" s="248"/>
      <c r="FOJ211" s="248"/>
      <c r="FOK211" s="248"/>
      <c r="FOL211" s="248"/>
      <c r="FOM211" s="248"/>
      <c r="FON211" s="248"/>
      <c r="FOO211" s="248"/>
      <c r="FOP211" s="248"/>
      <c r="FOQ211" s="248"/>
      <c r="FOR211" s="248"/>
      <c r="FOS211" s="248"/>
      <c r="FOT211" s="248"/>
      <c r="FOU211" s="248"/>
      <c r="FOV211" s="248"/>
      <c r="FOW211" s="248"/>
      <c r="FOX211" s="248"/>
      <c r="FOY211" s="248"/>
      <c r="FOZ211" s="248"/>
      <c r="FPA211" s="248"/>
      <c r="FPB211" s="248"/>
      <c r="FPC211" s="248"/>
      <c r="FPD211" s="248"/>
      <c r="FPE211" s="248"/>
      <c r="FPF211" s="248"/>
      <c r="FPG211" s="248"/>
      <c r="FPH211" s="248"/>
      <c r="FPI211" s="248"/>
      <c r="FPJ211" s="248"/>
      <c r="FPK211" s="248"/>
      <c r="FPL211" s="248"/>
      <c r="FPM211" s="248"/>
      <c r="FPN211" s="248"/>
      <c r="FPO211" s="248"/>
      <c r="FPP211" s="248"/>
      <c r="FPQ211" s="248"/>
      <c r="FPR211" s="248"/>
      <c r="FPS211" s="248"/>
      <c r="FPT211" s="248"/>
      <c r="FPU211" s="248"/>
      <c r="FPV211" s="248"/>
      <c r="FPW211" s="248"/>
      <c r="FPX211" s="248"/>
      <c r="FPY211" s="248"/>
      <c r="FPZ211" s="248"/>
      <c r="FQA211" s="248"/>
      <c r="FQB211" s="248"/>
      <c r="FQC211" s="248"/>
      <c r="FQD211" s="248"/>
      <c r="FQE211" s="248"/>
      <c r="FQF211" s="248"/>
      <c r="FQG211" s="248"/>
      <c r="FQH211" s="248"/>
      <c r="FQI211" s="248"/>
      <c r="FQJ211" s="248"/>
      <c r="FQK211" s="248"/>
      <c r="FQL211" s="248"/>
      <c r="FQM211" s="248"/>
      <c r="FQN211" s="248"/>
      <c r="FQO211" s="248"/>
      <c r="FQP211" s="248"/>
      <c r="FQQ211" s="248"/>
      <c r="FQR211" s="248"/>
      <c r="FQS211" s="248"/>
      <c r="FQT211" s="248"/>
      <c r="FQU211" s="248"/>
      <c r="FQV211" s="248"/>
      <c r="FQW211" s="248"/>
      <c r="FQX211" s="248"/>
      <c r="FQY211" s="248"/>
      <c r="FQZ211" s="248"/>
      <c r="FRA211" s="248"/>
      <c r="FRB211" s="248"/>
      <c r="FRC211" s="248"/>
      <c r="FRD211" s="248"/>
      <c r="FRE211" s="248"/>
      <c r="FRF211" s="248"/>
      <c r="FRG211" s="248"/>
      <c r="FRH211" s="248"/>
      <c r="FRI211" s="248"/>
      <c r="FRJ211" s="248"/>
      <c r="FRK211" s="248"/>
      <c r="FRL211" s="248"/>
      <c r="FRM211" s="248"/>
      <c r="FRN211" s="248"/>
      <c r="FRO211" s="248"/>
      <c r="FRP211" s="248"/>
      <c r="FRQ211" s="248"/>
      <c r="FRR211" s="248"/>
      <c r="FRS211" s="248"/>
      <c r="FRT211" s="248"/>
      <c r="FRU211" s="248"/>
      <c r="FRV211" s="248"/>
      <c r="FRW211" s="248"/>
      <c r="FRX211" s="248"/>
      <c r="FRY211" s="248"/>
      <c r="FRZ211" s="248"/>
      <c r="FSA211" s="248"/>
      <c r="FSB211" s="248"/>
      <c r="FSC211" s="248"/>
      <c r="FSD211" s="248"/>
      <c r="FSE211" s="248"/>
      <c r="FSF211" s="248"/>
      <c r="FSG211" s="248"/>
      <c r="FSH211" s="248"/>
      <c r="FSI211" s="248"/>
      <c r="FSJ211" s="248"/>
      <c r="FSK211" s="248"/>
      <c r="FSL211" s="248"/>
      <c r="FSM211" s="248"/>
      <c r="FSN211" s="248"/>
      <c r="FSO211" s="248"/>
      <c r="FSP211" s="248"/>
      <c r="FSQ211" s="248"/>
      <c r="FSR211" s="248"/>
      <c r="FSS211" s="248"/>
      <c r="FST211" s="248"/>
      <c r="FSU211" s="248"/>
      <c r="FSV211" s="248"/>
      <c r="FSW211" s="248"/>
      <c r="FSX211" s="248"/>
      <c r="FSY211" s="248"/>
      <c r="FSZ211" s="248"/>
      <c r="FTA211" s="248"/>
      <c r="FTB211" s="248"/>
      <c r="FTC211" s="248"/>
      <c r="FTD211" s="248"/>
      <c r="FTE211" s="248"/>
      <c r="FTF211" s="248"/>
      <c r="FTG211" s="248"/>
      <c r="FTH211" s="248"/>
      <c r="FTI211" s="248"/>
      <c r="FTJ211" s="248"/>
      <c r="FTK211" s="248"/>
      <c r="FTL211" s="248"/>
      <c r="FTM211" s="248"/>
      <c r="FTN211" s="248"/>
      <c r="FTO211" s="248"/>
      <c r="FTP211" s="248"/>
      <c r="FTQ211" s="248"/>
      <c r="FTR211" s="248"/>
      <c r="FTS211" s="248"/>
      <c r="FTT211" s="248"/>
      <c r="FTU211" s="248"/>
      <c r="FTV211" s="248"/>
      <c r="FTW211" s="248"/>
      <c r="FTX211" s="248"/>
      <c r="FTY211" s="248"/>
      <c r="FTZ211" s="248"/>
      <c r="FUA211" s="248"/>
      <c r="FUB211" s="248"/>
      <c r="FUC211" s="248"/>
      <c r="FUD211" s="248"/>
      <c r="FUE211" s="248"/>
      <c r="FUF211" s="248"/>
      <c r="FUG211" s="248"/>
      <c r="FUH211" s="248"/>
      <c r="FUI211" s="248"/>
      <c r="FUJ211" s="248"/>
      <c r="FUK211" s="248"/>
      <c r="FUL211" s="248"/>
      <c r="FUM211" s="248"/>
      <c r="FUN211" s="248"/>
      <c r="FUO211" s="248"/>
      <c r="FUP211" s="248"/>
      <c r="FUQ211" s="248"/>
      <c r="FUR211" s="248"/>
      <c r="FUS211" s="248"/>
      <c r="FUT211" s="248"/>
      <c r="FUU211" s="248"/>
      <c r="FUV211" s="248"/>
      <c r="FUW211" s="248"/>
      <c r="FUX211" s="248"/>
      <c r="FUY211" s="248"/>
      <c r="FUZ211" s="248"/>
      <c r="FVA211" s="248"/>
      <c r="FVB211" s="248"/>
      <c r="FVC211" s="248"/>
      <c r="FVD211" s="248"/>
      <c r="FVE211" s="248"/>
      <c r="FVF211" s="248"/>
      <c r="FVG211" s="248"/>
      <c r="FVH211" s="248"/>
      <c r="FVI211" s="248"/>
      <c r="FVJ211" s="248"/>
      <c r="FVK211" s="248"/>
      <c r="FVL211" s="248"/>
      <c r="FVM211" s="248"/>
      <c r="FVN211" s="248"/>
      <c r="FVO211" s="248"/>
      <c r="FVP211" s="248"/>
      <c r="FVQ211" s="248"/>
      <c r="FVR211" s="248"/>
      <c r="FVS211" s="248"/>
      <c r="FVT211" s="248"/>
      <c r="FVU211" s="248"/>
      <c r="FVV211" s="248"/>
      <c r="FVW211" s="248"/>
      <c r="FVX211" s="248"/>
      <c r="FVY211" s="248"/>
      <c r="FVZ211" s="248"/>
      <c r="FWA211" s="248"/>
      <c r="FWB211" s="248"/>
      <c r="FWC211" s="248"/>
      <c r="FWD211" s="248"/>
      <c r="FWE211" s="248"/>
      <c r="FWF211" s="248"/>
      <c r="FWG211" s="248"/>
      <c r="FWH211" s="248"/>
      <c r="FWI211" s="248"/>
      <c r="FWJ211" s="248"/>
      <c r="FWK211" s="248"/>
      <c r="FWL211" s="248"/>
      <c r="FWM211" s="248"/>
      <c r="FWN211" s="248"/>
      <c r="FWO211" s="248"/>
      <c r="FWP211" s="248"/>
      <c r="FWQ211" s="248"/>
      <c r="FWR211" s="248"/>
      <c r="FWS211" s="248"/>
      <c r="FWT211" s="248"/>
      <c r="FWU211" s="248"/>
      <c r="FWV211" s="248"/>
      <c r="FWW211" s="248"/>
      <c r="FWX211" s="248"/>
      <c r="FWY211" s="248"/>
      <c r="FWZ211" s="248"/>
      <c r="FXA211" s="248"/>
      <c r="FXB211" s="248"/>
      <c r="FXC211" s="248"/>
      <c r="FXD211" s="248"/>
      <c r="FXE211" s="248"/>
      <c r="FXF211" s="248"/>
      <c r="FXG211" s="248"/>
      <c r="FXH211" s="248"/>
      <c r="FXI211" s="248"/>
      <c r="FXJ211" s="248"/>
      <c r="FXK211" s="248"/>
      <c r="FXL211" s="248"/>
      <c r="FXM211" s="248"/>
      <c r="FXN211" s="248"/>
      <c r="FXO211" s="248"/>
      <c r="FXP211" s="248"/>
      <c r="FXQ211" s="248"/>
      <c r="FXR211" s="248"/>
      <c r="FXS211" s="248"/>
      <c r="FXT211" s="248"/>
      <c r="FXU211" s="248"/>
      <c r="FXV211" s="248"/>
      <c r="FXW211" s="248"/>
      <c r="FXX211" s="248"/>
      <c r="FXY211" s="248"/>
      <c r="FXZ211" s="248"/>
      <c r="FYA211" s="248"/>
      <c r="FYB211" s="248"/>
      <c r="FYC211" s="248"/>
      <c r="FYD211" s="248"/>
      <c r="FYE211" s="248"/>
      <c r="FYF211" s="248"/>
      <c r="FYG211" s="248"/>
      <c r="FYH211" s="248"/>
      <c r="FYI211" s="248"/>
      <c r="FYJ211" s="248"/>
      <c r="FYK211" s="248"/>
      <c r="FYL211" s="248"/>
      <c r="FYM211" s="248"/>
      <c r="FYN211" s="248"/>
      <c r="FYO211" s="248"/>
      <c r="FYP211" s="248"/>
      <c r="FYQ211" s="248"/>
      <c r="FYR211" s="248"/>
      <c r="FYS211" s="248"/>
      <c r="FYT211" s="248"/>
      <c r="FYU211" s="248"/>
      <c r="FYV211" s="248"/>
      <c r="FYW211" s="248"/>
      <c r="FYX211" s="248"/>
      <c r="FYY211" s="248"/>
      <c r="FYZ211" s="248"/>
      <c r="FZA211" s="248"/>
      <c r="FZB211" s="248"/>
      <c r="FZC211" s="248"/>
      <c r="FZD211" s="248"/>
      <c r="FZE211" s="248"/>
      <c r="FZF211" s="248"/>
      <c r="FZG211" s="248"/>
      <c r="FZH211" s="248"/>
      <c r="FZI211" s="248"/>
      <c r="FZJ211" s="248"/>
      <c r="FZK211" s="248"/>
      <c r="FZL211" s="248"/>
      <c r="FZM211" s="248"/>
      <c r="FZN211" s="248"/>
      <c r="FZO211" s="248"/>
      <c r="FZP211" s="248"/>
      <c r="FZQ211" s="248"/>
      <c r="FZR211" s="248"/>
      <c r="FZS211" s="248"/>
      <c r="FZT211" s="248"/>
      <c r="FZU211" s="248"/>
      <c r="FZV211" s="248"/>
      <c r="FZW211" s="248"/>
      <c r="FZX211" s="248"/>
      <c r="FZY211" s="248"/>
      <c r="FZZ211" s="248"/>
      <c r="GAA211" s="248"/>
      <c r="GAB211" s="248"/>
      <c r="GAC211" s="248"/>
      <c r="GAD211" s="248"/>
      <c r="GAE211" s="248"/>
      <c r="GAF211" s="248"/>
      <c r="GAG211" s="248"/>
      <c r="GAH211" s="248"/>
      <c r="GAI211" s="248"/>
      <c r="GAJ211" s="248"/>
      <c r="GAK211" s="248"/>
      <c r="GAL211" s="248"/>
      <c r="GAM211" s="248"/>
      <c r="GAN211" s="248"/>
      <c r="GAO211" s="248"/>
      <c r="GAP211" s="248"/>
      <c r="GAQ211" s="248"/>
      <c r="GAR211" s="248"/>
      <c r="GAS211" s="248"/>
      <c r="GAT211" s="248"/>
      <c r="GAU211" s="248"/>
      <c r="GAV211" s="248"/>
      <c r="GAW211" s="248"/>
      <c r="GAX211" s="248"/>
      <c r="GAY211" s="248"/>
      <c r="GAZ211" s="248"/>
      <c r="GBA211" s="248"/>
      <c r="GBB211" s="248"/>
      <c r="GBC211" s="248"/>
      <c r="GBD211" s="248"/>
      <c r="GBE211" s="248"/>
      <c r="GBF211" s="248"/>
      <c r="GBG211" s="248"/>
      <c r="GBH211" s="248"/>
      <c r="GBI211" s="248"/>
      <c r="GBJ211" s="248"/>
      <c r="GBK211" s="248"/>
      <c r="GBL211" s="248"/>
      <c r="GBM211" s="248"/>
      <c r="GBN211" s="248"/>
      <c r="GBO211" s="248"/>
      <c r="GBP211" s="248"/>
      <c r="GBQ211" s="248"/>
      <c r="GBR211" s="248"/>
      <c r="GBS211" s="248"/>
      <c r="GBT211" s="248"/>
      <c r="GBU211" s="248"/>
      <c r="GBV211" s="248"/>
      <c r="GBW211" s="248"/>
      <c r="GBX211" s="248"/>
      <c r="GBY211" s="248"/>
      <c r="GBZ211" s="248"/>
      <c r="GCA211" s="248"/>
      <c r="GCB211" s="248"/>
      <c r="GCC211" s="248"/>
      <c r="GCD211" s="248"/>
      <c r="GCE211" s="248"/>
      <c r="GCF211" s="248"/>
      <c r="GCG211" s="248"/>
      <c r="GCH211" s="248"/>
      <c r="GCI211" s="248"/>
      <c r="GCJ211" s="248"/>
      <c r="GCK211" s="248"/>
      <c r="GCL211" s="248"/>
      <c r="GCM211" s="248"/>
      <c r="GCN211" s="248"/>
      <c r="GCO211" s="248"/>
      <c r="GCP211" s="248"/>
      <c r="GCQ211" s="248"/>
      <c r="GCR211" s="248"/>
      <c r="GCS211" s="248"/>
      <c r="GCT211" s="248"/>
      <c r="GCU211" s="248"/>
      <c r="GCV211" s="248"/>
      <c r="GCW211" s="248"/>
      <c r="GCX211" s="248"/>
      <c r="GCY211" s="248"/>
      <c r="GCZ211" s="248"/>
      <c r="GDA211" s="248"/>
      <c r="GDB211" s="248"/>
      <c r="GDC211" s="248"/>
      <c r="GDD211" s="248"/>
      <c r="GDE211" s="248"/>
      <c r="GDF211" s="248"/>
      <c r="GDG211" s="248"/>
      <c r="GDH211" s="248"/>
      <c r="GDI211" s="248"/>
      <c r="GDJ211" s="248"/>
      <c r="GDK211" s="248"/>
      <c r="GDL211" s="248"/>
      <c r="GDM211" s="248"/>
      <c r="GDN211" s="248"/>
      <c r="GDO211" s="248"/>
      <c r="GDP211" s="248"/>
      <c r="GDQ211" s="248"/>
      <c r="GDR211" s="248"/>
      <c r="GDS211" s="248"/>
      <c r="GDT211" s="248"/>
      <c r="GDU211" s="248"/>
      <c r="GDV211" s="248"/>
      <c r="GDW211" s="248"/>
      <c r="GDX211" s="248"/>
      <c r="GDY211" s="248"/>
      <c r="GDZ211" s="248"/>
      <c r="GEA211" s="248"/>
      <c r="GEB211" s="248"/>
      <c r="GEC211" s="248"/>
      <c r="GED211" s="248"/>
      <c r="GEE211" s="248"/>
      <c r="GEF211" s="248"/>
      <c r="GEG211" s="248"/>
      <c r="GEH211" s="248"/>
      <c r="GEI211" s="248"/>
      <c r="GEJ211" s="248"/>
      <c r="GEK211" s="248"/>
      <c r="GEL211" s="248"/>
      <c r="GEM211" s="248"/>
      <c r="GEN211" s="248"/>
      <c r="GEO211" s="248"/>
      <c r="GEP211" s="248"/>
      <c r="GEQ211" s="248"/>
      <c r="GER211" s="248"/>
      <c r="GES211" s="248"/>
      <c r="GET211" s="248"/>
      <c r="GEU211" s="248"/>
      <c r="GEV211" s="248"/>
      <c r="GEW211" s="248"/>
      <c r="GEX211" s="248"/>
      <c r="GEY211" s="248"/>
      <c r="GEZ211" s="248"/>
      <c r="GFA211" s="248"/>
      <c r="GFB211" s="248"/>
      <c r="GFC211" s="248"/>
      <c r="GFD211" s="248"/>
      <c r="GFE211" s="248"/>
      <c r="GFF211" s="248"/>
      <c r="GFG211" s="248"/>
      <c r="GFH211" s="248"/>
      <c r="GFI211" s="248"/>
      <c r="GFJ211" s="248"/>
      <c r="GFK211" s="248"/>
      <c r="GFL211" s="248"/>
      <c r="GFM211" s="248"/>
      <c r="GFN211" s="248"/>
      <c r="GFO211" s="248"/>
      <c r="GFP211" s="248"/>
      <c r="GFQ211" s="248"/>
      <c r="GFR211" s="248"/>
      <c r="GFS211" s="248"/>
      <c r="GFT211" s="248"/>
      <c r="GFU211" s="248"/>
      <c r="GFV211" s="248"/>
      <c r="GFW211" s="248"/>
      <c r="GFX211" s="248"/>
      <c r="GFY211" s="248"/>
      <c r="GFZ211" s="248"/>
      <c r="GGA211" s="248"/>
      <c r="GGB211" s="248"/>
      <c r="GGC211" s="248"/>
      <c r="GGD211" s="248"/>
      <c r="GGE211" s="248"/>
      <c r="GGF211" s="248"/>
      <c r="GGG211" s="248"/>
      <c r="GGH211" s="248"/>
      <c r="GGI211" s="248"/>
      <c r="GGJ211" s="248"/>
      <c r="GGK211" s="248"/>
      <c r="GGL211" s="248"/>
      <c r="GGM211" s="248"/>
      <c r="GGN211" s="248"/>
      <c r="GGO211" s="248"/>
      <c r="GGP211" s="248"/>
      <c r="GGQ211" s="248"/>
      <c r="GGR211" s="248"/>
      <c r="GGS211" s="248"/>
      <c r="GGT211" s="248"/>
      <c r="GGU211" s="248"/>
      <c r="GGV211" s="248"/>
      <c r="GGW211" s="248"/>
      <c r="GGX211" s="248"/>
      <c r="GGY211" s="248"/>
      <c r="GGZ211" s="248"/>
      <c r="GHA211" s="248"/>
      <c r="GHB211" s="248"/>
      <c r="GHC211" s="248"/>
      <c r="GHD211" s="248"/>
      <c r="GHE211" s="248"/>
      <c r="GHF211" s="248"/>
      <c r="GHG211" s="248"/>
      <c r="GHH211" s="248"/>
      <c r="GHI211" s="248"/>
      <c r="GHJ211" s="248"/>
      <c r="GHK211" s="248"/>
      <c r="GHL211" s="248"/>
      <c r="GHM211" s="248"/>
      <c r="GHN211" s="248"/>
      <c r="GHO211" s="248"/>
      <c r="GHP211" s="248"/>
      <c r="GHQ211" s="248"/>
      <c r="GHR211" s="248"/>
      <c r="GHS211" s="248"/>
      <c r="GHT211" s="248"/>
      <c r="GHU211" s="248"/>
      <c r="GHV211" s="248"/>
      <c r="GHW211" s="248"/>
      <c r="GHX211" s="248"/>
      <c r="GHY211" s="248"/>
      <c r="GHZ211" s="248"/>
      <c r="GIA211" s="248"/>
      <c r="GIB211" s="248"/>
      <c r="GIC211" s="248"/>
      <c r="GID211" s="248"/>
      <c r="GIE211" s="248"/>
      <c r="GIF211" s="248"/>
      <c r="GIG211" s="248"/>
      <c r="GIH211" s="248"/>
      <c r="GII211" s="248"/>
      <c r="GIJ211" s="248"/>
      <c r="GIK211" s="248"/>
      <c r="GIL211" s="248"/>
      <c r="GIM211" s="248"/>
      <c r="GIN211" s="248"/>
      <c r="GIO211" s="248"/>
      <c r="GIP211" s="248"/>
      <c r="GIQ211" s="248"/>
      <c r="GIR211" s="248"/>
      <c r="GIS211" s="248"/>
      <c r="GIT211" s="248"/>
      <c r="GIU211" s="248"/>
      <c r="GIV211" s="248"/>
      <c r="GIW211" s="248"/>
      <c r="GIX211" s="248"/>
      <c r="GIY211" s="248"/>
      <c r="GIZ211" s="248"/>
      <c r="GJA211" s="248"/>
      <c r="GJB211" s="248"/>
      <c r="GJC211" s="248"/>
      <c r="GJD211" s="248"/>
      <c r="GJE211" s="248"/>
      <c r="GJF211" s="248"/>
      <c r="GJG211" s="248"/>
      <c r="GJH211" s="248"/>
      <c r="GJI211" s="248"/>
      <c r="GJJ211" s="248"/>
      <c r="GJK211" s="248"/>
      <c r="GJL211" s="248"/>
      <c r="GJM211" s="248"/>
      <c r="GJN211" s="248"/>
      <c r="GJO211" s="248"/>
      <c r="GJP211" s="248"/>
      <c r="GJQ211" s="248"/>
      <c r="GJR211" s="248"/>
      <c r="GJS211" s="248"/>
      <c r="GJT211" s="248"/>
      <c r="GJU211" s="248"/>
      <c r="GJV211" s="248"/>
      <c r="GJW211" s="248"/>
      <c r="GJX211" s="248"/>
      <c r="GJY211" s="248"/>
      <c r="GJZ211" s="248"/>
      <c r="GKA211" s="248"/>
      <c r="GKB211" s="248"/>
      <c r="GKC211" s="248"/>
      <c r="GKD211" s="248"/>
      <c r="GKE211" s="248"/>
      <c r="GKF211" s="248"/>
      <c r="GKG211" s="248"/>
      <c r="GKH211" s="248"/>
      <c r="GKI211" s="248"/>
      <c r="GKJ211" s="248"/>
      <c r="GKK211" s="248"/>
      <c r="GKL211" s="248"/>
      <c r="GKM211" s="248"/>
      <c r="GKN211" s="248"/>
      <c r="GKO211" s="248"/>
      <c r="GKP211" s="248"/>
      <c r="GKQ211" s="248"/>
      <c r="GKR211" s="248"/>
      <c r="GKS211" s="248"/>
      <c r="GKT211" s="248"/>
      <c r="GKU211" s="248"/>
      <c r="GKV211" s="248"/>
      <c r="GKW211" s="248"/>
      <c r="GKX211" s="248"/>
      <c r="GKY211" s="248"/>
      <c r="GKZ211" s="248"/>
      <c r="GLA211" s="248"/>
      <c r="GLB211" s="248"/>
      <c r="GLC211" s="248"/>
      <c r="GLD211" s="248"/>
      <c r="GLE211" s="248"/>
      <c r="GLF211" s="248"/>
      <c r="GLG211" s="248"/>
      <c r="GLH211" s="248"/>
      <c r="GLI211" s="248"/>
      <c r="GLJ211" s="248"/>
      <c r="GLK211" s="248"/>
      <c r="GLL211" s="248"/>
      <c r="GLM211" s="248"/>
      <c r="GLN211" s="248"/>
      <c r="GLO211" s="248"/>
      <c r="GLP211" s="248"/>
      <c r="GLQ211" s="248"/>
      <c r="GLR211" s="248"/>
      <c r="GLS211" s="248"/>
      <c r="GLT211" s="248"/>
      <c r="GLU211" s="248"/>
      <c r="GLV211" s="248"/>
      <c r="GLW211" s="248"/>
      <c r="GLX211" s="248"/>
      <c r="GLY211" s="248"/>
      <c r="GLZ211" s="248"/>
      <c r="GMA211" s="248"/>
      <c r="GMB211" s="248"/>
      <c r="GMC211" s="248"/>
      <c r="GMD211" s="248"/>
      <c r="GME211" s="248"/>
      <c r="GMF211" s="248"/>
      <c r="GMG211" s="248"/>
      <c r="GMH211" s="248"/>
      <c r="GMI211" s="248"/>
      <c r="GMJ211" s="248"/>
      <c r="GMK211" s="248"/>
      <c r="GML211" s="248"/>
      <c r="GMM211" s="248"/>
      <c r="GMN211" s="248"/>
      <c r="GMO211" s="248"/>
      <c r="GMP211" s="248"/>
      <c r="GMQ211" s="248"/>
      <c r="GMR211" s="248"/>
      <c r="GMS211" s="248"/>
      <c r="GMT211" s="248"/>
      <c r="GMU211" s="248"/>
      <c r="GMV211" s="248"/>
      <c r="GMW211" s="248"/>
      <c r="GMX211" s="248"/>
      <c r="GMY211" s="248"/>
      <c r="GMZ211" s="248"/>
      <c r="GNA211" s="248"/>
      <c r="GNB211" s="248"/>
      <c r="GNC211" s="248"/>
      <c r="GND211" s="248"/>
      <c r="GNE211" s="248"/>
      <c r="GNF211" s="248"/>
      <c r="GNG211" s="248"/>
      <c r="GNH211" s="248"/>
      <c r="GNI211" s="248"/>
      <c r="GNJ211" s="248"/>
      <c r="GNK211" s="248"/>
      <c r="GNL211" s="248"/>
      <c r="GNM211" s="248"/>
      <c r="GNN211" s="248"/>
      <c r="GNO211" s="248"/>
      <c r="GNP211" s="248"/>
      <c r="GNQ211" s="248"/>
      <c r="GNR211" s="248"/>
      <c r="GNS211" s="248"/>
      <c r="GNT211" s="248"/>
      <c r="GNU211" s="248"/>
      <c r="GNV211" s="248"/>
      <c r="GNW211" s="248"/>
      <c r="GNX211" s="248"/>
      <c r="GNY211" s="248"/>
      <c r="GNZ211" s="248"/>
      <c r="GOA211" s="248"/>
      <c r="GOB211" s="248"/>
      <c r="GOC211" s="248"/>
      <c r="GOD211" s="248"/>
      <c r="GOE211" s="248"/>
      <c r="GOF211" s="248"/>
      <c r="GOG211" s="248"/>
      <c r="GOH211" s="248"/>
      <c r="GOI211" s="248"/>
      <c r="GOJ211" s="248"/>
      <c r="GOK211" s="248"/>
      <c r="GOL211" s="248"/>
      <c r="GOM211" s="248"/>
      <c r="GON211" s="248"/>
      <c r="GOO211" s="248"/>
      <c r="GOP211" s="248"/>
      <c r="GOQ211" s="248"/>
      <c r="GOR211" s="248"/>
      <c r="GOS211" s="248"/>
      <c r="GOT211" s="248"/>
      <c r="GOU211" s="248"/>
      <c r="GOV211" s="248"/>
      <c r="GOW211" s="248"/>
      <c r="GOX211" s="248"/>
      <c r="GOY211" s="248"/>
      <c r="GOZ211" s="248"/>
      <c r="GPA211" s="248"/>
      <c r="GPB211" s="248"/>
      <c r="GPC211" s="248"/>
      <c r="GPD211" s="248"/>
      <c r="GPE211" s="248"/>
      <c r="GPF211" s="248"/>
      <c r="GPG211" s="248"/>
      <c r="GPH211" s="248"/>
      <c r="GPI211" s="248"/>
      <c r="GPJ211" s="248"/>
      <c r="GPK211" s="248"/>
      <c r="GPL211" s="248"/>
      <c r="GPM211" s="248"/>
      <c r="GPN211" s="248"/>
      <c r="GPO211" s="248"/>
      <c r="GPP211" s="248"/>
      <c r="GPQ211" s="248"/>
      <c r="GPR211" s="248"/>
      <c r="GPS211" s="248"/>
      <c r="GPT211" s="248"/>
      <c r="GPU211" s="248"/>
      <c r="GPV211" s="248"/>
      <c r="GPW211" s="248"/>
      <c r="GPX211" s="248"/>
      <c r="GPY211" s="248"/>
      <c r="GPZ211" s="248"/>
      <c r="GQA211" s="248"/>
      <c r="GQB211" s="248"/>
      <c r="GQC211" s="248"/>
      <c r="GQD211" s="248"/>
      <c r="GQE211" s="248"/>
      <c r="GQF211" s="248"/>
      <c r="GQG211" s="248"/>
      <c r="GQH211" s="248"/>
      <c r="GQI211" s="248"/>
      <c r="GQJ211" s="248"/>
      <c r="GQK211" s="248"/>
      <c r="GQL211" s="248"/>
      <c r="GQM211" s="248"/>
      <c r="GQN211" s="248"/>
      <c r="GQO211" s="248"/>
      <c r="GQP211" s="248"/>
      <c r="GQQ211" s="248"/>
      <c r="GQR211" s="248"/>
      <c r="GQS211" s="248"/>
      <c r="GQT211" s="248"/>
      <c r="GQU211" s="248"/>
      <c r="GQV211" s="248"/>
      <c r="GQW211" s="248"/>
      <c r="GQX211" s="248"/>
      <c r="GQY211" s="248"/>
      <c r="GQZ211" s="248"/>
      <c r="GRA211" s="248"/>
      <c r="GRB211" s="248"/>
      <c r="GRC211" s="248"/>
      <c r="GRD211" s="248"/>
      <c r="GRE211" s="248"/>
      <c r="GRF211" s="248"/>
      <c r="GRG211" s="248"/>
      <c r="GRH211" s="248"/>
      <c r="GRI211" s="248"/>
      <c r="GRJ211" s="248"/>
      <c r="GRK211" s="248"/>
      <c r="GRL211" s="248"/>
      <c r="GRM211" s="248"/>
      <c r="GRN211" s="248"/>
      <c r="GRO211" s="248"/>
      <c r="GRP211" s="248"/>
      <c r="GRQ211" s="248"/>
      <c r="GRR211" s="248"/>
      <c r="GRS211" s="248"/>
      <c r="GRT211" s="248"/>
      <c r="GRU211" s="248"/>
      <c r="GRV211" s="248"/>
      <c r="GRW211" s="248"/>
      <c r="GRX211" s="248"/>
      <c r="GRY211" s="248"/>
      <c r="GRZ211" s="248"/>
      <c r="GSA211" s="248"/>
      <c r="GSB211" s="248"/>
      <c r="GSC211" s="248"/>
      <c r="GSD211" s="248"/>
      <c r="GSE211" s="248"/>
      <c r="GSF211" s="248"/>
      <c r="GSG211" s="248"/>
      <c r="GSH211" s="248"/>
      <c r="GSI211" s="248"/>
      <c r="GSJ211" s="248"/>
      <c r="GSK211" s="248"/>
      <c r="GSL211" s="248"/>
      <c r="GSM211" s="248"/>
      <c r="GSN211" s="248"/>
      <c r="GSO211" s="248"/>
      <c r="GSP211" s="248"/>
      <c r="GSQ211" s="248"/>
      <c r="GSR211" s="248"/>
      <c r="GSS211" s="248"/>
      <c r="GST211" s="248"/>
      <c r="GSU211" s="248"/>
      <c r="GSV211" s="248"/>
      <c r="GSW211" s="248"/>
      <c r="GSX211" s="248"/>
      <c r="GSY211" s="248"/>
      <c r="GSZ211" s="248"/>
      <c r="GTA211" s="248"/>
      <c r="GTB211" s="248"/>
      <c r="GTC211" s="248"/>
      <c r="GTD211" s="248"/>
      <c r="GTE211" s="248"/>
      <c r="GTF211" s="248"/>
      <c r="GTG211" s="248"/>
      <c r="GTH211" s="248"/>
      <c r="GTI211" s="248"/>
      <c r="GTJ211" s="248"/>
      <c r="GTK211" s="248"/>
      <c r="GTL211" s="248"/>
      <c r="GTM211" s="248"/>
      <c r="GTN211" s="248"/>
      <c r="GTO211" s="248"/>
      <c r="GTP211" s="248"/>
      <c r="GTQ211" s="248"/>
      <c r="GTR211" s="248"/>
      <c r="GTS211" s="248"/>
      <c r="GTT211" s="248"/>
      <c r="GTU211" s="248"/>
      <c r="GTV211" s="248"/>
      <c r="GTW211" s="248"/>
      <c r="GTX211" s="248"/>
      <c r="GTY211" s="248"/>
      <c r="GTZ211" s="248"/>
      <c r="GUA211" s="248"/>
      <c r="GUB211" s="248"/>
      <c r="GUC211" s="248"/>
      <c r="GUD211" s="248"/>
      <c r="GUE211" s="248"/>
      <c r="GUF211" s="248"/>
      <c r="GUG211" s="248"/>
      <c r="GUH211" s="248"/>
      <c r="GUI211" s="248"/>
      <c r="GUJ211" s="248"/>
      <c r="GUK211" s="248"/>
      <c r="GUL211" s="248"/>
      <c r="GUM211" s="248"/>
      <c r="GUN211" s="248"/>
      <c r="GUO211" s="248"/>
      <c r="GUP211" s="248"/>
      <c r="GUQ211" s="248"/>
      <c r="GUR211" s="248"/>
      <c r="GUS211" s="248"/>
      <c r="GUT211" s="248"/>
      <c r="GUU211" s="248"/>
      <c r="GUV211" s="248"/>
      <c r="GUW211" s="248"/>
      <c r="GUX211" s="248"/>
      <c r="GUY211" s="248"/>
      <c r="GUZ211" s="248"/>
      <c r="GVA211" s="248"/>
      <c r="GVB211" s="248"/>
      <c r="GVC211" s="248"/>
      <c r="GVD211" s="248"/>
      <c r="GVE211" s="248"/>
      <c r="GVF211" s="248"/>
      <c r="GVG211" s="248"/>
      <c r="GVH211" s="248"/>
      <c r="GVI211" s="248"/>
      <c r="GVJ211" s="248"/>
      <c r="GVK211" s="248"/>
      <c r="GVL211" s="248"/>
      <c r="GVM211" s="248"/>
      <c r="GVN211" s="248"/>
      <c r="GVO211" s="248"/>
      <c r="GVP211" s="248"/>
      <c r="GVQ211" s="248"/>
      <c r="GVR211" s="248"/>
      <c r="GVS211" s="248"/>
      <c r="GVT211" s="248"/>
      <c r="GVU211" s="248"/>
      <c r="GVV211" s="248"/>
      <c r="GVW211" s="248"/>
      <c r="GVX211" s="248"/>
      <c r="GVY211" s="248"/>
      <c r="GVZ211" s="248"/>
      <c r="GWA211" s="248"/>
      <c r="GWB211" s="248"/>
      <c r="GWC211" s="248"/>
      <c r="GWD211" s="248"/>
      <c r="GWE211" s="248"/>
      <c r="GWF211" s="248"/>
      <c r="GWG211" s="248"/>
      <c r="GWH211" s="248"/>
      <c r="GWI211" s="248"/>
      <c r="GWJ211" s="248"/>
      <c r="GWK211" s="248"/>
      <c r="GWL211" s="248"/>
      <c r="GWM211" s="248"/>
      <c r="GWN211" s="248"/>
      <c r="GWO211" s="248"/>
      <c r="GWP211" s="248"/>
      <c r="GWQ211" s="248"/>
      <c r="GWR211" s="248"/>
      <c r="GWS211" s="248"/>
      <c r="GWT211" s="248"/>
      <c r="GWU211" s="248"/>
      <c r="GWV211" s="248"/>
      <c r="GWW211" s="248"/>
      <c r="GWX211" s="248"/>
      <c r="GWY211" s="248"/>
      <c r="GWZ211" s="248"/>
      <c r="GXA211" s="248"/>
      <c r="GXB211" s="248"/>
      <c r="GXC211" s="248"/>
      <c r="GXD211" s="248"/>
      <c r="GXE211" s="248"/>
      <c r="GXF211" s="248"/>
      <c r="GXG211" s="248"/>
      <c r="GXH211" s="248"/>
      <c r="GXI211" s="248"/>
      <c r="GXJ211" s="248"/>
      <c r="GXK211" s="248"/>
      <c r="GXL211" s="248"/>
      <c r="GXM211" s="248"/>
      <c r="GXN211" s="248"/>
      <c r="GXO211" s="248"/>
      <c r="GXP211" s="248"/>
      <c r="GXQ211" s="248"/>
      <c r="GXR211" s="248"/>
      <c r="GXS211" s="248"/>
      <c r="GXT211" s="248"/>
      <c r="GXU211" s="248"/>
      <c r="GXV211" s="248"/>
      <c r="GXW211" s="248"/>
      <c r="GXX211" s="248"/>
      <c r="GXY211" s="248"/>
      <c r="GXZ211" s="248"/>
      <c r="GYA211" s="248"/>
      <c r="GYB211" s="248"/>
      <c r="GYC211" s="248"/>
      <c r="GYD211" s="248"/>
      <c r="GYE211" s="248"/>
      <c r="GYF211" s="248"/>
      <c r="GYG211" s="248"/>
      <c r="GYH211" s="248"/>
      <c r="GYI211" s="248"/>
      <c r="GYJ211" s="248"/>
      <c r="GYK211" s="248"/>
      <c r="GYL211" s="248"/>
      <c r="GYM211" s="248"/>
      <c r="GYN211" s="248"/>
      <c r="GYO211" s="248"/>
      <c r="GYP211" s="248"/>
      <c r="GYQ211" s="248"/>
      <c r="GYR211" s="248"/>
      <c r="GYS211" s="248"/>
      <c r="GYT211" s="248"/>
      <c r="GYU211" s="248"/>
      <c r="GYV211" s="248"/>
      <c r="GYW211" s="248"/>
      <c r="GYX211" s="248"/>
      <c r="GYY211" s="248"/>
      <c r="GYZ211" s="248"/>
      <c r="GZA211" s="248"/>
      <c r="GZB211" s="248"/>
      <c r="GZC211" s="248"/>
      <c r="GZD211" s="248"/>
      <c r="GZE211" s="248"/>
      <c r="GZF211" s="248"/>
      <c r="GZG211" s="248"/>
      <c r="GZH211" s="248"/>
      <c r="GZI211" s="248"/>
      <c r="GZJ211" s="248"/>
      <c r="GZK211" s="248"/>
      <c r="GZL211" s="248"/>
      <c r="GZM211" s="248"/>
      <c r="GZN211" s="248"/>
      <c r="GZO211" s="248"/>
      <c r="GZP211" s="248"/>
      <c r="GZQ211" s="248"/>
      <c r="GZR211" s="248"/>
      <c r="GZS211" s="248"/>
      <c r="GZT211" s="248"/>
      <c r="GZU211" s="248"/>
      <c r="GZV211" s="248"/>
      <c r="GZW211" s="248"/>
      <c r="GZX211" s="248"/>
      <c r="GZY211" s="248"/>
      <c r="GZZ211" s="248"/>
      <c r="HAA211" s="248"/>
      <c r="HAB211" s="248"/>
      <c r="HAC211" s="248"/>
      <c r="HAD211" s="248"/>
      <c r="HAE211" s="248"/>
      <c r="HAF211" s="248"/>
      <c r="HAG211" s="248"/>
      <c r="HAH211" s="248"/>
      <c r="HAI211" s="248"/>
      <c r="HAJ211" s="248"/>
      <c r="HAK211" s="248"/>
      <c r="HAL211" s="248"/>
      <c r="HAM211" s="248"/>
      <c r="HAN211" s="248"/>
      <c r="HAO211" s="248"/>
      <c r="HAP211" s="248"/>
      <c r="HAQ211" s="248"/>
      <c r="HAR211" s="248"/>
      <c r="HAS211" s="248"/>
      <c r="HAT211" s="248"/>
      <c r="HAU211" s="248"/>
      <c r="HAV211" s="248"/>
      <c r="HAW211" s="248"/>
      <c r="HAX211" s="248"/>
      <c r="HAY211" s="248"/>
      <c r="HAZ211" s="248"/>
      <c r="HBA211" s="248"/>
      <c r="HBB211" s="248"/>
      <c r="HBC211" s="248"/>
      <c r="HBD211" s="248"/>
      <c r="HBE211" s="248"/>
      <c r="HBF211" s="248"/>
      <c r="HBG211" s="248"/>
      <c r="HBH211" s="248"/>
      <c r="HBI211" s="248"/>
      <c r="HBJ211" s="248"/>
      <c r="HBK211" s="248"/>
      <c r="HBL211" s="248"/>
      <c r="HBM211" s="248"/>
      <c r="HBN211" s="248"/>
      <c r="HBO211" s="248"/>
      <c r="HBP211" s="248"/>
      <c r="HBQ211" s="248"/>
      <c r="HBR211" s="248"/>
      <c r="HBS211" s="248"/>
      <c r="HBT211" s="248"/>
      <c r="HBU211" s="248"/>
      <c r="HBV211" s="248"/>
      <c r="HBW211" s="248"/>
      <c r="HBX211" s="248"/>
      <c r="HBY211" s="248"/>
      <c r="HBZ211" s="248"/>
      <c r="HCA211" s="248"/>
      <c r="HCB211" s="248"/>
      <c r="HCC211" s="248"/>
      <c r="HCD211" s="248"/>
      <c r="HCE211" s="248"/>
      <c r="HCF211" s="248"/>
      <c r="HCG211" s="248"/>
      <c r="HCH211" s="248"/>
      <c r="HCI211" s="248"/>
      <c r="HCJ211" s="248"/>
      <c r="HCK211" s="248"/>
      <c r="HCL211" s="248"/>
      <c r="HCM211" s="248"/>
      <c r="HCN211" s="248"/>
      <c r="HCO211" s="248"/>
      <c r="HCP211" s="248"/>
      <c r="HCQ211" s="248"/>
      <c r="HCR211" s="248"/>
      <c r="HCS211" s="248"/>
      <c r="HCT211" s="248"/>
      <c r="HCU211" s="248"/>
      <c r="HCV211" s="248"/>
      <c r="HCW211" s="248"/>
      <c r="HCX211" s="248"/>
      <c r="HCY211" s="248"/>
      <c r="HCZ211" s="248"/>
      <c r="HDA211" s="248"/>
      <c r="HDB211" s="248"/>
      <c r="HDC211" s="248"/>
      <c r="HDD211" s="248"/>
      <c r="HDE211" s="248"/>
      <c r="HDF211" s="248"/>
      <c r="HDG211" s="248"/>
      <c r="HDH211" s="248"/>
      <c r="HDI211" s="248"/>
      <c r="HDJ211" s="248"/>
      <c r="HDK211" s="248"/>
      <c r="HDL211" s="248"/>
      <c r="HDM211" s="248"/>
      <c r="HDN211" s="248"/>
      <c r="HDO211" s="248"/>
      <c r="HDP211" s="248"/>
      <c r="HDQ211" s="248"/>
      <c r="HDR211" s="248"/>
      <c r="HDS211" s="248"/>
      <c r="HDT211" s="248"/>
      <c r="HDU211" s="248"/>
      <c r="HDV211" s="248"/>
      <c r="HDW211" s="248"/>
      <c r="HDX211" s="248"/>
      <c r="HDY211" s="248"/>
      <c r="HDZ211" s="248"/>
      <c r="HEA211" s="248"/>
      <c r="HEB211" s="248"/>
      <c r="HEC211" s="248"/>
      <c r="HED211" s="248"/>
      <c r="HEE211" s="248"/>
      <c r="HEF211" s="248"/>
      <c r="HEG211" s="248"/>
      <c r="HEH211" s="248"/>
      <c r="HEI211" s="248"/>
      <c r="HEJ211" s="248"/>
      <c r="HEK211" s="248"/>
      <c r="HEL211" s="248"/>
      <c r="HEM211" s="248"/>
      <c r="HEN211" s="248"/>
      <c r="HEO211" s="248"/>
      <c r="HEP211" s="248"/>
      <c r="HEQ211" s="248"/>
      <c r="HER211" s="248"/>
      <c r="HES211" s="248"/>
      <c r="HET211" s="248"/>
      <c r="HEU211" s="248"/>
      <c r="HEV211" s="248"/>
      <c r="HEW211" s="248"/>
      <c r="HEX211" s="248"/>
      <c r="HEY211" s="248"/>
      <c r="HEZ211" s="248"/>
      <c r="HFA211" s="248"/>
      <c r="HFB211" s="248"/>
      <c r="HFC211" s="248"/>
      <c r="HFD211" s="248"/>
      <c r="HFE211" s="248"/>
      <c r="HFF211" s="248"/>
      <c r="HFG211" s="248"/>
      <c r="HFH211" s="248"/>
      <c r="HFI211" s="248"/>
      <c r="HFJ211" s="248"/>
      <c r="HFK211" s="248"/>
      <c r="HFL211" s="248"/>
      <c r="HFM211" s="248"/>
      <c r="HFN211" s="248"/>
      <c r="HFO211" s="248"/>
      <c r="HFP211" s="248"/>
      <c r="HFQ211" s="248"/>
      <c r="HFR211" s="248"/>
      <c r="HFS211" s="248"/>
      <c r="HFT211" s="248"/>
      <c r="HFU211" s="248"/>
      <c r="HFV211" s="248"/>
      <c r="HFW211" s="248"/>
      <c r="HFX211" s="248"/>
      <c r="HFY211" s="248"/>
      <c r="HFZ211" s="248"/>
      <c r="HGA211" s="248"/>
      <c r="HGB211" s="248"/>
      <c r="HGC211" s="248"/>
      <c r="HGD211" s="248"/>
      <c r="HGE211" s="248"/>
      <c r="HGF211" s="248"/>
      <c r="HGG211" s="248"/>
      <c r="HGH211" s="248"/>
      <c r="HGI211" s="248"/>
      <c r="HGJ211" s="248"/>
      <c r="HGK211" s="248"/>
      <c r="HGL211" s="248"/>
      <c r="HGM211" s="248"/>
      <c r="HGN211" s="248"/>
      <c r="HGO211" s="248"/>
      <c r="HGP211" s="248"/>
      <c r="HGQ211" s="248"/>
      <c r="HGR211" s="248"/>
      <c r="HGS211" s="248"/>
      <c r="HGT211" s="248"/>
      <c r="HGU211" s="248"/>
      <c r="HGV211" s="248"/>
      <c r="HGW211" s="248"/>
      <c r="HGX211" s="248"/>
      <c r="HGY211" s="248"/>
      <c r="HGZ211" s="248"/>
      <c r="HHA211" s="248"/>
      <c r="HHB211" s="248"/>
      <c r="HHC211" s="248"/>
      <c r="HHD211" s="248"/>
      <c r="HHE211" s="248"/>
      <c r="HHF211" s="248"/>
      <c r="HHG211" s="248"/>
      <c r="HHH211" s="248"/>
      <c r="HHI211" s="248"/>
      <c r="HHJ211" s="248"/>
      <c r="HHK211" s="248"/>
      <c r="HHL211" s="248"/>
      <c r="HHM211" s="248"/>
      <c r="HHN211" s="248"/>
      <c r="HHO211" s="248"/>
      <c r="HHP211" s="248"/>
      <c r="HHQ211" s="248"/>
      <c r="HHR211" s="248"/>
      <c r="HHS211" s="248"/>
      <c r="HHT211" s="248"/>
      <c r="HHU211" s="248"/>
      <c r="HHV211" s="248"/>
      <c r="HHW211" s="248"/>
      <c r="HHX211" s="248"/>
      <c r="HHY211" s="248"/>
      <c r="HHZ211" s="248"/>
      <c r="HIA211" s="248"/>
      <c r="HIB211" s="248"/>
      <c r="HIC211" s="248"/>
      <c r="HID211" s="248"/>
      <c r="HIE211" s="248"/>
      <c r="HIF211" s="248"/>
      <c r="HIG211" s="248"/>
      <c r="HIH211" s="248"/>
      <c r="HII211" s="248"/>
      <c r="HIJ211" s="248"/>
      <c r="HIK211" s="248"/>
      <c r="HIL211" s="248"/>
      <c r="HIM211" s="248"/>
      <c r="HIN211" s="248"/>
      <c r="HIO211" s="248"/>
      <c r="HIP211" s="248"/>
      <c r="HIQ211" s="248"/>
      <c r="HIR211" s="248"/>
      <c r="HIS211" s="248"/>
      <c r="HIT211" s="248"/>
      <c r="HIU211" s="248"/>
      <c r="HIV211" s="248"/>
      <c r="HIW211" s="248"/>
      <c r="HIX211" s="248"/>
      <c r="HIY211" s="248"/>
      <c r="HIZ211" s="248"/>
      <c r="HJA211" s="248"/>
      <c r="HJB211" s="248"/>
      <c r="HJC211" s="248"/>
      <c r="HJD211" s="248"/>
      <c r="HJE211" s="248"/>
      <c r="HJF211" s="248"/>
      <c r="HJG211" s="248"/>
      <c r="HJH211" s="248"/>
      <c r="HJI211" s="248"/>
      <c r="HJJ211" s="248"/>
      <c r="HJK211" s="248"/>
      <c r="HJL211" s="248"/>
      <c r="HJM211" s="248"/>
      <c r="HJN211" s="248"/>
      <c r="HJO211" s="248"/>
      <c r="HJP211" s="248"/>
      <c r="HJQ211" s="248"/>
      <c r="HJR211" s="248"/>
      <c r="HJS211" s="248"/>
      <c r="HJT211" s="248"/>
      <c r="HJU211" s="248"/>
      <c r="HJV211" s="248"/>
      <c r="HJW211" s="248"/>
      <c r="HJX211" s="248"/>
      <c r="HJY211" s="248"/>
      <c r="HJZ211" s="248"/>
      <c r="HKA211" s="248"/>
      <c r="HKB211" s="248"/>
      <c r="HKC211" s="248"/>
      <c r="HKD211" s="248"/>
      <c r="HKE211" s="248"/>
      <c r="HKF211" s="248"/>
      <c r="HKG211" s="248"/>
      <c r="HKH211" s="248"/>
      <c r="HKI211" s="248"/>
      <c r="HKJ211" s="248"/>
      <c r="HKK211" s="248"/>
      <c r="HKL211" s="248"/>
      <c r="HKM211" s="248"/>
      <c r="HKN211" s="248"/>
      <c r="HKO211" s="248"/>
      <c r="HKP211" s="248"/>
      <c r="HKQ211" s="248"/>
      <c r="HKR211" s="248"/>
      <c r="HKS211" s="248"/>
      <c r="HKT211" s="248"/>
      <c r="HKU211" s="248"/>
      <c r="HKV211" s="248"/>
      <c r="HKW211" s="248"/>
      <c r="HKX211" s="248"/>
      <c r="HKY211" s="248"/>
      <c r="HKZ211" s="248"/>
      <c r="HLA211" s="248"/>
      <c r="HLB211" s="248"/>
      <c r="HLC211" s="248"/>
      <c r="HLD211" s="248"/>
      <c r="HLE211" s="248"/>
      <c r="HLF211" s="248"/>
      <c r="HLG211" s="248"/>
      <c r="HLH211" s="248"/>
      <c r="HLI211" s="248"/>
      <c r="HLJ211" s="248"/>
      <c r="HLK211" s="248"/>
      <c r="HLL211" s="248"/>
      <c r="HLM211" s="248"/>
      <c r="HLN211" s="248"/>
      <c r="HLO211" s="248"/>
      <c r="HLP211" s="248"/>
      <c r="HLQ211" s="248"/>
      <c r="HLR211" s="248"/>
      <c r="HLS211" s="248"/>
      <c r="HLT211" s="248"/>
      <c r="HLU211" s="248"/>
      <c r="HLV211" s="248"/>
      <c r="HLW211" s="248"/>
      <c r="HLX211" s="248"/>
      <c r="HLY211" s="248"/>
      <c r="HLZ211" s="248"/>
      <c r="HMA211" s="248"/>
      <c r="HMB211" s="248"/>
      <c r="HMC211" s="248"/>
      <c r="HMD211" s="248"/>
      <c r="HME211" s="248"/>
      <c r="HMF211" s="248"/>
      <c r="HMG211" s="248"/>
      <c r="HMH211" s="248"/>
      <c r="HMI211" s="248"/>
      <c r="HMJ211" s="248"/>
      <c r="HMK211" s="248"/>
      <c r="HML211" s="248"/>
      <c r="HMM211" s="248"/>
      <c r="HMN211" s="248"/>
      <c r="HMO211" s="248"/>
      <c r="HMP211" s="248"/>
      <c r="HMQ211" s="248"/>
      <c r="HMR211" s="248"/>
      <c r="HMS211" s="248"/>
      <c r="HMT211" s="248"/>
      <c r="HMU211" s="248"/>
      <c r="HMV211" s="248"/>
      <c r="HMW211" s="248"/>
      <c r="HMX211" s="248"/>
      <c r="HMY211" s="248"/>
      <c r="HMZ211" s="248"/>
      <c r="HNA211" s="248"/>
      <c r="HNB211" s="248"/>
      <c r="HNC211" s="248"/>
      <c r="HND211" s="248"/>
      <c r="HNE211" s="248"/>
      <c r="HNF211" s="248"/>
      <c r="HNG211" s="248"/>
      <c r="HNH211" s="248"/>
      <c r="HNI211" s="248"/>
      <c r="HNJ211" s="248"/>
      <c r="HNK211" s="248"/>
      <c r="HNL211" s="248"/>
      <c r="HNM211" s="248"/>
      <c r="HNN211" s="248"/>
      <c r="HNO211" s="248"/>
      <c r="HNP211" s="248"/>
      <c r="HNQ211" s="248"/>
      <c r="HNR211" s="248"/>
      <c r="HNS211" s="248"/>
      <c r="HNT211" s="248"/>
      <c r="HNU211" s="248"/>
      <c r="HNV211" s="248"/>
      <c r="HNW211" s="248"/>
      <c r="HNX211" s="248"/>
      <c r="HNY211" s="248"/>
      <c r="HNZ211" s="248"/>
      <c r="HOA211" s="248"/>
      <c r="HOB211" s="248"/>
      <c r="HOC211" s="248"/>
      <c r="HOD211" s="248"/>
      <c r="HOE211" s="248"/>
      <c r="HOF211" s="248"/>
      <c r="HOG211" s="248"/>
      <c r="HOH211" s="248"/>
      <c r="HOI211" s="248"/>
      <c r="HOJ211" s="248"/>
      <c r="HOK211" s="248"/>
      <c r="HOL211" s="248"/>
      <c r="HOM211" s="248"/>
      <c r="HON211" s="248"/>
      <c r="HOO211" s="248"/>
      <c r="HOP211" s="248"/>
      <c r="HOQ211" s="248"/>
      <c r="HOR211" s="248"/>
      <c r="HOS211" s="248"/>
      <c r="HOT211" s="248"/>
      <c r="HOU211" s="248"/>
      <c r="HOV211" s="248"/>
      <c r="HOW211" s="248"/>
      <c r="HOX211" s="248"/>
      <c r="HOY211" s="248"/>
      <c r="HOZ211" s="248"/>
      <c r="HPA211" s="248"/>
      <c r="HPB211" s="248"/>
      <c r="HPC211" s="248"/>
      <c r="HPD211" s="248"/>
      <c r="HPE211" s="248"/>
      <c r="HPF211" s="248"/>
      <c r="HPG211" s="248"/>
      <c r="HPH211" s="248"/>
      <c r="HPI211" s="248"/>
      <c r="HPJ211" s="248"/>
      <c r="HPK211" s="248"/>
      <c r="HPL211" s="248"/>
      <c r="HPM211" s="248"/>
      <c r="HPN211" s="248"/>
      <c r="HPO211" s="248"/>
      <c r="HPP211" s="248"/>
      <c r="HPQ211" s="248"/>
      <c r="HPR211" s="248"/>
      <c r="HPS211" s="248"/>
      <c r="HPT211" s="248"/>
      <c r="HPU211" s="248"/>
      <c r="HPV211" s="248"/>
      <c r="HPW211" s="248"/>
      <c r="HPX211" s="248"/>
      <c r="HPY211" s="248"/>
      <c r="HPZ211" s="248"/>
      <c r="HQA211" s="248"/>
      <c r="HQB211" s="248"/>
      <c r="HQC211" s="248"/>
      <c r="HQD211" s="248"/>
      <c r="HQE211" s="248"/>
      <c r="HQF211" s="248"/>
      <c r="HQG211" s="248"/>
      <c r="HQH211" s="248"/>
      <c r="HQI211" s="248"/>
      <c r="HQJ211" s="248"/>
      <c r="HQK211" s="248"/>
      <c r="HQL211" s="248"/>
      <c r="HQM211" s="248"/>
      <c r="HQN211" s="248"/>
      <c r="HQO211" s="248"/>
      <c r="HQP211" s="248"/>
      <c r="HQQ211" s="248"/>
      <c r="HQR211" s="248"/>
      <c r="HQS211" s="248"/>
      <c r="HQT211" s="248"/>
      <c r="HQU211" s="248"/>
      <c r="HQV211" s="248"/>
      <c r="HQW211" s="248"/>
      <c r="HQX211" s="248"/>
      <c r="HQY211" s="248"/>
      <c r="HQZ211" s="248"/>
      <c r="HRA211" s="248"/>
      <c r="HRB211" s="248"/>
      <c r="HRC211" s="248"/>
      <c r="HRD211" s="248"/>
      <c r="HRE211" s="248"/>
      <c r="HRF211" s="248"/>
      <c r="HRG211" s="248"/>
      <c r="HRH211" s="248"/>
      <c r="HRI211" s="248"/>
      <c r="HRJ211" s="248"/>
      <c r="HRK211" s="248"/>
      <c r="HRL211" s="248"/>
      <c r="HRM211" s="248"/>
      <c r="HRN211" s="248"/>
      <c r="HRO211" s="248"/>
      <c r="HRP211" s="248"/>
      <c r="HRQ211" s="248"/>
      <c r="HRR211" s="248"/>
      <c r="HRS211" s="248"/>
      <c r="HRT211" s="248"/>
      <c r="HRU211" s="248"/>
      <c r="HRV211" s="248"/>
      <c r="HRW211" s="248"/>
      <c r="HRX211" s="248"/>
      <c r="HRY211" s="248"/>
      <c r="HRZ211" s="248"/>
      <c r="HSA211" s="248"/>
      <c r="HSB211" s="248"/>
      <c r="HSC211" s="248"/>
      <c r="HSD211" s="248"/>
      <c r="HSE211" s="248"/>
      <c r="HSF211" s="248"/>
      <c r="HSG211" s="248"/>
      <c r="HSH211" s="248"/>
      <c r="HSI211" s="248"/>
      <c r="HSJ211" s="248"/>
      <c r="HSK211" s="248"/>
      <c r="HSL211" s="248"/>
      <c r="HSM211" s="248"/>
      <c r="HSN211" s="248"/>
      <c r="HSO211" s="248"/>
      <c r="HSP211" s="248"/>
      <c r="HSQ211" s="248"/>
      <c r="HSR211" s="248"/>
      <c r="HSS211" s="248"/>
      <c r="HST211" s="248"/>
      <c r="HSU211" s="248"/>
      <c r="HSV211" s="248"/>
      <c r="HSW211" s="248"/>
      <c r="HSX211" s="248"/>
      <c r="HSY211" s="248"/>
      <c r="HSZ211" s="248"/>
      <c r="HTA211" s="248"/>
      <c r="HTB211" s="248"/>
      <c r="HTC211" s="248"/>
      <c r="HTD211" s="248"/>
      <c r="HTE211" s="248"/>
      <c r="HTF211" s="248"/>
      <c r="HTG211" s="248"/>
      <c r="HTH211" s="248"/>
      <c r="HTI211" s="248"/>
      <c r="HTJ211" s="248"/>
      <c r="HTK211" s="248"/>
      <c r="HTL211" s="248"/>
      <c r="HTM211" s="248"/>
      <c r="HTN211" s="248"/>
      <c r="HTO211" s="248"/>
      <c r="HTP211" s="248"/>
      <c r="HTQ211" s="248"/>
      <c r="HTR211" s="248"/>
      <c r="HTS211" s="248"/>
      <c r="HTT211" s="248"/>
      <c r="HTU211" s="248"/>
      <c r="HTV211" s="248"/>
      <c r="HTW211" s="248"/>
      <c r="HTX211" s="248"/>
      <c r="HTY211" s="248"/>
      <c r="HTZ211" s="248"/>
      <c r="HUA211" s="248"/>
      <c r="HUB211" s="248"/>
      <c r="HUC211" s="248"/>
      <c r="HUD211" s="248"/>
      <c r="HUE211" s="248"/>
      <c r="HUF211" s="248"/>
      <c r="HUG211" s="248"/>
      <c r="HUH211" s="248"/>
      <c r="HUI211" s="248"/>
      <c r="HUJ211" s="248"/>
      <c r="HUK211" s="248"/>
      <c r="HUL211" s="248"/>
      <c r="HUM211" s="248"/>
      <c r="HUN211" s="248"/>
      <c r="HUO211" s="248"/>
      <c r="HUP211" s="248"/>
      <c r="HUQ211" s="248"/>
      <c r="HUR211" s="248"/>
      <c r="HUS211" s="248"/>
      <c r="HUT211" s="248"/>
      <c r="HUU211" s="248"/>
      <c r="HUV211" s="248"/>
      <c r="HUW211" s="248"/>
      <c r="HUX211" s="248"/>
      <c r="HUY211" s="248"/>
      <c r="HUZ211" s="248"/>
      <c r="HVA211" s="248"/>
      <c r="HVB211" s="248"/>
      <c r="HVC211" s="248"/>
      <c r="HVD211" s="248"/>
      <c r="HVE211" s="248"/>
      <c r="HVF211" s="248"/>
      <c r="HVG211" s="248"/>
      <c r="HVH211" s="248"/>
      <c r="HVI211" s="248"/>
      <c r="HVJ211" s="248"/>
      <c r="HVK211" s="248"/>
      <c r="HVL211" s="248"/>
      <c r="HVM211" s="248"/>
      <c r="HVN211" s="248"/>
      <c r="HVO211" s="248"/>
      <c r="HVP211" s="248"/>
      <c r="HVQ211" s="248"/>
      <c r="HVR211" s="248"/>
      <c r="HVS211" s="248"/>
      <c r="HVT211" s="248"/>
      <c r="HVU211" s="248"/>
      <c r="HVV211" s="248"/>
      <c r="HVW211" s="248"/>
      <c r="HVX211" s="248"/>
      <c r="HVY211" s="248"/>
      <c r="HVZ211" s="248"/>
      <c r="HWA211" s="248"/>
      <c r="HWB211" s="248"/>
      <c r="HWC211" s="248"/>
      <c r="HWD211" s="248"/>
      <c r="HWE211" s="248"/>
      <c r="HWF211" s="248"/>
      <c r="HWG211" s="248"/>
      <c r="HWH211" s="248"/>
      <c r="HWI211" s="248"/>
      <c r="HWJ211" s="248"/>
      <c r="HWK211" s="248"/>
      <c r="HWL211" s="248"/>
      <c r="HWM211" s="248"/>
      <c r="HWN211" s="248"/>
      <c r="HWO211" s="248"/>
      <c r="HWP211" s="248"/>
      <c r="HWQ211" s="248"/>
      <c r="HWR211" s="248"/>
      <c r="HWS211" s="248"/>
      <c r="HWT211" s="248"/>
      <c r="HWU211" s="248"/>
      <c r="HWV211" s="248"/>
      <c r="HWW211" s="248"/>
      <c r="HWX211" s="248"/>
      <c r="HWY211" s="248"/>
      <c r="HWZ211" s="248"/>
      <c r="HXA211" s="248"/>
      <c r="HXB211" s="248"/>
      <c r="HXC211" s="248"/>
      <c r="HXD211" s="248"/>
      <c r="HXE211" s="248"/>
      <c r="HXF211" s="248"/>
      <c r="HXG211" s="248"/>
      <c r="HXH211" s="248"/>
      <c r="HXI211" s="248"/>
      <c r="HXJ211" s="248"/>
      <c r="HXK211" s="248"/>
      <c r="HXL211" s="248"/>
      <c r="HXM211" s="248"/>
      <c r="HXN211" s="248"/>
      <c r="HXO211" s="248"/>
      <c r="HXP211" s="248"/>
      <c r="HXQ211" s="248"/>
      <c r="HXR211" s="248"/>
      <c r="HXS211" s="248"/>
      <c r="HXT211" s="248"/>
      <c r="HXU211" s="248"/>
      <c r="HXV211" s="248"/>
      <c r="HXW211" s="248"/>
      <c r="HXX211" s="248"/>
      <c r="HXY211" s="248"/>
      <c r="HXZ211" s="248"/>
      <c r="HYA211" s="248"/>
      <c r="HYB211" s="248"/>
      <c r="HYC211" s="248"/>
      <c r="HYD211" s="248"/>
      <c r="HYE211" s="248"/>
      <c r="HYF211" s="248"/>
      <c r="HYG211" s="248"/>
      <c r="HYH211" s="248"/>
      <c r="HYI211" s="248"/>
      <c r="HYJ211" s="248"/>
      <c r="HYK211" s="248"/>
      <c r="HYL211" s="248"/>
      <c r="HYM211" s="248"/>
      <c r="HYN211" s="248"/>
      <c r="HYO211" s="248"/>
      <c r="HYP211" s="248"/>
      <c r="HYQ211" s="248"/>
      <c r="HYR211" s="248"/>
      <c r="HYS211" s="248"/>
      <c r="HYT211" s="248"/>
      <c r="HYU211" s="248"/>
      <c r="HYV211" s="248"/>
      <c r="HYW211" s="248"/>
      <c r="HYX211" s="248"/>
      <c r="HYY211" s="248"/>
      <c r="HYZ211" s="248"/>
      <c r="HZA211" s="248"/>
      <c r="HZB211" s="248"/>
      <c r="HZC211" s="248"/>
      <c r="HZD211" s="248"/>
      <c r="HZE211" s="248"/>
      <c r="HZF211" s="248"/>
      <c r="HZG211" s="248"/>
      <c r="HZH211" s="248"/>
      <c r="HZI211" s="248"/>
      <c r="HZJ211" s="248"/>
      <c r="HZK211" s="248"/>
      <c r="HZL211" s="248"/>
      <c r="HZM211" s="248"/>
      <c r="HZN211" s="248"/>
      <c r="HZO211" s="248"/>
      <c r="HZP211" s="248"/>
      <c r="HZQ211" s="248"/>
      <c r="HZR211" s="248"/>
      <c r="HZS211" s="248"/>
      <c r="HZT211" s="248"/>
      <c r="HZU211" s="248"/>
      <c r="HZV211" s="248"/>
      <c r="HZW211" s="248"/>
      <c r="HZX211" s="248"/>
      <c r="HZY211" s="248"/>
      <c r="HZZ211" s="248"/>
      <c r="IAA211" s="248"/>
      <c r="IAB211" s="248"/>
      <c r="IAC211" s="248"/>
      <c r="IAD211" s="248"/>
      <c r="IAE211" s="248"/>
      <c r="IAF211" s="248"/>
      <c r="IAG211" s="248"/>
      <c r="IAH211" s="248"/>
      <c r="IAI211" s="248"/>
      <c r="IAJ211" s="248"/>
      <c r="IAK211" s="248"/>
      <c r="IAL211" s="248"/>
      <c r="IAM211" s="248"/>
      <c r="IAN211" s="248"/>
      <c r="IAO211" s="248"/>
      <c r="IAP211" s="248"/>
      <c r="IAQ211" s="248"/>
      <c r="IAR211" s="248"/>
      <c r="IAS211" s="248"/>
      <c r="IAT211" s="248"/>
      <c r="IAU211" s="248"/>
      <c r="IAV211" s="248"/>
      <c r="IAW211" s="248"/>
      <c r="IAX211" s="248"/>
      <c r="IAY211" s="248"/>
      <c r="IAZ211" s="248"/>
      <c r="IBA211" s="248"/>
      <c r="IBB211" s="248"/>
      <c r="IBC211" s="248"/>
      <c r="IBD211" s="248"/>
      <c r="IBE211" s="248"/>
      <c r="IBF211" s="248"/>
      <c r="IBG211" s="248"/>
      <c r="IBH211" s="248"/>
      <c r="IBI211" s="248"/>
      <c r="IBJ211" s="248"/>
      <c r="IBK211" s="248"/>
      <c r="IBL211" s="248"/>
      <c r="IBM211" s="248"/>
      <c r="IBN211" s="248"/>
      <c r="IBO211" s="248"/>
      <c r="IBP211" s="248"/>
      <c r="IBQ211" s="248"/>
      <c r="IBR211" s="248"/>
      <c r="IBS211" s="248"/>
      <c r="IBT211" s="248"/>
      <c r="IBU211" s="248"/>
      <c r="IBV211" s="248"/>
      <c r="IBW211" s="248"/>
      <c r="IBX211" s="248"/>
      <c r="IBY211" s="248"/>
      <c r="IBZ211" s="248"/>
      <c r="ICA211" s="248"/>
      <c r="ICB211" s="248"/>
      <c r="ICC211" s="248"/>
      <c r="ICD211" s="248"/>
      <c r="ICE211" s="248"/>
      <c r="ICF211" s="248"/>
      <c r="ICG211" s="248"/>
      <c r="ICH211" s="248"/>
      <c r="ICI211" s="248"/>
      <c r="ICJ211" s="248"/>
      <c r="ICK211" s="248"/>
      <c r="ICL211" s="248"/>
      <c r="ICM211" s="248"/>
      <c r="ICN211" s="248"/>
      <c r="ICO211" s="248"/>
      <c r="ICP211" s="248"/>
      <c r="ICQ211" s="248"/>
      <c r="ICR211" s="248"/>
      <c r="ICS211" s="248"/>
      <c r="ICT211" s="248"/>
      <c r="ICU211" s="248"/>
      <c r="ICV211" s="248"/>
      <c r="ICW211" s="248"/>
      <c r="ICX211" s="248"/>
      <c r="ICY211" s="248"/>
      <c r="ICZ211" s="248"/>
      <c r="IDA211" s="248"/>
      <c r="IDB211" s="248"/>
      <c r="IDC211" s="248"/>
      <c r="IDD211" s="248"/>
      <c r="IDE211" s="248"/>
      <c r="IDF211" s="248"/>
      <c r="IDG211" s="248"/>
      <c r="IDH211" s="248"/>
      <c r="IDI211" s="248"/>
      <c r="IDJ211" s="248"/>
      <c r="IDK211" s="248"/>
      <c r="IDL211" s="248"/>
      <c r="IDM211" s="248"/>
      <c r="IDN211" s="248"/>
      <c r="IDO211" s="248"/>
      <c r="IDP211" s="248"/>
      <c r="IDQ211" s="248"/>
      <c r="IDR211" s="248"/>
      <c r="IDS211" s="248"/>
      <c r="IDT211" s="248"/>
      <c r="IDU211" s="248"/>
      <c r="IDV211" s="248"/>
      <c r="IDW211" s="248"/>
      <c r="IDX211" s="248"/>
      <c r="IDY211" s="248"/>
      <c r="IDZ211" s="248"/>
      <c r="IEA211" s="248"/>
      <c r="IEB211" s="248"/>
      <c r="IEC211" s="248"/>
      <c r="IED211" s="248"/>
      <c r="IEE211" s="248"/>
      <c r="IEF211" s="248"/>
      <c r="IEG211" s="248"/>
      <c r="IEH211" s="248"/>
      <c r="IEI211" s="248"/>
      <c r="IEJ211" s="248"/>
      <c r="IEK211" s="248"/>
      <c r="IEL211" s="248"/>
      <c r="IEM211" s="248"/>
      <c r="IEN211" s="248"/>
      <c r="IEO211" s="248"/>
      <c r="IEP211" s="248"/>
      <c r="IEQ211" s="248"/>
      <c r="IER211" s="248"/>
      <c r="IES211" s="248"/>
      <c r="IET211" s="248"/>
      <c r="IEU211" s="248"/>
      <c r="IEV211" s="248"/>
      <c r="IEW211" s="248"/>
      <c r="IEX211" s="248"/>
      <c r="IEY211" s="248"/>
      <c r="IEZ211" s="248"/>
      <c r="IFA211" s="248"/>
      <c r="IFB211" s="248"/>
      <c r="IFC211" s="248"/>
      <c r="IFD211" s="248"/>
      <c r="IFE211" s="248"/>
      <c r="IFF211" s="248"/>
      <c r="IFG211" s="248"/>
      <c r="IFH211" s="248"/>
      <c r="IFI211" s="248"/>
      <c r="IFJ211" s="248"/>
      <c r="IFK211" s="248"/>
      <c r="IFL211" s="248"/>
      <c r="IFM211" s="248"/>
      <c r="IFN211" s="248"/>
      <c r="IFO211" s="248"/>
      <c r="IFP211" s="248"/>
      <c r="IFQ211" s="248"/>
      <c r="IFR211" s="248"/>
      <c r="IFS211" s="248"/>
      <c r="IFT211" s="248"/>
      <c r="IFU211" s="248"/>
      <c r="IFV211" s="248"/>
      <c r="IFW211" s="248"/>
      <c r="IFX211" s="248"/>
      <c r="IFY211" s="248"/>
      <c r="IFZ211" s="248"/>
      <c r="IGA211" s="248"/>
      <c r="IGB211" s="248"/>
      <c r="IGC211" s="248"/>
      <c r="IGD211" s="248"/>
      <c r="IGE211" s="248"/>
      <c r="IGF211" s="248"/>
      <c r="IGG211" s="248"/>
      <c r="IGH211" s="248"/>
      <c r="IGI211" s="248"/>
      <c r="IGJ211" s="248"/>
      <c r="IGK211" s="248"/>
      <c r="IGL211" s="248"/>
      <c r="IGM211" s="248"/>
      <c r="IGN211" s="248"/>
      <c r="IGO211" s="248"/>
      <c r="IGP211" s="248"/>
      <c r="IGQ211" s="248"/>
      <c r="IGR211" s="248"/>
      <c r="IGS211" s="248"/>
      <c r="IGT211" s="248"/>
      <c r="IGU211" s="248"/>
      <c r="IGV211" s="248"/>
      <c r="IGW211" s="248"/>
      <c r="IGX211" s="248"/>
      <c r="IGY211" s="248"/>
      <c r="IGZ211" s="248"/>
      <c r="IHA211" s="248"/>
      <c r="IHB211" s="248"/>
      <c r="IHC211" s="248"/>
      <c r="IHD211" s="248"/>
      <c r="IHE211" s="248"/>
      <c r="IHF211" s="248"/>
      <c r="IHG211" s="248"/>
      <c r="IHH211" s="248"/>
      <c r="IHI211" s="248"/>
      <c r="IHJ211" s="248"/>
      <c r="IHK211" s="248"/>
      <c r="IHL211" s="248"/>
      <c r="IHM211" s="248"/>
      <c r="IHN211" s="248"/>
      <c r="IHO211" s="248"/>
      <c r="IHP211" s="248"/>
      <c r="IHQ211" s="248"/>
      <c r="IHR211" s="248"/>
      <c r="IHS211" s="248"/>
      <c r="IHT211" s="248"/>
      <c r="IHU211" s="248"/>
      <c r="IHV211" s="248"/>
      <c r="IHW211" s="248"/>
      <c r="IHX211" s="248"/>
      <c r="IHY211" s="248"/>
      <c r="IHZ211" s="248"/>
      <c r="IIA211" s="248"/>
      <c r="IIB211" s="248"/>
      <c r="IIC211" s="248"/>
      <c r="IID211" s="248"/>
      <c r="IIE211" s="248"/>
      <c r="IIF211" s="248"/>
      <c r="IIG211" s="248"/>
      <c r="IIH211" s="248"/>
      <c r="III211" s="248"/>
      <c r="IIJ211" s="248"/>
      <c r="IIK211" s="248"/>
      <c r="IIL211" s="248"/>
      <c r="IIM211" s="248"/>
      <c r="IIN211" s="248"/>
      <c r="IIO211" s="248"/>
      <c r="IIP211" s="248"/>
      <c r="IIQ211" s="248"/>
      <c r="IIR211" s="248"/>
      <c r="IIS211" s="248"/>
      <c r="IIT211" s="248"/>
      <c r="IIU211" s="248"/>
      <c r="IIV211" s="248"/>
      <c r="IIW211" s="248"/>
      <c r="IIX211" s="248"/>
      <c r="IIY211" s="248"/>
      <c r="IIZ211" s="248"/>
      <c r="IJA211" s="248"/>
      <c r="IJB211" s="248"/>
      <c r="IJC211" s="248"/>
      <c r="IJD211" s="248"/>
      <c r="IJE211" s="248"/>
      <c r="IJF211" s="248"/>
      <c r="IJG211" s="248"/>
      <c r="IJH211" s="248"/>
      <c r="IJI211" s="248"/>
      <c r="IJJ211" s="248"/>
      <c r="IJK211" s="248"/>
      <c r="IJL211" s="248"/>
      <c r="IJM211" s="248"/>
      <c r="IJN211" s="248"/>
      <c r="IJO211" s="248"/>
      <c r="IJP211" s="248"/>
      <c r="IJQ211" s="248"/>
      <c r="IJR211" s="248"/>
      <c r="IJS211" s="248"/>
      <c r="IJT211" s="248"/>
      <c r="IJU211" s="248"/>
      <c r="IJV211" s="248"/>
      <c r="IJW211" s="248"/>
      <c r="IJX211" s="248"/>
      <c r="IJY211" s="248"/>
      <c r="IJZ211" s="248"/>
      <c r="IKA211" s="248"/>
      <c r="IKB211" s="248"/>
      <c r="IKC211" s="248"/>
      <c r="IKD211" s="248"/>
      <c r="IKE211" s="248"/>
      <c r="IKF211" s="248"/>
      <c r="IKG211" s="248"/>
      <c r="IKH211" s="248"/>
      <c r="IKI211" s="248"/>
      <c r="IKJ211" s="248"/>
      <c r="IKK211" s="248"/>
      <c r="IKL211" s="248"/>
      <c r="IKM211" s="248"/>
      <c r="IKN211" s="248"/>
      <c r="IKO211" s="248"/>
      <c r="IKP211" s="248"/>
      <c r="IKQ211" s="248"/>
      <c r="IKR211" s="248"/>
      <c r="IKS211" s="248"/>
      <c r="IKT211" s="248"/>
      <c r="IKU211" s="248"/>
      <c r="IKV211" s="248"/>
      <c r="IKW211" s="248"/>
      <c r="IKX211" s="248"/>
      <c r="IKY211" s="248"/>
      <c r="IKZ211" s="248"/>
      <c r="ILA211" s="248"/>
      <c r="ILB211" s="248"/>
      <c r="ILC211" s="248"/>
      <c r="ILD211" s="248"/>
      <c r="ILE211" s="248"/>
      <c r="ILF211" s="248"/>
      <c r="ILG211" s="248"/>
      <c r="ILH211" s="248"/>
      <c r="ILI211" s="248"/>
      <c r="ILJ211" s="248"/>
      <c r="ILK211" s="248"/>
      <c r="ILL211" s="248"/>
      <c r="ILM211" s="248"/>
      <c r="ILN211" s="248"/>
      <c r="ILO211" s="248"/>
      <c r="ILP211" s="248"/>
      <c r="ILQ211" s="248"/>
      <c r="ILR211" s="248"/>
      <c r="ILS211" s="248"/>
      <c r="ILT211" s="248"/>
      <c r="ILU211" s="248"/>
      <c r="ILV211" s="248"/>
      <c r="ILW211" s="248"/>
      <c r="ILX211" s="248"/>
      <c r="ILY211" s="248"/>
      <c r="ILZ211" s="248"/>
      <c r="IMA211" s="248"/>
      <c r="IMB211" s="248"/>
      <c r="IMC211" s="248"/>
      <c r="IMD211" s="248"/>
      <c r="IME211" s="248"/>
      <c r="IMF211" s="248"/>
      <c r="IMG211" s="248"/>
      <c r="IMH211" s="248"/>
      <c r="IMI211" s="248"/>
      <c r="IMJ211" s="248"/>
      <c r="IMK211" s="248"/>
      <c r="IML211" s="248"/>
      <c r="IMM211" s="248"/>
      <c r="IMN211" s="248"/>
      <c r="IMO211" s="248"/>
      <c r="IMP211" s="248"/>
      <c r="IMQ211" s="248"/>
      <c r="IMR211" s="248"/>
      <c r="IMS211" s="248"/>
      <c r="IMT211" s="248"/>
      <c r="IMU211" s="248"/>
      <c r="IMV211" s="248"/>
      <c r="IMW211" s="248"/>
      <c r="IMX211" s="248"/>
      <c r="IMY211" s="248"/>
      <c r="IMZ211" s="248"/>
      <c r="INA211" s="248"/>
      <c r="INB211" s="248"/>
      <c r="INC211" s="248"/>
      <c r="IND211" s="248"/>
      <c r="INE211" s="248"/>
      <c r="INF211" s="248"/>
      <c r="ING211" s="248"/>
      <c r="INH211" s="248"/>
      <c r="INI211" s="248"/>
      <c r="INJ211" s="248"/>
      <c r="INK211" s="248"/>
      <c r="INL211" s="248"/>
      <c r="INM211" s="248"/>
      <c r="INN211" s="248"/>
      <c r="INO211" s="248"/>
      <c r="INP211" s="248"/>
      <c r="INQ211" s="248"/>
      <c r="INR211" s="248"/>
      <c r="INS211" s="248"/>
      <c r="INT211" s="248"/>
      <c r="INU211" s="248"/>
      <c r="INV211" s="248"/>
      <c r="INW211" s="248"/>
      <c r="INX211" s="248"/>
      <c r="INY211" s="248"/>
      <c r="INZ211" s="248"/>
      <c r="IOA211" s="248"/>
      <c r="IOB211" s="248"/>
      <c r="IOC211" s="248"/>
      <c r="IOD211" s="248"/>
      <c r="IOE211" s="248"/>
      <c r="IOF211" s="248"/>
      <c r="IOG211" s="248"/>
      <c r="IOH211" s="248"/>
      <c r="IOI211" s="248"/>
      <c r="IOJ211" s="248"/>
      <c r="IOK211" s="248"/>
      <c r="IOL211" s="248"/>
      <c r="IOM211" s="248"/>
      <c r="ION211" s="248"/>
      <c r="IOO211" s="248"/>
      <c r="IOP211" s="248"/>
      <c r="IOQ211" s="248"/>
      <c r="IOR211" s="248"/>
      <c r="IOS211" s="248"/>
      <c r="IOT211" s="248"/>
      <c r="IOU211" s="248"/>
      <c r="IOV211" s="248"/>
      <c r="IOW211" s="248"/>
      <c r="IOX211" s="248"/>
      <c r="IOY211" s="248"/>
      <c r="IOZ211" s="248"/>
      <c r="IPA211" s="248"/>
      <c r="IPB211" s="248"/>
      <c r="IPC211" s="248"/>
      <c r="IPD211" s="248"/>
      <c r="IPE211" s="248"/>
      <c r="IPF211" s="248"/>
      <c r="IPG211" s="248"/>
      <c r="IPH211" s="248"/>
      <c r="IPI211" s="248"/>
      <c r="IPJ211" s="248"/>
      <c r="IPK211" s="248"/>
      <c r="IPL211" s="248"/>
      <c r="IPM211" s="248"/>
      <c r="IPN211" s="248"/>
      <c r="IPO211" s="248"/>
      <c r="IPP211" s="248"/>
      <c r="IPQ211" s="248"/>
      <c r="IPR211" s="248"/>
      <c r="IPS211" s="248"/>
      <c r="IPT211" s="248"/>
      <c r="IPU211" s="248"/>
      <c r="IPV211" s="248"/>
      <c r="IPW211" s="248"/>
      <c r="IPX211" s="248"/>
      <c r="IPY211" s="248"/>
      <c r="IPZ211" s="248"/>
      <c r="IQA211" s="248"/>
      <c r="IQB211" s="248"/>
      <c r="IQC211" s="248"/>
      <c r="IQD211" s="248"/>
      <c r="IQE211" s="248"/>
      <c r="IQF211" s="248"/>
      <c r="IQG211" s="248"/>
      <c r="IQH211" s="248"/>
      <c r="IQI211" s="248"/>
      <c r="IQJ211" s="248"/>
      <c r="IQK211" s="248"/>
      <c r="IQL211" s="248"/>
      <c r="IQM211" s="248"/>
      <c r="IQN211" s="248"/>
      <c r="IQO211" s="248"/>
      <c r="IQP211" s="248"/>
      <c r="IQQ211" s="248"/>
      <c r="IQR211" s="248"/>
      <c r="IQS211" s="248"/>
      <c r="IQT211" s="248"/>
      <c r="IQU211" s="248"/>
      <c r="IQV211" s="248"/>
      <c r="IQW211" s="248"/>
      <c r="IQX211" s="248"/>
      <c r="IQY211" s="248"/>
      <c r="IQZ211" s="248"/>
      <c r="IRA211" s="248"/>
      <c r="IRB211" s="248"/>
      <c r="IRC211" s="248"/>
      <c r="IRD211" s="248"/>
      <c r="IRE211" s="248"/>
      <c r="IRF211" s="248"/>
      <c r="IRG211" s="248"/>
      <c r="IRH211" s="248"/>
      <c r="IRI211" s="248"/>
      <c r="IRJ211" s="248"/>
      <c r="IRK211" s="248"/>
      <c r="IRL211" s="248"/>
      <c r="IRM211" s="248"/>
      <c r="IRN211" s="248"/>
      <c r="IRO211" s="248"/>
      <c r="IRP211" s="248"/>
      <c r="IRQ211" s="248"/>
      <c r="IRR211" s="248"/>
      <c r="IRS211" s="248"/>
      <c r="IRT211" s="248"/>
      <c r="IRU211" s="248"/>
      <c r="IRV211" s="248"/>
      <c r="IRW211" s="248"/>
      <c r="IRX211" s="248"/>
      <c r="IRY211" s="248"/>
      <c r="IRZ211" s="248"/>
      <c r="ISA211" s="248"/>
      <c r="ISB211" s="248"/>
      <c r="ISC211" s="248"/>
      <c r="ISD211" s="248"/>
      <c r="ISE211" s="248"/>
      <c r="ISF211" s="248"/>
      <c r="ISG211" s="248"/>
      <c r="ISH211" s="248"/>
      <c r="ISI211" s="248"/>
      <c r="ISJ211" s="248"/>
      <c r="ISK211" s="248"/>
      <c r="ISL211" s="248"/>
      <c r="ISM211" s="248"/>
      <c r="ISN211" s="248"/>
      <c r="ISO211" s="248"/>
      <c r="ISP211" s="248"/>
      <c r="ISQ211" s="248"/>
      <c r="ISR211" s="248"/>
      <c r="ISS211" s="248"/>
      <c r="IST211" s="248"/>
      <c r="ISU211" s="248"/>
      <c r="ISV211" s="248"/>
      <c r="ISW211" s="248"/>
      <c r="ISX211" s="248"/>
      <c r="ISY211" s="248"/>
      <c r="ISZ211" s="248"/>
      <c r="ITA211" s="248"/>
      <c r="ITB211" s="248"/>
      <c r="ITC211" s="248"/>
      <c r="ITD211" s="248"/>
      <c r="ITE211" s="248"/>
      <c r="ITF211" s="248"/>
      <c r="ITG211" s="248"/>
      <c r="ITH211" s="248"/>
      <c r="ITI211" s="248"/>
      <c r="ITJ211" s="248"/>
      <c r="ITK211" s="248"/>
      <c r="ITL211" s="248"/>
      <c r="ITM211" s="248"/>
      <c r="ITN211" s="248"/>
      <c r="ITO211" s="248"/>
      <c r="ITP211" s="248"/>
      <c r="ITQ211" s="248"/>
      <c r="ITR211" s="248"/>
      <c r="ITS211" s="248"/>
      <c r="ITT211" s="248"/>
      <c r="ITU211" s="248"/>
      <c r="ITV211" s="248"/>
      <c r="ITW211" s="248"/>
      <c r="ITX211" s="248"/>
      <c r="ITY211" s="248"/>
      <c r="ITZ211" s="248"/>
      <c r="IUA211" s="248"/>
      <c r="IUB211" s="248"/>
      <c r="IUC211" s="248"/>
      <c r="IUD211" s="248"/>
      <c r="IUE211" s="248"/>
      <c r="IUF211" s="248"/>
      <c r="IUG211" s="248"/>
      <c r="IUH211" s="248"/>
      <c r="IUI211" s="248"/>
      <c r="IUJ211" s="248"/>
      <c r="IUK211" s="248"/>
      <c r="IUL211" s="248"/>
      <c r="IUM211" s="248"/>
      <c r="IUN211" s="248"/>
      <c r="IUO211" s="248"/>
      <c r="IUP211" s="248"/>
      <c r="IUQ211" s="248"/>
      <c r="IUR211" s="248"/>
      <c r="IUS211" s="248"/>
      <c r="IUT211" s="248"/>
      <c r="IUU211" s="248"/>
      <c r="IUV211" s="248"/>
      <c r="IUW211" s="248"/>
      <c r="IUX211" s="248"/>
      <c r="IUY211" s="248"/>
      <c r="IUZ211" s="248"/>
      <c r="IVA211" s="248"/>
      <c r="IVB211" s="248"/>
      <c r="IVC211" s="248"/>
      <c r="IVD211" s="248"/>
      <c r="IVE211" s="248"/>
      <c r="IVF211" s="248"/>
      <c r="IVG211" s="248"/>
      <c r="IVH211" s="248"/>
      <c r="IVI211" s="248"/>
      <c r="IVJ211" s="248"/>
      <c r="IVK211" s="248"/>
      <c r="IVL211" s="248"/>
      <c r="IVM211" s="248"/>
      <c r="IVN211" s="248"/>
      <c r="IVO211" s="248"/>
      <c r="IVP211" s="248"/>
      <c r="IVQ211" s="248"/>
      <c r="IVR211" s="248"/>
      <c r="IVS211" s="248"/>
      <c r="IVT211" s="248"/>
      <c r="IVU211" s="248"/>
      <c r="IVV211" s="248"/>
      <c r="IVW211" s="248"/>
      <c r="IVX211" s="248"/>
      <c r="IVY211" s="248"/>
      <c r="IVZ211" s="248"/>
      <c r="IWA211" s="248"/>
      <c r="IWB211" s="248"/>
      <c r="IWC211" s="248"/>
      <c r="IWD211" s="248"/>
      <c r="IWE211" s="248"/>
      <c r="IWF211" s="248"/>
      <c r="IWG211" s="248"/>
      <c r="IWH211" s="248"/>
      <c r="IWI211" s="248"/>
      <c r="IWJ211" s="248"/>
      <c r="IWK211" s="248"/>
      <c r="IWL211" s="248"/>
      <c r="IWM211" s="248"/>
      <c r="IWN211" s="248"/>
      <c r="IWO211" s="248"/>
      <c r="IWP211" s="248"/>
      <c r="IWQ211" s="248"/>
      <c r="IWR211" s="248"/>
      <c r="IWS211" s="248"/>
      <c r="IWT211" s="248"/>
      <c r="IWU211" s="248"/>
      <c r="IWV211" s="248"/>
      <c r="IWW211" s="248"/>
      <c r="IWX211" s="248"/>
      <c r="IWY211" s="248"/>
      <c r="IWZ211" s="248"/>
      <c r="IXA211" s="248"/>
      <c r="IXB211" s="248"/>
      <c r="IXC211" s="248"/>
      <c r="IXD211" s="248"/>
      <c r="IXE211" s="248"/>
      <c r="IXF211" s="248"/>
      <c r="IXG211" s="248"/>
      <c r="IXH211" s="248"/>
      <c r="IXI211" s="248"/>
      <c r="IXJ211" s="248"/>
      <c r="IXK211" s="248"/>
      <c r="IXL211" s="248"/>
      <c r="IXM211" s="248"/>
      <c r="IXN211" s="248"/>
      <c r="IXO211" s="248"/>
      <c r="IXP211" s="248"/>
      <c r="IXQ211" s="248"/>
      <c r="IXR211" s="248"/>
      <c r="IXS211" s="248"/>
      <c r="IXT211" s="248"/>
      <c r="IXU211" s="248"/>
      <c r="IXV211" s="248"/>
      <c r="IXW211" s="248"/>
      <c r="IXX211" s="248"/>
      <c r="IXY211" s="248"/>
      <c r="IXZ211" s="248"/>
      <c r="IYA211" s="248"/>
      <c r="IYB211" s="248"/>
      <c r="IYC211" s="248"/>
      <c r="IYD211" s="248"/>
      <c r="IYE211" s="248"/>
      <c r="IYF211" s="248"/>
      <c r="IYG211" s="248"/>
      <c r="IYH211" s="248"/>
      <c r="IYI211" s="248"/>
      <c r="IYJ211" s="248"/>
      <c r="IYK211" s="248"/>
      <c r="IYL211" s="248"/>
      <c r="IYM211" s="248"/>
      <c r="IYN211" s="248"/>
      <c r="IYO211" s="248"/>
      <c r="IYP211" s="248"/>
      <c r="IYQ211" s="248"/>
      <c r="IYR211" s="248"/>
      <c r="IYS211" s="248"/>
      <c r="IYT211" s="248"/>
      <c r="IYU211" s="248"/>
      <c r="IYV211" s="248"/>
      <c r="IYW211" s="248"/>
      <c r="IYX211" s="248"/>
      <c r="IYY211" s="248"/>
      <c r="IYZ211" s="248"/>
      <c r="IZA211" s="248"/>
      <c r="IZB211" s="248"/>
      <c r="IZC211" s="248"/>
      <c r="IZD211" s="248"/>
      <c r="IZE211" s="248"/>
      <c r="IZF211" s="248"/>
      <c r="IZG211" s="248"/>
      <c r="IZH211" s="248"/>
      <c r="IZI211" s="248"/>
      <c r="IZJ211" s="248"/>
      <c r="IZK211" s="248"/>
      <c r="IZL211" s="248"/>
      <c r="IZM211" s="248"/>
      <c r="IZN211" s="248"/>
      <c r="IZO211" s="248"/>
      <c r="IZP211" s="248"/>
      <c r="IZQ211" s="248"/>
      <c r="IZR211" s="248"/>
      <c r="IZS211" s="248"/>
      <c r="IZT211" s="248"/>
      <c r="IZU211" s="248"/>
      <c r="IZV211" s="248"/>
      <c r="IZW211" s="248"/>
      <c r="IZX211" s="248"/>
      <c r="IZY211" s="248"/>
      <c r="IZZ211" s="248"/>
      <c r="JAA211" s="248"/>
      <c r="JAB211" s="248"/>
      <c r="JAC211" s="248"/>
      <c r="JAD211" s="248"/>
      <c r="JAE211" s="248"/>
      <c r="JAF211" s="248"/>
      <c r="JAG211" s="248"/>
      <c r="JAH211" s="248"/>
      <c r="JAI211" s="248"/>
      <c r="JAJ211" s="248"/>
      <c r="JAK211" s="248"/>
      <c r="JAL211" s="248"/>
      <c r="JAM211" s="248"/>
      <c r="JAN211" s="248"/>
      <c r="JAO211" s="248"/>
      <c r="JAP211" s="248"/>
      <c r="JAQ211" s="248"/>
      <c r="JAR211" s="248"/>
      <c r="JAS211" s="248"/>
      <c r="JAT211" s="248"/>
      <c r="JAU211" s="248"/>
      <c r="JAV211" s="248"/>
      <c r="JAW211" s="248"/>
      <c r="JAX211" s="248"/>
      <c r="JAY211" s="248"/>
      <c r="JAZ211" s="248"/>
      <c r="JBA211" s="248"/>
      <c r="JBB211" s="248"/>
      <c r="JBC211" s="248"/>
      <c r="JBD211" s="248"/>
      <c r="JBE211" s="248"/>
      <c r="JBF211" s="248"/>
      <c r="JBG211" s="248"/>
      <c r="JBH211" s="248"/>
      <c r="JBI211" s="248"/>
      <c r="JBJ211" s="248"/>
      <c r="JBK211" s="248"/>
      <c r="JBL211" s="248"/>
      <c r="JBM211" s="248"/>
      <c r="JBN211" s="248"/>
      <c r="JBO211" s="248"/>
      <c r="JBP211" s="248"/>
      <c r="JBQ211" s="248"/>
      <c r="JBR211" s="248"/>
      <c r="JBS211" s="248"/>
      <c r="JBT211" s="248"/>
      <c r="JBU211" s="248"/>
      <c r="JBV211" s="248"/>
      <c r="JBW211" s="248"/>
      <c r="JBX211" s="248"/>
      <c r="JBY211" s="248"/>
      <c r="JBZ211" s="248"/>
      <c r="JCA211" s="248"/>
      <c r="JCB211" s="248"/>
      <c r="JCC211" s="248"/>
      <c r="JCD211" s="248"/>
      <c r="JCE211" s="248"/>
      <c r="JCF211" s="248"/>
      <c r="JCG211" s="248"/>
      <c r="JCH211" s="248"/>
      <c r="JCI211" s="248"/>
      <c r="JCJ211" s="248"/>
      <c r="JCK211" s="248"/>
      <c r="JCL211" s="248"/>
      <c r="JCM211" s="248"/>
      <c r="JCN211" s="248"/>
      <c r="JCO211" s="248"/>
      <c r="JCP211" s="248"/>
      <c r="JCQ211" s="248"/>
      <c r="JCR211" s="248"/>
      <c r="JCS211" s="248"/>
      <c r="JCT211" s="248"/>
      <c r="JCU211" s="248"/>
      <c r="JCV211" s="248"/>
      <c r="JCW211" s="248"/>
      <c r="JCX211" s="248"/>
      <c r="JCY211" s="248"/>
      <c r="JCZ211" s="248"/>
      <c r="JDA211" s="248"/>
      <c r="JDB211" s="248"/>
      <c r="JDC211" s="248"/>
      <c r="JDD211" s="248"/>
      <c r="JDE211" s="248"/>
      <c r="JDF211" s="248"/>
      <c r="JDG211" s="248"/>
      <c r="JDH211" s="248"/>
      <c r="JDI211" s="248"/>
      <c r="JDJ211" s="248"/>
      <c r="JDK211" s="248"/>
      <c r="JDL211" s="248"/>
      <c r="JDM211" s="248"/>
      <c r="JDN211" s="248"/>
      <c r="JDO211" s="248"/>
      <c r="JDP211" s="248"/>
      <c r="JDQ211" s="248"/>
      <c r="JDR211" s="248"/>
      <c r="JDS211" s="248"/>
      <c r="JDT211" s="248"/>
      <c r="JDU211" s="248"/>
      <c r="JDV211" s="248"/>
      <c r="JDW211" s="248"/>
      <c r="JDX211" s="248"/>
      <c r="JDY211" s="248"/>
      <c r="JDZ211" s="248"/>
      <c r="JEA211" s="248"/>
      <c r="JEB211" s="248"/>
      <c r="JEC211" s="248"/>
      <c r="JED211" s="248"/>
      <c r="JEE211" s="248"/>
      <c r="JEF211" s="248"/>
      <c r="JEG211" s="248"/>
      <c r="JEH211" s="248"/>
      <c r="JEI211" s="248"/>
      <c r="JEJ211" s="248"/>
      <c r="JEK211" s="248"/>
      <c r="JEL211" s="248"/>
      <c r="JEM211" s="248"/>
      <c r="JEN211" s="248"/>
      <c r="JEO211" s="248"/>
      <c r="JEP211" s="248"/>
      <c r="JEQ211" s="248"/>
      <c r="JER211" s="248"/>
      <c r="JES211" s="248"/>
      <c r="JET211" s="248"/>
      <c r="JEU211" s="248"/>
      <c r="JEV211" s="248"/>
      <c r="JEW211" s="248"/>
      <c r="JEX211" s="248"/>
      <c r="JEY211" s="248"/>
      <c r="JEZ211" s="248"/>
      <c r="JFA211" s="248"/>
      <c r="JFB211" s="248"/>
      <c r="JFC211" s="248"/>
      <c r="JFD211" s="248"/>
      <c r="JFE211" s="248"/>
      <c r="JFF211" s="248"/>
      <c r="JFG211" s="248"/>
      <c r="JFH211" s="248"/>
      <c r="JFI211" s="248"/>
      <c r="JFJ211" s="248"/>
      <c r="JFK211" s="248"/>
      <c r="JFL211" s="248"/>
      <c r="JFM211" s="248"/>
      <c r="JFN211" s="248"/>
      <c r="JFO211" s="248"/>
      <c r="JFP211" s="248"/>
      <c r="JFQ211" s="248"/>
      <c r="JFR211" s="248"/>
      <c r="JFS211" s="248"/>
      <c r="JFT211" s="248"/>
      <c r="JFU211" s="248"/>
      <c r="JFV211" s="248"/>
      <c r="JFW211" s="248"/>
      <c r="JFX211" s="248"/>
      <c r="JFY211" s="248"/>
      <c r="JFZ211" s="248"/>
      <c r="JGA211" s="248"/>
      <c r="JGB211" s="248"/>
      <c r="JGC211" s="248"/>
      <c r="JGD211" s="248"/>
      <c r="JGE211" s="248"/>
      <c r="JGF211" s="248"/>
      <c r="JGG211" s="248"/>
      <c r="JGH211" s="248"/>
      <c r="JGI211" s="248"/>
      <c r="JGJ211" s="248"/>
      <c r="JGK211" s="248"/>
      <c r="JGL211" s="248"/>
      <c r="JGM211" s="248"/>
      <c r="JGN211" s="248"/>
      <c r="JGO211" s="248"/>
      <c r="JGP211" s="248"/>
      <c r="JGQ211" s="248"/>
      <c r="JGR211" s="248"/>
      <c r="JGS211" s="248"/>
      <c r="JGT211" s="248"/>
      <c r="JGU211" s="248"/>
      <c r="JGV211" s="248"/>
      <c r="JGW211" s="248"/>
      <c r="JGX211" s="248"/>
      <c r="JGY211" s="248"/>
      <c r="JGZ211" s="248"/>
      <c r="JHA211" s="248"/>
      <c r="JHB211" s="248"/>
      <c r="JHC211" s="248"/>
      <c r="JHD211" s="248"/>
      <c r="JHE211" s="248"/>
      <c r="JHF211" s="248"/>
      <c r="JHG211" s="248"/>
      <c r="JHH211" s="248"/>
      <c r="JHI211" s="248"/>
      <c r="JHJ211" s="248"/>
      <c r="JHK211" s="248"/>
      <c r="JHL211" s="248"/>
      <c r="JHM211" s="248"/>
      <c r="JHN211" s="248"/>
      <c r="JHO211" s="248"/>
      <c r="JHP211" s="248"/>
      <c r="JHQ211" s="248"/>
      <c r="JHR211" s="248"/>
      <c r="JHS211" s="248"/>
      <c r="JHT211" s="248"/>
      <c r="JHU211" s="248"/>
      <c r="JHV211" s="248"/>
      <c r="JHW211" s="248"/>
      <c r="JHX211" s="248"/>
      <c r="JHY211" s="248"/>
      <c r="JHZ211" s="248"/>
      <c r="JIA211" s="248"/>
      <c r="JIB211" s="248"/>
      <c r="JIC211" s="248"/>
      <c r="JID211" s="248"/>
      <c r="JIE211" s="248"/>
      <c r="JIF211" s="248"/>
      <c r="JIG211" s="248"/>
      <c r="JIH211" s="248"/>
      <c r="JII211" s="248"/>
      <c r="JIJ211" s="248"/>
      <c r="JIK211" s="248"/>
      <c r="JIL211" s="248"/>
      <c r="JIM211" s="248"/>
      <c r="JIN211" s="248"/>
      <c r="JIO211" s="248"/>
      <c r="JIP211" s="248"/>
      <c r="JIQ211" s="248"/>
      <c r="JIR211" s="248"/>
      <c r="JIS211" s="248"/>
      <c r="JIT211" s="248"/>
      <c r="JIU211" s="248"/>
      <c r="JIV211" s="248"/>
      <c r="JIW211" s="248"/>
      <c r="JIX211" s="248"/>
      <c r="JIY211" s="248"/>
      <c r="JIZ211" s="248"/>
      <c r="JJA211" s="248"/>
      <c r="JJB211" s="248"/>
      <c r="JJC211" s="248"/>
      <c r="JJD211" s="248"/>
      <c r="JJE211" s="248"/>
      <c r="JJF211" s="248"/>
      <c r="JJG211" s="248"/>
      <c r="JJH211" s="248"/>
      <c r="JJI211" s="248"/>
      <c r="JJJ211" s="248"/>
      <c r="JJK211" s="248"/>
      <c r="JJL211" s="248"/>
      <c r="JJM211" s="248"/>
      <c r="JJN211" s="248"/>
      <c r="JJO211" s="248"/>
      <c r="JJP211" s="248"/>
      <c r="JJQ211" s="248"/>
      <c r="JJR211" s="248"/>
      <c r="JJS211" s="248"/>
      <c r="JJT211" s="248"/>
      <c r="JJU211" s="248"/>
      <c r="JJV211" s="248"/>
      <c r="JJW211" s="248"/>
      <c r="JJX211" s="248"/>
      <c r="JJY211" s="248"/>
      <c r="JJZ211" s="248"/>
      <c r="JKA211" s="248"/>
      <c r="JKB211" s="248"/>
      <c r="JKC211" s="248"/>
      <c r="JKD211" s="248"/>
      <c r="JKE211" s="248"/>
      <c r="JKF211" s="248"/>
      <c r="JKG211" s="248"/>
      <c r="JKH211" s="248"/>
      <c r="JKI211" s="248"/>
      <c r="JKJ211" s="248"/>
      <c r="JKK211" s="248"/>
      <c r="JKL211" s="248"/>
      <c r="JKM211" s="248"/>
      <c r="JKN211" s="248"/>
      <c r="JKO211" s="248"/>
      <c r="JKP211" s="248"/>
      <c r="JKQ211" s="248"/>
      <c r="JKR211" s="248"/>
      <c r="JKS211" s="248"/>
      <c r="JKT211" s="248"/>
      <c r="JKU211" s="248"/>
      <c r="JKV211" s="248"/>
      <c r="JKW211" s="248"/>
      <c r="JKX211" s="248"/>
      <c r="JKY211" s="248"/>
      <c r="JKZ211" s="248"/>
      <c r="JLA211" s="248"/>
      <c r="JLB211" s="248"/>
      <c r="JLC211" s="248"/>
      <c r="JLD211" s="248"/>
      <c r="JLE211" s="248"/>
      <c r="JLF211" s="248"/>
      <c r="JLG211" s="248"/>
      <c r="JLH211" s="248"/>
      <c r="JLI211" s="248"/>
      <c r="JLJ211" s="248"/>
      <c r="JLK211" s="248"/>
      <c r="JLL211" s="248"/>
      <c r="JLM211" s="248"/>
      <c r="JLN211" s="248"/>
      <c r="JLO211" s="248"/>
      <c r="JLP211" s="248"/>
      <c r="JLQ211" s="248"/>
      <c r="JLR211" s="248"/>
      <c r="JLS211" s="248"/>
      <c r="JLT211" s="248"/>
      <c r="JLU211" s="248"/>
      <c r="JLV211" s="248"/>
      <c r="JLW211" s="248"/>
      <c r="JLX211" s="248"/>
      <c r="JLY211" s="248"/>
      <c r="JLZ211" s="248"/>
      <c r="JMA211" s="248"/>
      <c r="JMB211" s="248"/>
      <c r="JMC211" s="248"/>
      <c r="JMD211" s="248"/>
      <c r="JME211" s="248"/>
      <c r="JMF211" s="248"/>
      <c r="JMG211" s="248"/>
      <c r="JMH211" s="248"/>
      <c r="JMI211" s="248"/>
      <c r="JMJ211" s="248"/>
      <c r="JMK211" s="248"/>
      <c r="JML211" s="248"/>
      <c r="JMM211" s="248"/>
      <c r="JMN211" s="248"/>
      <c r="JMO211" s="248"/>
      <c r="JMP211" s="248"/>
      <c r="JMQ211" s="248"/>
      <c r="JMR211" s="248"/>
      <c r="JMS211" s="248"/>
      <c r="JMT211" s="248"/>
      <c r="JMU211" s="248"/>
      <c r="JMV211" s="248"/>
      <c r="JMW211" s="248"/>
      <c r="JMX211" s="248"/>
      <c r="JMY211" s="248"/>
      <c r="JMZ211" s="248"/>
      <c r="JNA211" s="248"/>
      <c r="JNB211" s="248"/>
      <c r="JNC211" s="248"/>
      <c r="JND211" s="248"/>
      <c r="JNE211" s="248"/>
      <c r="JNF211" s="248"/>
      <c r="JNG211" s="248"/>
      <c r="JNH211" s="248"/>
      <c r="JNI211" s="248"/>
      <c r="JNJ211" s="248"/>
      <c r="JNK211" s="248"/>
      <c r="JNL211" s="248"/>
      <c r="JNM211" s="248"/>
      <c r="JNN211" s="248"/>
      <c r="JNO211" s="248"/>
      <c r="JNP211" s="248"/>
      <c r="JNQ211" s="248"/>
      <c r="JNR211" s="248"/>
      <c r="JNS211" s="248"/>
      <c r="JNT211" s="248"/>
      <c r="JNU211" s="248"/>
      <c r="JNV211" s="248"/>
      <c r="JNW211" s="248"/>
      <c r="JNX211" s="248"/>
      <c r="JNY211" s="248"/>
      <c r="JNZ211" s="248"/>
      <c r="JOA211" s="248"/>
      <c r="JOB211" s="248"/>
      <c r="JOC211" s="248"/>
      <c r="JOD211" s="248"/>
      <c r="JOE211" s="248"/>
      <c r="JOF211" s="248"/>
      <c r="JOG211" s="248"/>
      <c r="JOH211" s="248"/>
      <c r="JOI211" s="248"/>
      <c r="JOJ211" s="248"/>
      <c r="JOK211" s="248"/>
      <c r="JOL211" s="248"/>
      <c r="JOM211" s="248"/>
      <c r="JON211" s="248"/>
      <c r="JOO211" s="248"/>
      <c r="JOP211" s="248"/>
      <c r="JOQ211" s="248"/>
      <c r="JOR211" s="248"/>
      <c r="JOS211" s="248"/>
      <c r="JOT211" s="248"/>
      <c r="JOU211" s="248"/>
      <c r="JOV211" s="248"/>
      <c r="JOW211" s="248"/>
      <c r="JOX211" s="248"/>
      <c r="JOY211" s="248"/>
      <c r="JOZ211" s="248"/>
      <c r="JPA211" s="248"/>
      <c r="JPB211" s="248"/>
      <c r="JPC211" s="248"/>
      <c r="JPD211" s="248"/>
      <c r="JPE211" s="248"/>
      <c r="JPF211" s="248"/>
      <c r="JPG211" s="248"/>
      <c r="JPH211" s="248"/>
      <c r="JPI211" s="248"/>
      <c r="JPJ211" s="248"/>
      <c r="JPK211" s="248"/>
      <c r="JPL211" s="248"/>
      <c r="JPM211" s="248"/>
      <c r="JPN211" s="248"/>
      <c r="JPO211" s="248"/>
      <c r="JPP211" s="248"/>
      <c r="JPQ211" s="248"/>
      <c r="JPR211" s="248"/>
      <c r="JPS211" s="248"/>
      <c r="JPT211" s="248"/>
      <c r="JPU211" s="248"/>
      <c r="JPV211" s="248"/>
      <c r="JPW211" s="248"/>
      <c r="JPX211" s="248"/>
      <c r="JPY211" s="248"/>
      <c r="JPZ211" s="248"/>
      <c r="JQA211" s="248"/>
      <c r="JQB211" s="248"/>
      <c r="JQC211" s="248"/>
      <c r="JQD211" s="248"/>
      <c r="JQE211" s="248"/>
      <c r="JQF211" s="248"/>
      <c r="JQG211" s="248"/>
      <c r="JQH211" s="248"/>
      <c r="JQI211" s="248"/>
      <c r="JQJ211" s="248"/>
      <c r="JQK211" s="248"/>
      <c r="JQL211" s="248"/>
      <c r="JQM211" s="248"/>
      <c r="JQN211" s="248"/>
      <c r="JQO211" s="248"/>
      <c r="JQP211" s="248"/>
      <c r="JQQ211" s="248"/>
      <c r="JQR211" s="248"/>
      <c r="JQS211" s="248"/>
      <c r="JQT211" s="248"/>
      <c r="JQU211" s="248"/>
      <c r="JQV211" s="248"/>
      <c r="JQW211" s="248"/>
      <c r="JQX211" s="248"/>
      <c r="JQY211" s="248"/>
      <c r="JQZ211" s="248"/>
      <c r="JRA211" s="248"/>
      <c r="JRB211" s="248"/>
      <c r="JRC211" s="248"/>
      <c r="JRD211" s="248"/>
      <c r="JRE211" s="248"/>
      <c r="JRF211" s="248"/>
      <c r="JRG211" s="248"/>
      <c r="JRH211" s="248"/>
      <c r="JRI211" s="248"/>
      <c r="JRJ211" s="248"/>
      <c r="JRK211" s="248"/>
      <c r="JRL211" s="248"/>
      <c r="JRM211" s="248"/>
      <c r="JRN211" s="248"/>
      <c r="JRO211" s="248"/>
      <c r="JRP211" s="248"/>
      <c r="JRQ211" s="248"/>
      <c r="JRR211" s="248"/>
      <c r="JRS211" s="248"/>
      <c r="JRT211" s="248"/>
      <c r="JRU211" s="248"/>
      <c r="JRV211" s="248"/>
      <c r="JRW211" s="248"/>
      <c r="JRX211" s="248"/>
      <c r="JRY211" s="248"/>
      <c r="JRZ211" s="248"/>
      <c r="JSA211" s="248"/>
      <c r="JSB211" s="248"/>
      <c r="JSC211" s="248"/>
      <c r="JSD211" s="248"/>
      <c r="JSE211" s="248"/>
      <c r="JSF211" s="248"/>
      <c r="JSG211" s="248"/>
      <c r="JSH211" s="248"/>
      <c r="JSI211" s="248"/>
      <c r="JSJ211" s="248"/>
      <c r="JSK211" s="248"/>
      <c r="JSL211" s="248"/>
      <c r="JSM211" s="248"/>
      <c r="JSN211" s="248"/>
      <c r="JSO211" s="248"/>
      <c r="JSP211" s="248"/>
      <c r="JSQ211" s="248"/>
      <c r="JSR211" s="248"/>
      <c r="JSS211" s="248"/>
      <c r="JST211" s="248"/>
      <c r="JSU211" s="248"/>
      <c r="JSV211" s="248"/>
      <c r="JSW211" s="248"/>
      <c r="JSX211" s="248"/>
      <c r="JSY211" s="248"/>
      <c r="JSZ211" s="248"/>
      <c r="JTA211" s="248"/>
      <c r="JTB211" s="248"/>
      <c r="JTC211" s="248"/>
      <c r="JTD211" s="248"/>
      <c r="JTE211" s="248"/>
      <c r="JTF211" s="248"/>
      <c r="JTG211" s="248"/>
      <c r="JTH211" s="248"/>
      <c r="JTI211" s="248"/>
      <c r="JTJ211" s="248"/>
      <c r="JTK211" s="248"/>
      <c r="JTL211" s="248"/>
      <c r="JTM211" s="248"/>
      <c r="JTN211" s="248"/>
      <c r="JTO211" s="248"/>
      <c r="JTP211" s="248"/>
      <c r="JTQ211" s="248"/>
      <c r="JTR211" s="248"/>
      <c r="JTS211" s="248"/>
      <c r="JTT211" s="248"/>
      <c r="JTU211" s="248"/>
      <c r="JTV211" s="248"/>
      <c r="JTW211" s="248"/>
      <c r="JTX211" s="248"/>
      <c r="JTY211" s="248"/>
      <c r="JTZ211" s="248"/>
      <c r="JUA211" s="248"/>
      <c r="JUB211" s="248"/>
      <c r="JUC211" s="248"/>
      <c r="JUD211" s="248"/>
      <c r="JUE211" s="248"/>
      <c r="JUF211" s="248"/>
      <c r="JUG211" s="248"/>
      <c r="JUH211" s="248"/>
      <c r="JUI211" s="248"/>
      <c r="JUJ211" s="248"/>
      <c r="JUK211" s="248"/>
      <c r="JUL211" s="248"/>
      <c r="JUM211" s="248"/>
      <c r="JUN211" s="248"/>
      <c r="JUO211" s="248"/>
      <c r="JUP211" s="248"/>
      <c r="JUQ211" s="248"/>
      <c r="JUR211" s="248"/>
      <c r="JUS211" s="248"/>
      <c r="JUT211" s="248"/>
      <c r="JUU211" s="248"/>
      <c r="JUV211" s="248"/>
      <c r="JUW211" s="248"/>
      <c r="JUX211" s="248"/>
      <c r="JUY211" s="248"/>
      <c r="JUZ211" s="248"/>
      <c r="JVA211" s="248"/>
      <c r="JVB211" s="248"/>
      <c r="JVC211" s="248"/>
      <c r="JVD211" s="248"/>
      <c r="JVE211" s="248"/>
      <c r="JVF211" s="248"/>
      <c r="JVG211" s="248"/>
      <c r="JVH211" s="248"/>
      <c r="JVI211" s="248"/>
      <c r="JVJ211" s="248"/>
      <c r="JVK211" s="248"/>
      <c r="JVL211" s="248"/>
      <c r="JVM211" s="248"/>
      <c r="JVN211" s="248"/>
      <c r="JVO211" s="248"/>
      <c r="JVP211" s="248"/>
      <c r="JVQ211" s="248"/>
      <c r="JVR211" s="248"/>
      <c r="JVS211" s="248"/>
      <c r="JVT211" s="248"/>
      <c r="JVU211" s="248"/>
      <c r="JVV211" s="248"/>
      <c r="JVW211" s="248"/>
      <c r="JVX211" s="248"/>
      <c r="JVY211" s="248"/>
      <c r="JVZ211" s="248"/>
      <c r="JWA211" s="248"/>
      <c r="JWB211" s="248"/>
      <c r="JWC211" s="248"/>
      <c r="JWD211" s="248"/>
      <c r="JWE211" s="248"/>
      <c r="JWF211" s="248"/>
      <c r="JWG211" s="248"/>
      <c r="JWH211" s="248"/>
      <c r="JWI211" s="248"/>
      <c r="JWJ211" s="248"/>
      <c r="JWK211" s="248"/>
      <c r="JWL211" s="248"/>
      <c r="JWM211" s="248"/>
      <c r="JWN211" s="248"/>
      <c r="JWO211" s="248"/>
      <c r="JWP211" s="248"/>
      <c r="JWQ211" s="248"/>
      <c r="JWR211" s="248"/>
      <c r="JWS211" s="248"/>
      <c r="JWT211" s="248"/>
      <c r="JWU211" s="248"/>
      <c r="JWV211" s="248"/>
      <c r="JWW211" s="248"/>
      <c r="JWX211" s="248"/>
      <c r="JWY211" s="248"/>
      <c r="JWZ211" s="248"/>
      <c r="JXA211" s="248"/>
      <c r="JXB211" s="248"/>
      <c r="JXC211" s="248"/>
      <c r="JXD211" s="248"/>
      <c r="JXE211" s="248"/>
      <c r="JXF211" s="248"/>
      <c r="JXG211" s="248"/>
      <c r="JXH211" s="248"/>
      <c r="JXI211" s="248"/>
      <c r="JXJ211" s="248"/>
      <c r="JXK211" s="248"/>
      <c r="JXL211" s="248"/>
      <c r="JXM211" s="248"/>
      <c r="JXN211" s="248"/>
      <c r="JXO211" s="248"/>
      <c r="JXP211" s="248"/>
      <c r="JXQ211" s="248"/>
      <c r="JXR211" s="248"/>
      <c r="JXS211" s="248"/>
      <c r="JXT211" s="248"/>
      <c r="JXU211" s="248"/>
      <c r="JXV211" s="248"/>
      <c r="JXW211" s="248"/>
      <c r="JXX211" s="248"/>
      <c r="JXY211" s="248"/>
      <c r="JXZ211" s="248"/>
      <c r="JYA211" s="248"/>
      <c r="JYB211" s="248"/>
      <c r="JYC211" s="248"/>
      <c r="JYD211" s="248"/>
      <c r="JYE211" s="248"/>
      <c r="JYF211" s="248"/>
      <c r="JYG211" s="248"/>
      <c r="JYH211" s="248"/>
      <c r="JYI211" s="248"/>
      <c r="JYJ211" s="248"/>
      <c r="JYK211" s="248"/>
      <c r="JYL211" s="248"/>
      <c r="JYM211" s="248"/>
      <c r="JYN211" s="248"/>
      <c r="JYO211" s="248"/>
      <c r="JYP211" s="248"/>
      <c r="JYQ211" s="248"/>
      <c r="JYR211" s="248"/>
      <c r="JYS211" s="248"/>
      <c r="JYT211" s="248"/>
      <c r="JYU211" s="248"/>
      <c r="JYV211" s="248"/>
      <c r="JYW211" s="248"/>
      <c r="JYX211" s="248"/>
      <c r="JYY211" s="248"/>
      <c r="JYZ211" s="248"/>
      <c r="JZA211" s="248"/>
      <c r="JZB211" s="248"/>
      <c r="JZC211" s="248"/>
      <c r="JZD211" s="248"/>
      <c r="JZE211" s="248"/>
      <c r="JZF211" s="248"/>
      <c r="JZG211" s="248"/>
      <c r="JZH211" s="248"/>
      <c r="JZI211" s="248"/>
      <c r="JZJ211" s="248"/>
      <c r="JZK211" s="248"/>
      <c r="JZL211" s="248"/>
      <c r="JZM211" s="248"/>
      <c r="JZN211" s="248"/>
      <c r="JZO211" s="248"/>
      <c r="JZP211" s="248"/>
      <c r="JZQ211" s="248"/>
      <c r="JZR211" s="248"/>
      <c r="JZS211" s="248"/>
      <c r="JZT211" s="248"/>
      <c r="JZU211" s="248"/>
      <c r="JZV211" s="248"/>
      <c r="JZW211" s="248"/>
      <c r="JZX211" s="248"/>
      <c r="JZY211" s="248"/>
      <c r="JZZ211" s="248"/>
      <c r="KAA211" s="248"/>
      <c r="KAB211" s="248"/>
      <c r="KAC211" s="248"/>
      <c r="KAD211" s="248"/>
      <c r="KAE211" s="248"/>
      <c r="KAF211" s="248"/>
      <c r="KAG211" s="248"/>
      <c r="KAH211" s="248"/>
      <c r="KAI211" s="248"/>
      <c r="KAJ211" s="248"/>
      <c r="KAK211" s="248"/>
      <c r="KAL211" s="248"/>
      <c r="KAM211" s="248"/>
      <c r="KAN211" s="248"/>
      <c r="KAO211" s="248"/>
      <c r="KAP211" s="248"/>
      <c r="KAQ211" s="248"/>
      <c r="KAR211" s="248"/>
      <c r="KAS211" s="248"/>
      <c r="KAT211" s="248"/>
      <c r="KAU211" s="248"/>
      <c r="KAV211" s="248"/>
      <c r="KAW211" s="248"/>
      <c r="KAX211" s="248"/>
      <c r="KAY211" s="248"/>
      <c r="KAZ211" s="248"/>
      <c r="KBA211" s="248"/>
      <c r="KBB211" s="248"/>
      <c r="KBC211" s="248"/>
      <c r="KBD211" s="248"/>
      <c r="KBE211" s="248"/>
      <c r="KBF211" s="248"/>
      <c r="KBG211" s="248"/>
      <c r="KBH211" s="248"/>
      <c r="KBI211" s="248"/>
      <c r="KBJ211" s="248"/>
      <c r="KBK211" s="248"/>
      <c r="KBL211" s="248"/>
      <c r="KBM211" s="248"/>
      <c r="KBN211" s="248"/>
      <c r="KBO211" s="248"/>
      <c r="KBP211" s="248"/>
      <c r="KBQ211" s="248"/>
      <c r="KBR211" s="248"/>
      <c r="KBS211" s="248"/>
      <c r="KBT211" s="248"/>
      <c r="KBU211" s="248"/>
      <c r="KBV211" s="248"/>
      <c r="KBW211" s="248"/>
      <c r="KBX211" s="248"/>
      <c r="KBY211" s="248"/>
      <c r="KBZ211" s="248"/>
      <c r="KCA211" s="248"/>
      <c r="KCB211" s="248"/>
      <c r="KCC211" s="248"/>
      <c r="KCD211" s="248"/>
      <c r="KCE211" s="248"/>
      <c r="KCF211" s="248"/>
      <c r="KCG211" s="248"/>
      <c r="KCH211" s="248"/>
      <c r="KCI211" s="248"/>
      <c r="KCJ211" s="248"/>
      <c r="KCK211" s="248"/>
      <c r="KCL211" s="248"/>
      <c r="KCM211" s="248"/>
      <c r="KCN211" s="248"/>
      <c r="KCO211" s="248"/>
      <c r="KCP211" s="248"/>
      <c r="KCQ211" s="248"/>
      <c r="KCR211" s="248"/>
      <c r="KCS211" s="248"/>
      <c r="KCT211" s="248"/>
      <c r="KCU211" s="248"/>
      <c r="KCV211" s="248"/>
      <c r="KCW211" s="248"/>
      <c r="KCX211" s="248"/>
      <c r="KCY211" s="248"/>
      <c r="KCZ211" s="248"/>
      <c r="KDA211" s="248"/>
      <c r="KDB211" s="248"/>
      <c r="KDC211" s="248"/>
      <c r="KDD211" s="248"/>
      <c r="KDE211" s="248"/>
      <c r="KDF211" s="248"/>
      <c r="KDG211" s="248"/>
      <c r="KDH211" s="248"/>
      <c r="KDI211" s="248"/>
      <c r="KDJ211" s="248"/>
      <c r="KDK211" s="248"/>
      <c r="KDL211" s="248"/>
      <c r="KDM211" s="248"/>
      <c r="KDN211" s="248"/>
      <c r="KDO211" s="248"/>
      <c r="KDP211" s="248"/>
      <c r="KDQ211" s="248"/>
      <c r="KDR211" s="248"/>
      <c r="KDS211" s="248"/>
      <c r="KDT211" s="248"/>
      <c r="KDU211" s="248"/>
      <c r="KDV211" s="248"/>
      <c r="KDW211" s="248"/>
      <c r="KDX211" s="248"/>
      <c r="KDY211" s="248"/>
      <c r="KDZ211" s="248"/>
      <c r="KEA211" s="248"/>
      <c r="KEB211" s="248"/>
      <c r="KEC211" s="248"/>
      <c r="KED211" s="248"/>
      <c r="KEE211" s="248"/>
      <c r="KEF211" s="248"/>
      <c r="KEG211" s="248"/>
      <c r="KEH211" s="248"/>
      <c r="KEI211" s="248"/>
      <c r="KEJ211" s="248"/>
      <c r="KEK211" s="248"/>
      <c r="KEL211" s="248"/>
      <c r="KEM211" s="248"/>
      <c r="KEN211" s="248"/>
      <c r="KEO211" s="248"/>
      <c r="KEP211" s="248"/>
      <c r="KEQ211" s="248"/>
      <c r="KER211" s="248"/>
      <c r="KES211" s="248"/>
      <c r="KET211" s="248"/>
      <c r="KEU211" s="248"/>
      <c r="KEV211" s="248"/>
      <c r="KEW211" s="248"/>
      <c r="KEX211" s="248"/>
      <c r="KEY211" s="248"/>
      <c r="KEZ211" s="248"/>
      <c r="KFA211" s="248"/>
      <c r="KFB211" s="248"/>
      <c r="KFC211" s="248"/>
      <c r="KFD211" s="248"/>
      <c r="KFE211" s="248"/>
      <c r="KFF211" s="248"/>
      <c r="KFG211" s="248"/>
      <c r="KFH211" s="248"/>
      <c r="KFI211" s="248"/>
      <c r="KFJ211" s="248"/>
      <c r="KFK211" s="248"/>
      <c r="KFL211" s="248"/>
      <c r="KFM211" s="248"/>
      <c r="KFN211" s="248"/>
      <c r="KFO211" s="248"/>
      <c r="KFP211" s="248"/>
      <c r="KFQ211" s="248"/>
      <c r="KFR211" s="248"/>
      <c r="KFS211" s="248"/>
      <c r="KFT211" s="248"/>
      <c r="KFU211" s="248"/>
      <c r="KFV211" s="248"/>
      <c r="KFW211" s="248"/>
      <c r="KFX211" s="248"/>
      <c r="KFY211" s="248"/>
      <c r="KFZ211" s="248"/>
      <c r="KGA211" s="248"/>
      <c r="KGB211" s="248"/>
      <c r="KGC211" s="248"/>
      <c r="KGD211" s="248"/>
      <c r="KGE211" s="248"/>
      <c r="KGF211" s="248"/>
      <c r="KGG211" s="248"/>
      <c r="KGH211" s="248"/>
      <c r="KGI211" s="248"/>
      <c r="KGJ211" s="248"/>
      <c r="KGK211" s="248"/>
      <c r="KGL211" s="248"/>
      <c r="KGM211" s="248"/>
      <c r="KGN211" s="248"/>
      <c r="KGO211" s="248"/>
      <c r="KGP211" s="248"/>
      <c r="KGQ211" s="248"/>
      <c r="KGR211" s="248"/>
      <c r="KGS211" s="248"/>
      <c r="KGT211" s="248"/>
      <c r="KGU211" s="248"/>
      <c r="KGV211" s="248"/>
      <c r="KGW211" s="248"/>
      <c r="KGX211" s="248"/>
      <c r="KGY211" s="248"/>
      <c r="KGZ211" s="248"/>
      <c r="KHA211" s="248"/>
      <c r="KHB211" s="248"/>
      <c r="KHC211" s="248"/>
      <c r="KHD211" s="248"/>
      <c r="KHE211" s="248"/>
      <c r="KHF211" s="248"/>
      <c r="KHG211" s="248"/>
      <c r="KHH211" s="248"/>
      <c r="KHI211" s="248"/>
      <c r="KHJ211" s="248"/>
      <c r="KHK211" s="248"/>
      <c r="KHL211" s="248"/>
      <c r="KHM211" s="248"/>
      <c r="KHN211" s="248"/>
      <c r="KHO211" s="248"/>
      <c r="KHP211" s="248"/>
      <c r="KHQ211" s="248"/>
      <c r="KHR211" s="248"/>
      <c r="KHS211" s="248"/>
      <c r="KHT211" s="248"/>
      <c r="KHU211" s="248"/>
      <c r="KHV211" s="248"/>
      <c r="KHW211" s="248"/>
      <c r="KHX211" s="248"/>
      <c r="KHY211" s="248"/>
      <c r="KHZ211" s="248"/>
      <c r="KIA211" s="248"/>
      <c r="KIB211" s="248"/>
      <c r="KIC211" s="248"/>
      <c r="KID211" s="248"/>
      <c r="KIE211" s="248"/>
      <c r="KIF211" s="248"/>
      <c r="KIG211" s="248"/>
      <c r="KIH211" s="248"/>
      <c r="KII211" s="248"/>
      <c r="KIJ211" s="248"/>
      <c r="KIK211" s="248"/>
      <c r="KIL211" s="248"/>
      <c r="KIM211" s="248"/>
      <c r="KIN211" s="248"/>
      <c r="KIO211" s="248"/>
      <c r="KIP211" s="248"/>
      <c r="KIQ211" s="248"/>
      <c r="KIR211" s="248"/>
      <c r="KIS211" s="248"/>
      <c r="KIT211" s="248"/>
      <c r="KIU211" s="248"/>
      <c r="KIV211" s="248"/>
      <c r="KIW211" s="248"/>
      <c r="KIX211" s="248"/>
      <c r="KIY211" s="248"/>
      <c r="KIZ211" s="248"/>
      <c r="KJA211" s="248"/>
      <c r="KJB211" s="248"/>
      <c r="KJC211" s="248"/>
      <c r="KJD211" s="248"/>
      <c r="KJE211" s="248"/>
      <c r="KJF211" s="248"/>
      <c r="KJG211" s="248"/>
      <c r="KJH211" s="248"/>
      <c r="KJI211" s="248"/>
      <c r="KJJ211" s="248"/>
      <c r="KJK211" s="248"/>
      <c r="KJL211" s="248"/>
      <c r="KJM211" s="248"/>
      <c r="KJN211" s="248"/>
      <c r="KJO211" s="248"/>
      <c r="KJP211" s="248"/>
      <c r="KJQ211" s="248"/>
      <c r="KJR211" s="248"/>
      <c r="KJS211" s="248"/>
      <c r="KJT211" s="248"/>
      <c r="KJU211" s="248"/>
      <c r="KJV211" s="248"/>
      <c r="KJW211" s="248"/>
      <c r="KJX211" s="248"/>
      <c r="KJY211" s="248"/>
      <c r="KJZ211" s="248"/>
      <c r="KKA211" s="248"/>
      <c r="KKB211" s="248"/>
      <c r="KKC211" s="248"/>
      <c r="KKD211" s="248"/>
      <c r="KKE211" s="248"/>
      <c r="KKF211" s="248"/>
      <c r="KKG211" s="248"/>
      <c r="KKH211" s="248"/>
      <c r="KKI211" s="248"/>
      <c r="KKJ211" s="248"/>
      <c r="KKK211" s="248"/>
      <c r="KKL211" s="248"/>
      <c r="KKM211" s="248"/>
      <c r="KKN211" s="248"/>
      <c r="KKO211" s="248"/>
      <c r="KKP211" s="248"/>
      <c r="KKQ211" s="248"/>
      <c r="KKR211" s="248"/>
      <c r="KKS211" s="248"/>
      <c r="KKT211" s="248"/>
      <c r="KKU211" s="248"/>
      <c r="KKV211" s="248"/>
      <c r="KKW211" s="248"/>
      <c r="KKX211" s="248"/>
      <c r="KKY211" s="248"/>
      <c r="KKZ211" s="248"/>
      <c r="KLA211" s="248"/>
      <c r="KLB211" s="248"/>
      <c r="KLC211" s="248"/>
      <c r="KLD211" s="248"/>
      <c r="KLE211" s="248"/>
      <c r="KLF211" s="248"/>
      <c r="KLG211" s="248"/>
      <c r="KLH211" s="248"/>
      <c r="KLI211" s="248"/>
      <c r="KLJ211" s="248"/>
      <c r="KLK211" s="248"/>
      <c r="KLL211" s="248"/>
      <c r="KLM211" s="248"/>
      <c r="KLN211" s="248"/>
      <c r="KLO211" s="248"/>
      <c r="KLP211" s="248"/>
      <c r="KLQ211" s="248"/>
      <c r="KLR211" s="248"/>
      <c r="KLS211" s="248"/>
      <c r="KLT211" s="248"/>
      <c r="KLU211" s="248"/>
      <c r="KLV211" s="248"/>
      <c r="KLW211" s="248"/>
      <c r="KLX211" s="248"/>
      <c r="KLY211" s="248"/>
      <c r="KLZ211" s="248"/>
      <c r="KMA211" s="248"/>
      <c r="KMB211" s="248"/>
      <c r="KMC211" s="248"/>
      <c r="KMD211" s="248"/>
      <c r="KME211" s="248"/>
      <c r="KMF211" s="248"/>
      <c r="KMG211" s="248"/>
      <c r="KMH211" s="248"/>
      <c r="KMI211" s="248"/>
      <c r="KMJ211" s="248"/>
      <c r="KMK211" s="248"/>
      <c r="KML211" s="248"/>
      <c r="KMM211" s="248"/>
      <c r="KMN211" s="248"/>
      <c r="KMO211" s="248"/>
      <c r="KMP211" s="248"/>
      <c r="KMQ211" s="248"/>
      <c r="KMR211" s="248"/>
      <c r="KMS211" s="248"/>
      <c r="KMT211" s="248"/>
      <c r="KMU211" s="248"/>
      <c r="KMV211" s="248"/>
      <c r="KMW211" s="248"/>
      <c r="KMX211" s="248"/>
      <c r="KMY211" s="248"/>
      <c r="KMZ211" s="248"/>
      <c r="KNA211" s="248"/>
      <c r="KNB211" s="248"/>
      <c r="KNC211" s="248"/>
      <c r="KND211" s="248"/>
      <c r="KNE211" s="248"/>
      <c r="KNF211" s="248"/>
      <c r="KNG211" s="248"/>
      <c r="KNH211" s="248"/>
      <c r="KNI211" s="248"/>
      <c r="KNJ211" s="248"/>
      <c r="KNK211" s="248"/>
      <c r="KNL211" s="248"/>
      <c r="KNM211" s="248"/>
      <c r="KNN211" s="248"/>
      <c r="KNO211" s="248"/>
      <c r="KNP211" s="248"/>
      <c r="KNQ211" s="248"/>
      <c r="KNR211" s="248"/>
      <c r="KNS211" s="248"/>
      <c r="KNT211" s="248"/>
      <c r="KNU211" s="248"/>
      <c r="KNV211" s="248"/>
      <c r="KNW211" s="248"/>
      <c r="KNX211" s="248"/>
      <c r="KNY211" s="248"/>
      <c r="KNZ211" s="248"/>
      <c r="KOA211" s="248"/>
      <c r="KOB211" s="248"/>
      <c r="KOC211" s="248"/>
      <c r="KOD211" s="248"/>
      <c r="KOE211" s="248"/>
      <c r="KOF211" s="248"/>
      <c r="KOG211" s="248"/>
      <c r="KOH211" s="248"/>
      <c r="KOI211" s="248"/>
      <c r="KOJ211" s="248"/>
      <c r="KOK211" s="248"/>
      <c r="KOL211" s="248"/>
      <c r="KOM211" s="248"/>
      <c r="KON211" s="248"/>
      <c r="KOO211" s="248"/>
      <c r="KOP211" s="248"/>
      <c r="KOQ211" s="248"/>
      <c r="KOR211" s="248"/>
      <c r="KOS211" s="248"/>
      <c r="KOT211" s="248"/>
      <c r="KOU211" s="248"/>
      <c r="KOV211" s="248"/>
      <c r="KOW211" s="248"/>
      <c r="KOX211" s="248"/>
      <c r="KOY211" s="248"/>
      <c r="KOZ211" s="248"/>
      <c r="KPA211" s="248"/>
      <c r="KPB211" s="248"/>
      <c r="KPC211" s="248"/>
      <c r="KPD211" s="248"/>
      <c r="KPE211" s="248"/>
      <c r="KPF211" s="248"/>
      <c r="KPG211" s="248"/>
      <c r="KPH211" s="248"/>
      <c r="KPI211" s="248"/>
      <c r="KPJ211" s="248"/>
      <c r="KPK211" s="248"/>
      <c r="KPL211" s="248"/>
      <c r="KPM211" s="248"/>
      <c r="KPN211" s="248"/>
      <c r="KPO211" s="248"/>
      <c r="KPP211" s="248"/>
      <c r="KPQ211" s="248"/>
      <c r="KPR211" s="248"/>
      <c r="KPS211" s="248"/>
      <c r="KPT211" s="248"/>
      <c r="KPU211" s="248"/>
      <c r="KPV211" s="248"/>
      <c r="KPW211" s="248"/>
      <c r="KPX211" s="248"/>
      <c r="KPY211" s="248"/>
      <c r="KPZ211" s="248"/>
      <c r="KQA211" s="248"/>
      <c r="KQB211" s="248"/>
      <c r="KQC211" s="248"/>
      <c r="KQD211" s="248"/>
      <c r="KQE211" s="248"/>
      <c r="KQF211" s="248"/>
      <c r="KQG211" s="248"/>
      <c r="KQH211" s="248"/>
      <c r="KQI211" s="248"/>
      <c r="KQJ211" s="248"/>
      <c r="KQK211" s="248"/>
      <c r="KQL211" s="248"/>
      <c r="KQM211" s="248"/>
      <c r="KQN211" s="248"/>
      <c r="KQO211" s="248"/>
      <c r="KQP211" s="248"/>
      <c r="KQQ211" s="248"/>
      <c r="KQR211" s="248"/>
      <c r="KQS211" s="248"/>
      <c r="KQT211" s="248"/>
      <c r="KQU211" s="248"/>
      <c r="KQV211" s="248"/>
      <c r="KQW211" s="248"/>
      <c r="KQX211" s="248"/>
      <c r="KQY211" s="248"/>
      <c r="KQZ211" s="248"/>
      <c r="KRA211" s="248"/>
      <c r="KRB211" s="248"/>
      <c r="KRC211" s="248"/>
      <c r="KRD211" s="248"/>
      <c r="KRE211" s="248"/>
      <c r="KRF211" s="248"/>
      <c r="KRG211" s="248"/>
      <c r="KRH211" s="248"/>
      <c r="KRI211" s="248"/>
      <c r="KRJ211" s="248"/>
      <c r="KRK211" s="248"/>
      <c r="KRL211" s="248"/>
      <c r="KRM211" s="248"/>
      <c r="KRN211" s="248"/>
      <c r="KRO211" s="248"/>
      <c r="KRP211" s="248"/>
      <c r="KRQ211" s="248"/>
      <c r="KRR211" s="248"/>
      <c r="KRS211" s="248"/>
      <c r="KRT211" s="248"/>
      <c r="KRU211" s="248"/>
      <c r="KRV211" s="248"/>
      <c r="KRW211" s="248"/>
      <c r="KRX211" s="248"/>
      <c r="KRY211" s="248"/>
      <c r="KRZ211" s="248"/>
      <c r="KSA211" s="248"/>
      <c r="KSB211" s="248"/>
      <c r="KSC211" s="248"/>
      <c r="KSD211" s="248"/>
      <c r="KSE211" s="248"/>
      <c r="KSF211" s="248"/>
      <c r="KSG211" s="248"/>
      <c r="KSH211" s="248"/>
      <c r="KSI211" s="248"/>
      <c r="KSJ211" s="248"/>
      <c r="KSK211" s="248"/>
      <c r="KSL211" s="248"/>
      <c r="KSM211" s="248"/>
      <c r="KSN211" s="248"/>
      <c r="KSO211" s="248"/>
      <c r="KSP211" s="248"/>
      <c r="KSQ211" s="248"/>
      <c r="KSR211" s="248"/>
      <c r="KSS211" s="248"/>
      <c r="KST211" s="248"/>
      <c r="KSU211" s="248"/>
      <c r="KSV211" s="248"/>
      <c r="KSW211" s="248"/>
      <c r="KSX211" s="248"/>
      <c r="KSY211" s="248"/>
      <c r="KSZ211" s="248"/>
      <c r="KTA211" s="248"/>
      <c r="KTB211" s="248"/>
      <c r="KTC211" s="248"/>
      <c r="KTD211" s="248"/>
      <c r="KTE211" s="248"/>
      <c r="KTF211" s="248"/>
      <c r="KTG211" s="248"/>
      <c r="KTH211" s="248"/>
      <c r="KTI211" s="248"/>
      <c r="KTJ211" s="248"/>
      <c r="KTK211" s="248"/>
      <c r="KTL211" s="248"/>
      <c r="KTM211" s="248"/>
      <c r="KTN211" s="248"/>
      <c r="KTO211" s="248"/>
      <c r="KTP211" s="248"/>
      <c r="KTQ211" s="248"/>
      <c r="KTR211" s="248"/>
      <c r="KTS211" s="248"/>
      <c r="KTT211" s="248"/>
      <c r="KTU211" s="248"/>
      <c r="KTV211" s="248"/>
      <c r="KTW211" s="248"/>
      <c r="KTX211" s="248"/>
      <c r="KTY211" s="248"/>
      <c r="KTZ211" s="248"/>
      <c r="KUA211" s="248"/>
      <c r="KUB211" s="248"/>
      <c r="KUC211" s="248"/>
      <c r="KUD211" s="248"/>
      <c r="KUE211" s="248"/>
      <c r="KUF211" s="248"/>
      <c r="KUG211" s="248"/>
      <c r="KUH211" s="248"/>
      <c r="KUI211" s="248"/>
      <c r="KUJ211" s="248"/>
      <c r="KUK211" s="248"/>
      <c r="KUL211" s="248"/>
      <c r="KUM211" s="248"/>
      <c r="KUN211" s="248"/>
      <c r="KUO211" s="248"/>
      <c r="KUP211" s="248"/>
      <c r="KUQ211" s="248"/>
      <c r="KUR211" s="248"/>
      <c r="KUS211" s="248"/>
      <c r="KUT211" s="248"/>
      <c r="KUU211" s="248"/>
      <c r="KUV211" s="248"/>
      <c r="KUW211" s="248"/>
      <c r="KUX211" s="248"/>
      <c r="KUY211" s="248"/>
      <c r="KUZ211" s="248"/>
      <c r="KVA211" s="248"/>
      <c r="KVB211" s="248"/>
      <c r="KVC211" s="248"/>
      <c r="KVD211" s="248"/>
      <c r="KVE211" s="248"/>
      <c r="KVF211" s="248"/>
      <c r="KVG211" s="248"/>
      <c r="KVH211" s="248"/>
      <c r="KVI211" s="248"/>
      <c r="KVJ211" s="248"/>
      <c r="KVK211" s="248"/>
      <c r="KVL211" s="248"/>
      <c r="KVM211" s="248"/>
      <c r="KVN211" s="248"/>
      <c r="KVO211" s="248"/>
      <c r="KVP211" s="248"/>
      <c r="KVQ211" s="248"/>
      <c r="KVR211" s="248"/>
      <c r="KVS211" s="248"/>
      <c r="KVT211" s="248"/>
      <c r="KVU211" s="248"/>
      <c r="KVV211" s="248"/>
      <c r="KVW211" s="248"/>
      <c r="KVX211" s="248"/>
      <c r="KVY211" s="248"/>
      <c r="KVZ211" s="248"/>
      <c r="KWA211" s="248"/>
      <c r="KWB211" s="248"/>
      <c r="KWC211" s="248"/>
      <c r="KWD211" s="248"/>
      <c r="KWE211" s="248"/>
      <c r="KWF211" s="248"/>
      <c r="KWG211" s="248"/>
      <c r="KWH211" s="248"/>
      <c r="KWI211" s="248"/>
      <c r="KWJ211" s="248"/>
      <c r="KWK211" s="248"/>
      <c r="KWL211" s="248"/>
      <c r="KWM211" s="248"/>
      <c r="KWN211" s="248"/>
      <c r="KWO211" s="248"/>
      <c r="KWP211" s="248"/>
      <c r="KWQ211" s="248"/>
      <c r="KWR211" s="248"/>
      <c r="KWS211" s="248"/>
      <c r="KWT211" s="248"/>
      <c r="KWU211" s="248"/>
      <c r="KWV211" s="248"/>
      <c r="KWW211" s="248"/>
      <c r="KWX211" s="248"/>
      <c r="KWY211" s="248"/>
      <c r="KWZ211" s="248"/>
      <c r="KXA211" s="248"/>
      <c r="KXB211" s="248"/>
      <c r="KXC211" s="248"/>
      <c r="KXD211" s="248"/>
      <c r="KXE211" s="248"/>
      <c r="KXF211" s="248"/>
      <c r="KXG211" s="248"/>
      <c r="KXH211" s="248"/>
      <c r="KXI211" s="248"/>
      <c r="KXJ211" s="248"/>
      <c r="KXK211" s="248"/>
      <c r="KXL211" s="248"/>
      <c r="KXM211" s="248"/>
      <c r="KXN211" s="248"/>
      <c r="KXO211" s="248"/>
      <c r="KXP211" s="248"/>
      <c r="KXQ211" s="248"/>
      <c r="KXR211" s="248"/>
      <c r="KXS211" s="248"/>
      <c r="KXT211" s="248"/>
      <c r="KXU211" s="248"/>
      <c r="KXV211" s="248"/>
      <c r="KXW211" s="248"/>
      <c r="KXX211" s="248"/>
      <c r="KXY211" s="248"/>
      <c r="KXZ211" s="248"/>
      <c r="KYA211" s="248"/>
      <c r="KYB211" s="248"/>
      <c r="KYC211" s="248"/>
      <c r="KYD211" s="248"/>
      <c r="KYE211" s="248"/>
      <c r="KYF211" s="248"/>
      <c r="KYG211" s="248"/>
      <c r="KYH211" s="248"/>
      <c r="KYI211" s="248"/>
      <c r="KYJ211" s="248"/>
      <c r="KYK211" s="248"/>
      <c r="KYL211" s="248"/>
      <c r="KYM211" s="248"/>
      <c r="KYN211" s="248"/>
      <c r="KYO211" s="248"/>
      <c r="KYP211" s="248"/>
      <c r="KYQ211" s="248"/>
      <c r="KYR211" s="248"/>
      <c r="KYS211" s="248"/>
      <c r="KYT211" s="248"/>
      <c r="KYU211" s="248"/>
      <c r="KYV211" s="248"/>
      <c r="KYW211" s="248"/>
      <c r="KYX211" s="248"/>
      <c r="KYY211" s="248"/>
      <c r="KYZ211" s="248"/>
      <c r="KZA211" s="248"/>
      <c r="KZB211" s="248"/>
      <c r="KZC211" s="248"/>
      <c r="KZD211" s="248"/>
      <c r="KZE211" s="248"/>
      <c r="KZF211" s="248"/>
      <c r="KZG211" s="248"/>
      <c r="KZH211" s="248"/>
      <c r="KZI211" s="248"/>
      <c r="KZJ211" s="248"/>
      <c r="KZK211" s="248"/>
      <c r="KZL211" s="248"/>
      <c r="KZM211" s="248"/>
      <c r="KZN211" s="248"/>
      <c r="KZO211" s="248"/>
      <c r="KZP211" s="248"/>
      <c r="KZQ211" s="248"/>
      <c r="KZR211" s="248"/>
      <c r="KZS211" s="248"/>
      <c r="KZT211" s="248"/>
      <c r="KZU211" s="248"/>
      <c r="KZV211" s="248"/>
      <c r="KZW211" s="248"/>
      <c r="KZX211" s="248"/>
      <c r="KZY211" s="248"/>
      <c r="KZZ211" s="248"/>
      <c r="LAA211" s="248"/>
      <c r="LAB211" s="248"/>
      <c r="LAC211" s="248"/>
      <c r="LAD211" s="248"/>
      <c r="LAE211" s="248"/>
      <c r="LAF211" s="248"/>
      <c r="LAG211" s="248"/>
      <c r="LAH211" s="248"/>
      <c r="LAI211" s="248"/>
      <c r="LAJ211" s="248"/>
      <c r="LAK211" s="248"/>
      <c r="LAL211" s="248"/>
      <c r="LAM211" s="248"/>
      <c r="LAN211" s="248"/>
      <c r="LAO211" s="248"/>
      <c r="LAP211" s="248"/>
      <c r="LAQ211" s="248"/>
      <c r="LAR211" s="248"/>
      <c r="LAS211" s="248"/>
      <c r="LAT211" s="248"/>
      <c r="LAU211" s="248"/>
      <c r="LAV211" s="248"/>
      <c r="LAW211" s="248"/>
      <c r="LAX211" s="248"/>
      <c r="LAY211" s="248"/>
      <c r="LAZ211" s="248"/>
      <c r="LBA211" s="248"/>
      <c r="LBB211" s="248"/>
      <c r="LBC211" s="248"/>
      <c r="LBD211" s="248"/>
      <c r="LBE211" s="248"/>
      <c r="LBF211" s="248"/>
      <c r="LBG211" s="248"/>
      <c r="LBH211" s="248"/>
      <c r="LBI211" s="248"/>
      <c r="LBJ211" s="248"/>
      <c r="LBK211" s="248"/>
      <c r="LBL211" s="248"/>
      <c r="LBM211" s="248"/>
      <c r="LBN211" s="248"/>
      <c r="LBO211" s="248"/>
      <c r="LBP211" s="248"/>
      <c r="LBQ211" s="248"/>
      <c r="LBR211" s="248"/>
      <c r="LBS211" s="248"/>
      <c r="LBT211" s="248"/>
      <c r="LBU211" s="248"/>
      <c r="LBV211" s="248"/>
      <c r="LBW211" s="248"/>
      <c r="LBX211" s="248"/>
      <c r="LBY211" s="248"/>
      <c r="LBZ211" s="248"/>
      <c r="LCA211" s="248"/>
      <c r="LCB211" s="248"/>
      <c r="LCC211" s="248"/>
      <c r="LCD211" s="248"/>
      <c r="LCE211" s="248"/>
      <c r="LCF211" s="248"/>
      <c r="LCG211" s="248"/>
      <c r="LCH211" s="248"/>
      <c r="LCI211" s="248"/>
      <c r="LCJ211" s="248"/>
      <c r="LCK211" s="248"/>
      <c r="LCL211" s="248"/>
      <c r="LCM211" s="248"/>
      <c r="LCN211" s="248"/>
      <c r="LCO211" s="248"/>
      <c r="LCP211" s="248"/>
      <c r="LCQ211" s="248"/>
      <c r="LCR211" s="248"/>
      <c r="LCS211" s="248"/>
      <c r="LCT211" s="248"/>
      <c r="LCU211" s="248"/>
      <c r="LCV211" s="248"/>
      <c r="LCW211" s="248"/>
      <c r="LCX211" s="248"/>
      <c r="LCY211" s="248"/>
      <c r="LCZ211" s="248"/>
      <c r="LDA211" s="248"/>
      <c r="LDB211" s="248"/>
      <c r="LDC211" s="248"/>
      <c r="LDD211" s="248"/>
      <c r="LDE211" s="248"/>
      <c r="LDF211" s="248"/>
      <c r="LDG211" s="248"/>
      <c r="LDH211" s="248"/>
      <c r="LDI211" s="248"/>
      <c r="LDJ211" s="248"/>
      <c r="LDK211" s="248"/>
      <c r="LDL211" s="248"/>
      <c r="LDM211" s="248"/>
      <c r="LDN211" s="248"/>
      <c r="LDO211" s="248"/>
      <c r="LDP211" s="248"/>
      <c r="LDQ211" s="248"/>
      <c r="LDR211" s="248"/>
      <c r="LDS211" s="248"/>
      <c r="LDT211" s="248"/>
      <c r="LDU211" s="248"/>
      <c r="LDV211" s="248"/>
      <c r="LDW211" s="248"/>
      <c r="LDX211" s="248"/>
      <c r="LDY211" s="248"/>
      <c r="LDZ211" s="248"/>
      <c r="LEA211" s="248"/>
      <c r="LEB211" s="248"/>
      <c r="LEC211" s="248"/>
      <c r="LED211" s="248"/>
      <c r="LEE211" s="248"/>
      <c r="LEF211" s="248"/>
      <c r="LEG211" s="248"/>
      <c r="LEH211" s="248"/>
      <c r="LEI211" s="248"/>
      <c r="LEJ211" s="248"/>
      <c r="LEK211" s="248"/>
      <c r="LEL211" s="248"/>
      <c r="LEM211" s="248"/>
      <c r="LEN211" s="248"/>
      <c r="LEO211" s="248"/>
      <c r="LEP211" s="248"/>
      <c r="LEQ211" s="248"/>
      <c r="LER211" s="248"/>
      <c r="LES211" s="248"/>
      <c r="LET211" s="248"/>
      <c r="LEU211" s="248"/>
      <c r="LEV211" s="248"/>
      <c r="LEW211" s="248"/>
      <c r="LEX211" s="248"/>
      <c r="LEY211" s="248"/>
      <c r="LEZ211" s="248"/>
      <c r="LFA211" s="248"/>
      <c r="LFB211" s="248"/>
      <c r="LFC211" s="248"/>
      <c r="LFD211" s="248"/>
      <c r="LFE211" s="248"/>
      <c r="LFF211" s="248"/>
      <c r="LFG211" s="248"/>
      <c r="LFH211" s="248"/>
      <c r="LFI211" s="248"/>
      <c r="LFJ211" s="248"/>
      <c r="LFK211" s="248"/>
      <c r="LFL211" s="248"/>
      <c r="LFM211" s="248"/>
      <c r="LFN211" s="248"/>
      <c r="LFO211" s="248"/>
      <c r="LFP211" s="248"/>
      <c r="LFQ211" s="248"/>
      <c r="LFR211" s="248"/>
      <c r="LFS211" s="248"/>
      <c r="LFT211" s="248"/>
      <c r="LFU211" s="248"/>
      <c r="LFV211" s="248"/>
      <c r="LFW211" s="248"/>
      <c r="LFX211" s="248"/>
      <c r="LFY211" s="248"/>
      <c r="LFZ211" s="248"/>
      <c r="LGA211" s="248"/>
      <c r="LGB211" s="248"/>
      <c r="LGC211" s="248"/>
      <c r="LGD211" s="248"/>
      <c r="LGE211" s="248"/>
      <c r="LGF211" s="248"/>
      <c r="LGG211" s="248"/>
      <c r="LGH211" s="248"/>
      <c r="LGI211" s="248"/>
      <c r="LGJ211" s="248"/>
      <c r="LGK211" s="248"/>
      <c r="LGL211" s="248"/>
      <c r="LGM211" s="248"/>
      <c r="LGN211" s="248"/>
      <c r="LGO211" s="248"/>
      <c r="LGP211" s="248"/>
      <c r="LGQ211" s="248"/>
      <c r="LGR211" s="248"/>
      <c r="LGS211" s="248"/>
      <c r="LGT211" s="248"/>
      <c r="LGU211" s="248"/>
      <c r="LGV211" s="248"/>
      <c r="LGW211" s="248"/>
      <c r="LGX211" s="248"/>
      <c r="LGY211" s="248"/>
      <c r="LGZ211" s="248"/>
      <c r="LHA211" s="248"/>
      <c r="LHB211" s="248"/>
      <c r="LHC211" s="248"/>
      <c r="LHD211" s="248"/>
      <c r="LHE211" s="248"/>
      <c r="LHF211" s="248"/>
      <c r="LHG211" s="248"/>
      <c r="LHH211" s="248"/>
      <c r="LHI211" s="248"/>
      <c r="LHJ211" s="248"/>
      <c r="LHK211" s="248"/>
      <c r="LHL211" s="248"/>
      <c r="LHM211" s="248"/>
      <c r="LHN211" s="248"/>
      <c r="LHO211" s="248"/>
      <c r="LHP211" s="248"/>
      <c r="LHQ211" s="248"/>
      <c r="LHR211" s="248"/>
      <c r="LHS211" s="248"/>
      <c r="LHT211" s="248"/>
      <c r="LHU211" s="248"/>
      <c r="LHV211" s="248"/>
      <c r="LHW211" s="248"/>
      <c r="LHX211" s="248"/>
      <c r="LHY211" s="248"/>
      <c r="LHZ211" s="248"/>
      <c r="LIA211" s="248"/>
      <c r="LIB211" s="248"/>
      <c r="LIC211" s="248"/>
      <c r="LID211" s="248"/>
      <c r="LIE211" s="248"/>
      <c r="LIF211" s="248"/>
      <c r="LIG211" s="248"/>
      <c r="LIH211" s="248"/>
      <c r="LII211" s="248"/>
      <c r="LIJ211" s="248"/>
      <c r="LIK211" s="248"/>
      <c r="LIL211" s="248"/>
      <c r="LIM211" s="248"/>
      <c r="LIN211" s="248"/>
      <c r="LIO211" s="248"/>
      <c r="LIP211" s="248"/>
      <c r="LIQ211" s="248"/>
      <c r="LIR211" s="248"/>
      <c r="LIS211" s="248"/>
      <c r="LIT211" s="248"/>
      <c r="LIU211" s="248"/>
      <c r="LIV211" s="248"/>
      <c r="LIW211" s="248"/>
      <c r="LIX211" s="248"/>
      <c r="LIY211" s="248"/>
      <c r="LIZ211" s="248"/>
      <c r="LJA211" s="248"/>
      <c r="LJB211" s="248"/>
      <c r="LJC211" s="248"/>
      <c r="LJD211" s="248"/>
      <c r="LJE211" s="248"/>
      <c r="LJF211" s="248"/>
      <c r="LJG211" s="248"/>
      <c r="LJH211" s="248"/>
      <c r="LJI211" s="248"/>
      <c r="LJJ211" s="248"/>
      <c r="LJK211" s="248"/>
      <c r="LJL211" s="248"/>
      <c r="LJM211" s="248"/>
      <c r="LJN211" s="248"/>
      <c r="LJO211" s="248"/>
      <c r="LJP211" s="248"/>
      <c r="LJQ211" s="248"/>
      <c r="LJR211" s="248"/>
      <c r="LJS211" s="248"/>
      <c r="LJT211" s="248"/>
      <c r="LJU211" s="248"/>
      <c r="LJV211" s="248"/>
      <c r="LJW211" s="248"/>
      <c r="LJX211" s="248"/>
      <c r="LJY211" s="248"/>
      <c r="LJZ211" s="248"/>
      <c r="LKA211" s="248"/>
      <c r="LKB211" s="248"/>
      <c r="LKC211" s="248"/>
      <c r="LKD211" s="248"/>
      <c r="LKE211" s="248"/>
      <c r="LKF211" s="248"/>
      <c r="LKG211" s="248"/>
      <c r="LKH211" s="248"/>
      <c r="LKI211" s="248"/>
      <c r="LKJ211" s="248"/>
      <c r="LKK211" s="248"/>
      <c r="LKL211" s="248"/>
      <c r="LKM211" s="248"/>
      <c r="LKN211" s="248"/>
      <c r="LKO211" s="248"/>
      <c r="LKP211" s="248"/>
      <c r="LKQ211" s="248"/>
      <c r="LKR211" s="248"/>
      <c r="LKS211" s="248"/>
      <c r="LKT211" s="248"/>
      <c r="LKU211" s="248"/>
      <c r="LKV211" s="248"/>
      <c r="LKW211" s="248"/>
      <c r="LKX211" s="248"/>
      <c r="LKY211" s="248"/>
      <c r="LKZ211" s="248"/>
      <c r="LLA211" s="248"/>
      <c r="LLB211" s="248"/>
      <c r="LLC211" s="248"/>
      <c r="LLD211" s="248"/>
      <c r="LLE211" s="248"/>
      <c r="LLF211" s="248"/>
      <c r="LLG211" s="248"/>
      <c r="LLH211" s="248"/>
      <c r="LLI211" s="248"/>
      <c r="LLJ211" s="248"/>
      <c r="LLK211" s="248"/>
      <c r="LLL211" s="248"/>
      <c r="LLM211" s="248"/>
      <c r="LLN211" s="248"/>
      <c r="LLO211" s="248"/>
      <c r="LLP211" s="248"/>
      <c r="LLQ211" s="248"/>
      <c r="LLR211" s="248"/>
      <c r="LLS211" s="248"/>
      <c r="LLT211" s="248"/>
      <c r="LLU211" s="248"/>
      <c r="LLV211" s="248"/>
      <c r="LLW211" s="248"/>
      <c r="LLX211" s="248"/>
      <c r="LLY211" s="248"/>
      <c r="LLZ211" s="248"/>
      <c r="LMA211" s="248"/>
      <c r="LMB211" s="248"/>
      <c r="LMC211" s="248"/>
      <c r="LMD211" s="248"/>
      <c r="LME211" s="248"/>
      <c r="LMF211" s="248"/>
      <c r="LMG211" s="248"/>
      <c r="LMH211" s="248"/>
      <c r="LMI211" s="248"/>
      <c r="LMJ211" s="248"/>
      <c r="LMK211" s="248"/>
      <c r="LML211" s="248"/>
      <c r="LMM211" s="248"/>
      <c r="LMN211" s="248"/>
      <c r="LMO211" s="248"/>
      <c r="LMP211" s="248"/>
      <c r="LMQ211" s="248"/>
      <c r="LMR211" s="248"/>
      <c r="LMS211" s="248"/>
      <c r="LMT211" s="248"/>
      <c r="LMU211" s="248"/>
      <c r="LMV211" s="248"/>
      <c r="LMW211" s="248"/>
      <c r="LMX211" s="248"/>
      <c r="LMY211" s="248"/>
      <c r="LMZ211" s="248"/>
      <c r="LNA211" s="248"/>
      <c r="LNB211" s="248"/>
      <c r="LNC211" s="248"/>
      <c r="LND211" s="248"/>
      <c r="LNE211" s="248"/>
      <c r="LNF211" s="248"/>
      <c r="LNG211" s="248"/>
      <c r="LNH211" s="248"/>
      <c r="LNI211" s="248"/>
      <c r="LNJ211" s="248"/>
      <c r="LNK211" s="248"/>
      <c r="LNL211" s="248"/>
      <c r="LNM211" s="248"/>
      <c r="LNN211" s="248"/>
      <c r="LNO211" s="248"/>
      <c r="LNP211" s="248"/>
      <c r="LNQ211" s="248"/>
      <c r="LNR211" s="248"/>
      <c r="LNS211" s="248"/>
      <c r="LNT211" s="248"/>
      <c r="LNU211" s="248"/>
      <c r="LNV211" s="248"/>
      <c r="LNW211" s="248"/>
      <c r="LNX211" s="248"/>
      <c r="LNY211" s="248"/>
      <c r="LNZ211" s="248"/>
      <c r="LOA211" s="248"/>
      <c r="LOB211" s="248"/>
      <c r="LOC211" s="248"/>
      <c r="LOD211" s="248"/>
      <c r="LOE211" s="248"/>
      <c r="LOF211" s="248"/>
      <c r="LOG211" s="248"/>
      <c r="LOH211" s="248"/>
      <c r="LOI211" s="248"/>
      <c r="LOJ211" s="248"/>
      <c r="LOK211" s="248"/>
      <c r="LOL211" s="248"/>
      <c r="LOM211" s="248"/>
      <c r="LON211" s="248"/>
      <c r="LOO211" s="248"/>
      <c r="LOP211" s="248"/>
      <c r="LOQ211" s="248"/>
      <c r="LOR211" s="248"/>
      <c r="LOS211" s="248"/>
      <c r="LOT211" s="248"/>
      <c r="LOU211" s="248"/>
      <c r="LOV211" s="248"/>
      <c r="LOW211" s="248"/>
      <c r="LOX211" s="248"/>
      <c r="LOY211" s="248"/>
      <c r="LOZ211" s="248"/>
      <c r="LPA211" s="248"/>
      <c r="LPB211" s="248"/>
      <c r="LPC211" s="248"/>
      <c r="LPD211" s="248"/>
      <c r="LPE211" s="248"/>
      <c r="LPF211" s="248"/>
      <c r="LPG211" s="248"/>
      <c r="LPH211" s="248"/>
      <c r="LPI211" s="248"/>
      <c r="LPJ211" s="248"/>
      <c r="LPK211" s="248"/>
      <c r="LPL211" s="248"/>
      <c r="LPM211" s="248"/>
      <c r="LPN211" s="248"/>
      <c r="LPO211" s="248"/>
      <c r="LPP211" s="248"/>
      <c r="LPQ211" s="248"/>
      <c r="LPR211" s="248"/>
      <c r="LPS211" s="248"/>
      <c r="LPT211" s="248"/>
      <c r="LPU211" s="248"/>
      <c r="LPV211" s="248"/>
      <c r="LPW211" s="248"/>
      <c r="LPX211" s="248"/>
      <c r="LPY211" s="248"/>
      <c r="LPZ211" s="248"/>
      <c r="LQA211" s="248"/>
      <c r="LQB211" s="248"/>
      <c r="LQC211" s="248"/>
      <c r="LQD211" s="248"/>
      <c r="LQE211" s="248"/>
      <c r="LQF211" s="248"/>
      <c r="LQG211" s="248"/>
      <c r="LQH211" s="248"/>
      <c r="LQI211" s="248"/>
      <c r="LQJ211" s="248"/>
      <c r="LQK211" s="248"/>
      <c r="LQL211" s="248"/>
      <c r="LQM211" s="248"/>
      <c r="LQN211" s="248"/>
      <c r="LQO211" s="248"/>
      <c r="LQP211" s="248"/>
      <c r="LQQ211" s="248"/>
      <c r="LQR211" s="248"/>
      <c r="LQS211" s="248"/>
      <c r="LQT211" s="248"/>
      <c r="LQU211" s="248"/>
      <c r="LQV211" s="248"/>
      <c r="LQW211" s="248"/>
      <c r="LQX211" s="248"/>
      <c r="LQY211" s="248"/>
      <c r="LQZ211" s="248"/>
      <c r="LRA211" s="248"/>
      <c r="LRB211" s="248"/>
      <c r="LRC211" s="248"/>
      <c r="LRD211" s="248"/>
      <c r="LRE211" s="248"/>
      <c r="LRF211" s="248"/>
      <c r="LRG211" s="248"/>
      <c r="LRH211" s="248"/>
      <c r="LRI211" s="248"/>
      <c r="LRJ211" s="248"/>
      <c r="LRK211" s="248"/>
      <c r="LRL211" s="248"/>
      <c r="LRM211" s="248"/>
      <c r="LRN211" s="248"/>
      <c r="LRO211" s="248"/>
      <c r="LRP211" s="248"/>
      <c r="LRQ211" s="248"/>
      <c r="LRR211" s="248"/>
      <c r="LRS211" s="248"/>
      <c r="LRT211" s="248"/>
      <c r="LRU211" s="248"/>
      <c r="LRV211" s="248"/>
      <c r="LRW211" s="248"/>
      <c r="LRX211" s="248"/>
      <c r="LRY211" s="248"/>
      <c r="LRZ211" s="248"/>
      <c r="LSA211" s="248"/>
      <c r="LSB211" s="248"/>
      <c r="LSC211" s="248"/>
      <c r="LSD211" s="248"/>
      <c r="LSE211" s="248"/>
      <c r="LSF211" s="248"/>
      <c r="LSG211" s="248"/>
      <c r="LSH211" s="248"/>
      <c r="LSI211" s="248"/>
      <c r="LSJ211" s="248"/>
      <c r="LSK211" s="248"/>
      <c r="LSL211" s="248"/>
      <c r="LSM211" s="248"/>
      <c r="LSN211" s="248"/>
      <c r="LSO211" s="248"/>
      <c r="LSP211" s="248"/>
      <c r="LSQ211" s="248"/>
      <c r="LSR211" s="248"/>
      <c r="LSS211" s="248"/>
      <c r="LST211" s="248"/>
      <c r="LSU211" s="248"/>
      <c r="LSV211" s="248"/>
      <c r="LSW211" s="248"/>
      <c r="LSX211" s="248"/>
      <c r="LSY211" s="248"/>
      <c r="LSZ211" s="248"/>
      <c r="LTA211" s="248"/>
      <c r="LTB211" s="248"/>
      <c r="LTC211" s="248"/>
      <c r="LTD211" s="248"/>
      <c r="LTE211" s="248"/>
      <c r="LTF211" s="248"/>
      <c r="LTG211" s="248"/>
      <c r="LTH211" s="248"/>
      <c r="LTI211" s="248"/>
      <c r="LTJ211" s="248"/>
      <c r="LTK211" s="248"/>
      <c r="LTL211" s="248"/>
      <c r="LTM211" s="248"/>
      <c r="LTN211" s="248"/>
      <c r="LTO211" s="248"/>
      <c r="LTP211" s="248"/>
      <c r="LTQ211" s="248"/>
      <c r="LTR211" s="248"/>
      <c r="LTS211" s="248"/>
      <c r="LTT211" s="248"/>
      <c r="LTU211" s="248"/>
      <c r="LTV211" s="248"/>
      <c r="LTW211" s="248"/>
      <c r="LTX211" s="248"/>
      <c r="LTY211" s="248"/>
      <c r="LTZ211" s="248"/>
      <c r="LUA211" s="248"/>
      <c r="LUB211" s="248"/>
      <c r="LUC211" s="248"/>
      <c r="LUD211" s="248"/>
      <c r="LUE211" s="248"/>
      <c r="LUF211" s="248"/>
      <c r="LUG211" s="248"/>
      <c r="LUH211" s="248"/>
      <c r="LUI211" s="248"/>
      <c r="LUJ211" s="248"/>
      <c r="LUK211" s="248"/>
      <c r="LUL211" s="248"/>
      <c r="LUM211" s="248"/>
      <c r="LUN211" s="248"/>
      <c r="LUO211" s="248"/>
      <c r="LUP211" s="248"/>
      <c r="LUQ211" s="248"/>
      <c r="LUR211" s="248"/>
      <c r="LUS211" s="248"/>
      <c r="LUT211" s="248"/>
      <c r="LUU211" s="248"/>
      <c r="LUV211" s="248"/>
      <c r="LUW211" s="248"/>
      <c r="LUX211" s="248"/>
      <c r="LUY211" s="248"/>
      <c r="LUZ211" s="248"/>
      <c r="LVA211" s="248"/>
      <c r="LVB211" s="248"/>
      <c r="LVC211" s="248"/>
      <c r="LVD211" s="248"/>
      <c r="LVE211" s="248"/>
      <c r="LVF211" s="248"/>
      <c r="LVG211" s="248"/>
      <c r="LVH211" s="248"/>
      <c r="LVI211" s="248"/>
      <c r="LVJ211" s="248"/>
      <c r="LVK211" s="248"/>
      <c r="LVL211" s="248"/>
      <c r="LVM211" s="248"/>
      <c r="LVN211" s="248"/>
      <c r="LVO211" s="248"/>
      <c r="LVP211" s="248"/>
      <c r="LVQ211" s="248"/>
      <c r="LVR211" s="248"/>
      <c r="LVS211" s="248"/>
      <c r="LVT211" s="248"/>
      <c r="LVU211" s="248"/>
      <c r="LVV211" s="248"/>
      <c r="LVW211" s="248"/>
      <c r="LVX211" s="248"/>
      <c r="LVY211" s="248"/>
      <c r="LVZ211" s="248"/>
      <c r="LWA211" s="248"/>
      <c r="LWB211" s="248"/>
      <c r="LWC211" s="248"/>
      <c r="LWD211" s="248"/>
      <c r="LWE211" s="248"/>
      <c r="LWF211" s="248"/>
      <c r="LWG211" s="248"/>
      <c r="LWH211" s="248"/>
      <c r="LWI211" s="248"/>
      <c r="LWJ211" s="248"/>
      <c r="LWK211" s="248"/>
      <c r="LWL211" s="248"/>
      <c r="LWM211" s="248"/>
      <c r="LWN211" s="248"/>
      <c r="LWO211" s="248"/>
      <c r="LWP211" s="248"/>
      <c r="LWQ211" s="248"/>
      <c r="LWR211" s="248"/>
      <c r="LWS211" s="248"/>
      <c r="LWT211" s="248"/>
      <c r="LWU211" s="248"/>
      <c r="LWV211" s="248"/>
      <c r="LWW211" s="248"/>
      <c r="LWX211" s="248"/>
      <c r="LWY211" s="248"/>
      <c r="LWZ211" s="248"/>
      <c r="LXA211" s="248"/>
      <c r="LXB211" s="248"/>
      <c r="LXC211" s="248"/>
      <c r="LXD211" s="248"/>
      <c r="LXE211" s="248"/>
      <c r="LXF211" s="248"/>
      <c r="LXG211" s="248"/>
      <c r="LXH211" s="248"/>
      <c r="LXI211" s="248"/>
      <c r="LXJ211" s="248"/>
      <c r="LXK211" s="248"/>
      <c r="LXL211" s="248"/>
      <c r="LXM211" s="248"/>
      <c r="LXN211" s="248"/>
      <c r="LXO211" s="248"/>
      <c r="LXP211" s="248"/>
      <c r="LXQ211" s="248"/>
      <c r="LXR211" s="248"/>
      <c r="LXS211" s="248"/>
      <c r="LXT211" s="248"/>
      <c r="LXU211" s="248"/>
      <c r="LXV211" s="248"/>
      <c r="LXW211" s="248"/>
      <c r="LXX211" s="248"/>
      <c r="LXY211" s="248"/>
      <c r="LXZ211" s="248"/>
      <c r="LYA211" s="248"/>
      <c r="LYB211" s="248"/>
      <c r="LYC211" s="248"/>
      <c r="LYD211" s="248"/>
      <c r="LYE211" s="248"/>
      <c r="LYF211" s="248"/>
      <c r="LYG211" s="248"/>
      <c r="LYH211" s="248"/>
      <c r="LYI211" s="248"/>
      <c r="LYJ211" s="248"/>
      <c r="LYK211" s="248"/>
      <c r="LYL211" s="248"/>
      <c r="LYM211" s="248"/>
      <c r="LYN211" s="248"/>
      <c r="LYO211" s="248"/>
      <c r="LYP211" s="248"/>
      <c r="LYQ211" s="248"/>
      <c r="LYR211" s="248"/>
      <c r="LYS211" s="248"/>
      <c r="LYT211" s="248"/>
      <c r="LYU211" s="248"/>
      <c r="LYV211" s="248"/>
      <c r="LYW211" s="248"/>
      <c r="LYX211" s="248"/>
      <c r="LYY211" s="248"/>
      <c r="LYZ211" s="248"/>
      <c r="LZA211" s="248"/>
      <c r="LZB211" s="248"/>
      <c r="LZC211" s="248"/>
      <c r="LZD211" s="248"/>
      <c r="LZE211" s="248"/>
      <c r="LZF211" s="248"/>
      <c r="LZG211" s="248"/>
      <c r="LZH211" s="248"/>
      <c r="LZI211" s="248"/>
      <c r="LZJ211" s="248"/>
      <c r="LZK211" s="248"/>
      <c r="LZL211" s="248"/>
      <c r="LZM211" s="248"/>
      <c r="LZN211" s="248"/>
      <c r="LZO211" s="248"/>
      <c r="LZP211" s="248"/>
      <c r="LZQ211" s="248"/>
      <c r="LZR211" s="248"/>
      <c r="LZS211" s="248"/>
      <c r="LZT211" s="248"/>
      <c r="LZU211" s="248"/>
      <c r="LZV211" s="248"/>
      <c r="LZW211" s="248"/>
      <c r="LZX211" s="248"/>
      <c r="LZY211" s="248"/>
      <c r="LZZ211" s="248"/>
      <c r="MAA211" s="248"/>
      <c r="MAB211" s="248"/>
      <c r="MAC211" s="248"/>
      <c r="MAD211" s="248"/>
      <c r="MAE211" s="248"/>
      <c r="MAF211" s="248"/>
      <c r="MAG211" s="248"/>
      <c r="MAH211" s="248"/>
      <c r="MAI211" s="248"/>
      <c r="MAJ211" s="248"/>
      <c r="MAK211" s="248"/>
      <c r="MAL211" s="248"/>
      <c r="MAM211" s="248"/>
      <c r="MAN211" s="248"/>
      <c r="MAO211" s="248"/>
      <c r="MAP211" s="248"/>
      <c r="MAQ211" s="248"/>
      <c r="MAR211" s="248"/>
      <c r="MAS211" s="248"/>
      <c r="MAT211" s="248"/>
      <c r="MAU211" s="248"/>
      <c r="MAV211" s="248"/>
      <c r="MAW211" s="248"/>
      <c r="MAX211" s="248"/>
      <c r="MAY211" s="248"/>
      <c r="MAZ211" s="248"/>
      <c r="MBA211" s="248"/>
      <c r="MBB211" s="248"/>
      <c r="MBC211" s="248"/>
      <c r="MBD211" s="248"/>
      <c r="MBE211" s="248"/>
      <c r="MBF211" s="248"/>
      <c r="MBG211" s="248"/>
      <c r="MBH211" s="248"/>
      <c r="MBI211" s="248"/>
      <c r="MBJ211" s="248"/>
      <c r="MBK211" s="248"/>
      <c r="MBL211" s="248"/>
      <c r="MBM211" s="248"/>
      <c r="MBN211" s="248"/>
      <c r="MBO211" s="248"/>
      <c r="MBP211" s="248"/>
      <c r="MBQ211" s="248"/>
      <c r="MBR211" s="248"/>
      <c r="MBS211" s="248"/>
      <c r="MBT211" s="248"/>
      <c r="MBU211" s="248"/>
      <c r="MBV211" s="248"/>
      <c r="MBW211" s="248"/>
      <c r="MBX211" s="248"/>
      <c r="MBY211" s="248"/>
      <c r="MBZ211" s="248"/>
      <c r="MCA211" s="248"/>
      <c r="MCB211" s="248"/>
      <c r="MCC211" s="248"/>
      <c r="MCD211" s="248"/>
      <c r="MCE211" s="248"/>
      <c r="MCF211" s="248"/>
      <c r="MCG211" s="248"/>
      <c r="MCH211" s="248"/>
      <c r="MCI211" s="248"/>
      <c r="MCJ211" s="248"/>
      <c r="MCK211" s="248"/>
      <c r="MCL211" s="248"/>
      <c r="MCM211" s="248"/>
      <c r="MCN211" s="248"/>
      <c r="MCO211" s="248"/>
      <c r="MCP211" s="248"/>
      <c r="MCQ211" s="248"/>
      <c r="MCR211" s="248"/>
      <c r="MCS211" s="248"/>
      <c r="MCT211" s="248"/>
      <c r="MCU211" s="248"/>
      <c r="MCV211" s="248"/>
      <c r="MCW211" s="248"/>
      <c r="MCX211" s="248"/>
      <c r="MCY211" s="248"/>
      <c r="MCZ211" s="248"/>
      <c r="MDA211" s="248"/>
      <c r="MDB211" s="248"/>
      <c r="MDC211" s="248"/>
      <c r="MDD211" s="248"/>
      <c r="MDE211" s="248"/>
      <c r="MDF211" s="248"/>
      <c r="MDG211" s="248"/>
      <c r="MDH211" s="248"/>
      <c r="MDI211" s="248"/>
      <c r="MDJ211" s="248"/>
      <c r="MDK211" s="248"/>
      <c r="MDL211" s="248"/>
      <c r="MDM211" s="248"/>
      <c r="MDN211" s="248"/>
      <c r="MDO211" s="248"/>
      <c r="MDP211" s="248"/>
      <c r="MDQ211" s="248"/>
      <c r="MDR211" s="248"/>
      <c r="MDS211" s="248"/>
      <c r="MDT211" s="248"/>
      <c r="MDU211" s="248"/>
      <c r="MDV211" s="248"/>
      <c r="MDW211" s="248"/>
      <c r="MDX211" s="248"/>
      <c r="MDY211" s="248"/>
      <c r="MDZ211" s="248"/>
      <c r="MEA211" s="248"/>
      <c r="MEB211" s="248"/>
      <c r="MEC211" s="248"/>
      <c r="MED211" s="248"/>
      <c r="MEE211" s="248"/>
      <c r="MEF211" s="248"/>
      <c r="MEG211" s="248"/>
      <c r="MEH211" s="248"/>
      <c r="MEI211" s="248"/>
      <c r="MEJ211" s="248"/>
      <c r="MEK211" s="248"/>
      <c r="MEL211" s="248"/>
      <c r="MEM211" s="248"/>
      <c r="MEN211" s="248"/>
      <c r="MEO211" s="248"/>
      <c r="MEP211" s="248"/>
      <c r="MEQ211" s="248"/>
      <c r="MER211" s="248"/>
      <c r="MES211" s="248"/>
      <c r="MET211" s="248"/>
      <c r="MEU211" s="248"/>
      <c r="MEV211" s="248"/>
      <c r="MEW211" s="248"/>
      <c r="MEX211" s="248"/>
      <c r="MEY211" s="248"/>
      <c r="MEZ211" s="248"/>
      <c r="MFA211" s="248"/>
      <c r="MFB211" s="248"/>
      <c r="MFC211" s="248"/>
      <c r="MFD211" s="248"/>
      <c r="MFE211" s="248"/>
      <c r="MFF211" s="248"/>
      <c r="MFG211" s="248"/>
      <c r="MFH211" s="248"/>
      <c r="MFI211" s="248"/>
      <c r="MFJ211" s="248"/>
      <c r="MFK211" s="248"/>
      <c r="MFL211" s="248"/>
      <c r="MFM211" s="248"/>
      <c r="MFN211" s="248"/>
      <c r="MFO211" s="248"/>
      <c r="MFP211" s="248"/>
      <c r="MFQ211" s="248"/>
      <c r="MFR211" s="248"/>
      <c r="MFS211" s="248"/>
      <c r="MFT211" s="248"/>
      <c r="MFU211" s="248"/>
      <c r="MFV211" s="248"/>
      <c r="MFW211" s="248"/>
      <c r="MFX211" s="248"/>
      <c r="MFY211" s="248"/>
      <c r="MFZ211" s="248"/>
      <c r="MGA211" s="248"/>
      <c r="MGB211" s="248"/>
      <c r="MGC211" s="248"/>
      <c r="MGD211" s="248"/>
      <c r="MGE211" s="248"/>
      <c r="MGF211" s="248"/>
      <c r="MGG211" s="248"/>
      <c r="MGH211" s="248"/>
      <c r="MGI211" s="248"/>
      <c r="MGJ211" s="248"/>
      <c r="MGK211" s="248"/>
      <c r="MGL211" s="248"/>
      <c r="MGM211" s="248"/>
      <c r="MGN211" s="248"/>
      <c r="MGO211" s="248"/>
      <c r="MGP211" s="248"/>
      <c r="MGQ211" s="248"/>
      <c r="MGR211" s="248"/>
      <c r="MGS211" s="248"/>
      <c r="MGT211" s="248"/>
      <c r="MGU211" s="248"/>
      <c r="MGV211" s="248"/>
      <c r="MGW211" s="248"/>
      <c r="MGX211" s="248"/>
      <c r="MGY211" s="248"/>
      <c r="MGZ211" s="248"/>
      <c r="MHA211" s="248"/>
      <c r="MHB211" s="248"/>
      <c r="MHC211" s="248"/>
      <c r="MHD211" s="248"/>
      <c r="MHE211" s="248"/>
      <c r="MHF211" s="248"/>
      <c r="MHG211" s="248"/>
      <c r="MHH211" s="248"/>
      <c r="MHI211" s="248"/>
      <c r="MHJ211" s="248"/>
      <c r="MHK211" s="248"/>
      <c r="MHL211" s="248"/>
      <c r="MHM211" s="248"/>
      <c r="MHN211" s="248"/>
      <c r="MHO211" s="248"/>
      <c r="MHP211" s="248"/>
      <c r="MHQ211" s="248"/>
      <c r="MHR211" s="248"/>
      <c r="MHS211" s="248"/>
      <c r="MHT211" s="248"/>
      <c r="MHU211" s="248"/>
      <c r="MHV211" s="248"/>
      <c r="MHW211" s="248"/>
      <c r="MHX211" s="248"/>
      <c r="MHY211" s="248"/>
      <c r="MHZ211" s="248"/>
      <c r="MIA211" s="248"/>
      <c r="MIB211" s="248"/>
      <c r="MIC211" s="248"/>
      <c r="MID211" s="248"/>
      <c r="MIE211" s="248"/>
      <c r="MIF211" s="248"/>
      <c r="MIG211" s="248"/>
      <c r="MIH211" s="248"/>
      <c r="MII211" s="248"/>
      <c r="MIJ211" s="248"/>
      <c r="MIK211" s="248"/>
      <c r="MIL211" s="248"/>
      <c r="MIM211" s="248"/>
      <c r="MIN211" s="248"/>
      <c r="MIO211" s="248"/>
      <c r="MIP211" s="248"/>
      <c r="MIQ211" s="248"/>
      <c r="MIR211" s="248"/>
      <c r="MIS211" s="248"/>
      <c r="MIT211" s="248"/>
      <c r="MIU211" s="248"/>
      <c r="MIV211" s="248"/>
      <c r="MIW211" s="248"/>
      <c r="MIX211" s="248"/>
      <c r="MIY211" s="248"/>
      <c r="MIZ211" s="248"/>
      <c r="MJA211" s="248"/>
      <c r="MJB211" s="248"/>
      <c r="MJC211" s="248"/>
      <c r="MJD211" s="248"/>
      <c r="MJE211" s="248"/>
      <c r="MJF211" s="248"/>
      <c r="MJG211" s="248"/>
      <c r="MJH211" s="248"/>
      <c r="MJI211" s="248"/>
      <c r="MJJ211" s="248"/>
      <c r="MJK211" s="248"/>
      <c r="MJL211" s="248"/>
      <c r="MJM211" s="248"/>
      <c r="MJN211" s="248"/>
      <c r="MJO211" s="248"/>
      <c r="MJP211" s="248"/>
      <c r="MJQ211" s="248"/>
      <c r="MJR211" s="248"/>
      <c r="MJS211" s="248"/>
      <c r="MJT211" s="248"/>
      <c r="MJU211" s="248"/>
      <c r="MJV211" s="248"/>
      <c r="MJW211" s="248"/>
      <c r="MJX211" s="248"/>
      <c r="MJY211" s="248"/>
      <c r="MJZ211" s="248"/>
      <c r="MKA211" s="248"/>
      <c r="MKB211" s="248"/>
      <c r="MKC211" s="248"/>
      <c r="MKD211" s="248"/>
      <c r="MKE211" s="248"/>
      <c r="MKF211" s="248"/>
      <c r="MKG211" s="248"/>
      <c r="MKH211" s="248"/>
      <c r="MKI211" s="248"/>
      <c r="MKJ211" s="248"/>
      <c r="MKK211" s="248"/>
      <c r="MKL211" s="248"/>
      <c r="MKM211" s="248"/>
      <c r="MKN211" s="248"/>
      <c r="MKO211" s="248"/>
      <c r="MKP211" s="248"/>
      <c r="MKQ211" s="248"/>
      <c r="MKR211" s="248"/>
      <c r="MKS211" s="248"/>
      <c r="MKT211" s="248"/>
      <c r="MKU211" s="248"/>
      <c r="MKV211" s="248"/>
      <c r="MKW211" s="248"/>
      <c r="MKX211" s="248"/>
      <c r="MKY211" s="248"/>
      <c r="MKZ211" s="248"/>
      <c r="MLA211" s="248"/>
      <c r="MLB211" s="248"/>
      <c r="MLC211" s="248"/>
      <c r="MLD211" s="248"/>
      <c r="MLE211" s="248"/>
      <c r="MLF211" s="248"/>
      <c r="MLG211" s="248"/>
      <c r="MLH211" s="248"/>
      <c r="MLI211" s="248"/>
      <c r="MLJ211" s="248"/>
      <c r="MLK211" s="248"/>
      <c r="MLL211" s="248"/>
      <c r="MLM211" s="248"/>
      <c r="MLN211" s="248"/>
      <c r="MLO211" s="248"/>
      <c r="MLP211" s="248"/>
      <c r="MLQ211" s="248"/>
      <c r="MLR211" s="248"/>
      <c r="MLS211" s="248"/>
      <c r="MLT211" s="248"/>
      <c r="MLU211" s="248"/>
      <c r="MLV211" s="248"/>
      <c r="MLW211" s="248"/>
      <c r="MLX211" s="248"/>
      <c r="MLY211" s="248"/>
      <c r="MLZ211" s="248"/>
      <c r="MMA211" s="248"/>
      <c r="MMB211" s="248"/>
      <c r="MMC211" s="248"/>
      <c r="MMD211" s="248"/>
      <c r="MME211" s="248"/>
      <c r="MMF211" s="248"/>
      <c r="MMG211" s="248"/>
      <c r="MMH211" s="248"/>
      <c r="MMI211" s="248"/>
      <c r="MMJ211" s="248"/>
      <c r="MMK211" s="248"/>
      <c r="MML211" s="248"/>
      <c r="MMM211" s="248"/>
      <c r="MMN211" s="248"/>
      <c r="MMO211" s="248"/>
      <c r="MMP211" s="248"/>
      <c r="MMQ211" s="248"/>
      <c r="MMR211" s="248"/>
      <c r="MMS211" s="248"/>
      <c r="MMT211" s="248"/>
      <c r="MMU211" s="248"/>
      <c r="MMV211" s="248"/>
      <c r="MMW211" s="248"/>
      <c r="MMX211" s="248"/>
      <c r="MMY211" s="248"/>
      <c r="MMZ211" s="248"/>
      <c r="MNA211" s="248"/>
      <c r="MNB211" s="248"/>
      <c r="MNC211" s="248"/>
      <c r="MND211" s="248"/>
      <c r="MNE211" s="248"/>
      <c r="MNF211" s="248"/>
      <c r="MNG211" s="248"/>
      <c r="MNH211" s="248"/>
      <c r="MNI211" s="248"/>
      <c r="MNJ211" s="248"/>
      <c r="MNK211" s="248"/>
      <c r="MNL211" s="248"/>
      <c r="MNM211" s="248"/>
      <c r="MNN211" s="248"/>
      <c r="MNO211" s="248"/>
      <c r="MNP211" s="248"/>
      <c r="MNQ211" s="248"/>
      <c r="MNR211" s="248"/>
      <c r="MNS211" s="248"/>
      <c r="MNT211" s="248"/>
      <c r="MNU211" s="248"/>
      <c r="MNV211" s="248"/>
      <c r="MNW211" s="248"/>
      <c r="MNX211" s="248"/>
      <c r="MNY211" s="248"/>
      <c r="MNZ211" s="248"/>
      <c r="MOA211" s="248"/>
      <c r="MOB211" s="248"/>
      <c r="MOC211" s="248"/>
      <c r="MOD211" s="248"/>
      <c r="MOE211" s="248"/>
      <c r="MOF211" s="248"/>
      <c r="MOG211" s="248"/>
      <c r="MOH211" s="248"/>
      <c r="MOI211" s="248"/>
      <c r="MOJ211" s="248"/>
      <c r="MOK211" s="248"/>
      <c r="MOL211" s="248"/>
      <c r="MOM211" s="248"/>
      <c r="MON211" s="248"/>
      <c r="MOO211" s="248"/>
      <c r="MOP211" s="248"/>
      <c r="MOQ211" s="248"/>
      <c r="MOR211" s="248"/>
      <c r="MOS211" s="248"/>
      <c r="MOT211" s="248"/>
      <c r="MOU211" s="248"/>
      <c r="MOV211" s="248"/>
      <c r="MOW211" s="248"/>
      <c r="MOX211" s="248"/>
      <c r="MOY211" s="248"/>
      <c r="MOZ211" s="248"/>
      <c r="MPA211" s="248"/>
      <c r="MPB211" s="248"/>
      <c r="MPC211" s="248"/>
      <c r="MPD211" s="248"/>
      <c r="MPE211" s="248"/>
      <c r="MPF211" s="248"/>
      <c r="MPG211" s="248"/>
      <c r="MPH211" s="248"/>
      <c r="MPI211" s="248"/>
      <c r="MPJ211" s="248"/>
      <c r="MPK211" s="248"/>
      <c r="MPL211" s="248"/>
      <c r="MPM211" s="248"/>
      <c r="MPN211" s="248"/>
      <c r="MPO211" s="248"/>
      <c r="MPP211" s="248"/>
      <c r="MPQ211" s="248"/>
      <c r="MPR211" s="248"/>
      <c r="MPS211" s="248"/>
      <c r="MPT211" s="248"/>
      <c r="MPU211" s="248"/>
      <c r="MPV211" s="248"/>
      <c r="MPW211" s="248"/>
      <c r="MPX211" s="248"/>
      <c r="MPY211" s="248"/>
      <c r="MPZ211" s="248"/>
      <c r="MQA211" s="248"/>
      <c r="MQB211" s="248"/>
      <c r="MQC211" s="248"/>
      <c r="MQD211" s="248"/>
      <c r="MQE211" s="248"/>
      <c r="MQF211" s="248"/>
      <c r="MQG211" s="248"/>
      <c r="MQH211" s="248"/>
      <c r="MQI211" s="248"/>
      <c r="MQJ211" s="248"/>
      <c r="MQK211" s="248"/>
      <c r="MQL211" s="248"/>
      <c r="MQM211" s="248"/>
      <c r="MQN211" s="248"/>
      <c r="MQO211" s="248"/>
      <c r="MQP211" s="248"/>
      <c r="MQQ211" s="248"/>
      <c r="MQR211" s="248"/>
      <c r="MQS211" s="248"/>
      <c r="MQT211" s="248"/>
      <c r="MQU211" s="248"/>
      <c r="MQV211" s="248"/>
      <c r="MQW211" s="248"/>
      <c r="MQX211" s="248"/>
      <c r="MQY211" s="248"/>
      <c r="MQZ211" s="248"/>
      <c r="MRA211" s="248"/>
      <c r="MRB211" s="248"/>
      <c r="MRC211" s="248"/>
      <c r="MRD211" s="248"/>
      <c r="MRE211" s="248"/>
      <c r="MRF211" s="248"/>
      <c r="MRG211" s="248"/>
      <c r="MRH211" s="248"/>
      <c r="MRI211" s="248"/>
      <c r="MRJ211" s="248"/>
      <c r="MRK211" s="248"/>
      <c r="MRL211" s="248"/>
      <c r="MRM211" s="248"/>
      <c r="MRN211" s="248"/>
      <c r="MRO211" s="248"/>
      <c r="MRP211" s="248"/>
      <c r="MRQ211" s="248"/>
      <c r="MRR211" s="248"/>
      <c r="MRS211" s="248"/>
      <c r="MRT211" s="248"/>
      <c r="MRU211" s="248"/>
      <c r="MRV211" s="248"/>
      <c r="MRW211" s="248"/>
      <c r="MRX211" s="248"/>
      <c r="MRY211" s="248"/>
      <c r="MRZ211" s="248"/>
      <c r="MSA211" s="248"/>
      <c r="MSB211" s="248"/>
      <c r="MSC211" s="248"/>
      <c r="MSD211" s="248"/>
      <c r="MSE211" s="248"/>
      <c r="MSF211" s="248"/>
      <c r="MSG211" s="248"/>
      <c r="MSH211" s="248"/>
      <c r="MSI211" s="248"/>
      <c r="MSJ211" s="248"/>
      <c r="MSK211" s="248"/>
      <c r="MSL211" s="248"/>
      <c r="MSM211" s="248"/>
      <c r="MSN211" s="248"/>
      <c r="MSO211" s="248"/>
      <c r="MSP211" s="248"/>
      <c r="MSQ211" s="248"/>
      <c r="MSR211" s="248"/>
      <c r="MSS211" s="248"/>
      <c r="MST211" s="248"/>
      <c r="MSU211" s="248"/>
      <c r="MSV211" s="248"/>
      <c r="MSW211" s="248"/>
      <c r="MSX211" s="248"/>
      <c r="MSY211" s="248"/>
      <c r="MSZ211" s="248"/>
      <c r="MTA211" s="248"/>
      <c r="MTB211" s="248"/>
      <c r="MTC211" s="248"/>
      <c r="MTD211" s="248"/>
      <c r="MTE211" s="248"/>
      <c r="MTF211" s="248"/>
      <c r="MTG211" s="248"/>
      <c r="MTH211" s="248"/>
      <c r="MTI211" s="248"/>
      <c r="MTJ211" s="248"/>
      <c r="MTK211" s="248"/>
      <c r="MTL211" s="248"/>
      <c r="MTM211" s="248"/>
      <c r="MTN211" s="248"/>
      <c r="MTO211" s="248"/>
      <c r="MTP211" s="248"/>
      <c r="MTQ211" s="248"/>
      <c r="MTR211" s="248"/>
      <c r="MTS211" s="248"/>
      <c r="MTT211" s="248"/>
      <c r="MTU211" s="248"/>
      <c r="MTV211" s="248"/>
      <c r="MTW211" s="248"/>
      <c r="MTX211" s="248"/>
      <c r="MTY211" s="248"/>
      <c r="MTZ211" s="248"/>
      <c r="MUA211" s="248"/>
      <c r="MUB211" s="248"/>
      <c r="MUC211" s="248"/>
      <c r="MUD211" s="248"/>
      <c r="MUE211" s="248"/>
      <c r="MUF211" s="248"/>
      <c r="MUG211" s="248"/>
      <c r="MUH211" s="248"/>
      <c r="MUI211" s="248"/>
      <c r="MUJ211" s="248"/>
      <c r="MUK211" s="248"/>
      <c r="MUL211" s="248"/>
      <c r="MUM211" s="248"/>
      <c r="MUN211" s="248"/>
      <c r="MUO211" s="248"/>
      <c r="MUP211" s="248"/>
      <c r="MUQ211" s="248"/>
      <c r="MUR211" s="248"/>
      <c r="MUS211" s="248"/>
      <c r="MUT211" s="248"/>
      <c r="MUU211" s="248"/>
      <c r="MUV211" s="248"/>
      <c r="MUW211" s="248"/>
      <c r="MUX211" s="248"/>
      <c r="MUY211" s="248"/>
      <c r="MUZ211" s="248"/>
      <c r="MVA211" s="248"/>
      <c r="MVB211" s="248"/>
      <c r="MVC211" s="248"/>
      <c r="MVD211" s="248"/>
      <c r="MVE211" s="248"/>
      <c r="MVF211" s="248"/>
      <c r="MVG211" s="248"/>
      <c r="MVH211" s="248"/>
      <c r="MVI211" s="248"/>
      <c r="MVJ211" s="248"/>
      <c r="MVK211" s="248"/>
      <c r="MVL211" s="248"/>
      <c r="MVM211" s="248"/>
      <c r="MVN211" s="248"/>
      <c r="MVO211" s="248"/>
      <c r="MVP211" s="248"/>
      <c r="MVQ211" s="248"/>
      <c r="MVR211" s="248"/>
      <c r="MVS211" s="248"/>
      <c r="MVT211" s="248"/>
      <c r="MVU211" s="248"/>
      <c r="MVV211" s="248"/>
      <c r="MVW211" s="248"/>
      <c r="MVX211" s="248"/>
      <c r="MVY211" s="248"/>
      <c r="MVZ211" s="248"/>
      <c r="MWA211" s="248"/>
      <c r="MWB211" s="248"/>
      <c r="MWC211" s="248"/>
      <c r="MWD211" s="248"/>
      <c r="MWE211" s="248"/>
      <c r="MWF211" s="248"/>
      <c r="MWG211" s="248"/>
      <c r="MWH211" s="248"/>
      <c r="MWI211" s="248"/>
      <c r="MWJ211" s="248"/>
      <c r="MWK211" s="248"/>
      <c r="MWL211" s="248"/>
      <c r="MWM211" s="248"/>
      <c r="MWN211" s="248"/>
      <c r="MWO211" s="248"/>
      <c r="MWP211" s="248"/>
      <c r="MWQ211" s="248"/>
      <c r="MWR211" s="248"/>
      <c r="MWS211" s="248"/>
      <c r="MWT211" s="248"/>
      <c r="MWU211" s="248"/>
      <c r="MWV211" s="248"/>
      <c r="MWW211" s="248"/>
      <c r="MWX211" s="248"/>
      <c r="MWY211" s="248"/>
      <c r="MWZ211" s="248"/>
      <c r="MXA211" s="248"/>
      <c r="MXB211" s="248"/>
      <c r="MXC211" s="248"/>
      <c r="MXD211" s="248"/>
      <c r="MXE211" s="248"/>
      <c r="MXF211" s="248"/>
      <c r="MXG211" s="248"/>
      <c r="MXH211" s="248"/>
      <c r="MXI211" s="248"/>
      <c r="MXJ211" s="248"/>
      <c r="MXK211" s="248"/>
      <c r="MXL211" s="248"/>
      <c r="MXM211" s="248"/>
      <c r="MXN211" s="248"/>
      <c r="MXO211" s="248"/>
      <c r="MXP211" s="248"/>
      <c r="MXQ211" s="248"/>
      <c r="MXR211" s="248"/>
      <c r="MXS211" s="248"/>
      <c r="MXT211" s="248"/>
      <c r="MXU211" s="248"/>
      <c r="MXV211" s="248"/>
      <c r="MXW211" s="248"/>
      <c r="MXX211" s="248"/>
      <c r="MXY211" s="248"/>
      <c r="MXZ211" s="248"/>
      <c r="MYA211" s="248"/>
      <c r="MYB211" s="248"/>
      <c r="MYC211" s="248"/>
      <c r="MYD211" s="248"/>
      <c r="MYE211" s="248"/>
      <c r="MYF211" s="248"/>
      <c r="MYG211" s="248"/>
      <c r="MYH211" s="248"/>
      <c r="MYI211" s="248"/>
      <c r="MYJ211" s="248"/>
      <c r="MYK211" s="248"/>
      <c r="MYL211" s="248"/>
      <c r="MYM211" s="248"/>
      <c r="MYN211" s="248"/>
      <c r="MYO211" s="248"/>
      <c r="MYP211" s="248"/>
      <c r="MYQ211" s="248"/>
      <c r="MYR211" s="248"/>
      <c r="MYS211" s="248"/>
      <c r="MYT211" s="248"/>
      <c r="MYU211" s="248"/>
      <c r="MYV211" s="248"/>
      <c r="MYW211" s="248"/>
      <c r="MYX211" s="248"/>
      <c r="MYY211" s="248"/>
      <c r="MYZ211" s="248"/>
      <c r="MZA211" s="248"/>
      <c r="MZB211" s="248"/>
      <c r="MZC211" s="248"/>
      <c r="MZD211" s="248"/>
      <c r="MZE211" s="248"/>
      <c r="MZF211" s="248"/>
      <c r="MZG211" s="248"/>
      <c r="MZH211" s="248"/>
      <c r="MZI211" s="248"/>
      <c r="MZJ211" s="248"/>
      <c r="MZK211" s="248"/>
      <c r="MZL211" s="248"/>
      <c r="MZM211" s="248"/>
      <c r="MZN211" s="248"/>
      <c r="MZO211" s="248"/>
      <c r="MZP211" s="248"/>
      <c r="MZQ211" s="248"/>
      <c r="MZR211" s="248"/>
      <c r="MZS211" s="248"/>
      <c r="MZT211" s="248"/>
      <c r="MZU211" s="248"/>
      <c r="MZV211" s="248"/>
      <c r="MZW211" s="248"/>
      <c r="MZX211" s="248"/>
      <c r="MZY211" s="248"/>
      <c r="MZZ211" s="248"/>
      <c r="NAA211" s="248"/>
      <c r="NAB211" s="248"/>
      <c r="NAC211" s="248"/>
      <c r="NAD211" s="248"/>
      <c r="NAE211" s="248"/>
      <c r="NAF211" s="248"/>
      <c r="NAG211" s="248"/>
      <c r="NAH211" s="248"/>
      <c r="NAI211" s="248"/>
      <c r="NAJ211" s="248"/>
      <c r="NAK211" s="248"/>
      <c r="NAL211" s="248"/>
      <c r="NAM211" s="248"/>
      <c r="NAN211" s="248"/>
      <c r="NAO211" s="248"/>
      <c r="NAP211" s="248"/>
      <c r="NAQ211" s="248"/>
      <c r="NAR211" s="248"/>
      <c r="NAS211" s="248"/>
      <c r="NAT211" s="248"/>
      <c r="NAU211" s="248"/>
      <c r="NAV211" s="248"/>
      <c r="NAW211" s="248"/>
      <c r="NAX211" s="248"/>
      <c r="NAY211" s="248"/>
      <c r="NAZ211" s="248"/>
      <c r="NBA211" s="248"/>
      <c r="NBB211" s="248"/>
      <c r="NBC211" s="248"/>
      <c r="NBD211" s="248"/>
      <c r="NBE211" s="248"/>
      <c r="NBF211" s="248"/>
      <c r="NBG211" s="248"/>
      <c r="NBH211" s="248"/>
      <c r="NBI211" s="248"/>
      <c r="NBJ211" s="248"/>
      <c r="NBK211" s="248"/>
      <c r="NBL211" s="248"/>
      <c r="NBM211" s="248"/>
      <c r="NBN211" s="248"/>
      <c r="NBO211" s="248"/>
      <c r="NBP211" s="248"/>
      <c r="NBQ211" s="248"/>
      <c r="NBR211" s="248"/>
      <c r="NBS211" s="248"/>
      <c r="NBT211" s="248"/>
      <c r="NBU211" s="248"/>
      <c r="NBV211" s="248"/>
      <c r="NBW211" s="248"/>
      <c r="NBX211" s="248"/>
      <c r="NBY211" s="248"/>
      <c r="NBZ211" s="248"/>
      <c r="NCA211" s="248"/>
      <c r="NCB211" s="248"/>
      <c r="NCC211" s="248"/>
      <c r="NCD211" s="248"/>
      <c r="NCE211" s="248"/>
      <c r="NCF211" s="248"/>
      <c r="NCG211" s="248"/>
      <c r="NCH211" s="248"/>
      <c r="NCI211" s="248"/>
      <c r="NCJ211" s="248"/>
      <c r="NCK211" s="248"/>
      <c r="NCL211" s="248"/>
      <c r="NCM211" s="248"/>
      <c r="NCN211" s="248"/>
      <c r="NCO211" s="248"/>
      <c r="NCP211" s="248"/>
      <c r="NCQ211" s="248"/>
      <c r="NCR211" s="248"/>
      <c r="NCS211" s="248"/>
      <c r="NCT211" s="248"/>
      <c r="NCU211" s="248"/>
      <c r="NCV211" s="248"/>
      <c r="NCW211" s="248"/>
      <c r="NCX211" s="248"/>
      <c r="NCY211" s="248"/>
      <c r="NCZ211" s="248"/>
      <c r="NDA211" s="248"/>
      <c r="NDB211" s="248"/>
      <c r="NDC211" s="248"/>
      <c r="NDD211" s="248"/>
      <c r="NDE211" s="248"/>
      <c r="NDF211" s="248"/>
      <c r="NDG211" s="248"/>
      <c r="NDH211" s="248"/>
      <c r="NDI211" s="248"/>
      <c r="NDJ211" s="248"/>
      <c r="NDK211" s="248"/>
      <c r="NDL211" s="248"/>
      <c r="NDM211" s="248"/>
      <c r="NDN211" s="248"/>
      <c r="NDO211" s="248"/>
      <c r="NDP211" s="248"/>
      <c r="NDQ211" s="248"/>
      <c r="NDR211" s="248"/>
      <c r="NDS211" s="248"/>
      <c r="NDT211" s="248"/>
      <c r="NDU211" s="248"/>
      <c r="NDV211" s="248"/>
      <c r="NDW211" s="248"/>
      <c r="NDX211" s="248"/>
      <c r="NDY211" s="248"/>
      <c r="NDZ211" s="248"/>
      <c r="NEA211" s="248"/>
      <c r="NEB211" s="248"/>
      <c r="NEC211" s="248"/>
      <c r="NED211" s="248"/>
      <c r="NEE211" s="248"/>
      <c r="NEF211" s="248"/>
      <c r="NEG211" s="248"/>
      <c r="NEH211" s="248"/>
      <c r="NEI211" s="248"/>
      <c r="NEJ211" s="248"/>
      <c r="NEK211" s="248"/>
      <c r="NEL211" s="248"/>
      <c r="NEM211" s="248"/>
      <c r="NEN211" s="248"/>
      <c r="NEO211" s="248"/>
      <c r="NEP211" s="248"/>
      <c r="NEQ211" s="248"/>
      <c r="NER211" s="248"/>
      <c r="NES211" s="248"/>
      <c r="NET211" s="248"/>
      <c r="NEU211" s="248"/>
      <c r="NEV211" s="248"/>
      <c r="NEW211" s="248"/>
      <c r="NEX211" s="248"/>
      <c r="NEY211" s="248"/>
      <c r="NEZ211" s="248"/>
      <c r="NFA211" s="248"/>
      <c r="NFB211" s="248"/>
      <c r="NFC211" s="248"/>
      <c r="NFD211" s="248"/>
      <c r="NFE211" s="248"/>
      <c r="NFF211" s="248"/>
      <c r="NFG211" s="248"/>
      <c r="NFH211" s="248"/>
      <c r="NFI211" s="248"/>
      <c r="NFJ211" s="248"/>
      <c r="NFK211" s="248"/>
      <c r="NFL211" s="248"/>
      <c r="NFM211" s="248"/>
      <c r="NFN211" s="248"/>
      <c r="NFO211" s="248"/>
      <c r="NFP211" s="248"/>
      <c r="NFQ211" s="248"/>
      <c r="NFR211" s="248"/>
      <c r="NFS211" s="248"/>
      <c r="NFT211" s="248"/>
      <c r="NFU211" s="248"/>
      <c r="NFV211" s="248"/>
      <c r="NFW211" s="248"/>
      <c r="NFX211" s="248"/>
      <c r="NFY211" s="248"/>
      <c r="NFZ211" s="248"/>
      <c r="NGA211" s="248"/>
      <c r="NGB211" s="248"/>
      <c r="NGC211" s="248"/>
      <c r="NGD211" s="248"/>
      <c r="NGE211" s="248"/>
      <c r="NGF211" s="248"/>
      <c r="NGG211" s="248"/>
      <c r="NGH211" s="248"/>
      <c r="NGI211" s="248"/>
      <c r="NGJ211" s="248"/>
      <c r="NGK211" s="248"/>
      <c r="NGL211" s="248"/>
      <c r="NGM211" s="248"/>
      <c r="NGN211" s="248"/>
      <c r="NGO211" s="248"/>
      <c r="NGP211" s="248"/>
      <c r="NGQ211" s="248"/>
      <c r="NGR211" s="248"/>
      <c r="NGS211" s="248"/>
      <c r="NGT211" s="248"/>
      <c r="NGU211" s="248"/>
      <c r="NGV211" s="248"/>
      <c r="NGW211" s="248"/>
      <c r="NGX211" s="248"/>
      <c r="NGY211" s="248"/>
      <c r="NGZ211" s="248"/>
      <c r="NHA211" s="248"/>
      <c r="NHB211" s="248"/>
      <c r="NHC211" s="248"/>
      <c r="NHD211" s="248"/>
      <c r="NHE211" s="248"/>
      <c r="NHF211" s="248"/>
      <c r="NHG211" s="248"/>
      <c r="NHH211" s="248"/>
      <c r="NHI211" s="248"/>
      <c r="NHJ211" s="248"/>
      <c r="NHK211" s="248"/>
      <c r="NHL211" s="248"/>
      <c r="NHM211" s="248"/>
      <c r="NHN211" s="248"/>
      <c r="NHO211" s="248"/>
      <c r="NHP211" s="248"/>
      <c r="NHQ211" s="248"/>
      <c r="NHR211" s="248"/>
      <c r="NHS211" s="248"/>
      <c r="NHT211" s="248"/>
      <c r="NHU211" s="248"/>
      <c r="NHV211" s="248"/>
      <c r="NHW211" s="248"/>
      <c r="NHX211" s="248"/>
      <c r="NHY211" s="248"/>
      <c r="NHZ211" s="248"/>
      <c r="NIA211" s="248"/>
      <c r="NIB211" s="248"/>
      <c r="NIC211" s="248"/>
      <c r="NID211" s="248"/>
      <c r="NIE211" s="248"/>
      <c r="NIF211" s="248"/>
      <c r="NIG211" s="248"/>
      <c r="NIH211" s="248"/>
      <c r="NII211" s="248"/>
      <c r="NIJ211" s="248"/>
      <c r="NIK211" s="248"/>
      <c r="NIL211" s="248"/>
      <c r="NIM211" s="248"/>
      <c r="NIN211" s="248"/>
      <c r="NIO211" s="248"/>
      <c r="NIP211" s="248"/>
      <c r="NIQ211" s="248"/>
      <c r="NIR211" s="248"/>
      <c r="NIS211" s="248"/>
      <c r="NIT211" s="248"/>
      <c r="NIU211" s="248"/>
      <c r="NIV211" s="248"/>
      <c r="NIW211" s="248"/>
      <c r="NIX211" s="248"/>
      <c r="NIY211" s="248"/>
      <c r="NIZ211" s="248"/>
      <c r="NJA211" s="248"/>
      <c r="NJB211" s="248"/>
      <c r="NJC211" s="248"/>
      <c r="NJD211" s="248"/>
      <c r="NJE211" s="248"/>
      <c r="NJF211" s="248"/>
      <c r="NJG211" s="248"/>
      <c r="NJH211" s="248"/>
      <c r="NJI211" s="248"/>
      <c r="NJJ211" s="248"/>
      <c r="NJK211" s="248"/>
      <c r="NJL211" s="248"/>
      <c r="NJM211" s="248"/>
      <c r="NJN211" s="248"/>
      <c r="NJO211" s="248"/>
      <c r="NJP211" s="248"/>
      <c r="NJQ211" s="248"/>
      <c r="NJR211" s="248"/>
      <c r="NJS211" s="248"/>
      <c r="NJT211" s="248"/>
      <c r="NJU211" s="248"/>
      <c r="NJV211" s="248"/>
      <c r="NJW211" s="248"/>
      <c r="NJX211" s="248"/>
      <c r="NJY211" s="248"/>
      <c r="NJZ211" s="248"/>
      <c r="NKA211" s="248"/>
      <c r="NKB211" s="248"/>
      <c r="NKC211" s="248"/>
      <c r="NKD211" s="248"/>
      <c r="NKE211" s="248"/>
      <c r="NKF211" s="248"/>
      <c r="NKG211" s="248"/>
      <c r="NKH211" s="248"/>
      <c r="NKI211" s="248"/>
      <c r="NKJ211" s="248"/>
      <c r="NKK211" s="248"/>
      <c r="NKL211" s="248"/>
      <c r="NKM211" s="248"/>
      <c r="NKN211" s="248"/>
      <c r="NKO211" s="248"/>
      <c r="NKP211" s="248"/>
      <c r="NKQ211" s="248"/>
      <c r="NKR211" s="248"/>
      <c r="NKS211" s="248"/>
      <c r="NKT211" s="248"/>
      <c r="NKU211" s="248"/>
      <c r="NKV211" s="248"/>
      <c r="NKW211" s="248"/>
      <c r="NKX211" s="248"/>
      <c r="NKY211" s="248"/>
      <c r="NKZ211" s="248"/>
      <c r="NLA211" s="248"/>
      <c r="NLB211" s="248"/>
      <c r="NLC211" s="248"/>
      <c r="NLD211" s="248"/>
      <c r="NLE211" s="248"/>
      <c r="NLF211" s="248"/>
      <c r="NLG211" s="248"/>
      <c r="NLH211" s="248"/>
      <c r="NLI211" s="248"/>
      <c r="NLJ211" s="248"/>
      <c r="NLK211" s="248"/>
      <c r="NLL211" s="248"/>
      <c r="NLM211" s="248"/>
      <c r="NLN211" s="248"/>
      <c r="NLO211" s="248"/>
      <c r="NLP211" s="248"/>
      <c r="NLQ211" s="248"/>
      <c r="NLR211" s="248"/>
      <c r="NLS211" s="248"/>
      <c r="NLT211" s="248"/>
      <c r="NLU211" s="248"/>
      <c r="NLV211" s="248"/>
      <c r="NLW211" s="248"/>
      <c r="NLX211" s="248"/>
      <c r="NLY211" s="248"/>
      <c r="NLZ211" s="248"/>
      <c r="NMA211" s="248"/>
      <c r="NMB211" s="248"/>
      <c r="NMC211" s="248"/>
      <c r="NMD211" s="248"/>
      <c r="NME211" s="248"/>
      <c r="NMF211" s="248"/>
      <c r="NMG211" s="248"/>
      <c r="NMH211" s="248"/>
      <c r="NMI211" s="248"/>
      <c r="NMJ211" s="248"/>
      <c r="NMK211" s="248"/>
      <c r="NML211" s="248"/>
      <c r="NMM211" s="248"/>
      <c r="NMN211" s="248"/>
      <c r="NMO211" s="248"/>
      <c r="NMP211" s="248"/>
      <c r="NMQ211" s="248"/>
      <c r="NMR211" s="248"/>
      <c r="NMS211" s="248"/>
      <c r="NMT211" s="248"/>
      <c r="NMU211" s="248"/>
      <c r="NMV211" s="248"/>
      <c r="NMW211" s="248"/>
      <c r="NMX211" s="248"/>
      <c r="NMY211" s="248"/>
      <c r="NMZ211" s="248"/>
      <c r="NNA211" s="248"/>
      <c r="NNB211" s="248"/>
      <c r="NNC211" s="248"/>
      <c r="NND211" s="248"/>
      <c r="NNE211" s="248"/>
      <c r="NNF211" s="248"/>
      <c r="NNG211" s="248"/>
      <c r="NNH211" s="248"/>
      <c r="NNI211" s="248"/>
      <c r="NNJ211" s="248"/>
      <c r="NNK211" s="248"/>
      <c r="NNL211" s="248"/>
      <c r="NNM211" s="248"/>
      <c r="NNN211" s="248"/>
      <c r="NNO211" s="248"/>
      <c r="NNP211" s="248"/>
      <c r="NNQ211" s="248"/>
      <c r="NNR211" s="248"/>
      <c r="NNS211" s="248"/>
      <c r="NNT211" s="248"/>
      <c r="NNU211" s="248"/>
      <c r="NNV211" s="248"/>
      <c r="NNW211" s="248"/>
      <c r="NNX211" s="248"/>
      <c r="NNY211" s="248"/>
      <c r="NNZ211" s="248"/>
      <c r="NOA211" s="248"/>
      <c r="NOB211" s="248"/>
      <c r="NOC211" s="248"/>
      <c r="NOD211" s="248"/>
      <c r="NOE211" s="248"/>
      <c r="NOF211" s="248"/>
      <c r="NOG211" s="248"/>
      <c r="NOH211" s="248"/>
      <c r="NOI211" s="248"/>
      <c r="NOJ211" s="248"/>
      <c r="NOK211" s="248"/>
      <c r="NOL211" s="248"/>
      <c r="NOM211" s="248"/>
      <c r="NON211" s="248"/>
      <c r="NOO211" s="248"/>
      <c r="NOP211" s="248"/>
      <c r="NOQ211" s="248"/>
      <c r="NOR211" s="248"/>
      <c r="NOS211" s="248"/>
      <c r="NOT211" s="248"/>
      <c r="NOU211" s="248"/>
      <c r="NOV211" s="248"/>
      <c r="NOW211" s="248"/>
      <c r="NOX211" s="248"/>
      <c r="NOY211" s="248"/>
      <c r="NOZ211" s="248"/>
      <c r="NPA211" s="248"/>
      <c r="NPB211" s="248"/>
      <c r="NPC211" s="248"/>
      <c r="NPD211" s="248"/>
      <c r="NPE211" s="248"/>
      <c r="NPF211" s="248"/>
      <c r="NPG211" s="248"/>
      <c r="NPH211" s="248"/>
      <c r="NPI211" s="248"/>
      <c r="NPJ211" s="248"/>
      <c r="NPK211" s="248"/>
      <c r="NPL211" s="248"/>
      <c r="NPM211" s="248"/>
      <c r="NPN211" s="248"/>
      <c r="NPO211" s="248"/>
      <c r="NPP211" s="248"/>
      <c r="NPQ211" s="248"/>
      <c r="NPR211" s="248"/>
      <c r="NPS211" s="248"/>
      <c r="NPT211" s="248"/>
      <c r="NPU211" s="248"/>
      <c r="NPV211" s="248"/>
      <c r="NPW211" s="248"/>
      <c r="NPX211" s="248"/>
      <c r="NPY211" s="248"/>
      <c r="NPZ211" s="248"/>
      <c r="NQA211" s="248"/>
      <c r="NQB211" s="248"/>
      <c r="NQC211" s="248"/>
      <c r="NQD211" s="248"/>
      <c r="NQE211" s="248"/>
      <c r="NQF211" s="248"/>
      <c r="NQG211" s="248"/>
      <c r="NQH211" s="248"/>
      <c r="NQI211" s="248"/>
      <c r="NQJ211" s="248"/>
      <c r="NQK211" s="248"/>
      <c r="NQL211" s="248"/>
      <c r="NQM211" s="248"/>
      <c r="NQN211" s="248"/>
      <c r="NQO211" s="248"/>
      <c r="NQP211" s="248"/>
      <c r="NQQ211" s="248"/>
      <c r="NQR211" s="248"/>
      <c r="NQS211" s="248"/>
      <c r="NQT211" s="248"/>
      <c r="NQU211" s="248"/>
      <c r="NQV211" s="248"/>
      <c r="NQW211" s="248"/>
      <c r="NQX211" s="248"/>
      <c r="NQY211" s="248"/>
      <c r="NQZ211" s="248"/>
      <c r="NRA211" s="248"/>
      <c r="NRB211" s="248"/>
      <c r="NRC211" s="248"/>
      <c r="NRD211" s="248"/>
      <c r="NRE211" s="248"/>
      <c r="NRF211" s="248"/>
      <c r="NRG211" s="248"/>
      <c r="NRH211" s="248"/>
      <c r="NRI211" s="248"/>
      <c r="NRJ211" s="248"/>
      <c r="NRK211" s="248"/>
      <c r="NRL211" s="248"/>
      <c r="NRM211" s="248"/>
      <c r="NRN211" s="248"/>
      <c r="NRO211" s="248"/>
      <c r="NRP211" s="248"/>
      <c r="NRQ211" s="248"/>
      <c r="NRR211" s="248"/>
      <c r="NRS211" s="248"/>
      <c r="NRT211" s="248"/>
      <c r="NRU211" s="248"/>
      <c r="NRV211" s="248"/>
      <c r="NRW211" s="248"/>
      <c r="NRX211" s="248"/>
      <c r="NRY211" s="248"/>
      <c r="NRZ211" s="248"/>
      <c r="NSA211" s="248"/>
      <c r="NSB211" s="248"/>
      <c r="NSC211" s="248"/>
      <c r="NSD211" s="248"/>
      <c r="NSE211" s="248"/>
      <c r="NSF211" s="248"/>
      <c r="NSG211" s="248"/>
      <c r="NSH211" s="248"/>
      <c r="NSI211" s="248"/>
      <c r="NSJ211" s="248"/>
      <c r="NSK211" s="248"/>
      <c r="NSL211" s="248"/>
      <c r="NSM211" s="248"/>
      <c r="NSN211" s="248"/>
      <c r="NSO211" s="248"/>
      <c r="NSP211" s="248"/>
      <c r="NSQ211" s="248"/>
      <c r="NSR211" s="248"/>
      <c r="NSS211" s="248"/>
      <c r="NST211" s="248"/>
      <c r="NSU211" s="248"/>
      <c r="NSV211" s="248"/>
      <c r="NSW211" s="248"/>
      <c r="NSX211" s="248"/>
      <c r="NSY211" s="248"/>
      <c r="NSZ211" s="248"/>
      <c r="NTA211" s="248"/>
      <c r="NTB211" s="248"/>
      <c r="NTC211" s="248"/>
      <c r="NTD211" s="248"/>
      <c r="NTE211" s="248"/>
      <c r="NTF211" s="248"/>
      <c r="NTG211" s="248"/>
      <c r="NTH211" s="248"/>
      <c r="NTI211" s="248"/>
      <c r="NTJ211" s="248"/>
      <c r="NTK211" s="248"/>
      <c r="NTL211" s="248"/>
      <c r="NTM211" s="248"/>
      <c r="NTN211" s="248"/>
      <c r="NTO211" s="248"/>
      <c r="NTP211" s="248"/>
      <c r="NTQ211" s="248"/>
      <c r="NTR211" s="248"/>
      <c r="NTS211" s="248"/>
      <c r="NTT211" s="248"/>
      <c r="NTU211" s="248"/>
      <c r="NTV211" s="248"/>
      <c r="NTW211" s="248"/>
      <c r="NTX211" s="248"/>
      <c r="NTY211" s="248"/>
      <c r="NTZ211" s="248"/>
      <c r="NUA211" s="248"/>
      <c r="NUB211" s="248"/>
      <c r="NUC211" s="248"/>
      <c r="NUD211" s="248"/>
      <c r="NUE211" s="248"/>
      <c r="NUF211" s="248"/>
      <c r="NUG211" s="248"/>
      <c r="NUH211" s="248"/>
      <c r="NUI211" s="248"/>
      <c r="NUJ211" s="248"/>
      <c r="NUK211" s="248"/>
      <c r="NUL211" s="248"/>
      <c r="NUM211" s="248"/>
      <c r="NUN211" s="248"/>
      <c r="NUO211" s="248"/>
      <c r="NUP211" s="248"/>
      <c r="NUQ211" s="248"/>
      <c r="NUR211" s="248"/>
      <c r="NUS211" s="248"/>
      <c r="NUT211" s="248"/>
      <c r="NUU211" s="248"/>
      <c r="NUV211" s="248"/>
      <c r="NUW211" s="248"/>
      <c r="NUX211" s="248"/>
      <c r="NUY211" s="248"/>
      <c r="NUZ211" s="248"/>
      <c r="NVA211" s="248"/>
      <c r="NVB211" s="248"/>
      <c r="NVC211" s="248"/>
      <c r="NVD211" s="248"/>
      <c r="NVE211" s="248"/>
      <c r="NVF211" s="248"/>
      <c r="NVG211" s="248"/>
      <c r="NVH211" s="248"/>
      <c r="NVI211" s="248"/>
      <c r="NVJ211" s="248"/>
      <c r="NVK211" s="248"/>
      <c r="NVL211" s="248"/>
      <c r="NVM211" s="248"/>
      <c r="NVN211" s="248"/>
      <c r="NVO211" s="248"/>
      <c r="NVP211" s="248"/>
      <c r="NVQ211" s="248"/>
      <c r="NVR211" s="248"/>
      <c r="NVS211" s="248"/>
      <c r="NVT211" s="248"/>
      <c r="NVU211" s="248"/>
      <c r="NVV211" s="248"/>
      <c r="NVW211" s="248"/>
      <c r="NVX211" s="248"/>
      <c r="NVY211" s="248"/>
      <c r="NVZ211" s="248"/>
      <c r="NWA211" s="248"/>
      <c r="NWB211" s="248"/>
      <c r="NWC211" s="248"/>
      <c r="NWD211" s="248"/>
      <c r="NWE211" s="248"/>
      <c r="NWF211" s="248"/>
      <c r="NWG211" s="248"/>
      <c r="NWH211" s="248"/>
      <c r="NWI211" s="248"/>
      <c r="NWJ211" s="248"/>
      <c r="NWK211" s="248"/>
      <c r="NWL211" s="248"/>
      <c r="NWM211" s="248"/>
      <c r="NWN211" s="248"/>
      <c r="NWO211" s="248"/>
      <c r="NWP211" s="248"/>
      <c r="NWQ211" s="248"/>
      <c r="NWR211" s="248"/>
      <c r="NWS211" s="248"/>
      <c r="NWT211" s="248"/>
      <c r="NWU211" s="248"/>
      <c r="NWV211" s="248"/>
      <c r="NWW211" s="248"/>
      <c r="NWX211" s="248"/>
      <c r="NWY211" s="248"/>
      <c r="NWZ211" s="248"/>
      <c r="NXA211" s="248"/>
      <c r="NXB211" s="248"/>
      <c r="NXC211" s="248"/>
      <c r="NXD211" s="248"/>
      <c r="NXE211" s="248"/>
      <c r="NXF211" s="248"/>
      <c r="NXG211" s="248"/>
      <c r="NXH211" s="248"/>
      <c r="NXI211" s="248"/>
      <c r="NXJ211" s="248"/>
      <c r="NXK211" s="248"/>
      <c r="NXL211" s="248"/>
      <c r="NXM211" s="248"/>
      <c r="NXN211" s="248"/>
      <c r="NXO211" s="248"/>
      <c r="NXP211" s="248"/>
      <c r="NXQ211" s="248"/>
      <c r="NXR211" s="248"/>
      <c r="NXS211" s="248"/>
      <c r="NXT211" s="248"/>
      <c r="NXU211" s="248"/>
      <c r="NXV211" s="248"/>
      <c r="NXW211" s="248"/>
      <c r="NXX211" s="248"/>
      <c r="NXY211" s="248"/>
      <c r="NXZ211" s="248"/>
      <c r="NYA211" s="248"/>
      <c r="NYB211" s="248"/>
      <c r="NYC211" s="248"/>
      <c r="NYD211" s="248"/>
      <c r="NYE211" s="248"/>
      <c r="NYF211" s="248"/>
      <c r="NYG211" s="248"/>
      <c r="NYH211" s="248"/>
      <c r="NYI211" s="248"/>
      <c r="NYJ211" s="248"/>
      <c r="NYK211" s="248"/>
      <c r="NYL211" s="248"/>
      <c r="NYM211" s="248"/>
      <c r="NYN211" s="248"/>
      <c r="NYO211" s="248"/>
      <c r="NYP211" s="248"/>
      <c r="NYQ211" s="248"/>
      <c r="NYR211" s="248"/>
      <c r="NYS211" s="248"/>
      <c r="NYT211" s="248"/>
      <c r="NYU211" s="248"/>
      <c r="NYV211" s="248"/>
      <c r="NYW211" s="248"/>
      <c r="NYX211" s="248"/>
      <c r="NYY211" s="248"/>
      <c r="NYZ211" s="248"/>
      <c r="NZA211" s="248"/>
      <c r="NZB211" s="248"/>
      <c r="NZC211" s="248"/>
      <c r="NZD211" s="248"/>
      <c r="NZE211" s="248"/>
      <c r="NZF211" s="248"/>
      <c r="NZG211" s="248"/>
      <c r="NZH211" s="248"/>
      <c r="NZI211" s="248"/>
      <c r="NZJ211" s="248"/>
      <c r="NZK211" s="248"/>
      <c r="NZL211" s="248"/>
      <c r="NZM211" s="248"/>
      <c r="NZN211" s="248"/>
      <c r="NZO211" s="248"/>
      <c r="NZP211" s="248"/>
      <c r="NZQ211" s="248"/>
      <c r="NZR211" s="248"/>
      <c r="NZS211" s="248"/>
      <c r="NZT211" s="248"/>
      <c r="NZU211" s="248"/>
      <c r="NZV211" s="248"/>
      <c r="NZW211" s="248"/>
      <c r="NZX211" s="248"/>
      <c r="NZY211" s="248"/>
      <c r="NZZ211" s="248"/>
      <c r="OAA211" s="248"/>
      <c r="OAB211" s="248"/>
      <c r="OAC211" s="248"/>
      <c r="OAD211" s="248"/>
      <c r="OAE211" s="248"/>
      <c r="OAF211" s="248"/>
      <c r="OAG211" s="248"/>
      <c r="OAH211" s="248"/>
      <c r="OAI211" s="248"/>
      <c r="OAJ211" s="248"/>
      <c r="OAK211" s="248"/>
      <c r="OAL211" s="248"/>
      <c r="OAM211" s="248"/>
      <c r="OAN211" s="248"/>
      <c r="OAO211" s="248"/>
      <c r="OAP211" s="248"/>
      <c r="OAQ211" s="248"/>
      <c r="OAR211" s="248"/>
      <c r="OAS211" s="248"/>
      <c r="OAT211" s="248"/>
      <c r="OAU211" s="248"/>
      <c r="OAV211" s="248"/>
      <c r="OAW211" s="248"/>
      <c r="OAX211" s="248"/>
      <c r="OAY211" s="248"/>
      <c r="OAZ211" s="248"/>
      <c r="OBA211" s="248"/>
      <c r="OBB211" s="248"/>
      <c r="OBC211" s="248"/>
      <c r="OBD211" s="248"/>
      <c r="OBE211" s="248"/>
      <c r="OBF211" s="248"/>
      <c r="OBG211" s="248"/>
      <c r="OBH211" s="248"/>
      <c r="OBI211" s="248"/>
      <c r="OBJ211" s="248"/>
      <c r="OBK211" s="248"/>
      <c r="OBL211" s="248"/>
      <c r="OBM211" s="248"/>
      <c r="OBN211" s="248"/>
      <c r="OBO211" s="248"/>
      <c r="OBP211" s="248"/>
      <c r="OBQ211" s="248"/>
      <c r="OBR211" s="248"/>
      <c r="OBS211" s="248"/>
      <c r="OBT211" s="248"/>
      <c r="OBU211" s="248"/>
      <c r="OBV211" s="248"/>
      <c r="OBW211" s="248"/>
      <c r="OBX211" s="248"/>
      <c r="OBY211" s="248"/>
      <c r="OBZ211" s="248"/>
      <c r="OCA211" s="248"/>
      <c r="OCB211" s="248"/>
      <c r="OCC211" s="248"/>
      <c r="OCD211" s="248"/>
      <c r="OCE211" s="248"/>
      <c r="OCF211" s="248"/>
      <c r="OCG211" s="248"/>
      <c r="OCH211" s="248"/>
      <c r="OCI211" s="248"/>
      <c r="OCJ211" s="248"/>
      <c r="OCK211" s="248"/>
      <c r="OCL211" s="248"/>
      <c r="OCM211" s="248"/>
      <c r="OCN211" s="248"/>
      <c r="OCO211" s="248"/>
      <c r="OCP211" s="248"/>
      <c r="OCQ211" s="248"/>
      <c r="OCR211" s="248"/>
      <c r="OCS211" s="248"/>
      <c r="OCT211" s="248"/>
      <c r="OCU211" s="248"/>
      <c r="OCV211" s="248"/>
      <c r="OCW211" s="248"/>
      <c r="OCX211" s="248"/>
      <c r="OCY211" s="248"/>
      <c r="OCZ211" s="248"/>
      <c r="ODA211" s="248"/>
      <c r="ODB211" s="248"/>
      <c r="ODC211" s="248"/>
      <c r="ODD211" s="248"/>
      <c r="ODE211" s="248"/>
      <c r="ODF211" s="248"/>
      <c r="ODG211" s="248"/>
      <c r="ODH211" s="248"/>
      <c r="ODI211" s="248"/>
      <c r="ODJ211" s="248"/>
      <c r="ODK211" s="248"/>
      <c r="ODL211" s="248"/>
      <c r="ODM211" s="248"/>
      <c r="ODN211" s="248"/>
      <c r="ODO211" s="248"/>
      <c r="ODP211" s="248"/>
      <c r="ODQ211" s="248"/>
      <c r="ODR211" s="248"/>
      <c r="ODS211" s="248"/>
      <c r="ODT211" s="248"/>
      <c r="ODU211" s="248"/>
      <c r="ODV211" s="248"/>
      <c r="ODW211" s="248"/>
      <c r="ODX211" s="248"/>
      <c r="ODY211" s="248"/>
      <c r="ODZ211" s="248"/>
      <c r="OEA211" s="248"/>
      <c r="OEB211" s="248"/>
      <c r="OEC211" s="248"/>
      <c r="OED211" s="248"/>
      <c r="OEE211" s="248"/>
      <c r="OEF211" s="248"/>
      <c r="OEG211" s="248"/>
      <c r="OEH211" s="248"/>
      <c r="OEI211" s="248"/>
      <c r="OEJ211" s="248"/>
      <c r="OEK211" s="248"/>
      <c r="OEL211" s="248"/>
      <c r="OEM211" s="248"/>
      <c r="OEN211" s="248"/>
      <c r="OEO211" s="248"/>
      <c r="OEP211" s="248"/>
      <c r="OEQ211" s="248"/>
      <c r="OER211" s="248"/>
      <c r="OES211" s="248"/>
      <c r="OET211" s="248"/>
      <c r="OEU211" s="248"/>
      <c r="OEV211" s="248"/>
      <c r="OEW211" s="248"/>
      <c r="OEX211" s="248"/>
      <c r="OEY211" s="248"/>
      <c r="OEZ211" s="248"/>
      <c r="OFA211" s="248"/>
      <c r="OFB211" s="248"/>
      <c r="OFC211" s="248"/>
      <c r="OFD211" s="248"/>
      <c r="OFE211" s="248"/>
      <c r="OFF211" s="248"/>
      <c r="OFG211" s="248"/>
      <c r="OFH211" s="248"/>
      <c r="OFI211" s="248"/>
      <c r="OFJ211" s="248"/>
      <c r="OFK211" s="248"/>
      <c r="OFL211" s="248"/>
      <c r="OFM211" s="248"/>
      <c r="OFN211" s="248"/>
      <c r="OFO211" s="248"/>
      <c r="OFP211" s="248"/>
      <c r="OFQ211" s="248"/>
      <c r="OFR211" s="248"/>
      <c r="OFS211" s="248"/>
      <c r="OFT211" s="248"/>
      <c r="OFU211" s="248"/>
      <c r="OFV211" s="248"/>
      <c r="OFW211" s="248"/>
      <c r="OFX211" s="248"/>
      <c r="OFY211" s="248"/>
      <c r="OFZ211" s="248"/>
      <c r="OGA211" s="248"/>
      <c r="OGB211" s="248"/>
      <c r="OGC211" s="248"/>
      <c r="OGD211" s="248"/>
      <c r="OGE211" s="248"/>
      <c r="OGF211" s="248"/>
      <c r="OGG211" s="248"/>
      <c r="OGH211" s="248"/>
      <c r="OGI211" s="248"/>
      <c r="OGJ211" s="248"/>
      <c r="OGK211" s="248"/>
      <c r="OGL211" s="248"/>
      <c r="OGM211" s="248"/>
      <c r="OGN211" s="248"/>
      <c r="OGO211" s="248"/>
      <c r="OGP211" s="248"/>
      <c r="OGQ211" s="248"/>
      <c r="OGR211" s="248"/>
      <c r="OGS211" s="248"/>
      <c r="OGT211" s="248"/>
      <c r="OGU211" s="248"/>
      <c r="OGV211" s="248"/>
      <c r="OGW211" s="248"/>
      <c r="OGX211" s="248"/>
      <c r="OGY211" s="248"/>
      <c r="OGZ211" s="248"/>
      <c r="OHA211" s="248"/>
      <c r="OHB211" s="248"/>
      <c r="OHC211" s="248"/>
      <c r="OHD211" s="248"/>
      <c r="OHE211" s="248"/>
      <c r="OHF211" s="248"/>
      <c r="OHG211" s="248"/>
      <c r="OHH211" s="248"/>
      <c r="OHI211" s="248"/>
      <c r="OHJ211" s="248"/>
      <c r="OHK211" s="248"/>
      <c r="OHL211" s="248"/>
      <c r="OHM211" s="248"/>
      <c r="OHN211" s="248"/>
      <c r="OHO211" s="248"/>
      <c r="OHP211" s="248"/>
      <c r="OHQ211" s="248"/>
      <c r="OHR211" s="248"/>
      <c r="OHS211" s="248"/>
      <c r="OHT211" s="248"/>
      <c r="OHU211" s="248"/>
      <c r="OHV211" s="248"/>
      <c r="OHW211" s="248"/>
      <c r="OHX211" s="248"/>
      <c r="OHY211" s="248"/>
      <c r="OHZ211" s="248"/>
      <c r="OIA211" s="248"/>
      <c r="OIB211" s="248"/>
      <c r="OIC211" s="248"/>
      <c r="OID211" s="248"/>
      <c r="OIE211" s="248"/>
      <c r="OIF211" s="248"/>
      <c r="OIG211" s="248"/>
      <c r="OIH211" s="248"/>
      <c r="OII211" s="248"/>
      <c r="OIJ211" s="248"/>
      <c r="OIK211" s="248"/>
      <c r="OIL211" s="248"/>
      <c r="OIM211" s="248"/>
      <c r="OIN211" s="248"/>
      <c r="OIO211" s="248"/>
      <c r="OIP211" s="248"/>
      <c r="OIQ211" s="248"/>
      <c r="OIR211" s="248"/>
      <c r="OIS211" s="248"/>
      <c r="OIT211" s="248"/>
      <c r="OIU211" s="248"/>
      <c r="OIV211" s="248"/>
      <c r="OIW211" s="248"/>
      <c r="OIX211" s="248"/>
      <c r="OIY211" s="248"/>
      <c r="OIZ211" s="248"/>
      <c r="OJA211" s="248"/>
      <c r="OJB211" s="248"/>
      <c r="OJC211" s="248"/>
      <c r="OJD211" s="248"/>
      <c r="OJE211" s="248"/>
      <c r="OJF211" s="248"/>
      <c r="OJG211" s="248"/>
      <c r="OJH211" s="248"/>
      <c r="OJI211" s="248"/>
      <c r="OJJ211" s="248"/>
      <c r="OJK211" s="248"/>
      <c r="OJL211" s="248"/>
      <c r="OJM211" s="248"/>
      <c r="OJN211" s="248"/>
      <c r="OJO211" s="248"/>
      <c r="OJP211" s="248"/>
      <c r="OJQ211" s="248"/>
      <c r="OJR211" s="248"/>
      <c r="OJS211" s="248"/>
      <c r="OJT211" s="248"/>
      <c r="OJU211" s="248"/>
      <c r="OJV211" s="248"/>
      <c r="OJW211" s="248"/>
      <c r="OJX211" s="248"/>
      <c r="OJY211" s="248"/>
      <c r="OJZ211" s="248"/>
      <c r="OKA211" s="248"/>
      <c r="OKB211" s="248"/>
      <c r="OKC211" s="248"/>
      <c r="OKD211" s="248"/>
      <c r="OKE211" s="248"/>
      <c r="OKF211" s="248"/>
      <c r="OKG211" s="248"/>
      <c r="OKH211" s="248"/>
      <c r="OKI211" s="248"/>
      <c r="OKJ211" s="248"/>
      <c r="OKK211" s="248"/>
      <c r="OKL211" s="248"/>
      <c r="OKM211" s="248"/>
      <c r="OKN211" s="248"/>
      <c r="OKO211" s="248"/>
      <c r="OKP211" s="248"/>
      <c r="OKQ211" s="248"/>
      <c r="OKR211" s="248"/>
      <c r="OKS211" s="248"/>
      <c r="OKT211" s="248"/>
      <c r="OKU211" s="248"/>
      <c r="OKV211" s="248"/>
      <c r="OKW211" s="248"/>
      <c r="OKX211" s="248"/>
      <c r="OKY211" s="248"/>
      <c r="OKZ211" s="248"/>
      <c r="OLA211" s="248"/>
      <c r="OLB211" s="248"/>
      <c r="OLC211" s="248"/>
      <c r="OLD211" s="248"/>
      <c r="OLE211" s="248"/>
      <c r="OLF211" s="248"/>
      <c r="OLG211" s="248"/>
      <c r="OLH211" s="248"/>
      <c r="OLI211" s="248"/>
      <c r="OLJ211" s="248"/>
      <c r="OLK211" s="248"/>
      <c r="OLL211" s="248"/>
      <c r="OLM211" s="248"/>
      <c r="OLN211" s="248"/>
      <c r="OLO211" s="248"/>
      <c r="OLP211" s="248"/>
      <c r="OLQ211" s="248"/>
      <c r="OLR211" s="248"/>
      <c r="OLS211" s="248"/>
      <c r="OLT211" s="248"/>
      <c r="OLU211" s="248"/>
      <c r="OLV211" s="248"/>
      <c r="OLW211" s="248"/>
      <c r="OLX211" s="248"/>
      <c r="OLY211" s="248"/>
      <c r="OLZ211" s="248"/>
      <c r="OMA211" s="248"/>
      <c r="OMB211" s="248"/>
      <c r="OMC211" s="248"/>
      <c r="OMD211" s="248"/>
      <c r="OME211" s="248"/>
      <c r="OMF211" s="248"/>
      <c r="OMG211" s="248"/>
      <c r="OMH211" s="248"/>
      <c r="OMI211" s="248"/>
      <c r="OMJ211" s="248"/>
      <c r="OMK211" s="248"/>
      <c r="OML211" s="248"/>
      <c r="OMM211" s="248"/>
      <c r="OMN211" s="248"/>
      <c r="OMO211" s="248"/>
      <c r="OMP211" s="248"/>
      <c r="OMQ211" s="248"/>
      <c r="OMR211" s="248"/>
      <c r="OMS211" s="248"/>
      <c r="OMT211" s="248"/>
      <c r="OMU211" s="248"/>
      <c r="OMV211" s="248"/>
      <c r="OMW211" s="248"/>
      <c r="OMX211" s="248"/>
      <c r="OMY211" s="248"/>
      <c r="OMZ211" s="248"/>
      <c r="ONA211" s="248"/>
      <c r="ONB211" s="248"/>
      <c r="ONC211" s="248"/>
      <c r="OND211" s="248"/>
      <c r="ONE211" s="248"/>
      <c r="ONF211" s="248"/>
      <c r="ONG211" s="248"/>
      <c r="ONH211" s="248"/>
      <c r="ONI211" s="248"/>
      <c r="ONJ211" s="248"/>
      <c r="ONK211" s="248"/>
      <c r="ONL211" s="248"/>
      <c r="ONM211" s="248"/>
      <c r="ONN211" s="248"/>
      <c r="ONO211" s="248"/>
      <c r="ONP211" s="248"/>
      <c r="ONQ211" s="248"/>
      <c r="ONR211" s="248"/>
      <c r="ONS211" s="248"/>
      <c r="ONT211" s="248"/>
      <c r="ONU211" s="248"/>
      <c r="ONV211" s="248"/>
      <c r="ONW211" s="248"/>
      <c r="ONX211" s="248"/>
      <c r="ONY211" s="248"/>
      <c r="ONZ211" s="248"/>
      <c r="OOA211" s="248"/>
      <c r="OOB211" s="248"/>
      <c r="OOC211" s="248"/>
      <c r="OOD211" s="248"/>
      <c r="OOE211" s="248"/>
      <c r="OOF211" s="248"/>
      <c r="OOG211" s="248"/>
      <c r="OOH211" s="248"/>
      <c r="OOI211" s="248"/>
      <c r="OOJ211" s="248"/>
      <c r="OOK211" s="248"/>
      <c r="OOL211" s="248"/>
      <c r="OOM211" s="248"/>
      <c r="OON211" s="248"/>
      <c r="OOO211" s="248"/>
      <c r="OOP211" s="248"/>
      <c r="OOQ211" s="248"/>
      <c r="OOR211" s="248"/>
      <c r="OOS211" s="248"/>
      <c r="OOT211" s="248"/>
      <c r="OOU211" s="248"/>
      <c r="OOV211" s="248"/>
      <c r="OOW211" s="248"/>
      <c r="OOX211" s="248"/>
      <c r="OOY211" s="248"/>
      <c r="OOZ211" s="248"/>
      <c r="OPA211" s="248"/>
      <c r="OPB211" s="248"/>
      <c r="OPC211" s="248"/>
      <c r="OPD211" s="248"/>
      <c r="OPE211" s="248"/>
      <c r="OPF211" s="248"/>
      <c r="OPG211" s="248"/>
      <c r="OPH211" s="248"/>
      <c r="OPI211" s="248"/>
      <c r="OPJ211" s="248"/>
      <c r="OPK211" s="248"/>
      <c r="OPL211" s="248"/>
      <c r="OPM211" s="248"/>
      <c r="OPN211" s="248"/>
      <c r="OPO211" s="248"/>
      <c r="OPP211" s="248"/>
      <c r="OPQ211" s="248"/>
      <c r="OPR211" s="248"/>
      <c r="OPS211" s="248"/>
      <c r="OPT211" s="248"/>
      <c r="OPU211" s="248"/>
      <c r="OPV211" s="248"/>
      <c r="OPW211" s="248"/>
      <c r="OPX211" s="248"/>
      <c r="OPY211" s="248"/>
      <c r="OPZ211" s="248"/>
      <c r="OQA211" s="248"/>
      <c r="OQB211" s="248"/>
      <c r="OQC211" s="248"/>
      <c r="OQD211" s="248"/>
      <c r="OQE211" s="248"/>
      <c r="OQF211" s="248"/>
      <c r="OQG211" s="248"/>
      <c r="OQH211" s="248"/>
      <c r="OQI211" s="248"/>
      <c r="OQJ211" s="248"/>
      <c r="OQK211" s="248"/>
      <c r="OQL211" s="248"/>
      <c r="OQM211" s="248"/>
      <c r="OQN211" s="248"/>
      <c r="OQO211" s="248"/>
      <c r="OQP211" s="248"/>
      <c r="OQQ211" s="248"/>
      <c r="OQR211" s="248"/>
      <c r="OQS211" s="248"/>
      <c r="OQT211" s="248"/>
      <c r="OQU211" s="248"/>
      <c r="OQV211" s="248"/>
      <c r="OQW211" s="248"/>
      <c r="OQX211" s="248"/>
      <c r="OQY211" s="248"/>
      <c r="OQZ211" s="248"/>
      <c r="ORA211" s="248"/>
      <c r="ORB211" s="248"/>
      <c r="ORC211" s="248"/>
      <c r="ORD211" s="248"/>
      <c r="ORE211" s="248"/>
      <c r="ORF211" s="248"/>
      <c r="ORG211" s="248"/>
      <c r="ORH211" s="248"/>
      <c r="ORI211" s="248"/>
      <c r="ORJ211" s="248"/>
      <c r="ORK211" s="248"/>
      <c r="ORL211" s="248"/>
      <c r="ORM211" s="248"/>
      <c r="ORN211" s="248"/>
      <c r="ORO211" s="248"/>
      <c r="ORP211" s="248"/>
      <c r="ORQ211" s="248"/>
      <c r="ORR211" s="248"/>
      <c r="ORS211" s="248"/>
      <c r="ORT211" s="248"/>
      <c r="ORU211" s="248"/>
      <c r="ORV211" s="248"/>
      <c r="ORW211" s="248"/>
      <c r="ORX211" s="248"/>
      <c r="ORY211" s="248"/>
      <c r="ORZ211" s="248"/>
      <c r="OSA211" s="248"/>
      <c r="OSB211" s="248"/>
      <c r="OSC211" s="248"/>
      <c r="OSD211" s="248"/>
      <c r="OSE211" s="248"/>
      <c r="OSF211" s="248"/>
      <c r="OSG211" s="248"/>
      <c r="OSH211" s="248"/>
      <c r="OSI211" s="248"/>
      <c r="OSJ211" s="248"/>
      <c r="OSK211" s="248"/>
      <c r="OSL211" s="248"/>
      <c r="OSM211" s="248"/>
      <c r="OSN211" s="248"/>
      <c r="OSO211" s="248"/>
      <c r="OSP211" s="248"/>
      <c r="OSQ211" s="248"/>
      <c r="OSR211" s="248"/>
      <c r="OSS211" s="248"/>
      <c r="OST211" s="248"/>
      <c r="OSU211" s="248"/>
      <c r="OSV211" s="248"/>
      <c r="OSW211" s="248"/>
      <c r="OSX211" s="248"/>
      <c r="OSY211" s="248"/>
      <c r="OSZ211" s="248"/>
      <c r="OTA211" s="248"/>
      <c r="OTB211" s="248"/>
      <c r="OTC211" s="248"/>
      <c r="OTD211" s="248"/>
      <c r="OTE211" s="248"/>
      <c r="OTF211" s="248"/>
      <c r="OTG211" s="248"/>
      <c r="OTH211" s="248"/>
      <c r="OTI211" s="248"/>
      <c r="OTJ211" s="248"/>
      <c r="OTK211" s="248"/>
      <c r="OTL211" s="248"/>
      <c r="OTM211" s="248"/>
      <c r="OTN211" s="248"/>
      <c r="OTO211" s="248"/>
      <c r="OTP211" s="248"/>
      <c r="OTQ211" s="248"/>
      <c r="OTR211" s="248"/>
      <c r="OTS211" s="248"/>
      <c r="OTT211" s="248"/>
      <c r="OTU211" s="248"/>
      <c r="OTV211" s="248"/>
      <c r="OTW211" s="248"/>
      <c r="OTX211" s="248"/>
      <c r="OTY211" s="248"/>
      <c r="OTZ211" s="248"/>
      <c r="OUA211" s="248"/>
      <c r="OUB211" s="248"/>
      <c r="OUC211" s="248"/>
      <c r="OUD211" s="248"/>
      <c r="OUE211" s="248"/>
      <c r="OUF211" s="248"/>
      <c r="OUG211" s="248"/>
      <c r="OUH211" s="248"/>
      <c r="OUI211" s="248"/>
      <c r="OUJ211" s="248"/>
      <c r="OUK211" s="248"/>
      <c r="OUL211" s="248"/>
      <c r="OUM211" s="248"/>
      <c r="OUN211" s="248"/>
      <c r="OUO211" s="248"/>
      <c r="OUP211" s="248"/>
      <c r="OUQ211" s="248"/>
      <c r="OUR211" s="248"/>
      <c r="OUS211" s="248"/>
      <c r="OUT211" s="248"/>
      <c r="OUU211" s="248"/>
      <c r="OUV211" s="248"/>
      <c r="OUW211" s="248"/>
      <c r="OUX211" s="248"/>
      <c r="OUY211" s="248"/>
      <c r="OUZ211" s="248"/>
      <c r="OVA211" s="248"/>
      <c r="OVB211" s="248"/>
      <c r="OVC211" s="248"/>
      <c r="OVD211" s="248"/>
      <c r="OVE211" s="248"/>
      <c r="OVF211" s="248"/>
      <c r="OVG211" s="248"/>
      <c r="OVH211" s="248"/>
      <c r="OVI211" s="248"/>
      <c r="OVJ211" s="248"/>
      <c r="OVK211" s="248"/>
      <c r="OVL211" s="248"/>
      <c r="OVM211" s="248"/>
      <c r="OVN211" s="248"/>
      <c r="OVO211" s="248"/>
      <c r="OVP211" s="248"/>
      <c r="OVQ211" s="248"/>
      <c r="OVR211" s="248"/>
      <c r="OVS211" s="248"/>
      <c r="OVT211" s="248"/>
      <c r="OVU211" s="248"/>
      <c r="OVV211" s="248"/>
      <c r="OVW211" s="248"/>
      <c r="OVX211" s="248"/>
      <c r="OVY211" s="248"/>
      <c r="OVZ211" s="248"/>
      <c r="OWA211" s="248"/>
      <c r="OWB211" s="248"/>
      <c r="OWC211" s="248"/>
      <c r="OWD211" s="248"/>
      <c r="OWE211" s="248"/>
      <c r="OWF211" s="248"/>
      <c r="OWG211" s="248"/>
      <c r="OWH211" s="248"/>
      <c r="OWI211" s="248"/>
      <c r="OWJ211" s="248"/>
      <c r="OWK211" s="248"/>
      <c r="OWL211" s="248"/>
      <c r="OWM211" s="248"/>
      <c r="OWN211" s="248"/>
      <c r="OWO211" s="248"/>
      <c r="OWP211" s="248"/>
      <c r="OWQ211" s="248"/>
      <c r="OWR211" s="248"/>
      <c r="OWS211" s="248"/>
      <c r="OWT211" s="248"/>
      <c r="OWU211" s="248"/>
      <c r="OWV211" s="248"/>
      <c r="OWW211" s="248"/>
      <c r="OWX211" s="248"/>
      <c r="OWY211" s="248"/>
      <c r="OWZ211" s="248"/>
      <c r="OXA211" s="248"/>
      <c r="OXB211" s="248"/>
      <c r="OXC211" s="248"/>
      <c r="OXD211" s="248"/>
      <c r="OXE211" s="248"/>
      <c r="OXF211" s="248"/>
      <c r="OXG211" s="248"/>
      <c r="OXH211" s="248"/>
      <c r="OXI211" s="248"/>
      <c r="OXJ211" s="248"/>
      <c r="OXK211" s="248"/>
      <c r="OXL211" s="248"/>
      <c r="OXM211" s="248"/>
      <c r="OXN211" s="248"/>
      <c r="OXO211" s="248"/>
      <c r="OXP211" s="248"/>
      <c r="OXQ211" s="248"/>
      <c r="OXR211" s="248"/>
      <c r="OXS211" s="248"/>
      <c r="OXT211" s="248"/>
      <c r="OXU211" s="248"/>
      <c r="OXV211" s="248"/>
      <c r="OXW211" s="248"/>
      <c r="OXX211" s="248"/>
      <c r="OXY211" s="248"/>
      <c r="OXZ211" s="248"/>
      <c r="OYA211" s="248"/>
      <c r="OYB211" s="248"/>
      <c r="OYC211" s="248"/>
      <c r="OYD211" s="248"/>
      <c r="OYE211" s="248"/>
      <c r="OYF211" s="248"/>
      <c r="OYG211" s="248"/>
      <c r="OYH211" s="248"/>
      <c r="OYI211" s="248"/>
      <c r="OYJ211" s="248"/>
      <c r="OYK211" s="248"/>
      <c r="OYL211" s="248"/>
      <c r="OYM211" s="248"/>
      <c r="OYN211" s="248"/>
      <c r="OYO211" s="248"/>
      <c r="OYP211" s="248"/>
      <c r="OYQ211" s="248"/>
      <c r="OYR211" s="248"/>
      <c r="OYS211" s="248"/>
      <c r="OYT211" s="248"/>
      <c r="OYU211" s="248"/>
      <c r="OYV211" s="248"/>
      <c r="OYW211" s="248"/>
      <c r="OYX211" s="248"/>
      <c r="OYY211" s="248"/>
      <c r="OYZ211" s="248"/>
      <c r="OZA211" s="248"/>
      <c r="OZB211" s="248"/>
      <c r="OZC211" s="248"/>
      <c r="OZD211" s="248"/>
      <c r="OZE211" s="248"/>
      <c r="OZF211" s="248"/>
      <c r="OZG211" s="248"/>
      <c r="OZH211" s="248"/>
      <c r="OZI211" s="248"/>
      <c r="OZJ211" s="248"/>
      <c r="OZK211" s="248"/>
      <c r="OZL211" s="248"/>
      <c r="OZM211" s="248"/>
      <c r="OZN211" s="248"/>
      <c r="OZO211" s="248"/>
      <c r="OZP211" s="248"/>
      <c r="OZQ211" s="248"/>
      <c r="OZR211" s="248"/>
      <c r="OZS211" s="248"/>
      <c r="OZT211" s="248"/>
      <c r="OZU211" s="248"/>
      <c r="OZV211" s="248"/>
      <c r="OZW211" s="248"/>
      <c r="OZX211" s="248"/>
      <c r="OZY211" s="248"/>
      <c r="OZZ211" s="248"/>
      <c r="PAA211" s="248"/>
      <c r="PAB211" s="248"/>
      <c r="PAC211" s="248"/>
      <c r="PAD211" s="248"/>
      <c r="PAE211" s="248"/>
      <c r="PAF211" s="248"/>
      <c r="PAG211" s="248"/>
      <c r="PAH211" s="248"/>
      <c r="PAI211" s="248"/>
      <c r="PAJ211" s="248"/>
      <c r="PAK211" s="248"/>
      <c r="PAL211" s="248"/>
      <c r="PAM211" s="248"/>
      <c r="PAN211" s="248"/>
      <c r="PAO211" s="248"/>
      <c r="PAP211" s="248"/>
      <c r="PAQ211" s="248"/>
      <c r="PAR211" s="248"/>
      <c r="PAS211" s="248"/>
      <c r="PAT211" s="248"/>
      <c r="PAU211" s="248"/>
      <c r="PAV211" s="248"/>
      <c r="PAW211" s="248"/>
      <c r="PAX211" s="248"/>
      <c r="PAY211" s="248"/>
      <c r="PAZ211" s="248"/>
      <c r="PBA211" s="248"/>
      <c r="PBB211" s="248"/>
      <c r="PBC211" s="248"/>
      <c r="PBD211" s="248"/>
      <c r="PBE211" s="248"/>
      <c r="PBF211" s="248"/>
      <c r="PBG211" s="248"/>
      <c r="PBH211" s="248"/>
      <c r="PBI211" s="248"/>
      <c r="PBJ211" s="248"/>
      <c r="PBK211" s="248"/>
      <c r="PBL211" s="248"/>
      <c r="PBM211" s="248"/>
      <c r="PBN211" s="248"/>
      <c r="PBO211" s="248"/>
      <c r="PBP211" s="248"/>
      <c r="PBQ211" s="248"/>
      <c r="PBR211" s="248"/>
      <c r="PBS211" s="248"/>
      <c r="PBT211" s="248"/>
      <c r="PBU211" s="248"/>
      <c r="PBV211" s="248"/>
      <c r="PBW211" s="248"/>
      <c r="PBX211" s="248"/>
      <c r="PBY211" s="248"/>
      <c r="PBZ211" s="248"/>
      <c r="PCA211" s="248"/>
      <c r="PCB211" s="248"/>
      <c r="PCC211" s="248"/>
      <c r="PCD211" s="248"/>
      <c r="PCE211" s="248"/>
      <c r="PCF211" s="248"/>
      <c r="PCG211" s="248"/>
      <c r="PCH211" s="248"/>
      <c r="PCI211" s="248"/>
      <c r="PCJ211" s="248"/>
      <c r="PCK211" s="248"/>
      <c r="PCL211" s="248"/>
      <c r="PCM211" s="248"/>
      <c r="PCN211" s="248"/>
      <c r="PCO211" s="248"/>
      <c r="PCP211" s="248"/>
      <c r="PCQ211" s="248"/>
      <c r="PCR211" s="248"/>
      <c r="PCS211" s="248"/>
      <c r="PCT211" s="248"/>
      <c r="PCU211" s="248"/>
      <c r="PCV211" s="248"/>
      <c r="PCW211" s="248"/>
      <c r="PCX211" s="248"/>
      <c r="PCY211" s="248"/>
      <c r="PCZ211" s="248"/>
      <c r="PDA211" s="248"/>
      <c r="PDB211" s="248"/>
      <c r="PDC211" s="248"/>
      <c r="PDD211" s="248"/>
      <c r="PDE211" s="248"/>
      <c r="PDF211" s="248"/>
      <c r="PDG211" s="248"/>
      <c r="PDH211" s="248"/>
      <c r="PDI211" s="248"/>
      <c r="PDJ211" s="248"/>
      <c r="PDK211" s="248"/>
      <c r="PDL211" s="248"/>
      <c r="PDM211" s="248"/>
      <c r="PDN211" s="248"/>
      <c r="PDO211" s="248"/>
      <c r="PDP211" s="248"/>
      <c r="PDQ211" s="248"/>
      <c r="PDR211" s="248"/>
      <c r="PDS211" s="248"/>
      <c r="PDT211" s="248"/>
      <c r="PDU211" s="248"/>
      <c r="PDV211" s="248"/>
      <c r="PDW211" s="248"/>
      <c r="PDX211" s="248"/>
      <c r="PDY211" s="248"/>
      <c r="PDZ211" s="248"/>
      <c r="PEA211" s="248"/>
      <c r="PEB211" s="248"/>
      <c r="PEC211" s="248"/>
      <c r="PED211" s="248"/>
      <c r="PEE211" s="248"/>
      <c r="PEF211" s="248"/>
      <c r="PEG211" s="248"/>
      <c r="PEH211" s="248"/>
      <c r="PEI211" s="248"/>
      <c r="PEJ211" s="248"/>
      <c r="PEK211" s="248"/>
      <c r="PEL211" s="248"/>
      <c r="PEM211" s="248"/>
      <c r="PEN211" s="248"/>
      <c r="PEO211" s="248"/>
      <c r="PEP211" s="248"/>
      <c r="PEQ211" s="248"/>
      <c r="PER211" s="248"/>
      <c r="PES211" s="248"/>
      <c r="PET211" s="248"/>
      <c r="PEU211" s="248"/>
      <c r="PEV211" s="248"/>
      <c r="PEW211" s="248"/>
      <c r="PEX211" s="248"/>
      <c r="PEY211" s="248"/>
      <c r="PEZ211" s="248"/>
      <c r="PFA211" s="248"/>
      <c r="PFB211" s="248"/>
      <c r="PFC211" s="248"/>
      <c r="PFD211" s="248"/>
      <c r="PFE211" s="248"/>
      <c r="PFF211" s="248"/>
      <c r="PFG211" s="248"/>
      <c r="PFH211" s="248"/>
      <c r="PFI211" s="248"/>
      <c r="PFJ211" s="248"/>
      <c r="PFK211" s="248"/>
      <c r="PFL211" s="248"/>
      <c r="PFM211" s="248"/>
      <c r="PFN211" s="248"/>
      <c r="PFO211" s="248"/>
      <c r="PFP211" s="248"/>
      <c r="PFQ211" s="248"/>
      <c r="PFR211" s="248"/>
      <c r="PFS211" s="248"/>
      <c r="PFT211" s="248"/>
      <c r="PFU211" s="248"/>
      <c r="PFV211" s="248"/>
      <c r="PFW211" s="248"/>
      <c r="PFX211" s="248"/>
      <c r="PFY211" s="248"/>
      <c r="PFZ211" s="248"/>
      <c r="PGA211" s="248"/>
      <c r="PGB211" s="248"/>
      <c r="PGC211" s="248"/>
      <c r="PGD211" s="248"/>
      <c r="PGE211" s="248"/>
      <c r="PGF211" s="248"/>
      <c r="PGG211" s="248"/>
      <c r="PGH211" s="248"/>
      <c r="PGI211" s="248"/>
      <c r="PGJ211" s="248"/>
      <c r="PGK211" s="248"/>
      <c r="PGL211" s="248"/>
      <c r="PGM211" s="248"/>
      <c r="PGN211" s="248"/>
      <c r="PGO211" s="248"/>
      <c r="PGP211" s="248"/>
      <c r="PGQ211" s="248"/>
      <c r="PGR211" s="248"/>
      <c r="PGS211" s="248"/>
      <c r="PGT211" s="248"/>
      <c r="PGU211" s="248"/>
      <c r="PGV211" s="248"/>
      <c r="PGW211" s="248"/>
      <c r="PGX211" s="248"/>
      <c r="PGY211" s="248"/>
      <c r="PGZ211" s="248"/>
      <c r="PHA211" s="248"/>
      <c r="PHB211" s="248"/>
      <c r="PHC211" s="248"/>
      <c r="PHD211" s="248"/>
      <c r="PHE211" s="248"/>
      <c r="PHF211" s="248"/>
      <c r="PHG211" s="248"/>
      <c r="PHH211" s="248"/>
      <c r="PHI211" s="248"/>
      <c r="PHJ211" s="248"/>
      <c r="PHK211" s="248"/>
      <c r="PHL211" s="248"/>
      <c r="PHM211" s="248"/>
      <c r="PHN211" s="248"/>
      <c r="PHO211" s="248"/>
      <c r="PHP211" s="248"/>
      <c r="PHQ211" s="248"/>
      <c r="PHR211" s="248"/>
      <c r="PHS211" s="248"/>
      <c r="PHT211" s="248"/>
      <c r="PHU211" s="248"/>
      <c r="PHV211" s="248"/>
      <c r="PHW211" s="248"/>
      <c r="PHX211" s="248"/>
      <c r="PHY211" s="248"/>
      <c r="PHZ211" s="248"/>
      <c r="PIA211" s="248"/>
      <c r="PIB211" s="248"/>
      <c r="PIC211" s="248"/>
      <c r="PID211" s="248"/>
      <c r="PIE211" s="248"/>
      <c r="PIF211" s="248"/>
      <c r="PIG211" s="248"/>
      <c r="PIH211" s="248"/>
      <c r="PII211" s="248"/>
      <c r="PIJ211" s="248"/>
      <c r="PIK211" s="248"/>
      <c r="PIL211" s="248"/>
      <c r="PIM211" s="248"/>
      <c r="PIN211" s="248"/>
      <c r="PIO211" s="248"/>
      <c r="PIP211" s="248"/>
      <c r="PIQ211" s="248"/>
      <c r="PIR211" s="248"/>
      <c r="PIS211" s="248"/>
      <c r="PIT211" s="248"/>
      <c r="PIU211" s="248"/>
      <c r="PIV211" s="248"/>
      <c r="PIW211" s="248"/>
      <c r="PIX211" s="248"/>
      <c r="PIY211" s="248"/>
      <c r="PIZ211" s="248"/>
      <c r="PJA211" s="248"/>
      <c r="PJB211" s="248"/>
      <c r="PJC211" s="248"/>
      <c r="PJD211" s="248"/>
      <c r="PJE211" s="248"/>
      <c r="PJF211" s="248"/>
      <c r="PJG211" s="248"/>
      <c r="PJH211" s="248"/>
      <c r="PJI211" s="248"/>
      <c r="PJJ211" s="248"/>
      <c r="PJK211" s="248"/>
      <c r="PJL211" s="248"/>
      <c r="PJM211" s="248"/>
      <c r="PJN211" s="248"/>
      <c r="PJO211" s="248"/>
      <c r="PJP211" s="248"/>
      <c r="PJQ211" s="248"/>
      <c r="PJR211" s="248"/>
      <c r="PJS211" s="248"/>
      <c r="PJT211" s="248"/>
      <c r="PJU211" s="248"/>
      <c r="PJV211" s="248"/>
      <c r="PJW211" s="248"/>
      <c r="PJX211" s="248"/>
      <c r="PJY211" s="248"/>
      <c r="PJZ211" s="248"/>
      <c r="PKA211" s="248"/>
      <c r="PKB211" s="248"/>
      <c r="PKC211" s="248"/>
      <c r="PKD211" s="248"/>
      <c r="PKE211" s="248"/>
      <c r="PKF211" s="248"/>
      <c r="PKG211" s="248"/>
      <c r="PKH211" s="248"/>
      <c r="PKI211" s="248"/>
      <c r="PKJ211" s="248"/>
      <c r="PKK211" s="248"/>
      <c r="PKL211" s="248"/>
      <c r="PKM211" s="248"/>
      <c r="PKN211" s="248"/>
      <c r="PKO211" s="248"/>
      <c r="PKP211" s="248"/>
      <c r="PKQ211" s="248"/>
      <c r="PKR211" s="248"/>
      <c r="PKS211" s="248"/>
      <c r="PKT211" s="248"/>
      <c r="PKU211" s="248"/>
      <c r="PKV211" s="248"/>
      <c r="PKW211" s="248"/>
      <c r="PKX211" s="248"/>
      <c r="PKY211" s="248"/>
      <c r="PKZ211" s="248"/>
      <c r="PLA211" s="248"/>
      <c r="PLB211" s="248"/>
      <c r="PLC211" s="248"/>
      <c r="PLD211" s="248"/>
      <c r="PLE211" s="248"/>
      <c r="PLF211" s="248"/>
      <c r="PLG211" s="248"/>
      <c r="PLH211" s="248"/>
      <c r="PLI211" s="248"/>
      <c r="PLJ211" s="248"/>
      <c r="PLK211" s="248"/>
      <c r="PLL211" s="248"/>
      <c r="PLM211" s="248"/>
      <c r="PLN211" s="248"/>
      <c r="PLO211" s="248"/>
      <c r="PLP211" s="248"/>
      <c r="PLQ211" s="248"/>
      <c r="PLR211" s="248"/>
      <c r="PLS211" s="248"/>
      <c r="PLT211" s="248"/>
      <c r="PLU211" s="248"/>
      <c r="PLV211" s="248"/>
      <c r="PLW211" s="248"/>
      <c r="PLX211" s="248"/>
      <c r="PLY211" s="248"/>
      <c r="PLZ211" s="248"/>
      <c r="PMA211" s="248"/>
      <c r="PMB211" s="248"/>
      <c r="PMC211" s="248"/>
      <c r="PMD211" s="248"/>
      <c r="PME211" s="248"/>
      <c r="PMF211" s="248"/>
      <c r="PMG211" s="248"/>
      <c r="PMH211" s="248"/>
      <c r="PMI211" s="248"/>
      <c r="PMJ211" s="248"/>
      <c r="PMK211" s="248"/>
      <c r="PML211" s="248"/>
      <c r="PMM211" s="248"/>
      <c r="PMN211" s="248"/>
      <c r="PMO211" s="248"/>
      <c r="PMP211" s="248"/>
      <c r="PMQ211" s="248"/>
      <c r="PMR211" s="248"/>
      <c r="PMS211" s="248"/>
      <c r="PMT211" s="248"/>
      <c r="PMU211" s="248"/>
      <c r="PMV211" s="248"/>
      <c r="PMW211" s="248"/>
      <c r="PMX211" s="248"/>
      <c r="PMY211" s="248"/>
      <c r="PMZ211" s="248"/>
      <c r="PNA211" s="248"/>
      <c r="PNB211" s="248"/>
      <c r="PNC211" s="248"/>
      <c r="PND211" s="248"/>
      <c r="PNE211" s="248"/>
      <c r="PNF211" s="248"/>
      <c r="PNG211" s="248"/>
      <c r="PNH211" s="248"/>
      <c r="PNI211" s="248"/>
      <c r="PNJ211" s="248"/>
      <c r="PNK211" s="248"/>
      <c r="PNL211" s="248"/>
      <c r="PNM211" s="248"/>
      <c r="PNN211" s="248"/>
      <c r="PNO211" s="248"/>
      <c r="PNP211" s="248"/>
      <c r="PNQ211" s="248"/>
      <c r="PNR211" s="248"/>
      <c r="PNS211" s="248"/>
      <c r="PNT211" s="248"/>
      <c r="PNU211" s="248"/>
      <c r="PNV211" s="248"/>
      <c r="PNW211" s="248"/>
      <c r="PNX211" s="248"/>
      <c r="PNY211" s="248"/>
      <c r="PNZ211" s="248"/>
      <c r="POA211" s="248"/>
      <c r="POB211" s="248"/>
      <c r="POC211" s="248"/>
      <c r="POD211" s="248"/>
      <c r="POE211" s="248"/>
      <c r="POF211" s="248"/>
      <c r="POG211" s="248"/>
      <c r="POH211" s="248"/>
      <c r="POI211" s="248"/>
      <c r="POJ211" s="248"/>
      <c r="POK211" s="248"/>
      <c r="POL211" s="248"/>
      <c r="POM211" s="248"/>
      <c r="PON211" s="248"/>
      <c r="POO211" s="248"/>
      <c r="POP211" s="248"/>
      <c r="POQ211" s="248"/>
      <c r="POR211" s="248"/>
      <c r="POS211" s="248"/>
      <c r="POT211" s="248"/>
      <c r="POU211" s="248"/>
      <c r="POV211" s="248"/>
      <c r="POW211" s="248"/>
      <c r="POX211" s="248"/>
      <c r="POY211" s="248"/>
      <c r="POZ211" s="248"/>
      <c r="PPA211" s="248"/>
      <c r="PPB211" s="248"/>
      <c r="PPC211" s="248"/>
      <c r="PPD211" s="248"/>
      <c r="PPE211" s="248"/>
      <c r="PPF211" s="248"/>
      <c r="PPG211" s="248"/>
      <c r="PPH211" s="248"/>
      <c r="PPI211" s="248"/>
      <c r="PPJ211" s="248"/>
      <c r="PPK211" s="248"/>
      <c r="PPL211" s="248"/>
      <c r="PPM211" s="248"/>
      <c r="PPN211" s="248"/>
      <c r="PPO211" s="248"/>
      <c r="PPP211" s="248"/>
      <c r="PPQ211" s="248"/>
      <c r="PPR211" s="248"/>
      <c r="PPS211" s="248"/>
      <c r="PPT211" s="248"/>
      <c r="PPU211" s="248"/>
      <c r="PPV211" s="248"/>
      <c r="PPW211" s="248"/>
      <c r="PPX211" s="248"/>
      <c r="PPY211" s="248"/>
      <c r="PPZ211" s="248"/>
      <c r="PQA211" s="248"/>
      <c r="PQB211" s="248"/>
      <c r="PQC211" s="248"/>
      <c r="PQD211" s="248"/>
      <c r="PQE211" s="248"/>
      <c r="PQF211" s="248"/>
      <c r="PQG211" s="248"/>
      <c r="PQH211" s="248"/>
      <c r="PQI211" s="248"/>
      <c r="PQJ211" s="248"/>
      <c r="PQK211" s="248"/>
      <c r="PQL211" s="248"/>
      <c r="PQM211" s="248"/>
      <c r="PQN211" s="248"/>
      <c r="PQO211" s="248"/>
      <c r="PQP211" s="248"/>
      <c r="PQQ211" s="248"/>
      <c r="PQR211" s="248"/>
      <c r="PQS211" s="248"/>
      <c r="PQT211" s="248"/>
      <c r="PQU211" s="248"/>
      <c r="PQV211" s="248"/>
      <c r="PQW211" s="248"/>
      <c r="PQX211" s="248"/>
      <c r="PQY211" s="248"/>
      <c r="PQZ211" s="248"/>
      <c r="PRA211" s="248"/>
      <c r="PRB211" s="248"/>
      <c r="PRC211" s="248"/>
      <c r="PRD211" s="248"/>
      <c r="PRE211" s="248"/>
      <c r="PRF211" s="248"/>
      <c r="PRG211" s="248"/>
      <c r="PRH211" s="248"/>
      <c r="PRI211" s="248"/>
      <c r="PRJ211" s="248"/>
      <c r="PRK211" s="248"/>
      <c r="PRL211" s="248"/>
      <c r="PRM211" s="248"/>
      <c r="PRN211" s="248"/>
      <c r="PRO211" s="248"/>
      <c r="PRP211" s="248"/>
      <c r="PRQ211" s="248"/>
      <c r="PRR211" s="248"/>
      <c r="PRS211" s="248"/>
      <c r="PRT211" s="248"/>
      <c r="PRU211" s="248"/>
      <c r="PRV211" s="248"/>
      <c r="PRW211" s="248"/>
      <c r="PRX211" s="248"/>
      <c r="PRY211" s="248"/>
      <c r="PRZ211" s="248"/>
      <c r="PSA211" s="248"/>
      <c r="PSB211" s="248"/>
      <c r="PSC211" s="248"/>
      <c r="PSD211" s="248"/>
      <c r="PSE211" s="248"/>
      <c r="PSF211" s="248"/>
      <c r="PSG211" s="248"/>
      <c r="PSH211" s="248"/>
      <c r="PSI211" s="248"/>
      <c r="PSJ211" s="248"/>
      <c r="PSK211" s="248"/>
      <c r="PSL211" s="248"/>
      <c r="PSM211" s="248"/>
      <c r="PSN211" s="248"/>
      <c r="PSO211" s="248"/>
      <c r="PSP211" s="248"/>
      <c r="PSQ211" s="248"/>
      <c r="PSR211" s="248"/>
      <c r="PSS211" s="248"/>
      <c r="PST211" s="248"/>
      <c r="PSU211" s="248"/>
      <c r="PSV211" s="248"/>
      <c r="PSW211" s="248"/>
      <c r="PSX211" s="248"/>
      <c r="PSY211" s="248"/>
      <c r="PSZ211" s="248"/>
      <c r="PTA211" s="248"/>
      <c r="PTB211" s="248"/>
      <c r="PTC211" s="248"/>
      <c r="PTD211" s="248"/>
      <c r="PTE211" s="248"/>
      <c r="PTF211" s="248"/>
      <c r="PTG211" s="248"/>
      <c r="PTH211" s="248"/>
      <c r="PTI211" s="248"/>
      <c r="PTJ211" s="248"/>
      <c r="PTK211" s="248"/>
      <c r="PTL211" s="248"/>
      <c r="PTM211" s="248"/>
      <c r="PTN211" s="248"/>
      <c r="PTO211" s="248"/>
      <c r="PTP211" s="248"/>
      <c r="PTQ211" s="248"/>
      <c r="PTR211" s="248"/>
      <c r="PTS211" s="248"/>
      <c r="PTT211" s="248"/>
      <c r="PTU211" s="248"/>
      <c r="PTV211" s="248"/>
      <c r="PTW211" s="248"/>
      <c r="PTX211" s="248"/>
      <c r="PTY211" s="248"/>
      <c r="PTZ211" s="248"/>
      <c r="PUA211" s="248"/>
      <c r="PUB211" s="248"/>
      <c r="PUC211" s="248"/>
      <c r="PUD211" s="248"/>
      <c r="PUE211" s="248"/>
      <c r="PUF211" s="248"/>
      <c r="PUG211" s="248"/>
      <c r="PUH211" s="248"/>
      <c r="PUI211" s="248"/>
      <c r="PUJ211" s="248"/>
      <c r="PUK211" s="248"/>
      <c r="PUL211" s="248"/>
      <c r="PUM211" s="248"/>
      <c r="PUN211" s="248"/>
      <c r="PUO211" s="248"/>
      <c r="PUP211" s="248"/>
      <c r="PUQ211" s="248"/>
      <c r="PUR211" s="248"/>
      <c r="PUS211" s="248"/>
      <c r="PUT211" s="248"/>
      <c r="PUU211" s="248"/>
      <c r="PUV211" s="248"/>
      <c r="PUW211" s="248"/>
      <c r="PUX211" s="248"/>
      <c r="PUY211" s="248"/>
      <c r="PUZ211" s="248"/>
      <c r="PVA211" s="248"/>
      <c r="PVB211" s="248"/>
      <c r="PVC211" s="248"/>
      <c r="PVD211" s="248"/>
      <c r="PVE211" s="248"/>
      <c r="PVF211" s="248"/>
      <c r="PVG211" s="248"/>
      <c r="PVH211" s="248"/>
      <c r="PVI211" s="248"/>
      <c r="PVJ211" s="248"/>
      <c r="PVK211" s="248"/>
      <c r="PVL211" s="248"/>
      <c r="PVM211" s="248"/>
      <c r="PVN211" s="248"/>
      <c r="PVO211" s="248"/>
      <c r="PVP211" s="248"/>
      <c r="PVQ211" s="248"/>
      <c r="PVR211" s="248"/>
      <c r="PVS211" s="248"/>
      <c r="PVT211" s="248"/>
      <c r="PVU211" s="248"/>
      <c r="PVV211" s="248"/>
      <c r="PVW211" s="248"/>
      <c r="PVX211" s="248"/>
      <c r="PVY211" s="248"/>
      <c r="PVZ211" s="248"/>
      <c r="PWA211" s="248"/>
      <c r="PWB211" s="248"/>
      <c r="PWC211" s="248"/>
      <c r="PWD211" s="248"/>
      <c r="PWE211" s="248"/>
      <c r="PWF211" s="248"/>
      <c r="PWG211" s="248"/>
      <c r="PWH211" s="248"/>
      <c r="PWI211" s="248"/>
      <c r="PWJ211" s="248"/>
      <c r="PWK211" s="248"/>
      <c r="PWL211" s="248"/>
      <c r="PWM211" s="248"/>
      <c r="PWN211" s="248"/>
      <c r="PWO211" s="248"/>
      <c r="PWP211" s="248"/>
      <c r="PWQ211" s="248"/>
      <c r="PWR211" s="248"/>
      <c r="PWS211" s="248"/>
      <c r="PWT211" s="248"/>
      <c r="PWU211" s="248"/>
      <c r="PWV211" s="248"/>
      <c r="PWW211" s="248"/>
      <c r="PWX211" s="248"/>
      <c r="PWY211" s="248"/>
      <c r="PWZ211" s="248"/>
      <c r="PXA211" s="248"/>
      <c r="PXB211" s="248"/>
      <c r="PXC211" s="248"/>
      <c r="PXD211" s="248"/>
      <c r="PXE211" s="248"/>
      <c r="PXF211" s="248"/>
      <c r="PXG211" s="248"/>
      <c r="PXH211" s="248"/>
      <c r="PXI211" s="248"/>
      <c r="PXJ211" s="248"/>
      <c r="PXK211" s="248"/>
      <c r="PXL211" s="248"/>
      <c r="PXM211" s="248"/>
      <c r="PXN211" s="248"/>
      <c r="PXO211" s="248"/>
      <c r="PXP211" s="248"/>
      <c r="PXQ211" s="248"/>
      <c r="PXR211" s="248"/>
      <c r="PXS211" s="248"/>
      <c r="PXT211" s="248"/>
      <c r="PXU211" s="248"/>
      <c r="PXV211" s="248"/>
      <c r="PXW211" s="248"/>
      <c r="PXX211" s="248"/>
      <c r="PXY211" s="248"/>
      <c r="PXZ211" s="248"/>
      <c r="PYA211" s="248"/>
      <c r="PYB211" s="248"/>
      <c r="PYC211" s="248"/>
      <c r="PYD211" s="248"/>
      <c r="PYE211" s="248"/>
      <c r="PYF211" s="248"/>
      <c r="PYG211" s="248"/>
      <c r="PYH211" s="248"/>
      <c r="PYI211" s="248"/>
      <c r="PYJ211" s="248"/>
      <c r="PYK211" s="248"/>
      <c r="PYL211" s="248"/>
      <c r="PYM211" s="248"/>
      <c r="PYN211" s="248"/>
      <c r="PYO211" s="248"/>
      <c r="PYP211" s="248"/>
      <c r="PYQ211" s="248"/>
      <c r="PYR211" s="248"/>
      <c r="PYS211" s="248"/>
      <c r="PYT211" s="248"/>
      <c r="PYU211" s="248"/>
      <c r="PYV211" s="248"/>
      <c r="PYW211" s="248"/>
      <c r="PYX211" s="248"/>
      <c r="PYY211" s="248"/>
      <c r="PYZ211" s="248"/>
      <c r="PZA211" s="248"/>
      <c r="PZB211" s="248"/>
      <c r="PZC211" s="248"/>
      <c r="PZD211" s="248"/>
      <c r="PZE211" s="248"/>
      <c r="PZF211" s="248"/>
      <c r="PZG211" s="248"/>
      <c r="PZH211" s="248"/>
      <c r="PZI211" s="248"/>
      <c r="PZJ211" s="248"/>
      <c r="PZK211" s="248"/>
      <c r="PZL211" s="248"/>
      <c r="PZM211" s="248"/>
      <c r="PZN211" s="248"/>
      <c r="PZO211" s="248"/>
      <c r="PZP211" s="248"/>
      <c r="PZQ211" s="248"/>
      <c r="PZR211" s="248"/>
      <c r="PZS211" s="248"/>
      <c r="PZT211" s="248"/>
      <c r="PZU211" s="248"/>
      <c r="PZV211" s="248"/>
      <c r="PZW211" s="248"/>
      <c r="PZX211" s="248"/>
      <c r="PZY211" s="248"/>
      <c r="PZZ211" s="248"/>
      <c r="QAA211" s="248"/>
      <c r="QAB211" s="248"/>
      <c r="QAC211" s="248"/>
      <c r="QAD211" s="248"/>
      <c r="QAE211" s="248"/>
      <c r="QAF211" s="248"/>
      <c r="QAG211" s="248"/>
      <c r="QAH211" s="248"/>
      <c r="QAI211" s="248"/>
      <c r="QAJ211" s="248"/>
      <c r="QAK211" s="248"/>
      <c r="QAL211" s="248"/>
      <c r="QAM211" s="248"/>
      <c r="QAN211" s="248"/>
      <c r="QAO211" s="248"/>
      <c r="QAP211" s="248"/>
      <c r="QAQ211" s="248"/>
      <c r="QAR211" s="248"/>
      <c r="QAS211" s="248"/>
      <c r="QAT211" s="248"/>
      <c r="QAU211" s="248"/>
      <c r="QAV211" s="248"/>
      <c r="QAW211" s="248"/>
      <c r="QAX211" s="248"/>
      <c r="QAY211" s="248"/>
      <c r="QAZ211" s="248"/>
      <c r="QBA211" s="248"/>
      <c r="QBB211" s="248"/>
      <c r="QBC211" s="248"/>
      <c r="QBD211" s="248"/>
      <c r="QBE211" s="248"/>
      <c r="QBF211" s="248"/>
      <c r="QBG211" s="248"/>
      <c r="QBH211" s="248"/>
      <c r="QBI211" s="248"/>
      <c r="QBJ211" s="248"/>
      <c r="QBK211" s="248"/>
      <c r="QBL211" s="248"/>
      <c r="QBM211" s="248"/>
      <c r="QBN211" s="248"/>
      <c r="QBO211" s="248"/>
      <c r="QBP211" s="248"/>
      <c r="QBQ211" s="248"/>
      <c r="QBR211" s="248"/>
      <c r="QBS211" s="248"/>
      <c r="QBT211" s="248"/>
      <c r="QBU211" s="248"/>
      <c r="QBV211" s="248"/>
      <c r="QBW211" s="248"/>
      <c r="QBX211" s="248"/>
      <c r="QBY211" s="248"/>
      <c r="QBZ211" s="248"/>
      <c r="QCA211" s="248"/>
      <c r="QCB211" s="248"/>
      <c r="QCC211" s="248"/>
      <c r="QCD211" s="248"/>
      <c r="QCE211" s="248"/>
      <c r="QCF211" s="248"/>
      <c r="QCG211" s="248"/>
      <c r="QCH211" s="248"/>
      <c r="QCI211" s="248"/>
      <c r="QCJ211" s="248"/>
      <c r="QCK211" s="248"/>
      <c r="QCL211" s="248"/>
      <c r="QCM211" s="248"/>
      <c r="QCN211" s="248"/>
      <c r="QCO211" s="248"/>
      <c r="QCP211" s="248"/>
      <c r="QCQ211" s="248"/>
      <c r="QCR211" s="248"/>
      <c r="QCS211" s="248"/>
      <c r="QCT211" s="248"/>
      <c r="QCU211" s="248"/>
      <c r="QCV211" s="248"/>
      <c r="QCW211" s="248"/>
      <c r="QCX211" s="248"/>
      <c r="QCY211" s="248"/>
      <c r="QCZ211" s="248"/>
      <c r="QDA211" s="248"/>
      <c r="QDB211" s="248"/>
      <c r="QDC211" s="248"/>
      <c r="QDD211" s="248"/>
      <c r="QDE211" s="248"/>
      <c r="QDF211" s="248"/>
      <c r="QDG211" s="248"/>
      <c r="QDH211" s="248"/>
      <c r="QDI211" s="248"/>
      <c r="QDJ211" s="248"/>
      <c r="QDK211" s="248"/>
      <c r="QDL211" s="248"/>
      <c r="QDM211" s="248"/>
      <c r="QDN211" s="248"/>
      <c r="QDO211" s="248"/>
      <c r="QDP211" s="248"/>
      <c r="QDQ211" s="248"/>
      <c r="QDR211" s="248"/>
      <c r="QDS211" s="248"/>
      <c r="QDT211" s="248"/>
      <c r="QDU211" s="248"/>
      <c r="QDV211" s="248"/>
      <c r="QDW211" s="248"/>
      <c r="QDX211" s="248"/>
      <c r="QDY211" s="248"/>
      <c r="QDZ211" s="248"/>
      <c r="QEA211" s="248"/>
      <c r="QEB211" s="248"/>
      <c r="QEC211" s="248"/>
      <c r="QED211" s="248"/>
      <c r="QEE211" s="248"/>
      <c r="QEF211" s="248"/>
      <c r="QEG211" s="248"/>
      <c r="QEH211" s="248"/>
      <c r="QEI211" s="248"/>
      <c r="QEJ211" s="248"/>
      <c r="QEK211" s="248"/>
      <c r="QEL211" s="248"/>
      <c r="QEM211" s="248"/>
      <c r="QEN211" s="248"/>
      <c r="QEO211" s="248"/>
      <c r="QEP211" s="248"/>
      <c r="QEQ211" s="248"/>
      <c r="QER211" s="248"/>
      <c r="QES211" s="248"/>
      <c r="QET211" s="248"/>
      <c r="QEU211" s="248"/>
      <c r="QEV211" s="248"/>
      <c r="QEW211" s="248"/>
      <c r="QEX211" s="248"/>
      <c r="QEY211" s="248"/>
      <c r="QEZ211" s="248"/>
      <c r="QFA211" s="248"/>
      <c r="QFB211" s="248"/>
      <c r="QFC211" s="248"/>
      <c r="QFD211" s="248"/>
      <c r="QFE211" s="248"/>
      <c r="QFF211" s="248"/>
      <c r="QFG211" s="248"/>
      <c r="QFH211" s="248"/>
      <c r="QFI211" s="248"/>
      <c r="QFJ211" s="248"/>
      <c r="QFK211" s="248"/>
      <c r="QFL211" s="248"/>
      <c r="QFM211" s="248"/>
      <c r="QFN211" s="248"/>
      <c r="QFO211" s="248"/>
      <c r="QFP211" s="248"/>
      <c r="QFQ211" s="248"/>
      <c r="QFR211" s="248"/>
      <c r="QFS211" s="248"/>
      <c r="QFT211" s="248"/>
      <c r="QFU211" s="248"/>
      <c r="QFV211" s="248"/>
      <c r="QFW211" s="248"/>
      <c r="QFX211" s="248"/>
      <c r="QFY211" s="248"/>
      <c r="QFZ211" s="248"/>
      <c r="QGA211" s="248"/>
      <c r="QGB211" s="248"/>
      <c r="QGC211" s="248"/>
      <c r="QGD211" s="248"/>
      <c r="QGE211" s="248"/>
      <c r="QGF211" s="248"/>
      <c r="QGG211" s="248"/>
      <c r="QGH211" s="248"/>
      <c r="QGI211" s="248"/>
      <c r="QGJ211" s="248"/>
      <c r="QGK211" s="248"/>
      <c r="QGL211" s="248"/>
      <c r="QGM211" s="248"/>
      <c r="QGN211" s="248"/>
      <c r="QGO211" s="248"/>
      <c r="QGP211" s="248"/>
      <c r="QGQ211" s="248"/>
      <c r="QGR211" s="248"/>
      <c r="QGS211" s="248"/>
      <c r="QGT211" s="248"/>
      <c r="QGU211" s="248"/>
      <c r="QGV211" s="248"/>
      <c r="QGW211" s="248"/>
      <c r="QGX211" s="248"/>
      <c r="QGY211" s="248"/>
      <c r="QGZ211" s="248"/>
      <c r="QHA211" s="248"/>
      <c r="QHB211" s="248"/>
      <c r="QHC211" s="248"/>
      <c r="QHD211" s="248"/>
      <c r="QHE211" s="248"/>
      <c r="QHF211" s="248"/>
      <c r="QHG211" s="248"/>
      <c r="QHH211" s="248"/>
      <c r="QHI211" s="248"/>
      <c r="QHJ211" s="248"/>
      <c r="QHK211" s="248"/>
      <c r="QHL211" s="248"/>
      <c r="QHM211" s="248"/>
      <c r="QHN211" s="248"/>
      <c r="QHO211" s="248"/>
      <c r="QHP211" s="248"/>
      <c r="QHQ211" s="248"/>
      <c r="QHR211" s="248"/>
      <c r="QHS211" s="248"/>
      <c r="QHT211" s="248"/>
      <c r="QHU211" s="248"/>
      <c r="QHV211" s="248"/>
      <c r="QHW211" s="248"/>
      <c r="QHX211" s="248"/>
      <c r="QHY211" s="248"/>
      <c r="QHZ211" s="248"/>
      <c r="QIA211" s="248"/>
      <c r="QIB211" s="248"/>
      <c r="QIC211" s="248"/>
      <c r="QID211" s="248"/>
      <c r="QIE211" s="248"/>
      <c r="QIF211" s="248"/>
      <c r="QIG211" s="248"/>
      <c r="QIH211" s="248"/>
      <c r="QII211" s="248"/>
      <c r="QIJ211" s="248"/>
      <c r="QIK211" s="248"/>
      <c r="QIL211" s="248"/>
      <c r="QIM211" s="248"/>
      <c r="QIN211" s="248"/>
      <c r="QIO211" s="248"/>
      <c r="QIP211" s="248"/>
      <c r="QIQ211" s="248"/>
      <c r="QIR211" s="248"/>
      <c r="QIS211" s="248"/>
      <c r="QIT211" s="248"/>
      <c r="QIU211" s="248"/>
      <c r="QIV211" s="248"/>
      <c r="QIW211" s="248"/>
      <c r="QIX211" s="248"/>
      <c r="QIY211" s="248"/>
      <c r="QIZ211" s="248"/>
      <c r="QJA211" s="248"/>
      <c r="QJB211" s="248"/>
      <c r="QJC211" s="248"/>
      <c r="QJD211" s="248"/>
      <c r="QJE211" s="248"/>
      <c r="QJF211" s="248"/>
      <c r="QJG211" s="248"/>
      <c r="QJH211" s="248"/>
      <c r="QJI211" s="248"/>
      <c r="QJJ211" s="248"/>
      <c r="QJK211" s="248"/>
      <c r="QJL211" s="248"/>
      <c r="QJM211" s="248"/>
      <c r="QJN211" s="248"/>
      <c r="QJO211" s="248"/>
      <c r="QJP211" s="248"/>
      <c r="QJQ211" s="248"/>
      <c r="QJR211" s="248"/>
      <c r="QJS211" s="248"/>
      <c r="QJT211" s="248"/>
      <c r="QJU211" s="248"/>
      <c r="QJV211" s="248"/>
      <c r="QJW211" s="248"/>
      <c r="QJX211" s="248"/>
      <c r="QJY211" s="248"/>
      <c r="QJZ211" s="248"/>
      <c r="QKA211" s="248"/>
      <c r="QKB211" s="248"/>
      <c r="QKC211" s="248"/>
      <c r="QKD211" s="248"/>
      <c r="QKE211" s="248"/>
      <c r="QKF211" s="248"/>
      <c r="QKG211" s="248"/>
      <c r="QKH211" s="248"/>
      <c r="QKI211" s="248"/>
      <c r="QKJ211" s="248"/>
      <c r="QKK211" s="248"/>
      <c r="QKL211" s="248"/>
      <c r="QKM211" s="248"/>
      <c r="QKN211" s="248"/>
      <c r="QKO211" s="248"/>
      <c r="QKP211" s="248"/>
      <c r="QKQ211" s="248"/>
      <c r="QKR211" s="248"/>
      <c r="QKS211" s="248"/>
      <c r="QKT211" s="248"/>
      <c r="QKU211" s="248"/>
      <c r="QKV211" s="248"/>
      <c r="QKW211" s="248"/>
      <c r="QKX211" s="248"/>
      <c r="QKY211" s="248"/>
      <c r="QKZ211" s="248"/>
      <c r="QLA211" s="248"/>
      <c r="QLB211" s="248"/>
      <c r="QLC211" s="248"/>
      <c r="QLD211" s="248"/>
      <c r="QLE211" s="248"/>
      <c r="QLF211" s="248"/>
      <c r="QLG211" s="248"/>
      <c r="QLH211" s="248"/>
      <c r="QLI211" s="248"/>
      <c r="QLJ211" s="248"/>
      <c r="QLK211" s="248"/>
      <c r="QLL211" s="248"/>
      <c r="QLM211" s="248"/>
      <c r="QLN211" s="248"/>
      <c r="QLO211" s="248"/>
      <c r="QLP211" s="248"/>
      <c r="QLQ211" s="248"/>
      <c r="QLR211" s="248"/>
      <c r="QLS211" s="248"/>
      <c r="QLT211" s="248"/>
      <c r="QLU211" s="248"/>
      <c r="QLV211" s="248"/>
      <c r="QLW211" s="248"/>
      <c r="QLX211" s="248"/>
      <c r="QLY211" s="248"/>
      <c r="QLZ211" s="248"/>
      <c r="QMA211" s="248"/>
      <c r="QMB211" s="248"/>
      <c r="QMC211" s="248"/>
      <c r="QMD211" s="248"/>
      <c r="QME211" s="248"/>
      <c r="QMF211" s="248"/>
      <c r="QMG211" s="248"/>
      <c r="QMH211" s="248"/>
      <c r="QMI211" s="248"/>
      <c r="QMJ211" s="248"/>
      <c r="QMK211" s="248"/>
      <c r="QML211" s="248"/>
      <c r="QMM211" s="248"/>
      <c r="QMN211" s="248"/>
      <c r="QMO211" s="248"/>
      <c r="QMP211" s="248"/>
      <c r="QMQ211" s="248"/>
      <c r="QMR211" s="248"/>
      <c r="QMS211" s="248"/>
      <c r="QMT211" s="248"/>
      <c r="QMU211" s="248"/>
      <c r="QMV211" s="248"/>
      <c r="QMW211" s="248"/>
      <c r="QMX211" s="248"/>
      <c r="QMY211" s="248"/>
      <c r="QMZ211" s="248"/>
      <c r="QNA211" s="248"/>
      <c r="QNB211" s="248"/>
      <c r="QNC211" s="248"/>
      <c r="QND211" s="248"/>
      <c r="QNE211" s="248"/>
      <c r="QNF211" s="248"/>
      <c r="QNG211" s="248"/>
      <c r="QNH211" s="248"/>
      <c r="QNI211" s="248"/>
      <c r="QNJ211" s="248"/>
      <c r="QNK211" s="248"/>
      <c r="QNL211" s="248"/>
      <c r="QNM211" s="248"/>
      <c r="QNN211" s="248"/>
      <c r="QNO211" s="248"/>
      <c r="QNP211" s="248"/>
      <c r="QNQ211" s="248"/>
      <c r="QNR211" s="248"/>
      <c r="QNS211" s="248"/>
      <c r="QNT211" s="248"/>
      <c r="QNU211" s="248"/>
      <c r="QNV211" s="248"/>
      <c r="QNW211" s="248"/>
      <c r="QNX211" s="248"/>
      <c r="QNY211" s="248"/>
      <c r="QNZ211" s="248"/>
      <c r="QOA211" s="248"/>
      <c r="QOB211" s="248"/>
      <c r="QOC211" s="248"/>
      <c r="QOD211" s="248"/>
      <c r="QOE211" s="248"/>
      <c r="QOF211" s="248"/>
      <c r="QOG211" s="248"/>
      <c r="QOH211" s="248"/>
      <c r="QOI211" s="248"/>
      <c r="QOJ211" s="248"/>
      <c r="QOK211" s="248"/>
      <c r="QOL211" s="248"/>
      <c r="QOM211" s="248"/>
      <c r="QON211" s="248"/>
      <c r="QOO211" s="248"/>
      <c r="QOP211" s="248"/>
      <c r="QOQ211" s="248"/>
      <c r="QOR211" s="248"/>
      <c r="QOS211" s="248"/>
      <c r="QOT211" s="248"/>
      <c r="QOU211" s="248"/>
      <c r="QOV211" s="248"/>
      <c r="QOW211" s="248"/>
      <c r="QOX211" s="248"/>
      <c r="QOY211" s="248"/>
      <c r="QOZ211" s="248"/>
      <c r="QPA211" s="248"/>
      <c r="QPB211" s="248"/>
      <c r="QPC211" s="248"/>
      <c r="QPD211" s="248"/>
      <c r="QPE211" s="248"/>
      <c r="QPF211" s="248"/>
      <c r="QPG211" s="248"/>
      <c r="QPH211" s="248"/>
      <c r="QPI211" s="248"/>
      <c r="QPJ211" s="248"/>
      <c r="QPK211" s="248"/>
      <c r="QPL211" s="248"/>
      <c r="QPM211" s="248"/>
      <c r="QPN211" s="248"/>
      <c r="QPO211" s="248"/>
      <c r="QPP211" s="248"/>
      <c r="QPQ211" s="248"/>
      <c r="QPR211" s="248"/>
      <c r="QPS211" s="248"/>
      <c r="QPT211" s="248"/>
      <c r="QPU211" s="248"/>
      <c r="QPV211" s="248"/>
      <c r="QPW211" s="248"/>
      <c r="QPX211" s="248"/>
      <c r="QPY211" s="248"/>
      <c r="QPZ211" s="248"/>
      <c r="QQA211" s="248"/>
      <c r="QQB211" s="248"/>
      <c r="QQC211" s="248"/>
      <c r="QQD211" s="248"/>
      <c r="QQE211" s="248"/>
      <c r="QQF211" s="248"/>
      <c r="QQG211" s="248"/>
      <c r="QQH211" s="248"/>
      <c r="QQI211" s="248"/>
      <c r="QQJ211" s="248"/>
      <c r="QQK211" s="248"/>
      <c r="QQL211" s="248"/>
      <c r="QQM211" s="248"/>
      <c r="QQN211" s="248"/>
      <c r="QQO211" s="248"/>
      <c r="QQP211" s="248"/>
      <c r="QQQ211" s="248"/>
      <c r="QQR211" s="248"/>
      <c r="QQS211" s="248"/>
      <c r="QQT211" s="248"/>
      <c r="QQU211" s="248"/>
      <c r="QQV211" s="248"/>
      <c r="QQW211" s="248"/>
      <c r="QQX211" s="248"/>
      <c r="QQY211" s="248"/>
      <c r="QQZ211" s="248"/>
      <c r="QRA211" s="248"/>
      <c r="QRB211" s="248"/>
      <c r="QRC211" s="248"/>
      <c r="QRD211" s="248"/>
      <c r="QRE211" s="248"/>
      <c r="QRF211" s="248"/>
      <c r="QRG211" s="248"/>
      <c r="QRH211" s="248"/>
      <c r="QRI211" s="248"/>
      <c r="QRJ211" s="248"/>
      <c r="QRK211" s="248"/>
      <c r="QRL211" s="248"/>
      <c r="QRM211" s="248"/>
      <c r="QRN211" s="248"/>
      <c r="QRO211" s="248"/>
      <c r="QRP211" s="248"/>
      <c r="QRQ211" s="248"/>
      <c r="QRR211" s="248"/>
      <c r="QRS211" s="248"/>
      <c r="QRT211" s="248"/>
      <c r="QRU211" s="248"/>
      <c r="QRV211" s="248"/>
      <c r="QRW211" s="248"/>
      <c r="QRX211" s="248"/>
      <c r="QRY211" s="248"/>
      <c r="QRZ211" s="248"/>
      <c r="QSA211" s="248"/>
      <c r="QSB211" s="248"/>
      <c r="QSC211" s="248"/>
      <c r="QSD211" s="248"/>
      <c r="QSE211" s="248"/>
      <c r="QSF211" s="248"/>
      <c r="QSG211" s="248"/>
      <c r="QSH211" s="248"/>
      <c r="QSI211" s="248"/>
      <c r="QSJ211" s="248"/>
      <c r="QSK211" s="248"/>
      <c r="QSL211" s="248"/>
      <c r="QSM211" s="248"/>
      <c r="QSN211" s="248"/>
      <c r="QSO211" s="248"/>
      <c r="QSP211" s="248"/>
      <c r="QSQ211" s="248"/>
      <c r="QSR211" s="248"/>
      <c r="QSS211" s="248"/>
      <c r="QST211" s="248"/>
      <c r="QSU211" s="248"/>
      <c r="QSV211" s="248"/>
      <c r="QSW211" s="248"/>
      <c r="QSX211" s="248"/>
      <c r="QSY211" s="248"/>
      <c r="QSZ211" s="248"/>
      <c r="QTA211" s="248"/>
      <c r="QTB211" s="248"/>
      <c r="QTC211" s="248"/>
      <c r="QTD211" s="248"/>
      <c r="QTE211" s="248"/>
      <c r="QTF211" s="248"/>
      <c r="QTG211" s="248"/>
      <c r="QTH211" s="248"/>
      <c r="QTI211" s="248"/>
      <c r="QTJ211" s="248"/>
      <c r="QTK211" s="248"/>
      <c r="QTL211" s="248"/>
      <c r="QTM211" s="248"/>
      <c r="QTN211" s="248"/>
      <c r="QTO211" s="248"/>
      <c r="QTP211" s="248"/>
      <c r="QTQ211" s="248"/>
      <c r="QTR211" s="248"/>
      <c r="QTS211" s="248"/>
      <c r="QTT211" s="248"/>
      <c r="QTU211" s="248"/>
      <c r="QTV211" s="248"/>
      <c r="QTW211" s="248"/>
      <c r="QTX211" s="248"/>
      <c r="QTY211" s="248"/>
      <c r="QTZ211" s="248"/>
      <c r="QUA211" s="248"/>
      <c r="QUB211" s="248"/>
      <c r="QUC211" s="248"/>
      <c r="QUD211" s="248"/>
      <c r="QUE211" s="248"/>
      <c r="QUF211" s="248"/>
      <c r="QUG211" s="248"/>
      <c r="QUH211" s="248"/>
      <c r="QUI211" s="248"/>
      <c r="QUJ211" s="248"/>
      <c r="QUK211" s="248"/>
      <c r="QUL211" s="248"/>
      <c r="QUM211" s="248"/>
      <c r="QUN211" s="248"/>
      <c r="QUO211" s="248"/>
      <c r="QUP211" s="248"/>
      <c r="QUQ211" s="248"/>
      <c r="QUR211" s="248"/>
      <c r="QUS211" s="248"/>
      <c r="QUT211" s="248"/>
      <c r="QUU211" s="248"/>
      <c r="QUV211" s="248"/>
      <c r="QUW211" s="248"/>
      <c r="QUX211" s="248"/>
      <c r="QUY211" s="248"/>
      <c r="QUZ211" s="248"/>
      <c r="QVA211" s="248"/>
      <c r="QVB211" s="248"/>
      <c r="QVC211" s="248"/>
      <c r="QVD211" s="248"/>
      <c r="QVE211" s="248"/>
      <c r="QVF211" s="248"/>
      <c r="QVG211" s="248"/>
      <c r="QVH211" s="248"/>
      <c r="QVI211" s="248"/>
      <c r="QVJ211" s="248"/>
      <c r="QVK211" s="248"/>
      <c r="QVL211" s="248"/>
      <c r="QVM211" s="248"/>
      <c r="QVN211" s="248"/>
      <c r="QVO211" s="248"/>
      <c r="QVP211" s="248"/>
      <c r="QVQ211" s="248"/>
      <c r="QVR211" s="248"/>
      <c r="QVS211" s="248"/>
      <c r="QVT211" s="248"/>
      <c r="QVU211" s="248"/>
      <c r="QVV211" s="248"/>
      <c r="QVW211" s="248"/>
      <c r="QVX211" s="248"/>
      <c r="QVY211" s="248"/>
      <c r="QVZ211" s="248"/>
      <c r="QWA211" s="248"/>
      <c r="QWB211" s="248"/>
      <c r="QWC211" s="248"/>
      <c r="QWD211" s="248"/>
      <c r="QWE211" s="248"/>
      <c r="QWF211" s="248"/>
      <c r="QWG211" s="248"/>
      <c r="QWH211" s="248"/>
      <c r="QWI211" s="248"/>
      <c r="QWJ211" s="248"/>
      <c r="QWK211" s="248"/>
      <c r="QWL211" s="248"/>
      <c r="QWM211" s="248"/>
      <c r="QWN211" s="248"/>
      <c r="QWO211" s="248"/>
      <c r="QWP211" s="248"/>
      <c r="QWQ211" s="248"/>
      <c r="QWR211" s="248"/>
      <c r="QWS211" s="248"/>
      <c r="QWT211" s="248"/>
      <c r="QWU211" s="248"/>
      <c r="QWV211" s="248"/>
      <c r="QWW211" s="248"/>
      <c r="QWX211" s="248"/>
      <c r="QWY211" s="248"/>
      <c r="QWZ211" s="248"/>
      <c r="QXA211" s="248"/>
      <c r="QXB211" s="248"/>
      <c r="QXC211" s="248"/>
      <c r="QXD211" s="248"/>
      <c r="QXE211" s="248"/>
      <c r="QXF211" s="248"/>
      <c r="QXG211" s="248"/>
      <c r="QXH211" s="248"/>
      <c r="QXI211" s="248"/>
      <c r="QXJ211" s="248"/>
      <c r="QXK211" s="248"/>
      <c r="QXL211" s="248"/>
      <c r="QXM211" s="248"/>
      <c r="QXN211" s="248"/>
      <c r="QXO211" s="248"/>
      <c r="QXP211" s="248"/>
      <c r="QXQ211" s="248"/>
      <c r="QXR211" s="248"/>
      <c r="QXS211" s="248"/>
      <c r="QXT211" s="248"/>
      <c r="QXU211" s="248"/>
      <c r="QXV211" s="248"/>
      <c r="QXW211" s="248"/>
      <c r="QXX211" s="248"/>
      <c r="QXY211" s="248"/>
      <c r="QXZ211" s="248"/>
      <c r="QYA211" s="248"/>
      <c r="QYB211" s="248"/>
      <c r="QYC211" s="248"/>
      <c r="QYD211" s="248"/>
      <c r="QYE211" s="248"/>
      <c r="QYF211" s="248"/>
      <c r="QYG211" s="248"/>
      <c r="QYH211" s="248"/>
      <c r="QYI211" s="248"/>
      <c r="QYJ211" s="248"/>
      <c r="QYK211" s="248"/>
      <c r="QYL211" s="248"/>
      <c r="QYM211" s="248"/>
      <c r="QYN211" s="248"/>
      <c r="QYO211" s="248"/>
      <c r="QYP211" s="248"/>
      <c r="QYQ211" s="248"/>
      <c r="QYR211" s="248"/>
      <c r="QYS211" s="248"/>
      <c r="QYT211" s="248"/>
      <c r="QYU211" s="248"/>
      <c r="QYV211" s="248"/>
      <c r="QYW211" s="248"/>
      <c r="QYX211" s="248"/>
      <c r="QYY211" s="248"/>
      <c r="QYZ211" s="248"/>
      <c r="QZA211" s="248"/>
      <c r="QZB211" s="248"/>
      <c r="QZC211" s="248"/>
      <c r="QZD211" s="248"/>
      <c r="QZE211" s="248"/>
      <c r="QZF211" s="248"/>
      <c r="QZG211" s="248"/>
      <c r="QZH211" s="248"/>
      <c r="QZI211" s="248"/>
      <c r="QZJ211" s="248"/>
      <c r="QZK211" s="248"/>
      <c r="QZL211" s="248"/>
      <c r="QZM211" s="248"/>
      <c r="QZN211" s="248"/>
      <c r="QZO211" s="248"/>
      <c r="QZP211" s="248"/>
      <c r="QZQ211" s="248"/>
      <c r="QZR211" s="248"/>
      <c r="QZS211" s="248"/>
      <c r="QZT211" s="248"/>
      <c r="QZU211" s="248"/>
      <c r="QZV211" s="248"/>
      <c r="QZW211" s="248"/>
      <c r="QZX211" s="248"/>
      <c r="QZY211" s="248"/>
      <c r="QZZ211" s="248"/>
      <c r="RAA211" s="248"/>
      <c r="RAB211" s="248"/>
      <c r="RAC211" s="248"/>
      <c r="RAD211" s="248"/>
      <c r="RAE211" s="248"/>
      <c r="RAF211" s="248"/>
      <c r="RAG211" s="248"/>
      <c r="RAH211" s="248"/>
      <c r="RAI211" s="248"/>
      <c r="RAJ211" s="248"/>
      <c r="RAK211" s="248"/>
      <c r="RAL211" s="248"/>
      <c r="RAM211" s="248"/>
      <c r="RAN211" s="248"/>
      <c r="RAO211" s="248"/>
      <c r="RAP211" s="248"/>
      <c r="RAQ211" s="248"/>
      <c r="RAR211" s="248"/>
      <c r="RAS211" s="248"/>
      <c r="RAT211" s="248"/>
      <c r="RAU211" s="248"/>
      <c r="RAV211" s="248"/>
      <c r="RAW211" s="248"/>
      <c r="RAX211" s="248"/>
      <c r="RAY211" s="248"/>
      <c r="RAZ211" s="248"/>
      <c r="RBA211" s="248"/>
      <c r="RBB211" s="248"/>
      <c r="RBC211" s="248"/>
      <c r="RBD211" s="248"/>
      <c r="RBE211" s="248"/>
      <c r="RBF211" s="248"/>
      <c r="RBG211" s="248"/>
      <c r="RBH211" s="248"/>
      <c r="RBI211" s="248"/>
      <c r="RBJ211" s="248"/>
      <c r="RBK211" s="248"/>
      <c r="RBL211" s="248"/>
      <c r="RBM211" s="248"/>
      <c r="RBN211" s="248"/>
      <c r="RBO211" s="248"/>
      <c r="RBP211" s="248"/>
      <c r="RBQ211" s="248"/>
      <c r="RBR211" s="248"/>
      <c r="RBS211" s="248"/>
      <c r="RBT211" s="248"/>
      <c r="RBU211" s="248"/>
      <c r="RBV211" s="248"/>
      <c r="RBW211" s="248"/>
      <c r="RBX211" s="248"/>
      <c r="RBY211" s="248"/>
      <c r="RBZ211" s="248"/>
      <c r="RCA211" s="248"/>
      <c r="RCB211" s="248"/>
      <c r="RCC211" s="248"/>
      <c r="RCD211" s="248"/>
      <c r="RCE211" s="248"/>
      <c r="RCF211" s="248"/>
      <c r="RCG211" s="248"/>
      <c r="RCH211" s="248"/>
      <c r="RCI211" s="248"/>
      <c r="RCJ211" s="248"/>
      <c r="RCK211" s="248"/>
      <c r="RCL211" s="248"/>
      <c r="RCM211" s="248"/>
      <c r="RCN211" s="248"/>
      <c r="RCO211" s="248"/>
      <c r="RCP211" s="248"/>
      <c r="RCQ211" s="248"/>
      <c r="RCR211" s="248"/>
      <c r="RCS211" s="248"/>
      <c r="RCT211" s="248"/>
      <c r="RCU211" s="248"/>
      <c r="RCV211" s="248"/>
      <c r="RCW211" s="248"/>
      <c r="RCX211" s="248"/>
      <c r="RCY211" s="248"/>
      <c r="RCZ211" s="248"/>
      <c r="RDA211" s="248"/>
      <c r="RDB211" s="248"/>
      <c r="RDC211" s="248"/>
      <c r="RDD211" s="248"/>
      <c r="RDE211" s="248"/>
      <c r="RDF211" s="248"/>
      <c r="RDG211" s="248"/>
      <c r="RDH211" s="248"/>
      <c r="RDI211" s="248"/>
      <c r="RDJ211" s="248"/>
      <c r="RDK211" s="248"/>
      <c r="RDL211" s="248"/>
      <c r="RDM211" s="248"/>
      <c r="RDN211" s="248"/>
      <c r="RDO211" s="248"/>
      <c r="RDP211" s="248"/>
      <c r="RDQ211" s="248"/>
      <c r="RDR211" s="248"/>
      <c r="RDS211" s="248"/>
      <c r="RDT211" s="248"/>
      <c r="RDU211" s="248"/>
      <c r="RDV211" s="248"/>
      <c r="RDW211" s="248"/>
      <c r="RDX211" s="248"/>
      <c r="RDY211" s="248"/>
      <c r="RDZ211" s="248"/>
      <c r="REA211" s="248"/>
      <c r="REB211" s="248"/>
      <c r="REC211" s="248"/>
      <c r="RED211" s="248"/>
      <c r="REE211" s="248"/>
      <c r="REF211" s="248"/>
      <c r="REG211" s="248"/>
      <c r="REH211" s="248"/>
      <c r="REI211" s="248"/>
      <c r="REJ211" s="248"/>
      <c r="REK211" s="248"/>
      <c r="REL211" s="248"/>
      <c r="REM211" s="248"/>
      <c r="REN211" s="248"/>
      <c r="REO211" s="248"/>
      <c r="REP211" s="248"/>
      <c r="REQ211" s="248"/>
      <c r="RER211" s="248"/>
      <c r="RES211" s="248"/>
      <c r="RET211" s="248"/>
      <c r="REU211" s="248"/>
      <c r="REV211" s="248"/>
      <c r="REW211" s="248"/>
      <c r="REX211" s="248"/>
      <c r="REY211" s="248"/>
      <c r="REZ211" s="248"/>
      <c r="RFA211" s="248"/>
      <c r="RFB211" s="248"/>
      <c r="RFC211" s="248"/>
      <c r="RFD211" s="248"/>
      <c r="RFE211" s="248"/>
      <c r="RFF211" s="248"/>
      <c r="RFG211" s="248"/>
      <c r="RFH211" s="248"/>
      <c r="RFI211" s="248"/>
      <c r="RFJ211" s="248"/>
      <c r="RFK211" s="248"/>
      <c r="RFL211" s="248"/>
      <c r="RFM211" s="248"/>
      <c r="RFN211" s="248"/>
      <c r="RFO211" s="248"/>
      <c r="RFP211" s="248"/>
      <c r="RFQ211" s="248"/>
      <c r="RFR211" s="248"/>
      <c r="RFS211" s="248"/>
      <c r="RFT211" s="248"/>
      <c r="RFU211" s="248"/>
      <c r="RFV211" s="248"/>
      <c r="RFW211" s="248"/>
      <c r="RFX211" s="248"/>
      <c r="RFY211" s="248"/>
      <c r="RFZ211" s="248"/>
      <c r="RGA211" s="248"/>
      <c r="RGB211" s="248"/>
      <c r="RGC211" s="248"/>
      <c r="RGD211" s="248"/>
      <c r="RGE211" s="248"/>
      <c r="RGF211" s="248"/>
      <c r="RGG211" s="248"/>
      <c r="RGH211" s="248"/>
      <c r="RGI211" s="248"/>
      <c r="RGJ211" s="248"/>
      <c r="RGK211" s="248"/>
      <c r="RGL211" s="248"/>
      <c r="RGM211" s="248"/>
      <c r="RGN211" s="248"/>
      <c r="RGO211" s="248"/>
      <c r="RGP211" s="248"/>
      <c r="RGQ211" s="248"/>
      <c r="RGR211" s="248"/>
      <c r="RGS211" s="248"/>
      <c r="RGT211" s="248"/>
      <c r="RGU211" s="248"/>
      <c r="RGV211" s="248"/>
      <c r="RGW211" s="248"/>
      <c r="RGX211" s="248"/>
      <c r="RGY211" s="248"/>
      <c r="RGZ211" s="248"/>
      <c r="RHA211" s="248"/>
      <c r="RHB211" s="248"/>
      <c r="RHC211" s="248"/>
      <c r="RHD211" s="248"/>
      <c r="RHE211" s="248"/>
      <c r="RHF211" s="248"/>
      <c r="RHG211" s="248"/>
      <c r="RHH211" s="248"/>
      <c r="RHI211" s="248"/>
      <c r="RHJ211" s="248"/>
      <c r="RHK211" s="248"/>
      <c r="RHL211" s="248"/>
      <c r="RHM211" s="248"/>
      <c r="RHN211" s="248"/>
      <c r="RHO211" s="248"/>
      <c r="RHP211" s="248"/>
      <c r="RHQ211" s="248"/>
      <c r="RHR211" s="248"/>
      <c r="RHS211" s="248"/>
      <c r="RHT211" s="248"/>
      <c r="RHU211" s="248"/>
      <c r="RHV211" s="248"/>
      <c r="RHW211" s="248"/>
      <c r="RHX211" s="248"/>
      <c r="RHY211" s="248"/>
      <c r="RHZ211" s="248"/>
      <c r="RIA211" s="248"/>
      <c r="RIB211" s="248"/>
      <c r="RIC211" s="248"/>
      <c r="RID211" s="248"/>
      <c r="RIE211" s="248"/>
      <c r="RIF211" s="248"/>
      <c r="RIG211" s="248"/>
      <c r="RIH211" s="248"/>
      <c r="RII211" s="248"/>
      <c r="RIJ211" s="248"/>
      <c r="RIK211" s="248"/>
      <c r="RIL211" s="248"/>
      <c r="RIM211" s="248"/>
      <c r="RIN211" s="248"/>
      <c r="RIO211" s="248"/>
      <c r="RIP211" s="248"/>
      <c r="RIQ211" s="248"/>
      <c r="RIR211" s="248"/>
      <c r="RIS211" s="248"/>
      <c r="RIT211" s="248"/>
      <c r="RIU211" s="248"/>
      <c r="RIV211" s="248"/>
      <c r="RIW211" s="248"/>
      <c r="RIX211" s="248"/>
      <c r="RIY211" s="248"/>
      <c r="RIZ211" s="248"/>
      <c r="RJA211" s="248"/>
      <c r="RJB211" s="248"/>
      <c r="RJC211" s="248"/>
      <c r="RJD211" s="248"/>
      <c r="RJE211" s="248"/>
      <c r="RJF211" s="248"/>
      <c r="RJG211" s="248"/>
      <c r="RJH211" s="248"/>
      <c r="RJI211" s="248"/>
      <c r="RJJ211" s="248"/>
      <c r="RJK211" s="248"/>
      <c r="RJL211" s="248"/>
      <c r="RJM211" s="248"/>
      <c r="RJN211" s="248"/>
      <c r="RJO211" s="248"/>
      <c r="RJP211" s="248"/>
      <c r="RJQ211" s="248"/>
      <c r="RJR211" s="248"/>
      <c r="RJS211" s="248"/>
      <c r="RJT211" s="248"/>
      <c r="RJU211" s="248"/>
      <c r="RJV211" s="248"/>
      <c r="RJW211" s="248"/>
      <c r="RJX211" s="248"/>
      <c r="RJY211" s="248"/>
      <c r="RJZ211" s="248"/>
      <c r="RKA211" s="248"/>
      <c r="RKB211" s="248"/>
      <c r="RKC211" s="248"/>
      <c r="RKD211" s="248"/>
      <c r="RKE211" s="248"/>
      <c r="RKF211" s="248"/>
      <c r="RKG211" s="248"/>
      <c r="RKH211" s="248"/>
      <c r="RKI211" s="248"/>
      <c r="RKJ211" s="248"/>
      <c r="RKK211" s="248"/>
      <c r="RKL211" s="248"/>
      <c r="RKM211" s="248"/>
      <c r="RKN211" s="248"/>
      <c r="RKO211" s="248"/>
      <c r="RKP211" s="248"/>
      <c r="RKQ211" s="248"/>
      <c r="RKR211" s="248"/>
      <c r="RKS211" s="248"/>
      <c r="RKT211" s="248"/>
      <c r="RKU211" s="248"/>
      <c r="RKV211" s="248"/>
      <c r="RKW211" s="248"/>
      <c r="RKX211" s="248"/>
      <c r="RKY211" s="248"/>
      <c r="RKZ211" s="248"/>
      <c r="RLA211" s="248"/>
      <c r="RLB211" s="248"/>
      <c r="RLC211" s="248"/>
      <c r="RLD211" s="248"/>
      <c r="RLE211" s="248"/>
      <c r="RLF211" s="248"/>
      <c r="RLG211" s="248"/>
      <c r="RLH211" s="248"/>
      <c r="RLI211" s="248"/>
      <c r="RLJ211" s="248"/>
      <c r="RLK211" s="248"/>
      <c r="RLL211" s="248"/>
      <c r="RLM211" s="248"/>
      <c r="RLN211" s="248"/>
      <c r="RLO211" s="248"/>
      <c r="RLP211" s="248"/>
      <c r="RLQ211" s="248"/>
      <c r="RLR211" s="248"/>
      <c r="RLS211" s="248"/>
      <c r="RLT211" s="248"/>
      <c r="RLU211" s="248"/>
      <c r="RLV211" s="248"/>
      <c r="RLW211" s="248"/>
      <c r="RLX211" s="248"/>
      <c r="RLY211" s="248"/>
      <c r="RLZ211" s="248"/>
      <c r="RMA211" s="248"/>
      <c r="RMB211" s="248"/>
      <c r="RMC211" s="248"/>
      <c r="RMD211" s="248"/>
      <c r="RME211" s="248"/>
      <c r="RMF211" s="248"/>
      <c r="RMG211" s="248"/>
      <c r="RMH211" s="248"/>
      <c r="RMI211" s="248"/>
      <c r="RMJ211" s="248"/>
      <c r="RMK211" s="248"/>
      <c r="RML211" s="248"/>
      <c r="RMM211" s="248"/>
      <c r="RMN211" s="248"/>
      <c r="RMO211" s="248"/>
      <c r="RMP211" s="248"/>
      <c r="RMQ211" s="248"/>
      <c r="RMR211" s="248"/>
      <c r="RMS211" s="248"/>
      <c r="RMT211" s="248"/>
      <c r="RMU211" s="248"/>
      <c r="RMV211" s="248"/>
      <c r="RMW211" s="248"/>
      <c r="RMX211" s="248"/>
      <c r="RMY211" s="248"/>
      <c r="RMZ211" s="248"/>
      <c r="RNA211" s="248"/>
      <c r="RNB211" s="248"/>
      <c r="RNC211" s="248"/>
      <c r="RND211" s="248"/>
      <c r="RNE211" s="248"/>
      <c r="RNF211" s="248"/>
      <c r="RNG211" s="248"/>
      <c r="RNH211" s="248"/>
      <c r="RNI211" s="248"/>
      <c r="RNJ211" s="248"/>
      <c r="RNK211" s="248"/>
      <c r="RNL211" s="248"/>
      <c r="RNM211" s="248"/>
      <c r="RNN211" s="248"/>
      <c r="RNO211" s="248"/>
      <c r="RNP211" s="248"/>
      <c r="RNQ211" s="248"/>
      <c r="RNR211" s="248"/>
      <c r="RNS211" s="248"/>
      <c r="RNT211" s="248"/>
      <c r="RNU211" s="248"/>
      <c r="RNV211" s="248"/>
      <c r="RNW211" s="248"/>
      <c r="RNX211" s="248"/>
      <c r="RNY211" s="248"/>
      <c r="RNZ211" s="248"/>
      <c r="ROA211" s="248"/>
      <c r="ROB211" s="248"/>
      <c r="ROC211" s="248"/>
      <c r="ROD211" s="248"/>
      <c r="ROE211" s="248"/>
      <c r="ROF211" s="248"/>
      <c r="ROG211" s="248"/>
      <c r="ROH211" s="248"/>
      <c r="ROI211" s="248"/>
      <c r="ROJ211" s="248"/>
      <c r="ROK211" s="248"/>
      <c r="ROL211" s="248"/>
      <c r="ROM211" s="248"/>
      <c r="RON211" s="248"/>
      <c r="ROO211" s="248"/>
      <c r="ROP211" s="248"/>
      <c r="ROQ211" s="248"/>
      <c r="ROR211" s="248"/>
      <c r="ROS211" s="248"/>
      <c r="ROT211" s="248"/>
      <c r="ROU211" s="248"/>
      <c r="ROV211" s="248"/>
      <c r="ROW211" s="248"/>
      <c r="ROX211" s="248"/>
      <c r="ROY211" s="248"/>
      <c r="ROZ211" s="248"/>
      <c r="RPA211" s="248"/>
      <c r="RPB211" s="248"/>
      <c r="RPC211" s="248"/>
      <c r="RPD211" s="248"/>
      <c r="RPE211" s="248"/>
      <c r="RPF211" s="248"/>
      <c r="RPG211" s="248"/>
      <c r="RPH211" s="248"/>
      <c r="RPI211" s="248"/>
      <c r="RPJ211" s="248"/>
      <c r="RPK211" s="248"/>
      <c r="RPL211" s="248"/>
      <c r="RPM211" s="248"/>
      <c r="RPN211" s="248"/>
      <c r="RPO211" s="248"/>
      <c r="RPP211" s="248"/>
      <c r="RPQ211" s="248"/>
      <c r="RPR211" s="248"/>
      <c r="RPS211" s="248"/>
      <c r="RPT211" s="248"/>
      <c r="RPU211" s="248"/>
      <c r="RPV211" s="248"/>
      <c r="RPW211" s="248"/>
      <c r="RPX211" s="248"/>
      <c r="RPY211" s="248"/>
      <c r="RPZ211" s="248"/>
      <c r="RQA211" s="248"/>
      <c r="RQB211" s="248"/>
      <c r="RQC211" s="248"/>
      <c r="RQD211" s="248"/>
      <c r="RQE211" s="248"/>
      <c r="RQF211" s="248"/>
      <c r="RQG211" s="248"/>
      <c r="RQH211" s="248"/>
      <c r="RQI211" s="248"/>
      <c r="RQJ211" s="248"/>
      <c r="RQK211" s="248"/>
      <c r="RQL211" s="248"/>
      <c r="RQM211" s="248"/>
      <c r="RQN211" s="248"/>
      <c r="RQO211" s="248"/>
      <c r="RQP211" s="248"/>
      <c r="RQQ211" s="248"/>
      <c r="RQR211" s="248"/>
      <c r="RQS211" s="248"/>
      <c r="RQT211" s="248"/>
      <c r="RQU211" s="248"/>
      <c r="RQV211" s="248"/>
      <c r="RQW211" s="248"/>
      <c r="RQX211" s="248"/>
      <c r="RQY211" s="248"/>
      <c r="RQZ211" s="248"/>
      <c r="RRA211" s="248"/>
      <c r="RRB211" s="248"/>
      <c r="RRC211" s="248"/>
      <c r="RRD211" s="248"/>
      <c r="RRE211" s="248"/>
      <c r="RRF211" s="248"/>
      <c r="RRG211" s="248"/>
      <c r="RRH211" s="248"/>
      <c r="RRI211" s="248"/>
      <c r="RRJ211" s="248"/>
      <c r="RRK211" s="248"/>
      <c r="RRL211" s="248"/>
      <c r="RRM211" s="248"/>
      <c r="RRN211" s="248"/>
      <c r="RRO211" s="248"/>
      <c r="RRP211" s="248"/>
      <c r="RRQ211" s="248"/>
      <c r="RRR211" s="248"/>
      <c r="RRS211" s="248"/>
      <c r="RRT211" s="248"/>
      <c r="RRU211" s="248"/>
      <c r="RRV211" s="248"/>
      <c r="RRW211" s="248"/>
      <c r="RRX211" s="248"/>
      <c r="RRY211" s="248"/>
      <c r="RRZ211" s="248"/>
      <c r="RSA211" s="248"/>
      <c r="RSB211" s="248"/>
      <c r="RSC211" s="248"/>
      <c r="RSD211" s="248"/>
      <c r="RSE211" s="248"/>
      <c r="RSF211" s="248"/>
      <c r="RSG211" s="248"/>
      <c r="RSH211" s="248"/>
      <c r="RSI211" s="248"/>
      <c r="RSJ211" s="248"/>
      <c r="RSK211" s="248"/>
      <c r="RSL211" s="248"/>
      <c r="RSM211" s="248"/>
      <c r="RSN211" s="248"/>
      <c r="RSO211" s="248"/>
      <c r="RSP211" s="248"/>
      <c r="RSQ211" s="248"/>
      <c r="RSR211" s="248"/>
      <c r="RSS211" s="248"/>
      <c r="RST211" s="248"/>
      <c r="RSU211" s="248"/>
      <c r="RSV211" s="248"/>
      <c r="RSW211" s="248"/>
      <c r="RSX211" s="248"/>
      <c r="RSY211" s="248"/>
      <c r="RSZ211" s="248"/>
      <c r="RTA211" s="248"/>
      <c r="RTB211" s="248"/>
      <c r="RTC211" s="248"/>
      <c r="RTD211" s="248"/>
      <c r="RTE211" s="248"/>
      <c r="RTF211" s="248"/>
      <c r="RTG211" s="248"/>
      <c r="RTH211" s="248"/>
      <c r="RTI211" s="248"/>
      <c r="RTJ211" s="248"/>
      <c r="RTK211" s="248"/>
      <c r="RTL211" s="248"/>
      <c r="RTM211" s="248"/>
      <c r="RTN211" s="248"/>
      <c r="RTO211" s="248"/>
      <c r="RTP211" s="248"/>
      <c r="RTQ211" s="248"/>
      <c r="RTR211" s="248"/>
      <c r="RTS211" s="248"/>
      <c r="RTT211" s="248"/>
      <c r="RTU211" s="248"/>
      <c r="RTV211" s="248"/>
      <c r="RTW211" s="248"/>
      <c r="RTX211" s="248"/>
      <c r="RTY211" s="248"/>
      <c r="RTZ211" s="248"/>
      <c r="RUA211" s="248"/>
      <c r="RUB211" s="248"/>
      <c r="RUC211" s="248"/>
      <c r="RUD211" s="248"/>
      <c r="RUE211" s="248"/>
      <c r="RUF211" s="248"/>
      <c r="RUG211" s="248"/>
      <c r="RUH211" s="248"/>
      <c r="RUI211" s="248"/>
      <c r="RUJ211" s="248"/>
      <c r="RUK211" s="248"/>
      <c r="RUL211" s="248"/>
      <c r="RUM211" s="248"/>
      <c r="RUN211" s="248"/>
      <c r="RUO211" s="248"/>
      <c r="RUP211" s="248"/>
      <c r="RUQ211" s="248"/>
      <c r="RUR211" s="248"/>
      <c r="RUS211" s="248"/>
      <c r="RUT211" s="248"/>
      <c r="RUU211" s="248"/>
      <c r="RUV211" s="248"/>
      <c r="RUW211" s="248"/>
      <c r="RUX211" s="248"/>
      <c r="RUY211" s="248"/>
      <c r="RUZ211" s="248"/>
      <c r="RVA211" s="248"/>
      <c r="RVB211" s="248"/>
      <c r="RVC211" s="248"/>
      <c r="RVD211" s="248"/>
      <c r="RVE211" s="248"/>
      <c r="RVF211" s="248"/>
      <c r="RVG211" s="248"/>
      <c r="RVH211" s="248"/>
      <c r="RVI211" s="248"/>
      <c r="RVJ211" s="248"/>
      <c r="RVK211" s="248"/>
      <c r="RVL211" s="248"/>
      <c r="RVM211" s="248"/>
      <c r="RVN211" s="248"/>
      <c r="RVO211" s="248"/>
      <c r="RVP211" s="248"/>
      <c r="RVQ211" s="248"/>
      <c r="RVR211" s="248"/>
      <c r="RVS211" s="248"/>
      <c r="RVT211" s="248"/>
      <c r="RVU211" s="248"/>
      <c r="RVV211" s="248"/>
      <c r="RVW211" s="248"/>
      <c r="RVX211" s="248"/>
      <c r="RVY211" s="248"/>
      <c r="RVZ211" s="248"/>
      <c r="RWA211" s="248"/>
      <c r="RWB211" s="248"/>
      <c r="RWC211" s="248"/>
      <c r="RWD211" s="248"/>
      <c r="RWE211" s="248"/>
      <c r="RWF211" s="248"/>
      <c r="RWG211" s="248"/>
      <c r="RWH211" s="248"/>
      <c r="RWI211" s="248"/>
      <c r="RWJ211" s="248"/>
      <c r="RWK211" s="248"/>
      <c r="RWL211" s="248"/>
      <c r="RWM211" s="248"/>
      <c r="RWN211" s="248"/>
      <c r="RWO211" s="248"/>
      <c r="RWP211" s="248"/>
      <c r="RWQ211" s="248"/>
      <c r="RWR211" s="248"/>
      <c r="RWS211" s="248"/>
      <c r="RWT211" s="248"/>
      <c r="RWU211" s="248"/>
      <c r="RWV211" s="248"/>
      <c r="RWW211" s="248"/>
      <c r="RWX211" s="248"/>
      <c r="RWY211" s="248"/>
      <c r="RWZ211" s="248"/>
      <c r="RXA211" s="248"/>
      <c r="RXB211" s="248"/>
      <c r="RXC211" s="248"/>
      <c r="RXD211" s="248"/>
      <c r="RXE211" s="248"/>
      <c r="RXF211" s="248"/>
      <c r="RXG211" s="248"/>
      <c r="RXH211" s="248"/>
      <c r="RXI211" s="248"/>
      <c r="RXJ211" s="248"/>
      <c r="RXK211" s="248"/>
      <c r="RXL211" s="248"/>
      <c r="RXM211" s="248"/>
      <c r="RXN211" s="248"/>
      <c r="RXO211" s="248"/>
      <c r="RXP211" s="248"/>
      <c r="RXQ211" s="248"/>
      <c r="RXR211" s="248"/>
      <c r="RXS211" s="248"/>
      <c r="RXT211" s="248"/>
      <c r="RXU211" s="248"/>
      <c r="RXV211" s="248"/>
      <c r="RXW211" s="248"/>
      <c r="RXX211" s="248"/>
      <c r="RXY211" s="248"/>
      <c r="RXZ211" s="248"/>
      <c r="RYA211" s="248"/>
      <c r="RYB211" s="248"/>
      <c r="RYC211" s="248"/>
      <c r="RYD211" s="248"/>
      <c r="RYE211" s="248"/>
      <c r="RYF211" s="248"/>
      <c r="RYG211" s="248"/>
      <c r="RYH211" s="248"/>
      <c r="RYI211" s="248"/>
      <c r="RYJ211" s="248"/>
      <c r="RYK211" s="248"/>
      <c r="RYL211" s="248"/>
      <c r="RYM211" s="248"/>
      <c r="RYN211" s="248"/>
      <c r="RYO211" s="248"/>
      <c r="RYP211" s="248"/>
      <c r="RYQ211" s="248"/>
      <c r="RYR211" s="248"/>
      <c r="RYS211" s="248"/>
      <c r="RYT211" s="248"/>
      <c r="RYU211" s="248"/>
      <c r="RYV211" s="248"/>
      <c r="RYW211" s="248"/>
      <c r="RYX211" s="248"/>
      <c r="RYY211" s="248"/>
      <c r="RYZ211" s="248"/>
      <c r="RZA211" s="248"/>
      <c r="RZB211" s="248"/>
      <c r="RZC211" s="248"/>
      <c r="RZD211" s="248"/>
      <c r="RZE211" s="248"/>
      <c r="RZF211" s="248"/>
      <c r="RZG211" s="248"/>
      <c r="RZH211" s="248"/>
      <c r="RZI211" s="248"/>
      <c r="RZJ211" s="248"/>
      <c r="RZK211" s="248"/>
      <c r="RZL211" s="248"/>
      <c r="RZM211" s="248"/>
      <c r="RZN211" s="248"/>
      <c r="RZO211" s="248"/>
      <c r="RZP211" s="248"/>
      <c r="RZQ211" s="248"/>
      <c r="RZR211" s="248"/>
      <c r="RZS211" s="248"/>
      <c r="RZT211" s="248"/>
      <c r="RZU211" s="248"/>
      <c r="RZV211" s="248"/>
      <c r="RZW211" s="248"/>
      <c r="RZX211" s="248"/>
      <c r="RZY211" s="248"/>
      <c r="RZZ211" s="248"/>
      <c r="SAA211" s="248"/>
      <c r="SAB211" s="248"/>
      <c r="SAC211" s="248"/>
      <c r="SAD211" s="248"/>
      <c r="SAE211" s="248"/>
      <c r="SAF211" s="248"/>
      <c r="SAG211" s="248"/>
      <c r="SAH211" s="248"/>
      <c r="SAI211" s="248"/>
      <c r="SAJ211" s="248"/>
      <c r="SAK211" s="248"/>
      <c r="SAL211" s="248"/>
      <c r="SAM211" s="248"/>
      <c r="SAN211" s="248"/>
      <c r="SAO211" s="248"/>
      <c r="SAP211" s="248"/>
      <c r="SAQ211" s="248"/>
      <c r="SAR211" s="248"/>
      <c r="SAS211" s="248"/>
      <c r="SAT211" s="248"/>
      <c r="SAU211" s="248"/>
      <c r="SAV211" s="248"/>
      <c r="SAW211" s="248"/>
      <c r="SAX211" s="248"/>
      <c r="SAY211" s="248"/>
      <c r="SAZ211" s="248"/>
      <c r="SBA211" s="248"/>
      <c r="SBB211" s="248"/>
      <c r="SBC211" s="248"/>
      <c r="SBD211" s="248"/>
      <c r="SBE211" s="248"/>
      <c r="SBF211" s="248"/>
      <c r="SBG211" s="248"/>
      <c r="SBH211" s="248"/>
      <c r="SBI211" s="248"/>
      <c r="SBJ211" s="248"/>
      <c r="SBK211" s="248"/>
      <c r="SBL211" s="248"/>
      <c r="SBM211" s="248"/>
      <c r="SBN211" s="248"/>
      <c r="SBO211" s="248"/>
      <c r="SBP211" s="248"/>
      <c r="SBQ211" s="248"/>
      <c r="SBR211" s="248"/>
      <c r="SBS211" s="248"/>
      <c r="SBT211" s="248"/>
      <c r="SBU211" s="248"/>
      <c r="SBV211" s="248"/>
      <c r="SBW211" s="248"/>
      <c r="SBX211" s="248"/>
      <c r="SBY211" s="248"/>
      <c r="SBZ211" s="248"/>
      <c r="SCA211" s="248"/>
      <c r="SCB211" s="248"/>
      <c r="SCC211" s="248"/>
      <c r="SCD211" s="248"/>
      <c r="SCE211" s="248"/>
      <c r="SCF211" s="248"/>
      <c r="SCG211" s="248"/>
      <c r="SCH211" s="248"/>
      <c r="SCI211" s="248"/>
      <c r="SCJ211" s="248"/>
      <c r="SCK211" s="248"/>
      <c r="SCL211" s="248"/>
      <c r="SCM211" s="248"/>
      <c r="SCN211" s="248"/>
      <c r="SCO211" s="248"/>
      <c r="SCP211" s="248"/>
      <c r="SCQ211" s="248"/>
      <c r="SCR211" s="248"/>
      <c r="SCS211" s="248"/>
      <c r="SCT211" s="248"/>
      <c r="SCU211" s="248"/>
      <c r="SCV211" s="248"/>
      <c r="SCW211" s="248"/>
      <c r="SCX211" s="248"/>
      <c r="SCY211" s="248"/>
      <c r="SCZ211" s="248"/>
      <c r="SDA211" s="248"/>
      <c r="SDB211" s="248"/>
      <c r="SDC211" s="248"/>
      <c r="SDD211" s="248"/>
      <c r="SDE211" s="248"/>
      <c r="SDF211" s="248"/>
      <c r="SDG211" s="248"/>
      <c r="SDH211" s="248"/>
      <c r="SDI211" s="248"/>
      <c r="SDJ211" s="248"/>
      <c r="SDK211" s="248"/>
      <c r="SDL211" s="248"/>
      <c r="SDM211" s="248"/>
      <c r="SDN211" s="248"/>
      <c r="SDO211" s="248"/>
      <c r="SDP211" s="248"/>
      <c r="SDQ211" s="248"/>
      <c r="SDR211" s="248"/>
      <c r="SDS211" s="248"/>
      <c r="SDT211" s="248"/>
      <c r="SDU211" s="248"/>
      <c r="SDV211" s="248"/>
      <c r="SDW211" s="248"/>
      <c r="SDX211" s="248"/>
      <c r="SDY211" s="248"/>
      <c r="SDZ211" s="248"/>
      <c r="SEA211" s="248"/>
      <c r="SEB211" s="248"/>
      <c r="SEC211" s="248"/>
      <c r="SED211" s="248"/>
      <c r="SEE211" s="248"/>
      <c r="SEF211" s="248"/>
      <c r="SEG211" s="248"/>
      <c r="SEH211" s="248"/>
      <c r="SEI211" s="248"/>
      <c r="SEJ211" s="248"/>
      <c r="SEK211" s="248"/>
      <c r="SEL211" s="248"/>
      <c r="SEM211" s="248"/>
      <c r="SEN211" s="248"/>
      <c r="SEO211" s="248"/>
      <c r="SEP211" s="248"/>
      <c r="SEQ211" s="248"/>
      <c r="SER211" s="248"/>
      <c r="SES211" s="248"/>
      <c r="SET211" s="248"/>
      <c r="SEU211" s="248"/>
      <c r="SEV211" s="248"/>
      <c r="SEW211" s="248"/>
      <c r="SEX211" s="248"/>
      <c r="SEY211" s="248"/>
      <c r="SEZ211" s="248"/>
      <c r="SFA211" s="248"/>
      <c r="SFB211" s="248"/>
      <c r="SFC211" s="248"/>
      <c r="SFD211" s="248"/>
      <c r="SFE211" s="248"/>
      <c r="SFF211" s="248"/>
      <c r="SFG211" s="248"/>
      <c r="SFH211" s="248"/>
      <c r="SFI211" s="248"/>
      <c r="SFJ211" s="248"/>
      <c r="SFK211" s="248"/>
      <c r="SFL211" s="248"/>
      <c r="SFM211" s="248"/>
      <c r="SFN211" s="248"/>
      <c r="SFO211" s="248"/>
      <c r="SFP211" s="248"/>
      <c r="SFQ211" s="248"/>
      <c r="SFR211" s="248"/>
      <c r="SFS211" s="248"/>
      <c r="SFT211" s="248"/>
      <c r="SFU211" s="248"/>
      <c r="SFV211" s="248"/>
      <c r="SFW211" s="248"/>
      <c r="SFX211" s="248"/>
      <c r="SFY211" s="248"/>
      <c r="SFZ211" s="248"/>
      <c r="SGA211" s="248"/>
      <c r="SGB211" s="248"/>
      <c r="SGC211" s="248"/>
      <c r="SGD211" s="248"/>
      <c r="SGE211" s="248"/>
      <c r="SGF211" s="248"/>
      <c r="SGG211" s="248"/>
      <c r="SGH211" s="248"/>
      <c r="SGI211" s="248"/>
      <c r="SGJ211" s="248"/>
      <c r="SGK211" s="248"/>
      <c r="SGL211" s="248"/>
      <c r="SGM211" s="248"/>
      <c r="SGN211" s="248"/>
      <c r="SGO211" s="248"/>
      <c r="SGP211" s="248"/>
      <c r="SGQ211" s="248"/>
      <c r="SGR211" s="248"/>
      <c r="SGS211" s="248"/>
      <c r="SGT211" s="248"/>
      <c r="SGU211" s="248"/>
      <c r="SGV211" s="248"/>
      <c r="SGW211" s="248"/>
      <c r="SGX211" s="248"/>
      <c r="SGY211" s="248"/>
      <c r="SGZ211" s="248"/>
      <c r="SHA211" s="248"/>
      <c r="SHB211" s="248"/>
      <c r="SHC211" s="248"/>
      <c r="SHD211" s="248"/>
      <c r="SHE211" s="248"/>
      <c r="SHF211" s="248"/>
      <c r="SHG211" s="248"/>
      <c r="SHH211" s="248"/>
      <c r="SHI211" s="248"/>
      <c r="SHJ211" s="248"/>
      <c r="SHK211" s="248"/>
      <c r="SHL211" s="248"/>
      <c r="SHM211" s="248"/>
      <c r="SHN211" s="248"/>
      <c r="SHO211" s="248"/>
      <c r="SHP211" s="248"/>
      <c r="SHQ211" s="248"/>
      <c r="SHR211" s="248"/>
      <c r="SHS211" s="248"/>
      <c r="SHT211" s="248"/>
      <c r="SHU211" s="248"/>
      <c r="SHV211" s="248"/>
      <c r="SHW211" s="248"/>
      <c r="SHX211" s="248"/>
      <c r="SHY211" s="248"/>
      <c r="SHZ211" s="248"/>
      <c r="SIA211" s="248"/>
      <c r="SIB211" s="248"/>
      <c r="SIC211" s="248"/>
      <c r="SID211" s="248"/>
      <c r="SIE211" s="248"/>
      <c r="SIF211" s="248"/>
      <c r="SIG211" s="248"/>
      <c r="SIH211" s="248"/>
      <c r="SII211" s="248"/>
      <c r="SIJ211" s="248"/>
      <c r="SIK211" s="248"/>
      <c r="SIL211" s="248"/>
      <c r="SIM211" s="248"/>
      <c r="SIN211" s="248"/>
      <c r="SIO211" s="248"/>
      <c r="SIP211" s="248"/>
      <c r="SIQ211" s="248"/>
      <c r="SIR211" s="248"/>
      <c r="SIS211" s="248"/>
      <c r="SIT211" s="248"/>
      <c r="SIU211" s="248"/>
      <c r="SIV211" s="248"/>
      <c r="SIW211" s="248"/>
      <c r="SIX211" s="248"/>
      <c r="SIY211" s="248"/>
      <c r="SIZ211" s="248"/>
      <c r="SJA211" s="248"/>
      <c r="SJB211" s="248"/>
      <c r="SJC211" s="248"/>
      <c r="SJD211" s="248"/>
      <c r="SJE211" s="248"/>
      <c r="SJF211" s="248"/>
      <c r="SJG211" s="248"/>
      <c r="SJH211" s="248"/>
      <c r="SJI211" s="248"/>
      <c r="SJJ211" s="248"/>
      <c r="SJK211" s="248"/>
      <c r="SJL211" s="248"/>
      <c r="SJM211" s="248"/>
      <c r="SJN211" s="248"/>
      <c r="SJO211" s="248"/>
      <c r="SJP211" s="248"/>
      <c r="SJQ211" s="248"/>
      <c r="SJR211" s="248"/>
      <c r="SJS211" s="248"/>
      <c r="SJT211" s="248"/>
      <c r="SJU211" s="248"/>
      <c r="SJV211" s="248"/>
      <c r="SJW211" s="248"/>
      <c r="SJX211" s="248"/>
      <c r="SJY211" s="248"/>
      <c r="SJZ211" s="248"/>
      <c r="SKA211" s="248"/>
      <c r="SKB211" s="248"/>
      <c r="SKC211" s="248"/>
      <c r="SKD211" s="248"/>
      <c r="SKE211" s="248"/>
      <c r="SKF211" s="248"/>
      <c r="SKG211" s="248"/>
      <c r="SKH211" s="248"/>
      <c r="SKI211" s="248"/>
      <c r="SKJ211" s="248"/>
      <c r="SKK211" s="248"/>
      <c r="SKL211" s="248"/>
      <c r="SKM211" s="248"/>
      <c r="SKN211" s="248"/>
      <c r="SKO211" s="248"/>
      <c r="SKP211" s="248"/>
      <c r="SKQ211" s="248"/>
      <c r="SKR211" s="248"/>
      <c r="SKS211" s="248"/>
      <c r="SKT211" s="248"/>
      <c r="SKU211" s="248"/>
      <c r="SKV211" s="248"/>
      <c r="SKW211" s="248"/>
      <c r="SKX211" s="248"/>
      <c r="SKY211" s="248"/>
      <c r="SKZ211" s="248"/>
      <c r="SLA211" s="248"/>
      <c r="SLB211" s="248"/>
      <c r="SLC211" s="248"/>
      <c r="SLD211" s="248"/>
      <c r="SLE211" s="248"/>
      <c r="SLF211" s="248"/>
      <c r="SLG211" s="248"/>
      <c r="SLH211" s="248"/>
      <c r="SLI211" s="248"/>
      <c r="SLJ211" s="248"/>
      <c r="SLK211" s="248"/>
      <c r="SLL211" s="248"/>
      <c r="SLM211" s="248"/>
      <c r="SLN211" s="248"/>
      <c r="SLO211" s="248"/>
      <c r="SLP211" s="248"/>
      <c r="SLQ211" s="248"/>
      <c r="SLR211" s="248"/>
      <c r="SLS211" s="248"/>
      <c r="SLT211" s="248"/>
      <c r="SLU211" s="248"/>
      <c r="SLV211" s="248"/>
      <c r="SLW211" s="248"/>
      <c r="SLX211" s="248"/>
      <c r="SLY211" s="248"/>
      <c r="SLZ211" s="248"/>
      <c r="SMA211" s="248"/>
      <c r="SMB211" s="248"/>
      <c r="SMC211" s="248"/>
      <c r="SMD211" s="248"/>
      <c r="SME211" s="248"/>
      <c r="SMF211" s="248"/>
      <c r="SMG211" s="248"/>
      <c r="SMH211" s="248"/>
      <c r="SMI211" s="248"/>
      <c r="SMJ211" s="248"/>
      <c r="SMK211" s="248"/>
      <c r="SML211" s="248"/>
      <c r="SMM211" s="248"/>
      <c r="SMN211" s="248"/>
      <c r="SMO211" s="248"/>
      <c r="SMP211" s="248"/>
      <c r="SMQ211" s="248"/>
      <c r="SMR211" s="248"/>
      <c r="SMS211" s="248"/>
      <c r="SMT211" s="248"/>
      <c r="SMU211" s="248"/>
      <c r="SMV211" s="248"/>
      <c r="SMW211" s="248"/>
      <c r="SMX211" s="248"/>
      <c r="SMY211" s="248"/>
      <c r="SMZ211" s="248"/>
      <c r="SNA211" s="248"/>
      <c r="SNB211" s="248"/>
      <c r="SNC211" s="248"/>
      <c r="SND211" s="248"/>
      <c r="SNE211" s="248"/>
      <c r="SNF211" s="248"/>
      <c r="SNG211" s="248"/>
      <c r="SNH211" s="248"/>
      <c r="SNI211" s="248"/>
      <c r="SNJ211" s="248"/>
      <c r="SNK211" s="248"/>
      <c r="SNL211" s="248"/>
      <c r="SNM211" s="248"/>
      <c r="SNN211" s="248"/>
      <c r="SNO211" s="248"/>
      <c r="SNP211" s="248"/>
      <c r="SNQ211" s="248"/>
      <c r="SNR211" s="248"/>
      <c r="SNS211" s="248"/>
      <c r="SNT211" s="248"/>
      <c r="SNU211" s="248"/>
      <c r="SNV211" s="248"/>
      <c r="SNW211" s="248"/>
      <c r="SNX211" s="248"/>
      <c r="SNY211" s="248"/>
      <c r="SNZ211" s="248"/>
      <c r="SOA211" s="248"/>
      <c r="SOB211" s="248"/>
      <c r="SOC211" s="248"/>
      <c r="SOD211" s="248"/>
      <c r="SOE211" s="248"/>
      <c r="SOF211" s="248"/>
      <c r="SOG211" s="248"/>
      <c r="SOH211" s="248"/>
      <c r="SOI211" s="248"/>
      <c r="SOJ211" s="248"/>
      <c r="SOK211" s="248"/>
      <c r="SOL211" s="248"/>
      <c r="SOM211" s="248"/>
      <c r="SON211" s="248"/>
      <c r="SOO211" s="248"/>
      <c r="SOP211" s="248"/>
      <c r="SOQ211" s="248"/>
      <c r="SOR211" s="248"/>
      <c r="SOS211" s="248"/>
      <c r="SOT211" s="248"/>
      <c r="SOU211" s="248"/>
      <c r="SOV211" s="248"/>
      <c r="SOW211" s="248"/>
      <c r="SOX211" s="248"/>
      <c r="SOY211" s="248"/>
      <c r="SOZ211" s="248"/>
      <c r="SPA211" s="248"/>
      <c r="SPB211" s="248"/>
      <c r="SPC211" s="248"/>
      <c r="SPD211" s="248"/>
      <c r="SPE211" s="248"/>
      <c r="SPF211" s="248"/>
      <c r="SPG211" s="248"/>
      <c r="SPH211" s="248"/>
      <c r="SPI211" s="248"/>
      <c r="SPJ211" s="248"/>
      <c r="SPK211" s="248"/>
      <c r="SPL211" s="248"/>
      <c r="SPM211" s="248"/>
      <c r="SPN211" s="248"/>
      <c r="SPO211" s="248"/>
      <c r="SPP211" s="248"/>
      <c r="SPQ211" s="248"/>
      <c r="SPR211" s="248"/>
      <c r="SPS211" s="248"/>
      <c r="SPT211" s="248"/>
      <c r="SPU211" s="248"/>
      <c r="SPV211" s="248"/>
      <c r="SPW211" s="248"/>
      <c r="SPX211" s="248"/>
      <c r="SPY211" s="248"/>
      <c r="SPZ211" s="248"/>
      <c r="SQA211" s="248"/>
      <c r="SQB211" s="248"/>
      <c r="SQC211" s="248"/>
      <c r="SQD211" s="248"/>
      <c r="SQE211" s="248"/>
      <c r="SQF211" s="248"/>
      <c r="SQG211" s="248"/>
      <c r="SQH211" s="248"/>
      <c r="SQI211" s="248"/>
      <c r="SQJ211" s="248"/>
      <c r="SQK211" s="248"/>
      <c r="SQL211" s="248"/>
      <c r="SQM211" s="248"/>
      <c r="SQN211" s="248"/>
      <c r="SQO211" s="248"/>
      <c r="SQP211" s="248"/>
      <c r="SQQ211" s="248"/>
      <c r="SQR211" s="248"/>
      <c r="SQS211" s="248"/>
      <c r="SQT211" s="248"/>
      <c r="SQU211" s="248"/>
      <c r="SQV211" s="248"/>
      <c r="SQW211" s="248"/>
      <c r="SQX211" s="248"/>
      <c r="SQY211" s="248"/>
      <c r="SQZ211" s="248"/>
      <c r="SRA211" s="248"/>
      <c r="SRB211" s="248"/>
      <c r="SRC211" s="248"/>
      <c r="SRD211" s="248"/>
      <c r="SRE211" s="248"/>
      <c r="SRF211" s="248"/>
      <c r="SRG211" s="248"/>
      <c r="SRH211" s="248"/>
      <c r="SRI211" s="248"/>
      <c r="SRJ211" s="248"/>
      <c r="SRK211" s="248"/>
      <c r="SRL211" s="248"/>
      <c r="SRM211" s="248"/>
      <c r="SRN211" s="248"/>
      <c r="SRO211" s="248"/>
      <c r="SRP211" s="248"/>
      <c r="SRQ211" s="248"/>
      <c r="SRR211" s="248"/>
      <c r="SRS211" s="248"/>
      <c r="SRT211" s="248"/>
      <c r="SRU211" s="248"/>
      <c r="SRV211" s="248"/>
      <c r="SRW211" s="248"/>
      <c r="SRX211" s="248"/>
      <c r="SRY211" s="248"/>
      <c r="SRZ211" s="248"/>
      <c r="SSA211" s="248"/>
      <c r="SSB211" s="248"/>
      <c r="SSC211" s="248"/>
      <c r="SSD211" s="248"/>
      <c r="SSE211" s="248"/>
      <c r="SSF211" s="248"/>
      <c r="SSG211" s="248"/>
      <c r="SSH211" s="248"/>
      <c r="SSI211" s="248"/>
      <c r="SSJ211" s="248"/>
      <c r="SSK211" s="248"/>
      <c r="SSL211" s="248"/>
      <c r="SSM211" s="248"/>
      <c r="SSN211" s="248"/>
      <c r="SSO211" s="248"/>
      <c r="SSP211" s="248"/>
      <c r="SSQ211" s="248"/>
      <c r="SSR211" s="248"/>
      <c r="SSS211" s="248"/>
      <c r="SST211" s="248"/>
      <c r="SSU211" s="248"/>
      <c r="SSV211" s="248"/>
      <c r="SSW211" s="248"/>
      <c r="SSX211" s="248"/>
      <c r="SSY211" s="248"/>
      <c r="SSZ211" s="248"/>
      <c r="STA211" s="248"/>
      <c r="STB211" s="248"/>
      <c r="STC211" s="248"/>
      <c r="STD211" s="248"/>
      <c r="STE211" s="248"/>
      <c r="STF211" s="248"/>
      <c r="STG211" s="248"/>
      <c r="STH211" s="248"/>
      <c r="STI211" s="248"/>
      <c r="STJ211" s="248"/>
      <c r="STK211" s="248"/>
      <c r="STL211" s="248"/>
      <c r="STM211" s="248"/>
      <c r="STN211" s="248"/>
      <c r="STO211" s="248"/>
      <c r="STP211" s="248"/>
      <c r="STQ211" s="248"/>
      <c r="STR211" s="248"/>
      <c r="STS211" s="248"/>
      <c r="STT211" s="248"/>
      <c r="STU211" s="248"/>
      <c r="STV211" s="248"/>
      <c r="STW211" s="248"/>
      <c r="STX211" s="248"/>
      <c r="STY211" s="248"/>
      <c r="STZ211" s="248"/>
      <c r="SUA211" s="248"/>
      <c r="SUB211" s="248"/>
      <c r="SUC211" s="248"/>
      <c r="SUD211" s="248"/>
      <c r="SUE211" s="248"/>
      <c r="SUF211" s="248"/>
      <c r="SUG211" s="248"/>
      <c r="SUH211" s="248"/>
      <c r="SUI211" s="248"/>
      <c r="SUJ211" s="248"/>
      <c r="SUK211" s="248"/>
      <c r="SUL211" s="248"/>
      <c r="SUM211" s="248"/>
      <c r="SUN211" s="248"/>
      <c r="SUO211" s="248"/>
      <c r="SUP211" s="248"/>
      <c r="SUQ211" s="248"/>
      <c r="SUR211" s="248"/>
      <c r="SUS211" s="248"/>
      <c r="SUT211" s="248"/>
      <c r="SUU211" s="248"/>
      <c r="SUV211" s="248"/>
      <c r="SUW211" s="248"/>
      <c r="SUX211" s="248"/>
      <c r="SUY211" s="248"/>
      <c r="SUZ211" s="248"/>
      <c r="SVA211" s="248"/>
      <c r="SVB211" s="248"/>
      <c r="SVC211" s="248"/>
      <c r="SVD211" s="248"/>
      <c r="SVE211" s="248"/>
      <c r="SVF211" s="248"/>
      <c r="SVG211" s="248"/>
      <c r="SVH211" s="248"/>
      <c r="SVI211" s="248"/>
      <c r="SVJ211" s="248"/>
      <c r="SVK211" s="248"/>
      <c r="SVL211" s="248"/>
      <c r="SVM211" s="248"/>
      <c r="SVN211" s="248"/>
      <c r="SVO211" s="248"/>
      <c r="SVP211" s="248"/>
      <c r="SVQ211" s="248"/>
      <c r="SVR211" s="248"/>
      <c r="SVS211" s="248"/>
      <c r="SVT211" s="248"/>
      <c r="SVU211" s="248"/>
      <c r="SVV211" s="248"/>
      <c r="SVW211" s="248"/>
      <c r="SVX211" s="248"/>
      <c r="SVY211" s="248"/>
      <c r="SVZ211" s="248"/>
      <c r="SWA211" s="248"/>
      <c r="SWB211" s="248"/>
      <c r="SWC211" s="248"/>
      <c r="SWD211" s="248"/>
      <c r="SWE211" s="248"/>
      <c r="SWF211" s="248"/>
      <c r="SWG211" s="248"/>
      <c r="SWH211" s="248"/>
      <c r="SWI211" s="248"/>
      <c r="SWJ211" s="248"/>
      <c r="SWK211" s="248"/>
      <c r="SWL211" s="248"/>
      <c r="SWM211" s="248"/>
      <c r="SWN211" s="248"/>
      <c r="SWO211" s="248"/>
      <c r="SWP211" s="248"/>
      <c r="SWQ211" s="248"/>
      <c r="SWR211" s="248"/>
      <c r="SWS211" s="248"/>
      <c r="SWT211" s="248"/>
      <c r="SWU211" s="248"/>
      <c r="SWV211" s="248"/>
      <c r="SWW211" s="248"/>
      <c r="SWX211" s="248"/>
      <c r="SWY211" s="248"/>
      <c r="SWZ211" s="248"/>
      <c r="SXA211" s="248"/>
      <c r="SXB211" s="248"/>
      <c r="SXC211" s="248"/>
      <c r="SXD211" s="248"/>
      <c r="SXE211" s="248"/>
      <c r="SXF211" s="248"/>
      <c r="SXG211" s="248"/>
      <c r="SXH211" s="248"/>
      <c r="SXI211" s="248"/>
      <c r="SXJ211" s="248"/>
      <c r="SXK211" s="248"/>
      <c r="SXL211" s="248"/>
      <c r="SXM211" s="248"/>
      <c r="SXN211" s="248"/>
      <c r="SXO211" s="248"/>
      <c r="SXP211" s="248"/>
      <c r="SXQ211" s="248"/>
      <c r="SXR211" s="248"/>
      <c r="SXS211" s="248"/>
      <c r="SXT211" s="248"/>
      <c r="SXU211" s="248"/>
      <c r="SXV211" s="248"/>
      <c r="SXW211" s="248"/>
      <c r="SXX211" s="248"/>
      <c r="SXY211" s="248"/>
      <c r="SXZ211" s="248"/>
      <c r="SYA211" s="248"/>
      <c r="SYB211" s="248"/>
      <c r="SYC211" s="248"/>
      <c r="SYD211" s="248"/>
      <c r="SYE211" s="248"/>
      <c r="SYF211" s="248"/>
      <c r="SYG211" s="248"/>
      <c r="SYH211" s="248"/>
      <c r="SYI211" s="248"/>
      <c r="SYJ211" s="248"/>
      <c r="SYK211" s="248"/>
      <c r="SYL211" s="248"/>
      <c r="SYM211" s="248"/>
      <c r="SYN211" s="248"/>
      <c r="SYO211" s="248"/>
      <c r="SYP211" s="248"/>
      <c r="SYQ211" s="248"/>
      <c r="SYR211" s="248"/>
      <c r="SYS211" s="248"/>
      <c r="SYT211" s="248"/>
      <c r="SYU211" s="248"/>
      <c r="SYV211" s="248"/>
      <c r="SYW211" s="248"/>
      <c r="SYX211" s="248"/>
      <c r="SYY211" s="248"/>
      <c r="SYZ211" s="248"/>
      <c r="SZA211" s="248"/>
      <c r="SZB211" s="248"/>
      <c r="SZC211" s="248"/>
      <c r="SZD211" s="248"/>
      <c r="SZE211" s="248"/>
      <c r="SZF211" s="248"/>
      <c r="SZG211" s="248"/>
      <c r="SZH211" s="248"/>
      <c r="SZI211" s="248"/>
      <c r="SZJ211" s="248"/>
      <c r="SZK211" s="248"/>
      <c r="SZL211" s="248"/>
      <c r="SZM211" s="248"/>
      <c r="SZN211" s="248"/>
      <c r="SZO211" s="248"/>
      <c r="SZP211" s="248"/>
      <c r="SZQ211" s="248"/>
      <c r="SZR211" s="248"/>
      <c r="SZS211" s="248"/>
      <c r="SZT211" s="248"/>
      <c r="SZU211" s="248"/>
      <c r="SZV211" s="248"/>
      <c r="SZW211" s="248"/>
      <c r="SZX211" s="248"/>
      <c r="SZY211" s="248"/>
      <c r="SZZ211" s="248"/>
      <c r="TAA211" s="248"/>
      <c r="TAB211" s="248"/>
      <c r="TAC211" s="248"/>
      <c r="TAD211" s="248"/>
      <c r="TAE211" s="248"/>
      <c r="TAF211" s="248"/>
      <c r="TAG211" s="248"/>
      <c r="TAH211" s="248"/>
      <c r="TAI211" s="248"/>
      <c r="TAJ211" s="248"/>
      <c r="TAK211" s="248"/>
      <c r="TAL211" s="248"/>
      <c r="TAM211" s="248"/>
      <c r="TAN211" s="248"/>
      <c r="TAO211" s="248"/>
      <c r="TAP211" s="248"/>
      <c r="TAQ211" s="248"/>
      <c r="TAR211" s="248"/>
      <c r="TAS211" s="248"/>
      <c r="TAT211" s="248"/>
      <c r="TAU211" s="248"/>
      <c r="TAV211" s="248"/>
      <c r="TAW211" s="248"/>
      <c r="TAX211" s="248"/>
      <c r="TAY211" s="248"/>
      <c r="TAZ211" s="248"/>
      <c r="TBA211" s="248"/>
      <c r="TBB211" s="248"/>
      <c r="TBC211" s="248"/>
      <c r="TBD211" s="248"/>
      <c r="TBE211" s="248"/>
      <c r="TBF211" s="248"/>
      <c r="TBG211" s="248"/>
      <c r="TBH211" s="248"/>
      <c r="TBI211" s="248"/>
      <c r="TBJ211" s="248"/>
      <c r="TBK211" s="248"/>
      <c r="TBL211" s="248"/>
      <c r="TBM211" s="248"/>
      <c r="TBN211" s="248"/>
      <c r="TBO211" s="248"/>
      <c r="TBP211" s="248"/>
      <c r="TBQ211" s="248"/>
      <c r="TBR211" s="248"/>
      <c r="TBS211" s="248"/>
      <c r="TBT211" s="248"/>
      <c r="TBU211" s="248"/>
      <c r="TBV211" s="248"/>
      <c r="TBW211" s="248"/>
      <c r="TBX211" s="248"/>
      <c r="TBY211" s="248"/>
      <c r="TBZ211" s="248"/>
      <c r="TCA211" s="248"/>
      <c r="TCB211" s="248"/>
      <c r="TCC211" s="248"/>
      <c r="TCD211" s="248"/>
      <c r="TCE211" s="248"/>
      <c r="TCF211" s="248"/>
      <c r="TCG211" s="248"/>
      <c r="TCH211" s="248"/>
      <c r="TCI211" s="248"/>
      <c r="TCJ211" s="248"/>
      <c r="TCK211" s="248"/>
      <c r="TCL211" s="248"/>
      <c r="TCM211" s="248"/>
      <c r="TCN211" s="248"/>
      <c r="TCO211" s="248"/>
      <c r="TCP211" s="248"/>
      <c r="TCQ211" s="248"/>
      <c r="TCR211" s="248"/>
      <c r="TCS211" s="248"/>
      <c r="TCT211" s="248"/>
      <c r="TCU211" s="248"/>
      <c r="TCV211" s="248"/>
      <c r="TCW211" s="248"/>
      <c r="TCX211" s="248"/>
      <c r="TCY211" s="248"/>
      <c r="TCZ211" s="248"/>
      <c r="TDA211" s="248"/>
      <c r="TDB211" s="248"/>
      <c r="TDC211" s="248"/>
      <c r="TDD211" s="248"/>
      <c r="TDE211" s="248"/>
      <c r="TDF211" s="248"/>
      <c r="TDG211" s="248"/>
      <c r="TDH211" s="248"/>
      <c r="TDI211" s="248"/>
      <c r="TDJ211" s="248"/>
      <c r="TDK211" s="248"/>
      <c r="TDL211" s="248"/>
      <c r="TDM211" s="248"/>
      <c r="TDN211" s="248"/>
      <c r="TDO211" s="248"/>
      <c r="TDP211" s="248"/>
      <c r="TDQ211" s="248"/>
      <c r="TDR211" s="248"/>
      <c r="TDS211" s="248"/>
      <c r="TDT211" s="248"/>
      <c r="TDU211" s="248"/>
      <c r="TDV211" s="248"/>
      <c r="TDW211" s="248"/>
      <c r="TDX211" s="248"/>
      <c r="TDY211" s="248"/>
      <c r="TDZ211" s="248"/>
      <c r="TEA211" s="248"/>
      <c r="TEB211" s="248"/>
      <c r="TEC211" s="248"/>
      <c r="TED211" s="248"/>
      <c r="TEE211" s="248"/>
      <c r="TEF211" s="248"/>
      <c r="TEG211" s="248"/>
      <c r="TEH211" s="248"/>
      <c r="TEI211" s="248"/>
      <c r="TEJ211" s="248"/>
      <c r="TEK211" s="248"/>
      <c r="TEL211" s="248"/>
      <c r="TEM211" s="248"/>
      <c r="TEN211" s="248"/>
      <c r="TEO211" s="248"/>
      <c r="TEP211" s="248"/>
      <c r="TEQ211" s="248"/>
      <c r="TER211" s="248"/>
      <c r="TES211" s="248"/>
      <c r="TET211" s="248"/>
      <c r="TEU211" s="248"/>
      <c r="TEV211" s="248"/>
      <c r="TEW211" s="248"/>
      <c r="TEX211" s="248"/>
      <c r="TEY211" s="248"/>
      <c r="TEZ211" s="248"/>
      <c r="TFA211" s="248"/>
      <c r="TFB211" s="248"/>
      <c r="TFC211" s="248"/>
      <c r="TFD211" s="248"/>
      <c r="TFE211" s="248"/>
      <c r="TFF211" s="248"/>
      <c r="TFG211" s="248"/>
      <c r="TFH211" s="248"/>
      <c r="TFI211" s="248"/>
      <c r="TFJ211" s="248"/>
      <c r="TFK211" s="248"/>
      <c r="TFL211" s="248"/>
      <c r="TFM211" s="248"/>
      <c r="TFN211" s="248"/>
      <c r="TFO211" s="248"/>
      <c r="TFP211" s="248"/>
      <c r="TFQ211" s="248"/>
      <c r="TFR211" s="248"/>
      <c r="TFS211" s="248"/>
      <c r="TFT211" s="248"/>
      <c r="TFU211" s="248"/>
      <c r="TFV211" s="248"/>
      <c r="TFW211" s="248"/>
      <c r="TFX211" s="248"/>
      <c r="TFY211" s="248"/>
      <c r="TFZ211" s="248"/>
      <c r="TGA211" s="248"/>
      <c r="TGB211" s="248"/>
      <c r="TGC211" s="248"/>
      <c r="TGD211" s="248"/>
      <c r="TGE211" s="248"/>
      <c r="TGF211" s="248"/>
      <c r="TGG211" s="248"/>
      <c r="TGH211" s="248"/>
      <c r="TGI211" s="248"/>
      <c r="TGJ211" s="248"/>
      <c r="TGK211" s="248"/>
      <c r="TGL211" s="248"/>
      <c r="TGM211" s="248"/>
      <c r="TGN211" s="248"/>
      <c r="TGO211" s="248"/>
      <c r="TGP211" s="248"/>
      <c r="TGQ211" s="248"/>
      <c r="TGR211" s="248"/>
      <c r="TGS211" s="248"/>
      <c r="TGT211" s="248"/>
      <c r="TGU211" s="248"/>
      <c r="TGV211" s="248"/>
      <c r="TGW211" s="248"/>
      <c r="TGX211" s="248"/>
      <c r="TGY211" s="248"/>
      <c r="TGZ211" s="248"/>
      <c r="THA211" s="248"/>
      <c r="THB211" s="248"/>
      <c r="THC211" s="248"/>
      <c r="THD211" s="248"/>
      <c r="THE211" s="248"/>
      <c r="THF211" s="248"/>
      <c r="THG211" s="248"/>
      <c r="THH211" s="248"/>
      <c r="THI211" s="248"/>
      <c r="THJ211" s="248"/>
      <c r="THK211" s="248"/>
      <c r="THL211" s="248"/>
      <c r="THM211" s="248"/>
      <c r="THN211" s="248"/>
      <c r="THO211" s="248"/>
      <c r="THP211" s="248"/>
      <c r="THQ211" s="248"/>
      <c r="THR211" s="248"/>
      <c r="THS211" s="248"/>
      <c r="THT211" s="248"/>
      <c r="THU211" s="248"/>
      <c r="THV211" s="248"/>
      <c r="THW211" s="248"/>
      <c r="THX211" s="248"/>
      <c r="THY211" s="248"/>
      <c r="THZ211" s="248"/>
      <c r="TIA211" s="248"/>
      <c r="TIB211" s="248"/>
      <c r="TIC211" s="248"/>
      <c r="TID211" s="248"/>
      <c r="TIE211" s="248"/>
      <c r="TIF211" s="248"/>
      <c r="TIG211" s="248"/>
      <c r="TIH211" s="248"/>
      <c r="TII211" s="248"/>
      <c r="TIJ211" s="248"/>
      <c r="TIK211" s="248"/>
      <c r="TIL211" s="248"/>
      <c r="TIM211" s="248"/>
      <c r="TIN211" s="248"/>
      <c r="TIO211" s="248"/>
      <c r="TIP211" s="248"/>
      <c r="TIQ211" s="248"/>
      <c r="TIR211" s="248"/>
      <c r="TIS211" s="248"/>
      <c r="TIT211" s="248"/>
      <c r="TIU211" s="248"/>
      <c r="TIV211" s="248"/>
      <c r="TIW211" s="248"/>
      <c r="TIX211" s="248"/>
      <c r="TIY211" s="248"/>
      <c r="TIZ211" s="248"/>
      <c r="TJA211" s="248"/>
      <c r="TJB211" s="248"/>
      <c r="TJC211" s="248"/>
      <c r="TJD211" s="248"/>
      <c r="TJE211" s="248"/>
      <c r="TJF211" s="248"/>
      <c r="TJG211" s="248"/>
      <c r="TJH211" s="248"/>
      <c r="TJI211" s="248"/>
      <c r="TJJ211" s="248"/>
      <c r="TJK211" s="248"/>
      <c r="TJL211" s="248"/>
      <c r="TJM211" s="248"/>
      <c r="TJN211" s="248"/>
      <c r="TJO211" s="248"/>
      <c r="TJP211" s="248"/>
      <c r="TJQ211" s="248"/>
      <c r="TJR211" s="248"/>
      <c r="TJS211" s="248"/>
      <c r="TJT211" s="248"/>
      <c r="TJU211" s="248"/>
      <c r="TJV211" s="248"/>
      <c r="TJW211" s="248"/>
      <c r="TJX211" s="248"/>
      <c r="TJY211" s="248"/>
      <c r="TJZ211" s="248"/>
      <c r="TKA211" s="248"/>
      <c r="TKB211" s="248"/>
      <c r="TKC211" s="248"/>
      <c r="TKD211" s="248"/>
      <c r="TKE211" s="248"/>
      <c r="TKF211" s="248"/>
      <c r="TKG211" s="248"/>
      <c r="TKH211" s="248"/>
      <c r="TKI211" s="248"/>
      <c r="TKJ211" s="248"/>
      <c r="TKK211" s="248"/>
      <c r="TKL211" s="248"/>
      <c r="TKM211" s="248"/>
      <c r="TKN211" s="248"/>
      <c r="TKO211" s="248"/>
      <c r="TKP211" s="248"/>
      <c r="TKQ211" s="248"/>
      <c r="TKR211" s="248"/>
      <c r="TKS211" s="248"/>
      <c r="TKT211" s="248"/>
      <c r="TKU211" s="248"/>
      <c r="TKV211" s="248"/>
      <c r="TKW211" s="248"/>
      <c r="TKX211" s="248"/>
      <c r="TKY211" s="248"/>
      <c r="TKZ211" s="248"/>
      <c r="TLA211" s="248"/>
      <c r="TLB211" s="248"/>
      <c r="TLC211" s="248"/>
      <c r="TLD211" s="248"/>
      <c r="TLE211" s="248"/>
      <c r="TLF211" s="248"/>
      <c r="TLG211" s="248"/>
      <c r="TLH211" s="248"/>
      <c r="TLI211" s="248"/>
      <c r="TLJ211" s="248"/>
      <c r="TLK211" s="248"/>
      <c r="TLL211" s="248"/>
      <c r="TLM211" s="248"/>
      <c r="TLN211" s="248"/>
      <c r="TLO211" s="248"/>
      <c r="TLP211" s="248"/>
      <c r="TLQ211" s="248"/>
      <c r="TLR211" s="248"/>
      <c r="TLS211" s="248"/>
      <c r="TLT211" s="248"/>
      <c r="TLU211" s="248"/>
      <c r="TLV211" s="248"/>
      <c r="TLW211" s="248"/>
      <c r="TLX211" s="248"/>
      <c r="TLY211" s="248"/>
      <c r="TLZ211" s="248"/>
      <c r="TMA211" s="248"/>
      <c r="TMB211" s="248"/>
      <c r="TMC211" s="248"/>
      <c r="TMD211" s="248"/>
      <c r="TME211" s="248"/>
      <c r="TMF211" s="248"/>
      <c r="TMG211" s="248"/>
      <c r="TMH211" s="248"/>
      <c r="TMI211" s="248"/>
      <c r="TMJ211" s="248"/>
      <c r="TMK211" s="248"/>
      <c r="TML211" s="248"/>
      <c r="TMM211" s="248"/>
      <c r="TMN211" s="248"/>
      <c r="TMO211" s="248"/>
      <c r="TMP211" s="248"/>
      <c r="TMQ211" s="248"/>
      <c r="TMR211" s="248"/>
      <c r="TMS211" s="248"/>
      <c r="TMT211" s="248"/>
      <c r="TMU211" s="248"/>
      <c r="TMV211" s="248"/>
      <c r="TMW211" s="248"/>
      <c r="TMX211" s="248"/>
      <c r="TMY211" s="248"/>
      <c r="TMZ211" s="248"/>
      <c r="TNA211" s="248"/>
      <c r="TNB211" s="248"/>
      <c r="TNC211" s="248"/>
      <c r="TND211" s="248"/>
      <c r="TNE211" s="248"/>
      <c r="TNF211" s="248"/>
      <c r="TNG211" s="248"/>
      <c r="TNH211" s="248"/>
      <c r="TNI211" s="248"/>
      <c r="TNJ211" s="248"/>
      <c r="TNK211" s="248"/>
      <c r="TNL211" s="248"/>
      <c r="TNM211" s="248"/>
      <c r="TNN211" s="248"/>
      <c r="TNO211" s="248"/>
      <c r="TNP211" s="248"/>
      <c r="TNQ211" s="248"/>
      <c r="TNR211" s="248"/>
      <c r="TNS211" s="248"/>
      <c r="TNT211" s="248"/>
      <c r="TNU211" s="248"/>
      <c r="TNV211" s="248"/>
      <c r="TNW211" s="248"/>
      <c r="TNX211" s="248"/>
      <c r="TNY211" s="248"/>
      <c r="TNZ211" s="248"/>
      <c r="TOA211" s="248"/>
      <c r="TOB211" s="248"/>
      <c r="TOC211" s="248"/>
      <c r="TOD211" s="248"/>
      <c r="TOE211" s="248"/>
      <c r="TOF211" s="248"/>
      <c r="TOG211" s="248"/>
      <c r="TOH211" s="248"/>
      <c r="TOI211" s="248"/>
      <c r="TOJ211" s="248"/>
      <c r="TOK211" s="248"/>
      <c r="TOL211" s="248"/>
      <c r="TOM211" s="248"/>
      <c r="TON211" s="248"/>
      <c r="TOO211" s="248"/>
      <c r="TOP211" s="248"/>
      <c r="TOQ211" s="248"/>
      <c r="TOR211" s="248"/>
      <c r="TOS211" s="248"/>
      <c r="TOT211" s="248"/>
      <c r="TOU211" s="248"/>
      <c r="TOV211" s="248"/>
      <c r="TOW211" s="248"/>
      <c r="TOX211" s="248"/>
      <c r="TOY211" s="248"/>
      <c r="TOZ211" s="248"/>
      <c r="TPA211" s="248"/>
      <c r="TPB211" s="248"/>
      <c r="TPC211" s="248"/>
      <c r="TPD211" s="248"/>
      <c r="TPE211" s="248"/>
      <c r="TPF211" s="248"/>
      <c r="TPG211" s="248"/>
      <c r="TPH211" s="248"/>
      <c r="TPI211" s="248"/>
      <c r="TPJ211" s="248"/>
      <c r="TPK211" s="248"/>
      <c r="TPL211" s="248"/>
      <c r="TPM211" s="248"/>
      <c r="TPN211" s="248"/>
      <c r="TPO211" s="248"/>
      <c r="TPP211" s="248"/>
      <c r="TPQ211" s="248"/>
      <c r="TPR211" s="248"/>
      <c r="TPS211" s="248"/>
      <c r="TPT211" s="248"/>
      <c r="TPU211" s="248"/>
      <c r="TPV211" s="248"/>
      <c r="TPW211" s="248"/>
      <c r="TPX211" s="248"/>
      <c r="TPY211" s="248"/>
      <c r="TPZ211" s="248"/>
      <c r="TQA211" s="248"/>
      <c r="TQB211" s="248"/>
      <c r="TQC211" s="248"/>
      <c r="TQD211" s="248"/>
      <c r="TQE211" s="248"/>
      <c r="TQF211" s="248"/>
      <c r="TQG211" s="248"/>
      <c r="TQH211" s="248"/>
      <c r="TQI211" s="248"/>
      <c r="TQJ211" s="248"/>
      <c r="TQK211" s="248"/>
      <c r="TQL211" s="248"/>
      <c r="TQM211" s="248"/>
      <c r="TQN211" s="248"/>
      <c r="TQO211" s="248"/>
      <c r="TQP211" s="248"/>
      <c r="TQQ211" s="248"/>
      <c r="TQR211" s="248"/>
      <c r="TQS211" s="248"/>
      <c r="TQT211" s="248"/>
      <c r="TQU211" s="248"/>
      <c r="TQV211" s="248"/>
      <c r="TQW211" s="248"/>
      <c r="TQX211" s="248"/>
      <c r="TQY211" s="248"/>
      <c r="TQZ211" s="248"/>
      <c r="TRA211" s="248"/>
      <c r="TRB211" s="248"/>
      <c r="TRC211" s="248"/>
      <c r="TRD211" s="248"/>
      <c r="TRE211" s="248"/>
      <c r="TRF211" s="248"/>
      <c r="TRG211" s="248"/>
      <c r="TRH211" s="248"/>
      <c r="TRI211" s="248"/>
      <c r="TRJ211" s="248"/>
      <c r="TRK211" s="248"/>
      <c r="TRL211" s="248"/>
      <c r="TRM211" s="248"/>
      <c r="TRN211" s="248"/>
      <c r="TRO211" s="248"/>
      <c r="TRP211" s="248"/>
      <c r="TRQ211" s="248"/>
      <c r="TRR211" s="248"/>
      <c r="TRS211" s="248"/>
      <c r="TRT211" s="248"/>
      <c r="TRU211" s="248"/>
      <c r="TRV211" s="248"/>
      <c r="TRW211" s="248"/>
      <c r="TRX211" s="248"/>
      <c r="TRY211" s="248"/>
      <c r="TRZ211" s="248"/>
      <c r="TSA211" s="248"/>
      <c r="TSB211" s="248"/>
      <c r="TSC211" s="248"/>
      <c r="TSD211" s="248"/>
      <c r="TSE211" s="248"/>
      <c r="TSF211" s="248"/>
      <c r="TSG211" s="248"/>
      <c r="TSH211" s="248"/>
      <c r="TSI211" s="248"/>
      <c r="TSJ211" s="248"/>
      <c r="TSK211" s="248"/>
      <c r="TSL211" s="248"/>
      <c r="TSM211" s="248"/>
      <c r="TSN211" s="248"/>
      <c r="TSO211" s="248"/>
      <c r="TSP211" s="248"/>
      <c r="TSQ211" s="248"/>
      <c r="TSR211" s="248"/>
      <c r="TSS211" s="248"/>
      <c r="TST211" s="248"/>
      <c r="TSU211" s="248"/>
      <c r="TSV211" s="248"/>
      <c r="TSW211" s="248"/>
      <c r="TSX211" s="248"/>
      <c r="TSY211" s="248"/>
      <c r="TSZ211" s="248"/>
      <c r="TTA211" s="248"/>
      <c r="TTB211" s="248"/>
      <c r="TTC211" s="248"/>
      <c r="TTD211" s="248"/>
      <c r="TTE211" s="248"/>
      <c r="TTF211" s="248"/>
      <c r="TTG211" s="248"/>
      <c r="TTH211" s="248"/>
      <c r="TTI211" s="248"/>
      <c r="TTJ211" s="248"/>
      <c r="TTK211" s="248"/>
      <c r="TTL211" s="248"/>
      <c r="TTM211" s="248"/>
      <c r="TTN211" s="248"/>
      <c r="TTO211" s="248"/>
      <c r="TTP211" s="248"/>
      <c r="TTQ211" s="248"/>
      <c r="TTR211" s="248"/>
      <c r="TTS211" s="248"/>
      <c r="TTT211" s="248"/>
      <c r="TTU211" s="248"/>
      <c r="TTV211" s="248"/>
      <c r="TTW211" s="248"/>
      <c r="TTX211" s="248"/>
      <c r="TTY211" s="248"/>
      <c r="TTZ211" s="248"/>
      <c r="TUA211" s="248"/>
      <c r="TUB211" s="248"/>
      <c r="TUC211" s="248"/>
      <c r="TUD211" s="248"/>
      <c r="TUE211" s="248"/>
      <c r="TUF211" s="248"/>
      <c r="TUG211" s="248"/>
      <c r="TUH211" s="248"/>
      <c r="TUI211" s="248"/>
      <c r="TUJ211" s="248"/>
      <c r="TUK211" s="248"/>
      <c r="TUL211" s="248"/>
      <c r="TUM211" s="248"/>
      <c r="TUN211" s="248"/>
      <c r="TUO211" s="248"/>
      <c r="TUP211" s="248"/>
      <c r="TUQ211" s="248"/>
      <c r="TUR211" s="248"/>
      <c r="TUS211" s="248"/>
      <c r="TUT211" s="248"/>
      <c r="TUU211" s="248"/>
      <c r="TUV211" s="248"/>
      <c r="TUW211" s="248"/>
      <c r="TUX211" s="248"/>
      <c r="TUY211" s="248"/>
      <c r="TUZ211" s="248"/>
      <c r="TVA211" s="248"/>
      <c r="TVB211" s="248"/>
      <c r="TVC211" s="248"/>
      <c r="TVD211" s="248"/>
      <c r="TVE211" s="248"/>
      <c r="TVF211" s="248"/>
      <c r="TVG211" s="248"/>
      <c r="TVH211" s="248"/>
      <c r="TVI211" s="248"/>
      <c r="TVJ211" s="248"/>
      <c r="TVK211" s="248"/>
      <c r="TVL211" s="248"/>
      <c r="TVM211" s="248"/>
      <c r="TVN211" s="248"/>
      <c r="TVO211" s="248"/>
      <c r="TVP211" s="248"/>
      <c r="TVQ211" s="248"/>
      <c r="TVR211" s="248"/>
      <c r="TVS211" s="248"/>
      <c r="TVT211" s="248"/>
      <c r="TVU211" s="248"/>
      <c r="TVV211" s="248"/>
      <c r="TVW211" s="248"/>
      <c r="TVX211" s="248"/>
      <c r="TVY211" s="248"/>
      <c r="TVZ211" s="248"/>
      <c r="TWA211" s="248"/>
      <c r="TWB211" s="248"/>
      <c r="TWC211" s="248"/>
      <c r="TWD211" s="248"/>
      <c r="TWE211" s="248"/>
      <c r="TWF211" s="248"/>
      <c r="TWG211" s="248"/>
      <c r="TWH211" s="248"/>
      <c r="TWI211" s="248"/>
      <c r="TWJ211" s="248"/>
      <c r="TWK211" s="248"/>
      <c r="TWL211" s="248"/>
      <c r="TWM211" s="248"/>
      <c r="TWN211" s="248"/>
      <c r="TWO211" s="248"/>
      <c r="TWP211" s="248"/>
      <c r="TWQ211" s="248"/>
      <c r="TWR211" s="248"/>
      <c r="TWS211" s="248"/>
      <c r="TWT211" s="248"/>
      <c r="TWU211" s="248"/>
      <c r="TWV211" s="248"/>
      <c r="TWW211" s="248"/>
      <c r="TWX211" s="248"/>
      <c r="TWY211" s="248"/>
      <c r="TWZ211" s="248"/>
      <c r="TXA211" s="248"/>
      <c r="TXB211" s="248"/>
      <c r="TXC211" s="248"/>
      <c r="TXD211" s="248"/>
      <c r="TXE211" s="248"/>
      <c r="TXF211" s="248"/>
      <c r="TXG211" s="248"/>
      <c r="TXH211" s="248"/>
      <c r="TXI211" s="248"/>
      <c r="TXJ211" s="248"/>
      <c r="TXK211" s="248"/>
      <c r="TXL211" s="248"/>
      <c r="TXM211" s="248"/>
      <c r="TXN211" s="248"/>
      <c r="TXO211" s="248"/>
      <c r="TXP211" s="248"/>
      <c r="TXQ211" s="248"/>
      <c r="TXR211" s="248"/>
      <c r="TXS211" s="248"/>
      <c r="TXT211" s="248"/>
      <c r="TXU211" s="248"/>
      <c r="TXV211" s="248"/>
      <c r="TXW211" s="248"/>
      <c r="TXX211" s="248"/>
      <c r="TXY211" s="248"/>
      <c r="TXZ211" s="248"/>
      <c r="TYA211" s="248"/>
      <c r="TYB211" s="248"/>
      <c r="TYC211" s="248"/>
      <c r="TYD211" s="248"/>
      <c r="TYE211" s="248"/>
      <c r="TYF211" s="248"/>
      <c r="TYG211" s="248"/>
      <c r="TYH211" s="248"/>
      <c r="TYI211" s="248"/>
      <c r="TYJ211" s="248"/>
      <c r="TYK211" s="248"/>
      <c r="TYL211" s="248"/>
      <c r="TYM211" s="248"/>
      <c r="TYN211" s="248"/>
      <c r="TYO211" s="248"/>
      <c r="TYP211" s="248"/>
      <c r="TYQ211" s="248"/>
      <c r="TYR211" s="248"/>
      <c r="TYS211" s="248"/>
      <c r="TYT211" s="248"/>
      <c r="TYU211" s="248"/>
      <c r="TYV211" s="248"/>
      <c r="TYW211" s="248"/>
      <c r="TYX211" s="248"/>
      <c r="TYY211" s="248"/>
      <c r="TYZ211" s="248"/>
      <c r="TZA211" s="248"/>
      <c r="TZB211" s="248"/>
      <c r="TZC211" s="248"/>
      <c r="TZD211" s="248"/>
      <c r="TZE211" s="248"/>
      <c r="TZF211" s="248"/>
      <c r="TZG211" s="248"/>
      <c r="TZH211" s="248"/>
      <c r="TZI211" s="248"/>
      <c r="TZJ211" s="248"/>
      <c r="TZK211" s="248"/>
      <c r="TZL211" s="248"/>
      <c r="TZM211" s="248"/>
      <c r="TZN211" s="248"/>
      <c r="TZO211" s="248"/>
      <c r="TZP211" s="248"/>
      <c r="TZQ211" s="248"/>
      <c r="TZR211" s="248"/>
      <c r="TZS211" s="248"/>
      <c r="TZT211" s="248"/>
      <c r="TZU211" s="248"/>
      <c r="TZV211" s="248"/>
      <c r="TZW211" s="248"/>
      <c r="TZX211" s="248"/>
      <c r="TZY211" s="248"/>
      <c r="TZZ211" s="248"/>
      <c r="UAA211" s="248"/>
      <c r="UAB211" s="248"/>
      <c r="UAC211" s="248"/>
      <c r="UAD211" s="248"/>
      <c r="UAE211" s="248"/>
      <c r="UAF211" s="248"/>
      <c r="UAG211" s="248"/>
      <c r="UAH211" s="248"/>
      <c r="UAI211" s="248"/>
      <c r="UAJ211" s="248"/>
      <c r="UAK211" s="248"/>
      <c r="UAL211" s="248"/>
      <c r="UAM211" s="248"/>
      <c r="UAN211" s="248"/>
      <c r="UAO211" s="248"/>
      <c r="UAP211" s="248"/>
      <c r="UAQ211" s="248"/>
      <c r="UAR211" s="248"/>
      <c r="UAS211" s="248"/>
      <c r="UAT211" s="248"/>
      <c r="UAU211" s="248"/>
      <c r="UAV211" s="248"/>
      <c r="UAW211" s="248"/>
      <c r="UAX211" s="248"/>
      <c r="UAY211" s="248"/>
      <c r="UAZ211" s="248"/>
      <c r="UBA211" s="248"/>
      <c r="UBB211" s="248"/>
      <c r="UBC211" s="248"/>
      <c r="UBD211" s="248"/>
      <c r="UBE211" s="248"/>
      <c r="UBF211" s="248"/>
      <c r="UBG211" s="248"/>
      <c r="UBH211" s="248"/>
      <c r="UBI211" s="248"/>
      <c r="UBJ211" s="248"/>
      <c r="UBK211" s="248"/>
      <c r="UBL211" s="248"/>
      <c r="UBM211" s="248"/>
      <c r="UBN211" s="248"/>
      <c r="UBO211" s="248"/>
      <c r="UBP211" s="248"/>
      <c r="UBQ211" s="248"/>
      <c r="UBR211" s="248"/>
      <c r="UBS211" s="248"/>
      <c r="UBT211" s="248"/>
      <c r="UBU211" s="248"/>
      <c r="UBV211" s="248"/>
      <c r="UBW211" s="248"/>
      <c r="UBX211" s="248"/>
      <c r="UBY211" s="248"/>
      <c r="UBZ211" s="248"/>
      <c r="UCA211" s="248"/>
      <c r="UCB211" s="248"/>
      <c r="UCC211" s="248"/>
      <c r="UCD211" s="248"/>
      <c r="UCE211" s="248"/>
      <c r="UCF211" s="248"/>
      <c r="UCG211" s="248"/>
      <c r="UCH211" s="248"/>
      <c r="UCI211" s="248"/>
      <c r="UCJ211" s="248"/>
      <c r="UCK211" s="248"/>
      <c r="UCL211" s="248"/>
      <c r="UCM211" s="248"/>
      <c r="UCN211" s="248"/>
      <c r="UCO211" s="248"/>
      <c r="UCP211" s="248"/>
      <c r="UCQ211" s="248"/>
      <c r="UCR211" s="248"/>
      <c r="UCS211" s="248"/>
      <c r="UCT211" s="248"/>
      <c r="UCU211" s="248"/>
      <c r="UCV211" s="248"/>
      <c r="UCW211" s="248"/>
      <c r="UCX211" s="248"/>
      <c r="UCY211" s="248"/>
      <c r="UCZ211" s="248"/>
      <c r="UDA211" s="248"/>
      <c r="UDB211" s="248"/>
      <c r="UDC211" s="248"/>
      <c r="UDD211" s="248"/>
      <c r="UDE211" s="248"/>
      <c r="UDF211" s="248"/>
      <c r="UDG211" s="248"/>
      <c r="UDH211" s="248"/>
      <c r="UDI211" s="248"/>
      <c r="UDJ211" s="248"/>
      <c r="UDK211" s="248"/>
      <c r="UDL211" s="248"/>
      <c r="UDM211" s="248"/>
      <c r="UDN211" s="248"/>
      <c r="UDO211" s="248"/>
      <c r="UDP211" s="248"/>
      <c r="UDQ211" s="248"/>
      <c r="UDR211" s="248"/>
      <c r="UDS211" s="248"/>
      <c r="UDT211" s="248"/>
      <c r="UDU211" s="248"/>
      <c r="UDV211" s="248"/>
      <c r="UDW211" s="248"/>
      <c r="UDX211" s="248"/>
      <c r="UDY211" s="248"/>
      <c r="UDZ211" s="248"/>
      <c r="UEA211" s="248"/>
      <c r="UEB211" s="248"/>
      <c r="UEC211" s="248"/>
      <c r="UED211" s="248"/>
      <c r="UEE211" s="248"/>
      <c r="UEF211" s="248"/>
      <c r="UEG211" s="248"/>
      <c r="UEH211" s="248"/>
      <c r="UEI211" s="248"/>
      <c r="UEJ211" s="248"/>
      <c r="UEK211" s="248"/>
      <c r="UEL211" s="248"/>
      <c r="UEM211" s="248"/>
      <c r="UEN211" s="248"/>
      <c r="UEO211" s="248"/>
      <c r="UEP211" s="248"/>
      <c r="UEQ211" s="248"/>
      <c r="UER211" s="248"/>
      <c r="UES211" s="248"/>
      <c r="UET211" s="248"/>
      <c r="UEU211" s="248"/>
      <c r="UEV211" s="248"/>
      <c r="UEW211" s="248"/>
      <c r="UEX211" s="248"/>
      <c r="UEY211" s="248"/>
      <c r="UEZ211" s="248"/>
      <c r="UFA211" s="248"/>
      <c r="UFB211" s="248"/>
      <c r="UFC211" s="248"/>
      <c r="UFD211" s="248"/>
      <c r="UFE211" s="248"/>
      <c r="UFF211" s="248"/>
      <c r="UFG211" s="248"/>
      <c r="UFH211" s="248"/>
      <c r="UFI211" s="248"/>
      <c r="UFJ211" s="248"/>
      <c r="UFK211" s="248"/>
      <c r="UFL211" s="248"/>
      <c r="UFM211" s="248"/>
      <c r="UFN211" s="248"/>
      <c r="UFO211" s="248"/>
      <c r="UFP211" s="248"/>
      <c r="UFQ211" s="248"/>
      <c r="UFR211" s="248"/>
      <c r="UFS211" s="248"/>
      <c r="UFT211" s="248"/>
      <c r="UFU211" s="248"/>
      <c r="UFV211" s="248"/>
      <c r="UFW211" s="248"/>
      <c r="UFX211" s="248"/>
      <c r="UFY211" s="248"/>
      <c r="UFZ211" s="248"/>
      <c r="UGA211" s="248"/>
      <c r="UGB211" s="248"/>
      <c r="UGC211" s="248"/>
      <c r="UGD211" s="248"/>
      <c r="UGE211" s="248"/>
      <c r="UGF211" s="248"/>
      <c r="UGG211" s="248"/>
      <c r="UGH211" s="248"/>
      <c r="UGI211" s="248"/>
      <c r="UGJ211" s="248"/>
      <c r="UGK211" s="248"/>
      <c r="UGL211" s="248"/>
      <c r="UGM211" s="248"/>
      <c r="UGN211" s="248"/>
      <c r="UGO211" s="248"/>
      <c r="UGP211" s="248"/>
      <c r="UGQ211" s="248"/>
      <c r="UGR211" s="248"/>
      <c r="UGS211" s="248"/>
      <c r="UGT211" s="248"/>
      <c r="UGU211" s="248"/>
      <c r="UGV211" s="248"/>
      <c r="UGW211" s="248"/>
      <c r="UGX211" s="248"/>
      <c r="UGY211" s="248"/>
      <c r="UGZ211" s="248"/>
      <c r="UHA211" s="248"/>
      <c r="UHB211" s="248"/>
      <c r="UHC211" s="248"/>
      <c r="UHD211" s="248"/>
      <c r="UHE211" s="248"/>
      <c r="UHF211" s="248"/>
      <c r="UHG211" s="248"/>
      <c r="UHH211" s="248"/>
      <c r="UHI211" s="248"/>
      <c r="UHJ211" s="248"/>
      <c r="UHK211" s="248"/>
      <c r="UHL211" s="248"/>
      <c r="UHM211" s="248"/>
      <c r="UHN211" s="248"/>
      <c r="UHO211" s="248"/>
      <c r="UHP211" s="248"/>
      <c r="UHQ211" s="248"/>
      <c r="UHR211" s="248"/>
      <c r="UHS211" s="248"/>
      <c r="UHT211" s="248"/>
      <c r="UHU211" s="248"/>
      <c r="UHV211" s="248"/>
      <c r="UHW211" s="248"/>
      <c r="UHX211" s="248"/>
      <c r="UHY211" s="248"/>
      <c r="UHZ211" s="248"/>
      <c r="UIA211" s="248"/>
      <c r="UIB211" s="248"/>
      <c r="UIC211" s="248"/>
      <c r="UID211" s="248"/>
      <c r="UIE211" s="248"/>
      <c r="UIF211" s="248"/>
      <c r="UIG211" s="248"/>
      <c r="UIH211" s="248"/>
      <c r="UII211" s="248"/>
      <c r="UIJ211" s="248"/>
      <c r="UIK211" s="248"/>
      <c r="UIL211" s="248"/>
      <c r="UIM211" s="248"/>
      <c r="UIN211" s="248"/>
      <c r="UIO211" s="248"/>
      <c r="UIP211" s="248"/>
      <c r="UIQ211" s="248"/>
      <c r="UIR211" s="248"/>
      <c r="UIS211" s="248"/>
      <c r="UIT211" s="248"/>
      <c r="UIU211" s="248"/>
      <c r="UIV211" s="248"/>
      <c r="UIW211" s="248"/>
      <c r="UIX211" s="248"/>
      <c r="UIY211" s="248"/>
      <c r="UIZ211" s="248"/>
      <c r="UJA211" s="248"/>
      <c r="UJB211" s="248"/>
      <c r="UJC211" s="248"/>
      <c r="UJD211" s="248"/>
      <c r="UJE211" s="248"/>
      <c r="UJF211" s="248"/>
      <c r="UJG211" s="248"/>
      <c r="UJH211" s="248"/>
      <c r="UJI211" s="248"/>
      <c r="UJJ211" s="248"/>
      <c r="UJK211" s="248"/>
      <c r="UJL211" s="248"/>
      <c r="UJM211" s="248"/>
      <c r="UJN211" s="248"/>
      <c r="UJO211" s="248"/>
      <c r="UJP211" s="248"/>
      <c r="UJQ211" s="248"/>
      <c r="UJR211" s="248"/>
      <c r="UJS211" s="248"/>
      <c r="UJT211" s="248"/>
      <c r="UJU211" s="248"/>
      <c r="UJV211" s="248"/>
      <c r="UJW211" s="248"/>
      <c r="UJX211" s="248"/>
      <c r="UJY211" s="248"/>
      <c r="UJZ211" s="248"/>
      <c r="UKA211" s="248"/>
      <c r="UKB211" s="248"/>
      <c r="UKC211" s="248"/>
      <c r="UKD211" s="248"/>
      <c r="UKE211" s="248"/>
      <c r="UKF211" s="248"/>
      <c r="UKG211" s="248"/>
      <c r="UKH211" s="248"/>
      <c r="UKI211" s="248"/>
      <c r="UKJ211" s="248"/>
      <c r="UKK211" s="248"/>
      <c r="UKL211" s="248"/>
      <c r="UKM211" s="248"/>
      <c r="UKN211" s="248"/>
      <c r="UKO211" s="248"/>
      <c r="UKP211" s="248"/>
      <c r="UKQ211" s="248"/>
      <c r="UKR211" s="248"/>
      <c r="UKS211" s="248"/>
      <c r="UKT211" s="248"/>
      <c r="UKU211" s="248"/>
      <c r="UKV211" s="248"/>
      <c r="UKW211" s="248"/>
      <c r="UKX211" s="248"/>
      <c r="UKY211" s="248"/>
      <c r="UKZ211" s="248"/>
      <c r="ULA211" s="248"/>
      <c r="ULB211" s="248"/>
      <c r="ULC211" s="248"/>
      <c r="ULD211" s="248"/>
      <c r="ULE211" s="248"/>
      <c r="ULF211" s="248"/>
      <c r="ULG211" s="248"/>
      <c r="ULH211" s="248"/>
      <c r="ULI211" s="248"/>
      <c r="ULJ211" s="248"/>
      <c r="ULK211" s="248"/>
      <c r="ULL211" s="248"/>
      <c r="ULM211" s="248"/>
      <c r="ULN211" s="248"/>
      <c r="ULO211" s="248"/>
      <c r="ULP211" s="248"/>
      <c r="ULQ211" s="248"/>
      <c r="ULR211" s="248"/>
      <c r="ULS211" s="248"/>
      <c r="ULT211" s="248"/>
      <c r="ULU211" s="248"/>
      <c r="ULV211" s="248"/>
      <c r="ULW211" s="248"/>
      <c r="ULX211" s="248"/>
      <c r="ULY211" s="248"/>
      <c r="ULZ211" s="248"/>
      <c r="UMA211" s="248"/>
      <c r="UMB211" s="248"/>
      <c r="UMC211" s="248"/>
      <c r="UMD211" s="248"/>
      <c r="UME211" s="248"/>
      <c r="UMF211" s="248"/>
      <c r="UMG211" s="248"/>
      <c r="UMH211" s="248"/>
      <c r="UMI211" s="248"/>
      <c r="UMJ211" s="248"/>
      <c r="UMK211" s="248"/>
      <c r="UML211" s="248"/>
      <c r="UMM211" s="248"/>
      <c r="UMN211" s="248"/>
      <c r="UMO211" s="248"/>
      <c r="UMP211" s="248"/>
      <c r="UMQ211" s="248"/>
      <c r="UMR211" s="248"/>
      <c r="UMS211" s="248"/>
      <c r="UMT211" s="248"/>
      <c r="UMU211" s="248"/>
      <c r="UMV211" s="248"/>
      <c r="UMW211" s="248"/>
      <c r="UMX211" s="248"/>
      <c r="UMY211" s="248"/>
      <c r="UMZ211" s="248"/>
      <c r="UNA211" s="248"/>
      <c r="UNB211" s="248"/>
      <c r="UNC211" s="248"/>
      <c r="UND211" s="248"/>
      <c r="UNE211" s="248"/>
      <c r="UNF211" s="248"/>
      <c r="UNG211" s="248"/>
      <c r="UNH211" s="248"/>
      <c r="UNI211" s="248"/>
      <c r="UNJ211" s="248"/>
      <c r="UNK211" s="248"/>
      <c r="UNL211" s="248"/>
      <c r="UNM211" s="248"/>
      <c r="UNN211" s="248"/>
      <c r="UNO211" s="248"/>
      <c r="UNP211" s="248"/>
      <c r="UNQ211" s="248"/>
      <c r="UNR211" s="248"/>
      <c r="UNS211" s="248"/>
      <c r="UNT211" s="248"/>
      <c r="UNU211" s="248"/>
      <c r="UNV211" s="248"/>
      <c r="UNW211" s="248"/>
      <c r="UNX211" s="248"/>
      <c r="UNY211" s="248"/>
      <c r="UNZ211" s="248"/>
      <c r="UOA211" s="248"/>
      <c r="UOB211" s="248"/>
      <c r="UOC211" s="248"/>
      <c r="UOD211" s="248"/>
      <c r="UOE211" s="248"/>
      <c r="UOF211" s="248"/>
      <c r="UOG211" s="248"/>
      <c r="UOH211" s="248"/>
      <c r="UOI211" s="248"/>
      <c r="UOJ211" s="248"/>
      <c r="UOK211" s="248"/>
      <c r="UOL211" s="248"/>
      <c r="UOM211" s="248"/>
      <c r="UON211" s="248"/>
      <c r="UOO211" s="248"/>
      <c r="UOP211" s="248"/>
      <c r="UOQ211" s="248"/>
      <c r="UOR211" s="248"/>
      <c r="UOS211" s="248"/>
      <c r="UOT211" s="248"/>
      <c r="UOU211" s="248"/>
      <c r="UOV211" s="248"/>
      <c r="UOW211" s="248"/>
      <c r="UOX211" s="248"/>
      <c r="UOY211" s="248"/>
      <c r="UOZ211" s="248"/>
      <c r="UPA211" s="248"/>
      <c r="UPB211" s="248"/>
      <c r="UPC211" s="248"/>
      <c r="UPD211" s="248"/>
      <c r="UPE211" s="248"/>
      <c r="UPF211" s="248"/>
      <c r="UPG211" s="248"/>
      <c r="UPH211" s="248"/>
      <c r="UPI211" s="248"/>
      <c r="UPJ211" s="248"/>
      <c r="UPK211" s="248"/>
      <c r="UPL211" s="248"/>
      <c r="UPM211" s="248"/>
      <c r="UPN211" s="248"/>
      <c r="UPO211" s="248"/>
      <c r="UPP211" s="248"/>
      <c r="UPQ211" s="248"/>
      <c r="UPR211" s="248"/>
      <c r="UPS211" s="248"/>
      <c r="UPT211" s="248"/>
      <c r="UPU211" s="248"/>
      <c r="UPV211" s="248"/>
      <c r="UPW211" s="248"/>
      <c r="UPX211" s="248"/>
      <c r="UPY211" s="248"/>
      <c r="UPZ211" s="248"/>
      <c r="UQA211" s="248"/>
      <c r="UQB211" s="248"/>
      <c r="UQC211" s="248"/>
      <c r="UQD211" s="248"/>
      <c r="UQE211" s="248"/>
      <c r="UQF211" s="248"/>
      <c r="UQG211" s="248"/>
      <c r="UQH211" s="248"/>
      <c r="UQI211" s="248"/>
      <c r="UQJ211" s="248"/>
      <c r="UQK211" s="248"/>
      <c r="UQL211" s="248"/>
      <c r="UQM211" s="248"/>
      <c r="UQN211" s="248"/>
      <c r="UQO211" s="248"/>
      <c r="UQP211" s="248"/>
      <c r="UQQ211" s="248"/>
      <c r="UQR211" s="248"/>
      <c r="UQS211" s="248"/>
      <c r="UQT211" s="248"/>
      <c r="UQU211" s="248"/>
      <c r="UQV211" s="248"/>
      <c r="UQW211" s="248"/>
      <c r="UQX211" s="248"/>
      <c r="UQY211" s="248"/>
      <c r="UQZ211" s="248"/>
      <c r="URA211" s="248"/>
      <c r="URB211" s="248"/>
      <c r="URC211" s="248"/>
      <c r="URD211" s="248"/>
      <c r="URE211" s="248"/>
      <c r="URF211" s="248"/>
      <c r="URG211" s="248"/>
      <c r="URH211" s="248"/>
      <c r="URI211" s="248"/>
      <c r="URJ211" s="248"/>
      <c r="URK211" s="248"/>
      <c r="URL211" s="248"/>
      <c r="URM211" s="248"/>
      <c r="URN211" s="248"/>
      <c r="URO211" s="248"/>
      <c r="URP211" s="248"/>
      <c r="URQ211" s="248"/>
      <c r="URR211" s="248"/>
      <c r="URS211" s="248"/>
      <c r="URT211" s="248"/>
      <c r="URU211" s="248"/>
      <c r="URV211" s="248"/>
      <c r="URW211" s="248"/>
      <c r="URX211" s="248"/>
      <c r="URY211" s="248"/>
      <c r="URZ211" s="248"/>
      <c r="USA211" s="248"/>
      <c r="USB211" s="248"/>
      <c r="USC211" s="248"/>
      <c r="USD211" s="248"/>
      <c r="USE211" s="248"/>
      <c r="USF211" s="248"/>
      <c r="USG211" s="248"/>
      <c r="USH211" s="248"/>
      <c r="USI211" s="248"/>
      <c r="USJ211" s="248"/>
      <c r="USK211" s="248"/>
      <c r="USL211" s="248"/>
      <c r="USM211" s="248"/>
      <c r="USN211" s="248"/>
      <c r="USO211" s="248"/>
      <c r="USP211" s="248"/>
      <c r="USQ211" s="248"/>
      <c r="USR211" s="248"/>
      <c r="USS211" s="248"/>
      <c r="UST211" s="248"/>
      <c r="USU211" s="248"/>
      <c r="USV211" s="248"/>
      <c r="USW211" s="248"/>
      <c r="USX211" s="248"/>
      <c r="USY211" s="248"/>
      <c r="USZ211" s="248"/>
      <c r="UTA211" s="248"/>
      <c r="UTB211" s="248"/>
      <c r="UTC211" s="248"/>
      <c r="UTD211" s="248"/>
      <c r="UTE211" s="248"/>
      <c r="UTF211" s="248"/>
      <c r="UTG211" s="248"/>
      <c r="UTH211" s="248"/>
      <c r="UTI211" s="248"/>
      <c r="UTJ211" s="248"/>
      <c r="UTK211" s="248"/>
      <c r="UTL211" s="248"/>
      <c r="UTM211" s="248"/>
      <c r="UTN211" s="248"/>
      <c r="UTO211" s="248"/>
      <c r="UTP211" s="248"/>
      <c r="UTQ211" s="248"/>
      <c r="UTR211" s="248"/>
      <c r="UTS211" s="248"/>
      <c r="UTT211" s="248"/>
      <c r="UTU211" s="248"/>
      <c r="UTV211" s="248"/>
      <c r="UTW211" s="248"/>
      <c r="UTX211" s="248"/>
      <c r="UTY211" s="248"/>
      <c r="UTZ211" s="248"/>
      <c r="UUA211" s="248"/>
      <c r="UUB211" s="248"/>
      <c r="UUC211" s="248"/>
      <c r="UUD211" s="248"/>
      <c r="UUE211" s="248"/>
      <c r="UUF211" s="248"/>
      <c r="UUG211" s="248"/>
      <c r="UUH211" s="248"/>
      <c r="UUI211" s="248"/>
      <c r="UUJ211" s="248"/>
      <c r="UUK211" s="248"/>
      <c r="UUL211" s="248"/>
      <c r="UUM211" s="248"/>
      <c r="UUN211" s="248"/>
      <c r="UUO211" s="248"/>
      <c r="UUP211" s="248"/>
      <c r="UUQ211" s="248"/>
      <c r="UUR211" s="248"/>
      <c r="UUS211" s="248"/>
      <c r="UUT211" s="248"/>
      <c r="UUU211" s="248"/>
      <c r="UUV211" s="248"/>
      <c r="UUW211" s="248"/>
      <c r="UUX211" s="248"/>
      <c r="UUY211" s="248"/>
      <c r="UUZ211" s="248"/>
      <c r="UVA211" s="248"/>
      <c r="UVB211" s="248"/>
      <c r="UVC211" s="248"/>
      <c r="UVD211" s="248"/>
      <c r="UVE211" s="248"/>
      <c r="UVF211" s="248"/>
      <c r="UVG211" s="248"/>
      <c r="UVH211" s="248"/>
      <c r="UVI211" s="248"/>
      <c r="UVJ211" s="248"/>
      <c r="UVK211" s="248"/>
      <c r="UVL211" s="248"/>
      <c r="UVM211" s="248"/>
      <c r="UVN211" s="248"/>
      <c r="UVO211" s="248"/>
      <c r="UVP211" s="248"/>
      <c r="UVQ211" s="248"/>
      <c r="UVR211" s="248"/>
      <c r="UVS211" s="248"/>
      <c r="UVT211" s="248"/>
      <c r="UVU211" s="248"/>
      <c r="UVV211" s="248"/>
      <c r="UVW211" s="248"/>
      <c r="UVX211" s="248"/>
      <c r="UVY211" s="248"/>
      <c r="UVZ211" s="248"/>
      <c r="UWA211" s="248"/>
      <c r="UWB211" s="248"/>
      <c r="UWC211" s="248"/>
      <c r="UWD211" s="248"/>
      <c r="UWE211" s="248"/>
      <c r="UWF211" s="248"/>
      <c r="UWG211" s="248"/>
      <c r="UWH211" s="248"/>
      <c r="UWI211" s="248"/>
      <c r="UWJ211" s="248"/>
      <c r="UWK211" s="248"/>
      <c r="UWL211" s="248"/>
      <c r="UWM211" s="248"/>
      <c r="UWN211" s="248"/>
      <c r="UWO211" s="248"/>
      <c r="UWP211" s="248"/>
      <c r="UWQ211" s="248"/>
      <c r="UWR211" s="248"/>
      <c r="UWS211" s="248"/>
      <c r="UWT211" s="248"/>
      <c r="UWU211" s="248"/>
      <c r="UWV211" s="248"/>
      <c r="UWW211" s="248"/>
      <c r="UWX211" s="248"/>
      <c r="UWY211" s="248"/>
      <c r="UWZ211" s="248"/>
      <c r="UXA211" s="248"/>
      <c r="UXB211" s="248"/>
      <c r="UXC211" s="248"/>
      <c r="UXD211" s="248"/>
      <c r="UXE211" s="248"/>
      <c r="UXF211" s="248"/>
      <c r="UXG211" s="248"/>
      <c r="UXH211" s="248"/>
      <c r="UXI211" s="248"/>
      <c r="UXJ211" s="248"/>
      <c r="UXK211" s="248"/>
      <c r="UXL211" s="248"/>
      <c r="UXM211" s="248"/>
      <c r="UXN211" s="248"/>
      <c r="UXO211" s="248"/>
      <c r="UXP211" s="248"/>
      <c r="UXQ211" s="248"/>
      <c r="UXR211" s="248"/>
      <c r="UXS211" s="248"/>
      <c r="UXT211" s="248"/>
      <c r="UXU211" s="248"/>
      <c r="UXV211" s="248"/>
      <c r="UXW211" s="248"/>
      <c r="UXX211" s="248"/>
      <c r="UXY211" s="248"/>
      <c r="UXZ211" s="248"/>
      <c r="UYA211" s="248"/>
      <c r="UYB211" s="248"/>
      <c r="UYC211" s="248"/>
      <c r="UYD211" s="248"/>
      <c r="UYE211" s="248"/>
      <c r="UYF211" s="248"/>
      <c r="UYG211" s="248"/>
      <c r="UYH211" s="248"/>
      <c r="UYI211" s="248"/>
      <c r="UYJ211" s="248"/>
      <c r="UYK211" s="248"/>
      <c r="UYL211" s="248"/>
      <c r="UYM211" s="248"/>
      <c r="UYN211" s="248"/>
      <c r="UYO211" s="248"/>
      <c r="UYP211" s="248"/>
      <c r="UYQ211" s="248"/>
      <c r="UYR211" s="248"/>
      <c r="UYS211" s="248"/>
      <c r="UYT211" s="248"/>
      <c r="UYU211" s="248"/>
      <c r="UYV211" s="248"/>
      <c r="UYW211" s="248"/>
      <c r="UYX211" s="248"/>
      <c r="UYY211" s="248"/>
      <c r="UYZ211" s="248"/>
      <c r="UZA211" s="248"/>
      <c r="UZB211" s="248"/>
      <c r="UZC211" s="248"/>
      <c r="UZD211" s="248"/>
      <c r="UZE211" s="248"/>
      <c r="UZF211" s="248"/>
      <c r="UZG211" s="248"/>
      <c r="UZH211" s="248"/>
      <c r="UZI211" s="248"/>
      <c r="UZJ211" s="248"/>
      <c r="UZK211" s="248"/>
      <c r="UZL211" s="248"/>
      <c r="UZM211" s="248"/>
      <c r="UZN211" s="248"/>
      <c r="UZO211" s="248"/>
      <c r="UZP211" s="248"/>
      <c r="UZQ211" s="248"/>
      <c r="UZR211" s="248"/>
      <c r="UZS211" s="248"/>
      <c r="UZT211" s="248"/>
      <c r="UZU211" s="248"/>
      <c r="UZV211" s="248"/>
      <c r="UZW211" s="248"/>
      <c r="UZX211" s="248"/>
      <c r="UZY211" s="248"/>
      <c r="UZZ211" s="248"/>
      <c r="VAA211" s="248"/>
      <c r="VAB211" s="248"/>
      <c r="VAC211" s="248"/>
      <c r="VAD211" s="248"/>
      <c r="VAE211" s="248"/>
      <c r="VAF211" s="248"/>
      <c r="VAG211" s="248"/>
      <c r="VAH211" s="248"/>
      <c r="VAI211" s="248"/>
      <c r="VAJ211" s="248"/>
      <c r="VAK211" s="248"/>
      <c r="VAL211" s="248"/>
      <c r="VAM211" s="248"/>
      <c r="VAN211" s="248"/>
      <c r="VAO211" s="248"/>
      <c r="VAP211" s="248"/>
      <c r="VAQ211" s="248"/>
      <c r="VAR211" s="248"/>
      <c r="VAS211" s="248"/>
      <c r="VAT211" s="248"/>
      <c r="VAU211" s="248"/>
      <c r="VAV211" s="248"/>
      <c r="VAW211" s="248"/>
      <c r="VAX211" s="248"/>
      <c r="VAY211" s="248"/>
      <c r="VAZ211" s="248"/>
      <c r="VBA211" s="248"/>
      <c r="VBB211" s="248"/>
      <c r="VBC211" s="248"/>
      <c r="VBD211" s="248"/>
      <c r="VBE211" s="248"/>
      <c r="VBF211" s="248"/>
      <c r="VBG211" s="248"/>
      <c r="VBH211" s="248"/>
      <c r="VBI211" s="248"/>
      <c r="VBJ211" s="248"/>
      <c r="VBK211" s="248"/>
      <c r="VBL211" s="248"/>
      <c r="VBM211" s="248"/>
      <c r="VBN211" s="248"/>
      <c r="VBO211" s="248"/>
      <c r="VBP211" s="248"/>
      <c r="VBQ211" s="248"/>
      <c r="VBR211" s="248"/>
      <c r="VBS211" s="248"/>
      <c r="VBT211" s="248"/>
      <c r="VBU211" s="248"/>
      <c r="VBV211" s="248"/>
      <c r="VBW211" s="248"/>
      <c r="VBX211" s="248"/>
      <c r="VBY211" s="248"/>
      <c r="VBZ211" s="248"/>
      <c r="VCA211" s="248"/>
      <c r="VCB211" s="248"/>
      <c r="VCC211" s="248"/>
      <c r="VCD211" s="248"/>
      <c r="VCE211" s="248"/>
      <c r="VCF211" s="248"/>
      <c r="VCG211" s="248"/>
      <c r="VCH211" s="248"/>
      <c r="VCI211" s="248"/>
      <c r="VCJ211" s="248"/>
      <c r="VCK211" s="248"/>
      <c r="VCL211" s="248"/>
      <c r="VCM211" s="248"/>
      <c r="VCN211" s="248"/>
      <c r="VCO211" s="248"/>
      <c r="VCP211" s="248"/>
      <c r="VCQ211" s="248"/>
      <c r="VCR211" s="248"/>
      <c r="VCS211" s="248"/>
      <c r="VCT211" s="248"/>
      <c r="VCU211" s="248"/>
      <c r="VCV211" s="248"/>
      <c r="VCW211" s="248"/>
      <c r="VCX211" s="248"/>
      <c r="VCY211" s="248"/>
      <c r="VCZ211" s="248"/>
      <c r="VDA211" s="248"/>
      <c r="VDB211" s="248"/>
      <c r="VDC211" s="248"/>
      <c r="VDD211" s="248"/>
      <c r="VDE211" s="248"/>
      <c r="VDF211" s="248"/>
      <c r="VDG211" s="248"/>
      <c r="VDH211" s="248"/>
      <c r="VDI211" s="248"/>
      <c r="VDJ211" s="248"/>
      <c r="VDK211" s="248"/>
      <c r="VDL211" s="248"/>
      <c r="VDM211" s="248"/>
      <c r="VDN211" s="248"/>
      <c r="VDO211" s="248"/>
      <c r="VDP211" s="248"/>
      <c r="VDQ211" s="248"/>
      <c r="VDR211" s="248"/>
      <c r="VDS211" s="248"/>
      <c r="VDT211" s="248"/>
      <c r="VDU211" s="248"/>
      <c r="VDV211" s="248"/>
      <c r="VDW211" s="248"/>
      <c r="VDX211" s="248"/>
      <c r="VDY211" s="248"/>
      <c r="VDZ211" s="248"/>
      <c r="VEA211" s="248"/>
      <c r="VEB211" s="248"/>
      <c r="VEC211" s="248"/>
      <c r="VED211" s="248"/>
      <c r="VEE211" s="248"/>
      <c r="VEF211" s="248"/>
      <c r="VEG211" s="248"/>
      <c r="VEH211" s="248"/>
      <c r="VEI211" s="248"/>
      <c r="VEJ211" s="248"/>
      <c r="VEK211" s="248"/>
      <c r="VEL211" s="248"/>
      <c r="VEM211" s="248"/>
      <c r="VEN211" s="248"/>
      <c r="VEO211" s="248"/>
      <c r="VEP211" s="248"/>
      <c r="VEQ211" s="248"/>
      <c r="VER211" s="248"/>
      <c r="VES211" s="248"/>
      <c r="VET211" s="248"/>
      <c r="VEU211" s="248"/>
      <c r="VEV211" s="248"/>
      <c r="VEW211" s="248"/>
      <c r="VEX211" s="248"/>
      <c r="VEY211" s="248"/>
      <c r="VEZ211" s="248"/>
      <c r="VFA211" s="248"/>
      <c r="VFB211" s="248"/>
      <c r="VFC211" s="248"/>
      <c r="VFD211" s="248"/>
      <c r="VFE211" s="248"/>
      <c r="VFF211" s="248"/>
      <c r="VFG211" s="248"/>
      <c r="VFH211" s="248"/>
      <c r="VFI211" s="248"/>
      <c r="VFJ211" s="248"/>
      <c r="VFK211" s="248"/>
      <c r="VFL211" s="248"/>
      <c r="VFM211" s="248"/>
      <c r="VFN211" s="248"/>
      <c r="VFO211" s="248"/>
      <c r="VFP211" s="248"/>
      <c r="VFQ211" s="248"/>
      <c r="VFR211" s="248"/>
      <c r="VFS211" s="248"/>
      <c r="VFT211" s="248"/>
      <c r="VFU211" s="248"/>
      <c r="VFV211" s="248"/>
      <c r="VFW211" s="248"/>
      <c r="VFX211" s="248"/>
      <c r="VFY211" s="248"/>
      <c r="VFZ211" s="248"/>
      <c r="VGA211" s="248"/>
      <c r="VGB211" s="248"/>
      <c r="VGC211" s="248"/>
      <c r="VGD211" s="248"/>
      <c r="VGE211" s="248"/>
      <c r="VGF211" s="248"/>
      <c r="VGG211" s="248"/>
      <c r="VGH211" s="248"/>
      <c r="VGI211" s="248"/>
      <c r="VGJ211" s="248"/>
      <c r="VGK211" s="248"/>
      <c r="VGL211" s="248"/>
      <c r="VGM211" s="248"/>
      <c r="VGN211" s="248"/>
      <c r="VGO211" s="248"/>
      <c r="VGP211" s="248"/>
      <c r="VGQ211" s="248"/>
      <c r="VGR211" s="248"/>
      <c r="VGS211" s="248"/>
      <c r="VGT211" s="248"/>
      <c r="VGU211" s="248"/>
      <c r="VGV211" s="248"/>
      <c r="VGW211" s="248"/>
      <c r="VGX211" s="248"/>
      <c r="VGY211" s="248"/>
      <c r="VGZ211" s="248"/>
      <c r="VHA211" s="248"/>
      <c r="VHB211" s="248"/>
      <c r="VHC211" s="248"/>
      <c r="VHD211" s="248"/>
      <c r="VHE211" s="248"/>
      <c r="VHF211" s="248"/>
      <c r="VHG211" s="248"/>
      <c r="VHH211" s="248"/>
      <c r="VHI211" s="248"/>
      <c r="VHJ211" s="248"/>
      <c r="VHK211" s="248"/>
      <c r="VHL211" s="248"/>
      <c r="VHM211" s="248"/>
      <c r="VHN211" s="248"/>
      <c r="VHO211" s="248"/>
      <c r="VHP211" s="248"/>
      <c r="VHQ211" s="248"/>
      <c r="VHR211" s="248"/>
      <c r="VHS211" s="248"/>
      <c r="VHT211" s="248"/>
      <c r="VHU211" s="248"/>
      <c r="VHV211" s="248"/>
      <c r="VHW211" s="248"/>
      <c r="VHX211" s="248"/>
      <c r="VHY211" s="248"/>
      <c r="VHZ211" s="248"/>
      <c r="VIA211" s="248"/>
      <c r="VIB211" s="248"/>
      <c r="VIC211" s="248"/>
      <c r="VID211" s="248"/>
      <c r="VIE211" s="248"/>
      <c r="VIF211" s="248"/>
      <c r="VIG211" s="248"/>
      <c r="VIH211" s="248"/>
      <c r="VII211" s="248"/>
      <c r="VIJ211" s="248"/>
      <c r="VIK211" s="248"/>
      <c r="VIL211" s="248"/>
      <c r="VIM211" s="248"/>
      <c r="VIN211" s="248"/>
      <c r="VIO211" s="248"/>
      <c r="VIP211" s="248"/>
      <c r="VIQ211" s="248"/>
      <c r="VIR211" s="248"/>
      <c r="VIS211" s="248"/>
      <c r="VIT211" s="248"/>
      <c r="VIU211" s="248"/>
      <c r="VIV211" s="248"/>
      <c r="VIW211" s="248"/>
      <c r="VIX211" s="248"/>
      <c r="VIY211" s="248"/>
      <c r="VIZ211" s="248"/>
      <c r="VJA211" s="248"/>
      <c r="VJB211" s="248"/>
      <c r="VJC211" s="248"/>
      <c r="VJD211" s="248"/>
      <c r="VJE211" s="248"/>
      <c r="VJF211" s="248"/>
      <c r="VJG211" s="248"/>
      <c r="VJH211" s="248"/>
      <c r="VJI211" s="248"/>
      <c r="VJJ211" s="248"/>
      <c r="VJK211" s="248"/>
      <c r="VJL211" s="248"/>
      <c r="VJM211" s="248"/>
      <c r="VJN211" s="248"/>
      <c r="VJO211" s="248"/>
      <c r="VJP211" s="248"/>
      <c r="VJQ211" s="248"/>
      <c r="VJR211" s="248"/>
      <c r="VJS211" s="248"/>
      <c r="VJT211" s="248"/>
      <c r="VJU211" s="248"/>
      <c r="VJV211" s="248"/>
      <c r="VJW211" s="248"/>
      <c r="VJX211" s="248"/>
      <c r="VJY211" s="248"/>
      <c r="VJZ211" s="248"/>
      <c r="VKA211" s="248"/>
      <c r="VKB211" s="248"/>
      <c r="VKC211" s="248"/>
      <c r="VKD211" s="248"/>
      <c r="VKE211" s="248"/>
      <c r="VKF211" s="248"/>
      <c r="VKG211" s="248"/>
      <c r="VKH211" s="248"/>
      <c r="VKI211" s="248"/>
      <c r="VKJ211" s="248"/>
      <c r="VKK211" s="248"/>
      <c r="VKL211" s="248"/>
      <c r="VKM211" s="248"/>
      <c r="VKN211" s="248"/>
      <c r="VKO211" s="248"/>
      <c r="VKP211" s="248"/>
      <c r="VKQ211" s="248"/>
      <c r="VKR211" s="248"/>
      <c r="VKS211" s="248"/>
      <c r="VKT211" s="248"/>
      <c r="VKU211" s="248"/>
      <c r="VKV211" s="248"/>
      <c r="VKW211" s="248"/>
      <c r="VKX211" s="248"/>
      <c r="VKY211" s="248"/>
      <c r="VKZ211" s="248"/>
      <c r="VLA211" s="248"/>
      <c r="VLB211" s="248"/>
      <c r="VLC211" s="248"/>
      <c r="VLD211" s="248"/>
      <c r="VLE211" s="248"/>
      <c r="VLF211" s="248"/>
      <c r="VLG211" s="248"/>
      <c r="VLH211" s="248"/>
      <c r="VLI211" s="248"/>
      <c r="VLJ211" s="248"/>
      <c r="VLK211" s="248"/>
      <c r="VLL211" s="248"/>
      <c r="VLM211" s="248"/>
      <c r="VLN211" s="248"/>
      <c r="VLO211" s="248"/>
      <c r="VLP211" s="248"/>
      <c r="VLQ211" s="248"/>
      <c r="VLR211" s="248"/>
      <c r="VLS211" s="248"/>
      <c r="VLT211" s="248"/>
      <c r="VLU211" s="248"/>
      <c r="VLV211" s="248"/>
      <c r="VLW211" s="248"/>
      <c r="VLX211" s="248"/>
      <c r="VLY211" s="248"/>
      <c r="VLZ211" s="248"/>
      <c r="VMA211" s="248"/>
      <c r="VMB211" s="248"/>
      <c r="VMC211" s="248"/>
      <c r="VMD211" s="248"/>
      <c r="VME211" s="248"/>
      <c r="VMF211" s="248"/>
      <c r="VMG211" s="248"/>
      <c r="VMH211" s="248"/>
      <c r="VMI211" s="248"/>
      <c r="VMJ211" s="248"/>
      <c r="VMK211" s="248"/>
      <c r="VML211" s="248"/>
      <c r="VMM211" s="248"/>
      <c r="VMN211" s="248"/>
      <c r="VMO211" s="248"/>
      <c r="VMP211" s="248"/>
      <c r="VMQ211" s="248"/>
      <c r="VMR211" s="248"/>
      <c r="VMS211" s="248"/>
      <c r="VMT211" s="248"/>
      <c r="VMU211" s="248"/>
      <c r="VMV211" s="248"/>
      <c r="VMW211" s="248"/>
      <c r="VMX211" s="248"/>
      <c r="VMY211" s="248"/>
      <c r="VMZ211" s="248"/>
      <c r="VNA211" s="248"/>
      <c r="VNB211" s="248"/>
      <c r="VNC211" s="248"/>
      <c r="VND211" s="248"/>
      <c r="VNE211" s="248"/>
      <c r="VNF211" s="248"/>
      <c r="VNG211" s="248"/>
      <c r="VNH211" s="248"/>
      <c r="VNI211" s="248"/>
      <c r="VNJ211" s="248"/>
      <c r="VNK211" s="248"/>
      <c r="VNL211" s="248"/>
      <c r="VNM211" s="248"/>
      <c r="VNN211" s="248"/>
      <c r="VNO211" s="248"/>
      <c r="VNP211" s="248"/>
      <c r="VNQ211" s="248"/>
      <c r="VNR211" s="248"/>
      <c r="VNS211" s="248"/>
      <c r="VNT211" s="248"/>
      <c r="VNU211" s="248"/>
      <c r="VNV211" s="248"/>
      <c r="VNW211" s="248"/>
      <c r="VNX211" s="248"/>
      <c r="VNY211" s="248"/>
      <c r="VNZ211" s="248"/>
      <c r="VOA211" s="248"/>
      <c r="VOB211" s="248"/>
      <c r="VOC211" s="248"/>
      <c r="VOD211" s="248"/>
      <c r="VOE211" s="248"/>
      <c r="VOF211" s="248"/>
      <c r="VOG211" s="248"/>
      <c r="VOH211" s="248"/>
      <c r="VOI211" s="248"/>
      <c r="VOJ211" s="248"/>
      <c r="VOK211" s="248"/>
      <c r="VOL211" s="248"/>
      <c r="VOM211" s="248"/>
      <c r="VON211" s="248"/>
      <c r="VOO211" s="248"/>
      <c r="VOP211" s="248"/>
      <c r="VOQ211" s="248"/>
      <c r="VOR211" s="248"/>
      <c r="VOS211" s="248"/>
      <c r="VOT211" s="248"/>
      <c r="VOU211" s="248"/>
      <c r="VOV211" s="248"/>
      <c r="VOW211" s="248"/>
      <c r="VOX211" s="248"/>
      <c r="VOY211" s="248"/>
      <c r="VOZ211" s="248"/>
      <c r="VPA211" s="248"/>
      <c r="VPB211" s="248"/>
      <c r="VPC211" s="248"/>
      <c r="VPD211" s="248"/>
      <c r="VPE211" s="248"/>
      <c r="VPF211" s="248"/>
      <c r="VPG211" s="248"/>
      <c r="VPH211" s="248"/>
      <c r="VPI211" s="248"/>
      <c r="VPJ211" s="248"/>
      <c r="VPK211" s="248"/>
      <c r="VPL211" s="248"/>
      <c r="VPM211" s="248"/>
      <c r="VPN211" s="248"/>
      <c r="VPO211" s="248"/>
      <c r="VPP211" s="248"/>
      <c r="VPQ211" s="248"/>
      <c r="VPR211" s="248"/>
      <c r="VPS211" s="248"/>
      <c r="VPT211" s="248"/>
      <c r="VPU211" s="248"/>
      <c r="VPV211" s="248"/>
      <c r="VPW211" s="248"/>
      <c r="VPX211" s="248"/>
      <c r="VPY211" s="248"/>
      <c r="VPZ211" s="248"/>
      <c r="VQA211" s="248"/>
      <c r="VQB211" s="248"/>
      <c r="VQC211" s="248"/>
      <c r="VQD211" s="248"/>
      <c r="VQE211" s="248"/>
      <c r="VQF211" s="248"/>
      <c r="VQG211" s="248"/>
      <c r="VQH211" s="248"/>
      <c r="VQI211" s="248"/>
      <c r="VQJ211" s="248"/>
      <c r="VQK211" s="248"/>
      <c r="VQL211" s="248"/>
      <c r="VQM211" s="248"/>
      <c r="VQN211" s="248"/>
      <c r="VQO211" s="248"/>
      <c r="VQP211" s="248"/>
      <c r="VQQ211" s="248"/>
      <c r="VQR211" s="248"/>
      <c r="VQS211" s="248"/>
      <c r="VQT211" s="248"/>
      <c r="VQU211" s="248"/>
      <c r="VQV211" s="248"/>
      <c r="VQW211" s="248"/>
      <c r="VQX211" s="248"/>
      <c r="VQY211" s="248"/>
      <c r="VQZ211" s="248"/>
      <c r="VRA211" s="248"/>
      <c r="VRB211" s="248"/>
      <c r="VRC211" s="248"/>
      <c r="VRD211" s="248"/>
      <c r="VRE211" s="248"/>
      <c r="VRF211" s="248"/>
      <c r="VRG211" s="248"/>
      <c r="VRH211" s="248"/>
      <c r="VRI211" s="248"/>
      <c r="VRJ211" s="248"/>
      <c r="VRK211" s="248"/>
      <c r="VRL211" s="248"/>
      <c r="VRM211" s="248"/>
      <c r="VRN211" s="248"/>
      <c r="VRO211" s="248"/>
      <c r="VRP211" s="248"/>
      <c r="VRQ211" s="248"/>
      <c r="VRR211" s="248"/>
      <c r="VRS211" s="248"/>
      <c r="VRT211" s="248"/>
      <c r="VRU211" s="248"/>
      <c r="VRV211" s="248"/>
      <c r="VRW211" s="248"/>
      <c r="VRX211" s="248"/>
      <c r="VRY211" s="248"/>
      <c r="VRZ211" s="248"/>
      <c r="VSA211" s="248"/>
      <c r="VSB211" s="248"/>
      <c r="VSC211" s="248"/>
      <c r="VSD211" s="248"/>
      <c r="VSE211" s="248"/>
      <c r="VSF211" s="248"/>
      <c r="VSG211" s="248"/>
      <c r="VSH211" s="248"/>
      <c r="VSI211" s="248"/>
      <c r="VSJ211" s="248"/>
      <c r="VSK211" s="248"/>
      <c r="VSL211" s="248"/>
      <c r="VSM211" s="248"/>
      <c r="VSN211" s="248"/>
      <c r="VSO211" s="248"/>
      <c r="VSP211" s="248"/>
      <c r="VSQ211" s="248"/>
      <c r="VSR211" s="248"/>
      <c r="VSS211" s="248"/>
      <c r="VST211" s="248"/>
      <c r="VSU211" s="248"/>
      <c r="VSV211" s="248"/>
      <c r="VSW211" s="248"/>
      <c r="VSX211" s="248"/>
      <c r="VSY211" s="248"/>
      <c r="VSZ211" s="248"/>
      <c r="VTA211" s="248"/>
      <c r="VTB211" s="248"/>
      <c r="VTC211" s="248"/>
      <c r="VTD211" s="248"/>
      <c r="VTE211" s="248"/>
      <c r="VTF211" s="248"/>
      <c r="VTG211" s="248"/>
      <c r="VTH211" s="248"/>
      <c r="VTI211" s="248"/>
      <c r="VTJ211" s="248"/>
      <c r="VTK211" s="248"/>
      <c r="VTL211" s="248"/>
      <c r="VTM211" s="248"/>
      <c r="VTN211" s="248"/>
      <c r="VTO211" s="248"/>
      <c r="VTP211" s="248"/>
      <c r="VTQ211" s="248"/>
      <c r="VTR211" s="248"/>
      <c r="VTS211" s="248"/>
      <c r="VTT211" s="248"/>
      <c r="VTU211" s="248"/>
      <c r="VTV211" s="248"/>
      <c r="VTW211" s="248"/>
      <c r="VTX211" s="248"/>
      <c r="VTY211" s="248"/>
      <c r="VTZ211" s="248"/>
      <c r="VUA211" s="248"/>
      <c r="VUB211" s="248"/>
      <c r="VUC211" s="248"/>
      <c r="VUD211" s="248"/>
      <c r="VUE211" s="248"/>
      <c r="VUF211" s="248"/>
      <c r="VUG211" s="248"/>
      <c r="VUH211" s="248"/>
      <c r="VUI211" s="248"/>
      <c r="VUJ211" s="248"/>
      <c r="VUK211" s="248"/>
      <c r="VUL211" s="248"/>
      <c r="VUM211" s="248"/>
      <c r="VUN211" s="248"/>
      <c r="VUO211" s="248"/>
      <c r="VUP211" s="248"/>
      <c r="VUQ211" s="248"/>
      <c r="VUR211" s="248"/>
      <c r="VUS211" s="248"/>
      <c r="VUT211" s="248"/>
      <c r="VUU211" s="248"/>
      <c r="VUV211" s="248"/>
      <c r="VUW211" s="248"/>
      <c r="VUX211" s="248"/>
      <c r="VUY211" s="248"/>
      <c r="VUZ211" s="248"/>
      <c r="VVA211" s="248"/>
      <c r="VVB211" s="248"/>
      <c r="VVC211" s="248"/>
      <c r="VVD211" s="248"/>
      <c r="VVE211" s="248"/>
      <c r="VVF211" s="248"/>
      <c r="VVG211" s="248"/>
      <c r="VVH211" s="248"/>
      <c r="VVI211" s="248"/>
      <c r="VVJ211" s="248"/>
      <c r="VVK211" s="248"/>
      <c r="VVL211" s="248"/>
      <c r="VVM211" s="248"/>
      <c r="VVN211" s="248"/>
      <c r="VVO211" s="248"/>
      <c r="VVP211" s="248"/>
      <c r="VVQ211" s="248"/>
      <c r="VVR211" s="248"/>
      <c r="VVS211" s="248"/>
      <c r="VVT211" s="248"/>
      <c r="VVU211" s="248"/>
      <c r="VVV211" s="248"/>
      <c r="VVW211" s="248"/>
      <c r="VVX211" s="248"/>
      <c r="VVY211" s="248"/>
      <c r="VVZ211" s="248"/>
      <c r="VWA211" s="248"/>
      <c r="VWB211" s="248"/>
      <c r="VWC211" s="248"/>
      <c r="VWD211" s="248"/>
      <c r="VWE211" s="248"/>
      <c r="VWF211" s="248"/>
      <c r="VWG211" s="248"/>
      <c r="VWH211" s="248"/>
      <c r="VWI211" s="248"/>
      <c r="VWJ211" s="248"/>
      <c r="VWK211" s="248"/>
      <c r="VWL211" s="248"/>
      <c r="VWM211" s="248"/>
      <c r="VWN211" s="248"/>
      <c r="VWO211" s="248"/>
      <c r="VWP211" s="248"/>
      <c r="VWQ211" s="248"/>
      <c r="VWR211" s="248"/>
      <c r="VWS211" s="248"/>
      <c r="VWT211" s="248"/>
      <c r="VWU211" s="248"/>
      <c r="VWV211" s="248"/>
      <c r="VWW211" s="248"/>
      <c r="VWX211" s="248"/>
      <c r="VWY211" s="248"/>
      <c r="VWZ211" s="248"/>
      <c r="VXA211" s="248"/>
      <c r="VXB211" s="248"/>
      <c r="VXC211" s="248"/>
      <c r="VXD211" s="248"/>
      <c r="VXE211" s="248"/>
      <c r="VXF211" s="248"/>
      <c r="VXG211" s="248"/>
      <c r="VXH211" s="248"/>
      <c r="VXI211" s="248"/>
      <c r="VXJ211" s="248"/>
      <c r="VXK211" s="248"/>
      <c r="VXL211" s="248"/>
      <c r="VXM211" s="248"/>
      <c r="VXN211" s="248"/>
      <c r="VXO211" s="248"/>
      <c r="VXP211" s="248"/>
      <c r="VXQ211" s="248"/>
      <c r="VXR211" s="248"/>
      <c r="VXS211" s="248"/>
      <c r="VXT211" s="248"/>
      <c r="VXU211" s="248"/>
      <c r="VXV211" s="248"/>
      <c r="VXW211" s="248"/>
      <c r="VXX211" s="248"/>
      <c r="VXY211" s="248"/>
      <c r="VXZ211" s="248"/>
      <c r="VYA211" s="248"/>
      <c r="VYB211" s="248"/>
      <c r="VYC211" s="248"/>
      <c r="VYD211" s="248"/>
      <c r="VYE211" s="248"/>
      <c r="VYF211" s="248"/>
      <c r="VYG211" s="248"/>
      <c r="VYH211" s="248"/>
      <c r="VYI211" s="248"/>
      <c r="VYJ211" s="248"/>
      <c r="VYK211" s="248"/>
      <c r="VYL211" s="248"/>
      <c r="VYM211" s="248"/>
      <c r="VYN211" s="248"/>
      <c r="VYO211" s="248"/>
      <c r="VYP211" s="248"/>
      <c r="VYQ211" s="248"/>
      <c r="VYR211" s="248"/>
      <c r="VYS211" s="248"/>
      <c r="VYT211" s="248"/>
      <c r="VYU211" s="248"/>
      <c r="VYV211" s="248"/>
      <c r="VYW211" s="248"/>
      <c r="VYX211" s="248"/>
      <c r="VYY211" s="248"/>
      <c r="VYZ211" s="248"/>
      <c r="VZA211" s="248"/>
      <c r="VZB211" s="248"/>
      <c r="VZC211" s="248"/>
      <c r="VZD211" s="248"/>
      <c r="VZE211" s="248"/>
      <c r="VZF211" s="248"/>
      <c r="VZG211" s="248"/>
      <c r="VZH211" s="248"/>
      <c r="VZI211" s="248"/>
      <c r="VZJ211" s="248"/>
      <c r="VZK211" s="248"/>
      <c r="VZL211" s="248"/>
      <c r="VZM211" s="248"/>
      <c r="VZN211" s="248"/>
      <c r="VZO211" s="248"/>
      <c r="VZP211" s="248"/>
      <c r="VZQ211" s="248"/>
      <c r="VZR211" s="248"/>
      <c r="VZS211" s="248"/>
      <c r="VZT211" s="248"/>
      <c r="VZU211" s="248"/>
      <c r="VZV211" s="248"/>
      <c r="VZW211" s="248"/>
      <c r="VZX211" s="248"/>
      <c r="VZY211" s="248"/>
      <c r="VZZ211" s="248"/>
      <c r="WAA211" s="248"/>
      <c r="WAB211" s="248"/>
      <c r="WAC211" s="248"/>
      <c r="WAD211" s="248"/>
      <c r="WAE211" s="248"/>
      <c r="WAF211" s="248"/>
      <c r="WAG211" s="248"/>
      <c r="WAH211" s="248"/>
      <c r="WAI211" s="248"/>
      <c r="WAJ211" s="248"/>
      <c r="WAK211" s="248"/>
      <c r="WAL211" s="248"/>
      <c r="WAM211" s="248"/>
      <c r="WAN211" s="248"/>
      <c r="WAO211" s="248"/>
      <c r="WAP211" s="248"/>
      <c r="WAQ211" s="248"/>
      <c r="WAR211" s="248"/>
      <c r="WAS211" s="248"/>
      <c r="WAT211" s="248"/>
      <c r="WAU211" s="248"/>
      <c r="WAV211" s="248"/>
      <c r="WAW211" s="248"/>
      <c r="WAX211" s="248"/>
      <c r="WAY211" s="248"/>
      <c r="WAZ211" s="248"/>
      <c r="WBA211" s="248"/>
      <c r="WBB211" s="248"/>
      <c r="WBC211" s="248"/>
      <c r="WBD211" s="248"/>
      <c r="WBE211" s="248"/>
      <c r="WBF211" s="248"/>
      <c r="WBG211" s="248"/>
      <c r="WBH211" s="248"/>
      <c r="WBI211" s="248"/>
      <c r="WBJ211" s="248"/>
      <c r="WBK211" s="248"/>
      <c r="WBL211" s="248"/>
      <c r="WBM211" s="248"/>
      <c r="WBN211" s="248"/>
      <c r="WBO211" s="248"/>
      <c r="WBP211" s="248"/>
      <c r="WBQ211" s="248"/>
      <c r="WBR211" s="248"/>
      <c r="WBS211" s="248"/>
      <c r="WBT211" s="248"/>
      <c r="WBU211" s="248"/>
      <c r="WBV211" s="248"/>
      <c r="WBW211" s="248"/>
      <c r="WBX211" s="248"/>
      <c r="WBY211" s="248"/>
      <c r="WBZ211" s="248"/>
      <c r="WCA211" s="248"/>
      <c r="WCB211" s="248"/>
    </row>
    <row r="212" spans="1:15628" s="247" customFormat="1" x14ac:dyDescent="0.25">
      <c r="A212"/>
      <c r="B212" s="280">
        <v>217</v>
      </c>
      <c r="C212" s="224" t="s">
        <v>1448</v>
      </c>
      <c r="D212" s="326" t="s">
        <v>7</v>
      </c>
      <c r="E212" s="326" t="s">
        <v>7</v>
      </c>
      <c r="F212" s="326" t="s">
        <v>7</v>
      </c>
      <c r="G212" s="326" t="s">
        <v>7</v>
      </c>
      <c r="H212" s="326" t="s">
        <v>7</v>
      </c>
      <c r="I212" s="326" t="s">
        <v>7</v>
      </c>
      <c r="J212" s="326" t="s">
        <v>7</v>
      </c>
      <c r="K212" s="326" t="s">
        <v>7</v>
      </c>
      <c r="L212" s="312">
        <v>42871</v>
      </c>
      <c r="M212" s="551"/>
      <c r="N212" s="327">
        <f t="shared" si="21"/>
        <v>1</v>
      </c>
      <c r="O212" s="232"/>
      <c r="P212"/>
      <c r="Q212"/>
      <c r="V212" s="248"/>
      <c r="W212" s="248"/>
      <c r="X212" s="248"/>
      <c r="Y212" s="248"/>
      <c r="Z212" s="248"/>
      <c r="AA212" s="248"/>
      <c r="AB212" s="248"/>
      <c r="AC212" s="248"/>
      <c r="AD212" s="248"/>
      <c r="AE212" s="248"/>
      <c r="AF212" s="248"/>
      <c r="AG212" s="248"/>
      <c r="AH212" s="248"/>
    </row>
    <row r="213" spans="1:15628" s="247" customFormat="1" x14ac:dyDescent="0.25">
      <c r="A213"/>
      <c r="B213" s="280">
        <v>217</v>
      </c>
      <c r="C213" s="281" t="s">
        <v>1449</v>
      </c>
      <c r="D213" s="282" t="s">
        <v>45</v>
      </c>
      <c r="E213" s="282" t="s">
        <v>45</v>
      </c>
      <c r="F213" s="282" t="s">
        <v>45</v>
      </c>
      <c r="G213" s="282" t="s">
        <v>45</v>
      </c>
      <c r="H213" s="282" t="s">
        <v>45</v>
      </c>
      <c r="I213" s="282" t="s">
        <v>45</v>
      </c>
      <c r="J213" s="282" t="s">
        <v>45</v>
      </c>
      <c r="K213" s="282" t="s">
        <v>45</v>
      </c>
      <c r="L213" s="283">
        <v>42870</v>
      </c>
      <c r="M213" s="284"/>
      <c r="N213" s="285">
        <f>IF(D213="OK",IF(E213="OK",IF(F213="OK",IF(G213="OK",IF(H213="ok",IF(I213="ok",IF(J213="ok",IF(K213="ok",IF(OR(L213&lt;$V$1,L213&gt;$W$1),2,1),2),2),2),2),2),2),2),2)</f>
        <v>1</v>
      </c>
      <c r="O213" s="232"/>
      <c r="P213"/>
      <c r="Q213"/>
      <c r="V213" s="248"/>
      <c r="W213" s="248"/>
      <c r="X213" s="248"/>
      <c r="Y213" s="248"/>
      <c r="Z213" s="248"/>
      <c r="AA213" s="248"/>
      <c r="AB213" s="248"/>
      <c r="AC213" s="248"/>
      <c r="AD213" s="248"/>
      <c r="AE213" s="248"/>
      <c r="AF213" s="248"/>
      <c r="AG213" s="248"/>
      <c r="AH213" s="248"/>
    </row>
    <row r="214" spans="1:15628" s="247" customFormat="1" x14ac:dyDescent="0.25">
      <c r="A214"/>
      <c r="B214" s="280">
        <v>218</v>
      </c>
      <c r="C214" s="281" t="s">
        <v>1450</v>
      </c>
      <c r="D214" s="282" t="s">
        <v>7</v>
      </c>
      <c r="E214" s="282" t="s">
        <v>7</v>
      </c>
      <c r="F214" s="282" t="s">
        <v>7</v>
      </c>
      <c r="G214" s="282" t="s">
        <v>7</v>
      </c>
      <c r="H214" s="282" t="s">
        <v>7</v>
      </c>
      <c r="I214" s="282" t="s">
        <v>7</v>
      </c>
      <c r="J214" s="282" t="s">
        <v>7</v>
      </c>
      <c r="K214" s="282" t="s">
        <v>7</v>
      </c>
      <c r="L214" s="283">
        <v>42870</v>
      </c>
      <c r="M214" s="284"/>
      <c r="N214" s="285">
        <f t="shared" si="17"/>
        <v>1</v>
      </c>
      <c r="O214" s="232"/>
      <c r="P214"/>
      <c r="Q214"/>
    </row>
    <row r="215" spans="1:15628" s="247" customFormat="1" x14ac:dyDescent="0.25">
      <c r="A215"/>
      <c r="B215" s="280">
        <v>219</v>
      </c>
      <c r="C215" s="281" t="s">
        <v>731</v>
      </c>
      <c r="D215" s="282" t="s">
        <v>45</v>
      </c>
      <c r="E215" s="282" t="s">
        <v>45</v>
      </c>
      <c r="F215" s="282" t="s">
        <v>45</v>
      </c>
      <c r="G215" s="282" t="s">
        <v>45</v>
      </c>
      <c r="H215" s="282" t="s">
        <v>45</v>
      </c>
      <c r="I215" s="282" t="s">
        <v>45</v>
      </c>
      <c r="J215" s="282" t="s">
        <v>45</v>
      </c>
      <c r="K215" s="282" t="s">
        <v>45</v>
      </c>
      <c r="L215" s="283">
        <v>42871</v>
      </c>
      <c r="M215" s="551" t="s">
        <v>10161</v>
      </c>
      <c r="N215" s="285">
        <f t="shared" si="17"/>
        <v>1</v>
      </c>
      <c r="O215" s="232"/>
      <c r="P215"/>
      <c r="Q215"/>
    </row>
    <row r="216" spans="1:15628" s="247" customFormat="1" x14ac:dyDescent="0.25">
      <c r="A216"/>
      <c r="B216" s="280">
        <v>220</v>
      </c>
      <c r="C216" s="281" t="s">
        <v>1451</v>
      </c>
      <c r="D216" s="282" t="s">
        <v>45</v>
      </c>
      <c r="E216" s="282" t="s">
        <v>45</v>
      </c>
      <c r="F216" s="282" t="s">
        <v>45</v>
      </c>
      <c r="G216" s="282" t="s">
        <v>45</v>
      </c>
      <c r="H216" s="282" t="s">
        <v>45</v>
      </c>
      <c r="I216" s="282" t="s">
        <v>45</v>
      </c>
      <c r="J216" s="282" t="s">
        <v>45</v>
      </c>
      <c r="K216" s="282" t="s">
        <v>45</v>
      </c>
      <c r="L216" s="283">
        <v>42870</v>
      </c>
      <c r="M216" s="284"/>
      <c r="N216" s="285">
        <f t="shared" si="17"/>
        <v>1</v>
      </c>
      <c r="O216" s="232"/>
      <c r="P216"/>
      <c r="Q216"/>
    </row>
    <row r="217" spans="1:15628" s="247" customFormat="1" x14ac:dyDescent="0.25">
      <c r="A217"/>
      <c r="B217" s="280">
        <v>221</v>
      </c>
      <c r="C217" s="281" t="s">
        <v>1452</v>
      </c>
      <c r="D217" s="282" t="s">
        <v>45</v>
      </c>
      <c r="E217" s="282" t="s">
        <v>45</v>
      </c>
      <c r="F217" s="282" t="s">
        <v>45</v>
      </c>
      <c r="G217" s="282" t="s">
        <v>45</v>
      </c>
      <c r="H217" s="282" t="s">
        <v>45</v>
      </c>
      <c r="I217" s="282" t="s">
        <v>45</v>
      </c>
      <c r="J217" s="282" t="s">
        <v>45</v>
      </c>
      <c r="K217" s="282" t="s">
        <v>45</v>
      </c>
      <c r="L217" s="283">
        <v>42870</v>
      </c>
      <c r="M217" s="284"/>
      <c r="N217" s="285">
        <f t="shared" si="17"/>
        <v>1</v>
      </c>
      <c r="O217" s="342"/>
      <c r="Q217"/>
    </row>
    <row r="218" spans="1:15628" s="247" customFormat="1" x14ac:dyDescent="0.25">
      <c r="A218"/>
      <c r="B218" s="280">
        <v>222</v>
      </c>
      <c r="C218" s="281" t="s">
        <v>1453</v>
      </c>
      <c r="D218" s="282" t="s">
        <v>45</v>
      </c>
      <c r="E218" s="282" t="s">
        <v>45</v>
      </c>
      <c r="F218" s="282" t="s">
        <v>45</v>
      </c>
      <c r="G218" s="282" t="s">
        <v>45</v>
      </c>
      <c r="H218" s="282" t="s">
        <v>45</v>
      </c>
      <c r="I218" s="282" t="s">
        <v>45</v>
      </c>
      <c r="J218" s="282" t="s">
        <v>45</v>
      </c>
      <c r="K218" s="282" t="s">
        <v>45</v>
      </c>
      <c r="L218" s="283">
        <v>42870</v>
      </c>
      <c r="M218" s="284"/>
      <c r="N218" s="285">
        <f t="shared" si="17"/>
        <v>1</v>
      </c>
      <c r="O218" s="342"/>
      <c r="Q218"/>
    </row>
    <row r="219" spans="1:15628" s="247" customFormat="1" x14ac:dyDescent="0.25">
      <c r="A219"/>
      <c r="B219" s="280">
        <v>223</v>
      </c>
      <c r="C219" s="343" t="s">
        <v>1454</v>
      </c>
      <c r="D219" s="282" t="s">
        <v>45</v>
      </c>
      <c r="E219" s="282" t="s">
        <v>45</v>
      </c>
      <c r="F219" s="282" t="s">
        <v>45</v>
      </c>
      <c r="G219" s="282" t="s">
        <v>45</v>
      </c>
      <c r="H219" s="282" t="s">
        <v>45</v>
      </c>
      <c r="I219" s="282" t="s">
        <v>45</v>
      </c>
      <c r="J219" s="282" t="s">
        <v>45</v>
      </c>
      <c r="K219" s="282" t="s">
        <v>45</v>
      </c>
      <c r="L219" s="283">
        <v>42870</v>
      </c>
      <c r="M219" s="284" t="s">
        <v>9770</v>
      </c>
      <c r="N219" s="285">
        <f t="shared" si="17"/>
        <v>1</v>
      </c>
      <c r="O219" s="342"/>
      <c r="Q219"/>
    </row>
    <row r="220" spans="1:15628" s="247" customFormat="1" x14ac:dyDescent="0.25">
      <c r="A220"/>
      <c r="B220" s="280">
        <v>224</v>
      </c>
      <c r="C220" s="343" t="s">
        <v>1455</v>
      </c>
      <c r="D220" s="282" t="s">
        <v>45</v>
      </c>
      <c r="E220" s="282" t="s">
        <v>45</v>
      </c>
      <c r="F220" s="282" t="s">
        <v>45</v>
      </c>
      <c r="G220" s="282" t="s">
        <v>45</v>
      </c>
      <c r="H220" s="282" t="s">
        <v>45</v>
      </c>
      <c r="I220" s="282" t="s">
        <v>45</v>
      </c>
      <c r="J220" s="282" t="s">
        <v>45</v>
      </c>
      <c r="K220" s="282" t="s">
        <v>45</v>
      </c>
      <c r="L220" s="283">
        <v>42870</v>
      </c>
      <c r="M220" s="284" t="s">
        <v>9770</v>
      </c>
      <c r="N220" s="285">
        <f t="shared" si="17"/>
        <v>1</v>
      </c>
      <c r="O220" s="344">
        <f>IF(E220="OK",IF(F220="OK",IF(G220="OK",IF(H220="OK",IF(I220="ok",IF(J220="ok",IF(K220="ok",IF(L220="ok",IF(OR(M220&lt;$V$1,M220&gt;$W$1),2,1),2),2),2),2),2),2),2),2)</f>
        <v>2</v>
      </c>
      <c r="P220" s="345"/>
      <c r="Q220"/>
    </row>
    <row r="221" spans="1:15628" s="247" customFormat="1" x14ac:dyDescent="0.25">
      <c r="A221"/>
      <c r="B221" s="280">
        <v>53</v>
      </c>
      <c r="C221" s="343" t="s">
        <v>1456</v>
      </c>
      <c r="D221" s="282" t="s">
        <v>45</v>
      </c>
      <c r="E221" s="282" t="s">
        <v>45</v>
      </c>
      <c r="F221" s="282" t="s">
        <v>45</v>
      </c>
      <c r="G221" s="282" t="s">
        <v>45</v>
      </c>
      <c r="H221" s="282" t="s">
        <v>45</v>
      </c>
      <c r="I221" s="282" t="s">
        <v>45</v>
      </c>
      <c r="J221" s="282" t="s">
        <v>45</v>
      </c>
      <c r="K221" s="282" t="s">
        <v>45</v>
      </c>
      <c r="L221" s="314">
        <v>42870</v>
      </c>
      <c r="M221" s="284"/>
      <c r="N221" s="285">
        <f t="shared" si="17"/>
        <v>1</v>
      </c>
      <c r="O221" s="344"/>
      <c r="P221" s="345"/>
      <c r="Q221"/>
      <c r="U221" s="267"/>
    </row>
    <row r="222" spans="1:15628" s="247" customFormat="1" x14ac:dyDescent="0.25">
      <c r="A222"/>
      <c r="B222" s="346">
        <v>225</v>
      </c>
      <c r="C222" s="321" t="s">
        <v>1457</v>
      </c>
      <c r="D222" s="338" t="s">
        <v>7</v>
      </c>
      <c r="E222" s="338" t="s">
        <v>7</v>
      </c>
      <c r="F222" s="338" t="s">
        <v>7</v>
      </c>
      <c r="G222" s="338" t="s">
        <v>7</v>
      </c>
      <c r="H222" s="338" t="s">
        <v>7</v>
      </c>
      <c r="I222" s="338" t="s">
        <v>7</v>
      </c>
      <c r="J222" s="338" t="s">
        <v>7</v>
      </c>
      <c r="K222" s="338" t="s">
        <v>7</v>
      </c>
      <c r="L222" s="314">
        <v>42870</v>
      </c>
      <c r="M222" s="347" t="s">
        <v>9770</v>
      </c>
      <c r="N222" s="285">
        <f>IF(D222="OK",IF(E222="OK",IF(F222="OK",IF(G222="OK",IF(H222="ok",IF(I222="ok",IF(J222="ok",IF(K222="ok",IF(OR(L222&lt;$V$1,L222&gt;$W$1),2,1),2),2),2),2),2),2),2),2)</f>
        <v>1</v>
      </c>
      <c r="O222" s="348">
        <f t="shared" ref="O222" si="22">IF(E222="OK",IF(F222="OK",IF(G222="OK",IF(H222="OK",IF(I222="ok",IF(J222="ok",IF(K222="ok",IF(L222="ok",IF(OR(M222&lt;$V$1,M222&gt;$W$1),2,1),2),2),2),2),2),2),2),2)</f>
        <v>2</v>
      </c>
      <c r="P222" s="345"/>
      <c r="Q222"/>
      <c r="U222" s="267"/>
    </row>
    <row r="223" spans="1:15628" s="247" customFormat="1" x14ac:dyDescent="0.25">
      <c r="A223"/>
      <c r="B223" s="346">
        <v>226</v>
      </c>
      <c r="C223" s="321" t="s">
        <v>1458</v>
      </c>
      <c r="D223" s="338" t="s">
        <v>45</v>
      </c>
      <c r="E223" s="349" t="s">
        <v>45</v>
      </c>
      <c r="F223" s="338" t="s">
        <v>45</v>
      </c>
      <c r="G223" s="338" t="s">
        <v>45</v>
      </c>
      <c r="H223" s="338" t="s">
        <v>45</v>
      </c>
      <c r="I223" s="338" t="s">
        <v>45</v>
      </c>
      <c r="J223" s="338" t="s">
        <v>45</v>
      </c>
      <c r="K223" s="338" t="s">
        <v>45</v>
      </c>
      <c r="L223" s="314">
        <v>42870</v>
      </c>
      <c r="M223" s="350" t="s">
        <v>9770</v>
      </c>
      <c r="N223" s="285">
        <f t="shared" ref="N223" si="23">IF(D223="OK",IF(E223="OK",IF(F223="OK",IF(G223="OK",IF(H223="ok",IF(I223="ok",IF(J223="ok",IF(K223="ok",IF(OR(L223&lt;$V$1,L223&gt;$W$1),2,1),2),2),2),2),2),2),2),2)</f>
        <v>1</v>
      </c>
      <c r="O223" s="232"/>
      <c r="P223" s="14"/>
      <c r="Q223"/>
      <c r="U223" s="267"/>
      <c r="V223" s="267"/>
      <c r="W223" s="267"/>
      <c r="X223" s="267"/>
      <c r="Y223" s="267"/>
      <c r="Z223" s="267"/>
    </row>
    <row r="224" spans="1:15628" s="247" customFormat="1" x14ac:dyDescent="0.25">
      <c r="A224"/>
      <c r="B224" s="351">
        <v>227</v>
      </c>
      <c r="C224" s="321" t="s">
        <v>1459</v>
      </c>
      <c r="D224" s="282" t="s">
        <v>45</v>
      </c>
      <c r="E224" s="282" t="s">
        <v>45</v>
      </c>
      <c r="F224" s="282" t="s">
        <v>45</v>
      </c>
      <c r="G224" s="282" t="s">
        <v>45</v>
      </c>
      <c r="H224" s="282" t="s">
        <v>45</v>
      </c>
      <c r="I224" s="282" t="s">
        <v>45</v>
      </c>
      <c r="J224" s="282" t="s">
        <v>45</v>
      </c>
      <c r="K224" s="282" t="s">
        <v>45</v>
      </c>
      <c r="L224" s="283">
        <v>42870</v>
      </c>
      <c r="M224" s="284"/>
      <c r="N224" s="285">
        <f>IF(D224="OK",IF(E224="OK",IF(F224="OK",IF(G224="OK",IF(H224="ok",IF(I224="ok",IF(J224="ok",IF(K224="ok",IF(OR(L224&lt;$V$1,L224&gt;$W$1),2,1),2),2),2),2),2),2),2),2)</f>
        <v>1</v>
      </c>
      <c r="O224" s="342"/>
      <c r="Q224"/>
      <c r="V224" s="267"/>
      <c r="W224" s="267"/>
      <c r="X224" s="267"/>
      <c r="Y224" s="267"/>
      <c r="Z224" s="267"/>
    </row>
    <row r="225" spans="1:26" s="247" customFormat="1" x14ac:dyDescent="0.25">
      <c r="A225"/>
      <c r="B225" s="351">
        <v>228</v>
      </c>
      <c r="C225" s="321"/>
      <c r="D225" s="338"/>
      <c r="E225" s="338"/>
      <c r="F225" s="338"/>
      <c r="G225" s="338"/>
      <c r="H225" s="338"/>
      <c r="I225" s="338"/>
      <c r="J225" s="338"/>
      <c r="K225" s="338"/>
      <c r="L225" s="352"/>
      <c r="M225" s="347"/>
      <c r="N225" s="285"/>
      <c r="O225" s="232"/>
      <c r="P225"/>
      <c r="Q225"/>
      <c r="V225" s="267"/>
      <c r="W225" s="267"/>
      <c r="X225" s="267"/>
      <c r="Y225" s="267"/>
      <c r="Z225" s="267"/>
    </row>
    <row r="226" spans="1:26" s="247" customFormat="1" x14ac:dyDescent="0.25">
      <c r="A226"/>
      <c r="B226" s="351">
        <v>229</v>
      </c>
      <c r="C226" s="321"/>
      <c r="D226" s="338"/>
      <c r="E226" s="338"/>
      <c r="F226" s="338"/>
      <c r="G226" s="338"/>
      <c r="H226" s="338"/>
      <c r="I226" s="338"/>
      <c r="J226" s="338"/>
      <c r="K226" s="338"/>
      <c r="L226" s="352"/>
      <c r="M226" s="347"/>
      <c r="N226" s="285"/>
      <c r="O226" s="232"/>
      <c r="P226"/>
      <c r="Q226"/>
    </row>
    <row r="227" spans="1:26" s="247" customFormat="1" x14ac:dyDescent="0.25">
      <c r="A227"/>
      <c r="B227" s="351">
        <v>230</v>
      </c>
      <c r="C227" s="321"/>
      <c r="D227" s="338"/>
      <c r="E227" s="338"/>
      <c r="F227" s="338"/>
      <c r="G227" s="338"/>
      <c r="H227" s="338"/>
      <c r="I227" s="338"/>
      <c r="J227" s="338"/>
      <c r="K227" s="338"/>
      <c r="L227" s="352"/>
      <c r="M227" s="347"/>
      <c r="N227" s="285"/>
      <c r="O227" s="232"/>
      <c r="P227"/>
      <c r="Q227"/>
    </row>
    <row r="228" spans="1:26" s="247" customFormat="1" x14ac:dyDescent="0.25">
      <c r="A228"/>
      <c r="B228" s="351">
        <v>231</v>
      </c>
      <c r="C228" s="321"/>
      <c r="D228" s="338"/>
      <c r="E228" s="338"/>
      <c r="F228" s="338"/>
      <c r="G228" s="338"/>
      <c r="H228" s="338"/>
      <c r="I228" s="338"/>
      <c r="J228" s="338"/>
      <c r="K228" s="338"/>
      <c r="L228" s="352"/>
      <c r="M228" s="347"/>
      <c r="N228" s="285"/>
      <c r="O228" s="232"/>
      <c r="P228"/>
      <c r="Q228"/>
    </row>
    <row r="229" spans="1:26" s="247" customFormat="1" x14ac:dyDescent="0.25">
      <c r="A229"/>
      <c r="B229" s="351">
        <v>232</v>
      </c>
      <c r="C229" s="321"/>
      <c r="D229" s="338"/>
      <c r="E229" s="338"/>
      <c r="F229" s="338"/>
      <c r="G229" s="338"/>
      <c r="H229" s="338"/>
      <c r="I229" s="338"/>
      <c r="J229" s="338"/>
      <c r="K229" s="338"/>
      <c r="L229" s="352"/>
      <c r="M229" s="347"/>
      <c r="N229" s="285"/>
      <c r="O229" s="232"/>
      <c r="P229" s="14"/>
      <c r="Q229"/>
    </row>
    <row r="230" spans="1:26" s="247" customFormat="1" x14ac:dyDescent="0.25">
      <c r="A230"/>
      <c r="B230" s="351">
        <v>233</v>
      </c>
      <c r="C230" s="321"/>
      <c r="D230" s="338"/>
      <c r="E230" s="338"/>
      <c r="F230" s="338"/>
      <c r="G230" s="338"/>
      <c r="H230" s="338"/>
      <c r="I230" s="338"/>
      <c r="J230" s="338"/>
      <c r="K230" s="338"/>
      <c r="L230" s="352"/>
      <c r="M230" s="347"/>
      <c r="N230" s="285"/>
      <c r="O230" s="232"/>
      <c r="P230" s="14"/>
      <c r="Q230"/>
    </row>
    <row r="231" spans="1:26" s="247" customFormat="1" x14ac:dyDescent="0.25">
      <c r="A231"/>
      <c r="B231" s="351">
        <v>234</v>
      </c>
      <c r="C231" s="321"/>
      <c r="D231" s="338"/>
      <c r="E231" s="338"/>
      <c r="F231" s="338"/>
      <c r="G231" s="338"/>
      <c r="H231" s="338"/>
      <c r="I231" s="338"/>
      <c r="J231" s="338"/>
      <c r="K231" s="338"/>
      <c r="L231" s="352"/>
      <c r="M231" s="347"/>
      <c r="N231" s="285"/>
      <c r="O231" s="232"/>
      <c r="P231" s="14"/>
      <c r="Q231"/>
    </row>
    <row r="232" spans="1:26" s="247" customFormat="1" x14ac:dyDescent="0.25">
      <c r="A232"/>
      <c r="B232" s="351">
        <v>235</v>
      </c>
      <c r="C232" s="321"/>
      <c r="D232" s="338"/>
      <c r="E232" s="338"/>
      <c r="F232" s="338"/>
      <c r="G232" s="338"/>
      <c r="H232" s="338"/>
      <c r="I232" s="338"/>
      <c r="J232" s="338"/>
      <c r="K232" s="338"/>
      <c r="L232" s="352"/>
      <c r="M232" s="347"/>
      <c r="N232" s="285"/>
      <c r="O232" s="232"/>
      <c r="P232" s="14"/>
      <c r="Q232"/>
    </row>
    <row r="233" spans="1:26" s="247" customFormat="1" x14ac:dyDescent="0.25">
      <c r="A233"/>
      <c r="B233" s="351">
        <v>236</v>
      </c>
      <c r="C233" s="321"/>
      <c r="D233" s="338"/>
      <c r="E233" s="338"/>
      <c r="F233" s="338"/>
      <c r="G233" s="338"/>
      <c r="H233" s="338"/>
      <c r="I233" s="338"/>
      <c r="J233" s="338"/>
      <c r="K233" s="338"/>
      <c r="L233" s="352"/>
      <c r="M233" s="347"/>
      <c r="N233" s="285"/>
      <c r="O233" s="232"/>
      <c r="P233" s="14"/>
      <c r="Q233"/>
    </row>
    <row r="234" spans="1:26" s="247" customFormat="1" x14ac:dyDescent="0.25">
      <c r="A234"/>
      <c r="B234" s="223">
        <v>237</v>
      </c>
      <c r="C234" s="223"/>
      <c r="D234" s="223"/>
      <c r="E234" s="223"/>
      <c r="F234" s="223"/>
      <c r="G234" s="223"/>
      <c r="H234" s="223"/>
      <c r="I234" s="223"/>
      <c r="J234" s="223"/>
      <c r="K234" s="223"/>
      <c r="L234" s="312"/>
      <c r="M234" s="223"/>
      <c r="N234" s="285"/>
      <c r="O234" s="232"/>
      <c r="P234" s="14"/>
      <c r="Q234"/>
    </row>
    <row r="235" spans="1:26" s="247" customFormat="1" x14ac:dyDescent="0.25">
      <c r="A235"/>
      <c r="B235" s="351">
        <v>238</v>
      </c>
      <c r="C235" s="321"/>
      <c r="D235" s="338"/>
      <c r="E235" s="338"/>
      <c r="F235" s="338"/>
      <c r="G235" s="338"/>
      <c r="H235" s="338"/>
      <c r="I235" s="338"/>
      <c r="J235" s="338"/>
      <c r="K235" s="338"/>
      <c r="L235" s="352"/>
      <c r="M235" s="347"/>
      <c r="N235" s="285"/>
      <c r="O235" s="232"/>
      <c r="P235" s="14"/>
      <c r="Q235"/>
    </row>
    <row r="236" spans="1:26" s="247" customFormat="1" x14ac:dyDescent="0.25">
      <c r="A236"/>
      <c r="B236" s="351">
        <v>239</v>
      </c>
      <c r="C236" s="321"/>
      <c r="D236" s="338"/>
      <c r="E236" s="338"/>
      <c r="F236" s="338"/>
      <c r="G236" s="338"/>
      <c r="H236" s="338"/>
      <c r="I236" s="338"/>
      <c r="J236" s="338"/>
      <c r="K236" s="338"/>
      <c r="L236" s="352"/>
      <c r="M236" s="347"/>
      <c r="N236" s="285"/>
      <c r="O236" s="232"/>
      <c r="P236" s="14"/>
      <c r="Q236"/>
    </row>
    <row r="237" spans="1:26" s="247" customFormat="1" x14ac:dyDescent="0.25">
      <c r="A237"/>
      <c r="B237" s="351">
        <v>240</v>
      </c>
      <c r="C237" s="321"/>
      <c r="D237" s="338"/>
      <c r="E237" s="338"/>
      <c r="F237" s="338"/>
      <c r="G237" s="338"/>
      <c r="H237" s="338"/>
      <c r="I237" s="338"/>
      <c r="J237" s="338"/>
      <c r="K237" s="338"/>
      <c r="L237" s="352"/>
      <c r="M237" s="347"/>
      <c r="N237" s="285"/>
      <c r="O237" s="232"/>
      <c r="P237" s="14"/>
      <c r="Q237"/>
    </row>
    <row r="238" spans="1:26" s="247" customFormat="1" x14ac:dyDescent="0.25">
      <c r="A238"/>
      <c r="B238" s="351">
        <v>241</v>
      </c>
      <c r="C238" s="321"/>
      <c r="D238" s="338"/>
      <c r="E238" s="338"/>
      <c r="F238" s="338"/>
      <c r="G238" s="338"/>
      <c r="H238" s="338"/>
      <c r="I238" s="338"/>
      <c r="J238" s="338"/>
      <c r="K238" s="338"/>
      <c r="L238" s="352"/>
      <c r="M238" s="347"/>
      <c r="N238" s="285"/>
      <c r="O238" s="232"/>
      <c r="P238" s="14"/>
      <c r="Q238"/>
    </row>
    <row r="239" spans="1:26" s="247" customFormat="1" x14ac:dyDescent="0.25">
      <c r="A239"/>
      <c r="B239" s="351">
        <v>242</v>
      </c>
      <c r="C239" s="321"/>
      <c r="D239" s="338"/>
      <c r="E239" s="338"/>
      <c r="F239" s="338"/>
      <c r="G239" s="338"/>
      <c r="H239" s="338"/>
      <c r="I239" s="338"/>
      <c r="J239" s="338"/>
      <c r="K239" s="338"/>
      <c r="L239" s="352"/>
      <c r="M239" s="347"/>
      <c r="N239" s="285"/>
      <c r="O239" s="232"/>
      <c r="P239" s="14"/>
      <c r="Q239"/>
    </row>
    <row r="240" spans="1:26" s="247" customFormat="1" x14ac:dyDescent="0.25">
      <c r="A240"/>
      <c r="B240" s="351">
        <v>243</v>
      </c>
      <c r="C240" s="321"/>
      <c r="D240" s="338"/>
      <c r="E240" s="338"/>
      <c r="F240" s="338"/>
      <c r="G240" s="338"/>
      <c r="H240" s="338"/>
      <c r="I240" s="338"/>
      <c r="J240" s="338"/>
      <c r="K240" s="338"/>
      <c r="L240" s="352"/>
      <c r="M240" s="347"/>
      <c r="N240" s="285"/>
      <c r="O240" s="232"/>
      <c r="P240" s="14"/>
      <c r="Q240"/>
    </row>
    <row r="241" spans="1:37" s="247" customFormat="1" x14ac:dyDescent="0.25">
      <c r="A241"/>
      <c r="B241" s="351">
        <v>244</v>
      </c>
      <c r="C241" s="321"/>
      <c r="D241" s="338"/>
      <c r="E241" s="338"/>
      <c r="F241" s="338"/>
      <c r="G241" s="338"/>
      <c r="H241" s="338"/>
      <c r="I241" s="338"/>
      <c r="J241" s="338"/>
      <c r="K241" s="338"/>
      <c r="L241" s="352"/>
      <c r="M241" s="347"/>
      <c r="N241" s="285"/>
      <c r="O241" s="232"/>
      <c r="P241" s="14"/>
      <c r="Q241"/>
    </row>
    <row r="242" spans="1:37" s="247" customFormat="1" x14ac:dyDescent="0.25">
      <c r="A242"/>
      <c r="B242" s="351">
        <v>245</v>
      </c>
      <c r="C242" s="321"/>
      <c r="D242" s="338"/>
      <c r="E242" s="338"/>
      <c r="F242" s="338"/>
      <c r="G242" s="338"/>
      <c r="H242" s="338"/>
      <c r="I242" s="338"/>
      <c r="J242" s="338"/>
      <c r="K242" s="338"/>
      <c r="L242" s="352"/>
      <c r="M242" s="347"/>
      <c r="N242" s="285"/>
      <c r="O242" s="232"/>
      <c r="P242" s="14"/>
      <c r="Q242"/>
    </row>
    <row r="243" spans="1:37" s="247" customFormat="1" x14ac:dyDescent="0.25">
      <c r="A243"/>
      <c r="B243" s="351">
        <v>246</v>
      </c>
      <c r="C243" s="321"/>
      <c r="D243" s="338"/>
      <c r="E243" s="338"/>
      <c r="F243" s="338"/>
      <c r="G243" s="338"/>
      <c r="H243" s="338"/>
      <c r="I243" s="338"/>
      <c r="J243" s="338"/>
      <c r="K243" s="338"/>
      <c r="L243" s="352"/>
      <c r="M243" s="347"/>
      <c r="N243" s="285"/>
      <c r="O243" s="232"/>
      <c r="P243" s="14"/>
      <c r="Q243"/>
    </row>
    <row r="244" spans="1:37" s="247" customFormat="1" x14ac:dyDescent="0.25">
      <c r="A244"/>
      <c r="B244" s="351">
        <v>247</v>
      </c>
      <c r="C244" s="321"/>
      <c r="D244" s="338"/>
      <c r="E244" s="338"/>
      <c r="F244" s="338"/>
      <c r="G244" s="338"/>
      <c r="H244" s="338"/>
      <c r="I244" s="338"/>
      <c r="J244" s="338"/>
      <c r="K244" s="338"/>
      <c r="L244" s="352"/>
      <c r="M244" s="347"/>
      <c r="N244" s="285"/>
      <c r="O244" s="232"/>
      <c r="P244" s="14"/>
      <c r="Q244"/>
    </row>
    <row r="245" spans="1:37" s="247" customFormat="1" x14ac:dyDescent="0.25">
      <c r="A245"/>
      <c r="B245" s="351">
        <v>248</v>
      </c>
      <c r="C245" s="321"/>
      <c r="D245" s="338"/>
      <c r="E245" s="338"/>
      <c r="F245" s="338"/>
      <c r="G245" s="338"/>
      <c r="H245" s="338"/>
      <c r="I245" s="338"/>
      <c r="J245" s="338"/>
      <c r="K245" s="338"/>
      <c r="L245" s="352"/>
      <c r="M245" s="347"/>
      <c r="N245" s="285"/>
      <c r="O245" s="232"/>
      <c r="P245" s="14"/>
      <c r="Q245"/>
    </row>
    <row r="246" spans="1:37" s="247" customFormat="1" x14ac:dyDescent="0.25">
      <c r="A246"/>
      <c r="B246" s="351">
        <v>249</v>
      </c>
      <c r="C246" s="321"/>
      <c r="D246" s="338"/>
      <c r="E246" s="338"/>
      <c r="F246" s="338"/>
      <c r="G246" s="338"/>
      <c r="H246" s="338"/>
      <c r="I246" s="338"/>
      <c r="J246" s="338"/>
      <c r="K246" s="338"/>
      <c r="L246" s="352"/>
      <c r="M246" s="347"/>
      <c r="N246" s="285"/>
      <c r="O246" s="232"/>
      <c r="P246" s="14"/>
      <c r="Q246"/>
    </row>
    <row r="247" spans="1:37" s="247" customFormat="1" x14ac:dyDescent="0.25">
      <c r="A247"/>
      <c r="B247" s="351">
        <v>250</v>
      </c>
      <c r="C247" s="321"/>
      <c r="D247" s="338"/>
      <c r="E247" s="338"/>
      <c r="F247" s="338"/>
      <c r="G247" s="338"/>
      <c r="H247" s="338"/>
      <c r="I247" s="338"/>
      <c r="J247" s="338"/>
      <c r="K247" s="338"/>
      <c r="L247" s="352"/>
      <c r="M247" s="347"/>
      <c r="N247" s="285"/>
      <c r="O247" s="232"/>
      <c r="P247" s="14"/>
      <c r="Q247"/>
    </row>
    <row r="248" spans="1:37" s="247" customFormat="1" x14ac:dyDescent="0.25">
      <c r="A248"/>
      <c r="B248" s="351">
        <v>251</v>
      </c>
      <c r="C248" s="321"/>
      <c r="D248" s="338"/>
      <c r="E248" s="338"/>
      <c r="F248" s="338"/>
      <c r="G248" s="338"/>
      <c r="H248" s="338"/>
      <c r="I248" s="338"/>
      <c r="J248" s="338"/>
      <c r="K248" s="338"/>
      <c r="L248" s="352"/>
      <c r="M248" s="347"/>
      <c r="N248" s="285"/>
      <c r="O248" s="232"/>
      <c r="P248" s="14"/>
      <c r="Q248"/>
    </row>
    <row r="249" spans="1:37" s="247" customFormat="1" x14ac:dyDescent="0.25">
      <c r="A249"/>
      <c r="B249" s="351">
        <v>252</v>
      </c>
      <c r="C249" s="321"/>
      <c r="D249" s="338"/>
      <c r="E249" s="338"/>
      <c r="F249" s="338"/>
      <c r="G249" s="338"/>
      <c r="H249" s="338"/>
      <c r="I249" s="338"/>
      <c r="J249" s="338"/>
      <c r="K249" s="338"/>
      <c r="L249" s="352"/>
      <c r="M249" s="347"/>
      <c r="N249" s="285"/>
      <c r="O249" s="232"/>
      <c r="P249" s="14"/>
      <c r="Q249"/>
    </row>
    <row r="250" spans="1:37" s="247" customFormat="1" x14ac:dyDescent="0.25">
      <c r="A250"/>
      <c r="B250" s="351">
        <v>253</v>
      </c>
      <c r="C250" s="321"/>
      <c r="D250" s="338"/>
      <c r="E250" s="338"/>
      <c r="F250" s="338"/>
      <c r="G250" s="338"/>
      <c r="H250" s="338"/>
      <c r="I250" s="338"/>
      <c r="J250" s="338"/>
      <c r="K250" s="338"/>
      <c r="L250" s="352"/>
      <c r="M250" s="347"/>
      <c r="N250" s="285"/>
      <c r="O250" s="232"/>
      <c r="P250" s="14"/>
      <c r="Q250"/>
    </row>
    <row r="251" spans="1:37" s="247" customFormat="1" x14ac:dyDescent="0.25">
      <c r="A251"/>
      <c r="B251" s="233"/>
      <c r="C251" s="234"/>
      <c r="D251" s="239"/>
      <c r="E251" s="353"/>
      <c r="F251" s="239"/>
      <c r="G251" s="239"/>
      <c r="H251" s="239"/>
      <c r="I251" s="239"/>
      <c r="J251" s="239"/>
      <c r="K251" s="239"/>
      <c r="L251" s="239"/>
      <c r="M251" s="239"/>
      <c r="N251"/>
      <c r="O251" s="232"/>
      <c r="P251" s="127"/>
      <c r="Q251"/>
      <c r="T251" s="245"/>
      <c r="U251" s="245"/>
      <c r="AI251" s="245"/>
      <c r="AJ251" s="245"/>
      <c r="AK251" s="245"/>
    </row>
    <row r="252" spans="1:37" s="247" customFormat="1" x14ac:dyDescent="0.25">
      <c r="A252"/>
      <c r="B252" s="260"/>
      <c r="C252" s="354"/>
      <c r="D252" s="355"/>
      <c r="E252" s="356"/>
      <c r="F252" s="355"/>
      <c r="G252" s="355"/>
      <c r="H252" s="355"/>
      <c r="I252" s="355"/>
      <c r="J252" s="355"/>
      <c r="K252" s="355"/>
      <c r="L252" s="355"/>
      <c r="M252" s="355"/>
      <c r="N252" s="357"/>
      <c r="O252" s="232"/>
      <c r="P252" s="127"/>
      <c r="Q252"/>
      <c r="T252" s="245"/>
      <c r="U252" s="291"/>
      <c r="AI252" s="245"/>
      <c r="AJ252" s="245"/>
      <c r="AK252" s="245"/>
    </row>
    <row r="253" spans="1:37" s="247" customFormat="1" x14ac:dyDescent="0.25">
      <c r="A253"/>
      <c r="B253" s="233"/>
      <c r="C253" s="234"/>
      <c r="D253" s="239"/>
      <c r="E253" s="353"/>
      <c r="F253" s="239"/>
      <c r="G253" s="239"/>
      <c r="H253" s="239"/>
      <c r="I253" s="239"/>
      <c r="J253" s="239"/>
      <c r="K253" s="239"/>
      <c r="L253" s="239"/>
      <c r="M253" s="239"/>
      <c r="N253"/>
      <c r="O253" s="232"/>
      <c r="P253" s="127"/>
      <c r="Q253"/>
      <c r="T253" s="245"/>
      <c r="U253" s="291"/>
      <c r="V253" s="245"/>
      <c r="W253" s="245"/>
      <c r="X253" s="245"/>
      <c r="Y253" s="245"/>
      <c r="Z253" s="245"/>
      <c r="AA253" s="245"/>
      <c r="AB253" s="245"/>
      <c r="AC253" s="245"/>
      <c r="AD253" s="245"/>
      <c r="AE253" s="245"/>
      <c r="AF253" s="245"/>
      <c r="AG253" s="245"/>
      <c r="AH253" s="245"/>
      <c r="AI253" s="245"/>
      <c r="AJ253" s="245"/>
      <c r="AK253" s="245"/>
    </row>
    <row r="254" spans="1:37" s="247" customFormat="1" x14ac:dyDescent="0.25">
      <c r="A254"/>
      <c r="B254" s="233"/>
      <c r="C254" s="234"/>
      <c r="D254" s="239"/>
      <c r="E254" s="353"/>
      <c r="F254" s="239"/>
      <c r="G254" s="239"/>
      <c r="H254" s="239"/>
      <c r="I254" s="239"/>
      <c r="J254" s="239"/>
      <c r="K254" s="239"/>
      <c r="L254" s="239"/>
      <c r="M254" s="239"/>
      <c r="N254"/>
      <c r="O254" s="232"/>
      <c r="P254" s="14"/>
      <c r="Q254"/>
      <c r="U254" s="267"/>
      <c r="V254" s="291"/>
      <c r="W254" s="291"/>
      <c r="X254" s="291"/>
      <c r="Y254" s="291"/>
      <c r="Z254" s="291"/>
      <c r="AA254" s="245"/>
      <c r="AB254" s="245"/>
      <c r="AC254" s="245"/>
      <c r="AD254" s="245"/>
      <c r="AE254" s="245"/>
      <c r="AF254" s="245"/>
      <c r="AG254" s="245"/>
      <c r="AH254" s="245"/>
    </row>
    <row r="255" spans="1:37" s="247" customFormat="1" x14ac:dyDescent="0.25">
      <c r="A255"/>
      <c r="B255" s="233"/>
      <c r="C255" s="234"/>
      <c r="D255" s="239"/>
      <c r="E255" s="353"/>
      <c r="F255" s="239"/>
      <c r="G255" s="239"/>
      <c r="H255" s="239"/>
      <c r="I255" s="239"/>
      <c r="J255" s="239"/>
      <c r="K255" s="239"/>
      <c r="L255" s="239"/>
      <c r="M255" s="239"/>
      <c r="N255"/>
      <c r="O255" s="232"/>
      <c r="P255" s="14"/>
      <c r="Q255"/>
      <c r="U255" s="267"/>
      <c r="V255" s="291"/>
      <c r="W255" s="291"/>
      <c r="X255" s="291"/>
      <c r="Y255" s="291"/>
      <c r="Z255" s="291"/>
      <c r="AA255" s="245"/>
      <c r="AB255" s="245"/>
      <c r="AC255" s="245"/>
      <c r="AD255" s="245"/>
      <c r="AE255" s="245"/>
      <c r="AF255" s="245"/>
      <c r="AG255" s="245"/>
      <c r="AH255" s="245"/>
    </row>
    <row r="256" spans="1:37" s="247" customFormat="1" x14ac:dyDescent="0.25">
      <c r="A256"/>
      <c r="B256" s="233"/>
      <c r="C256" s="234"/>
      <c r="D256" s="239"/>
      <c r="E256" s="353"/>
      <c r="F256" s="239"/>
      <c r="G256" s="239"/>
      <c r="H256" s="239"/>
      <c r="I256" s="239"/>
      <c r="J256" s="239"/>
      <c r="K256" s="239"/>
      <c r="L256" s="239"/>
      <c r="M256" s="239"/>
      <c r="N256"/>
      <c r="O256" s="232"/>
      <c r="P256" s="14"/>
      <c r="Q256"/>
      <c r="U256" s="267"/>
      <c r="V256" s="267"/>
      <c r="W256" s="267"/>
      <c r="X256" s="267"/>
      <c r="Y256" s="267"/>
      <c r="Z256" s="267"/>
    </row>
    <row r="257" spans="1:34" s="247" customFormat="1" x14ac:dyDescent="0.25">
      <c r="A257"/>
      <c r="B257" s="233"/>
      <c r="C257" s="234"/>
      <c r="D257" s="239"/>
      <c r="E257" s="353" t="s">
        <v>158</v>
      </c>
      <c r="F257" s="239"/>
      <c r="G257" s="239"/>
      <c r="H257" s="239"/>
      <c r="I257" s="239"/>
      <c r="J257" s="239"/>
      <c r="K257" s="239"/>
      <c r="L257" s="239"/>
      <c r="M257" s="239"/>
      <c r="N257"/>
      <c r="O257" s="232"/>
      <c r="P257" s="14"/>
      <c r="Q257"/>
      <c r="U257" s="267"/>
      <c r="V257" s="267"/>
      <c r="W257" s="267"/>
      <c r="X257" s="267"/>
      <c r="Y257" s="267"/>
      <c r="Z257" s="267"/>
    </row>
    <row r="258" spans="1:34" x14ac:dyDescent="0.25">
      <c r="V258" s="267"/>
      <c r="W258" s="267"/>
      <c r="X258" s="267"/>
      <c r="Y258" s="267"/>
      <c r="Z258" s="267"/>
      <c r="AA258" s="247"/>
      <c r="AB258" s="247"/>
      <c r="AC258" s="247"/>
      <c r="AD258" s="247"/>
      <c r="AE258" s="247"/>
      <c r="AF258" s="247"/>
      <c r="AG258" s="247"/>
      <c r="AH258" s="247"/>
    </row>
    <row r="259" spans="1:34" x14ac:dyDescent="0.25">
      <c r="V259" s="267"/>
      <c r="W259" s="267"/>
      <c r="X259" s="267"/>
      <c r="Y259" s="267"/>
      <c r="Z259" s="267"/>
      <c r="AA259" s="247"/>
      <c r="AB259" s="247"/>
      <c r="AC259" s="247"/>
      <c r="AD259" s="247"/>
      <c r="AE259" s="247"/>
      <c r="AF259" s="247"/>
      <c r="AG259" s="247"/>
      <c r="AH259" s="247"/>
    </row>
    <row r="268" spans="1:34" x14ac:dyDescent="0.25">
      <c r="J268" s="239" t="s">
        <v>158</v>
      </c>
    </row>
  </sheetData>
  <sheetProtection insertColumns="0" insertRows="0" deleteColumns="0" deleteRows="0"/>
  <protectedRanges>
    <protectedRange algorithmName="SHA-512" hashValue="FDwS5RASqX4b/48o74XllUzh/Fh3XnJlJSF7+SbywIlFQO4VAq3ZF7LKHIeZdNe1KP1rvH37WjuetU1t5ygPYA==" saltValue="BS/1yvQn6cC4yVWltOeTkA==" spinCount="100000" sqref="C52:C61 C65:C66 C216 C186 D212:K212 C198:J198 L198:M198 C182:K185 M182:M185 D221:K221 C187:K187 M187 L182:L187 C199:M208 D216:M220 D224:M224 D52:K58 C36:K51 L221:L223 L36:M58 D59:M66 C213:M215 C12:M35 C188:M197 C209:L210 M209:M212 M221 C67:M181" name="Intervalo2"/>
    <protectedRange sqref="C213:C219 C12:C210" name="Intervalo1"/>
  </protectedRanges>
  <dataConsolidate/>
  <customSheetViews>
    <customSheetView guid="{1DC17905-9A6F-46E3-8753-2EC78BD8CC29}" scale="60" showPageBreaks="1" showGridLines="0" fitToPage="1" printArea="1" hiddenRows="1" hiddenColumns="1" view="pageBreakPreview" topLeftCell="B1">
      <selection activeCell="V5" sqref="V5"/>
      <pageMargins left="0.511811024" right="0.511811024" top="0.78740157499999996" bottom="0.78740157499999996" header="0.31496062000000002" footer="0.31496062000000002"/>
      <pageSetup scale="55" orientation="portrait" r:id="rId1"/>
    </customSheetView>
    <customSheetView guid="{56FAE90D-B756-420C-A745-1BB46EE6596E}" scale="60" showPageBreaks="1" showGridLines="0" fitToPage="1" printArea="1" hiddenRows="1" hiddenColumns="1" view="pageBreakPreview" topLeftCell="B1">
      <selection activeCell="V5" sqref="V5"/>
      <pageMargins left="0.511811024" right="0.511811024" top="0.78740157499999996" bottom="0.78740157499999996" header="0.31496062000000002" footer="0.31496062000000002"/>
      <pageSetup scale="55" orientation="portrait" r:id="rId2"/>
    </customSheetView>
    <customSheetView guid="{0AB8525F-7FD2-4535-8C53-8BD8BBCBC81D}" scale="80" showPageBreaks="1" showGridLines="0" fitToPage="1" printArea="1" hiddenRows="1" hiddenColumns="1" view="pageBreakPreview" topLeftCell="B1">
      <selection activeCell="E31" sqref="E31"/>
      <pageMargins left="0.511811024" right="0.511811024" top="0.78740157499999996" bottom="0.78740157499999996" header="0.31496062000000002" footer="0.31496062000000002"/>
      <pageSetup scale="55" orientation="portrait" r:id="rId3"/>
    </customSheetView>
    <customSheetView guid="{CB688749-7316-45D2-9B43-477093B5C62F}" scale="80" showPageBreaks="1" showGridLines="0" fitToPage="1" printArea="1" hiddenRows="1" hiddenColumns="1" view="pageBreakPreview" topLeftCell="B1">
      <selection activeCell="M38" sqref="M38"/>
      <pageMargins left="0.511811024" right="0.511811024" top="0.78740157499999996" bottom="0.78740157499999996" header="0.31496062000000002" footer="0.31496062000000002"/>
      <pageSetup scale="55" orientation="portrait" r:id="rId4"/>
    </customSheetView>
    <customSheetView guid="{5DF6E948-65FF-4EC6-8557-EAA82DAC64C6}" scale="80" showPageBreaks="1" showGridLines="0" fitToPage="1" printArea="1" hiddenRows="1" hiddenColumns="1" view="pageBreakPreview" topLeftCell="S1">
      <selection activeCell="S34" sqref="S34"/>
      <pageMargins left="0.511811024" right="0.511811024" top="0.78740157499999996" bottom="0.78740157499999996" header="0.31496062000000002" footer="0.31496062000000002"/>
      <pageSetup scale="55" orientation="portrait" r:id="rId5"/>
    </customSheetView>
    <customSheetView guid="{2115D812-D19E-483D-A6FB-C64B60D1DA13}" scale="80" showPageBreaks="1" showGridLines="0" fitToPage="1" printArea="1" hiddenRows="1" hiddenColumns="1" view="pageBreakPreview" topLeftCell="S1">
      <selection activeCell="S34" sqref="S34"/>
      <pageMargins left="0.511811024" right="0.511811024" top="0.78740157499999996" bottom="0.78740157499999996" header="0.31496062000000002" footer="0.31496062000000002"/>
      <pageSetup scale="55" orientation="portrait" r:id="rId6"/>
    </customSheetView>
    <customSheetView guid="{CC93102B-E846-4AFC-AD52-6555A44EAB14}" scale="60" showPageBreaks="1" showGridLines="0" fitToPage="1" printArea="1" hiddenRows="1" hiddenColumns="1" view="pageBreakPreview" topLeftCell="B101">
      <selection activeCell="Q158" sqref="Q158"/>
      <pageMargins left="0.511811024" right="0.511811024" top="0.78740157499999996" bottom="0.78740157499999996" header="0.31496062000000002" footer="0.31496062000000002"/>
      <pageSetup scale="55" orientation="portrait" r:id="rId7"/>
    </customSheetView>
    <customSheetView guid="{38BACA86-6B88-405E-BC8A-E1CDCF90B510}" scale="60" showPageBreaks="1" showGridLines="0" fitToPage="1" printArea="1" hiddenRows="1" hiddenColumns="1" view="pageBreakPreview" topLeftCell="B1">
      <selection activeCell="D25" sqref="D25"/>
      <pageMargins left="0.511811024" right="0.511811024" top="0.78740157499999996" bottom="0.78740157499999996" header="0.31496062000000002" footer="0.31496062000000002"/>
      <pageSetup scale="55" orientation="portrait" r:id="rId8"/>
    </customSheetView>
    <customSheetView guid="{94817ED4-8D0D-44FD-B543-FC772A327B79}" scale="60" showPageBreaks="1" showGridLines="0" fitToPage="1" printArea="1" hiddenRows="1" hiddenColumns="1" view="pageBreakPreview" topLeftCell="B1">
      <selection activeCell="D25" sqref="D25"/>
      <pageMargins left="0.511811024" right="0.511811024" top="0.78740157499999996" bottom="0.78740157499999996" header="0.31496062000000002" footer="0.31496062000000002"/>
      <pageSetup scale="55" orientation="portrait" r:id="rId9"/>
    </customSheetView>
  </customSheetViews>
  <mergeCells count="38">
    <mergeCell ref="M6:N6"/>
    <mergeCell ref="T3:T4"/>
    <mergeCell ref="U3:U4"/>
    <mergeCell ref="AI3:AI4"/>
    <mergeCell ref="AJ3:AJ4"/>
    <mergeCell ref="T5:T6"/>
    <mergeCell ref="AI5:AI6"/>
    <mergeCell ref="AJ5:AJ6"/>
    <mergeCell ref="U5:U8"/>
    <mergeCell ref="AI8:AI9"/>
    <mergeCell ref="AJ8:AJ9"/>
    <mergeCell ref="U9:U11"/>
    <mergeCell ref="B6:C6"/>
    <mergeCell ref="D6:E6"/>
    <mergeCell ref="F6:H6"/>
    <mergeCell ref="I6:J6"/>
    <mergeCell ref="K6:L6"/>
    <mergeCell ref="B8:C8"/>
    <mergeCell ref="D8:E8"/>
    <mergeCell ref="F8:H8"/>
    <mergeCell ref="I8:J8"/>
    <mergeCell ref="K8:L8"/>
    <mergeCell ref="D7:E7"/>
    <mergeCell ref="F7:H7"/>
    <mergeCell ref="I7:J7"/>
    <mergeCell ref="K7:L7"/>
    <mergeCell ref="M7:N7"/>
    <mergeCell ref="D10:E10"/>
    <mergeCell ref="F10:H10"/>
    <mergeCell ref="I10:K10"/>
    <mergeCell ref="M8:N8"/>
    <mergeCell ref="T8:T9"/>
    <mergeCell ref="P38:S39"/>
    <mergeCell ref="P10:S10"/>
    <mergeCell ref="P11:S11"/>
    <mergeCell ref="P22:S23"/>
    <mergeCell ref="P24:S25"/>
    <mergeCell ref="P36:S37"/>
  </mergeCells>
  <conditionalFormatting sqref="N92:N94 N12:N90 N96:N224">
    <cfRule type="cellIs" dxfId="57" priority="29" operator="equal">
      <formula>"O"</formula>
    </cfRule>
    <cfRule type="cellIs" dxfId="56" priority="30" operator="equal">
      <formula>"P"</formula>
    </cfRule>
  </conditionalFormatting>
  <conditionalFormatting sqref="D8">
    <cfRule type="cellIs" dxfId="55" priority="27" operator="equal">
      <formula>"ATRASO"</formula>
    </cfRule>
    <cfRule type="cellIs" dxfId="54" priority="28" operator="equal">
      <formula>"DENTRO"</formula>
    </cfRule>
  </conditionalFormatting>
  <conditionalFormatting sqref="F8:H8">
    <cfRule type="expression" dxfId="53" priority="23">
      <formula>F6&gt;=F7</formula>
    </cfRule>
    <cfRule type="expression" dxfId="52" priority="26">
      <formula>F6&lt;F7</formula>
    </cfRule>
  </conditionalFormatting>
  <conditionalFormatting sqref="D8:E8">
    <cfRule type="expression" dxfId="51" priority="13">
      <formula>D6 &lt;D7</formula>
    </cfRule>
    <cfRule type="expression" dxfId="50" priority="25">
      <formula>D6&gt;=D7</formula>
    </cfRule>
  </conditionalFormatting>
  <conditionalFormatting sqref="M8:N8">
    <cfRule type="expression" dxfId="49" priority="15">
      <formula>$M$6&gt;=$M$7</formula>
    </cfRule>
    <cfRule type="expression" dxfId="48" priority="16">
      <formula>$M$6&lt;$M$7</formula>
    </cfRule>
    <cfRule type="expression" dxfId="47" priority="20">
      <formula>"L6&lt;L7"</formula>
    </cfRule>
    <cfRule type="expression" dxfId="46" priority="24">
      <formula>"L6&lt;L7"</formula>
    </cfRule>
  </conditionalFormatting>
  <conditionalFormatting sqref="I8:J8">
    <cfRule type="expression" dxfId="45" priority="14">
      <formula>$I$6&gt;=$I$7</formula>
    </cfRule>
    <cfRule type="expression" dxfId="44" priority="19">
      <formula>$I$6&lt;$I$7</formula>
    </cfRule>
    <cfRule type="expression" dxfId="43" priority="21">
      <formula>"h6&gt;=h7"</formula>
    </cfRule>
    <cfRule type="expression" dxfId="42" priority="22">
      <formula>"H6&lt;H7"</formula>
    </cfRule>
  </conditionalFormatting>
  <conditionalFormatting sqref="K8:L8">
    <cfRule type="expression" dxfId="41" priority="17">
      <formula>$K$6&gt;=$K$7</formula>
    </cfRule>
    <cfRule type="expression" dxfId="40" priority="18">
      <formula>$K$6&lt;$K$7</formula>
    </cfRule>
  </conditionalFormatting>
  <conditionalFormatting sqref="P11:S11">
    <cfRule type="cellIs" dxfId="39" priority="10" operator="lessThanOrEqual">
      <formula>$P$10</formula>
    </cfRule>
    <cfRule type="cellIs" dxfId="38" priority="12" operator="greaterThanOrEqual">
      <formula>$P$10</formula>
    </cfRule>
  </conditionalFormatting>
  <conditionalFormatting sqref="P24:S25">
    <cfRule type="cellIs" dxfId="37" priority="9" operator="lessThanOrEqual">
      <formula>$P$22</formula>
    </cfRule>
    <cfRule type="cellIs" dxfId="36" priority="11" operator="greaterThanOrEqual">
      <formula>$P$22</formula>
    </cfRule>
  </conditionalFormatting>
  <conditionalFormatting sqref="P38:S39">
    <cfRule type="cellIs" dxfId="35" priority="7" operator="lessThanOrEqual">
      <formula>$P$36</formula>
    </cfRule>
    <cfRule type="cellIs" dxfId="34" priority="8" operator="greaterThanOrEqual">
      <formula>$P$36</formula>
    </cfRule>
  </conditionalFormatting>
  <conditionalFormatting sqref="N91">
    <cfRule type="cellIs" dxfId="33" priority="4" operator="equal">
      <formula>"O"</formula>
    </cfRule>
    <cfRule type="cellIs" dxfId="32" priority="5" operator="equal">
      <formula>"P"</formula>
    </cfRule>
  </conditionalFormatting>
  <conditionalFormatting sqref="N91">
    <cfRule type="iconSet" priority="6">
      <iconSet iconSet="3Symbols" showValue="0" reverse="1">
        <cfvo type="percent" val="0"/>
        <cfvo type="num" val="1" gte="0"/>
        <cfvo type="num" val="2"/>
      </iconSet>
    </cfRule>
  </conditionalFormatting>
  <conditionalFormatting sqref="N95">
    <cfRule type="cellIs" dxfId="31" priority="1" operator="equal">
      <formula>"O"</formula>
    </cfRule>
    <cfRule type="cellIs" dxfId="30" priority="2" operator="equal">
      <formula>"P"</formula>
    </cfRule>
  </conditionalFormatting>
  <conditionalFormatting sqref="N95">
    <cfRule type="iconSet" priority="3">
      <iconSet iconSet="3Symbols" showValue="0" reverse="1">
        <cfvo type="percent" val="0"/>
        <cfvo type="num" val="1" gte="0"/>
        <cfvo type="num" val="2"/>
      </iconSet>
    </cfRule>
  </conditionalFormatting>
  <conditionalFormatting sqref="B8">
    <cfRule type="expression" dxfId="29" priority="31">
      <formula>B6&lt;C7</formula>
    </cfRule>
    <cfRule type="expression" dxfId="28" priority="32">
      <formula>B6&gt;=C7</formula>
    </cfRule>
  </conditionalFormatting>
  <conditionalFormatting sqref="N92:N94 N12:N90 N96:N224">
    <cfRule type="iconSet" priority="88">
      <iconSet iconSet="3Symbols" showValue="0" reverse="1">
        <cfvo type="percent" val="0"/>
        <cfvo type="num" val="1" gte="0"/>
        <cfvo type="num" val="2"/>
      </iconSet>
    </cfRule>
  </conditionalFormatting>
  <dataValidations disablePrompts="1" count="1">
    <dataValidation type="list" allowBlank="1" showInputMessage="1" showErrorMessage="1" sqref="C10">
      <formula1>$V$14:$AG$14</formula1>
    </dataValidation>
  </dataValidations>
  <pageMargins left="0.511811024" right="0.511811024" top="0.78740157499999996" bottom="0.78740157499999996" header="0.31496062000000002" footer="0.31496062000000002"/>
  <pageSetup scale="55" orientation="portrait" r:id="rId10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 filterMode="1">
    <pageSetUpPr fitToPage="1"/>
  </sheetPr>
  <dimension ref="A1:BP1048564"/>
  <sheetViews>
    <sheetView showGridLines="0" zoomScale="70" zoomScaleNormal="90" zoomScaleSheetLayoutView="50" zoomScalePageLayoutView="70" workbookViewId="0">
      <selection activeCell="D4932" sqref="D4932"/>
    </sheetView>
  </sheetViews>
  <sheetFormatPr defaultRowHeight="15" x14ac:dyDescent="0.25"/>
  <cols>
    <col min="1" max="1" width="25.42578125" style="580" customWidth="1"/>
    <col min="2" max="2" width="11.85546875" style="813" customWidth="1"/>
    <col min="3" max="3" width="20.28515625" style="623" bestFit="1" customWidth="1"/>
    <col min="4" max="4" width="41.42578125" style="623" customWidth="1"/>
    <col min="5" max="5" width="17.5703125" style="623" customWidth="1"/>
    <col min="6" max="6" width="21.140625" style="624" customWidth="1"/>
    <col min="7" max="7" width="21.5703125" style="354" bestFit="1" customWidth="1"/>
    <col min="8" max="8" width="21.28515625" style="354" customWidth="1"/>
    <col min="9" max="9" width="18.28515625" style="354" customWidth="1"/>
    <col min="10" max="10" width="15.5703125" style="354" customWidth="1"/>
    <col min="11" max="11" width="23.85546875" style="354" customWidth="1"/>
    <col min="12" max="12" width="13.5703125" style="354" customWidth="1"/>
    <col min="13" max="13" width="17.28515625" style="354" customWidth="1"/>
    <col min="14" max="15" width="18.5703125" style="644" customWidth="1"/>
    <col min="16" max="16" width="49.28515625" style="644" customWidth="1"/>
    <col min="17" max="18" width="9.28515625" style="644" customWidth="1"/>
    <col min="19" max="19" width="12.5703125" style="644" customWidth="1"/>
    <col min="20" max="20" width="8.5703125" style="644" customWidth="1"/>
    <col min="21" max="21" width="10" style="891" customWidth="1"/>
    <col min="22" max="22" width="12.5703125" style="957" customWidth="1"/>
    <col min="23" max="23" width="15.42578125" style="814" customWidth="1"/>
    <col min="24" max="35" width="9.140625" style="981"/>
    <col min="36" max="16384" width="9.140625" style="814"/>
  </cols>
  <sheetData>
    <row r="1" spans="1:68" ht="15.75" x14ac:dyDescent="0.25">
      <c r="A1" s="814"/>
      <c r="B1" s="814"/>
      <c r="C1" s="896"/>
      <c r="D1" s="896"/>
      <c r="E1" s="897" t="s">
        <v>10046</v>
      </c>
      <c r="F1" s="898" t="s">
        <v>38</v>
      </c>
      <c r="G1" s="899" t="s">
        <v>9784</v>
      </c>
      <c r="H1" s="898" t="s">
        <v>10189</v>
      </c>
      <c r="I1" s="899" t="s">
        <v>10045</v>
      </c>
      <c r="J1" s="900"/>
      <c r="K1" s="814"/>
      <c r="L1" s="814"/>
      <c r="M1" s="901"/>
      <c r="N1" s="902"/>
      <c r="O1" s="902"/>
      <c r="P1" s="902"/>
      <c r="Q1" s="902"/>
      <c r="R1" s="902"/>
      <c r="S1" s="902"/>
      <c r="T1" s="902"/>
      <c r="U1" s="903"/>
      <c r="V1" s="903"/>
      <c r="W1" s="1037">
        <v>43038</v>
      </c>
      <c r="X1" s="968"/>
      <c r="Y1" s="968"/>
      <c r="Z1" s="969"/>
      <c r="AA1" s="969"/>
      <c r="AB1" s="969"/>
      <c r="AC1" s="969"/>
      <c r="AD1" s="969"/>
      <c r="AE1" s="969"/>
      <c r="AF1" s="969"/>
      <c r="AG1" s="969"/>
      <c r="AH1" s="969"/>
      <c r="AI1" s="969"/>
      <c r="AJ1" s="905"/>
      <c r="AK1" s="905"/>
      <c r="AL1" s="905"/>
      <c r="AM1" s="905"/>
      <c r="AN1" s="905"/>
      <c r="AO1" s="905"/>
      <c r="AP1" s="905"/>
      <c r="AQ1" s="905"/>
      <c r="AR1" s="905"/>
      <c r="AS1" s="905"/>
      <c r="AT1" s="905"/>
      <c r="AU1" s="905"/>
      <c r="AV1" s="905"/>
      <c r="AW1" s="904"/>
      <c r="AX1" s="904"/>
      <c r="AY1" s="904"/>
      <c r="AZ1" s="904"/>
      <c r="BA1" s="904"/>
      <c r="BB1" s="904"/>
      <c r="BC1" s="904"/>
      <c r="BD1" s="904"/>
      <c r="BE1" s="904"/>
      <c r="BF1" s="904"/>
      <c r="BG1" s="904"/>
      <c r="BH1" s="904"/>
      <c r="BI1" s="904"/>
      <c r="BJ1" s="904"/>
      <c r="BK1" s="904"/>
      <c r="BL1" s="904"/>
      <c r="BM1" s="904"/>
      <c r="BN1" s="904"/>
      <c r="BO1" s="904"/>
      <c r="BP1" s="904"/>
    </row>
    <row r="2" spans="1:68" ht="15.75" x14ac:dyDescent="0.25">
      <c r="A2" s="906"/>
      <c r="B2" s="1001" t="s">
        <v>9790</v>
      </c>
      <c r="C2" s="896"/>
      <c r="D2" s="896"/>
      <c r="E2" s="907" t="s">
        <v>42</v>
      </c>
      <c r="F2" s="908">
        <v>40</v>
      </c>
      <c r="G2" s="909">
        <f>F2/2</f>
        <v>20</v>
      </c>
      <c r="H2" s="910">
        <f t="shared" ref="H2:H8" si="0">(F2/$F$9)*$H$9</f>
        <v>41.095890410958901</v>
      </c>
      <c r="I2" s="909">
        <f t="shared" ref="I2:I9" si="1">H2/2</f>
        <v>20.547945205479451</v>
      </c>
      <c r="J2" s="900"/>
      <c r="K2" s="814"/>
      <c r="L2" s="814"/>
      <c r="M2" s="814"/>
      <c r="N2" s="567"/>
      <c r="O2" s="567"/>
      <c r="P2" s="567"/>
      <c r="Q2" s="567"/>
      <c r="R2" s="567"/>
      <c r="S2" s="567"/>
      <c r="T2" s="567"/>
      <c r="U2" s="903"/>
      <c r="V2" s="903"/>
      <c r="W2" s="904"/>
      <c r="X2" s="968"/>
      <c r="Y2" s="968"/>
      <c r="Z2" s="969"/>
      <c r="AA2" s="969"/>
      <c r="AB2" s="969"/>
      <c r="AC2" s="969"/>
      <c r="AD2" s="969"/>
      <c r="AE2" s="969"/>
      <c r="AF2" s="969"/>
      <c r="AG2" s="969"/>
      <c r="AH2" s="969"/>
      <c r="AI2" s="969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4"/>
      <c r="AX2" s="904"/>
      <c r="AY2" s="904"/>
      <c r="AZ2" s="904"/>
      <c r="BA2" s="904"/>
      <c r="BB2" s="904"/>
      <c r="BC2" s="904"/>
      <c r="BD2" s="904"/>
      <c r="BE2" s="904"/>
      <c r="BF2" s="904"/>
      <c r="BG2" s="904"/>
      <c r="BH2" s="904"/>
      <c r="BI2" s="904"/>
      <c r="BJ2" s="904"/>
      <c r="BK2" s="904"/>
      <c r="BL2" s="904"/>
      <c r="BM2" s="904"/>
      <c r="BN2" s="904"/>
      <c r="BO2" s="904"/>
      <c r="BP2" s="904"/>
    </row>
    <row r="3" spans="1:68" ht="15.75" x14ac:dyDescent="0.25">
      <c r="A3" s="911" t="s">
        <v>78</v>
      </c>
      <c r="B3" s="354">
        <v>2</v>
      </c>
      <c r="C3" s="896"/>
      <c r="D3" s="896"/>
      <c r="E3" s="912" t="s">
        <v>2546</v>
      </c>
      <c r="F3" s="913">
        <v>6</v>
      </c>
      <c r="G3" s="914">
        <f t="shared" ref="G3:G7" si="2">F3/2</f>
        <v>3</v>
      </c>
      <c r="H3" s="915">
        <f t="shared" si="0"/>
        <v>6.1643835616438354</v>
      </c>
      <c r="I3" s="914">
        <f t="shared" si="1"/>
        <v>3.0821917808219177</v>
      </c>
      <c r="J3" s="900"/>
      <c r="K3" s="814"/>
      <c r="L3" s="814"/>
      <c r="M3" s="814"/>
      <c r="N3" s="567"/>
      <c r="O3" s="567"/>
      <c r="P3" s="567"/>
      <c r="Q3" s="567"/>
      <c r="R3" s="567"/>
      <c r="S3" s="567"/>
      <c r="T3" s="567"/>
      <c r="U3" s="904"/>
      <c r="V3" s="903"/>
      <c r="W3" s="904"/>
      <c r="X3" s="968"/>
      <c r="Y3" s="968"/>
      <c r="Z3" s="969"/>
      <c r="AA3" s="969"/>
      <c r="AB3" s="969"/>
      <c r="AC3" s="969"/>
      <c r="AD3" s="969"/>
      <c r="AE3" s="969"/>
      <c r="AF3" s="969"/>
      <c r="AG3" s="969"/>
      <c r="AH3" s="969"/>
      <c r="AI3" s="969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AW3" s="904"/>
      <c r="AX3" s="904"/>
      <c r="AY3" s="904"/>
      <c r="AZ3" s="904"/>
      <c r="BA3" s="904"/>
      <c r="BB3" s="904"/>
      <c r="BC3" s="904"/>
      <c r="BD3" s="904"/>
      <c r="BE3" s="904"/>
      <c r="BF3" s="904"/>
      <c r="BG3" s="904"/>
      <c r="BH3" s="904"/>
      <c r="BI3" s="904"/>
      <c r="BJ3" s="904"/>
      <c r="BK3" s="904"/>
      <c r="BL3" s="904"/>
      <c r="BM3" s="904"/>
      <c r="BN3" s="904"/>
      <c r="BO3" s="904"/>
      <c r="BP3" s="904"/>
    </row>
    <row r="4" spans="1:68" ht="15.75" x14ac:dyDescent="0.25">
      <c r="A4" s="916" t="s">
        <v>9789</v>
      </c>
      <c r="B4" s="1002">
        <v>4</v>
      </c>
      <c r="C4" s="896"/>
      <c r="D4" s="896"/>
      <c r="E4" s="917" t="s">
        <v>43</v>
      </c>
      <c r="F4" s="918">
        <v>3</v>
      </c>
      <c r="G4" s="919">
        <f t="shared" si="2"/>
        <v>1.5</v>
      </c>
      <c r="H4" s="920">
        <f t="shared" si="0"/>
        <v>3.0821917808219177</v>
      </c>
      <c r="I4" s="919">
        <f t="shared" si="1"/>
        <v>1.5410958904109588</v>
      </c>
      <c r="J4" s="900"/>
      <c r="K4" s="814"/>
      <c r="L4" s="814"/>
      <c r="M4" s="814"/>
      <c r="N4" s="567"/>
      <c r="O4" s="567"/>
      <c r="P4" s="567"/>
      <c r="Q4" s="567"/>
      <c r="R4" s="567"/>
      <c r="S4" s="567"/>
      <c r="T4" s="567"/>
      <c r="U4" s="904"/>
      <c r="V4" s="903"/>
      <c r="W4" s="904"/>
      <c r="X4" s="968"/>
      <c r="Y4" s="968"/>
      <c r="Z4" s="969"/>
      <c r="AA4" s="969"/>
      <c r="AB4" s="969"/>
      <c r="AC4" s="969"/>
      <c r="AD4" s="969"/>
      <c r="AE4" s="969"/>
      <c r="AF4" s="969"/>
      <c r="AG4" s="969"/>
      <c r="AH4" s="969"/>
      <c r="AI4" s="969"/>
      <c r="AJ4" s="905"/>
      <c r="AK4" s="905"/>
      <c r="AL4" s="905"/>
      <c r="AM4" s="905"/>
      <c r="AN4" s="905"/>
      <c r="AO4" s="905"/>
      <c r="AP4" s="905"/>
      <c r="AQ4" s="905"/>
      <c r="AR4" s="905"/>
      <c r="AS4" s="905"/>
      <c r="AT4" s="905"/>
      <c r="AU4" s="905"/>
      <c r="AV4" s="905"/>
      <c r="AW4" s="904"/>
      <c r="AX4" s="904"/>
      <c r="AY4" s="904"/>
      <c r="AZ4" s="904"/>
      <c r="BA4" s="904"/>
      <c r="BB4" s="904"/>
      <c r="BC4" s="904"/>
      <c r="BD4" s="904"/>
      <c r="BE4" s="904"/>
      <c r="BF4" s="904"/>
      <c r="BG4" s="904"/>
      <c r="BH4" s="904"/>
      <c r="BI4" s="904"/>
      <c r="BJ4" s="904"/>
      <c r="BK4" s="904"/>
      <c r="BL4" s="904"/>
      <c r="BM4" s="904"/>
      <c r="BN4" s="904"/>
      <c r="BO4" s="904"/>
      <c r="BP4" s="904"/>
    </row>
    <row r="5" spans="1:68" ht="15.75" x14ac:dyDescent="0.25">
      <c r="A5" s="814"/>
      <c r="B5" s="814"/>
      <c r="C5" s="896"/>
      <c r="D5" s="896"/>
      <c r="E5" s="912" t="s">
        <v>10052</v>
      </c>
      <c r="F5" s="913">
        <f>F2+F3+F4</f>
        <v>49</v>
      </c>
      <c r="G5" s="914">
        <f>G2+G3+G4</f>
        <v>24.5</v>
      </c>
      <c r="H5" s="915">
        <f t="shared" si="0"/>
        <v>50.342465753424662</v>
      </c>
      <c r="I5" s="914">
        <f t="shared" si="1"/>
        <v>25.171232876712331</v>
      </c>
      <c r="J5" s="900"/>
      <c r="K5" s="814" t="s">
        <v>10058</v>
      </c>
      <c r="L5" s="814"/>
      <c r="M5" s="814"/>
      <c r="N5" s="567"/>
      <c r="O5" s="567"/>
      <c r="P5" s="567"/>
      <c r="Q5" s="567"/>
      <c r="R5" s="567"/>
      <c r="S5" s="567"/>
      <c r="T5" s="567"/>
      <c r="U5" s="904"/>
      <c r="V5" s="903"/>
      <c r="W5" s="904"/>
      <c r="X5" s="968"/>
      <c r="Y5" s="968"/>
      <c r="Z5" s="969"/>
      <c r="AA5" s="969"/>
      <c r="AB5" s="969"/>
      <c r="AC5" s="969"/>
      <c r="AD5" s="969"/>
      <c r="AE5" s="969"/>
      <c r="AF5" s="969"/>
      <c r="AG5" s="969"/>
      <c r="AH5" s="969"/>
      <c r="AI5" s="969"/>
      <c r="AJ5" s="905"/>
      <c r="AK5" s="905"/>
      <c r="AL5" s="905"/>
      <c r="AM5" s="905"/>
      <c r="AN5" s="905"/>
      <c r="AO5" s="905"/>
      <c r="AP5" s="905"/>
      <c r="AQ5" s="905"/>
      <c r="AR5" s="905"/>
      <c r="AS5" s="905"/>
      <c r="AT5" s="905"/>
      <c r="AU5" s="905"/>
      <c r="AV5" s="905"/>
      <c r="AW5" s="904"/>
      <c r="AX5" s="904"/>
      <c r="AY5" s="904"/>
      <c r="AZ5" s="904"/>
      <c r="BA5" s="904"/>
      <c r="BB5" s="904"/>
      <c r="BC5" s="904"/>
      <c r="BD5" s="904"/>
      <c r="BE5" s="904"/>
      <c r="BF5" s="904"/>
      <c r="BG5" s="904"/>
      <c r="BH5" s="904"/>
      <c r="BI5" s="904"/>
      <c r="BJ5" s="904"/>
      <c r="BK5" s="904"/>
      <c r="BL5" s="904"/>
      <c r="BM5" s="904"/>
      <c r="BN5" s="904"/>
      <c r="BO5" s="904"/>
      <c r="BP5" s="904"/>
    </row>
    <row r="6" spans="1:68" ht="15.75" x14ac:dyDescent="0.25">
      <c r="A6" s="814"/>
      <c r="B6" s="814"/>
      <c r="C6" s="896"/>
      <c r="D6" s="896"/>
      <c r="E6" s="921" t="s">
        <v>114</v>
      </c>
      <c r="F6" s="922">
        <v>17</v>
      </c>
      <c r="G6" s="923">
        <f t="shared" si="2"/>
        <v>8.5</v>
      </c>
      <c r="H6" s="924">
        <f t="shared" si="0"/>
        <v>17.465753424657532</v>
      </c>
      <c r="I6" s="923">
        <f t="shared" si="1"/>
        <v>8.7328767123287658</v>
      </c>
      <c r="J6" s="900"/>
      <c r="K6" s="814"/>
      <c r="L6" s="814"/>
      <c r="M6" s="814"/>
      <c r="N6" s="567"/>
      <c r="O6" s="567"/>
      <c r="P6" s="567"/>
      <c r="Q6" s="567"/>
      <c r="R6" s="567"/>
      <c r="S6" s="567"/>
      <c r="T6" s="567"/>
      <c r="U6" s="904"/>
      <c r="V6" s="903"/>
      <c r="W6" s="904"/>
      <c r="X6" s="968"/>
      <c r="Y6" s="968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05"/>
      <c r="AK6" s="905"/>
      <c r="AL6" s="905"/>
      <c r="AM6" s="905"/>
      <c r="AN6" s="905"/>
      <c r="AO6" s="905"/>
      <c r="AP6" s="905"/>
      <c r="AQ6" s="905"/>
      <c r="AR6" s="905"/>
      <c r="AS6" s="905"/>
      <c r="AT6" s="905"/>
      <c r="AU6" s="905"/>
      <c r="AV6" s="905"/>
      <c r="AW6" s="904"/>
      <c r="AX6" s="904"/>
      <c r="AY6" s="904"/>
      <c r="AZ6" s="904"/>
      <c r="BA6" s="904"/>
      <c r="BB6" s="904"/>
      <c r="BC6" s="904"/>
      <c r="BD6" s="904"/>
      <c r="BE6" s="904"/>
      <c r="BF6" s="904"/>
      <c r="BG6" s="904"/>
      <c r="BH6" s="904"/>
      <c r="BI6" s="904"/>
      <c r="BJ6" s="904"/>
      <c r="BK6" s="904"/>
      <c r="BL6" s="904"/>
      <c r="BM6" s="904"/>
      <c r="BN6" s="904"/>
      <c r="BO6" s="904"/>
      <c r="BP6" s="904"/>
    </row>
    <row r="7" spans="1:68" ht="15.75" x14ac:dyDescent="0.25">
      <c r="A7" s="354"/>
      <c r="B7" s="354" t="s">
        <v>9791</v>
      </c>
      <c r="C7" s="896"/>
      <c r="D7" s="896"/>
      <c r="E7" s="925" t="s">
        <v>135</v>
      </c>
      <c r="F7" s="926">
        <v>7</v>
      </c>
      <c r="G7" s="927">
        <f t="shared" si="2"/>
        <v>3.5</v>
      </c>
      <c r="H7" s="928">
        <f t="shared" si="0"/>
        <v>7.1917808219178081</v>
      </c>
      <c r="I7" s="927">
        <f t="shared" si="1"/>
        <v>3.595890410958904</v>
      </c>
      <c r="J7" s="900"/>
      <c r="K7" s="814"/>
      <c r="L7" s="814"/>
      <c r="M7" s="814"/>
      <c r="N7" s="567"/>
      <c r="O7" s="567"/>
      <c r="P7" s="567"/>
      <c r="Q7" s="567"/>
      <c r="R7" s="567"/>
      <c r="S7" s="567"/>
      <c r="T7" s="567"/>
      <c r="U7" s="903"/>
      <c r="V7" s="903"/>
      <c r="W7" s="904"/>
      <c r="X7" s="968"/>
      <c r="Y7" s="968"/>
      <c r="Z7" s="969"/>
      <c r="AA7" s="969"/>
      <c r="AB7" s="969"/>
      <c r="AC7" s="969"/>
      <c r="AD7" s="969"/>
      <c r="AE7" s="969"/>
      <c r="AF7" s="969"/>
      <c r="AG7" s="969"/>
      <c r="AH7" s="969"/>
      <c r="AI7" s="969"/>
      <c r="AJ7" s="905"/>
      <c r="AK7" s="905"/>
      <c r="AL7" s="905"/>
      <c r="AM7" s="905"/>
      <c r="AN7" s="905"/>
      <c r="AO7" s="905"/>
      <c r="AP7" s="905"/>
      <c r="AQ7" s="905"/>
      <c r="AR7" s="905"/>
      <c r="AS7" s="905"/>
      <c r="AT7" s="905"/>
      <c r="AU7" s="905"/>
      <c r="AV7" s="905"/>
      <c r="AW7" s="904"/>
      <c r="AX7" s="904"/>
      <c r="AY7" s="904"/>
      <c r="AZ7" s="904"/>
      <c r="BA7" s="904"/>
      <c r="BB7" s="904"/>
      <c r="BC7" s="904"/>
      <c r="BD7" s="904"/>
      <c r="BE7" s="904"/>
      <c r="BF7" s="904"/>
      <c r="BG7" s="904"/>
      <c r="BH7" s="904"/>
      <c r="BI7" s="904"/>
      <c r="BJ7" s="904"/>
      <c r="BK7" s="904"/>
      <c r="BL7" s="904"/>
      <c r="BM7" s="904"/>
      <c r="BN7" s="904"/>
      <c r="BO7" s="904"/>
      <c r="BP7" s="904"/>
    </row>
    <row r="8" spans="1:68" ht="15.75" x14ac:dyDescent="0.25">
      <c r="A8" s="354"/>
      <c r="B8" s="354"/>
      <c r="C8" s="896"/>
      <c r="D8" s="814"/>
      <c r="E8" s="929" t="s">
        <v>10053</v>
      </c>
      <c r="F8" s="930">
        <f>F6+F7</f>
        <v>24</v>
      </c>
      <c r="G8" s="931">
        <f>G6+G7</f>
        <v>12</v>
      </c>
      <c r="H8" s="928">
        <f t="shared" si="0"/>
        <v>24.657534246575342</v>
      </c>
      <c r="I8" s="927">
        <f t="shared" si="1"/>
        <v>12.328767123287671</v>
      </c>
      <c r="J8" s="900"/>
      <c r="K8" s="814"/>
      <c r="L8" s="814"/>
      <c r="M8" s="814"/>
      <c r="N8" s="567"/>
      <c r="O8" s="567"/>
      <c r="P8" s="567"/>
      <c r="Q8" s="567"/>
      <c r="R8" s="567"/>
      <c r="S8" s="567"/>
      <c r="T8" s="567"/>
      <c r="U8" s="903"/>
      <c r="V8" s="903"/>
      <c r="W8" s="904"/>
      <c r="X8" s="968"/>
      <c r="Y8" s="968"/>
      <c r="Z8" s="969"/>
      <c r="AA8" s="969"/>
      <c r="AB8" s="969"/>
      <c r="AC8" s="969"/>
      <c r="AD8" s="969"/>
      <c r="AE8" s="969"/>
      <c r="AF8" s="969"/>
      <c r="AG8" s="969"/>
      <c r="AH8" s="969"/>
      <c r="AI8" s="969"/>
      <c r="AJ8" s="905"/>
      <c r="AK8" s="905"/>
      <c r="AL8" s="905"/>
      <c r="AM8" s="905"/>
      <c r="AN8" s="905"/>
      <c r="AO8" s="905"/>
      <c r="AP8" s="905"/>
      <c r="AQ8" s="905"/>
      <c r="AR8" s="905"/>
      <c r="AS8" s="905"/>
      <c r="AT8" s="905"/>
      <c r="AU8" s="905"/>
      <c r="AV8" s="905"/>
      <c r="AW8" s="904"/>
      <c r="AX8" s="904"/>
      <c r="AY8" s="904"/>
      <c r="AZ8" s="904"/>
      <c r="BA8" s="904"/>
      <c r="BB8" s="904"/>
      <c r="BC8" s="904"/>
      <c r="BD8" s="904"/>
      <c r="BE8" s="904"/>
      <c r="BF8" s="904"/>
      <c r="BG8" s="904"/>
      <c r="BH8" s="904"/>
      <c r="BI8" s="904"/>
      <c r="BJ8" s="904"/>
      <c r="BK8" s="904"/>
      <c r="BL8" s="904"/>
      <c r="BM8" s="904"/>
      <c r="BN8" s="904"/>
      <c r="BO8" s="904"/>
      <c r="BP8" s="904"/>
    </row>
    <row r="9" spans="1:68" s="937" customFormat="1" ht="16.5" thickBot="1" x14ac:dyDescent="0.3">
      <c r="A9" s="585" t="s">
        <v>78</v>
      </c>
      <c r="B9" s="585">
        <v>4</v>
      </c>
      <c r="C9" s="896"/>
      <c r="D9" s="932"/>
      <c r="E9" s="933" t="s">
        <v>9782</v>
      </c>
      <c r="F9" s="934">
        <f>F2+F3+F4+F6+F7</f>
        <v>73</v>
      </c>
      <c r="G9" s="935">
        <f>G2+G3+G4+G6+G7</f>
        <v>36.5</v>
      </c>
      <c r="H9" s="936">
        <v>75</v>
      </c>
      <c r="I9" s="935">
        <f t="shared" si="1"/>
        <v>37.5</v>
      </c>
      <c r="N9" s="567"/>
      <c r="O9" s="567"/>
      <c r="P9" s="567"/>
      <c r="Q9" s="567"/>
      <c r="R9" s="567"/>
      <c r="S9" s="567"/>
      <c r="T9" s="567"/>
      <c r="U9" s="938"/>
      <c r="V9" s="938"/>
      <c r="W9" s="939"/>
      <c r="X9" s="970"/>
      <c r="Y9" s="970"/>
      <c r="Z9" s="971"/>
      <c r="AA9" s="971"/>
      <c r="AB9" s="971"/>
      <c r="AC9" s="971"/>
      <c r="AD9" s="971"/>
      <c r="AE9" s="971"/>
      <c r="AF9" s="971"/>
      <c r="AG9" s="971"/>
      <c r="AH9" s="971"/>
      <c r="AI9" s="971"/>
      <c r="AJ9" s="940"/>
      <c r="AK9" s="940"/>
      <c r="AL9" s="940"/>
      <c r="AM9" s="940"/>
      <c r="AN9" s="940"/>
      <c r="AO9" s="940"/>
      <c r="AP9" s="940"/>
      <c r="AQ9" s="940"/>
      <c r="AR9" s="940"/>
      <c r="AS9" s="940"/>
      <c r="AT9" s="940"/>
      <c r="AU9" s="940"/>
      <c r="AV9" s="940"/>
      <c r="AW9" s="939"/>
      <c r="AX9" s="939"/>
      <c r="AY9" s="939"/>
      <c r="AZ9" s="939"/>
      <c r="BA9" s="939"/>
      <c r="BB9" s="939"/>
      <c r="BC9" s="939"/>
      <c r="BD9" s="939"/>
      <c r="BE9" s="939"/>
      <c r="BF9" s="939"/>
      <c r="BG9" s="939"/>
      <c r="BH9" s="939"/>
      <c r="BI9" s="939"/>
      <c r="BJ9" s="939"/>
      <c r="BK9" s="939"/>
      <c r="BL9" s="939"/>
      <c r="BM9" s="939"/>
      <c r="BN9" s="939"/>
      <c r="BO9" s="939"/>
      <c r="BP9" s="939"/>
    </row>
    <row r="10" spans="1:68" s="937" customFormat="1" x14ac:dyDescent="0.25">
      <c r="A10" s="585" t="s">
        <v>9789</v>
      </c>
      <c r="B10" s="585">
        <v>6</v>
      </c>
      <c r="C10" s="932"/>
      <c r="D10" s="932"/>
      <c r="G10" s="941"/>
      <c r="H10" s="941"/>
      <c r="M10" s="942"/>
      <c r="N10" s="567"/>
      <c r="O10" s="567"/>
      <c r="P10" s="567"/>
      <c r="Q10" s="567"/>
      <c r="R10" s="567"/>
      <c r="S10" s="567"/>
      <c r="T10" s="567"/>
      <c r="U10" s="938"/>
      <c r="V10" s="938"/>
      <c r="W10" s="939"/>
      <c r="X10" s="970"/>
      <c r="Y10" s="970"/>
      <c r="Z10" s="971"/>
      <c r="AA10" s="971"/>
      <c r="AB10" s="971"/>
      <c r="AC10" s="971"/>
      <c r="AD10" s="971"/>
      <c r="AE10" s="971"/>
      <c r="AF10" s="971"/>
      <c r="AG10" s="971"/>
      <c r="AH10" s="971"/>
      <c r="AI10" s="971"/>
      <c r="AJ10" s="940"/>
      <c r="AK10" s="940"/>
      <c r="AL10" s="940"/>
      <c r="AM10" s="940"/>
      <c r="AN10" s="940"/>
      <c r="AO10" s="940"/>
      <c r="AP10" s="940"/>
      <c r="AQ10" s="940"/>
      <c r="AR10" s="940"/>
      <c r="AS10" s="940"/>
      <c r="AT10" s="940"/>
      <c r="AU10" s="940"/>
      <c r="AV10" s="940"/>
      <c r="AW10" s="939"/>
      <c r="AX10" s="939"/>
      <c r="AY10" s="939"/>
      <c r="AZ10" s="939"/>
      <c r="BA10" s="939"/>
      <c r="BB10" s="939"/>
      <c r="BC10" s="939"/>
      <c r="BD10" s="939"/>
      <c r="BE10" s="939"/>
      <c r="BF10" s="939"/>
      <c r="BG10" s="939"/>
      <c r="BH10" s="939"/>
      <c r="BI10" s="939"/>
      <c r="BJ10" s="939"/>
      <c r="BK10" s="939"/>
      <c r="BL10" s="939"/>
      <c r="BM10" s="939"/>
      <c r="BN10" s="939"/>
      <c r="BO10" s="939"/>
      <c r="BP10" s="939"/>
    </row>
    <row r="11" spans="1:68" s="937" customFormat="1" x14ac:dyDescent="0.25">
      <c r="C11" s="932"/>
      <c r="D11" s="932"/>
      <c r="F11" s="943"/>
      <c r="G11" s="941"/>
      <c r="H11" s="944" t="s">
        <v>10044</v>
      </c>
      <c r="M11" s="942"/>
      <c r="N11" s="567"/>
      <c r="O11" s="567"/>
      <c r="P11" s="567"/>
      <c r="Q11" s="567"/>
      <c r="R11" s="567"/>
      <c r="S11" s="567"/>
      <c r="T11" s="567"/>
      <c r="U11" s="938"/>
      <c r="V11" s="938"/>
      <c r="W11" s="939"/>
      <c r="X11" s="970"/>
      <c r="Y11" s="970"/>
      <c r="Z11" s="971"/>
      <c r="AA11" s="971"/>
      <c r="AB11" s="971"/>
      <c r="AC11" s="971"/>
      <c r="AD11" s="971"/>
      <c r="AE11" s="971"/>
      <c r="AF11" s="971"/>
      <c r="AG11" s="971"/>
      <c r="AH11" s="971"/>
      <c r="AI11" s="971"/>
      <c r="AJ11" s="940"/>
      <c r="AK11" s="940"/>
      <c r="AL11" s="940"/>
      <c r="AM11" s="940"/>
      <c r="AN11" s="940"/>
      <c r="AO11" s="940"/>
      <c r="AP11" s="940"/>
      <c r="AQ11" s="940"/>
      <c r="AR11" s="940"/>
      <c r="AS11" s="940"/>
      <c r="AT11" s="940"/>
      <c r="AU11" s="940"/>
      <c r="AV11" s="940"/>
      <c r="AW11" s="939"/>
      <c r="AX11" s="939"/>
      <c r="AY11" s="939"/>
      <c r="AZ11" s="939"/>
      <c r="BA11" s="939"/>
      <c r="BB11" s="939"/>
      <c r="BC11" s="939"/>
      <c r="BD11" s="939"/>
      <c r="BE11" s="939"/>
      <c r="BF11" s="939"/>
      <c r="BG11" s="939"/>
      <c r="BH11" s="939"/>
      <c r="BI11" s="939"/>
      <c r="BJ11" s="939"/>
      <c r="BK11" s="939"/>
      <c r="BL11" s="939"/>
      <c r="BM11" s="939"/>
      <c r="BN11" s="939"/>
      <c r="BO11" s="939"/>
      <c r="BP11" s="939"/>
    </row>
    <row r="12" spans="1:68" s="937" customFormat="1" x14ac:dyDescent="0.25">
      <c r="C12" s="932"/>
      <c r="D12" s="932"/>
      <c r="E12" s="944"/>
      <c r="F12" s="943"/>
      <c r="G12" s="941"/>
      <c r="H12" s="941"/>
      <c r="M12" s="942"/>
      <c r="N12" s="567"/>
      <c r="O12" s="567"/>
      <c r="P12" s="567"/>
      <c r="Q12" s="567"/>
      <c r="R12" s="567"/>
      <c r="S12" s="567"/>
      <c r="T12" s="567"/>
      <c r="U12" s="938"/>
      <c r="V12" s="938"/>
      <c r="W12" s="939"/>
      <c r="X12" s="970"/>
      <c r="Y12" s="970"/>
      <c r="Z12" s="971"/>
      <c r="AA12" s="971"/>
      <c r="AB12" s="971"/>
      <c r="AC12" s="971"/>
      <c r="AD12" s="971"/>
      <c r="AE12" s="971"/>
      <c r="AF12" s="971"/>
      <c r="AG12" s="971"/>
      <c r="AH12" s="971"/>
      <c r="AI12" s="971"/>
      <c r="AJ12" s="940"/>
      <c r="AK12" s="940"/>
      <c r="AL12" s="940"/>
      <c r="AM12" s="940"/>
      <c r="AN12" s="940"/>
      <c r="AO12" s="940"/>
      <c r="AP12" s="940"/>
      <c r="AQ12" s="940"/>
      <c r="AR12" s="940"/>
      <c r="AS12" s="940"/>
      <c r="AT12" s="940"/>
      <c r="AU12" s="940"/>
      <c r="AV12" s="940"/>
      <c r="AW12" s="939"/>
      <c r="AX12" s="939"/>
      <c r="AY12" s="939"/>
      <c r="AZ12" s="939"/>
      <c r="BA12" s="939"/>
      <c r="BB12" s="939"/>
      <c r="BC12" s="939"/>
      <c r="BD12" s="939"/>
      <c r="BE12" s="939"/>
      <c r="BF12" s="939"/>
      <c r="BG12" s="939"/>
      <c r="BH12" s="939"/>
      <c r="BI12" s="939"/>
      <c r="BJ12" s="939"/>
      <c r="BK12" s="939"/>
      <c r="BL12" s="939"/>
      <c r="BM12" s="939"/>
      <c r="BN12" s="939"/>
      <c r="BO12" s="939"/>
      <c r="BP12" s="939"/>
    </row>
    <row r="13" spans="1:68" s="937" customFormat="1" x14ac:dyDescent="0.25">
      <c r="C13" s="932" t="s">
        <v>158</v>
      </c>
      <c r="D13" s="932"/>
      <c r="E13" s="944"/>
      <c r="F13" s="943"/>
      <c r="G13" s="941"/>
      <c r="H13" s="941"/>
      <c r="M13" s="942"/>
      <c r="N13" s="567"/>
      <c r="O13" s="567"/>
      <c r="P13" s="567"/>
      <c r="Q13" s="567"/>
      <c r="R13" s="567"/>
      <c r="S13" s="567"/>
      <c r="T13" s="567"/>
      <c r="U13" s="938"/>
      <c r="V13" s="938"/>
      <c r="W13" s="939"/>
      <c r="X13" s="970"/>
      <c r="Y13" s="970"/>
      <c r="Z13" s="971"/>
      <c r="AA13" s="971"/>
      <c r="AB13" s="971"/>
      <c r="AC13" s="971"/>
      <c r="AD13" s="971"/>
      <c r="AE13" s="971"/>
      <c r="AF13" s="971"/>
      <c r="AG13" s="971"/>
      <c r="AH13" s="971"/>
      <c r="AI13" s="971"/>
      <c r="AJ13" s="940"/>
      <c r="AK13" s="940"/>
      <c r="AL13" s="940"/>
      <c r="AM13" s="940"/>
      <c r="AN13" s="940"/>
      <c r="AO13" s="940"/>
      <c r="AP13" s="940"/>
      <c r="AQ13" s="940"/>
      <c r="AR13" s="940"/>
      <c r="AS13" s="940"/>
      <c r="AT13" s="940"/>
      <c r="AU13" s="940"/>
      <c r="AV13" s="940"/>
      <c r="AW13" s="939"/>
      <c r="AX13" s="939"/>
      <c r="AY13" s="939"/>
      <c r="AZ13" s="939"/>
      <c r="BA13" s="939"/>
      <c r="BB13" s="939"/>
      <c r="BC13" s="939"/>
      <c r="BD13" s="939"/>
      <c r="BE13" s="939"/>
      <c r="BF13" s="939"/>
      <c r="BG13" s="939"/>
      <c r="BH13" s="939"/>
      <c r="BI13" s="939"/>
      <c r="BJ13" s="939"/>
      <c r="BK13" s="939"/>
      <c r="BL13" s="939"/>
      <c r="BM13" s="939"/>
      <c r="BN13" s="939"/>
      <c r="BO13" s="939"/>
      <c r="BP13" s="939"/>
    </row>
    <row r="14" spans="1:68" s="937" customFormat="1" ht="30" x14ac:dyDescent="0.25">
      <c r="C14" s="932"/>
      <c r="D14" s="932"/>
      <c r="E14" s="932"/>
      <c r="F14" s="945"/>
      <c r="L14" s="844"/>
      <c r="M14" s="942"/>
      <c r="N14" s="567"/>
      <c r="O14" s="1175" t="s">
        <v>147</v>
      </c>
      <c r="P14" s="1175"/>
      <c r="Q14" s="1176" t="s">
        <v>78</v>
      </c>
      <c r="R14" s="1176"/>
      <c r="S14" s="1176"/>
      <c r="T14" s="1176"/>
      <c r="U14" s="938"/>
      <c r="V14" s="938"/>
      <c r="W14" s="939"/>
      <c r="X14" s="988" t="s">
        <v>147</v>
      </c>
      <c r="Y14" s="988"/>
      <c r="Z14" s="989" t="s">
        <v>78</v>
      </c>
      <c r="AA14" s="989"/>
      <c r="AB14" s="989"/>
      <c r="AC14" s="989"/>
      <c r="AD14" s="971"/>
      <c r="AE14" s="971"/>
      <c r="AF14" s="971"/>
      <c r="AG14" s="971"/>
      <c r="AH14" s="971"/>
      <c r="AI14" s="971"/>
      <c r="AJ14" s="940"/>
      <c r="AK14" s="940"/>
      <c r="AL14" s="940"/>
      <c r="AM14" s="940"/>
      <c r="AN14" s="940"/>
      <c r="AO14" s="940"/>
      <c r="AP14" s="940"/>
      <c r="AQ14" s="940"/>
      <c r="AR14" s="940"/>
      <c r="AS14" s="940"/>
      <c r="AT14" s="940"/>
      <c r="AU14" s="940"/>
      <c r="AV14" s="940"/>
      <c r="AW14" s="939"/>
      <c r="AX14" s="939"/>
      <c r="AY14" s="939"/>
      <c r="AZ14" s="939"/>
      <c r="BA14" s="939"/>
      <c r="BB14" s="939"/>
      <c r="BC14" s="939"/>
      <c r="BD14" s="939"/>
      <c r="BE14" s="939"/>
      <c r="BF14" s="939"/>
      <c r="BG14" s="939"/>
      <c r="BH14" s="939"/>
      <c r="BI14" s="939"/>
      <c r="BJ14" s="939"/>
      <c r="BK14" s="939"/>
      <c r="BL14" s="939"/>
      <c r="BM14" s="939"/>
      <c r="BN14" s="939"/>
      <c r="BO14" s="939"/>
      <c r="BP14" s="939"/>
    </row>
    <row r="15" spans="1:68" s="937" customFormat="1" ht="30.75" thickBot="1" x14ac:dyDescent="0.3">
      <c r="C15" s="932"/>
      <c r="D15" s="932"/>
      <c r="E15" s="932"/>
      <c r="F15" s="945"/>
      <c r="L15" s="844"/>
      <c r="M15" s="942"/>
      <c r="N15" s="567"/>
      <c r="O15" s="946" t="s">
        <v>10042</v>
      </c>
      <c r="P15" s="946" t="s">
        <v>10043</v>
      </c>
      <c r="Q15" s="1176" t="s">
        <v>10042</v>
      </c>
      <c r="R15" s="1176"/>
      <c r="S15" s="1176" t="s">
        <v>10043</v>
      </c>
      <c r="T15" s="1176"/>
      <c r="U15" s="938"/>
      <c r="V15" s="938"/>
      <c r="W15" s="939"/>
      <c r="X15" s="990" t="s">
        <v>10042</v>
      </c>
      <c r="Y15" s="990" t="s">
        <v>10043</v>
      </c>
      <c r="Z15" s="991" t="s">
        <v>10042</v>
      </c>
      <c r="AA15" s="991"/>
      <c r="AB15" s="991" t="s">
        <v>10043</v>
      </c>
      <c r="AC15" s="991"/>
      <c r="AD15" s="971"/>
      <c r="AE15" s="971"/>
      <c r="AF15" s="971"/>
      <c r="AG15" s="971"/>
      <c r="AH15" s="971"/>
      <c r="AI15" s="971"/>
      <c r="AJ15" s="940"/>
      <c r="AK15" s="940"/>
      <c r="AL15" s="940"/>
      <c r="AM15" s="940"/>
      <c r="AN15" s="940"/>
      <c r="AO15" s="940"/>
      <c r="AP15" s="940"/>
      <c r="AQ15" s="940"/>
      <c r="AR15" s="940"/>
      <c r="AS15" s="940"/>
      <c r="AT15" s="940"/>
      <c r="AU15" s="940"/>
      <c r="AV15" s="940"/>
      <c r="AW15" s="939"/>
      <c r="AX15" s="939"/>
      <c r="AY15" s="939"/>
      <c r="AZ15" s="939"/>
      <c r="BA15" s="939"/>
      <c r="BB15" s="939"/>
      <c r="BC15" s="939"/>
      <c r="BD15" s="939"/>
      <c r="BE15" s="939"/>
      <c r="BF15" s="939"/>
      <c r="BG15" s="939"/>
      <c r="BH15" s="939"/>
      <c r="BI15" s="939"/>
      <c r="BJ15" s="939"/>
      <c r="BK15" s="939"/>
      <c r="BL15" s="939"/>
      <c r="BM15" s="939"/>
      <c r="BN15" s="939"/>
      <c r="BO15" s="939"/>
      <c r="BP15" s="939"/>
    </row>
    <row r="16" spans="1:68" s="947" customFormat="1" ht="42.75" customHeight="1" thickBot="1" x14ac:dyDescent="0.3">
      <c r="A16" s="568" t="s">
        <v>9787</v>
      </c>
      <c r="B16" s="569" t="s">
        <v>1460</v>
      </c>
      <c r="C16" s="570" t="s">
        <v>1461</v>
      </c>
      <c r="D16" s="570" t="s">
        <v>51</v>
      </c>
      <c r="E16" s="570" t="s">
        <v>14</v>
      </c>
      <c r="F16" s="570" t="s">
        <v>1462</v>
      </c>
      <c r="G16" s="571" t="s">
        <v>10041</v>
      </c>
      <c r="H16" s="571" t="s">
        <v>10056</v>
      </c>
      <c r="I16" s="571" t="s">
        <v>9785</v>
      </c>
      <c r="J16" s="571" t="s">
        <v>54</v>
      </c>
      <c r="K16" s="571" t="s">
        <v>56</v>
      </c>
      <c r="L16" s="572" t="s">
        <v>9779</v>
      </c>
      <c r="M16" s="572" t="s">
        <v>9780</v>
      </c>
      <c r="N16" s="572" t="s">
        <v>10221</v>
      </c>
      <c r="O16" s="573" t="s">
        <v>10047</v>
      </c>
      <c r="P16" s="573" t="s">
        <v>10048</v>
      </c>
      <c r="Q16" s="573" t="s">
        <v>1221</v>
      </c>
      <c r="R16" s="573" t="s">
        <v>1222</v>
      </c>
      <c r="S16" s="573" t="s">
        <v>1221</v>
      </c>
      <c r="T16" s="573" t="s">
        <v>1222</v>
      </c>
      <c r="U16" s="572" t="s">
        <v>9781</v>
      </c>
      <c r="V16" s="823" t="s">
        <v>9788</v>
      </c>
      <c r="W16" s="824"/>
      <c r="X16" s="987" t="s">
        <v>10182</v>
      </c>
      <c r="Y16" s="987" t="s">
        <v>10183</v>
      </c>
      <c r="Z16" s="987" t="s">
        <v>1221</v>
      </c>
      <c r="AA16" s="987" t="s">
        <v>1222</v>
      </c>
      <c r="AB16" s="987" t="s">
        <v>1221</v>
      </c>
      <c r="AC16" s="987" t="s">
        <v>1222</v>
      </c>
      <c r="AD16" s="972"/>
      <c r="AE16" s="972"/>
      <c r="AF16" s="972"/>
      <c r="AG16" s="972"/>
      <c r="AH16" s="972"/>
      <c r="AI16" s="972"/>
      <c r="AW16" s="948"/>
      <c r="AX16" s="948"/>
      <c r="AY16" s="948"/>
      <c r="AZ16" s="948"/>
      <c r="BA16" s="948"/>
      <c r="BB16" s="948"/>
      <c r="BC16" s="948"/>
      <c r="BD16" s="948"/>
      <c r="BE16" s="948"/>
      <c r="BF16" s="948"/>
      <c r="BG16" s="948"/>
      <c r="BH16" s="948"/>
      <c r="BI16" s="948"/>
      <c r="BJ16" s="948"/>
      <c r="BK16" s="948"/>
      <c r="BL16" s="948"/>
      <c r="BM16" s="948"/>
      <c r="BN16" s="948"/>
      <c r="BO16" s="948"/>
      <c r="BP16" s="948"/>
    </row>
    <row r="17" spans="1:68" ht="15" hidden="1" customHeight="1" thickBot="1" x14ac:dyDescent="0.3">
      <c r="A17" s="574" t="str">
        <f>CONCATENATE(C17,G17)</f>
        <v>52096410ZM7</v>
      </c>
      <c r="B17" s="575">
        <v>1</v>
      </c>
      <c r="C17" s="576">
        <v>52096410</v>
      </c>
      <c r="D17" s="576" t="s">
        <v>1463</v>
      </c>
      <c r="E17" s="576">
        <v>80</v>
      </c>
      <c r="F17" s="577" t="s">
        <v>315</v>
      </c>
      <c r="G17" s="578" t="s">
        <v>1464</v>
      </c>
      <c r="H17" s="578"/>
      <c r="I17" s="578" t="s">
        <v>9786</v>
      </c>
      <c r="J17" s="578"/>
      <c r="K17" s="579" t="s">
        <v>9786</v>
      </c>
      <c r="L17" s="579" t="s">
        <v>135</v>
      </c>
      <c r="M17" s="579">
        <v>10</v>
      </c>
      <c r="N17" s="579" t="s">
        <v>147</v>
      </c>
      <c r="O17" s="579">
        <f t="shared" ref="O17:O38" si="3">ROUNDUP(IF(N17="PENDANT",(VLOOKUP(L17,$E$2:$I$9,5,FALSE)*M17)),0)</f>
        <v>36</v>
      </c>
      <c r="P17" s="585">
        <f>ROUNDUP(VLOOKUP(L17,$E$2:$I$9,5,FALSE)*M17,0)</f>
        <v>36</v>
      </c>
      <c r="Q17" s="602"/>
      <c r="R17" s="602"/>
      <c r="S17" s="579">
        <f>ROUNDUP(IF(N17="PPS",(M17*VLOOKUP(L17,$E$2:$I$9,4,FALSE)*$B$3)/E17,0),0)</f>
        <v>0</v>
      </c>
      <c r="T17" s="579">
        <f t="shared" ref="T17:T38" si="4">ROUNDUP(IF(N17="pps",(M17*VLOOKUP(L17,$E$2:$I$9,4,FALSE)*$B$9)/E17,0),0)</f>
        <v>0</v>
      </c>
      <c r="U17" s="825"/>
      <c r="V17" s="826"/>
      <c r="W17" s="827"/>
      <c r="X17" s="973">
        <v>18</v>
      </c>
      <c r="Y17" s="973">
        <v>18</v>
      </c>
      <c r="Z17" s="973"/>
      <c r="AA17" s="973"/>
      <c r="AB17" s="973">
        <v>0</v>
      </c>
      <c r="AC17" s="973">
        <v>0</v>
      </c>
      <c r="AD17" s="969"/>
      <c r="AE17" s="969"/>
      <c r="AF17" s="969"/>
      <c r="AG17" s="969"/>
      <c r="AH17" s="969"/>
      <c r="AI17" s="969"/>
      <c r="AJ17" s="905"/>
      <c r="AK17" s="905"/>
      <c r="AL17" s="905"/>
      <c r="AM17" s="905"/>
      <c r="AN17" s="905"/>
      <c r="AO17" s="905"/>
      <c r="AP17" s="905"/>
      <c r="AQ17" s="905"/>
      <c r="AR17" s="905"/>
      <c r="AS17" s="905"/>
      <c r="AT17" s="905"/>
      <c r="AU17" s="905"/>
      <c r="AV17" s="905"/>
      <c r="AW17" s="904"/>
      <c r="AX17" s="904"/>
      <c r="AY17" s="904"/>
      <c r="AZ17" s="904"/>
      <c r="BA17" s="904"/>
      <c r="BB17" s="904"/>
      <c r="BC17" s="904"/>
      <c r="BD17" s="904"/>
      <c r="BE17" s="904"/>
      <c r="BF17" s="904"/>
      <c r="BG17" s="904"/>
      <c r="BH17" s="904"/>
      <c r="BI17" s="904"/>
      <c r="BJ17" s="904"/>
      <c r="BK17" s="904"/>
      <c r="BL17" s="904"/>
      <c r="BM17" s="904"/>
      <c r="BN17" s="904"/>
      <c r="BO17" s="904"/>
      <c r="BP17" s="904"/>
    </row>
    <row r="18" spans="1:68" ht="15" hidden="1" customHeight="1" thickBot="1" x14ac:dyDescent="0.3">
      <c r="A18" s="580" t="str">
        <f t="shared" ref="A18:A38" si="5">CONCATENATE(C18,G18)</f>
        <v>52061779PATIO-45</v>
      </c>
      <c r="B18" s="581">
        <v>2</v>
      </c>
      <c r="C18" s="582">
        <v>52061779</v>
      </c>
      <c r="D18" s="582" t="s">
        <v>1178</v>
      </c>
      <c r="E18" s="582">
        <v>1000</v>
      </c>
      <c r="F18" s="583" t="s">
        <v>1465</v>
      </c>
      <c r="G18" s="584" t="s">
        <v>1172</v>
      </c>
      <c r="H18" s="584"/>
      <c r="I18" s="584"/>
      <c r="J18" s="584" t="s">
        <v>9798</v>
      </c>
      <c r="K18" s="585" t="s">
        <v>388</v>
      </c>
      <c r="L18" s="585" t="s">
        <v>114</v>
      </c>
      <c r="M18" s="585">
        <v>2</v>
      </c>
      <c r="N18" s="585" t="s">
        <v>78</v>
      </c>
      <c r="O18" s="579">
        <f t="shared" si="3"/>
        <v>0</v>
      </c>
      <c r="P18" s="585">
        <f t="shared" ref="P18:P38" si="6">ROUNDUP(VLOOKUP(L18,$E$2:$I$9,5,FALSE)*M18,0)</f>
        <v>18</v>
      </c>
      <c r="Q18" s="602"/>
      <c r="R18" s="602"/>
      <c r="S18" s="579">
        <f>ROUNDUP(IF(N18="pps",(M18*VLOOKUP(L18,$E$2:$I$9,4,FALSE)*$B$3)/E18,0),0)</f>
        <v>1</v>
      </c>
      <c r="T18" s="579">
        <f t="shared" si="4"/>
        <v>1</v>
      </c>
      <c r="U18" s="735"/>
      <c r="V18" s="828"/>
      <c r="W18" s="827"/>
      <c r="X18" s="973">
        <v>0</v>
      </c>
      <c r="Y18" s="973">
        <v>9</v>
      </c>
      <c r="Z18" s="973"/>
      <c r="AA18" s="973"/>
      <c r="AB18" s="973">
        <v>1</v>
      </c>
      <c r="AC18" s="973">
        <v>1</v>
      </c>
      <c r="AD18" s="969"/>
      <c r="AE18" s="969"/>
      <c r="AF18" s="969"/>
      <c r="AG18" s="969"/>
      <c r="AH18" s="969"/>
      <c r="AI18" s="969"/>
      <c r="AJ18" s="905"/>
      <c r="AK18" s="905"/>
      <c r="AL18" s="905"/>
      <c r="AM18" s="905"/>
      <c r="AN18" s="905"/>
      <c r="AO18" s="905"/>
      <c r="AP18" s="905"/>
      <c r="AQ18" s="905"/>
      <c r="AR18" s="905"/>
      <c r="AS18" s="905"/>
      <c r="AT18" s="905"/>
      <c r="AU18" s="905"/>
      <c r="AV18" s="905"/>
      <c r="AW18" s="904"/>
      <c r="AX18" s="904"/>
      <c r="AY18" s="904"/>
      <c r="AZ18" s="904"/>
      <c r="BA18" s="904"/>
      <c r="BB18" s="904"/>
      <c r="BC18" s="904"/>
      <c r="BD18" s="904"/>
      <c r="BE18" s="904"/>
      <c r="BF18" s="904"/>
      <c r="BG18" s="904"/>
      <c r="BH18" s="904"/>
      <c r="BI18" s="904"/>
      <c r="BJ18" s="904"/>
      <c r="BK18" s="904"/>
      <c r="BL18" s="904"/>
      <c r="BM18" s="904"/>
      <c r="BN18" s="904"/>
      <c r="BO18" s="904"/>
      <c r="BP18" s="904"/>
    </row>
    <row r="19" spans="1:68" ht="15" hidden="1" customHeight="1" thickBot="1" x14ac:dyDescent="0.3">
      <c r="A19" s="580" t="str">
        <f t="shared" si="5"/>
        <v>SEQUENCIADO</v>
      </c>
      <c r="B19" s="581">
        <v>3</v>
      </c>
      <c r="C19" s="582" t="s">
        <v>1467</v>
      </c>
      <c r="D19" s="582" t="s">
        <v>1468</v>
      </c>
      <c r="E19" s="582">
        <v>12</v>
      </c>
      <c r="F19" s="583"/>
      <c r="G19" s="584"/>
      <c r="H19" s="584"/>
      <c r="I19" s="584"/>
      <c r="J19" s="584"/>
      <c r="K19" s="585"/>
      <c r="L19" s="585" t="s">
        <v>9783</v>
      </c>
      <c r="M19" s="585">
        <v>1</v>
      </c>
      <c r="N19" s="585" t="s">
        <v>78</v>
      </c>
      <c r="O19" s="579">
        <f t="shared" si="3"/>
        <v>0</v>
      </c>
      <c r="P19" s="585">
        <f t="shared" si="6"/>
        <v>38</v>
      </c>
      <c r="Q19" s="602"/>
      <c r="R19" s="602"/>
      <c r="S19" s="579">
        <f t="shared" ref="S19:S38" si="7">ROUNDUP(IF(N19="pps",(M19*VLOOKUP(L19,$E$2:$I$9,4,FALSE)*$B$3)/E19,0),0)</f>
        <v>13</v>
      </c>
      <c r="T19" s="579">
        <f t="shared" si="4"/>
        <v>25</v>
      </c>
      <c r="U19" s="735"/>
      <c r="V19" s="829"/>
      <c r="W19" s="827"/>
      <c r="X19" s="973">
        <v>0</v>
      </c>
      <c r="Y19" s="973">
        <v>19</v>
      </c>
      <c r="Z19" s="973"/>
      <c r="AA19" s="973"/>
      <c r="AB19" s="973">
        <v>13</v>
      </c>
      <c r="AC19" s="973">
        <v>25</v>
      </c>
      <c r="AD19" s="969"/>
      <c r="AE19" s="969"/>
      <c r="AF19" s="969"/>
      <c r="AG19" s="969"/>
      <c r="AH19" s="969"/>
      <c r="AI19" s="969"/>
      <c r="AJ19" s="905"/>
      <c r="AK19" s="905"/>
      <c r="AL19" s="905"/>
      <c r="AM19" s="905"/>
      <c r="AN19" s="905"/>
      <c r="AO19" s="905"/>
      <c r="AP19" s="905"/>
      <c r="AQ19" s="905"/>
      <c r="AR19" s="905"/>
      <c r="AS19" s="905"/>
      <c r="AT19" s="905"/>
      <c r="AU19" s="905"/>
      <c r="AV19" s="905"/>
      <c r="AW19" s="904"/>
      <c r="AX19" s="904"/>
      <c r="AY19" s="904"/>
      <c r="AZ19" s="904"/>
      <c r="BA19" s="904"/>
      <c r="BB19" s="904"/>
      <c r="BC19" s="904"/>
      <c r="BD19" s="904"/>
      <c r="BE19" s="904"/>
      <c r="BF19" s="904"/>
      <c r="BG19" s="904"/>
      <c r="BH19" s="904"/>
      <c r="BI19" s="904"/>
      <c r="BJ19" s="904"/>
      <c r="BK19" s="904"/>
      <c r="BL19" s="904"/>
      <c r="BM19" s="904"/>
      <c r="BN19" s="904"/>
      <c r="BO19" s="904"/>
      <c r="BP19" s="904"/>
    </row>
    <row r="20" spans="1:68" ht="15" hidden="1" customHeight="1" thickBot="1" x14ac:dyDescent="0.3">
      <c r="A20" s="580" t="str">
        <f t="shared" si="5"/>
        <v>52108333CHICOTES</v>
      </c>
      <c r="B20" s="581">
        <v>4</v>
      </c>
      <c r="C20" s="582">
        <v>52108333</v>
      </c>
      <c r="D20" s="582" t="s">
        <v>1469</v>
      </c>
      <c r="E20" s="582">
        <v>60</v>
      </c>
      <c r="F20" s="582" t="s">
        <v>1470</v>
      </c>
      <c r="G20" s="584" t="s">
        <v>1471</v>
      </c>
      <c r="H20" s="584"/>
      <c r="I20" s="584" t="s">
        <v>498</v>
      </c>
      <c r="J20" s="584"/>
      <c r="K20" s="585" t="s">
        <v>134</v>
      </c>
      <c r="L20" s="585" t="s">
        <v>114</v>
      </c>
      <c r="M20" s="585">
        <v>1</v>
      </c>
      <c r="N20" s="585"/>
      <c r="O20" s="579">
        <f t="shared" si="3"/>
        <v>0</v>
      </c>
      <c r="P20" s="585">
        <f t="shared" si="6"/>
        <v>9</v>
      </c>
      <c r="Q20" s="602"/>
      <c r="R20" s="602"/>
      <c r="S20" s="579">
        <f t="shared" si="7"/>
        <v>0</v>
      </c>
      <c r="T20" s="579">
        <f t="shared" si="4"/>
        <v>0</v>
      </c>
      <c r="U20" s="735"/>
      <c r="V20" s="830"/>
      <c r="W20" s="827"/>
      <c r="X20" s="973">
        <v>0</v>
      </c>
      <c r="Y20" s="973">
        <v>5</v>
      </c>
      <c r="Z20" s="973"/>
      <c r="AA20" s="973"/>
      <c r="AB20" s="973">
        <v>0</v>
      </c>
      <c r="AC20" s="973">
        <v>0</v>
      </c>
      <c r="AD20" s="969"/>
      <c r="AE20" s="969"/>
      <c r="AF20" s="969"/>
      <c r="AG20" s="969"/>
      <c r="AH20" s="969"/>
      <c r="AI20" s="969"/>
      <c r="AJ20" s="905"/>
      <c r="AK20" s="905"/>
      <c r="AL20" s="905"/>
      <c r="AM20" s="905"/>
      <c r="AN20" s="905"/>
      <c r="AO20" s="905"/>
      <c r="AP20" s="905"/>
      <c r="AQ20" s="905"/>
      <c r="AR20" s="905"/>
      <c r="AS20" s="905"/>
      <c r="AT20" s="905"/>
      <c r="AU20" s="905"/>
      <c r="AV20" s="905"/>
      <c r="AW20" s="904"/>
      <c r="AX20" s="904"/>
      <c r="AY20" s="904"/>
      <c r="AZ20" s="904"/>
      <c r="BA20" s="904"/>
      <c r="BB20" s="904"/>
      <c r="BC20" s="904"/>
      <c r="BD20" s="904"/>
      <c r="BE20" s="904"/>
      <c r="BF20" s="904"/>
      <c r="BG20" s="904"/>
      <c r="BH20" s="904"/>
      <c r="BI20" s="904"/>
      <c r="BJ20" s="904"/>
      <c r="BK20" s="904"/>
      <c r="BL20" s="904"/>
      <c r="BM20" s="904"/>
      <c r="BN20" s="904"/>
      <c r="BO20" s="904"/>
      <c r="BP20" s="904"/>
    </row>
    <row r="21" spans="1:68" ht="15" hidden="1" customHeight="1" thickBot="1" x14ac:dyDescent="0.3">
      <c r="A21" s="580" t="str">
        <f t="shared" si="5"/>
        <v>20062006TP007D</v>
      </c>
      <c r="B21" s="581">
        <v>5</v>
      </c>
      <c r="C21" s="582">
        <v>20062006</v>
      </c>
      <c r="D21" s="582" t="s">
        <v>1472</v>
      </c>
      <c r="E21" s="582">
        <v>100</v>
      </c>
      <c r="F21" s="582" t="s">
        <v>1473</v>
      </c>
      <c r="G21" s="584" t="s">
        <v>1322</v>
      </c>
      <c r="H21" s="584"/>
      <c r="I21" s="584" t="s">
        <v>75</v>
      </c>
      <c r="J21" s="584" t="s">
        <v>1660</v>
      </c>
      <c r="K21" s="585" t="s">
        <v>1474</v>
      </c>
      <c r="L21" s="585" t="s">
        <v>9783</v>
      </c>
      <c r="M21" s="585">
        <v>1</v>
      </c>
      <c r="N21" s="585" t="s">
        <v>78</v>
      </c>
      <c r="O21" s="579">
        <f t="shared" si="3"/>
        <v>0</v>
      </c>
      <c r="P21" s="585">
        <f t="shared" si="6"/>
        <v>38</v>
      </c>
      <c r="Q21" s="602"/>
      <c r="R21" s="602"/>
      <c r="S21" s="579">
        <f t="shared" si="7"/>
        <v>2</v>
      </c>
      <c r="T21" s="579">
        <f t="shared" si="4"/>
        <v>3</v>
      </c>
      <c r="U21" s="735"/>
      <c r="V21" s="830"/>
      <c r="W21" s="827"/>
      <c r="X21" s="973">
        <v>0</v>
      </c>
      <c r="Y21" s="973">
        <v>19</v>
      </c>
      <c r="Z21" s="973"/>
      <c r="AA21" s="973"/>
      <c r="AB21" s="973">
        <v>2</v>
      </c>
      <c r="AC21" s="973">
        <v>3</v>
      </c>
      <c r="AD21" s="969"/>
      <c r="AE21" s="969"/>
      <c r="AF21" s="969"/>
      <c r="AG21" s="969"/>
      <c r="AH21" s="969"/>
      <c r="AI21" s="969"/>
      <c r="AJ21" s="905"/>
      <c r="AK21" s="905"/>
      <c r="AL21" s="905"/>
      <c r="AM21" s="905"/>
      <c r="AN21" s="905"/>
      <c r="AO21" s="905"/>
      <c r="AP21" s="905"/>
      <c r="AQ21" s="905"/>
      <c r="AR21" s="905"/>
      <c r="AS21" s="905"/>
      <c r="AT21" s="905"/>
      <c r="AU21" s="905"/>
      <c r="AV21" s="905"/>
      <c r="AW21" s="904"/>
      <c r="AX21" s="904"/>
      <c r="AY21" s="904"/>
      <c r="AZ21" s="904"/>
      <c r="BA21" s="904"/>
      <c r="BB21" s="904"/>
      <c r="BC21" s="904"/>
      <c r="BD21" s="904"/>
      <c r="BE21" s="904"/>
      <c r="BF21" s="904"/>
      <c r="BG21" s="904"/>
      <c r="BH21" s="904"/>
      <c r="BI21" s="904"/>
      <c r="BJ21" s="904"/>
      <c r="BK21" s="904"/>
      <c r="BL21" s="904"/>
      <c r="BM21" s="904"/>
      <c r="BN21" s="904"/>
      <c r="BO21" s="904"/>
      <c r="BP21" s="904"/>
    </row>
    <row r="22" spans="1:68" ht="15" hidden="1" customHeight="1" thickBot="1" x14ac:dyDescent="0.3">
      <c r="A22" s="580" t="str">
        <f t="shared" si="5"/>
        <v>93337214</v>
      </c>
      <c r="B22" s="581">
        <v>6</v>
      </c>
      <c r="C22" s="582">
        <v>93337214</v>
      </c>
      <c r="D22" s="718" t="s">
        <v>1476</v>
      </c>
      <c r="E22" s="582">
        <v>16</v>
      </c>
      <c r="F22" s="582"/>
      <c r="G22" s="584"/>
      <c r="H22" s="584"/>
      <c r="I22" s="584"/>
      <c r="J22" s="584"/>
      <c r="K22" s="585"/>
      <c r="L22" s="585" t="s">
        <v>9783</v>
      </c>
      <c r="M22" s="585">
        <v>11</v>
      </c>
      <c r="N22" s="585"/>
      <c r="O22" s="579">
        <f t="shared" si="3"/>
        <v>0</v>
      </c>
      <c r="P22" s="585">
        <f t="shared" si="6"/>
        <v>413</v>
      </c>
      <c r="Q22" s="602"/>
      <c r="R22" s="602"/>
      <c r="S22" s="579">
        <f t="shared" si="7"/>
        <v>0</v>
      </c>
      <c r="T22" s="579">
        <f t="shared" si="4"/>
        <v>0</v>
      </c>
      <c r="U22" s="735"/>
      <c r="V22" s="829"/>
      <c r="W22" s="827"/>
      <c r="X22" s="973">
        <v>0</v>
      </c>
      <c r="Y22" s="973">
        <v>201</v>
      </c>
      <c r="Z22" s="973"/>
      <c r="AA22" s="973"/>
      <c r="AB22" s="973">
        <v>0</v>
      </c>
      <c r="AC22" s="973">
        <v>0</v>
      </c>
      <c r="AD22" s="969"/>
      <c r="AE22" s="969"/>
      <c r="AF22" s="969"/>
      <c r="AG22" s="969"/>
      <c r="AH22" s="969"/>
      <c r="AI22" s="969"/>
      <c r="AJ22" s="905"/>
      <c r="AK22" s="905"/>
      <c r="AL22" s="905"/>
      <c r="AM22" s="905"/>
      <c r="AN22" s="905"/>
      <c r="AO22" s="905"/>
      <c r="AP22" s="905"/>
      <c r="AQ22" s="905"/>
      <c r="AR22" s="905"/>
      <c r="AS22" s="905"/>
      <c r="AT22" s="905"/>
      <c r="AU22" s="905"/>
      <c r="AV22" s="905"/>
      <c r="AW22" s="904"/>
      <c r="AX22" s="904"/>
      <c r="AY22" s="904"/>
      <c r="AZ22" s="904"/>
      <c r="BA22" s="904"/>
      <c r="BB22" s="904"/>
      <c r="BC22" s="904"/>
      <c r="BD22" s="904"/>
      <c r="BE22" s="904"/>
      <c r="BF22" s="904"/>
      <c r="BG22" s="904"/>
      <c r="BH22" s="904"/>
      <c r="BI22" s="904"/>
      <c r="BJ22" s="904"/>
      <c r="BK22" s="904"/>
      <c r="BL22" s="904"/>
      <c r="BM22" s="904"/>
      <c r="BN22" s="904"/>
      <c r="BO22" s="904"/>
      <c r="BP22" s="904"/>
    </row>
    <row r="23" spans="1:68" ht="15" hidden="1" customHeight="1" thickBot="1" x14ac:dyDescent="0.3">
      <c r="A23" s="580" t="str">
        <f t="shared" si="5"/>
        <v>94746307DO007E</v>
      </c>
      <c r="B23" s="581">
        <v>7</v>
      </c>
      <c r="C23" s="582">
        <v>94746307</v>
      </c>
      <c r="D23" s="582" t="s">
        <v>158</v>
      </c>
      <c r="E23" s="582">
        <v>100</v>
      </c>
      <c r="F23" s="584" t="s">
        <v>104</v>
      </c>
      <c r="G23" s="584" t="s">
        <v>1274</v>
      </c>
      <c r="H23" s="584"/>
      <c r="I23" s="582" t="s">
        <v>104</v>
      </c>
      <c r="J23" s="584"/>
      <c r="K23" s="587" t="s">
        <v>1477</v>
      </c>
      <c r="L23" s="585" t="s">
        <v>9783</v>
      </c>
      <c r="M23" s="585">
        <v>1</v>
      </c>
      <c r="N23" s="585"/>
      <c r="O23" s="579">
        <f t="shared" si="3"/>
        <v>0</v>
      </c>
      <c r="P23" s="585">
        <f t="shared" si="6"/>
        <v>38</v>
      </c>
      <c r="Q23" s="602"/>
      <c r="R23" s="602"/>
      <c r="S23" s="579">
        <f t="shared" si="7"/>
        <v>0</v>
      </c>
      <c r="T23" s="579">
        <f t="shared" si="4"/>
        <v>0</v>
      </c>
      <c r="U23" s="735"/>
      <c r="V23" s="831"/>
      <c r="W23" s="827"/>
      <c r="X23" s="973">
        <v>0</v>
      </c>
      <c r="Y23" s="973">
        <v>19</v>
      </c>
      <c r="Z23" s="973"/>
      <c r="AA23" s="973"/>
      <c r="AB23" s="973">
        <v>0</v>
      </c>
      <c r="AC23" s="973">
        <v>0</v>
      </c>
      <c r="AD23" s="969"/>
      <c r="AE23" s="969"/>
      <c r="AF23" s="969"/>
      <c r="AG23" s="969"/>
      <c r="AH23" s="969"/>
      <c r="AI23" s="969"/>
      <c r="AJ23" s="905"/>
      <c r="AK23" s="905"/>
      <c r="AL23" s="905"/>
      <c r="AM23" s="905"/>
      <c r="AN23" s="905"/>
      <c r="AO23" s="905"/>
      <c r="AP23" s="905"/>
      <c r="AQ23" s="905"/>
      <c r="AR23" s="905"/>
      <c r="AS23" s="905"/>
      <c r="AT23" s="905"/>
      <c r="AU23" s="905"/>
      <c r="AV23" s="905"/>
      <c r="AW23" s="904"/>
      <c r="AX23" s="904"/>
      <c r="AY23" s="904"/>
      <c r="AZ23" s="904"/>
      <c r="BA23" s="904"/>
      <c r="BB23" s="904"/>
      <c r="BC23" s="904"/>
      <c r="BD23" s="904"/>
      <c r="BE23" s="904"/>
      <c r="BF23" s="904"/>
      <c r="BG23" s="904"/>
      <c r="BH23" s="904"/>
      <c r="BI23" s="904"/>
      <c r="BJ23" s="904"/>
      <c r="BK23" s="904"/>
      <c r="BL23" s="904"/>
      <c r="BM23" s="904"/>
      <c r="BN23" s="904"/>
      <c r="BO23" s="904"/>
      <c r="BP23" s="904"/>
    </row>
    <row r="24" spans="1:68" ht="15" hidden="1" customHeight="1" thickBot="1" x14ac:dyDescent="0.3">
      <c r="A24" s="580" t="str">
        <f t="shared" si="5"/>
        <v>94772365SEQUEN</v>
      </c>
      <c r="B24" s="581">
        <v>8</v>
      </c>
      <c r="C24" s="582">
        <v>94772365</v>
      </c>
      <c r="D24" s="586" t="s">
        <v>374</v>
      </c>
      <c r="E24" s="582">
        <v>384</v>
      </c>
      <c r="F24" s="583" t="s">
        <v>1473</v>
      </c>
      <c r="G24" s="584" t="s">
        <v>1478</v>
      </c>
      <c r="H24" s="584"/>
      <c r="I24" s="584" t="s">
        <v>877</v>
      </c>
      <c r="J24" s="584"/>
      <c r="K24" s="585" t="s">
        <v>377</v>
      </c>
      <c r="L24" s="585" t="s">
        <v>9783</v>
      </c>
      <c r="M24" s="585">
        <v>1</v>
      </c>
      <c r="N24" s="585"/>
      <c r="O24" s="579">
        <f t="shared" si="3"/>
        <v>0</v>
      </c>
      <c r="P24" s="585">
        <f t="shared" si="6"/>
        <v>38</v>
      </c>
      <c r="Q24" s="602"/>
      <c r="R24" s="602"/>
      <c r="S24" s="579">
        <f t="shared" si="7"/>
        <v>0</v>
      </c>
      <c r="T24" s="579">
        <f t="shared" si="4"/>
        <v>0</v>
      </c>
      <c r="U24" s="614"/>
      <c r="V24" s="832"/>
      <c r="W24" s="827"/>
      <c r="X24" s="973">
        <v>0</v>
      </c>
      <c r="Y24" s="973">
        <v>19</v>
      </c>
      <c r="Z24" s="973"/>
      <c r="AA24" s="973"/>
      <c r="AB24" s="973">
        <v>0</v>
      </c>
      <c r="AC24" s="973">
        <v>0</v>
      </c>
      <c r="AD24" s="969"/>
      <c r="AE24" s="969"/>
      <c r="AF24" s="969"/>
      <c r="AG24" s="969"/>
      <c r="AH24" s="969"/>
      <c r="AI24" s="969"/>
      <c r="AJ24" s="905"/>
      <c r="AK24" s="905"/>
      <c r="AL24" s="905"/>
      <c r="AM24" s="905"/>
      <c r="AN24" s="905"/>
      <c r="AO24" s="905"/>
      <c r="AP24" s="905"/>
      <c r="AQ24" s="905"/>
      <c r="AR24" s="905"/>
      <c r="AS24" s="905"/>
      <c r="AT24" s="905"/>
      <c r="AU24" s="905"/>
      <c r="AV24" s="905"/>
      <c r="AW24" s="904"/>
      <c r="AX24" s="904"/>
      <c r="AY24" s="904"/>
      <c r="AZ24" s="904"/>
      <c r="BA24" s="904"/>
      <c r="BB24" s="904"/>
      <c r="BC24" s="904"/>
      <c r="BD24" s="904"/>
      <c r="BE24" s="904"/>
      <c r="BF24" s="904"/>
      <c r="BG24" s="904"/>
      <c r="BH24" s="904"/>
      <c r="BI24" s="904"/>
      <c r="BJ24" s="904"/>
      <c r="BK24" s="904"/>
      <c r="BL24" s="904"/>
      <c r="BM24" s="904"/>
      <c r="BN24" s="904"/>
      <c r="BO24" s="904"/>
      <c r="BP24" s="904"/>
    </row>
    <row r="25" spans="1:68" ht="15" hidden="1" customHeight="1" thickBot="1" x14ac:dyDescent="0.3">
      <c r="A25" s="580" t="str">
        <f t="shared" si="5"/>
        <v>94772360SEQUEN</v>
      </c>
      <c r="B25" s="581">
        <v>9</v>
      </c>
      <c r="C25" s="588">
        <v>94772360</v>
      </c>
      <c r="D25" s="589" t="s">
        <v>374</v>
      </c>
      <c r="E25" s="588">
        <v>300</v>
      </c>
      <c r="F25" s="590" t="s">
        <v>1473</v>
      </c>
      <c r="G25" s="591" t="s">
        <v>1478</v>
      </c>
      <c r="H25" s="591"/>
      <c r="I25" s="591" t="s">
        <v>121</v>
      </c>
      <c r="J25" s="592" t="s">
        <v>132</v>
      </c>
      <c r="K25" s="593" t="s">
        <v>377</v>
      </c>
      <c r="L25" s="593" t="s">
        <v>9783</v>
      </c>
      <c r="M25" s="593">
        <v>1</v>
      </c>
      <c r="N25" s="593"/>
      <c r="O25" s="594">
        <f t="shared" si="3"/>
        <v>0</v>
      </c>
      <c r="P25" s="585">
        <f t="shared" si="6"/>
        <v>38</v>
      </c>
      <c r="Q25" s="706">
        <v>1</v>
      </c>
      <c r="R25" s="706">
        <v>2</v>
      </c>
      <c r="S25" s="579">
        <f t="shared" si="7"/>
        <v>0</v>
      </c>
      <c r="T25" s="579">
        <f t="shared" si="4"/>
        <v>0</v>
      </c>
      <c r="U25" s="593" t="s">
        <v>9823</v>
      </c>
      <c r="V25" s="833">
        <v>42963</v>
      </c>
      <c r="W25" s="827"/>
      <c r="X25" s="973">
        <v>0</v>
      </c>
      <c r="Y25" s="973">
        <v>19</v>
      </c>
      <c r="Z25" s="973">
        <v>1</v>
      </c>
      <c r="AA25" s="973">
        <v>2</v>
      </c>
      <c r="AB25" s="973">
        <v>0</v>
      </c>
      <c r="AC25" s="973">
        <v>0</v>
      </c>
      <c r="AD25" s="969"/>
      <c r="AE25" s="969"/>
      <c r="AF25" s="969"/>
      <c r="AG25" s="969"/>
      <c r="AH25" s="969"/>
      <c r="AI25" s="969"/>
      <c r="AJ25" s="905"/>
      <c r="AK25" s="905"/>
      <c r="AL25" s="905"/>
      <c r="AM25" s="905"/>
      <c r="AN25" s="905"/>
      <c r="AO25" s="905"/>
      <c r="AP25" s="905"/>
      <c r="AQ25" s="905"/>
      <c r="AR25" s="905"/>
      <c r="AS25" s="905"/>
      <c r="AT25" s="905"/>
      <c r="AU25" s="905"/>
      <c r="AV25" s="905"/>
      <c r="AW25" s="904"/>
      <c r="AX25" s="904"/>
      <c r="AY25" s="904"/>
      <c r="AZ25" s="904"/>
      <c r="BA25" s="904"/>
      <c r="BB25" s="904"/>
      <c r="BC25" s="904"/>
      <c r="BD25" s="904"/>
      <c r="BE25" s="904"/>
      <c r="BF25" s="904"/>
      <c r="BG25" s="904"/>
      <c r="BH25" s="904"/>
      <c r="BI25" s="904"/>
      <c r="BJ25" s="904"/>
      <c r="BK25" s="904"/>
      <c r="BL25" s="904"/>
      <c r="BM25" s="904"/>
      <c r="BN25" s="904"/>
      <c r="BO25" s="904"/>
      <c r="BP25" s="904"/>
    </row>
    <row r="26" spans="1:68" ht="15" hidden="1" customHeight="1" thickBot="1" x14ac:dyDescent="0.3">
      <c r="A26" s="580" t="str">
        <f t="shared" si="5"/>
        <v>52051605</v>
      </c>
      <c r="B26" s="581">
        <v>10</v>
      </c>
      <c r="C26" s="582">
        <v>52051605</v>
      </c>
      <c r="D26" s="586" t="s">
        <v>1479</v>
      </c>
      <c r="E26" s="582">
        <v>16</v>
      </c>
      <c r="F26" s="582"/>
      <c r="G26" s="584"/>
      <c r="H26" s="584"/>
      <c r="I26" s="584"/>
      <c r="J26" s="584"/>
      <c r="K26" s="585"/>
      <c r="L26" s="585" t="s">
        <v>114</v>
      </c>
      <c r="M26" s="585">
        <v>1</v>
      </c>
      <c r="N26" s="585"/>
      <c r="O26" s="579">
        <f t="shared" si="3"/>
        <v>0</v>
      </c>
      <c r="P26" s="585">
        <f t="shared" si="6"/>
        <v>9</v>
      </c>
      <c r="Q26" s="602"/>
      <c r="R26" s="602"/>
      <c r="S26" s="579">
        <f t="shared" si="7"/>
        <v>0</v>
      </c>
      <c r="T26" s="579">
        <f t="shared" si="4"/>
        <v>0</v>
      </c>
      <c r="U26" s="735"/>
      <c r="V26" s="830"/>
      <c r="W26" s="827"/>
      <c r="X26" s="973">
        <v>0</v>
      </c>
      <c r="Y26" s="973">
        <v>5</v>
      </c>
      <c r="Z26" s="973"/>
      <c r="AA26" s="973"/>
      <c r="AB26" s="973">
        <v>0</v>
      </c>
      <c r="AC26" s="973">
        <v>0</v>
      </c>
      <c r="AD26" s="969"/>
      <c r="AE26" s="969"/>
      <c r="AF26" s="969"/>
      <c r="AG26" s="969"/>
      <c r="AH26" s="969"/>
      <c r="AI26" s="969"/>
      <c r="AJ26" s="905"/>
      <c r="AK26" s="905"/>
      <c r="AL26" s="905"/>
      <c r="AM26" s="905"/>
      <c r="AN26" s="905"/>
      <c r="AO26" s="905"/>
      <c r="AP26" s="905"/>
      <c r="AQ26" s="905"/>
      <c r="AR26" s="905"/>
      <c r="AS26" s="905"/>
      <c r="AT26" s="905"/>
      <c r="AU26" s="905"/>
      <c r="AV26" s="905"/>
      <c r="AW26" s="904"/>
      <c r="AX26" s="904"/>
      <c r="AY26" s="904"/>
      <c r="AZ26" s="904"/>
      <c r="BA26" s="904"/>
      <c r="BB26" s="904"/>
      <c r="BC26" s="904"/>
      <c r="BD26" s="904"/>
      <c r="BE26" s="904"/>
      <c r="BF26" s="904"/>
      <c r="BG26" s="904"/>
      <c r="BH26" s="904"/>
      <c r="BI26" s="904"/>
      <c r="BJ26" s="904"/>
      <c r="BK26" s="904"/>
      <c r="BL26" s="904"/>
      <c r="BM26" s="904"/>
      <c r="BN26" s="904"/>
      <c r="BO26" s="904"/>
      <c r="BP26" s="904"/>
    </row>
    <row r="27" spans="1:68" ht="15" hidden="1" customHeight="1" thickBot="1" x14ac:dyDescent="0.3">
      <c r="A27" s="580" t="str">
        <f t="shared" si="5"/>
        <v>52108314TP026E</v>
      </c>
      <c r="B27" s="581">
        <v>11</v>
      </c>
      <c r="C27" s="582">
        <v>52108314</v>
      </c>
      <c r="D27" s="582" t="s">
        <v>1480</v>
      </c>
      <c r="E27" s="582">
        <v>32</v>
      </c>
      <c r="F27" s="582" t="s">
        <v>1481</v>
      </c>
      <c r="G27" s="584" t="s">
        <v>1453</v>
      </c>
      <c r="H27" s="584"/>
      <c r="I27" s="584" t="s">
        <v>75</v>
      </c>
      <c r="J27" s="584"/>
      <c r="K27" s="585" t="s">
        <v>1483</v>
      </c>
      <c r="L27" s="585" t="s">
        <v>9783</v>
      </c>
      <c r="M27" s="585">
        <v>1</v>
      </c>
      <c r="N27" s="585"/>
      <c r="O27" s="579">
        <f t="shared" si="3"/>
        <v>0</v>
      </c>
      <c r="P27" s="585">
        <f t="shared" si="6"/>
        <v>38</v>
      </c>
      <c r="Q27" s="602"/>
      <c r="R27" s="602"/>
      <c r="S27" s="579">
        <f t="shared" si="7"/>
        <v>0</v>
      </c>
      <c r="T27" s="579">
        <f t="shared" si="4"/>
        <v>0</v>
      </c>
      <c r="U27" s="735"/>
      <c r="V27" s="828"/>
      <c r="W27" s="827"/>
      <c r="X27" s="973">
        <v>0</v>
      </c>
      <c r="Y27" s="973">
        <v>19</v>
      </c>
      <c r="Z27" s="973"/>
      <c r="AA27" s="973"/>
      <c r="AB27" s="973">
        <v>0</v>
      </c>
      <c r="AC27" s="973">
        <v>0</v>
      </c>
      <c r="AD27" s="969"/>
      <c r="AE27" s="969"/>
      <c r="AF27" s="969"/>
      <c r="AG27" s="969"/>
      <c r="AH27" s="969"/>
      <c r="AI27" s="969"/>
      <c r="AJ27" s="905"/>
      <c r="AK27" s="905"/>
      <c r="AL27" s="905"/>
      <c r="AM27" s="905"/>
      <c r="AN27" s="905"/>
      <c r="AO27" s="905"/>
      <c r="AP27" s="905"/>
      <c r="AQ27" s="905"/>
      <c r="AR27" s="905"/>
      <c r="AS27" s="905"/>
      <c r="AT27" s="905"/>
      <c r="AU27" s="905"/>
      <c r="AV27" s="905"/>
      <c r="AW27" s="904"/>
      <c r="AX27" s="904"/>
      <c r="AY27" s="904"/>
      <c r="AZ27" s="904"/>
      <c r="BA27" s="904"/>
      <c r="BB27" s="904"/>
      <c r="BC27" s="904"/>
      <c r="BD27" s="904"/>
      <c r="BE27" s="904"/>
      <c r="BF27" s="904"/>
      <c r="BG27" s="904"/>
      <c r="BH27" s="904"/>
      <c r="BI27" s="904"/>
      <c r="BJ27" s="904"/>
      <c r="BK27" s="904"/>
      <c r="BL27" s="904"/>
      <c r="BM27" s="904"/>
      <c r="BN27" s="904"/>
      <c r="BO27" s="904"/>
      <c r="BP27" s="904"/>
    </row>
    <row r="28" spans="1:68" ht="15" hidden="1" customHeight="1" thickBot="1" x14ac:dyDescent="0.3">
      <c r="A28" s="580" t="str">
        <f t="shared" si="5"/>
        <v>94772363SEQUEN</v>
      </c>
      <c r="B28" s="581">
        <v>12</v>
      </c>
      <c r="C28" s="588">
        <v>94772363</v>
      </c>
      <c r="D28" s="589" t="s">
        <v>1484</v>
      </c>
      <c r="E28" s="588">
        <v>300</v>
      </c>
      <c r="F28" s="595" t="s">
        <v>1473</v>
      </c>
      <c r="G28" s="591" t="s">
        <v>1478</v>
      </c>
      <c r="H28" s="591"/>
      <c r="I28" s="591" t="s">
        <v>121</v>
      </c>
      <c r="J28" s="596" t="s">
        <v>132</v>
      </c>
      <c r="K28" s="593" t="s">
        <v>377</v>
      </c>
      <c r="L28" s="593" t="s">
        <v>9783</v>
      </c>
      <c r="M28" s="593">
        <v>1</v>
      </c>
      <c r="N28" s="593"/>
      <c r="O28" s="594">
        <f t="shared" si="3"/>
        <v>0</v>
      </c>
      <c r="P28" s="585">
        <f t="shared" si="6"/>
        <v>38</v>
      </c>
      <c r="Q28" s="706">
        <v>1</v>
      </c>
      <c r="R28" s="706">
        <v>2</v>
      </c>
      <c r="S28" s="579">
        <f t="shared" si="7"/>
        <v>0</v>
      </c>
      <c r="T28" s="579">
        <f t="shared" si="4"/>
        <v>0</v>
      </c>
      <c r="U28" s="593" t="s">
        <v>9823</v>
      </c>
      <c r="V28" s="833">
        <v>42963</v>
      </c>
      <c r="W28" s="827"/>
      <c r="X28" s="973">
        <v>0</v>
      </c>
      <c r="Y28" s="973">
        <v>19</v>
      </c>
      <c r="Z28" s="973">
        <v>1</v>
      </c>
      <c r="AA28" s="973">
        <v>2</v>
      </c>
      <c r="AB28" s="973">
        <v>0</v>
      </c>
      <c r="AC28" s="973">
        <v>0</v>
      </c>
      <c r="AD28" s="969"/>
      <c r="AE28" s="969"/>
      <c r="AF28" s="969"/>
      <c r="AG28" s="969"/>
      <c r="AH28" s="969"/>
      <c r="AI28" s="969"/>
      <c r="AJ28" s="905"/>
      <c r="AK28" s="905"/>
      <c r="AL28" s="905"/>
      <c r="AM28" s="905"/>
      <c r="AN28" s="905"/>
      <c r="AO28" s="905"/>
      <c r="AP28" s="905"/>
      <c r="AQ28" s="905"/>
      <c r="AR28" s="905"/>
      <c r="AS28" s="904"/>
      <c r="AT28" s="904"/>
      <c r="AU28" s="904"/>
      <c r="AV28" s="904"/>
      <c r="AW28" s="904"/>
      <c r="AX28" s="904"/>
      <c r="AY28" s="904"/>
      <c r="AZ28" s="904"/>
      <c r="BA28" s="904"/>
      <c r="BB28" s="904"/>
      <c r="BC28" s="904"/>
      <c r="BD28" s="904"/>
      <c r="BE28" s="904"/>
      <c r="BF28" s="904"/>
      <c r="BG28" s="904"/>
      <c r="BH28" s="904"/>
      <c r="BI28" s="904"/>
      <c r="BJ28" s="904"/>
      <c r="BK28" s="904"/>
      <c r="BL28" s="904"/>
      <c r="BM28" s="904"/>
      <c r="BN28" s="904"/>
      <c r="BO28" s="904"/>
      <c r="BP28" s="904"/>
    </row>
    <row r="29" spans="1:68" ht="15" hidden="1" customHeight="1" thickBot="1" x14ac:dyDescent="0.3">
      <c r="A29" s="580" t="str">
        <f t="shared" si="5"/>
        <v>94765421ESTOQUE</v>
      </c>
      <c r="B29" s="581">
        <v>13</v>
      </c>
      <c r="C29" s="582">
        <v>94765421</v>
      </c>
      <c r="D29" s="582" t="s">
        <v>1485</v>
      </c>
      <c r="E29" s="582"/>
      <c r="F29" s="582"/>
      <c r="G29" s="584" t="s">
        <v>1475</v>
      </c>
      <c r="H29" s="584"/>
      <c r="I29" s="584"/>
      <c r="J29" s="584"/>
      <c r="K29" s="585"/>
      <c r="L29" s="585" t="s">
        <v>42</v>
      </c>
      <c r="M29" s="585">
        <v>1</v>
      </c>
      <c r="N29" s="585"/>
      <c r="O29" s="579">
        <f t="shared" si="3"/>
        <v>0</v>
      </c>
      <c r="P29" s="585">
        <f t="shared" si="6"/>
        <v>21</v>
      </c>
      <c r="Q29" s="602"/>
      <c r="R29" s="602"/>
      <c r="S29" s="579">
        <f t="shared" si="7"/>
        <v>0</v>
      </c>
      <c r="T29" s="579">
        <f t="shared" si="4"/>
        <v>0</v>
      </c>
      <c r="U29" s="735"/>
      <c r="V29" s="831"/>
      <c r="W29" s="827"/>
      <c r="X29" s="973">
        <v>0</v>
      </c>
      <c r="Y29" s="973">
        <v>10</v>
      </c>
      <c r="Z29" s="973"/>
      <c r="AA29" s="973"/>
      <c r="AB29" s="973">
        <v>0</v>
      </c>
      <c r="AC29" s="973">
        <v>0</v>
      </c>
      <c r="AD29" s="969"/>
      <c r="AE29" s="969"/>
      <c r="AF29" s="969"/>
      <c r="AG29" s="969"/>
      <c r="AH29" s="969"/>
      <c r="AI29" s="969"/>
      <c r="AJ29" s="905"/>
      <c r="AK29" s="905"/>
      <c r="AL29" s="905"/>
      <c r="AM29" s="905"/>
      <c r="AN29" s="905"/>
      <c r="AO29" s="905"/>
      <c r="AP29" s="905"/>
      <c r="AQ29" s="905"/>
      <c r="AR29" s="905"/>
      <c r="AS29" s="904"/>
      <c r="AT29" s="904"/>
      <c r="AU29" s="904"/>
      <c r="AV29" s="904"/>
      <c r="AW29" s="904"/>
      <c r="AX29" s="904"/>
      <c r="AY29" s="904"/>
      <c r="AZ29" s="904"/>
      <c r="BA29" s="904"/>
      <c r="BB29" s="904"/>
      <c r="BC29" s="904"/>
      <c r="BD29" s="904"/>
      <c r="BE29" s="904"/>
      <c r="BF29" s="904"/>
      <c r="BG29" s="904"/>
      <c r="BH29" s="904"/>
      <c r="BI29" s="904"/>
      <c r="BJ29" s="904"/>
      <c r="BK29" s="904"/>
      <c r="BL29" s="904"/>
      <c r="BM29" s="904"/>
      <c r="BN29" s="904"/>
      <c r="BO29" s="904"/>
      <c r="BP29" s="904"/>
    </row>
    <row r="30" spans="1:68" ht="15" hidden="1" customHeight="1" thickBot="1" x14ac:dyDescent="0.3">
      <c r="A30" s="580" t="str">
        <f t="shared" si="5"/>
        <v>52089987TP015D</v>
      </c>
      <c r="B30" s="581">
        <v>14</v>
      </c>
      <c r="C30" s="582">
        <v>52089987</v>
      </c>
      <c r="D30" s="582" t="s">
        <v>1486</v>
      </c>
      <c r="E30" s="582">
        <v>40</v>
      </c>
      <c r="F30" s="582" t="s">
        <v>1473</v>
      </c>
      <c r="G30" s="584" t="s">
        <v>1487</v>
      </c>
      <c r="H30" s="584"/>
      <c r="I30" s="584" t="s">
        <v>121</v>
      </c>
      <c r="J30" s="584"/>
      <c r="K30" s="585" t="s">
        <v>1488</v>
      </c>
      <c r="L30" s="585" t="s">
        <v>114</v>
      </c>
      <c r="M30" s="585">
        <v>1</v>
      </c>
      <c r="N30" s="585"/>
      <c r="O30" s="579">
        <f t="shared" si="3"/>
        <v>0</v>
      </c>
      <c r="P30" s="585">
        <f t="shared" si="6"/>
        <v>9</v>
      </c>
      <c r="Q30" s="602"/>
      <c r="R30" s="602"/>
      <c r="S30" s="579">
        <f t="shared" si="7"/>
        <v>0</v>
      </c>
      <c r="T30" s="579">
        <f t="shared" si="4"/>
        <v>0</v>
      </c>
      <c r="U30" s="735"/>
      <c r="V30" s="834"/>
      <c r="W30" s="835"/>
      <c r="X30" s="974">
        <v>0</v>
      </c>
      <c r="Y30" s="974">
        <v>5</v>
      </c>
      <c r="Z30" s="974"/>
      <c r="AA30" s="974"/>
      <c r="AB30" s="974">
        <v>0</v>
      </c>
      <c r="AC30" s="974">
        <v>0</v>
      </c>
      <c r="AD30" s="968"/>
      <c r="AE30" s="968"/>
      <c r="AF30" s="968"/>
      <c r="AG30" s="968"/>
      <c r="AH30" s="968"/>
      <c r="AI30" s="968"/>
      <c r="AJ30" s="904"/>
      <c r="AK30" s="904"/>
      <c r="AL30" s="904"/>
      <c r="AM30" s="904"/>
      <c r="AN30" s="904"/>
      <c r="AO30" s="904"/>
      <c r="AP30" s="904"/>
      <c r="AQ30" s="904"/>
      <c r="AR30" s="904"/>
      <c r="AS30" s="904"/>
      <c r="AT30" s="904"/>
      <c r="AU30" s="904"/>
      <c r="AV30" s="904"/>
      <c r="AW30" s="904"/>
      <c r="AX30" s="904"/>
      <c r="AY30" s="904"/>
      <c r="AZ30" s="904"/>
      <c r="BA30" s="904"/>
      <c r="BB30" s="904"/>
      <c r="BC30" s="904"/>
      <c r="BD30" s="904"/>
      <c r="BE30" s="904"/>
      <c r="BF30" s="904"/>
      <c r="BG30" s="904"/>
      <c r="BH30" s="904"/>
      <c r="BI30" s="904"/>
      <c r="BJ30" s="904"/>
      <c r="BK30" s="904"/>
      <c r="BL30" s="904"/>
      <c r="BM30" s="904"/>
      <c r="BN30" s="904"/>
      <c r="BO30" s="904"/>
      <c r="BP30" s="904"/>
    </row>
    <row r="31" spans="1:68" ht="15" hidden="1" customHeight="1" thickBot="1" x14ac:dyDescent="0.3">
      <c r="A31" s="580" t="str">
        <f t="shared" si="5"/>
        <v>52057556SEQUEN</v>
      </c>
      <c r="B31" s="581">
        <v>15</v>
      </c>
      <c r="C31" s="588">
        <v>52057556</v>
      </c>
      <c r="D31" s="589" t="s">
        <v>374</v>
      </c>
      <c r="E31" s="588">
        <v>120</v>
      </c>
      <c r="F31" s="590" t="s">
        <v>1473</v>
      </c>
      <c r="G31" s="591" t="s">
        <v>1478</v>
      </c>
      <c r="H31" s="591"/>
      <c r="I31" s="591" t="s">
        <v>121</v>
      </c>
      <c r="J31" s="592" t="s">
        <v>132</v>
      </c>
      <c r="K31" s="593" t="s">
        <v>377</v>
      </c>
      <c r="L31" s="593" t="s">
        <v>9783</v>
      </c>
      <c r="M31" s="593">
        <v>1</v>
      </c>
      <c r="N31" s="593"/>
      <c r="O31" s="594">
        <f t="shared" si="3"/>
        <v>0</v>
      </c>
      <c r="P31" s="585">
        <f t="shared" si="6"/>
        <v>38</v>
      </c>
      <c r="Q31" s="706">
        <v>1</v>
      </c>
      <c r="R31" s="706">
        <v>2</v>
      </c>
      <c r="S31" s="579">
        <f t="shared" si="7"/>
        <v>0</v>
      </c>
      <c r="T31" s="579">
        <f t="shared" si="4"/>
        <v>0</v>
      </c>
      <c r="U31" s="593" t="s">
        <v>9823</v>
      </c>
      <c r="V31" s="836">
        <v>42963</v>
      </c>
      <c r="W31" s="835"/>
      <c r="X31" s="974">
        <v>0</v>
      </c>
      <c r="Y31" s="974">
        <v>19</v>
      </c>
      <c r="Z31" s="974">
        <v>1</v>
      </c>
      <c r="AA31" s="974">
        <v>2</v>
      </c>
      <c r="AB31" s="974">
        <v>0</v>
      </c>
      <c r="AC31" s="974">
        <v>0</v>
      </c>
      <c r="AD31" s="968"/>
      <c r="AE31" s="968"/>
      <c r="AF31" s="968"/>
      <c r="AG31" s="968"/>
      <c r="AH31" s="968"/>
      <c r="AI31" s="968"/>
      <c r="AJ31" s="904"/>
      <c r="AK31" s="904"/>
      <c r="AL31" s="904"/>
      <c r="AM31" s="904"/>
      <c r="AN31" s="904"/>
      <c r="AO31" s="904"/>
      <c r="AP31" s="904"/>
      <c r="AQ31" s="904"/>
      <c r="AR31" s="904"/>
      <c r="AS31" s="904"/>
      <c r="AT31" s="904"/>
      <c r="AU31" s="904"/>
      <c r="AV31" s="904"/>
      <c r="AW31" s="904"/>
      <c r="AX31" s="904"/>
      <c r="AY31" s="904"/>
      <c r="AZ31" s="904"/>
      <c r="BA31" s="904"/>
      <c r="BB31" s="904"/>
      <c r="BC31" s="904"/>
      <c r="BD31" s="904"/>
      <c r="BE31" s="904"/>
      <c r="BF31" s="904"/>
      <c r="BG31" s="904"/>
      <c r="BH31" s="904"/>
      <c r="BI31" s="904"/>
      <c r="BJ31" s="904"/>
      <c r="BK31" s="904"/>
      <c r="BL31" s="904"/>
      <c r="BM31" s="904"/>
      <c r="BN31" s="904"/>
      <c r="BO31" s="904"/>
      <c r="BP31" s="904"/>
    </row>
    <row r="32" spans="1:68" ht="15" hidden="1" customHeight="1" thickBot="1" x14ac:dyDescent="0.3">
      <c r="A32" s="580" t="str">
        <f t="shared" si="5"/>
        <v>24579142/1062TP030D</v>
      </c>
      <c r="B32" s="581">
        <v>16</v>
      </c>
      <c r="C32" s="582" t="s">
        <v>1489</v>
      </c>
      <c r="D32" s="582" t="s">
        <v>1490</v>
      </c>
      <c r="E32" s="582">
        <v>54</v>
      </c>
      <c r="F32" s="585" t="s">
        <v>1491</v>
      </c>
      <c r="G32" s="584" t="s">
        <v>1341</v>
      </c>
      <c r="H32" s="584"/>
      <c r="I32" s="584" t="s">
        <v>121</v>
      </c>
      <c r="J32" s="584"/>
      <c r="K32" s="585" t="s">
        <v>855</v>
      </c>
      <c r="L32" s="585" t="s">
        <v>9783</v>
      </c>
      <c r="M32" s="585">
        <v>1</v>
      </c>
      <c r="N32" s="585"/>
      <c r="O32" s="579">
        <f t="shared" si="3"/>
        <v>0</v>
      </c>
      <c r="P32" s="585">
        <f t="shared" si="6"/>
        <v>38</v>
      </c>
      <c r="Q32" s="602"/>
      <c r="R32" s="602"/>
      <c r="S32" s="579">
        <f t="shared" si="7"/>
        <v>0</v>
      </c>
      <c r="T32" s="579">
        <f t="shared" si="4"/>
        <v>0</v>
      </c>
      <c r="U32" s="735"/>
      <c r="V32" s="831"/>
      <c r="W32" s="835"/>
      <c r="X32" s="974">
        <v>0</v>
      </c>
      <c r="Y32" s="974">
        <v>19</v>
      </c>
      <c r="Z32" s="974"/>
      <c r="AA32" s="974"/>
      <c r="AB32" s="974">
        <v>0</v>
      </c>
      <c r="AC32" s="974">
        <v>0</v>
      </c>
      <c r="AD32" s="968"/>
      <c r="AE32" s="968"/>
      <c r="AF32" s="968"/>
      <c r="AG32" s="968"/>
      <c r="AH32" s="968"/>
      <c r="AI32" s="968"/>
      <c r="AJ32" s="904"/>
      <c r="AK32" s="904"/>
      <c r="AL32" s="904"/>
      <c r="AM32" s="904"/>
      <c r="AN32" s="904"/>
      <c r="AO32" s="904"/>
      <c r="AP32" s="904"/>
      <c r="AQ32" s="904"/>
      <c r="AR32" s="904"/>
      <c r="AS32" s="904"/>
      <c r="AT32" s="904"/>
      <c r="AU32" s="904"/>
      <c r="AV32" s="904"/>
      <c r="AW32" s="904"/>
      <c r="AX32" s="904"/>
      <c r="AY32" s="904"/>
      <c r="AZ32" s="904"/>
      <c r="BA32" s="904"/>
      <c r="BB32" s="904"/>
      <c r="BC32" s="904"/>
      <c r="BD32" s="904"/>
      <c r="BE32" s="904"/>
      <c r="BF32" s="904"/>
      <c r="BG32" s="904"/>
      <c r="BH32" s="904"/>
      <c r="BI32" s="904"/>
      <c r="BJ32" s="904"/>
      <c r="BK32" s="904"/>
      <c r="BL32" s="904"/>
      <c r="BM32" s="904"/>
      <c r="BN32" s="904"/>
      <c r="BO32" s="904"/>
      <c r="BP32" s="904"/>
    </row>
    <row r="33" spans="1:68" ht="15" hidden="1" customHeight="1" thickBot="1" x14ac:dyDescent="0.3">
      <c r="A33" s="580" t="str">
        <f t="shared" si="5"/>
        <v>52108314TP026E</v>
      </c>
      <c r="B33" s="581">
        <v>17</v>
      </c>
      <c r="C33" s="582">
        <v>52108314</v>
      </c>
      <c r="D33" s="582" t="s">
        <v>1480</v>
      </c>
      <c r="E33" s="582">
        <v>32</v>
      </c>
      <c r="F33" s="582" t="s">
        <v>1481</v>
      </c>
      <c r="G33" s="584" t="s">
        <v>1453</v>
      </c>
      <c r="H33" s="584"/>
      <c r="I33" s="584" t="s">
        <v>75</v>
      </c>
      <c r="J33" s="584" t="s">
        <v>831</v>
      </c>
      <c r="K33" s="585" t="s">
        <v>1483</v>
      </c>
      <c r="L33" s="585" t="s">
        <v>9783</v>
      </c>
      <c r="M33" s="585">
        <v>1</v>
      </c>
      <c r="N33" s="585"/>
      <c r="O33" s="579">
        <f t="shared" si="3"/>
        <v>0</v>
      </c>
      <c r="P33" s="585">
        <f t="shared" si="6"/>
        <v>38</v>
      </c>
      <c r="Q33" s="602"/>
      <c r="R33" s="602"/>
      <c r="S33" s="579">
        <f t="shared" si="7"/>
        <v>0</v>
      </c>
      <c r="T33" s="579">
        <f t="shared" si="4"/>
        <v>0</v>
      </c>
      <c r="U33" s="735"/>
      <c r="V33" s="828"/>
      <c r="W33" s="835"/>
      <c r="X33" s="974">
        <v>0</v>
      </c>
      <c r="Y33" s="974">
        <v>19</v>
      </c>
      <c r="Z33" s="974"/>
      <c r="AA33" s="974"/>
      <c r="AB33" s="974">
        <v>0</v>
      </c>
      <c r="AC33" s="974">
        <v>0</v>
      </c>
      <c r="AD33" s="968"/>
      <c r="AE33" s="968"/>
      <c r="AF33" s="968"/>
      <c r="AG33" s="968"/>
      <c r="AH33" s="968"/>
      <c r="AI33" s="968"/>
      <c r="AJ33" s="904"/>
      <c r="AK33" s="904"/>
      <c r="AL33" s="904"/>
      <c r="AM33" s="904"/>
      <c r="AN33" s="904"/>
      <c r="AO33" s="904"/>
      <c r="AP33" s="904"/>
      <c r="AQ33" s="904"/>
      <c r="AR33" s="904"/>
      <c r="AS33" s="904"/>
      <c r="AT33" s="904"/>
      <c r="AU33" s="904"/>
      <c r="AV33" s="904"/>
      <c r="AW33" s="904"/>
      <c r="AX33" s="904"/>
      <c r="AY33" s="904"/>
      <c r="AZ33" s="904"/>
      <c r="BA33" s="904"/>
      <c r="BB33" s="904"/>
      <c r="BC33" s="904"/>
      <c r="BD33" s="904"/>
      <c r="BE33" s="904"/>
      <c r="BF33" s="904"/>
      <c r="BG33" s="904"/>
      <c r="BH33" s="904"/>
      <c r="BI33" s="904"/>
      <c r="BJ33" s="904"/>
      <c r="BK33" s="904"/>
      <c r="BL33" s="904"/>
      <c r="BM33" s="904"/>
      <c r="BN33" s="904"/>
      <c r="BO33" s="904"/>
      <c r="BP33" s="904"/>
    </row>
    <row r="34" spans="1:68" ht="15" hidden="1" customHeight="1" thickBot="1" x14ac:dyDescent="0.3">
      <c r="A34" s="580" t="str">
        <f t="shared" si="5"/>
        <v>93384183MB008D</v>
      </c>
      <c r="B34" s="581">
        <v>18</v>
      </c>
      <c r="C34" s="582">
        <v>93384183</v>
      </c>
      <c r="D34" s="582" t="s">
        <v>1492</v>
      </c>
      <c r="E34" s="582">
        <v>280</v>
      </c>
      <c r="F34" s="582" t="s">
        <v>1493</v>
      </c>
      <c r="G34" s="585" t="s">
        <v>1436</v>
      </c>
      <c r="H34" s="585"/>
      <c r="I34" s="584" t="s">
        <v>84</v>
      </c>
      <c r="J34" s="584" t="s">
        <v>1225</v>
      </c>
      <c r="K34" s="585" t="s">
        <v>626</v>
      </c>
      <c r="L34" s="585" t="s">
        <v>9782</v>
      </c>
      <c r="M34" s="585">
        <v>1</v>
      </c>
      <c r="N34" s="585" t="s">
        <v>147</v>
      </c>
      <c r="O34" s="579">
        <f t="shared" si="3"/>
        <v>38</v>
      </c>
      <c r="P34" s="585">
        <f t="shared" si="6"/>
        <v>38</v>
      </c>
      <c r="Q34" s="602" t="s">
        <v>10147</v>
      </c>
      <c r="R34" s="602"/>
      <c r="S34" s="579">
        <f t="shared" si="7"/>
        <v>0</v>
      </c>
      <c r="T34" s="579">
        <f t="shared" si="4"/>
        <v>0</v>
      </c>
      <c r="U34" s="614" t="s">
        <v>9824</v>
      </c>
      <c r="V34" s="828">
        <v>42969</v>
      </c>
      <c r="W34" s="835"/>
      <c r="X34" s="974">
        <v>19</v>
      </c>
      <c r="Y34" s="974">
        <v>19</v>
      </c>
      <c r="Z34" s="974" t="s">
        <v>10147</v>
      </c>
      <c r="AA34" s="974"/>
      <c r="AB34" s="974">
        <v>0</v>
      </c>
      <c r="AC34" s="974">
        <v>0</v>
      </c>
      <c r="AD34" s="968"/>
      <c r="AE34" s="968"/>
      <c r="AF34" s="968"/>
      <c r="AG34" s="968"/>
      <c r="AH34" s="968"/>
      <c r="AI34" s="968"/>
      <c r="AJ34" s="904"/>
      <c r="AK34" s="904"/>
      <c r="AL34" s="904"/>
      <c r="AM34" s="904"/>
      <c r="AN34" s="904"/>
      <c r="AO34" s="904"/>
      <c r="AP34" s="904"/>
      <c r="AQ34" s="904"/>
      <c r="AR34" s="904"/>
      <c r="AS34" s="904"/>
      <c r="AT34" s="904"/>
      <c r="AU34" s="904"/>
      <c r="AV34" s="904"/>
      <c r="AW34" s="904"/>
      <c r="AX34" s="904"/>
      <c r="AY34" s="904"/>
      <c r="AZ34" s="904"/>
      <c r="BA34" s="904"/>
      <c r="BB34" s="904"/>
      <c r="BC34" s="904"/>
      <c r="BD34" s="904"/>
      <c r="BE34" s="904"/>
      <c r="BF34" s="904"/>
      <c r="BG34" s="904"/>
      <c r="BH34" s="904"/>
      <c r="BI34" s="904"/>
      <c r="BJ34" s="904"/>
      <c r="BK34" s="904"/>
      <c r="BL34" s="904"/>
      <c r="BM34" s="904"/>
      <c r="BN34" s="904"/>
      <c r="BO34" s="904"/>
      <c r="BP34" s="904"/>
    </row>
    <row r="35" spans="1:68" ht="15" hidden="1" customHeight="1" thickBot="1" x14ac:dyDescent="0.3">
      <c r="A35" s="580" t="str">
        <f t="shared" si="5"/>
        <v>52090767SPST1E</v>
      </c>
      <c r="B35" s="581">
        <v>19</v>
      </c>
      <c r="C35" s="582">
        <v>52090767</v>
      </c>
      <c r="D35" s="582" t="s">
        <v>1494</v>
      </c>
      <c r="E35" s="582">
        <v>400</v>
      </c>
      <c r="F35" s="582" t="s">
        <v>1495</v>
      </c>
      <c r="G35" s="584" t="s">
        <v>1312</v>
      </c>
      <c r="H35" s="584"/>
      <c r="I35" s="584" t="s">
        <v>294</v>
      </c>
      <c r="J35" s="584" t="s">
        <v>1225</v>
      </c>
      <c r="K35" s="585" t="s">
        <v>1496</v>
      </c>
      <c r="L35" s="585" t="s">
        <v>9782</v>
      </c>
      <c r="M35" s="585">
        <v>1</v>
      </c>
      <c r="N35" s="585" t="s">
        <v>147</v>
      </c>
      <c r="O35" s="579">
        <v>25</v>
      </c>
      <c r="P35" s="585">
        <f t="shared" si="6"/>
        <v>38</v>
      </c>
      <c r="Q35" s="602"/>
      <c r="R35" s="602"/>
      <c r="S35" s="579">
        <f t="shared" si="7"/>
        <v>0</v>
      </c>
      <c r="T35" s="579">
        <f t="shared" si="4"/>
        <v>0</v>
      </c>
      <c r="U35" s="614" t="s">
        <v>9822</v>
      </c>
      <c r="V35" s="828">
        <v>42961</v>
      </c>
      <c r="W35" s="835"/>
      <c r="X35" s="974">
        <v>25</v>
      </c>
      <c r="Y35" s="974">
        <v>19</v>
      </c>
      <c r="Z35" s="974"/>
      <c r="AA35" s="974"/>
      <c r="AB35" s="974">
        <v>0</v>
      </c>
      <c r="AC35" s="974">
        <v>0</v>
      </c>
      <c r="AD35" s="968"/>
      <c r="AE35" s="968"/>
      <c r="AF35" s="968"/>
      <c r="AG35" s="968"/>
      <c r="AH35" s="968"/>
      <c r="AI35" s="968"/>
      <c r="AJ35" s="904"/>
      <c r="AK35" s="904"/>
      <c r="AL35" s="904"/>
      <c r="AM35" s="904"/>
      <c r="AN35" s="904"/>
      <c r="AO35" s="904"/>
      <c r="AP35" s="904"/>
      <c r="AQ35" s="904"/>
      <c r="AR35" s="904"/>
      <c r="AS35" s="904"/>
      <c r="AT35" s="904"/>
      <c r="AU35" s="904"/>
      <c r="AV35" s="904"/>
      <c r="AW35" s="904"/>
      <c r="AX35" s="904"/>
      <c r="AY35" s="904"/>
      <c r="AZ35" s="904"/>
      <c r="BA35" s="904"/>
      <c r="BB35" s="904"/>
      <c r="BC35" s="904"/>
      <c r="BD35" s="904"/>
      <c r="BE35" s="904"/>
      <c r="BF35" s="904"/>
      <c r="BG35" s="904"/>
      <c r="BH35" s="904"/>
      <c r="BI35" s="904"/>
      <c r="BJ35" s="904"/>
      <c r="BK35" s="904"/>
      <c r="BL35" s="904"/>
      <c r="BM35" s="904"/>
      <c r="BN35" s="904"/>
      <c r="BO35" s="904"/>
      <c r="BP35" s="904"/>
    </row>
    <row r="36" spans="1:68" ht="15" hidden="1" customHeight="1" thickBot="1" x14ac:dyDescent="0.3">
      <c r="A36" s="580" t="str">
        <f t="shared" si="5"/>
        <v>94762261SPS TRASEI</v>
      </c>
      <c r="B36" s="581">
        <v>20</v>
      </c>
      <c r="C36" s="582">
        <v>94762261</v>
      </c>
      <c r="D36" s="582" t="s">
        <v>1497</v>
      </c>
      <c r="E36" s="582"/>
      <c r="F36" s="582"/>
      <c r="G36" s="584" t="s">
        <v>1498</v>
      </c>
      <c r="H36" s="584"/>
      <c r="I36" s="584" t="s">
        <v>75</v>
      </c>
      <c r="J36" s="584" t="s">
        <v>831</v>
      </c>
      <c r="K36" s="585"/>
      <c r="L36" s="585" t="s">
        <v>42</v>
      </c>
      <c r="M36" s="585">
        <v>1</v>
      </c>
      <c r="N36" s="585"/>
      <c r="O36" s="579">
        <f t="shared" si="3"/>
        <v>0</v>
      </c>
      <c r="P36" s="585">
        <f t="shared" si="6"/>
        <v>21</v>
      </c>
      <c r="Q36" s="602"/>
      <c r="R36" s="602"/>
      <c r="S36" s="579">
        <f t="shared" si="7"/>
        <v>0</v>
      </c>
      <c r="T36" s="579">
        <f t="shared" si="4"/>
        <v>0</v>
      </c>
      <c r="U36" s="735"/>
      <c r="V36" s="831"/>
      <c r="W36" s="835"/>
      <c r="X36" s="974">
        <v>0</v>
      </c>
      <c r="Y36" s="974">
        <v>10</v>
      </c>
      <c r="Z36" s="974"/>
      <c r="AA36" s="974"/>
      <c r="AB36" s="974">
        <v>0</v>
      </c>
      <c r="AC36" s="974">
        <v>0</v>
      </c>
      <c r="AD36" s="968"/>
      <c r="AE36" s="968"/>
      <c r="AF36" s="968"/>
      <c r="AG36" s="968"/>
      <c r="AH36" s="968"/>
      <c r="AI36" s="968"/>
      <c r="AJ36" s="904"/>
      <c r="AK36" s="904"/>
      <c r="AL36" s="904"/>
      <c r="AM36" s="904"/>
      <c r="AN36" s="904"/>
      <c r="AO36" s="904"/>
      <c r="AP36" s="904"/>
      <c r="AQ36" s="904"/>
      <c r="AR36" s="904"/>
      <c r="AS36" s="904"/>
      <c r="AT36" s="904"/>
      <c r="AU36" s="904"/>
      <c r="AV36" s="904"/>
      <c r="AW36" s="904"/>
      <c r="AX36" s="904"/>
      <c r="AY36" s="904"/>
      <c r="AZ36" s="904"/>
      <c r="BA36" s="904"/>
      <c r="BB36" s="904"/>
      <c r="BC36" s="904"/>
      <c r="BD36" s="904"/>
      <c r="BE36" s="904"/>
      <c r="BF36" s="904"/>
      <c r="BG36" s="904"/>
      <c r="BH36" s="904"/>
      <c r="BI36" s="904"/>
      <c r="BJ36" s="904"/>
      <c r="BK36" s="904"/>
      <c r="BL36" s="904"/>
      <c r="BM36" s="904"/>
      <c r="BN36" s="904"/>
      <c r="BO36" s="904"/>
      <c r="BP36" s="904"/>
    </row>
    <row r="37" spans="1:68" ht="15" hidden="1" customHeight="1" thickBot="1" x14ac:dyDescent="0.3">
      <c r="A37" s="580" t="str">
        <f t="shared" si="5"/>
        <v>93260704MINOMI</v>
      </c>
      <c r="B37" s="581">
        <v>21</v>
      </c>
      <c r="C37" s="582">
        <v>93260704</v>
      </c>
      <c r="D37" s="582" t="s">
        <v>1499</v>
      </c>
      <c r="E37" s="582"/>
      <c r="F37" s="582"/>
      <c r="G37" s="584" t="s">
        <v>1491</v>
      </c>
      <c r="H37" s="584"/>
      <c r="I37" s="584" t="s">
        <v>75</v>
      </c>
      <c r="J37" s="584" t="s">
        <v>831</v>
      </c>
      <c r="K37" s="585"/>
      <c r="L37" s="585" t="s">
        <v>42</v>
      </c>
      <c r="M37" s="585">
        <v>1</v>
      </c>
      <c r="N37" s="585"/>
      <c r="O37" s="579">
        <f t="shared" si="3"/>
        <v>0</v>
      </c>
      <c r="P37" s="585">
        <f t="shared" si="6"/>
        <v>21</v>
      </c>
      <c r="Q37" s="602"/>
      <c r="R37" s="602"/>
      <c r="S37" s="579">
        <f t="shared" si="7"/>
        <v>0</v>
      </c>
      <c r="T37" s="579">
        <f t="shared" si="4"/>
        <v>0</v>
      </c>
      <c r="U37" s="735"/>
      <c r="V37" s="830"/>
      <c r="W37" s="835"/>
      <c r="X37" s="974">
        <v>0</v>
      </c>
      <c r="Y37" s="974">
        <v>10</v>
      </c>
      <c r="Z37" s="974"/>
      <c r="AA37" s="974"/>
      <c r="AB37" s="974">
        <v>0</v>
      </c>
      <c r="AC37" s="974">
        <v>0</v>
      </c>
      <c r="AD37" s="968"/>
      <c r="AE37" s="968"/>
      <c r="AF37" s="968"/>
      <c r="AG37" s="968"/>
      <c r="AH37" s="968"/>
      <c r="AI37" s="968"/>
      <c r="AJ37" s="904"/>
      <c r="AK37" s="904"/>
      <c r="AL37" s="904"/>
      <c r="AM37" s="904"/>
      <c r="AN37" s="904"/>
      <c r="AO37" s="904"/>
      <c r="AP37" s="904"/>
      <c r="AQ37" s="904"/>
      <c r="AR37" s="904"/>
      <c r="AS37" s="904"/>
      <c r="AT37" s="904"/>
      <c r="AU37" s="904"/>
      <c r="AV37" s="904"/>
      <c r="AW37" s="904"/>
      <c r="AX37" s="904"/>
      <c r="AY37" s="904"/>
      <c r="AZ37" s="904"/>
      <c r="BA37" s="904"/>
      <c r="BB37" s="904"/>
      <c r="BC37" s="904"/>
      <c r="BD37" s="904"/>
      <c r="BE37" s="904"/>
      <c r="BF37" s="904"/>
      <c r="BG37" s="904"/>
      <c r="BH37" s="904"/>
      <c r="BI37" s="904"/>
      <c r="BJ37" s="904"/>
      <c r="BK37" s="904"/>
      <c r="BL37" s="904"/>
      <c r="BM37" s="904"/>
      <c r="BN37" s="904"/>
      <c r="BO37" s="904"/>
      <c r="BP37" s="904"/>
    </row>
    <row r="38" spans="1:68" s="951" customFormat="1" ht="17.25" hidden="1" customHeight="1" x14ac:dyDescent="0.3">
      <c r="A38" s="580" t="str">
        <f t="shared" si="5"/>
        <v>12657461SPSMBB</v>
      </c>
      <c r="B38" s="581">
        <v>22</v>
      </c>
      <c r="C38" s="582">
        <v>12657461</v>
      </c>
      <c r="D38" s="582" t="s">
        <v>1500</v>
      </c>
      <c r="E38" s="582">
        <v>18</v>
      </c>
      <c r="F38" s="582" t="s">
        <v>1457</v>
      </c>
      <c r="G38" s="584" t="s">
        <v>1428</v>
      </c>
      <c r="H38" s="584"/>
      <c r="I38" s="584" t="s">
        <v>84</v>
      </c>
      <c r="J38" s="597" t="s">
        <v>831</v>
      </c>
      <c r="K38" s="598" t="s">
        <v>1002</v>
      </c>
      <c r="L38" s="598" t="s">
        <v>9783</v>
      </c>
      <c r="M38" s="598">
        <v>1</v>
      </c>
      <c r="N38" s="598"/>
      <c r="O38" s="599">
        <f t="shared" si="3"/>
        <v>0</v>
      </c>
      <c r="P38" s="598">
        <f t="shared" si="6"/>
        <v>38</v>
      </c>
      <c r="Q38" s="702"/>
      <c r="R38" s="702"/>
      <c r="S38" s="599">
        <f t="shared" si="7"/>
        <v>0</v>
      </c>
      <c r="T38" s="599">
        <f t="shared" si="4"/>
        <v>0</v>
      </c>
      <c r="U38" s="837"/>
      <c r="V38" s="838"/>
      <c r="W38" s="835"/>
      <c r="X38" s="974">
        <v>0</v>
      </c>
      <c r="Y38" s="974">
        <v>19</v>
      </c>
      <c r="Z38" s="974"/>
      <c r="AA38" s="974"/>
      <c r="AB38" s="974">
        <v>0</v>
      </c>
      <c r="AC38" s="974">
        <v>0</v>
      </c>
      <c r="AD38" s="975"/>
      <c r="AE38" s="975"/>
      <c r="AF38" s="975"/>
      <c r="AG38" s="975"/>
      <c r="AH38" s="975"/>
      <c r="AI38" s="975"/>
      <c r="AJ38" s="950"/>
      <c r="AK38" s="950"/>
      <c r="AL38" s="950"/>
      <c r="AM38" s="950"/>
      <c r="AN38" s="950"/>
      <c r="AO38" s="950"/>
      <c r="AP38" s="950"/>
      <c r="AQ38" s="950"/>
      <c r="AR38" s="950"/>
      <c r="AS38" s="950"/>
      <c r="AT38" s="950"/>
      <c r="AU38" s="950"/>
      <c r="AV38" s="950"/>
      <c r="AW38" s="950"/>
      <c r="AX38" s="950"/>
      <c r="AY38" s="950"/>
      <c r="AZ38" s="950"/>
      <c r="BA38" s="950"/>
      <c r="BB38" s="950"/>
      <c r="BC38" s="950"/>
      <c r="BD38" s="950"/>
      <c r="BE38" s="950"/>
      <c r="BF38" s="950"/>
      <c r="BG38" s="950"/>
      <c r="BH38" s="950"/>
      <c r="BI38" s="950"/>
      <c r="BJ38" s="950"/>
      <c r="BK38" s="950"/>
      <c r="BL38" s="950"/>
      <c r="BM38" s="950"/>
      <c r="BN38" s="950"/>
      <c r="BO38" s="950"/>
      <c r="BP38" s="950"/>
    </row>
    <row r="39" spans="1:68" ht="15" hidden="1" customHeight="1" x14ac:dyDescent="0.3">
      <c r="A39" s="580" t="str">
        <f t="shared" ref="A39:A102" si="8">CONCATENATE(C39,G39)</f>
        <v>11610474MAP05D</v>
      </c>
      <c r="B39" s="581">
        <v>1405</v>
      </c>
      <c r="C39" s="589">
        <v>11610474</v>
      </c>
      <c r="D39" s="589" t="s">
        <v>1021</v>
      </c>
      <c r="E39" s="589">
        <v>150</v>
      </c>
      <c r="F39" s="591"/>
      <c r="G39" s="589" t="s">
        <v>1386</v>
      </c>
      <c r="H39" s="541" t="s">
        <v>69</v>
      </c>
      <c r="I39" s="692" t="s">
        <v>97</v>
      </c>
      <c r="J39" s="592" t="s">
        <v>9794</v>
      </c>
      <c r="K39" s="604" t="s">
        <v>245</v>
      </c>
      <c r="L39" s="604" t="s">
        <v>9782</v>
      </c>
      <c r="M39" s="593">
        <v>1</v>
      </c>
      <c r="N39" s="604" t="s">
        <v>78</v>
      </c>
      <c r="O39" s="593">
        <f t="shared" ref="O39:O61" si="9">ROUNDUP(IF(N39="PENDANT",(VLOOKUP(L39,$E$2:$I$9,5,FALSE)*M39)),0)</f>
        <v>0</v>
      </c>
      <c r="P39" s="593">
        <f t="shared" ref="P39:P102" si="10">ROUNDUP(VLOOKUP(L39,$E$2:$I$9,5,FALSE)*M39,0)</f>
        <v>38</v>
      </c>
      <c r="Q39" s="593">
        <v>2</v>
      </c>
      <c r="R39" s="593">
        <v>4</v>
      </c>
      <c r="S39" s="593">
        <f t="shared" ref="S39:S70" si="11">ROUNDUP(IF(N39="pps",(M39*VLOOKUP(L39,$E$2:$I$9,4,FALSE)*$B$3)/E39,0),0)</f>
        <v>1</v>
      </c>
      <c r="T39" s="593">
        <f t="shared" ref="T39:T70" si="12">ROUNDUP(IF(N39="pps",(M39*VLOOKUP(L39,$E$2:$I$9,4,FALSE)*$B$9)/E39,0),0)</f>
        <v>2</v>
      </c>
      <c r="U39" s="641" t="s">
        <v>9822</v>
      </c>
      <c r="V39" s="856">
        <v>42885</v>
      </c>
      <c r="W39" s="1044"/>
      <c r="X39" s="981">
        <v>0</v>
      </c>
      <c r="Y39" s="981">
        <v>19</v>
      </c>
      <c r="Z39" s="981">
        <v>2</v>
      </c>
      <c r="AA39" s="981">
        <v>4</v>
      </c>
      <c r="AB39" s="981">
        <v>1</v>
      </c>
      <c r="AC39" s="981">
        <v>2</v>
      </c>
      <c r="AJ39" s="1044"/>
      <c r="AK39" s="1044"/>
      <c r="AL39" s="1044"/>
      <c r="AM39" s="1044"/>
      <c r="AN39" s="1044"/>
      <c r="AO39" s="1044"/>
      <c r="AP39" s="1044"/>
      <c r="AQ39" s="1044"/>
      <c r="AR39" s="1044"/>
      <c r="AS39" s="1044"/>
      <c r="AT39" s="1044"/>
      <c r="AU39" s="1044"/>
      <c r="AV39" s="1044"/>
      <c r="AW39" s="1044"/>
      <c r="AX39" s="1044"/>
      <c r="AY39" s="1044"/>
      <c r="AZ39" s="1044"/>
      <c r="BA39" s="1044"/>
      <c r="BB39" s="1044"/>
      <c r="BC39" s="1044"/>
      <c r="BD39" s="1044"/>
      <c r="BE39" s="1044"/>
      <c r="BF39" s="1044"/>
      <c r="BG39" s="1044"/>
      <c r="BH39" s="1044"/>
      <c r="BI39" s="1044"/>
      <c r="BJ39" s="1044"/>
      <c r="BK39" s="1044"/>
      <c r="BL39" s="1044"/>
      <c r="BM39" s="1044"/>
      <c r="BN39" s="1044"/>
      <c r="BO39" s="1044"/>
      <c r="BP39" s="1044"/>
    </row>
    <row r="40" spans="1:68" ht="15" hidden="1" customHeight="1" thickBot="1" x14ac:dyDescent="0.3">
      <c r="A40" s="580" t="str">
        <f t="shared" si="8"/>
        <v>52051864SPSD2D</v>
      </c>
      <c r="B40" s="581">
        <v>24</v>
      </c>
      <c r="C40" s="582">
        <v>52051864</v>
      </c>
      <c r="D40" s="582" t="s">
        <v>808</v>
      </c>
      <c r="E40" s="582">
        <v>54</v>
      </c>
      <c r="F40" s="584" t="s">
        <v>104</v>
      </c>
      <c r="G40" s="584" t="s">
        <v>1190</v>
      </c>
      <c r="H40" s="584"/>
      <c r="I40" s="582" t="s">
        <v>104</v>
      </c>
      <c r="J40" s="600" t="s">
        <v>831</v>
      </c>
      <c r="K40" s="601" t="s">
        <v>1504</v>
      </c>
      <c r="L40" s="602" t="s">
        <v>9783</v>
      </c>
      <c r="M40" s="602">
        <v>1</v>
      </c>
      <c r="N40" s="602"/>
      <c r="O40" s="602">
        <f t="shared" si="9"/>
        <v>0</v>
      </c>
      <c r="P40" s="602">
        <f t="shared" si="10"/>
        <v>38</v>
      </c>
      <c r="Q40" s="602"/>
      <c r="R40" s="602"/>
      <c r="S40" s="602">
        <f t="shared" si="11"/>
        <v>0</v>
      </c>
      <c r="T40" s="602">
        <f t="shared" si="12"/>
        <v>0</v>
      </c>
      <c r="U40" s="840"/>
      <c r="V40" s="841"/>
      <c r="W40" s="835"/>
      <c r="X40" s="974">
        <v>0</v>
      </c>
      <c r="Y40" s="974">
        <v>19</v>
      </c>
      <c r="Z40" s="974"/>
      <c r="AA40" s="974"/>
      <c r="AB40" s="974">
        <v>0</v>
      </c>
      <c r="AC40" s="974">
        <v>0</v>
      </c>
      <c r="AD40" s="968"/>
      <c r="AE40" s="968"/>
      <c r="AF40" s="968"/>
      <c r="AG40" s="968"/>
      <c r="AH40" s="968"/>
      <c r="AI40" s="968"/>
      <c r="AJ40" s="904"/>
      <c r="AK40" s="904"/>
      <c r="AL40" s="904"/>
      <c r="AM40" s="904"/>
      <c r="AN40" s="904"/>
      <c r="AO40" s="904"/>
      <c r="AP40" s="904"/>
      <c r="AQ40" s="904"/>
      <c r="AR40" s="904"/>
      <c r="AS40" s="904"/>
      <c r="AT40" s="904"/>
      <c r="AU40" s="904"/>
      <c r="AV40" s="904"/>
      <c r="AW40" s="904"/>
      <c r="AX40" s="904"/>
      <c r="AY40" s="904"/>
      <c r="AZ40" s="904"/>
      <c r="BA40" s="904"/>
      <c r="BB40" s="904"/>
      <c r="BC40" s="904"/>
      <c r="BD40" s="904"/>
      <c r="BE40" s="904"/>
      <c r="BF40" s="904"/>
      <c r="BG40" s="904"/>
      <c r="BH40" s="904"/>
      <c r="BI40" s="904"/>
      <c r="BJ40" s="904"/>
      <c r="BK40" s="904"/>
      <c r="BL40" s="904"/>
      <c r="BM40" s="904"/>
      <c r="BN40" s="904"/>
      <c r="BO40" s="904"/>
      <c r="BP40" s="904"/>
    </row>
    <row r="41" spans="1:68" ht="15" hidden="1" customHeight="1" thickBot="1" x14ac:dyDescent="0.3">
      <c r="A41" s="580" t="str">
        <f t="shared" si="8"/>
        <v>52061941MAP06E</v>
      </c>
      <c r="B41" s="581">
        <v>47</v>
      </c>
      <c r="C41" s="588">
        <v>52061941</v>
      </c>
      <c r="D41" s="588" t="s">
        <v>1533</v>
      </c>
      <c r="E41" s="588">
        <v>24</v>
      </c>
      <c r="F41" s="591" t="s">
        <v>1534</v>
      </c>
      <c r="G41" s="593" t="s">
        <v>1416</v>
      </c>
      <c r="H41" s="593"/>
      <c r="I41" s="591" t="s">
        <v>97</v>
      </c>
      <c r="J41" s="591" t="s">
        <v>9800</v>
      </c>
      <c r="K41" s="593" t="s">
        <v>1503</v>
      </c>
      <c r="L41" s="593" t="s">
        <v>9782</v>
      </c>
      <c r="M41" s="593">
        <v>1</v>
      </c>
      <c r="N41" s="593" t="s">
        <v>147</v>
      </c>
      <c r="O41" s="594">
        <f t="shared" si="9"/>
        <v>38</v>
      </c>
      <c r="P41" s="593">
        <f t="shared" si="10"/>
        <v>38</v>
      </c>
      <c r="Q41" s="706"/>
      <c r="R41" s="706"/>
      <c r="S41" s="594">
        <f t="shared" si="11"/>
        <v>0</v>
      </c>
      <c r="T41" s="594">
        <f t="shared" si="12"/>
        <v>0</v>
      </c>
      <c r="U41" s="593"/>
      <c r="V41" s="836"/>
      <c r="W41" s="835"/>
      <c r="X41" s="974">
        <v>19</v>
      </c>
      <c r="Y41" s="974">
        <v>19</v>
      </c>
      <c r="Z41" s="974"/>
      <c r="AA41" s="974"/>
      <c r="AB41" s="974">
        <v>0</v>
      </c>
      <c r="AC41" s="974">
        <v>0</v>
      </c>
      <c r="AD41" s="974"/>
      <c r="AE41" s="974"/>
      <c r="AF41" s="974"/>
      <c r="AG41" s="974"/>
      <c r="AH41" s="974"/>
      <c r="AI41" s="974"/>
      <c r="AJ41" s="949"/>
      <c r="AK41" s="949"/>
      <c r="AL41" s="949"/>
      <c r="AM41" s="949"/>
      <c r="AN41" s="949"/>
      <c r="AO41" s="949"/>
      <c r="AP41" s="949"/>
      <c r="AQ41" s="949"/>
      <c r="AR41" s="949"/>
      <c r="AS41" s="949"/>
      <c r="AT41" s="949"/>
      <c r="AU41" s="949"/>
      <c r="AV41" s="949"/>
      <c r="AW41" s="949"/>
      <c r="AX41" s="949"/>
      <c r="AY41" s="949"/>
      <c r="AZ41" s="949"/>
      <c r="BA41" s="949"/>
      <c r="BB41" s="949"/>
      <c r="BC41" s="949"/>
      <c r="BD41" s="949"/>
      <c r="BE41" s="949"/>
      <c r="BF41" s="949"/>
      <c r="BG41" s="949"/>
      <c r="BH41" s="949"/>
      <c r="BI41" s="949"/>
      <c r="BJ41" s="949"/>
      <c r="BK41" s="949"/>
      <c r="BL41" s="949"/>
      <c r="BM41" s="949"/>
      <c r="BN41" s="949"/>
      <c r="BO41" s="949"/>
      <c r="BP41" s="949"/>
    </row>
    <row r="42" spans="1:68" ht="15" hidden="1" customHeight="1" thickBot="1" x14ac:dyDescent="0.3">
      <c r="A42" s="580" t="str">
        <f t="shared" si="8"/>
        <v>52045794SPSD2</v>
      </c>
      <c r="B42" s="581">
        <v>26</v>
      </c>
      <c r="C42" s="582">
        <v>52045794</v>
      </c>
      <c r="D42" s="582" t="s">
        <v>1508</v>
      </c>
      <c r="E42" s="582">
        <v>54</v>
      </c>
      <c r="F42" s="582" t="s">
        <v>104</v>
      </c>
      <c r="G42" s="584" t="s">
        <v>1509</v>
      </c>
      <c r="H42" s="584"/>
      <c r="I42" s="582" t="s">
        <v>104</v>
      </c>
      <c r="J42" s="584" t="s">
        <v>831</v>
      </c>
      <c r="K42" s="585" t="s">
        <v>1504</v>
      </c>
      <c r="L42" s="585" t="s">
        <v>9783</v>
      </c>
      <c r="M42" s="585">
        <v>1</v>
      </c>
      <c r="N42" s="585"/>
      <c r="O42" s="579">
        <f t="shared" si="9"/>
        <v>0</v>
      </c>
      <c r="P42" s="585">
        <f t="shared" si="10"/>
        <v>38</v>
      </c>
      <c r="Q42" s="602"/>
      <c r="R42" s="602"/>
      <c r="S42" s="579">
        <f t="shared" si="11"/>
        <v>0</v>
      </c>
      <c r="T42" s="579">
        <f t="shared" si="12"/>
        <v>0</v>
      </c>
      <c r="U42" s="735"/>
      <c r="V42" s="830"/>
      <c r="W42" s="835"/>
      <c r="X42" s="974">
        <v>0</v>
      </c>
      <c r="Y42" s="974">
        <v>19</v>
      </c>
      <c r="Z42" s="974"/>
      <c r="AA42" s="974"/>
      <c r="AB42" s="974">
        <v>0</v>
      </c>
      <c r="AC42" s="974">
        <v>0</v>
      </c>
      <c r="AD42" s="968"/>
      <c r="AE42" s="968"/>
      <c r="AF42" s="968"/>
      <c r="AG42" s="968"/>
      <c r="AH42" s="968"/>
      <c r="AI42" s="968"/>
      <c r="AJ42" s="904"/>
      <c r="AK42" s="904"/>
      <c r="AL42" s="904"/>
      <c r="AM42" s="904"/>
      <c r="AN42" s="904"/>
      <c r="AO42" s="904"/>
      <c r="AP42" s="904"/>
      <c r="AQ42" s="904"/>
      <c r="AR42" s="904"/>
      <c r="AS42" s="904"/>
      <c r="AT42" s="904"/>
      <c r="AU42" s="904"/>
      <c r="AV42" s="904"/>
      <c r="AW42" s="904"/>
      <c r="AX42" s="904"/>
      <c r="AY42" s="904"/>
      <c r="AZ42" s="904"/>
      <c r="BA42" s="904"/>
      <c r="BB42" s="904"/>
      <c r="BC42" s="904"/>
      <c r="BD42" s="904"/>
      <c r="BE42" s="904"/>
      <c r="BF42" s="904"/>
      <c r="BG42" s="904"/>
      <c r="BH42" s="904"/>
      <c r="BI42" s="904"/>
      <c r="BJ42" s="904"/>
      <c r="BK42" s="904"/>
      <c r="BL42" s="904"/>
      <c r="BM42" s="904"/>
      <c r="BN42" s="904"/>
      <c r="BO42" s="904"/>
      <c r="BP42" s="904"/>
    </row>
    <row r="43" spans="1:68" ht="15" hidden="1" customHeight="1" thickBot="1" x14ac:dyDescent="0.3">
      <c r="A43" s="580" t="str">
        <f t="shared" si="8"/>
        <v>94762272</v>
      </c>
      <c r="B43" s="581">
        <v>27</v>
      </c>
      <c r="C43" s="582">
        <v>94762272</v>
      </c>
      <c r="D43" s="582" t="s">
        <v>1510</v>
      </c>
      <c r="E43" s="582"/>
      <c r="F43" s="582"/>
      <c r="G43" s="584"/>
      <c r="H43" s="584"/>
      <c r="I43" s="584"/>
      <c r="J43" s="584" t="s">
        <v>831</v>
      </c>
      <c r="K43" s="585"/>
      <c r="L43" s="585" t="s">
        <v>9783</v>
      </c>
      <c r="M43" s="585">
        <v>1</v>
      </c>
      <c r="N43" s="585"/>
      <c r="O43" s="579">
        <f t="shared" si="9"/>
        <v>0</v>
      </c>
      <c r="P43" s="585">
        <f t="shared" si="10"/>
        <v>38</v>
      </c>
      <c r="Q43" s="602"/>
      <c r="R43" s="602"/>
      <c r="S43" s="579">
        <f t="shared" si="11"/>
        <v>0</v>
      </c>
      <c r="T43" s="579">
        <f t="shared" si="12"/>
        <v>0</v>
      </c>
      <c r="U43" s="735"/>
      <c r="V43" s="831"/>
      <c r="W43" s="835"/>
      <c r="X43" s="974">
        <v>0</v>
      </c>
      <c r="Y43" s="974">
        <v>19</v>
      </c>
      <c r="Z43" s="974"/>
      <c r="AA43" s="974"/>
      <c r="AB43" s="974">
        <v>0</v>
      </c>
      <c r="AC43" s="974">
        <v>0</v>
      </c>
      <c r="AD43" s="968"/>
      <c r="AE43" s="968"/>
      <c r="AF43" s="968"/>
      <c r="AG43" s="968"/>
      <c r="AH43" s="968"/>
      <c r="AI43" s="968"/>
      <c r="AJ43" s="904"/>
      <c r="AK43" s="904"/>
      <c r="AL43" s="904"/>
      <c r="AM43" s="904"/>
      <c r="AN43" s="904"/>
      <c r="AO43" s="904"/>
      <c r="AP43" s="904"/>
      <c r="AQ43" s="904"/>
      <c r="AR43" s="904"/>
      <c r="AS43" s="904"/>
      <c r="AT43" s="904"/>
      <c r="AU43" s="904"/>
      <c r="AV43" s="904"/>
      <c r="AW43" s="904"/>
      <c r="AX43" s="904"/>
      <c r="AY43" s="904"/>
      <c r="AZ43" s="904"/>
      <c r="BA43" s="904"/>
      <c r="BB43" s="904"/>
      <c r="BC43" s="904"/>
      <c r="BD43" s="904"/>
      <c r="BE43" s="904"/>
      <c r="BF43" s="904"/>
      <c r="BG43" s="904"/>
      <c r="BH43" s="904"/>
      <c r="BI43" s="904"/>
      <c r="BJ43" s="904"/>
      <c r="BK43" s="904"/>
      <c r="BL43" s="904"/>
      <c r="BM43" s="904"/>
      <c r="BN43" s="904"/>
      <c r="BO43" s="904"/>
      <c r="BP43" s="904"/>
    </row>
    <row r="44" spans="1:68" ht="15" hidden="1" customHeight="1" thickBot="1" x14ac:dyDescent="0.3">
      <c r="A44" s="580" t="str">
        <f t="shared" si="8"/>
        <v>94736066SEQ</v>
      </c>
      <c r="B44" s="581">
        <v>28</v>
      </c>
      <c r="C44" s="582">
        <v>94736066</v>
      </c>
      <c r="D44" s="582" t="s">
        <v>1511</v>
      </c>
      <c r="E44" s="582"/>
      <c r="F44" s="582"/>
      <c r="G44" s="584" t="s">
        <v>1512</v>
      </c>
      <c r="H44" s="584"/>
      <c r="I44" s="584"/>
      <c r="J44" s="584" t="s">
        <v>831</v>
      </c>
      <c r="K44" s="585"/>
      <c r="L44" s="585" t="s">
        <v>9783</v>
      </c>
      <c r="M44" s="585">
        <v>1</v>
      </c>
      <c r="N44" s="585"/>
      <c r="O44" s="579">
        <f t="shared" si="9"/>
        <v>0</v>
      </c>
      <c r="P44" s="585">
        <f t="shared" si="10"/>
        <v>38</v>
      </c>
      <c r="Q44" s="602"/>
      <c r="R44" s="602"/>
      <c r="S44" s="579">
        <f t="shared" si="11"/>
        <v>0</v>
      </c>
      <c r="T44" s="579">
        <f t="shared" si="12"/>
        <v>0</v>
      </c>
      <c r="U44" s="735"/>
      <c r="V44" s="829"/>
      <c r="W44" s="835"/>
      <c r="X44" s="974">
        <v>0</v>
      </c>
      <c r="Y44" s="974">
        <v>19</v>
      </c>
      <c r="Z44" s="974"/>
      <c r="AA44" s="974"/>
      <c r="AB44" s="974">
        <v>0</v>
      </c>
      <c r="AC44" s="974">
        <v>0</v>
      </c>
      <c r="AD44" s="968"/>
      <c r="AE44" s="968"/>
      <c r="AF44" s="968"/>
      <c r="AG44" s="968"/>
      <c r="AH44" s="968"/>
      <c r="AI44" s="968"/>
      <c r="AJ44" s="904"/>
      <c r="AK44" s="904"/>
      <c r="AL44" s="904"/>
      <c r="AM44" s="904"/>
      <c r="AN44" s="904"/>
      <c r="AO44" s="904"/>
      <c r="AP44" s="904"/>
      <c r="AQ44" s="904"/>
      <c r="AR44" s="904"/>
      <c r="AS44" s="904"/>
      <c r="AT44" s="904"/>
      <c r="AU44" s="904"/>
      <c r="AV44" s="904"/>
      <c r="AW44" s="904"/>
      <c r="AX44" s="904"/>
      <c r="AY44" s="904"/>
      <c r="AZ44" s="904"/>
      <c r="BA44" s="904"/>
      <c r="BB44" s="904"/>
      <c r="BC44" s="904"/>
      <c r="BD44" s="904"/>
      <c r="BE44" s="904"/>
      <c r="BF44" s="904"/>
      <c r="BG44" s="904"/>
      <c r="BH44" s="904"/>
      <c r="BI44" s="904"/>
      <c r="BJ44" s="904"/>
      <c r="BK44" s="904"/>
      <c r="BL44" s="904"/>
      <c r="BM44" s="904"/>
      <c r="BN44" s="904"/>
      <c r="BO44" s="904"/>
      <c r="BP44" s="904"/>
    </row>
    <row r="45" spans="1:68" s="951" customFormat="1" ht="15" hidden="1" customHeight="1" thickBot="1" x14ac:dyDescent="0.3">
      <c r="A45" s="580" t="str">
        <f t="shared" si="8"/>
        <v>52135720SPSLF4</v>
      </c>
      <c r="B45" s="581">
        <v>29</v>
      </c>
      <c r="C45" s="604">
        <v>52135720</v>
      </c>
      <c r="D45" s="604" t="s">
        <v>1513</v>
      </c>
      <c r="E45" s="604">
        <v>176</v>
      </c>
      <c r="F45" s="591" t="s">
        <v>1514</v>
      </c>
      <c r="G45" s="593" t="s">
        <v>1446</v>
      </c>
      <c r="H45" s="593"/>
      <c r="I45" s="593" t="s">
        <v>71</v>
      </c>
      <c r="J45" s="591" t="s">
        <v>1660</v>
      </c>
      <c r="K45" s="593" t="s">
        <v>1515</v>
      </c>
      <c r="L45" s="593" t="s">
        <v>43</v>
      </c>
      <c r="M45" s="593">
        <v>1</v>
      </c>
      <c r="N45" s="593" t="s">
        <v>147</v>
      </c>
      <c r="O45" s="594">
        <f t="shared" si="9"/>
        <v>2</v>
      </c>
      <c r="P45" s="593">
        <f t="shared" si="10"/>
        <v>2</v>
      </c>
      <c r="Q45" s="706"/>
      <c r="R45" s="706"/>
      <c r="S45" s="594">
        <f t="shared" si="11"/>
        <v>0</v>
      </c>
      <c r="T45" s="594">
        <f t="shared" si="12"/>
        <v>0</v>
      </c>
      <c r="U45" s="641" t="s">
        <v>9822</v>
      </c>
      <c r="V45" s="833">
        <v>42905</v>
      </c>
      <c r="W45" s="835"/>
      <c r="X45" s="974">
        <v>1</v>
      </c>
      <c r="Y45" s="974">
        <v>1</v>
      </c>
      <c r="Z45" s="974"/>
      <c r="AA45" s="974"/>
      <c r="AB45" s="974">
        <v>0</v>
      </c>
      <c r="AC45" s="974">
        <v>0</v>
      </c>
      <c r="AD45" s="975"/>
      <c r="AE45" s="975"/>
      <c r="AF45" s="975"/>
      <c r="AG45" s="975"/>
      <c r="AH45" s="975"/>
      <c r="AI45" s="975"/>
      <c r="AJ45" s="950"/>
      <c r="AK45" s="950"/>
      <c r="AL45" s="950"/>
      <c r="AM45" s="950"/>
      <c r="AN45" s="950"/>
      <c r="AO45" s="950"/>
      <c r="AP45" s="950"/>
      <c r="AQ45" s="950"/>
      <c r="AR45" s="950"/>
      <c r="AS45" s="950"/>
      <c r="AT45" s="950"/>
      <c r="AU45" s="950"/>
      <c r="AV45" s="950"/>
      <c r="AW45" s="950"/>
      <c r="AX45" s="950"/>
      <c r="AY45" s="950"/>
      <c r="AZ45" s="950"/>
      <c r="BA45" s="950"/>
      <c r="BB45" s="950"/>
      <c r="BC45" s="950"/>
      <c r="BD45" s="950"/>
      <c r="BE45" s="950"/>
      <c r="BF45" s="950"/>
      <c r="BG45" s="950"/>
      <c r="BH45" s="950"/>
      <c r="BI45" s="950"/>
      <c r="BJ45" s="950"/>
      <c r="BK45" s="950"/>
      <c r="BL45" s="950"/>
      <c r="BM45" s="950"/>
      <c r="BN45" s="950"/>
      <c r="BO45" s="950"/>
      <c r="BP45" s="950"/>
    </row>
    <row r="46" spans="1:68" s="951" customFormat="1" ht="15" hidden="1" customHeight="1" thickBot="1" x14ac:dyDescent="0.3">
      <c r="A46" s="580" t="str">
        <f t="shared" si="8"/>
        <v>52028012SEQ</v>
      </c>
      <c r="B46" s="581">
        <v>30</v>
      </c>
      <c r="C46" s="582">
        <v>52028012</v>
      </c>
      <c r="D46" s="582" t="s">
        <v>1516</v>
      </c>
      <c r="E46" s="582"/>
      <c r="F46" s="582"/>
      <c r="G46" s="584" t="s">
        <v>1512</v>
      </c>
      <c r="H46" s="584"/>
      <c r="I46" s="584"/>
      <c r="J46" s="584" t="s">
        <v>831</v>
      </c>
      <c r="K46" s="585"/>
      <c r="L46" s="585" t="s">
        <v>9783</v>
      </c>
      <c r="M46" s="585">
        <v>1</v>
      </c>
      <c r="N46" s="585"/>
      <c r="O46" s="579">
        <f t="shared" si="9"/>
        <v>0</v>
      </c>
      <c r="P46" s="585">
        <f t="shared" si="10"/>
        <v>38</v>
      </c>
      <c r="Q46" s="602"/>
      <c r="R46" s="602"/>
      <c r="S46" s="579">
        <f t="shared" si="11"/>
        <v>0</v>
      </c>
      <c r="T46" s="579">
        <f t="shared" si="12"/>
        <v>0</v>
      </c>
      <c r="U46" s="735"/>
      <c r="V46" s="830"/>
      <c r="W46" s="835"/>
      <c r="X46" s="974">
        <v>0</v>
      </c>
      <c r="Y46" s="974">
        <v>19</v>
      </c>
      <c r="Z46" s="974"/>
      <c r="AA46" s="974"/>
      <c r="AB46" s="974">
        <v>0</v>
      </c>
      <c r="AC46" s="974">
        <v>0</v>
      </c>
      <c r="AD46" s="975"/>
      <c r="AE46" s="975"/>
      <c r="AF46" s="975"/>
      <c r="AG46" s="975"/>
      <c r="AH46" s="975"/>
      <c r="AI46" s="975"/>
      <c r="AJ46" s="950"/>
      <c r="AK46" s="950"/>
      <c r="AL46" s="950"/>
      <c r="AM46" s="950"/>
      <c r="AN46" s="950"/>
      <c r="AO46" s="950"/>
      <c r="AP46" s="950"/>
      <c r="AQ46" s="950"/>
      <c r="AR46" s="950"/>
      <c r="AS46" s="950"/>
      <c r="AT46" s="950"/>
      <c r="AU46" s="950"/>
      <c r="AV46" s="950"/>
      <c r="AW46" s="950"/>
      <c r="AX46" s="950"/>
      <c r="AY46" s="950"/>
      <c r="AZ46" s="950"/>
      <c r="BA46" s="950"/>
      <c r="BB46" s="950"/>
      <c r="BC46" s="950"/>
      <c r="BD46" s="950"/>
      <c r="BE46" s="950"/>
      <c r="BF46" s="950"/>
      <c r="BG46" s="950"/>
      <c r="BH46" s="950"/>
      <c r="BI46" s="950"/>
      <c r="BJ46" s="950"/>
      <c r="BK46" s="950"/>
      <c r="BL46" s="950"/>
      <c r="BM46" s="950"/>
      <c r="BN46" s="950"/>
      <c r="BO46" s="950"/>
      <c r="BP46" s="950"/>
    </row>
    <row r="47" spans="1:68" ht="15" hidden="1" customHeight="1" thickBot="1" x14ac:dyDescent="0.3">
      <c r="A47" s="580" t="str">
        <f t="shared" si="8"/>
        <v>94704681SEQ</v>
      </c>
      <c r="B47" s="581">
        <v>31</v>
      </c>
      <c r="C47" s="582">
        <v>94704681</v>
      </c>
      <c r="D47" s="582" t="s">
        <v>1516</v>
      </c>
      <c r="E47" s="582"/>
      <c r="F47" s="582"/>
      <c r="G47" s="584" t="s">
        <v>1512</v>
      </c>
      <c r="H47" s="584"/>
      <c r="I47" s="584"/>
      <c r="J47" s="584" t="s">
        <v>831</v>
      </c>
      <c r="K47" s="585"/>
      <c r="L47" s="585" t="s">
        <v>9783</v>
      </c>
      <c r="M47" s="585">
        <v>1</v>
      </c>
      <c r="N47" s="585"/>
      <c r="O47" s="579">
        <f t="shared" si="9"/>
        <v>0</v>
      </c>
      <c r="P47" s="585">
        <f t="shared" si="10"/>
        <v>38</v>
      </c>
      <c r="Q47" s="602"/>
      <c r="R47" s="602"/>
      <c r="S47" s="579">
        <f t="shared" si="11"/>
        <v>0</v>
      </c>
      <c r="T47" s="579">
        <f t="shared" si="12"/>
        <v>0</v>
      </c>
      <c r="U47" s="735"/>
      <c r="V47" s="831"/>
      <c r="W47" s="835"/>
      <c r="X47" s="974">
        <v>0</v>
      </c>
      <c r="Y47" s="974">
        <v>19</v>
      </c>
      <c r="Z47" s="974"/>
      <c r="AA47" s="974"/>
      <c r="AB47" s="974">
        <v>0</v>
      </c>
      <c r="AC47" s="974">
        <v>0</v>
      </c>
      <c r="AD47" s="968"/>
      <c r="AE47" s="968"/>
      <c r="AF47" s="968"/>
      <c r="AG47" s="968"/>
      <c r="AH47" s="968"/>
      <c r="AI47" s="968"/>
      <c r="AJ47" s="904"/>
      <c r="AK47" s="904"/>
      <c r="AL47" s="904"/>
      <c r="AM47" s="904"/>
      <c r="AN47" s="904"/>
      <c r="AO47" s="904"/>
      <c r="AP47" s="904"/>
      <c r="AQ47" s="904"/>
      <c r="AR47" s="904"/>
      <c r="AS47" s="904"/>
      <c r="AT47" s="904"/>
      <c r="AU47" s="904"/>
      <c r="AV47" s="904"/>
      <c r="AW47" s="904"/>
      <c r="AX47" s="904"/>
      <c r="AY47" s="904"/>
      <c r="AZ47" s="904"/>
      <c r="BA47" s="904"/>
      <c r="BB47" s="904"/>
      <c r="BC47" s="904"/>
      <c r="BD47" s="904"/>
      <c r="BE47" s="904"/>
      <c r="BF47" s="904"/>
      <c r="BG47" s="904"/>
      <c r="BH47" s="904"/>
      <c r="BI47" s="904"/>
      <c r="BJ47" s="904"/>
      <c r="BK47" s="904"/>
      <c r="BL47" s="904"/>
      <c r="BM47" s="904"/>
      <c r="BN47" s="904"/>
      <c r="BO47" s="904"/>
      <c r="BP47" s="904"/>
    </row>
    <row r="48" spans="1:68" ht="15" hidden="1" customHeight="1" thickBot="1" x14ac:dyDescent="0.3">
      <c r="A48" s="580" t="str">
        <f t="shared" si="8"/>
        <v>52102735SEQ</v>
      </c>
      <c r="B48" s="581">
        <v>32</v>
      </c>
      <c r="C48" s="582">
        <v>52102735</v>
      </c>
      <c r="D48" s="582" t="s">
        <v>1511</v>
      </c>
      <c r="E48" s="582"/>
      <c r="F48" s="582" t="s">
        <v>1517</v>
      </c>
      <c r="G48" s="584" t="s">
        <v>1512</v>
      </c>
      <c r="H48" s="584"/>
      <c r="I48" s="584"/>
      <c r="J48" s="584" t="s">
        <v>831</v>
      </c>
      <c r="K48" s="585"/>
      <c r="L48" s="585" t="s">
        <v>9783</v>
      </c>
      <c r="M48" s="585">
        <v>1</v>
      </c>
      <c r="N48" s="585"/>
      <c r="O48" s="579">
        <f t="shared" si="9"/>
        <v>0</v>
      </c>
      <c r="P48" s="585">
        <f t="shared" si="10"/>
        <v>38</v>
      </c>
      <c r="Q48" s="602"/>
      <c r="R48" s="602"/>
      <c r="S48" s="579">
        <f t="shared" si="11"/>
        <v>0</v>
      </c>
      <c r="T48" s="579">
        <f t="shared" si="12"/>
        <v>0</v>
      </c>
      <c r="U48" s="735"/>
      <c r="V48" s="829"/>
      <c r="W48" s="835"/>
      <c r="X48" s="974">
        <v>0</v>
      </c>
      <c r="Y48" s="974">
        <v>19</v>
      </c>
      <c r="Z48" s="974"/>
      <c r="AA48" s="974"/>
      <c r="AB48" s="974">
        <v>0</v>
      </c>
      <c r="AC48" s="974">
        <v>0</v>
      </c>
      <c r="AD48" s="968"/>
      <c r="AE48" s="968"/>
      <c r="AF48" s="968"/>
      <c r="AG48" s="968"/>
      <c r="AH48" s="968"/>
      <c r="AI48" s="968"/>
      <c r="AJ48" s="904"/>
      <c r="AK48" s="904"/>
      <c r="AL48" s="904"/>
      <c r="AM48" s="904"/>
      <c r="AN48" s="904"/>
      <c r="AO48" s="904"/>
      <c r="AP48" s="904"/>
      <c r="AQ48" s="904"/>
      <c r="AR48" s="904"/>
      <c r="AS48" s="904"/>
      <c r="AT48" s="904"/>
      <c r="AU48" s="904"/>
      <c r="AV48" s="904"/>
      <c r="AW48" s="904"/>
      <c r="AX48" s="904"/>
      <c r="AY48" s="904"/>
      <c r="AZ48" s="904"/>
      <c r="BA48" s="904"/>
      <c r="BB48" s="904"/>
      <c r="BC48" s="904"/>
      <c r="BD48" s="904"/>
      <c r="BE48" s="904"/>
      <c r="BF48" s="904"/>
      <c r="BG48" s="904"/>
      <c r="BH48" s="904"/>
      <c r="BI48" s="904"/>
      <c r="BJ48" s="904"/>
      <c r="BK48" s="904"/>
      <c r="BL48" s="904"/>
      <c r="BM48" s="904"/>
      <c r="BN48" s="904"/>
      <c r="BO48" s="904"/>
      <c r="BP48" s="904"/>
    </row>
    <row r="49" spans="1:68" ht="15" hidden="1" customHeight="1" thickBot="1" x14ac:dyDescent="0.3">
      <c r="A49" s="580" t="str">
        <f t="shared" si="8"/>
        <v>52028009SEQ</v>
      </c>
      <c r="B49" s="581">
        <v>33</v>
      </c>
      <c r="C49" s="582">
        <v>52028009</v>
      </c>
      <c r="D49" s="582" t="s">
        <v>1516</v>
      </c>
      <c r="E49" s="582"/>
      <c r="F49" s="582"/>
      <c r="G49" s="584" t="s">
        <v>1512</v>
      </c>
      <c r="H49" s="584"/>
      <c r="I49" s="584"/>
      <c r="J49" s="584" t="s">
        <v>831</v>
      </c>
      <c r="K49" s="585"/>
      <c r="L49" s="585" t="s">
        <v>9783</v>
      </c>
      <c r="M49" s="585">
        <v>1</v>
      </c>
      <c r="N49" s="585"/>
      <c r="O49" s="579">
        <f t="shared" si="9"/>
        <v>0</v>
      </c>
      <c r="P49" s="585">
        <f t="shared" si="10"/>
        <v>38</v>
      </c>
      <c r="Q49" s="602"/>
      <c r="R49" s="602"/>
      <c r="S49" s="579">
        <f t="shared" si="11"/>
        <v>0</v>
      </c>
      <c r="T49" s="579">
        <f t="shared" si="12"/>
        <v>0</v>
      </c>
      <c r="U49" s="735"/>
      <c r="V49" s="830"/>
      <c r="W49" s="835"/>
      <c r="X49" s="974">
        <v>0</v>
      </c>
      <c r="Y49" s="974">
        <v>19</v>
      </c>
      <c r="Z49" s="974"/>
      <c r="AA49" s="974"/>
      <c r="AB49" s="974">
        <v>0</v>
      </c>
      <c r="AC49" s="974">
        <v>0</v>
      </c>
      <c r="AD49" s="968"/>
      <c r="AE49" s="968"/>
      <c r="AF49" s="968"/>
      <c r="AG49" s="968"/>
      <c r="AH49" s="968"/>
      <c r="AI49" s="968"/>
      <c r="AJ49" s="904"/>
      <c r="AK49" s="904"/>
      <c r="AL49" s="904"/>
      <c r="AM49" s="904"/>
      <c r="AN49" s="904"/>
      <c r="AO49" s="904"/>
      <c r="AP49" s="904"/>
      <c r="AQ49" s="904"/>
      <c r="AR49" s="904"/>
      <c r="AS49" s="904"/>
      <c r="AT49" s="904"/>
      <c r="AU49" s="904"/>
      <c r="AV49" s="904"/>
      <c r="AW49" s="904"/>
      <c r="AX49" s="904"/>
      <c r="AY49" s="904"/>
      <c r="AZ49" s="904"/>
      <c r="BA49" s="904"/>
      <c r="BB49" s="904"/>
      <c r="BC49" s="904"/>
      <c r="BD49" s="904"/>
      <c r="BE49" s="904"/>
      <c r="BF49" s="904"/>
      <c r="BG49" s="904"/>
      <c r="BH49" s="904"/>
      <c r="BI49" s="904"/>
      <c r="BJ49" s="904"/>
      <c r="BK49" s="904"/>
      <c r="BL49" s="904"/>
      <c r="BM49" s="904"/>
      <c r="BN49" s="904"/>
      <c r="BO49" s="904"/>
      <c r="BP49" s="904"/>
    </row>
    <row r="50" spans="1:68" ht="15" hidden="1" customHeight="1" thickBot="1" x14ac:dyDescent="0.3">
      <c r="A50" s="580" t="str">
        <f t="shared" si="8"/>
        <v>93381611SEQ</v>
      </c>
      <c r="B50" s="581">
        <v>34</v>
      </c>
      <c r="C50" s="582">
        <v>93381611</v>
      </c>
      <c r="D50" s="582" t="s">
        <v>1511</v>
      </c>
      <c r="E50" s="582"/>
      <c r="F50" s="582"/>
      <c r="G50" s="584" t="s">
        <v>1512</v>
      </c>
      <c r="H50" s="584"/>
      <c r="I50" s="584"/>
      <c r="J50" s="584" t="s">
        <v>831</v>
      </c>
      <c r="K50" s="585"/>
      <c r="L50" s="585" t="s">
        <v>9783</v>
      </c>
      <c r="M50" s="585">
        <v>1</v>
      </c>
      <c r="N50" s="585"/>
      <c r="O50" s="579">
        <f t="shared" si="9"/>
        <v>0</v>
      </c>
      <c r="P50" s="585">
        <f t="shared" si="10"/>
        <v>38</v>
      </c>
      <c r="Q50" s="602"/>
      <c r="R50" s="602"/>
      <c r="S50" s="579">
        <f t="shared" si="11"/>
        <v>0</v>
      </c>
      <c r="T50" s="579">
        <f t="shared" si="12"/>
        <v>0</v>
      </c>
      <c r="U50" s="735"/>
      <c r="V50" s="831"/>
      <c r="W50" s="835"/>
      <c r="X50" s="974">
        <v>0</v>
      </c>
      <c r="Y50" s="974">
        <v>19</v>
      </c>
      <c r="Z50" s="974"/>
      <c r="AA50" s="974"/>
      <c r="AB50" s="974">
        <v>0</v>
      </c>
      <c r="AC50" s="974">
        <v>0</v>
      </c>
      <c r="AD50" s="968"/>
      <c r="AE50" s="968"/>
      <c r="AF50" s="968"/>
      <c r="AG50" s="968"/>
      <c r="AH50" s="968"/>
      <c r="AI50" s="968"/>
      <c r="AJ50" s="904"/>
      <c r="AK50" s="904"/>
      <c r="AL50" s="904"/>
      <c r="AM50" s="904"/>
      <c r="AN50" s="904"/>
      <c r="AO50" s="904"/>
      <c r="AP50" s="904"/>
      <c r="AQ50" s="904"/>
      <c r="AR50" s="904"/>
      <c r="AS50" s="904"/>
      <c r="AT50" s="904"/>
      <c r="AU50" s="904"/>
      <c r="AV50" s="904"/>
      <c r="AW50" s="904"/>
      <c r="AX50" s="904"/>
      <c r="AY50" s="904"/>
      <c r="AZ50" s="904"/>
      <c r="BA50" s="904"/>
      <c r="BB50" s="904"/>
      <c r="BC50" s="904"/>
      <c r="BD50" s="904"/>
      <c r="BE50" s="904"/>
      <c r="BF50" s="904"/>
      <c r="BG50" s="904"/>
      <c r="BH50" s="904"/>
      <c r="BI50" s="904"/>
      <c r="BJ50" s="904"/>
      <c r="BK50" s="904"/>
      <c r="BL50" s="904"/>
      <c r="BM50" s="904"/>
      <c r="BN50" s="904"/>
      <c r="BO50" s="904"/>
      <c r="BP50" s="904"/>
    </row>
    <row r="51" spans="1:68" s="953" customFormat="1" ht="15" hidden="1" customHeight="1" thickBot="1" x14ac:dyDescent="0.3">
      <c r="A51" s="580" t="str">
        <f t="shared" si="8"/>
        <v>94736064SEQ</v>
      </c>
      <c r="B51" s="581">
        <v>35</v>
      </c>
      <c r="C51" s="582">
        <v>94736064</v>
      </c>
      <c r="D51" s="582" t="s">
        <v>1511</v>
      </c>
      <c r="E51" s="582"/>
      <c r="F51" s="582"/>
      <c r="G51" s="584" t="s">
        <v>1512</v>
      </c>
      <c r="H51" s="584"/>
      <c r="I51" s="584"/>
      <c r="J51" s="584" t="s">
        <v>831</v>
      </c>
      <c r="K51" s="585"/>
      <c r="L51" s="585" t="s">
        <v>9783</v>
      </c>
      <c r="M51" s="585">
        <v>1</v>
      </c>
      <c r="N51" s="585"/>
      <c r="O51" s="579">
        <f t="shared" si="9"/>
        <v>0</v>
      </c>
      <c r="P51" s="585">
        <f t="shared" si="10"/>
        <v>38</v>
      </c>
      <c r="Q51" s="602"/>
      <c r="R51" s="602"/>
      <c r="S51" s="579">
        <f t="shared" si="11"/>
        <v>0</v>
      </c>
      <c r="T51" s="579">
        <f t="shared" si="12"/>
        <v>0</v>
      </c>
      <c r="U51" s="735"/>
      <c r="V51" s="829"/>
      <c r="W51" s="835"/>
      <c r="X51" s="974">
        <v>0</v>
      </c>
      <c r="Y51" s="974">
        <v>19</v>
      </c>
      <c r="Z51" s="974"/>
      <c r="AA51" s="974"/>
      <c r="AB51" s="974">
        <v>0</v>
      </c>
      <c r="AC51" s="974">
        <v>0</v>
      </c>
      <c r="AD51" s="976"/>
      <c r="AE51" s="976"/>
      <c r="AF51" s="976"/>
      <c r="AG51" s="976"/>
      <c r="AH51" s="976"/>
      <c r="AI51" s="976"/>
      <c r="AJ51" s="952"/>
      <c r="AK51" s="952"/>
      <c r="AL51" s="952"/>
      <c r="AM51" s="952"/>
      <c r="AN51" s="952"/>
      <c r="AO51" s="952"/>
      <c r="AP51" s="952"/>
      <c r="AQ51" s="952"/>
      <c r="AR51" s="952"/>
      <c r="AS51" s="952"/>
      <c r="AT51" s="952"/>
      <c r="AU51" s="952"/>
      <c r="AV51" s="952"/>
      <c r="AW51" s="952"/>
      <c r="AX51" s="952"/>
      <c r="AY51" s="952"/>
      <c r="AZ51" s="952"/>
      <c r="BA51" s="952"/>
      <c r="BB51" s="952"/>
      <c r="BC51" s="952"/>
      <c r="BD51" s="952"/>
      <c r="BE51" s="952"/>
      <c r="BF51" s="952"/>
      <c r="BG51" s="952"/>
      <c r="BH51" s="952"/>
      <c r="BI51" s="952"/>
      <c r="BJ51" s="952"/>
      <c r="BK51" s="952"/>
      <c r="BL51" s="952"/>
      <c r="BM51" s="952"/>
      <c r="BN51" s="952"/>
      <c r="BO51" s="952"/>
      <c r="BP51" s="952"/>
    </row>
    <row r="52" spans="1:68" ht="15" hidden="1" customHeight="1" thickBot="1" x14ac:dyDescent="0.3">
      <c r="A52" s="580" t="str">
        <f t="shared" si="8"/>
        <v>52118874SEQ CHICOTES</v>
      </c>
      <c r="B52" s="581">
        <v>36</v>
      </c>
      <c r="C52" s="582">
        <v>52118874</v>
      </c>
      <c r="D52" s="582" t="s">
        <v>1516</v>
      </c>
      <c r="E52" s="582">
        <v>20</v>
      </c>
      <c r="F52" s="582" t="s">
        <v>1518</v>
      </c>
      <c r="G52" s="584" t="s">
        <v>1519</v>
      </c>
      <c r="H52" s="584"/>
      <c r="I52" s="584" t="s">
        <v>1520</v>
      </c>
      <c r="J52" s="584" t="s">
        <v>831</v>
      </c>
      <c r="K52" s="585" t="s">
        <v>618</v>
      </c>
      <c r="L52" s="585" t="s">
        <v>9783</v>
      </c>
      <c r="M52" s="585">
        <v>1</v>
      </c>
      <c r="N52" s="585"/>
      <c r="O52" s="579">
        <f t="shared" si="9"/>
        <v>0</v>
      </c>
      <c r="P52" s="585">
        <f t="shared" si="10"/>
        <v>38</v>
      </c>
      <c r="Q52" s="602"/>
      <c r="R52" s="602"/>
      <c r="S52" s="579">
        <f t="shared" si="11"/>
        <v>0</v>
      </c>
      <c r="T52" s="579">
        <f t="shared" si="12"/>
        <v>0</v>
      </c>
      <c r="U52" s="735"/>
      <c r="V52" s="830"/>
      <c r="W52" s="835"/>
      <c r="X52" s="974">
        <v>0</v>
      </c>
      <c r="Y52" s="974">
        <v>19</v>
      </c>
      <c r="Z52" s="974"/>
      <c r="AA52" s="974"/>
      <c r="AB52" s="974">
        <v>0</v>
      </c>
      <c r="AC52" s="974">
        <v>0</v>
      </c>
      <c r="AD52" s="968"/>
      <c r="AE52" s="968"/>
      <c r="AF52" s="968"/>
      <c r="AG52" s="968"/>
      <c r="AH52" s="968"/>
      <c r="AI52" s="968"/>
      <c r="AJ52" s="904"/>
      <c r="AK52" s="904"/>
      <c r="AL52" s="904"/>
      <c r="AM52" s="904"/>
      <c r="AN52" s="904"/>
      <c r="AO52" s="904"/>
      <c r="AP52" s="904"/>
      <c r="AQ52" s="904"/>
      <c r="AR52" s="904"/>
      <c r="AS52" s="904"/>
      <c r="AT52" s="904"/>
      <c r="AU52" s="904"/>
      <c r="AV52" s="904"/>
      <c r="AW52" s="904"/>
      <c r="AX52" s="904"/>
      <c r="AY52" s="904"/>
      <c r="AZ52" s="904"/>
      <c r="BA52" s="904"/>
      <c r="BB52" s="904"/>
      <c r="BC52" s="904"/>
      <c r="BD52" s="904"/>
      <c r="BE52" s="904"/>
      <c r="BF52" s="904"/>
      <c r="BG52" s="904"/>
      <c r="BH52" s="904"/>
      <c r="BI52" s="904"/>
      <c r="BJ52" s="904"/>
      <c r="BK52" s="904"/>
      <c r="BL52" s="904"/>
      <c r="BM52" s="904"/>
      <c r="BN52" s="904"/>
      <c r="BO52" s="904"/>
      <c r="BP52" s="904"/>
    </row>
    <row r="53" spans="1:68" ht="15" hidden="1" customHeight="1" thickBot="1" x14ac:dyDescent="0.3">
      <c r="A53" s="580" t="str">
        <f t="shared" si="8"/>
        <v>52028011SEQ</v>
      </c>
      <c r="B53" s="581">
        <v>37</v>
      </c>
      <c r="C53" s="582">
        <v>52028011</v>
      </c>
      <c r="D53" s="582" t="s">
        <v>1516</v>
      </c>
      <c r="E53" s="582"/>
      <c r="F53" s="582"/>
      <c r="G53" s="584" t="s">
        <v>1512</v>
      </c>
      <c r="H53" s="584"/>
      <c r="I53" s="584"/>
      <c r="J53" s="584" t="s">
        <v>831</v>
      </c>
      <c r="K53" s="585"/>
      <c r="L53" s="585" t="s">
        <v>9783</v>
      </c>
      <c r="M53" s="585">
        <v>1</v>
      </c>
      <c r="N53" s="585"/>
      <c r="O53" s="579">
        <f t="shared" si="9"/>
        <v>0</v>
      </c>
      <c r="P53" s="585">
        <f t="shared" si="10"/>
        <v>38</v>
      </c>
      <c r="Q53" s="602"/>
      <c r="R53" s="602"/>
      <c r="S53" s="579">
        <f t="shared" si="11"/>
        <v>0</v>
      </c>
      <c r="T53" s="579">
        <f t="shared" si="12"/>
        <v>0</v>
      </c>
      <c r="U53" s="735"/>
      <c r="V53" s="830"/>
      <c r="W53" s="835"/>
      <c r="X53" s="974">
        <v>0</v>
      </c>
      <c r="Y53" s="974">
        <v>19</v>
      </c>
      <c r="Z53" s="974"/>
      <c r="AA53" s="974"/>
      <c r="AB53" s="974">
        <v>0</v>
      </c>
      <c r="AC53" s="974">
        <v>0</v>
      </c>
      <c r="AD53" s="968"/>
      <c r="AE53" s="968"/>
      <c r="AF53" s="968"/>
      <c r="AG53" s="968"/>
      <c r="AH53" s="968"/>
      <c r="AI53" s="968"/>
      <c r="AJ53" s="904"/>
      <c r="AK53" s="904"/>
      <c r="AL53" s="904"/>
      <c r="AM53" s="904"/>
      <c r="AN53" s="904"/>
      <c r="AO53" s="904"/>
      <c r="AP53" s="904"/>
      <c r="AQ53" s="904"/>
      <c r="AR53" s="904"/>
      <c r="AS53" s="904"/>
      <c r="AT53" s="904"/>
      <c r="AU53" s="904"/>
      <c r="AV53" s="904"/>
      <c r="AW53" s="904"/>
      <c r="AX53" s="904"/>
      <c r="AY53" s="904"/>
      <c r="AZ53" s="904"/>
      <c r="BA53" s="904"/>
      <c r="BB53" s="904"/>
      <c r="BC53" s="904"/>
      <c r="BD53" s="904"/>
      <c r="BE53" s="904"/>
      <c r="BF53" s="904"/>
      <c r="BG53" s="904"/>
      <c r="BH53" s="904"/>
      <c r="BI53" s="904"/>
      <c r="BJ53" s="904"/>
      <c r="BK53" s="904"/>
      <c r="BL53" s="904"/>
      <c r="BM53" s="904"/>
      <c r="BN53" s="904"/>
      <c r="BO53" s="904"/>
      <c r="BP53" s="904"/>
    </row>
    <row r="54" spans="1:68" s="953" customFormat="1" ht="15" hidden="1" customHeight="1" thickBot="1" x14ac:dyDescent="0.3">
      <c r="A54" s="580" t="str">
        <f t="shared" si="8"/>
        <v>5050505</v>
      </c>
      <c r="B54" s="581">
        <v>38</v>
      </c>
      <c r="C54" s="582">
        <v>5050505</v>
      </c>
      <c r="D54" s="582" t="s">
        <v>1521</v>
      </c>
      <c r="E54" s="582"/>
      <c r="F54" s="582"/>
      <c r="G54" s="584"/>
      <c r="H54" s="584"/>
      <c r="I54" s="584"/>
      <c r="J54" s="584" t="s">
        <v>831</v>
      </c>
      <c r="K54" s="585"/>
      <c r="L54" s="585" t="s">
        <v>9783</v>
      </c>
      <c r="M54" s="585">
        <v>1</v>
      </c>
      <c r="N54" s="585"/>
      <c r="O54" s="579">
        <f t="shared" si="9"/>
        <v>0</v>
      </c>
      <c r="P54" s="585">
        <f t="shared" si="10"/>
        <v>38</v>
      </c>
      <c r="Q54" s="602"/>
      <c r="R54" s="602"/>
      <c r="S54" s="579">
        <f t="shared" si="11"/>
        <v>0</v>
      </c>
      <c r="T54" s="579">
        <f t="shared" si="12"/>
        <v>0</v>
      </c>
      <c r="U54" s="735"/>
      <c r="V54" s="831"/>
      <c r="W54" s="835"/>
      <c r="X54" s="974">
        <v>0</v>
      </c>
      <c r="Y54" s="974">
        <v>19</v>
      </c>
      <c r="Z54" s="974"/>
      <c r="AA54" s="974"/>
      <c r="AB54" s="974">
        <v>0</v>
      </c>
      <c r="AC54" s="974">
        <v>0</v>
      </c>
      <c r="AD54" s="976"/>
      <c r="AE54" s="976"/>
      <c r="AF54" s="976"/>
      <c r="AG54" s="976"/>
      <c r="AH54" s="976"/>
      <c r="AI54" s="976"/>
      <c r="AJ54" s="952"/>
      <c r="AK54" s="952"/>
      <c r="AL54" s="952"/>
      <c r="AM54" s="952"/>
      <c r="AN54" s="952"/>
      <c r="AO54" s="952"/>
      <c r="AP54" s="952"/>
      <c r="AQ54" s="952"/>
      <c r="AR54" s="952"/>
      <c r="AS54" s="952"/>
      <c r="AT54" s="952"/>
      <c r="AU54" s="952"/>
      <c r="AV54" s="952"/>
      <c r="AW54" s="952"/>
      <c r="AX54" s="952"/>
      <c r="AY54" s="952"/>
      <c r="AZ54" s="952"/>
      <c r="BA54" s="952"/>
      <c r="BB54" s="952"/>
      <c r="BC54" s="952"/>
      <c r="BD54" s="952"/>
      <c r="BE54" s="952"/>
      <c r="BF54" s="952"/>
      <c r="BG54" s="952"/>
      <c r="BH54" s="952"/>
      <c r="BI54" s="952"/>
      <c r="BJ54" s="952"/>
      <c r="BK54" s="952"/>
      <c r="BL54" s="952"/>
      <c r="BM54" s="952"/>
      <c r="BN54" s="952"/>
      <c r="BO54" s="952"/>
      <c r="BP54" s="952"/>
    </row>
    <row r="55" spans="1:68" ht="15" hidden="1" customHeight="1" thickBot="1" x14ac:dyDescent="0.3">
      <c r="A55" s="580" t="str">
        <f t="shared" si="8"/>
        <v>94736067SEQ</v>
      </c>
      <c r="B55" s="581">
        <v>39</v>
      </c>
      <c r="C55" s="582">
        <v>94736067</v>
      </c>
      <c r="D55" s="582" t="s">
        <v>1511</v>
      </c>
      <c r="E55" s="582"/>
      <c r="F55" s="582"/>
      <c r="G55" s="584" t="s">
        <v>1512</v>
      </c>
      <c r="H55" s="584"/>
      <c r="I55" s="584"/>
      <c r="J55" s="584" t="s">
        <v>831</v>
      </c>
      <c r="K55" s="585"/>
      <c r="L55" s="585" t="s">
        <v>9783</v>
      </c>
      <c r="M55" s="585">
        <v>1</v>
      </c>
      <c r="N55" s="585"/>
      <c r="O55" s="579">
        <f t="shared" si="9"/>
        <v>0</v>
      </c>
      <c r="P55" s="585">
        <f t="shared" si="10"/>
        <v>38</v>
      </c>
      <c r="Q55" s="602"/>
      <c r="R55" s="602"/>
      <c r="S55" s="579">
        <f t="shared" si="11"/>
        <v>0</v>
      </c>
      <c r="T55" s="579">
        <f t="shared" si="12"/>
        <v>0</v>
      </c>
      <c r="U55" s="735"/>
      <c r="V55" s="831"/>
      <c r="W55" s="835"/>
      <c r="X55" s="974">
        <v>0</v>
      </c>
      <c r="Y55" s="974">
        <v>19</v>
      </c>
      <c r="Z55" s="974"/>
      <c r="AA55" s="974"/>
      <c r="AB55" s="974">
        <v>0</v>
      </c>
      <c r="AC55" s="974">
        <v>0</v>
      </c>
      <c r="AD55" s="968"/>
      <c r="AE55" s="968"/>
      <c r="AF55" s="968"/>
      <c r="AG55" s="968"/>
      <c r="AH55" s="968"/>
      <c r="AI55" s="968"/>
      <c r="AJ55" s="904"/>
      <c r="AK55" s="904"/>
      <c r="AL55" s="904"/>
      <c r="AM55" s="904"/>
      <c r="AN55" s="904"/>
      <c r="AO55" s="904"/>
      <c r="AP55" s="904"/>
      <c r="AQ55" s="904"/>
      <c r="AR55" s="904"/>
      <c r="AS55" s="904"/>
      <c r="AT55" s="904"/>
      <c r="AU55" s="904"/>
      <c r="AV55" s="904"/>
      <c r="AW55" s="904"/>
      <c r="AX55" s="904"/>
      <c r="AY55" s="904"/>
      <c r="AZ55" s="904"/>
      <c r="BA55" s="904"/>
      <c r="BB55" s="904"/>
      <c r="BC55" s="904"/>
      <c r="BD55" s="904"/>
      <c r="BE55" s="904"/>
      <c r="BF55" s="904"/>
      <c r="BG55" s="904"/>
      <c r="BH55" s="904"/>
      <c r="BI55" s="904"/>
      <c r="BJ55" s="904"/>
      <c r="BK55" s="904"/>
      <c r="BL55" s="904"/>
      <c r="BM55" s="904"/>
      <c r="BN55" s="904"/>
      <c r="BO55" s="904"/>
      <c r="BP55" s="904"/>
    </row>
    <row r="56" spans="1:68" ht="15" hidden="1" customHeight="1" thickBot="1" x14ac:dyDescent="0.3">
      <c r="A56" s="580" t="str">
        <f t="shared" si="8"/>
        <v>93271703SPS</v>
      </c>
      <c r="B56" s="581">
        <v>40</v>
      </c>
      <c r="C56" s="582">
        <v>93271703</v>
      </c>
      <c r="D56" s="582" t="s">
        <v>1522</v>
      </c>
      <c r="E56" s="582"/>
      <c r="F56" s="582"/>
      <c r="G56" s="584" t="s">
        <v>1523</v>
      </c>
      <c r="H56" s="584"/>
      <c r="I56" s="584" t="s">
        <v>75</v>
      </c>
      <c r="J56" s="584" t="s">
        <v>831</v>
      </c>
      <c r="K56" s="585"/>
      <c r="L56" s="585" t="s">
        <v>9783</v>
      </c>
      <c r="M56" s="585">
        <v>1</v>
      </c>
      <c r="N56" s="585"/>
      <c r="O56" s="579">
        <f t="shared" si="9"/>
        <v>0</v>
      </c>
      <c r="P56" s="585">
        <f t="shared" si="10"/>
        <v>38</v>
      </c>
      <c r="Q56" s="602"/>
      <c r="R56" s="602"/>
      <c r="S56" s="579">
        <f t="shared" si="11"/>
        <v>0</v>
      </c>
      <c r="T56" s="579">
        <f t="shared" si="12"/>
        <v>0</v>
      </c>
      <c r="U56" s="735"/>
      <c r="V56" s="831"/>
      <c r="W56" s="835"/>
      <c r="X56" s="974">
        <v>0</v>
      </c>
      <c r="Y56" s="974">
        <v>19</v>
      </c>
      <c r="Z56" s="974"/>
      <c r="AA56" s="974"/>
      <c r="AB56" s="974">
        <v>0</v>
      </c>
      <c r="AC56" s="974">
        <v>0</v>
      </c>
      <c r="AD56" s="968"/>
      <c r="AE56" s="968"/>
      <c r="AF56" s="968"/>
      <c r="AG56" s="968"/>
      <c r="AH56" s="968"/>
      <c r="AI56" s="968"/>
      <c r="AJ56" s="904"/>
      <c r="AK56" s="904"/>
      <c r="AL56" s="904"/>
      <c r="AM56" s="904"/>
      <c r="AN56" s="904"/>
      <c r="AO56" s="904"/>
      <c r="AP56" s="904"/>
      <c r="AQ56" s="904"/>
      <c r="AR56" s="904"/>
      <c r="AS56" s="904"/>
      <c r="AT56" s="904"/>
      <c r="AU56" s="904"/>
      <c r="AV56" s="904"/>
      <c r="AW56" s="904"/>
      <c r="AX56" s="904"/>
      <c r="AY56" s="904"/>
      <c r="AZ56" s="904"/>
      <c r="BA56" s="904"/>
      <c r="BB56" s="904"/>
      <c r="BC56" s="904"/>
      <c r="BD56" s="904"/>
      <c r="BE56" s="904"/>
      <c r="BF56" s="904"/>
      <c r="BG56" s="904"/>
      <c r="BH56" s="904"/>
      <c r="BI56" s="904"/>
      <c r="BJ56" s="904"/>
      <c r="BK56" s="904"/>
      <c r="BL56" s="904"/>
      <c r="BM56" s="904"/>
      <c r="BN56" s="904"/>
      <c r="BO56" s="904"/>
      <c r="BP56" s="904"/>
    </row>
    <row r="57" spans="1:68" s="844" customFormat="1" ht="15" hidden="1" customHeight="1" thickBot="1" x14ac:dyDescent="0.3">
      <c r="A57" s="580" t="str">
        <f t="shared" si="8"/>
        <v>94759952MB010D</v>
      </c>
      <c r="B57" s="581">
        <v>41</v>
      </c>
      <c r="C57" s="582">
        <v>94759952</v>
      </c>
      <c r="D57" s="582" t="s">
        <v>10186</v>
      </c>
      <c r="E57" s="582">
        <v>272</v>
      </c>
      <c r="F57" s="582" t="s">
        <v>1525</v>
      </c>
      <c r="G57" s="584" t="s">
        <v>1437</v>
      </c>
      <c r="H57" s="584"/>
      <c r="I57" s="584" t="s">
        <v>84</v>
      </c>
      <c r="J57" s="584" t="s">
        <v>1225</v>
      </c>
      <c r="K57" s="585" t="s">
        <v>140</v>
      </c>
      <c r="L57" s="585" t="s">
        <v>9782</v>
      </c>
      <c r="M57" s="585">
        <v>1</v>
      </c>
      <c r="N57" s="585" t="s">
        <v>147</v>
      </c>
      <c r="O57" s="579">
        <f t="shared" si="9"/>
        <v>38</v>
      </c>
      <c r="P57" s="585">
        <f t="shared" si="10"/>
        <v>38</v>
      </c>
      <c r="Q57" s="602" t="s">
        <v>10152</v>
      </c>
      <c r="R57" s="602"/>
      <c r="S57" s="579">
        <f t="shared" si="11"/>
        <v>0</v>
      </c>
      <c r="T57" s="579">
        <f t="shared" si="12"/>
        <v>0</v>
      </c>
      <c r="U57" s="614" t="s">
        <v>9824</v>
      </c>
      <c r="V57" s="828">
        <v>42969</v>
      </c>
      <c r="W57" s="835"/>
      <c r="X57" s="974">
        <v>19</v>
      </c>
      <c r="Y57" s="974">
        <v>19</v>
      </c>
      <c r="Z57" s="974" t="s">
        <v>10152</v>
      </c>
      <c r="AA57" s="974"/>
      <c r="AB57" s="974">
        <v>0</v>
      </c>
      <c r="AC57" s="974">
        <v>0</v>
      </c>
      <c r="AD57" s="974"/>
      <c r="AE57" s="974"/>
      <c r="AF57" s="974"/>
      <c r="AG57" s="974"/>
      <c r="AH57" s="974"/>
      <c r="AI57" s="974"/>
      <c r="AJ57" s="949"/>
      <c r="AK57" s="949"/>
      <c r="AL57" s="949"/>
      <c r="AM57" s="949"/>
      <c r="AN57" s="949"/>
      <c r="AO57" s="949"/>
      <c r="AP57" s="949"/>
      <c r="AQ57" s="949"/>
      <c r="AR57" s="949"/>
      <c r="AS57" s="949"/>
      <c r="AT57" s="949"/>
      <c r="AU57" s="949"/>
      <c r="AV57" s="949"/>
      <c r="AW57" s="949"/>
      <c r="AX57" s="949"/>
      <c r="AY57" s="949"/>
      <c r="AZ57" s="949"/>
      <c r="BA57" s="949"/>
      <c r="BB57" s="949"/>
      <c r="BC57" s="949"/>
      <c r="BD57" s="949"/>
      <c r="BE57" s="949"/>
      <c r="BF57" s="949"/>
      <c r="BG57" s="949"/>
      <c r="BH57" s="949"/>
      <c r="BI57" s="949"/>
      <c r="BJ57" s="949"/>
      <c r="BK57" s="949"/>
      <c r="BL57" s="949"/>
      <c r="BM57" s="949"/>
      <c r="BN57" s="949"/>
      <c r="BO57" s="949"/>
      <c r="BP57" s="949"/>
    </row>
    <row r="58" spans="1:68" s="844" customFormat="1" ht="15" hidden="1" customHeight="1" thickBot="1" x14ac:dyDescent="0.3">
      <c r="A58" s="580" t="str">
        <f t="shared" si="8"/>
        <v>94725152SEQ</v>
      </c>
      <c r="B58" s="581">
        <v>42</v>
      </c>
      <c r="C58" s="582">
        <v>94725152</v>
      </c>
      <c r="D58" s="582" t="s">
        <v>1526</v>
      </c>
      <c r="E58" s="582"/>
      <c r="F58" s="582"/>
      <c r="G58" s="584" t="s">
        <v>1512</v>
      </c>
      <c r="H58" s="584"/>
      <c r="I58" s="584"/>
      <c r="J58" s="584" t="s">
        <v>831</v>
      </c>
      <c r="K58" s="585"/>
      <c r="L58" s="585" t="s">
        <v>9783</v>
      </c>
      <c r="M58" s="585">
        <v>1</v>
      </c>
      <c r="N58" s="585"/>
      <c r="O58" s="579">
        <f t="shared" si="9"/>
        <v>0</v>
      </c>
      <c r="P58" s="585">
        <f t="shared" si="10"/>
        <v>38</v>
      </c>
      <c r="Q58" s="602"/>
      <c r="R58" s="602"/>
      <c r="S58" s="579">
        <f t="shared" si="11"/>
        <v>0</v>
      </c>
      <c r="T58" s="579">
        <f t="shared" si="12"/>
        <v>0</v>
      </c>
      <c r="U58" s="735"/>
      <c r="V58" s="829"/>
      <c r="W58" s="835"/>
      <c r="X58" s="974">
        <v>0</v>
      </c>
      <c r="Y58" s="974">
        <v>19</v>
      </c>
      <c r="Z58" s="974"/>
      <c r="AA58" s="974"/>
      <c r="AB58" s="974">
        <v>0</v>
      </c>
      <c r="AC58" s="974">
        <v>0</v>
      </c>
      <c r="AD58" s="974"/>
      <c r="AE58" s="974"/>
      <c r="AF58" s="974"/>
      <c r="AG58" s="974"/>
      <c r="AH58" s="974"/>
      <c r="AI58" s="974"/>
      <c r="AJ58" s="949"/>
      <c r="AK58" s="949"/>
      <c r="AL58" s="949"/>
      <c r="AM58" s="949"/>
      <c r="AN58" s="949"/>
      <c r="AO58" s="949"/>
      <c r="AP58" s="949"/>
      <c r="AQ58" s="949"/>
      <c r="AR58" s="949"/>
      <c r="AS58" s="949"/>
      <c r="AT58" s="949"/>
      <c r="AU58" s="949"/>
      <c r="AV58" s="949"/>
      <c r="AW58" s="949"/>
      <c r="AX58" s="949"/>
      <c r="AY58" s="949"/>
      <c r="AZ58" s="949"/>
      <c r="BA58" s="949"/>
      <c r="BB58" s="949"/>
      <c r="BC58" s="949"/>
      <c r="BD58" s="949"/>
      <c r="BE58" s="949"/>
      <c r="BF58" s="949"/>
      <c r="BG58" s="949"/>
      <c r="BH58" s="949"/>
      <c r="BI58" s="949"/>
      <c r="BJ58" s="949"/>
      <c r="BK58" s="949"/>
      <c r="BL58" s="949"/>
      <c r="BM58" s="949"/>
      <c r="BN58" s="949"/>
      <c r="BO58" s="949"/>
      <c r="BP58" s="949"/>
    </row>
    <row r="59" spans="1:68" s="844" customFormat="1" ht="15" hidden="1" customHeight="1" thickBot="1" x14ac:dyDescent="0.3">
      <c r="A59" s="580" t="str">
        <f t="shared" si="8"/>
        <v>11111111</v>
      </c>
      <c r="B59" s="581">
        <v>43</v>
      </c>
      <c r="C59" s="582">
        <v>11111111</v>
      </c>
      <c r="D59" s="582" t="s">
        <v>1527</v>
      </c>
      <c r="E59" s="582"/>
      <c r="F59" s="582"/>
      <c r="G59" s="584"/>
      <c r="H59" s="584"/>
      <c r="I59" s="584"/>
      <c r="J59" s="584" t="s">
        <v>831</v>
      </c>
      <c r="K59" s="585"/>
      <c r="L59" s="585" t="s">
        <v>9783</v>
      </c>
      <c r="M59" s="585">
        <v>1</v>
      </c>
      <c r="N59" s="585"/>
      <c r="O59" s="579">
        <f t="shared" si="9"/>
        <v>0</v>
      </c>
      <c r="P59" s="585">
        <f t="shared" si="10"/>
        <v>38</v>
      </c>
      <c r="Q59" s="602"/>
      <c r="R59" s="602"/>
      <c r="S59" s="579">
        <f t="shared" si="11"/>
        <v>0</v>
      </c>
      <c r="T59" s="579">
        <f t="shared" si="12"/>
        <v>0</v>
      </c>
      <c r="U59" s="735"/>
      <c r="V59" s="829"/>
      <c r="W59" s="835"/>
      <c r="X59" s="974">
        <v>0</v>
      </c>
      <c r="Y59" s="974">
        <v>19</v>
      </c>
      <c r="Z59" s="974"/>
      <c r="AA59" s="974"/>
      <c r="AB59" s="974">
        <v>0</v>
      </c>
      <c r="AC59" s="974">
        <v>0</v>
      </c>
      <c r="AD59" s="974"/>
      <c r="AE59" s="974"/>
      <c r="AF59" s="974"/>
      <c r="AG59" s="974"/>
      <c r="AH59" s="974"/>
      <c r="AI59" s="974"/>
      <c r="AJ59" s="949"/>
      <c r="AK59" s="949"/>
      <c r="AL59" s="949"/>
      <c r="AM59" s="949"/>
      <c r="AN59" s="949"/>
      <c r="AO59" s="949"/>
      <c r="AP59" s="949"/>
      <c r="AQ59" s="949"/>
      <c r="AR59" s="949"/>
      <c r="AS59" s="949"/>
      <c r="AT59" s="949"/>
      <c r="AU59" s="949"/>
      <c r="AV59" s="949"/>
      <c r="AW59" s="949"/>
      <c r="AX59" s="949"/>
      <c r="AY59" s="949"/>
      <c r="AZ59" s="949"/>
      <c r="BA59" s="949"/>
      <c r="BB59" s="949"/>
      <c r="BC59" s="949"/>
      <c r="BD59" s="949"/>
      <c r="BE59" s="949"/>
      <c r="BF59" s="949"/>
      <c r="BG59" s="949"/>
      <c r="BH59" s="949"/>
      <c r="BI59" s="949"/>
      <c r="BJ59" s="949"/>
      <c r="BK59" s="949"/>
      <c r="BL59" s="949"/>
      <c r="BM59" s="949"/>
      <c r="BN59" s="949"/>
      <c r="BO59" s="949"/>
      <c r="BP59" s="949"/>
    </row>
    <row r="60" spans="1:68" s="844" customFormat="1" ht="15" hidden="1" customHeight="1" thickBot="1" x14ac:dyDescent="0.3">
      <c r="A60" s="580" t="str">
        <f t="shared" si="8"/>
        <v>52018113TP001E</v>
      </c>
      <c r="B60" s="581">
        <v>44</v>
      </c>
      <c r="C60" s="582">
        <v>52018113</v>
      </c>
      <c r="D60" s="582" t="s">
        <v>620</v>
      </c>
      <c r="E60" s="582">
        <v>10</v>
      </c>
      <c r="F60" s="582" t="s">
        <v>1491</v>
      </c>
      <c r="G60" s="584" t="s">
        <v>771</v>
      </c>
      <c r="H60" s="584"/>
      <c r="I60" s="584" t="s">
        <v>10134</v>
      </c>
      <c r="J60" s="584" t="s">
        <v>9795</v>
      </c>
      <c r="K60" s="585" t="s">
        <v>1528</v>
      </c>
      <c r="L60" s="585" t="s">
        <v>9782</v>
      </c>
      <c r="M60" s="585">
        <v>1</v>
      </c>
      <c r="N60" s="585" t="s">
        <v>78</v>
      </c>
      <c r="O60" s="579">
        <f t="shared" si="9"/>
        <v>0</v>
      </c>
      <c r="P60" s="585">
        <f t="shared" si="10"/>
        <v>38</v>
      </c>
      <c r="Q60" s="602">
        <v>4</v>
      </c>
      <c r="R60" s="602">
        <v>10</v>
      </c>
      <c r="S60" s="579">
        <f t="shared" si="11"/>
        <v>15</v>
      </c>
      <c r="T60" s="579">
        <f t="shared" si="12"/>
        <v>30</v>
      </c>
      <c r="U60" s="735" t="s">
        <v>9822</v>
      </c>
      <c r="V60" s="828">
        <v>42961</v>
      </c>
      <c r="W60" s="835"/>
      <c r="X60" s="974">
        <v>0</v>
      </c>
      <c r="Y60" s="974">
        <v>19</v>
      </c>
      <c r="Z60" s="974">
        <v>4</v>
      </c>
      <c r="AA60" s="974">
        <v>10</v>
      </c>
      <c r="AB60" s="974">
        <v>15</v>
      </c>
      <c r="AC60" s="974">
        <v>30</v>
      </c>
      <c r="AD60" s="974"/>
      <c r="AE60" s="974"/>
      <c r="AF60" s="974"/>
      <c r="AG60" s="974"/>
      <c r="AH60" s="974"/>
      <c r="AI60" s="974"/>
      <c r="AJ60" s="949"/>
      <c r="AK60" s="949"/>
      <c r="AL60" s="949"/>
      <c r="AM60" s="949"/>
      <c r="AN60" s="949"/>
      <c r="AO60" s="949"/>
      <c r="AP60" s="949"/>
      <c r="AQ60" s="949"/>
      <c r="AR60" s="949"/>
      <c r="AS60" s="949"/>
      <c r="AT60" s="949"/>
      <c r="AU60" s="949"/>
      <c r="AV60" s="949"/>
      <c r="AW60" s="949"/>
      <c r="AX60" s="949"/>
      <c r="AY60" s="949"/>
      <c r="AZ60" s="949"/>
      <c r="BA60" s="949"/>
      <c r="BB60" s="949"/>
      <c r="BC60" s="949"/>
      <c r="BD60" s="949"/>
      <c r="BE60" s="949"/>
      <c r="BF60" s="949"/>
      <c r="BG60" s="949"/>
      <c r="BH60" s="949"/>
      <c r="BI60" s="949"/>
      <c r="BJ60" s="949"/>
      <c r="BK60" s="949"/>
      <c r="BL60" s="949"/>
      <c r="BM60" s="949"/>
      <c r="BN60" s="949"/>
      <c r="BO60" s="949"/>
      <c r="BP60" s="949"/>
    </row>
    <row r="61" spans="1:68" s="844" customFormat="1" ht="15" hidden="1" customHeight="1" thickBot="1" x14ac:dyDescent="0.3">
      <c r="A61" s="580" t="str">
        <f t="shared" si="8"/>
        <v>BCT</v>
      </c>
      <c r="B61" s="581">
        <v>45</v>
      </c>
      <c r="C61" s="582" t="s">
        <v>1529</v>
      </c>
      <c r="D61" s="582" t="s">
        <v>1530</v>
      </c>
      <c r="E61" s="582"/>
      <c r="F61" s="582"/>
      <c r="G61" s="584"/>
      <c r="H61" s="584"/>
      <c r="I61" s="584"/>
      <c r="J61" s="584" t="s">
        <v>831</v>
      </c>
      <c r="K61" s="585"/>
      <c r="L61" s="585" t="s">
        <v>9783</v>
      </c>
      <c r="M61" s="585">
        <v>1</v>
      </c>
      <c r="N61" s="585"/>
      <c r="O61" s="579">
        <f t="shared" si="9"/>
        <v>0</v>
      </c>
      <c r="P61" s="585">
        <f t="shared" si="10"/>
        <v>38</v>
      </c>
      <c r="Q61" s="602"/>
      <c r="R61" s="602"/>
      <c r="S61" s="579">
        <f t="shared" si="11"/>
        <v>0</v>
      </c>
      <c r="T61" s="579">
        <f t="shared" si="12"/>
        <v>0</v>
      </c>
      <c r="U61" s="735"/>
      <c r="V61" s="831"/>
      <c r="W61" s="835"/>
      <c r="X61" s="974">
        <v>0</v>
      </c>
      <c r="Y61" s="974">
        <v>19</v>
      </c>
      <c r="Z61" s="974"/>
      <c r="AA61" s="974"/>
      <c r="AB61" s="974">
        <v>0</v>
      </c>
      <c r="AC61" s="974">
        <v>0</v>
      </c>
      <c r="AD61" s="974"/>
      <c r="AE61" s="974"/>
      <c r="AF61" s="974"/>
      <c r="AG61" s="974"/>
      <c r="AH61" s="974"/>
      <c r="AI61" s="974"/>
      <c r="AJ61" s="949"/>
      <c r="AK61" s="949"/>
      <c r="AL61" s="949"/>
      <c r="AM61" s="949"/>
      <c r="AN61" s="949"/>
      <c r="AO61" s="949"/>
      <c r="AP61" s="949"/>
      <c r="AQ61" s="949"/>
      <c r="AR61" s="949"/>
      <c r="AS61" s="949"/>
      <c r="AT61" s="949"/>
      <c r="AU61" s="949"/>
      <c r="AV61" s="949"/>
      <c r="AW61" s="949"/>
      <c r="AX61" s="949"/>
      <c r="AY61" s="949"/>
      <c r="AZ61" s="949"/>
      <c r="BA61" s="949"/>
      <c r="BB61" s="949"/>
      <c r="BC61" s="949"/>
      <c r="BD61" s="949"/>
      <c r="BE61" s="949"/>
      <c r="BF61" s="949"/>
      <c r="BG61" s="949"/>
      <c r="BH61" s="949"/>
      <c r="BI61" s="949"/>
      <c r="BJ61" s="949"/>
      <c r="BK61" s="949"/>
      <c r="BL61" s="949"/>
      <c r="BM61" s="949"/>
      <c r="BN61" s="949"/>
      <c r="BO61" s="949"/>
      <c r="BP61" s="949"/>
    </row>
    <row r="62" spans="1:68" s="844" customFormat="1" ht="15" hidden="1" customHeight="1" thickBot="1" x14ac:dyDescent="0.3">
      <c r="A62" s="580" t="str">
        <f t="shared" si="8"/>
        <v>52135719SPSLF4</v>
      </c>
      <c r="B62" s="581">
        <v>46</v>
      </c>
      <c r="C62" s="604">
        <v>52135719</v>
      </c>
      <c r="D62" s="604" t="s">
        <v>1531</v>
      </c>
      <c r="E62" s="604">
        <v>176</v>
      </c>
      <c r="F62" s="591" t="s">
        <v>1532</v>
      </c>
      <c r="G62" s="593" t="s">
        <v>1446</v>
      </c>
      <c r="H62" s="593"/>
      <c r="I62" s="593" t="s">
        <v>71</v>
      </c>
      <c r="J62" s="591" t="s">
        <v>1660</v>
      </c>
      <c r="K62" s="593" t="s">
        <v>1515</v>
      </c>
      <c r="L62" s="593" t="s">
        <v>43</v>
      </c>
      <c r="M62" s="593">
        <v>1</v>
      </c>
      <c r="N62" s="593" t="s">
        <v>147</v>
      </c>
      <c r="O62" s="594">
        <v>20</v>
      </c>
      <c r="P62" s="593">
        <f t="shared" si="10"/>
        <v>2</v>
      </c>
      <c r="Q62" s="706"/>
      <c r="R62" s="706"/>
      <c r="S62" s="594">
        <f t="shared" si="11"/>
        <v>0</v>
      </c>
      <c r="T62" s="594">
        <f t="shared" si="12"/>
        <v>0</v>
      </c>
      <c r="U62" s="641" t="s">
        <v>9822</v>
      </c>
      <c r="V62" s="833">
        <v>42905</v>
      </c>
      <c r="W62" s="835"/>
      <c r="X62" s="974">
        <v>20</v>
      </c>
      <c r="Y62" s="974">
        <v>1</v>
      </c>
      <c r="Z62" s="974"/>
      <c r="AA62" s="974"/>
      <c r="AB62" s="974">
        <v>0</v>
      </c>
      <c r="AC62" s="974">
        <v>0</v>
      </c>
      <c r="AD62" s="974"/>
      <c r="AE62" s="974"/>
      <c r="AF62" s="974"/>
      <c r="AG62" s="974"/>
      <c r="AH62" s="974"/>
      <c r="AI62" s="974"/>
      <c r="AJ62" s="949"/>
      <c r="AK62" s="949"/>
      <c r="AL62" s="949"/>
      <c r="AM62" s="949"/>
      <c r="AN62" s="949"/>
      <c r="AO62" s="949"/>
      <c r="AP62" s="949"/>
      <c r="AQ62" s="949"/>
      <c r="AR62" s="949"/>
      <c r="AS62" s="949"/>
      <c r="AT62" s="949"/>
      <c r="AU62" s="949"/>
      <c r="AV62" s="949"/>
      <c r="AW62" s="949"/>
      <c r="AX62" s="949"/>
      <c r="AY62" s="949"/>
      <c r="AZ62" s="949"/>
      <c r="BA62" s="949"/>
      <c r="BB62" s="949"/>
      <c r="BC62" s="949"/>
      <c r="BD62" s="949"/>
      <c r="BE62" s="949"/>
      <c r="BF62" s="949"/>
      <c r="BG62" s="949"/>
      <c r="BH62" s="949"/>
      <c r="BI62" s="949"/>
      <c r="BJ62" s="949"/>
      <c r="BK62" s="949"/>
      <c r="BL62" s="949"/>
      <c r="BM62" s="949"/>
      <c r="BN62" s="949"/>
      <c r="BO62" s="949"/>
      <c r="BP62" s="949"/>
    </row>
    <row r="63" spans="1:68" s="844" customFormat="1" ht="15" hidden="1" customHeight="1" thickBot="1" x14ac:dyDescent="0.3">
      <c r="A63" s="580" t="str">
        <f t="shared" si="8"/>
        <v>52061943MAP04E</v>
      </c>
      <c r="B63" s="581">
        <v>23</v>
      </c>
      <c r="C63" s="588">
        <v>52061943</v>
      </c>
      <c r="D63" s="588" t="s">
        <v>1501</v>
      </c>
      <c r="E63" s="588">
        <v>45</v>
      </c>
      <c r="F63" s="591" t="s">
        <v>1502</v>
      </c>
      <c r="G63" s="593" t="s">
        <v>1414</v>
      </c>
      <c r="H63" s="593"/>
      <c r="I63" s="591" t="s">
        <v>97</v>
      </c>
      <c r="J63" s="591" t="s">
        <v>1225</v>
      </c>
      <c r="K63" s="593" t="s">
        <v>1503</v>
      </c>
      <c r="L63" s="593" t="s">
        <v>9782</v>
      </c>
      <c r="M63" s="593">
        <v>1</v>
      </c>
      <c r="N63" s="593" t="s">
        <v>147</v>
      </c>
      <c r="O63" s="594">
        <f t="shared" ref="O63:O90" si="13">ROUNDUP(IF(N63="PENDANT",(VLOOKUP(L63,$E$2:$I$9,5,FALSE)*M63)),0)</f>
        <v>38</v>
      </c>
      <c r="P63" s="593">
        <f t="shared" si="10"/>
        <v>38</v>
      </c>
      <c r="Q63" s="706"/>
      <c r="R63" s="706"/>
      <c r="S63" s="594">
        <f t="shared" si="11"/>
        <v>0</v>
      </c>
      <c r="T63" s="594">
        <f t="shared" si="12"/>
        <v>0</v>
      </c>
      <c r="U63" s="593" t="s">
        <v>9822</v>
      </c>
      <c r="V63" s="836">
        <v>42885</v>
      </c>
      <c r="W63" s="835"/>
      <c r="X63" s="974">
        <v>19</v>
      </c>
      <c r="Y63" s="974">
        <v>19</v>
      </c>
      <c r="Z63" s="974"/>
      <c r="AA63" s="974"/>
      <c r="AB63" s="974">
        <v>0</v>
      </c>
      <c r="AC63" s="974">
        <v>0</v>
      </c>
      <c r="AD63" s="968"/>
      <c r="AE63" s="968"/>
      <c r="AF63" s="968"/>
      <c r="AG63" s="968"/>
      <c r="AH63" s="968"/>
      <c r="AI63" s="968"/>
      <c r="AJ63" s="904"/>
      <c r="AK63" s="904"/>
      <c r="AL63" s="904"/>
      <c r="AM63" s="904"/>
      <c r="AN63" s="904"/>
      <c r="AO63" s="904"/>
      <c r="AP63" s="904"/>
      <c r="AQ63" s="904"/>
      <c r="AR63" s="904"/>
      <c r="AS63" s="904"/>
      <c r="AT63" s="904"/>
      <c r="AU63" s="904"/>
      <c r="AV63" s="904"/>
      <c r="AW63" s="904"/>
      <c r="AX63" s="904"/>
      <c r="AY63" s="904"/>
      <c r="AZ63" s="904"/>
      <c r="BA63" s="904"/>
      <c r="BB63" s="904"/>
      <c r="BC63" s="904"/>
      <c r="BD63" s="904"/>
      <c r="BE63" s="904"/>
      <c r="BF63" s="904"/>
      <c r="BG63" s="904"/>
      <c r="BH63" s="904"/>
      <c r="BI63" s="904"/>
      <c r="BJ63" s="904"/>
      <c r="BK63" s="904"/>
      <c r="BL63" s="904"/>
      <c r="BM63" s="904"/>
      <c r="BN63" s="904"/>
      <c r="BO63" s="904"/>
      <c r="BP63" s="904"/>
    </row>
    <row r="64" spans="1:68" s="844" customFormat="1" ht="15" hidden="1" customHeight="1" thickBot="1" x14ac:dyDescent="0.3">
      <c r="A64" s="580" t="str">
        <f t="shared" si="8"/>
        <v>94778072DOESPE</v>
      </c>
      <c r="B64" s="581">
        <v>48</v>
      </c>
      <c r="C64" s="582">
        <v>94778072</v>
      </c>
      <c r="D64" s="582" t="s">
        <v>1535</v>
      </c>
      <c r="E64" s="582">
        <v>80</v>
      </c>
      <c r="F64" s="582" t="s">
        <v>1536</v>
      </c>
      <c r="G64" s="584" t="s">
        <v>1537</v>
      </c>
      <c r="H64" s="584"/>
      <c r="I64" s="582" t="s">
        <v>104</v>
      </c>
      <c r="J64" s="584" t="s">
        <v>831</v>
      </c>
      <c r="K64" s="585" t="s">
        <v>935</v>
      </c>
      <c r="L64" s="585" t="s">
        <v>9783</v>
      </c>
      <c r="M64" s="585">
        <v>1</v>
      </c>
      <c r="N64" s="585"/>
      <c r="O64" s="579">
        <f t="shared" si="13"/>
        <v>0</v>
      </c>
      <c r="P64" s="585">
        <f t="shared" si="10"/>
        <v>38</v>
      </c>
      <c r="Q64" s="602"/>
      <c r="R64" s="602"/>
      <c r="S64" s="579">
        <f t="shared" si="11"/>
        <v>0</v>
      </c>
      <c r="T64" s="579">
        <f t="shared" si="12"/>
        <v>0</v>
      </c>
      <c r="U64" s="735"/>
      <c r="V64" s="831"/>
      <c r="W64" s="835"/>
      <c r="X64" s="974">
        <v>0</v>
      </c>
      <c r="Y64" s="974">
        <v>19</v>
      </c>
      <c r="Z64" s="974"/>
      <c r="AA64" s="974"/>
      <c r="AB64" s="974">
        <v>0</v>
      </c>
      <c r="AC64" s="974">
        <v>0</v>
      </c>
      <c r="AD64" s="974"/>
      <c r="AE64" s="974"/>
      <c r="AF64" s="974"/>
      <c r="AG64" s="974"/>
      <c r="AH64" s="974"/>
      <c r="AI64" s="974"/>
      <c r="AJ64" s="949"/>
      <c r="AK64" s="949"/>
      <c r="AL64" s="949"/>
      <c r="AM64" s="949"/>
      <c r="AN64" s="949"/>
      <c r="AO64" s="949"/>
      <c r="AP64" s="949"/>
      <c r="AQ64" s="949"/>
      <c r="AR64" s="949"/>
      <c r="AS64" s="949"/>
      <c r="AT64" s="949"/>
      <c r="AU64" s="949"/>
      <c r="AV64" s="949"/>
      <c r="AW64" s="949"/>
      <c r="AX64" s="949"/>
      <c r="AY64" s="949"/>
      <c r="AZ64" s="949"/>
      <c r="BA64" s="949"/>
      <c r="BB64" s="949"/>
      <c r="BC64" s="949"/>
      <c r="BD64" s="949"/>
      <c r="BE64" s="949"/>
      <c r="BF64" s="949"/>
      <c r="BG64" s="949"/>
      <c r="BH64" s="949"/>
      <c r="BI64" s="949"/>
      <c r="BJ64" s="949"/>
      <c r="BK64" s="949"/>
      <c r="BL64" s="949"/>
      <c r="BM64" s="949"/>
      <c r="BN64" s="949"/>
      <c r="BO64" s="949"/>
      <c r="BP64" s="949"/>
    </row>
    <row r="65" spans="1:68" s="844" customFormat="1" ht="15" hidden="1" customHeight="1" thickBot="1" x14ac:dyDescent="0.3">
      <c r="A65" s="580" t="str">
        <f t="shared" si="8"/>
        <v>94752392MG-D-04</v>
      </c>
      <c r="B65" s="581">
        <v>49</v>
      </c>
      <c r="C65" s="582">
        <v>94752392</v>
      </c>
      <c r="D65" s="582" t="s">
        <v>1538</v>
      </c>
      <c r="E65" s="582">
        <v>800</v>
      </c>
      <c r="F65" s="582"/>
      <c r="G65" s="584" t="s">
        <v>1539</v>
      </c>
      <c r="H65" s="584"/>
      <c r="I65" s="584"/>
      <c r="J65" s="584" t="s">
        <v>831</v>
      </c>
      <c r="K65" s="585"/>
      <c r="L65" s="585" t="s">
        <v>9783</v>
      </c>
      <c r="M65" s="585">
        <v>1</v>
      </c>
      <c r="N65" s="585"/>
      <c r="O65" s="579">
        <f t="shared" si="13"/>
        <v>0</v>
      </c>
      <c r="P65" s="585">
        <f t="shared" si="10"/>
        <v>38</v>
      </c>
      <c r="Q65" s="602"/>
      <c r="R65" s="602"/>
      <c r="S65" s="579">
        <f t="shared" si="11"/>
        <v>0</v>
      </c>
      <c r="T65" s="579">
        <f t="shared" si="12"/>
        <v>0</v>
      </c>
      <c r="U65" s="735"/>
      <c r="V65" s="829"/>
      <c r="W65" s="842"/>
      <c r="X65" s="974">
        <v>0</v>
      </c>
      <c r="Y65" s="974">
        <v>19</v>
      </c>
      <c r="Z65" s="974"/>
      <c r="AA65" s="974"/>
      <c r="AB65" s="974">
        <v>0</v>
      </c>
      <c r="AC65" s="974">
        <v>0</v>
      </c>
      <c r="AD65" s="974"/>
      <c r="AE65" s="974"/>
      <c r="AF65" s="974"/>
      <c r="AG65" s="974"/>
      <c r="AH65" s="974"/>
      <c r="AI65" s="974"/>
      <c r="AJ65" s="949"/>
      <c r="AK65" s="949"/>
      <c r="AL65" s="949"/>
      <c r="AM65" s="949"/>
      <c r="AN65" s="949"/>
      <c r="AO65" s="949"/>
      <c r="AP65" s="949"/>
      <c r="AQ65" s="949"/>
      <c r="AR65" s="949"/>
      <c r="AS65" s="949"/>
      <c r="AT65" s="949"/>
      <c r="AU65" s="949"/>
      <c r="AV65" s="949"/>
      <c r="AW65" s="949"/>
      <c r="AX65" s="949"/>
      <c r="AY65" s="949"/>
      <c r="AZ65" s="949"/>
      <c r="BA65" s="949"/>
      <c r="BB65" s="949"/>
      <c r="BC65" s="949"/>
      <c r="BD65" s="949"/>
      <c r="BE65" s="949"/>
      <c r="BF65" s="949"/>
      <c r="BG65" s="949"/>
      <c r="BH65" s="949"/>
      <c r="BI65" s="949"/>
      <c r="BJ65" s="949"/>
      <c r="BK65" s="949"/>
      <c r="BL65" s="949"/>
      <c r="BM65" s="949"/>
      <c r="BN65" s="949"/>
      <c r="BO65" s="949"/>
      <c r="BP65" s="949"/>
    </row>
    <row r="66" spans="1:68" s="844" customFormat="1" ht="15" hidden="1" customHeight="1" thickBot="1" x14ac:dyDescent="0.3">
      <c r="A66" s="580" t="str">
        <f t="shared" si="8"/>
        <v>52068734PDI</v>
      </c>
      <c r="B66" s="581">
        <v>50</v>
      </c>
      <c r="C66" s="582" t="s">
        <v>1540</v>
      </c>
      <c r="D66" s="582" t="s">
        <v>1541</v>
      </c>
      <c r="E66" s="582">
        <v>300</v>
      </c>
      <c r="F66" s="584" t="s">
        <v>104</v>
      </c>
      <c r="G66" s="585" t="s">
        <v>146</v>
      </c>
      <c r="H66" s="585"/>
      <c r="I66" s="585"/>
      <c r="J66" s="584" t="s">
        <v>831</v>
      </c>
      <c r="K66" s="585"/>
      <c r="L66" s="585" t="s">
        <v>9783</v>
      </c>
      <c r="M66" s="585">
        <v>1</v>
      </c>
      <c r="N66" s="585"/>
      <c r="O66" s="579">
        <f t="shared" si="13"/>
        <v>0</v>
      </c>
      <c r="P66" s="585">
        <f t="shared" si="10"/>
        <v>38</v>
      </c>
      <c r="Q66" s="602"/>
      <c r="R66" s="602"/>
      <c r="S66" s="579">
        <f t="shared" si="11"/>
        <v>0</v>
      </c>
      <c r="T66" s="579">
        <f t="shared" si="12"/>
        <v>0</v>
      </c>
      <c r="U66" s="735"/>
      <c r="V66" s="829"/>
      <c r="W66" s="842"/>
      <c r="X66" s="974">
        <v>0</v>
      </c>
      <c r="Y66" s="974">
        <v>19</v>
      </c>
      <c r="Z66" s="974"/>
      <c r="AA66" s="974"/>
      <c r="AB66" s="974">
        <v>0</v>
      </c>
      <c r="AC66" s="974">
        <v>0</v>
      </c>
      <c r="AD66" s="974"/>
      <c r="AE66" s="974"/>
      <c r="AF66" s="974"/>
      <c r="AG66" s="974"/>
      <c r="AH66" s="974"/>
      <c r="AI66" s="974"/>
      <c r="AJ66" s="949"/>
      <c r="AK66" s="949"/>
      <c r="AL66" s="949"/>
      <c r="AM66" s="949"/>
      <c r="AN66" s="949"/>
      <c r="AO66" s="949"/>
      <c r="AP66" s="949"/>
      <c r="AQ66" s="949"/>
      <c r="AR66" s="949"/>
      <c r="AS66" s="949"/>
      <c r="AT66" s="949"/>
      <c r="AU66" s="949"/>
      <c r="AV66" s="949"/>
      <c r="AW66" s="949"/>
      <c r="AX66" s="949"/>
      <c r="AY66" s="949"/>
      <c r="AZ66" s="949"/>
      <c r="BA66" s="949"/>
      <c r="BB66" s="949"/>
      <c r="BC66" s="949"/>
      <c r="BD66" s="949"/>
      <c r="BE66" s="949"/>
      <c r="BF66" s="949"/>
      <c r="BG66" s="949"/>
      <c r="BH66" s="949"/>
      <c r="BI66" s="949"/>
      <c r="BJ66" s="949"/>
      <c r="BK66" s="949"/>
      <c r="BL66" s="949"/>
      <c r="BM66" s="949"/>
      <c r="BN66" s="949"/>
      <c r="BO66" s="949"/>
      <c r="BP66" s="949"/>
    </row>
    <row r="67" spans="1:68" s="844" customFormat="1" ht="15" hidden="1" customHeight="1" thickBot="1" x14ac:dyDescent="0.3">
      <c r="A67" s="580" t="str">
        <f t="shared" si="8"/>
        <v>2458075725511E</v>
      </c>
      <c r="B67" s="581">
        <v>51</v>
      </c>
      <c r="C67" s="582">
        <v>24580757</v>
      </c>
      <c r="D67" s="582" t="s">
        <v>1542</v>
      </c>
      <c r="E67" s="582">
        <v>48</v>
      </c>
      <c r="F67" s="582"/>
      <c r="G67" s="584" t="s">
        <v>1543</v>
      </c>
      <c r="H67" s="584"/>
      <c r="I67" s="584"/>
      <c r="J67" s="584" t="s">
        <v>831</v>
      </c>
      <c r="K67" s="585"/>
      <c r="L67" s="585" t="s">
        <v>9783</v>
      </c>
      <c r="M67" s="585">
        <v>1</v>
      </c>
      <c r="N67" s="585"/>
      <c r="O67" s="579">
        <f t="shared" si="13"/>
        <v>0</v>
      </c>
      <c r="P67" s="585">
        <f t="shared" si="10"/>
        <v>38</v>
      </c>
      <c r="Q67" s="602"/>
      <c r="R67" s="602"/>
      <c r="S67" s="579">
        <f t="shared" si="11"/>
        <v>0</v>
      </c>
      <c r="T67" s="579">
        <f t="shared" si="12"/>
        <v>0</v>
      </c>
      <c r="U67" s="735"/>
      <c r="V67" s="830"/>
      <c r="W67" s="842"/>
      <c r="X67" s="974">
        <v>0</v>
      </c>
      <c r="Y67" s="974">
        <v>19</v>
      </c>
      <c r="Z67" s="974"/>
      <c r="AA67" s="974"/>
      <c r="AB67" s="974">
        <v>0</v>
      </c>
      <c r="AC67" s="974">
        <v>0</v>
      </c>
      <c r="AD67" s="974"/>
      <c r="AE67" s="974"/>
      <c r="AF67" s="974"/>
      <c r="AG67" s="974"/>
      <c r="AH67" s="974"/>
      <c r="AI67" s="974"/>
      <c r="AJ67" s="949"/>
      <c r="AK67" s="949"/>
      <c r="AL67" s="949"/>
      <c r="AM67" s="949"/>
      <c r="AN67" s="949"/>
      <c r="AO67" s="949"/>
      <c r="AP67" s="949"/>
      <c r="AQ67" s="949"/>
      <c r="AR67" s="949"/>
      <c r="AS67" s="949"/>
      <c r="AT67" s="949"/>
      <c r="AU67" s="949"/>
      <c r="AV67" s="949"/>
      <c r="AW67" s="949"/>
      <c r="AX67" s="949"/>
      <c r="AY67" s="949"/>
      <c r="AZ67" s="949"/>
      <c r="BA67" s="949"/>
      <c r="BB67" s="949"/>
      <c r="BC67" s="949"/>
      <c r="BD67" s="949"/>
      <c r="BE67" s="949"/>
      <c r="BF67" s="949"/>
      <c r="BG67" s="949"/>
      <c r="BH67" s="949"/>
      <c r="BI67" s="949"/>
      <c r="BJ67" s="949"/>
      <c r="BK67" s="949"/>
      <c r="BL67" s="949"/>
      <c r="BM67" s="949"/>
      <c r="BN67" s="949"/>
      <c r="BO67" s="949"/>
      <c r="BP67" s="949"/>
    </row>
    <row r="68" spans="1:68" s="844" customFormat="1" ht="15" hidden="1" customHeight="1" thickBot="1" x14ac:dyDescent="0.3">
      <c r="A68" s="580" t="str">
        <f t="shared" si="8"/>
        <v>52040721TP001E</v>
      </c>
      <c r="B68" s="581">
        <v>52</v>
      </c>
      <c r="C68" s="582" t="s">
        <v>1544</v>
      </c>
      <c r="D68" s="582" t="s">
        <v>1545</v>
      </c>
      <c r="E68" s="582">
        <v>40</v>
      </c>
      <c r="F68" s="582" t="s">
        <v>1491</v>
      </c>
      <c r="G68" s="584" t="s">
        <v>771</v>
      </c>
      <c r="H68" s="584"/>
      <c r="I68" s="584" t="s">
        <v>75</v>
      </c>
      <c r="J68" s="584" t="s">
        <v>831</v>
      </c>
      <c r="K68" s="585" t="s">
        <v>1528</v>
      </c>
      <c r="L68" s="585" t="s">
        <v>9783</v>
      </c>
      <c r="M68" s="585">
        <v>1</v>
      </c>
      <c r="N68" s="585"/>
      <c r="O68" s="579">
        <f t="shared" si="13"/>
        <v>0</v>
      </c>
      <c r="P68" s="585">
        <f t="shared" si="10"/>
        <v>38</v>
      </c>
      <c r="Q68" s="602"/>
      <c r="R68" s="602"/>
      <c r="S68" s="579">
        <f t="shared" si="11"/>
        <v>0</v>
      </c>
      <c r="T68" s="579">
        <f t="shared" si="12"/>
        <v>0</v>
      </c>
      <c r="U68" s="735"/>
      <c r="V68" s="831"/>
      <c r="W68" s="842"/>
      <c r="X68" s="974">
        <v>0</v>
      </c>
      <c r="Y68" s="974">
        <v>19</v>
      </c>
      <c r="Z68" s="974"/>
      <c r="AA68" s="974"/>
      <c r="AB68" s="974">
        <v>0</v>
      </c>
      <c r="AC68" s="974">
        <v>0</v>
      </c>
      <c r="AD68" s="974"/>
      <c r="AE68" s="974"/>
      <c r="AF68" s="974"/>
      <c r="AG68" s="974"/>
      <c r="AH68" s="974"/>
      <c r="AI68" s="974"/>
      <c r="AJ68" s="949"/>
      <c r="AK68" s="949"/>
      <c r="AL68" s="949"/>
      <c r="AM68" s="949"/>
      <c r="AN68" s="949"/>
      <c r="AO68" s="949"/>
      <c r="AP68" s="949"/>
      <c r="AQ68" s="949"/>
      <c r="AR68" s="949"/>
      <c r="AS68" s="949"/>
      <c r="AT68" s="949"/>
      <c r="AU68" s="949"/>
      <c r="AV68" s="949"/>
      <c r="AW68" s="949"/>
      <c r="AX68" s="949"/>
      <c r="AY68" s="949"/>
      <c r="AZ68" s="949"/>
      <c r="BA68" s="949"/>
      <c r="BB68" s="949"/>
      <c r="BC68" s="949"/>
      <c r="BD68" s="949"/>
      <c r="BE68" s="949"/>
      <c r="BF68" s="949"/>
      <c r="BG68" s="949"/>
      <c r="BH68" s="949"/>
      <c r="BI68" s="949"/>
      <c r="BJ68" s="949"/>
      <c r="BK68" s="949"/>
      <c r="BL68" s="949"/>
      <c r="BM68" s="949"/>
      <c r="BN68" s="949"/>
      <c r="BO68" s="949"/>
      <c r="BP68" s="949"/>
    </row>
    <row r="69" spans="1:68" s="844" customFormat="1" ht="15" hidden="1" customHeight="1" thickBot="1" x14ac:dyDescent="0.3">
      <c r="A69" s="580" t="str">
        <f t="shared" si="8"/>
        <v>52067922DOESPE</v>
      </c>
      <c r="B69" s="581">
        <v>53</v>
      </c>
      <c r="C69" s="582">
        <v>52067922</v>
      </c>
      <c r="D69" s="582" t="s">
        <v>1546</v>
      </c>
      <c r="E69" s="582">
        <v>80</v>
      </c>
      <c r="F69" s="582" t="s">
        <v>1547</v>
      </c>
      <c r="G69" s="584" t="s">
        <v>1537</v>
      </c>
      <c r="H69" s="584"/>
      <c r="I69" s="582" t="s">
        <v>104</v>
      </c>
      <c r="J69" s="584" t="s">
        <v>831</v>
      </c>
      <c r="K69" s="585" t="s">
        <v>935</v>
      </c>
      <c r="L69" s="585" t="s">
        <v>9783</v>
      </c>
      <c r="M69" s="585">
        <v>1</v>
      </c>
      <c r="N69" s="585"/>
      <c r="O69" s="579">
        <f t="shared" si="13"/>
        <v>0</v>
      </c>
      <c r="P69" s="585">
        <f t="shared" si="10"/>
        <v>38</v>
      </c>
      <c r="Q69" s="602"/>
      <c r="R69" s="602"/>
      <c r="S69" s="579">
        <f t="shared" si="11"/>
        <v>0</v>
      </c>
      <c r="T69" s="579">
        <f t="shared" si="12"/>
        <v>0</v>
      </c>
      <c r="U69" s="735"/>
      <c r="V69" s="830"/>
      <c r="W69" s="842"/>
      <c r="X69" s="974">
        <v>0</v>
      </c>
      <c r="Y69" s="974">
        <v>19</v>
      </c>
      <c r="Z69" s="974"/>
      <c r="AA69" s="974"/>
      <c r="AB69" s="974">
        <v>0</v>
      </c>
      <c r="AC69" s="974">
        <v>0</v>
      </c>
      <c r="AD69" s="974"/>
      <c r="AE69" s="974"/>
      <c r="AF69" s="974"/>
      <c r="AG69" s="974"/>
      <c r="AH69" s="974"/>
      <c r="AI69" s="974"/>
      <c r="AJ69" s="949"/>
      <c r="AK69" s="949"/>
      <c r="AL69" s="949"/>
      <c r="AM69" s="949"/>
      <c r="AN69" s="949"/>
      <c r="AO69" s="949"/>
      <c r="AP69" s="949"/>
      <c r="AQ69" s="949"/>
      <c r="AR69" s="949"/>
      <c r="AS69" s="949"/>
      <c r="AT69" s="949"/>
      <c r="AU69" s="949"/>
      <c r="AV69" s="949"/>
      <c r="AW69" s="949"/>
      <c r="AX69" s="949"/>
      <c r="AY69" s="949"/>
      <c r="AZ69" s="949"/>
      <c r="BA69" s="949"/>
      <c r="BB69" s="949"/>
      <c r="BC69" s="949"/>
      <c r="BD69" s="949"/>
      <c r="BE69" s="949"/>
      <c r="BF69" s="949"/>
      <c r="BG69" s="949"/>
      <c r="BH69" s="949"/>
      <c r="BI69" s="949"/>
      <c r="BJ69" s="949"/>
      <c r="BK69" s="949"/>
      <c r="BL69" s="949"/>
      <c r="BM69" s="949"/>
      <c r="BN69" s="949"/>
      <c r="BO69" s="949"/>
      <c r="BP69" s="949"/>
    </row>
    <row r="70" spans="1:68" s="844" customFormat="1" ht="15" hidden="1" customHeight="1" thickBot="1" x14ac:dyDescent="0.3">
      <c r="A70" s="580" t="str">
        <f t="shared" si="8"/>
        <v>93310435</v>
      </c>
      <c r="B70" s="581">
        <v>54</v>
      </c>
      <c r="C70" s="582">
        <v>93310435</v>
      </c>
      <c r="D70" s="582" t="s">
        <v>1548</v>
      </c>
      <c r="E70" s="582">
        <v>120</v>
      </c>
      <c r="F70" s="582"/>
      <c r="G70" s="584"/>
      <c r="H70" s="584"/>
      <c r="I70" s="584"/>
      <c r="J70" s="584" t="s">
        <v>831</v>
      </c>
      <c r="K70" s="585"/>
      <c r="L70" s="585" t="s">
        <v>9783</v>
      </c>
      <c r="M70" s="585">
        <v>1</v>
      </c>
      <c r="N70" s="585"/>
      <c r="O70" s="579">
        <f t="shared" si="13"/>
        <v>0</v>
      </c>
      <c r="P70" s="585">
        <f t="shared" si="10"/>
        <v>38</v>
      </c>
      <c r="Q70" s="602"/>
      <c r="R70" s="602"/>
      <c r="S70" s="579">
        <f t="shared" si="11"/>
        <v>0</v>
      </c>
      <c r="T70" s="579">
        <f t="shared" si="12"/>
        <v>0</v>
      </c>
      <c r="U70" s="735"/>
      <c r="V70" s="831"/>
      <c r="W70" s="842"/>
      <c r="X70" s="974">
        <v>0</v>
      </c>
      <c r="Y70" s="974">
        <v>19</v>
      </c>
      <c r="Z70" s="974"/>
      <c r="AA70" s="974"/>
      <c r="AB70" s="974">
        <v>0</v>
      </c>
      <c r="AC70" s="974">
        <v>0</v>
      </c>
      <c r="AD70" s="974"/>
      <c r="AE70" s="974"/>
      <c r="AF70" s="974"/>
      <c r="AG70" s="974"/>
      <c r="AH70" s="974"/>
      <c r="AI70" s="974"/>
      <c r="AJ70" s="949"/>
      <c r="AK70" s="949"/>
      <c r="AL70" s="949"/>
      <c r="AM70" s="949"/>
      <c r="AN70" s="949"/>
      <c r="AO70" s="949"/>
      <c r="AP70" s="949"/>
      <c r="AQ70" s="949"/>
      <c r="AR70" s="949"/>
      <c r="AS70" s="949"/>
      <c r="AT70" s="949"/>
      <c r="AU70" s="949"/>
      <c r="AV70" s="949"/>
      <c r="AW70" s="949"/>
      <c r="AX70" s="949"/>
      <c r="AY70" s="949"/>
      <c r="AZ70" s="949"/>
      <c r="BA70" s="949"/>
      <c r="BB70" s="949"/>
      <c r="BC70" s="949"/>
      <c r="BD70" s="949"/>
      <c r="BE70" s="949"/>
      <c r="BF70" s="949"/>
      <c r="BG70" s="949"/>
      <c r="BH70" s="949"/>
      <c r="BI70" s="949"/>
      <c r="BJ70" s="949"/>
      <c r="BK70" s="949"/>
      <c r="BL70" s="949"/>
      <c r="BM70" s="949"/>
      <c r="BN70" s="949"/>
      <c r="BO70" s="949"/>
      <c r="BP70" s="949"/>
    </row>
    <row r="71" spans="1:68" s="844" customFormat="1" ht="15" hidden="1" customHeight="1" thickBot="1" x14ac:dyDescent="0.3">
      <c r="A71" s="580" t="str">
        <f t="shared" si="8"/>
        <v>24585164SEQ. ALAV</v>
      </c>
      <c r="B71" s="581">
        <v>55</v>
      </c>
      <c r="C71" s="582">
        <v>24585164</v>
      </c>
      <c r="D71" s="582" t="s">
        <v>1549</v>
      </c>
      <c r="E71" s="582">
        <v>6</v>
      </c>
      <c r="F71" s="605" t="s">
        <v>1550</v>
      </c>
      <c r="G71" s="584" t="s">
        <v>1551</v>
      </c>
      <c r="H71" s="584"/>
      <c r="I71" s="584" t="s">
        <v>1552</v>
      </c>
      <c r="J71" s="584" t="s">
        <v>831</v>
      </c>
      <c r="K71" s="606" t="s">
        <v>366</v>
      </c>
      <c r="L71" s="585" t="s">
        <v>9783</v>
      </c>
      <c r="M71" s="585">
        <v>1</v>
      </c>
      <c r="N71" s="585"/>
      <c r="O71" s="579">
        <f t="shared" si="13"/>
        <v>0</v>
      </c>
      <c r="P71" s="585">
        <f t="shared" si="10"/>
        <v>38</v>
      </c>
      <c r="Q71" s="602"/>
      <c r="R71" s="602"/>
      <c r="S71" s="579">
        <f t="shared" ref="S71:S102" si="14">ROUNDUP(IF(N71="pps",(M71*VLOOKUP(L71,$E$2:$I$9,4,FALSE)*$B$3)/E71,0),0)</f>
        <v>0</v>
      </c>
      <c r="T71" s="579">
        <f t="shared" ref="T71:T102" si="15">ROUNDUP(IF(N71="pps",(M71*VLOOKUP(L71,$E$2:$I$9,4,FALSE)*$B$9)/E71,0),0)</f>
        <v>0</v>
      </c>
      <c r="U71" s="735"/>
      <c r="V71" s="831"/>
      <c r="W71" s="842"/>
      <c r="X71" s="974">
        <v>0</v>
      </c>
      <c r="Y71" s="974">
        <v>19</v>
      </c>
      <c r="Z71" s="974"/>
      <c r="AA71" s="974"/>
      <c r="AB71" s="974">
        <v>0</v>
      </c>
      <c r="AC71" s="974">
        <v>0</v>
      </c>
      <c r="AD71" s="974"/>
      <c r="AE71" s="974"/>
      <c r="AF71" s="974"/>
      <c r="AG71" s="974"/>
      <c r="AH71" s="974"/>
      <c r="AI71" s="974"/>
      <c r="AJ71" s="949"/>
      <c r="AK71" s="949"/>
      <c r="AL71" s="949"/>
      <c r="AM71" s="949"/>
      <c r="AN71" s="949"/>
      <c r="AO71" s="949"/>
      <c r="AP71" s="949"/>
      <c r="AQ71" s="949"/>
      <c r="AR71" s="949"/>
      <c r="AS71" s="949"/>
      <c r="AT71" s="949"/>
      <c r="AU71" s="949"/>
      <c r="AV71" s="949"/>
      <c r="AW71" s="949"/>
      <c r="AX71" s="949"/>
      <c r="AY71" s="949"/>
      <c r="AZ71" s="949"/>
      <c r="BA71" s="949"/>
      <c r="BB71" s="949"/>
      <c r="BC71" s="949"/>
      <c r="BD71" s="949"/>
      <c r="BE71" s="949"/>
      <c r="BF71" s="949"/>
      <c r="BG71" s="949"/>
      <c r="BH71" s="949"/>
      <c r="BI71" s="949"/>
      <c r="BJ71" s="949"/>
      <c r="BK71" s="949"/>
      <c r="BL71" s="949"/>
      <c r="BM71" s="949"/>
      <c r="BN71" s="949"/>
      <c r="BO71" s="949"/>
      <c r="BP71" s="949"/>
    </row>
    <row r="72" spans="1:68" s="844" customFormat="1" ht="15" hidden="1" customHeight="1" thickBot="1" x14ac:dyDescent="0.3">
      <c r="A72" s="580" t="str">
        <f t="shared" si="8"/>
        <v>93338216</v>
      </c>
      <c r="B72" s="581">
        <v>56</v>
      </c>
      <c r="C72" s="582">
        <v>93338216</v>
      </c>
      <c r="D72" s="582" t="s">
        <v>1553</v>
      </c>
      <c r="E72" s="582"/>
      <c r="F72" s="605"/>
      <c r="G72" s="584"/>
      <c r="H72" s="584"/>
      <c r="I72" s="584"/>
      <c r="J72" s="584" t="s">
        <v>831</v>
      </c>
      <c r="K72" s="605"/>
      <c r="L72" s="585" t="s">
        <v>9783</v>
      </c>
      <c r="M72" s="585">
        <v>1</v>
      </c>
      <c r="N72" s="585"/>
      <c r="O72" s="579">
        <f t="shared" si="13"/>
        <v>0</v>
      </c>
      <c r="P72" s="585">
        <f t="shared" si="10"/>
        <v>38</v>
      </c>
      <c r="Q72" s="602"/>
      <c r="R72" s="602"/>
      <c r="S72" s="579">
        <f t="shared" si="14"/>
        <v>0</v>
      </c>
      <c r="T72" s="579">
        <f t="shared" si="15"/>
        <v>0</v>
      </c>
      <c r="U72" s="735"/>
      <c r="V72" s="829"/>
      <c r="W72" s="842"/>
      <c r="X72" s="974">
        <v>0</v>
      </c>
      <c r="Y72" s="974">
        <v>19</v>
      </c>
      <c r="Z72" s="974"/>
      <c r="AA72" s="974"/>
      <c r="AB72" s="974">
        <v>0</v>
      </c>
      <c r="AC72" s="974">
        <v>0</v>
      </c>
      <c r="AD72" s="974"/>
      <c r="AE72" s="974"/>
      <c r="AF72" s="974"/>
      <c r="AG72" s="974"/>
      <c r="AH72" s="974"/>
      <c r="AI72" s="974"/>
      <c r="AJ72" s="949"/>
      <c r="AK72" s="949"/>
      <c r="AL72" s="949"/>
      <c r="AM72" s="949"/>
      <c r="AN72" s="949"/>
      <c r="AO72" s="949"/>
      <c r="AP72" s="949"/>
      <c r="AQ72" s="949"/>
      <c r="AR72" s="949"/>
      <c r="AS72" s="949"/>
      <c r="AT72" s="949"/>
      <c r="AU72" s="949"/>
      <c r="AV72" s="949"/>
      <c r="AW72" s="949"/>
      <c r="AX72" s="949"/>
      <c r="AY72" s="949"/>
      <c r="AZ72" s="949"/>
      <c r="BA72" s="949"/>
      <c r="BB72" s="949"/>
      <c r="BC72" s="949"/>
      <c r="BD72" s="949"/>
      <c r="BE72" s="949"/>
      <c r="BF72" s="949"/>
      <c r="BG72" s="949"/>
      <c r="BH72" s="949"/>
      <c r="BI72" s="949"/>
      <c r="BJ72" s="949"/>
      <c r="BK72" s="949"/>
      <c r="BL72" s="949"/>
      <c r="BM72" s="949"/>
      <c r="BN72" s="949"/>
      <c r="BO72" s="949"/>
      <c r="BP72" s="949"/>
    </row>
    <row r="73" spans="1:68" s="844" customFormat="1" ht="15" hidden="1" customHeight="1" thickBot="1" x14ac:dyDescent="0.3">
      <c r="A73" s="580" t="str">
        <f t="shared" si="8"/>
        <v>394201DOCA TETOS</v>
      </c>
      <c r="B73" s="581">
        <v>57</v>
      </c>
      <c r="C73" s="582">
        <v>394201</v>
      </c>
      <c r="D73" s="582" t="s">
        <v>1554</v>
      </c>
      <c r="E73" s="582">
        <v>0</v>
      </c>
      <c r="F73" s="605">
        <v>0</v>
      </c>
      <c r="G73" s="584" t="s">
        <v>1555</v>
      </c>
      <c r="H73" s="584"/>
      <c r="I73" s="582" t="s">
        <v>104</v>
      </c>
      <c r="J73" s="584" t="s">
        <v>831</v>
      </c>
      <c r="K73" s="605">
        <v>0</v>
      </c>
      <c r="L73" s="585" t="s">
        <v>9783</v>
      </c>
      <c r="M73" s="585">
        <v>1</v>
      </c>
      <c r="N73" s="585"/>
      <c r="O73" s="579">
        <f t="shared" si="13"/>
        <v>0</v>
      </c>
      <c r="P73" s="585">
        <f t="shared" si="10"/>
        <v>38</v>
      </c>
      <c r="Q73" s="602"/>
      <c r="R73" s="602"/>
      <c r="S73" s="579">
        <f t="shared" si="14"/>
        <v>0</v>
      </c>
      <c r="T73" s="579">
        <f t="shared" si="15"/>
        <v>0</v>
      </c>
      <c r="U73" s="735"/>
      <c r="V73" s="831"/>
      <c r="W73" s="842"/>
      <c r="X73" s="974">
        <v>0</v>
      </c>
      <c r="Y73" s="974">
        <v>19</v>
      </c>
      <c r="Z73" s="974"/>
      <c r="AA73" s="974"/>
      <c r="AB73" s="974">
        <v>0</v>
      </c>
      <c r="AC73" s="974">
        <v>0</v>
      </c>
      <c r="AD73" s="974"/>
      <c r="AE73" s="974"/>
      <c r="AF73" s="974"/>
      <c r="AG73" s="974"/>
      <c r="AH73" s="974"/>
      <c r="AI73" s="974"/>
      <c r="AJ73" s="949"/>
      <c r="AK73" s="949"/>
      <c r="AL73" s="949"/>
      <c r="AM73" s="949"/>
      <c r="AN73" s="949"/>
      <c r="AO73" s="949"/>
      <c r="AP73" s="949"/>
      <c r="AQ73" s="949"/>
      <c r="AR73" s="949"/>
      <c r="AS73" s="949"/>
      <c r="AT73" s="949"/>
      <c r="AU73" s="949"/>
      <c r="AV73" s="949"/>
      <c r="AW73" s="949"/>
      <c r="AX73" s="949"/>
      <c r="AY73" s="949"/>
      <c r="AZ73" s="949"/>
      <c r="BA73" s="949"/>
      <c r="BB73" s="949"/>
      <c r="BC73" s="949"/>
      <c r="BD73" s="949"/>
      <c r="BE73" s="949"/>
      <c r="BF73" s="949"/>
      <c r="BG73" s="949"/>
      <c r="BH73" s="949"/>
      <c r="BI73" s="949"/>
      <c r="BJ73" s="949"/>
      <c r="BK73" s="949"/>
      <c r="BL73" s="949"/>
      <c r="BM73" s="949"/>
      <c r="BN73" s="949"/>
      <c r="BO73" s="949"/>
      <c r="BP73" s="949"/>
    </row>
    <row r="74" spans="1:68" s="844" customFormat="1" ht="15" hidden="1" customHeight="1" thickBot="1" x14ac:dyDescent="0.3">
      <c r="A74" s="580" t="str">
        <f t="shared" si="8"/>
        <v>393900ESTOQUE</v>
      </c>
      <c r="B74" s="581">
        <v>58</v>
      </c>
      <c r="C74" s="582">
        <v>393900</v>
      </c>
      <c r="D74" s="582" t="s">
        <v>1556</v>
      </c>
      <c r="E74" s="582"/>
      <c r="F74" s="605"/>
      <c r="G74" s="584" t="s">
        <v>1475</v>
      </c>
      <c r="H74" s="584"/>
      <c r="I74" s="584"/>
      <c r="J74" s="584" t="s">
        <v>831</v>
      </c>
      <c r="K74" s="605"/>
      <c r="L74" s="585" t="s">
        <v>9783</v>
      </c>
      <c r="M74" s="585">
        <v>1</v>
      </c>
      <c r="N74" s="585"/>
      <c r="O74" s="579">
        <f t="shared" si="13"/>
        <v>0</v>
      </c>
      <c r="P74" s="585">
        <f t="shared" si="10"/>
        <v>38</v>
      </c>
      <c r="Q74" s="602"/>
      <c r="R74" s="602"/>
      <c r="S74" s="579">
        <f t="shared" si="14"/>
        <v>0</v>
      </c>
      <c r="T74" s="579">
        <f t="shared" si="15"/>
        <v>0</v>
      </c>
      <c r="U74" s="735"/>
      <c r="V74" s="831"/>
      <c r="W74" s="842"/>
      <c r="X74" s="974">
        <v>0</v>
      </c>
      <c r="Y74" s="974">
        <v>19</v>
      </c>
      <c r="Z74" s="974"/>
      <c r="AA74" s="974"/>
      <c r="AB74" s="974">
        <v>0</v>
      </c>
      <c r="AC74" s="974">
        <v>0</v>
      </c>
      <c r="AD74" s="974"/>
      <c r="AE74" s="974"/>
      <c r="AF74" s="974"/>
      <c r="AG74" s="974"/>
      <c r="AH74" s="974"/>
      <c r="AI74" s="974"/>
      <c r="AJ74" s="949"/>
      <c r="AK74" s="949"/>
      <c r="AL74" s="949"/>
      <c r="AM74" s="949"/>
      <c r="AN74" s="949"/>
      <c r="AO74" s="949"/>
      <c r="AP74" s="949"/>
      <c r="AQ74" s="949"/>
      <c r="AR74" s="949"/>
      <c r="AS74" s="949"/>
      <c r="AT74" s="949"/>
      <c r="AU74" s="949"/>
      <c r="AV74" s="949"/>
      <c r="AW74" s="949"/>
      <c r="AX74" s="949"/>
      <c r="AY74" s="949"/>
      <c r="AZ74" s="949"/>
      <c r="BA74" s="949"/>
      <c r="BB74" s="949"/>
      <c r="BC74" s="949"/>
      <c r="BD74" s="949"/>
      <c r="BE74" s="949"/>
      <c r="BF74" s="949"/>
      <c r="BG74" s="949"/>
      <c r="BH74" s="949"/>
      <c r="BI74" s="949"/>
      <c r="BJ74" s="949"/>
      <c r="BK74" s="949"/>
      <c r="BL74" s="949"/>
      <c r="BM74" s="949"/>
      <c r="BN74" s="949"/>
      <c r="BO74" s="949"/>
      <c r="BP74" s="949"/>
    </row>
    <row r="75" spans="1:68" s="844" customFormat="1" ht="15" hidden="1" customHeight="1" thickBot="1" x14ac:dyDescent="0.3">
      <c r="A75" s="580" t="str">
        <f t="shared" si="8"/>
        <v>40000002ESTOQUE</v>
      </c>
      <c r="B75" s="581">
        <v>59</v>
      </c>
      <c r="C75" s="582">
        <v>40000002</v>
      </c>
      <c r="D75" s="582" t="s">
        <v>1557</v>
      </c>
      <c r="E75" s="582"/>
      <c r="F75" s="582"/>
      <c r="G75" s="584" t="s">
        <v>1475</v>
      </c>
      <c r="H75" s="584"/>
      <c r="I75" s="584"/>
      <c r="J75" s="584" t="s">
        <v>831</v>
      </c>
      <c r="K75" s="585"/>
      <c r="L75" s="585" t="s">
        <v>9783</v>
      </c>
      <c r="M75" s="585">
        <v>1</v>
      </c>
      <c r="N75" s="585"/>
      <c r="O75" s="579">
        <f t="shared" si="13"/>
        <v>0</v>
      </c>
      <c r="P75" s="585">
        <f t="shared" si="10"/>
        <v>38</v>
      </c>
      <c r="Q75" s="602"/>
      <c r="R75" s="602"/>
      <c r="S75" s="579">
        <f t="shared" si="14"/>
        <v>0</v>
      </c>
      <c r="T75" s="579">
        <f t="shared" si="15"/>
        <v>0</v>
      </c>
      <c r="U75" s="735"/>
      <c r="V75" s="834"/>
      <c r="W75" s="842"/>
      <c r="X75" s="974">
        <v>0</v>
      </c>
      <c r="Y75" s="974">
        <v>19</v>
      </c>
      <c r="Z75" s="974"/>
      <c r="AA75" s="974"/>
      <c r="AB75" s="974">
        <v>0</v>
      </c>
      <c r="AC75" s="974">
        <v>0</v>
      </c>
      <c r="AD75" s="974"/>
      <c r="AE75" s="974"/>
      <c r="AF75" s="974"/>
      <c r="AG75" s="974"/>
      <c r="AH75" s="974"/>
      <c r="AI75" s="974"/>
      <c r="AJ75" s="949"/>
      <c r="AK75" s="949"/>
      <c r="AL75" s="949"/>
      <c r="AM75" s="949"/>
      <c r="AN75" s="949"/>
      <c r="AO75" s="949"/>
      <c r="AP75" s="949"/>
      <c r="AQ75" s="949"/>
      <c r="AR75" s="949"/>
      <c r="AS75" s="949"/>
      <c r="AT75" s="949"/>
      <c r="AU75" s="949"/>
      <c r="AV75" s="949"/>
      <c r="AW75" s="949"/>
      <c r="AX75" s="949"/>
      <c r="AY75" s="949"/>
      <c r="AZ75" s="949"/>
      <c r="BA75" s="949"/>
      <c r="BB75" s="949"/>
      <c r="BC75" s="949"/>
      <c r="BD75" s="949"/>
      <c r="BE75" s="949"/>
      <c r="BF75" s="949"/>
      <c r="BG75" s="949"/>
      <c r="BH75" s="949"/>
      <c r="BI75" s="949"/>
      <c r="BJ75" s="949"/>
      <c r="BK75" s="949"/>
      <c r="BL75" s="949"/>
      <c r="BM75" s="949"/>
      <c r="BN75" s="949"/>
      <c r="BO75" s="949"/>
      <c r="BP75" s="949"/>
    </row>
    <row r="76" spans="1:68" s="844" customFormat="1" ht="15" hidden="1" customHeight="1" thickBot="1" x14ac:dyDescent="0.3">
      <c r="A76" s="580" t="str">
        <f t="shared" si="8"/>
        <v>94778792SEQ</v>
      </c>
      <c r="B76" s="581">
        <v>60</v>
      </c>
      <c r="C76" s="582">
        <v>94778792</v>
      </c>
      <c r="D76" s="582" t="s">
        <v>130</v>
      </c>
      <c r="E76" s="582"/>
      <c r="F76" s="582"/>
      <c r="G76" s="584" t="s">
        <v>1512</v>
      </c>
      <c r="H76" s="584"/>
      <c r="I76" s="584"/>
      <c r="J76" s="584" t="s">
        <v>831</v>
      </c>
      <c r="K76" s="585"/>
      <c r="L76" s="585" t="s">
        <v>9783</v>
      </c>
      <c r="M76" s="585">
        <v>1</v>
      </c>
      <c r="N76" s="585"/>
      <c r="O76" s="579">
        <f t="shared" si="13"/>
        <v>0</v>
      </c>
      <c r="P76" s="585">
        <f t="shared" si="10"/>
        <v>38</v>
      </c>
      <c r="Q76" s="602"/>
      <c r="R76" s="602"/>
      <c r="S76" s="579">
        <f t="shared" si="14"/>
        <v>0</v>
      </c>
      <c r="T76" s="579">
        <f t="shared" si="15"/>
        <v>0</v>
      </c>
      <c r="U76" s="735"/>
      <c r="V76" s="832"/>
      <c r="W76" s="842"/>
      <c r="X76" s="974">
        <v>0</v>
      </c>
      <c r="Y76" s="974">
        <v>19</v>
      </c>
      <c r="Z76" s="974"/>
      <c r="AA76" s="974"/>
      <c r="AB76" s="974">
        <v>0</v>
      </c>
      <c r="AC76" s="974">
        <v>0</v>
      </c>
      <c r="AD76" s="974"/>
      <c r="AE76" s="974"/>
      <c r="AF76" s="974"/>
      <c r="AG76" s="974"/>
      <c r="AH76" s="974"/>
      <c r="AI76" s="974"/>
      <c r="AJ76" s="949"/>
      <c r="AK76" s="949"/>
      <c r="AL76" s="949"/>
      <c r="AM76" s="949"/>
      <c r="AN76" s="949"/>
      <c r="AO76" s="949"/>
      <c r="AP76" s="949"/>
      <c r="AQ76" s="949"/>
      <c r="AR76" s="949"/>
      <c r="AS76" s="949"/>
      <c r="AT76" s="949"/>
      <c r="AU76" s="949"/>
      <c r="AV76" s="949"/>
      <c r="AW76" s="949"/>
      <c r="AX76" s="949"/>
      <c r="AY76" s="949"/>
      <c r="AZ76" s="949"/>
      <c r="BA76" s="949"/>
      <c r="BB76" s="949"/>
      <c r="BC76" s="949"/>
      <c r="BD76" s="949"/>
      <c r="BE76" s="949"/>
      <c r="BF76" s="949"/>
      <c r="BG76" s="949"/>
      <c r="BH76" s="949"/>
      <c r="BI76" s="949"/>
      <c r="BJ76" s="949"/>
      <c r="BK76" s="949"/>
      <c r="BL76" s="949"/>
      <c r="BM76" s="949"/>
      <c r="BN76" s="949"/>
      <c r="BO76" s="949"/>
      <c r="BP76" s="949"/>
    </row>
    <row r="77" spans="1:68" s="844" customFormat="1" ht="15" hidden="1" customHeight="1" thickBot="1" x14ac:dyDescent="0.3">
      <c r="A77" s="580" t="str">
        <f t="shared" si="8"/>
        <v>52067927DOESPE</v>
      </c>
      <c r="B77" s="581">
        <v>61</v>
      </c>
      <c r="C77" s="582">
        <v>52067927</v>
      </c>
      <c r="D77" s="582" t="s">
        <v>1558</v>
      </c>
      <c r="E77" s="582">
        <v>80</v>
      </c>
      <c r="F77" s="584" t="s">
        <v>1559</v>
      </c>
      <c r="G77" s="585" t="s">
        <v>1537</v>
      </c>
      <c r="H77" s="585"/>
      <c r="I77" s="585" t="s">
        <v>104</v>
      </c>
      <c r="J77" s="584" t="s">
        <v>831</v>
      </c>
      <c r="K77" s="585" t="s">
        <v>935</v>
      </c>
      <c r="L77" s="585" t="s">
        <v>9783</v>
      </c>
      <c r="M77" s="585">
        <v>1</v>
      </c>
      <c r="N77" s="585"/>
      <c r="O77" s="579">
        <f t="shared" si="13"/>
        <v>0</v>
      </c>
      <c r="P77" s="585">
        <f t="shared" si="10"/>
        <v>38</v>
      </c>
      <c r="Q77" s="602"/>
      <c r="R77" s="602"/>
      <c r="S77" s="579">
        <f t="shared" si="14"/>
        <v>0</v>
      </c>
      <c r="T77" s="579">
        <f t="shared" si="15"/>
        <v>0</v>
      </c>
      <c r="U77" s="735"/>
      <c r="V77" s="830"/>
      <c r="W77" s="842"/>
      <c r="X77" s="977">
        <v>0</v>
      </c>
      <c r="Y77" s="977">
        <v>19</v>
      </c>
      <c r="Z77" s="977"/>
      <c r="AA77" s="977"/>
      <c r="AB77" s="977">
        <v>0</v>
      </c>
      <c r="AC77" s="977">
        <v>0</v>
      </c>
      <c r="AD77" s="977"/>
      <c r="AE77" s="977"/>
      <c r="AF77" s="977"/>
      <c r="AG77" s="977"/>
      <c r="AH77" s="977"/>
      <c r="AI77" s="977"/>
      <c r="AJ77" s="250"/>
      <c r="AK77" s="250"/>
    </row>
    <row r="78" spans="1:68" ht="15" hidden="1" customHeight="1" thickBot="1" x14ac:dyDescent="0.3">
      <c r="A78" s="580" t="str">
        <f t="shared" si="8"/>
        <v>52126127DOESPE</v>
      </c>
      <c r="B78" s="581">
        <v>62</v>
      </c>
      <c r="C78" s="582">
        <v>52126127</v>
      </c>
      <c r="D78" s="582" t="s">
        <v>1217</v>
      </c>
      <c r="E78" s="582">
        <v>80</v>
      </c>
      <c r="F78" s="584" t="s">
        <v>1560</v>
      </c>
      <c r="G78" s="585" t="s">
        <v>1537</v>
      </c>
      <c r="H78" s="585"/>
      <c r="I78" s="585" t="s">
        <v>104</v>
      </c>
      <c r="J78" s="584" t="s">
        <v>831</v>
      </c>
      <c r="K78" s="585" t="s">
        <v>935</v>
      </c>
      <c r="L78" s="585" t="s">
        <v>9783</v>
      </c>
      <c r="M78" s="585">
        <v>1</v>
      </c>
      <c r="N78" s="585"/>
      <c r="O78" s="579">
        <f t="shared" si="13"/>
        <v>0</v>
      </c>
      <c r="P78" s="585">
        <f t="shared" si="10"/>
        <v>38</v>
      </c>
      <c r="Q78" s="602"/>
      <c r="R78" s="602"/>
      <c r="S78" s="579">
        <f t="shared" si="14"/>
        <v>0</v>
      </c>
      <c r="T78" s="579">
        <f t="shared" si="15"/>
        <v>0</v>
      </c>
      <c r="U78" s="735"/>
      <c r="V78" s="831"/>
      <c r="W78" s="842"/>
      <c r="X78" s="977">
        <v>0</v>
      </c>
      <c r="Y78" s="977">
        <v>19</v>
      </c>
      <c r="Z78" s="977"/>
      <c r="AA78" s="977"/>
      <c r="AB78" s="977">
        <v>0</v>
      </c>
      <c r="AC78" s="977">
        <v>0</v>
      </c>
      <c r="AD78" s="978"/>
      <c r="AE78" s="978"/>
      <c r="AF78" s="978"/>
      <c r="AG78" s="978"/>
      <c r="AH78" s="978"/>
      <c r="AI78" s="978"/>
      <c r="AJ78" s="954"/>
      <c r="AK78" s="954"/>
    </row>
    <row r="79" spans="1:68" ht="15" hidden="1" customHeight="1" thickBot="1" x14ac:dyDescent="0.3">
      <c r="A79" s="580" t="str">
        <f t="shared" si="8"/>
        <v>90482706TP012D</v>
      </c>
      <c r="B79" s="581">
        <v>63</v>
      </c>
      <c r="C79" s="582">
        <v>90482706</v>
      </c>
      <c r="D79" s="582" t="s">
        <v>1561</v>
      </c>
      <c r="E79" s="582">
        <v>800</v>
      </c>
      <c r="F79" s="584" t="s">
        <v>1491</v>
      </c>
      <c r="G79" s="585" t="s">
        <v>1562</v>
      </c>
      <c r="H79" s="585"/>
      <c r="I79" s="584" t="s">
        <v>75</v>
      </c>
      <c r="J79" s="584" t="s">
        <v>831</v>
      </c>
      <c r="K79" s="585" t="s">
        <v>1563</v>
      </c>
      <c r="L79" s="585" t="s">
        <v>9783</v>
      </c>
      <c r="M79" s="585">
        <v>1</v>
      </c>
      <c r="N79" s="585"/>
      <c r="O79" s="579">
        <f t="shared" si="13"/>
        <v>0</v>
      </c>
      <c r="P79" s="585">
        <f t="shared" si="10"/>
        <v>38</v>
      </c>
      <c r="Q79" s="602"/>
      <c r="R79" s="602"/>
      <c r="S79" s="579">
        <f t="shared" si="14"/>
        <v>0</v>
      </c>
      <c r="T79" s="579">
        <f t="shared" si="15"/>
        <v>0</v>
      </c>
      <c r="U79" s="735"/>
      <c r="V79" s="830"/>
      <c r="W79" s="842"/>
      <c r="X79" s="977">
        <v>0</v>
      </c>
      <c r="Y79" s="977">
        <v>19</v>
      </c>
      <c r="Z79" s="977"/>
      <c r="AA79" s="977"/>
      <c r="AB79" s="977">
        <v>0</v>
      </c>
      <c r="AC79" s="977">
        <v>0</v>
      </c>
      <c r="AD79" s="978"/>
      <c r="AE79" s="978"/>
      <c r="AF79" s="978"/>
      <c r="AG79" s="978"/>
      <c r="AH79" s="978"/>
      <c r="AI79" s="978"/>
      <c r="AJ79" s="954"/>
      <c r="AK79" s="954"/>
    </row>
    <row r="80" spans="1:68" ht="15" hidden="1" customHeight="1" thickBot="1" x14ac:dyDescent="0.3">
      <c r="A80" s="580" t="str">
        <f t="shared" si="8"/>
        <v>94735690LEAR</v>
      </c>
      <c r="B80" s="581">
        <v>64</v>
      </c>
      <c r="C80" s="582">
        <v>94735690</v>
      </c>
      <c r="D80" s="582" t="s">
        <v>1564</v>
      </c>
      <c r="E80" s="582">
        <v>80</v>
      </c>
      <c r="F80" s="584"/>
      <c r="G80" s="585" t="s">
        <v>618</v>
      </c>
      <c r="H80" s="585"/>
      <c r="I80" s="585"/>
      <c r="J80" s="584" t="s">
        <v>831</v>
      </c>
      <c r="K80" s="585" t="s">
        <v>935</v>
      </c>
      <c r="L80" s="585" t="s">
        <v>9783</v>
      </c>
      <c r="M80" s="585">
        <v>1</v>
      </c>
      <c r="N80" s="585"/>
      <c r="O80" s="579">
        <f t="shared" si="13"/>
        <v>0</v>
      </c>
      <c r="P80" s="585">
        <f t="shared" si="10"/>
        <v>38</v>
      </c>
      <c r="Q80" s="602"/>
      <c r="R80" s="602"/>
      <c r="S80" s="579">
        <f t="shared" si="14"/>
        <v>0</v>
      </c>
      <c r="T80" s="579">
        <f t="shared" si="15"/>
        <v>0</v>
      </c>
      <c r="U80" s="735"/>
      <c r="V80" s="829"/>
      <c r="W80" s="842"/>
      <c r="X80" s="977">
        <v>0</v>
      </c>
      <c r="Y80" s="977">
        <v>19</v>
      </c>
      <c r="Z80" s="977"/>
      <c r="AA80" s="977"/>
      <c r="AB80" s="977">
        <v>0</v>
      </c>
      <c r="AC80" s="977">
        <v>0</v>
      </c>
      <c r="AD80" s="978"/>
      <c r="AE80" s="978"/>
      <c r="AF80" s="978"/>
      <c r="AG80" s="978"/>
      <c r="AH80" s="978"/>
      <c r="AI80" s="978"/>
      <c r="AJ80" s="954"/>
      <c r="AK80" s="954"/>
    </row>
    <row r="81" spans="1:37" ht="15" hidden="1" customHeight="1" thickBot="1" x14ac:dyDescent="0.3">
      <c r="A81" s="580" t="str">
        <f t="shared" si="8"/>
        <v>94735688LEAR</v>
      </c>
      <c r="B81" s="581">
        <v>65</v>
      </c>
      <c r="C81" s="582">
        <v>94735688</v>
      </c>
      <c r="D81" s="582" t="s">
        <v>1565</v>
      </c>
      <c r="E81" s="582">
        <v>80</v>
      </c>
      <c r="F81" s="584"/>
      <c r="G81" s="585" t="s">
        <v>618</v>
      </c>
      <c r="H81" s="585"/>
      <c r="I81" s="585"/>
      <c r="J81" s="584" t="s">
        <v>831</v>
      </c>
      <c r="K81" s="585" t="s">
        <v>935</v>
      </c>
      <c r="L81" s="585" t="s">
        <v>9783</v>
      </c>
      <c r="M81" s="585">
        <v>1</v>
      </c>
      <c r="N81" s="585"/>
      <c r="O81" s="579">
        <f t="shared" si="13"/>
        <v>0</v>
      </c>
      <c r="P81" s="585">
        <f t="shared" si="10"/>
        <v>38</v>
      </c>
      <c r="Q81" s="602"/>
      <c r="R81" s="602"/>
      <c r="S81" s="579">
        <f t="shared" si="14"/>
        <v>0</v>
      </c>
      <c r="T81" s="579">
        <f t="shared" si="15"/>
        <v>0</v>
      </c>
      <c r="U81" s="735"/>
      <c r="V81" s="829"/>
      <c r="W81" s="842"/>
      <c r="X81" s="977">
        <v>0</v>
      </c>
      <c r="Y81" s="977">
        <v>19</v>
      </c>
      <c r="Z81" s="977"/>
      <c r="AA81" s="977"/>
      <c r="AB81" s="977">
        <v>0</v>
      </c>
      <c r="AC81" s="977">
        <v>0</v>
      </c>
      <c r="AD81" s="978"/>
      <c r="AE81" s="978"/>
      <c r="AF81" s="978"/>
      <c r="AG81" s="978"/>
      <c r="AH81" s="978"/>
      <c r="AI81" s="978"/>
      <c r="AJ81" s="954"/>
      <c r="AK81" s="954"/>
    </row>
    <row r="82" spans="1:37" ht="15" hidden="1" customHeight="1" thickBot="1" x14ac:dyDescent="0.3">
      <c r="A82" s="580" t="str">
        <f t="shared" si="8"/>
        <v>94778384LEAR</v>
      </c>
      <c r="B82" s="581">
        <v>66</v>
      </c>
      <c r="C82" s="582">
        <v>94778384</v>
      </c>
      <c r="D82" s="582" t="s">
        <v>1566</v>
      </c>
      <c r="E82" s="582">
        <v>80</v>
      </c>
      <c r="F82" s="582" t="s">
        <v>1567</v>
      </c>
      <c r="G82" s="584" t="s">
        <v>618</v>
      </c>
      <c r="H82" s="584"/>
      <c r="I82" s="584"/>
      <c r="J82" s="584" t="s">
        <v>831</v>
      </c>
      <c r="K82" s="585" t="s">
        <v>935</v>
      </c>
      <c r="L82" s="585" t="s">
        <v>9783</v>
      </c>
      <c r="M82" s="585">
        <v>1</v>
      </c>
      <c r="N82" s="585"/>
      <c r="O82" s="579">
        <f t="shared" si="13"/>
        <v>0</v>
      </c>
      <c r="P82" s="585">
        <f t="shared" si="10"/>
        <v>38</v>
      </c>
      <c r="Q82" s="602"/>
      <c r="R82" s="602"/>
      <c r="S82" s="579">
        <f t="shared" si="14"/>
        <v>0</v>
      </c>
      <c r="T82" s="579">
        <f t="shared" si="15"/>
        <v>0</v>
      </c>
      <c r="U82" s="735"/>
      <c r="V82" s="832"/>
      <c r="W82" s="842"/>
      <c r="X82" s="977">
        <v>0</v>
      </c>
      <c r="Y82" s="977">
        <v>19</v>
      </c>
      <c r="Z82" s="977"/>
      <c r="AA82" s="977"/>
      <c r="AB82" s="977">
        <v>0</v>
      </c>
      <c r="AC82" s="977">
        <v>0</v>
      </c>
      <c r="AD82" s="978"/>
      <c r="AE82" s="978"/>
      <c r="AF82" s="978"/>
      <c r="AG82" s="978"/>
      <c r="AH82" s="978"/>
      <c r="AI82" s="978"/>
      <c r="AJ82" s="954"/>
      <c r="AK82" s="954"/>
    </row>
    <row r="83" spans="1:37" ht="15" hidden="1" customHeight="1" thickBot="1" x14ac:dyDescent="0.3">
      <c r="A83" s="580" t="str">
        <f t="shared" si="8"/>
        <v>94778070DOESPE</v>
      </c>
      <c r="B83" s="581">
        <v>67</v>
      </c>
      <c r="C83" s="582">
        <v>94778070</v>
      </c>
      <c r="D83" s="582" t="s">
        <v>1568</v>
      </c>
      <c r="E83" s="582">
        <v>80</v>
      </c>
      <c r="F83" s="607" t="s">
        <v>1569</v>
      </c>
      <c r="G83" s="584" t="s">
        <v>1537</v>
      </c>
      <c r="H83" s="584"/>
      <c r="I83" s="582" t="s">
        <v>104</v>
      </c>
      <c r="J83" s="584" t="s">
        <v>831</v>
      </c>
      <c r="K83" s="585" t="s">
        <v>935</v>
      </c>
      <c r="L83" s="585" t="s">
        <v>9783</v>
      </c>
      <c r="M83" s="585">
        <v>1</v>
      </c>
      <c r="N83" s="585"/>
      <c r="O83" s="579">
        <f t="shared" si="13"/>
        <v>0</v>
      </c>
      <c r="P83" s="585">
        <f t="shared" si="10"/>
        <v>38</v>
      </c>
      <c r="Q83" s="602"/>
      <c r="R83" s="602"/>
      <c r="S83" s="579">
        <f t="shared" si="14"/>
        <v>0</v>
      </c>
      <c r="T83" s="579">
        <f t="shared" si="15"/>
        <v>0</v>
      </c>
      <c r="U83" s="735"/>
      <c r="V83" s="829"/>
      <c r="W83" s="842"/>
      <c r="X83" s="977">
        <v>0</v>
      </c>
      <c r="Y83" s="977">
        <v>19</v>
      </c>
      <c r="Z83" s="977"/>
      <c r="AA83" s="977"/>
      <c r="AB83" s="977">
        <v>0</v>
      </c>
      <c r="AC83" s="977">
        <v>0</v>
      </c>
      <c r="AD83" s="978"/>
      <c r="AE83" s="978"/>
      <c r="AF83" s="978"/>
      <c r="AG83" s="978"/>
      <c r="AH83" s="978"/>
      <c r="AI83" s="978"/>
      <c r="AJ83" s="954"/>
      <c r="AK83" s="954"/>
    </row>
    <row r="84" spans="1:37" ht="15.75" hidden="1" customHeight="1" thickBot="1" x14ac:dyDescent="0.3">
      <c r="A84" s="580" t="str">
        <f t="shared" si="8"/>
        <v>94746308DO007D</v>
      </c>
      <c r="B84" s="581">
        <v>68</v>
      </c>
      <c r="C84" s="582">
        <v>94746308</v>
      </c>
      <c r="D84" s="582" t="s">
        <v>453</v>
      </c>
      <c r="E84" s="582">
        <v>100</v>
      </c>
      <c r="F84" s="584" t="s">
        <v>104</v>
      </c>
      <c r="G84" s="585" t="s">
        <v>1264</v>
      </c>
      <c r="H84" s="585"/>
      <c r="I84" s="585" t="s">
        <v>104</v>
      </c>
      <c r="J84" s="584" t="s">
        <v>831</v>
      </c>
      <c r="K84" s="587" t="s">
        <v>1477</v>
      </c>
      <c r="L84" s="585" t="s">
        <v>9783</v>
      </c>
      <c r="M84" s="585">
        <v>1</v>
      </c>
      <c r="N84" s="585"/>
      <c r="O84" s="579">
        <f t="shared" si="13"/>
        <v>0</v>
      </c>
      <c r="P84" s="585">
        <f t="shared" si="10"/>
        <v>38</v>
      </c>
      <c r="Q84" s="602"/>
      <c r="R84" s="602"/>
      <c r="S84" s="579">
        <f t="shared" si="14"/>
        <v>0</v>
      </c>
      <c r="T84" s="579">
        <f t="shared" si="15"/>
        <v>0</v>
      </c>
      <c r="U84" s="735"/>
      <c r="V84" s="831"/>
      <c r="W84" s="842"/>
      <c r="X84" s="977">
        <v>0</v>
      </c>
      <c r="Y84" s="977">
        <v>19</v>
      </c>
      <c r="Z84" s="977"/>
      <c r="AA84" s="977"/>
      <c r="AB84" s="977">
        <v>0</v>
      </c>
      <c r="AC84" s="977">
        <v>0</v>
      </c>
      <c r="AD84" s="978"/>
      <c r="AE84" s="978"/>
      <c r="AF84" s="978"/>
      <c r="AG84" s="978"/>
      <c r="AH84" s="978"/>
      <c r="AI84" s="978"/>
      <c r="AJ84" s="954"/>
      <c r="AK84" s="954"/>
    </row>
    <row r="85" spans="1:37" ht="15" hidden="1" customHeight="1" thickBot="1" x14ac:dyDescent="0.3">
      <c r="A85" s="580" t="str">
        <f t="shared" si="8"/>
        <v>94778077DOESPE</v>
      </c>
      <c r="B85" s="581">
        <v>69</v>
      </c>
      <c r="C85" s="582">
        <v>94778077</v>
      </c>
      <c r="D85" s="582" t="s">
        <v>10216</v>
      </c>
      <c r="E85" s="582">
        <v>6</v>
      </c>
      <c r="F85" s="584" t="s">
        <v>1570</v>
      </c>
      <c r="G85" s="585" t="s">
        <v>1537</v>
      </c>
      <c r="H85" s="585"/>
      <c r="I85" s="585" t="s">
        <v>104</v>
      </c>
      <c r="J85" s="584">
        <v>2004</v>
      </c>
      <c r="K85" s="585" t="s">
        <v>935</v>
      </c>
      <c r="L85" s="585" t="s">
        <v>9783</v>
      </c>
      <c r="M85" s="585">
        <v>1</v>
      </c>
      <c r="N85" s="585"/>
      <c r="O85" s="579">
        <f t="shared" si="13"/>
        <v>0</v>
      </c>
      <c r="P85" s="585">
        <f t="shared" si="10"/>
        <v>38</v>
      </c>
      <c r="Q85" s="602"/>
      <c r="R85" s="602"/>
      <c r="S85" s="579">
        <f t="shared" si="14"/>
        <v>0</v>
      </c>
      <c r="T85" s="579">
        <f t="shared" si="15"/>
        <v>0</v>
      </c>
      <c r="U85" s="735"/>
      <c r="V85" s="832"/>
      <c r="W85" s="842"/>
      <c r="X85" s="977">
        <v>0</v>
      </c>
      <c r="Y85" s="977">
        <v>19</v>
      </c>
      <c r="Z85" s="977"/>
      <c r="AA85" s="977"/>
      <c r="AB85" s="977">
        <v>0</v>
      </c>
      <c r="AC85" s="977">
        <v>0</v>
      </c>
      <c r="AD85" s="978"/>
      <c r="AE85" s="978"/>
      <c r="AF85" s="978"/>
      <c r="AG85" s="978"/>
      <c r="AH85" s="978"/>
      <c r="AI85" s="978"/>
      <c r="AJ85" s="954"/>
      <c r="AK85" s="954"/>
    </row>
    <row r="86" spans="1:37" ht="15" hidden="1" customHeight="1" thickBot="1" x14ac:dyDescent="0.3">
      <c r="A86" s="580" t="str">
        <f t="shared" si="8"/>
        <v>52126130DOESPE</v>
      </c>
      <c r="B86" s="581">
        <v>70</v>
      </c>
      <c r="C86" s="582">
        <v>52126130</v>
      </c>
      <c r="D86" s="582" t="s">
        <v>10213</v>
      </c>
      <c r="E86" s="582">
        <v>6</v>
      </c>
      <c r="F86" s="584" t="s">
        <v>1571</v>
      </c>
      <c r="G86" s="585" t="s">
        <v>1537</v>
      </c>
      <c r="H86" s="585"/>
      <c r="I86" s="585" t="s">
        <v>104</v>
      </c>
      <c r="J86" s="584">
        <v>2004</v>
      </c>
      <c r="K86" s="585" t="s">
        <v>935</v>
      </c>
      <c r="L86" s="585" t="s">
        <v>9783</v>
      </c>
      <c r="M86" s="585">
        <v>1</v>
      </c>
      <c r="N86" s="585"/>
      <c r="O86" s="579">
        <f t="shared" si="13"/>
        <v>0</v>
      </c>
      <c r="P86" s="585">
        <f t="shared" si="10"/>
        <v>38</v>
      </c>
      <c r="Q86" s="602"/>
      <c r="R86" s="602"/>
      <c r="S86" s="579">
        <f t="shared" si="14"/>
        <v>0</v>
      </c>
      <c r="T86" s="579">
        <f t="shared" si="15"/>
        <v>0</v>
      </c>
      <c r="U86" s="735"/>
      <c r="V86" s="829"/>
      <c r="W86" s="842"/>
      <c r="X86" s="977">
        <v>0</v>
      </c>
      <c r="Y86" s="977">
        <v>19</v>
      </c>
      <c r="Z86" s="977"/>
      <c r="AA86" s="977"/>
      <c r="AB86" s="977">
        <v>0</v>
      </c>
      <c r="AC86" s="977">
        <v>0</v>
      </c>
      <c r="AD86" s="978"/>
      <c r="AE86" s="978"/>
      <c r="AF86" s="978"/>
      <c r="AG86" s="978"/>
      <c r="AH86" s="978"/>
      <c r="AI86" s="978"/>
      <c r="AJ86" s="954"/>
      <c r="AK86" s="954"/>
    </row>
    <row r="87" spans="1:37" s="951" customFormat="1" ht="15" hidden="1" customHeight="1" thickBot="1" x14ac:dyDescent="0.3">
      <c r="A87" s="580" t="str">
        <f t="shared" si="8"/>
        <v>94759167LEAR</v>
      </c>
      <c r="B87" s="581">
        <v>71</v>
      </c>
      <c r="C87" s="582">
        <v>94759167</v>
      </c>
      <c r="D87" s="582" t="s">
        <v>1572</v>
      </c>
      <c r="E87" s="582">
        <v>80</v>
      </c>
      <c r="F87" s="584">
        <v>0</v>
      </c>
      <c r="G87" s="585" t="s">
        <v>618</v>
      </c>
      <c r="H87" s="585"/>
      <c r="I87" s="585" t="s">
        <v>104</v>
      </c>
      <c r="J87" s="584" t="s">
        <v>831</v>
      </c>
      <c r="K87" s="585" t="s">
        <v>935</v>
      </c>
      <c r="L87" s="585" t="s">
        <v>9783</v>
      </c>
      <c r="M87" s="585">
        <v>1</v>
      </c>
      <c r="N87" s="585"/>
      <c r="O87" s="579">
        <f t="shared" si="13"/>
        <v>0</v>
      </c>
      <c r="P87" s="585">
        <f t="shared" si="10"/>
        <v>38</v>
      </c>
      <c r="Q87" s="602"/>
      <c r="R87" s="602"/>
      <c r="S87" s="579">
        <f t="shared" si="14"/>
        <v>0</v>
      </c>
      <c r="T87" s="579">
        <f t="shared" si="15"/>
        <v>0</v>
      </c>
      <c r="U87" s="735"/>
      <c r="V87" s="831"/>
      <c r="W87" s="842"/>
      <c r="X87" s="977">
        <v>0</v>
      </c>
      <c r="Y87" s="977">
        <v>19</v>
      </c>
      <c r="Z87" s="977"/>
      <c r="AA87" s="977"/>
      <c r="AB87" s="977">
        <v>0</v>
      </c>
      <c r="AC87" s="977">
        <v>0</v>
      </c>
      <c r="AD87" s="979"/>
      <c r="AE87" s="979"/>
      <c r="AF87" s="979"/>
      <c r="AG87" s="979"/>
      <c r="AH87" s="979"/>
      <c r="AI87" s="979"/>
      <c r="AJ87" s="955"/>
      <c r="AK87" s="955"/>
    </row>
    <row r="88" spans="1:37" ht="15" hidden="1" customHeight="1" thickBot="1" x14ac:dyDescent="0.3">
      <c r="A88" s="580" t="str">
        <f t="shared" si="8"/>
        <v>94759168LEAR</v>
      </c>
      <c r="B88" s="581">
        <v>72</v>
      </c>
      <c r="C88" s="582">
        <v>94759168</v>
      </c>
      <c r="D88" s="582" t="s">
        <v>1573</v>
      </c>
      <c r="E88" s="582">
        <v>80</v>
      </c>
      <c r="F88" s="584">
        <v>0</v>
      </c>
      <c r="G88" s="585" t="s">
        <v>618</v>
      </c>
      <c r="H88" s="585"/>
      <c r="I88" s="585" t="s">
        <v>104</v>
      </c>
      <c r="J88" s="584" t="s">
        <v>831</v>
      </c>
      <c r="K88" s="585" t="s">
        <v>935</v>
      </c>
      <c r="L88" s="585" t="s">
        <v>9783</v>
      </c>
      <c r="M88" s="585">
        <v>1</v>
      </c>
      <c r="N88" s="585"/>
      <c r="O88" s="579">
        <f t="shared" si="13"/>
        <v>0</v>
      </c>
      <c r="P88" s="585">
        <f t="shared" si="10"/>
        <v>38</v>
      </c>
      <c r="Q88" s="602"/>
      <c r="R88" s="602"/>
      <c r="S88" s="579">
        <f t="shared" si="14"/>
        <v>0</v>
      </c>
      <c r="T88" s="579">
        <f t="shared" si="15"/>
        <v>0</v>
      </c>
      <c r="U88" s="735"/>
      <c r="V88" s="831"/>
      <c r="W88" s="842"/>
      <c r="X88" s="977">
        <v>0</v>
      </c>
      <c r="Y88" s="977">
        <v>19</v>
      </c>
      <c r="Z88" s="977"/>
      <c r="AA88" s="977"/>
      <c r="AB88" s="977">
        <v>0</v>
      </c>
      <c r="AC88" s="977">
        <v>0</v>
      </c>
      <c r="AD88" s="978"/>
      <c r="AE88" s="978"/>
      <c r="AF88" s="978"/>
      <c r="AG88" s="978"/>
      <c r="AH88" s="978"/>
      <c r="AI88" s="978"/>
      <c r="AJ88" s="954"/>
      <c r="AK88" s="954"/>
    </row>
    <row r="89" spans="1:37" ht="15" hidden="1" customHeight="1" thickBot="1" x14ac:dyDescent="0.3">
      <c r="A89" s="580" t="str">
        <f t="shared" si="8"/>
        <v>SEQUENCIADOTP009E</v>
      </c>
      <c r="B89" s="581">
        <v>73</v>
      </c>
      <c r="C89" s="582" t="s">
        <v>1467</v>
      </c>
      <c r="D89" s="582" t="s">
        <v>1574</v>
      </c>
      <c r="E89" s="582">
        <v>18</v>
      </c>
      <c r="F89" s="603" t="s">
        <v>1575</v>
      </c>
      <c r="G89" s="585" t="s">
        <v>1321</v>
      </c>
      <c r="H89" s="585"/>
      <c r="I89" s="584" t="s">
        <v>75</v>
      </c>
      <c r="J89" s="584" t="s">
        <v>831</v>
      </c>
      <c r="K89" s="585" t="s">
        <v>618</v>
      </c>
      <c r="L89" s="585" t="s">
        <v>9783</v>
      </c>
      <c r="M89" s="585">
        <v>1</v>
      </c>
      <c r="N89" s="585"/>
      <c r="O89" s="579">
        <f t="shared" si="13"/>
        <v>0</v>
      </c>
      <c r="P89" s="585">
        <f t="shared" si="10"/>
        <v>38</v>
      </c>
      <c r="Q89" s="602"/>
      <c r="R89" s="602"/>
      <c r="S89" s="579">
        <f t="shared" si="14"/>
        <v>0</v>
      </c>
      <c r="T89" s="579">
        <f t="shared" si="15"/>
        <v>0</v>
      </c>
      <c r="U89" s="614"/>
      <c r="V89" s="843"/>
      <c r="W89" s="842"/>
      <c r="X89" s="977">
        <v>0</v>
      </c>
      <c r="Y89" s="977">
        <v>19</v>
      </c>
      <c r="Z89" s="977"/>
      <c r="AA89" s="977"/>
      <c r="AB89" s="977">
        <v>0</v>
      </c>
      <c r="AC89" s="977">
        <v>0</v>
      </c>
      <c r="AD89" s="978"/>
      <c r="AE89" s="978"/>
      <c r="AF89" s="978"/>
      <c r="AG89" s="978"/>
      <c r="AH89" s="978"/>
      <c r="AI89" s="978"/>
      <c r="AJ89" s="954"/>
      <c r="AK89" s="954"/>
    </row>
    <row r="90" spans="1:37" s="844" customFormat="1" ht="15" hidden="1" customHeight="1" thickBot="1" x14ac:dyDescent="0.3">
      <c r="A90" s="580" t="str">
        <f t="shared" si="8"/>
        <v>11111100ESTOQUE</v>
      </c>
      <c r="B90" s="581">
        <v>74</v>
      </c>
      <c r="C90" s="582">
        <v>11111100</v>
      </c>
      <c r="D90" s="582" t="s">
        <v>1576</v>
      </c>
      <c r="E90" s="582"/>
      <c r="F90" s="584"/>
      <c r="G90" s="585" t="s">
        <v>1475</v>
      </c>
      <c r="H90" s="585"/>
      <c r="I90" s="585"/>
      <c r="J90" s="584" t="s">
        <v>831</v>
      </c>
      <c r="K90" s="585"/>
      <c r="L90" s="585" t="s">
        <v>9783</v>
      </c>
      <c r="M90" s="585">
        <v>1</v>
      </c>
      <c r="N90" s="585"/>
      <c r="O90" s="579">
        <f t="shared" si="13"/>
        <v>0</v>
      </c>
      <c r="P90" s="585">
        <f t="shared" si="10"/>
        <v>38</v>
      </c>
      <c r="Q90" s="602"/>
      <c r="R90" s="602"/>
      <c r="S90" s="579">
        <f t="shared" si="14"/>
        <v>0</v>
      </c>
      <c r="T90" s="579">
        <f t="shared" si="15"/>
        <v>0</v>
      </c>
      <c r="U90" s="735"/>
      <c r="V90" s="831"/>
      <c r="W90" s="842"/>
      <c r="X90" s="977">
        <v>0</v>
      </c>
      <c r="Y90" s="977">
        <v>19</v>
      </c>
      <c r="Z90" s="977"/>
      <c r="AA90" s="977"/>
      <c r="AB90" s="977">
        <v>0</v>
      </c>
      <c r="AC90" s="977">
        <v>0</v>
      </c>
      <c r="AD90" s="977"/>
      <c r="AE90" s="977"/>
      <c r="AF90" s="977"/>
      <c r="AG90" s="977"/>
      <c r="AH90" s="977"/>
      <c r="AI90" s="977"/>
      <c r="AJ90" s="250"/>
      <c r="AK90" s="250"/>
    </row>
    <row r="91" spans="1:37" s="844" customFormat="1" ht="15" hidden="1" customHeight="1" thickBot="1" x14ac:dyDescent="0.3">
      <c r="A91" s="580" t="str">
        <f t="shared" si="8"/>
        <v>24585475SEQ.ALAV</v>
      </c>
      <c r="B91" s="581">
        <v>75</v>
      </c>
      <c r="C91" s="605">
        <v>24585475</v>
      </c>
      <c r="D91" s="605" t="s">
        <v>10128</v>
      </c>
      <c r="E91" s="582">
        <v>6</v>
      </c>
      <c r="F91" s="584" t="s">
        <v>1578</v>
      </c>
      <c r="G91" s="585" t="s">
        <v>1579</v>
      </c>
      <c r="H91" s="585"/>
      <c r="I91" s="585"/>
      <c r="J91" s="584" t="s">
        <v>831</v>
      </c>
      <c r="K91" s="585"/>
      <c r="L91" s="585" t="s">
        <v>9782</v>
      </c>
      <c r="M91" s="585">
        <v>1</v>
      </c>
      <c r="N91" s="585" t="s">
        <v>147</v>
      </c>
      <c r="O91" s="579">
        <v>10</v>
      </c>
      <c r="P91" s="585">
        <f t="shared" si="10"/>
        <v>38</v>
      </c>
      <c r="Q91" s="602"/>
      <c r="R91" s="602"/>
      <c r="S91" s="579">
        <f t="shared" si="14"/>
        <v>0</v>
      </c>
      <c r="T91" s="579">
        <f t="shared" si="15"/>
        <v>0</v>
      </c>
      <c r="U91" s="735" t="s">
        <v>9822</v>
      </c>
      <c r="V91" s="832">
        <v>42957</v>
      </c>
      <c r="W91" s="842"/>
      <c r="X91" s="977">
        <v>10</v>
      </c>
      <c r="Y91" s="977">
        <v>19</v>
      </c>
      <c r="Z91" s="977"/>
      <c r="AA91" s="977"/>
      <c r="AB91" s="977">
        <v>0</v>
      </c>
      <c r="AC91" s="977">
        <v>0</v>
      </c>
      <c r="AD91" s="977"/>
      <c r="AE91" s="977"/>
      <c r="AF91" s="977"/>
      <c r="AG91" s="977"/>
      <c r="AH91" s="977"/>
      <c r="AI91" s="977"/>
      <c r="AJ91" s="250"/>
      <c r="AK91" s="250"/>
    </row>
    <row r="92" spans="1:37" s="844" customFormat="1" ht="15" hidden="1" customHeight="1" thickBot="1" x14ac:dyDescent="0.3">
      <c r="A92" s="580" t="str">
        <f t="shared" si="8"/>
        <v>52048151ESTOQUE</v>
      </c>
      <c r="B92" s="581">
        <v>76</v>
      </c>
      <c r="C92" s="582">
        <v>52048151</v>
      </c>
      <c r="D92" s="582" t="s">
        <v>1580</v>
      </c>
      <c r="E92" s="582">
        <v>6000</v>
      </c>
      <c r="F92" s="584" t="s">
        <v>1475</v>
      </c>
      <c r="G92" s="585" t="s">
        <v>1475</v>
      </c>
      <c r="H92" s="585"/>
      <c r="I92" s="585" t="s">
        <v>1581</v>
      </c>
      <c r="J92" s="584" t="s">
        <v>831</v>
      </c>
      <c r="K92" s="585"/>
      <c r="L92" s="585" t="s">
        <v>9783</v>
      </c>
      <c r="M92" s="585">
        <v>1</v>
      </c>
      <c r="N92" s="585"/>
      <c r="O92" s="579">
        <f t="shared" ref="O92:O103" si="16">ROUNDUP(IF(N92="PENDANT",(VLOOKUP(L92,$E$2:$I$9,5,FALSE)*M92)),0)</f>
        <v>0</v>
      </c>
      <c r="P92" s="585">
        <f t="shared" si="10"/>
        <v>38</v>
      </c>
      <c r="Q92" s="602"/>
      <c r="R92" s="602"/>
      <c r="S92" s="579">
        <f t="shared" si="14"/>
        <v>0</v>
      </c>
      <c r="T92" s="579">
        <f t="shared" si="15"/>
        <v>0</v>
      </c>
      <c r="U92" s="735"/>
      <c r="V92" s="830"/>
      <c r="W92" s="842"/>
      <c r="X92" s="977">
        <v>0</v>
      </c>
      <c r="Y92" s="977">
        <v>19</v>
      </c>
      <c r="Z92" s="977"/>
      <c r="AA92" s="977"/>
      <c r="AB92" s="977">
        <v>0</v>
      </c>
      <c r="AC92" s="977">
        <v>0</v>
      </c>
      <c r="AD92" s="977"/>
      <c r="AE92" s="977"/>
      <c r="AF92" s="977"/>
      <c r="AG92" s="977"/>
      <c r="AH92" s="977"/>
      <c r="AI92" s="977"/>
      <c r="AJ92" s="250"/>
      <c r="AK92" s="250"/>
    </row>
    <row r="93" spans="1:37" s="844" customFormat="1" ht="15" hidden="1" customHeight="1" thickBot="1" x14ac:dyDescent="0.3">
      <c r="A93" s="580" t="str">
        <f t="shared" si="8"/>
        <v>94778793SEQ</v>
      </c>
      <c r="B93" s="581">
        <v>77</v>
      </c>
      <c r="C93" s="582">
        <v>94778793</v>
      </c>
      <c r="D93" s="582" t="s">
        <v>1511</v>
      </c>
      <c r="E93" s="582"/>
      <c r="F93" s="584"/>
      <c r="G93" s="585" t="s">
        <v>1512</v>
      </c>
      <c r="H93" s="585"/>
      <c r="I93" s="585"/>
      <c r="J93" s="584" t="s">
        <v>831</v>
      </c>
      <c r="K93" s="585"/>
      <c r="L93" s="585" t="s">
        <v>9783</v>
      </c>
      <c r="M93" s="585">
        <v>1</v>
      </c>
      <c r="N93" s="585"/>
      <c r="O93" s="579">
        <f t="shared" si="16"/>
        <v>0</v>
      </c>
      <c r="P93" s="585">
        <f t="shared" si="10"/>
        <v>38</v>
      </c>
      <c r="Q93" s="602"/>
      <c r="R93" s="602"/>
      <c r="S93" s="579">
        <f t="shared" si="14"/>
        <v>0</v>
      </c>
      <c r="T93" s="579">
        <f t="shared" si="15"/>
        <v>0</v>
      </c>
      <c r="U93" s="735"/>
      <c r="V93" s="829"/>
      <c r="W93" s="842"/>
      <c r="X93" s="977">
        <v>0</v>
      </c>
      <c r="Y93" s="977">
        <v>19</v>
      </c>
      <c r="Z93" s="977"/>
      <c r="AA93" s="977"/>
      <c r="AB93" s="977">
        <v>0</v>
      </c>
      <c r="AC93" s="977">
        <v>0</v>
      </c>
      <c r="AD93" s="977"/>
      <c r="AE93" s="977"/>
      <c r="AF93" s="977"/>
      <c r="AG93" s="977"/>
      <c r="AH93" s="977"/>
      <c r="AI93" s="977"/>
      <c r="AJ93" s="250"/>
      <c r="AK93" s="250"/>
    </row>
    <row r="94" spans="1:37" s="844" customFormat="1" ht="15" hidden="1" customHeight="1" thickBot="1" x14ac:dyDescent="0.3">
      <c r="A94" s="580" t="str">
        <f t="shared" si="8"/>
        <v>20112011</v>
      </c>
      <c r="B94" s="581">
        <v>78</v>
      </c>
      <c r="C94" s="582">
        <v>20112011</v>
      </c>
      <c r="D94" s="582" t="s">
        <v>1582</v>
      </c>
      <c r="E94" s="582"/>
      <c r="F94" s="584"/>
      <c r="G94" s="585"/>
      <c r="H94" s="585"/>
      <c r="I94" s="585"/>
      <c r="J94" s="584" t="s">
        <v>831</v>
      </c>
      <c r="K94" s="585"/>
      <c r="L94" s="585" t="s">
        <v>9783</v>
      </c>
      <c r="M94" s="585">
        <v>1</v>
      </c>
      <c r="N94" s="585"/>
      <c r="O94" s="579">
        <f t="shared" si="16"/>
        <v>0</v>
      </c>
      <c r="P94" s="585">
        <f t="shared" si="10"/>
        <v>38</v>
      </c>
      <c r="Q94" s="602"/>
      <c r="R94" s="602"/>
      <c r="S94" s="579">
        <f t="shared" si="14"/>
        <v>0</v>
      </c>
      <c r="T94" s="579">
        <f t="shared" si="15"/>
        <v>0</v>
      </c>
      <c r="U94" s="735"/>
      <c r="V94" s="830"/>
      <c r="W94" s="842"/>
      <c r="X94" s="977">
        <v>0</v>
      </c>
      <c r="Y94" s="977">
        <v>19</v>
      </c>
      <c r="Z94" s="977"/>
      <c r="AA94" s="977"/>
      <c r="AB94" s="977">
        <v>0</v>
      </c>
      <c r="AC94" s="977">
        <v>0</v>
      </c>
      <c r="AD94" s="977"/>
      <c r="AE94" s="977"/>
      <c r="AF94" s="977"/>
      <c r="AG94" s="977"/>
      <c r="AH94" s="977"/>
      <c r="AI94" s="977"/>
      <c r="AJ94" s="250"/>
      <c r="AK94" s="250"/>
    </row>
    <row r="95" spans="1:37" s="844" customFormat="1" ht="15" hidden="1" customHeight="1" thickBot="1" x14ac:dyDescent="0.3">
      <c r="A95" s="580" t="str">
        <f t="shared" si="8"/>
        <v>93386107ESTOQUE</v>
      </c>
      <c r="B95" s="581">
        <v>79</v>
      </c>
      <c r="C95" s="582">
        <v>93386107</v>
      </c>
      <c r="D95" s="582" t="s">
        <v>1583</v>
      </c>
      <c r="E95" s="582"/>
      <c r="F95" s="584"/>
      <c r="G95" s="585" t="s">
        <v>1475</v>
      </c>
      <c r="H95" s="585"/>
      <c r="I95" s="585"/>
      <c r="J95" s="584" t="s">
        <v>831</v>
      </c>
      <c r="K95" s="585"/>
      <c r="L95" s="585" t="s">
        <v>9783</v>
      </c>
      <c r="M95" s="585">
        <v>1</v>
      </c>
      <c r="N95" s="585"/>
      <c r="O95" s="579">
        <f t="shared" si="16"/>
        <v>0</v>
      </c>
      <c r="P95" s="585">
        <f t="shared" si="10"/>
        <v>38</v>
      </c>
      <c r="Q95" s="602"/>
      <c r="R95" s="602"/>
      <c r="S95" s="579">
        <f t="shared" si="14"/>
        <v>0</v>
      </c>
      <c r="T95" s="579">
        <f t="shared" si="15"/>
        <v>0</v>
      </c>
      <c r="U95" s="735"/>
      <c r="V95" s="831"/>
      <c r="W95" s="842"/>
      <c r="X95" s="977">
        <v>0</v>
      </c>
      <c r="Y95" s="977">
        <v>19</v>
      </c>
      <c r="Z95" s="977"/>
      <c r="AA95" s="977"/>
      <c r="AB95" s="977">
        <v>0</v>
      </c>
      <c r="AC95" s="977">
        <v>0</v>
      </c>
      <c r="AD95" s="977"/>
      <c r="AE95" s="977"/>
      <c r="AF95" s="977"/>
      <c r="AG95" s="977"/>
      <c r="AH95" s="977"/>
      <c r="AI95" s="977"/>
      <c r="AJ95" s="250"/>
      <c r="AK95" s="250"/>
    </row>
    <row r="96" spans="1:37" s="951" customFormat="1" ht="15" hidden="1" customHeight="1" thickBot="1" x14ac:dyDescent="0.3">
      <c r="A96" s="580" t="str">
        <f t="shared" si="8"/>
        <v>93386110ESTOQUE</v>
      </c>
      <c r="B96" s="581">
        <v>80</v>
      </c>
      <c r="C96" s="582">
        <v>93386110</v>
      </c>
      <c r="D96" s="582" t="s">
        <v>1583</v>
      </c>
      <c r="E96" s="582"/>
      <c r="F96" s="584"/>
      <c r="G96" s="585" t="s">
        <v>1475</v>
      </c>
      <c r="H96" s="585"/>
      <c r="I96" s="585"/>
      <c r="J96" s="584" t="s">
        <v>831</v>
      </c>
      <c r="K96" s="585"/>
      <c r="L96" s="585" t="s">
        <v>9783</v>
      </c>
      <c r="M96" s="585">
        <v>1</v>
      </c>
      <c r="N96" s="585"/>
      <c r="O96" s="579">
        <f t="shared" si="16"/>
        <v>0</v>
      </c>
      <c r="P96" s="585">
        <f t="shared" si="10"/>
        <v>38</v>
      </c>
      <c r="Q96" s="602"/>
      <c r="R96" s="602"/>
      <c r="S96" s="579">
        <f t="shared" si="14"/>
        <v>0</v>
      </c>
      <c r="T96" s="579">
        <f t="shared" si="15"/>
        <v>0</v>
      </c>
      <c r="U96" s="735"/>
      <c r="V96" s="829"/>
      <c r="W96" s="842"/>
      <c r="X96" s="977">
        <v>0</v>
      </c>
      <c r="Y96" s="977">
        <v>19</v>
      </c>
      <c r="Z96" s="977"/>
      <c r="AA96" s="977"/>
      <c r="AB96" s="977">
        <v>0</v>
      </c>
      <c r="AC96" s="977">
        <v>0</v>
      </c>
      <c r="AD96" s="979"/>
      <c r="AE96" s="979"/>
      <c r="AF96" s="979"/>
      <c r="AG96" s="979"/>
      <c r="AH96" s="979"/>
      <c r="AI96" s="979"/>
      <c r="AJ96" s="955"/>
      <c r="AK96" s="955"/>
    </row>
    <row r="97" spans="1:37" s="844" customFormat="1" ht="15" hidden="1" customHeight="1" thickBot="1" x14ac:dyDescent="0.3">
      <c r="A97" s="580" t="str">
        <f t="shared" si="8"/>
        <v>94760100DOESPE</v>
      </c>
      <c r="B97" s="581">
        <v>81</v>
      </c>
      <c r="C97" s="582">
        <v>94760100</v>
      </c>
      <c r="D97" s="582" t="s">
        <v>1584</v>
      </c>
      <c r="E97" s="582">
        <v>80</v>
      </c>
      <c r="F97" s="584" t="s">
        <v>1585</v>
      </c>
      <c r="G97" s="585" t="s">
        <v>1537</v>
      </c>
      <c r="H97" s="585"/>
      <c r="I97" s="585" t="s">
        <v>104</v>
      </c>
      <c r="J97" s="584" t="s">
        <v>831</v>
      </c>
      <c r="K97" s="585" t="s">
        <v>935</v>
      </c>
      <c r="L97" s="585" t="s">
        <v>9783</v>
      </c>
      <c r="M97" s="585">
        <v>1</v>
      </c>
      <c r="N97" s="585"/>
      <c r="O97" s="579">
        <f t="shared" si="16"/>
        <v>0</v>
      </c>
      <c r="P97" s="585">
        <f t="shared" si="10"/>
        <v>38</v>
      </c>
      <c r="Q97" s="602"/>
      <c r="R97" s="602"/>
      <c r="S97" s="579">
        <f t="shared" si="14"/>
        <v>0</v>
      </c>
      <c r="T97" s="579">
        <f t="shared" si="15"/>
        <v>0</v>
      </c>
      <c r="U97" s="735"/>
      <c r="V97" s="829"/>
      <c r="W97" s="842"/>
      <c r="X97" s="977">
        <v>0</v>
      </c>
      <c r="Y97" s="977">
        <v>19</v>
      </c>
      <c r="Z97" s="977"/>
      <c r="AA97" s="977"/>
      <c r="AB97" s="977">
        <v>0</v>
      </c>
      <c r="AC97" s="977">
        <v>0</v>
      </c>
      <c r="AD97" s="977"/>
      <c r="AE97" s="977"/>
      <c r="AF97" s="977"/>
      <c r="AG97" s="977"/>
      <c r="AH97" s="977"/>
      <c r="AI97" s="977"/>
      <c r="AJ97" s="250"/>
      <c r="AK97" s="250"/>
    </row>
    <row r="98" spans="1:37" s="844" customFormat="1" ht="15" hidden="1" customHeight="1" thickBot="1" x14ac:dyDescent="0.3">
      <c r="A98" s="580" t="str">
        <f t="shared" si="8"/>
        <v>93310435</v>
      </c>
      <c r="B98" s="581">
        <v>82</v>
      </c>
      <c r="C98" s="582">
        <v>93310435</v>
      </c>
      <c r="D98" s="582" t="s">
        <v>1548</v>
      </c>
      <c r="E98" s="582">
        <v>120</v>
      </c>
      <c r="F98" s="584"/>
      <c r="G98" s="585"/>
      <c r="H98" s="585"/>
      <c r="I98" s="585"/>
      <c r="J98" s="584" t="s">
        <v>831</v>
      </c>
      <c r="K98" s="585"/>
      <c r="L98" s="585" t="s">
        <v>9783</v>
      </c>
      <c r="M98" s="585">
        <v>1</v>
      </c>
      <c r="N98" s="585"/>
      <c r="O98" s="579">
        <f t="shared" si="16"/>
        <v>0</v>
      </c>
      <c r="P98" s="585">
        <f t="shared" si="10"/>
        <v>38</v>
      </c>
      <c r="Q98" s="602"/>
      <c r="R98" s="602"/>
      <c r="S98" s="579">
        <f t="shared" si="14"/>
        <v>0</v>
      </c>
      <c r="T98" s="579">
        <f t="shared" si="15"/>
        <v>0</v>
      </c>
      <c r="U98" s="735"/>
      <c r="V98" s="831"/>
      <c r="W98" s="842"/>
      <c r="X98" s="977">
        <v>0</v>
      </c>
      <c r="Y98" s="977">
        <v>19</v>
      </c>
      <c r="Z98" s="977"/>
      <c r="AA98" s="977"/>
      <c r="AB98" s="977">
        <v>0</v>
      </c>
      <c r="AC98" s="977">
        <v>0</v>
      </c>
      <c r="AD98" s="977"/>
      <c r="AE98" s="977"/>
      <c r="AF98" s="977"/>
      <c r="AG98" s="977"/>
      <c r="AH98" s="977"/>
      <c r="AI98" s="977"/>
      <c r="AJ98" s="250"/>
      <c r="AK98" s="250"/>
    </row>
    <row r="99" spans="1:37" s="844" customFormat="1" ht="15" hidden="1" customHeight="1" thickBot="1" x14ac:dyDescent="0.3">
      <c r="A99" s="580" t="str">
        <f t="shared" si="8"/>
        <v>10000000MINOMI</v>
      </c>
      <c r="B99" s="581">
        <v>83</v>
      </c>
      <c r="C99" s="582">
        <v>10000000</v>
      </c>
      <c r="D99" s="582" t="s">
        <v>1586</v>
      </c>
      <c r="E99" s="582"/>
      <c r="F99" s="584"/>
      <c r="G99" s="585" t="s">
        <v>1491</v>
      </c>
      <c r="H99" s="585"/>
      <c r="I99" s="584" t="s">
        <v>75</v>
      </c>
      <c r="J99" s="584" t="s">
        <v>831</v>
      </c>
      <c r="K99" s="585"/>
      <c r="L99" s="585" t="s">
        <v>9783</v>
      </c>
      <c r="M99" s="585">
        <v>1</v>
      </c>
      <c r="N99" s="585"/>
      <c r="O99" s="579">
        <f t="shared" si="16"/>
        <v>0</v>
      </c>
      <c r="P99" s="585">
        <f t="shared" si="10"/>
        <v>38</v>
      </c>
      <c r="Q99" s="602"/>
      <c r="R99" s="602"/>
      <c r="S99" s="579">
        <f t="shared" si="14"/>
        <v>0</v>
      </c>
      <c r="T99" s="579">
        <f t="shared" si="15"/>
        <v>0</v>
      </c>
      <c r="U99" s="735"/>
      <c r="V99" s="829"/>
      <c r="W99" s="842"/>
      <c r="X99" s="977">
        <v>0</v>
      </c>
      <c r="Y99" s="977">
        <v>19</v>
      </c>
      <c r="Z99" s="977"/>
      <c r="AA99" s="977"/>
      <c r="AB99" s="977">
        <v>0</v>
      </c>
      <c r="AC99" s="977">
        <v>0</v>
      </c>
      <c r="AD99" s="977"/>
      <c r="AE99" s="977"/>
      <c r="AF99" s="977"/>
      <c r="AG99" s="977"/>
      <c r="AH99" s="977"/>
      <c r="AI99" s="977"/>
      <c r="AJ99" s="250"/>
      <c r="AK99" s="250"/>
    </row>
    <row r="100" spans="1:37" s="844" customFormat="1" ht="15" hidden="1" customHeight="1" thickBot="1" x14ac:dyDescent="0.3">
      <c r="A100" s="580" t="str">
        <f t="shared" si="8"/>
        <v>13585947TP045D</v>
      </c>
      <c r="B100" s="581">
        <v>84</v>
      </c>
      <c r="C100" s="588">
        <v>13585947</v>
      </c>
      <c r="D100" s="588" t="s">
        <v>1587</v>
      </c>
      <c r="E100" s="588">
        <v>30</v>
      </c>
      <c r="F100" s="591" t="s">
        <v>1475</v>
      </c>
      <c r="G100" s="593" t="s">
        <v>1588</v>
      </c>
      <c r="H100" s="593"/>
      <c r="I100" s="593" t="s">
        <v>412</v>
      </c>
      <c r="J100" s="591" t="s">
        <v>831</v>
      </c>
      <c r="K100" s="593" t="s">
        <v>215</v>
      </c>
      <c r="L100" s="593" t="s">
        <v>9783</v>
      </c>
      <c r="M100" s="593">
        <v>1</v>
      </c>
      <c r="N100" s="593"/>
      <c r="O100" s="594">
        <f t="shared" si="16"/>
        <v>0</v>
      </c>
      <c r="P100" s="585">
        <f t="shared" si="10"/>
        <v>38</v>
      </c>
      <c r="Q100" s="706">
        <v>1</v>
      </c>
      <c r="R100" s="706">
        <v>2</v>
      </c>
      <c r="S100" s="579">
        <f t="shared" si="14"/>
        <v>0</v>
      </c>
      <c r="T100" s="579">
        <f t="shared" si="15"/>
        <v>0</v>
      </c>
      <c r="U100" s="593" t="s">
        <v>9823</v>
      </c>
      <c r="V100" s="836">
        <v>42969</v>
      </c>
      <c r="W100" s="842"/>
      <c r="X100" s="977">
        <v>0</v>
      </c>
      <c r="Y100" s="977">
        <v>19</v>
      </c>
      <c r="Z100" s="977">
        <v>1</v>
      </c>
      <c r="AA100" s="977">
        <v>2</v>
      </c>
      <c r="AB100" s="977">
        <v>0</v>
      </c>
      <c r="AC100" s="977">
        <v>0</v>
      </c>
      <c r="AD100" s="977"/>
      <c r="AE100" s="977"/>
      <c r="AF100" s="977"/>
      <c r="AG100" s="977"/>
      <c r="AH100" s="977"/>
      <c r="AI100" s="977"/>
      <c r="AJ100" s="250"/>
      <c r="AK100" s="250"/>
    </row>
    <row r="101" spans="1:37" ht="15" hidden="1" customHeight="1" thickBot="1" x14ac:dyDescent="0.3">
      <c r="A101" s="580" t="str">
        <f t="shared" si="8"/>
        <v>13503045MG-D-11</v>
      </c>
      <c r="B101" s="581">
        <v>85</v>
      </c>
      <c r="C101" s="582">
        <v>13503045</v>
      </c>
      <c r="D101" s="582" t="s">
        <v>1589</v>
      </c>
      <c r="E101" s="582"/>
      <c r="F101" s="584"/>
      <c r="G101" s="585" t="s">
        <v>1590</v>
      </c>
      <c r="H101" s="585"/>
      <c r="I101" s="585"/>
      <c r="J101" s="584" t="s">
        <v>831</v>
      </c>
      <c r="K101" s="585"/>
      <c r="L101" s="585" t="s">
        <v>9783</v>
      </c>
      <c r="M101" s="585">
        <v>1</v>
      </c>
      <c r="N101" s="585"/>
      <c r="O101" s="579">
        <f t="shared" si="16"/>
        <v>0</v>
      </c>
      <c r="P101" s="585">
        <f t="shared" si="10"/>
        <v>38</v>
      </c>
      <c r="Q101" s="602"/>
      <c r="R101" s="602"/>
      <c r="S101" s="579">
        <f t="shared" si="14"/>
        <v>0</v>
      </c>
      <c r="T101" s="579">
        <f t="shared" si="15"/>
        <v>0</v>
      </c>
      <c r="U101" s="735"/>
      <c r="V101" s="830"/>
      <c r="W101" s="842"/>
      <c r="X101" s="977">
        <v>0</v>
      </c>
      <c r="Y101" s="977">
        <v>19</v>
      </c>
      <c r="Z101" s="977"/>
      <c r="AA101" s="977"/>
      <c r="AB101" s="977">
        <v>0</v>
      </c>
      <c r="AC101" s="977">
        <v>0</v>
      </c>
      <c r="AD101" s="978"/>
      <c r="AE101" s="978"/>
      <c r="AF101" s="978"/>
      <c r="AG101" s="978"/>
      <c r="AH101" s="978"/>
      <c r="AI101" s="978"/>
      <c r="AJ101" s="954"/>
      <c r="AK101" s="954"/>
    </row>
    <row r="102" spans="1:37" ht="15" hidden="1" customHeight="1" thickBot="1" x14ac:dyDescent="0.3">
      <c r="A102" s="580" t="str">
        <f t="shared" si="8"/>
        <v>93377946*MINOMI</v>
      </c>
      <c r="B102" s="581">
        <v>86</v>
      </c>
      <c r="C102" s="582" t="s">
        <v>1591</v>
      </c>
      <c r="D102" s="582" t="s">
        <v>1592</v>
      </c>
      <c r="E102" s="582"/>
      <c r="F102" s="584"/>
      <c r="G102" s="585" t="s">
        <v>1491</v>
      </c>
      <c r="H102" s="585"/>
      <c r="I102" s="584" t="s">
        <v>75</v>
      </c>
      <c r="J102" s="584" t="s">
        <v>831</v>
      </c>
      <c r="K102" s="585"/>
      <c r="L102" s="585" t="s">
        <v>9783</v>
      </c>
      <c r="M102" s="585">
        <v>1</v>
      </c>
      <c r="N102" s="585"/>
      <c r="O102" s="579">
        <f t="shared" si="16"/>
        <v>0</v>
      </c>
      <c r="P102" s="585">
        <f t="shared" si="10"/>
        <v>38</v>
      </c>
      <c r="Q102" s="602"/>
      <c r="R102" s="602"/>
      <c r="S102" s="579">
        <f t="shared" si="14"/>
        <v>0</v>
      </c>
      <c r="T102" s="579">
        <f t="shared" si="15"/>
        <v>0</v>
      </c>
      <c r="U102" s="735"/>
      <c r="V102" s="831"/>
      <c r="W102" s="842"/>
      <c r="X102" s="977">
        <v>0</v>
      </c>
      <c r="Y102" s="977">
        <v>19</v>
      </c>
      <c r="Z102" s="977"/>
      <c r="AA102" s="977"/>
      <c r="AB102" s="977">
        <v>0</v>
      </c>
      <c r="AC102" s="977">
        <v>0</v>
      </c>
      <c r="AD102" s="978"/>
      <c r="AE102" s="978"/>
      <c r="AF102" s="978"/>
      <c r="AG102" s="978"/>
      <c r="AH102" s="978"/>
      <c r="AI102" s="978"/>
      <c r="AJ102" s="954"/>
      <c r="AK102" s="954"/>
    </row>
    <row r="103" spans="1:37" s="951" customFormat="1" ht="15" hidden="1" customHeight="1" thickBot="1" x14ac:dyDescent="0.3">
      <c r="A103" s="580" t="str">
        <f t="shared" ref="A103:A166" si="17">CONCATENATE(C103,G103)</f>
        <v>94714898*MINOMI</v>
      </c>
      <c r="B103" s="581">
        <v>87</v>
      </c>
      <c r="C103" s="582" t="s">
        <v>1593</v>
      </c>
      <c r="D103" s="582" t="s">
        <v>1594</v>
      </c>
      <c r="E103" s="582"/>
      <c r="F103" s="584"/>
      <c r="G103" s="585" t="s">
        <v>1491</v>
      </c>
      <c r="H103" s="585"/>
      <c r="I103" s="584" t="s">
        <v>75</v>
      </c>
      <c r="J103" s="584" t="s">
        <v>831</v>
      </c>
      <c r="K103" s="585"/>
      <c r="L103" s="585" t="s">
        <v>9783</v>
      </c>
      <c r="M103" s="585">
        <v>1</v>
      </c>
      <c r="N103" s="585"/>
      <c r="O103" s="579">
        <f t="shared" si="16"/>
        <v>0</v>
      </c>
      <c r="P103" s="585">
        <f t="shared" ref="P103:P166" si="18">ROUNDUP(VLOOKUP(L103,$E$2:$I$9,5,FALSE)*M103,0)</f>
        <v>38</v>
      </c>
      <c r="Q103" s="602"/>
      <c r="R103" s="602"/>
      <c r="S103" s="579">
        <f t="shared" ref="S103:S134" si="19">ROUNDUP(IF(N103="pps",(M103*VLOOKUP(L103,$E$2:$I$9,4,FALSE)*$B$3)/E103,0),0)</f>
        <v>0</v>
      </c>
      <c r="T103" s="579">
        <f t="shared" ref="T103:T134" si="20">ROUNDUP(IF(N103="pps",(M103*VLOOKUP(L103,$E$2:$I$9,4,FALSE)*$B$9)/E103,0),0)</f>
        <v>0</v>
      </c>
      <c r="U103" s="735"/>
      <c r="V103" s="829"/>
      <c r="W103" s="842"/>
      <c r="X103" s="977">
        <v>0</v>
      </c>
      <c r="Y103" s="977">
        <v>19</v>
      </c>
      <c r="Z103" s="977"/>
      <c r="AA103" s="977"/>
      <c r="AB103" s="977">
        <v>0</v>
      </c>
      <c r="AC103" s="977">
        <v>0</v>
      </c>
      <c r="AD103" s="979"/>
      <c r="AE103" s="979"/>
      <c r="AF103" s="979"/>
      <c r="AG103" s="979"/>
      <c r="AH103" s="979"/>
      <c r="AI103" s="979"/>
      <c r="AJ103" s="955"/>
      <c r="AK103" s="955"/>
    </row>
    <row r="104" spans="1:37" ht="15" hidden="1" customHeight="1" thickBot="1" x14ac:dyDescent="0.3">
      <c r="A104" s="580" t="str">
        <f t="shared" si="17"/>
        <v>24585477SEQ.ALAV</v>
      </c>
      <c r="B104" s="581">
        <v>88</v>
      </c>
      <c r="C104" s="605">
        <v>24585477</v>
      </c>
      <c r="D104" s="605" t="s">
        <v>10127</v>
      </c>
      <c r="E104" s="582">
        <v>8</v>
      </c>
      <c r="F104" s="584" t="s">
        <v>1595</v>
      </c>
      <c r="G104" s="585" t="s">
        <v>1579</v>
      </c>
      <c r="H104" s="585"/>
      <c r="I104" s="585"/>
      <c r="J104" s="584" t="s">
        <v>831</v>
      </c>
      <c r="K104" s="585"/>
      <c r="L104" s="585" t="s">
        <v>9782</v>
      </c>
      <c r="M104" s="585">
        <v>1</v>
      </c>
      <c r="N104" s="585" t="s">
        <v>147</v>
      </c>
      <c r="O104" s="579">
        <v>10</v>
      </c>
      <c r="P104" s="585">
        <f t="shared" si="18"/>
        <v>38</v>
      </c>
      <c r="Q104" s="602"/>
      <c r="R104" s="602"/>
      <c r="S104" s="579">
        <f t="shared" si="19"/>
        <v>0</v>
      </c>
      <c r="T104" s="579">
        <f t="shared" si="20"/>
        <v>0</v>
      </c>
      <c r="U104" s="735" t="s">
        <v>9822</v>
      </c>
      <c r="V104" s="832">
        <v>42957</v>
      </c>
      <c r="W104" s="842"/>
      <c r="X104" s="977">
        <v>10</v>
      </c>
      <c r="Y104" s="977">
        <v>19</v>
      </c>
      <c r="Z104" s="977"/>
      <c r="AA104" s="977"/>
      <c r="AB104" s="977">
        <v>0</v>
      </c>
      <c r="AC104" s="977">
        <v>0</v>
      </c>
      <c r="AD104" s="978"/>
      <c r="AE104" s="978"/>
      <c r="AF104" s="978"/>
      <c r="AG104" s="978"/>
      <c r="AH104" s="978"/>
      <c r="AI104" s="978"/>
      <c r="AJ104" s="954"/>
      <c r="AK104" s="954"/>
    </row>
    <row r="105" spans="1:37" ht="15" hidden="1" customHeight="1" thickBot="1" x14ac:dyDescent="0.3">
      <c r="A105" s="580" t="str">
        <f t="shared" si="17"/>
        <v>52045822SPSD2D</v>
      </c>
      <c r="B105" s="581">
        <v>89</v>
      </c>
      <c r="C105" s="582">
        <v>52045822</v>
      </c>
      <c r="D105" s="582" t="s">
        <v>846</v>
      </c>
      <c r="E105" s="582">
        <v>54</v>
      </c>
      <c r="F105" s="584" t="s">
        <v>104</v>
      </c>
      <c r="G105" s="585" t="s">
        <v>1190</v>
      </c>
      <c r="H105" s="585"/>
      <c r="I105" s="585" t="s">
        <v>104</v>
      </c>
      <c r="J105" s="584" t="s">
        <v>831</v>
      </c>
      <c r="K105" s="585" t="s">
        <v>630</v>
      </c>
      <c r="L105" s="585" t="s">
        <v>9783</v>
      </c>
      <c r="M105" s="585">
        <v>1</v>
      </c>
      <c r="N105" s="585"/>
      <c r="O105" s="579">
        <f t="shared" ref="O105:O129" si="21">ROUNDUP(IF(N105="PENDANT",(VLOOKUP(L105,$E$2:$I$9,5,FALSE)*M105)),0)</f>
        <v>0</v>
      </c>
      <c r="P105" s="585">
        <f t="shared" si="18"/>
        <v>38</v>
      </c>
      <c r="Q105" s="602"/>
      <c r="R105" s="602"/>
      <c r="S105" s="579">
        <f t="shared" si="19"/>
        <v>0</v>
      </c>
      <c r="T105" s="579">
        <f t="shared" si="20"/>
        <v>0</v>
      </c>
      <c r="U105" s="735"/>
      <c r="V105" s="830"/>
      <c r="W105" s="842"/>
      <c r="X105" s="977">
        <v>0</v>
      </c>
      <c r="Y105" s="977">
        <v>19</v>
      </c>
      <c r="Z105" s="977"/>
      <c r="AA105" s="977"/>
      <c r="AB105" s="977">
        <v>0</v>
      </c>
      <c r="AC105" s="977">
        <v>0</v>
      </c>
      <c r="AD105" s="978"/>
      <c r="AE105" s="978"/>
      <c r="AF105" s="978"/>
      <c r="AG105" s="978"/>
      <c r="AH105" s="978"/>
      <c r="AI105" s="978"/>
      <c r="AJ105" s="954"/>
      <c r="AK105" s="954"/>
    </row>
    <row r="106" spans="1:37" ht="15" hidden="1" customHeight="1" thickBot="1" x14ac:dyDescent="0.3">
      <c r="A106" s="580" t="str">
        <f t="shared" si="17"/>
        <v>52047362SPSD2D</v>
      </c>
      <c r="B106" s="581">
        <v>90</v>
      </c>
      <c r="C106" s="582">
        <v>52047362</v>
      </c>
      <c r="D106" s="582" t="s">
        <v>837</v>
      </c>
      <c r="E106" s="582">
        <v>54</v>
      </c>
      <c r="F106" s="584" t="s">
        <v>104</v>
      </c>
      <c r="G106" s="585" t="s">
        <v>1190</v>
      </c>
      <c r="H106" s="585"/>
      <c r="I106" s="585" t="s">
        <v>104</v>
      </c>
      <c r="J106" s="584" t="s">
        <v>831</v>
      </c>
      <c r="K106" s="585" t="s">
        <v>630</v>
      </c>
      <c r="L106" s="585" t="s">
        <v>9783</v>
      </c>
      <c r="M106" s="585">
        <v>1</v>
      </c>
      <c r="N106" s="585"/>
      <c r="O106" s="579">
        <f t="shared" si="21"/>
        <v>0</v>
      </c>
      <c r="P106" s="585">
        <f t="shared" si="18"/>
        <v>38</v>
      </c>
      <c r="Q106" s="602"/>
      <c r="R106" s="602"/>
      <c r="S106" s="579">
        <f t="shared" si="19"/>
        <v>0</v>
      </c>
      <c r="T106" s="579">
        <f t="shared" si="20"/>
        <v>0</v>
      </c>
      <c r="U106" s="735"/>
      <c r="V106" s="830"/>
      <c r="W106" s="842"/>
      <c r="X106" s="977">
        <v>0</v>
      </c>
      <c r="Y106" s="977">
        <v>19</v>
      </c>
      <c r="Z106" s="977"/>
      <c r="AA106" s="977"/>
      <c r="AB106" s="977">
        <v>0</v>
      </c>
      <c r="AC106" s="977">
        <v>0</v>
      </c>
      <c r="AD106" s="978"/>
      <c r="AE106" s="978"/>
      <c r="AF106" s="978"/>
      <c r="AG106" s="978"/>
      <c r="AH106" s="978"/>
      <c r="AI106" s="978"/>
      <c r="AJ106" s="954"/>
      <c r="AK106" s="954"/>
    </row>
    <row r="107" spans="1:37" s="844" customFormat="1" ht="15" hidden="1" customHeight="1" thickBot="1" x14ac:dyDescent="0.3">
      <c r="A107" s="580" t="str">
        <f t="shared" si="17"/>
        <v>94778410*SPS TRASEI</v>
      </c>
      <c r="B107" s="581">
        <v>91</v>
      </c>
      <c r="C107" s="582" t="s">
        <v>1597</v>
      </c>
      <c r="D107" s="582" t="s">
        <v>1598</v>
      </c>
      <c r="E107" s="582">
        <v>20</v>
      </c>
      <c r="F107" s="584"/>
      <c r="G107" s="585" t="s">
        <v>1498</v>
      </c>
      <c r="H107" s="585"/>
      <c r="I107" s="584" t="s">
        <v>75</v>
      </c>
      <c r="J107" s="584" t="s">
        <v>831</v>
      </c>
      <c r="K107" s="585"/>
      <c r="L107" s="585" t="s">
        <v>9783</v>
      </c>
      <c r="M107" s="585">
        <v>1</v>
      </c>
      <c r="N107" s="585"/>
      <c r="O107" s="579">
        <f t="shared" si="21"/>
        <v>0</v>
      </c>
      <c r="P107" s="585">
        <f t="shared" si="18"/>
        <v>38</v>
      </c>
      <c r="Q107" s="602"/>
      <c r="R107" s="602"/>
      <c r="S107" s="579">
        <f t="shared" si="19"/>
        <v>0</v>
      </c>
      <c r="T107" s="579">
        <f t="shared" si="20"/>
        <v>0</v>
      </c>
      <c r="U107" s="735"/>
      <c r="V107" s="831"/>
      <c r="W107" s="842"/>
      <c r="X107" s="977">
        <v>0</v>
      </c>
      <c r="Y107" s="977">
        <v>19</v>
      </c>
      <c r="Z107" s="977"/>
      <c r="AA107" s="977"/>
      <c r="AB107" s="977">
        <v>0</v>
      </c>
      <c r="AC107" s="977">
        <v>0</v>
      </c>
      <c r="AD107" s="977"/>
      <c r="AE107" s="977"/>
      <c r="AF107" s="977"/>
      <c r="AG107" s="977"/>
      <c r="AH107" s="977"/>
      <c r="AI107" s="977"/>
      <c r="AJ107" s="250"/>
      <c r="AK107" s="250"/>
    </row>
    <row r="108" spans="1:37" ht="15" hidden="1" customHeight="1" thickBot="1" x14ac:dyDescent="0.3">
      <c r="A108" s="580" t="str">
        <f t="shared" si="17"/>
        <v>94759188*SPS TRASEI</v>
      </c>
      <c r="B108" s="581">
        <v>92</v>
      </c>
      <c r="C108" s="582" t="s">
        <v>1599</v>
      </c>
      <c r="D108" s="582" t="s">
        <v>1600</v>
      </c>
      <c r="E108" s="582">
        <v>20</v>
      </c>
      <c r="F108" s="584"/>
      <c r="G108" s="585" t="s">
        <v>1498</v>
      </c>
      <c r="H108" s="585"/>
      <c r="I108" s="584" t="s">
        <v>75</v>
      </c>
      <c r="J108" s="584" t="s">
        <v>831</v>
      </c>
      <c r="K108" s="585"/>
      <c r="L108" s="585" t="s">
        <v>9783</v>
      </c>
      <c r="M108" s="585">
        <v>1</v>
      </c>
      <c r="N108" s="585"/>
      <c r="O108" s="579">
        <f t="shared" si="21"/>
        <v>0</v>
      </c>
      <c r="P108" s="585">
        <f t="shared" si="18"/>
        <v>38</v>
      </c>
      <c r="Q108" s="602"/>
      <c r="R108" s="602"/>
      <c r="S108" s="579">
        <f t="shared" si="19"/>
        <v>0</v>
      </c>
      <c r="T108" s="579">
        <f t="shared" si="20"/>
        <v>0</v>
      </c>
      <c r="U108" s="735"/>
      <c r="V108" s="831"/>
      <c r="W108" s="842"/>
      <c r="X108" s="977">
        <v>0</v>
      </c>
      <c r="Y108" s="977">
        <v>19</v>
      </c>
      <c r="Z108" s="977"/>
      <c r="AA108" s="977"/>
      <c r="AB108" s="977">
        <v>0</v>
      </c>
      <c r="AC108" s="977">
        <v>0</v>
      </c>
      <c r="AD108" s="978"/>
      <c r="AE108" s="978"/>
      <c r="AF108" s="978"/>
      <c r="AG108" s="978"/>
      <c r="AH108" s="978"/>
      <c r="AI108" s="978"/>
      <c r="AJ108" s="954"/>
      <c r="AK108" s="954"/>
    </row>
    <row r="109" spans="1:37" ht="15" hidden="1" customHeight="1" thickBot="1" x14ac:dyDescent="0.3">
      <c r="A109" s="580" t="str">
        <f t="shared" si="17"/>
        <v>94778412SPS TRASEI</v>
      </c>
      <c r="B109" s="581">
        <v>93</v>
      </c>
      <c r="C109" s="582">
        <v>94778412</v>
      </c>
      <c r="D109" s="582" t="s">
        <v>1601</v>
      </c>
      <c r="E109" s="582">
        <v>20</v>
      </c>
      <c r="F109" s="584"/>
      <c r="G109" s="585" t="s">
        <v>1498</v>
      </c>
      <c r="H109" s="585"/>
      <c r="I109" s="584" t="s">
        <v>75</v>
      </c>
      <c r="J109" s="584" t="s">
        <v>831</v>
      </c>
      <c r="K109" s="585"/>
      <c r="L109" s="585" t="s">
        <v>9783</v>
      </c>
      <c r="M109" s="585">
        <v>1</v>
      </c>
      <c r="N109" s="585"/>
      <c r="O109" s="579">
        <f t="shared" si="21"/>
        <v>0</v>
      </c>
      <c r="P109" s="585">
        <f t="shared" si="18"/>
        <v>38</v>
      </c>
      <c r="Q109" s="602"/>
      <c r="R109" s="602"/>
      <c r="S109" s="579">
        <f t="shared" si="19"/>
        <v>0</v>
      </c>
      <c r="T109" s="579">
        <f t="shared" si="20"/>
        <v>0</v>
      </c>
      <c r="U109" s="735"/>
      <c r="V109" s="831"/>
      <c r="W109" s="842"/>
      <c r="X109" s="977">
        <v>0</v>
      </c>
      <c r="Y109" s="977">
        <v>19</v>
      </c>
      <c r="Z109" s="977"/>
      <c r="AA109" s="977"/>
      <c r="AB109" s="977">
        <v>0</v>
      </c>
      <c r="AC109" s="977">
        <v>0</v>
      </c>
      <c r="AD109" s="978"/>
      <c r="AE109" s="978"/>
      <c r="AF109" s="978"/>
      <c r="AG109" s="978"/>
      <c r="AH109" s="978"/>
      <c r="AI109" s="978"/>
      <c r="AJ109" s="954"/>
      <c r="AK109" s="954"/>
    </row>
    <row r="110" spans="1:37" s="951" customFormat="1" ht="15" hidden="1" customHeight="1" thickBot="1" x14ac:dyDescent="0.3">
      <c r="A110" s="580" t="str">
        <f t="shared" si="17"/>
        <v>52062976SEQ</v>
      </c>
      <c r="B110" s="581">
        <v>94</v>
      </c>
      <c r="C110" s="582">
        <v>52062976</v>
      </c>
      <c r="D110" s="582" t="s">
        <v>1602</v>
      </c>
      <c r="E110" s="582">
        <v>20</v>
      </c>
      <c r="F110" s="584"/>
      <c r="G110" s="585" t="s">
        <v>1512</v>
      </c>
      <c r="H110" s="585"/>
      <c r="I110" s="585"/>
      <c r="J110" s="584" t="s">
        <v>831</v>
      </c>
      <c r="K110" s="585"/>
      <c r="L110" s="585" t="s">
        <v>9783</v>
      </c>
      <c r="M110" s="585">
        <v>1</v>
      </c>
      <c r="N110" s="585"/>
      <c r="O110" s="579">
        <f t="shared" si="21"/>
        <v>0</v>
      </c>
      <c r="P110" s="585">
        <f t="shared" si="18"/>
        <v>38</v>
      </c>
      <c r="Q110" s="602"/>
      <c r="R110" s="602"/>
      <c r="S110" s="579">
        <f t="shared" si="19"/>
        <v>0</v>
      </c>
      <c r="T110" s="579">
        <f t="shared" si="20"/>
        <v>0</v>
      </c>
      <c r="U110" s="735"/>
      <c r="V110" s="830"/>
      <c r="W110" s="842"/>
      <c r="X110" s="977">
        <v>0</v>
      </c>
      <c r="Y110" s="977">
        <v>19</v>
      </c>
      <c r="Z110" s="977"/>
      <c r="AA110" s="977"/>
      <c r="AB110" s="977">
        <v>0</v>
      </c>
      <c r="AC110" s="977">
        <v>0</v>
      </c>
      <c r="AD110" s="979"/>
      <c r="AE110" s="979"/>
      <c r="AF110" s="979"/>
      <c r="AG110" s="979"/>
      <c r="AH110" s="979"/>
      <c r="AI110" s="979"/>
      <c r="AJ110" s="955"/>
      <c r="AK110" s="955"/>
    </row>
    <row r="111" spans="1:37" ht="15" hidden="1" customHeight="1" thickBot="1" x14ac:dyDescent="0.3">
      <c r="A111" s="580" t="str">
        <f t="shared" si="17"/>
        <v>52068738BLACKSTICK</v>
      </c>
      <c r="B111" s="581">
        <v>95</v>
      </c>
      <c r="C111" s="582">
        <v>52068738</v>
      </c>
      <c r="D111" s="582" t="s">
        <v>1603</v>
      </c>
      <c r="E111" s="582">
        <v>600</v>
      </c>
      <c r="F111" s="584" t="s">
        <v>1604</v>
      </c>
      <c r="G111" s="585" t="s">
        <v>1605</v>
      </c>
      <c r="H111" s="585"/>
      <c r="I111" s="584" t="s">
        <v>315</v>
      </c>
      <c r="J111" s="584" t="s">
        <v>831</v>
      </c>
      <c r="K111" s="585" t="s">
        <v>388</v>
      </c>
      <c r="L111" s="585" t="s">
        <v>9783</v>
      </c>
      <c r="M111" s="585">
        <v>1</v>
      </c>
      <c r="N111" s="585"/>
      <c r="O111" s="579">
        <f t="shared" si="21"/>
        <v>0</v>
      </c>
      <c r="P111" s="585">
        <f t="shared" si="18"/>
        <v>38</v>
      </c>
      <c r="Q111" s="602"/>
      <c r="R111" s="602"/>
      <c r="S111" s="579">
        <f t="shared" si="19"/>
        <v>0</v>
      </c>
      <c r="T111" s="579">
        <f t="shared" si="20"/>
        <v>0</v>
      </c>
      <c r="U111" s="735"/>
      <c r="V111" s="828"/>
      <c r="W111" s="842"/>
      <c r="X111" s="977">
        <v>0</v>
      </c>
      <c r="Y111" s="977">
        <v>19</v>
      </c>
      <c r="Z111" s="977"/>
      <c r="AA111" s="977"/>
      <c r="AB111" s="977">
        <v>0</v>
      </c>
      <c r="AC111" s="977">
        <v>0</v>
      </c>
      <c r="AD111" s="978"/>
      <c r="AE111" s="978"/>
      <c r="AF111" s="978"/>
      <c r="AG111" s="978"/>
      <c r="AH111" s="978"/>
      <c r="AI111" s="978"/>
      <c r="AJ111" s="954"/>
      <c r="AK111" s="954"/>
    </row>
    <row r="112" spans="1:37" ht="15" hidden="1" customHeight="1" thickBot="1" x14ac:dyDescent="0.3">
      <c r="A112" s="580" t="str">
        <f t="shared" si="17"/>
        <v>52056196ESTOQUE</v>
      </c>
      <c r="B112" s="581">
        <v>96</v>
      </c>
      <c r="C112" s="582">
        <v>52056196</v>
      </c>
      <c r="D112" s="582" t="s">
        <v>1606</v>
      </c>
      <c r="E112" s="582">
        <v>40</v>
      </c>
      <c r="F112" s="584"/>
      <c r="G112" s="585" t="s">
        <v>1475</v>
      </c>
      <c r="H112" s="585"/>
      <c r="I112" s="585" t="s">
        <v>10134</v>
      </c>
      <c r="J112" s="584" t="s">
        <v>9797</v>
      </c>
      <c r="K112" s="585"/>
      <c r="L112" s="585" t="s">
        <v>10053</v>
      </c>
      <c r="M112" s="585">
        <v>1</v>
      </c>
      <c r="N112" s="585" t="s">
        <v>78</v>
      </c>
      <c r="O112" s="579">
        <f t="shared" si="21"/>
        <v>0</v>
      </c>
      <c r="P112" s="585">
        <f t="shared" si="18"/>
        <v>13</v>
      </c>
      <c r="Q112" s="602">
        <v>2</v>
      </c>
      <c r="R112" s="602">
        <v>3</v>
      </c>
      <c r="S112" s="579">
        <f t="shared" si="19"/>
        <v>2</v>
      </c>
      <c r="T112" s="579">
        <f t="shared" si="20"/>
        <v>3</v>
      </c>
      <c r="U112" s="735" t="s">
        <v>9822</v>
      </c>
      <c r="V112" s="828">
        <v>42968</v>
      </c>
      <c r="W112" s="842"/>
      <c r="X112" s="977">
        <v>0</v>
      </c>
      <c r="Y112" s="977">
        <v>6</v>
      </c>
      <c r="Z112" s="977">
        <v>2</v>
      </c>
      <c r="AA112" s="977">
        <v>3</v>
      </c>
      <c r="AB112" s="977">
        <v>2</v>
      </c>
      <c r="AC112" s="977">
        <v>3</v>
      </c>
      <c r="AD112" s="978"/>
      <c r="AE112" s="978"/>
      <c r="AF112" s="978"/>
      <c r="AG112" s="978"/>
      <c r="AH112" s="978"/>
      <c r="AI112" s="978"/>
      <c r="AJ112" s="954"/>
      <c r="AK112" s="954"/>
    </row>
    <row r="113" spans="1:37" ht="15" hidden="1" customHeight="1" thickBot="1" x14ac:dyDescent="0.3">
      <c r="A113" s="580" t="str">
        <f t="shared" si="17"/>
        <v>93357487SPS</v>
      </c>
      <c r="B113" s="581">
        <v>97</v>
      </c>
      <c r="C113" s="582">
        <v>93357487</v>
      </c>
      <c r="D113" s="582" t="s">
        <v>1607</v>
      </c>
      <c r="E113" s="582"/>
      <c r="F113" s="584"/>
      <c r="G113" s="585" t="s">
        <v>1523</v>
      </c>
      <c r="H113" s="585"/>
      <c r="I113" s="584" t="s">
        <v>75</v>
      </c>
      <c r="J113" s="584" t="s">
        <v>831</v>
      </c>
      <c r="K113" s="585"/>
      <c r="L113" s="585" t="s">
        <v>9783</v>
      </c>
      <c r="M113" s="585">
        <v>1</v>
      </c>
      <c r="N113" s="585"/>
      <c r="O113" s="579">
        <f t="shared" si="21"/>
        <v>0</v>
      </c>
      <c r="P113" s="585">
        <f t="shared" si="18"/>
        <v>38</v>
      </c>
      <c r="Q113" s="602"/>
      <c r="R113" s="602"/>
      <c r="S113" s="579">
        <f t="shared" si="19"/>
        <v>0</v>
      </c>
      <c r="T113" s="579">
        <f t="shared" si="20"/>
        <v>0</v>
      </c>
      <c r="U113" s="735"/>
      <c r="V113" s="831"/>
      <c r="W113" s="844"/>
      <c r="X113" s="980">
        <v>0</v>
      </c>
      <c r="Y113" s="977">
        <v>19</v>
      </c>
      <c r="Z113" s="977"/>
      <c r="AA113" s="977"/>
      <c r="AB113" s="977">
        <v>0</v>
      </c>
      <c r="AC113" s="977">
        <v>0</v>
      </c>
      <c r="AD113" s="978"/>
      <c r="AE113" s="978"/>
      <c r="AF113" s="978"/>
      <c r="AG113" s="978"/>
      <c r="AH113" s="978"/>
      <c r="AI113" s="978"/>
      <c r="AJ113" s="954"/>
      <c r="AK113" s="954"/>
    </row>
    <row r="114" spans="1:37" ht="15" hidden="1" customHeight="1" thickBot="1" x14ac:dyDescent="0.3">
      <c r="A114" s="580" t="str">
        <f t="shared" si="17"/>
        <v>93379441/42SPS</v>
      </c>
      <c r="B114" s="581">
        <v>98</v>
      </c>
      <c r="C114" s="582" t="s">
        <v>1608</v>
      </c>
      <c r="D114" s="582" t="s">
        <v>1609</v>
      </c>
      <c r="E114" s="582"/>
      <c r="F114" s="584"/>
      <c r="G114" s="585" t="s">
        <v>1523</v>
      </c>
      <c r="H114" s="585"/>
      <c r="I114" s="584" t="s">
        <v>75</v>
      </c>
      <c r="J114" s="584" t="s">
        <v>831</v>
      </c>
      <c r="K114" s="585"/>
      <c r="L114" s="585" t="s">
        <v>9783</v>
      </c>
      <c r="M114" s="585">
        <v>1</v>
      </c>
      <c r="N114" s="585"/>
      <c r="O114" s="579">
        <f t="shared" si="21"/>
        <v>0</v>
      </c>
      <c r="P114" s="585">
        <f t="shared" si="18"/>
        <v>38</v>
      </c>
      <c r="Q114" s="602"/>
      <c r="R114" s="602"/>
      <c r="S114" s="579">
        <f t="shared" si="19"/>
        <v>0</v>
      </c>
      <c r="T114" s="579">
        <f t="shared" si="20"/>
        <v>0</v>
      </c>
      <c r="U114" s="735"/>
      <c r="V114" s="831"/>
      <c r="W114" s="842"/>
      <c r="X114" s="977">
        <v>0</v>
      </c>
      <c r="Y114" s="977">
        <v>19</v>
      </c>
      <c r="Z114" s="977"/>
      <c r="AA114" s="977"/>
      <c r="AB114" s="977">
        <v>0</v>
      </c>
      <c r="AC114" s="977">
        <v>0</v>
      </c>
      <c r="AD114" s="978"/>
      <c r="AE114" s="978"/>
      <c r="AF114" s="978"/>
      <c r="AG114" s="978"/>
      <c r="AH114" s="978"/>
      <c r="AI114" s="978"/>
      <c r="AJ114" s="954"/>
      <c r="AK114" s="954"/>
    </row>
    <row r="115" spans="1:37" ht="15" hidden="1" customHeight="1" thickBot="1" x14ac:dyDescent="0.3">
      <c r="A115" s="580" t="str">
        <f t="shared" si="17"/>
        <v>52147306TP022E</v>
      </c>
      <c r="B115" s="581">
        <v>99</v>
      </c>
      <c r="C115" s="582">
        <v>52147306</v>
      </c>
      <c r="D115" s="582" t="s">
        <v>1610</v>
      </c>
      <c r="E115" s="582">
        <v>42</v>
      </c>
      <c r="F115" s="584" t="s">
        <v>1611</v>
      </c>
      <c r="G115" s="585" t="s">
        <v>1612</v>
      </c>
      <c r="H115" s="585"/>
      <c r="I115" s="584" t="s">
        <v>1523</v>
      </c>
      <c r="J115" s="584" t="s">
        <v>1482</v>
      </c>
      <c r="K115" s="585" t="s">
        <v>140</v>
      </c>
      <c r="L115" s="585" t="s">
        <v>9783</v>
      </c>
      <c r="M115" s="585">
        <v>1</v>
      </c>
      <c r="N115" s="585"/>
      <c r="O115" s="579">
        <f t="shared" si="21"/>
        <v>0</v>
      </c>
      <c r="P115" s="585">
        <f t="shared" si="18"/>
        <v>38</v>
      </c>
      <c r="Q115" s="602"/>
      <c r="R115" s="602"/>
      <c r="S115" s="579">
        <f t="shared" si="19"/>
        <v>0</v>
      </c>
      <c r="T115" s="579">
        <f t="shared" si="20"/>
        <v>0</v>
      </c>
      <c r="U115" s="614"/>
      <c r="V115" s="828"/>
      <c r="W115" s="842"/>
      <c r="X115" s="977">
        <v>0</v>
      </c>
      <c r="Y115" s="977">
        <v>19</v>
      </c>
      <c r="Z115" s="977"/>
      <c r="AA115" s="977"/>
      <c r="AB115" s="977">
        <v>0</v>
      </c>
      <c r="AC115" s="977">
        <v>0</v>
      </c>
      <c r="AD115" s="978"/>
      <c r="AE115" s="978"/>
      <c r="AF115" s="978"/>
      <c r="AG115" s="978"/>
      <c r="AH115" s="978"/>
      <c r="AI115" s="978"/>
      <c r="AJ115" s="954"/>
      <c r="AK115" s="954"/>
    </row>
    <row r="116" spans="1:37" ht="15" hidden="1" customHeight="1" thickBot="1" x14ac:dyDescent="0.3">
      <c r="A116" s="580" t="str">
        <f t="shared" si="17"/>
        <v>94735555SPS</v>
      </c>
      <c r="B116" s="581">
        <v>100</v>
      </c>
      <c r="C116" s="582">
        <v>94735555</v>
      </c>
      <c r="D116" s="582" t="s">
        <v>1613</v>
      </c>
      <c r="E116" s="582"/>
      <c r="F116" s="584"/>
      <c r="G116" s="585" t="s">
        <v>1523</v>
      </c>
      <c r="H116" s="585"/>
      <c r="I116" s="584" t="s">
        <v>75</v>
      </c>
      <c r="J116" s="584" t="s">
        <v>831</v>
      </c>
      <c r="K116" s="585"/>
      <c r="L116" s="585" t="s">
        <v>9783</v>
      </c>
      <c r="M116" s="585">
        <v>1</v>
      </c>
      <c r="N116" s="585"/>
      <c r="O116" s="579">
        <f t="shared" si="21"/>
        <v>0</v>
      </c>
      <c r="P116" s="585">
        <f t="shared" si="18"/>
        <v>38</v>
      </c>
      <c r="Q116" s="602"/>
      <c r="R116" s="602"/>
      <c r="S116" s="579">
        <f t="shared" si="19"/>
        <v>0</v>
      </c>
      <c r="T116" s="579">
        <f t="shared" si="20"/>
        <v>0</v>
      </c>
      <c r="U116" s="735"/>
      <c r="V116" s="829"/>
      <c r="W116" s="842"/>
      <c r="X116" s="977">
        <v>0</v>
      </c>
      <c r="Y116" s="977">
        <v>19</v>
      </c>
      <c r="Z116" s="977"/>
      <c r="AA116" s="977"/>
      <c r="AB116" s="977">
        <v>0</v>
      </c>
      <c r="AC116" s="977">
        <v>0</v>
      </c>
      <c r="AD116" s="978"/>
      <c r="AE116" s="978"/>
      <c r="AF116" s="978"/>
      <c r="AG116" s="978"/>
      <c r="AH116" s="978"/>
      <c r="AI116" s="978"/>
      <c r="AJ116" s="954"/>
      <c r="AK116" s="954"/>
    </row>
    <row r="117" spans="1:37" ht="15" hidden="1" customHeight="1" thickBot="1" x14ac:dyDescent="0.3">
      <c r="A117" s="580" t="str">
        <f t="shared" si="17"/>
        <v>MINOMI 03SPS</v>
      </c>
      <c r="B117" s="581">
        <v>101</v>
      </c>
      <c r="C117" s="582" t="s">
        <v>1614</v>
      </c>
      <c r="D117" s="582" t="s">
        <v>1615</v>
      </c>
      <c r="E117" s="582"/>
      <c r="F117" s="584"/>
      <c r="G117" s="585" t="s">
        <v>1523</v>
      </c>
      <c r="H117" s="585"/>
      <c r="I117" s="584" t="s">
        <v>75</v>
      </c>
      <c r="J117" s="584" t="s">
        <v>831</v>
      </c>
      <c r="K117" s="585"/>
      <c r="L117" s="585" t="s">
        <v>9783</v>
      </c>
      <c r="M117" s="585">
        <v>1</v>
      </c>
      <c r="N117" s="585"/>
      <c r="O117" s="579">
        <f t="shared" si="21"/>
        <v>0</v>
      </c>
      <c r="P117" s="585">
        <f t="shared" si="18"/>
        <v>38</v>
      </c>
      <c r="Q117" s="602"/>
      <c r="R117" s="602"/>
      <c r="S117" s="579">
        <f t="shared" si="19"/>
        <v>0</v>
      </c>
      <c r="T117" s="579">
        <f t="shared" si="20"/>
        <v>0</v>
      </c>
      <c r="U117" s="735"/>
      <c r="V117" s="829"/>
      <c r="W117" s="842"/>
      <c r="X117" s="977">
        <v>0</v>
      </c>
      <c r="Y117" s="977">
        <v>19</v>
      </c>
      <c r="Z117" s="977"/>
      <c r="AA117" s="977"/>
      <c r="AB117" s="977">
        <v>0</v>
      </c>
      <c r="AC117" s="977">
        <v>0</v>
      </c>
      <c r="AD117" s="978"/>
      <c r="AE117" s="978"/>
      <c r="AF117" s="978"/>
      <c r="AG117" s="978"/>
      <c r="AH117" s="978"/>
      <c r="AI117" s="978"/>
      <c r="AJ117" s="954"/>
      <c r="AK117" s="954"/>
    </row>
    <row r="118" spans="1:37" ht="15.75" hidden="1" customHeight="1" thickBot="1" x14ac:dyDescent="0.3">
      <c r="A118" s="580" t="str">
        <f t="shared" si="17"/>
        <v>93381512SPS</v>
      </c>
      <c r="B118" s="581">
        <v>102</v>
      </c>
      <c r="C118" s="582">
        <v>93381512</v>
      </c>
      <c r="D118" s="582" t="s">
        <v>1616</v>
      </c>
      <c r="E118" s="582"/>
      <c r="F118" s="584"/>
      <c r="G118" s="585" t="s">
        <v>1523</v>
      </c>
      <c r="H118" s="585"/>
      <c r="I118" s="584" t="s">
        <v>75</v>
      </c>
      <c r="J118" s="584" t="s">
        <v>831</v>
      </c>
      <c r="K118" s="585"/>
      <c r="L118" s="585" t="s">
        <v>9783</v>
      </c>
      <c r="M118" s="585">
        <v>1</v>
      </c>
      <c r="N118" s="585"/>
      <c r="O118" s="579">
        <f t="shared" si="21"/>
        <v>0</v>
      </c>
      <c r="P118" s="585">
        <f t="shared" si="18"/>
        <v>38</v>
      </c>
      <c r="Q118" s="602"/>
      <c r="R118" s="602"/>
      <c r="S118" s="579">
        <f t="shared" si="19"/>
        <v>0</v>
      </c>
      <c r="T118" s="579">
        <f t="shared" si="20"/>
        <v>0</v>
      </c>
      <c r="U118" s="735"/>
      <c r="V118" s="831"/>
      <c r="W118" s="842"/>
      <c r="X118" s="977">
        <v>0</v>
      </c>
      <c r="Y118" s="977">
        <v>19</v>
      </c>
      <c r="Z118" s="977"/>
      <c r="AA118" s="977"/>
      <c r="AB118" s="977">
        <v>0</v>
      </c>
      <c r="AC118" s="977">
        <v>0</v>
      </c>
      <c r="AD118" s="978"/>
      <c r="AE118" s="978"/>
      <c r="AF118" s="978"/>
      <c r="AG118" s="978"/>
      <c r="AH118" s="978"/>
      <c r="AI118" s="978"/>
      <c r="AJ118" s="954"/>
      <c r="AK118" s="954"/>
    </row>
    <row r="119" spans="1:37" ht="15" hidden="1" customHeight="1" thickBot="1" x14ac:dyDescent="0.3">
      <c r="A119" s="580" t="str">
        <f t="shared" si="17"/>
        <v>94741950SPS</v>
      </c>
      <c r="B119" s="581">
        <v>103</v>
      </c>
      <c r="C119" s="582">
        <v>94741950</v>
      </c>
      <c r="D119" s="582" t="s">
        <v>1617</v>
      </c>
      <c r="E119" s="582"/>
      <c r="F119" s="584"/>
      <c r="G119" s="585" t="s">
        <v>1523</v>
      </c>
      <c r="H119" s="585"/>
      <c r="I119" s="584" t="s">
        <v>75</v>
      </c>
      <c r="J119" s="584" t="s">
        <v>831</v>
      </c>
      <c r="K119" s="585"/>
      <c r="L119" s="585" t="s">
        <v>9783</v>
      </c>
      <c r="M119" s="585">
        <v>1</v>
      </c>
      <c r="N119" s="585"/>
      <c r="O119" s="579">
        <f t="shared" si="21"/>
        <v>0</v>
      </c>
      <c r="P119" s="585">
        <f t="shared" si="18"/>
        <v>38</v>
      </c>
      <c r="Q119" s="602"/>
      <c r="R119" s="602"/>
      <c r="S119" s="579">
        <f t="shared" si="19"/>
        <v>0</v>
      </c>
      <c r="T119" s="579">
        <f t="shared" si="20"/>
        <v>0</v>
      </c>
      <c r="U119" s="735"/>
      <c r="V119" s="831"/>
      <c r="W119" s="842"/>
      <c r="X119" s="977">
        <v>0</v>
      </c>
      <c r="Y119" s="977">
        <v>19</v>
      </c>
      <c r="Z119" s="977"/>
      <c r="AA119" s="977"/>
      <c r="AB119" s="977">
        <v>0</v>
      </c>
      <c r="AC119" s="977">
        <v>0</v>
      </c>
      <c r="AD119" s="978"/>
      <c r="AE119" s="978"/>
      <c r="AF119" s="978"/>
      <c r="AG119" s="978"/>
      <c r="AH119" s="978"/>
      <c r="AI119" s="978"/>
      <c r="AJ119" s="954"/>
      <c r="AK119" s="954"/>
    </row>
    <row r="120" spans="1:37" ht="15.75" hidden="1" customHeight="1" thickBot="1" x14ac:dyDescent="0.3">
      <c r="A120" s="580" t="str">
        <f t="shared" si="17"/>
        <v>52068733PDI</v>
      </c>
      <c r="B120" s="581">
        <v>104</v>
      </c>
      <c r="C120" s="582" t="s">
        <v>1618</v>
      </c>
      <c r="D120" s="582" t="s">
        <v>1619</v>
      </c>
      <c r="E120" s="582">
        <v>300</v>
      </c>
      <c r="F120" s="584"/>
      <c r="G120" s="585" t="s">
        <v>146</v>
      </c>
      <c r="H120" s="585"/>
      <c r="I120" s="585"/>
      <c r="J120" s="584" t="s">
        <v>831</v>
      </c>
      <c r="K120" s="585"/>
      <c r="L120" s="585" t="s">
        <v>9783</v>
      </c>
      <c r="M120" s="585">
        <v>1</v>
      </c>
      <c r="N120" s="585"/>
      <c r="O120" s="579">
        <f t="shared" si="21"/>
        <v>0</v>
      </c>
      <c r="P120" s="585">
        <f t="shared" si="18"/>
        <v>38</v>
      </c>
      <c r="Q120" s="602"/>
      <c r="R120" s="602"/>
      <c r="S120" s="579">
        <f t="shared" si="19"/>
        <v>0</v>
      </c>
      <c r="T120" s="579">
        <f t="shared" si="20"/>
        <v>0</v>
      </c>
      <c r="U120" s="735"/>
      <c r="V120" s="831"/>
      <c r="W120" s="842"/>
      <c r="X120" s="977">
        <v>0</v>
      </c>
      <c r="Y120" s="977">
        <v>19</v>
      </c>
      <c r="Z120" s="977"/>
      <c r="AA120" s="977"/>
      <c r="AB120" s="977">
        <v>0</v>
      </c>
      <c r="AC120" s="977">
        <v>0</v>
      </c>
      <c r="AD120" s="978"/>
      <c r="AE120" s="978"/>
      <c r="AF120" s="978"/>
      <c r="AG120" s="978"/>
      <c r="AH120" s="978"/>
      <c r="AI120" s="978"/>
      <c r="AJ120" s="954"/>
      <c r="AK120" s="954"/>
    </row>
    <row r="121" spans="1:37" ht="15" hidden="1" customHeight="1" thickBot="1" x14ac:dyDescent="0.3">
      <c r="A121" s="580" t="str">
        <f t="shared" si="17"/>
        <v>93381533SPS</v>
      </c>
      <c r="B121" s="581">
        <v>105</v>
      </c>
      <c r="C121" s="582">
        <v>93381533</v>
      </c>
      <c r="D121" s="582" t="s">
        <v>1620</v>
      </c>
      <c r="E121" s="582"/>
      <c r="F121" s="584"/>
      <c r="G121" s="585" t="s">
        <v>1523</v>
      </c>
      <c r="H121" s="585"/>
      <c r="I121" s="584" t="s">
        <v>75</v>
      </c>
      <c r="J121" s="584" t="s">
        <v>831</v>
      </c>
      <c r="K121" s="585"/>
      <c r="L121" s="585" t="s">
        <v>9783</v>
      </c>
      <c r="M121" s="585">
        <v>1</v>
      </c>
      <c r="N121" s="585"/>
      <c r="O121" s="579">
        <f t="shared" si="21"/>
        <v>0</v>
      </c>
      <c r="P121" s="585">
        <f t="shared" si="18"/>
        <v>38</v>
      </c>
      <c r="Q121" s="602"/>
      <c r="R121" s="602"/>
      <c r="S121" s="579">
        <f t="shared" si="19"/>
        <v>0</v>
      </c>
      <c r="T121" s="579">
        <f t="shared" si="20"/>
        <v>0</v>
      </c>
      <c r="U121" s="735"/>
      <c r="V121" s="831"/>
      <c r="W121" s="842"/>
      <c r="X121" s="977">
        <v>0</v>
      </c>
      <c r="Y121" s="977">
        <v>19</v>
      </c>
      <c r="Z121" s="977"/>
      <c r="AA121" s="977"/>
      <c r="AB121" s="977">
        <v>0</v>
      </c>
      <c r="AC121" s="977">
        <v>0</v>
      </c>
      <c r="AD121" s="978"/>
      <c r="AE121" s="978"/>
      <c r="AF121" s="978"/>
      <c r="AG121" s="978"/>
      <c r="AH121" s="978"/>
      <c r="AI121" s="978"/>
      <c r="AJ121" s="954"/>
      <c r="AK121" s="954"/>
    </row>
    <row r="122" spans="1:37" ht="15" hidden="1" customHeight="1" thickBot="1" x14ac:dyDescent="0.3">
      <c r="A122" s="580" t="str">
        <f t="shared" si="17"/>
        <v>93278591SPS</v>
      </c>
      <c r="B122" s="581">
        <v>106</v>
      </c>
      <c r="C122" s="582">
        <v>93278591</v>
      </c>
      <c r="D122" s="582" t="s">
        <v>1621</v>
      </c>
      <c r="E122" s="582"/>
      <c r="F122" s="584"/>
      <c r="G122" s="585" t="s">
        <v>1523</v>
      </c>
      <c r="H122" s="585"/>
      <c r="I122" s="584" t="s">
        <v>75</v>
      </c>
      <c r="J122" s="584" t="s">
        <v>831</v>
      </c>
      <c r="K122" s="585"/>
      <c r="L122" s="585" t="s">
        <v>9783</v>
      </c>
      <c r="M122" s="585">
        <v>1</v>
      </c>
      <c r="N122" s="585"/>
      <c r="O122" s="579">
        <f t="shared" si="21"/>
        <v>0</v>
      </c>
      <c r="P122" s="585">
        <f t="shared" si="18"/>
        <v>38</v>
      </c>
      <c r="Q122" s="602"/>
      <c r="R122" s="602"/>
      <c r="S122" s="579">
        <f t="shared" si="19"/>
        <v>0</v>
      </c>
      <c r="T122" s="579">
        <f t="shared" si="20"/>
        <v>0</v>
      </c>
      <c r="U122" s="735"/>
      <c r="V122" s="832"/>
      <c r="W122" s="842"/>
      <c r="X122" s="977">
        <v>0</v>
      </c>
      <c r="Y122" s="977">
        <v>19</v>
      </c>
      <c r="Z122" s="977"/>
      <c r="AA122" s="977"/>
      <c r="AB122" s="977">
        <v>0</v>
      </c>
      <c r="AC122" s="977">
        <v>0</v>
      </c>
      <c r="AD122" s="978"/>
      <c r="AE122" s="978"/>
      <c r="AF122" s="978"/>
      <c r="AG122" s="978"/>
      <c r="AH122" s="978"/>
      <c r="AI122" s="978"/>
      <c r="AJ122" s="954"/>
      <c r="AK122" s="954"/>
    </row>
    <row r="123" spans="1:37" ht="15" hidden="1" customHeight="1" thickBot="1" x14ac:dyDescent="0.3">
      <c r="A123" s="580" t="str">
        <f t="shared" si="17"/>
        <v>52069797SPS</v>
      </c>
      <c r="B123" s="581">
        <v>107</v>
      </c>
      <c r="C123" s="582" t="s">
        <v>1622</v>
      </c>
      <c r="D123" s="582" t="s">
        <v>1623</v>
      </c>
      <c r="E123" s="582"/>
      <c r="F123" s="584"/>
      <c r="G123" s="585" t="s">
        <v>1523</v>
      </c>
      <c r="H123" s="585"/>
      <c r="I123" s="584" t="s">
        <v>75</v>
      </c>
      <c r="J123" s="584" t="s">
        <v>831</v>
      </c>
      <c r="K123" s="585"/>
      <c r="L123" s="585" t="s">
        <v>9783</v>
      </c>
      <c r="M123" s="585">
        <v>1</v>
      </c>
      <c r="N123" s="585"/>
      <c r="O123" s="579">
        <f t="shared" si="21"/>
        <v>0</v>
      </c>
      <c r="P123" s="585">
        <f t="shared" si="18"/>
        <v>38</v>
      </c>
      <c r="Q123" s="602"/>
      <c r="R123" s="602"/>
      <c r="S123" s="579">
        <f t="shared" si="19"/>
        <v>0</v>
      </c>
      <c r="T123" s="579">
        <f t="shared" si="20"/>
        <v>0</v>
      </c>
      <c r="U123" s="735"/>
      <c r="V123" s="831"/>
      <c r="W123" s="842"/>
      <c r="X123" s="977">
        <v>0</v>
      </c>
      <c r="Y123" s="977">
        <v>19</v>
      </c>
      <c r="Z123" s="977"/>
      <c r="AA123" s="977"/>
      <c r="AB123" s="977">
        <v>0</v>
      </c>
      <c r="AC123" s="977">
        <v>0</v>
      </c>
      <c r="AD123" s="978"/>
      <c r="AE123" s="978"/>
      <c r="AF123" s="978"/>
      <c r="AG123" s="978"/>
      <c r="AH123" s="978"/>
      <c r="AI123" s="978"/>
      <c r="AJ123" s="954"/>
      <c r="AK123" s="954"/>
    </row>
    <row r="124" spans="1:37" ht="15" hidden="1" customHeight="1" thickBot="1" x14ac:dyDescent="0.3">
      <c r="A124" s="580" t="str">
        <f t="shared" si="17"/>
        <v>93338388TP055E</v>
      </c>
      <c r="B124" s="581">
        <v>108</v>
      </c>
      <c r="C124" s="582">
        <v>93338388</v>
      </c>
      <c r="D124" s="582" t="s">
        <v>1624</v>
      </c>
      <c r="E124" s="582">
        <v>108</v>
      </c>
      <c r="F124" s="584" t="s">
        <v>1625</v>
      </c>
      <c r="G124" s="585" t="s">
        <v>1374</v>
      </c>
      <c r="H124" s="585"/>
      <c r="I124" s="585" t="s">
        <v>412</v>
      </c>
      <c r="J124" s="584" t="s">
        <v>831</v>
      </c>
      <c r="K124" s="585" t="s">
        <v>1626</v>
      </c>
      <c r="L124" s="585" t="s">
        <v>9783</v>
      </c>
      <c r="M124" s="585">
        <v>1</v>
      </c>
      <c r="N124" s="585"/>
      <c r="O124" s="579">
        <f t="shared" si="21"/>
        <v>0</v>
      </c>
      <c r="P124" s="585">
        <f t="shared" si="18"/>
        <v>38</v>
      </c>
      <c r="Q124" s="602"/>
      <c r="R124" s="602"/>
      <c r="S124" s="579">
        <f t="shared" si="19"/>
        <v>0</v>
      </c>
      <c r="T124" s="579">
        <f t="shared" si="20"/>
        <v>0</v>
      </c>
      <c r="U124" s="735"/>
      <c r="V124" s="832"/>
      <c r="W124" s="842"/>
      <c r="X124" s="977">
        <v>0</v>
      </c>
      <c r="Y124" s="977">
        <v>19</v>
      </c>
      <c r="Z124" s="977"/>
      <c r="AA124" s="977"/>
      <c r="AB124" s="977">
        <v>0</v>
      </c>
      <c r="AC124" s="977">
        <v>0</v>
      </c>
      <c r="AD124" s="978"/>
      <c r="AE124" s="978"/>
      <c r="AF124" s="978"/>
      <c r="AG124" s="978"/>
      <c r="AH124" s="978"/>
      <c r="AI124" s="978"/>
      <c r="AJ124" s="954"/>
      <c r="AK124" s="954"/>
    </row>
    <row r="125" spans="1:37" ht="15" hidden="1" customHeight="1" thickBot="1" x14ac:dyDescent="0.3">
      <c r="A125" s="580" t="str">
        <f t="shared" si="17"/>
        <v>94705475SPS</v>
      </c>
      <c r="B125" s="581">
        <v>109</v>
      </c>
      <c r="C125" s="582">
        <v>94705475</v>
      </c>
      <c r="D125" s="582" t="s">
        <v>1627</v>
      </c>
      <c r="E125" s="582"/>
      <c r="F125" s="584"/>
      <c r="G125" s="585" t="s">
        <v>1523</v>
      </c>
      <c r="H125" s="585"/>
      <c r="I125" s="584" t="s">
        <v>75</v>
      </c>
      <c r="J125" s="584" t="s">
        <v>831</v>
      </c>
      <c r="K125" s="585"/>
      <c r="L125" s="585" t="s">
        <v>9783</v>
      </c>
      <c r="M125" s="585">
        <v>1</v>
      </c>
      <c r="N125" s="585"/>
      <c r="O125" s="579">
        <f t="shared" si="21"/>
        <v>0</v>
      </c>
      <c r="P125" s="585">
        <f t="shared" si="18"/>
        <v>38</v>
      </c>
      <c r="Q125" s="602"/>
      <c r="R125" s="602"/>
      <c r="S125" s="579">
        <f t="shared" si="19"/>
        <v>0</v>
      </c>
      <c r="T125" s="579">
        <f t="shared" si="20"/>
        <v>0</v>
      </c>
      <c r="U125" s="735"/>
      <c r="V125" s="831"/>
      <c r="W125" s="842"/>
      <c r="X125" s="977">
        <v>0</v>
      </c>
      <c r="Y125" s="977">
        <v>19</v>
      </c>
      <c r="Z125" s="977"/>
      <c r="AA125" s="977"/>
      <c r="AB125" s="977">
        <v>0</v>
      </c>
      <c r="AC125" s="977">
        <v>0</v>
      </c>
      <c r="AD125" s="978"/>
      <c r="AE125" s="978"/>
      <c r="AF125" s="978"/>
      <c r="AG125" s="978"/>
      <c r="AH125" s="978"/>
      <c r="AI125" s="978"/>
      <c r="AJ125" s="954"/>
      <c r="AK125" s="954"/>
    </row>
    <row r="126" spans="1:37" ht="15" hidden="1" customHeight="1" thickBot="1" x14ac:dyDescent="0.3">
      <c r="A126" s="580" t="str">
        <f t="shared" si="17"/>
        <v>94724292TP037E</v>
      </c>
      <c r="B126" s="581">
        <v>110</v>
      </c>
      <c r="C126" s="582">
        <v>94724292</v>
      </c>
      <c r="D126" s="582" t="s">
        <v>1628</v>
      </c>
      <c r="E126" s="582"/>
      <c r="F126" s="584"/>
      <c r="G126" s="585" t="s">
        <v>1348</v>
      </c>
      <c r="H126" s="585"/>
      <c r="I126" s="584" t="s">
        <v>121</v>
      </c>
      <c r="J126" s="584" t="s">
        <v>831</v>
      </c>
      <c r="K126" s="585"/>
      <c r="L126" s="585" t="s">
        <v>9783</v>
      </c>
      <c r="M126" s="585">
        <v>1</v>
      </c>
      <c r="N126" s="585"/>
      <c r="O126" s="579">
        <f t="shared" si="21"/>
        <v>0</v>
      </c>
      <c r="P126" s="585">
        <f t="shared" si="18"/>
        <v>38</v>
      </c>
      <c r="Q126" s="602"/>
      <c r="R126" s="602"/>
      <c r="S126" s="579">
        <f t="shared" si="19"/>
        <v>0</v>
      </c>
      <c r="T126" s="579">
        <f t="shared" si="20"/>
        <v>0</v>
      </c>
      <c r="U126" s="735"/>
      <c r="V126" s="831"/>
      <c r="W126" s="842"/>
      <c r="X126" s="977">
        <v>0</v>
      </c>
      <c r="Y126" s="977">
        <v>19</v>
      </c>
      <c r="Z126" s="977"/>
      <c r="AA126" s="977"/>
      <c r="AB126" s="977">
        <v>0</v>
      </c>
      <c r="AC126" s="977">
        <v>0</v>
      </c>
      <c r="AD126" s="978"/>
      <c r="AE126" s="978"/>
      <c r="AF126" s="978"/>
      <c r="AG126" s="978"/>
      <c r="AH126" s="978"/>
      <c r="AI126" s="978"/>
      <c r="AJ126" s="954"/>
      <c r="AK126" s="954"/>
    </row>
    <row r="127" spans="1:37" ht="15" hidden="1" customHeight="1" thickBot="1" x14ac:dyDescent="0.3">
      <c r="A127" s="580" t="str">
        <f t="shared" si="17"/>
        <v>SEQ.ALAV</v>
      </c>
      <c r="B127" s="581">
        <v>111</v>
      </c>
      <c r="C127" s="605"/>
      <c r="D127" s="605" t="s">
        <v>1577</v>
      </c>
      <c r="E127" s="582">
        <v>48</v>
      </c>
      <c r="F127" s="584" t="s">
        <v>1629</v>
      </c>
      <c r="G127" s="585" t="s">
        <v>1579</v>
      </c>
      <c r="H127" s="585"/>
      <c r="I127" s="585"/>
      <c r="J127" s="584" t="s">
        <v>831</v>
      </c>
      <c r="K127" s="585"/>
      <c r="L127" s="585" t="s">
        <v>9783</v>
      </c>
      <c r="M127" s="585">
        <v>1</v>
      </c>
      <c r="N127" s="585"/>
      <c r="O127" s="579">
        <f t="shared" si="21"/>
        <v>0</v>
      </c>
      <c r="P127" s="585">
        <f t="shared" si="18"/>
        <v>38</v>
      </c>
      <c r="Q127" s="602"/>
      <c r="R127" s="602"/>
      <c r="S127" s="579">
        <f t="shared" si="19"/>
        <v>0</v>
      </c>
      <c r="T127" s="579">
        <f t="shared" si="20"/>
        <v>0</v>
      </c>
      <c r="U127" s="735"/>
      <c r="V127" s="829"/>
      <c r="W127" s="842"/>
      <c r="X127" s="977">
        <v>0</v>
      </c>
      <c r="Y127" s="977">
        <v>19</v>
      </c>
      <c r="Z127" s="977"/>
      <c r="AA127" s="977"/>
      <c r="AB127" s="977">
        <v>0</v>
      </c>
      <c r="AC127" s="977">
        <v>0</v>
      </c>
      <c r="AD127" s="978"/>
      <c r="AE127" s="978"/>
      <c r="AF127" s="978"/>
      <c r="AG127" s="978"/>
      <c r="AH127" s="978"/>
      <c r="AI127" s="978"/>
      <c r="AJ127" s="954"/>
      <c r="AK127" s="954"/>
    </row>
    <row r="128" spans="1:37" ht="15" hidden="1" customHeight="1" thickBot="1" x14ac:dyDescent="0.3">
      <c r="A128" s="580" t="str">
        <f t="shared" si="17"/>
        <v>52084702SPSMBB</v>
      </c>
      <c r="B128" s="581">
        <v>112</v>
      </c>
      <c r="C128" s="582">
        <v>52084702</v>
      </c>
      <c r="D128" s="582" t="s">
        <v>1630</v>
      </c>
      <c r="E128" s="582">
        <v>45</v>
      </c>
      <c r="F128" s="584" t="s">
        <v>1631</v>
      </c>
      <c r="G128" s="585" t="s">
        <v>1428</v>
      </c>
      <c r="H128" s="585"/>
      <c r="I128" s="584" t="s">
        <v>84</v>
      </c>
      <c r="J128" s="584" t="s">
        <v>831</v>
      </c>
      <c r="K128" s="587" t="s">
        <v>406</v>
      </c>
      <c r="L128" s="585" t="s">
        <v>9783</v>
      </c>
      <c r="M128" s="585">
        <v>1</v>
      </c>
      <c r="N128" s="585"/>
      <c r="O128" s="579">
        <f t="shared" si="21"/>
        <v>0</v>
      </c>
      <c r="P128" s="585">
        <f t="shared" si="18"/>
        <v>38</v>
      </c>
      <c r="Q128" s="602"/>
      <c r="R128" s="602"/>
      <c r="S128" s="579">
        <f t="shared" si="19"/>
        <v>0</v>
      </c>
      <c r="T128" s="579">
        <f t="shared" si="20"/>
        <v>0</v>
      </c>
      <c r="U128" s="614"/>
      <c r="V128" s="828"/>
      <c r="W128" s="842"/>
      <c r="X128" s="977">
        <v>0</v>
      </c>
      <c r="Y128" s="977">
        <v>19</v>
      </c>
      <c r="Z128" s="977"/>
      <c r="AA128" s="977"/>
      <c r="AB128" s="977">
        <v>0</v>
      </c>
      <c r="AC128" s="977">
        <v>0</v>
      </c>
      <c r="AD128" s="978"/>
      <c r="AE128" s="978"/>
      <c r="AF128" s="978"/>
      <c r="AG128" s="978"/>
      <c r="AH128" s="978"/>
      <c r="AI128" s="978"/>
      <c r="AJ128" s="954"/>
      <c r="AK128" s="954"/>
    </row>
    <row r="129" spans="1:37" ht="15" hidden="1" customHeight="1" thickBot="1" x14ac:dyDescent="0.3">
      <c r="A129" s="580" t="str">
        <f t="shared" si="17"/>
        <v>24582361SEQUENCIADO</v>
      </c>
      <c r="B129" s="581">
        <v>113</v>
      </c>
      <c r="C129" s="582">
        <v>24582361</v>
      </c>
      <c r="D129" s="582" t="s">
        <v>1632</v>
      </c>
      <c r="E129" s="582">
        <v>36</v>
      </c>
      <c r="F129" s="584" t="s">
        <v>1633</v>
      </c>
      <c r="G129" s="585" t="s">
        <v>1467</v>
      </c>
      <c r="H129" s="585"/>
      <c r="I129" s="587" t="s">
        <v>1342</v>
      </c>
      <c r="J129" s="584" t="s">
        <v>831</v>
      </c>
      <c r="K129" s="587" t="s">
        <v>366</v>
      </c>
      <c r="L129" s="585" t="s">
        <v>9783</v>
      </c>
      <c r="M129" s="585">
        <v>1</v>
      </c>
      <c r="N129" s="585"/>
      <c r="O129" s="579">
        <f t="shared" si="21"/>
        <v>0</v>
      </c>
      <c r="P129" s="585">
        <f t="shared" si="18"/>
        <v>38</v>
      </c>
      <c r="Q129" s="602"/>
      <c r="R129" s="602"/>
      <c r="S129" s="579">
        <f t="shared" si="19"/>
        <v>0</v>
      </c>
      <c r="T129" s="579">
        <f t="shared" si="20"/>
        <v>0</v>
      </c>
      <c r="U129" s="735"/>
      <c r="V129" s="830"/>
      <c r="W129" s="842"/>
      <c r="X129" s="977">
        <v>0</v>
      </c>
      <c r="Y129" s="977">
        <v>19</v>
      </c>
      <c r="Z129" s="977"/>
      <c r="AA129" s="977"/>
      <c r="AB129" s="977">
        <v>0</v>
      </c>
      <c r="AC129" s="977">
        <v>0</v>
      </c>
      <c r="AD129" s="978"/>
      <c r="AE129" s="978"/>
      <c r="AF129" s="978"/>
      <c r="AG129" s="978"/>
      <c r="AH129" s="978"/>
      <c r="AI129" s="978"/>
      <c r="AJ129" s="954"/>
      <c r="AK129" s="954"/>
    </row>
    <row r="130" spans="1:37" ht="15" hidden="1" customHeight="1" thickBot="1" x14ac:dyDescent="0.3">
      <c r="A130" s="580" t="str">
        <f t="shared" si="17"/>
        <v>95941608SPSF1E</v>
      </c>
      <c r="B130" s="581">
        <v>114</v>
      </c>
      <c r="C130" s="582">
        <v>95941608</v>
      </c>
      <c r="D130" s="582" t="s">
        <v>1634</v>
      </c>
      <c r="E130" s="582">
        <v>176</v>
      </c>
      <c r="F130" s="584" t="s">
        <v>1635</v>
      </c>
      <c r="G130" s="585" t="s">
        <v>731</v>
      </c>
      <c r="H130" s="585"/>
      <c r="I130" s="584" t="s">
        <v>306</v>
      </c>
      <c r="J130" s="584" t="s">
        <v>9798</v>
      </c>
      <c r="K130" s="585" t="s">
        <v>618</v>
      </c>
      <c r="L130" s="585" t="s">
        <v>9782</v>
      </c>
      <c r="M130" s="585">
        <v>1</v>
      </c>
      <c r="N130" s="585" t="s">
        <v>147</v>
      </c>
      <c r="O130" s="579">
        <v>44</v>
      </c>
      <c r="P130" s="585">
        <f t="shared" si="18"/>
        <v>38</v>
      </c>
      <c r="Q130" s="602"/>
      <c r="R130" s="602"/>
      <c r="S130" s="579">
        <f t="shared" si="19"/>
        <v>0</v>
      </c>
      <c r="T130" s="579">
        <f t="shared" si="20"/>
        <v>0</v>
      </c>
      <c r="U130" s="845" t="s">
        <v>9822</v>
      </c>
      <c r="V130" s="832">
        <v>42972</v>
      </c>
      <c r="W130" s="842"/>
      <c r="X130" s="977">
        <v>44</v>
      </c>
      <c r="Y130" s="977">
        <v>19</v>
      </c>
      <c r="Z130" s="977"/>
      <c r="AA130" s="977"/>
      <c r="AB130" s="977">
        <v>0</v>
      </c>
      <c r="AC130" s="977">
        <v>0</v>
      </c>
      <c r="AD130" s="978"/>
      <c r="AE130" s="978"/>
      <c r="AF130" s="978"/>
      <c r="AG130" s="978"/>
      <c r="AH130" s="978"/>
      <c r="AI130" s="978"/>
      <c r="AJ130" s="954"/>
      <c r="AK130" s="954"/>
    </row>
    <row r="131" spans="1:37" ht="15" hidden="1" customHeight="1" thickBot="1" x14ac:dyDescent="0.3">
      <c r="A131" s="580" t="str">
        <f t="shared" si="17"/>
        <v>52097725SPSMB2</v>
      </c>
      <c r="B131" s="581">
        <v>115</v>
      </c>
      <c r="C131" s="582">
        <v>52097725</v>
      </c>
      <c r="D131" s="582" t="s">
        <v>1636</v>
      </c>
      <c r="E131" s="582">
        <v>176</v>
      </c>
      <c r="F131" s="584" t="s">
        <v>1637</v>
      </c>
      <c r="G131" s="585" t="s">
        <v>1638</v>
      </c>
      <c r="H131" s="585"/>
      <c r="I131" s="584" t="s">
        <v>84</v>
      </c>
      <c r="J131" s="584" t="s">
        <v>831</v>
      </c>
      <c r="K131" s="585" t="s">
        <v>1639</v>
      </c>
      <c r="L131" s="585" t="s">
        <v>9783</v>
      </c>
      <c r="M131" s="585">
        <v>1</v>
      </c>
      <c r="N131" s="585"/>
      <c r="O131" s="579">
        <f t="shared" ref="O131:O142" si="22">ROUNDUP(IF(N131="PENDANT",(VLOOKUP(L131,$E$2:$I$9,5,FALSE)*M131)),0)</f>
        <v>0</v>
      </c>
      <c r="P131" s="585">
        <f t="shared" si="18"/>
        <v>38</v>
      </c>
      <c r="Q131" s="602"/>
      <c r="R131" s="602"/>
      <c r="S131" s="579">
        <f t="shared" si="19"/>
        <v>0</v>
      </c>
      <c r="T131" s="579">
        <f t="shared" si="20"/>
        <v>0</v>
      </c>
      <c r="U131" s="735"/>
      <c r="V131" s="830"/>
      <c r="W131" s="842"/>
      <c r="X131" s="977">
        <v>0</v>
      </c>
      <c r="Y131" s="977">
        <v>19</v>
      </c>
      <c r="Z131" s="977"/>
      <c r="AA131" s="977"/>
      <c r="AB131" s="977">
        <v>0</v>
      </c>
      <c r="AC131" s="977">
        <v>0</v>
      </c>
      <c r="AD131" s="978"/>
      <c r="AE131" s="978"/>
      <c r="AF131" s="978"/>
      <c r="AG131" s="978"/>
      <c r="AH131" s="978"/>
      <c r="AI131" s="978"/>
      <c r="AJ131" s="954"/>
      <c r="AK131" s="954"/>
    </row>
    <row r="132" spans="1:37" ht="15" hidden="1" customHeight="1" thickBot="1" x14ac:dyDescent="0.3">
      <c r="A132" s="580" t="str">
        <f t="shared" si="17"/>
        <v>24582362SEQ. ALAVANCAS</v>
      </c>
      <c r="B132" s="581">
        <v>116</v>
      </c>
      <c r="C132" s="582">
        <v>24582362</v>
      </c>
      <c r="D132" s="582" t="s">
        <v>1641</v>
      </c>
      <c r="E132" s="582">
        <v>6</v>
      </c>
      <c r="F132" s="584" t="s">
        <v>1642</v>
      </c>
      <c r="G132" s="585" t="s">
        <v>1387</v>
      </c>
      <c r="H132" s="585"/>
      <c r="I132" s="584"/>
      <c r="J132" s="584" t="s">
        <v>831</v>
      </c>
      <c r="K132" s="587" t="s">
        <v>366</v>
      </c>
      <c r="L132" s="585" t="s">
        <v>9783</v>
      </c>
      <c r="M132" s="585">
        <v>1</v>
      </c>
      <c r="N132" s="585"/>
      <c r="O132" s="579">
        <f t="shared" si="22"/>
        <v>0</v>
      </c>
      <c r="P132" s="585">
        <f t="shared" si="18"/>
        <v>38</v>
      </c>
      <c r="Q132" s="602"/>
      <c r="R132" s="602"/>
      <c r="S132" s="579">
        <f t="shared" si="19"/>
        <v>0</v>
      </c>
      <c r="T132" s="579">
        <f t="shared" si="20"/>
        <v>0</v>
      </c>
      <c r="U132" s="735"/>
      <c r="V132" s="830"/>
      <c r="W132" s="827"/>
      <c r="X132" s="980">
        <v>0</v>
      </c>
      <c r="Y132" s="980">
        <v>19</v>
      </c>
      <c r="Z132" s="980"/>
      <c r="AA132" s="980"/>
      <c r="AB132" s="980">
        <v>0</v>
      </c>
      <c r="AC132" s="980">
        <v>0</v>
      </c>
    </row>
    <row r="133" spans="1:37" ht="15" hidden="1" customHeight="1" thickBot="1" x14ac:dyDescent="0.3">
      <c r="A133" s="580" t="str">
        <f t="shared" si="17"/>
        <v>90225953TP010D</v>
      </c>
      <c r="B133" s="581">
        <v>117</v>
      </c>
      <c r="C133" s="582">
        <v>90225953</v>
      </c>
      <c r="D133" s="582" t="s">
        <v>595</v>
      </c>
      <c r="E133" s="582">
        <v>100</v>
      </c>
      <c r="F133" s="584" t="s">
        <v>1473</v>
      </c>
      <c r="G133" s="585" t="s">
        <v>1323</v>
      </c>
      <c r="H133" s="585"/>
      <c r="I133" s="584" t="s">
        <v>75</v>
      </c>
      <c r="J133" s="584" t="s">
        <v>831</v>
      </c>
      <c r="K133" s="585" t="s">
        <v>798</v>
      </c>
      <c r="L133" s="585" t="s">
        <v>9783</v>
      </c>
      <c r="M133" s="585">
        <v>1</v>
      </c>
      <c r="N133" s="585"/>
      <c r="O133" s="579">
        <f t="shared" si="22"/>
        <v>0</v>
      </c>
      <c r="P133" s="585">
        <f t="shared" si="18"/>
        <v>38</v>
      </c>
      <c r="Q133" s="602"/>
      <c r="R133" s="602"/>
      <c r="S133" s="579">
        <f t="shared" si="19"/>
        <v>0</v>
      </c>
      <c r="T133" s="579">
        <f t="shared" si="20"/>
        <v>0</v>
      </c>
      <c r="U133" s="735"/>
      <c r="V133" s="830"/>
      <c r="W133" s="827"/>
      <c r="X133" s="980">
        <v>0</v>
      </c>
      <c r="Y133" s="980">
        <v>19</v>
      </c>
      <c r="Z133" s="980"/>
      <c r="AA133" s="980"/>
      <c r="AB133" s="980">
        <v>0</v>
      </c>
      <c r="AC133" s="980">
        <v>0</v>
      </c>
    </row>
    <row r="134" spans="1:37" ht="15" hidden="1" customHeight="1" thickBot="1" x14ac:dyDescent="0.3">
      <c r="A134" s="580" t="str">
        <f t="shared" si="17"/>
        <v>24581519SEQ. ALAVANCAS</v>
      </c>
      <c r="B134" s="581">
        <v>118</v>
      </c>
      <c r="C134" s="582">
        <v>24581519</v>
      </c>
      <c r="D134" s="582" t="s">
        <v>1643</v>
      </c>
      <c r="E134" s="582">
        <v>6</v>
      </c>
      <c r="F134" s="584"/>
      <c r="G134" s="585" t="s">
        <v>1387</v>
      </c>
      <c r="H134" s="585"/>
      <c r="I134" s="585" t="s">
        <v>9807</v>
      </c>
      <c r="J134" s="584" t="s">
        <v>831</v>
      </c>
      <c r="K134" s="587" t="s">
        <v>366</v>
      </c>
      <c r="L134" s="585" t="s">
        <v>9783</v>
      </c>
      <c r="M134" s="585">
        <v>1</v>
      </c>
      <c r="N134" s="585"/>
      <c r="O134" s="579">
        <f t="shared" si="22"/>
        <v>0</v>
      </c>
      <c r="P134" s="585">
        <f t="shared" si="18"/>
        <v>38</v>
      </c>
      <c r="Q134" s="602"/>
      <c r="R134" s="602"/>
      <c r="S134" s="579">
        <f t="shared" si="19"/>
        <v>0</v>
      </c>
      <c r="T134" s="579">
        <f t="shared" si="20"/>
        <v>0</v>
      </c>
      <c r="U134" s="735"/>
      <c r="V134" s="830"/>
      <c r="W134" s="827"/>
      <c r="X134" s="980">
        <v>0</v>
      </c>
      <c r="Y134" s="980">
        <v>19</v>
      </c>
      <c r="Z134" s="980"/>
      <c r="AA134" s="980"/>
      <c r="AB134" s="980">
        <v>0</v>
      </c>
      <c r="AC134" s="980">
        <v>0</v>
      </c>
    </row>
    <row r="135" spans="1:37" ht="15" hidden="1" customHeight="1" thickBot="1" x14ac:dyDescent="0.3">
      <c r="A135" s="580" t="str">
        <f t="shared" si="17"/>
        <v>52045984SEQ. CHICOTE</v>
      </c>
      <c r="B135" s="581">
        <v>119</v>
      </c>
      <c r="C135" s="582">
        <v>52045984</v>
      </c>
      <c r="D135" s="582" t="s">
        <v>1645</v>
      </c>
      <c r="E135" s="582"/>
      <c r="F135" s="584"/>
      <c r="G135" s="585" t="s">
        <v>9916</v>
      </c>
      <c r="H135" s="585"/>
      <c r="I135" s="585" t="s">
        <v>1575</v>
      </c>
      <c r="J135" s="584" t="s">
        <v>831</v>
      </c>
      <c r="K135" s="585"/>
      <c r="L135" s="585" t="s">
        <v>9783</v>
      </c>
      <c r="M135" s="585">
        <v>1</v>
      </c>
      <c r="N135" s="585"/>
      <c r="O135" s="579">
        <f t="shared" si="22"/>
        <v>0</v>
      </c>
      <c r="P135" s="585">
        <f t="shared" si="18"/>
        <v>38</v>
      </c>
      <c r="Q135" s="602"/>
      <c r="R135" s="602"/>
      <c r="S135" s="579">
        <f t="shared" ref="S135:S166" si="23">ROUNDUP(IF(N135="pps",(M135*VLOOKUP(L135,$E$2:$I$9,4,FALSE)*$B$3)/E135,0),0)</f>
        <v>0</v>
      </c>
      <c r="T135" s="579">
        <f t="shared" ref="T135:T166" si="24">ROUNDUP(IF(N135="pps",(M135*VLOOKUP(L135,$E$2:$I$9,4,FALSE)*$B$9)/E135,0),0)</f>
        <v>0</v>
      </c>
      <c r="U135" s="735"/>
      <c r="V135" s="830"/>
      <c r="W135" s="827"/>
      <c r="X135" s="980">
        <v>0</v>
      </c>
      <c r="Y135" s="980">
        <v>19</v>
      </c>
      <c r="Z135" s="980"/>
      <c r="AA135" s="980"/>
      <c r="AB135" s="980">
        <v>0</v>
      </c>
      <c r="AC135" s="980">
        <v>0</v>
      </c>
    </row>
    <row r="136" spans="1:37" ht="15" hidden="1" customHeight="1" thickBot="1" x14ac:dyDescent="0.3">
      <c r="A136" s="580" t="str">
        <f t="shared" si="17"/>
        <v>52088547SEQ. ALAVANCAS</v>
      </c>
      <c r="B136" s="581">
        <v>120</v>
      </c>
      <c r="C136" s="582">
        <v>52088547</v>
      </c>
      <c r="D136" s="582" t="s">
        <v>1641</v>
      </c>
      <c r="E136" s="582">
        <v>6</v>
      </c>
      <c r="F136" s="584" t="s">
        <v>1646</v>
      </c>
      <c r="G136" s="585" t="s">
        <v>1387</v>
      </c>
      <c r="H136" s="585"/>
      <c r="I136" s="584" t="s">
        <v>9807</v>
      </c>
      <c r="J136" s="584" t="s">
        <v>831</v>
      </c>
      <c r="K136" s="587" t="s">
        <v>366</v>
      </c>
      <c r="L136" s="585" t="s">
        <v>9783</v>
      </c>
      <c r="M136" s="585">
        <v>1</v>
      </c>
      <c r="N136" s="585"/>
      <c r="O136" s="579">
        <f t="shared" si="22"/>
        <v>0</v>
      </c>
      <c r="P136" s="585">
        <f t="shared" si="18"/>
        <v>38</v>
      </c>
      <c r="Q136" s="602"/>
      <c r="R136" s="602"/>
      <c r="S136" s="579">
        <f t="shared" si="23"/>
        <v>0</v>
      </c>
      <c r="T136" s="579">
        <f t="shared" si="24"/>
        <v>0</v>
      </c>
      <c r="U136" s="735"/>
      <c r="V136" s="834"/>
      <c r="W136" s="827"/>
      <c r="X136" s="980">
        <v>0</v>
      </c>
      <c r="Y136" s="980">
        <v>19</v>
      </c>
      <c r="Z136" s="980"/>
      <c r="AA136" s="980"/>
      <c r="AB136" s="980">
        <v>0</v>
      </c>
      <c r="AC136" s="980">
        <v>0</v>
      </c>
    </row>
    <row r="137" spans="1:37" ht="15" hidden="1" customHeight="1" thickBot="1" x14ac:dyDescent="0.3">
      <c r="A137" s="580" t="str">
        <f t="shared" si="17"/>
        <v>52097212SEQ. ALAVANCAS</v>
      </c>
      <c r="B137" s="581">
        <v>121</v>
      </c>
      <c r="C137" s="582">
        <v>52097212</v>
      </c>
      <c r="D137" s="582" t="s">
        <v>1641</v>
      </c>
      <c r="E137" s="582">
        <v>48</v>
      </c>
      <c r="F137" s="585" t="s">
        <v>1647</v>
      </c>
      <c r="G137" s="585" t="s">
        <v>1387</v>
      </c>
      <c r="H137" s="585"/>
      <c r="I137" s="585" t="s">
        <v>9807</v>
      </c>
      <c r="J137" s="584" t="s">
        <v>831</v>
      </c>
      <c r="K137" s="587" t="s">
        <v>366</v>
      </c>
      <c r="L137" s="585" t="s">
        <v>9783</v>
      </c>
      <c r="M137" s="585">
        <v>1</v>
      </c>
      <c r="N137" s="585"/>
      <c r="O137" s="579">
        <f t="shared" si="22"/>
        <v>0</v>
      </c>
      <c r="P137" s="585">
        <f t="shared" si="18"/>
        <v>38</v>
      </c>
      <c r="Q137" s="602"/>
      <c r="R137" s="602"/>
      <c r="S137" s="579">
        <f t="shared" si="23"/>
        <v>0</v>
      </c>
      <c r="T137" s="579">
        <f t="shared" si="24"/>
        <v>0</v>
      </c>
      <c r="U137" s="735"/>
      <c r="V137" s="830"/>
      <c r="W137" s="827"/>
      <c r="X137" s="980">
        <v>0</v>
      </c>
      <c r="Y137" s="980">
        <v>19</v>
      </c>
      <c r="Z137" s="980"/>
      <c r="AA137" s="980"/>
      <c r="AB137" s="980">
        <v>0</v>
      </c>
      <c r="AC137" s="980">
        <v>0</v>
      </c>
    </row>
    <row r="138" spans="1:37" ht="15" hidden="1" customHeight="1" thickBot="1" x14ac:dyDescent="0.3">
      <c r="A138" s="580" t="str">
        <f t="shared" si="17"/>
        <v>52069531SPS BAG</v>
      </c>
      <c r="B138" s="581">
        <v>122</v>
      </c>
      <c r="C138" s="582">
        <v>52069531</v>
      </c>
      <c r="D138" s="582" t="s">
        <v>1648</v>
      </c>
      <c r="E138" s="582">
        <v>51</v>
      </c>
      <c r="F138" s="584" t="s">
        <v>1611</v>
      </c>
      <c r="G138" s="585" t="s">
        <v>1649</v>
      </c>
      <c r="H138" s="585"/>
      <c r="I138" s="584" t="s">
        <v>1523</v>
      </c>
      <c r="J138" s="584" t="s">
        <v>1482</v>
      </c>
      <c r="K138" s="585" t="s">
        <v>140</v>
      </c>
      <c r="L138" s="585" t="s">
        <v>9783</v>
      </c>
      <c r="M138" s="585">
        <v>1</v>
      </c>
      <c r="N138" s="585"/>
      <c r="O138" s="579">
        <f t="shared" si="22"/>
        <v>0</v>
      </c>
      <c r="P138" s="585">
        <f t="shared" si="18"/>
        <v>38</v>
      </c>
      <c r="Q138" s="602"/>
      <c r="R138" s="602"/>
      <c r="S138" s="579">
        <f t="shared" si="23"/>
        <v>0</v>
      </c>
      <c r="T138" s="579">
        <f t="shared" si="24"/>
        <v>0</v>
      </c>
      <c r="U138" s="614"/>
      <c r="V138" s="828"/>
      <c r="W138" s="827"/>
      <c r="X138" s="980">
        <v>0</v>
      </c>
      <c r="Y138" s="980">
        <v>19</v>
      </c>
      <c r="Z138" s="980"/>
      <c r="AA138" s="980"/>
      <c r="AB138" s="980">
        <v>0</v>
      </c>
      <c r="AC138" s="980">
        <v>0</v>
      </c>
    </row>
    <row r="139" spans="1:37" ht="15" hidden="1" customHeight="1" thickBot="1" x14ac:dyDescent="0.3">
      <c r="A139" s="580" t="str">
        <f t="shared" si="17"/>
        <v>52069527SPS BAG</v>
      </c>
      <c r="B139" s="581">
        <v>123</v>
      </c>
      <c r="C139" s="582">
        <v>52069527</v>
      </c>
      <c r="D139" s="582" t="s">
        <v>1650</v>
      </c>
      <c r="E139" s="582">
        <v>51</v>
      </c>
      <c r="F139" s="584" t="s">
        <v>1611</v>
      </c>
      <c r="G139" s="585" t="s">
        <v>1649</v>
      </c>
      <c r="H139" s="585"/>
      <c r="I139" s="584" t="s">
        <v>1523</v>
      </c>
      <c r="J139" s="584" t="s">
        <v>1482</v>
      </c>
      <c r="K139" s="585" t="s">
        <v>140</v>
      </c>
      <c r="L139" s="585" t="s">
        <v>9783</v>
      </c>
      <c r="M139" s="585">
        <v>1</v>
      </c>
      <c r="N139" s="585"/>
      <c r="O139" s="579">
        <f t="shared" si="22"/>
        <v>0</v>
      </c>
      <c r="P139" s="585">
        <f t="shared" si="18"/>
        <v>38</v>
      </c>
      <c r="Q139" s="602"/>
      <c r="R139" s="602"/>
      <c r="S139" s="579">
        <f t="shared" si="23"/>
        <v>0</v>
      </c>
      <c r="T139" s="579">
        <f t="shared" si="24"/>
        <v>0</v>
      </c>
      <c r="U139" s="614"/>
      <c r="V139" s="828"/>
      <c r="W139" s="827"/>
      <c r="X139" s="980">
        <v>0</v>
      </c>
      <c r="Y139" s="980">
        <v>19</v>
      </c>
      <c r="Z139" s="980"/>
      <c r="AA139" s="980"/>
      <c r="AB139" s="980">
        <v>0</v>
      </c>
      <c r="AC139" s="980">
        <v>0</v>
      </c>
    </row>
    <row r="140" spans="1:37" ht="15" hidden="1" customHeight="1" thickBot="1" x14ac:dyDescent="0.3">
      <c r="A140" s="580" t="str">
        <f t="shared" si="17"/>
        <v>52147307SPS BAG</v>
      </c>
      <c r="B140" s="581">
        <v>124</v>
      </c>
      <c r="C140" s="582">
        <v>52147307</v>
      </c>
      <c r="D140" s="582" t="s">
        <v>1651</v>
      </c>
      <c r="E140" s="582">
        <v>42</v>
      </c>
      <c r="F140" s="584" t="s">
        <v>1611</v>
      </c>
      <c r="G140" s="585" t="s">
        <v>1649</v>
      </c>
      <c r="H140" s="585"/>
      <c r="I140" s="584" t="s">
        <v>1523</v>
      </c>
      <c r="J140" s="584" t="s">
        <v>1482</v>
      </c>
      <c r="K140" s="585" t="s">
        <v>140</v>
      </c>
      <c r="L140" s="585" t="s">
        <v>9783</v>
      </c>
      <c r="M140" s="585">
        <v>1</v>
      </c>
      <c r="N140" s="585"/>
      <c r="O140" s="579">
        <f t="shared" si="22"/>
        <v>0</v>
      </c>
      <c r="P140" s="585">
        <f t="shared" si="18"/>
        <v>38</v>
      </c>
      <c r="Q140" s="602"/>
      <c r="R140" s="602"/>
      <c r="S140" s="579">
        <f t="shared" si="23"/>
        <v>0</v>
      </c>
      <c r="T140" s="579">
        <f t="shared" si="24"/>
        <v>0</v>
      </c>
      <c r="U140" s="614"/>
      <c r="V140" s="828"/>
      <c r="W140" s="827"/>
      <c r="X140" s="980">
        <v>0</v>
      </c>
      <c r="Y140" s="980">
        <v>19</v>
      </c>
      <c r="Z140" s="980"/>
      <c r="AA140" s="980"/>
      <c r="AB140" s="980">
        <v>0</v>
      </c>
      <c r="AC140" s="980">
        <v>0</v>
      </c>
    </row>
    <row r="141" spans="1:37" ht="15" hidden="1" customHeight="1" thickBot="1" x14ac:dyDescent="0.3">
      <c r="A141" s="580" t="str">
        <f t="shared" si="17"/>
        <v>24581305SPS ONIX</v>
      </c>
      <c r="B141" s="581">
        <v>125</v>
      </c>
      <c r="C141" s="582">
        <v>24581305</v>
      </c>
      <c r="D141" s="582" t="s">
        <v>1653</v>
      </c>
      <c r="E141" s="582"/>
      <c r="F141" s="584"/>
      <c r="G141" s="585" t="s">
        <v>1654</v>
      </c>
      <c r="H141" s="585"/>
      <c r="I141" s="584" t="s">
        <v>75</v>
      </c>
      <c r="J141" s="584" t="s">
        <v>831</v>
      </c>
      <c r="K141" s="585"/>
      <c r="L141" s="585" t="s">
        <v>9783</v>
      </c>
      <c r="M141" s="585">
        <v>1</v>
      </c>
      <c r="N141" s="585"/>
      <c r="O141" s="579">
        <f t="shared" si="22"/>
        <v>0</v>
      </c>
      <c r="P141" s="585">
        <f t="shared" si="18"/>
        <v>38</v>
      </c>
      <c r="Q141" s="602"/>
      <c r="R141" s="602"/>
      <c r="S141" s="579">
        <f t="shared" si="23"/>
        <v>0</v>
      </c>
      <c r="T141" s="579">
        <f t="shared" si="24"/>
        <v>0</v>
      </c>
      <c r="U141" s="735"/>
      <c r="V141" s="830"/>
      <c r="W141" s="827"/>
      <c r="X141" s="980">
        <v>0</v>
      </c>
      <c r="Y141" s="980">
        <v>19</v>
      </c>
      <c r="Z141" s="980"/>
      <c r="AA141" s="980"/>
      <c r="AB141" s="980">
        <v>0</v>
      </c>
      <c r="AC141" s="980">
        <v>0</v>
      </c>
    </row>
    <row r="142" spans="1:37" ht="15" hidden="1" customHeight="1" thickBot="1" x14ac:dyDescent="0.3">
      <c r="A142" s="580" t="str">
        <f t="shared" si="17"/>
        <v>24581304SPS ONIX</v>
      </c>
      <c r="B142" s="581">
        <v>126</v>
      </c>
      <c r="C142" s="582">
        <v>24581304</v>
      </c>
      <c r="D142" s="582" t="s">
        <v>1655</v>
      </c>
      <c r="E142" s="582"/>
      <c r="F142" s="584"/>
      <c r="G142" s="585" t="s">
        <v>1654</v>
      </c>
      <c r="H142" s="585"/>
      <c r="I142" s="584" t="s">
        <v>75</v>
      </c>
      <c r="J142" s="584" t="s">
        <v>831</v>
      </c>
      <c r="K142" s="585"/>
      <c r="L142" s="585" t="s">
        <v>9783</v>
      </c>
      <c r="M142" s="585">
        <v>1</v>
      </c>
      <c r="N142" s="585"/>
      <c r="O142" s="579">
        <f t="shared" si="22"/>
        <v>0</v>
      </c>
      <c r="P142" s="585">
        <f t="shared" si="18"/>
        <v>38</v>
      </c>
      <c r="Q142" s="602"/>
      <c r="R142" s="602"/>
      <c r="S142" s="579">
        <f t="shared" si="23"/>
        <v>0</v>
      </c>
      <c r="T142" s="579">
        <f t="shared" si="24"/>
        <v>0</v>
      </c>
      <c r="U142" s="735"/>
      <c r="V142" s="830"/>
      <c r="W142" s="827"/>
      <c r="X142" s="980">
        <v>0</v>
      </c>
      <c r="Y142" s="980">
        <v>19</v>
      </c>
      <c r="Z142" s="980"/>
      <c r="AA142" s="980"/>
      <c r="AB142" s="980">
        <v>0</v>
      </c>
      <c r="AC142" s="980">
        <v>0</v>
      </c>
    </row>
    <row r="143" spans="1:37" ht="15" hidden="1" customHeight="1" thickBot="1" x14ac:dyDescent="0.3">
      <c r="A143" s="580" t="str">
        <f t="shared" si="17"/>
        <v>95032352SPSF1E</v>
      </c>
      <c r="B143" s="581">
        <v>127</v>
      </c>
      <c r="C143" s="582">
        <v>95032352</v>
      </c>
      <c r="D143" s="582" t="s">
        <v>10160</v>
      </c>
      <c r="E143" s="582">
        <v>96</v>
      </c>
      <c r="F143" s="584" t="s">
        <v>1656</v>
      </c>
      <c r="G143" s="585" t="s">
        <v>731</v>
      </c>
      <c r="H143" s="585"/>
      <c r="I143" s="584" t="s">
        <v>306</v>
      </c>
      <c r="J143" s="584" t="s">
        <v>10049</v>
      </c>
      <c r="K143" s="585" t="s">
        <v>1657</v>
      </c>
      <c r="L143" s="585" t="s">
        <v>9782</v>
      </c>
      <c r="M143" s="585">
        <v>1</v>
      </c>
      <c r="N143" s="585" t="s">
        <v>147</v>
      </c>
      <c r="O143" s="579" t="s">
        <v>10066</v>
      </c>
      <c r="P143" s="585">
        <f t="shared" si="18"/>
        <v>38</v>
      </c>
      <c r="Q143" s="602"/>
      <c r="R143" s="602"/>
      <c r="S143" s="579">
        <f t="shared" si="23"/>
        <v>0</v>
      </c>
      <c r="T143" s="579">
        <f t="shared" si="24"/>
        <v>0</v>
      </c>
      <c r="U143" s="845" t="s">
        <v>9822</v>
      </c>
      <c r="V143" s="832">
        <v>42972</v>
      </c>
      <c r="W143" s="827"/>
      <c r="X143" s="980" t="s">
        <v>10066</v>
      </c>
      <c r="Y143" s="980">
        <v>19</v>
      </c>
      <c r="Z143" s="980"/>
      <c r="AA143" s="980"/>
      <c r="AB143" s="980">
        <v>0</v>
      </c>
      <c r="AC143" s="980">
        <v>0</v>
      </c>
    </row>
    <row r="144" spans="1:37" ht="15" hidden="1" customHeight="1" thickBot="1" x14ac:dyDescent="0.3">
      <c r="A144" s="580" t="str">
        <f t="shared" si="17"/>
        <v>11111101MAP04E/D</v>
      </c>
      <c r="B144" s="581">
        <v>128</v>
      </c>
      <c r="C144" s="582">
        <v>11111101</v>
      </c>
      <c r="D144" s="582" t="s">
        <v>1658</v>
      </c>
      <c r="E144" s="582">
        <v>40</v>
      </c>
      <c r="F144" s="584" t="s">
        <v>1644</v>
      </c>
      <c r="G144" s="585" t="s">
        <v>1659</v>
      </c>
      <c r="H144" s="585"/>
      <c r="I144" s="584" t="s">
        <v>97</v>
      </c>
      <c r="J144" s="584" t="s">
        <v>1660</v>
      </c>
      <c r="K144" s="585" t="s">
        <v>1644</v>
      </c>
      <c r="L144" s="585" t="s">
        <v>9783</v>
      </c>
      <c r="M144" s="585">
        <v>1</v>
      </c>
      <c r="N144" s="585"/>
      <c r="O144" s="579">
        <f>ROUNDUP(IF(N144="PENDANT",(VLOOKUP(L144,$E$2:$I$9,5,FALSE)*M144)),0)</f>
        <v>0</v>
      </c>
      <c r="P144" s="585">
        <f t="shared" si="18"/>
        <v>38</v>
      </c>
      <c r="Q144" s="602"/>
      <c r="R144" s="602"/>
      <c r="S144" s="579">
        <f t="shared" si="23"/>
        <v>0</v>
      </c>
      <c r="T144" s="579">
        <f t="shared" si="24"/>
        <v>0</v>
      </c>
      <c r="U144" s="845"/>
      <c r="V144" s="832"/>
      <c r="W144" s="827"/>
      <c r="X144" s="980">
        <v>0</v>
      </c>
      <c r="Y144" s="980">
        <v>19</v>
      </c>
      <c r="Z144" s="980"/>
      <c r="AA144" s="980"/>
      <c r="AB144" s="980">
        <v>0</v>
      </c>
      <c r="AC144" s="980">
        <v>0</v>
      </c>
    </row>
    <row r="145" spans="1:68" ht="15" hidden="1" customHeight="1" thickBot="1" x14ac:dyDescent="0.3">
      <c r="A145" s="580" t="str">
        <f t="shared" si="17"/>
        <v>24579142MINOMI</v>
      </c>
      <c r="B145" s="581">
        <v>129</v>
      </c>
      <c r="C145" s="582">
        <v>24579142</v>
      </c>
      <c r="D145" s="582" t="s">
        <v>1661</v>
      </c>
      <c r="E145" s="582">
        <v>160</v>
      </c>
      <c r="F145" s="584" t="s">
        <v>1662</v>
      </c>
      <c r="G145" s="585" t="s">
        <v>1491</v>
      </c>
      <c r="H145" s="585"/>
      <c r="I145" s="584" t="s">
        <v>121</v>
      </c>
      <c r="J145" s="584" t="s">
        <v>831</v>
      </c>
      <c r="K145" s="585" t="s">
        <v>855</v>
      </c>
      <c r="L145" s="585" t="s">
        <v>9783</v>
      </c>
      <c r="M145" s="585">
        <v>1</v>
      </c>
      <c r="N145" s="585"/>
      <c r="O145" s="579">
        <f>ROUNDUP(IF(N145="PENDANT",(VLOOKUP(L145,$E$2:$I$9,5,FALSE)*M145)),0)</f>
        <v>0</v>
      </c>
      <c r="P145" s="585">
        <f t="shared" si="18"/>
        <v>38</v>
      </c>
      <c r="Q145" s="602"/>
      <c r="R145" s="602"/>
      <c r="S145" s="579">
        <f t="shared" si="23"/>
        <v>0</v>
      </c>
      <c r="T145" s="579">
        <f t="shared" si="24"/>
        <v>0</v>
      </c>
      <c r="U145" s="614"/>
      <c r="V145" s="828"/>
      <c r="W145" s="827"/>
      <c r="X145" s="980">
        <v>0</v>
      </c>
      <c r="Y145" s="980">
        <v>19</v>
      </c>
      <c r="Z145" s="980"/>
      <c r="AA145" s="980"/>
      <c r="AB145" s="980">
        <v>0</v>
      </c>
      <c r="AC145" s="980">
        <v>0</v>
      </c>
    </row>
    <row r="146" spans="1:68" ht="15" hidden="1" customHeight="1" thickBot="1" x14ac:dyDescent="0.3">
      <c r="A146" s="580" t="str">
        <f t="shared" si="17"/>
        <v>52113148SPSF1E</v>
      </c>
      <c r="B146" s="581">
        <v>130</v>
      </c>
      <c r="C146" s="582">
        <v>52113148</v>
      </c>
      <c r="D146" s="582" t="s">
        <v>1663</v>
      </c>
      <c r="E146" s="582">
        <v>66</v>
      </c>
      <c r="F146" s="584" t="s">
        <v>1664</v>
      </c>
      <c r="G146" s="585" t="s">
        <v>731</v>
      </c>
      <c r="H146" s="585"/>
      <c r="I146" s="584" t="s">
        <v>306</v>
      </c>
      <c r="J146" s="584" t="s">
        <v>1225</v>
      </c>
      <c r="K146" s="585" t="s">
        <v>1665</v>
      </c>
      <c r="L146" s="585" t="s">
        <v>9782</v>
      </c>
      <c r="M146" s="585">
        <v>1</v>
      </c>
      <c r="N146" s="585" t="s">
        <v>147</v>
      </c>
      <c r="O146" s="579">
        <v>25</v>
      </c>
      <c r="P146" s="585">
        <f t="shared" si="18"/>
        <v>38</v>
      </c>
      <c r="Q146" s="602"/>
      <c r="R146" s="602"/>
      <c r="S146" s="579">
        <f t="shared" si="23"/>
        <v>0</v>
      </c>
      <c r="T146" s="579">
        <f t="shared" si="24"/>
        <v>0</v>
      </c>
      <c r="U146" s="735" t="s">
        <v>9822</v>
      </c>
      <c r="V146" s="828">
        <v>42972</v>
      </c>
      <c r="W146" s="827"/>
      <c r="X146" s="980">
        <v>25</v>
      </c>
      <c r="Y146" s="980">
        <v>19</v>
      </c>
      <c r="Z146" s="980"/>
      <c r="AA146" s="980"/>
      <c r="AB146" s="980">
        <v>0</v>
      </c>
      <c r="AC146" s="980">
        <v>0</v>
      </c>
    </row>
    <row r="147" spans="1:68" ht="15" hidden="1" customHeight="1" thickBot="1" x14ac:dyDescent="0.3">
      <c r="A147" s="580" t="str">
        <f t="shared" si="17"/>
        <v>52123682/684SPS BAG</v>
      </c>
      <c r="B147" s="581">
        <v>131</v>
      </c>
      <c r="C147" s="608" t="s">
        <v>1666</v>
      </c>
      <c r="D147" s="608" t="s">
        <v>1667</v>
      </c>
      <c r="E147" s="608">
        <v>36</v>
      </c>
      <c r="F147" s="609" t="s">
        <v>1668</v>
      </c>
      <c r="G147" s="610" t="s">
        <v>1649</v>
      </c>
      <c r="H147" s="610"/>
      <c r="I147" s="609" t="s">
        <v>1523</v>
      </c>
      <c r="J147" s="609" t="s">
        <v>1660</v>
      </c>
      <c r="K147" s="610" t="s">
        <v>140</v>
      </c>
      <c r="L147" s="585" t="s">
        <v>9783</v>
      </c>
      <c r="M147" s="585">
        <v>1</v>
      </c>
      <c r="N147" s="585"/>
      <c r="O147" s="579">
        <f>ROUNDUP(IF(N147="PENDANT",(VLOOKUP(L147,$E$2:$I$9,5,FALSE)*M147)),0)</f>
        <v>0</v>
      </c>
      <c r="P147" s="585">
        <f t="shared" si="18"/>
        <v>38</v>
      </c>
      <c r="Q147" s="602"/>
      <c r="R147" s="602"/>
      <c r="S147" s="579">
        <f t="shared" si="23"/>
        <v>0</v>
      </c>
      <c r="T147" s="579">
        <f t="shared" si="24"/>
        <v>0</v>
      </c>
      <c r="U147" s="614"/>
      <c r="V147" s="828"/>
      <c r="W147" s="827"/>
      <c r="X147" s="980">
        <v>0</v>
      </c>
      <c r="Y147" s="980">
        <v>19</v>
      </c>
      <c r="Z147" s="980"/>
      <c r="AA147" s="980"/>
      <c r="AB147" s="980">
        <v>0</v>
      </c>
      <c r="AC147" s="980">
        <v>0</v>
      </c>
    </row>
    <row r="148" spans="1:68" ht="15" hidden="1" customHeight="1" thickBot="1" x14ac:dyDescent="0.3">
      <c r="A148" s="580" t="str">
        <f t="shared" si="17"/>
        <v>52075431TP026E</v>
      </c>
      <c r="B148" s="581">
        <v>132</v>
      </c>
      <c r="C148" s="582">
        <v>52075431</v>
      </c>
      <c r="D148" s="582" t="s">
        <v>1669</v>
      </c>
      <c r="E148" s="582">
        <v>30</v>
      </c>
      <c r="F148" s="611" t="s">
        <v>1670</v>
      </c>
      <c r="G148" s="585" t="s">
        <v>1453</v>
      </c>
      <c r="H148" s="585"/>
      <c r="I148" s="584" t="s">
        <v>121</v>
      </c>
      <c r="J148" s="584" t="s">
        <v>831</v>
      </c>
      <c r="K148" s="585" t="s">
        <v>1671</v>
      </c>
      <c r="L148" s="585" t="s">
        <v>9783</v>
      </c>
      <c r="M148" s="585">
        <v>1</v>
      </c>
      <c r="N148" s="585"/>
      <c r="O148" s="579">
        <f>ROUNDUP(IF(N148="PENDANT",(VLOOKUP(L148,$E$2:$I$9,5,FALSE)*M148)),0)</f>
        <v>0</v>
      </c>
      <c r="P148" s="585">
        <f t="shared" si="18"/>
        <v>38</v>
      </c>
      <c r="Q148" s="602"/>
      <c r="R148" s="602"/>
      <c r="S148" s="579">
        <f t="shared" si="23"/>
        <v>0</v>
      </c>
      <c r="T148" s="579">
        <f t="shared" si="24"/>
        <v>0</v>
      </c>
      <c r="U148" s="735"/>
      <c r="V148" s="834"/>
      <c r="W148" s="827"/>
      <c r="X148" s="980">
        <v>0</v>
      </c>
      <c r="Y148" s="980">
        <v>19</v>
      </c>
      <c r="Z148" s="980"/>
      <c r="AA148" s="980"/>
      <c r="AB148" s="980">
        <v>0</v>
      </c>
      <c r="AC148" s="980">
        <v>0</v>
      </c>
    </row>
    <row r="149" spans="1:68" ht="15" hidden="1" customHeight="1" thickBot="1" x14ac:dyDescent="0.3">
      <c r="A149" s="580" t="str">
        <f t="shared" si="17"/>
        <v>52089236MA015E</v>
      </c>
      <c r="B149" s="581">
        <v>342</v>
      </c>
      <c r="C149" s="588">
        <v>52089236</v>
      </c>
      <c r="D149" s="588" t="s">
        <v>1961</v>
      </c>
      <c r="E149" s="588">
        <v>24</v>
      </c>
      <c r="F149" s="591" t="s">
        <v>1668</v>
      </c>
      <c r="G149" s="593" t="s">
        <v>1778</v>
      </c>
      <c r="H149" s="593"/>
      <c r="I149" s="591" t="s">
        <v>97</v>
      </c>
      <c r="J149" s="591" t="s">
        <v>1787</v>
      </c>
      <c r="K149" s="593" t="s">
        <v>140</v>
      </c>
      <c r="L149" s="593" t="s">
        <v>9782</v>
      </c>
      <c r="M149" s="593">
        <v>1</v>
      </c>
      <c r="N149" s="593" t="s">
        <v>147</v>
      </c>
      <c r="O149" s="594">
        <v>15</v>
      </c>
      <c r="P149" s="593">
        <f t="shared" si="18"/>
        <v>38</v>
      </c>
      <c r="Q149" s="706"/>
      <c r="R149" s="706"/>
      <c r="S149" s="594">
        <f t="shared" si="23"/>
        <v>0</v>
      </c>
      <c r="T149" s="594">
        <f t="shared" si="24"/>
        <v>0</v>
      </c>
      <c r="U149" s="593" t="s">
        <v>9822</v>
      </c>
      <c r="V149" s="836">
        <v>42899</v>
      </c>
      <c r="W149" s="844"/>
      <c r="X149" s="980">
        <v>15</v>
      </c>
      <c r="Y149" s="980">
        <v>19</v>
      </c>
      <c r="Z149" s="980"/>
      <c r="AA149" s="980"/>
      <c r="AB149" s="980">
        <v>0</v>
      </c>
      <c r="AC149" s="980">
        <v>0</v>
      </c>
    </row>
    <row r="150" spans="1:68" ht="15" hidden="1" customHeight="1" thickBot="1" x14ac:dyDescent="0.3">
      <c r="A150" s="580" t="str">
        <f t="shared" si="17"/>
        <v>52107662SEQ RADIADOR</v>
      </c>
      <c r="B150" s="581">
        <v>25</v>
      </c>
      <c r="C150" s="582">
        <v>52107662</v>
      </c>
      <c r="D150" s="582" t="s">
        <v>1505</v>
      </c>
      <c r="E150" s="582">
        <v>12</v>
      </c>
      <c r="F150" s="582" t="s">
        <v>1506</v>
      </c>
      <c r="G150" s="584" t="s">
        <v>1507</v>
      </c>
      <c r="H150" s="584"/>
      <c r="I150" s="603" t="s">
        <v>1507</v>
      </c>
      <c r="J150" s="584" t="s">
        <v>831</v>
      </c>
      <c r="K150" s="587"/>
      <c r="L150" s="585" t="s">
        <v>9783</v>
      </c>
      <c r="M150" s="585">
        <v>1</v>
      </c>
      <c r="N150" s="585"/>
      <c r="O150" s="579">
        <f t="shared" ref="O150:O159" si="25">ROUNDUP(IF(N150="PENDANT",(VLOOKUP(L150,$E$2:$I$9,5,FALSE)*M150)),0)</f>
        <v>0</v>
      </c>
      <c r="P150" s="585">
        <f t="shared" si="18"/>
        <v>38</v>
      </c>
      <c r="Q150" s="602"/>
      <c r="R150" s="602"/>
      <c r="S150" s="579">
        <f t="shared" si="23"/>
        <v>0</v>
      </c>
      <c r="T150" s="579">
        <f t="shared" si="24"/>
        <v>0</v>
      </c>
      <c r="U150" s="735"/>
      <c r="V150" s="830"/>
      <c r="W150" s="835"/>
      <c r="X150" s="974">
        <v>0</v>
      </c>
      <c r="Y150" s="974">
        <v>19</v>
      </c>
      <c r="Z150" s="974"/>
      <c r="AA150" s="974"/>
      <c r="AB150" s="974">
        <v>0</v>
      </c>
      <c r="AC150" s="974">
        <v>0</v>
      </c>
      <c r="AD150" s="968"/>
      <c r="AE150" s="968"/>
      <c r="AF150" s="968"/>
      <c r="AG150" s="968"/>
      <c r="AH150" s="968"/>
      <c r="AI150" s="968"/>
      <c r="AJ150" s="904"/>
      <c r="AK150" s="904"/>
      <c r="AL150" s="904"/>
      <c r="AM150" s="904"/>
      <c r="AN150" s="904"/>
      <c r="AO150" s="904"/>
      <c r="AP150" s="904"/>
      <c r="AQ150" s="904"/>
      <c r="AR150" s="904"/>
      <c r="AS150" s="904"/>
      <c r="AT150" s="904"/>
      <c r="AU150" s="904"/>
      <c r="AV150" s="904"/>
      <c r="AW150" s="904"/>
      <c r="AX150" s="904"/>
      <c r="AY150" s="904"/>
      <c r="AZ150" s="904"/>
      <c r="BA150" s="904"/>
      <c r="BB150" s="904"/>
      <c r="BC150" s="904"/>
      <c r="BD150" s="904"/>
      <c r="BE150" s="904"/>
      <c r="BF150" s="904"/>
      <c r="BG150" s="904"/>
      <c r="BH150" s="904"/>
      <c r="BI150" s="904"/>
      <c r="BJ150" s="904"/>
      <c r="BK150" s="904"/>
      <c r="BL150" s="904"/>
      <c r="BM150" s="904"/>
      <c r="BN150" s="904"/>
      <c r="BO150" s="904"/>
      <c r="BP150" s="904"/>
    </row>
    <row r="151" spans="1:68" ht="15" hidden="1" customHeight="1" thickBot="1" x14ac:dyDescent="0.3">
      <c r="A151" s="580" t="str">
        <f t="shared" si="17"/>
        <v>24581183SPS ONIX</v>
      </c>
      <c r="B151" s="581">
        <v>135</v>
      </c>
      <c r="C151" s="582">
        <v>24581183</v>
      </c>
      <c r="D151" s="582" t="s">
        <v>1674</v>
      </c>
      <c r="E151" s="582"/>
      <c r="F151" s="584"/>
      <c r="G151" s="585" t="s">
        <v>1654</v>
      </c>
      <c r="H151" s="585"/>
      <c r="I151" s="584" t="s">
        <v>75</v>
      </c>
      <c r="J151" s="584" t="s">
        <v>831</v>
      </c>
      <c r="K151" s="585"/>
      <c r="L151" s="585" t="s">
        <v>9783</v>
      </c>
      <c r="M151" s="585">
        <v>1</v>
      </c>
      <c r="N151" s="585"/>
      <c r="O151" s="579">
        <f t="shared" si="25"/>
        <v>0</v>
      </c>
      <c r="P151" s="585">
        <f t="shared" si="18"/>
        <v>38</v>
      </c>
      <c r="Q151" s="602"/>
      <c r="R151" s="602"/>
      <c r="S151" s="579">
        <f t="shared" si="23"/>
        <v>0</v>
      </c>
      <c r="T151" s="579">
        <f t="shared" si="24"/>
        <v>0</v>
      </c>
      <c r="U151" s="735"/>
      <c r="V151" s="830"/>
      <c r="W151" s="827"/>
      <c r="X151" s="980">
        <v>0</v>
      </c>
      <c r="Y151" s="980">
        <v>19</v>
      </c>
      <c r="Z151" s="980"/>
      <c r="AA151" s="980"/>
      <c r="AB151" s="980">
        <v>0</v>
      </c>
      <c r="AC151" s="980">
        <v>0</v>
      </c>
    </row>
    <row r="152" spans="1:68" ht="15" hidden="1" customHeight="1" thickBot="1" x14ac:dyDescent="0.3">
      <c r="A152" s="580" t="str">
        <f t="shared" si="17"/>
        <v>52046608SPS ONIX</v>
      </c>
      <c r="B152" s="581">
        <v>136</v>
      </c>
      <c r="C152" s="582">
        <v>52046608</v>
      </c>
      <c r="D152" s="582" t="s">
        <v>1675</v>
      </c>
      <c r="E152" s="582"/>
      <c r="F152" s="584"/>
      <c r="G152" s="585" t="s">
        <v>1654</v>
      </c>
      <c r="H152" s="585"/>
      <c r="I152" s="584" t="s">
        <v>75</v>
      </c>
      <c r="J152" s="584" t="s">
        <v>831</v>
      </c>
      <c r="K152" s="585"/>
      <c r="L152" s="585" t="s">
        <v>9783</v>
      </c>
      <c r="M152" s="585">
        <v>1</v>
      </c>
      <c r="N152" s="585"/>
      <c r="O152" s="579">
        <f t="shared" si="25"/>
        <v>0</v>
      </c>
      <c r="P152" s="585">
        <f t="shared" si="18"/>
        <v>38</v>
      </c>
      <c r="Q152" s="602"/>
      <c r="R152" s="602"/>
      <c r="S152" s="579">
        <f t="shared" si="23"/>
        <v>0</v>
      </c>
      <c r="T152" s="579">
        <f t="shared" si="24"/>
        <v>0</v>
      </c>
      <c r="U152" s="735"/>
      <c r="V152" s="830"/>
      <c r="W152" s="827"/>
      <c r="X152" s="980">
        <v>0</v>
      </c>
      <c r="Y152" s="980">
        <v>19</v>
      </c>
      <c r="Z152" s="980"/>
      <c r="AA152" s="980"/>
      <c r="AB152" s="980">
        <v>0</v>
      </c>
      <c r="AC152" s="980">
        <v>0</v>
      </c>
    </row>
    <row r="153" spans="1:68" ht="15" hidden="1" customHeight="1" thickBot="1" x14ac:dyDescent="0.3">
      <c r="A153" s="580" t="str">
        <f t="shared" si="17"/>
        <v>52107663SEQ.RADIADOR</v>
      </c>
      <c r="B153" s="581">
        <v>261</v>
      </c>
      <c r="C153" s="582">
        <v>52107663</v>
      </c>
      <c r="D153" s="582" t="s">
        <v>1856</v>
      </c>
      <c r="E153" s="582">
        <v>12</v>
      </c>
      <c r="F153" s="582" t="s">
        <v>1506</v>
      </c>
      <c r="G153" s="585" t="s">
        <v>1857</v>
      </c>
      <c r="H153" s="585"/>
      <c r="I153" s="625" t="s">
        <v>1857</v>
      </c>
      <c r="J153" s="584" t="s">
        <v>831</v>
      </c>
      <c r="K153" s="585"/>
      <c r="L153" s="585" t="s">
        <v>9783</v>
      </c>
      <c r="M153" s="585">
        <v>1</v>
      </c>
      <c r="N153" s="585"/>
      <c r="O153" s="579">
        <f t="shared" si="25"/>
        <v>0</v>
      </c>
      <c r="P153" s="585">
        <f t="shared" si="18"/>
        <v>38</v>
      </c>
      <c r="Q153" s="602"/>
      <c r="R153" s="602"/>
      <c r="S153" s="579">
        <f t="shared" si="23"/>
        <v>0</v>
      </c>
      <c r="T153" s="579">
        <f t="shared" si="24"/>
        <v>0</v>
      </c>
      <c r="U153" s="735"/>
      <c r="V153" s="831"/>
      <c r="W153" s="844"/>
      <c r="X153" s="980">
        <v>0</v>
      </c>
      <c r="Y153" s="980">
        <v>19</v>
      </c>
      <c r="Z153" s="980"/>
      <c r="AA153" s="980"/>
      <c r="AB153" s="980">
        <v>0</v>
      </c>
      <c r="AC153" s="980">
        <v>0</v>
      </c>
    </row>
    <row r="154" spans="1:68" ht="15" hidden="1" customHeight="1" thickBot="1" x14ac:dyDescent="0.3">
      <c r="A154" s="580" t="str">
        <f t="shared" si="17"/>
        <v>94746976SPST2D</v>
      </c>
      <c r="B154" s="581">
        <v>138</v>
      </c>
      <c r="C154" s="582">
        <v>94746976</v>
      </c>
      <c r="D154" s="582" t="s">
        <v>1676</v>
      </c>
      <c r="E154" s="582">
        <v>462</v>
      </c>
      <c r="F154" s="584" t="s">
        <v>1677</v>
      </c>
      <c r="G154" s="585" t="s">
        <v>1313</v>
      </c>
      <c r="H154" s="585"/>
      <c r="I154" s="584" t="s">
        <v>294</v>
      </c>
      <c r="J154" s="584" t="s">
        <v>831</v>
      </c>
      <c r="K154" s="585" t="s">
        <v>140</v>
      </c>
      <c r="L154" s="585" t="s">
        <v>9783</v>
      </c>
      <c r="M154" s="585">
        <v>1</v>
      </c>
      <c r="N154" s="585"/>
      <c r="O154" s="579">
        <f t="shared" si="25"/>
        <v>0</v>
      </c>
      <c r="P154" s="585">
        <f t="shared" si="18"/>
        <v>38</v>
      </c>
      <c r="Q154" s="602"/>
      <c r="R154" s="602"/>
      <c r="S154" s="579">
        <f t="shared" si="23"/>
        <v>0</v>
      </c>
      <c r="T154" s="579">
        <f t="shared" si="24"/>
        <v>0</v>
      </c>
      <c r="U154" s="845"/>
      <c r="V154" s="832"/>
      <c r="W154" s="827"/>
      <c r="X154" s="980">
        <v>0</v>
      </c>
      <c r="Y154" s="980">
        <v>19</v>
      </c>
      <c r="Z154" s="980"/>
      <c r="AA154" s="980"/>
      <c r="AB154" s="980">
        <v>0</v>
      </c>
      <c r="AC154" s="980">
        <v>0</v>
      </c>
    </row>
    <row r="155" spans="1:68" s="951" customFormat="1" ht="15" hidden="1" customHeight="1" thickBot="1" x14ac:dyDescent="0.3">
      <c r="A155" s="580" t="str">
        <f t="shared" si="17"/>
        <v>94746977SPST2D</v>
      </c>
      <c r="B155" s="581">
        <v>139</v>
      </c>
      <c r="C155" s="582">
        <v>94746977</v>
      </c>
      <c r="D155" s="582" t="s">
        <v>1678</v>
      </c>
      <c r="E155" s="582">
        <v>462</v>
      </c>
      <c r="F155" s="584" t="s">
        <v>1679</v>
      </c>
      <c r="G155" s="585" t="s">
        <v>1313</v>
      </c>
      <c r="H155" s="585"/>
      <c r="I155" s="584" t="s">
        <v>294</v>
      </c>
      <c r="J155" s="584" t="s">
        <v>831</v>
      </c>
      <c r="K155" s="585" t="s">
        <v>140</v>
      </c>
      <c r="L155" s="585" t="s">
        <v>9783</v>
      </c>
      <c r="M155" s="585">
        <v>1</v>
      </c>
      <c r="N155" s="585"/>
      <c r="O155" s="579">
        <f t="shared" si="25"/>
        <v>0</v>
      </c>
      <c r="P155" s="585">
        <f t="shared" si="18"/>
        <v>38</v>
      </c>
      <c r="Q155" s="602"/>
      <c r="R155" s="602"/>
      <c r="S155" s="579">
        <f t="shared" si="23"/>
        <v>0</v>
      </c>
      <c r="T155" s="579">
        <f t="shared" si="24"/>
        <v>0</v>
      </c>
      <c r="U155" s="735"/>
      <c r="V155" s="832"/>
      <c r="W155" s="827"/>
      <c r="X155" s="980">
        <v>0</v>
      </c>
      <c r="Y155" s="980">
        <v>19</v>
      </c>
      <c r="Z155" s="980"/>
      <c r="AA155" s="980"/>
      <c r="AB155" s="980">
        <v>0</v>
      </c>
      <c r="AC155" s="980">
        <v>0</v>
      </c>
      <c r="AD155" s="982"/>
      <c r="AE155" s="982"/>
      <c r="AF155" s="982"/>
      <c r="AG155" s="982"/>
      <c r="AH155" s="982"/>
      <c r="AI155" s="982"/>
    </row>
    <row r="156" spans="1:68" ht="15" hidden="1" customHeight="1" thickBot="1" x14ac:dyDescent="0.3">
      <c r="A156" s="580" t="str">
        <f t="shared" si="17"/>
        <v>52102289SPS BAG</v>
      </c>
      <c r="B156" s="581">
        <v>140</v>
      </c>
      <c r="C156" s="582">
        <v>52102289</v>
      </c>
      <c r="D156" s="582" t="s">
        <v>1680</v>
      </c>
      <c r="E156" s="582">
        <v>96</v>
      </c>
      <c r="F156" s="584" t="s">
        <v>1681</v>
      </c>
      <c r="G156" s="585" t="s">
        <v>1649</v>
      </c>
      <c r="H156" s="585"/>
      <c r="I156" s="584" t="s">
        <v>1523</v>
      </c>
      <c r="J156" s="584" t="s">
        <v>831</v>
      </c>
      <c r="K156" s="585" t="s">
        <v>193</v>
      </c>
      <c r="L156" s="585" t="s">
        <v>9783</v>
      </c>
      <c r="M156" s="585">
        <v>1</v>
      </c>
      <c r="N156" s="585"/>
      <c r="O156" s="579">
        <f t="shared" si="25"/>
        <v>0</v>
      </c>
      <c r="P156" s="585">
        <f t="shared" si="18"/>
        <v>38</v>
      </c>
      <c r="Q156" s="602"/>
      <c r="R156" s="602"/>
      <c r="S156" s="579">
        <f t="shared" si="23"/>
        <v>0</v>
      </c>
      <c r="T156" s="579">
        <f t="shared" si="24"/>
        <v>0</v>
      </c>
      <c r="U156" s="614"/>
      <c r="V156" s="828"/>
      <c r="W156" s="827"/>
      <c r="X156" s="980">
        <v>0</v>
      </c>
      <c r="Y156" s="980">
        <v>19</v>
      </c>
      <c r="Z156" s="980"/>
      <c r="AA156" s="980"/>
      <c r="AB156" s="980">
        <v>0</v>
      </c>
      <c r="AC156" s="980">
        <v>0</v>
      </c>
    </row>
    <row r="157" spans="1:68" ht="15" hidden="1" customHeight="1" thickBot="1" x14ac:dyDescent="0.3">
      <c r="A157" s="580" t="str">
        <f t="shared" si="17"/>
        <v>52059329TP010D</v>
      </c>
      <c r="B157" s="581">
        <v>141</v>
      </c>
      <c r="C157" s="582">
        <v>52059329</v>
      </c>
      <c r="D157" s="582" t="s">
        <v>1682</v>
      </c>
      <c r="E157" s="582">
        <v>250</v>
      </c>
      <c r="F157" s="584" t="s">
        <v>1683</v>
      </c>
      <c r="G157" s="585" t="s">
        <v>1323</v>
      </c>
      <c r="H157" s="585"/>
      <c r="I157" s="584" t="s">
        <v>75</v>
      </c>
      <c r="J157" s="584" t="s">
        <v>831</v>
      </c>
      <c r="K157" s="585" t="s">
        <v>753</v>
      </c>
      <c r="L157" s="585" t="s">
        <v>9783</v>
      </c>
      <c r="M157" s="585">
        <v>1</v>
      </c>
      <c r="N157" s="585"/>
      <c r="O157" s="579">
        <f t="shared" si="25"/>
        <v>0</v>
      </c>
      <c r="P157" s="585">
        <f t="shared" si="18"/>
        <v>38</v>
      </c>
      <c r="Q157" s="602"/>
      <c r="R157" s="602"/>
      <c r="S157" s="579">
        <f t="shared" si="23"/>
        <v>0</v>
      </c>
      <c r="T157" s="579">
        <f t="shared" si="24"/>
        <v>0</v>
      </c>
      <c r="U157" s="614"/>
      <c r="V157" s="828"/>
      <c r="W157" s="827"/>
      <c r="X157" s="980">
        <v>0</v>
      </c>
      <c r="Y157" s="980">
        <v>19</v>
      </c>
      <c r="Z157" s="980"/>
      <c r="AA157" s="980"/>
      <c r="AB157" s="980">
        <v>0</v>
      </c>
      <c r="AC157" s="980">
        <v>0</v>
      </c>
    </row>
    <row r="158" spans="1:68" ht="15" hidden="1" customHeight="1" thickBot="1" x14ac:dyDescent="0.3">
      <c r="A158" s="580" t="str">
        <f t="shared" si="17"/>
        <v>94760047SPS ONIX</v>
      </c>
      <c r="B158" s="581">
        <v>142</v>
      </c>
      <c r="C158" s="582">
        <v>94760047</v>
      </c>
      <c r="D158" s="582" t="s">
        <v>1684</v>
      </c>
      <c r="E158" s="582">
        <v>60</v>
      </c>
      <c r="F158" s="584" t="s">
        <v>1685</v>
      </c>
      <c r="G158" s="585" t="s">
        <v>1654</v>
      </c>
      <c r="H158" s="585"/>
      <c r="I158" s="584" t="s">
        <v>75</v>
      </c>
      <c r="J158" s="584" t="s">
        <v>831</v>
      </c>
      <c r="K158" s="585" t="s">
        <v>753</v>
      </c>
      <c r="L158" s="585" t="s">
        <v>9783</v>
      </c>
      <c r="M158" s="585">
        <v>1</v>
      </c>
      <c r="N158" s="585"/>
      <c r="O158" s="579">
        <f t="shared" si="25"/>
        <v>0</v>
      </c>
      <c r="P158" s="585">
        <f t="shared" si="18"/>
        <v>38</v>
      </c>
      <c r="Q158" s="602"/>
      <c r="R158" s="602"/>
      <c r="S158" s="579">
        <f t="shared" si="23"/>
        <v>0</v>
      </c>
      <c r="T158" s="579">
        <f t="shared" si="24"/>
        <v>0</v>
      </c>
      <c r="U158" s="735"/>
      <c r="V158" s="831"/>
      <c r="W158" s="827"/>
      <c r="X158" s="980">
        <v>0</v>
      </c>
      <c r="Y158" s="980">
        <v>19</v>
      </c>
      <c r="Z158" s="980"/>
      <c r="AA158" s="980"/>
      <c r="AB158" s="980">
        <v>0</v>
      </c>
      <c r="AC158" s="980">
        <v>0</v>
      </c>
    </row>
    <row r="159" spans="1:68" s="951" customFormat="1" ht="15" hidden="1" customHeight="1" thickBot="1" x14ac:dyDescent="0.3">
      <c r="A159" s="580" t="str">
        <f t="shared" si="17"/>
        <v>52056749/6750SPS BAG</v>
      </c>
      <c r="B159" s="581">
        <v>143</v>
      </c>
      <c r="C159" s="582" t="s">
        <v>1686</v>
      </c>
      <c r="D159" s="582" t="s">
        <v>1687</v>
      </c>
      <c r="E159" s="582">
        <v>72</v>
      </c>
      <c r="F159" s="584" t="s">
        <v>1668</v>
      </c>
      <c r="G159" s="585" t="s">
        <v>1649</v>
      </c>
      <c r="H159" s="585"/>
      <c r="I159" s="584" t="s">
        <v>1523</v>
      </c>
      <c r="J159" s="584" t="s">
        <v>1225</v>
      </c>
      <c r="K159" s="585" t="s">
        <v>140</v>
      </c>
      <c r="L159" s="585" t="s">
        <v>9783</v>
      </c>
      <c r="M159" s="585">
        <v>1</v>
      </c>
      <c r="N159" s="585"/>
      <c r="O159" s="579">
        <f t="shared" si="25"/>
        <v>0</v>
      </c>
      <c r="P159" s="585">
        <f t="shared" si="18"/>
        <v>38</v>
      </c>
      <c r="Q159" s="602"/>
      <c r="R159" s="602"/>
      <c r="S159" s="579">
        <f t="shared" si="23"/>
        <v>0</v>
      </c>
      <c r="T159" s="579">
        <f t="shared" si="24"/>
        <v>0</v>
      </c>
      <c r="U159" s="614"/>
      <c r="V159" s="828"/>
      <c r="W159" s="827"/>
      <c r="X159" s="980">
        <v>0</v>
      </c>
      <c r="Y159" s="980">
        <v>19</v>
      </c>
      <c r="Z159" s="980"/>
      <c r="AA159" s="980"/>
      <c r="AB159" s="980">
        <v>0</v>
      </c>
      <c r="AC159" s="980">
        <v>0</v>
      </c>
      <c r="AD159" s="982"/>
      <c r="AE159" s="982"/>
      <c r="AF159" s="982"/>
      <c r="AG159" s="982"/>
      <c r="AH159" s="982"/>
      <c r="AI159" s="982"/>
    </row>
    <row r="160" spans="1:68" ht="15" hidden="1" customHeight="1" thickBot="1" x14ac:dyDescent="0.3">
      <c r="A160" s="580" t="str">
        <f t="shared" si="17"/>
        <v>1010202MA010E</v>
      </c>
      <c r="B160" s="581">
        <v>144</v>
      </c>
      <c r="C160" s="582">
        <v>1010202</v>
      </c>
      <c r="D160" s="582" t="s">
        <v>1688</v>
      </c>
      <c r="E160" s="582">
        <v>24</v>
      </c>
      <c r="F160" s="584" t="s">
        <v>1689</v>
      </c>
      <c r="G160" s="585" t="s">
        <v>1400</v>
      </c>
      <c r="H160" s="585"/>
      <c r="I160" s="584" t="s">
        <v>1690</v>
      </c>
      <c r="J160" s="584" t="s">
        <v>1660</v>
      </c>
      <c r="K160" s="585" t="s">
        <v>1691</v>
      </c>
      <c r="L160" s="585" t="s">
        <v>9783</v>
      </c>
      <c r="M160" s="585">
        <v>1</v>
      </c>
      <c r="N160" s="585" t="s">
        <v>147</v>
      </c>
      <c r="O160" s="579" t="s">
        <v>10066</v>
      </c>
      <c r="P160" s="585">
        <f t="shared" si="18"/>
        <v>38</v>
      </c>
      <c r="Q160" s="602"/>
      <c r="R160" s="602"/>
      <c r="S160" s="579">
        <f t="shared" si="23"/>
        <v>0</v>
      </c>
      <c r="T160" s="579">
        <f t="shared" si="24"/>
        <v>0</v>
      </c>
      <c r="U160" s="614"/>
      <c r="V160" s="828"/>
      <c r="W160" s="827"/>
      <c r="X160" s="980">
        <v>0</v>
      </c>
      <c r="Y160" s="980">
        <v>19</v>
      </c>
      <c r="Z160" s="980"/>
      <c r="AA160" s="980"/>
      <c r="AB160" s="980">
        <v>0</v>
      </c>
      <c r="AC160" s="980">
        <v>0</v>
      </c>
    </row>
    <row r="161" spans="1:29" ht="15" hidden="1" customHeight="1" thickBot="1" x14ac:dyDescent="0.3">
      <c r="A161" s="580" t="str">
        <f t="shared" si="17"/>
        <v>52056469SPS ONIX</v>
      </c>
      <c r="B161" s="581">
        <v>145</v>
      </c>
      <c r="C161" s="582">
        <v>52056469</v>
      </c>
      <c r="D161" s="582" t="s">
        <v>1692</v>
      </c>
      <c r="E161" s="582"/>
      <c r="F161" s="584"/>
      <c r="G161" s="585" t="s">
        <v>1654</v>
      </c>
      <c r="H161" s="585"/>
      <c r="I161" s="584" t="s">
        <v>75</v>
      </c>
      <c r="J161" s="584" t="s">
        <v>831</v>
      </c>
      <c r="K161" s="585"/>
      <c r="L161" s="585" t="s">
        <v>9783</v>
      </c>
      <c r="M161" s="585">
        <v>1</v>
      </c>
      <c r="N161" s="585"/>
      <c r="O161" s="579">
        <f>ROUNDUP(IF(N161="PENDANT",(VLOOKUP(L161,$E$2:$I$9,5,FALSE)*M161)),0)</f>
        <v>0</v>
      </c>
      <c r="P161" s="585">
        <f t="shared" si="18"/>
        <v>38</v>
      </c>
      <c r="Q161" s="602"/>
      <c r="R161" s="602"/>
      <c r="S161" s="579">
        <f t="shared" si="23"/>
        <v>0</v>
      </c>
      <c r="T161" s="579">
        <f t="shared" si="24"/>
        <v>0</v>
      </c>
      <c r="U161" s="735"/>
      <c r="V161" s="830"/>
      <c r="W161" s="827"/>
      <c r="X161" s="980">
        <v>0</v>
      </c>
      <c r="Y161" s="980">
        <v>19</v>
      </c>
      <c r="Z161" s="980"/>
      <c r="AA161" s="980"/>
      <c r="AB161" s="980">
        <v>0</v>
      </c>
      <c r="AC161" s="980">
        <v>0</v>
      </c>
    </row>
    <row r="162" spans="1:29" ht="15" hidden="1" customHeight="1" thickBot="1" x14ac:dyDescent="0.3">
      <c r="A162" s="580" t="str">
        <f t="shared" si="17"/>
        <v>93263581TP053D</v>
      </c>
      <c r="B162" s="581">
        <v>146</v>
      </c>
      <c r="C162" s="582" t="s">
        <v>1693</v>
      </c>
      <c r="D162" s="582" t="s">
        <v>1694</v>
      </c>
      <c r="E162" s="582">
        <v>400</v>
      </c>
      <c r="F162" s="584" t="s">
        <v>1695</v>
      </c>
      <c r="G162" s="585" t="s">
        <v>1370</v>
      </c>
      <c r="H162" s="585"/>
      <c r="I162" s="584" t="s">
        <v>412</v>
      </c>
      <c r="J162" s="584" t="s">
        <v>831</v>
      </c>
      <c r="K162" s="585" t="s">
        <v>1626</v>
      </c>
      <c r="L162" s="585" t="s">
        <v>9783</v>
      </c>
      <c r="M162" s="585">
        <v>1</v>
      </c>
      <c r="N162" s="585"/>
      <c r="O162" s="579">
        <f>ROUNDUP(IF(N162="PENDANT",(VLOOKUP(L162,$E$2:$I$9,5,FALSE)*M162)),0)</f>
        <v>0</v>
      </c>
      <c r="P162" s="585">
        <f t="shared" si="18"/>
        <v>38</v>
      </c>
      <c r="Q162" s="602"/>
      <c r="R162" s="602"/>
      <c r="S162" s="579">
        <f t="shared" si="23"/>
        <v>0</v>
      </c>
      <c r="T162" s="579">
        <f t="shared" si="24"/>
        <v>0</v>
      </c>
      <c r="U162" s="735"/>
      <c r="V162" s="829"/>
      <c r="W162" s="844"/>
      <c r="X162" s="980">
        <v>0</v>
      </c>
      <c r="Y162" s="980">
        <v>19</v>
      </c>
      <c r="Z162" s="980"/>
      <c r="AA162" s="980"/>
      <c r="AB162" s="980">
        <v>0</v>
      </c>
      <c r="AC162" s="980">
        <v>0</v>
      </c>
    </row>
    <row r="163" spans="1:29" ht="15" hidden="1" customHeight="1" thickBot="1" x14ac:dyDescent="0.3">
      <c r="A163" s="580" t="str">
        <f t="shared" si="17"/>
        <v>52122891SPST1E</v>
      </c>
      <c r="B163" s="581">
        <v>147</v>
      </c>
      <c r="C163" s="582">
        <v>52122891</v>
      </c>
      <c r="D163" s="582" t="s">
        <v>1696</v>
      </c>
      <c r="E163" s="582">
        <v>56</v>
      </c>
      <c r="F163" s="584" t="s">
        <v>1697</v>
      </c>
      <c r="G163" s="585" t="s">
        <v>1312</v>
      </c>
      <c r="H163" s="585"/>
      <c r="I163" s="584" t="s">
        <v>294</v>
      </c>
      <c r="J163" s="584" t="s">
        <v>9798</v>
      </c>
      <c r="K163" s="585" t="s">
        <v>1698</v>
      </c>
      <c r="L163" s="585" t="s">
        <v>9782</v>
      </c>
      <c r="M163" s="585">
        <v>1</v>
      </c>
      <c r="N163" s="585" t="s">
        <v>147</v>
      </c>
      <c r="O163" s="579" t="s">
        <v>10066</v>
      </c>
      <c r="P163" s="585">
        <f t="shared" si="18"/>
        <v>38</v>
      </c>
      <c r="Q163" s="602"/>
      <c r="R163" s="602"/>
      <c r="S163" s="579">
        <f t="shared" si="23"/>
        <v>0</v>
      </c>
      <c r="T163" s="579">
        <f t="shared" si="24"/>
        <v>0</v>
      </c>
      <c r="U163" s="614" t="s">
        <v>9822</v>
      </c>
      <c r="V163" s="828">
        <v>42961</v>
      </c>
      <c r="W163" s="844"/>
      <c r="X163" s="980" t="s">
        <v>10066</v>
      </c>
      <c r="Y163" s="980">
        <v>19</v>
      </c>
      <c r="Z163" s="980"/>
      <c r="AA163" s="980"/>
      <c r="AB163" s="980">
        <v>0</v>
      </c>
      <c r="AC163" s="980">
        <v>0</v>
      </c>
    </row>
    <row r="164" spans="1:29" ht="15" hidden="1" customHeight="1" thickBot="1" x14ac:dyDescent="0.3">
      <c r="A164" s="580" t="str">
        <f t="shared" si="17"/>
        <v>52090768SPST1E</v>
      </c>
      <c r="B164" s="581">
        <v>148</v>
      </c>
      <c r="C164" s="582">
        <v>52090768</v>
      </c>
      <c r="D164" s="582" t="s">
        <v>1699</v>
      </c>
      <c r="E164" s="582">
        <v>364</v>
      </c>
      <c r="F164" s="584" t="s">
        <v>1700</v>
      </c>
      <c r="G164" s="585" t="s">
        <v>1312</v>
      </c>
      <c r="H164" s="585"/>
      <c r="I164" s="584" t="s">
        <v>294</v>
      </c>
      <c r="J164" s="584" t="s">
        <v>1225</v>
      </c>
      <c r="K164" s="585" t="s">
        <v>1496</v>
      </c>
      <c r="L164" s="585" t="s">
        <v>9782</v>
      </c>
      <c r="M164" s="585">
        <v>1</v>
      </c>
      <c r="N164" s="585" t="s">
        <v>147</v>
      </c>
      <c r="O164" s="579">
        <v>25</v>
      </c>
      <c r="P164" s="585">
        <f t="shared" si="18"/>
        <v>38</v>
      </c>
      <c r="Q164" s="602"/>
      <c r="R164" s="602"/>
      <c r="S164" s="579">
        <f t="shared" si="23"/>
        <v>0</v>
      </c>
      <c r="T164" s="579">
        <f t="shared" si="24"/>
        <v>0</v>
      </c>
      <c r="U164" s="735" t="s">
        <v>9822</v>
      </c>
      <c r="V164" s="828">
        <v>42961</v>
      </c>
      <c r="W164" s="844"/>
      <c r="X164" s="980">
        <v>25</v>
      </c>
      <c r="Y164" s="980">
        <v>19</v>
      </c>
      <c r="Z164" s="980"/>
      <c r="AA164" s="980"/>
      <c r="AB164" s="980">
        <v>0</v>
      </c>
      <c r="AC164" s="980">
        <v>0</v>
      </c>
    </row>
    <row r="165" spans="1:29" ht="15" hidden="1" customHeight="1" thickBot="1" x14ac:dyDescent="0.3">
      <c r="A165" s="580" t="str">
        <f t="shared" si="17"/>
        <v>94760033SPS ONIX</v>
      </c>
      <c r="B165" s="581">
        <v>149</v>
      </c>
      <c r="C165" s="582">
        <v>94760033</v>
      </c>
      <c r="D165" s="582" t="s">
        <v>1701</v>
      </c>
      <c r="E165" s="582"/>
      <c r="F165" s="584"/>
      <c r="G165" s="585" t="s">
        <v>1654</v>
      </c>
      <c r="H165" s="585"/>
      <c r="I165" s="584" t="s">
        <v>75</v>
      </c>
      <c r="J165" s="584" t="s">
        <v>831</v>
      </c>
      <c r="K165" s="585"/>
      <c r="L165" s="585" t="s">
        <v>9783</v>
      </c>
      <c r="M165" s="585">
        <v>1</v>
      </c>
      <c r="N165" s="585"/>
      <c r="O165" s="579">
        <f>ROUNDUP(IF(N165="PENDANT",(VLOOKUP(L165,$E$2:$I$9,5,FALSE)*M165)),0)</f>
        <v>0</v>
      </c>
      <c r="P165" s="585">
        <f t="shared" si="18"/>
        <v>38</v>
      </c>
      <c r="Q165" s="602"/>
      <c r="R165" s="602"/>
      <c r="S165" s="579">
        <f t="shared" si="23"/>
        <v>0</v>
      </c>
      <c r="T165" s="579">
        <f t="shared" si="24"/>
        <v>0</v>
      </c>
      <c r="U165" s="735"/>
      <c r="V165" s="831"/>
      <c r="W165" s="844"/>
      <c r="X165" s="980">
        <v>0</v>
      </c>
      <c r="Y165" s="980">
        <v>19</v>
      </c>
      <c r="Z165" s="980"/>
      <c r="AA165" s="980"/>
      <c r="AB165" s="980">
        <v>0</v>
      </c>
      <c r="AC165" s="980">
        <v>0</v>
      </c>
    </row>
    <row r="166" spans="1:29" ht="15" hidden="1" customHeight="1" thickBot="1" x14ac:dyDescent="0.3">
      <c r="A166" s="580" t="str">
        <f t="shared" si="17"/>
        <v>52144829SPST1E</v>
      </c>
      <c r="B166" s="581">
        <v>150</v>
      </c>
      <c r="C166" s="582">
        <v>52144829</v>
      </c>
      <c r="D166" s="582" t="s">
        <v>1702</v>
      </c>
      <c r="E166" s="582">
        <v>192</v>
      </c>
      <c r="F166" s="584" t="s">
        <v>1703</v>
      </c>
      <c r="G166" s="585" t="s">
        <v>1312</v>
      </c>
      <c r="H166" s="585"/>
      <c r="I166" s="584" t="s">
        <v>294</v>
      </c>
      <c r="J166" s="584" t="s">
        <v>1225</v>
      </c>
      <c r="K166" s="585" t="s">
        <v>1496</v>
      </c>
      <c r="L166" s="585" t="s">
        <v>9782</v>
      </c>
      <c r="M166" s="585">
        <v>1</v>
      </c>
      <c r="N166" s="585" t="s">
        <v>147</v>
      </c>
      <c r="O166" s="579">
        <v>25</v>
      </c>
      <c r="P166" s="585">
        <f t="shared" si="18"/>
        <v>38</v>
      </c>
      <c r="Q166" s="602"/>
      <c r="R166" s="602"/>
      <c r="S166" s="579">
        <f t="shared" si="23"/>
        <v>0</v>
      </c>
      <c r="T166" s="579">
        <f t="shared" si="24"/>
        <v>0</v>
      </c>
      <c r="U166" s="845" t="s">
        <v>9822</v>
      </c>
      <c r="V166" s="832">
        <v>42961</v>
      </c>
      <c r="W166" s="844"/>
      <c r="X166" s="980">
        <v>25</v>
      </c>
      <c r="Y166" s="980">
        <v>19</v>
      </c>
      <c r="Z166" s="980"/>
      <c r="AA166" s="980"/>
      <c r="AB166" s="980">
        <v>0</v>
      </c>
      <c r="AC166" s="980">
        <v>0</v>
      </c>
    </row>
    <row r="167" spans="1:29" ht="15" hidden="1" customHeight="1" thickBot="1" x14ac:dyDescent="0.3">
      <c r="A167" s="580" t="str">
        <f t="shared" ref="A167:A230" si="26">CONCATENATE(C167,G167)</f>
        <v>52144831SPST1E</v>
      </c>
      <c r="B167" s="581">
        <v>151</v>
      </c>
      <c r="C167" s="582">
        <v>52144831</v>
      </c>
      <c r="D167" s="582" t="s">
        <v>1704</v>
      </c>
      <c r="E167" s="582">
        <v>120</v>
      </c>
      <c r="F167" s="584" t="s">
        <v>1705</v>
      </c>
      <c r="G167" s="585" t="s">
        <v>1312</v>
      </c>
      <c r="H167" s="585"/>
      <c r="I167" s="584" t="s">
        <v>294</v>
      </c>
      <c r="J167" s="584" t="s">
        <v>1225</v>
      </c>
      <c r="K167" s="585" t="s">
        <v>1496</v>
      </c>
      <c r="L167" s="585" t="s">
        <v>9782</v>
      </c>
      <c r="M167" s="585">
        <v>1</v>
      </c>
      <c r="N167" s="585" t="s">
        <v>147</v>
      </c>
      <c r="O167" s="579">
        <v>30</v>
      </c>
      <c r="P167" s="585">
        <f t="shared" ref="P167:P230" si="27">ROUNDUP(VLOOKUP(L167,$E$2:$I$9,5,FALSE)*M167,0)</f>
        <v>38</v>
      </c>
      <c r="Q167" s="602"/>
      <c r="R167" s="602"/>
      <c r="S167" s="579">
        <f t="shared" ref="S167:S198" si="28">ROUNDUP(IF(N167="pps",(M167*VLOOKUP(L167,$E$2:$I$9,4,FALSE)*$B$3)/E167,0),0)</f>
        <v>0</v>
      </c>
      <c r="T167" s="579">
        <f t="shared" ref="T167:T198" si="29">ROUNDUP(IF(N167="pps",(M167*VLOOKUP(L167,$E$2:$I$9,4,FALSE)*$B$9)/E167,0),0)</f>
        <v>0</v>
      </c>
      <c r="U167" s="845" t="s">
        <v>9822</v>
      </c>
      <c r="V167" s="828">
        <v>42961</v>
      </c>
      <c r="W167" s="844"/>
      <c r="X167" s="980">
        <v>30</v>
      </c>
      <c r="Y167" s="980">
        <v>19</v>
      </c>
      <c r="Z167" s="980"/>
      <c r="AA167" s="980"/>
      <c r="AB167" s="980">
        <v>0</v>
      </c>
      <c r="AC167" s="980">
        <v>0</v>
      </c>
    </row>
    <row r="168" spans="1:29" ht="15" hidden="1" customHeight="1" thickBot="1" x14ac:dyDescent="0.3">
      <c r="A168" s="580" t="str">
        <f t="shared" si="26"/>
        <v>13513995SPSGA</v>
      </c>
      <c r="B168" s="581">
        <v>152</v>
      </c>
      <c r="C168" s="582">
        <v>13513995</v>
      </c>
      <c r="D168" s="582" t="s">
        <v>1706</v>
      </c>
      <c r="E168" s="585">
        <v>36</v>
      </c>
      <c r="F168" s="584" t="s">
        <v>1685</v>
      </c>
      <c r="G168" s="585" t="s">
        <v>1707</v>
      </c>
      <c r="H168" s="585"/>
      <c r="I168" s="584" t="s">
        <v>75</v>
      </c>
      <c r="J168" s="584" t="s">
        <v>9798</v>
      </c>
      <c r="K168" s="585" t="s">
        <v>1708</v>
      </c>
      <c r="L168" s="585" t="s">
        <v>9782</v>
      </c>
      <c r="M168" s="585">
        <v>1</v>
      </c>
      <c r="N168" s="585" t="s">
        <v>78</v>
      </c>
      <c r="O168" s="579">
        <f>ROUNDUP(IF(N168="PENDANT",(VLOOKUP(L168,$E$2:$I$9,5,FALSE)*M168)),0)</f>
        <v>0</v>
      </c>
      <c r="P168" s="585">
        <f t="shared" si="27"/>
        <v>38</v>
      </c>
      <c r="Q168" s="602">
        <v>2</v>
      </c>
      <c r="R168" s="602">
        <v>5</v>
      </c>
      <c r="S168" s="579">
        <f t="shared" si="28"/>
        <v>5</v>
      </c>
      <c r="T168" s="579">
        <f t="shared" si="29"/>
        <v>9</v>
      </c>
      <c r="U168" s="735" t="s">
        <v>9822</v>
      </c>
      <c r="V168" s="828">
        <v>42958</v>
      </c>
      <c r="W168" s="844"/>
      <c r="X168" s="980">
        <v>0</v>
      </c>
      <c r="Y168" s="980">
        <v>19</v>
      </c>
      <c r="Z168" s="980">
        <v>2</v>
      </c>
      <c r="AA168" s="980">
        <v>5</v>
      </c>
      <c r="AB168" s="980">
        <v>5</v>
      </c>
      <c r="AC168" s="980">
        <v>9</v>
      </c>
    </row>
    <row r="169" spans="1:29" ht="15" hidden="1" customHeight="1" thickBot="1" x14ac:dyDescent="0.3">
      <c r="A169" s="580" t="str">
        <f t="shared" si="26"/>
        <v>13587639SPS ONIX</v>
      </c>
      <c r="B169" s="581">
        <v>153</v>
      </c>
      <c r="C169" s="582">
        <v>13587639</v>
      </c>
      <c r="D169" s="582" t="s">
        <v>1709</v>
      </c>
      <c r="E169" s="582">
        <v>24</v>
      </c>
      <c r="F169" s="584" t="s">
        <v>1710</v>
      </c>
      <c r="G169" s="585" t="s">
        <v>1654</v>
      </c>
      <c r="H169" s="585"/>
      <c r="I169" s="584" t="s">
        <v>75</v>
      </c>
      <c r="J169" s="584" t="s">
        <v>831</v>
      </c>
      <c r="K169" s="585" t="s">
        <v>1711</v>
      </c>
      <c r="L169" s="585" t="s">
        <v>9783</v>
      </c>
      <c r="M169" s="585">
        <v>1</v>
      </c>
      <c r="N169" s="585"/>
      <c r="O169" s="579">
        <f>ROUNDUP(IF(N169="PENDANT",(VLOOKUP(L169,$E$2:$I$9,5,FALSE)*M169)),0)</f>
        <v>0</v>
      </c>
      <c r="P169" s="585">
        <f t="shared" si="27"/>
        <v>38</v>
      </c>
      <c r="Q169" s="602"/>
      <c r="R169" s="602"/>
      <c r="S169" s="579">
        <f t="shared" si="28"/>
        <v>0</v>
      </c>
      <c r="T169" s="579">
        <f t="shared" si="29"/>
        <v>0</v>
      </c>
      <c r="U169" s="735"/>
      <c r="V169" s="830"/>
      <c r="W169" s="844"/>
      <c r="X169" s="980">
        <v>0</v>
      </c>
      <c r="Y169" s="980">
        <v>19</v>
      </c>
      <c r="Z169" s="980"/>
      <c r="AA169" s="980"/>
      <c r="AB169" s="980">
        <v>0</v>
      </c>
      <c r="AC169" s="980">
        <v>0</v>
      </c>
    </row>
    <row r="170" spans="1:29" ht="15" hidden="1" customHeight="1" thickBot="1" x14ac:dyDescent="0.3">
      <c r="A170" s="580" t="str">
        <f t="shared" si="26"/>
        <v xml:space="preserve">13290272SPSGA  </v>
      </c>
      <c r="B170" s="581">
        <v>154</v>
      </c>
      <c r="C170" s="582">
        <v>13290272</v>
      </c>
      <c r="D170" s="582" t="s">
        <v>1712</v>
      </c>
      <c r="E170" s="582">
        <v>28</v>
      </c>
      <c r="F170" s="584" t="s">
        <v>1685</v>
      </c>
      <c r="G170" s="585" t="s">
        <v>1713</v>
      </c>
      <c r="H170" s="585"/>
      <c r="I170" s="584" t="s">
        <v>75</v>
      </c>
      <c r="J170" s="584" t="s">
        <v>831</v>
      </c>
      <c r="K170" s="585" t="s">
        <v>1714</v>
      </c>
      <c r="L170" s="585" t="s">
        <v>9783</v>
      </c>
      <c r="M170" s="585">
        <v>1</v>
      </c>
      <c r="N170" s="585"/>
      <c r="O170" s="579">
        <f>ROUNDUP(IF(N170="PENDANT",(VLOOKUP(L170,$E$2:$I$9,5,FALSE)*M170)),0)</f>
        <v>0</v>
      </c>
      <c r="P170" s="585">
        <f t="shared" si="27"/>
        <v>38</v>
      </c>
      <c r="Q170" s="602"/>
      <c r="R170" s="602"/>
      <c r="S170" s="579">
        <f t="shared" si="28"/>
        <v>0</v>
      </c>
      <c r="T170" s="579">
        <f t="shared" si="29"/>
        <v>0</v>
      </c>
      <c r="U170" s="735"/>
      <c r="V170" s="834"/>
      <c r="W170" s="844"/>
      <c r="X170" s="980">
        <v>0</v>
      </c>
      <c r="Y170" s="980">
        <v>19</v>
      </c>
      <c r="Z170" s="980"/>
      <c r="AA170" s="980"/>
      <c r="AB170" s="980">
        <v>0</v>
      </c>
      <c r="AC170" s="980">
        <v>0</v>
      </c>
    </row>
    <row r="171" spans="1:29" ht="15" hidden="1" customHeight="1" thickBot="1" x14ac:dyDescent="0.3">
      <c r="A171" s="580" t="str">
        <f t="shared" si="26"/>
        <v>52093426SEQ. ALAVANCAS</v>
      </c>
      <c r="B171" s="581">
        <v>155</v>
      </c>
      <c r="C171" s="605">
        <v>52093426</v>
      </c>
      <c r="D171" s="605" t="s">
        <v>1577</v>
      </c>
      <c r="E171" s="582">
        <v>48</v>
      </c>
      <c r="F171" s="584" t="s">
        <v>1715</v>
      </c>
      <c r="G171" s="585" t="s">
        <v>1387</v>
      </c>
      <c r="H171" s="585"/>
      <c r="I171" s="585" t="s">
        <v>9807</v>
      </c>
      <c r="J171" s="584" t="s">
        <v>831</v>
      </c>
      <c r="K171" s="585"/>
      <c r="L171" s="585" t="s">
        <v>9783</v>
      </c>
      <c r="M171" s="585">
        <v>1</v>
      </c>
      <c r="N171" s="585"/>
      <c r="O171" s="579">
        <f>ROUNDUP(IF(N171="PENDANT",(VLOOKUP(L171,$E$2:$I$9,5,FALSE)*M171)),0)</f>
        <v>0</v>
      </c>
      <c r="P171" s="585">
        <f t="shared" si="27"/>
        <v>38</v>
      </c>
      <c r="Q171" s="602"/>
      <c r="R171" s="602"/>
      <c r="S171" s="579">
        <f t="shared" si="28"/>
        <v>0</v>
      </c>
      <c r="T171" s="579">
        <f t="shared" si="29"/>
        <v>0</v>
      </c>
      <c r="U171" s="735"/>
      <c r="V171" s="830"/>
      <c r="W171" s="844"/>
      <c r="X171" s="980">
        <v>0</v>
      </c>
      <c r="Y171" s="980">
        <v>19</v>
      </c>
      <c r="Z171" s="980"/>
      <c r="AA171" s="980"/>
      <c r="AB171" s="980">
        <v>0</v>
      </c>
      <c r="AC171" s="980">
        <v>0</v>
      </c>
    </row>
    <row r="172" spans="1:29" ht="15" hidden="1" customHeight="1" thickBot="1" x14ac:dyDescent="0.3">
      <c r="A172" s="580" t="str">
        <f t="shared" si="26"/>
        <v>52091028SEQ. CHICOTE</v>
      </c>
      <c r="B172" s="581">
        <v>156</v>
      </c>
      <c r="C172" s="582">
        <v>52091028</v>
      </c>
      <c r="D172" s="582" t="s">
        <v>130</v>
      </c>
      <c r="E172" s="582">
        <v>20</v>
      </c>
      <c r="F172" s="584" t="s">
        <v>1716</v>
      </c>
      <c r="G172" s="585" t="s">
        <v>9916</v>
      </c>
      <c r="H172" s="585"/>
      <c r="I172" s="584" t="s">
        <v>1575</v>
      </c>
      <c r="J172" s="584" t="s">
        <v>831</v>
      </c>
      <c r="K172" s="585" t="s">
        <v>618</v>
      </c>
      <c r="L172" s="585" t="s">
        <v>9783</v>
      </c>
      <c r="M172" s="585">
        <v>1</v>
      </c>
      <c r="N172" s="585"/>
      <c r="O172" s="579">
        <f>ROUNDUP(IF(N172="PENDANT",(VLOOKUP(L172,$E$2:$I$9,5,FALSE)*M172)),0)</f>
        <v>0</v>
      </c>
      <c r="P172" s="585">
        <f t="shared" si="27"/>
        <v>38</v>
      </c>
      <c r="Q172" s="602"/>
      <c r="R172" s="602"/>
      <c r="S172" s="579">
        <f t="shared" si="28"/>
        <v>0</v>
      </c>
      <c r="T172" s="579">
        <f t="shared" si="29"/>
        <v>0</v>
      </c>
      <c r="U172" s="735"/>
      <c r="V172" s="830"/>
      <c r="W172" s="844"/>
      <c r="X172" s="980">
        <v>0</v>
      </c>
      <c r="Y172" s="980">
        <v>19</v>
      </c>
      <c r="Z172" s="980"/>
      <c r="AA172" s="980"/>
      <c r="AB172" s="980">
        <v>0</v>
      </c>
      <c r="AC172" s="980">
        <v>0</v>
      </c>
    </row>
    <row r="173" spans="1:29" ht="15" hidden="1" customHeight="1" thickBot="1" x14ac:dyDescent="0.3">
      <c r="A173" s="580" t="str">
        <f t="shared" si="26"/>
        <v>52122239SPST1E</v>
      </c>
      <c r="B173" s="581">
        <v>157</v>
      </c>
      <c r="C173" s="582">
        <v>52122239</v>
      </c>
      <c r="D173" s="582" t="s">
        <v>1717</v>
      </c>
      <c r="E173" s="582">
        <v>240</v>
      </c>
      <c r="F173" s="584" t="s">
        <v>1718</v>
      </c>
      <c r="G173" s="585" t="s">
        <v>1312</v>
      </c>
      <c r="H173" s="585"/>
      <c r="I173" s="584" t="s">
        <v>294</v>
      </c>
      <c r="J173" s="584" t="s">
        <v>1225</v>
      </c>
      <c r="K173" s="585" t="s">
        <v>1496</v>
      </c>
      <c r="L173" s="585" t="s">
        <v>9782</v>
      </c>
      <c r="M173" s="585">
        <v>1</v>
      </c>
      <c r="N173" s="585" t="s">
        <v>147</v>
      </c>
      <c r="O173" s="579">
        <v>20</v>
      </c>
      <c r="P173" s="585">
        <f t="shared" si="27"/>
        <v>38</v>
      </c>
      <c r="Q173" s="602"/>
      <c r="R173" s="602"/>
      <c r="S173" s="579">
        <f t="shared" si="28"/>
        <v>0</v>
      </c>
      <c r="T173" s="579">
        <f t="shared" si="29"/>
        <v>0</v>
      </c>
      <c r="U173" s="614" t="s">
        <v>9822</v>
      </c>
      <c r="V173" s="832">
        <v>42961</v>
      </c>
      <c r="W173" s="844"/>
      <c r="X173" s="980">
        <v>20</v>
      </c>
      <c r="Y173" s="980">
        <v>19</v>
      </c>
      <c r="Z173" s="980"/>
      <c r="AA173" s="980"/>
      <c r="AB173" s="980">
        <v>0</v>
      </c>
      <c r="AC173" s="980">
        <v>0</v>
      </c>
    </row>
    <row r="174" spans="1:29" ht="15" hidden="1" customHeight="1" thickBot="1" x14ac:dyDescent="0.3">
      <c r="A174" s="580" t="str">
        <f t="shared" si="26"/>
        <v>52122241SPST1E</v>
      </c>
      <c r="B174" s="581">
        <v>158</v>
      </c>
      <c r="C174" s="582">
        <v>52122241</v>
      </c>
      <c r="D174" s="582" t="s">
        <v>1719</v>
      </c>
      <c r="E174" s="582">
        <v>240</v>
      </c>
      <c r="F174" s="584" t="s">
        <v>1720</v>
      </c>
      <c r="G174" s="585" t="s">
        <v>1312</v>
      </c>
      <c r="H174" s="585"/>
      <c r="I174" s="584" t="s">
        <v>294</v>
      </c>
      <c r="J174" s="584" t="s">
        <v>1225</v>
      </c>
      <c r="K174" s="585" t="s">
        <v>1496</v>
      </c>
      <c r="L174" s="585" t="s">
        <v>9782</v>
      </c>
      <c r="M174" s="585">
        <v>1</v>
      </c>
      <c r="N174" s="585" t="s">
        <v>147</v>
      </c>
      <c r="O174" s="579">
        <v>20</v>
      </c>
      <c r="P174" s="585">
        <f t="shared" si="27"/>
        <v>38</v>
      </c>
      <c r="Q174" s="602"/>
      <c r="R174" s="602"/>
      <c r="S174" s="579">
        <f t="shared" si="28"/>
        <v>0</v>
      </c>
      <c r="T174" s="579">
        <f t="shared" si="29"/>
        <v>0</v>
      </c>
      <c r="U174" s="614" t="s">
        <v>9822</v>
      </c>
      <c r="V174" s="828">
        <v>42961</v>
      </c>
      <c r="W174" s="844"/>
      <c r="X174" s="980">
        <v>20</v>
      </c>
      <c r="Y174" s="980">
        <v>19</v>
      </c>
      <c r="Z174" s="980"/>
      <c r="AA174" s="980"/>
      <c r="AB174" s="980">
        <v>0</v>
      </c>
      <c r="AC174" s="980">
        <v>0</v>
      </c>
    </row>
    <row r="175" spans="1:29" ht="15" hidden="1" customHeight="1" thickBot="1" x14ac:dyDescent="0.3">
      <c r="A175" s="580" t="str">
        <f t="shared" si="26"/>
        <v>52035976SPST1E</v>
      </c>
      <c r="B175" s="581">
        <v>159</v>
      </c>
      <c r="C175" s="582">
        <v>52035976</v>
      </c>
      <c r="D175" s="582" t="s">
        <v>1721</v>
      </c>
      <c r="E175" s="582">
        <v>120</v>
      </c>
      <c r="F175" s="584" t="s">
        <v>1722</v>
      </c>
      <c r="G175" s="585" t="s">
        <v>1312</v>
      </c>
      <c r="H175" s="585"/>
      <c r="I175" s="584" t="s">
        <v>294</v>
      </c>
      <c r="J175" s="584" t="s">
        <v>1225</v>
      </c>
      <c r="K175" s="587" t="s">
        <v>1723</v>
      </c>
      <c r="L175" s="585" t="s">
        <v>9782</v>
      </c>
      <c r="M175" s="585">
        <v>1</v>
      </c>
      <c r="N175" s="585" t="s">
        <v>147</v>
      </c>
      <c r="O175" s="579">
        <v>20</v>
      </c>
      <c r="P175" s="585">
        <f t="shared" si="27"/>
        <v>38</v>
      </c>
      <c r="Q175" s="602"/>
      <c r="R175" s="602"/>
      <c r="S175" s="579">
        <f t="shared" si="28"/>
        <v>0</v>
      </c>
      <c r="T175" s="579">
        <f t="shared" si="29"/>
        <v>0</v>
      </c>
      <c r="U175" s="614" t="s">
        <v>9822</v>
      </c>
      <c r="V175" s="828">
        <v>42961</v>
      </c>
      <c r="W175" s="844"/>
      <c r="X175" s="980">
        <v>20</v>
      </c>
      <c r="Y175" s="980">
        <v>19</v>
      </c>
      <c r="Z175" s="980"/>
      <c r="AA175" s="980"/>
      <c r="AB175" s="980">
        <v>0</v>
      </c>
      <c r="AC175" s="980">
        <v>0</v>
      </c>
    </row>
    <row r="176" spans="1:29" ht="15" hidden="1" customHeight="1" thickBot="1" x14ac:dyDescent="0.3">
      <c r="A176" s="580" t="str">
        <f t="shared" si="26"/>
        <v>52135052TP001E</v>
      </c>
      <c r="B176" s="581">
        <v>160</v>
      </c>
      <c r="C176" s="582">
        <v>52135052</v>
      </c>
      <c r="D176" s="582" t="s">
        <v>1724</v>
      </c>
      <c r="E176" s="582">
        <v>10</v>
      </c>
      <c r="F176" s="584" t="s">
        <v>1491</v>
      </c>
      <c r="G176" s="585" t="s">
        <v>771</v>
      </c>
      <c r="H176" s="585"/>
      <c r="I176" s="584" t="s">
        <v>10134</v>
      </c>
      <c r="J176" s="584" t="s">
        <v>9795</v>
      </c>
      <c r="K176" s="585"/>
      <c r="L176" s="585" t="s">
        <v>9782</v>
      </c>
      <c r="M176" s="585">
        <v>1</v>
      </c>
      <c r="N176" s="585" t="s">
        <v>78</v>
      </c>
      <c r="O176" s="579">
        <f t="shared" ref="O176:O181" si="30">ROUNDUP(IF(N176="PENDANT",(VLOOKUP(L176,$E$2:$I$9,5,FALSE)*M176)),0)</f>
        <v>0</v>
      </c>
      <c r="P176" s="585">
        <f t="shared" si="27"/>
        <v>38</v>
      </c>
      <c r="Q176" s="602">
        <v>2</v>
      </c>
      <c r="R176" s="602">
        <v>5</v>
      </c>
      <c r="S176" s="579">
        <f t="shared" si="28"/>
        <v>15</v>
      </c>
      <c r="T176" s="579">
        <f t="shared" si="29"/>
        <v>30</v>
      </c>
      <c r="U176" s="735" t="s">
        <v>9822</v>
      </c>
      <c r="V176" s="828">
        <v>42961</v>
      </c>
      <c r="W176" s="844"/>
      <c r="X176" s="980">
        <v>0</v>
      </c>
      <c r="Y176" s="980">
        <v>19</v>
      </c>
      <c r="Z176" s="980">
        <v>2</v>
      </c>
      <c r="AA176" s="980">
        <v>5</v>
      </c>
      <c r="AB176" s="980">
        <v>15</v>
      </c>
      <c r="AC176" s="980">
        <v>30</v>
      </c>
    </row>
    <row r="177" spans="1:29" ht="15" hidden="1" customHeight="1" thickBot="1" x14ac:dyDescent="0.3">
      <c r="A177" s="580" t="str">
        <f t="shared" si="26"/>
        <v>94760313TP023E</v>
      </c>
      <c r="B177" s="581">
        <v>161</v>
      </c>
      <c r="C177" s="582">
        <v>94760313</v>
      </c>
      <c r="D177" s="582" t="s">
        <v>1725</v>
      </c>
      <c r="E177" s="582">
        <v>30</v>
      </c>
      <c r="F177" s="584" t="s">
        <v>1726</v>
      </c>
      <c r="G177" s="585" t="s">
        <v>1336</v>
      </c>
      <c r="H177" s="585"/>
      <c r="I177" s="584" t="s">
        <v>121</v>
      </c>
      <c r="J177" s="584" t="s">
        <v>831</v>
      </c>
      <c r="K177" s="585" t="s">
        <v>140</v>
      </c>
      <c r="L177" s="585" t="s">
        <v>9783</v>
      </c>
      <c r="M177" s="585">
        <v>1</v>
      </c>
      <c r="N177" s="585"/>
      <c r="O177" s="579">
        <f t="shared" si="30"/>
        <v>0</v>
      </c>
      <c r="P177" s="585">
        <f t="shared" si="27"/>
        <v>38</v>
      </c>
      <c r="Q177" s="602"/>
      <c r="R177" s="602"/>
      <c r="S177" s="579">
        <f t="shared" si="28"/>
        <v>0</v>
      </c>
      <c r="T177" s="579">
        <f t="shared" si="29"/>
        <v>0</v>
      </c>
      <c r="U177" s="735"/>
      <c r="V177" s="832"/>
      <c r="W177" s="844"/>
      <c r="X177" s="980">
        <v>0</v>
      </c>
      <c r="Y177" s="980">
        <v>19</v>
      </c>
      <c r="Z177" s="980"/>
      <c r="AA177" s="980"/>
      <c r="AB177" s="980">
        <v>0</v>
      </c>
      <c r="AC177" s="980">
        <v>0</v>
      </c>
    </row>
    <row r="178" spans="1:29" ht="15" hidden="1" customHeight="1" thickBot="1" x14ac:dyDescent="0.3">
      <c r="A178" s="580" t="str">
        <f t="shared" si="26"/>
        <v>52076162TP019E</v>
      </c>
      <c r="B178" s="581">
        <v>162</v>
      </c>
      <c r="C178" s="582">
        <v>52076162</v>
      </c>
      <c r="D178" s="582" t="s">
        <v>1727</v>
      </c>
      <c r="E178" s="582">
        <v>30</v>
      </c>
      <c r="F178" s="584" t="s">
        <v>1728</v>
      </c>
      <c r="G178" s="585" t="s">
        <v>1332</v>
      </c>
      <c r="H178" s="585"/>
      <c r="I178" s="584" t="s">
        <v>121</v>
      </c>
      <c r="J178" s="584" t="s">
        <v>831</v>
      </c>
      <c r="K178" s="585" t="s">
        <v>1729</v>
      </c>
      <c r="L178" s="585" t="s">
        <v>9783</v>
      </c>
      <c r="M178" s="585">
        <v>1</v>
      </c>
      <c r="N178" s="585"/>
      <c r="O178" s="579">
        <f t="shared" si="30"/>
        <v>0</v>
      </c>
      <c r="P178" s="585">
        <f t="shared" si="27"/>
        <v>38</v>
      </c>
      <c r="Q178" s="602"/>
      <c r="R178" s="602"/>
      <c r="S178" s="579">
        <f t="shared" si="28"/>
        <v>0</v>
      </c>
      <c r="T178" s="579">
        <f t="shared" si="29"/>
        <v>0</v>
      </c>
      <c r="U178" s="735"/>
      <c r="V178" s="830"/>
      <c r="W178" s="844"/>
      <c r="X178" s="980">
        <v>0</v>
      </c>
      <c r="Y178" s="980">
        <v>19</v>
      </c>
      <c r="Z178" s="980"/>
      <c r="AA178" s="980"/>
      <c r="AB178" s="980">
        <v>0</v>
      </c>
      <c r="AC178" s="980">
        <v>0</v>
      </c>
    </row>
    <row r="179" spans="1:29" ht="15" hidden="1" customHeight="1" thickBot="1" x14ac:dyDescent="0.3">
      <c r="A179" s="580" t="str">
        <f t="shared" si="26"/>
        <v>95048411SPSMBB</v>
      </c>
      <c r="B179" s="581">
        <v>163</v>
      </c>
      <c r="C179" s="612">
        <v>95048411</v>
      </c>
      <c r="D179" s="612" t="s">
        <v>1730</v>
      </c>
      <c r="E179" s="612">
        <v>96</v>
      </c>
      <c r="F179" s="613" t="s">
        <v>1731</v>
      </c>
      <c r="G179" s="614" t="s">
        <v>1428</v>
      </c>
      <c r="H179" s="614"/>
      <c r="I179" s="613" t="s">
        <v>84</v>
      </c>
      <c r="J179" s="613" t="s">
        <v>9800</v>
      </c>
      <c r="K179" s="614" t="s">
        <v>626</v>
      </c>
      <c r="L179" s="614" t="s">
        <v>9782</v>
      </c>
      <c r="M179" s="614">
        <v>1</v>
      </c>
      <c r="N179" s="614" t="s">
        <v>147</v>
      </c>
      <c r="O179" s="615">
        <f t="shared" si="30"/>
        <v>38</v>
      </c>
      <c r="P179" s="593">
        <f t="shared" si="27"/>
        <v>38</v>
      </c>
      <c r="Q179" s="815" t="s">
        <v>10142</v>
      </c>
      <c r="R179" s="815"/>
      <c r="S179" s="594">
        <f t="shared" si="28"/>
        <v>0</v>
      </c>
      <c r="T179" s="594">
        <f t="shared" si="29"/>
        <v>0</v>
      </c>
      <c r="U179" s="614" t="s">
        <v>9824</v>
      </c>
      <c r="V179" s="832">
        <v>42969</v>
      </c>
      <c r="W179" s="844"/>
      <c r="X179" s="980">
        <v>19</v>
      </c>
      <c r="Y179" s="980">
        <v>19</v>
      </c>
      <c r="Z179" s="980" t="s">
        <v>10142</v>
      </c>
      <c r="AA179" s="980"/>
      <c r="AB179" s="980">
        <v>0</v>
      </c>
      <c r="AC179" s="980">
        <v>0</v>
      </c>
    </row>
    <row r="180" spans="1:29" ht="15" hidden="1" customHeight="1" thickBot="1" x14ac:dyDescent="0.3">
      <c r="A180" s="580" t="str">
        <f t="shared" si="26"/>
        <v>52105013TP036D</v>
      </c>
      <c r="B180" s="581">
        <v>164</v>
      </c>
      <c r="C180" s="582">
        <v>52105013</v>
      </c>
      <c r="D180" s="582" t="s">
        <v>1732</v>
      </c>
      <c r="E180" s="582">
        <v>30</v>
      </c>
      <c r="F180" s="584" t="s">
        <v>1733</v>
      </c>
      <c r="G180" s="585" t="s">
        <v>1205</v>
      </c>
      <c r="H180" s="585"/>
      <c r="I180" s="585" t="s">
        <v>121</v>
      </c>
      <c r="J180" s="584" t="s">
        <v>831</v>
      </c>
      <c r="K180" s="585" t="s">
        <v>1734</v>
      </c>
      <c r="L180" s="585" t="s">
        <v>9783</v>
      </c>
      <c r="M180" s="585">
        <v>1</v>
      </c>
      <c r="N180" s="585"/>
      <c r="O180" s="579">
        <f t="shared" si="30"/>
        <v>0</v>
      </c>
      <c r="P180" s="585">
        <f t="shared" si="27"/>
        <v>38</v>
      </c>
      <c r="Q180" s="602"/>
      <c r="R180" s="602"/>
      <c r="S180" s="579">
        <f t="shared" si="28"/>
        <v>0</v>
      </c>
      <c r="T180" s="579">
        <f t="shared" si="29"/>
        <v>0</v>
      </c>
      <c r="U180" s="735"/>
      <c r="V180" s="834"/>
      <c r="W180" s="844"/>
      <c r="X180" s="980">
        <v>0</v>
      </c>
      <c r="Y180" s="980">
        <v>19</v>
      </c>
      <c r="Z180" s="980"/>
      <c r="AA180" s="980"/>
      <c r="AB180" s="980">
        <v>0</v>
      </c>
      <c r="AC180" s="980">
        <v>0</v>
      </c>
    </row>
    <row r="181" spans="1:29" ht="15" hidden="1" customHeight="1" x14ac:dyDescent="0.3">
      <c r="A181" s="580" t="str">
        <f t="shared" si="26"/>
        <v>52048405TP036D</v>
      </c>
      <c r="B181" s="581">
        <v>165</v>
      </c>
      <c r="C181" s="582">
        <v>52048405</v>
      </c>
      <c r="D181" s="582" t="s">
        <v>1735</v>
      </c>
      <c r="E181" s="582">
        <v>30</v>
      </c>
      <c r="F181" s="584" t="s">
        <v>1736</v>
      </c>
      <c r="G181" s="585" t="s">
        <v>1205</v>
      </c>
      <c r="H181" s="585"/>
      <c r="I181" s="585" t="s">
        <v>121</v>
      </c>
      <c r="J181" s="597" t="s">
        <v>831</v>
      </c>
      <c r="K181" s="598" t="s">
        <v>1734</v>
      </c>
      <c r="L181" s="598" t="s">
        <v>9783</v>
      </c>
      <c r="M181" s="598">
        <v>1</v>
      </c>
      <c r="N181" s="598"/>
      <c r="O181" s="599">
        <f t="shared" si="30"/>
        <v>0</v>
      </c>
      <c r="P181" s="598">
        <f t="shared" si="27"/>
        <v>38</v>
      </c>
      <c r="Q181" s="702"/>
      <c r="R181" s="702"/>
      <c r="S181" s="599">
        <f t="shared" si="28"/>
        <v>0</v>
      </c>
      <c r="T181" s="599">
        <f t="shared" si="29"/>
        <v>0</v>
      </c>
      <c r="U181" s="774"/>
      <c r="V181" s="838"/>
      <c r="W181" s="844"/>
      <c r="X181" s="980">
        <v>0</v>
      </c>
      <c r="Y181" s="980">
        <v>19</v>
      </c>
      <c r="Z181" s="980"/>
      <c r="AA181" s="980"/>
      <c r="AB181" s="980">
        <v>0</v>
      </c>
      <c r="AC181" s="980">
        <v>0</v>
      </c>
    </row>
    <row r="182" spans="1:29" ht="15" hidden="1" customHeight="1" x14ac:dyDescent="0.3">
      <c r="A182" s="580" t="str">
        <f t="shared" si="26"/>
        <v>52047751MAP02E</v>
      </c>
      <c r="B182" s="581">
        <v>166</v>
      </c>
      <c r="C182" s="588">
        <v>52047751</v>
      </c>
      <c r="D182" s="588" t="s">
        <v>10059</v>
      </c>
      <c r="E182" s="588">
        <v>60</v>
      </c>
      <c r="F182" s="591" t="s">
        <v>1737</v>
      </c>
      <c r="G182" s="593" t="s">
        <v>1412</v>
      </c>
      <c r="H182" s="593"/>
      <c r="I182" s="593" t="s">
        <v>97</v>
      </c>
      <c r="J182" s="591" t="s">
        <v>9798</v>
      </c>
      <c r="K182" s="593" t="s">
        <v>300</v>
      </c>
      <c r="L182" s="593" t="s">
        <v>9782</v>
      </c>
      <c r="M182" s="593">
        <v>1</v>
      </c>
      <c r="N182" s="593" t="s">
        <v>147</v>
      </c>
      <c r="O182" s="593">
        <v>30</v>
      </c>
      <c r="P182" s="593">
        <f t="shared" si="27"/>
        <v>38</v>
      </c>
      <c r="Q182" s="593"/>
      <c r="R182" s="593"/>
      <c r="S182" s="593">
        <f t="shared" si="28"/>
        <v>0</v>
      </c>
      <c r="T182" s="593">
        <f t="shared" si="29"/>
        <v>0</v>
      </c>
      <c r="U182" s="593" t="s">
        <v>9822</v>
      </c>
      <c r="V182" s="839">
        <v>42885</v>
      </c>
      <c r="W182" s="844"/>
      <c r="X182" s="980">
        <v>30</v>
      </c>
      <c r="Y182" s="980">
        <v>19</v>
      </c>
      <c r="Z182" s="980"/>
      <c r="AA182" s="980"/>
      <c r="AB182" s="980">
        <v>0</v>
      </c>
      <c r="AC182" s="980">
        <v>0</v>
      </c>
    </row>
    <row r="183" spans="1:29" ht="15" hidden="1" customHeight="1" x14ac:dyDescent="0.3">
      <c r="A183" s="580" t="str">
        <f t="shared" si="26"/>
        <v>52136848MAP02E</v>
      </c>
      <c r="B183" s="581">
        <v>167</v>
      </c>
      <c r="C183" s="588">
        <v>52136848</v>
      </c>
      <c r="D183" s="588" t="s">
        <v>1738</v>
      </c>
      <c r="E183" s="588">
        <v>400</v>
      </c>
      <c r="F183" s="591" t="s">
        <v>1739</v>
      </c>
      <c r="G183" s="593" t="s">
        <v>1412</v>
      </c>
      <c r="H183" s="593"/>
      <c r="I183" s="591" t="s">
        <v>97</v>
      </c>
      <c r="J183" s="591" t="s">
        <v>9800</v>
      </c>
      <c r="K183" s="593" t="s">
        <v>1740</v>
      </c>
      <c r="L183" s="593" t="s">
        <v>9782</v>
      </c>
      <c r="M183" s="593">
        <v>1</v>
      </c>
      <c r="N183" s="593" t="s">
        <v>147</v>
      </c>
      <c r="O183" s="593">
        <v>30</v>
      </c>
      <c r="P183" s="593">
        <f t="shared" si="27"/>
        <v>38</v>
      </c>
      <c r="Q183" s="593"/>
      <c r="R183" s="593"/>
      <c r="S183" s="593">
        <f t="shared" si="28"/>
        <v>0</v>
      </c>
      <c r="T183" s="593">
        <f t="shared" si="29"/>
        <v>0</v>
      </c>
      <c r="U183" s="593" t="s">
        <v>9822</v>
      </c>
      <c r="V183" s="839">
        <v>42885</v>
      </c>
      <c r="W183" s="844"/>
      <c r="X183" s="980">
        <v>30</v>
      </c>
      <c r="Y183" s="980">
        <v>19</v>
      </c>
      <c r="Z183" s="980"/>
      <c r="AA183" s="980"/>
      <c r="AB183" s="980">
        <v>0</v>
      </c>
      <c r="AC183" s="980">
        <v>0</v>
      </c>
    </row>
    <row r="184" spans="1:29" ht="15" hidden="1" customHeight="1" thickBot="1" x14ac:dyDescent="0.3">
      <c r="A184" s="580" t="str">
        <f t="shared" si="26"/>
        <v>52064913/4917SPS BAG</v>
      </c>
      <c r="B184" s="581">
        <v>168</v>
      </c>
      <c r="C184" s="582" t="s">
        <v>1741</v>
      </c>
      <c r="D184" s="582" t="s">
        <v>1742</v>
      </c>
      <c r="E184" s="582">
        <v>24</v>
      </c>
      <c r="F184" s="584" t="s">
        <v>1668</v>
      </c>
      <c r="G184" s="585" t="s">
        <v>1649</v>
      </c>
      <c r="H184" s="585"/>
      <c r="I184" s="585" t="s">
        <v>1523</v>
      </c>
      <c r="J184" s="600" t="s">
        <v>1482</v>
      </c>
      <c r="K184" s="602" t="s">
        <v>140</v>
      </c>
      <c r="L184" s="602" t="s">
        <v>9783</v>
      </c>
      <c r="M184" s="602">
        <v>1</v>
      </c>
      <c r="N184" s="602"/>
      <c r="O184" s="602">
        <f>ROUNDUP(IF(N184="PENDANT",(VLOOKUP(L184,$E$2:$I$9,5,FALSE)*M184)),0)</f>
        <v>0</v>
      </c>
      <c r="P184" s="602">
        <f t="shared" si="27"/>
        <v>38</v>
      </c>
      <c r="Q184" s="602"/>
      <c r="R184" s="602"/>
      <c r="S184" s="602">
        <f t="shared" si="28"/>
        <v>0</v>
      </c>
      <c r="T184" s="602">
        <f t="shared" si="29"/>
        <v>0</v>
      </c>
      <c r="U184" s="815"/>
      <c r="V184" s="846"/>
      <c r="W184" s="844"/>
      <c r="X184" s="980">
        <v>0</v>
      </c>
      <c r="Y184" s="980">
        <v>19</v>
      </c>
      <c r="Z184" s="980"/>
      <c r="AA184" s="980"/>
      <c r="AB184" s="980">
        <v>0</v>
      </c>
      <c r="AC184" s="980">
        <v>0</v>
      </c>
    </row>
    <row r="185" spans="1:29" ht="15" hidden="1" customHeight="1" thickBot="1" x14ac:dyDescent="0.3">
      <c r="A185" s="580" t="str">
        <f t="shared" si="26"/>
        <v>94763090SPS ONIX</v>
      </c>
      <c r="B185" s="581">
        <v>169</v>
      </c>
      <c r="C185" s="582">
        <v>94763090</v>
      </c>
      <c r="D185" s="582" t="s">
        <v>1743</v>
      </c>
      <c r="E185" s="582"/>
      <c r="F185" s="584"/>
      <c r="G185" s="585" t="s">
        <v>1654</v>
      </c>
      <c r="H185" s="585"/>
      <c r="I185" s="584" t="s">
        <v>75</v>
      </c>
      <c r="J185" s="584" t="s">
        <v>831</v>
      </c>
      <c r="K185" s="585"/>
      <c r="L185" s="585" t="s">
        <v>9783</v>
      </c>
      <c r="M185" s="585">
        <v>1</v>
      </c>
      <c r="N185" s="585"/>
      <c r="O185" s="579">
        <f>ROUNDUP(IF(N185="PENDANT",(VLOOKUP(L185,$E$2:$I$9,5,FALSE)*M185)),0)</f>
        <v>0</v>
      </c>
      <c r="P185" s="585">
        <f t="shared" si="27"/>
        <v>38</v>
      </c>
      <c r="Q185" s="602"/>
      <c r="R185" s="602"/>
      <c r="S185" s="579">
        <f t="shared" si="28"/>
        <v>0</v>
      </c>
      <c r="T185" s="579">
        <f t="shared" si="29"/>
        <v>0</v>
      </c>
      <c r="U185" s="735"/>
      <c r="V185" s="832"/>
      <c r="W185" s="844"/>
      <c r="X185" s="980">
        <v>0</v>
      </c>
      <c r="Y185" s="980">
        <v>19</v>
      </c>
      <c r="Z185" s="980"/>
      <c r="AA185" s="980"/>
      <c r="AB185" s="980">
        <v>0</v>
      </c>
      <c r="AC185" s="980">
        <v>0</v>
      </c>
    </row>
    <row r="186" spans="1:29" ht="15" hidden="1" customHeight="1" thickBot="1" x14ac:dyDescent="0.3">
      <c r="A186" s="580" t="str">
        <f t="shared" si="26"/>
        <v>52129682SPST2E</v>
      </c>
      <c r="B186" s="581">
        <v>170</v>
      </c>
      <c r="C186" s="582">
        <v>52129682</v>
      </c>
      <c r="D186" s="582" t="s">
        <v>1744</v>
      </c>
      <c r="E186" s="582">
        <v>360</v>
      </c>
      <c r="F186" s="584" t="s">
        <v>1745</v>
      </c>
      <c r="G186" s="585" t="s">
        <v>1746</v>
      </c>
      <c r="H186" s="585"/>
      <c r="I186" s="584" t="s">
        <v>294</v>
      </c>
      <c r="J186" s="584" t="s">
        <v>1225</v>
      </c>
      <c r="K186" s="585" t="s">
        <v>140</v>
      </c>
      <c r="L186" s="585" t="s">
        <v>9782</v>
      </c>
      <c r="M186" s="585">
        <v>1</v>
      </c>
      <c r="N186" s="585" t="s">
        <v>147</v>
      </c>
      <c r="O186" s="579">
        <v>30</v>
      </c>
      <c r="P186" s="585">
        <f t="shared" si="27"/>
        <v>38</v>
      </c>
      <c r="Q186" s="602"/>
      <c r="R186" s="602"/>
      <c r="S186" s="579">
        <f t="shared" si="28"/>
        <v>0</v>
      </c>
      <c r="T186" s="579">
        <f t="shared" si="29"/>
        <v>0</v>
      </c>
      <c r="U186" s="614" t="s">
        <v>9822</v>
      </c>
      <c r="V186" s="832">
        <v>42961</v>
      </c>
      <c r="W186" s="844"/>
      <c r="X186" s="980">
        <v>30</v>
      </c>
      <c r="Y186" s="980">
        <v>19</v>
      </c>
      <c r="Z186" s="980"/>
      <c r="AA186" s="980"/>
      <c r="AB186" s="980">
        <v>0</v>
      </c>
      <c r="AC186" s="980">
        <v>0</v>
      </c>
    </row>
    <row r="187" spans="1:29" ht="15" hidden="1" customHeight="1" thickBot="1" x14ac:dyDescent="0.3">
      <c r="A187" s="580" t="str">
        <f t="shared" si="26"/>
        <v>52129683SPST2E</v>
      </c>
      <c r="B187" s="581">
        <v>171</v>
      </c>
      <c r="C187" s="582">
        <v>52129683</v>
      </c>
      <c r="D187" s="582" t="s">
        <v>1747</v>
      </c>
      <c r="E187" s="582">
        <v>360</v>
      </c>
      <c r="F187" s="584" t="s">
        <v>1748</v>
      </c>
      <c r="G187" s="585" t="s">
        <v>1746</v>
      </c>
      <c r="H187" s="585"/>
      <c r="I187" s="584" t="s">
        <v>294</v>
      </c>
      <c r="J187" s="584" t="s">
        <v>1225</v>
      </c>
      <c r="K187" s="585" t="s">
        <v>140</v>
      </c>
      <c r="L187" s="585" t="s">
        <v>9782</v>
      </c>
      <c r="M187" s="585">
        <v>1</v>
      </c>
      <c r="N187" s="585" t="s">
        <v>147</v>
      </c>
      <c r="O187" s="579">
        <v>20</v>
      </c>
      <c r="P187" s="585">
        <f t="shared" si="27"/>
        <v>38</v>
      </c>
      <c r="Q187" s="602"/>
      <c r="R187" s="602"/>
      <c r="S187" s="579">
        <f t="shared" si="28"/>
        <v>0</v>
      </c>
      <c r="T187" s="579">
        <f t="shared" si="29"/>
        <v>0</v>
      </c>
      <c r="U187" s="614" t="s">
        <v>9822</v>
      </c>
      <c r="V187" s="832">
        <v>42961</v>
      </c>
      <c r="W187" s="844"/>
      <c r="X187" s="980">
        <v>20</v>
      </c>
      <c r="Y187" s="980">
        <v>19</v>
      </c>
      <c r="Z187" s="980"/>
      <c r="AA187" s="980"/>
      <c r="AB187" s="980">
        <v>0</v>
      </c>
      <c r="AC187" s="980">
        <v>0</v>
      </c>
    </row>
    <row r="188" spans="1:29" ht="15" hidden="1" customHeight="1" thickBot="1" x14ac:dyDescent="0.3">
      <c r="A188" s="580" t="str">
        <f t="shared" si="26"/>
        <v>96943591SPST2D</v>
      </c>
      <c r="B188" s="581">
        <v>172</v>
      </c>
      <c r="C188" s="582">
        <v>96943591</v>
      </c>
      <c r="D188" s="582" t="s">
        <v>1749</v>
      </c>
      <c r="E188" s="582">
        <v>24</v>
      </c>
      <c r="F188" s="584" t="s">
        <v>1750</v>
      </c>
      <c r="G188" s="585" t="s">
        <v>1313</v>
      </c>
      <c r="H188" s="585"/>
      <c r="I188" s="584" t="s">
        <v>1523</v>
      </c>
      <c r="J188" s="584" t="s">
        <v>831</v>
      </c>
      <c r="K188" s="585" t="s">
        <v>1751</v>
      </c>
      <c r="L188" s="585" t="s">
        <v>9783</v>
      </c>
      <c r="M188" s="585">
        <v>1</v>
      </c>
      <c r="N188" s="585" t="s">
        <v>78</v>
      </c>
      <c r="O188" s="579">
        <f>ROUNDUP(IF(N188="PENDANT",(VLOOKUP(L188,$E$2:$I$9,5,FALSE)*M188)),0)</f>
        <v>0</v>
      </c>
      <c r="P188" s="585">
        <f t="shared" si="27"/>
        <v>38</v>
      </c>
      <c r="Q188" s="602">
        <v>6</v>
      </c>
      <c r="R188" s="602">
        <v>12</v>
      </c>
      <c r="S188" s="579">
        <f t="shared" si="28"/>
        <v>7</v>
      </c>
      <c r="T188" s="579">
        <f t="shared" si="29"/>
        <v>13</v>
      </c>
      <c r="U188" s="614" t="s">
        <v>9822</v>
      </c>
      <c r="V188" s="832">
        <v>42968</v>
      </c>
      <c r="W188" s="844"/>
      <c r="X188" s="980">
        <v>0</v>
      </c>
      <c r="Y188" s="980">
        <v>19</v>
      </c>
      <c r="Z188" s="980">
        <v>6</v>
      </c>
      <c r="AA188" s="980">
        <v>12</v>
      </c>
      <c r="AB188" s="980">
        <v>7</v>
      </c>
      <c r="AC188" s="980">
        <v>13</v>
      </c>
    </row>
    <row r="189" spans="1:29" ht="15" hidden="1" customHeight="1" thickBot="1" x14ac:dyDescent="0.3">
      <c r="A189" s="580" t="str">
        <f t="shared" si="26"/>
        <v>94749708SPS ONIX</v>
      </c>
      <c r="B189" s="581">
        <v>173</v>
      </c>
      <c r="C189" s="582">
        <v>94749708</v>
      </c>
      <c r="D189" s="582" t="s">
        <v>1752</v>
      </c>
      <c r="E189" s="582"/>
      <c r="F189" s="584"/>
      <c r="G189" s="585" t="s">
        <v>1654</v>
      </c>
      <c r="H189" s="585"/>
      <c r="I189" s="584" t="s">
        <v>75</v>
      </c>
      <c r="J189" s="584" t="s">
        <v>831</v>
      </c>
      <c r="K189" s="585"/>
      <c r="L189" s="585" t="s">
        <v>9783</v>
      </c>
      <c r="M189" s="585">
        <v>1</v>
      </c>
      <c r="N189" s="585"/>
      <c r="O189" s="579">
        <f>ROUNDUP(IF(N189="PENDANT",(VLOOKUP(L189,$E$2:$I$9,5,FALSE)*M189)),0)</f>
        <v>0</v>
      </c>
      <c r="P189" s="585">
        <f t="shared" si="27"/>
        <v>38</v>
      </c>
      <c r="Q189" s="602"/>
      <c r="R189" s="602"/>
      <c r="S189" s="579">
        <f t="shared" si="28"/>
        <v>0</v>
      </c>
      <c r="T189" s="579">
        <f t="shared" si="29"/>
        <v>0</v>
      </c>
      <c r="U189" s="735"/>
      <c r="V189" s="831"/>
      <c r="W189" s="844"/>
      <c r="X189" s="980">
        <v>0</v>
      </c>
      <c r="Y189" s="980">
        <v>19</v>
      </c>
      <c r="Z189" s="980"/>
      <c r="AA189" s="980"/>
      <c r="AB189" s="980">
        <v>0</v>
      </c>
      <c r="AC189" s="980">
        <v>0</v>
      </c>
    </row>
    <row r="190" spans="1:29" ht="15" hidden="1" customHeight="1" thickBot="1" x14ac:dyDescent="0.3">
      <c r="A190" s="580" t="str">
        <f t="shared" si="26"/>
        <v>24581866TP035D</v>
      </c>
      <c r="B190" s="581">
        <v>174</v>
      </c>
      <c r="C190" s="582">
        <v>24581866</v>
      </c>
      <c r="D190" s="582" t="s">
        <v>1753</v>
      </c>
      <c r="E190" s="582">
        <v>40</v>
      </c>
      <c r="F190" s="584" t="s">
        <v>1685</v>
      </c>
      <c r="G190" s="585" t="s">
        <v>1344</v>
      </c>
      <c r="H190" s="585"/>
      <c r="I190" s="584" t="s">
        <v>121</v>
      </c>
      <c r="J190" s="584" t="s">
        <v>831</v>
      </c>
      <c r="K190" s="585" t="s">
        <v>1754</v>
      </c>
      <c r="L190" s="585" t="s">
        <v>9783</v>
      </c>
      <c r="M190" s="585">
        <v>1</v>
      </c>
      <c r="N190" s="585"/>
      <c r="O190" s="579">
        <f>ROUNDUP(IF(N190="PENDANT",(VLOOKUP(L190,$E$2:$I$9,5,FALSE)*M190)),0)</f>
        <v>0</v>
      </c>
      <c r="P190" s="585">
        <f t="shared" si="27"/>
        <v>38</v>
      </c>
      <c r="Q190" s="602"/>
      <c r="R190" s="602"/>
      <c r="S190" s="579">
        <f t="shared" si="28"/>
        <v>0</v>
      </c>
      <c r="T190" s="579">
        <f t="shared" si="29"/>
        <v>0</v>
      </c>
      <c r="U190" s="735"/>
      <c r="V190" s="828"/>
      <c r="W190" s="844"/>
      <c r="X190" s="980">
        <v>0</v>
      </c>
      <c r="Y190" s="980">
        <v>19</v>
      </c>
      <c r="Z190" s="980"/>
      <c r="AA190" s="980"/>
      <c r="AB190" s="980">
        <v>0</v>
      </c>
      <c r="AC190" s="980">
        <v>0</v>
      </c>
    </row>
    <row r="191" spans="1:29" ht="15" hidden="1" customHeight="1" thickBot="1" x14ac:dyDescent="0.3">
      <c r="A191" s="580" t="str">
        <f t="shared" si="26"/>
        <v>52057535SPSF1E</v>
      </c>
      <c r="B191" s="581">
        <v>175</v>
      </c>
      <c r="C191" s="582">
        <v>52057535</v>
      </c>
      <c r="D191" s="582" t="s">
        <v>1755</v>
      </c>
      <c r="E191" s="582">
        <v>80</v>
      </c>
      <c r="F191" s="584" t="s">
        <v>1733</v>
      </c>
      <c r="G191" s="585" t="s">
        <v>731</v>
      </c>
      <c r="H191" s="585"/>
      <c r="I191" s="584" t="s">
        <v>306</v>
      </c>
      <c r="J191" s="584" t="s">
        <v>1660</v>
      </c>
      <c r="K191" s="585" t="s">
        <v>1756</v>
      </c>
      <c r="L191" s="585" t="s">
        <v>9782</v>
      </c>
      <c r="M191" s="585">
        <v>1</v>
      </c>
      <c r="N191" s="585" t="s">
        <v>147</v>
      </c>
      <c r="O191" s="579">
        <v>25</v>
      </c>
      <c r="P191" s="585">
        <f t="shared" si="27"/>
        <v>38</v>
      </c>
      <c r="Q191" s="602"/>
      <c r="R191" s="602"/>
      <c r="S191" s="579">
        <f t="shared" si="28"/>
        <v>0</v>
      </c>
      <c r="T191" s="579">
        <f t="shared" si="29"/>
        <v>0</v>
      </c>
      <c r="U191" s="845" t="s">
        <v>9822</v>
      </c>
      <c r="V191" s="828">
        <v>42972</v>
      </c>
      <c r="W191" s="844"/>
      <c r="X191" s="980">
        <v>25</v>
      </c>
      <c r="Y191" s="980">
        <v>19</v>
      </c>
      <c r="Z191" s="980"/>
      <c r="AA191" s="980"/>
      <c r="AB191" s="980">
        <v>0</v>
      </c>
      <c r="AC191" s="980">
        <v>0</v>
      </c>
    </row>
    <row r="192" spans="1:29" ht="15" hidden="1" customHeight="1" thickBot="1" x14ac:dyDescent="0.3">
      <c r="A192" s="580" t="str">
        <f t="shared" si="26"/>
        <v>94744003SPS ONIX</v>
      </c>
      <c r="B192" s="581">
        <v>176</v>
      </c>
      <c r="C192" s="582">
        <v>94744003</v>
      </c>
      <c r="D192" s="582" t="s">
        <v>1757</v>
      </c>
      <c r="E192" s="582"/>
      <c r="F192" s="584"/>
      <c r="G192" s="585" t="s">
        <v>1654</v>
      </c>
      <c r="H192" s="585"/>
      <c r="I192" s="584" t="s">
        <v>75</v>
      </c>
      <c r="J192" s="584" t="s">
        <v>831</v>
      </c>
      <c r="K192" s="585"/>
      <c r="L192" s="585" t="s">
        <v>9783</v>
      </c>
      <c r="M192" s="585">
        <v>1</v>
      </c>
      <c r="N192" s="585"/>
      <c r="O192" s="579">
        <f>ROUNDUP(IF(N192="PENDANT",(VLOOKUP(L192,$E$2:$I$9,5,FALSE)*M192)),0)</f>
        <v>0</v>
      </c>
      <c r="P192" s="585">
        <f t="shared" si="27"/>
        <v>38</v>
      </c>
      <c r="Q192" s="602"/>
      <c r="R192" s="602"/>
      <c r="S192" s="579">
        <f t="shared" si="28"/>
        <v>0</v>
      </c>
      <c r="T192" s="579">
        <f t="shared" si="29"/>
        <v>0</v>
      </c>
      <c r="U192" s="735"/>
      <c r="V192" s="829"/>
      <c r="W192" s="844"/>
      <c r="X192" s="980">
        <v>0</v>
      </c>
      <c r="Y192" s="980">
        <v>19</v>
      </c>
      <c r="Z192" s="980"/>
      <c r="AA192" s="980"/>
      <c r="AB192" s="980">
        <v>0</v>
      </c>
      <c r="AC192" s="980">
        <v>0</v>
      </c>
    </row>
    <row r="193" spans="1:29" ht="15" hidden="1" customHeight="1" thickBot="1" x14ac:dyDescent="0.3">
      <c r="A193" s="580" t="str">
        <f t="shared" si="26"/>
        <v>20914393SPS ONIX</v>
      </c>
      <c r="B193" s="581">
        <v>177</v>
      </c>
      <c r="C193" s="582">
        <v>20914393</v>
      </c>
      <c r="D193" s="582" t="s">
        <v>1758</v>
      </c>
      <c r="E193" s="582"/>
      <c r="F193" s="584"/>
      <c r="G193" s="585" t="s">
        <v>1654</v>
      </c>
      <c r="H193" s="585"/>
      <c r="I193" s="584" t="s">
        <v>75</v>
      </c>
      <c r="J193" s="584" t="s">
        <v>831</v>
      </c>
      <c r="K193" s="585"/>
      <c r="L193" s="585" t="s">
        <v>9783</v>
      </c>
      <c r="M193" s="585">
        <v>1</v>
      </c>
      <c r="N193" s="585"/>
      <c r="O193" s="579">
        <f>ROUNDUP(IF(N193="PENDANT",(VLOOKUP(L193,$E$2:$I$9,5,FALSE)*M193)),0)</f>
        <v>0</v>
      </c>
      <c r="P193" s="585">
        <f t="shared" si="27"/>
        <v>38</v>
      </c>
      <c r="Q193" s="602"/>
      <c r="R193" s="602"/>
      <c r="S193" s="579">
        <f t="shared" si="28"/>
        <v>0</v>
      </c>
      <c r="T193" s="579">
        <f t="shared" si="29"/>
        <v>0</v>
      </c>
      <c r="U193" s="735"/>
      <c r="V193" s="830"/>
      <c r="W193" s="844"/>
      <c r="X193" s="980">
        <v>0</v>
      </c>
      <c r="Y193" s="980">
        <v>19</v>
      </c>
      <c r="Z193" s="980"/>
      <c r="AA193" s="980"/>
      <c r="AB193" s="980">
        <v>0</v>
      </c>
      <c r="AC193" s="980">
        <v>0</v>
      </c>
    </row>
    <row r="194" spans="1:29" ht="15" hidden="1" customHeight="1" thickBot="1" x14ac:dyDescent="0.3">
      <c r="A194" s="580" t="str">
        <f t="shared" si="26"/>
        <v>52108315TP026E</v>
      </c>
      <c r="B194" s="581">
        <v>178</v>
      </c>
      <c r="C194" s="582">
        <v>52108315</v>
      </c>
      <c r="D194" s="582" t="s">
        <v>1759</v>
      </c>
      <c r="E194" s="582">
        <v>32</v>
      </c>
      <c r="F194" s="584" t="s">
        <v>1760</v>
      </c>
      <c r="G194" s="585" t="s">
        <v>1453</v>
      </c>
      <c r="H194" s="585"/>
      <c r="I194" s="584" t="s">
        <v>75</v>
      </c>
      <c r="J194" s="584" t="s">
        <v>831</v>
      </c>
      <c r="K194" s="585" t="s">
        <v>1483</v>
      </c>
      <c r="L194" s="585" t="s">
        <v>9783</v>
      </c>
      <c r="M194" s="585">
        <v>1</v>
      </c>
      <c r="N194" s="585"/>
      <c r="O194" s="579">
        <f>ROUNDUP(IF(N194="PENDANT",(VLOOKUP(L194,$E$2:$I$9,5,FALSE)*M194)),0)</f>
        <v>0</v>
      </c>
      <c r="P194" s="585">
        <f t="shared" si="27"/>
        <v>38</v>
      </c>
      <c r="Q194" s="602"/>
      <c r="R194" s="602"/>
      <c r="S194" s="579">
        <f t="shared" si="28"/>
        <v>0</v>
      </c>
      <c r="T194" s="579">
        <f t="shared" si="29"/>
        <v>0</v>
      </c>
      <c r="U194" s="735"/>
      <c r="V194" s="828"/>
      <c r="W194" s="844"/>
      <c r="X194" s="980">
        <v>0</v>
      </c>
      <c r="Y194" s="980">
        <v>19</v>
      </c>
      <c r="Z194" s="980"/>
      <c r="AA194" s="980"/>
      <c r="AB194" s="980">
        <v>0</v>
      </c>
      <c r="AC194" s="980">
        <v>0</v>
      </c>
    </row>
    <row r="195" spans="1:29" ht="15" hidden="1" customHeight="1" thickBot="1" x14ac:dyDescent="0.3">
      <c r="A195" s="580" t="str">
        <f t="shared" si="26"/>
        <v>24585476SEQ.ALAV</v>
      </c>
      <c r="B195" s="581">
        <v>179</v>
      </c>
      <c r="C195" s="605">
        <v>24585476</v>
      </c>
      <c r="D195" s="605" t="s">
        <v>10122</v>
      </c>
      <c r="E195" s="582">
        <v>8</v>
      </c>
      <c r="F195" s="584" t="s">
        <v>1761</v>
      </c>
      <c r="G195" s="585" t="s">
        <v>1579</v>
      </c>
      <c r="H195" s="585"/>
      <c r="I195" s="585"/>
      <c r="J195" s="584" t="s">
        <v>831</v>
      </c>
      <c r="K195" s="585"/>
      <c r="L195" s="585" t="s">
        <v>9782</v>
      </c>
      <c r="M195" s="585">
        <v>1</v>
      </c>
      <c r="N195" s="585" t="s">
        <v>147</v>
      </c>
      <c r="O195" s="579">
        <v>10</v>
      </c>
      <c r="P195" s="585">
        <f t="shared" si="27"/>
        <v>38</v>
      </c>
      <c r="Q195" s="602"/>
      <c r="R195" s="602"/>
      <c r="S195" s="579">
        <f t="shared" si="28"/>
        <v>0</v>
      </c>
      <c r="T195" s="579">
        <f t="shared" si="29"/>
        <v>0</v>
      </c>
      <c r="U195" s="735" t="s">
        <v>9822</v>
      </c>
      <c r="V195" s="828">
        <v>42957</v>
      </c>
      <c r="W195" s="844"/>
      <c r="X195" s="980">
        <v>10</v>
      </c>
      <c r="Y195" s="980">
        <v>19</v>
      </c>
      <c r="Z195" s="980"/>
      <c r="AA195" s="980"/>
      <c r="AB195" s="980">
        <v>0</v>
      </c>
      <c r="AC195" s="980">
        <v>0</v>
      </c>
    </row>
    <row r="196" spans="1:29" ht="15" hidden="1" customHeight="1" thickBot="1" x14ac:dyDescent="0.3">
      <c r="A196" s="580" t="str">
        <f t="shared" si="26"/>
        <v>50505TP034E</v>
      </c>
      <c r="B196" s="581">
        <v>180</v>
      </c>
      <c r="C196" s="582">
        <v>50505</v>
      </c>
      <c r="D196" s="582" t="s">
        <v>1762</v>
      </c>
      <c r="E196" s="582">
        <v>21</v>
      </c>
      <c r="F196" s="584" t="s">
        <v>1763</v>
      </c>
      <c r="G196" s="585" t="s">
        <v>1343</v>
      </c>
      <c r="H196" s="585"/>
      <c r="I196" s="584" t="s">
        <v>121</v>
      </c>
      <c r="J196" s="584" t="s">
        <v>831</v>
      </c>
      <c r="K196" s="585" t="s">
        <v>366</v>
      </c>
      <c r="L196" s="585" t="s">
        <v>9783</v>
      </c>
      <c r="M196" s="585">
        <v>1</v>
      </c>
      <c r="N196" s="585"/>
      <c r="O196" s="579">
        <f t="shared" ref="O196:O204" si="31">ROUNDUP(IF(N196="PENDANT",(VLOOKUP(L196,$E$2:$I$9,5,FALSE)*M196)),0)</f>
        <v>0</v>
      </c>
      <c r="P196" s="585">
        <f t="shared" si="27"/>
        <v>38</v>
      </c>
      <c r="Q196" s="602"/>
      <c r="R196" s="602"/>
      <c r="S196" s="579">
        <f t="shared" si="28"/>
        <v>0</v>
      </c>
      <c r="T196" s="579">
        <f t="shared" si="29"/>
        <v>0</v>
      </c>
      <c r="U196" s="735"/>
      <c r="V196" s="832"/>
      <c r="W196" s="844"/>
      <c r="X196" s="980">
        <v>0</v>
      </c>
      <c r="Y196" s="980">
        <v>19</v>
      </c>
      <c r="Z196" s="980"/>
      <c r="AA196" s="980"/>
      <c r="AB196" s="980">
        <v>0</v>
      </c>
      <c r="AC196" s="980">
        <v>0</v>
      </c>
    </row>
    <row r="197" spans="1:29" ht="15" hidden="1" customHeight="1" thickBot="1" x14ac:dyDescent="0.3">
      <c r="A197" s="580" t="str">
        <f t="shared" si="26"/>
        <v>52090763SPST1E</v>
      </c>
      <c r="B197" s="581">
        <v>181</v>
      </c>
      <c r="C197" s="582">
        <v>52090763</v>
      </c>
      <c r="D197" s="582" t="s">
        <v>1764</v>
      </c>
      <c r="E197" s="582">
        <v>240</v>
      </c>
      <c r="F197" s="584" t="s">
        <v>1765</v>
      </c>
      <c r="G197" s="585" t="s">
        <v>1312</v>
      </c>
      <c r="H197" s="585"/>
      <c r="I197" s="584" t="s">
        <v>294</v>
      </c>
      <c r="J197" s="584" t="s">
        <v>1225</v>
      </c>
      <c r="K197" s="585" t="s">
        <v>1496</v>
      </c>
      <c r="L197" s="585" t="s">
        <v>9782</v>
      </c>
      <c r="M197" s="585">
        <v>1</v>
      </c>
      <c r="N197" s="585" t="s">
        <v>147</v>
      </c>
      <c r="O197" s="579">
        <f t="shared" si="31"/>
        <v>38</v>
      </c>
      <c r="P197" s="585">
        <f t="shared" si="27"/>
        <v>38</v>
      </c>
      <c r="Q197" s="602"/>
      <c r="R197" s="602"/>
      <c r="S197" s="579">
        <f t="shared" si="28"/>
        <v>0</v>
      </c>
      <c r="T197" s="579">
        <f t="shared" si="29"/>
        <v>0</v>
      </c>
      <c r="U197" s="614" t="s">
        <v>9822</v>
      </c>
      <c r="V197" s="828">
        <v>42969</v>
      </c>
      <c r="W197" s="844"/>
      <c r="X197" s="980">
        <v>19</v>
      </c>
      <c r="Y197" s="980">
        <v>19</v>
      </c>
      <c r="Z197" s="980"/>
      <c r="AA197" s="980"/>
      <c r="AB197" s="980">
        <v>0</v>
      </c>
      <c r="AC197" s="980">
        <v>0</v>
      </c>
    </row>
    <row r="198" spans="1:29" ht="15" hidden="1" customHeight="1" thickBot="1" x14ac:dyDescent="0.3">
      <c r="A198" s="580" t="str">
        <f t="shared" si="26"/>
        <v>52034711TP055D</v>
      </c>
      <c r="B198" s="581">
        <v>182</v>
      </c>
      <c r="C198" s="588">
        <v>52034711</v>
      </c>
      <c r="D198" s="588" t="s">
        <v>1766</v>
      </c>
      <c r="E198" s="588">
        <v>70</v>
      </c>
      <c r="F198" s="591" t="s">
        <v>1475</v>
      </c>
      <c r="G198" s="593" t="s">
        <v>1373</v>
      </c>
      <c r="H198" s="593"/>
      <c r="I198" s="593" t="s">
        <v>121</v>
      </c>
      <c r="J198" s="591" t="s">
        <v>831</v>
      </c>
      <c r="K198" s="593" t="s">
        <v>1767</v>
      </c>
      <c r="L198" s="593" t="s">
        <v>9783</v>
      </c>
      <c r="M198" s="593">
        <v>1</v>
      </c>
      <c r="N198" s="593"/>
      <c r="O198" s="594">
        <f t="shared" si="31"/>
        <v>0</v>
      </c>
      <c r="P198" s="585">
        <f t="shared" si="27"/>
        <v>38</v>
      </c>
      <c r="Q198" s="706">
        <v>2</v>
      </c>
      <c r="R198" s="706">
        <v>3</v>
      </c>
      <c r="S198" s="579">
        <f t="shared" si="28"/>
        <v>0</v>
      </c>
      <c r="T198" s="579">
        <f t="shared" si="29"/>
        <v>0</v>
      </c>
      <c r="U198" s="641" t="s">
        <v>9823</v>
      </c>
      <c r="V198" s="847">
        <v>42970</v>
      </c>
      <c r="W198" s="844"/>
      <c r="X198" s="980">
        <v>0</v>
      </c>
      <c r="Y198" s="980">
        <v>19</v>
      </c>
      <c r="Z198" s="980">
        <v>2</v>
      </c>
      <c r="AA198" s="980">
        <v>3</v>
      </c>
      <c r="AB198" s="980">
        <v>0</v>
      </c>
      <c r="AC198" s="980">
        <v>0</v>
      </c>
    </row>
    <row r="199" spans="1:29" ht="15" hidden="1" customHeight="1" thickBot="1" x14ac:dyDescent="0.3">
      <c r="A199" s="580" t="str">
        <f t="shared" si="26"/>
        <v>96861440TP016E</v>
      </c>
      <c r="B199" s="581">
        <v>183</v>
      </c>
      <c r="C199" s="588">
        <v>96861440</v>
      </c>
      <c r="D199" s="588" t="s">
        <v>1768</v>
      </c>
      <c r="E199" s="588">
        <v>110</v>
      </c>
      <c r="F199" s="591" t="s">
        <v>1769</v>
      </c>
      <c r="G199" s="593" t="s">
        <v>1328</v>
      </c>
      <c r="H199" s="593"/>
      <c r="I199" s="591" t="s">
        <v>75</v>
      </c>
      <c r="J199" s="591" t="s">
        <v>831</v>
      </c>
      <c r="K199" s="593" t="s">
        <v>1770</v>
      </c>
      <c r="L199" s="593" t="s">
        <v>9783</v>
      </c>
      <c r="M199" s="593">
        <v>1</v>
      </c>
      <c r="N199" s="593"/>
      <c r="O199" s="594">
        <f t="shared" si="31"/>
        <v>0</v>
      </c>
      <c r="P199" s="593">
        <f t="shared" si="27"/>
        <v>38</v>
      </c>
      <c r="Q199" s="706"/>
      <c r="R199" s="706"/>
      <c r="S199" s="594">
        <v>2</v>
      </c>
      <c r="T199" s="594">
        <v>3</v>
      </c>
      <c r="U199" s="593" t="s">
        <v>9823</v>
      </c>
      <c r="V199" s="1005">
        <v>43012</v>
      </c>
      <c r="W199" s="844"/>
      <c r="X199" s="980">
        <v>0</v>
      </c>
      <c r="Y199" s="980">
        <v>19</v>
      </c>
      <c r="Z199" s="980"/>
      <c r="AA199" s="980"/>
      <c r="AB199" s="980">
        <v>0</v>
      </c>
      <c r="AC199" s="980">
        <v>0</v>
      </c>
    </row>
    <row r="200" spans="1:29" ht="15" hidden="1" customHeight="1" thickBot="1" x14ac:dyDescent="0.3">
      <c r="A200" s="580" t="str">
        <f t="shared" si="26"/>
        <v>52042065MAP02E</v>
      </c>
      <c r="B200" s="581">
        <v>184</v>
      </c>
      <c r="C200" s="582">
        <v>52042065</v>
      </c>
      <c r="D200" s="582" t="s">
        <v>815</v>
      </c>
      <c r="E200" s="582">
        <v>30</v>
      </c>
      <c r="F200" s="584"/>
      <c r="G200" s="585" t="s">
        <v>1412</v>
      </c>
      <c r="H200" s="585"/>
      <c r="I200" s="584" t="s">
        <v>97</v>
      </c>
      <c r="J200" s="584" t="s">
        <v>831</v>
      </c>
      <c r="K200" s="585" t="s">
        <v>377</v>
      </c>
      <c r="L200" s="585" t="s">
        <v>9783</v>
      </c>
      <c r="M200" s="585">
        <v>1</v>
      </c>
      <c r="N200" s="585"/>
      <c r="O200" s="579">
        <f t="shared" si="31"/>
        <v>0</v>
      </c>
      <c r="P200" s="585">
        <f t="shared" si="27"/>
        <v>38</v>
      </c>
      <c r="Q200" s="602"/>
      <c r="R200" s="602"/>
      <c r="S200" s="579">
        <f t="shared" ref="S200:S233" si="32">ROUNDUP(IF(N200="pps",(M200*VLOOKUP(L200,$E$2:$I$9,4,FALSE)*$B$3)/E200,0),0)</f>
        <v>0</v>
      </c>
      <c r="T200" s="579">
        <f t="shared" ref="T200:T233" si="33">ROUNDUP(IF(N200="pps",(M200*VLOOKUP(L200,$E$2:$I$9,4,FALSE)*$B$9)/E200,0),0)</f>
        <v>0</v>
      </c>
      <c r="U200" s="735"/>
      <c r="V200" s="830"/>
      <c r="W200" s="844"/>
      <c r="X200" s="980">
        <v>0</v>
      </c>
      <c r="Y200" s="980">
        <v>19</v>
      </c>
      <c r="Z200" s="980"/>
      <c r="AA200" s="980"/>
      <c r="AB200" s="980">
        <v>0</v>
      </c>
      <c r="AC200" s="980">
        <v>0</v>
      </c>
    </row>
    <row r="201" spans="1:29" ht="15" hidden="1" customHeight="1" thickBot="1" x14ac:dyDescent="0.3">
      <c r="A201" s="580" t="str">
        <f t="shared" si="26"/>
        <v>52048150PORTAS</v>
      </c>
      <c r="B201" s="581">
        <v>185</v>
      </c>
      <c r="C201" s="582">
        <v>52048150</v>
      </c>
      <c r="D201" s="582" t="s">
        <v>1771</v>
      </c>
      <c r="E201" s="639">
        <v>1500</v>
      </c>
      <c r="F201" s="584" t="s">
        <v>1475</v>
      </c>
      <c r="G201" s="585" t="s">
        <v>1772</v>
      </c>
      <c r="H201" s="585"/>
      <c r="I201" s="584"/>
      <c r="J201" s="584" t="s">
        <v>831</v>
      </c>
      <c r="K201" s="585" t="s">
        <v>388</v>
      </c>
      <c r="L201" s="585" t="s">
        <v>9783</v>
      </c>
      <c r="M201" s="585">
        <v>1</v>
      </c>
      <c r="N201" s="585"/>
      <c r="O201" s="579">
        <f t="shared" si="31"/>
        <v>0</v>
      </c>
      <c r="P201" s="585">
        <f t="shared" si="27"/>
        <v>38</v>
      </c>
      <c r="Q201" s="602"/>
      <c r="R201" s="602"/>
      <c r="S201" s="579">
        <f t="shared" si="32"/>
        <v>0</v>
      </c>
      <c r="T201" s="579">
        <f t="shared" si="33"/>
        <v>0</v>
      </c>
      <c r="U201" s="735"/>
      <c r="V201" s="830"/>
      <c r="W201" s="844"/>
      <c r="X201" s="980">
        <v>0</v>
      </c>
      <c r="Y201" s="980">
        <v>19</v>
      </c>
      <c r="Z201" s="980"/>
      <c r="AA201" s="980"/>
      <c r="AB201" s="980">
        <v>0</v>
      </c>
      <c r="AC201" s="980">
        <v>0</v>
      </c>
    </row>
    <row r="202" spans="1:29" ht="15" hidden="1" customHeight="1" thickBot="1" x14ac:dyDescent="0.3">
      <c r="A202" s="580" t="str">
        <f t="shared" si="26"/>
        <v>52045844SPSD2D</v>
      </c>
      <c r="B202" s="581">
        <v>186</v>
      </c>
      <c r="C202" s="582">
        <v>52045844</v>
      </c>
      <c r="D202" s="582" t="s">
        <v>843</v>
      </c>
      <c r="E202" s="582">
        <v>54</v>
      </c>
      <c r="F202" s="584" t="s">
        <v>104</v>
      </c>
      <c r="G202" s="585" t="s">
        <v>1190</v>
      </c>
      <c r="H202" s="585"/>
      <c r="I202" s="585" t="s">
        <v>104</v>
      </c>
      <c r="J202" s="584" t="s">
        <v>831</v>
      </c>
      <c r="K202" s="585" t="s">
        <v>630</v>
      </c>
      <c r="L202" s="585" t="s">
        <v>9783</v>
      </c>
      <c r="M202" s="585">
        <v>1</v>
      </c>
      <c r="N202" s="585"/>
      <c r="O202" s="579">
        <f t="shared" si="31"/>
        <v>0</v>
      </c>
      <c r="P202" s="585">
        <f t="shared" si="27"/>
        <v>38</v>
      </c>
      <c r="Q202" s="602"/>
      <c r="R202" s="602"/>
      <c r="S202" s="579">
        <f t="shared" si="32"/>
        <v>0</v>
      </c>
      <c r="T202" s="579">
        <f t="shared" si="33"/>
        <v>0</v>
      </c>
      <c r="U202" s="735"/>
      <c r="V202" s="830"/>
      <c r="W202" s="844"/>
      <c r="X202" s="980">
        <v>0</v>
      </c>
      <c r="Y202" s="980">
        <v>19</v>
      </c>
      <c r="Z202" s="980"/>
      <c r="AA202" s="980"/>
      <c r="AB202" s="980">
        <v>0</v>
      </c>
      <c r="AC202" s="980">
        <v>0</v>
      </c>
    </row>
    <row r="203" spans="1:29" ht="15" hidden="1" customHeight="1" thickBot="1" x14ac:dyDescent="0.3">
      <c r="A203" s="580" t="str">
        <f t="shared" si="26"/>
        <v>52096409ORNAMENTAÇÃO</v>
      </c>
      <c r="B203" s="581">
        <v>187</v>
      </c>
      <c r="C203" s="582">
        <v>52096409</v>
      </c>
      <c r="D203" s="616" t="s">
        <v>1210</v>
      </c>
      <c r="E203" s="582">
        <v>80</v>
      </c>
      <c r="F203" s="584" t="s">
        <v>1475</v>
      </c>
      <c r="G203" s="584" t="s">
        <v>1773</v>
      </c>
      <c r="H203" s="584"/>
      <c r="I203" s="584" t="s">
        <v>315</v>
      </c>
      <c r="J203" s="585" t="s">
        <v>831</v>
      </c>
      <c r="K203" s="585"/>
      <c r="L203" s="585" t="s">
        <v>9783</v>
      </c>
      <c r="M203" s="585">
        <v>1</v>
      </c>
      <c r="N203" s="585"/>
      <c r="O203" s="579">
        <f t="shared" si="31"/>
        <v>0</v>
      </c>
      <c r="P203" s="585">
        <f t="shared" si="27"/>
        <v>38</v>
      </c>
      <c r="Q203" s="602"/>
      <c r="R203" s="602"/>
      <c r="S203" s="579">
        <f t="shared" si="32"/>
        <v>0</v>
      </c>
      <c r="T203" s="579">
        <f t="shared" si="33"/>
        <v>0</v>
      </c>
      <c r="U203" s="735"/>
      <c r="V203" s="830"/>
      <c r="W203" s="844"/>
      <c r="X203" s="980">
        <v>0</v>
      </c>
      <c r="Y203" s="980">
        <v>19</v>
      </c>
      <c r="Z203" s="980"/>
      <c r="AA203" s="980"/>
      <c r="AB203" s="980">
        <v>0</v>
      </c>
      <c r="AC203" s="980">
        <v>0</v>
      </c>
    </row>
    <row r="204" spans="1:29" ht="15" hidden="1" customHeight="1" thickBot="1" x14ac:dyDescent="0.3">
      <c r="A204" s="580" t="str">
        <f t="shared" si="26"/>
        <v>52103878MA024D</v>
      </c>
      <c r="B204" s="581">
        <v>188</v>
      </c>
      <c r="C204" s="582">
        <v>52103878</v>
      </c>
      <c r="D204" s="582" t="s">
        <v>1774</v>
      </c>
      <c r="E204" s="582">
        <v>40</v>
      </c>
      <c r="F204" s="584"/>
      <c r="G204" s="585" t="s">
        <v>1775</v>
      </c>
      <c r="H204" s="585"/>
      <c r="I204" s="584" t="s">
        <v>97</v>
      </c>
      <c r="J204" s="584" t="s">
        <v>831</v>
      </c>
      <c r="K204" s="585"/>
      <c r="L204" s="585" t="s">
        <v>9783</v>
      </c>
      <c r="M204" s="585">
        <v>1</v>
      </c>
      <c r="N204" s="585"/>
      <c r="O204" s="579">
        <f t="shared" si="31"/>
        <v>0</v>
      </c>
      <c r="P204" s="585">
        <f t="shared" si="27"/>
        <v>38</v>
      </c>
      <c r="Q204" s="602"/>
      <c r="R204" s="602"/>
      <c r="S204" s="579">
        <f t="shared" si="32"/>
        <v>0</v>
      </c>
      <c r="T204" s="579">
        <f t="shared" si="33"/>
        <v>0</v>
      </c>
      <c r="U204" s="735"/>
      <c r="V204" s="830"/>
      <c r="W204" s="844"/>
      <c r="X204" s="980">
        <v>0</v>
      </c>
      <c r="Y204" s="980">
        <v>19</v>
      </c>
      <c r="Z204" s="980"/>
      <c r="AA204" s="980"/>
      <c r="AB204" s="980">
        <v>0</v>
      </c>
      <c r="AC204" s="980">
        <v>0</v>
      </c>
    </row>
    <row r="205" spans="1:29" ht="15" hidden="1" customHeight="1" thickBot="1" x14ac:dyDescent="0.3">
      <c r="A205" s="580" t="str">
        <f t="shared" si="26"/>
        <v>52096890MA015E</v>
      </c>
      <c r="B205" s="581">
        <v>189</v>
      </c>
      <c r="C205" s="588">
        <v>52096890</v>
      </c>
      <c r="D205" s="588" t="s">
        <v>1776</v>
      </c>
      <c r="E205" s="588">
        <v>385</v>
      </c>
      <c r="F205" s="591" t="s">
        <v>1777</v>
      </c>
      <c r="G205" s="593" t="s">
        <v>1778</v>
      </c>
      <c r="H205" s="593"/>
      <c r="I205" s="591" t="s">
        <v>97</v>
      </c>
      <c r="J205" s="591" t="s">
        <v>9800</v>
      </c>
      <c r="K205" s="593" t="s">
        <v>794</v>
      </c>
      <c r="L205" s="593" t="s">
        <v>9782</v>
      </c>
      <c r="M205" s="593">
        <v>1</v>
      </c>
      <c r="N205" s="593" t="s">
        <v>147</v>
      </c>
      <c r="O205" s="594">
        <v>30</v>
      </c>
      <c r="P205" s="593">
        <f t="shared" si="27"/>
        <v>38</v>
      </c>
      <c r="Q205" s="706"/>
      <c r="R205" s="706"/>
      <c r="S205" s="594">
        <f t="shared" si="32"/>
        <v>0</v>
      </c>
      <c r="T205" s="594">
        <f t="shared" si="33"/>
        <v>0</v>
      </c>
      <c r="U205" s="593" t="s">
        <v>9822</v>
      </c>
      <c r="V205" s="836">
        <v>42899</v>
      </c>
      <c r="W205" s="844"/>
      <c r="X205" s="980">
        <v>30</v>
      </c>
      <c r="Y205" s="980">
        <v>19</v>
      </c>
      <c r="Z205" s="980"/>
      <c r="AA205" s="980"/>
      <c r="AB205" s="980">
        <v>0</v>
      </c>
      <c r="AC205" s="980">
        <v>0</v>
      </c>
    </row>
    <row r="206" spans="1:29" ht="15" hidden="1" customHeight="1" thickBot="1" x14ac:dyDescent="0.3">
      <c r="A206" s="580" t="str">
        <f t="shared" si="26"/>
        <v>52042563SPSMBB</v>
      </c>
      <c r="B206" s="581">
        <v>190</v>
      </c>
      <c r="C206" s="582">
        <v>52042563</v>
      </c>
      <c r="D206" s="582" t="s">
        <v>10158</v>
      </c>
      <c r="E206" s="582">
        <v>66</v>
      </c>
      <c r="F206" s="584" t="s">
        <v>1779</v>
      </c>
      <c r="G206" s="585" t="s">
        <v>1428</v>
      </c>
      <c r="H206" s="585"/>
      <c r="I206" s="585" t="s">
        <v>1780</v>
      </c>
      <c r="J206" s="584" t="s">
        <v>1225</v>
      </c>
      <c r="K206" s="585" t="s">
        <v>113</v>
      </c>
      <c r="L206" s="585" t="s">
        <v>9782</v>
      </c>
      <c r="M206" s="585">
        <v>1</v>
      </c>
      <c r="N206" s="585" t="s">
        <v>147</v>
      </c>
      <c r="O206" s="579">
        <f>ROUNDUP(IF(N206="PENDANT",(VLOOKUP(L206,$E$2:$I$9,5,FALSE)*M206)),0)</f>
        <v>38</v>
      </c>
      <c r="P206" s="585">
        <f t="shared" si="27"/>
        <v>38</v>
      </c>
      <c r="Q206" s="602" t="s">
        <v>10152</v>
      </c>
      <c r="R206" s="602"/>
      <c r="S206" s="579">
        <f t="shared" si="32"/>
        <v>0</v>
      </c>
      <c r="T206" s="579">
        <f t="shared" si="33"/>
        <v>0</v>
      </c>
      <c r="U206" s="614" t="s">
        <v>9824</v>
      </c>
      <c r="V206" s="828">
        <v>42969</v>
      </c>
      <c r="W206" s="844"/>
      <c r="X206" s="980">
        <v>19</v>
      </c>
      <c r="Y206" s="980">
        <v>19</v>
      </c>
      <c r="Z206" s="980" t="s">
        <v>10152</v>
      </c>
      <c r="AA206" s="980"/>
      <c r="AB206" s="980">
        <v>0</v>
      </c>
      <c r="AC206" s="980">
        <v>0</v>
      </c>
    </row>
    <row r="207" spans="1:29" ht="15" hidden="1" customHeight="1" thickBot="1" x14ac:dyDescent="0.3">
      <c r="A207" s="580" t="str">
        <f t="shared" si="26"/>
        <v>52085790SPSMBB</v>
      </c>
      <c r="B207" s="581">
        <v>191</v>
      </c>
      <c r="C207" s="582">
        <v>52085790</v>
      </c>
      <c r="D207" s="582" t="s">
        <v>1781</v>
      </c>
      <c r="E207" s="582">
        <v>56</v>
      </c>
      <c r="F207" s="584" t="s">
        <v>1782</v>
      </c>
      <c r="G207" s="585" t="s">
        <v>1428</v>
      </c>
      <c r="H207" s="585"/>
      <c r="I207" s="585" t="s">
        <v>84</v>
      </c>
      <c r="J207" s="584" t="s">
        <v>1225</v>
      </c>
      <c r="K207" s="587" t="s">
        <v>1225</v>
      </c>
      <c r="L207" s="585" t="s">
        <v>9782</v>
      </c>
      <c r="M207" s="585">
        <v>1</v>
      </c>
      <c r="N207" s="585" t="s">
        <v>147</v>
      </c>
      <c r="O207" s="579">
        <f>ROUNDUP(IF(N207="PENDANT",(VLOOKUP(L207,$E$2:$I$9,5,FALSE)*M207)),0)</f>
        <v>38</v>
      </c>
      <c r="P207" s="585">
        <f t="shared" si="27"/>
        <v>38</v>
      </c>
      <c r="Q207" s="602"/>
      <c r="R207" s="602"/>
      <c r="S207" s="579">
        <f t="shared" si="32"/>
        <v>0</v>
      </c>
      <c r="T207" s="579">
        <f t="shared" si="33"/>
        <v>0</v>
      </c>
      <c r="U207" s="614" t="s">
        <v>9824</v>
      </c>
      <c r="V207" s="828">
        <v>42969</v>
      </c>
      <c r="W207" s="844"/>
      <c r="X207" s="980">
        <v>19</v>
      </c>
      <c r="Y207" s="980">
        <v>19</v>
      </c>
      <c r="Z207" s="980" t="s">
        <v>10152</v>
      </c>
      <c r="AA207" s="980"/>
      <c r="AB207" s="980">
        <v>0</v>
      </c>
      <c r="AC207" s="980">
        <v>0</v>
      </c>
    </row>
    <row r="208" spans="1:29" ht="15" hidden="1" customHeight="1" thickBot="1" x14ac:dyDescent="0.3">
      <c r="A208" s="580" t="str">
        <f t="shared" si="26"/>
        <v>94747948MA015E</v>
      </c>
      <c r="B208" s="581">
        <v>192</v>
      </c>
      <c r="C208" s="588">
        <v>94747948</v>
      </c>
      <c r="D208" s="588" t="s">
        <v>1783</v>
      </c>
      <c r="E208" s="588">
        <v>540</v>
      </c>
      <c r="F208" s="591" t="s">
        <v>1784</v>
      </c>
      <c r="G208" s="593" t="s">
        <v>1778</v>
      </c>
      <c r="H208" s="593"/>
      <c r="I208" s="591" t="s">
        <v>97</v>
      </c>
      <c r="J208" s="591" t="s">
        <v>9800</v>
      </c>
      <c r="K208" s="593" t="s">
        <v>794</v>
      </c>
      <c r="L208" s="593" t="s">
        <v>9782</v>
      </c>
      <c r="M208" s="593">
        <v>1</v>
      </c>
      <c r="N208" s="593" t="s">
        <v>147</v>
      </c>
      <c r="O208" s="594">
        <v>30</v>
      </c>
      <c r="P208" s="593">
        <f t="shared" si="27"/>
        <v>38</v>
      </c>
      <c r="Q208" s="706"/>
      <c r="R208" s="706"/>
      <c r="S208" s="594">
        <f t="shared" si="32"/>
        <v>0</v>
      </c>
      <c r="T208" s="594">
        <f t="shared" si="33"/>
        <v>0</v>
      </c>
      <c r="U208" s="593" t="s">
        <v>9822</v>
      </c>
      <c r="V208" s="836">
        <v>42899</v>
      </c>
      <c r="W208" s="844"/>
      <c r="X208" s="980">
        <v>30</v>
      </c>
      <c r="Y208" s="980">
        <v>19</v>
      </c>
      <c r="Z208" s="980"/>
      <c r="AA208" s="980"/>
      <c r="AB208" s="980">
        <v>0</v>
      </c>
      <c r="AC208" s="980">
        <v>0</v>
      </c>
    </row>
    <row r="209" spans="1:35" ht="15" hidden="1" customHeight="1" thickBot="1" x14ac:dyDescent="0.3">
      <c r="A209" s="580" t="str">
        <f t="shared" si="26"/>
        <v>52118185MA015E</v>
      </c>
      <c r="B209" s="581">
        <v>193</v>
      </c>
      <c r="C209" s="588">
        <v>52118185</v>
      </c>
      <c r="D209" s="588" t="s">
        <v>1785</v>
      </c>
      <c r="E209" s="588">
        <v>220</v>
      </c>
      <c r="F209" s="591" t="s">
        <v>1786</v>
      </c>
      <c r="G209" s="593" t="s">
        <v>1778</v>
      </c>
      <c r="H209" s="593"/>
      <c r="I209" s="591" t="s">
        <v>97</v>
      </c>
      <c r="J209" s="591" t="s">
        <v>1787</v>
      </c>
      <c r="K209" s="593" t="s">
        <v>794</v>
      </c>
      <c r="L209" s="593" t="s">
        <v>9782</v>
      </c>
      <c r="M209" s="593">
        <v>1</v>
      </c>
      <c r="N209" s="593" t="s">
        <v>147</v>
      </c>
      <c r="O209" s="594">
        <v>45</v>
      </c>
      <c r="P209" s="593">
        <f t="shared" si="27"/>
        <v>38</v>
      </c>
      <c r="Q209" s="706"/>
      <c r="R209" s="706"/>
      <c r="S209" s="594">
        <f t="shared" si="32"/>
        <v>0</v>
      </c>
      <c r="T209" s="594">
        <f t="shared" si="33"/>
        <v>0</v>
      </c>
      <c r="U209" s="593" t="s">
        <v>9822</v>
      </c>
      <c r="V209" s="836">
        <v>42899</v>
      </c>
      <c r="W209" s="844"/>
      <c r="X209" s="980">
        <v>45</v>
      </c>
      <c r="Y209" s="980">
        <v>19</v>
      </c>
      <c r="Z209" s="980"/>
      <c r="AA209" s="980"/>
      <c r="AB209" s="980">
        <v>0</v>
      </c>
      <c r="AC209" s="980">
        <v>0</v>
      </c>
    </row>
    <row r="210" spans="1:35" ht="15" hidden="1" customHeight="1" thickBot="1" x14ac:dyDescent="0.3">
      <c r="A210" s="580" t="str">
        <f t="shared" si="26"/>
        <v>52105004SEQ. SEMI EIXO</v>
      </c>
      <c r="B210" s="581">
        <v>194</v>
      </c>
      <c r="C210" s="612">
        <v>52105004</v>
      </c>
      <c r="D210" s="612" t="s">
        <v>10116</v>
      </c>
      <c r="E210" s="612">
        <v>88</v>
      </c>
      <c r="F210" s="613" t="s">
        <v>1788</v>
      </c>
      <c r="G210" s="614" t="s">
        <v>1789</v>
      </c>
      <c r="H210" s="614"/>
      <c r="I210" s="614" t="s">
        <v>1789</v>
      </c>
      <c r="J210" s="613" t="s">
        <v>1225</v>
      </c>
      <c r="K210" s="614" t="s">
        <v>1790</v>
      </c>
      <c r="L210" s="614" t="s">
        <v>9782</v>
      </c>
      <c r="M210" s="614">
        <v>1</v>
      </c>
      <c r="N210" s="614"/>
      <c r="O210" s="615">
        <f>ROUNDUP(IF(N210="PENDANT",(VLOOKUP(L210,$E$2:$I$9,5,FALSE)*M210)),0)</f>
        <v>0</v>
      </c>
      <c r="P210" s="614">
        <f t="shared" si="27"/>
        <v>38</v>
      </c>
      <c r="Q210" s="815"/>
      <c r="R210" s="815"/>
      <c r="S210" s="615">
        <f t="shared" si="32"/>
        <v>0</v>
      </c>
      <c r="T210" s="615">
        <f t="shared" si="33"/>
        <v>0</v>
      </c>
      <c r="U210" s="845"/>
      <c r="V210" s="828"/>
      <c r="X210" s="981">
        <v>0</v>
      </c>
      <c r="Y210" s="980">
        <v>19</v>
      </c>
      <c r="Z210" s="980"/>
      <c r="AA210" s="980"/>
      <c r="AB210" s="980">
        <v>0</v>
      </c>
      <c r="AC210" s="980">
        <v>0</v>
      </c>
    </row>
    <row r="211" spans="1:35" ht="15" hidden="1" customHeight="1" thickBot="1" x14ac:dyDescent="0.3">
      <c r="A211" s="580" t="str">
        <f t="shared" si="26"/>
        <v>52105005SEQ. SEMI EIXO</v>
      </c>
      <c r="B211" s="581">
        <v>195</v>
      </c>
      <c r="C211" s="612">
        <v>52105005</v>
      </c>
      <c r="D211" s="612" t="s">
        <v>10119</v>
      </c>
      <c r="E211" s="612">
        <v>88</v>
      </c>
      <c r="F211" s="613" t="s">
        <v>1791</v>
      </c>
      <c r="G211" s="614" t="s">
        <v>1789</v>
      </c>
      <c r="H211" s="614"/>
      <c r="I211" s="614" t="s">
        <v>1789</v>
      </c>
      <c r="J211" s="613" t="s">
        <v>1225</v>
      </c>
      <c r="K211" s="617" t="s">
        <v>1790</v>
      </c>
      <c r="L211" s="614" t="s">
        <v>9782</v>
      </c>
      <c r="M211" s="614">
        <v>1</v>
      </c>
      <c r="N211" s="614"/>
      <c r="O211" s="615">
        <f>ROUNDUP(IF(N211="PENDANT",(VLOOKUP(L211,$E$2:$I$9,5,FALSE)*M211)),0)</f>
        <v>0</v>
      </c>
      <c r="P211" s="614">
        <f t="shared" si="27"/>
        <v>38</v>
      </c>
      <c r="Q211" s="815"/>
      <c r="R211" s="815"/>
      <c r="S211" s="615">
        <f t="shared" si="32"/>
        <v>0</v>
      </c>
      <c r="T211" s="615">
        <f t="shared" si="33"/>
        <v>0</v>
      </c>
      <c r="U211" s="845"/>
      <c r="V211" s="828"/>
      <c r="W211" s="844"/>
      <c r="X211" s="980">
        <v>0</v>
      </c>
      <c r="Y211" s="980">
        <v>19</v>
      </c>
      <c r="Z211" s="980"/>
      <c r="AA211" s="980"/>
      <c r="AB211" s="980">
        <v>0</v>
      </c>
      <c r="AC211" s="980">
        <v>0</v>
      </c>
    </row>
    <row r="212" spans="1:35" ht="15" hidden="1" customHeight="1" thickBot="1" x14ac:dyDescent="0.3">
      <c r="A212" s="580" t="str">
        <f t="shared" si="26"/>
        <v>52091017SEQ CHICOTES</v>
      </c>
      <c r="B212" s="581">
        <v>196</v>
      </c>
      <c r="C212" s="582">
        <v>52091017</v>
      </c>
      <c r="D212" s="582" t="s">
        <v>130</v>
      </c>
      <c r="E212" s="582">
        <v>20</v>
      </c>
      <c r="F212" s="584" t="s">
        <v>1792</v>
      </c>
      <c r="G212" s="585" t="s">
        <v>1519</v>
      </c>
      <c r="H212" s="585"/>
      <c r="I212" s="584" t="s">
        <v>1520</v>
      </c>
      <c r="J212" s="584" t="s">
        <v>831</v>
      </c>
      <c r="K212" s="585" t="s">
        <v>618</v>
      </c>
      <c r="L212" s="585" t="s">
        <v>9783</v>
      </c>
      <c r="M212" s="585">
        <v>1</v>
      </c>
      <c r="N212" s="585"/>
      <c r="O212" s="579">
        <f>ROUNDUP(IF(N212="PENDANT",(VLOOKUP(L212,$E$2:$I$9,5,FALSE)*M212)),0)</f>
        <v>0</v>
      </c>
      <c r="P212" s="585">
        <f t="shared" si="27"/>
        <v>38</v>
      </c>
      <c r="Q212" s="602"/>
      <c r="R212" s="602"/>
      <c r="S212" s="579">
        <f t="shared" si="32"/>
        <v>0</v>
      </c>
      <c r="T212" s="579">
        <f t="shared" si="33"/>
        <v>0</v>
      </c>
      <c r="U212" s="735"/>
      <c r="V212" s="830"/>
      <c r="W212" s="844"/>
      <c r="X212" s="980">
        <v>0</v>
      </c>
      <c r="Y212" s="980">
        <v>19</v>
      </c>
      <c r="Z212" s="980"/>
      <c r="AA212" s="980"/>
      <c r="AB212" s="980">
        <v>0</v>
      </c>
      <c r="AC212" s="980">
        <v>0</v>
      </c>
    </row>
    <row r="213" spans="1:35" ht="15" hidden="1" customHeight="1" thickBot="1" x14ac:dyDescent="0.3">
      <c r="A213" s="580" t="str">
        <f t="shared" si="26"/>
        <v>52038200MA015E</v>
      </c>
      <c r="B213" s="581">
        <v>197</v>
      </c>
      <c r="C213" s="588">
        <v>52038200</v>
      </c>
      <c r="D213" s="588" t="s">
        <v>1793</v>
      </c>
      <c r="E213" s="588">
        <v>220</v>
      </c>
      <c r="F213" s="591" t="s">
        <v>1794</v>
      </c>
      <c r="G213" s="593" t="s">
        <v>1778</v>
      </c>
      <c r="H213" s="593"/>
      <c r="I213" s="591" t="s">
        <v>97</v>
      </c>
      <c r="J213" s="591" t="s">
        <v>1787</v>
      </c>
      <c r="K213" s="593" t="s">
        <v>140</v>
      </c>
      <c r="L213" s="593" t="s">
        <v>9782</v>
      </c>
      <c r="M213" s="593">
        <v>1</v>
      </c>
      <c r="N213" s="593" t="s">
        <v>147</v>
      </c>
      <c r="O213" s="594">
        <v>30</v>
      </c>
      <c r="P213" s="593">
        <f t="shared" si="27"/>
        <v>38</v>
      </c>
      <c r="Q213" s="706"/>
      <c r="R213" s="706"/>
      <c r="S213" s="594">
        <f t="shared" si="32"/>
        <v>0</v>
      </c>
      <c r="T213" s="594">
        <f t="shared" si="33"/>
        <v>0</v>
      </c>
      <c r="U213" s="593" t="s">
        <v>9822</v>
      </c>
      <c r="V213" s="836">
        <v>42899</v>
      </c>
      <c r="W213" s="844"/>
      <c r="X213" s="980">
        <v>30</v>
      </c>
      <c r="Y213" s="980">
        <v>19</v>
      </c>
      <c r="Z213" s="980"/>
      <c r="AA213" s="980"/>
      <c r="AB213" s="980">
        <v>0</v>
      </c>
      <c r="AC213" s="980">
        <v>0</v>
      </c>
    </row>
    <row r="214" spans="1:35" ht="15" hidden="1" customHeight="1" thickBot="1" x14ac:dyDescent="0.3">
      <c r="A214" s="580" t="str">
        <f t="shared" si="26"/>
        <v>52104997SEQ. SEMI EIXO</v>
      </c>
      <c r="B214" s="581">
        <v>198</v>
      </c>
      <c r="C214" s="582">
        <v>52104997</v>
      </c>
      <c r="D214" s="582" t="s">
        <v>10117</v>
      </c>
      <c r="E214" s="582">
        <v>88</v>
      </c>
      <c r="F214" s="584" t="s">
        <v>1795</v>
      </c>
      <c r="G214" s="585" t="s">
        <v>1789</v>
      </c>
      <c r="H214" s="585"/>
      <c r="I214" s="585" t="s">
        <v>1552</v>
      </c>
      <c r="J214" s="584" t="s">
        <v>1225</v>
      </c>
      <c r="K214" s="587" t="s">
        <v>1796</v>
      </c>
      <c r="L214" s="585" t="s">
        <v>9783</v>
      </c>
      <c r="M214" s="585">
        <v>1</v>
      </c>
      <c r="N214" s="585"/>
      <c r="O214" s="579">
        <f>ROUNDUP(IF(N214="PENDANT",(VLOOKUP(L214,$E$2:$I$9,5,FALSE)*M214)),0)</f>
        <v>0</v>
      </c>
      <c r="P214" s="585">
        <f t="shared" si="27"/>
        <v>38</v>
      </c>
      <c r="Q214" s="602"/>
      <c r="R214" s="602"/>
      <c r="S214" s="579">
        <f t="shared" si="32"/>
        <v>0</v>
      </c>
      <c r="T214" s="579">
        <f t="shared" si="33"/>
        <v>0</v>
      </c>
      <c r="U214" s="845"/>
      <c r="V214" s="828"/>
      <c r="W214" s="844"/>
      <c r="X214" s="980">
        <v>0</v>
      </c>
      <c r="Y214" s="980">
        <v>19</v>
      </c>
      <c r="Z214" s="980"/>
      <c r="AA214" s="980"/>
      <c r="AB214" s="980">
        <v>0</v>
      </c>
      <c r="AC214" s="980">
        <v>0</v>
      </c>
    </row>
    <row r="215" spans="1:35" ht="15" hidden="1" customHeight="1" thickBot="1" x14ac:dyDescent="0.3">
      <c r="A215" s="580" t="str">
        <f t="shared" si="26"/>
        <v>52053554LF006D</v>
      </c>
      <c r="B215" s="581">
        <v>199</v>
      </c>
      <c r="C215" s="588">
        <v>52053554</v>
      </c>
      <c r="D215" s="588" t="s">
        <v>1797</v>
      </c>
      <c r="E215" s="588">
        <v>80</v>
      </c>
      <c r="F215" s="591" t="s">
        <v>1475</v>
      </c>
      <c r="G215" s="593" t="s">
        <v>1445</v>
      </c>
      <c r="H215" s="593"/>
      <c r="I215" s="591" t="s">
        <v>71</v>
      </c>
      <c r="J215" s="591" t="s">
        <v>9798</v>
      </c>
      <c r="K215" s="593" t="s">
        <v>1798</v>
      </c>
      <c r="L215" s="593" t="s">
        <v>10053</v>
      </c>
      <c r="M215" s="593">
        <v>1</v>
      </c>
      <c r="N215" s="593" t="s">
        <v>147</v>
      </c>
      <c r="O215" s="594" t="s">
        <v>10066</v>
      </c>
      <c r="P215" s="593">
        <f t="shared" si="27"/>
        <v>13</v>
      </c>
      <c r="Q215" s="706"/>
      <c r="R215" s="706"/>
      <c r="S215" s="594">
        <f t="shared" si="32"/>
        <v>0</v>
      </c>
      <c r="T215" s="594">
        <f t="shared" si="33"/>
        <v>0</v>
      </c>
      <c r="U215" s="848" t="s">
        <v>9822</v>
      </c>
      <c r="V215" s="836">
        <v>42905</v>
      </c>
      <c r="W215" s="844"/>
      <c r="X215" s="980" t="s">
        <v>10066</v>
      </c>
      <c r="Y215" s="980">
        <v>6</v>
      </c>
      <c r="Z215" s="980"/>
      <c r="AA215" s="980"/>
      <c r="AB215" s="980">
        <v>0</v>
      </c>
      <c r="AC215" s="980">
        <v>0</v>
      </c>
    </row>
    <row r="216" spans="1:35" ht="15" hidden="1" customHeight="1" thickBot="1" x14ac:dyDescent="0.3">
      <c r="A216" s="580" t="str">
        <f t="shared" si="26"/>
        <v>52053553SPSLF3</v>
      </c>
      <c r="B216" s="581">
        <v>200</v>
      </c>
      <c r="C216" s="588">
        <v>52053553</v>
      </c>
      <c r="D216" s="588" t="s">
        <v>1799</v>
      </c>
      <c r="E216" s="588">
        <v>80</v>
      </c>
      <c r="F216" s="591" t="s">
        <v>1475</v>
      </c>
      <c r="G216" s="593" t="s">
        <v>196</v>
      </c>
      <c r="H216" s="593"/>
      <c r="I216" s="591" t="s">
        <v>71</v>
      </c>
      <c r="J216" s="591" t="s">
        <v>9798</v>
      </c>
      <c r="K216" s="593" t="s">
        <v>1800</v>
      </c>
      <c r="L216" s="593" t="s">
        <v>10053</v>
      </c>
      <c r="M216" s="593">
        <v>1</v>
      </c>
      <c r="N216" s="593" t="s">
        <v>147</v>
      </c>
      <c r="O216" s="594" t="s">
        <v>10066</v>
      </c>
      <c r="P216" s="593">
        <f t="shared" si="27"/>
        <v>13</v>
      </c>
      <c r="Q216" s="706"/>
      <c r="R216" s="706"/>
      <c r="S216" s="594">
        <f t="shared" si="32"/>
        <v>0</v>
      </c>
      <c r="T216" s="594">
        <f t="shared" si="33"/>
        <v>0</v>
      </c>
      <c r="U216" s="848" t="s">
        <v>9822</v>
      </c>
      <c r="V216" s="836">
        <v>42906</v>
      </c>
      <c r="W216" s="844"/>
      <c r="X216" s="980" t="s">
        <v>10066</v>
      </c>
      <c r="Y216" s="980">
        <v>6</v>
      </c>
      <c r="Z216" s="980"/>
      <c r="AA216" s="980"/>
      <c r="AB216" s="980">
        <v>0</v>
      </c>
      <c r="AC216" s="980">
        <v>0</v>
      </c>
    </row>
    <row r="217" spans="1:35" ht="15" hidden="1" customHeight="1" thickBot="1" x14ac:dyDescent="0.3">
      <c r="A217" s="580" t="str">
        <f t="shared" si="26"/>
        <v>52048089SPSLF3</v>
      </c>
      <c r="B217" s="581">
        <v>201</v>
      </c>
      <c r="C217" s="588">
        <v>52048089</v>
      </c>
      <c r="D217" s="588" t="s">
        <v>1801</v>
      </c>
      <c r="E217" s="588">
        <v>80</v>
      </c>
      <c r="F217" s="591" t="s">
        <v>1475</v>
      </c>
      <c r="G217" s="593" t="s">
        <v>196</v>
      </c>
      <c r="H217" s="593"/>
      <c r="I217" s="591" t="s">
        <v>71</v>
      </c>
      <c r="J217" s="591" t="s">
        <v>9798</v>
      </c>
      <c r="K217" s="593" t="s">
        <v>1800</v>
      </c>
      <c r="L217" s="593" t="s">
        <v>10052</v>
      </c>
      <c r="M217" s="593">
        <v>1</v>
      </c>
      <c r="N217" s="593" t="s">
        <v>147</v>
      </c>
      <c r="O217" s="594" t="s">
        <v>10066</v>
      </c>
      <c r="P217" s="593">
        <f t="shared" si="27"/>
        <v>26</v>
      </c>
      <c r="Q217" s="706"/>
      <c r="R217" s="706"/>
      <c r="S217" s="594">
        <f t="shared" si="32"/>
        <v>0</v>
      </c>
      <c r="T217" s="594">
        <f t="shared" si="33"/>
        <v>0</v>
      </c>
      <c r="U217" s="848" t="s">
        <v>9822</v>
      </c>
      <c r="V217" s="836">
        <v>42906</v>
      </c>
      <c r="W217" s="844"/>
      <c r="X217" s="980" t="s">
        <v>10066</v>
      </c>
      <c r="Y217" s="980">
        <v>13</v>
      </c>
      <c r="Z217" s="980"/>
      <c r="AA217" s="980"/>
      <c r="AB217" s="980">
        <v>0</v>
      </c>
      <c r="AC217" s="980">
        <v>0</v>
      </c>
    </row>
    <row r="218" spans="1:35" ht="15" hidden="1" customHeight="1" thickBot="1" x14ac:dyDescent="0.3">
      <c r="A218" s="580" t="str">
        <f t="shared" si="26"/>
        <v>52048090LF006D</v>
      </c>
      <c r="B218" s="581">
        <v>202</v>
      </c>
      <c r="C218" s="588">
        <v>52048090</v>
      </c>
      <c r="D218" s="588" t="s">
        <v>1802</v>
      </c>
      <c r="E218" s="588">
        <v>80</v>
      </c>
      <c r="F218" s="591" t="s">
        <v>1475</v>
      </c>
      <c r="G218" s="593" t="s">
        <v>1445</v>
      </c>
      <c r="H218" s="593"/>
      <c r="I218" s="591" t="s">
        <v>71</v>
      </c>
      <c r="J218" s="591" t="s">
        <v>9798</v>
      </c>
      <c r="K218" s="593" t="s">
        <v>1798</v>
      </c>
      <c r="L218" s="593" t="s">
        <v>10052</v>
      </c>
      <c r="M218" s="593">
        <v>1</v>
      </c>
      <c r="N218" s="593" t="s">
        <v>147</v>
      </c>
      <c r="O218" s="594" t="s">
        <v>10066</v>
      </c>
      <c r="P218" s="593">
        <f t="shared" si="27"/>
        <v>26</v>
      </c>
      <c r="Q218" s="706"/>
      <c r="R218" s="706"/>
      <c r="S218" s="594">
        <f t="shared" si="32"/>
        <v>0</v>
      </c>
      <c r="T218" s="594">
        <f t="shared" si="33"/>
        <v>0</v>
      </c>
      <c r="U218" s="848" t="s">
        <v>9822</v>
      </c>
      <c r="V218" s="836">
        <v>42905</v>
      </c>
      <c r="W218" s="844"/>
      <c r="X218" s="980" t="s">
        <v>10066</v>
      </c>
      <c r="Y218" s="980">
        <v>13</v>
      </c>
      <c r="Z218" s="980"/>
      <c r="AA218" s="980"/>
      <c r="AB218" s="980">
        <v>0</v>
      </c>
      <c r="AC218" s="980">
        <v>0</v>
      </c>
    </row>
    <row r="219" spans="1:35" s="868" customFormat="1" ht="15" hidden="1" customHeight="1" thickBot="1" x14ac:dyDescent="0.3">
      <c r="A219" s="618" t="str">
        <f t="shared" si="26"/>
        <v>52057993MB018D</v>
      </c>
      <c r="B219" s="581">
        <v>203</v>
      </c>
      <c r="C219" s="619">
        <v>52057993</v>
      </c>
      <c r="D219" s="619" t="s">
        <v>1803</v>
      </c>
      <c r="E219" s="619">
        <v>20</v>
      </c>
      <c r="F219" s="620" t="s">
        <v>1804</v>
      </c>
      <c r="G219" s="621" t="s">
        <v>1438</v>
      </c>
      <c r="H219" s="621"/>
      <c r="I219" s="621" t="s">
        <v>84</v>
      </c>
      <c r="J219" s="620" t="s">
        <v>831</v>
      </c>
      <c r="K219" s="621" t="s">
        <v>1805</v>
      </c>
      <c r="L219" s="621" t="s">
        <v>9783</v>
      </c>
      <c r="M219" s="621">
        <v>1</v>
      </c>
      <c r="N219" s="621"/>
      <c r="O219" s="622">
        <f>ROUNDUP(IF(N219="PENDANT",(VLOOKUP(L219,$E$2:$I$9,5,FALSE)*M219)),0)</f>
        <v>0</v>
      </c>
      <c r="P219" s="621">
        <f t="shared" si="27"/>
        <v>38</v>
      </c>
      <c r="Q219" s="816"/>
      <c r="R219" s="816"/>
      <c r="S219" s="622">
        <f t="shared" si="32"/>
        <v>0</v>
      </c>
      <c r="T219" s="622">
        <f t="shared" si="33"/>
        <v>0</v>
      </c>
      <c r="U219" s="849"/>
      <c r="V219" s="850"/>
      <c r="W219" s="851"/>
      <c r="X219" s="983">
        <v>0</v>
      </c>
      <c r="Y219" s="983">
        <v>19</v>
      </c>
      <c r="Z219" s="983"/>
      <c r="AA219" s="983"/>
      <c r="AB219" s="983">
        <v>0</v>
      </c>
      <c r="AC219" s="983">
        <v>0</v>
      </c>
      <c r="AD219" s="984"/>
      <c r="AE219" s="984"/>
      <c r="AF219" s="984"/>
      <c r="AG219" s="984"/>
      <c r="AH219" s="984"/>
      <c r="AI219" s="984"/>
    </row>
    <row r="220" spans="1:35" ht="15" hidden="1" customHeight="1" thickBot="1" x14ac:dyDescent="0.3">
      <c r="A220" s="580" t="str">
        <f t="shared" si="26"/>
        <v>52144854SPSLF3</v>
      </c>
      <c r="B220" s="581">
        <v>204</v>
      </c>
      <c r="C220" s="588">
        <v>52144854</v>
      </c>
      <c r="D220" s="588" t="s">
        <v>10162</v>
      </c>
      <c r="E220" s="588">
        <v>33</v>
      </c>
      <c r="F220" s="591" t="s">
        <v>1481</v>
      </c>
      <c r="G220" s="593" t="s">
        <v>196</v>
      </c>
      <c r="H220" s="593"/>
      <c r="I220" s="591" t="s">
        <v>71</v>
      </c>
      <c r="J220" s="591" t="s">
        <v>1660</v>
      </c>
      <c r="K220" s="593" t="s">
        <v>140</v>
      </c>
      <c r="L220" s="593" t="s">
        <v>9782</v>
      </c>
      <c r="M220" s="593">
        <v>1</v>
      </c>
      <c r="N220" s="593" t="s">
        <v>147</v>
      </c>
      <c r="O220" s="594" t="s">
        <v>10066</v>
      </c>
      <c r="P220" s="593">
        <f t="shared" si="27"/>
        <v>38</v>
      </c>
      <c r="Q220" s="706"/>
      <c r="R220" s="706"/>
      <c r="S220" s="594">
        <f t="shared" si="32"/>
        <v>0</v>
      </c>
      <c r="T220" s="594">
        <f t="shared" si="33"/>
        <v>0</v>
      </c>
      <c r="U220" s="848" t="s">
        <v>9822</v>
      </c>
      <c r="V220" s="836">
        <v>42922</v>
      </c>
      <c r="W220" s="844"/>
      <c r="X220" s="980" t="s">
        <v>10066</v>
      </c>
      <c r="Y220" s="980">
        <v>19</v>
      </c>
      <c r="Z220" s="980"/>
      <c r="AA220" s="980"/>
      <c r="AB220" s="980">
        <v>0</v>
      </c>
      <c r="AC220" s="980">
        <v>0</v>
      </c>
    </row>
    <row r="221" spans="1:35" ht="15" hidden="1" customHeight="1" thickBot="1" x14ac:dyDescent="0.3">
      <c r="A221" s="580" t="str">
        <f t="shared" si="26"/>
        <v>52144853SPSLF3</v>
      </c>
      <c r="B221" s="581">
        <v>205</v>
      </c>
      <c r="C221" s="588">
        <v>52144853</v>
      </c>
      <c r="D221" s="588" t="s">
        <v>10067</v>
      </c>
      <c r="E221" s="588">
        <v>33</v>
      </c>
      <c r="F221" s="591" t="s">
        <v>1481</v>
      </c>
      <c r="G221" s="593" t="s">
        <v>196</v>
      </c>
      <c r="H221" s="593"/>
      <c r="I221" s="591" t="s">
        <v>71</v>
      </c>
      <c r="J221" s="591" t="s">
        <v>1482</v>
      </c>
      <c r="K221" s="593" t="s">
        <v>140</v>
      </c>
      <c r="L221" s="593" t="s">
        <v>9782</v>
      </c>
      <c r="M221" s="593">
        <v>1</v>
      </c>
      <c r="N221" s="593" t="s">
        <v>147</v>
      </c>
      <c r="O221" s="594" t="s">
        <v>10066</v>
      </c>
      <c r="P221" s="593">
        <f t="shared" si="27"/>
        <v>38</v>
      </c>
      <c r="Q221" s="706"/>
      <c r="R221" s="706"/>
      <c r="S221" s="594">
        <f t="shared" si="32"/>
        <v>0</v>
      </c>
      <c r="T221" s="594">
        <f t="shared" si="33"/>
        <v>0</v>
      </c>
      <c r="U221" s="848" t="s">
        <v>9822</v>
      </c>
      <c r="V221" s="836">
        <v>42922</v>
      </c>
      <c r="W221" s="844"/>
      <c r="X221" s="980" t="s">
        <v>10066</v>
      </c>
      <c r="Y221" s="980">
        <v>19</v>
      </c>
      <c r="Z221" s="980"/>
      <c r="AA221" s="980"/>
      <c r="AB221" s="980">
        <v>0</v>
      </c>
      <c r="AC221" s="980">
        <v>0</v>
      </c>
    </row>
    <row r="222" spans="1:35" ht="15" hidden="1" customHeight="1" thickBot="1" x14ac:dyDescent="0.3">
      <c r="A222" s="580" t="str">
        <f t="shared" si="26"/>
        <v>52126159LF006D</v>
      </c>
      <c r="B222" s="581">
        <v>206</v>
      </c>
      <c r="C222" s="588">
        <v>52126159</v>
      </c>
      <c r="D222" s="588" t="s">
        <v>1806</v>
      </c>
      <c r="E222" s="588">
        <v>90</v>
      </c>
      <c r="F222" s="591" t="s">
        <v>1481</v>
      </c>
      <c r="G222" s="593" t="s">
        <v>1445</v>
      </c>
      <c r="H222" s="593"/>
      <c r="I222" s="591" t="s">
        <v>71</v>
      </c>
      <c r="J222" s="591" t="s">
        <v>1660</v>
      </c>
      <c r="K222" s="593" t="s">
        <v>1807</v>
      </c>
      <c r="L222" s="593" t="s">
        <v>9782</v>
      </c>
      <c r="M222" s="593">
        <v>1</v>
      </c>
      <c r="N222" s="593" t="s">
        <v>147</v>
      </c>
      <c r="O222" s="594">
        <v>30</v>
      </c>
      <c r="P222" s="593">
        <f t="shared" si="27"/>
        <v>38</v>
      </c>
      <c r="Q222" s="706"/>
      <c r="R222" s="706"/>
      <c r="S222" s="594">
        <f t="shared" si="32"/>
        <v>0</v>
      </c>
      <c r="T222" s="594">
        <f t="shared" si="33"/>
        <v>0</v>
      </c>
      <c r="U222" s="593" t="s">
        <v>9822</v>
      </c>
      <c r="V222" s="836">
        <v>42905</v>
      </c>
      <c r="W222" s="844"/>
      <c r="X222" s="980">
        <v>30</v>
      </c>
      <c r="Y222" s="980">
        <v>19</v>
      </c>
      <c r="Z222" s="980"/>
      <c r="AA222" s="980"/>
      <c r="AB222" s="980">
        <v>0</v>
      </c>
      <c r="AC222" s="980">
        <v>0</v>
      </c>
    </row>
    <row r="223" spans="1:35" ht="15" hidden="1" customHeight="1" thickBot="1" x14ac:dyDescent="0.3">
      <c r="A223" s="580" t="str">
        <f t="shared" si="26"/>
        <v>52090107LF007D</v>
      </c>
      <c r="B223" s="581">
        <v>207</v>
      </c>
      <c r="C223" s="582">
        <v>52090107</v>
      </c>
      <c r="D223" s="582" t="s">
        <v>1808</v>
      </c>
      <c r="E223" s="582"/>
      <c r="F223" s="584"/>
      <c r="G223" s="585" t="s">
        <v>1809</v>
      </c>
      <c r="H223" s="585"/>
      <c r="I223" s="584" t="s">
        <v>71</v>
      </c>
      <c r="J223" s="584" t="s">
        <v>831</v>
      </c>
      <c r="K223" s="585"/>
      <c r="L223" s="585" t="s">
        <v>9783</v>
      </c>
      <c r="M223" s="585">
        <v>1</v>
      </c>
      <c r="N223" s="585"/>
      <c r="O223" s="579">
        <f t="shared" ref="O223:O240" si="34">ROUNDUP(IF(N223="PENDANT",(VLOOKUP(L223,$E$2:$I$9,5,FALSE)*M223)),0)</f>
        <v>0</v>
      </c>
      <c r="P223" s="585">
        <f t="shared" si="27"/>
        <v>38</v>
      </c>
      <c r="Q223" s="602"/>
      <c r="R223" s="602"/>
      <c r="S223" s="579">
        <f t="shared" si="32"/>
        <v>0</v>
      </c>
      <c r="T223" s="579">
        <f t="shared" si="33"/>
        <v>0</v>
      </c>
      <c r="U223" s="735"/>
      <c r="V223" s="830"/>
      <c r="W223" s="844"/>
      <c r="X223" s="980">
        <v>0</v>
      </c>
      <c r="Y223" s="980">
        <v>19</v>
      </c>
      <c r="Z223" s="980"/>
      <c r="AA223" s="980"/>
      <c r="AB223" s="980">
        <v>0</v>
      </c>
      <c r="AC223" s="980">
        <v>0</v>
      </c>
    </row>
    <row r="224" spans="1:35" ht="15" hidden="1" customHeight="1" thickBot="1" x14ac:dyDescent="0.3">
      <c r="A224" s="580" t="str">
        <f t="shared" si="26"/>
        <v>52092797SPS BAG</v>
      </c>
      <c r="B224" s="581">
        <v>208</v>
      </c>
      <c r="C224" s="582">
        <v>52092797</v>
      </c>
      <c r="D224" s="582" t="s">
        <v>1810</v>
      </c>
      <c r="E224" s="582">
        <v>90</v>
      </c>
      <c r="F224" s="584" t="s">
        <v>1811</v>
      </c>
      <c r="G224" s="585" t="s">
        <v>1649</v>
      </c>
      <c r="H224" s="585"/>
      <c r="I224" s="584" t="s">
        <v>1523</v>
      </c>
      <c r="J224" s="584" t="s">
        <v>1225</v>
      </c>
      <c r="K224" s="585" t="s">
        <v>193</v>
      </c>
      <c r="L224" s="585" t="s">
        <v>9783</v>
      </c>
      <c r="M224" s="585">
        <v>1</v>
      </c>
      <c r="N224" s="585"/>
      <c r="O224" s="579">
        <f t="shared" si="34"/>
        <v>0</v>
      </c>
      <c r="P224" s="585">
        <f t="shared" si="27"/>
        <v>38</v>
      </c>
      <c r="Q224" s="602"/>
      <c r="R224" s="602"/>
      <c r="S224" s="579">
        <f t="shared" si="32"/>
        <v>0</v>
      </c>
      <c r="T224" s="579">
        <f t="shared" si="33"/>
        <v>0</v>
      </c>
      <c r="U224" s="614"/>
      <c r="V224" s="828"/>
      <c r="W224" s="844"/>
      <c r="X224" s="980">
        <v>0</v>
      </c>
      <c r="Y224" s="980">
        <v>19</v>
      </c>
      <c r="Z224" s="980"/>
      <c r="AA224" s="980"/>
      <c r="AB224" s="980">
        <v>0</v>
      </c>
      <c r="AC224" s="980">
        <v>0</v>
      </c>
    </row>
    <row r="225" spans="1:29" ht="15" hidden="1" customHeight="1" thickBot="1" x14ac:dyDescent="0.3">
      <c r="A225" s="580" t="str">
        <f t="shared" si="26"/>
        <v>52045783SPSD2D</v>
      </c>
      <c r="B225" s="581">
        <v>209</v>
      </c>
      <c r="C225" s="582">
        <v>52045783</v>
      </c>
      <c r="D225" s="582" t="s">
        <v>680</v>
      </c>
      <c r="E225" s="582">
        <v>54</v>
      </c>
      <c r="F225" s="584" t="s">
        <v>104</v>
      </c>
      <c r="G225" s="585" t="s">
        <v>1190</v>
      </c>
      <c r="H225" s="585"/>
      <c r="I225" s="585" t="s">
        <v>104</v>
      </c>
      <c r="J225" s="584" t="s">
        <v>831</v>
      </c>
      <c r="K225" s="585" t="s">
        <v>630</v>
      </c>
      <c r="L225" s="585" t="s">
        <v>9783</v>
      </c>
      <c r="M225" s="585">
        <v>1</v>
      </c>
      <c r="N225" s="585"/>
      <c r="O225" s="579">
        <f t="shared" si="34"/>
        <v>0</v>
      </c>
      <c r="P225" s="585">
        <f t="shared" si="27"/>
        <v>38</v>
      </c>
      <c r="Q225" s="602"/>
      <c r="R225" s="602"/>
      <c r="S225" s="579">
        <f t="shared" si="32"/>
        <v>0</v>
      </c>
      <c r="T225" s="579">
        <f t="shared" si="33"/>
        <v>0</v>
      </c>
      <c r="U225" s="735"/>
      <c r="V225" s="830"/>
      <c r="W225" s="844"/>
      <c r="X225" s="980">
        <v>0</v>
      </c>
      <c r="Y225" s="980">
        <v>19</v>
      </c>
      <c r="Z225" s="980"/>
      <c r="AA225" s="980"/>
      <c r="AB225" s="980">
        <v>0</v>
      </c>
      <c r="AC225" s="980">
        <v>0</v>
      </c>
    </row>
    <row r="226" spans="1:29" ht="15" hidden="1" customHeight="1" thickBot="1" x14ac:dyDescent="0.3">
      <c r="A226" s="580" t="str">
        <f t="shared" si="26"/>
        <v>52087645TP055D</v>
      </c>
      <c r="B226" s="581">
        <v>210</v>
      </c>
      <c r="C226" s="582">
        <v>52087645</v>
      </c>
      <c r="D226" s="582" t="s">
        <v>1812</v>
      </c>
      <c r="E226" s="582">
        <v>84</v>
      </c>
      <c r="F226" s="584" t="s">
        <v>1813</v>
      </c>
      <c r="G226" s="585" t="s">
        <v>1373</v>
      </c>
      <c r="H226" s="585"/>
      <c r="I226" s="584" t="s">
        <v>412</v>
      </c>
      <c r="J226" s="584" t="s">
        <v>831</v>
      </c>
      <c r="K226" s="585" t="s">
        <v>140</v>
      </c>
      <c r="L226" s="585" t="s">
        <v>9783</v>
      </c>
      <c r="M226" s="585">
        <v>1</v>
      </c>
      <c r="N226" s="585"/>
      <c r="O226" s="579">
        <f t="shared" si="34"/>
        <v>0</v>
      </c>
      <c r="P226" s="585">
        <f t="shared" si="27"/>
        <v>38</v>
      </c>
      <c r="Q226" s="602"/>
      <c r="R226" s="602"/>
      <c r="S226" s="579">
        <f t="shared" si="32"/>
        <v>0</v>
      </c>
      <c r="T226" s="579">
        <f t="shared" si="33"/>
        <v>0</v>
      </c>
      <c r="U226" s="735"/>
      <c r="V226" s="828"/>
      <c r="W226" s="844"/>
      <c r="X226" s="980">
        <v>0</v>
      </c>
      <c r="Y226" s="980">
        <v>19</v>
      </c>
      <c r="Z226" s="980"/>
      <c r="AA226" s="980"/>
      <c r="AB226" s="980">
        <v>0</v>
      </c>
      <c r="AC226" s="980">
        <v>0</v>
      </c>
    </row>
    <row r="227" spans="1:29" ht="15" hidden="1" customHeight="1" thickBot="1" x14ac:dyDescent="0.3">
      <c r="A227" s="580" t="str">
        <f t="shared" si="26"/>
        <v>94758640MB020D</v>
      </c>
      <c r="B227" s="581">
        <v>211</v>
      </c>
      <c r="C227" s="582">
        <v>94758640</v>
      </c>
      <c r="D227" s="582" t="s">
        <v>1814</v>
      </c>
      <c r="E227" s="582">
        <v>44</v>
      </c>
      <c r="F227" s="584" t="s">
        <v>1782</v>
      </c>
      <c r="G227" s="585" t="s">
        <v>1439</v>
      </c>
      <c r="H227" s="585"/>
      <c r="I227" s="585" t="s">
        <v>1611</v>
      </c>
      <c r="J227" s="584" t="s">
        <v>831</v>
      </c>
      <c r="K227" s="587" t="s">
        <v>113</v>
      </c>
      <c r="L227" s="585" t="s">
        <v>9783</v>
      </c>
      <c r="M227" s="585">
        <v>1</v>
      </c>
      <c r="N227" s="585"/>
      <c r="O227" s="579">
        <f t="shared" si="34"/>
        <v>0</v>
      </c>
      <c r="P227" s="585">
        <f t="shared" si="27"/>
        <v>38</v>
      </c>
      <c r="Q227" s="602"/>
      <c r="R227" s="602"/>
      <c r="S227" s="579">
        <f t="shared" si="32"/>
        <v>0</v>
      </c>
      <c r="T227" s="579">
        <f t="shared" si="33"/>
        <v>0</v>
      </c>
      <c r="U227" s="735"/>
      <c r="V227" s="831"/>
      <c r="W227" s="844"/>
      <c r="X227" s="980">
        <v>0</v>
      </c>
      <c r="Y227" s="980">
        <v>19</v>
      </c>
      <c r="Z227" s="980"/>
      <c r="AA227" s="980"/>
      <c r="AB227" s="980">
        <v>0</v>
      </c>
      <c r="AC227" s="980">
        <v>0</v>
      </c>
    </row>
    <row r="228" spans="1:29" ht="15" hidden="1" customHeight="1" thickBot="1" x14ac:dyDescent="0.3">
      <c r="A228" s="580" t="str">
        <f t="shared" si="26"/>
        <v>94759954MB011D</v>
      </c>
      <c r="B228" s="581">
        <v>212</v>
      </c>
      <c r="C228" s="582">
        <v>94759954</v>
      </c>
      <c r="D228" s="582" t="s">
        <v>1524</v>
      </c>
      <c r="E228" s="582">
        <v>272</v>
      </c>
      <c r="F228" s="584" t="s">
        <v>1815</v>
      </c>
      <c r="G228" s="585" t="s">
        <v>1816</v>
      </c>
      <c r="H228" s="585"/>
      <c r="I228" s="584" t="s">
        <v>1165</v>
      </c>
      <c r="J228" s="584" t="s">
        <v>831</v>
      </c>
      <c r="K228" s="585" t="s">
        <v>140</v>
      </c>
      <c r="L228" s="585" t="s">
        <v>9783</v>
      </c>
      <c r="M228" s="585">
        <v>1</v>
      </c>
      <c r="N228" s="585"/>
      <c r="O228" s="579">
        <f t="shared" si="34"/>
        <v>0</v>
      </c>
      <c r="P228" s="585">
        <f t="shared" si="27"/>
        <v>38</v>
      </c>
      <c r="Q228" s="602"/>
      <c r="R228" s="602"/>
      <c r="S228" s="579">
        <f t="shared" si="32"/>
        <v>0</v>
      </c>
      <c r="T228" s="579">
        <f t="shared" si="33"/>
        <v>0</v>
      </c>
      <c r="U228" s="735"/>
      <c r="V228" s="831"/>
      <c r="W228" s="844"/>
      <c r="X228" s="980">
        <v>0</v>
      </c>
      <c r="Y228" s="980">
        <v>19</v>
      </c>
      <c r="Z228" s="980"/>
      <c r="AA228" s="980"/>
      <c r="AB228" s="980">
        <v>0</v>
      </c>
      <c r="AC228" s="980">
        <v>0</v>
      </c>
    </row>
    <row r="229" spans="1:29" ht="15" hidden="1" customHeight="1" thickBot="1" x14ac:dyDescent="0.3">
      <c r="A229" s="580" t="str">
        <f t="shared" si="26"/>
        <v>94747905</v>
      </c>
      <c r="B229" s="581">
        <v>213</v>
      </c>
      <c r="C229" s="582">
        <v>94747905</v>
      </c>
      <c r="D229" s="582" t="s">
        <v>1817</v>
      </c>
      <c r="E229" s="582"/>
      <c r="F229" s="584"/>
      <c r="G229" s="585"/>
      <c r="H229" s="585"/>
      <c r="I229" s="585"/>
      <c r="J229" s="584" t="s">
        <v>831</v>
      </c>
      <c r="K229" s="585"/>
      <c r="L229" s="585" t="s">
        <v>9783</v>
      </c>
      <c r="M229" s="585">
        <v>1</v>
      </c>
      <c r="N229" s="585"/>
      <c r="O229" s="579">
        <f t="shared" si="34"/>
        <v>0</v>
      </c>
      <c r="P229" s="585">
        <f t="shared" si="27"/>
        <v>38</v>
      </c>
      <c r="Q229" s="602"/>
      <c r="R229" s="602"/>
      <c r="S229" s="579">
        <f t="shared" si="32"/>
        <v>0</v>
      </c>
      <c r="T229" s="579">
        <f t="shared" si="33"/>
        <v>0</v>
      </c>
      <c r="U229" s="735"/>
      <c r="V229" s="831"/>
      <c r="W229" s="844"/>
      <c r="X229" s="980">
        <v>0</v>
      </c>
      <c r="Y229" s="980">
        <v>19</v>
      </c>
      <c r="Z229" s="980"/>
      <c r="AA229" s="980"/>
      <c r="AB229" s="980">
        <v>0</v>
      </c>
      <c r="AC229" s="980">
        <v>0</v>
      </c>
    </row>
    <row r="230" spans="1:29" ht="15" hidden="1" customHeight="1" thickBot="1" x14ac:dyDescent="0.3">
      <c r="A230" s="580" t="str">
        <f t="shared" si="26"/>
        <v>52017146</v>
      </c>
      <c r="B230" s="581">
        <v>214</v>
      </c>
      <c r="C230" s="582">
        <v>52017146</v>
      </c>
      <c r="D230" s="582" t="s">
        <v>1818</v>
      </c>
      <c r="E230" s="582"/>
      <c r="F230" s="584"/>
      <c r="G230" s="585"/>
      <c r="H230" s="585"/>
      <c r="I230" s="585"/>
      <c r="J230" s="584" t="s">
        <v>831</v>
      </c>
      <c r="K230" s="585"/>
      <c r="L230" s="585" t="s">
        <v>9783</v>
      </c>
      <c r="M230" s="585">
        <v>1</v>
      </c>
      <c r="N230" s="585"/>
      <c r="O230" s="579">
        <f t="shared" si="34"/>
        <v>0</v>
      </c>
      <c r="P230" s="585">
        <f t="shared" si="27"/>
        <v>38</v>
      </c>
      <c r="Q230" s="602"/>
      <c r="R230" s="602"/>
      <c r="S230" s="579">
        <f t="shared" si="32"/>
        <v>0</v>
      </c>
      <c r="T230" s="579">
        <f t="shared" si="33"/>
        <v>0</v>
      </c>
      <c r="U230" s="735"/>
      <c r="V230" s="830"/>
      <c r="W230" s="844"/>
      <c r="X230" s="980">
        <v>0</v>
      </c>
      <c r="Y230" s="980">
        <v>19</v>
      </c>
      <c r="Z230" s="980"/>
      <c r="AA230" s="980"/>
      <c r="AB230" s="980">
        <v>0</v>
      </c>
      <c r="AC230" s="980">
        <v>0</v>
      </c>
    </row>
    <row r="231" spans="1:29" ht="15" hidden="1" customHeight="1" thickBot="1" x14ac:dyDescent="0.3">
      <c r="A231" s="580" t="str">
        <f t="shared" ref="A231:A294" si="35">CONCATENATE(C231,G231)</f>
        <v>52049137SPSMBB</v>
      </c>
      <c r="B231" s="581">
        <v>215</v>
      </c>
      <c r="C231" s="582">
        <v>52049137</v>
      </c>
      <c r="D231" s="582" t="s">
        <v>10141</v>
      </c>
      <c r="E231" s="582">
        <v>175</v>
      </c>
      <c r="F231" s="584" t="s">
        <v>1475</v>
      </c>
      <c r="G231" s="585" t="s">
        <v>1428</v>
      </c>
      <c r="H231" s="585"/>
      <c r="I231" s="584" t="s">
        <v>84</v>
      </c>
      <c r="J231" s="584" t="s">
        <v>1225</v>
      </c>
      <c r="K231" s="585" t="s">
        <v>140</v>
      </c>
      <c r="L231" s="585" t="s">
        <v>10052</v>
      </c>
      <c r="M231" s="585">
        <v>1</v>
      </c>
      <c r="N231" s="585" t="s">
        <v>147</v>
      </c>
      <c r="O231" s="579">
        <f t="shared" si="34"/>
        <v>26</v>
      </c>
      <c r="P231" s="585">
        <f t="shared" ref="P231:P294" si="36">ROUNDUP(VLOOKUP(L231,$E$2:$I$9,5,FALSE)*M231,0)</f>
        <v>26</v>
      </c>
      <c r="Q231" s="602" t="s">
        <v>10144</v>
      </c>
      <c r="R231" s="602"/>
      <c r="S231" s="579">
        <f t="shared" si="32"/>
        <v>0</v>
      </c>
      <c r="T231" s="579">
        <f t="shared" si="33"/>
        <v>0</v>
      </c>
      <c r="U231" s="614" t="s">
        <v>9824</v>
      </c>
      <c r="V231" s="828">
        <v>42969</v>
      </c>
      <c r="W231" s="844"/>
      <c r="X231" s="980">
        <v>13</v>
      </c>
      <c r="Y231" s="980">
        <v>13</v>
      </c>
      <c r="Z231" s="980" t="s">
        <v>10144</v>
      </c>
      <c r="AA231" s="980"/>
      <c r="AB231" s="980">
        <v>0</v>
      </c>
      <c r="AC231" s="980">
        <v>0</v>
      </c>
    </row>
    <row r="232" spans="1:29" ht="15" hidden="1" customHeight="1" thickBot="1" x14ac:dyDescent="0.3">
      <c r="A232" s="580" t="str">
        <f t="shared" si="35"/>
        <v>50505TP034E</v>
      </c>
      <c r="B232" s="581">
        <v>216</v>
      </c>
      <c r="C232" s="582">
        <v>50505</v>
      </c>
      <c r="D232" s="582" t="s">
        <v>1762</v>
      </c>
      <c r="E232" s="582">
        <v>21</v>
      </c>
      <c r="F232" s="584" t="s">
        <v>1763</v>
      </c>
      <c r="G232" s="585" t="s">
        <v>1343</v>
      </c>
      <c r="H232" s="585"/>
      <c r="I232" s="584" t="s">
        <v>121</v>
      </c>
      <c r="J232" s="584" t="s">
        <v>831</v>
      </c>
      <c r="K232" s="585" t="s">
        <v>366</v>
      </c>
      <c r="L232" s="585" t="s">
        <v>9783</v>
      </c>
      <c r="M232" s="585">
        <v>1</v>
      </c>
      <c r="N232" s="585"/>
      <c r="O232" s="579">
        <f t="shared" si="34"/>
        <v>0</v>
      </c>
      <c r="P232" s="585">
        <f t="shared" si="36"/>
        <v>38</v>
      </c>
      <c r="Q232" s="602"/>
      <c r="R232" s="602"/>
      <c r="S232" s="579">
        <f t="shared" si="32"/>
        <v>0</v>
      </c>
      <c r="T232" s="579">
        <f t="shared" si="33"/>
        <v>0</v>
      </c>
      <c r="U232" s="735"/>
      <c r="V232" s="832"/>
      <c r="W232" s="844"/>
      <c r="X232" s="980">
        <v>0</v>
      </c>
      <c r="Y232" s="980">
        <v>19</v>
      </c>
      <c r="Z232" s="980"/>
      <c r="AA232" s="980"/>
      <c r="AB232" s="980">
        <v>0</v>
      </c>
      <c r="AC232" s="980">
        <v>0</v>
      </c>
    </row>
    <row r="233" spans="1:29" ht="15" hidden="1" customHeight="1" thickBot="1" x14ac:dyDescent="0.3">
      <c r="A233" s="580" t="str">
        <f t="shared" si="35"/>
        <v>52068739BLACKSTICK</v>
      </c>
      <c r="B233" s="581">
        <v>217</v>
      </c>
      <c r="C233" s="582">
        <v>52068739</v>
      </c>
      <c r="D233" s="582" t="s">
        <v>1603</v>
      </c>
      <c r="E233" s="582">
        <v>600</v>
      </c>
      <c r="F233" s="584" t="s">
        <v>1604</v>
      </c>
      <c r="G233" s="585" t="s">
        <v>1605</v>
      </c>
      <c r="H233" s="585"/>
      <c r="I233" s="584" t="s">
        <v>315</v>
      </c>
      <c r="J233" s="584" t="s">
        <v>831</v>
      </c>
      <c r="K233" s="585" t="s">
        <v>388</v>
      </c>
      <c r="L233" s="585" t="s">
        <v>9783</v>
      </c>
      <c r="M233" s="585">
        <v>1</v>
      </c>
      <c r="N233" s="585"/>
      <c r="O233" s="579">
        <f t="shared" si="34"/>
        <v>0</v>
      </c>
      <c r="P233" s="585">
        <f t="shared" si="36"/>
        <v>38</v>
      </c>
      <c r="Q233" s="602"/>
      <c r="R233" s="602"/>
      <c r="S233" s="579">
        <f t="shared" si="32"/>
        <v>0</v>
      </c>
      <c r="T233" s="579">
        <f t="shared" si="33"/>
        <v>0</v>
      </c>
      <c r="U233" s="735"/>
      <c r="V233" s="828"/>
      <c r="W233" s="844"/>
      <c r="X233" s="980">
        <v>0</v>
      </c>
      <c r="Y233" s="980">
        <v>19</v>
      </c>
      <c r="Z233" s="980"/>
      <c r="AA233" s="980"/>
      <c r="AB233" s="980">
        <v>0</v>
      </c>
      <c r="AC233" s="980">
        <v>0</v>
      </c>
    </row>
    <row r="234" spans="1:29" ht="15" hidden="1" customHeight="1" thickBot="1" x14ac:dyDescent="0.3">
      <c r="A234" s="580" t="str">
        <f t="shared" si="35"/>
        <v>94749902TP012E</v>
      </c>
      <c r="B234" s="581">
        <v>218</v>
      </c>
      <c r="C234" s="588">
        <v>94749902</v>
      </c>
      <c r="D234" s="588" t="s">
        <v>1819</v>
      </c>
      <c r="E234" s="588">
        <v>60</v>
      </c>
      <c r="F234" s="994" t="s">
        <v>1473</v>
      </c>
      <c r="G234" s="593" t="s">
        <v>1325</v>
      </c>
      <c r="H234" s="593"/>
      <c r="I234" s="591" t="s">
        <v>75</v>
      </c>
      <c r="J234" s="591" t="s">
        <v>831</v>
      </c>
      <c r="K234" s="593" t="s">
        <v>798</v>
      </c>
      <c r="L234" s="593" t="s">
        <v>9783</v>
      </c>
      <c r="M234" s="593">
        <v>1</v>
      </c>
      <c r="N234" s="593"/>
      <c r="O234" s="594">
        <f t="shared" si="34"/>
        <v>0</v>
      </c>
      <c r="P234" s="593">
        <f t="shared" si="36"/>
        <v>38</v>
      </c>
      <c r="Q234" s="706"/>
      <c r="R234" s="706"/>
      <c r="S234" s="594">
        <v>2</v>
      </c>
      <c r="T234" s="594">
        <v>3</v>
      </c>
      <c r="U234" s="593" t="s">
        <v>9823</v>
      </c>
      <c r="V234" s="1005">
        <v>43012</v>
      </c>
      <c r="W234" s="844"/>
      <c r="X234" s="980">
        <v>0</v>
      </c>
      <c r="Y234" s="980">
        <v>19</v>
      </c>
      <c r="Z234" s="980"/>
      <c r="AA234" s="980"/>
      <c r="AB234" s="980">
        <v>0</v>
      </c>
      <c r="AC234" s="980">
        <v>0</v>
      </c>
    </row>
    <row r="235" spans="1:29" ht="15" hidden="1" customHeight="1" thickBot="1" x14ac:dyDescent="0.3">
      <c r="A235" s="580" t="str">
        <f t="shared" si="35"/>
        <v>94749903TP011D</v>
      </c>
      <c r="B235" s="581">
        <v>219</v>
      </c>
      <c r="C235" s="582">
        <v>94749903</v>
      </c>
      <c r="D235" s="582" t="s">
        <v>1820</v>
      </c>
      <c r="E235" s="582">
        <v>50</v>
      </c>
      <c r="F235" s="603" t="s">
        <v>1473</v>
      </c>
      <c r="G235" s="585" t="s">
        <v>1324</v>
      </c>
      <c r="H235" s="585"/>
      <c r="I235" s="584" t="s">
        <v>75</v>
      </c>
      <c r="J235" s="584" t="s">
        <v>831</v>
      </c>
      <c r="K235" s="585" t="s">
        <v>798</v>
      </c>
      <c r="L235" s="585" t="s">
        <v>9783</v>
      </c>
      <c r="M235" s="585">
        <v>1</v>
      </c>
      <c r="N235" s="585"/>
      <c r="O235" s="579">
        <f t="shared" si="34"/>
        <v>0</v>
      </c>
      <c r="P235" s="585">
        <f t="shared" si="36"/>
        <v>38</v>
      </c>
      <c r="Q235" s="602"/>
      <c r="R235" s="602"/>
      <c r="S235" s="579">
        <f t="shared" ref="S235:S266" si="37">ROUNDUP(IF(N235="pps",(M235*VLOOKUP(L235,$E$2:$I$9,4,FALSE)*$B$3)/E235,0),0)</f>
        <v>0</v>
      </c>
      <c r="T235" s="579">
        <f t="shared" ref="T235:T266" si="38">ROUNDUP(IF(N235="pps",(M235*VLOOKUP(L235,$E$2:$I$9,4,FALSE)*$B$9)/E235,0),0)</f>
        <v>0</v>
      </c>
      <c r="U235" s="614"/>
      <c r="V235" s="832"/>
      <c r="W235" s="844"/>
      <c r="X235" s="980">
        <v>0</v>
      </c>
      <c r="Y235" s="980">
        <v>19</v>
      </c>
      <c r="Z235" s="980"/>
      <c r="AA235" s="980"/>
      <c r="AB235" s="980">
        <v>0</v>
      </c>
      <c r="AC235" s="980">
        <v>0</v>
      </c>
    </row>
    <row r="236" spans="1:29" ht="15" hidden="1" customHeight="1" thickBot="1" x14ac:dyDescent="0.3">
      <c r="A236" s="580" t="str">
        <f t="shared" si="35"/>
        <v>52117682SEQ CHICOTES</v>
      </c>
      <c r="B236" s="581">
        <v>220</v>
      </c>
      <c r="C236" s="582">
        <v>52117682</v>
      </c>
      <c r="D236" s="582" t="s">
        <v>130</v>
      </c>
      <c r="E236" s="582">
        <v>20</v>
      </c>
      <c r="F236" s="584" t="s">
        <v>1821</v>
      </c>
      <c r="G236" s="585" t="s">
        <v>1519</v>
      </c>
      <c r="H236" s="585"/>
      <c r="I236" s="584" t="s">
        <v>1520</v>
      </c>
      <c r="J236" s="584" t="s">
        <v>831</v>
      </c>
      <c r="K236" s="585" t="s">
        <v>618</v>
      </c>
      <c r="L236" s="585" t="s">
        <v>9783</v>
      </c>
      <c r="M236" s="585">
        <v>1</v>
      </c>
      <c r="N236" s="585"/>
      <c r="O236" s="579">
        <f t="shared" si="34"/>
        <v>0</v>
      </c>
      <c r="P236" s="585">
        <f t="shared" si="36"/>
        <v>38</v>
      </c>
      <c r="Q236" s="602"/>
      <c r="R236" s="602"/>
      <c r="S236" s="579">
        <f t="shared" si="37"/>
        <v>0</v>
      </c>
      <c r="T236" s="579">
        <f t="shared" si="38"/>
        <v>0</v>
      </c>
      <c r="U236" s="735"/>
      <c r="V236" s="830"/>
      <c r="W236" s="844"/>
      <c r="X236" s="980">
        <v>0</v>
      </c>
      <c r="Y236" s="980">
        <v>19</v>
      </c>
      <c r="Z236" s="980"/>
      <c r="AA236" s="980"/>
      <c r="AB236" s="980">
        <v>0</v>
      </c>
      <c r="AC236" s="980">
        <v>0</v>
      </c>
    </row>
    <row r="237" spans="1:29" ht="15" hidden="1" customHeight="1" thickBot="1" x14ac:dyDescent="0.3">
      <c r="A237" s="580" t="str">
        <f t="shared" si="35"/>
        <v>94706854</v>
      </c>
      <c r="B237" s="581">
        <v>221</v>
      </c>
      <c r="C237" s="582">
        <v>94706854</v>
      </c>
      <c r="D237" s="582" t="s">
        <v>1822</v>
      </c>
      <c r="E237" s="582"/>
      <c r="F237" s="584"/>
      <c r="G237" s="585"/>
      <c r="H237" s="585"/>
      <c r="I237" s="585"/>
      <c r="J237" s="584" t="s">
        <v>831</v>
      </c>
      <c r="K237" s="585"/>
      <c r="L237" s="585" t="s">
        <v>9783</v>
      </c>
      <c r="M237" s="585">
        <v>1</v>
      </c>
      <c r="N237" s="585"/>
      <c r="O237" s="579">
        <f t="shared" si="34"/>
        <v>0</v>
      </c>
      <c r="P237" s="585">
        <f t="shared" si="36"/>
        <v>38</v>
      </c>
      <c r="Q237" s="602"/>
      <c r="R237" s="602"/>
      <c r="S237" s="579">
        <f t="shared" si="37"/>
        <v>0</v>
      </c>
      <c r="T237" s="579">
        <f t="shared" si="38"/>
        <v>0</v>
      </c>
      <c r="U237" s="735"/>
      <c r="V237" s="831"/>
      <c r="W237" s="844"/>
      <c r="X237" s="980">
        <v>0</v>
      </c>
      <c r="Y237" s="980">
        <v>19</v>
      </c>
      <c r="Z237" s="980"/>
      <c r="AA237" s="980"/>
      <c r="AB237" s="980">
        <v>0</v>
      </c>
      <c r="AC237" s="980">
        <v>0</v>
      </c>
    </row>
    <row r="238" spans="1:29" ht="15" hidden="1" customHeight="1" thickBot="1" x14ac:dyDescent="0.3">
      <c r="A238" s="580" t="str">
        <f t="shared" si="35"/>
        <v>52017147</v>
      </c>
      <c r="B238" s="581">
        <v>222</v>
      </c>
      <c r="C238" s="582">
        <v>52017147</v>
      </c>
      <c r="D238" s="582" t="s">
        <v>1823</v>
      </c>
      <c r="E238" s="582"/>
      <c r="F238" s="584"/>
      <c r="G238" s="585"/>
      <c r="H238" s="585"/>
      <c r="I238" s="585"/>
      <c r="J238" s="584" t="s">
        <v>831</v>
      </c>
      <c r="K238" s="585"/>
      <c r="L238" s="585" t="s">
        <v>9783</v>
      </c>
      <c r="M238" s="585">
        <v>1</v>
      </c>
      <c r="N238" s="585"/>
      <c r="O238" s="579">
        <f t="shared" si="34"/>
        <v>0</v>
      </c>
      <c r="P238" s="585">
        <f t="shared" si="36"/>
        <v>38</v>
      </c>
      <c r="Q238" s="602"/>
      <c r="R238" s="602"/>
      <c r="S238" s="579">
        <f t="shared" si="37"/>
        <v>0</v>
      </c>
      <c r="T238" s="579">
        <f t="shared" si="38"/>
        <v>0</v>
      </c>
      <c r="U238" s="735"/>
      <c r="V238" s="834"/>
      <c r="W238" s="844"/>
      <c r="X238" s="980">
        <v>0</v>
      </c>
      <c r="Y238" s="980">
        <v>19</v>
      </c>
      <c r="Z238" s="980"/>
      <c r="AA238" s="980"/>
      <c r="AB238" s="980">
        <v>0</v>
      </c>
      <c r="AC238" s="980">
        <v>0</v>
      </c>
    </row>
    <row r="239" spans="1:29" ht="15" hidden="1" customHeight="1" thickBot="1" x14ac:dyDescent="0.3">
      <c r="A239" s="580" t="str">
        <f t="shared" si="35"/>
        <v>94739286SEQUENCIADO</v>
      </c>
      <c r="B239" s="581">
        <v>223</v>
      </c>
      <c r="C239" s="582">
        <v>94739286</v>
      </c>
      <c r="D239" s="582" t="s">
        <v>1824</v>
      </c>
      <c r="E239" s="582">
        <v>99</v>
      </c>
      <c r="F239" s="584"/>
      <c r="G239" s="585" t="s">
        <v>1467</v>
      </c>
      <c r="H239" s="585"/>
      <c r="I239" s="585" t="s">
        <v>104</v>
      </c>
      <c r="J239" s="584" t="s">
        <v>831</v>
      </c>
      <c r="K239" s="585"/>
      <c r="L239" s="585" t="s">
        <v>9783</v>
      </c>
      <c r="M239" s="585">
        <v>1</v>
      </c>
      <c r="N239" s="585"/>
      <c r="O239" s="579">
        <f t="shared" si="34"/>
        <v>0</v>
      </c>
      <c r="P239" s="585">
        <f t="shared" si="36"/>
        <v>38</v>
      </c>
      <c r="Q239" s="602"/>
      <c r="R239" s="602"/>
      <c r="S239" s="579">
        <f t="shared" si="37"/>
        <v>0</v>
      </c>
      <c r="T239" s="579">
        <f t="shared" si="38"/>
        <v>0</v>
      </c>
      <c r="U239" s="735"/>
      <c r="V239" s="829"/>
      <c r="W239" s="844"/>
      <c r="X239" s="980">
        <v>0</v>
      </c>
      <c r="Y239" s="980">
        <v>19</v>
      </c>
      <c r="Z239" s="980"/>
      <c r="AA239" s="980"/>
      <c r="AB239" s="980">
        <v>0</v>
      </c>
      <c r="AC239" s="980">
        <v>0</v>
      </c>
    </row>
    <row r="240" spans="1:29" ht="15" hidden="1" customHeight="1" thickBot="1" x14ac:dyDescent="0.3">
      <c r="A240" s="580" t="str">
        <f t="shared" si="35"/>
        <v>52054212PORTINHOLA</v>
      </c>
      <c r="B240" s="581">
        <v>224</v>
      </c>
      <c r="C240" s="582">
        <v>52054212</v>
      </c>
      <c r="D240" s="582" t="s">
        <v>802</v>
      </c>
      <c r="E240" s="582">
        <v>100</v>
      </c>
      <c r="F240" s="584" t="s">
        <v>140</v>
      </c>
      <c r="G240" s="585" t="s">
        <v>1164</v>
      </c>
      <c r="H240" s="585"/>
      <c r="I240" s="584" t="s">
        <v>315</v>
      </c>
      <c r="J240" s="584" t="s">
        <v>831</v>
      </c>
      <c r="K240" s="585" t="s">
        <v>140</v>
      </c>
      <c r="L240" s="585" t="s">
        <v>9783</v>
      </c>
      <c r="M240" s="585">
        <v>1</v>
      </c>
      <c r="N240" s="585"/>
      <c r="O240" s="579">
        <f t="shared" si="34"/>
        <v>0</v>
      </c>
      <c r="P240" s="585">
        <f t="shared" si="36"/>
        <v>38</v>
      </c>
      <c r="Q240" s="602"/>
      <c r="R240" s="602"/>
      <c r="S240" s="579">
        <f t="shared" si="37"/>
        <v>0</v>
      </c>
      <c r="T240" s="579">
        <f t="shared" si="38"/>
        <v>0</v>
      </c>
      <c r="U240" s="614"/>
      <c r="V240" s="828"/>
      <c r="W240" s="844"/>
      <c r="X240" s="980">
        <v>0</v>
      </c>
      <c r="Y240" s="980">
        <v>19</v>
      </c>
      <c r="Z240" s="980"/>
      <c r="AA240" s="980"/>
      <c r="AB240" s="980">
        <v>0</v>
      </c>
      <c r="AC240" s="980">
        <v>0</v>
      </c>
    </row>
    <row r="241" spans="1:29" ht="15" hidden="1" customHeight="1" thickBot="1" x14ac:dyDescent="0.3">
      <c r="A241" s="580" t="str">
        <f t="shared" si="35"/>
        <v>52046839MA015E</v>
      </c>
      <c r="B241" s="581">
        <v>225</v>
      </c>
      <c r="C241" s="588">
        <v>52046839</v>
      </c>
      <c r="D241" s="588" t="s">
        <v>1825</v>
      </c>
      <c r="E241" s="588">
        <v>240</v>
      </c>
      <c r="F241" s="591" t="s">
        <v>1826</v>
      </c>
      <c r="G241" s="593" t="s">
        <v>1778</v>
      </c>
      <c r="H241" s="593"/>
      <c r="I241" s="591" t="s">
        <v>97</v>
      </c>
      <c r="J241" s="591" t="s">
        <v>9800</v>
      </c>
      <c r="K241" s="593" t="s">
        <v>140</v>
      </c>
      <c r="L241" s="593" t="s">
        <v>9782</v>
      </c>
      <c r="M241" s="593">
        <v>1</v>
      </c>
      <c r="N241" s="593" t="s">
        <v>147</v>
      </c>
      <c r="O241" s="594">
        <v>20</v>
      </c>
      <c r="P241" s="593">
        <f t="shared" si="36"/>
        <v>38</v>
      </c>
      <c r="Q241" s="706"/>
      <c r="R241" s="706"/>
      <c r="S241" s="594">
        <f t="shared" si="37"/>
        <v>0</v>
      </c>
      <c r="T241" s="594">
        <f t="shared" si="38"/>
        <v>0</v>
      </c>
      <c r="U241" s="593" t="s">
        <v>9822</v>
      </c>
      <c r="V241" s="836">
        <v>42899</v>
      </c>
      <c r="W241" s="844"/>
      <c r="X241" s="980">
        <v>20</v>
      </c>
      <c r="Y241" s="980">
        <v>19</v>
      </c>
      <c r="Z241" s="980"/>
      <c r="AA241" s="980"/>
      <c r="AB241" s="980">
        <v>0</v>
      </c>
      <c r="AC241" s="980">
        <v>0</v>
      </c>
    </row>
    <row r="242" spans="1:29" ht="15" hidden="1" customHeight="1" thickBot="1" x14ac:dyDescent="0.3">
      <c r="A242" s="580" t="str">
        <f t="shared" si="35"/>
        <v>24581183SPS ONIX</v>
      </c>
      <c r="B242" s="581">
        <v>226</v>
      </c>
      <c r="C242" s="582">
        <v>24581183</v>
      </c>
      <c r="D242" s="582" t="s">
        <v>1827</v>
      </c>
      <c r="E242" s="582"/>
      <c r="F242" s="584"/>
      <c r="G242" s="585" t="s">
        <v>1654</v>
      </c>
      <c r="H242" s="585"/>
      <c r="I242" s="584" t="s">
        <v>75</v>
      </c>
      <c r="J242" s="584" t="s">
        <v>831</v>
      </c>
      <c r="K242" s="585"/>
      <c r="L242" s="585" t="s">
        <v>9783</v>
      </c>
      <c r="M242" s="585">
        <v>1</v>
      </c>
      <c r="N242" s="585"/>
      <c r="O242" s="579">
        <f t="shared" ref="O242:O283" si="39">ROUNDUP(IF(N242="PENDANT",(VLOOKUP(L242,$E$2:$I$9,5,FALSE)*M242)),0)</f>
        <v>0</v>
      </c>
      <c r="P242" s="585">
        <f t="shared" si="36"/>
        <v>38</v>
      </c>
      <c r="Q242" s="602"/>
      <c r="R242" s="602"/>
      <c r="S242" s="579">
        <f t="shared" si="37"/>
        <v>0</v>
      </c>
      <c r="T242" s="579">
        <f t="shared" si="38"/>
        <v>0</v>
      </c>
      <c r="U242" s="735"/>
      <c r="V242" s="830"/>
      <c r="W242" s="844"/>
      <c r="X242" s="980">
        <v>0</v>
      </c>
      <c r="Y242" s="980">
        <v>19</v>
      </c>
      <c r="Z242" s="980"/>
      <c r="AA242" s="980"/>
      <c r="AB242" s="980">
        <v>0</v>
      </c>
      <c r="AC242" s="980">
        <v>0</v>
      </c>
    </row>
    <row r="243" spans="1:29" ht="15" hidden="1" customHeight="1" thickBot="1" x14ac:dyDescent="0.3">
      <c r="A243" s="580" t="str">
        <f t="shared" si="35"/>
        <v>13585757SPS4D</v>
      </c>
      <c r="B243" s="581">
        <v>227</v>
      </c>
      <c r="C243" s="582">
        <v>13585757</v>
      </c>
      <c r="D243" s="582" t="s">
        <v>1828</v>
      </c>
      <c r="E243" s="582">
        <v>30</v>
      </c>
      <c r="F243" s="584" t="s">
        <v>1685</v>
      </c>
      <c r="G243" s="585" t="s">
        <v>1829</v>
      </c>
      <c r="H243" s="585"/>
      <c r="I243" s="584" t="s">
        <v>294</v>
      </c>
      <c r="J243" s="584" t="s">
        <v>9798</v>
      </c>
      <c r="K243" s="585" t="s">
        <v>950</v>
      </c>
      <c r="L243" s="585" t="s">
        <v>9782</v>
      </c>
      <c r="M243" s="585">
        <v>1</v>
      </c>
      <c r="N243" s="585" t="s">
        <v>78</v>
      </c>
      <c r="O243" s="579">
        <f t="shared" si="39"/>
        <v>0</v>
      </c>
      <c r="P243" s="585">
        <f t="shared" si="36"/>
        <v>38</v>
      </c>
      <c r="Q243" s="602">
        <v>5</v>
      </c>
      <c r="R243" s="602">
        <v>7</v>
      </c>
      <c r="S243" s="579">
        <f t="shared" si="37"/>
        <v>5</v>
      </c>
      <c r="T243" s="579">
        <f t="shared" si="38"/>
        <v>10</v>
      </c>
      <c r="U243" s="735" t="s">
        <v>9822</v>
      </c>
      <c r="V243" s="828">
        <v>42958</v>
      </c>
      <c r="W243" s="844"/>
      <c r="X243" s="980">
        <v>0</v>
      </c>
      <c r="Y243" s="980">
        <v>19</v>
      </c>
      <c r="Z243" s="980">
        <v>5</v>
      </c>
      <c r="AA243" s="980">
        <v>7</v>
      </c>
      <c r="AB243" s="980">
        <v>5</v>
      </c>
      <c r="AC243" s="980">
        <v>10</v>
      </c>
    </row>
    <row r="244" spans="1:29" ht="15" hidden="1" customHeight="1" thickBot="1" x14ac:dyDescent="0.3">
      <c r="A244" s="580" t="str">
        <f t="shared" si="35"/>
        <v>52046025SPS ONIX</v>
      </c>
      <c r="B244" s="581">
        <v>228</v>
      </c>
      <c r="C244" s="582">
        <v>52046025</v>
      </c>
      <c r="D244" s="582" t="s">
        <v>1830</v>
      </c>
      <c r="E244" s="582"/>
      <c r="F244" s="584"/>
      <c r="G244" s="585" t="s">
        <v>1654</v>
      </c>
      <c r="H244" s="585"/>
      <c r="I244" s="584" t="s">
        <v>75</v>
      </c>
      <c r="J244" s="584" t="s">
        <v>831</v>
      </c>
      <c r="K244" s="585"/>
      <c r="L244" s="585" t="s">
        <v>9783</v>
      </c>
      <c r="M244" s="585">
        <v>1</v>
      </c>
      <c r="N244" s="585"/>
      <c r="O244" s="579">
        <f t="shared" si="39"/>
        <v>0</v>
      </c>
      <c r="P244" s="585">
        <f t="shared" si="36"/>
        <v>38</v>
      </c>
      <c r="Q244" s="602"/>
      <c r="R244" s="602"/>
      <c r="S244" s="579">
        <f t="shared" si="37"/>
        <v>0</v>
      </c>
      <c r="T244" s="579">
        <f t="shared" si="38"/>
        <v>0</v>
      </c>
      <c r="U244" s="735"/>
      <c r="V244" s="834"/>
      <c r="W244" s="844"/>
      <c r="X244" s="980">
        <v>0</v>
      </c>
      <c r="Y244" s="980">
        <v>19</v>
      </c>
      <c r="Z244" s="980"/>
      <c r="AA244" s="980"/>
      <c r="AB244" s="980">
        <v>0</v>
      </c>
      <c r="AC244" s="980">
        <v>0</v>
      </c>
    </row>
    <row r="245" spans="1:29" ht="15" hidden="1" customHeight="1" thickBot="1" x14ac:dyDescent="0.3">
      <c r="A245" s="580" t="str">
        <f t="shared" si="35"/>
        <v>52046031SPS ONIX</v>
      </c>
      <c r="B245" s="581">
        <v>229</v>
      </c>
      <c r="C245" s="582">
        <v>52046031</v>
      </c>
      <c r="D245" s="582" t="s">
        <v>1830</v>
      </c>
      <c r="E245" s="582"/>
      <c r="F245" s="584"/>
      <c r="G245" s="585" t="s">
        <v>1654</v>
      </c>
      <c r="H245" s="585"/>
      <c r="I245" s="584" t="s">
        <v>75</v>
      </c>
      <c r="J245" s="584" t="s">
        <v>831</v>
      </c>
      <c r="K245" s="585"/>
      <c r="L245" s="585" t="s">
        <v>9783</v>
      </c>
      <c r="M245" s="585">
        <v>1</v>
      </c>
      <c r="N245" s="585"/>
      <c r="O245" s="579">
        <f t="shared" si="39"/>
        <v>0</v>
      </c>
      <c r="P245" s="585">
        <f t="shared" si="36"/>
        <v>38</v>
      </c>
      <c r="Q245" s="602"/>
      <c r="R245" s="602"/>
      <c r="S245" s="579">
        <f t="shared" si="37"/>
        <v>0</v>
      </c>
      <c r="T245" s="579">
        <f t="shared" si="38"/>
        <v>0</v>
      </c>
      <c r="U245" s="735"/>
      <c r="V245" s="830"/>
      <c r="W245" s="844"/>
      <c r="X245" s="980">
        <v>0</v>
      </c>
      <c r="Y245" s="980">
        <v>19</v>
      </c>
      <c r="Z245" s="980"/>
      <c r="AA245" s="980"/>
      <c r="AB245" s="980">
        <v>0</v>
      </c>
      <c r="AC245" s="980">
        <v>0</v>
      </c>
    </row>
    <row r="246" spans="1:29" ht="15" hidden="1" customHeight="1" thickBot="1" x14ac:dyDescent="0.3">
      <c r="A246" s="580" t="str">
        <f t="shared" si="35"/>
        <v>52102739SEQ CHICOTES</v>
      </c>
      <c r="B246" s="581">
        <v>230</v>
      </c>
      <c r="C246" s="582">
        <v>52102739</v>
      </c>
      <c r="D246" s="582" t="s">
        <v>1830</v>
      </c>
      <c r="E246" s="582">
        <v>60</v>
      </c>
      <c r="F246" s="584" t="s">
        <v>1786</v>
      </c>
      <c r="G246" s="585" t="s">
        <v>1519</v>
      </c>
      <c r="H246" s="585"/>
      <c r="I246" s="584" t="s">
        <v>1520</v>
      </c>
      <c r="J246" s="584" t="s">
        <v>831</v>
      </c>
      <c r="K246" s="585" t="s">
        <v>618</v>
      </c>
      <c r="L246" s="585" t="s">
        <v>9783</v>
      </c>
      <c r="M246" s="585">
        <v>1</v>
      </c>
      <c r="N246" s="585"/>
      <c r="O246" s="579">
        <f t="shared" si="39"/>
        <v>0</v>
      </c>
      <c r="P246" s="585">
        <f t="shared" si="36"/>
        <v>38</v>
      </c>
      <c r="Q246" s="602"/>
      <c r="R246" s="602"/>
      <c r="S246" s="579">
        <f t="shared" si="37"/>
        <v>0</v>
      </c>
      <c r="T246" s="579">
        <f t="shared" si="38"/>
        <v>0</v>
      </c>
      <c r="U246" s="735"/>
      <c r="V246" s="830"/>
      <c r="W246" s="844"/>
      <c r="X246" s="980">
        <v>0</v>
      </c>
      <c r="Y246" s="980">
        <v>19</v>
      </c>
      <c r="Z246" s="980"/>
      <c r="AA246" s="980"/>
      <c r="AB246" s="980">
        <v>0</v>
      </c>
      <c r="AC246" s="980">
        <v>0</v>
      </c>
    </row>
    <row r="247" spans="1:29" ht="15" hidden="1" customHeight="1" thickBot="1" x14ac:dyDescent="0.3">
      <c r="A247" s="580" t="str">
        <f t="shared" si="35"/>
        <v>52102737SEQ CHICOTES</v>
      </c>
      <c r="B247" s="581">
        <v>231</v>
      </c>
      <c r="C247" s="582">
        <v>52102737</v>
      </c>
      <c r="D247" s="582" t="s">
        <v>1830</v>
      </c>
      <c r="E247" s="582">
        <v>60</v>
      </c>
      <c r="F247" s="584" t="s">
        <v>1831</v>
      </c>
      <c r="G247" s="585" t="s">
        <v>1519</v>
      </c>
      <c r="H247" s="585"/>
      <c r="I247" s="584" t="s">
        <v>1520</v>
      </c>
      <c r="J247" s="584" t="s">
        <v>831</v>
      </c>
      <c r="K247" s="585" t="s">
        <v>618</v>
      </c>
      <c r="L247" s="585" t="s">
        <v>9783</v>
      </c>
      <c r="M247" s="585">
        <v>1</v>
      </c>
      <c r="N247" s="585"/>
      <c r="O247" s="579">
        <f t="shared" si="39"/>
        <v>0</v>
      </c>
      <c r="P247" s="585">
        <f t="shared" si="36"/>
        <v>38</v>
      </c>
      <c r="Q247" s="602"/>
      <c r="R247" s="602"/>
      <c r="S247" s="579">
        <f t="shared" si="37"/>
        <v>0</v>
      </c>
      <c r="T247" s="579">
        <f t="shared" si="38"/>
        <v>0</v>
      </c>
      <c r="U247" s="735"/>
      <c r="V247" s="830"/>
      <c r="W247" s="844"/>
      <c r="X247" s="980">
        <v>0</v>
      </c>
      <c r="Y247" s="980">
        <v>19</v>
      </c>
      <c r="Z247" s="980"/>
      <c r="AA247" s="980"/>
      <c r="AB247" s="980">
        <v>0</v>
      </c>
      <c r="AC247" s="980">
        <v>0</v>
      </c>
    </row>
    <row r="248" spans="1:29" ht="15" hidden="1" customHeight="1" thickBot="1" x14ac:dyDescent="0.3">
      <c r="A248" s="580" t="str">
        <f t="shared" si="35"/>
        <v>52059984SEQ CHICOTES</v>
      </c>
      <c r="B248" s="581">
        <v>232</v>
      </c>
      <c r="C248" s="582">
        <v>52059984</v>
      </c>
      <c r="D248" s="582" t="s">
        <v>1511</v>
      </c>
      <c r="E248" s="582">
        <v>60</v>
      </c>
      <c r="F248" s="584" t="s">
        <v>1832</v>
      </c>
      <c r="G248" s="585" t="s">
        <v>1519</v>
      </c>
      <c r="H248" s="585"/>
      <c r="I248" s="584" t="s">
        <v>1520</v>
      </c>
      <c r="J248" s="584" t="s">
        <v>831</v>
      </c>
      <c r="K248" s="585" t="s">
        <v>618</v>
      </c>
      <c r="L248" s="585" t="s">
        <v>9783</v>
      </c>
      <c r="M248" s="585">
        <v>1</v>
      </c>
      <c r="N248" s="585"/>
      <c r="O248" s="579">
        <f t="shared" si="39"/>
        <v>0</v>
      </c>
      <c r="P248" s="585">
        <f t="shared" si="36"/>
        <v>38</v>
      </c>
      <c r="Q248" s="602"/>
      <c r="R248" s="602"/>
      <c r="S248" s="579">
        <f t="shared" si="37"/>
        <v>0</v>
      </c>
      <c r="T248" s="579">
        <f t="shared" si="38"/>
        <v>0</v>
      </c>
      <c r="U248" s="735"/>
      <c r="V248" s="830"/>
      <c r="W248" s="844"/>
      <c r="X248" s="980">
        <v>0</v>
      </c>
      <c r="Y248" s="980">
        <v>19</v>
      </c>
      <c r="Z248" s="980"/>
      <c r="AA248" s="980"/>
      <c r="AB248" s="980">
        <v>0</v>
      </c>
      <c r="AC248" s="980">
        <v>0</v>
      </c>
    </row>
    <row r="249" spans="1:29" ht="15" hidden="1" customHeight="1" thickBot="1" x14ac:dyDescent="0.3">
      <c r="A249" s="580" t="str">
        <f t="shared" si="35"/>
        <v>52050622TP014E</v>
      </c>
      <c r="B249" s="581">
        <v>233</v>
      </c>
      <c r="C249" s="582">
        <v>52050622</v>
      </c>
      <c r="D249" s="582" t="s">
        <v>1833</v>
      </c>
      <c r="E249" s="582">
        <v>50</v>
      </c>
      <c r="F249" s="584" t="s">
        <v>1834</v>
      </c>
      <c r="G249" s="585" t="s">
        <v>1326</v>
      </c>
      <c r="H249" s="585"/>
      <c r="I249" s="584" t="s">
        <v>121</v>
      </c>
      <c r="J249" s="584" t="s">
        <v>831</v>
      </c>
      <c r="K249" s="585" t="s">
        <v>1734</v>
      </c>
      <c r="L249" s="585" t="s">
        <v>9783</v>
      </c>
      <c r="M249" s="585">
        <v>1</v>
      </c>
      <c r="N249" s="585"/>
      <c r="O249" s="579">
        <f t="shared" si="39"/>
        <v>0</v>
      </c>
      <c r="P249" s="585">
        <f t="shared" si="36"/>
        <v>38</v>
      </c>
      <c r="Q249" s="602"/>
      <c r="R249" s="602"/>
      <c r="S249" s="579">
        <f t="shared" si="37"/>
        <v>0</v>
      </c>
      <c r="T249" s="579">
        <f t="shared" si="38"/>
        <v>0</v>
      </c>
      <c r="U249" s="735"/>
      <c r="V249" s="830"/>
      <c r="W249" s="844"/>
      <c r="X249" s="980">
        <v>0</v>
      </c>
      <c r="Y249" s="980">
        <v>19</v>
      </c>
      <c r="Z249" s="980"/>
      <c r="AA249" s="980"/>
      <c r="AB249" s="980">
        <v>0</v>
      </c>
      <c r="AC249" s="980">
        <v>0</v>
      </c>
    </row>
    <row r="250" spans="1:29" ht="15" hidden="1" customHeight="1" thickBot="1" x14ac:dyDescent="0.3">
      <c r="A250" s="580" t="str">
        <f t="shared" si="35"/>
        <v>52034711TP055E</v>
      </c>
      <c r="B250" s="581">
        <v>234</v>
      </c>
      <c r="C250" s="588">
        <v>52034711</v>
      </c>
      <c r="D250" s="588" t="s">
        <v>1835</v>
      </c>
      <c r="E250" s="588">
        <v>70</v>
      </c>
      <c r="F250" s="591" t="s">
        <v>1475</v>
      </c>
      <c r="G250" s="593" t="s">
        <v>1374</v>
      </c>
      <c r="H250" s="593"/>
      <c r="I250" s="593" t="s">
        <v>121</v>
      </c>
      <c r="J250" s="591" t="s">
        <v>831</v>
      </c>
      <c r="K250" s="593" t="s">
        <v>1767</v>
      </c>
      <c r="L250" s="593" t="s">
        <v>9783</v>
      </c>
      <c r="M250" s="593">
        <v>1</v>
      </c>
      <c r="N250" s="593"/>
      <c r="O250" s="594">
        <f t="shared" si="39"/>
        <v>0</v>
      </c>
      <c r="P250" s="585">
        <f t="shared" si="36"/>
        <v>38</v>
      </c>
      <c r="Q250" s="706">
        <v>2</v>
      </c>
      <c r="R250" s="706">
        <v>3</v>
      </c>
      <c r="S250" s="579">
        <f t="shared" si="37"/>
        <v>0</v>
      </c>
      <c r="T250" s="579">
        <f t="shared" si="38"/>
        <v>0</v>
      </c>
      <c r="U250" s="641" t="s">
        <v>9823</v>
      </c>
      <c r="V250" s="847">
        <v>42970</v>
      </c>
      <c r="W250" s="844"/>
      <c r="X250" s="980">
        <v>0</v>
      </c>
      <c r="Y250" s="980">
        <v>19</v>
      </c>
      <c r="Z250" s="980">
        <v>2</v>
      </c>
      <c r="AA250" s="980">
        <v>3</v>
      </c>
      <c r="AB250" s="980">
        <v>0</v>
      </c>
      <c r="AC250" s="980">
        <v>0</v>
      </c>
    </row>
    <row r="251" spans="1:29" ht="15" hidden="1" customHeight="1" thickBot="1" x14ac:dyDescent="0.3">
      <c r="A251" s="580" t="str">
        <f t="shared" si="35"/>
        <v>52102742SEQ CHICOTES</v>
      </c>
      <c r="B251" s="581">
        <v>235</v>
      </c>
      <c r="C251" s="582">
        <v>52102742</v>
      </c>
      <c r="D251" s="582" t="s">
        <v>647</v>
      </c>
      <c r="E251" s="582">
        <v>60</v>
      </c>
      <c r="F251" s="584" t="s">
        <v>1836</v>
      </c>
      <c r="G251" s="585" t="s">
        <v>1519</v>
      </c>
      <c r="H251" s="585"/>
      <c r="I251" s="584" t="s">
        <v>1520</v>
      </c>
      <c r="J251" s="584" t="s">
        <v>831</v>
      </c>
      <c r="K251" s="585" t="s">
        <v>618</v>
      </c>
      <c r="L251" s="585" t="s">
        <v>9783</v>
      </c>
      <c r="M251" s="585">
        <v>1</v>
      </c>
      <c r="N251" s="585"/>
      <c r="O251" s="579">
        <f t="shared" si="39"/>
        <v>0</v>
      </c>
      <c r="P251" s="585">
        <f t="shared" si="36"/>
        <v>38</v>
      </c>
      <c r="Q251" s="602"/>
      <c r="R251" s="602"/>
      <c r="S251" s="579">
        <f t="shared" si="37"/>
        <v>0</v>
      </c>
      <c r="T251" s="579">
        <f t="shared" si="38"/>
        <v>0</v>
      </c>
      <c r="U251" s="735"/>
      <c r="V251" s="834"/>
      <c r="W251" s="844"/>
      <c r="X251" s="980">
        <v>0</v>
      </c>
      <c r="Y251" s="980">
        <v>19</v>
      </c>
      <c r="Z251" s="980"/>
      <c r="AA251" s="980"/>
      <c r="AB251" s="980">
        <v>0</v>
      </c>
      <c r="AC251" s="980">
        <v>0</v>
      </c>
    </row>
    <row r="252" spans="1:29" ht="15" hidden="1" customHeight="1" thickBot="1" x14ac:dyDescent="0.3">
      <c r="A252" s="580" t="str">
        <f t="shared" si="35"/>
        <v>52030532SPS ONIX</v>
      </c>
      <c r="B252" s="581">
        <v>236</v>
      </c>
      <c r="C252" s="582">
        <v>52030532</v>
      </c>
      <c r="D252" s="582" t="s">
        <v>647</v>
      </c>
      <c r="E252" s="582"/>
      <c r="F252" s="584"/>
      <c r="G252" s="585" t="s">
        <v>1654</v>
      </c>
      <c r="H252" s="585"/>
      <c r="I252" s="584" t="s">
        <v>75</v>
      </c>
      <c r="J252" s="584" t="s">
        <v>831</v>
      </c>
      <c r="K252" s="585"/>
      <c r="L252" s="585" t="s">
        <v>9783</v>
      </c>
      <c r="M252" s="585">
        <v>1</v>
      </c>
      <c r="N252" s="585"/>
      <c r="O252" s="579">
        <f t="shared" si="39"/>
        <v>0</v>
      </c>
      <c r="P252" s="585">
        <f t="shared" si="36"/>
        <v>38</v>
      </c>
      <c r="Q252" s="602"/>
      <c r="R252" s="602"/>
      <c r="S252" s="579">
        <f t="shared" si="37"/>
        <v>0</v>
      </c>
      <c r="T252" s="579">
        <f t="shared" si="38"/>
        <v>0</v>
      </c>
      <c r="U252" s="735"/>
      <c r="V252" s="830"/>
      <c r="W252" s="844"/>
      <c r="X252" s="980">
        <v>0</v>
      </c>
      <c r="Y252" s="980">
        <v>19</v>
      </c>
      <c r="Z252" s="980"/>
      <c r="AA252" s="980"/>
      <c r="AB252" s="980">
        <v>0</v>
      </c>
      <c r="AC252" s="980">
        <v>0</v>
      </c>
    </row>
    <row r="253" spans="1:29" ht="15" hidden="1" customHeight="1" thickBot="1" x14ac:dyDescent="0.3">
      <c r="A253" s="580" t="str">
        <f t="shared" si="35"/>
        <v>52046112SPS ONIX</v>
      </c>
      <c r="B253" s="581">
        <v>237</v>
      </c>
      <c r="C253" s="582">
        <v>52046112</v>
      </c>
      <c r="D253" s="582" t="s">
        <v>1837</v>
      </c>
      <c r="E253" s="582"/>
      <c r="F253" s="584"/>
      <c r="G253" s="585" t="s">
        <v>1654</v>
      </c>
      <c r="H253" s="585"/>
      <c r="I253" s="584" t="s">
        <v>75</v>
      </c>
      <c r="J253" s="584" t="s">
        <v>831</v>
      </c>
      <c r="K253" s="585"/>
      <c r="L253" s="585" t="s">
        <v>9783</v>
      </c>
      <c r="M253" s="585">
        <v>1</v>
      </c>
      <c r="N253" s="585"/>
      <c r="O253" s="579">
        <f t="shared" si="39"/>
        <v>0</v>
      </c>
      <c r="P253" s="585">
        <f t="shared" si="36"/>
        <v>38</v>
      </c>
      <c r="Q253" s="602"/>
      <c r="R253" s="602"/>
      <c r="S253" s="579">
        <f t="shared" si="37"/>
        <v>0</v>
      </c>
      <c r="T253" s="579">
        <f t="shared" si="38"/>
        <v>0</v>
      </c>
      <c r="U253" s="735"/>
      <c r="V253" s="830"/>
      <c r="W253" s="844"/>
      <c r="X253" s="980">
        <v>0</v>
      </c>
      <c r="Y253" s="980">
        <v>19</v>
      </c>
      <c r="Z253" s="980"/>
      <c r="AA253" s="980"/>
      <c r="AB253" s="980">
        <v>0</v>
      </c>
      <c r="AC253" s="980">
        <v>0</v>
      </c>
    </row>
    <row r="254" spans="1:29" ht="15" hidden="1" customHeight="1" thickBot="1" x14ac:dyDescent="0.3">
      <c r="A254" s="580" t="str">
        <f t="shared" si="35"/>
        <v>52118875SEQ CHICOTES</v>
      </c>
      <c r="B254" s="581">
        <v>238</v>
      </c>
      <c r="C254" s="582">
        <v>52118875</v>
      </c>
      <c r="D254" s="582" t="s">
        <v>1838</v>
      </c>
      <c r="E254" s="582">
        <v>20</v>
      </c>
      <c r="F254" s="584" t="s">
        <v>1839</v>
      </c>
      <c r="G254" s="585" t="s">
        <v>1519</v>
      </c>
      <c r="H254" s="585"/>
      <c r="I254" s="584" t="s">
        <v>1520</v>
      </c>
      <c r="J254" s="584" t="s">
        <v>831</v>
      </c>
      <c r="K254" s="585" t="s">
        <v>618</v>
      </c>
      <c r="L254" s="585" t="s">
        <v>9783</v>
      </c>
      <c r="M254" s="585">
        <v>1</v>
      </c>
      <c r="N254" s="585"/>
      <c r="O254" s="579">
        <f t="shared" si="39"/>
        <v>0</v>
      </c>
      <c r="P254" s="585">
        <f t="shared" si="36"/>
        <v>38</v>
      </c>
      <c r="Q254" s="602"/>
      <c r="R254" s="602"/>
      <c r="S254" s="579">
        <f t="shared" si="37"/>
        <v>0</v>
      </c>
      <c r="T254" s="579">
        <f t="shared" si="38"/>
        <v>0</v>
      </c>
      <c r="U254" s="735"/>
      <c r="V254" s="834"/>
      <c r="W254" s="844"/>
      <c r="X254" s="980">
        <v>0</v>
      </c>
      <c r="Y254" s="980">
        <v>19</v>
      </c>
      <c r="Z254" s="980"/>
      <c r="AA254" s="980"/>
      <c r="AB254" s="980">
        <v>0</v>
      </c>
      <c r="AC254" s="980">
        <v>0</v>
      </c>
    </row>
    <row r="255" spans="1:29" ht="15" hidden="1" customHeight="1" thickBot="1" x14ac:dyDescent="0.3">
      <c r="A255" s="580" t="str">
        <f t="shared" si="35"/>
        <v>52045981SEQUENCIAMENTO</v>
      </c>
      <c r="B255" s="581">
        <v>239</v>
      </c>
      <c r="C255" s="582">
        <v>52045981</v>
      </c>
      <c r="D255" s="582" t="s">
        <v>1645</v>
      </c>
      <c r="E255" s="582"/>
      <c r="F255" s="584"/>
      <c r="G255" s="585" t="s">
        <v>1644</v>
      </c>
      <c r="H255" s="585"/>
      <c r="I255" s="585"/>
      <c r="J255" s="584" t="s">
        <v>831</v>
      </c>
      <c r="K255" s="585"/>
      <c r="L255" s="585" t="s">
        <v>9783</v>
      </c>
      <c r="M255" s="585">
        <v>1</v>
      </c>
      <c r="N255" s="585"/>
      <c r="O255" s="579">
        <f t="shared" si="39"/>
        <v>0</v>
      </c>
      <c r="P255" s="585">
        <f t="shared" si="36"/>
        <v>38</v>
      </c>
      <c r="Q255" s="602"/>
      <c r="R255" s="602"/>
      <c r="S255" s="579">
        <f t="shared" si="37"/>
        <v>0</v>
      </c>
      <c r="T255" s="579">
        <f t="shared" si="38"/>
        <v>0</v>
      </c>
      <c r="U255" s="735"/>
      <c r="V255" s="830"/>
      <c r="W255" s="844"/>
      <c r="X255" s="980">
        <v>0</v>
      </c>
      <c r="Y255" s="980">
        <v>19</v>
      </c>
      <c r="Z255" s="980"/>
      <c r="AA255" s="980"/>
      <c r="AB255" s="980">
        <v>0</v>
      </c>
      <c r="AC255" s="980">
        <v>0</v>
      </c>
    </row>
    <row r="256" spans="1:29" ht="15" hidden="1" customHeight="1" thickBot="1" x14ac:dyDescent="0.3">
      <c r="A256" s="580" t="str">
        <f t="shared" si="35"/>
        <v>52111031</v>
      </c>
      <c r="B256" s="581">
        <v>240</v>
      </c>
      <c r="C256" s="623">
        <v>52111031</v>
      </c>
      <c r="D256" s="623" t="s">
        <v>1840</v>
      </c>
      <c r="E256" s="623">
        <v>32</v>
      </c>
      <c r="J256" s="584" t="s">
        <v>831</v>
      </c>
      <c r="L256" s="585" t="s">
        <v>9783</v>
      </c>
      <c r="M256" s="585">
        <v>1</v>
      </c>
      <c r="N256" s="585"/>
      <c r="O256" s="579">
        <f t="shared" si="39"/>
        <v>0</v>
      </c>
      <c r="P256" s="585">
        <f t="shared" si="36"/>
        <v>38</v>
      </c>
      <c r="Q256" s="602"/>
      <c r="R256" s="602"/>
      <c r="S256" s="579">
        <f t="shared" si="37"/>
        <v>0</v>
      </c>
      <c r="T256" s="579">
        <f t="shared" si="38"/>
        <v>0</v>
      </c>
      <c r="U256" s="735"/>
      <c r="V256" s="831"/>
      <c r="W256" s="844"/>
      <c r="X256" s="980">
        <v>0</v>
      </c>
      <c r="Y256" s="980">
        <v>19</v>
      </c>
      <c r="Z256" s="980"/>
      <c r="AA256" s="980"/>
      <c r="AB256" s="980">
        <v>0</v>
      </c>
      <c r="AC256" s="980">
        <v>0</v>
      </c>
    </row>
    <row r="257" spans="1:35" ht="15" hidden="1" customHeight="1" thickBot="1" x14ac:dyDescent="0.3">
      <c r="A257" s="580" t="str">
        <f t="shared" si="35"/>
        <v>52045974SEQUENCIAMENTO</v>
      </c>
      <c r="B257" s="581">
        <v>241</v>
      </c>
      <c r="C257" s="582">
        <v>52045974</v>
      </c>
      <c r="D257" s="582" t="s">
        <v>1645</v>
      </c>
      <c r="E257" s="582"/>
      <c r="F257" s="584"/>
      <c r="G257" s="585" t="s">
        <v>1644</v>
      </c>
      <c r="H257" s="585"/>
      <c r="I257" s="585"/>
      <c r="J257" s="584" t="s">
        <v>831</v>
      </c>
      <c r="K257" s="585"/>
      <c r="L257" s="585" t="s">
        <v>9783</v>
      </c>
      <c r="M257" s="585">
        <v>1</v>
      </c>
      <c r="N257" s="585"/>
      <c r="O257" s="579">
        <f t="shared" si="39"/>
        <v>0</v>
      </c>
      <c r="P257" s="585">
        <f t="shared" si="36"/>
        <v>38</v>
      </c>
      <c r="Q257" s="602"/>
      <c r="R257" s="602"/>
      <c r="S257" s="579">
        <f t="shared" si="37"/>
        <v>0</v>
      </c>
      <c r="T257" s="579">
        <f t="shared" si="38"/>
        <v>0</v>
      </c>
      <c r="U257" s="735"/>
      <c r="V257" s="830"/>
      <c r="W257" s="844"/>
      <c r="X257" s="980">
        <v>0</v>
      </c>
      <c r="Y257" s="980">
        <v>19</v>
      </c>
      <c r="Z257" s="980"/>
      <c r="AA257" s="980"/>
      <c r="AB257" s="980">
        <v>0</v>
      </c>
      <c r="AC257" s="980">
        <v>0</v>
      </c>
    </row>
    <row r="258" spans="1:35" ht="15" hidden="1" customHeight="1" thickBot="1" x14ac:dyDescent="0.3">
      <c r="A258" s="580" t="str">
        <f t="shared" si="35"/>
        <v>52117685SEQ CHICOTES</v>
      </c>
      <c r="B258" s="581">
        <v>242</v>
      </c>
      <c r="C258" s="582">
        <v>52117685</v>
      </c>
      <c r="D258" s="582" t="s">
        <v>130</v>
      </c>
      <c r="E258" s="582">
        <v>20</v>
      </c>
      <c r="F258" s="584" t="s">
        <v>1841</v>
      </c>
      <c r="G258" s="585" t="s">
        <v>1519</v>
      </c>
      <c r="H258" s="585"/>
      <c r="I258" s="584" t="s">
        <v>1520</v>
      </c>
      <c r="J258" s="584" t="s">
        <v>831</v>
      </c>
      <c r="K258" s="585" t="s">
        <v>618</v>
      </c>
      <c r="L258" s="585" t="s">
        <v>9783</v>
      </c>
      <c r="M258" s="585">
        <v>1</v>
      </c>
      <c r="N258" s="585"/>
      <c r="O258" s="579">
        <f t="shared" si="39"/>
        <v>0</v>
      </c>
      <c r="P258" s="585">
        <f t="shared" si="36"/>
        <v>38</v>
      </c>
      <c r="Q258" s="602"/>
      <c r="R258" s="602"/>
      <c r="S258" s="579">
        <f t="shared" si="37"/>
        <v>0</v>
      </c>
      <c r="T258" s="579">
        <f t="shared" si="38"/>
        <v>0</v>
      </c>
      <c r="U258" s="735"/>
      <c r="V258" s="830"/>
      <c r="W258" s="844"/>
      <c r="X258" s="980">
        <v>0</v>
      </c>
      <c r="Y258" s="980">
        <v>19</v>
      </c>
      <c r="Z258" s="980"/>
      <c r="AA258" s="980"/>
      <c r="AB258" s="980">
        <v>0</v>
      </c>
      <c r="AC258" s="980">
        <v>0</v>
      </c>
    </row>
    <row r="259" spans="1:35" ht="15" hidden="1" customHeight="1" thickBot="1" x14ac:dyDescent="0.3">
      <c r="A259" s="580" t="str">
        <f t="shared" si="35"/>
        <v>52091031SEQ CHICOTES</v>
      </c>
      <c r="B259" s="581">
        <v>243</v>
      </c>
      <c r="C259" s="582">
        <v>52091031</v>
      </c>
      <c r="D259" s="582" t="s">
        <v>1645</v>
      </c>
      <c r="E259" s="582">
        <v>20</v>
      </c>
      <c r="F259" s="584" t="s">
        <v>1842</v>
      </c>
      <c r="G259" s="585" t="s">
        <v>1519</v>
      </c>
      <c r="H259" s="585"/>
      <c r="I259" s="584" t="s">
        <v>1520</v>
      </c>
      <c r="J259" s="584" t="s">
        <v>831</v>
      </c>
      <c r="K259" s="585" t="s">
        <v>618</v>
      </c>
      <c r="L259" s="585" t="s">
        <v>9783</v>
      </c>
      <c r="M259" s="585">
        <v>1</v>
      </c>
      <c r="N259" s="585"/>
      <c r="O259" s="579">
        <f t="shared" si="39"/>
        <v>0</v>
      </c>
      <c r="P259" s="585">
        <f t="shared" si="36"/>
        <v>38</v>
      </c>
      <c r="Q259" s="602"/>
      <c r="R259" s="602"/>
      <c r="S259" s="579">
        <f t="shared" si="37"/>
        <v>0</v>
      </c>
      <c r="T259" s="579">
        <f t="shared" si="38"/>
        <v>0</v>
      </c>
      <c r="U259" s="735"/>
      <c r="V259" s="830"/>
      <c r="W259" s="844"/>
      <c r="X259" s="980">
        <v>0</v>
      </c>
      <c r="Y259" s="980">
        <v>19</v>
      </c>
      <c r="Z259" s="980"/>
      <c r="AA259" s="980"/>
      <c r="AB259" s="980">
        <v>0</v>
      </c>
      <c r="AC259" s="980">
        <v>0</v>
      </c>
    </row>
    <row r="260" spans="1:35" ht="15" hidden="1" customHeight="1" thickBot="1" x14ac:dyDescent="0.3">
      <c r="A260" s="580" t="str">
        <f t="shared" si="35"/>
        <v>52093379SEQ CHICOTES</v>
      </c>
      <c r="B260" s="581">
        <v>244</v>
      </c>
      <c r="C260" s="582">
        <v>52093379</v>
      </c>
      <c r="D260" s="582" t="s">
        <v>130</v>
      </c>
      <c r="E260" s="582">
        <v>20</v>
      </c>
      <c r="F260" s="584" t="s">
        <v>1196</v>
      </c>
      <c r="G260" s="585" t="s">
        <v>1519</v>
      </c>
      <c r="H260" s="585"/>
      <c r="I260" s="584" t="s">
        <v>1520</v>
      </c>
      <c r="J260" s="584" t="s">
        <v>831</v>
      </c>
      <c r="K260" s="585" t="s">
        <v>618</v>
      </c>
      <c r="L260" s="585" t="s">
        <v>9783</v>
      </c>
      <c r="M260" s="585">
        <v>1</v>
      </c>
      <c r="N260" s="585"/>
      <c r="O260" s="579">
        <f t="shared" si="39"/>
        <v>0</v>
      </c>
      <c r="P260" s="585">
        <f t="shared" si="36"/>
        <v>38</v>
      </c>
      <c r="Q260" s="602"/>
      <c r="R260" s="602"/>
      <c r="S260" s="579">
        <f t="shared" si="37"/>
        <v>0</v>
      </c>
      <c r="T260" s="579">
        <f t="shared" si="38"/>
        <v>0</v>
      </c>
      <c r="U260" s="735"/>
      <c r="V260" s="830"/>
      <c r="W260" s="844"/>
      <c r="X260" s="980">
        <v>0</v>
      </c>
      <c r="Y260" s="980">
        <v>19</v>
      </c>
      <c r="Z260" s="980"/>
      <c r="AA260" s="980"/>
      <c r="AB260" s="980">
        <v>0</v>
      </c>
      <c r="AC260" s="980">
        <v>0</v>
      </c>
    </row>
    <row r="261" spans="1:35" ht="15" hidden="1" customHeight="1" thickBot="1" x14ac:dyDescent="0.3">
      <c r="A261" s="580" t="str">
        <f t="shared" si="35"/>
        <v>52118865SEQ CHICOTES</v>
      </c>
      <c r="B261" s="581">
        <v>245</v>
      </c>
      <c r="C261" s="582">
        <v>52118865</v>
      </c>
      <c r="D261" s="582" t="s">
        <v>130</v>
      </c>
      <c r="E261" s="582">
        <v>20</v>
      </c>
      <c r="F261" s="584" t="s">
        <v>1843</v>
      </c>
      <c r="G261" s="585" t="s">
        <v>1519</v>
      </c>
      <c r="H261" s="585"/>
      <c r="I261" s="584" t="s">
        <v>1520</v>
      </c>
      <c r="J261" s="584" t="s">
        <v>831</v>
      </c>
      <c r="K261" s="585" t="s">
        <v>618</v>
      </c>
      <c r="L261" s="585" t="s">
        <v>9783</v>
      </c>
      <c r="M261" s="585">
        <v>1</v>
      </c>
      <c r="N261" s="585"/>
      <c r="O261" s="579">
        <f t="shared" si="39"/>
        <v>0</v>
      </c>
      <c r="P261" s="585">
        <f t="shared" si="36"/>
        <v>38</v>
      </c>
      <c r="Q261" s="602"/>
      <c r="R261" s="602"/>
      <c r="S261" s="579">
        <f t="shared" si="37"/>
        <v>0</v>
      </c>
      <c r="T261" s="579">
        <f t="shared" si="38"/>
        <v>0</v>
      </c>
      <c r="U261" s="735"/>
      <c r="V261" s="830"/>
      <c r="W261" s="844"/>
      <c r="X261" s="980">
        <v>0</v>
      </c>
      <c r="Y261" s="980">
        <v>19</v>
      </c>
      <c r="Z261" s="980"/>
      <c r="AA261" s="980"/>
      <c r="AB261" s="980">
        <v>0</v>
      </c>
      <c r="AC261" s="980">
        <v>0</v>
      </c>
    </row>
    <row r="262" spans="1:35" s="868" customFormat="1" ht="15" hidden="1" customHeight="1" thickBot="1" x14ac:dyDescent="0.3">
      <c r="A262" s="618" t="str">
        <f t="shared" si="35"/>
        <v>13373497MB008D</v>
      </c>
      <c r="B262" s="581">
        <v>246</v>
      </c>
      <c r="C262" s="619">
        <v>13373497</v>
      </c>
      <c r="D262" s="619" t="s">
        <v>1844</v>
      </c>
      <c r="E262" s="619">
        <v>36</v>
      </c>
      <c r="F262" s="620" t="s">
        <v>1845</v>
      </c>
      <c r="G262" s="621" t="s">
        <v>1436</v>
      </c>
      <c r="H262" s="621"/>
      <c r="I262" s="620" t="s">
        <v>84</v>
      </c>
      <c r="J262" s="620" t="s">
        <v>831</v>
      </c>
      <c r="K262" s="621" t="s">
        <v>1846</v>
      </c>
      <c r="L262" s="621" t="s">
        <v>9783</v>
      </c>
      <c r="M262" s="621">
        <v>1</v>
      </c>
      <c r="N262" s="621"/>
      <c r="O262" s="622">
        <f t="shared" si="39"/>
        <v>0</v>
      </c>
      <c r="P262" s="621">
        <f t="shared" si="36"/>
        <v>38</v>
      </c>
      <c r="Q262" s="816"/>
      <c r="R262" s="816"/>
      <c r="S262" s="622">
        <f t="shared" si="37"/>
        <v>0</v>
      </c>
      <c r="T262" s="622">
        <f t="shared" si="38"/>
        <v>0</v>
      </c>
      <c r="U262" s="849"/>
      <c r="V262" s="850"/>
      <c r="W262" s="851"/>
      <c r="X262" s="983">
        <v>0</v>
      </c>
      <c r="Y262" s="983">
        <v>19</v>
      </c>
      <c r="Z262" s="983"/>
      <c r="AA262" s="983"/>
      <c r="AB262" s="983">
        <v>0</v>
      </c>
      <c r="AC262" s="983">
        <v>0</v>
      </c>
      <c r="AD262" s="984"/>
      <c r="AE262" s="984"/>
      <c r="AF262" s="984"/>
      <c r="AG262" s="984"/>
      <c r="AH262" s="984"/>
      <c r="AI262" s="984"/>
    </row>
    <row r="263" spans="1:35" ht="15" hidden="1" customHeight="1" thickBot="1" x14ac:dyDescent="0.3">
      <c r="A263" s="580" t="str">
        <f t="shared" si="35"/>
        <v>52046027SEQUENCIAMENTO</v>
      </c>
      <c r="B263" s="581">
        <v>247</v>
      </c>
      <c r="C263" s="582">
        <v>52046027</v>
      </c>
      <c r="D263" s="582" t="s">
        <v>1830</v>
      </c>
      <c r="E263" s="582"/>
      <c r="F263" s="584"/>
      <c r="G263" s="585" t="s">
        <v>1644</v>
      </c>
      <c r="H263" s="585"/>
      <c r="I263" s="585"/>
      <c r="J263" s="584" t="s">
        <v>831</v>
      </c>
      <c r="K263" s="585"/>
      <c r="L263" s="585" t="s">
        <v>9783</v>
      </c>
      <c r="M263" s="585">
        <v>1</v>
      </c>
      <c r="N263" s="585"/>
      <c r="O263" s="579">
        <f t="shared" si="39"/>
        <v>0</v>
      </c>
      <c r="P263" s="585">
        <f t="shared" si="36"/>
        <v>38</v>
      </c>
      <c r="Q263" s="602"/>
      <c r="R263" s="602"/>
      <c r="S263" s="579">
        <f t="shared" si="37"/>
        <v>0</v>
      </c>
      <c r="T263" s="579">
        <f t="shared" si="38"/>
        <v>0</v>
      </c>
      <c r="U263" s="735"/>
      <c r="V263" s="830"/>
      <c r="W263" s="844"/>
      <c r="X263" s="980">
        <v>0</v>
      </c>
      <c r="Y263" s="980">
        <v>19</v>
      </c>
      <c r="Z263" s="980"/>
      <c r="AA263" s="980"/>
      <c r="AB263" s="980">
        <v>0</v>
      </c>
      <c r="AC263" s="980">
        <v>0</v>
      </c>
    </row>
    <row r="264" spans="1:35" ht="15" hidden="1" customHeight="1" thickBot="1" x14ac:dyDescent="0.3">
      <c r="A264" s="580" t="str">
        <f t="shared" si="35"/>
        <v>52059970SEQ CHICOTES</v>
      </c>
      <c r="B264" s="581">
        <v>248</v>
      </c>
      <c r="C264" s="582">
        <v>52059970</v>
      </c>
      <c r="D264" s="582" t="s">
        <v>1830</v>
      </c>
      <c r="E264" s="582">
        <v>60</v>
      </c>
      <c r="F264" s="584" t="s">
        <v>1847</v>
      </c>
      <c r="G264" s="585" t="s">
        <v>1519</v>
      </c>
      <c r="H264" s="585"/>
      <c r="I264" s="584" t="s">
        <v>1520</v>
      </c>
      <c r="J264" s="584" t="s">
        <v>831</v>
      </c>
      <c r="K264" s="585" t="s">
        <v>618</v>
      </c>
      <c r="L264" s="585" t="s">
        <v>9783</v>
      </c>
      <c r="M264" s="585">
        <v>1</v>
      </c>
      <c r="N264" s="585"/>
      <c r="O264" s="579">
        <f t="shared" si="39"/>
        <v>0</v>
      </c>
      <c r="P264" s="585">
        <f t="shared" si="36"/>
        <v>38</v>
      </c>
      <c r="Q264" s="602"/>
      <c r="R264" s="602"/>
      <c r="S264" s="579">
        <f t="shared" si="37"/>
        <v>0</v>
      </c>
      <c r="T264" s="579">
        <f t="shared" si="38"/>
        <v>0</v>
      </c>
      <c r="U264" s="735"/>
      <c r="V264" s="830"/>
      <c r="W264" s="844"/>
      <c r="X264" s="980">
        <v>0</v>
      </c>
      <c r="Y264" s="980">
        <v>19</v>
      </c>
      <c r="Z264" s="980"/>
      <c r="AA264" s="980"/>
      <c r="AB264" s="980">
        <v>0</v>
      </c>
      <c r="AC264" s="980">
        <v>0</v>
      </c>
    </row>
    <row r="265" spans="1:35" ht="15" hidden="1" customHeight="1" thickBot="1" x14ac:dyDescent="0.3">
      <c r="A265" s="580" t="str">
        <f t="shared" si="35"/>
        <v>52059965SEQ CHICOTES</v>
      </c>
      <c r="B265" s="581">
        <v>249</v>
      </c>
      <c r="C265" s="582">
        <v>52059965</v>
      </c>
      <c r="D265" s="582" t="s">
        <v>1830</v>
      </c>
      <c r="E265" s="582">
        <v>60</v>
      </c>
      <c r="F265" s="584" t="s">
        <v>1848</v>
      </c>
      <c r="G265" s="585" t="s">
        <v>1519</v>
      </c>
      <c r="H265" s="585"/>
      <c r="I265" s="584" t="s">
        <v>1520</v>
      </c>
      <c r="J265" s="584" t="s">
        <v>831</v>
      </c>
      <c r="K265" s="585" t="s">
        <v>618</v>
      </c>
      <c r="L265" s="585" t="s">
        <v>9783</v>
      </c>
      <c r="M265" s="585">
        <v>1</v>
      </c>
      <c r="N265" s="585"/>
      <c r="O265" s="579">
        <f t="shared" si="39"/>
        <v>0</v>
      </c>
      <c r="P265" s="585">
        <f t="shared" si="36"/>
        <v>38</v>
      </c>
      <c r="Q265" s="602"/>
      <c r="R265" s="602"/>
      <c r="S265" s="579">
        <f t="shared" si="37"/>
        <v>0</v>
      </c>
      <c r="T265" s="579">
        <f t="shared" si="38"/>
        <v>0</v>
      </c>
      <c r="U265" s="735"/>
      <c r="V265" s="830"/>
      <c r="W265" s="844"/>
      <c r="X265" s="980">
        <v>0</v>
      </c>
      <c r="Y265" s="980">
        <v>19</v>
      </c>
      <c r="Z265" s="980"/>
      <c r="AA265" s="980"/>
      <c r="AB265" s="980">
        <v>0</v>
      </c>
      <c r="AC265" s="980">
        <v>0</v>
      </c>
    </row>
    <row r="266" spans="1:35" ht="15" hidden="1" customHeight="1" thickBot="1" x14ac:dyDescent="0.3">
      <c r="A266" s="580" t="str">
        <f t="shared" si="35"/>
        <v>94756902SEQUENCIAMENTO</v>
      </c>
      <c r="B266" s="581">
        <v>250</v>
      </c>
      <c r="C266" s="582">
        <v>94756902</v>
      </c>
      <c r="D266" s="582" t="s">
        <v>1645</v>
      </c>
      <c r="E266" s="582"/>
      <c r="F266" s="584"/>
      <c r="G266" s="585" t="s">
        <v>1644</v>
      </c>
      <c r="H266" s="585"/>
      <c r="I266" s="585"/>
      <c r="J266" s="584" t="s">
        <v>831</v>
      </c>
      <c r="K266" s="585"/>
      <c r="L266" s="585" t="s">
        <v>9783</v>
      </c>
      <c r="M266" s="585">
        <v>1</v>
      </c>
      <c r="N266" s="585"/>
      <c r="O266" s="579">
        <f t="shared" si="39"/>
        <v>0</v>
      </c>
      <c r="P266" s="585">
        <f t="shared" si="36"/>
        <v>38</v>
      </c>
      <c r="Q266" s="602"/>
      <c r="R266" s="602"/>
      <c r="S266" s="579">
        <f t="shared" si="37"/>
        <v>0</v>
      </c>
      <c r="T266" s="579">
        <f t="shared" si="38"/>
        <v>0</v>
      </c>
      <c r="U266" s="735"/>
      <c r="V266" s="829"/>
      <c r="W266" s="844"/>
      <c r="X266" s="980">
        <v>0</v>
      </c>
      <c r="Y266" s="980">
        <v>19</v>
      </c>
      <c r="Z266" s="980"/>
      <c r="AA266" s="980"/>
      <c r="AB266" s="980">
        <v>0</v>
      </c>
      <c r="AC266" s="980">
        <v>0</v>
      </c>
    </row>
    <row r="267" spans="1:35" ht="15" hidden="1" customHeight="1" thickBot="1" x14ac:dyDescent="0.3">
      <c r="A267" s="580" t="str">
        <f t="shared" si="35"/>
        <v>94756903SEQUENCIAMENTO</v>
      </c>
      <c r="B267" s="581">
        <v>251</v>
      </c>
      <c r="C267" s="582">
        <v>94756903</v>
      </c>
      <c r="D267" s="582" t="s">
        <v>1849</v>
      </c>
      <c r="E267" s="582"/>
      <c r="F267" s="584"/>
      <c r="G267" s="585" t="s">
        <v>1644</v>
      </c>
      <c r="H267" s="585"/>
      <c r="I267" s="585"/>
      <c r="J267" s="584" t="s">
        <v>831</v>
      </c>
      <c r="K267" s="585"/>
      <c r="L267" s="585" t="s">
        <v>9783</v>
      </c>
      <c r="M267" s="585">
        <v>1</v>
      </c>
      <c r="N267" s="585"/>
      <c r="O267" s="579">
        <f t="shared" si="39"/>
        <v>0</v>
      </c>
      <c r="P267" s="585">
        <f t="shared" si="36"/>
        <v>38</v>
      </c>
      <c r="Q267" s="602"/>
      <c r="R267" s="602"/>
      <c r="S267" s="579">
        <f t="shared" ref="S267:S294" si="40">ROUNDUP(IF(N267="pps",(M267*VLOOKUP(L267,$E$2:$I$9,4,FALSE)*$B$3)/E267,0),0)</f>
        <v>0</v>
      </c>
      <c r="T267" s="579">
        <f t="shared" ref="T267:T294" si="41">ROUNDUP(IF(N267="pps",(M267*VLOOKUP(L267,$E$2:$I$9,4,FALSE)*$B$9)/E267,0),0)</f>
        <v>0</v>
      </c>
      <c r="U267" s="735"/>
      <c r="V267" s="829"/>
      <c r="W267" s="844"/>
      <c r="X267" s="980">
        <v>0</v>
      </c>
      <c r="Y267" s="980">
        <v>19</v>
      </c>
      <c r="Z267" s="980"/>
      <c r="AA267" s="980"/>
      <c r="AB267" s="980">
        <v>0</v>
      </c>
      <c r="AC267" s="980">
        <v>0</v>
      </c>
    </row>
    <row r="268" spans="1:35" ht="15" hidden="1" customHeight="1" thickBot="1" x14ac:dyDescent="0.3">
      <c r="A268" s="580" t="str">
        <f t="shared" si="35"/>
        <v>94768039SEQUENCIAMENTO</v>
      </c>
      <c r="B268" s="581">
        <v>252</v>
      </c>
      <c r="C268" s="582">
        <v>94768039</v>
      </c>
      <c r="D268" s="582" t="s">
        <v>1645</v>
      </c>
      <c r="E268" s="582"/>
      <c r="F268" s="584"/>
      <c r="G268" s="585" t="s">
        <v>1644</v>
      </c>
      <c r="H268" s="585"/>
      <c r="I268" s="585"/>
      <c r="J268" s="584" t="s">
        <v>831</v>
      </c>
      <c r="K268" s="585"/>
      <c r="L268" s="585" t="s">
        <v>9783</v>
      </c>
      <c r="M268" s="585">
        <v>1</v>
      </c>
      <c r="N268" s="585"/>
      <c r="O268" s="579">
        <f t="shared" si="39"/>
        <v>0</v>
      </c>
      <c r="P268" s="585">
        <f t="shared" si="36"/>
        <v>38</v>
      </c>
      <c r="Q268" s="602"/>
      <c r="R268" s="602"/>
      <c r="S268" s="579">
        <f t="shared" si="40"/>
        <v>0</v>
      </c>
      <c r="T268" s="579">
        <f t="shared" si="41"/>
        <v>0</v>
      </c>
      <c r="U268" s="735"/>
      <c r="V268" s="829"/>
      <c r="W268" s="844"/>
      <c r="X268" s="980">
        <v>0</v>
      </c>
      <c r="Y268" s="980">
        <v>19</v>
      </c>
      <c r="Z268" s="980"/>
      <c r="AA268" s="980"/>
      <c r="AB268" s="980">
        <v>0</v>
      </c>
      <c r="AC268" s="980">
        <v>0</v>
      </c>
    </row>
    <row r="269" spans="1:35" ht="15" hidden="1" customHeight="1" thickBot="1" x14ac:dyDescent="0.3">
      <c r="A269" s="580" t="str">
        <f t="shared" si="35"/>
        <v>52068741BLACKSTICK</v>
      </c>
      <c r="B269" s="581">
        <v>253</v>
      </c>
      <c r="C269" s="582">
        <v>52068741</v>
      </c>
      <c r="D269" s="582" t="s">
        <v>1603</v>
      </c>
      <c r="E269" s="582">
        <v>600</v>
      </c>
      <c r="F269" s="584" t="s">
        <v>1604</v>
      </c>
      <c r="G269" s="585" t="s">
        <v>1605</v>
      </c>
      <c r="H269" s="585"/>
      <c r="I269" s="584" t="s">
        <v>315</v>
      </c>
      <c r="J269" s="584" t="s">
        <v>831</v>
      </c>
      <c r="K269" s="585" t="s">
        <v>388</v>
      </c>
      <c r="L269" s="585" t="s">
        <v>9783</v>
      </c>
      <c r="M269" s="585">
        <v>1</v>
      </c>
      <c r="N269" s="585"/>
      <c r="O269" s="579">
        <f t="shared" si="39"/>
        <v>0</v>
      </c>
      <c r="P269" s="585">
        <f t="shared" si="36"/>
        <v>38</v>
      </c>
      <c r="Q269" s="602"/>
      <c r="R269" s="602"/>
      <c r="S269" s="579">
        <f t="shared" si="40"/>
        <v>0</v>
      </c>
      <c r="T269" s="579">
        <f t="shared" si="41"/>
        <v>0</v>
      </c>
      <c r="U269" s="735"/>
      <c r="V269" s="830"/>
      <c r="W269" s="844"/>
      <c r="X269" s="980">
        <v>0</v>
      </c>
      <c r="Y269" s="980">
        <v>19</v>
      </c>
      <c r="Z269" s="980"/>
      <c r="AA269" s="980"/>
      <c r="AB269" s="980">
        <v>0</v>
      </c>
      <c r="AC269" s="980">
        <v>0</v>
      </c>
    </row>
    <row r="270" spans="1:35" ht="15" hidden="1" customHeight="1" thickBot="1" x14ac:dyDescent="0.3">
      <c r="A270" s="580" t="str">
        <f t="shared" si="35"/>
        <v>94768044SEQUENCIAMENTO</v>
      </c>
      <c r="B270" s="581">
        <v>254</v>
      </c>
      <c r="C270" s="582">
        <v>94768044</v>
      </c>
      <c r="D270" s="582" t="s">
        <v>1645</v>
      </c>
      <c r="E270" s="582"/>
      <c r="F270" s="584"/>
      <c r="G270" s="585" t="s">
        <v>1644</v>
      </c>
      <c r="H270" s="585"/>
      <c r="I270" s="585"/>
      <c r="J270" s="584" t="s">
        <v>831</v>
      </c>
      <c r="K270" s="585"/>
      <c r="L270" s="585" t="s">
        <v>9783</v>
      </c>
      <c r="M270" s="585">
        <v>1</v>
      </c>
      <c r="N270" s="585"/>
      <c r="O270" s="579">
        <f t="shared" si="39"/>
        <v>0</v>
      </c>
      <c r="P270" s="585">
        <f t="shared" si="36"/>
        <v>38</v>
      </c>
      <c r="Q270" s="602"/>
      <c r="R270" s="602"/>
      <c r="S270" s="579">
        <f t="shared" si="40"/>
        <v>0</v>
      </c>
      <c r="T270" s="579">
        <f t="shared" si="41"/>
        <v>0</v>
      </c>
      <c r="U270" s="735"/>
      <c r="V270" s="831"/>
      <c r="W270" s="844"/>
      <c r="X270" s="980">
        <v>0</v>
      </c>
      <c r="Y270" s="980">
        <v>19</v>
      </c>
      <c r="Z270" s="980"/>
      <c r="AA270" s="980"/>
      <c r="AB270" s="980">
        <v>0</v>
      </c>
      <c r="AC270" s="980">
        <v>0</v>
      </c>
    </row>
    <row r="271" spans="1:35" ht="15" hidden="1" customHeight="1" thickBot="1" x14ac:dyDescent="0.3">
      <c r="A271" s="580" t="str">
        <f t="shared" si="35"/>
        <v>94756917SEQUENCIAMENTO</v>
      </c>
      <c r="B271" s="581">
        <v>255</v>
      </c>
      <c r="C271" s="582">
        <v>94756917</v>
      </c>
      <c r="D271" s="582" t="s">
        <v>1645</v>
      </c>
      <c r="E271" s="582"/>
      <c r="F271" s="584"/>
      <c r="G271" s="585" t="s">
        <v>1644</v>
      </c>
      <c r="H271" s="585"/>
      <c r="I271" s="585"/>
      <c r="J271" s="584" t="s">
        <v>831</v>
      </c>
      <c r="K271" s="585"/>
      <c r="L271" s="585" t="s">
        <v>9783</v>
      </c>
      <c r="M271" s="585">
        <v>1</v>
      </c>
      <c r="N271" s="585"/>
      <c r="O271" s="579">
        <f t="shared" si="39"/>
        <v>0</v>
      </c>
      <c r="P271" s="585">
        <f t="shared" si="36"/>
        <v>38</v>
      </c>
      <c r="Q271" s="602"/>
      <c r="R271" s="602"/>
      <c r="S271" s="579">
        <f t="shared" si="40"/>
        <v>0</v>
      </c>
      <c r="T271" s="579">
        <f t="shared" si="41"/>
        <v>0</v>
      </c>
      <c r="U271" s="735"/>
      <c r="V271" s="829"/>
      <c r="W271" s="844"/>
      <c r="X271" s="980">
        <v>0</v>
      </c>
      <c r="Y271" s="980">
        <v>19</v>
      </c>
      <c r="Z271" s="980"/>
      <c r="AA271" s="980"/>
      <c r="AB271" s="980">
        <v>0</v>
      </c>
      <c r="AC271" s="980">
        <v>0</v>
      </c>
    </row>
    <row r="272" spans="1:35" ht="15" hidden="1" customHeight="1" thickBot="1" x14ac:dyDescent="0.3">
      <c r="A272" s="580" t="str">
        <f t="shared" si="35"/>
        <v>94756915SEQUENCIAMENTO</v>
      </c>
      <c r="B272" s="581">
        <v>256</v>
      </c>
      <c r="C272" s="582">
        <v>94756915</v>
      </c>
      <c r="D272" s="582" t="s">
        <v>1645</v>
      </c>
      <c r="E272" s="582"/>
      <c r="F272" s="584"/>
      <c r="G272" s="585" t="s">
        <v>1644</v>
      </c>
      <c r="H272" s="585"/>
      <c r="I272" s="585"/>
      <c r="J272" s="584" t="s">
        <v>831</v>
      </c>
      <c r="K272" s="585"/>
      <c r="L272" s="585" t="s">
        <v>9783</v>
      </c>
      <c r="M272" s="585">
        <v>1</v>
      </c>
      <c r="N272" s="585"/>
      <c r="O272" s="579">
        <f t="shared" si="39"/>
        <v>0</v>
      </c>
      <c r="P272" s="585">
        <f t="shared" si="36"/>
        <v>38</v>
      </c>
      <c r="Q272" s="602"/>
      <c r="R272" s="602"/>
      <c r="S272" s="579">
        <f t="shared" si="40"/>
        <v>0</v>
      </c>
      <c r="T272" s="579">
        <f t="shared" si="41"/>
        <v>0</v>
      </c>
      <c r="U272" s="735"/>
      <c r="V272" s="829"/>
      <c r="W272" s="844"/>
      <c r="X272" s="980">
        <v>0</v>
      </c>
      <c r="Y272" s="980">
        <v>19</v>
      </c>
      <c r="Z272" s="980"/>
      <c r="AA272" s="980"/>
      <c r="AB272" s="980">
        <v>0</v>
      </c>
      <c r="AC272" s="980">
        <v>0</v>
      </c>
    </row>
    <row r="273" spans="1:29" ht="15" hidden="1" customHeight="1" thickBot="1" x14ac:dyDescent="0.3">
      <c r="A273" s="580" t="str">
        <f t="shared" si="35"/>
        <v>52087649TP055D</v>
      </c>
      <c r="B273" s="581">
        <v>257</v>
      </c>
      <c r="C273" s="582">
        <v>52087649</v>
      </c>
      <c r="D273" s="582" t="s">
        <v>1850</v>
      </c>
      <c r="E273" s="582">
        <v>84</v>
      </c>
      <c r="F273" s="584" t="s">
        <v>1851</v>
      </c>
      <c r="G273" s="585" t="s">
        <v>1373</v>
      </c>
      <c r="H273" s="585"/>
      <c r="I273" s="584" t="s">
        <v>412</v>
      </c>
      <c r="J273" s="584" t="s">
        <v>1482</v>
      </c>
      <c r="K273" s="585" t="s">
        <v>140</v>
      </c>
      <c r="L273" s="585" t="s">
        <v>9783</v>
      </c>
      <c r="M273" s="585">
        <v>1</v>
      </c>
      <c r="N273" s="585"/>
      <c r="O273" s="579">
        <f t="shared" si="39"/>
        <v>0</v>
      </c>
      <c r="P273" s="585">
        <f t="shared" si="36"/>
        <v>38</v>
      </c>
      <c r="Q273" s="602"/>
      <c r="R273" s="602"/>
      <c r="S273" s="579">
        <f t="shared" si="40"/>
        <v>0</v>
      </c>
      <c r="T273" s="579">
        <f t="shared" si="41"/>
        <v>0</v>
      </c>
      <c r="U273" s="735"/>
      <c r="V273" s="828"/>
      <c r="W273" s="844"/>
      <c r="X273" s="980">
        <v>0</v>
      </c>
      <c r="Y273" s="980">
        <v>19</v>
      </c>
      <c r="Z273" s="980"/>
      <c r="AA273" s="980"/>
      <c r="AB273" s="980">
        <v>0</v>
      </c>
      <c r="AC273" s="980">
        <v>0</v>
      </c>
    </row>
    <row r="274" spans="1:29" ht="15" hidden="1" customHeight="1" thickBot="1" x14ac:dyDescent="0.3">
      <c r="A274" s="580" t="str">
        <f t="shared" si="35"/>
        <v>13585559SPS ONIX</v>
      </c>
      <c r="B274" s="581">
        <v>258</v>
      </c>
      <c r="C274" s="582">
        <v>13585559</v>
      </c>
      <c r="D274" s="582" t="s">
        <v>1852</v>
      </c>
      <c r="E274" s="582">
        <v>24</v>
      </c>
      <c r="F274" s="584" t="s">
        <v>1685</v>
      </c>
      <c r="G274" s="585" t="s">
        <v>1654</v>
      </c>
      <c r="H274" s="585"/>
      <c r="I274" s="584" t="s">
        <v>75</v>
      </c>
      <c r="J274" s="584" t="s">
        <v>831</v>
      </c>
      <c r="K274" s="585" t="s">
        <v>215</v>
      </c>
      <c r="L274" s="585" t="s">
        <v>9783</v>
      </c>
      <c r="M274" s="585">
        <v>1</v>
      </c>
      <c r="N274" s="585"/>
      <c r="O274" s="579">
        <f t="shared" si="39"/>
        <v>0</v>
      </c>
      <c r="P274" s="585">
        <f t="shared" si="36"/>
        <v>38</v>
      </c>
      <c r="Q274" s="602"/>
      <c r="R274" s="602"/>
      <c r="S274" s="579">
        <f t="shared" si="40"/>
        <v>0</v>
      </c>
      <c r="T274" s="579">
        <f t="shared" si="41"/>
        <v>0</v>
      </c>
      <c r="U274" s="735"/>
      <c r="V274" s="830"/>
      <c r="W274" s="844"/>
      <c r="X274" s="980">
        <v>0</v>
      </c>
      <c r="Y274" s="980">
        <v>19</v>
      </c>
      <c r="Z274" s="980"/>
      <c r="AA274" s="980"/>
      <c r="AB274" s="980">
        <v>0</v>
      </c>
      <c r="AC274" s="980">
        <v>0</v>
      </c>
    </row>
    <row r="275" spans="1:29" ht="15" hidden="1" customHeight="1" thickBot="1" x14ac:dyDescent="0.3">
      <c r="A275" s="580" t="str">
        <f t="shared" si="35"/>
        <v>37060382ESTOQUE</v>
      </c>
      <c r="B275" s="581">
        <v>259</v>
      </c>
      <c r="C275" s="582">
        <v>37060382</v>
      </c>
      <c r="D275" s="582" t="s">
        <v>1853</v>
      </c>
      <c r="E275" s="582"/>
      <c r="F275" s="584"/>
      <c r="G275" s="585" t="s">
        <v>1475</v>
      </c>
      <c r="H275" s="585"/>
      <c r="I275" s="585"/>
      <c r="J275" s="584" t="s">
        <v>831</v>
      </c>
      <c r="K275" s="585"/>
      <c r="L275" s="585" t="s">
        <v>9783</v>
      </c>
      <c r="M275" s="585">
        <v>1</v>
      </c>
      <c r="N275" s="585"/>
      <c r="O275" s="579">
        <f t="shared" si="39"/>
        <v>0</v>
      </c>
      <c r="P275" s="585">
        <f t="shared" si="36"/>
        <v>38</v>
      </c>
      <c r="Q275" s="602"/>
      <c r="R275" s="602"/>
      <c r="S275" s="579">
        <f t="shared" si="40"/>
        <v>0</v>
      </c>
      <c r="T275" s="579">
        <f t="shared" si="41"/>
        <v>0</v>
      </c>
      <c r="U275" s="735"/>
      <c r="V275" s="830"/>
      <c r="W275" s="844"/>
      <c r="X275" s="980">
        <v>0</v>
      </c>
      <c r="Y275" s="980">
        <v>19</v>
      </c>
      <c r="Z275" s="980"/>
      <c r="AA275" s="980"/>
      <c r="AB275" s="980">
        <v>0</v>
      </c>
      <c r="AC275" s="980">
        <v>0</v>
      </c>
    </row>
    <row r="276" spans="1:29" ht="15" hidden="1" customHeight="1" thickBot="1" x14ac:dyDescent="0.3">
      <c r="A276" s="580" t="str">
        <f t="shared" si="35"/>
        <v>52092798SPS BAG</v>
      </c>
      <c r="B276" s="581">
        <v>260</v>
      </c>
      <c r="C276" s="582">
        <v>52092798</v>
      </c>
      <c r="D276" s="582" t="s">
        <v>1854</v>
      </c>
      <c r="E276" s="582">
        <v>90</v>
      </c>
      <c r="F276" s="584" t="s">
        <v>1855</v>
      </c>
      <c r="G276" s="585" t="s">
        <v>1649</v>
      </c>
      <c r="H276" s="585"/>
      <c r="I276" s="584" t="s">
        <v>1523</v>
      </c>
      <c r="J276" s="584" t="s">
        <v>1225</v>
      </c>
      <c r="K276" s="585" t="s">
        <v>193</v>
      </c>
      <c r="L276" s="585" t="s">
        <v>9783</v>
      </c>
      <c r="M276" s="585">
        <v>1</v>
      </c>
      <c r="N276" s="585"/>
      <c r="O276" s="579">
        <f t="shared" si="39"/>
        <v>0</v>
      </c>
      <c r="P276" s="585">
        <f t="shared" si="36"/>
        <v>38</v>
      </c>
      <c r="Q276" s="602"/>
      <c r="R276" s="602"/>
      <c r="S276" s="579">
        <f t="shared" si="40"/>
        <v>0</v>
      </c>
      <c r="T276" s="579">
        <f t="shared" si="41"/>
        <v>0</v>
      </c>
      <c r="U276" s="614"/>
      <c r="V276" s="828"/>
      <c r="W276" s="844"/>
      <c r="X276" s="980">
        <v>0</v>
      </c>
      <c r="Y276" s="980">
        <v>19</v>
      </c>
      <c r="Z276" s="980"/>
      <c r="AA276" s="980"/>
      <c r="AB276" s="980">
        <v>0</v>
      </c>
      <c r="AC276" s="980">
        <v>0</v>
      </c>
    </row>
    <row r="277" spans="1:29" ht="15" hidden="1" customHeight="1" thickBot="1" x14ac:dyDescent="0.3">
      <c r="A277" s="580" t="str">
        <f t="shared" si="35"/>
        <v>52129298MAP05E</v>
      </c>
      <c r="B277" s="581">
        <v>795</v>
      </c>
      <c r="C277" s="582">
        <v>52129298</v>
      </c>
      <c r="D277" s="616" t="s">
        <v>2512</v>
      </c>
      <c r="E277" s="582">
        <v>12</v>
      </c>
      <c r="F277" s="584" t="s">
        <v>2513</v>
      </c>
      <c r="G277" s="585" t="s">
        <v>1415</v>
      </c>
      <c r="H277" s="585"/>
      <c r="I277" s="585" t="s">
        <v>2514</v>
      </c>
      <c r="J277" s="584" t="s">
        <v>1482</v>
      </c>
      <c r="K277" s="585"/>
      <c r="L277" s="585" t="s">
        <v>9783</v>
      </c>
      <c r="M277" s="585">
        <v>1</v>
      </c>
      <c r="N277" s="585"/>
      <c r="O277" s="579">
        <f t="shared" si="39"/>
        <v>0</v>
      </c>
      <c r="P277" s="585">
        <f t="shared" si="36"/>
        <v>38</v>
      </c>
      <c r="Q277" s="602"/>
      <c r="R277" s="602"/>
      <c r="S277" s="579">
        <f t="shared" si="40"/>
        <v>0</v>
      </c>
      <c r="T277" s="579">
        <f t="shared" si="41"/>
        <v>0</v>
      </c>
      <c r="U277" s="735"/>
      <c r="V277" s="831"/>
      <c r="W277" s="1044"/>
      <c r="X277" s="981">
        <v>0</v>
      </c>
      <c r="Y277" s="981">
        <v>19</v>
      </c>
      <c r="AB277" s="981">
        <v>0</v>
      </c>
      <c r="AC277" s="981">
        <v>0</v>
      </c>
    </row>
    <row r="278" spans="1:29" ht="15" hidden="1" customHeight="1" thickBot="1" x14ac:dyDescent="0.3">
      <c r="A278" s="580" t="str">
        <f t="shared" si="35"/>
        <v>24581866ESTOQUE</v>
      </c>
      <c r="B278" s="581">
        <v>262</v>
      </c>
      <c r="C278" s="582">
        <v>24581866</v>
      </c>
      <c r="D278" s="582" t="s">
        <v>1753</v>
      </c>
      <c r="E278" s="582">
        <v>40</v>
      </c>
      <c r="F278" s="584" t="s">
        <v>1465</v>
      </c>
      <c r="G278" s="585" t="s">
        <v>1475</v>
      </c>
      <c r="H278" s="585"/>
      <c r="I278" s="585">
        <v>0</v>
      </c>
      <c r="J278" s="584" t="s">
        <v>831</v>
      </c>
      <c r="K278" s="585" t="s">
        <v>1754</v>
      </c>
      <c r="L278" s="585" t="s">
        <v>9783</v>
      </c>
      <c r="M278" s="585">
        <v>1</v>
      </c>
      <c r="N278" s="585"/>
      <c r="O278" s="579">
        <f t="shared" si="39"/>
        <v>0</v>
      </c>
      <c r="P278" s="585">
        <f t="shared" si="36"/>
        <v>38</v>
      </c>
      <c r="Q278" s="602"/>
      <c r="R278" s="602"/>
      <c r="S278" s="579">
        <f t="shared" si="40"/>
        <v>0</v>
      </c>
      <c r="T278" s="579">
        <f t="shared" si="41"/>
        <v>0</v>
      </c>
      <c r="U278" s="735"/>
      <c r="V278" s="830"/>
      <c r="W278" s="844"/>
      <c r="X278" s="980">
        <v>0</v>
      </c>
      <c r="Y278" s="980">
        <v>19</v>
      </c>
      <c r="Z278" s="980"/>
      <c r="AA278" s="980"/>
      <c r="AB278" s="980">
        <v>0</v>
      </c>
      <c r="AC278" s="980">
        <v>0</v>
      </c>
    </row>
    <row r="279" spans="1:29" ht="15" hidden="1" customHeight="1" thickBot="1" x14ac:dyDescent="0.3">
      <c r="A279" s="580" t="str">
        <f t="shared" si="35"/>
        <v>94703691ESTOQUE</v>
      </c>
      <c r="B279" s="581">
        <v>263</v>
      </c>
      <c r="C279" s="582">
        <v>94703691</v>
      </c>
      <c r="D279" s="582" t="s">
        <v>1858</v>
      </c>
      <c r="E279" s="582">
        <v>40</v>
      </c>
      <c r="F279" s="584"/>
      <c r="G279" s="585" t="s">
        <v>1475</v>
      </c>
      <c r="H279" s="585"/>
      <c r="I279" s="585" t="s">
        <v>9815</v>
      </c>
      <c r="J279" s="584" t="s">
        <v>9798</v>
      </c>
      <c r="K279" s="585"/>
      <c r="L279" s="585" t="s">
        <v>9782</v>
      </c>
      <c r="M279" s="585">
        <v>1</v>
      </c>
      <c r="N279" s="585" t="s">
        <v>78</v>
      </c>
      <c r="O279" s="579">
        <f t="shared" si="39"/>
        <v>0</v>
      </c>
      <c r="P279" s="585">
        <f t="shared" si="36"/>
        <v>38</v>
      </c>
      <c r="Q279" s="602">
        <v>3</v>
      </c>
      <c r="R279" s="602">
        <v>5</v>
      </c>
      <c r="S279" s="579">
        <f t="shared" si="40"/>
        <v>4</v>
      </c>
      <c r="T279" s="579">
        <f t="shared" si="41"/>
        <v>8</v>
      </c>
      <c r="U279" s="735" t="s">
        <v>9822</v>
      </c>
      <c r="V279" s="832">
        <v>42958</v>
      </c>
      <c r="W279" s="844"/>
      <c r="X279" s="980">
        <v>0</v>
      </c>
      <c r="Y279" s="980">
        <v>19</v>
      </c>
      <c r="Z279" s="980">
        <v>3</v>
      </c>
      <c r="AA279" s="980">
        <v>5</v>
      </c>
      <c r="AB279" s="980">
        <v>4</v>
      </c>
      <c r="AC279" s="980">
        <v>8</v>
      </c>
    </row>
    <row r="280" spans="1:29" ht="15" hidden="1" customHeight="1" thickBot="1" x14ac:dyDescent="0.3">
      <c r="A280" s="580" t="str">
        <f t="shared" si="35"/>
        <v>10101011SPSMBB</v>
      </c>
      <c r="B280" s="581">
        <v>264</v>
      </c>
      <c r="C280" s="582">
        <v>10101011</v>
      </c>
      <c r="D280" s="582" t="s">
        <v>1859</v>
      </c>
      <c r="E280" s="582">
        <v>60</v>
      </c>
      <c r="F280" s="584" t="s">
        <v>771</v>
      </c>
      <c r="G280" s="585" t="s">
        <v>1428</v>
      </c>
      <c r="H280" s="585"/>
      <c r="I280" s="584" t="s">
        <v>84</v>
      </c>
      <c r="J280" s="584" t="s">
        <v>831</v>
      </c>
      <c r="K280" s="585" t="s">
        <v>1860</v>
      </c>
      <c r="L280" s="585" t="s">
        <v>9783</v>
      </c>
      <c r="M280" s="585">
        <v>1</v>
      </c>
      <c r="N280" s="585"/>
      <c r="O280" s="579">
        <f t="shared" si="39"/>
        <v>0</v>
      </c>
      <c r="P280" s="585">
        <f t="shared" si="36"/>
        <v>38</v>
      </c>
      <c r="Q280" s="602"/>
      <c r="R280" s="602"/>
      <c r="S280" s="579">
        <f t="shared" si="40"/>
        <v>0</v>
      </c>
      <c r="T280" s="579">
        <f t="shared" si="41"/>
        <v>0</v>
      </c>
      <c r="U280" s="614"/>
      <c r="V280" s="828"/>
      <c r="W280" s="844"/>
      <c r="X280" s="980">
        <v>0</v>
      </c>
      <c r="Y280" s="980">
        <v>19</v>
      </c>
      <c r="Z280" s="980"/>
      <c r="AA280" s="980"/>
      <c r="AB280" s="980">
        <v>0</v>
      </c>
      <c r="AC280" s="980">
        <v>0</v>
      </c>
    </row>
    <row r="281" spans="1:29" ht="15" hidden="1" customHeight="1" thickBot="1" x14ac:dyDescent="0.3">
      <c r="A281" s="580" t="str">
        <f t="shared" si="35"/>
        <v>52111032</v>
      </c>
      <c r="B281" s="581">
        <v>265</v>
      </c>
      <c r="C281" s="582">
        <v>52111032</v>
      </c>
      <c r="D281" s="582" t="s">
        <v>1861</v>
      </c>
      <c r="E281" s="582">
        <v>32</v>
      </c>
      <c r="F281" s="584"/>
      <c r="G281" s="585"/>
      <c r="H281" s="585"/>
      <c r="I281" s="584"/>
      <c r="J281" s="584" t="s">
        <v>831</v>
      </c>
      <c r="K281" s="585"/>
      <c r="L281" s="585" t="s">
        <v>9783</v>
      </c>
      <c r="M281" s="585">
        <v>1</v>
      </c>
      <c r="N281" s="585"/>
      <c r="O281" s="579">
        <f t="shared" si="39"/>
        <v>0</v>
      </c>
      <c r="P281" s="585">
        <f t="shared" si="36"/>
        <v>38</v>
      </c>
      <c r="Q281" s="602"/>
      <c r="R281" s="602"/>
      <c r="S281" s="579">
        <f t="shared" si="40"/>
        <v>0</v>
      </c>
      <c r="T281" s="579">
        <f t="shared" si="41"/>
        <v>0</v>
      </c>
      <c r="U281" s="735"/>
      <c r="V281" s="831"/>
      <c r="W281" s="844"/>
      <c r="X281" s="980">
        <v>0</v>
      </c>
      <c r="Y281" s="980">
        <v>19</v>
      </c>
      <c r="Z281" s="980"/>
      <c r="AA281" s="980"/>
      <c r="AB281" s="980">
        <v>0</v>
      </c>
      <c r="AC281" s="980">
        <v>0</v>
      </c>
    </row>
    <row r="282" spans="1:29" ht="15" hidden="1" customHeight="1" thickBot="1" x14ac:dyDescent="0.3">
      <c r="A282" s="580" t="str">
        <f t="shared" si="35"/>
        <v>52046113SPS ONIX</v>
      </c>
      <c r="B282" s="581">
        <v>266</v>
      </c>
      <c r="C282" s="582">
        <v>52046113</v>
      </c>
      <c r="D282" s="582" t="s">
        <v>1837</v>
      </c>
      <c r="E282" s="582">
        <v>36</v>
      </c>
      <c r="F282" s="584"/>
      <c r="G282" s="585" t="s">
        <v>1654</v>
      </c>
      <c r="H282" s="585"/>
      <c r="I282" s="584" t="s">
        <v>75</v>
      </c>
      <c r="J282" s="584" t="s">
        <v>831</v>
      </c>
      <c r="K282" s="585"/>
      <c r="L282" s="585" t="s">
        <v>9783</v>
      </c>
      <c r="M282" s="585">
        <v>1</v>
      </c>
      <c r="N282" s="585"/>
      <c r="O282" s="579">
        <f t="shared" si="39"/>
        <v>0</v>
      </c>
      <c r="P282" s="585">
        <f t="shared" si="36"/>
        <v>38</v>
      </c>
      <c r="Q282" s="602"/>
      <c r="R282" s="602"/>
      <c r="S282" s="579">
        <f t="shared" si="40"/>
        <v>0</v>
      </c>
      <c r="T282" s="579">
        <f t="shared" si="41"/>
        <v>0</v>
      </c>
      <c r="U282" s="735"/>
      <c r="V282" s="830"/>
      <c r="W282" s="844"/>
      <c r="X282" s="980">
        <v>0</v>
      </c>
      <c r="Y282" s="980">
        <v>19</v>
      </c>
      <c r="Z282" s="980"/>
      <c r="AA282" s="980"/>
      <c r="AB282" s="980">
        <v>0</v>
      </c>
      <c r="AC282" s="980">
        <v>0</v>
      </c>
    </row>
    <row r="283" spans="1:29" ht="15" hidden="1" customHeight="1" thickBot="1" x14ac:dyDescent="0.3">
      <c r="A283" s="580" t="str">
        <f t="shared" si="35"/>
        <v>12654172MB011D</v>
      </c>
      <c r="B283" s="581">
        <v>267</v>
      </c>
      <c r="C283" s="582">
        <v>12654172</v>
      </c>
      <c r="D283" s="582" t="s">
        <v>1862</v>
      </c>
      <c r="E283" s="582">
        <v>18</v>
      </c>
      <c r="F283" s="584"/>
      <c r="G283" s="585" t="s">
        <v>1816</v>
      </c>
      <c r="H283" s="585"/>
      <c r="I283" s="584" t="s">
        <v>84</v>
      </c>
      <c r="J283" s="584" t="s">
        <v>831</v>
      </c>
      <c r="K283" s="585"/>
      <c r="L283" s="585" t="s">
        <v>9783</v>
      </c>
      <c r="M283" s="585">
        <v>1</v>
      </c>
      <c r="N283" s="585"/>
      <c r="O283" s="579">
        <f t="shared" si="39"/>
        <v>0</v>
      </c>
      <c r="P283" s="585">
        <f t="shared" si="36"/>
        <v>38</v>
      </c>
      <c r="Q283" s="602"/>
      <c r="R283" s="602"/>
      <c r="S283" s="579">
        <f t="shared" si="40"/>
        <v>0</v>
      </c>
      <c r="T283" s="579">
        <f t="shared" si="41"/>
        <v>0</v>
      </c>
      <c r="U283" s="735"/>
      <c r="V283" s="831"/>
      <c r="W283" s="844"/>
      <c r="X283" s="980">
        <v>0</v>
      </c>
      <c r="Y283" s="980">
        <v>19</v>
      </c>
      <c r="Z283" s="980"/>
      <c r="AA283" s="980"/>
      <c r="AB283" s="980">
        <v>0</v>
      </c>
      <c r="AC283" s="980">
        <v>0</v>
      </c>
    </row>
    <row r="284" spans="1:29" ht="15" hidden="1" customHeight="1" thickBot="1" x14ac:dyDescent="0.3">
      <c r="A284" s="580" t="str">
        <f t="shared" si="35"/>
        <v>52117031MA015E</v>
      </c>
      <c r="B284" s="581">
        <v>268</v>
      </c>
      <c r="C284" s="588">
        <v>52117031</v>
      </c>
      <c r="D284" s="588" t="s">
        <v>1863</v>
      </c>
      <c r="E284" s="588">
        <v>240</v>
      </c>
      <c r="F284" s="591" t="s">
        <v>1864</v>
      </c>
      <c r="G284" s="593" t="s">
        <v>1778</v>
      </c>
      <c r="H284" s="593"/>
      <c r="I284" s="591" t="s">
        <v>97</v>
      </c>
      <c r="J284" s="591" t="s">
        <v>9800</v>
      </c>
      <c r="K284" s="593" t="s">
        <v>140</v>
      </c>
      <c r="L284" s="593" t="s">
        <v>9782</v>
      </c>
      <c r="M284" s="593">
        <v>1</v>
      </c>
      <c r="N284" s="593" t="s">
        <v>147</v>
      </c>
      <c r="O284" s="594">
        <v>20</v>
      </c>
      <c r="P284" s="593">
        <f t="shared" si="36"/>
        <v>38</v>
      </c>
      <c r="Q284" s="706"/>
      <c r="R284" s="706"/>
      <c r="S284" s="594">
        <f t="shared" si="40"/>
        <v>0</v>
      </c>
      <c r="T284" s="594">
        <f t="shared" si="41"/>
        <v>0</v>
      </c>
      <c r="U284" s="593" t="s">
        <v>9822</v>
      </c>
      <c r="V284" s="836">
        <v>42899</v>
      </c>
      <c r="W284" s="844"/>
      <c r="X284" s="980">
        <v>20</v>
      </c>
      <c r="Y284" s="980">
        <v>19</v>
      </c>
      <c r="Z284" s="980"/>
      <c r="AA284" s="980"/>
      <c r="AB284" s="980">
        <v>0</v>
      </c>
      <c r="AC284" s="980">
        <v>0</v>
      </c>
    </row>
    <row r="285" spans="1:29" ht="15" hidden="1" customHeight="1" thickBot="1" x14ac:dyDescent="0.3">
      <c r="A285" s="580" t="str">
        <f t="shared" si="35"/>
        <v>93347008ESTOQUE</v>
      </c>
      <c r="B285" s="581">
        <v>269</v>
      </c>
      <c r="C285" s="582">
        <v>93347008</v>
      </c>
      <c r="D285" s="582" t="s">
        <v>1583</v>
      </c>
      <c r="E285" s="582"/>
      <c r="F285" s="584"/>
      <c r="G285" s="585" t="s">
        <v>1475</v>
      </c>
      <c r="H285" s="585"/>
      <c r="I285" s="585"/>
      <c r="J285" s="584" t="s">
        <v>831</v>
      </c>
      <c r="K285" s="585"/>
      <c r="L285" s="585" t="s">
        <v>9783</v>
      </c>
      <c r="M285" s="585">
        <v>1</v>
      </c>
      <c r="N285" s="585"/>
      <c r="O285" s="579">
        <f t="shared" ref="O285:O292" si="42">ROUNDUP(IF(N285="PENDANT",(VLOOKUP(L285,$E$2:$I$9,5,FALSE)*M285)),0)</f>
        <v>0</v>
      </c>
      <c r="P285" s="585">
        <f t="shared" si="36"/>
        <v>38</v>
      </c>
      <c r="Q285" s="602"/>
      <c r="R285" s="602"/>
      <c r="S285" s="579">
        <f t="shared" si="40"/>
        <v>0</v>
      </c>
      <c r="T285" s="579">
        <f t="shared" si="41"/>
        <v>0</v>
      </c>
      <c r="U285" s="735"/>
      <c r="V285" s="829"/>
      <c r="W285" s="844"/>
      <c r="X285" s="980">
        <v>0</v>
      </c>
      <c r="Y285" s="980">
        <v>19</v>
      </c>
      <c r="Z285" s="980"/>
      <c r="AA285" s="980"/>
      <c r="AB285" s="980">
        <v>0</v>
      </c>
      <c r="AC285" s="980">
        <v>0</v>
      </c>
    </row>
    <row r="286" spans="1:29" ht="15" hidden="1" customHeight="1" thickBot="1" x14ac:dyDescent="0.3">
      <c r="A286" s="580" t="str">
        <f t="shared" si="35"/>
        <v>52045793SPSD2D</v>
      </c>
      <c r="B286" s="581">
        <v>270</v>
      </c>
      <c r="C286" s="582">
        <v>52045793</v>
      </c>
      <c r="D286" s="582" t="s">
        <v>687</v>
      </c>
      <c r="E286" s="582">
        <v>54</v>
      </c>
      <c r="F286" s="584" t="s">
        <v>104</v>
      </c>
      <c r="G286" s="585" t="s">
        <v>1190</v>
      </c>
      <c r="H286" s="585"/>
      <c r="I286" s="585" t="s">
        <v>104</v>
      </c>
      <c r="J286" s="584" t="s">
        <v>831</v>
      </c>
      <c r="K286" s="585" t="s">
        <v>630</v>
      </c>
      <c r="L286" s="585" t="s">
        <v>9783</v>
      </c>
      <c r="M286" s="585">
        <v>1</v>
      </c>
      <c r="N286" s="585"/>
      <c r="O286" s="579">
        <f t="shared" si="42"/>
        <v>0</v>
      </c>
      <c r="P286" s="585">
        <f t="shared" si="36"/>
        <v>38</v>
      </c>
      <c r="Q286" s="602"/>
      <c r="R286" s="602"/>
      <c r="S286" s="579">
        <f t="shared" si="40"/>
        <v>0</v>
      </c>
      <c r="T286" s="579">
        <f t="shared" si="41"/>
        <v>0</v>
      </c>
      <c r="U286" s="735"/>
      <c r="V286" s="830"/>
      <c r="W286" s="844"/>
      <c r="X286" s="980">
        <v>0</v>
      </c>
      <c r="Y286" s="980">
        <v>19</v>
      </c>
      <c r="Z286" s="980"/>
      <c r="AA286" s="980"/>
      <c r="AB286" s="980">
        <v>0</v>
      </c>
      <c r="AC286" s="980">
        <v>0</v>
      </c>
    </row>
    <row r="287" spans="1:29" ht="15" hidden="1" customHeight="1" thickBot="1" x14ac:dyDescent="0.3">
      <c r="A287" s="580" t="str">
        <f t="shared" si="35"/>
        <v>94746980MA021E</v>
      </c>
      <c r="B287" s="581">
        <v>271</v>
      </c>
      <c r="C287" s="582">
        <v>94746980</v>
      </c>
      <c r="D287" s="582" t="s">
        <v>1865</v>
      </c>
      <c r="E287" s="582">
        <v>21</v>
      </c>
      <c r="F287" s="584" t="s">
        <v>1866</v>
      </c>
      <c r="G287" s="585" t="s">
        <v>1867</v>
      </c>
      <c r="H287" s="585"/>
      <c r="I287" s="584" t="s">
        <v>97</v>
      </c>
      <c r="J287" s="584" t="s">
        <v>831</v>
      </c>
      <c r="K287" s="585"/>
      <c r="L287" s="585" t="s">
        <v>9783</v>
      </c>
      <c r="M287" s="585">
        <v>1</v>
      </c>
      <c r="N287" s="585"/>
      <c r="O287" s="579">
        <f t="shared" si="42"/>
        <v>0</v>
      </c>
      <c r="P287" s="585">
        <f t="shared" si="36"/>
        <v>38</v>
      </c>
      <c r="Q287" s="602"/>
      <c r="R287" s="602"/>
      <c r="S287" s="579">
        <f t="shared" si="40"/>
        <v>0</v>
      </c>
      <c r="T287" s="579">
        <f t="shared" si="41"/>
        <v>0</v>
      </c>
      <c r="U287" s="735"/>
      <c r="V287" s="831"/>
      <c r="W287" s="844"/>
      <c r="X287" s="980">
        <v>0</v>
      </c>
      <c r="Y287" s="980">
        <v>19</v>
      </c>
      <c r="Z287" s="980"/>
      <c r="AA287" s="980"/>
      <c r="AB287" s="980">
        <v>0</v>
      </c>
      <c r="AC287" s="980">
        <v>0</v>
      </c>
    </row>
    <row r="288" spans="1:29" ht="15" hidden="1" customHeight="1" thickBot="1" x14ac:dyDescent="0.3">
      <c r="A288" s="580" t="str">
        <f t="shared" si="35"/>
        <v>52043231MA021E</v>
      </c>
      <c r="B288" s="581">
        <v>272</v>
      </c>
      <c r="C288" s="582">
        <v>52043231</v>
      </c>
      <c r="D288" s="582" t="s">
        <v>1868</v>
      </c>
      <c r="E288" s="582">
        <v>17</v>
      </c>
      <c r="F288" s="584" t="s">
        <v>1869</v>
      </c>
      <c r="G288" s="585" t="s">
        <v>1867</v>
      </c>
      <c r="H288" s="585"/>
      <c r="I288" s="584" t="s">
        <v>97</v>
      </c>
      <c r="J288" s="584" t="s">
        <v>831</v>
      </c>
      <c r="K288" s="585"/>
      <c r="L288" s="585" t="s">
        <v>9783</v>
      </c>
      <c r="M288" s="585">
        <v>1</v>
      </c>
      <c r="N288" s="585"/>
      <c r="O288" s="579">
        <f t="shared" si="42"/>
        <v>0</v>
      </c>
      <c r="P288" s="585">
        <f t="shared" si="36"/>
        <v>38</v>
      </c>
      <c r="Q288" s="602"/>
      <c r="R288" s="602"/>
      <c r="S288" s="579">
        <f t="shared" si="40"/>
        <v>0</v>
      </c>
      <c r="T288" s="579">
        <f t="shared" si="41"/>
        <v>0</v>
      </c>
      <c r="U288" s="735"/>
      <c r="V288" s="830"/>
      <c r="W288" s="844"/>
      <c r="X288" s="980">
        <v>0</v>
      </c>
      <c r="Y288" s="980">
        <v>19</v>
      </c>
      <c r="Z288" s="980"/>
      <c r="AA288" s="980"/>
      <c r="AB288" s="980">
        <v>0</v>
      </c>
      <c r="AC288" s="980">
        <v>0</v>
      </c>
    </row>
    <row r="289" spans="1:29" ht="15" hidden="1" customHeight="1" thickBot="1" x14ac:dyDescent="0.3">
      <c r="A289" s="580" t="str">
        <f t="shared" si="35"/>
        <v>94704782</v>
      </c>
      <c r="B289" s="581">
        <v>273</v>
      </c>
      <c r="C289" s="582">
        <v>94704782</v>
      </c>
      <c r="D289" s="582" t="s">
        <v>1870</v>
      </c>
      <c r="E289" s="582">
        <v>100</v>
      </c>
      <c r="F289" s="584"/>
      <c r="G289" s="585"/>
      <c r="H289" s="585"/>
      <c r="I289" s="585"/>
      <c r="J289" s="584" t="s">
        <v>831</v>
      </c>
      <c r="K289" s="585"/>
      <c r="L289" s="585" t="s">
        <v>9783</v>
      </c>
      <c r="M289" s="585">
        <v>1</v>
      </c>
      <c r="N289" s="585"/>
      <c r="O289" s="579">
        <f t="shared" si="42"/>
        <v>0</v>
      </c>
      <c r="P289" s="585">
        <f t="shared" si="36"/>
        <v>38</v>
      </c>
      <c r="Q289" s="602"/>
      <c r="R289" s="602"/>
      <c r="S289" s="579">
        <f t="shared" si="40"/>
        <v>0</v>
      </c>
      <c r="T289" s="579">
        <f t="shared" si="41"/>
        <v>0</v>
      </c>
      <c r="U289" s="735"/>
      <c r="V289" s="831"/>
      <c r="W289" s="844"/>
      <c r="X289" s="980">
        <v>0</v>
      </c>
      <c r="Y289" s="980">
        <v>19</v>
      </c>
      <c r="Z289" s="980"/>
      <c r="AA289" s="980"/>
      <c r="AB289" s="980">
        <v>0</v>
      </c>
      <c r="AC289" s="980">
        <v>0</v>
      </c>
    </row>
    <row r="290" spans="1:29" ht="15" hidden="1" customHeight="1" thickBot="1" x14ac:dyDescent="0.3">
      <c r="A290" s="580" t="str">
        <f t="shared" si="35"/>
        <v>52085132TP001E</v>
      </c>
      <c r="B290" s="581">
        <v>274</v>
      </c>
      <c r="C290" s="582">
        <v>52085132</v>
      </c>
      <c r="D290" s="582" t="s">
        <v>1871</v>
      </c>
      <c r="E290" s="582">
        <v>45</v>
      </c>
      <c r="F290" s="584" t="s">
        <v>1475</v>
      </c>
      <c r="G290" s="585" t="s">
        <v>771</v>
      </c>
      <c r="H290" s="585"/>
      <c r="I290" s="584" t="s">
        <v>75</v>
      </c>
      <c r="J290" s="584" t="s">
        <v>831</v>
      </c>
      <c r="K290" s="585" t="s">
        <v>155</v>
      </c>
      <c r="L290" s="585" t="s">
        <v>9783</v>
      </c>
      <c r="M290" s="585">
        <v>1</v>
      </c>
      <c r="N290" s="585"/>
      <c r="O290" s="579">
        <f t="shared" si="42"/>
        <v>0</v>
      </c>
      <c r="P290" s="585">
        <f t="shared" si="36"/>
        <v>38</v>
      </c>
      <c r="Q290" s="602"/>
      <c r="R290" s="602"/>
      <c r="S290" s="579">
        <f t="shared" si="40"/>
        <v>0</v>
      </c>
      <c r="T290" s="579">
        <f t="shared" si="41"/>
        <v>0</v>
      </c>
      <c r="U290" s="614"/>
      <c r="V290" s="828"/>
      <c r="W290" s="844"/>
      <c r="X290" s="980">
        <v>0</v>
      </c>
      <c r="Y290" s="980">
        <v>19</v>
      </c>
      <c r="Z290" s="980"/>
      <c r="AA290" s="980"/>
      <c r="AB290" s="980">
        <v>0</v>
      </c>
      <c r="AC290" s="980">
        <v>0</v>
      </c>
    </row>
    <row r="291" spans="1:29" ht="15" hidden="1" customHeight="1" thickBot="1" x14ac:dyDescent="0.3">
      <c r="A291" s="580" t="str">
        <f t="shared" si="35"/>
        <v>52118868SEQ CHICOTES</v>
      </c>
      <c r="B291" s="581">
        <v>275</v>
      </c>
      <c r="C291" s="582">
        <v>52118868</v>
      </c>
      <c r="D291" s="582" t="s">
        <v>1872</v>
      </c>
      <c r="E291" s="582">
        <v>20</v>
      </c>
      <c r="F291" s="584" t="s">
        <v>1792</v>
      </c>
      <c r="G291" s="585" t="s">
        <v>1519</v>
      </c>
      <c r="H291" s="585"/>
      <c r="I291" s="584" t="s">
        <v>1520</v>
      </c>
      <c r="J291" s="584" t="s">
        <v>831</v>
      </c>
      <c r="K291" s="585" t="s">
        <v>618</v>
      </c>
      <c r="L291" s="585" t="s">
        <v>9783</v>
      </c>
      <c r="M291" s="585">
        <v>1</v>
      </c>
      <c r="N291" s="585"/>
      <c r="O291" s="579">
        <f t="shared" si="42"/>
        <v>0</v>
      </c>
      <c r="P291" s="585">
        <f t="shared" si="36"/>
        <v>38</v>
      </c>
      <c r="Q291" s="602"/>
      <c r="R291" s="602"/>
      <c r="S291" s="579">
        <f t="shared" si="40"/>
        <v>0</v>
      </c>
      <c r="T291" s="579">
        <f t="shared" si="41"/>
        <v>0</v>
      </c>
      <c r="U291" s="735"/>
      <c r="V291" s="830"/>
      <c r="W291" s="844"/>
      <c r="X291" s="980">
        <v>0</v>
      </c>
      <c r="Y291" s="980">
        <v>19</v>
      </c>
      <c r="Z291" s="980"/>
      <c r="AA291" s="980"/>
      <c r="AB291" s="980">
        <v>0</v>
      </c>
      <c r="AC291" s="980">
        <v>0</v>
      </c>
    </row>
    <row r="292" spans="1:29" ht="15" hidden="1" customHeight="1" thickBot="1" x14ac:dyDescent="0.3">
      <c r="A292" s="580" t="str">
        <f t="shared" si="35"/>
        <v>52131429TP013E</v>
      </c>
      <c r="B292" s="581">
        <v>276</v>
      </c>
      <c r="C292" s="588">
        <v>52131429</v>
      </c>
      <c r="D292" s="588" t="s">
        <v>1873</v>
      </c>
      <c r="E292" s="588">
        <v>50</v>
      </c>
      <c r="F292" s="584" t="s">
        <v>1834</v>
      </c>
      <c r="G292" s="593" t="s">
        <v>1874</v>
      </c>
      <c r="H292" s="593"/>
      <c r="I292" s="593" t="s">
        <v>75</v>
      </c>
      <c r="J292" s="591" t="s">
        <v>1660</v>
      </c>
      <c r="K292" s="585" t="s">
        <v>1734</v>
      </c>
      <c r="L292" s="585" t="s">
        <v>9783</v>
      </c>
      <c r="M292" s="593">
        <v>1</v>
      </c>
      <c r="N292" s="585"/>
      <c r="O292" s="579">
        <f t="shared" si="42"/>
        <v>0</v>
      </c>
      <c r="P292" s="585">
        <f t="shared" si="36"/>
        <v>38</v>
      </c>
      <c r="Q292" s="706"/>
      <c r="R292" s="706"/>
      <c r="S292" s="594">
        <f t="shared" si="40"/>
        <v>0</v>
      </c>
      <c r="T292" s="594">
        <f t="shared" si="41"/>
        <v>0</v>
      </c>
      <c r="U292" s="848" t="s">
        <v>9823</v>
      </c>
      <c r="V292" s="1006">
        <v>43012</v>
      </c>
      <c r="W292" s="844"/>
      <c r="X292" s="980">
        <v>0</v>
      </c>
      <c r="Y292" s="980">
        <v>19</v>
      </c>
      <c r="Z292" s="980"/>
      <c r="AA292" s="980"/>
      <c r="AB292" s="980">
        <v>0</v>
      </c>
      <c r="AC292" s="980">
        <v>0</v>
      </c>
    </row>
    <row r="293" spans="1:29" ht="15" hidden="1" customHeight="1" thickBot="1" x14ac:dyDescent="0.3">
      <c r="A293" s="580" t="str">
        <f t="shared" si="35"/>
        <v>52119069MA019E</v>
      </c>
      <c r="B293" s="581">
        <v>277</v>
      </c>
      <c r="C293" s="588">
        <v>52119069</v>
      </c>
      <c r="D293" s="588" t="s">
        <v>1875</v>
      </c>
      <c r="E293" s="588">
        <v>75</v>
      </c>
      <c r="F293" s="591" t="s">
        <v>1876</v>
      </c>
      <c r="G293" s="593" t="s">
        <v>1406</v>
      </c>
      <c r="H293" s="593"/>
      <c r="I293" s="591" t="s">
        <v>97</v>
      </c>
      <c r="J293" s="591" t="s">
        <v>10049</v>
      </c>
      <c r="K293" s="593" t="s">
        <v>1877</v>
      </c>
      <c r="L293" s="593" t="s">
        <v>9782</v>
      </c>
      <c r="M293" s="593">
        <v>1</v>
      </c>
      <c r="N293" s="593" t="s">
        <v>147</v>
      </c>
      <c r="O293" s="594">
        <v>20</v>
      </c>
      <c r="P293" s="593">
        <f t="shared" si="36"/>
        <v>38</v>
      </c>
      <c r="Q293" s="706"/>
      <c r="R293" s="706"/>
      <c r="S293" s="594">
        <f t="shared" si="40"/>
        <v>0</v>
      </c>
      <c r="T293" s="594">
        <f t="shared" si="41"/>
        <v>0</v>
      </c>
      <c r="U293" s="641" t="s">
        <v>9822</v>
      </c>
      <c r="V293" s="836">
        <v>42899</v>
      </c>
      <c r="W293" s="844"/>
      <c r="X293" s="980">
        <v>20</v>
      </c>
      <c r="Y293" s="980">
        <v>19</v>
      </c>
      <c r="Z293" s="980"/>
      <c r="AA293" s="980"/>
      <c r="AB293" s="980">
        <v>0</v>
      </c>
      <c r="AC293" s="980">
        <v>0</v>
      </c>
    </row>
    <row r="294" spans="1:29" ht="15" hidden="1" customHeight="1" thickBot="1" x14ac:dyDescent="0.3">
      <c r="A294" s="580" t="str">
        <f t="shared" si="35"/>
        <v>SolicitaçãoDOO10E</v>
      </c>
      <c r="B294" s="581">
        <v>278</v>
      </c>
      <c r="C294" s="582" t="s">
        <v>1878</v>
      </c>
      <c r="D294" s="582" t="s">
        <v>1879</v>
      </c>
      <c r="E294" s="582">
        <v>40</v>
      </c>
      <c r="F294" s="626" t="s">
        <v>1880</v>
      </c>
      <c r="G294" s="585" t="s">
        <v>1881</v>
      </c>
      <c r="H294" s="585"/>
      <c r="I294" s="585" t="s">
        <v>104</v>
      </c>
      <c r="J294" s="584" t="s">
        <v>831</v>
      </c>
      <c r="K294" s="585" t="s">
        <v>1882</v>
      </c>
      <c r="L294" s="585" t="s">
        <v>9783</v>
      </c>
      <c r="M294" s="585">
        <v>1</v>
      </c>
      <c r="N294" s="585"/>
      <c r="O294" s="579">
        <f t="shared" ref="O294:O303" si="43">ROUNDUP(IF(N294="PENDANT",(VLOOKUP(L294,$E$2:$I$9,5,FALSE)*M294)),0)</f>
        <v>0</v>
      </c>
      <c r="P294" s="585">
        <f t="shared" si="36"/>
        <v>38</v>
      </c>
      <c r="Q294" s="602"/>
      <c r="R294" s="602"/>
      <c r="S294" s="579">
        <f t="shared" si="40"/>
        <v>0</v>
      </c>
      <c r="T294" s="579">
        <f t="shared" si="41"/>
        <v>0</v>
      </c>
      <c r="U294" s="735"/>
      <c r="V294" s="831"/>
      <c r="W294" s="844"/>
      <c r="X294" s="980">
        <v>0</v>
      </c>
      <c r="Y294" s="980">
        <v>19</v>
      </c>
      <c r="Z294" s="980"/>
      <c r="AA294" s="980"/>
      <c r="AB294" s="980">
        <v>0</v>
      </c>
      <c r="AC294" s="980">
        <v>0</v>
      </c>
    </row>
    <row r="295" spans="1:29" ht="15" hidden="1" customHeight="1" thickBot="1" x14ac:dyDescent="0.3">
      <c r="A295" s="580" t="str">
        <f t="shared" ref="A295:A358" si="44">CONCATENATE(C295,G295)</f>
        <v>94551360TP023E</v>
      </c>
      <c r="B295" s="581">
        <v>279</v>
      </c>
      <c r="C295" s="588">
        <v>94551360</v>
      </c>
      <c r="D295" s="588" t="s">
        <v>488</v>
      </c>
      <c r="E295" s="588">
        <v>20</v>
      </c>
      <c r="F295" s="591" t="s">
        <v>1883</v>
      </c>
      <c r="G295" s="593" t="s">
        <v>1336</v>
      </c>
      <c r="H295" s="593"/>
      <c r="I295" s="591" t="s">
        <v>121</v>
      </c>
      <c r="J295" s="591" t="s">
        <v>831</v>
      </c>
      <c r="K295" s="593" t="s">
        <v>490</v>
      </c>
      <c r="L295" s="593" t="s">
        <v>9783</v>
      </c>
      <c r="M295" s="593">
        <v>1</v>
      </c>
      <c r="N295" s="593"/>
      <c r="O295" s="594">
        <f t="shared" si="43"/>
        <v>0</v>
      </c>
      <c r="P295" s="593">
        <f t="shared" ref="P295:P358" si="45">ROUNDUP(VLOOKUP(L295,$E$2:$I$9,5,FALSE)*M295,0)</f>
        <v>38</v>
      </c>
      <c r="Q295" s="706"/>
      <c r="R295" s="706"/>
      <c r="S295" s="594">
        <v>2</v>
      </c>
      <c r="T295" s="594">
        <v>3</v>
      </c>
      <c r="U295" s="641" t="s">
        <v>9823</v>
      </c>
      <c r="V295" s="833">
        <v>42994</v>
      </c>
      <c r="W295" s="844"/>
      <c r="X295" s="980">
        <v>0</v>
      </c>
      <c r="Y295" s="980">
        <v>19</v>
      </c>
      <c r="Z295" s="980"/>
      <c r="AA295" s="980"/>
      <c r="AB295" s="980">
        <v>0</v>
      </c>
      <c r="AC295" s="980">
        <v>0</v>
      </c>
    </row>
    <row r="296" spans="1:29" ht="15" hidden="1" customHeight="1" thickBot="1" x14ac:dyDescent="0.3">
      <c r="A296" s="580" t="str">
        <f t="shared" si="44"/>
        <v>94735983Sequenciamento</v>
      </c>
      <c r="B296" s="581">
        <v>280</v>
      </c>
      <c r="C296" s="582">
        <v>94735983</v>
      </c>
      <c r="D296" s="582" t="s">
        <v>1884</v>
      </c>
      <c r="E296" s="582">
        <v>61</v>
      </c>
      <c r="F296" s="584" t="s">
        <v>1885</v>
      </c>
      <c r="G296" s="585" t="s">
        <v>1886</v>
      </c>
      <c r="H296" s="585"/>
      <c r="I296" s="585" t="s">
        <v>1887</v>
      </c>
      <c r="J296" s="584" t="s">
        <v>831</v>
      </c>
      <c r="K296" s="585" t="s">
        <v>1790</v>
      </c>
      <c r="L296" s="585" t="s">
        <v>9783</v>
      </c>
      <c r="M296" s="585">
        <v>1</v>
      </c>
      <c r="N296" s="585"/>
      <c r="O296" s="579">
        <f t="shared" si="43"/>
        <v>0</v>
      </c>
      <c r="P296" s="585">
        <f t="shared" si="45"/>
        <v>38</v>
      </c>
      <c r="Q296" s="602"/>
      <c r="R296" s="602"/>
      <c r="S296" s="579">
        <f t="shared" ref="S296:S314" si="46">ROUNDUP(IF(N296="pps",(M296*VLOOKUP(L296,$E$2:$I$9,4,FALSE)*$B$3)/E296,0),0)</f>
        <v>0</v>
      </c>
      <c r="T296" s="579">
        <f t="shared" ref="T296:T314" si="47">ROUNDUP(IF(N296="pps",(M296*VLOOKUP(L296,$E$2:$I$9,4,FALSE)*$B$9)/E296,0),0)</f>
        <v>0</v>
      </c>
      <c r="U296" s="735"/>
      <c r="V296" s="829"/>
      <c r="W296" s="844"/>
      <c r="X296" s="980">
        <v>0</v>
      </c>
      <c r="Y296" s="980">
        <v>19</v>
      </c>
      <c r="Z296" s="980"/>
      <c r="AA296" s="980"/>
      <c r="AB296" s="980">
        <v>0</v>
      </c>
      <c r="AC296" s="980">
        <v>0</v>
      </c>
    </row>
    <row r="297" spans="1:29" ht="15" hidden="1" customHeight="1" thickBot="1" x14ac:dyDescent="0.3">
      <c r="A297" s="580" t="str">
        <f t="shared" si="44"/>
        <v>52045994SEQ</v>
      </c>
      <c r="B297" s="581">
        <v>281</v>
      </c>
      <c r="C297" s="582">
        <v>52045994</v>
      </c>
      <c r="D297" s="582" t="s">
        <v>130</v>
      </c>
      <c r="E297" s="582">
        <v>130</v>
      </c>
      <c r="F297" s="584"/>
      <c r="G297" s="585" t="s">
        <v>1512</v>
      </c>
      <c r="H297" s="585"/>
      <c r="I297" s="585"/>
      <c r="J297" s="584" t="s">
        <v>831</v>
      </c>
      <c r="K297" s="585"/>
      <c r="L297" s="585" t="s">
        <v>9783</v>
      </c>
      <c r="M297" s="585">
        <v>1</v>
      </c>
      <c r="N297" s="585"/>
      <c r="O297" s="579">
        <f t="shared" si="43"/>
        <v>0</v>
      </c>
      <c r="P297" s="585">
        <f t="shared" si="45"/>
        <v>38</v>
      </c>
      <c r="Q297" s="602"/>
      <c r="R297" s="602"/>
      <c r="S297" s="579">
        <f t="shared" si="46"/>
        <v>0</v>
      </c>
      <c r="T297" s="579">
        <f t="shared" si="47"/>
        <v>0</v>
      </c>
      <c r="U297" s="735"/>
      <c r="V297" s="830"/>
      <c r="W297" s="844"/>
      <c r="X297" s="980">
        <v>0</v>
      </c>
      <c r="Y297" s="980">
        <v>19</v>
      </c>
      <c r="Z297" s="980"/>
      <c r="AA297" s="980"/>
      <c r="AB297" s="980">
        <v>0</v>
      </c>
      <c r="AC297" s="980">
        <v>0</v>
      </c>
    </row>
    <row r="298" spans="1:29" ht="15" hidden="1" customHeight="1" thickBot="1" x14ac:dyDescent="0.3">
      <c r="A298" s="580" t="str">
        <f t="shared" si="44"/>
        <v>52032801ESTOQUE</v>
      </c>
      <c r="B298" s="581">
        <v>282</v>
      </c>
      <c r="C298" s="582">
        <v>52032801</v>
      </c>
      <c r="D298" s="582" t="s">
        <v>1888</v>
      </c>
      <c r="E298" s="582"/>
      <c r="F298" s="584"/>
      <c r="G298" s="585" t="s">
        <v>1475</v>
      </c>
      <c r="H298" s="585"/>
      <c r="I298" s="585"/>
      <c r="J298" s="584" t="s">
        <v>831</v>
      </c>
      <c r="K298" s="585"/>
      <c r="L298" s="585" t="s">
        <v>9783</v>
      </c>
      <c r="M298" s="585">
        <v>1</v>
      </c>
      <c r="N298" s="585"/>
      <c r="O298" s="579">
        <f t="shared" si="43"/>
        <v>0</v>
      </c>
      <c r="P298" s="585">
        <f t="shared" si="45"/>
        <v>38</v>
      </c>
      <c r="Q298" s="602"/>
      <c r="R298" s="602"/>
      <c r="S298" s="579">
        <f t="shared" si="46"/>
        <v>0</v>
      </c>
      <c r="T298" s="579">
        <f t="shared" si="47"/>
        <v>0</v>
      </c>
      <c r="U298" s="735"/>
      <c r="V298" s="830"/>
      <c r="W298" s="844"/>
      <c r="X298" s="980">
        <v>0</v>
      </c>
      <c r="Y298" s="980">
        <v>19</v>
      </c>
      <c r="Z298" s="980"/>
      <c r="AA298" s="980"/>
      <c r="AB298" s="980">
        <v>0</v>
      </c>
      <c r="AC298" s="980">
        <v>0</v>
      </c>
    </row>
    <row r="299" spans="1:29" ht="15" hidden="1" customHeight="1" thickBot="1" x14ac:dyDescent="0.3">
      <c r="A299" s="580" t="str">
        <f t="shared" si="44"/>
        <v>52127683SEQ CHICOTES</v>
      </c>
      <c r="B299" s="581">
        <v>283</v>
      </c>
      <c r="C299" s="582">
        <v>52127683</v>
      </c>
      <c r="D299" s="616" t="s">
        <v>10164</v>
      </c>
      <c r="E299" s="582">
        <v>60</v>
      </c>
      <c r="F299" s="584" t="s">
        <v>1737</v>
      </c>
      <c r="G299" s="585" t="s">
        <v>1519</v>
      </c>
      <c r="H299" s="585"/>
      <c r="I299" s="584" t="s">
        <v>1520</v>
      </c>
      <c r="J299" s="584" t="s">
        <v>1225</v>
      </c>
      <c r="K299" s="585" t="s">
        <v>618</v>
      </c>
      <c r="L299" s="585" t="s">
        <v>9783</v>
      </c>
      <c r="M299" s="585">
        <v>1</v>
      </c>
      <c r="N299" s="585"/>
      <c r="O299" s="579">
        <f t="shared" si="43"/>
        <v>0</v>
      </c>
      <c r="P299" s="585">
        <f t="shared" si="45"/>
        <v>38</v>
      </c>
      <c r="Q299" s="602"/>
      <c r="R299" s="602"/>
      <c r="S299" s="579">
        <f t="shared" si="46"/>
        <v>0</v>
      </c>
      <c r="T299" s="579">
        <f t="shared" si="47"/>
        <v>0</v>
      </c>
      <c r="U299" s="735"/>
      <c r="V299" s="834"/>
      <c r="W299" s="844"/>
      <c r="X299" s="980">
        <v>0</v>
      </c>
      <c r="Y299" s="980">
        <v>19</v>
      </c>
      <c r="Z299" s="980"/>
      <c r="AA299" s="980"/>
      <c r="AB299" s="980">
        <v>0</v>
      </c>
      <c r="AC299" s="980">
        <v>0</v>
      </c>
    </row>
    <row r="300" spans="1:29" ht="15" hidden="1" customHeight="1" thickBot="1" x14ac:dyDescent="0.3">
      <c r="A300" s="580" t="str">
        <f t="shared" si="44"/>
        <v>52017310SEQUENCIAMENTO</v>
      </c>
      <c r="B300" s="581">
        <v>284</v>
      </c>
      <c r="C300" s="582">
        <v>52017310</v>
      </c>
      <c r="D300" s="582" t="s">
        <v>130</v>
      </c>
      <c r="E300" s="582"/>
      <c r="F300" s="584"/>
      <c r="G300" s="585" t="s">
        <v>1644</v>
      </c>
      <c r="H300" s="585"/>
      <c r="I300" s="585"/>
      <c r="J300" s="584" t="s">
        <v>831</v>
      </c>
      <c r="K300" s="585"/>
      <c r="L300" s="585" t="s">
        <v>9783</v>
      </c>
      <c r="M300" s="585">
        <v>1</v>
      </c>
      <c r="N300" s="585"/>
      <c r="O300" s="579">
        <f t="shared" si="43"/>
        <v>0</v>
      </c>
      <c r="P300" s="585">
        <f t="shared" si="45"/>
        <v>38</v>
      </c>
      <c r="Q300" s="602"/>
      <c r="R300" s="602"/>
      <c r="S300" s="579">
        <f t="shared" si="46"/>
        <v>0</v>
      </c>
      <c r="T300" s="579">
        <f t="shared" si="47"/>
        <v>0</v>
      </c>
      <c r="U300" s="735"/>
      <c r="V300" s="830"/>
      <c r="W300" s="844"/>
      <c r="X300" s="980">
        <v>0</v>
      </c>
      <c r="Y300" s="980">
        <v>19</v>
      </c>
      <c r="Z300" s="980"/>
      <c r="AA300" s="980"/>
      <c r="AB300" s="980">
        <v>0</v>
      </c>
      <c r="AC300" s="980">
        <v>0</v>
      </c>
    </row>
    <row r="301" spans="1:29" ht="15" hidden="1" customHeight="1" thickBot="1" x14ac:dyDescent="0.3">
      <c r="A301" s="580" t="str">
        <f t="shared" si="44"/>
        <v>52083192MPER</v>
      </c>
      <c r="B301" s="581">
        <v>285</v>
      </c>
      <c r="C301" s="582">
        <v>52083192</v>
      </c>
      <c r="D301" s="582" t="s">
        <v>1889</v>
      </c>
      <c r="E301" s="582">
        <v>42</v>
      </c>
      <c r="F301" s="584"/>
      <c r="G301" s="585" t="s">
        <v>1890</v>
      </c>
      <c r="H301" s="585"/>
      <c r="I301" s="585"/>
      <c r="J301" s="584" t="s">
        <v>831</v>
      </c>
      <c r="K301" s="585"/>
      <c r="L301" s="585" t="s">
        <v>9783</v>
      </c>
      <c r="M301" s="585">
        <v>1</v>
      </c>
      <c r="N301" s="585"/>
      <c r="O301" s="579">
        <f t="shared" si="43"/>
        <v>0</v>
      </c>
      <c r="P301" s="585">
        <f t="shared" si="45"/>
        <v>38</v>
      </c>
      <c r="Q301" s="602"/>
      <c r="R301" s="602"/>
      <c r="S301" s="579">
        <f t="shared" si="46"/>
        <v>0</v>
      </c>
      <c r="T301" s="579">
        <f t="shared" si="47"/>
        <v>0</v>
      </c>
      <c r="U301" s="735"/>
      <c r="V301" s="830"/>
      <c r="W301" s="844"/>
      <c r="X301" s="980">
        <v>0</v>
      </c>
      <c r="Y301" s="980">
        <v>19</v>
      </c>
      <c r="Z301" s="980"/>
      <c r="AA301" s="980"/>
      <c r="AB301" s="980">
        <v>0</v>
      </c>
      <c r="AC301" s="980">
        <v>0</v>
      </c>
    </row>
    <row r="302" spans="1:29" ht="15" hidden="1" customHeight="1" thickBot="1" x14ac:dyDescent="0.3">
      <c r="A302" s="580" t="str">
        <f t="shared" si="44"/>
        <v>52017317SEQUENCIAMENTO</v>
      </c>
      <c r="B302" s="581">
        <v>286</v>
      </c>
      <c r="C302" s="582">
        <v>52017317</v>
      </c>
      <c r="D302" s="582" t="s">
        <v>698</v>
      </c>
      <c r="E302" s="582">
        <v>130</v>
      </c>
      <c r="F302" s="584"/>
      <c r="G302" s="585" t="s">
        <v>1644</v>
      </c>
      <c r="H302" s="585"/>
      <c r="I302" s="585"/>
      <c r="J302" s="584" t="s">
        <v>831</v>
      </c>
      <c r="K302" s="585"/>
      <c r="L302" s="585" t="s">
        <v>9783</v>
      </c>
      <c r="M302" s="585">
        <v>1</v>
      </c>
      <c r="N302" s="585"/>
      <c r="O302" s="579">
        <f t="shared" si="43"/>
        <v>0</v>
      </c>
      <c r="P302" s="585">
        <f t="shared" si="45"/>
        <v>38</v>
      </c>
      <c r="Q302" s="602"/>
      <c r="R302" s="602"/>
      <c r="S302" s="579">
        <f t="shared" si="46"/>
        <v>0</v>
      </c>
      <c r="T302" s="579">
        <f t="shared" si="47"/>
        <v>0</v>
      </c>
      <c r="U302" s="735"/>
      <c r="V302" s="830"/>
      <c r="W302" s="844"/>
      <c r="X302" s="980">
        <v>0</v>
      </c>
      <c r="Y302" s="980">
        <v>19</v>
      </c>
      <c r="Z302" s="980"/>
      <c r="AA302" s="980"/>
      <c r="AB302" s="980">
        <v>0</v>
      </c>
      <c r="AC302" s="980">
        <v>0</v>
      </c>
    </row>
    <row r="303" spans="1:29" ht="15" hidden="1" customHeight="1" thickBot="1" x14ac:dyDescent="0.3">
      <c r="A303" s="580" t="str">
        <f t="shared" si="44"/>
        <v>52017309SEQUENCIAMENTO</v>
      </c>
      <c r="B303" s="581">
        <v>287</v>
      </c>
      <c r="C303" s="582">
        <v>52017309</v>
      </c>
      <c r="D303" s="582" t="s">
        <v>1892</v>
      </c>
      <c r="E303" s="582">
        <v>130</v>
      </c>
      <c r="F303" s="584"/>
      <c r="G303" s="585" t="s">
        <v>1644</v>
      </c>
      <c r="H303" s="585"/>
      <c r="I303" s="585"/>
      <c r="J303" s="584" t="s">
        <v>831</v>
      </c>
      <c r="K303" s="585"/>
      <c r="L303" s="585" t="s">
        <v>9783</v>
      </c>
      <c r="M303" s="585">
        <v>1</v>
      </c>
      <c r="N303" s="585"/>
      <c r="O303" s="579">
        <f t="shared" si="43"/>
        <v>0</v>
      </c>
      <c r="P303" s="585">
        <f t="shared" si="45"/>
        <v>38</v>
      </c>
      <c r="Q303" s="602"/>
      <c r="R303" s="602"/>
      <c r="S303" s="579">
        <f t="shared" si="46"/>
        <v>0</v>
      </c>
      <c r="T303" s="579">
        <f t="shared" si="47"/>
        <v>0</v>
      </c>
      <c r="U303" s="735"/>
      <c r="V303" s="830"/>
      <c r="W303" s="844"/>
      <c r="X303" s="980">
        <v>0</v>
      </c>
      <c r="Y303" s="980">
        <v>19</v>
      </c>
      <c r="Z303" s="980"/>
      <c r="AA303" s="980"/>
      <c r="AB303" s="980">
        <v>0</v>
      </c>
      <c r="AC303" s="980">
        <v>0</v>
      </c>
    </row>
    <row r="304" spans="1:29" ht="15" hidden="1" customHeight="1" thickBot="1" x14ac:dyDescent="0.3">
      <c r="A304" s="580" t="str">
        <f t="shared" si="44"/>
        <v>24582669</v>
      </c>
      <c r="B304" s="581">
        <v>288</v>
      </c>
      <c r="C304" s="582">
        <v>24582669</v>
      </c>
      <c r="D304" s="582" t="s">
        <v>10126</v>
      </c>
      <c r="E304" s="582">
        <v>6</v>
      </c>
      <c r="F304" s="584" t="s">
        <v>1893</v>
      </c>
      <c r="G304" s="585"/>
      <c r="H304" s="585"/>
      <c r="I304" s="584"/>
      <c r="J304" s="584" t="s">
        <v>831</v>
      </c>
      <c r="K304" s="585" t="s">
        <v>366</v>
      </c>
      <c r="L304" s="585" t="s">
        <v>9782</v>
      </c>
      <c r="M304" s="585">
        <v>1</v>
      </c>
      <c r="N304" s="585" t="s">
        <v>147</v>
      </c>
      <c r="O304" s="579">
        <v>10</v>
      </c>
      <c r="P304" s="585">
        <f t="shared" si="45"/>
        <v>38</v>
      </c>
      <c r="Q304" s="602"/>
      <c r="R304" s="602"/>
      <c r="S304" s="579">
        <f t="shared" si="46"/>
        <v>0</v>
      </c>
      <c r="T304" s="579">
        <f t="shared" si="47"/>
        <v>0</v>
      </c>
      <c r="U304" s="735" t="s">
        <v>9822</v>
      </c>
      <c r="V304" s="828">
        <v>42957</v>
      </c>
      <c r="W304" s="844"/>
      <c r="X304" s="980">
        <v>10</v>
      </c>
      <c r="Y304" s="980">
        <v>19</v>
      </c>
      <c r="Z304" s="980"/>
      <c r="AA304" s="980"/>
      <c r="AB304" s="980">
        <v>0</v>
      </c>
      <c r="AC304" s="980">
        <v>0</v>
      </c>
    </row>
    <row r="305" spans="1:35" ht="15" hidden="1" customHeight="1" thickBot="1" x14ac:dyDescent="0.3">
      <c r="A305" s="580" t="str">
        <f t="shared" si="44"/>
        <v>95405221SPSF1E</v>
      </c>
      <c r="B305" s="581">
        <v>289</v>
      </c>
      <c r="C305" s="582">
        <v>95405221</v>
      </c>
      <c r="D305" s="582" t="s">
        <v>10159</v>
      </c>
      <c r="E305" s="582">
        <v>54</v>
      </c>
      <c r="F305" s="584" t="s">
        <v>1894</v>
      </c>
      <c r="G305" s="585" t="s">
        <v>731</v>
      </c>
      <c r="H305" s="585"/>
      <c r="I305" s="584" t="s">
        <v>306</v>
      </c>
      <c r="J305" s="584" t="s">
        <v>10049</v>
      </c>
      <c r="K305" s="585" t="s">
        <v>1657</v>
      </c>
      <c r="L305" s="585" t="s">
        <v>9782</v>
      </c>
      <c r="M305" s="585">
        <v>1</v>
      </c>
      <c r="N305" s="585" t="s">
        <v>147</v>
      </c>
      <c r="O305" s="579" t="s">
        <v>10066</v>
      </c>
      <c r="P305" s="585">
        <f t="shared" si="45"/>
        <v>38</v>
      </c>
      <c r="Q305" s="602"/>
      <c r="R305" s="602"/>
      <c r="S305" s="579">
        <f t="shared" si="46"/>
        <v>0</v>
      </c>
      <c r="T305" s="579">
        <f t="shared" si="47"/>
        <v>0</v>
      </c>
      <c r="U305" s="845" t="s">
        <v>9822</v>
      </c>
      <c r="V305" s="832">
        <v>42972</v>
      </c>
      <c r="W305" s="844"/>
      <c r="X305" s="980" t="s">
        <v>10066</v>
      </c>
      <c r="Y305" s="980">
        <v>19</v>
      </c>
      <c r="Z305" s="980"/>
      <c r="AA305" s="980"/>
      <c r="AB305" s="980">
        <v>0</v>
      </c>
      <c r="AC305" s="980">
        <v>0</v>
      </c>
    </row>
    <row r="306" spans="1:35" ht="15" hidden="1" customHeight="1" thickBot="1" x14ac:dyDescent="0.3">
      <c r="A306" s="580" t="str">
        <f t="shared" si="44"/>
        <v>52045987SEQUENCIAMENTO</v>
      </c>
      <c r="B306" s="581">
        <v>290</v>
      </c>
      <c r="C306" s="582">
        <v>52045987</v>
      </c>
      <c r="D306" s="582" t="s">
        <v>698</v>
      </c>
      <c r="E306" s="582">
        <v>20</v>
      </c>
      <c r="F306" s="584"/>
      <c r="G306" s="585" t="s">
        <v>1644</v>
      </c>
      <c r="H306" s="585"/>
      <c r="I306" s="585"/>
      <c r="J306" s="584" t="s">
        <v>831</v>
      </c>
      <c r="K306" s="585"/>
      <c r="L306" s="585" t="s">
        <v>9783</v>
      </c>
      <c r="M306" s="585">
        <v>1</v>
      </c>
      <c r="N306" s="585"/>
      <c r="O306" s="579">
        <f t="shared" ref="O306:O327" si="48">ROUNDUP(IF(N306="PENDANT",(VLOOKUP(L306,$E$2:$I$9,5,FALSE)*M306)),0)</f>
        <v>0</v>
      </c>
      <c r="P306" s="585">
        <f t="shared" si="45"/>
        <v>38</v>
      </c>
      <c r="Q306" s="602"/>
      <c r="R306" s="602"/>
      <c r="S306" s="579">
        <f t="shared" si="46"/>
        <v>0</v>
      </c>
      <c r="T306" s="579">
        <f t="shared" si="47"/>
        <v>0</v>
      </c>
      <c r="U306" s="735"/>
      <c r="V306" s="830"/>
      <c r="W306" s="844"/>
      <c r="X306" s="980">
        <v>0</v>
      </c>
      <c r="Y306" s="980">
        <v>19</v>
      </c>
      <c r="Z306" s="980"/>
      <c r="AA306" s="980"/>
      <c r="AB306" s="980">
        <v>0</v>
      </c>
      <c r="AC306" s="980">
        <v>0</v>
      </c>
    </row>
    <row r="307" spans="1:35" ht="15" hidden="1" customHeight="1" thickBot="1" x14ac:dyDescent="0.3">
      <c r="A307" s="580" t="str">
        <f t="shared" si="44"/>
        <v>93357238SEQUENCIAMENTO</v>
      </c>
      <c r="B307" s="581">
        <v>291</v>
      </c>
      <c r="C307" s="582">
        <v>93357238</v>
      </c>
      <c r="D307" s="582" t="s">
        <v>698</v>
      </c>
      <c r="E307" s="582">
        <v>130</v>
      </c>
      <c r="F307" s="584"/>
      <c r="G307" s="585" t="s">
        <v>1644</v>
      </c>
      <c r="H307" s="585"/>
      <c r="I307" s="585"/>
      <c r="J307" s="584" t="s">
        <v>831</v>
      </c>
      <c r="K307" s="585"/>
      <c r="L307" s="585" t="s">
        <v>9783</v>
      </c>
      <c r="M307" s="585">
        <v>1</v>
      </c>
      <c r="N307" s="585"/>
      <c r="O307" s="579">
        <f t="shared" si="48"/>
        <v>0</v>
      </c>
      <c r="P307" s="585">
        <f t="shared" si="45"/>
        <v>38</v>
      </c>
      <c r="Q307" s="602"/>
      <c r="R307" s="602"/>
      <c r="S307" s="579">
        <f t="shared" si="46"/>
        <v>0</v>
      </c>
      <c r="T307" s="579">
        <f t="shared" si="47"/>
        <v>0</v>
      </c>
      <c r="U307" s="735"/>
      <c r="V307" s="831"/>
      <c r="W307" s="844"/>
      <c r="X307" s="980">
        <v>0</v>
      </c>
      <c r="Y307" s="980">
        <v>19</v>
      </c>
      <c r="Z307" s="980"/>
      <c r="AA307" s="980"/>
      <c r="AB307" s="980">
        <v>0</v>
      </c>
      <c r="AC307" s="980">
        <v>0</v>
      </c>
    </row>
    <row r="308" spans="1:35" ht="15" hidden="1" customHeight="1" thickBot="1" x14ac:dyDescent="0.3">
      <c r="A308" s="580" t="str">
        <f t="shared" si="44"/>
        <v>94757120SEQUENCIAMENTO</v>
      </c>
      <c r="B308" s="581">
        <v>292</v>
      </c>
      <c r="C308" s="582">
        <v>94757120</v>
      </c>
      <c r="D308" s="582" t="s">
        <v>698</v>
      </c>
      <c r="E308" s="582">
        <v>20</v>
      </c>
      <c r="F308" s="584"/>
      <c r="G308" s="585" t="s">
        <v>1644</v>
      </c>
      <c r="H308" s="585"/>
      <c r="I308" s="585"/>
      <c r="J308" s="584" t="s">
        <v>831</v>
      </c>
      <c r="K308" s="585"/>
      <c r="L308" s="585" t="s">
        <v>9783</v>
      </c>
      <c r="M308" s="585">
        <v>1</v>
      </c>
      <c r="N308" s="585"/>
      <c r="O308" s="579">
        <f t="shared" si="48"/>
        <v>0</v>
      </c>
      <c r="P308" s="585">
        <f t="shared" si="45"/>
        <v>38</v>
      </c>
      <c r="Q308" s="602"/>
      <c r="R308" s="602"/>
      <c r="S308" s="579">
        <f t="shared" si="46"/>
        <v>0</v>
      </c>
      <c r="T308" s="579">
        <f t="shared" si="47"/>
        <v>0</v>
      </c>
      <c r="U308" s="735"/>
      <c r="V308" s="831"/>
      <c r="W308" s="844"/>
      <c r="X308" s="980">
        <v>0</v>
      </c>
      <c r="Y308" s="980">
        <v>19</v>
      </c>
      <c r="Z308" s="980"/>
      <c r="AA308" s="980"/>
      <c r="AB308" s="980">
        <v>0</v>
      </c>
      <c r="AC308" s="980">
        <v>0</v>
      </c>
    </row>
    <row r="309" spans="1:35" s="868" customFormat="1" ht="15" hidden="1" customHeight="1" thickBot="1" x14ac:dyDescent="0.3">
      <c r="A309" s="618" t="str">
        <f t="shared" si="44"/>
        <v>13348506SPSMBB</v>
      </c>
      <c r="B309" s="581">
        <v>293</v>
      </c>
      <c r="C309" s="627">
        <v>13348506</v>
      </c>
      <c r="D309" s="627" t="s">
        <v>1895</v>
      </c>
      <c r="E309" s="627">
        <v>420</v>
      </c>
      <c r="F309" s="620" t="s">
        <v>1896</v>
      </c>
      <c r="G309" s="621" t="s">
        <v>1428</v>
      </c>
      <c r="H309" s="621"/>
      <c r="I309" s="621" t="s">
        <v>84</v>
      </c>
      <c r="J309" s="620" t="s">
        <v>831</v>
      </c>
      <c r="K309" s="621" t="s">
        <v>1897</v>
      </c>
      <c r="L309" s="621" t="s">
        <v>9783</v>
      </c>
      <c r="M309" s="621">
        <v>1</v>
      </c>
      <c r="N309" s="621"/>
      <c r="O309" s="622">
        <f t="shared" si="48"/>
        <v>0</v>
      </c>
      <c r="P309" s="621">
        <f t="shared" si="45"/>
        <v>38</v>
      </c>
      <c r="Q309" s="816"/>
      <c r="R309" s="816"/>
      <c r="S309" s="622">
        <f t="shared" si="46"/>
        <v>0</v>
      </c>
      <c r="T309" s="622">
        <f t="shared" si="47"/>
        <v>0</v>
      </c>
      <c r="U309" s="849"/>
      <c r="V309" s="850"/>
      <c r="W309" s="851"/>
      <c r="X309" s="983">
        <v>0</v>
      </c>
      <c r="Y309" s="983">
        <v>19</v>
      </c>
      <c r="Z309" s="983"/>
      <c r="AA309" s="983"/>
      <c r="AB309" s="983">
        <v>0</v>
      </c>
      <c r="AC309" s="983">
        <v>0</v>
      </c>
      <c r="AD309" s="984"/>
      <c r="AE309" s="984"/>
      <c r="AF309" s="984"/>
      <c r="AG309" s="984"/>
      <c r="AH309" s="984"/>
      <c r="AI309" s="984"/>
    </row>
    <row r="310" spans="1:35" ht="15" hidden="1" customHeight="1" thickBot="1" x14ac:dyDescent="0.3">
      <c r="A310" s="580" t="str">
        <f t="shared" si="44"/>
        <v xml:space="preserve">52041602SPS </v>
      </c>
      <c r="B310" s="581">
        <v>294</v>
      </c>
      <c r="C310" s="582">
        <v>52041602</v>
      </c>
      <c r="D310" s="582" t="s">
        <v>1164</v>
      </c>
      <c r="E310" s="582">
        <v>20</v>
      </c>
      <c r="F310" s="584"/>
      <c r="G310" s="585" t="s">
        <v>1898</v>
      </c>
      <c r="H310" s="585"/>
      <c r="I310" s="584" t="s">
        <v>75</v>
      </c>
      <c r="J310" s="584" t="s">
        <v>831</v>
      </c>
      <c r="K310" s="585"/>
      <c r="L310" s="585" t="s">
        <v>9783</v>
      </c>
      <c r="M310" s="585">
        <v>1</v>
      </c>
      <c r="N310" s="585"/>
      <c r="O310" s="579">
        <f t="shared" si="48"/>
        <v>0</v>
      </c>
      <c r="P310" s="585">
        <f t="shared" si="45"/>
        <v>38</v>
      </c>
      <c r="Q310" s="602"/>
      <c r="R310" s="602"/>
      <c r="S310" s="579">
        <f t="shared" si="46"/>
        <v>0</v>
      </c>
      <c r="T310" s="579">
        <f t="shared" si="47"/>
        <v>0</v>
      </c>
      <c r="U310" s="735"/>
      <c r="V310" s="830"/>
      <c r="W310" s="844"/>
      <c r="X310" s="980">
        <v>0</v>
      </c>
      <c r="Y310" s="980">
        <v>19</v>
      </c>
      <c r="Z310" s="980"/>
      <c r="AA310" s="980"/>
      <c r="AB310" s="980">
        <v>0</v>
      </c>
      <c r="AC310" s="980">
        <v>0</v>
      </c>
    </row>
    <row r="311" spans="1:35" ht="15" hidden="1" customHeight="1" thickBot="1" x14ac:dyDescent="0.3">
      <c r="A311" s="580" t="str">
        <f t="shared" si="44"/>
        <v>52062242MB015D</v>
      </c>
      <c r="B311" s="581">
        <v>295</v>
      </c>
      <c r="C311" s="582">
        <v>52062242</v>
      </c>
      <c r="D311" s="582" t="s">
        <v>1899</v>
      </c>
      <c r="E311" s="582">
        <v>48</v>
      </c>
      <c r="F311" s="584" t="s">
        <v>1900</v>
      </c>
      <c r="G311" s="585" t="s">
        <v>1422</v>
      </c>
      <c r="H311" s="585"/>
      <c r="I311" s="584" t="s">
        <v>84</v>
      </c>
      <c r="J311" s="584" t="s">
        <v>831</v>
      </c>
      <c r="K311" s="585" t="s">
        <v>1901</v>
      </c>
      <c r="L311" s="585" t="s">
        <v>9783</v>
      </c>
      <c r="M311" s="585">
        <v>1</v>
      </c>
      <c r="N311" s="585"/>
      <c r="O311" s="579">
        <f t="shared" si="48"/>
        <v>0</v>
      </c>
      <c r="P311" s="585">
        <f t="shared" si="45"/>
        <v>38</v>
      </c>
      <c r="Q311" s="602"/>
      <c r="R311" s="602"/>
      <c r="S311" s="579">
        <f t="shared" si="46"/>
        <v>0</v>
      </c>
      <c r="T311" s="579">
        <f t="shared" si="47"/>
        <v>0</v>
      </c>
      <c r="U311" s="735"/>
      <c r="V311" s="830"/>
      <c r="W311" s="844"/>
      <c r="X311" s="980">
        <v>0</v>
      </c>
      <c r="Y311" s="980">
        <v>19</v>
      </c>
      <c r="Z311" s="980"/>
      <c r="AA311" s="980"/>
      <c r="AB311" s="980">
        <v>0</v>
      </c>
      <c r="AC311" s="980">
        <v>0</v>
      </c>
    </row>
    <row r="312" spans="1:35" ht="15" hidden="1" customHeight="1" thickBot="1" x14ac:dyDescent="0.3">
      <c r="A312" s="580" t="str">
        <f t="shared" si="44"/>
        <v>12000002MA017E</v>
      </c>
      <c r="B312" s="581">
        <v>296</v>
      </c>
      <c r="C312" s="582">
        <v>12000002</v>
      </c>
      <c r="D312" s="582" t="s">
        <v>1902</v>
      </c>
      <c r="E312" s="582">
        <v>10</v>
      </c>
      <c r="F312" s="584"/>
      <c r="G312" s="585" t="s">
        <v>1891</v>
      </c>
      <c r="H312" s="585"/>
      <c r="I312" s="584" t="s">
        <v>97</v>
      </c>
      <c r="J312" s="584" t="s">
        <v>831</v>
      </c>
      <c r="K312" s="585"/>
      <c r="L312" s="585" t="s">
        <v>9783</v>
      </c>
      <c r="M312" s="585">
        <v>1</v>
      </c>
      <c r="N312" s="585"/>
      <c r="O312" s="579">
        <f t="shared" si="48"/>
        <v>0</v>
      </c>
      <c r="P312" s="585">
        <f t="shared" si="45"/>
        <v>38</v>
      </c>
      <c r="Q312" s="602"/>
      <c r="R312" s="602"/>
      <c r="S312" s="579">
        <f t="shared" si="46"/>
        <v>0</v>
      </c>
      <c r="T312" s="579">
        <f t="shared" si="47"/>
        <v>0</v>
      </c>
      <c r="U312" s="735"/>
      <c r="V312" s="829"/>
      <c r="W312" s="844"/>
      <c r="X312" s="980">
        <v>0</v>
      </c>
      <c r="Y312" s="980">
        <v>19</v>
      </c>
      <c r="Z312" s="980"/>
      <c r="AA312" s="980"/>
      <c r="AB312" s="980">
        <v>0</v>
      </c>
      <c r="AC312" s="980">
        <v>0</v>
      </c>
    </row>
    <row r="313" spans="1:35" ht="15" hidden="1" customHeight="1" thickBot="1" x14ac:dyDescent="0.3">
      <c r="A313" s="580" t="str">
        <f t="shared" si="44"/>
        <v>94748582SPSD3D</v>
      </c>
      <c r="B313" s="581">
        <v>297</v>
      </c>
      <c r="C313" s="582">
        <v>94748582</v>
      </c>
      <c r="D313" s="582" t="s">
        <v>1903</v>
      </c>
      <c r="E313" s="582">
        <v>144</v>
      </c>
      <c r="F313" s="584" t="s">
        <v>1904</v>
      </c>
      <c r="G313" s="585" t="s">
        <v>1263</v>
      </c>
      <c r="H313" s="585"/>
      <c r="I313" s="585" t="s">
        <v>104</v>
      </c>
      <c r="J313" s="584" t="s">
        <v>1225</v>
      </c>
      <c r="K313" s="587" t="s">
        <v>1905</v>
      </c>
      <c r="L313" s="585" t="s">
        <v>9783</v>
      </c>
      <c r="M313" s="585">
        <v>1</v>
      </c>
      <c r="N313" s="585"/>
      <c r="O313" s="579">
        <f t="shared" si="48"/>
        <v>0</v>
      </c>
      <c r="P313" s="585">
        <f t="shared" si="45"/>
        <v>38</v>
      </c>
      <c r="Q313" s="602"/>
      <c r="R313" s="602"/>
      <c r="S313" s="579">
        <f t="shared" si="46"/>
        <v>0</v>
      </c>
      <c r="T313" s="579">
        <f t="shared" si="47"/>
        <v>0</v>
      </c>
      <c r="U313" s="852"/>
      <c r="V313" s="832"/>
      <c r="W313" s="844"/>
      <c r="X313" s="980">
        <v>0</v>
      </c>
      <c r="Y313" s="980">
        <v>19</v>
      </c>
      <c r="Z313" s="980"/>
      <c r="AA313" s="980"/>
      <c r="AB313" s="980">
        <v>0</v>
      </c>
      <c r="AC313" s="980">
        <v>0</v>
      </c>
    </row>
    <row r="314" spans="1:35" ht="15" hidden="1" customHeight="1" thickBot="1" x14ac:dyDescent="0.3">
      <c r="A314" s="580" t="str">
        <f t="shared" si="44"/>
        <v>95190896SPSF1D</v>
      </c>
      <c r="B314" s="581">
        <v>298</v>
      </c>
      <c r="C314" s="582">
        <v>95190896</v>
      </c>
      <c r="D314" s="582" t="s">
        <v>1906</v>
      </c>
      <c r="E314" s="582">
        <v>48</v>
      </c>
      <c r="F314" s="584" t="s">
        <v>1534</v>
      </c>
      <c r="G314" s="585" t="s">
        <v>1302</v>
      </c>
      <c r="H314" s="585"/>
      <c r="I314" s="584" t="s">
        <v>121</v>
      </c>
      <c r="J314" s="584" t="s">
        <v>831</v>
      </c>
      <c r="K314" s="585" t="s">
        <v>1657</v>
      </c>
      <c r="L314" s="585" t="s">
        <v>9783</v>
      </c>
      <c r="M314" s="585">
        <v>1</v>
      </c>
      <c r="N314" s="585"/>
      <c r="O314" s="579">
        <f t="shared" si="48"/>
        <v>0</v>
      </c>
      <c r="P314" s="585">
        <f t="shared" si="45"/>
        <v>38</v>
      </c>
      <c r="Q314" s="602"/>
      <c r="R314" s="602"/>
      <c r="S314" s="579">
        <f t="shared" si="46"/>
        <v>0</v>
      </c>
      <c r="T314" s="579">
        <f t="shared" si="47"/>
        <v>0</v>
      </c>
      <c r="U314" s="735"/>
      <c r="V314" s="831"/>
      <c r="W314" s="844"/>
      <c r="X314" s="980">
        <v>0</v>
      </c>
      <c r="Y314" s="980">
        <v>19</v>
      </c>
      <c r="Z314" s="980"/>
      <c r="AA314" s="980"/>
      <c r="AB314" s="980">
        <v>0</v>
      </c>
      <c r="AC314" s="980">
        <v>0</v>
      </c>
    </row>
    <row r="315" spans="1:35" ht="15" hidden="1" customHeight="1" thickBot="1" x14ac:dyDescent="0.3">
      <c r="A315" s="580" t="str">
        <f t="shared" si="44"/>
        <v>52131430TP013E</v>
      </c>
      <c r="B315" s="581">
        <v>299</v>
      </c>
      <c r="C315" s="588">
        <v>52131430</v>
      </c>
      <c r="D315" s="588" t="s">
        <v>1907</v>
      </c>
      <c r="E315" s="588">
        <v>50</v>
      </c>
      <c r="F315" s="591" t="s">
        <v>1834</v>
      </c>
      <c r="G315" s="593" t="s">
        <v>1874</v>
      </c>
      <c r="H315" s="593"/>
      <c r="I315" s="591" t="s">
        <v>75</v>
      </c>
      <c r="J315" s="591" t="s">
        <v>1660</v>
      </c>
      <c r="K315" s="593" t="s">
        <v>1908</v>
      </c>
      <c r="L315" s="593" t="s">
        <v>9783</v>
      </c>
      <c r="M315" s="593">
        <v>1</v>
      </c>
      <c r="N315" s="593"/>
      <c r="O315" s="594">
        <f t="shared" si="48"/>
        <v>0</v>
      </c>
      <c r="P315" s="593">
        <f t="shared" si="45"/>
        <v>38</v>
      </c>
      <c r="Q315" s="706"/>
      <c r="R315" s="706"/>
      <c r="S315" s="594">
        <v>2</v>
      </c>
      <c r="T315" s="594">
        <v>3</v>
      </c>
      <c r="U315" s="848" t="s">
        <v>9823</v>
      </c>
      <c r="V315" s="1006">
        <v>43012</v>
      </c>
      <c r="W315" s="844"/>
      <c r="X315" s="980">
        <v>0</v>
      </c>
      <c r="Y315" s="980">
        <v>19</v>
      </c>
      <c r="Z315" s="980"/>
      <c r="AA315" s="980"/>
      <c r="AB315" s="980">
        <v>0</v>
      </c>
      <c r="AC315" s="980">
        <v>0</v>
      </c>
    </row>
    <row r="316" spans="1:35" ht="15" hidden="1" customHeight="1" thickBot="1" x14ac:dyDescent="0.3">
      <c r="A316" s="580" t="str">
        <f t="shared" si="44"/>
        <v>52132025SPSF1D</v>
      </c>
      <c r="B316" s="581">
        <v>300</v>
      </c>
      <c r="C316" s="582">
        <v>52132025</v>
      </c>
      <c r="D316" s="582" t="s">
        <v>1909</v>
      </c>
      <c r="E316" s="582">
        <v>60</v>
      </c>
      <c r="F316" s="624" t="s">
        <v>1910</v>
      </c>
      <c r="G316" s="585" t="s">
        <v>1302</v>
      </c>
      <c r="H316" s="585"/>
      <c r="I316" s="584" t="s">
        <v>9815</v>
      </c>
      <c r="J316" s="584" t="s">
        <v>9798</v>
      </c>
      <c r="K316" s="585" t="s">
        <v>159</v>
      </c>
      <c r="L316" s="585" t="s">
        <v>9782</v>
      </c>
      <c r="M316" s="585">
        <v>1</v>
      </c>
      <c r="N316" s="585" t="s">
        <v>78</v>
      </c>
      <c r="O316" s="579">
        <f t="shared" si="48"/>
        <v>0</v>
      </c>
      <c r="P316" s="585">
        <f t="shared" si="45"/>
        <v>38</v>
      </c>
      <c r="Q316" s="602">
        <v>3</v>
      </c>
      <c r="R316" s="602">
        <v>5</v>
      </c>
      <c r="S316" s="579">
        <f t="shared" ref="S316:S379" si="49">ROUNDUP(IF(N316="pps",(M316*VLOOKUP(L316,$E$2:$I$9,4,FALSE)*$B$3)/E316,0),0)</f>
        <v>3</v>
      </c>
      <c r="T316" s="579">
        <f t="shared" ref="T316:T379" si="50">ROUNDUP(IF(N316="pps",(M316*VLOOKUP(L316,$E$2:$I$9,4,FALSE)*$B$9)/E316,0),0)</f>
        <v>5</v>
      </c>
      <c r="U316" s="735" t="s">
        <v>9822</v>
      </c>
      <c r="V316" s="828">
        <v>42972</v>
      </c>
      <c r="W316" s="844"/>
      <c r="X316" s="980">
        <v>0</v>
      </c>
      <c r="Y316" s="980">
        <v>19</v>
      </c>
      <c r="Z316" s="980">
        <v>3</v>
      </c>
      <c r="AA316" s="980">
        <v>5</v>
      </c>
      <c r="AB316" s="980">
        <v>3</v>
      </c>
      <c r="AC316" s="980">
        <v>5</v>
      </c>
    </row>
    <row r="317" spans="1:35" ht="15" hidden="1" customHeight="1" thickBot="1" x14ac:dyDescent="0.3">
      <c r="A317" s="580" t="str">
        <f t="shared" si="44"/>
        <v>16000006MA017E</v>
      </c>
      <c r="B317" s="581">
        <v>301</v>
      </c>
      <c r="C317" s="582">
        <v>16000006</v>
      </c>
      <c r="D317" s="582" t="s">
        <v>1911</v>
      </c>
      <c r="E317" s="582">
        <v>10</v>
      </c>
      <c r="F317" s="584"/>
      <c r="G317" s="585" t="s">
        <v>1891</v>
      </c>
      <c r="H317" s="585"/>
      <c r="I317" s="584" t="s">
        <v>97</v>
      </c>
      <c r="J317" s="584" t="s">
        <v>831</v>
      </c>
      <c r="K317" s="585"/>
      <c r="L317" s="585" t="s">
        <v>9783</v>
      </c>
      <c r="M317" s="585">
        <v>1</v>
      </c>
      <c r="N317" s="585"/>
      <c r="O317" s="579">
        <f t="shared" si="48"/>
        <v>0</v>
      </c>
      <c r="P317" s="585">
        <f t="shared" si="45"/>
        <v>38</v>
      </c>
      <c r="Q317" s="602"/>
      <c r="R317" s="602"/>
      <c r="S317" s="579">
        <f t="shared" si="49"/>
        <v>0</v>
      </c>
      <c r="T317" s="579">
        <f t="shared" si="50"/>
        <v>0</v>
      </c>
      <c r="U317" s="735"/>
      <c r="V317" s="830"/>
      <c r="W317" s="844"/>
      <c r="X317" s="980">
        <v>0</v>
      </c>
      <c r="Y317" s="980">
        <v>19</v>
      </c>
      <c r="Z317" s="980"/>
      <c r="AA317" s="980"/>
      <c r="AB317" s="980">
        <v>0</v>
      </c>
      <c r="AC317" s="980">
        <v>0</v>
      </c>
    </row>
    <row r="318" spans="1:35" ht="15" hidden="1" customHeight="1" thickBot="1" x14ac:dyDescent="0.3">
      <c r="A318" s="580" t="str">
        <f t="shared" si="44"/>
        <v>52076517SPSMB2</v>
      </c>
      <c r="B318" s="581">
        <v>302</v>
      </c>
      <c r="C318" s="582">
        <v>52076517</v>
      </c>
      <c r="D318" s="582" t="s">
        <v>1912</v>
      </c>
      <c r="E318" s="582">
        <v>272</v>
      </c>
      <c r="F318" s="584" t="s">
        <v>1913</v>
      </c>
      <c r="G318" s="585" t="s">
        <v>1638</v>
      </c>
      <c r="H318" s="585"/>
      <c r="I318" s="584" t="s">
        <v>84</v>
      </c>
      <c r="J318" s="584" t="s">
        <v>831</v>
      </c>
      <c r="K318" s="585" t="s">
        <v>140</v>
      </c>
      <c r="L318" s="585" t="s">
        <v>9783</v>
      </c>
      <c r="M318" s="585">
        <v>1</v>
      </c>
      <c r="N318" s="585"/>
      <c r="O318" s="579">
        <f t="shared" si="48"/>
        <v>0</v>
      </c>
      <c r="P318" s="585">
        <f t="shared" si="45"/>
        <v>38</v>
      </c>
      <c r="Q318" s="602"/>
      <c r="R318" s="602"/>
      <c r="S318" s="579">
        <f t="shared" si="49"/>
        <v>0</v>
      </c>
      <c r="T318" s="579">
        <f t="shared" si="50"/>
        <v>0</v>
      </c>
      <c r="U318" s="735"/>
      <c r="V318" s="830"/>
      <c r="W318" s="844"/>
      <c r="X318" s="980">
        <v>0</v>
      </c>
      <c r="Y318" s="980">
        <v>19</v>
      </c>
      <c r="Z318" s="980"/>
      <c r="AA318" s="980"/>
      <c r="AB318" s="980">
        <v>0</v>
      </c>
      <c r="AC318" s="980">
        <v>0</v>
      </c>
    </row>
    <row r="319" spans="1:35" ht="15" hidden="1" customHeight="1" thickBot="1" x14ac:dyDescent="0.3">
      <c r="A319" s="580" t="str">
        <f t="shared" si="44"/>
        <v>52045678MA015E</v>
      </c>
      <c r="B319" s="581">
        <v>303</v>
      </c>
      <c r="C319" s="582">
        <v>52045678</v>
      </c>
      <c r="D319" s="582" t="s">
        <v>1914</v>
      </c>
      <c r="E319" s="582">
        <v>108</v>
      </c>
      <c r="F319" s="584" t="s">
        <v>1915</v>
      </c>
      <c r="G319" s="585" t="s">
        <v>1778</v>
      </c>
      <c r="H319" s="585"/>
      <c r="I319" s="584" t="s">
        <v>97</v>
      </c>
      <c r="J319" s="584" t="s">
        <v>831</v>
      </c>
      <c r="K319" s="585"/>
      <c r="L319" s="585" t="s">
        <v>9783</v>
      </c>
      <c r="M319" s="585">
        <v>1</v>
      </c>
      <c r="N319" s="585"/>
      <c r="O319" s="579">
        <f t="shared" si="48"/>
        <v>0</v>
      </c>
      <c r="P319" s="585">
        <f t="shared" si="45"/>
        <v>38</v>
      </c>
      <c r="Q319" s="602"/>
      <c r="R319" s="602"/>
      <c r="S319" s="579">
        <f t="shared" si="49"/>
        <v>0</v>
      </c>
      <c r="T319" s="579">
        <f t="shared" si="50"/>
        <v>0</v>
      </c>
      <c r="U319" s="735"/>
      <c r="V319" s="830"/>
      <c r="W319" s="844"/>
      <c r="X319" s="980">
        <v>0</v>
      </c>
      <c r="Y319" s="980">
        <v>19</v>
      </c>
      <c r="Z319" s="980"/>
      <c r="AA319" s="980"/>
      <c r="AB319" s="980">
        <v>0</v>
      </c>
      <c r="AC319" s="980">
        <v>0</v>
      </c>
    </row>
    <row r="320" spans="1:35" ht="15" hidden="1" customHeight="1" thickBot="1" x14ac:dyDescent="0.3">
      <c r="A320" s="580" t="str">
        <f t="shared" si="44"/>
        <v>13592525SPSD1D</v>
      </c>
      <c r="B320" s="581">
        <v>304</v>
      </c>
      <c r="C320" s="582">
        <v>13592525</v>
      </c>
      <c r="D320" s="586" t="s">
        <v>1916</v>
      </c>
      <c r="E320" s="582">
        <v>360</v>
      </c>
      <c r="F320" s="582" t="s">
        <v>1917</v>
      </c>
      <c r="G320" s="582" t="s">
        <v>1188</v>
      </c>
      <c r="H320" s="582"/>
      <c r="I320" s="582" t="s">
        <v>104</v>
      </c>
      <c r="J320" s="584" t="s">
        <v>831</v>
      </c>
      <c r="K320" s="584" t="s">
        <v>935</v>
      </c>
      <c r="L320" s="585" t="s">
        <v>9783</v>
      </c>
      <c r="M320" s="585">
        <v>1</v>
      </c>
      <c r="N320" s="585"/>
      <c r="O320" s="579">
        <f t="shared" si="48"/>
        <v>0</v>
      </c>
      <c r="P320" s="585">
        <f t="shared" si="45"/>
        <v>38</v>
      </c>
      <c r="Q320" s="602"/>
      <c r="R320" s="602"/>
      <c r="S320" s="579">
        <f t="shared" si="49"/>
        <v>0</v>
      </c>
      <c r="T320" s="579">
        <f t="shared" si="50"/>
        <v>0</v>
      </c>
      <c r="U320" s="735"/>
      <c r="V320" s="830"/>
      <c r="W320" s="844"/>
      <c r="X320" s="980">
        <v>0</v>
      </c>
      <c r="Y320" s="980">
        <v>19</v>
      </c>
      <c r="Z320" s="980"/>
      <c r="AA320" s="980"/>
      <c r="AB320" s="980">
        <v>0</v>
      </c>
      <c r="AC320" s="980">
        <v>0</v>
      </c>
    </row>
    <row r="321" spans="1:29" ht="15" hidden="1" customHeight="1" thickBot="1" x14ac:dyDescent="0.3">
      <c r="A321" s="580" t="str">
        <f t="shared" si="44"/>
        <v>52071256SPSMBC</v>
      </c>
      <c r="B321" s="581">
        <v>305</v>
      </c>
      <c r="C321" s="582">
        <v>52071256</v>
      </c>
      <c r="D321" s="582" t="s">
        <v>1918</v>
      </c>
      <c r="E321" s="582">
        <v>272</v>
      </c>
      <c r="F321" s="584" t="s">
        <v>1919</v>
      </c>
      <c r="G321" s="585" t="s">
        <v>226</v>
      </c>
      <c r="H321" s="585"/>
      <c r="I321" s="584" t="s">
        <v>1165</v>
      </c>
      <c r="J321" s="584" t="s">
        <v>831</v>
      </c>
      <c r="K321" s="585" t="s">
        <v>140</v>
      </c>
      <c r="L321" s="585" t="s">
        <v>9783</v>
      </c>
      <c r="M321" s="585">
        <v>1</v>
      </c>
      <c r="N321" s="585"/>
      <c r="O321" s="579">
        <f t="shared" si="48"/>
        <v>0</v>
      </c>
      <c r="P321" s="585">
        <f t="shared" si="45"/>
        <v>38</v>
      </c>
      <c r="Q321" s="602"/>
      <c r="R321" s="602"/>
      <c r="S321" s="579">
        <f t="shared" si="49"/>
        <v>0</v>
      </c>
      <c r="T321" s="579">
        <f t="shared" si="50"/>
        <v>0</v>
      </c>
      <c r="U321" s="735"/>
      <c r="V321" s="830"/>
      <c r="W321" s="844"/>
      <c r="X321" s="980">
        <v>0</v>
      </c>
      <c r="Y321" s="980">
        <v>19</v>
      </c>
      <c r="Z321" s="980"/>
      <c r="AA321" s="980"/>
      <c r="AB321" s="980">
        <v>0</v>
      </c>
      <c r="AC321" s="980">
        <v>0</v>
      </c>
    </row>
    <row r="322" spans="1:29" ht="15" hidden="1" customHeight="1" thickBot="1" x14ac:dyDescent="0.3">
      <c r="A322" s="580" t="str">
        <f t="shared" si="44"/>
        <v>25187851TP023E</v>
      </c>
      <c r="B322" s="581">
        <v>306</v>
      </c>
      <c r="C322" s="582">
        <v>25187851</v>
      </c>
      <c r="D322" s="582" t="s">
        <v>1920</v>
      </c>
      <c r="E322" s="582">
        <v>360</v>
      </c>
      <c r="F322" s="584" t="s">
        <v>1921</v>
      </c>
      <c r="G322" s="585" t="s">
        <v>1336</v>
      </c>
      <c r="H322" s="585"/>
      <c r="I322" s="584" t="s">
        <v>121</v>
      </c>
      <c r="J322" s="584" t="s">
        <v>831</v>
      </c>
      <c r="K322" s="585" t="s">
        <v>1922</v>
      </c>
      <c r="L322" s="585" t="s">
        <v>9783</v>
      </c>
      <c r="M322" s="585">
        <v>1</v>
      </c>
      <c r="N322" s="585"/>
      <c r="O322" s="579">
        <f t="shared" si="48"/>
        <v>0</v>
      </c>
      <c r="P322" s="585">
        <f t="shared" si="45"/>
        <v>38</v>
      </c>
      <c r="Q322" s="602"/>
      <c r="R322" s="602"/>
      <c r="S322" s="579">
        <f t="shared" si="49"/>
        <v>0</v>
      </c>
      <c r="T322" s="579">
        <f t="shared" si="50"/>
        <v>0</v>
      </c>
      <c r="U322" s="735"/>
      <c r="V322" s="828"/>
      <c r="W322" s="844"/>
      <c r="X322" s="980">
        <v>0</v>
      </c>
      <c r="Y322" s="980">
        <v>19</v>
      </c>
      <c r="Z322" s="980"/>
      <c r="AA322" s="980"/>
      <c r="AB322" s="980">
        <v>0</v>
      </c>
      <c r="AC322" s="980">
        <v>0</v>
      </c>
    </row>
    <row r="323" spans="1:29" ht="15" hidden="1" customHeight="1" thickBot="1" x14ac:dyDescent="0.3">
      <c r="A323" s="580" t="str">
        <f t="shared" si="44"/>
        <v>94757134SEQUENCIAMENTO</v>
      </c>
      <c r="B323" s="581">
        <v>307</v>
      </c>
      <c r="C323" s="582">
        <v>94757134</v>
      </c>
      <c r="D323" s="582" t="s">
        <v>698</v>
      </c>
      <c r="E323" s="582">
        <v>20</v>
      </c>
      <c r="F323" s="584"/>
      <c r="G323" s="585" t="s">
        <v>1644</v>
      </c>
      <c r="H323" s="585"/>
      <c r="I323" s="585"/>
      <c r="J323" s="584" t="s">
        <v>831</v>
      </c>
      <c r="K323" s="585"/>
      <c r="L323" s="585" t="s">
        <v>9783</v>
      </c>
      <c r="M323" s="585">
        <v>1</v>
      </c>
      <c r="N323" s="585"/>
      <c r="O323" s="579">
        <f t="shared" si="48"/>
        <v>0</v>
      </c>
      <c r="P323" s="585">
        <f t="shared" si="45"/>
        <v>38</v>
      </c>
      <c r="Q323" s="602"/>
      <c r="R323" s="602"/>
      <c r="S323" s="579">
        <f t="shared" si="49"/>
        <v>0</v>
      </c>
      <c r="T323" s="579">
        <f t="shared" si="50"/>
        <v>0</v>
      </c>
      <c r="U323" s="735"/>
      <c r="V323" s="829"/>
      <c r="W323" s="844"/>
      <c r="X323" s="980">
        <v>0</v>
      </c>
      <c r="Y323" s="980">
        <v>19</v>
      </c>
      <c r="Z323" s="980"/>
      <c r="AA323" s="980"/>
      <c r="AB323" s="980">
        <v>0</v>
      </c>
      <c r="AC323" s="980">
        <v>0</v>
      </c>
    </row>
    <row r="324" spans="1:29" ht="15" hidden="1" customHeight="1" thickBot="1" x14ac:dyDescent="0.3">
      <c r="A324" s="580" t="str">
        <f t="shared" si="44"/>
        <v>94764030</v>
      </c>
      <c r="B324" s="581">
        <v>308</v>
      </c>
      <c r="C324" s="582">
        <v>94764030</v>
      </c>
      <c r="D324" s="582" t="s">
        <v>1923</v>
      </c>
      <c r="E324" s="582"/>
      <c r="F324" s="584"/>
      <c r="G324" s="585"/>
      <c r="H324" s="585"/>
      <c r="I324" s="585"/>
      <c r="J324" s="584" t="s">
        <v>831</v>
      </c>
      <c r="K324" s="585"/>
      <c r="L324" s="585" t="s">
        <v>9783</v>
      </c>
      <c r="M324" s="585">
        <v>1</v>
      </c>
      <c r="N324" s="585"/>
      <c r="O324" s="579">
        <f t="shared" si="48"/>
        <v>0</v>
      </c>
      <c r="P324" s="585">
        <f t="shared" si="45"/>
        <v>38</v>
      </c>
      <c r="Q324" s="602"/>
      <c r="R324" s="602"/>
      <c r="S324" s="579">
        <f t="shared" si="49"/>
        <v>0</v>
      </c>
      <c r="T324" s="579">
        <f t="shared" si="50"/>
        <v>0</v>
      </c>
      <c r="U324" s="735"/>
      <c r="V324" s="829"/>
      <c r="W324" s="844"/>
      <c r="X324" s="980">
        <v>0</v>
      </c>
      <c r="Y324" s="980">
        <v>19</v>
      </c>
      <c r="Z324" s="980"/>
      <c r="AA324" s="980"/>
      <c r="AB324" s="980">
        <v>0</v>
      </c>
      <c r="AC324" s="980">
        <v>0</v>
      </c>
    </row>
    <row r="325" spans="1:29" ht="15" hidden="1" customHeight="1" thickBot="1" x14ac:dyDescent="0.3">
      <c r="A325" s="580" t="str">
        <f t="shared" si="44"/>
        <v>52061311</v>
      </c>
      <c r="B325" s="581">
        <v>309</v>
      </c>
      <c r="C325" s="582">
        <v>52061311</v>
      </c>
      <c r="D325" s="582" t="s">
        <v>1924</v>
      </c>
      <c r="E325" s="582"/>
      <c r="F325" s="584"/>
      <c r="G325" s="585"/>
      <c r="H325" s="585"/>
      <c r="I325" s="585"/>
      <c r="J325" s="584" t="s">
        <v>831</v>
      </c>
      <c r="K325" s="585"/>
      <c r="L325" s="585" t="s">
        <v>9783</v>
      </c>
      <c r="M325" s="585">
        <v>1</v>
      </c>
      <c r="N325" s="585"/>
      <c r="O325" s="579">
        <f t="shared" si="48"/>
        <v>0</v>
      </c>
      <c r="P325" s="585">
        <f t="shared" si="45"/>
        <v>38</v>
      </c>
      <c r="Q325" s="602"/>
      <c r="R325" s="602"/>
      <c r="S325" s="579">
        <f t="shared" si="49"/>
        <v>0</v>
      </c>
      <c r="T325" s="579">
        <f t="shared" si="50"/>
        <v>0</v>
      </c>
      <c r="U325" s="735"/>
      <c r="V325" s="830"/>
      <c r="W325" s="844"/>
      <c r="X325" s="980">
        <v>0</v>
      </c>
      <c r="Y325" s="980">
        <v>19</v>
      </c>
      <c r="Z325" s="980"/>
      <c r="AA325" s="980"/>
      <c r="AB325" s="980">
        <v>0</v>
      </c>
      <c r="AC325" s="980">
        <v>0</v>
      </c>
    </row>
    <row r="326" spans="1:29" ht="15" hidden="1" customHeight="1" thickBot="1" x14ac:dyDescent="0.3">
      <c r="A326" s="580" t="str">
        <f t="shared" si="44"/>
        <v>52068329ZD02</v>
      </c>
      <c r="B326" s="581">
        <v>310</v>
      </c>
      <c r="C326" s="588">
        <v>52068329</v>
      </c>
      <c r="D326" s="588" t="s">
        <v>1925</v>
      </c>
      <c r="E326" s="588">
        <v>54</v>
      </c>
      <c r="F326" s="584" t="s">
        <v>1926</v>
      </c>
      <c r="G326" s="593" t="s">
        <v>1506</v>
      </c>
      <c r="H326" s="585"/>
      <c r="I326" s="584" t="s">
        <v>121</v>
      </c>
      <c r="J326" s="584" t="s">
        <v>1787</v>
      </c>
      <c r="K326" s="585" t="s">
        <v>1657</v>
      </c>
      <c r="L326" s="585" t="s">
        <v>9783</v>
      </c>
      <c r="M326" s="585">
        <v>1</v>
      </c>
      <c r="N326" s="585"/>
      <c r="O326" s="579">
        <f t="shared" si="48"/>
        <v>0</v>
      </c>
      <c r="P326" s="585">
        <f t="shared" si="45"/>
        <v>38</v>
      </c>
      <c r="Q326" s="602"/>
      <c r="R326" s="602"/>
      <c r="S326" s="594">
        <f t="shared" si="49"/>
        <v>0</v>
      </c>
      <c r="T326" s="594">
        <f t="shared" si="50"/>
        <v>0</v>
      </c>
      <c r="U326" s="641" t="s">
        <v>9823</v>
      </c>
      <c r="V326" s="836">
        <v>43013</v>
      </c>
      <c r="W326" s="844"/>
      <c r="X326" s="980">
        <v>0</v>
      </c>
      <c r="Y326" s="980">
        <v>19</v>
      </c>
      <c r="Z326" s="980"/>
      <c r="AA326" s="980"/>
      <c r="AB326" s="980">
        <v>0</v>
      </c>
      <c r="AC326" s="980">
        <v>0</v>
      </c>
    </row>
    <row r="327" spans="1:29" ht="15" hidden="1" customHeight="1" thickBot="1" x14ac:dyDescent="0.3">
      <c r="A327" s="580" t="str">
        <f t="shared" si="44"/>
        <v>52102736SEQ CHICOTES</v>
      </c>
      <c r="B327" s="581">
        <v>311</v>
      </c>
      <c r="C327" s="582">
        <v>52102736</v>
      </c>
      <c r="D327" s="582" t="s">
        <v>1645</v>
      </c>
      <c r="E327" s="582">
        <v>60</v>
      </c>
      <c r="F327" s="584" t="s">
        <v>1927</v>
      </c>
      <c r="G327" s="585" t="s">
        <v>1519</v>
      </c>
      <c r="H327" s="585"/>
      <c r="I327" s="584" t="s">
        <v>1520</v>
      </c>
      <c r="J327" s="584" t="s">
        <v>831</v>
      </c>
      <c r="K327" s="585" t="s">
        <v>618</v>
      </c>
      <c r="L327" s="585" t="s">
        <v>9783</v>
      </c>
      <c r="M327" s="585">
        <v>1</v>
      </c>
      <c r="N327" s="585"/>
      <c r="O327" s="579">
        <f t="shared" si="48"/>
        <v>0</v>
      </c>
      <c r="P327" s="585">
        <f t="shared" si="45"/>
        <v>38</v>
      </c>
      <c r="Q327" s="602"/>
      <c r="R327" s="602"/>
      <c r="S327" s="579">
        <f t="shared" si="49"/>
        <v>0</v>
      </c>
      <c r="T327" s="579">
        <f t="shared" si="50"/>
        <v>0</v>
      </c>
      <c r="U327" s="735"/>
      <c r="V327" s="830"/>
      <c r="W327" s="844"/>
      <c r="X327" s="980">
        <v>0</v>
      </c>
      <c r="Y327" s="980">
        <v>19</v>
      </c>
      <c r="Z327" s="980"/>
      <c r="AA327" s="980"/>
      <c r="AB327" s="980">
        <v>0</v>
      </c>
      <c r="AC327" s="980">
        <v>0</v>
      </c>
    </row>
    <row r="328" spans="1:29" ht="15" hidden="1" customHeight="1" thickBot="1" x14ac:dyDescent="0.3">
      <c r="A328" s="580" t="str">
        <f t="shared" si="44"/>
        <v>42527026SEQ. SEMI EIXO</v>
      </c>
      <c r="B328" s="581">
        <v>312</v>
      </c>
      <c r="C328" s="582">
        <v>42527026</v>
      </c>
      <c r="D328" s="582" t="s">
        <v>10118</v>
      </c>
      <c r="E328" s="582">
        <v>54</v>
      </c>
      <c r="F328" s="584" t="s">
        <v>1928</v>
      </c>
      <c r="G328" s="587" t="s">
        <v>1789</v>
      </c>
      <c r="H328" s="587"/>
      <c r="I328" s="585" t="s">
        <v>1552</v>
      </c>
      <c r="J328" s="584" t="s">
        <v>1225</v>
      </c>
      <c r="K328" s="587" t="s">
        <v>1929</v>
      </c>
      <c r="L328" s="585" t="s">
        <v>9783</v>
      </c>
      <c r="M328" s="585">
        <v>1</v>
      </c>
      <c r="N328" s="585"/>
      <c r="O328" s="579">
        <v>20</v>
      </c>
      <c r="P328" s="585">
        <f t="shared" si="45"/>
        <v>38</v>
      </c>
      <c r="Q328" s="602"/>
      <c r="R328" s="602"/>
      <c r="S328" s="579">
        <f t="shared" si="49"/>
        <v>0</v>
      </c>
      <c r="T328" s="579">
        <f t="shared" si="50"/>
        <v>0</v>
      </c>
      <c r="U328" s="845"/>
      <c r="V328" s="828"/>
      <c r="W328" s="844"/>
      <c r="X328" s="980">
        <v>0</v>
      </c>
      <c r="Y328" s="980">
        <v>19</v>
      </c>
      <c r="Z328" s="980"/>
      <c r="AA328" s="980"/>
      <c r="AB328" s="980">
        <v>0</v>
      </c>
      <c r="AC328" s="980">
        <v>0</v>
      </c>
    </row>
    <row r="329" spans="1:29" ht="15" hidden="1" customHeight="1" thickBot="1" x14ac:dyDescent="0.3">
      <c r="A329" s="580" t="str">
        <f t="shared" si="44"/>
        <v>42527025SEQ. SEMI EIXO</v>
      </c>
      <c r="B329" s="581">
        <v>313</v>
      </c>
      <c r="C329" s="582">
        <v>42527025</v>
      </c>
      <c r="D329" s="582" t="s">
        <v>10119</v>
      </c>
      <c r="E329" s="582">
        <v>50</v>
      </c>
      <c r="F329" s="584" t="s">
        <v>1930</v>
      </c>
      <c r="G329" s="585" t="s">
        <v>1789</v>
      </c>
      <c r="H329" s="585"/>
      <c r="I329" s="585" t="s">
        <v>1552</v>
      </c>
      <c r="J329" s="584" t="s">
        <v>1225</v>
      </c>
      <c r="K329" s="585" t="s">
        <v>1931</v>
      </c>
      <c r="L329" s="585" t="s">
        <v>9783</v>
      </c>
      <c r="M329" s="585">
        <v>1</v>
      </c>
      <c r="N329" s="585"/>
      <c r="O329" s="579">
        <v>20</v>
      </c>
      <c r="P329" s="585">
        <f t="shared" si="45"/>
        <v>38</v>
      </c>
      <c r="Q329" s="602"/>
      <c r="R329" s="602"/>
      <c r="S329" s="579">
        <f t="shared" si="49"/>
        <v>0</v>
      </c>
      <c r="T329" s="579">
        <f t="shared" si="50"/>
        <v>0</v>
      </c>
      <c r="U329" s="845"/>
      <c r="V329" s="828"/>
      <c r="W329" s="844"/>
      <c r="X329" s="980">
        <v>0</v>
      </c>
      <c r="Y329" s="980">
        <v>19</v>
      </c>
      <c r="Z329" s="980"/>
      <c r="AA329" s="980"/>
      <c r="AB329" s="980">
        <v>0</v>
      </c>
      <c r="AC329" s="980">
        <v>0</v>
      </c>
    </row>
    <row r="330" spans="1:29" ht="15" hidden="1" customHeight="1" thickBot="1" x14ac:dyDescent="0.3">
      <c r="A330" s="580" t="str">
        <f t="shared" si="44"/>
        <v>52049140SPSMBB</v>
      </c>
      <c r="B330" s="581">
        <v>314</v>
      </c>
      <c r="C330" s="582">
        <v>52049140</v>
      </c>
      <c r="D330" s="582" t="s">
        <v>1932</v>
      </c>
      <c r="E330" s="582">
        <v>175</v>
      </c>
      <c r="F330" s="584" t="s">
        <v>1933</v>
      </c>
      <c r="G330" s="585" t="s">
        <v>1428</v>
      </c>
      <c r="H330" s="585"/>
      <c r="I330" s="584" t="s">
        <v>84</v>
      </c>
      <c r="J330" s="584" t="s">
        <v>1225</v>
      </c>
      <c r="K330" s="585" t="s">
        <v>140</v>
      </c>
      <c r="L330" s="585" t="s">
        <v>10053</v>
      </c>
      <c r="M330" s="585">
        <v>1</v>
      </c>
      <c r="N330" s="585" t="s">
        <v>147</v>
      </c>
      <c r="O330" s="579">
        <f t="shared" ref="O330:O340" si="51">ROUNDUP(IF(N330="PENDANT",(VLOOKUP(L330,$E$2:$I$9,5,FALSE)*M330)),0)</f>
        <v>13</v>
      </c>
      <c r="P330" s="585">
        <f t="shared" si="45"/>
        <v>13</v>
      </c>
      <c r="Q330" s="602" t="s">
        <v>10144</v>
      </c>
      <c r="R330" s="602"/>
      <c r="S330" s="579">
        <f t="shared" si="49"/>
        <v>0</v>
      </c>
      <c r="T330" s="579">
        <f t="shared" si="50"/>
        <v>0</v>
      </c>
      <c r="U330" s="614" t="s">
        <v>9824</v>
      </c>
      <c r="V330" s="828">
        <v>42969</v>
      </c>
      <c r="W330" s="844"/>
      <c r="X330" s="980">
        <v>6</v>
      </c>
      <c r="Y330" s="980">
        <v>6</v>
      </c>
      <c r="Z330" s="980" t="s">
        <v>10144</v>
      </c>
      <c r="AA330" s="980"/>
      <c r="AB330" s="980">
        <v>0</v>
      </c>
      <c r="AC330" s="980">
        <v>0</v>
      </c>
    </row>
    <row r="331" spans="1:29" ht="15" hidden="1" customHeight="1" thickBot="1" x14ac:dyDescent="0.3">
      <c r="A331" s="580" t="str">
        <f t="shared" si="44"/>
        <v>52049138SPSMBB</v>
      </c>
      <c r="B331" s="581">
        <v>315</v>
      </c>
      <c r="C331" s="582">
        <v>52049138</v>
      </c>
      <c r="D331" s="582" t="s">
        <v>1934</v>
      </c>
      <c r="E331" s="582">
        <v>175</v>
      </c>
      <c r="F331" s="584" t="s">
        <v>1935</v>
      </c>
      <c r="G331" s="585" t="s">
        <v>1428</v>
      </c>
      <c r="H331" s="585"/>
      <c r="I331" s="584" t="s">
        <v>84</v>
      </c>
      <c r="J331" s="584" t="s">
        <v>1225</v>
      </c>
      <c r="K331" s="585" t="s">
        <v>140</v>
      </c>
      <c r="L331" s="585" t="s">
        <v>10052</v>
      </c>
      <c r="M331" s="585">
        <v>1</v>
      </c>
      <c r="N331" s="585" t="s">
        <v>147</v>
      </c>
      <c r="O331" s="579">
        <f t="shared" si="51"/>
        <v>26</v>
      </c>
      <c r="P331" s="585">
        <f t="shared" si="45"/>
        <v>26</v>
      </c>
      <c r="Q331" s="602" t="s">
        <v>10144</v>
      </c>
      <c r="R331" s="602"/>
      <c r="S331" s="579">
        <f t="shared" si="49"/>
        <v>0</v>
      </c>
      <c r="T331" s="579">
        <f t="shared" si="50"/>
        <v>0</v>
      </c>
      <c r="U331" s="614" t="s">
        <v>9824</v>
      </c>
      <c r="V331" s="828">
        <v>42969</v>
      </c>
      <c r="W331" s="844"/>
      <c r="X331" s="980">
        <v>13</v>
      </c>
      <c r="Y331" s="980">
        <v>13</v>
      </c>
      <c r="Z331" s="980" t="s">
        <v>10144</v>
      </c>
      <c r="AA331" s="980"/>
      <c r="AB331" s="980">
        <v>0</v>
      </c>
      <c r="AC331" s="980">
        <v>0</v>
      </c>
    </row>
    <row r="332" spans="1:29" ht="15" hidden="1" customHeight="1" thickBot="1" x14ac:dyDescent="0.3">
      <c r="A332" s="580" t="str">
        <f t="shared" si="44"/>
        <v>12677831SPSMBB</v>
      </c>
      <c r="B332" s="581">
        <v>316</v>
      </c>
      <c r="C332" s="582">
        <v>12677831</v>
      </c>
      <c r="D332" s="586" t="s">
        <v>998</v>
      </c>
      <c r="E332" s="582">
        <v>12</v>
      </c>
      <c r="F332" s="584"/>
      <c r="G332" s="585" t="s">
        <v>1428</v>
      </c>
      <c r="H332" s="585"/>
      <c r="I332" s="585" t="s">
        <v>84</v>
      </c>
      <c r="J332" s="584" t="s">
        <v>831</v>
      </c>
      <c r="K332" s="585" t="s">
        <v>911</v>
      </c>
      <c r="L332" s="585" t="s">
        <v>9783</v>
      </c>
      <c r="M332" s="585">
        <v>1</v>
      </c>
      <c r="N332" s="585"/>
      <c r="O332" s="579">
        <f t="shared" si="51"/>
        <v>0</v>
      </c>
      <c r="P332" s="585">
        <f t="shared" si="45"/>
        <v>38</v>
      </c>
      <c r="Q332" s="602"/>
      <c r="R332" s="602"/>
      <c r="S332" s="579">
        <f t="shared" si="49"/>
        <v>0</v>
      </c>
      <c r="T332" s="579">
        <f t="shared" si="50"/>
        <v>0</v>
      </c>
      <c r="U332" s="614"/>
      <c r="V332" s="828"/>
      <c r="W332" s="844"/>
      <c r="X332" s="980">
        <v>0</v>
      </c>
      <c r="Y332" s="980">
        <v>19</v>
      </c>
      <c r="Z332" s="980"/>
      <c r="AA332" s="980"/>
      <c r="AB332" s="980">
        <v>0</v>
      </c>
      <c r="AC332" s="980">
        <v>0</v>
      </c>
    </row>
    <row r="333" spans="1:29" ht="15" hidden="1" customHeight="1" thickBot="1" x14ac:dyDescent="0.3">
      <c r="A333" s="580" t="str">
        <f t="shared" si="44"/>
        <v>94763057</v>
      </c>
      <c r="B333" s="581">
        <v>317</v>
      </c>
      <c r="C333" s="582">
        <v>94763057</v>
      </c>
      <c r="D333" s="582" t="s">
        <v>1549</v>
      </c>
      <c r="E333" s="582"/>
      <c r="F333" s="584"/>
      <c r="G333" s="585"/>
      <c r="H333" s="585"/>
      <c r="I333" s="585"/>
      <c r="J333" s="584" t="s">
        <v>831</v>
      </c>
      <c r="K333" s="585"/>
      <c r="L333" s="585" t="s">
        <v>9783</v>
      </c>
      <c r="M333" s="585">
        <v>1</v>
      </c>
      <c r="N333" s="585"/>
      <c r="O333" s="579">
        <f t="shared" si="51"/>
        <v>0</v>
      </c>
      <c r="P333" s="585">
        <f t="shared" si="45"/>
        <v>38</v>
      </c>
      <c r="Q333" s="602"/>
      <c r="R333" s="602"/>
      <c r="S333" s="579">
        <f t="shared" si="49"/>
        <v>0</v>
      </c>
      <c r="T333" s="579">
        <f t="shared" si="50"/>
        <v>0</v>
      </c>
      <c r="U333" s="735"/>
      <c r="V333" s="831"/>
      <c r="W333" s="844"/>
      <c r="X333" s="980">
        <v>0</v>
      </c>
      <c r="Y333" s="980">
        <v>19</v>
      </c>
      <c r="Z333" s="980"/>
      <c r="AA333" s="980"/>
      <c r="AB333" s="980">
        <v>0</v>
      </c>
      <c r="AC333" s="980">
        <v>0</v>
      </c>
    </row>
    <row r="334" spans="1:29" ht="15" hidden="1" customHeight="1" thickBot="1" x14ac:dyDescent="0.3">
      <c r="A334" s="580" t="str">
        <f t="shared" si="44"/>
        <v>52091319TP006D</v>
      </c>
      <c r="B334" s="581">
        <v>318</v>
      </c>
      <c r="C334" s="582">
        <v>52091319</v>
      </c>
      <c r="D334" s="582" t="s">
        <v>1936</v>
      </c>
      <c r="E334" s="582">
        <v>50</v>
      </c>
      <c r="F334" s="584" t="s">
        <v>1473</v>
      </c>
      <c r="G334" s="585" t="s">
        <v>1317</v>
      </c>
      <c r="H334" s="585"/>
      <c r="I334" s="584" t="s">
        <v>75</v>
      </c>
      <c r="J334" s="584" t="s">
        <v>831</v>
      </c>
      <c r="K334" s="585" t="s">
        <v>798</v>
      </c>
      <c r="L334" s="585" t="s">
        <v>9783</v>
      </c>
      <c r="M334" s="585">
        <v>1</v>
      </c>
      <c r="N334" s="585"/>
      <c r="O334" s="579">
        <f t="shared" si="51"/>
        <v>0</v>
      </c>
      <c r="P334" s="585">
        <f t="shared" si="45"/>
        <v>38</v>
      </c>
      <c r="Q334" s="602"/>
      <c r="R334" s="602"/>
      <c r="S334" s="579">
        <f t="shared" si="49"/>
        <v>0</v>
      </c>
      <c r="T334" s="579">
        <f t="shared" si="50"/>
        <v>0</v>
      </c>
      <c r="U334" s="845"/>
      <c r="V334" s="828"/>
      <c r="W334" s="844"/>
      <c r="X334" s="980">
        <v>0</v>
      </c>
      <c r="Y334" s="980">
        <v>19</v>
      </c>
      <c r="Z334" s="980"/>
      <c r="AA334" s="980"/>
      <c r="AB334" s="980">
        <v>0</v>
      </c>
      <c r="AC334" s="980">
        <v>0</v>
      </c>
    </row>
    <row r="335" spans="1:29" ht="15" hidden="1" customHeight="1" thickBot="1" x14ac:dyDescent="0.3">
      <c r="A335" s="580" t="str">
        <f t="shared" si="44"/>
        <v>52042563MB018D</v>
      </c>
      <c r="B335" s="581">
        <v>319</v>
      </c>
      <c r="C335" s="582">
        <v>52042563</v>
      </c>
      <c r="D335" s="582" t="s">
        <v>10158</v>
      </c>
      <c r="E335" s="582">
        <v>66</v>
      </c>
      <c r="F335" s="584" t="s">
        <v>1779</v>
      </c>
      <c r="G335" s="585" t="s">
        <v>1438</v>
      </c>
      <c r="H335" s="585"/>
      <c r="I335" s="585" t="s">
        <v>1780</v>
      </c>
      <c r="J335" s="584" t="s">
        <v>1225</v>
      </c>
      <c r="K335" s="585" t="s">
        <v>113</v>
      </c>
      <c r="L335" s="585" t="s">
        <v>9782</v>
      </c>
      <c r="M335" s="585">
        <v>1</v>
      </c>
      <c r="N335" s="585" t="s">
        <v>147</v>
      </c>
      <c r="O335" s="579">
        <f t="shared" si="51"/>
        <v>38</v>
      </c>
      <c r="P335" s="585">
        <f t="shared" si="45"/>
        <v>38</v>
      </c>
      <c r="Q335" s="602" t="s">
        <v>10157</v>
      </c>
      <c r="R335" s="602"/>
      <c r="S335" s="579">
        <f t="shared" si="49"/>
        <v>0</v>
      </c>
      <c r="T335" s="579">
        <f t="shared" si="50"/>
        <v>0</v>
      </c>
      <c r="U335" s="614" t="s">
        <v>9824</v>
      </c>
      <c r="V335" s="828">
        <v>42969</v>
      </c>
      <c r="W335" s="844"/>
      <c r="X335" s="980">
        <v>19</v>
      </c>
      <c r="Y335" s="980">
        <v>19</v>
      </c>
      <c r="Z335" s="980" t="s">
        <v>10157</v>
      </c>
      <c r="AA335" s="980"/>
      <c r="AB335" s="980">
        <v>0</v>
      </c>
      <c r="AC335" s="980">
        <v>0</v>
      </c>
    </row>
    <row r="336" spans="1:29" ht="15" hidden="1" customHeight="1" thickBot="1" x14ac:dyDescent="0.3">
      <c r="A336" s="580" t="str">
        <f t="shared" si="44"/>
        <v>52076519SPSMB2</v>
      </c>
      <c r="B336" s="581">
        <v>320</v>
      </c>
      <c r="C336" s="582">
        <v>52076519</v>
      </c>
      <c r="D336" s="582" t="s">
        <v>1937</v>
      </c>
      <c r="E336" s="582">
        <v>272</v>
      </c>
      <c r="F336" s="584" t="s">
        <v>1550</v>
      </c>
      <c r="G336" s="585" t="s">
        <v>1638</v>
      </c>
      <c r="H336" s="585"/>
      <c r="I336" s="584" t="s">
        <v>84</v>
      </c>
      <c r="J336" s="584" t="s">
        <v>831</v>
      </c>
      <c r="K336" s="585" t="s">
        <v>140</v>
      </c>
      <c r="L336" s="585" t="s">
        <v>9783</v>
      </c>
      <c r="M336" s="585">
        <v>1</v>
      </c>
      <c r="N336" s="585"/>
      <c r="O336" s="579">
        <f t="shared" si="51"/>
        <v>0</v>
      </c>
      <c r="P336" s="585">
        <f t="shared" si="45"/>
        <v>38</v>
      </c>
      <c r="Q336" s="602"/>
      <c r="R336" s="602"/>
      <c r="S336" s="579">
        <f t="shared" si="49"/>
        <v>0</v>
      </c>
      <c r="T336" s="579">
        <f t="shared" si="50"/>
        <v>0</v>
      </c>
      <c r="U336" s="735"/>
      <c r="V336" s="830"/>
      <c r="W336" s="844"/>
      <c r="X336" s="980">
        <v>0</v>
      </c>
      <c r="Y336" s="980">
        <v>19</v>
      </c>
      <c r="Z336" s="980"/>
      <c r="AA336" s="980"/>
      <c r="AB336" s="980">
        <v>0</v>
      </c>
      <c r="AC336" s="980">
        <v>0</v>
      </c>
    </row>
    <row r="337" spans="1:29" ht="15" hidden="1" customHeight="1" thickBot="1" x14ac:dyDescent="0.3">
      <c r="A337" s="580" t="str">
        <f t="shared" si="44"/>
        <v>52045677SEQ MOLA</v>
      </c>
      <c r="B337" s="581">
        <v>321</v>
      </c>
      <c r="C337" s="582">
        <v>52045677</v>
      </c>
      <c r="D337" s="582" t="s">
        <v>1938</v>
      </c>
      <c r="E337" s="582">
        <v>108</v>
      </c>
      <c r="F337" s="584" t="s">
        <v>1939</v>
      </c>
      <c r="G337" s="585" t="s">
        <v>1940</v>
      </c>
      <c r="H337" s="585"/>
      <c r="I337" s="585" t="s">
        <v>1940</v>
      </c>
      <c r="J337" s="584" t="s">
        <v>831</v>
      </c>
      <c r="K337" s="585"/>
      <c r="L337" s="585" t="s">
        <v>9783</v>
      </c>
      <c r="M337" s="585">
        <v>1</v>
      </c>
      <c r="N337" s="585"/>
      <c r="O337" s="579">
        <f t="shared" si="51"/>
        <v>0</v>
      </c>
      <c r="P337" s="585">
        <f t="shared" si="45"/>
        <v>38</v>
      </c>
      <c r="Q337" s="602"/>
      <c r="R337" s="602"/>
      <c r="S337" s="579">
        <f t="shared" si="49"/>
        <v>0</v>
      </c>
      <c r="T337" s="579">
        <f t="shared" si="50"/>
        <v>0</v>
      </c>
      <c r="U337" s="735"/>
      <c r="V337" s="830"/>
      <c r="W337" s="844"/>
      <c r="X337" s="980">
        <v>0</v>
      </c>
      <c r="Y337" s="980">
        <v>19</v>
      </c>
      <c r="Z337" s="980"/>
      <c r="AA337" s="980"/>
      <c r="AB337" s="980">
        <v>0</v>
      </c>
      <c r="AC337" s="980">
        <v>0</v>
      </c>
    </row>
    <row r="338" spans="1:29" ht="15" hidden="1" customHeight="1" thickBot="1" x14ac:dyDescent="0.3">
      <c r="A338" s="580" t="str">
        <f t="shared" si="44"/>
        <v>52125434SEQ CHICOTES</v>
      </c>
      <c r="B338" s="581">
        <v>322</v>
      </c>
      <c r="C338" s="582">
        <v>52125434</v>
      </c>
      <c r="D338" s="616" t="s">
        <v>130</v>
      </c>
      <c r="E338" s="582">
        <v>20</v>
      </c>
      <c r="F338" s="584" t="s">
        <v>1595</v>
      </c>
      <c r="G338" s="585" t="s">
        <v>1519</v>
      </c>
      <c r="H338" s="585"/>
      <c r="I338" s="585"/>
      <c r="J338" s="584" t="s">
        <v>831</v>
      </c>
      <c r="K338" s="585"/>
      <c r="L338" s="585" t="s">
        <v>9783</v>
      </c>
      <c r="M338" s="585">
        <v>1</v>
      </c>
      <c r="N338" s="585"/>
      <c r="O338" s="579">
        <f t="shared" si="51"/>
        <v>0</v>
      </c>
      <c r="P338" s="585">
        <f t="shared" si="45"/>
        <v>38</v>
      </c>
      <c r="Q338" s="602"/>
      <c r="R338" s="602"/>
      <c r="S338" s="579">
        <f t="shared" si="49"/>
        <v>0</v>
      </c>
      <c r="T338" s="579">
        <f t="shared" si="50"/>
        <v>0</v>
      </c>
      <c r="U338" s="735"/>
      <c r="V338" s="830"/>
      <c r="W338" s="844"/>
      <c r="X338" s="980">
        <v>0</v>
      </c>
      <c r="Y338" s="980">
        <v>19</v>
      </c>
      <c r="Z338" s="980"/>
      <c r="AA338" s="980"/>
      <c r="AB338" s="980">
        <v>0</v>
      </c>
      <c r="AC338" s="980">
        <v>0</v>
      </c>
    </row>
    <row r="339" spans="1:29" ht="15" hidden="1" customHeight="1" thickBot="1" x14ac:dyDescent="0.3">
      <c r="A339" s="580" t="str">
        <f t="shared" si="44"/>
        <v>52062018MB019E</v>
      </c>
      <c r="B339" s="581">
        <v>323</v>
      </c>
      <c r="C339" s="582">
        <v>52062018</v>
      </c>
      <c r="D339" s="582" t="s">
        <v>1941</v>
      </c>
      <c r="E339" s="582">
        <v>90</v>
      </c>
      <c r="F339" s="584" t="s">
        <v>1942</v>
      </c>
      <c r="G339" s="585" t="s">
        <v>1433</v>
      </c>
      <c r="H339" s="585"/>
      <c r="I339" s="584" t="s">
        <v>84</v>
      </c>
      <c r="J339" s="584" t="s">
        <v>1943</v>
      </c>
      <c r="K339" s="585" t="s">
        <v>1944</v>
      </c>
      <c r="L339" s="585" t="s">
        <v>9782</v>
      </c>
      <c r="M339" s="585">
        <v>1</v>
      </c>
      <c r="N339" s="585" t="s">
        <v>147</v>
      </c>
      <c r="O339" s="579">
        <f t="shared" si="51"/>
        <v>38</v>
      </c>
      <c r="P339" s="585">
        <f t="shared" si="45"/>
        <v>38</v>
      </c>
      <c r="Q339" s="602">
        <v>15</v>
      </c>
      <c r="R339" s="602"/>
      <c r="S339" s="579">
        <f t="shared" si="49"/>
        <v>0</v>
      </c>
      <c r="T339" s="579">
        <f t="shared" si="50"/>
        <v>0</v>
      </c>
      <c r="U339" s="614" t="s">
        <v>9824</v>
      </c>
      <c r="V339" s="828">
        <v>42976</v>
      </c>
      <c r="W339" s="844"/>
      <c r="X339" s="980">
        <v>19</v>
      </c>
      <c r="Y339" s="980">
        <v>19</v>
      </c>
      <c r="Z339" s="980">
        <v>15</v>
      </c>
      <c r="AA339" s="980"/>
      <c r="AB339" s="980">
        <v>0</v>
      </c>
      <c r="AC339" s="980">
        <v>0</v>
      </c>
    </row>
    <row r="340" spans="1:29" ht="15" hidden="1" customHeight="1" thickBot="1" x14ac:dyDescent="0.3">
      <c r="A340" s="580" t="str">
        <f t="shared" si="44"/>
        <v>94734615SEQ</v>
      </c>
      <c r="B340" s="581">
        <v>324</v>
      </c>
      <c r="C340" s="582">
        <v>94734615</v>
      </c>
      <c r="D340" s="582" t="s">
        <v>1511</v>
      </c>
      <c r="E340" s="582"/>
      <c r="F340" s="582"/>
      <c r="G340" s="584" t="s">
        <v>1512</v>
      </c>
      <c r="H340" s="584"/>
      <c r="I340" s="584"/>
      <c r="J340" s="584" t="s">
        <v>831</v>
      </c>
      <c r="K340" s="585"/>
      <c r="L340" s="585" t="s">
        <v>9783</v>
      </c>
      <c r="M340" s="585">
        <v>1</v>
      </c>
      <c r="N340" s="585"/>
      <c r="O340" s="579">
        <f t="shared" si="51"/>
        <v>0</v>
      </c>
      <c r="P340" s="585">
        <f t="shared" si="45"/>
        <v>38</v>
      </c>
      <c r="Q340" s="602"/>
      <c r="R340" s="602"/>
      <c r="S340" s="579">
        <f t="shared" si="49"/>
        <v>0</v>
      </c>
      <c r="T340" s="579">
        <f t="shared" si="50"/>
        <v>0</v>
      </c>
      <c r="U340" s="735"/>
      <c r="V340" s="830"/>
      <c r="W340" s="844"/>
      <c r="X340" s="980">
        <v>0</v>
      </c>
      <c r="Y340" s="980">
        <v>19</v>
      </c>
      <c r="Z340" s="980"/>
      <c r="AA340" s="980"/>
      <c r="AB340" s="980">
        <v>0</v>
      </c>
      <c r="AC340" s="980">
        <v>0</v>
      </c>
    </row>
    <row r="341" spans="1:29" ht="15" hidden="1" customHeight="1" thickBot="1" x14ac:dyDescent="0.3">
      <c r="A341" s="580" t="str">
        <f t="shared" si="44"/>
        <v>52076604MA002E</v>
      </c>
      <c r="B341" s="581">
        <v>325</v>
      </c>
      <c r="C341" s="588">
        <v>52076604</v>
      </c>
      <c r="D341" s="588" t="s">
        <v>377</v>
      </c>
      <c r="E341" s="588">
        <v>50</v>
      </c>
      <c r="F341" s="591"/>
      <c r="G341" s="593" t="s">
        <v>1394</v>
      </c>
      <c r="H341" s="593"/>
      <c r="I341" s="593" t="s">
        <v>97</v>
      </c>
      <c r="J341" s="591" t="s">
        <v>1660</v>
      </c>
      <c r="K341" s="593" t="s">
        <v>10065</v>
      </c>
      <c r="L341" s="593" t="s">
        <v>9782</v>
      </c>
      <c r="M341" s="593">
        <v>1</v>
      </c>
      <c r="N341" s="593" t="s">
        <v>147</v>
      </c>
      <c r="O341" s="594">
        <v>24</v>
      </c>
      <c r="P341" s="593">
        <f t="shared" si="45"/>
        <v>38</v>
      </c>
      <c r="Q341" s="706"/>
      <c r="R341" s="706"/>
      <c r="S341" s="594">
        <f t="shared" si="49"/>
        <v>0</v>
      </c>
      <c r="T341" s="594">
        <f t="shared" si="50"/>
        <v>0</v>
      </c>
      <c r="U341" s="641" t="s">
        <v>9822</v>
      </c>
      <c r="V341" s="853">
        <v>42898</v>
      </c>
      <c r="W341" s="844"/>
      <c r="X341" s="980">
        <v>24</v>
      </c>
      <c r="Y341" s="980">
        <v>19</v>
      </c>
      <c r="Z341" s="980"/>
      <c r="AA341" s="980"/>
      <c r="AB341" s="980">
        <v>0</v>
      </c>
      <c r="AC341" s="980">
        <v>0</v>
      </c>
    </row>
    <row r="342" spans="1:29" ht="15" hidden="1" customHeight="1" thickBot="1" x14ac:dyDescent="0.3">
      <c r="A342" s="580" t="str">
        <f t="shared" si="44"/>
        <v>24582362SEQ</v>
      </c>
      <c r="B342" s="581">
        <v>326</v>
      </c>
      <c r="C342" s="582">
        <v>24582362</v>
      </c>
      <c r="D342" s="582" t="s">
        <v>1641</v>
      </c>
      <c r="E342" s="582"/>
      <c r="F342" s="584" t="s">
        <v>1642</v>
      </c>
      <c r="G342" s="585" t="s">
        <v>1512</v>
      </c>
      <c r="H342" s="585"/>
      <c r="I342" s="585"/>
      <c r="J342" s="584" t="s">
        <v>831</v>
      </c>
      <c r="K342" s="585"/>
      <c r="L342" s="585" t="s">
        <v>9783</v>
      </c>
      <c r="M342" s="585">
        <v>1</v>
      </c>
      <c r="N342" s="585"/>
      <c r="O342" s="579">
        <f t="shared" ref="O342:O381" si="52">ROUNDUP(IF(N342="PENDANT",(VLOOKUP(L342,$E$2:$I$9,5,FALSE)*M342)),0)</f>
        <v>0</v>
      </c>
      <c r="P342" s="585">
        <f t="shared" si="45"/>
        <v>38</v>
      </c>
      <c r="Q342" s="602"/>
      <c r="R342" s="602"/>
      <c r="S342" s="579">
        <f t="shared" si="49"/>
        <v>0</v>
      </c>
      <c r="T342" s="579">
        <f t="shared" si="50"/>
        <v>0</v>
      </c>
      <c r="U342" s="735"/>
      <c r="V342" s="830"/>
      <c r="W342" s="844"/>
      <c r="X342" s="980">
        <v>0</v>
      </c>
      <c r="Y342" s="980">
        <v>19</v>
      </c>
      <c r="Z342" s="980"/>
      <c r="AA342" s="980"/>
      <c r="AB342" s="980">
        <v>0</v>
      </c>
      <c r="AC342" s="980">
        <v>0</v>
      </c>
    </row>
    <row r="343" spans="1:29" ht="15" hidden="1" customHeight="1" thickBot="1" x14ac:dyDescent="0.3">
      <c r="A343" s="580" t="str">
        <f t="shared" si="44"/>
        <v>24582363SEQ</v>
      </c>
      <c r="B343" s="581">
        <v>327</v>
      </c>
      <c r="C343" s="582">
        <v>24582363</v>
      </c>
      <c r="D343" s="582" t="s">
        <v>1641</v>
      </c>
      <c r="E343" s="582"/>
      <c r="F343" s="584" t="s">
        <v>1945</v>
      </c>
      <c r="G343" s="585" t="s">
        <v>1512</v>
      </c>
      <c r="H343" s="585"/>
      <c r="I343" s="585"/>
      <c r="J343" s="584" t="s">
        <v>831</v>
      </c>
      <c r="K343" s="585" t="s">
        <v>366</v>
      </c>
      <c r="L343" s="585" t="s">
        <v>9783</v>
      </c>
      <c r="M343" s="585">
        <v>1</v>
      </c>
      <c r="N343" s="585"/>
      <c r="O343" s="579">
        <f t="shared" si="52"/>
        <v>0</v>
      </c>
      <c r="P343" s="585">
        <f t="shared" si="45"/>
        <v>38</v>
      </c>
      <c r="Q343" s="602"/>
      <c r="R343" s="602"/>
      <c r="S343" s="579">
        <f t="shared" si="49"/>
        <v>0</v>
      </c>
      <c r="T343" s="579">
        <f t="shared" si="50"/>
        <v>0</v>
      </c>
      <c r="U343" s="735"/>
      <c r="V343" s="830"/>
      <c r="W343" s="844"/>
      <c r="X343" s="980">
        <v>0</v>
      </c>
      <c r="Y343" s="980">
        <v>19</v>
      </c>
      <c r="Z343" s="980"/>
      <c r="AA343" s="980"/>
      <c r="AB343" s="980">
        <v>0</v>
      </c>
      <c r="AC343" s="980">
        <v>0</v>
      </c>
    </row>
    <row r="344" spans="1:29" ht="15" hidden="1" customHeight="1" thickBot="1" x14ac:dyDescent="0.3">
      <c r="A344" s="580" t="str">
        <f t="shared" si="44"/>
        <v>52045678SEQ MOLA</v>
      </c>
      <c r="B344" s="581">
        <v>328</v>
      </c>
      <c r="C344" s="582">
        <v>52045678</v>
      </c>
      <c r="D344" s="582" t="s">
        <v>1946</v>
      </c>
      <c r="E344" s="582">
        <v>108</v>
      </c>
      <c r="F344" s="584" t="s">
        <v>1915</v>
      </c>
      <c r="G344" s="585" t="s">
        <v>1940</v>
      </c>
      <c r="H344" s="585"/>
      <c r="I344" s="584" t="s">
        <v>1940</v>
      </c>
      <c r="J344" s="584" t="s">
        <v>831</v>
      </c>
      <c r="K344" s="585"/>
      <c r="L344" s="585" t="s">
        <v>9783</v>
      </c>
      <c r="M344" s="585">
        <v>1</v>
      </c>
      <c r="N344" s="585"/>
      <c r="O344" s="579">
        <f t="shared" si="52"/>
        <v>0</v>
      </c>
      <c r="P344" s="585">
        <f t="shared" si="45"/>
        <v>38</v>
      </c>
      <c r="Q344" s="602"/>
      <c r="R344" s="602"/>
      <c r="S344" s="579">
        <f t="shared" si="49"/>
        <v>0</v>
      </c>
      <c r="T344" s="579">
        <f t="shared" si="50"/>
        <v>0</v>
      </c>
      <c r="U344" s="735"/>
      <c r="V344" s="830"/>
      <c r="W344" s="844"/>
      <c r="X344" s="980">
        <v>0</v>
      </c>
      <c r="Y344" s="980">
        <v>19</v>
      </c>
      <c r="Z344" s="980"/>
      <c r="AA344" s="980"/>
      <c r="AB344" s="980">
        <v>0</v>
      </c>
      <c r="AC344" s="980">
        <v>0</v>
      </c>
    </row>
    <row r="345" spans="1:29" ht="15" hidden="1" customHeight="1" thickBot="1" x14ac:dyDescent="0.3">
      <c r="A345" s="580" t="str">
        <f t="shared" si="44"/>
        <v>52046535TP054D</v>
      </c>
      <c r="B345" s="581">
        <v>329</v>
      </c>
      <c r="C345" s="582">
        <v>52046535</v>
      </c>
      <c r="D345" s="582" t="s">
        <v>1947</v>
      </c>
      <c r="E345" s="582">
        <v>110</v>
      </c>
      <c r="F345" s="584" t="s">
        <v>1948</v>
      </c>
      <c r="G345" s="585" t="s">
        <v>1200</v>
      </c>
      <c r="H345" s="585"/>
      <c r="I345" s="584" t="s">
        <v>121</v>
      </c>
      <c r="J345" s="584" t="s">
        <v>10049</v>
      </c>
      <c r="K345" s="585" t="s">
        <v>1949</v>
      </c>
      <c r="L345" s="585" t="s">
        <v>9783</v>
      </c>
      <c r="M345" s="585">
        <v>1</v>
      </c>
      <c r="N345" s="585"/>
      <c r="O345" s="579">
        <f t="shared" si="52"/>
        <v>0</v>
      </c>
      <c r="P345" s="585">
        <f t="shared" si="45"/>
        <v>38</v>
      </c>
      <c r="Q345" s="602"/>
      <c r="R345" s="602"/>
      <c r="S345" s="579">
        <f t="shared" si="49"/>
        <v>0</v>
      </c>
      <c r="T345" s="579">
        <f t="shared" si="50"/>
        <v>0</v>
      </c>
      <c r="U345" s="735"/>
      <c r="V345" s="828"/>
      <c r="W345" s="844"/>
      <c r="X345" s="980">
        <v>0</v>
      </c>
      <c r="Y345" s="980">
        <v>19</v>
      </c>
      <c r="Z345" s="980"/>
      <c r="AA345" s="980"/>
      <c r="AB345" s="980">
        <v>0</v>
      </c>
      <c r="AC345" s="980">
        <v>0</v>
      </c>
    </row>
    <row r="346" spans="1:29" ht="15" hidden="1" customHeight="1" thickBot="1" x14ac:dyDescent="0.3">
      <c r="A346" s="580" t="str">
        <f t="shared" si="44"/>
        <v>52089510TP001D</v>
      </c>
      <c r="B346" s="581">
        <v>330</v>
      </c>
      <c r="C346" s="582">
        <v>52089510</v>
      </c>
      <c r="D346" s="582" t="s">
        <v>760</v>
      </c>
      <c r="E346" s="582">
        <v>60</v>
      </c>
      <c r="F346" s="584" t="s">
        <v>1475</v>
      </c>
      <c r="G346" s="585" t="s">
        <v>1316</v>
      </c>
      <c r="H346" s="585"/>
      <c r="I346" s="584" t="s">
        <v>75</v>
      </c>
      <c r="J346" s="584" t="s">
        <v>831</v>
      </c>
      <c r="K346" s="585" t="s">
        <v>1950</v>
      </c>
      <c r="L346" s="585" t="s">
        <v>9783</v>
      </c>
      <c r="M346" s="585">
        <v>1</v>
      </c>
      <c r="N346" s="585"/>
      <c r="O346" s="579">
        <f t="shared" si="52"/>
        <v>0</v>
      </c>
      <c r="P346" s="585">
        <f t="shared" si="45"/>
        <v>38</v>
      </c>
      <c r="Q346" s="602"/>
      <c r="R346" s="602"/>
      <c r="S346" s="579">
        <f t="shared" si="49"/>
        <v>0</v>
      </c>
      <c r="T346" s="579">
        <f t="shared" si="50"/>
        <v>0</v>
      </c>
      <c r="U346" s="614"/>
      <c r="V346" s="828"/>
      <c r="W346" s="844"/>
      <c r="X346" s="980">
        <v>0</v>
      </c>
      <c r="Y346" s="980">
        <v>19</v>
      </c>
      <c r="Z346" s="980"/>
      <c r="AA346" s="980"/>
      <c r="AB346" s="980">
        <v>0</v>
      </c>
      <c r="AC346" s="980">
        <v>0</v>
      </c>
    </row>
    <row r="347" spans="1:29" ht="15" hidden="1" customHeight="1" thickBot="1" x14ac:dyDescent="0.3">
      <c r="A347" s="580" t="str">
        <f t="shared" si="44"/>
        <v>94760070BLACKSTICK</v>
      </c>
      <c r="B347" s="581">
        <v>331</v>
      </c>
      <c r="C347" s="582">
        <v>94760070</v>
      </c>
      <c r="D347" s="582" t="s">
        <v>1951</v>
      </c>
      <c r="E347" s="582">
        <v>800</v>
      </c>
      <c r="F347" s="584" t="s">
        <v>1604</v>
      </c>
      <c r="G347" s="585" t="s">
        <v>1605</v>
      </c>
      <c r="H347" s="585"/>
      <c r="I347" s="584" t="s">
        <v>315</v>
      </c>
      <c r="J347" s="584" t="s">
        <v>831</v>
      </c>
      <c r="K347" s="585" t="s">
        <v>388</v>
      </c>
      <c r="L347" s="585" t="s">
        <v>9783</v>
      </c>
      <c r="M347" s="585">
        <v>1</v>
      </c>
      <c r="N347" s="585"/>
      <c r="O347" s="579">
        <f t="shared" si="52"/>
        <v>0</v>
      </c>
      <c r="P347" s="585">
        <f t="shared" si="45"/>
        <v>38</v>
      </c>
      <c r="Q347" s="602"/>
      <c r="R347" s="602"/>
      <c r="S347" s="579">
        <f t="shared" si="49"/>
        <v>0</v>
      </c>
      <c r="T347" s="579">
        <f t="shared" si="50"/>
        <v>0</v>
      </c>
      <c r="U347" s="614"/>
      <c r="V347" s="832"/>
      <c r="W347" s="844"/>
      <c r="X347" s="980">
        <v>0</v>
      </c>
      <c r="Y347" s="980">
        <v>19</v>
      </c>
      <c r="Z347" s="980"/>
      <c r="AA347" s="980"/>
      <c r="AB347" s="980">
        <v>0</v>
      </c>
      <c r="AC347" s="980">
        <v>0</v>
      </c>
    </row>
    <row r="348" spans="1:29" ht="15" hidden="1" customHeight="1" thickBot="1" x14ac:dyDescent="0.3">
      <c r="A348" s="580" t="str">
        <f t="shared" si="44"/>
        <v>94760071BLACKSTICK</v>
      </c>
      <c r="B348" s="581">
        <v>332</v>
      </c>
      <c r="C348" s="582">
        <v>94760071</v>
      </c>
      <c r="D348" s="582" t="s">
        <v>1952</v>
      </c>
      <c r="E348" s="582">
        <v>800</v>
      </c>
      <c r="F348" s="584" t="s">
        <v>1604</v>
      </c>
      <c r="G348" s="585" t="s">
        <v>1605</v>
      </c>
      <c r="H348" s="585"/>
      <c r="I348" s="584" t="s">
        <v>315</v>
      </c>
      <c r="J348" s="584" t="s">
        <v>831</v>
      </c>
      <c r="K348" s="585" t="s">
        <v>388</v>
      </c>
      <c r="L348" s="585" t="s">
        <v>9783</v>
      </c>
      <c r="M348" s="585">
        <v>1</v>
      </c>
      <c r="N348" s="585"/>
      <c r="O348" s="579">
        <f t="shared" si="52"/>
        <v>0</v>
      </c>
      <c r="P348" s="585">
        <f t="shared" si="45"/>
        <v>38</v>
      </c>
      <c r="Q348" s="602"/>
      <c r="R348" s="602"/>
      <c r="S348" s="579">
        <f t="shared" si="49"/>
        <v>0</v>
      </c>
      <c r="T348" s="579">
        <f t="shared" si="50"/>
        <v>0</v>
      </c>
      <c r="U348" s="614"/>
      <c r="V348" s="832"/>
      <c r="W348" s="844"/>
      <c r="X348" s="980">
        <v>0</v>
      </c>
      <c r="Y348" s="980">
        <v>19</v>
      </c>
      <c r="Z348" s="980"/>
      <c r="AA348" s="980"/>
      <c r="AB348" s="980">
        <v>0</v>
      </c>
      <c r="AC348" s="980">
        <v>0</v>
      </c>
    </row>
    <row r="349" spans="1:29" ht="15" hidden="1" customHeight="1" thickBot="1" x14ac:dyDescent="0.3">
      <c r="A349" s="580" t="str">
        <f t="shared" si="44"/>
        <v>94760072BLACKSTICK</v>
      </c>
      <c r="B349" s="581">
        <v>333</v>
      </c>
      <c r="C349" s="582">
        <v>94760072</v>
      </c>
      <c r="D349" s="582" t="s">
        <v>1951</v>
      </c>
      <c r="E349" s="582">
        <v>800</v>
      </c>
      <c r="F349" s="584" t="s">
        <v>1604</v>
      </c>
      <c r="G349" s="585" t="s">
        <v>1605</v>
      </c>
      <c r="H349" s="585"/>
      <c r="I349" s="585" t="s">
        <v>315</v>
      </c>
      <c r="J349" s="584" t="s">
        <v>831</v>
      </c>
      <c r="K349" s="585" t="s">
        <v>388</v>
      </c>
      <c r="L349" s="585" t="s">
        <v>9783</v>
      </c>
      <c r="M349" s="585">
        <v>1</v>
      </c>
      <c r="N349" s="585"/>
      <c r="O349" s="579">
        <f t="shared" si="52"/>
        <v>0</v>
      </c>
      <c r="P349" s="585">
        <f t="shared" si="45"/>
        <v>38</v>
      </c>
      <c r="Q349" s="602"/>
      <c r="R349" s="602"/>
      <c r="S349" s="579">
        <f t="shared" si="49"/>
        <v>0</v>
      </c>
      <c r="T349" s="579">
        <f t="shared" si="50"/>
        <v>0</v>
      </c>
      <c r="U349" s="614"/>
      <c r="V349" s="832"/>
      <c r="W349" s="844"/>
      <c r="X349" s="980">
        <v>0</v>
      </c>
      <c r="Y349" s="980">
        <v>19</v>
      </c>
      <c r="Z349" s="980"/>
      <c r="AA349" s="980"/>
      <c r="AB349" s="980">
        <v>0</v>
      </c>
      <c r="AC349" s="980">
        <v>0</v>
      </c>
    </row>
    <row r="350" spans="1:29" ht="15" hidden="1" customHeight="1" thickBot="1" x14ac:dyDescent="0.3">
      <c r="A350" s="580" t="str">
        <f t="shared" si="44"/>
        <v>94760073BLACKSTICK</v>
      </c>
      <c r="B350" s="581">
        <v>334</v>
      </c>
      <c r="C350" s="582">
        <v>94760073</v>
      </c>
      <c r="D350" s="582" t="s">
        <v>1953</v>
      </c>
      <c r="E350" s="582">
        <v>800</v>
      </c>
      <c r="F350" s="584" t="s">
        <v>1604</v>
      </c>
      <c r="G350" s="585" t="s">
        <v>1605</v>
      </c>
      <c r="H350" s="585"/>
      <c r="I350" s="584" t="s">
        <v>315</v>
      </c>
      <c r="J350" s="584" t="s">
        <v>831</v>
      </c>
      <c r="K350" s="585" t="s">
        <v>388</v>
      </c>
      <c r="L350" s="585" t="s">
        <v>9783</v>
      </c>
      <c r="M350" s="585">
        <v>1</v>
      </c>
      <c r="N350" s="585"/>
      <c r="O350" s="579">
        <f t="shared" si="52"/>
        <v>0</v>
      </c>
      <c r="P350" s="585">
        <f t="shared" si="45"/>
        <v>38</v>
      </c>
      <c r="Q350" s="602"/>
      <c r="R350" s="602"/>
      <c r="S350" s="579">
        <f t="shared" si="49"/>
        <v>0</v>
      </c>
      <c r="T350" s="579">
        <f t="shared" si="50"/>
        <v>0</v>
      </c>
      <c r="U350" s="614"/>
      <c r="V350" s="832"/>
      <c r="W350" s="844"/>
      <c r="X350" s="980">
        <v>0</v>
      </c>
      <c r="Y350" s="980">
        <v>19</v>
      </c>
      <c r="Z350" s="980"/>
      <c r="AA350" s="980"/>
      <c r="AB350" s="980">
        <v>0</v>
      </c>
      <c r="AC350" s="980">
        <v>0</v>
      </c>
    </row>
    <row r="351" spans="1:29" ht="15" hidden="1" customHeight="1" thickBot="1" x14ac:dyDescent="0.3">
      <c r="A351" s="580" t="str">
        <f t="shared" si="44"/>
        <v>94754513BLACKSTICK</v>
      </c>
      <c r="B351" s="581">
        <v>335</v>
      </c>
      <c r="C351" s="582">
        <v>94754513</v>
      </c>
      <c r="D351" s="582" t="s">
        <v>1954</v>
      </c>
      <c r="E351" s="582">
        <v>800</v>
      </c>
      <c r="F351" s="584" t="s">
        <v>1604</v>
      </c>
      <c r="G351" s="585" t="s">
        <v>1605</v>
      </c>
      <c r="H351" s="585"/>
      <c r="I351" s="584" t="s">
        <v>315</v>
      </c>
      <c r="J351" s="584" t="s">
        <v>831</v>
      </c>
      <c r="K351" s="585" t="s">
        <v>388</v>
      </c>
      <c r="L351" s="585" t="s">
        <v>9783</v>
      </c>
      <c r="M351" s="585">
        <v>1</v>
      </c>
      <c r="N351" s="585"/>
      <c r="O351" s="579">
        <f t="shared" si="52"/>
        <v>0</v>
      </c>
      <c r="P351" s="585">
        <f t="shared" si="45"/>
        <v>38</v>
      </c>
      <c r="Q351" s="602"/>
      <c r="R351" s="602"/>
      <c r="S351" s="579">
        <f t="shared" si="49"/>
        <v>0</v>
      </c>
      <c r="T351" s="579">
        <f t="shared" si="50"/>
        <v>0</v>
      </c>
      <c r="U351" s="614"/>
      <c r="V351" s="832"/>
      <c r="W351" s="844"/>
      <c r="X351" s="980">
        <v>0</v>
      </c>
      <c r="Y351" s="980">
        <v>19</v>
      </c>
      <c r="Z351" s="980"/>
      <c r="AA351" s="980"/>
      <c r="AB351" s="980">
        <v>0</v>
      </c>
      <c r="AC351" s="980">
        <v>0</v>
      </c>
    </row>
    <row r="352" spans="1:29" ht="15" hidden="1" customHeight="1" thickBot="1" x14ac:dyDescent="0.3">
      <c r="A352" s="580" t="str">
        <f t="shared" si="44"/>
        <v>94754514BLACKSTICK</v>
      </c>
      <c r="B352" s="581">
        <v>336</v>
      </c>
      <c r="C352" s="582">
        <v>94754514</v>
      </c>
      <c r="D352" s="582" t="s">
        <v>1955</v>
      </c>
      <c r="E352" s="582">
        <v>800</v>
      </c>
      <c r="F352" s="584" t="s">
        <v>1604</v>
      </c>
      <c r="G352" s="585" t="s">
        <v>1605</v>
      </c>
      <c r="H352" s="585"/>
      <c r="I352" s="584" t="s">
        <v>315</v>
      </c>
      <c r="J352" s="584" t="s">
        <v>831</v>
      </c>
      <c r="K352" s="585" t="s">
        <v>388</v>
      </c>
      <c r="L352" s="585" t="s">
        <v>9783</v>
      </c>
      <c r="M352" s="585">
        <v>1</v>
      </c>
      <c r="N352" s="585"/>
      <c r="O352" s="579">
        <f t="shared" si="52"/>
        <v>0</v>
      </c>
      <c r="P352" s="585">
        <f t="shared" si="45"/>
        <v>38</v>
      </c>
      <c r="Q352" s="602"/>
      <c r="R352" s="602"/>
      <c r="S352" s="579">
        <f t="shared" si="49"/>
        <v>0</v>
      </c>
      <c r="T352" s="579">
        <f t="shared" si="50"/>
        <v>0</v>
      </c>
      <c r="U352" s="614"/>
      <c r="V352" s="832"/>
      <c r="W352" s="844"/>
      <c r="X352" s="980">
        <v>0</v>
      </c>
      <c r="Y352" s="980">
        <v>19</v>
      </c>
      <c r="Z352" s="980"/>
      <c r="AA352" s="980"/>
      <c r="AB352" s="980">
        <v>0</v>
      </c>
      <c r="AC352" s="980">
        <v>0</v>
      </c>
    </row>
    <row r="353" spans="1:29" ht="15" hidden="1" customHeight="1" thickBot="1" x14ac:dyDescent="0.3">
      <c r="A353" s="580" t="str">
        <f t="shared" si="44"/>
        <v>90120284TAMPÃO</v>
      </c>
      <c r="B353" s="581">
        <v>337</v>
      </c>
      <c r="C353" s="582">
        <v>90120284</v>
      </c>
      <c r="D353" s="582" t="s">
        <v>1956</v>
      </c>
      <c r="E353" s="582">
        <v>11000</v>
      </c>
      <c r="F353" s="584" t="s">
        <v>69</v>
      </c>
      <c r="G353" s="585" t="s">
        <v>286</v>
      </c>
      <c r="H353" s="585"/>
      <c r="I353" s="584" t="s">
        <v>315</v>
      </c>
      <c r="J353" s="584" t="s">
        <v>831</v>
      </c>
      <c r="K353" s="585" t="s">
        <v>178</v>
      </c>
      <c r="L353" s="585" t="s">
        <v>9783</v>
      </c>
      <c r="M353" s="585">
        <v>1</v>
      </c>
      <c r="N353" s="585"/>
      <c r="O353" s="579">
        <f t="shared" si="52"/>
        <v>0</v>
      </c>
      <c r="P353" s="585">
        <f t="shared" si="45"/>
        <v>38</v>
      </c>
      <c r="Q353" s="602"/>
      <c r="R353" s="602"/>
      <c r="S353" s="579">
        <f t="shared" si="49"/>
        <v>0</v>
      </c>
      <c r="T353" s="579">
        <f t="shared" si="50"/>
        <v>0</v>
      </c>
      <c r="U353" s="614"/>
      <c r="V353" s="828"/>
      <c r="W353" s="844"/>
      <c r="X353" s="980">
        <v>0</v>
      </c>
      <c r="Y353" s="980">
        <v>19</v>
      </c>
      <c r="Z353" s="980"/>
      <c r="AA353" s="980"/>
      <c r="AB353" s="980">
        <v>0</v>
      </c>
      <c r="AC353" s="980">
        <v>0</v>
      </c>
    </row>
    <row r="354" spans="1:29" ht="15" hidden="1" customHeight="1" thickBot="1" x14ac:dyDescent="0.3">
      <c r="A354" s="580" t="str">
        <f t="shared" si="44"/>
        <v>52143979SPST2E</v>
      </c>
      <c r="B354" s="581">
        <v>338</v>
      </c>
      <c r="C354" s="582">
        <v>52143979</v>
      </c>
      <c r="D354" s="582" t="s">
        <v>1957</v>
      </c>
      <c r="E354" s="582">
        <v>400</v>
      </c>
      <c r="F354" s="603" t="s">
        <v>1473</v>
      </c>
      <c r="G354" s="585" t="s">
        <v>1746</v>
      </c>
      <c r="H354" s="585"/>
      <c r="I354" s="584" t="s">
        <v>75</v>
      </c>
      <c r="J354" s="584" t="s">
        <v>9798</v>
      </c>
      <c r="K354" s="587" t="s">
        <v>10190</v>
      </c>
      <c r="L354" s="585" t="s">
        <v>9783</v>
      </c>
      <c r="M354" s="585">
        <v>1</v>
      </c>
      <c r="N354" s="585" t="s">
        <v>78</v>
      </c>
      <c r="O354" s="579">
        <f t="shared" si="52"/>
        <v>0</v>
      </c>
      <c r="P354" s="585">
        <f t="shared" si="45"/>
        <v>38</v>
      </c>
      <c r="Q354" s="602">
        <v>2</v>
      </c>
      <c r="R354" s="602">
        <v>3</v>
      </c>
      <c r="S354" s="579">
        <f t="shared" si="49"/>
        <v>1</v>
      </c>
      <c r="T354" s="579">
        <f t="shared" si="50"/>
        <v>1</v>
      </c>
      <c r="U354" s="735" t="s">
        <v>9822</v>
      </c>
      <c r="V354" s="828">
        <v>42968</v>
      </c>
      <c r="W354" s="844"/>
      <c r="X354" s="980">
        <v>0</v>
      </c>
      <c r="Y354" s="980">
        <v>19</v>
      </c>
      <c r="Z354" s="980">
        <v>2</v>
      </c>
      <c r="AA354" s="980">
        <v>3</v>
      </c>
      <c r="AB354" s="980">
        <v>1</v>
      </c>
      <c r="AC354" s="980">
        <v>1</v>
      </c>
    </row>
    <row r="355" spans="1:29" ht="15" hidden="1" customHeight="1" thickBot="1" x14ac:dyDescent="0.3">
      <c r="A355" s="580" t="str">
        <f t="shared" si="44"/>
        <v>52045677MA014D</v>
      </c>
      <c r="B355" s="581">
        <v>339</v>
      </c>
      <c r="C355" s="582">
        <v>52045677</v>
      </c>
      <c r="D355" s="582" t="s">
        <v>1959</v>
      </c>
      <c r="E355" s="582">
        <v>108</v>
      </c>
      <c r="F355" s="584" t="s">
        <v>1939</v>
      </c>
      <c r="G355" s="585" t="s">
        <v>1960</v>
      </c>
      <c r="H355" s="585"/>
      <c r="I355" s="584" t="s">
        <v>97</v>
      </c>
      <c r="J355" s="584" t="s">
        <v>831</v>
      </c>
      <c r="K355" s="585"/>
      <c r="L355" s="585" t="s">
        <v>9783</v>
      </c>
      <c r="M355" s="585">
        <v>1</v>
      </c>
      <c r="N355" s="585"/>
      <c r="O355" s="579">
        <f t="shared" si="52"/>
        <v>0</v>
      </c>
      <c r="P355" s="585">
        <f t="shared" si="45"/>
        <v>38</v>
      </c>
      <c r="Q355" s="602"/>
      <c r="R355" s="602"/>
      <c r="S355" s="579">
        <f t="shared" si="49"/>
        <v>0</v>
      </c>
      <c r="T355" s="579">
        <f t="shared" si="50"/>
        <v>0</v>
      </c>
      <c r="U355" s="735"/>
      <c r="V355" s="830"/>
      <c r="W355" s="844"/>
      <c r="X355" s="980">
        <v>0</v>
      </c>
      <c r="Y355" s="980">
        <v>19</v>
      </c>
      <c r="Z355" s="980"/>
      <c r="AA355" s="980"/>
      <c r="AB355" s="980">
        <v>0</v>
      </c>
      <c r="AC355" s="980">
        <v>0</v>
      </c>
    </row>
    <row r="356" spans="1:29" ht="15" hidden="1" customHeight="1" thickBot="1" x14ac:dyDescent="0.3">
      <c r="A356" s="580" t="str">
        <f t="shared" si="44"/>
        <v>94739285SEQUENCIADO</v>
      </c>
      <c r="B356" s="581">
        <v>340</v>
      </c>
      <c r="C356" s="582">
        <v>94739285</v>
      </c>
      <c r="D356" s="582" t="s">
        <v>1884</v>
      </c>
      <c r="E356" s="582"/>
      <c r="F356" s="584"/>
      <c r="G356" s="585" t="s">
        <v>1467</v>
      </c>
      <c r="H356" s="585"/>
      <c r="I356" s="585" t="s">
        <v>104</v>
      </c>
      <c r="J356" s="584" t="s">
        <v>831</v>
      </c>
      <c r="K356" s="585"/>
      <c r="L356" s="585" t="s">
        <v>9783</v>
      </c>
      <c r="M356" s="585">
        <v>1</v>
      </c>
      <c r="N356" s="585"/>
      <c r="O356" s="579">
        <f t="shared" si="52"/>
        <v>0</v>
      </c>
      <c r="P356" s="585">
        <f t="shared" si="45"/>
        <v>38</v>
      </c>
      <c r="Q356" s="602"/>
      <c r="R356" s="602"/>
      <c r="S356" s="579">
        <f t="shared" si="49"/>
        <v>0</v>
      </c>
      <c r="T356" s="579">
        <f t="shared" si="50"/>
        <v>0</v>
      </c>
      <c r="U356" s="735"/>
      <c r="V356" s="829"/>
      <c r="W356" s="844"/>
      <c r="X356" s="980">
        <v>0</v>
      </c>
      <c r="Y356" s="980">
        <v>19</v>
      </c>
      <c r="Z356" s="980"/>
      <c r="AA356" s="980"/>
      <c r="AB356" s="980">
        <v>0</v>
      </c>
      <c r="AC356" s="980">
        <v>0</v>
      </c>
    </row>
    <row r="357" spans="1:29" ht="15" hidden="1" customHeight="1" thickBot="1" x14ac:dyDescent="0.3">
      <c r="A357" s="580" t="str">
        <f t="shared" si="44"/>
        <v>52068735PDI</v>
      </c>
      <c r="B357" s="581">
        <v>341</v>
      </c>
      <c r="C357" s="582" t="s">
        <v>179</v>
      </c>
      <c r="D357" s="582" t="s">
        <v>10165</v>
      </c>
      <c r="E357" s="582">
        <v>300</v>
      </c>
      <c r="F357" s="584"/>
      <c r="G357" s="585" t="s">
        <v>146</v>
      </c>
      <c r="H357" s="585"/>
      <c r="I357" s="585"/>
      <c r="J357" s="584" t="s">
        <v>831</v>
      </c>
      <c r="K357" s="585"/>
      <c r="L357" s="585" t="s">
        <v>9783</v>
      </c>
      <c r="M357" s="585">
        <v>1</v>
      </c>
      <c r="N357" s="585"/>
      <c r="O357" s="579">
        <f t="shared" si="52"/>
        <v>0</v>
      </c>
      <c r="P357" s="585">
        <f t="shared" si="45"/>
        <v>38</v>
      </c>
      <c r="Q357" s="602"/>
      <c r="R357" s="602"/>
      <c r="S357" s="579">
        <f t="shared" si="49"/>
        <v>0</v>
      </c>
      <c r="T357" s="579">
        <f t="shared" si="50"/>
        <v>0</v>
      </c>
      <c r="U357" s="735"/>
      <c r="V357" s="829"/>
      <c r="W357" s="844"/>
      <c r="X357" s="980">
        <v>0</v>
      </c>
      <c r="Y357" s="980">
        <v>19</v>
      </c>
      <c r="Z357" s="980"/>
      <c r="AA357" s="980"/>
      <c r="AB357" s="980">
        <v>0</v>
      </c>
      <c r="AC357" s="980">
        <v>0</v>
      </c>
    </row>
    <row r="358" spans="1:29" ht="15" hidden="1" customHeight="1" x14ac:dyDescent="0.3">
      <c r="A358" s="580" t="str">
        <f t="shared" si="44"/>
        <v>52140213SEQ RADIADOR</v>
      </c>
      <c r="B358" s="581">
        <v>137</v>
      </c>
      <c r="C358" s="582">
        <v>52140213</v>
      </c>
      <c r="D358" s="582" t="s">
        <v>1505</v>
      </c>
      <c r="E358" s="582">
        <v>12</v>
      </c>
      <c r="F358" s="582" t="s">
        <v>1506</v>
      </c>
      <c r="G358" s="584" t="s">
        <v>1507</v>
      </c>
      <c r="H358" s="584"/>
      <c r="I358" s="603" t="s">
        <v>1507</v>
      </c>
      <c r="J358" s="597" t="s">
        <v>1482</v>
      </c>
      <c r="K358" s="631"/>
      <c r="L358" s="598" t="s">
        <v>9783</v>
      </c>
      <c r="M358" s="598">
        <v>1</v>
      </c>
      <c r="N358" s="598"/>
      <c r="O358" s="599">
        <f t="shared" si="52"/>
        <v>0</v>
      </c>
      <c r="P358" s="598">
        <f t="shared" si="45"/>
        <v>38</v>
      </c>
      <c r="Q358" s="702"/>
      <c r="R358" s="702"/>
      <c r="S358" s="599">
        <f t="shared" si="49"/>
        <v>0</v>
      </c>
      <c r="T358" s="599">
        <f t="shared" si="50"/>
        <v>0</v>
      </c>
      <c r="U358" s="774"/>
      <c r="V358" s="857"/>
      <c r="W358" s="827"/>
      <c r="X358" s="980">
        <v>0</v>
      </c>
      <c r="Y358" s="980">
        <v>19</v>
      </c>
      <c r="Z358" s="980"/>
      <c r="AA358" s="980"/>
      <c r="AB358" s="980">
        <v>0</v>
      </c>
      <c r="AC358" s="980">
        <v>0</v>
      </c>
    </row>
    <row r="359" spans="1:29" ht="15" hidden="1" customHeight="1" x14ac:dyDescent="0.3">
      <c r="A359" s="580" t="str">
        <f t="shared" ref="A359:A422" si="53">CONCATENATE(C359,G359)</f>
        <v>52037199MA023D</v>
      </c>
      <c r="B359" s="581">
        <v>343</v>
      </c>
      <c r="C359" s="588">
        <v>52037199</v>
      </c>
      <c r="D359" s="588" t="s">
        <v>1962</v>
      </c>
      <c r="E359" s="588">
        <v>1040</v>
      </c>
      <c r="F359" s="591" t="s">
        <v>1963</v>
      </c>
      <c r="G359" s="593" t="s">
        <v>1411</v>
      </c>
      <c r="H359" s="593"/>
      <c r="I359" s="591" t="s">
        <v>97</v>
      </c>
      <c r="J359" s="591" t="s">
        <v>9799</v>
      </c>
      <c r="K359" s="593" t="s">
        <v>140</v>
      </c>
      <c r="L359" s="593" t="s">
        <v>9782</v>
      </c>
      <c r="M359" s="593">
        <v>1</v>
      </c>
      <c r="N359" s="593" t="s">
        <v>147</v>
      </c>
      <c r="O359" s="593">
        <f t="shared" si="52"/>
        <v>38</v>
      </c>
      <c r="P359" s="593">
        <f t="shared" ref="P359:P422" si="54">ROUNDUP(VLOOKUP(L359,$E$2:$I$9,5,FALSE)*M359,0)</f>
        <v>38</v>
      </c>
      <c r="Q359" s="593"/>
      <c r="R359" s="593"/>
      <c r="S359" s="593">
        <f t="shared" si="49"/>
        <v>0</v>
      </c>
      <c r="T359" s="593">
        <f t="shared" si="50"/>
        <v>0</v>
      </c>
      <c r="U359" s="641" t="s">
        <v>9822</v>
      </c>
      <c r="V359" s="839">
        <v>42885</v>
      </c>
      <c r="W359" s="844"/>
      <c r="X359" s="980">
        <v>19</v>
      </c>
      <c r="Y359" s="980">
        <v>19</v>
      </c>
      <c r="Z359" s="980"/>
      <c r="AA359" s="980"/>
      <c r="AB359" s="980">
        <v>0</v>
      </c>
      <c r="AC359" s="980">
        <v>0</v>
      </c>
    </row>
    <row r="360" spans="1:29" ht="15" hidden="1" customHeight="1" thickBot="1" x14ac:dyDescent="0.3">
      <c r="A360" s="580" t="str">
        <f t="shared" si="53"/>
        <v>94746318DO007D</v>
      </c>
      <c r="B360" s="581">
        <v>344</v>
      </c>
      <c r="C360" s="582">
        <v>94746318</v>
      </c>
      <c r="D360" s="582" t="s">
        <v>442</v>
      </c>
      <c r="E360" s="582">
        <v>100</v>
      </c>
      <c r="F360" s="584" t="s">
        <v>104</v>
      </c>
      <c r="G360" s="585" t="s">
        <v>1264</v>
      </c>
      <c r="H360" s="585"/>
      <c r="I360" s="585" t="s">
        <v>104</v>
      </c>
      <c r="J360" s="600" t="s">
        <v>831</v>
      </c>
      <c r="K360" s="601" t="s">
        <v>1477</v>
      </c>
      <c r="L360" s="602" t="s">
        <v>9783</v>
      </c>
      <c r="M360" s="602">
        <v>1</v>
      </c>
      <c r="N360" s="602"/>
      <c r="O360" s="602">
        <f t="shared" si="52"/>
        <v>0</v>
      </c>
      <c r="P360" s="602">
        <f t="shared" si="54"/>
        <v>38</v>
      </c>
      <c r="Q360" s="602"/>
      <c r="R360" s="602"/>
      <c r="S360" s="602">
        <f t="shared" si="49"/>
        <v>0</v>
      </c>
      <c r="T360" s="602">
        <f t="shared" si="50"/>
        <v>0</v>
      </c>
      <c r="U360" s="840"/>
      <c r="V360" s="854"/>
      <c r="W360" s="844"/>
      <c r="X360" s="980">
        <v>0</v>
      </c>
      <c r="Y360" s="980">
        <v>19</v>
      </c>
      <c r="Z360" s="980"/>
      <c r="AA360" s="980"/>
      <c r="AB360" s="980">
        <v>0</v>
      </c>
      <c r="AC360" s="980">
        <v>0</v>
      </c>
    </row>
    <row r="361" spans="1:29" ht="15" hidden="1" customHeight="1" thickBot="1" x14ac:dyDescent="0.3">
      <c r="A361" s="580" t="str">
        <f t="shared" si="53"/>
        <v>52117681SEQ CHICOTES</v>
      </c>
      <c r="B361" s="581">
        <v>345</v>
      </c>
      <c r="C361" s="582">
        <v>52117681</v>
      </c>
      <c r="D361" s="582" t="s">
        <v>130</v>
      </c>
      <c r="E361" s="582">
        <v>20</v>
      </c>
      <c r="F361" s="584" t="s">
        <v>1965</v>
      </c>
      <c r="G361" s="585" t="s">
        <v>1519</v>
      </c>
      <c r="H361" s="585"/>
      <c r="I361" s="584" t="s">
        <v>1520</v>
      </c>
      <c r="J361" s="584" t="s">
        <v>831</v>
      </c>
      <c r="K361" s="585" t="s">
        <v>618</v>
      </c>
      <c r="L361" s="585" t="s">
        <v>9783</v>
      </c>
      <c r="M361" s="585">
        <v>1</v>
      </c>
      <c r="N361" s="585"/>
      <c r="O361" s="579">
        <f t="shared" si="52"/>
        <v>0</v>
      </c>
      <c r="P361" s="585">
        <f t="shared" si="54"/>
        <v>38</v>
      </c>
      <c r="Q361" s="602"/>
      <c r="R361" s="602"/>
      <c r="S361" s="579">
        <f t="shared" si="49"/>
        <v>0</v>
      </c>
      <c r="T361" s="579">
        <f t="shared" si="50"/>
        <v>0</v>
      </c>
      <c r="U361" s="735"/>
      <c r="V361" s="830"/>
      <c r="W361" s="844"/>
      <c r="X361" s="980">
        <v>0</v>
      </c>
      <c r="Y361" s="980">
        <v>19</v>
      </c>
      <c r="Z361" s="980"/>
      <c r="AA361" s="980"/>
      <c r="AB361" s="980">
        <v>0</v>
      </c>
      <c r="AC361" s="980">
        <v>0</v>
      </c>
    </row>
    <row r="362" spans="1:29" ht="15" hidden="1" customHeight="1" thickBot="1" x14ac:dyDescent="0.3">
      <c r="A362" s="580" t="str">
        <f t="shared" si="53"/>
        <v>94734976SEQ</v>
      </c>
      <c r="B362" s="581">
        <v>346</v>
      </c>
      <c r="C362" s="582">
        <v>94734976</v>
      </c>
      <c r="D362" s="582" t="s">
        <v>1511</v>
      </c>
      <c r="E362" s="582"/>
      <c r="F362" s="582"/>
      <c r="G362" s="584" t="s">
        <v>1512</v>
      </c>
      <c r="H362" s="584"/>
      <c r="I362" s="584"/>
      <c r="J362" s="584" t="s">
        <v>831</v>
      </c>
      <c r="K362" s="585"/>
      <c r="L362" s="585" t="s">
        <v>9783</v>
      </c>
      <c r="M362" s="585">
        <v>1</v>
      </c>
      <c r="N362" s="585"/>
      <c r="O362" s="579">
        <f t="shared" si="52"/>
        <v>0</v>
      </c>
      <c r="P362" s="585">
        <f t="shared" si="54"/>
        <v>38</v>
      </c>
      <c r="Q362" s="602"/>
      <c r="R362" s="602"/>
      <c r="S362" s="579">
        <f t="shared" si="49"/>
        <v>0</v>
      </c>
      <c r="T362" s="579">
        <f t="shared" si="50"/>
        <v>0</v>
      </c>
      <c r="U362" s="735"/>
      <c r="V362" s="830"/>
      <c r="W362" s="844"/>
      <c r="X362" s="980">
        <v>0</v>
      </c>
      <c r="Y362" s="980">
        <v>19</v>
      </c>
      <c r="Z362" s="980"/>
      <c r="AA362" s="980"/>
      <c r="AB362" s="980">
        <v>0</v>
      </c>
      <c r="AC362" s="980">
        <v>0</v>
      </c>
    </row>
    <row r="363" spans="1:29" ht="15" hidden="1" customHeight="1" thickBot="1" x14ac:dyDescent="0.3">
      <c r="A363" s="580" t="str">
        <f t="shared" si="53"/>
        <v>52117684SEQ CHICOTES</v>
      </c>
      <c r="B363" s="581">
        <v>347</v>
      </c>
      <c r="C363" s="582">
        <v>52117684</v>
      </c>
      <c r="D363" s="582" t="s">
        <v>130</v>
      </c>
      <c r="E363" s="582">
        <v>20</v>
      </c>
      <c r="F363" s="584" t="s">
        <v>1966</v>
      </c>
      <c r="G363" s="585" t="s">
        <v>1519</v>
      </c>
      <c r="H363" s="585"/>
      <c r="I363" s="584" t="s">
        <v>1520</v>
      </c>
      <c r="J363" s="584" t="s">
        <v>831</v>
      </c>
      <c r="K363" s="585" t="s">
        <v>618</v>
      </c>
      <c r="L363" s="585" t="s">
        <v>9783</v>
      </c>
      <c r="M363" s="585">
        <v>1</v>
      </c>
      <c r="N363" s="585"/>
      <c r="O363" s="579">
        <f t="shared" si="52"/>
        <v>0</v>
      </c>
      <c r="P363" s="585">
        <f t="shared" si="54"/>
        <v>38</v>
      </c>
      <c r="Q363" s="602"/>
      <c r="R363" s="602"/>
      <c r="S363" s="579">
        <f t="shared" si="49"/>
        <v>0</v>
      </c>
      <c r="T363" s="579">
        <f t="shared" si="50"/>
        <v>0</v>
      </c>
      <c r="U363" s="735"/>
      <c r="V363" s="830"/>
      <c r="W363" s="844"/>
      <c r="X363" s="980">
        <v>0</v>
      </c>
      <c r="Y363" s="980">
        <v>19</v>
      </c>
      <c r="Z363" s="980"/>
      <c r="AA363" s="980"/>
      <c r="AB363" s="980">
        <v>0</v>
      </c>
      <c r="AC363" s="980">
        <v>0</v>
      </c>
    </row>
    <row r="364" spans="1:29" ht="15" hidden="1" customHeight="1" thickBot="1" x14ac:dyDescent="0.3">
      <c r="A364" s="580" t="str">
        <f t="shared" si="53"/>
        <v>52118876SEQ CHICOTES</v>
      </c>
      <c r="B364" s="581">
        <v>348</v>
      </c>
      <c r="C364" s="582">
        <v>52118876</v>
      </c>
      <c r="D364" s="582" t="s">
        <v>130</v>
      </c>
      <c r="E364" s="582">
        <v>20</v>
      </c>
      <c r="F364" s="584" t="s">
        <v>1967</v>
      </c>
      <c r="G364" s="585" t="s">
        <v>1519</v>
      </c>
      <c r="H364" s="585"/>
      <c r="I364" s="584" t="s">
        <v>1520</v>
      </c>
      <c r="J364" s="584" t="s">
        <v>831</v>
      </c>
      <c r="K364" s="585" t="s">
        <v>618</v>
      </c>
      <c r="L364" s="585" t="s">
        <v>9783</v>
      </c>
      <c r="M364" s="585">
        <v>1</v>
      </c>
      <c r="N364" s="585"/>
      <c r="O364" s="579">
        <f t="shared" si="52"/>
        <v>0</v>
      </c>
      <c r="P364" s="585">
        <f t="shared" si="54"/>
        <v>38</v>
      </c>
      <c r="Q364" s="602"/>
      <c r="R364" s="602"/>
      <c r="S364" s="579">
        <f t="shared" si="49"/>
        <v>0</v>
      </c>
      <c r="T364" s="579">
        <f t="shared" si="50"/>
        <v>0</v>
      </c>
      <c r="U364" s="735"/>
      <c r="V364" s="830"/>
      <c r="W364" s="844"/>
      <c r="X364" s="980">
        <v>0</v>
      </c>
      <c r="Y364" s="980">
        <v>19</v>
      </c>
      <c r="Z364" s="980"/>
      <c r="AA364" s="980"/>
      <c r="AB364" s="980">
        <v>0</v>
      </c>
      <c r="AC364" s="980">
        <v>0</v>
      </c>
    </row>
    <row r="365" spans="1:29" ht="15" hidden="1" customHeight="1" thickBot="1" x14ac:dyDescent="0.3">
      <c r="A365" s="580" t="str">
        <f t="shared" si="53"/>
        <v>52058507SEQUEN</v>
      </c>
      <c r="B365" s="581">
        <v>349</v>
      </c>
      <c r="C365" s="582">
        <v>52058507</v>
      </c>
      <c r="D365" s="582" t="s">
        <v>1968</v>
      </c>
      <c r="E365" s="582">
        <v>80</v>
      </c>
      <c r="F365" s="584" t="s">
        <v>1969</v>
      </c>
      <c r="G365" s="585" t="s">
        <v>1478</v>
      </c>
      <c r="H365" s="585"/>
      <c r="I365" s="584" t="s">
        <v>121</v>
      </c>
      <c r="J365" s="584" t="s">
        <v>831</v>
      </c>
      <c r="K365" s="585" t="s">
        <v>1970</v>
      </c>
      <c r="L365" s="585" t="s">
        <v>9783</v>
      </c>
      <c r="M365" s="585">
        <v>1</v>
      </c>
      <c r="N365" s="585"/>
      <c r="O365" s="579">
        <f t="shared" si="52"/>
        <v>0</v>
      </c>
      <c r="P365" s="585">
        <f t="shared" si="54"/>
        <v>38</v>
      </c>
      <c r="Q365" s="602"/>
      <c r="R365" s="602"/>
      <c r="S365" s="579">
        <f t="shared" si="49"/>
        <v>0</v>
      </c>
      <c r="T365" s="579">
        <f t="shared" si="50"/>
        <v>0</v>
      </c>
      <c r="U365" s="614"/>
      <c r="V365" s="828"/>
      <c r="W365" s="844"/>
      <c r="X365" s="980">
        <v>0</v>
      </c>
      <c r="Y365" s="980">
        <v>19</v>
      </c>
      <c r="Z365" s="980"/>
      <c r="AA365" s="980"/>
      <c r="AB365" s="980">
        <v>0</v>
      </c>
      <c r="AC365" s="980">
        <v>0</v>
      </c>
    </row>
    <row r="366" spans="1:29" ht="15" hidden="1" customHeight="1" thickBot="1" x14ac:dyDescent="0.3">
      <c r="A366" s="580" t="str">
        <f t="shared" si="53"/>
        <v>52118869SEQ CHICOTES</v>
      </c>
      <c r="B366" s="581">
        <v>350</v>
      </c>
      <c r="C366" s="582">
        <v>52118869</v>
      </c>
      <c r="D366" s="582" t="s">
        <v>130</v>
      </c>
      <c r="E366" s="582">
        <v>20</v>
      </c>
      <c r="F366" s="584" t="s">
        <v>1532</v>
      </c>
      <c r="G366" s="585" t="s">
        <v>1519</v>
      </c>
      <c r="H366" s="585"/>
      <c r="I366" s="584" t="s">
        <v>1520</v>
      </c>
      <c r="J366" s="584" t="s">
        <v>831</v>
      </c>
      <c r="K366" s="585" t="s">
        <v>618</v>
      </c>
      <c r="L366" s="585" t="s">
        <v>9783</v>
      </c>
      <c r="M366" s="585">
        <v>1</v>
      </c>
      <c r="N366" s="585"/>
      <c r="O366" s="579">
        <f t="shared" si="52"/>
        <v>0</v>
      </c>
      <c r="P366" s="585">
        <f t="shared" si="54"/>
        <v>38</v>
      </c>
      <c r="Q366" s="602"/>
      <c r="R366" s="602"/>
      <c r="S366" s="579">
        <f t="shared" si="49"/>
        <v>0</v>
      </c>
      <c r="T366" s="579">
        <f t="shared" si="50"/>
        <v>0</v>
      </c>
      <c r="U366" s="735"/>
      <c r="V366" s="830"/>
      <c r="W366" s="844"/>
      <c r="X366" s="980">
        <v>0</v>
      </c>
      <c r="Y366" s="980">
        <v>19</v>
      </c>
      <c r="Z366" s="980"/>
      <c r="AA366" s="980"/>
      <c r="AB366" s="980">
        <v>0</v>
      </c>
      <c r="AC366" s="980">
        <v>0</v>
      </c>
    </row>
    <row r="367" spans="1:29" ht="15" hidden="1" customHeight="1" thickBot="1" x14ac:dyDescent="0.3">
      <c r="A367" s="580" t="str">
        <f t="shared" si="53"/>
        <v>52089755SEQ</v>
      </c>
      <c r="B367" s="581">
        <v>351</v>
      </c>
      <c r="C367" s="582">
        <v>52089755</v>
      </c>
      <c r="D367" s="582" t="s">
        <v>1971</v>
      </c>
      <c r="E367" s="582">
        <v>60</v>
      </c>
      <c r="F367" s="584"/>
      <c r="G367" s="585" t="s">
        <v>1512</v>
      </c>
      <c r="H367" s="585"/>
      <c r="I367" s="585"/>
      <c r="J367" s="584" t="s">
        <v>831</v>
      </c>
      <c r="K367" s="585"/>
      <c r="L367" s="585" t="s">
        <v>9783</v>
      </c>
      <c r="M367" s="585">
        <v>1</v>
      </c>
      <c r="N367" s="585"/>
      <c r="O367" s="579">
        <f t="shared" si="52"/>
        <v>0</v>
      </c>
      <c r="P367" s="585">
        <f t="shared" si="54"/>
        <v>38</v>
      </c>
      <c r="Q367" s="602"/>
      <c r="R367" s="602"/>
      <c r="S367" s="579">
        <f t="shared" si="49"/>
        <v>0</v>
      </c>
      <c r="T367" s="579">
        <f t="shared" si="50"/>
        <v>0</v>
      </c>
      <c r="U367" s="735"/>
      <c r="V367" s="834"/>
      <c r="W367" s="844"/>
      <c r="X367" s="980">
        <v>0</v>
      </c>
      <c r="Y367" s="980">
        <v>19</v>
      </c>
      <c r="Z367" s="980"/>
      <c r="AA367" s="980"/>
      <c r="AB367" s="980">
        <v>0</v>
      </c>
      <c r="AC367" s="980">
        <v>0</v>
      </c>
    </row>
    <row r="368" spans="1:29" ht="15" hidden="1" customHeight="1" thickBot="1" x14ac:dyDescent="0.3">
      <c r="A368" s="580" t="str">
        <f t="shared" si="53"/>
        <v>52089764SEQ</v>
      </c>
      <c r="B368" s="581">
        <v>352</v>
      </c>
      <c r="C368" s="582">
        <v>52089764</v>
      </c>
      <c r="D368" s="582" t="s">
        <v>130</v>
      </c>
      <c r="E368" s="582"/>
      <c r="F368" s="584"/>
      <c r="G368" s="585" t="s">
        <v>1512</v>
      </c>
      <c r="H368" s="585"/>
      <c r="I368" s="585"/>
      <c r="J368" s="584" t="s">
        <v>831</v>
      </c>
      <c r="K368" s="585"/>
      <c r="L368" s="585" t="s">
        <v>9783</v>
      </c>
      <c r="M368" s="585">
        <v>1</v>
      </c>
      <c r="N368" s="585"/>
      <c r="O368" s="579">
        <f t="shared" si="52"/>
        <v>0</v>
      </c>
      <c r="P368" s="585">
        <f t="shared" si="54"/>
        <v>38</v>
      </c>
      <c r="Q368" s="602"/>
      <c r="R368" s="602"/>
      <c r="S368" s="579">
        <f t="shared" si="49"/>
        <v>0</v>
      </c>
      <c r="T368" s="579">
        <f t="shared" si="50"/>
        <v>0</v>
      </c>
      <c r="U368" s="735"/>
      <c r="V368" s="834"/>
      <c r="W368" s="844"/>
      <c r="X368" s="980">
        <v>0</v>
      </c>
      <c r="Y368" s="980">
        <v>19</v>
      </c>
      <c r="Z368" s="980"/>
      <c r="AA368" s="980"/>
      <c r="AB368" s="980">
        <v>0</v>
      </c>
      <c r="AC368" s="980">
        <v>0</v>
      </c>
    </row>
    <row r="369" spans="1:29" ht="15" hidden="1" customHeight="1" thickBot="1" x14ac:dyDescent="0.3">
      <c r="A369" s="580" t="str">
        <f t="shared" si="53"/>
        <v>52062978SEQ</v>
      </c>
      <c r="B369" s="581">
        <v>353</v>
      </c>
      <c r="C369" s="582">
        <v>52062978</v>
      </c>
      <c r="D369" s="582" t="s">
        <v>1645</v>
      </c>
      <c r="E369" s="582">
        <v>20</v>
      </c>
      <c r="F369" s="584"/>
      <c r="G369" s="585" t="s">
        <v>1512</v>
      </c>
      <c r="H369" s="585"/>
      <c r="I369" s="585"/>
      <c r="J369" s="584" t="s">
        <v>831</v>
      </c>
      <c r="K369" s="585"/>
      <c r="L369" s="585" t="s">
        <v>9783</v>
      </c>
      <c r="M369" s="585">
        <v>1</v>
      </c>
      <c r="N369" s="585"/>
      <c r="O369" s="579">
        <f t="shared" si="52"/>
        <v>0</v>
      </c>
      <c r="P369" s="585">
        <f t="shared" si="54"/>
        <v>38</v>
      </c>
      <c r="Q369" s="602"/>
      <c r="R369" s="602"/>
      <c r="S369" s="579">
        <f t="shared" si="49"/>
        <v>0</v>
      </c>
      <c r="T369" s="579">
        <f t="shared" si="50"/>
        <v>0</v>
      </c>
      <c r="U369" s="735"/>
      <c r="V369" s="830"/>
      <c r="W369" s="844"/>
      <c r="X369" s="980">
        <v>0</v>
      </c>
      <c r="Y369" s="980">
        <v>19</v>
      </c>
      <c r="Z369" s="980"/>
      <c r="AA369" s="980"/>
      <c r="AB369" s="980">
        <v>0</v>
      </c>
      <c r="AC369" s="980">
        <v>0</v>
      </c>
    </row>
    <row r="370" spans="1:29" ht="15" hidden="1" customHeight="1" thickBot="1" x14ac:dyDescent="0.3">
      <c r="A370" s="580" t="str">
        <f t="shared" si="53"/>
        <v>52127278SEQ CHICOTES</v>
      </c>
      <c r="B370" s="581">
        <v>354</v>
      </c>
      <c r="C370" s="582">
        <v>52127278</v>
      </c>
      <c r="D370" s="582" t="s">
        <v>130</v>
      </c>
      <c r="E370" s="582">
        <v>20</v>
      </c>
      <c r="F370" s="584" t="s">
        <v>1972</v>
      </c>
      <c r="G370" s="585" t="s">
        <v>1519</v>
      </c>
      <c r="H370" s="585"/>
      <c r="I370" s="584" t="s">
        <v>1506</v>
      </c>
      <c r="J370" s="584" t="s">
        <v>831</v>
      </c>
      <c r="K370" s="585"/>
      <c r="L370" s="585" t="s">
        <v>9783</v>
      </c>
      <c r="M370" s="585">
        <v>1</v>
      </c>
      <c r="N370" s="585"/>
      <c r="O370" s="579">
        <f t="shared" si="52"/>
        <v>0</v>
      </c>
      <c r="P370" s="585">
        <f t="shared" si="54"/>
        <v>38</v>
      </c>
      <c r="Q370" s="602"/>
      <c r="R370" s="602"/>
      <c r="S370" s="579">
        <f t="shared" si="49"/>
        <v>0</v>
      </c>
      <c r="T370" s="579">
        <f t="shared" si="50"/>
        <v>0</v>
      </c>
      <c r="U370" s="735"/>
      <c r="V370" s="831"/>
      <c r="W370" s="844"/>
      <c r="X370" s="980">
        <v>0</v>
      </c>
      <c r="Y370" s="980">
        <v>19</v>
      </c>
      <c r="Z370" s="980"/>
      <c r="AA370" s="980"/>
      <c r="AB370" s="980">
        <v>0</v>
      </c>
      <c r="AC370" s="980">
        <v>0</v>
      </c>
    </row>
    <row r="371" spans="1:29" ht="15" hidden="1" customHeight="1" thickBot="1" x14ac:dyDescent="0.3">
      <c r="A371" s="580" t="str">
        <f t="shared" si="53"/>
        <v>52068740BLACKSTICK</v>
      </c>
      <c r="B371" s="581">
        <v>355</v>
      </c>
      <c r="C371" s="582">
        <v>52068740</v>
      </c>
      <c r="D371" s="582" t="s">
        <v>1603</v>
      </c>
      <c r="E371" s="582">
        <v>600</v>
      </c>
      <c r="F371" s="584" t="s">
        <v>1604</v>
      </c>
      <c r="G371" s="585" t="s">
        <v>1605</v>
      </c>
      <c r="H371" s="585"/>
      <c r="I371" s="584" t="s">
        <v>315</v>
      </c>
      <c r="J371" s="584" t="s">
        <v>831</v>
      </c>
      <c r="K371" s="585" t="s">
        <v>388</v>
      </c>
      <c r="L371" s="585" t="s">
        <v>9783</v>
      </c>
      <c r="M371" s="585">
        <v>1</v>
      </c>
      <c r="N371" s="585"/>
      <c r="O371" s="579">
        <f t="shared" si="52"/>
        <v>0</v>
      </c>
      <c r="P371" s="585">
        <f t="shared" si="54"/>
        <v>38</v>
      </c>
      <c r="Q371" s="602"/>
      <c r="R371" s="602"/>
      <c r="S371" s="579">
        <f t="shared" si="49"/>
        <v>0</v>
      </c>
      <c r="T371" s="579">
        <f t="shared" si="50"/>
        <v>0</v>
      </c>
      <c r="U371" s="852"/>
      <c r="V371" s="828"/>
      <c r="W371" s="844"/>
      <c r="X371" s="980">
        <v>0</v>
      </c>
      <c r="Y371" s="980">
        <v>19</v>
      </c>
      <c r="Z371" s="980"/>
      <c r="AA371" s="980"/>
      <c r="AB371" s="980">
        <v>0</v>
      </c>
      <c r="AC371" s="980">
        <v>0</v>
      </c>
    </row>
    <row r="372" spans="1:29" ht="15" hidden="1" customHeight="1" thickBot="1" x14ac:dyDescent="0.3">
      <c r="A372" s="580" t="str">
        <f t="shared" si="53"/>
        <v>52084470MA012E</v>
      </c>
      <c r="B372" s="581">
        <v>356</v>
      </c>
      <c r="C372" s="582">
        <v>52084470</v>
      </c>
      <c r="D372" s="582" t="s">
        <v>1973</v>
      </c>
      <c r="E372" s="582">
        <v>24</v>
      </c>
      <c r="F372" s="584"/>
      <c r="G372" s="585" t="s">
        <v>1401</v>
      </c>
      <c r="H372" s="585"/>
      <c r="I372" s="584" t="s">
        <v>97</v>
      </c>
      <c r="J372" s="584" t="s">
        <v>831</v>
      </c>
      <c r="K372" s="585"/>
      <c r="L372" s="585" t="s">
        <v>9783</v>
      </c>
      <c r="M372" s="585">
        <v>1</v>
      </c>
      <c r="N372" s="585"/>
      <c r="O372" s="579">
        <f t="shared" si="52"/>
        <v>0</v>
      </c>
      <c r="P372" s="585">
        <f t="shared" si="54"/>
        <v>38</v>
      </c>
      <c r="Q372" s="602"/>
      <c r="R372" s="602"/>
      <c r="S372" s="579">
        <f t="shared" si="49"/>
        <v>0</v>
      </c>
      <c r="T372" s="579">
        <f t="shared" si="50"/>
        <v>0</v>
      </c>
      <c r="U372" s="735"/>
      <c r="V372" s="830"/>
      <c r="W372" s="844"/>
      <c r="X372" s="980">
        <v>0</v>
      </c>
      <c r="Y372" s="980">
        <v>19</v>
      </c>
      <c r="Z372" s="980"/>
      <c r="AA372" s="980"/>
      <c r="AB372" s="980">
        <v>0</v>
      </c>
      <c r="AC372" s="980">
        <v>0</v>
      </c>
    </row>
    <row r="373" spans="1:29" ht="15" hidden="1" customHeight="1" thickBot="1" x14ac:dyDescent="0.3">
      <c r="A373" s="580" t="str">
        <f t="shared" si="53"/>
        <v>321TP055E</v>
      </c>
      <c r="B373" s="581">
        <v>357</v>
      </c>
      <c r="C373" s="582">
        <v>321</v>
      </c>
      <c r="D373" s="582" t="s">
        <v>1974</v>
      </c>
      <c r="E373" s="582"/>
      <c r="F373" s="584" t="s">
        <v>294</v>
      </c>
      <c r="G373" s="585" t="s">
        <v>1374</v>
      </c>
      <c r="H373" s="585"/>
      <c r="I373" s="584" t="s">
        <v>412</v>
      </c>
      <c r="J373" s="584" t="s">
        <v>831</v>
      </c>
      <c r="K373" s="585"/>
      <c r="L373" s="585" t="s">
        <v>9783</v>
      </c>
      <c r="M373" s="585">
        <v>1</v>
      </c>
      <c r="N373" s="585"/>
      <c r="O373" s="579">
        <f t="shared" si="52"/>
        <v>0</v>
      </c>
      <c r="P373" s="585">
        <f t="shared" si="54"/>
        <v>38</v>
      </c>
      <c r="Q373" s="602"/>
      <c r="R373" s="602"/>
      <c r="S373" s="579">
        <f t="shared" si="49"/>
        <v>0</v>
      </c>
      <c r="T373" s="579">
        <f t="shared" si="50"/>
        <v>0</v>
      </c>
      <c r="U373" s="735"/>
      <c r="V373" s="831"/>
      <c r="W373" s="844"/>
      <c r="X373" s="980">
        <v>0</v>
      </c>
      <c r="Y373" s="980">
        <v>19</v>
      </c>
      <c r="Z373" s="980"/>
      <c r="AA373" s="980"/>
      <c r="AB373" s="980">
        <v>0</v>
      </c>
      <c r="AC373" s="980">
        <v>0</v>
      </c>
    </row>
    <row r="374" spans="1:29" ht="15" hidden="1" customHeight="1" thickBot="1" x14ac:dyDescent="0.3">
      <c r="A374" s="580" t="str">
        <f t="shared" si="53"/>
        <v>52089765 CHICOTES</v>
      </c>
      <c r="B374" s="581">
        <v>358</v>
      </c>
      <c r="C374" s="582">
        <v>52089765</v>
      </c>
      <c r="D374" s="582" t="s">
        <v>130</v>
      </c>
      <c r="E374" s="582">
        <v>10</v>
      </c>
      <c r="F374" s="584" t="s">
        <v>1975</v>
      </c>
      <c r="G374" s="585" t="s">
        <v>1976</v>
      </c>
      <c r="H374" s="585"/>
      <c r="I374" s="585"/>
      <c r="J374" s="584" t="s">
        <v>831</v>
      </c>
      <c r="K374" s="585" t="s">
        <v>618</v>
      </c>
      <c r="L374" s="585" t="s">
        <v>9783</v>
      </c>
      <c r="M374" s="585">
        <v>1</v>
      </c>
      <c r="N374" s="585"/>
      <c r="O374" s="579">
        <f t="shared" si="52"/>
        <v>0</v>
      </c>
      <c r="P374" s="585">
        <f t="shared" si="54"/>
        <v>38</v>
      </c>
      <c r="Q374" s="602"/>
      <c r="R374" s="602"/>
      <c r="S374" s="579">
        <f t="shared" si="49"/>
        <v>0</v>
      </c>
      <c r="T374" s="579">
        <f t="shared" si="50"/>
        <v>0</v>
      </c>
      <c r="U374" s="735"/>
      <c r="V374" s="834"/>
      <c r="W374" s="844"/>
      <c r="X374" s="980">
        <v>0</v>
      </c>
      <c r="Y374" s="980">
        <v>19</v>
      </c>
      <c r="Z374" s="980"/>
      <c r="AA374" s="980"/>
      <c r="AB374" s="980">
        <v>0</v>
      </c>
      <c r="AC374" s="980">
        <v>0</v>
      </c>
    </row>
    <row r="375" spans="1:29" ht="15" hidden="1" customHeight="1" thickBot="1" x14ac:dyDescent="0.3">
      <c r="A375" s="580" t="str">
        <f t="shared" si="53"/>
        <v>52047446DOESPE</v>
      </c>
      <c r="B375" s="581">
        <v>359</v>
      </c>
      <c r="C375" s="582">
        <v>52047446</v>
      </c>
      <c r="D375" s="582" t="s">
        <v>1977</v>
      </c>
      <c r="E375" s="582">
        <v>80</v>
      </c>
      <c r="F375" s="584" t="s">
        <v>1978</v>
      </c>
      <c r="G375" s="585" t="s">
        <v>1537</v>
      </c>
      <c r="H375" s="585"/>
      <c r="I375" s="585" t="s">
        <v>104</v>
      </c>
      <c r="J375" s="584" t="s">
        <v>831</v>
      </c>
      <c r="K375" s="585" t="s">
        <v>935</v>
      </c>
      <c r="L375" s="585" t="s">
        <v>9783</v>
      </c>
      <c r="M375" s="585">
        <v>1</v>
      </c>
      <c r="N375" s="585"/>
      <c r="O375" s="579">
        <f t="shared" si="52"/>
        <v>0</v>
      </c>
      <c r="P375" s="585">
        <f t="shared" si="54"/>
        <v>38</v>
      </c>
      <c r="Q375" s="602"/>
      <c r="R375" s="602"/>
      <c r="S375" s="579">
        <f t="shared" si="49"/>
        <v>0</v>
      </c>
      <c r="T375" s="579">
        <f t="shared" si="50"/>
        <v>0</v>
      </c>
      <c r="U375" s="735"/>
      <c r="V375" s="830"/>
      <c r="W375" s="844"/>
      <c r="X375" s="980">
        <v>0</v>
      </c>
      <c r="Y375" s="980">
        <v>19</v>
      </c>
      <c r="Z375" s="980"/>
      <c r="AA375" s="980"/>
      <c r="AB375" s="980">
        <v>0</v>
      </c>
      <c r="AC375" s="980">
        <v>0</v>
      </c>
    </row>
    <row r="376" spans="1:29" ht="15" hidden="1" customHeight="1" x14ac:dyDescent="0.3">
      <c r="A376" s="580" t="str">
        <f t="shared" si="53"/>
        <v>52089238MA015E</v>
      </c>
      <c r="B376" s="581">
        <v>360</v>
      </c>
      <c r="C376" s="582">
        <v>52089238</v>
      </c>
      <c r="D376" s="582" t="s">
        <v>1979</v>
      </c>
      <c r="E376" s="582">
        <v>24</v>
      </c>
      <c r="F376" s="584" t="s">
        <v>1980</v>
      </c>
      <c r="G376" s="585" t="s">
        <v>1778</v>
      </c>
      <c r="H376" s="585"/>
      <c r="I376" s="584" t="s">
        <v>97</v>
      </c>
      <c r="J376" s="597" t="s">
        <v>831</v>
      </c>
      <c r="K376" s="598"/>
      <c r="L376" s="598" t="s">
        <v>9783</v>
      </c>
      <c r="M376" s="598">
        <v>1</v>
      </c>
      <c r="N376" s="598"/>
      <c r="O376" s="599">
        <f t="shared" si="52"/>
        <v>0</v>
      </c>
      <c r="P376" s="598">
        <f t="shared" si="54"/>
        <v>38</v>
      </c>
      <c r="Q376" s="702"/>
      <c r="R376" s="702"/>
      <c r="S376" s="599">
        <f t="shared" si="49"/>
        <v>0</v>
      </c>
      <c r="T376" s="599">
        <f t="shared" si="50"/>
        <v>0</v>
      </c>
      <c r="U376" s="774"/>
      <c r="V376" s="855"/>
      <c r="W376" s="844"/>
      <c r="X376" s="980">
        <v>0</v>
      </c>
      <c r="Y376" s="980">
        <v>19</v>
      </c>
      <c r="Z376" s="980"/>
      <c r="AA376" s="980"/>
      <c r="AB376" s="980">
        <v>0</v>
      </c>
      <c r="AC376" s="980">
        <v>0</v>
      </c>
    </row>
    <row r="377" spans="1:29" ht="15" hidden="1" customHeight="1" x14ac:dyDescent="0.3">
      <c r="A377" s="580" t="str">
        <f t="shared" si="53"/>
        <v>95460409MA021E</v>
      </c>
      <c r="B377" s="581">
        <v>361</v>
      </c>
      <c r="C377" s="588" t="s">
        <v>94</v>
      </c>
      <c r="D377" s="588" t="s">
        <v>1981</v>
      </c>
      <c r="E377" s="588">
        <v>60</v>
      </c>
      <c r="F377" s="591"/>
      <c r="G377" s="593" t="s">
        <v>1867</v>
      </c>
      <c r="H377" s="593"/>
      <c r="I377" s="593" t="s">
        <v>97</v>
      </c>
      <c r="J377" s="591" t="s">
        <v>9797</v>
      </c>
      <c r="K377" s="593" t="s">
        <v>98</v>
      </c>
      <c r="L377" s="593" t="s">
        <v>9782</v>
      </c>
      <c r="M377" s="593">
        <v>1</v>
      </c>
      <c r="N377" s="593" t="s">
        <v>78</v>
      </c>
      <c r="O377" s="593">
        <f t="shared" si="52"/>
        <v>0</v>
      </c>
      <c r="P377" s="593">
        <f t="shared" si="54"/>
        <v>38</v>
      </c>
      <c r="Q377" s="593">
        <v>4</v>
      </c>
      <c r="R377" s="593">
        <v>6</v>
      </c>
      <c r="S377" s="593">
        <f t="shared" si="49"/>
        <v>3</v>
      </c>
      <c r="T377" s="593">
        <f t="shared" si="50"/>
        <v>5</v>
      </c>
      <c r="U377" s="641" t="s">
        <v>9822</v>
      </c>
      <c r="V377" s="856">
        <v>42881</v>
      </c>
      <c r="W377" s="844"/>
      <c r="X377" s="980">
        <v>0</v>
      </c>
      <c r="Y377" s="980">
        <v>19</v>
      </c>
      <c r="Z377" s="980">
        <v>4</v>
      </c>
      <c r="AA377" s="980">
        <v>6</v>
      </c>
      <c r="AB377" s="980">
        <v>3</v>
      </c>
      <c r="AC377" s="980">
        <v>5</v>
      </c>
    </row>
    <row r="378" spans="1:29" ht="15" hidden="1" customHeight="1" thickBot="1" x14ac:dyDescent="0.3">
      <c r="A378" s="580" t="str">
        <f t="shared" si="53"/>
        <v>52068731PDI</v>
      </c>
      <c r="B378" s="581">
        <v>362</v>
      </c>
      <c r="C378" s="582" t="s">
        <v>181</v>
      </c>
      <c r="D378" s="582" t="s">
        <v>182</v>
      </c>
      <c r="E378" s="582">
        <v>300</v>
      </c>
      <c r="F378" s="584"/>
      <c r="G378" s="585" t="s">
        <v>146</v>
      </c>
      <c r="H378" s="585"/>
      <c r="I378" s="585"/>
      <c r="J378" s="600" t="s">
        <v>831</v>
      </c>
      <c r="K378" s="602"/>
      <c r="L378" s="602" t="s">
        <v>9783</v>
      </c>
      <c r="M378" s="602">
        <v>1</v>
      </c>
      <c r="N378" s="602"/>
      <c r="O378" s="602">
        <f t="shared" si="52"/>
        <v>0</v>
      </c>
      <c r="P378" s="602">
        <f t="shared" si="54"/>
        <v>38</v>
      </c>
      <c r="Q378" s="602"/>
      <c r="R378" s="602"/>
      <c r="S378" s="602">
        <f t="shared" si="49"/>
        <v>0</v>
      </c>
      <c r="T378" s="602">
        <f t="shared" si="50"/>
        <v>0</v>
      </c>
      <c r="U378" s="840"/>
      <c r="V378" s="854"/>
      <c r="W378" s="844"/>
      <c r="X378" s="980">
        <v>0</v>
      </c>
      <c r="Y378" s="980">
        <v>19</v>
      </c>
      <c r="Z378" s="980"/>
      <c r="AA378" s="980"/>
      <c r="AB378" s="980">
        <v>0</v>
      </c>
      <c r="AC378" s="980">
        <v>0</v>
      </c>
    </row>
    <row r="379" spans="1:29" ht="15" hidden="1" customHeight="1" thickBot="1" x14ac:dyDescent="0.3">
      <c r="A379" s="580" t="str">
        <f t="shared" si="53"/>
        <v>52118866SEQ CHICOTES</v>
      </c>
      <c r="B379" s="581">
        <v>363</v>
      </c>
      <c r="C379" s="582">
        <v>52118866</v>
      </c>
      <c r="D379" s="582" t="s">
        <v>130</v>
      </c>
      <c r="E379" s="582">
        <v>20</v>
      </c>
      <c r="F379" s="584" t="s">
        <v>1534</v>
      </c>
      <c r="G379" s="585" t="s">
        <v>1519</v>
      </c>
      <c r="H379" s="585"/>
      <c r="I379" s="584" t="s">
        <v>1520</v>
      </c>
      <c r="J379" s="584" t="s">
        <v>831</v>
      </c>
      <c r="K379" s="585" t="s">
        <v>618</v>
      </c>
      <c r="L379" s="585" t="s">
        <v>9783</v>
      </c>
      <c r="M379" s="585">
        <v>1</v>
      </c>
      <c r="N379" s="585"/>
      <c r="O379" s="579">
        <f t="shared" si="52"/>
        <v>0</v>
      </c>
      <c r="P379" s="585">
        <f t="shared" si="54"/>
        <v>38</v>
      </c>
      <c r="Q379" s="602"/>
      <c r="R379" s="602"/>
      <c r="S379" s="579">
        <f t="shared" si="49"/>
        <v>0</v>
      </c>
      <c r="T379" s="579">
        <f t="shared" si="50"/>
        <v>0</v>
      </c>
      <c r="U379" s="735"/>
      <c r="V379" s="830"/>
      <c r="W379" s="844"/>
      <c r="X379" s="980">
        <v>0</v>
      </c>
      <c r="Y379" s="980">
        <v>19</v>
      </c>
      <c r="Z379" s="980"/>
      <c r="AA379" s="980"/>
      <c r="AB379" s="980">
        <v>0</v>
      </c>
      <c r="AC379" s="980">
        <v>0</v>
      </c>
    </row>
    <row r="380" spans="1:29" ht="15" hidden="1" customHeight="1" thickBot="1" x14ac:dyDescent="0.3">
      <c r="A380" s="580" t="str">
        <f t="shared" si="53"/>
        <v>52148089TP009D</v>
      </c>
      <c r="B380" s="581">
        <v>364</v>
      </c>
      <c r="C380" s="582">
        <v>52148089</v>
      </c>
      <c r="D380" s="582" t="s">
        <v>1982</v>
      </c>
      <c r="E380" s="582">
        <v>25</v>
      </c>
      <c r="F380" s="584" t="s">
        <v>1473</v>
      </c>
      <c r="G380" s="585" t="s">
        <v>1320</v>
      </c>
      <c r="H380" s="585"/>
      <c r="I380" s="584" t="s">
        <v>75</v>
      </c>
      <c r="J380" s="584" t="s">
        <v>1660</v>
      </c>
      <c r="K380" s="585" t="s">
        <v>798</v>
      </c>
      <c r="L380" s="585" t="s">
        <v>9783</v>
      </c>
      <c r="M380" s="585">
        <v>1</v>
      </c>
      <c r="N380" s="585"/>
      <c r="O380" s="579">
        <f t="shared" si="52"/>
        <v>0</v>
      </c>
      <c r="P380" s="585">
        <f t="shared" si="54"/>
        <v>38</v>
      </c>
      <c r="Q380" s="602"/>
      <c r="R380" s="602"/>
      <c r="S380" s="579">
        <f t="shared" ref="S380:S443" si="55">ROUNDUP(IF(N380="pps",(M380*VLOOKUP(L380,$E$2:$I$9,4,FALSE)*$B$3)/E380,0),0)</f>
        <v>0</v>
      </c>
      <c r="T380" s="579">
        <f t="shared" ref="T380:T443" si="56">ROUNDUP(IF(N380="pps",(M380*VLOOKUP(L380,$E$2:$I$9,4,FALSE)*$B$9)/E380,0),0)</f>
        <v>0</v>
      </c>
      <c r="U380" s="614"/>
      <c r="V380" s="832"/>
      <c r="W380" s="844"/>
      <c r="X380" s="980">
        <v>0</v>
      </c>
      <c r="Y380" s="980">
        <v>19</v>
      </c>
      <c r="Z380" s="980"/>
      <c r="AA380" s="980"/>
      <c r="AB380" s="980">
        <v>0</v>
      </c>
      <c r="AC380" s="980">
        <v>0</v>
      </c>
    </row>
    <row r="381" spans="1:29" ht="15" hidden="1" customHeight="1" x14ac:dyDescent="0.3">
      <c r="A381" s="580" t="str">
        <f t="shared" si="53"/>
        <v>52117678SEQ CHICOTES</v>
      </c>
      <c r="B381" s="581">
        <v>365</v>
      </c>
      <c r="C381" s="582">
        <v>52117678</v>
      </c>
      <c r="D381" s="582" t="s">
        <v>130</v>
      </c>
      <c r="E381" s="582">
        <v>20</v>
      </c>
      <c r="F381" s="584" t="s">
        <v>1983</v>
      </c>
      <c r="G381" s="585" t="s">
        <v>1519</v>
      </c>
      <c r="H381" s="585"/>
      <c r="I381" s="584" t="s">
        <v>1520</v>
      </c>
      <c r="J381" s="597" t="s">
        <v>831</v>
      </c>
      <c r="K381" s="598" t="s">
        <v>618</v>
      </c>
      <c r="L381" s="598" t="s">
        <v>9783</v>
      </c>
      <c r="M381" s="598">
        <v>1</v>
      </c>
      <c r="N381" s="598"/>
      <c r="O381" s="599">
        <f t="shared" si="52"/>
        <v>0</v>
      </c>
      <c r="P381" s="598">
        <f t="shared" si="54"/>
        <v>38</v>
      </c>
      <c r="Q381" s="702"/>
      <c r="R381" s="702"/>
      <c r="S381" s="599">
        <f t="shared" si="55"/>
        <v>0</v>
      </c>
      <c r="T381" s="599">
        <f t="shared" si="56"/>
        <v>0</v>
      </c>
      <c r="U381" s="774"/>
      <c r="V381" s="857"/>
      <c r="W381" s="844"/>
      <c r="X381" s="980">
        <v>0</v>
      </c>
      <c r="Y381" s="980">
        <v>19</v>
      </c>
      <c r="Z381" s="980"/>
      <c r="AA381" s="980"/>
      <c r="AB381" s="980">
        <v>0</v>
      </c>
      <c r="AC381" s="980">
        <v>0</v>
      </c>
    </row>
    <row r="382" spans="1:29" ht="15" hidden="1" customHeight="1" x14ac:dyDescent="0.3">
      <c r="A382" s="580" t="str">
        <f t="shared" si="53"/>
        <v>94744761MA002E</v>
      </c>
      <c r="B382" s="581">
        <v>366</v>
      </c>
      <c r="C382" s="588">
        <v>94744761</v>
      </c>
      <c r="D382" s="588" t="s">
        <v>1984</v>
      </c>
      <c r="E382" s="588">
        <v>240</v>
      </c>
      <c r="F382" s="591" t="s">
        <v>1985</v>
      </c>
      <c r="G382" s="593" t="s">
        <v>1394</v>
      </c>
      <c r="H382" s="593"/>
      <c r="I382" s="591" t="s">
        <v>97</v>
      </c>
      <c r="J382" s="591" t="s">
        <v>10049</v>
      </c>
      <c r="K382" s="593" t="s">
        <v>537</v>
      </c>
      <c r="L382" s="593" t="s">
        <v>9782</v>
      </c>
      <c r="M382" s="593">
        <v>1</v>
      </c>
      <c r="N382" s="593" t="s">
        <v>147</v>
      </c>
      <c r="O382" s="593">
        <v>20</v>
      </c>
      <c r="P382" s="593">
        <f t="shared" si="54"/>
        <v>38</v>
      </c>
      <c r="Q382" s="593"/>
      <c r="R382" s="593"/>
      <c r="S382" s="593">
        <f t="shared" si="55"/>
        <v>0</v>
      </c>
      <c r="T382" s="593">
        <f t="shared" si="56"/>
        <v>0</v>
      </c>
      <c r="U382" s="641" t="s">
        <v>9822</v>
      </c>
      <c r="V382" s="856">
        <v>42879</v>
      </c>
      <c r="W382" s="844"/>
      <c r="X382" s="980">
        <v>20</v>
      </c>
      <c r="Y382" s="980">
        <v>19</v>
      </c>
      <c r="Z382" s="980"/>
      <c r="AA382" s="980"/>
      <c r="AB382" s="980">
        <v>0</v>
      </c>
      <c r="AC382" s="980">
        <v>0</v>
      </c>
    </row>
    <row r="383" spans="1:29" ht="15" hidden="1" customHeight="1" thickBot="1" x14ac:dyDescent="0.3">
      <c r="A383" s="580" t="str">
        <f t="shared" si="53"/>
        <v>52056742/6741SPS BAG</v>
      </c>
      <c r="B383" s="581">
        <v>367</v>
      </c>
      <c r="C383" s="582" t="s">
        <v>1986</v>
      </c>
      <c r="D383" s="582" t="s">
        <v>1987</v>
      </c>
      <c r="E383" s="582">
        <v>12</v>
      </c>
      <c r="F383" s="584" t="s">
        <v>1668</v>
      </c>
      <c r="G383" s="585" t="s">
        <v>1649</v>
      </c>
      <c r="H383" s="585"/>
      <c r="I383" s="585" t="s">
        <v>1523</v>
      </c>
      <c r="J383" s="600" t="s">
        <v>1482</v>
      </c>
      <c r="K383" s="602" t="s">
        <v>140</v>
      </c>
      <c r="L383" s="602" t="s">
        <v>9783</v>
      </c>
      <c r="M383" s="602">
        <v>1</v>
      </c>
      <c r="N383" s="602"/>
      <c r="O383" s="602">
        <f>ROUNDUP(IF(N383="PENDANT",(VLOOKUP(L383,$E$2:$I$9,5,FALSE)*M383)),0)</f>
        <v>0</v>
      </c>
      <c r="P383" s="602">
        <f t="shared" si="54"/>
        <v>38</v>
      </c>
      <c r="Q383" s="602"/>
      <c r="R383" s="602"/>
      <c r="S383" s="602">
        <f t="shared" si="55"/>
        <v>0</v>
      </c>
      <c r="T383" s="602">
        <f t="shared" si="56"/>
        <v>0</v>
      </c>
      <c r="U383" s="815"/>
      <c r="V383" s="846"/>
      <c r="W383" s="844"/>
      <c r="X383" s="980">
        <v>0</v>
      </c>
      <c r="Y383" s="980">
        <v>19</v>
      </c>
      <c r="Z383" s="980"/>
      <c r="AA383" s="980"/>
      <c r="AB383" s="980">
        <v>0</v>
      </c>
      <c r="AC383" s="980">
        <v>0</v>
      </c>
    </row>
    <row r="384" spans="1:29" ht="15" hidden="1" customHeight="1" x14ac:dyDescent="0.3">
      <c r="A384" s="580" t="str">
        <f t="shared" si="53"/>
        <v>5209001725501D</v>
      </c>
      <c r="B384" s="581">
        <v>368</v>
      </c>
      <c r="C384" s="582">
        <v>52090017</v>
      </c>
      <c r="D384" s="582" t="s">
        <v>1988</v>
      </c>
      <c r="E384" s="582">
        <v>32</v>
      </c>
      <c r="F384" s="584"/>
      <c r="G384" s="585" t="s">
        <v>1989</v>
      </c>
      <c r="H384" s="585"/>
      <c r="I384" s="585"/>
      <c r="J384" s="597" t="s">
        <v>831</v>
      </c>
      <c r="K384" s="598"/>
      <c r="L384" s="598" t="s">
        <v>9783</v>
      </c>
      <c r="M384" s="598">
        <v>1</v>
      </c>
      <c r="N384" s="598"/>
      <c r="O384" s="599">
        <f>ROUNDUP(IF(N384="PENDANT",(VLOOKUP(L384,$E$2:$I$9,5,FALSE)*M384)),0)</f>
        <v>0</v>
      </c>
      <c r="P384" s="598">
        <f t="shared" si="54"/>
        <v>38</v>
      </c>
      <c r="Q384" s="702"/>
      <c r="R384" s="702"/>
      <c r="S384" s="599">
        <f t="shared" si="55"/>
        <v>0</v>
      </c>
      <c r="T384" s="599">
        <f t="shared" si="56"/>
        <v>0</v>
      </c>
      <c r="U384" s="774"/>
      <c r="V384" s="857"/>
      <c r="W384" s="844"/>
      <c r="X384" s="980">
        <v>0</v>
      </c>
      <c r="Y384" s="980">
        <v>19</v>
      </c>
      <c r="Z384" s="980"/>
      <c r="AA384" s="980"/>
      <c r="AB384" s="980">
        <v>0</v>
      </c>
      <c r="AC384" s="980">
        <v>0</v>
      </c>
    </row>
    <row r="385" spans="1:29" ht="15" hidden="1" customHeight="1" x14ac:dyDescent="0.3">
      <c r="A385" s="580" t="str">
        <f t="shared" si="53"/>
        <v>52137598MA003E</v>
      </c>
      <c r="B385" s="581">
        <v>369</v>
      </c>
      <c r="C385" s="588">
        <v>52137598</v>
      </c>
      <c r="D385" s="588" t="s">
        <v>10187</v>
      </c>
      <c r="E385" s="588">
        <v>80</v>
      </c>
      <c r="F385" s="588" t="s">
        <v>1990</v>
      </c>
      <c r="G385" s="591" t="s">
        <v>1395</v>
      </c>
      <c r="H385" s="591"/>
      <c r="I385" s="591" t="s">
        <v>97</v>
      </c>
      <c r="J385" s="591" t="s">
        <v>9799</v>
      </c>
      <c r="K385" s="593" t="s">
        <v>626</v>
      </c>
      <c r="L385" s="593" t="s">
        <v>9782</v>
      </c>
      <c r="M385" s="593">
        <v>1</v>
      </c>
      <c r="N385" s="593" t="s">
        <v>147</v>
      </c>
      <c r="O385" s="593">
        <v>20</v>
      </c>
      <c r="P385" s="593">
        <f t="shared" si="54"/>
        <v>38</v>
      </c>
      <c r="Q385" s="593"/>
      <c r="R385" s="593"/>
      <c r="S385" s="593">
        <f t="shared" si="55"/>
        <v>0</v>
      </c>
      <c r="T385" s="593">
        <f t="shared" si="56"/>
        <v>0</v>
      </c>
      <c r="U385" s="593" t="s">
        <v>9822</v>
      </c>
      <c r="V385" s="839">
        <v>42879</v>
      </c>
      <c r="W385" s="844"/>
      <c r="X385" s="980">
        <v>20</v>
      </c>
      <c r="Y385" s="980">
        <v>19</v>
      </c>
      <c r="Z385" s="980"/>
      <c r="AA385" s="980"/>
      <c r="AB385" s="980">
        <v>0</v>
      </c>
      <c r="AC385" s="980">
        <v>0</v>
      </c>
    </row>
    <row r="386" spans="1:29" ht="15" hidden="1" customHeight="1" thickBot="1" x14ac:dyDescent="0.3">
      <c r="A386" s="580" t="str">
        <f t="shared" si="53"/>
        <v>52065409</v>
      </c>
      <c r="B386" s="581">
        <v>370</v>
      </c>
      <c r="C386" s="582">
        <v>52065409</v>
      </c>
      <c r="D386" s="582" t="s">
        <v>1991</v>
      </c>
      <c r="E386" s="582">
        <v>60</v>
      </c>
      <c r="F386" s="584" t="s">
        <v>1992</v>
      </c>
      <c r="G386" s="585"/>
      <c r="H386" s="585"/>
      <c r="I386" s="584" t="s">
        <v>97</v>
      </c>
      <c r="J386" s="600" t="s">
        <v>831</v>
      </c>
      <c r="K386" s="602" t="s">
        <v>626</v>
      </c>
      <c r="L386" s="602" t="s">
        <v>9783</v>
      </c>
      <c r="M386" s="602">
        <v>1</v>
      </c>
      <c r="N386" s="602"/>
      <c r="O386" s="602">
        <f t="shared" ref="O386:O422" si="57">ROUNDUP(IF(N386="PENDANT",(VLOOKUP(L386,$E$2:$I$9,5,FALSE)*M386)),0)</f>
        <v>0</v>
      </c>
      <c r="P386" s="602">
        <f t="shared" si="54"/>
        <v>38</v>
      </c>
      <c r="Q386" s="602"/>
      <c r="R386" s="602"/>
      <c r="S386" s="602">
        <f t="shared" si="55"/>
        <v>0</v>
      </c>
      <c r="T386" s="602">
        <f t="shared" si="56"/>
        <v>0</v>
      </c>
      <c r="U386" s="840"/>
      <c r="V386" s="841"/>
      <c r="W386" s="844"/>
      <c r="X386" s="980">
        <v>0</v>
      </c>
      <c r="Y386" s="980">
        <v>19</v>
      </c>
      <c r="Z386" s="980"/>
      <c r="AA386" s="980"/>
      <c r="AB386" s="980">
        <v>0</v>
      </c>
      <c r="AC386" s="980">
        <v>0</v>
      </c>
    </row>
    <row r="387" spans="1:29" ht="15" hidden="1" customHeight="1" thickBot="1" x14ac:dyDescent="0.3">
      <c r="A387" s="580" t="str">
        <f t="shared" si="53"/>
        <v>1300000325221E</v>
      </c>
      <c r="B387" s="581">
        <v>371</v>
      </c>
      <c r="C387" s="582">
        <v>13000003</v>
      </c>
      <c r="D387" s="582" t="s">
        <v>1993</v>
      </c>
      <c r="E387" s="582">
        <v>10</v>
      </c>
      <c r="F387" s="584"/>
      <c r="G387" s="585" t="s">
        <v>1994</v>
      </c>
      <c r="H387" s="585"/>
      <c r="I387" s="585"/>
      <c r="J387" s="584" t="s">
        <v>831</v>
      </c>
      <c r="K387" s="585"/>
      <c r="L387" s="585" t="s">
        <v>9783</v>
      </c>
      <c r="M387" s="585">
        <v>1</v>
      </c>
      <c r="N387" s="585"/>
      <c r="O387" s="579">
        <f t="shared" si="57"/>
        <v>0</v>
      </c>
      <c r="P387" s="585">
        <f t="shared" si="54"/>
        <v>38</v>
      </c>
      <c r="Q387" s="602"/>
      <c r="R387" s="602"/>
      <c r="S387" s="579">
        <f t="shared" si="55"/>
        <v>0</v>
      </c>
      <c r="T387" s="579">
        <f t="shared" si="56"/>
        <v>0</v>
      </c>
      <c r="U387" s="735"/>
      <c r="V387" s="830"/>
      <c r="W387" s="844"/>
      <c r="X387" s="980">
        <v>0</v>
      </c>
      <c r="Y387" s="980">
        <v>19</v>
      </c>
      <c r="Z387" s="980"/>
      <c r="AA387" s="980"/>
      <c r="AB387" s="980">
        <v>0</v>
      </c>
      <c r="AC387" s="980">
        <v>0</v>
      </c>
    </row>
    <row r="388" spans="1:29" ht="15" hidden="1" customHeight="1" thickBot="1" x14ac:dyDescent="0.3">
      <c r="A388" s="580" t="str">
        <f t="shared" si="53"/>
        <v>1400000425501D</v>
      </c>
      <c r="B388" s="581">
        <v>372</v>
      </c>
      <c r="C388" s="582">
        <v>14000004</v>
      </c>
      <c r="D388" s="582" t="s">
        <v>1995</v>
      </c>
      <c r="E388" s="582">
        <v>10</v>
      </c>
      <c r="F388" s="584"/>
      <c r="G388" s="585" t="s">
        <v>1989</v>
      </c>
      <c r="H388" s="585"/>
      <c r="I388" s="585"/>
      <c r="J388" s="584" t="s">
        <v>831</v>
      </c>
      <c r="K388" s="585"/>
      <c r="L388" s="585" t="s">
        <v>9783</v>
      </c>
      <c r="M388" s="585">
        <v>1</v>
      </c>
      <c r="N388" s="585"/>
      <c r="O388" s="579">
        <f t="shared" si="57"/>
        <v>0</v>
      </c>
      <c r="P388" s="585">
        <f t="shared" si="54"/>
        <v>38</v>
      </c>
      <c r="Q388" s="602"/>
      <c r="R388" s="602"/>
      <c r="S388" s="579">
        <f t="shared" si="55"/>
        <v>0</v>
      </c>
      <c r="T388" s="579">
        <f t="shared" si="56"/>
        <v>0</v>
      </c>
      <c r="U388" s="735"/>
      <c r="V388" s="830"/>
      <c r="W388" s="844"/>
      <c r="X388" s="980">
        <v>0</v>
      </c>
      <c r="Y388" s="980">
        <v>19</v>
      </c>
      <c r="Z388" s="980"/>
      <c r="AA388" s="980"/>
      <c r="AB388" s="980">
        <v>0</v>
      </c>
      <c r="AC388" s="980">
        <v>0</v>
      </c>
    </row>
    <row r="389" spans="1:29" ht="15" hidden="1" customHeight="1" thickBot="1" x14ac:dyDescent="0.3">
      <c r="A389" s="580" t="str">
        <f t="shared" si="53"/>
        <v>1500000525221E</v>
      </c>
      <c r="B389" s="581">
        <v>373</v>
      </c>
      <c r="C389" s="582">
        <v>15000005</v>
      </c>
      <c r="D389" s="582" t="s">
        <v>1996</v>
      </c>
      <c r="E389" s="582">
        <v>10</v>
      </c>
      <c r="F389" s="584"/>
      <c r="G389" s="585" t="s">
        <v>1994</v>
      </c>
      <c r="H389" s="585"/>
      <c r="I389" s="585"/>
      <c r="J389" s="584" t="s">
        <v>831</v>
      </c>
      <c r="K389" s="585"/>
      <c r="L389" s="585" t="s">
        <v>9783</v>
      </c>
      <c r="M389" s="585">
        <v>1</v>
      </c>
      <c r="N389" s="585"/>
      <c r="O389" s="579">
        <f t="shared" si="57"/>
        <v>0</v>
      </c>
      <c r="P389" s="585">
        <f t="shared" si="54"/>
        <v>38</v>
      </c>
      <c r="Q389" s="602"/>
      <c r="R389" s="602"/>
      <c r="S389" s="579">
        <f t="shared" si="55"/>
        <v>0</v>
      </c>
      <c r="T389" s="579">
        <f t="shared" si="56"/>
        <v>0</v>
      </c>
      <c r="U389" s="735"/>
      <c r="V389" s="830"/>
      <c r="W389" s="844"/>
      <c r="X389" s="980">
        <v>0</v>
      </c>
      <c r="Y389" s="980">
        <v>19</v>
      </c>
      <c r="Z389" s="980"/>
      <c r="AA389" s="980"/>
      <c r="AB389" s="980">
        <v>0</v>
      </c>
      <c r="AC389" s="980">
        <v>0</v>
      </c>
    </row>
    <row r="390" spans="1:29" ht="15" hidden="1" customHeight="1" thickBot="1" x14ac:dyDescent="0.3">
      <c r="A390" s="580" t="str">
        <f t="shared" si="53"/>
        <v>52076604MA002E</v>
      </c>
      <c r="B390" s="581">
        <v>374</v>
      </c>
      <c r="C390" s="582">
        <v>52076604</v>
      </c>
      <c r="D390" s="582" t="s">
        <v>1997</v>
      </c>
      <c r="E390" s="582">
        <v>50</v>
      </c>
      <c r="F390" s="584" t="s">
        <v>1473</v>
      </c>
      <c r="G390" s="585" t="s">
        <v>1394</v>
      </c>
      <c r="H390" s="585"/>
      <c r="I390" s="584" t="s">
        <v>97</v>
      </c>
      <c r="J390" s="584" t="s">
        <v>1660</v>
      </c>
      <c r="K390" s="585" t="s">
        <v>1998</v>
      </c>
      <c r="L390" s="585" t="s">
        <v>9783</v>
      </c>
      <c r="M390" s="585">
        <v>1</v>
      </c>
      <c r="N390" s="585"/>
      <c r="O390" s="579">
        <f t="shared" si="57"/>
        <v>0</v>
      </c>
      <c r="P390" s="585">
        <f t="shared" si="54"/>
        <v>38</v>
      </c>
      <c r="Q390" s="602"/>
      <c r="R390" s="602"/>
      <c r="S390" s="579">
        <f t="shared" si="55"/>
        <v>0</v>
      </c>
      <c r="T390" s="579">
        <f t="shared" si="56"/>
        <v>0</v>
      </c>
      <c r="U390" s="845"/>
      <c r="V390" s="828"/>
      <c r="W390" s="844"/>
      <c r="X390" s="980">
        <v>0</v>
      </c>
      <c r="Y390" s="980">
        <v>19</v>
      </c>
      <c r="Z390" s="980"/>
      <c r="AA390" s="980"/>
      <c r="AB390" s="980">
        <v>0</v>
      </c>
      <c r="AC390" s="980">
        <v>0</v>
      </c>
    </row>
    <row r="391" spans="1:29" ht="15" hidden="1" customHeight="1" thickBot="1" x14ac:dyDescent="0.3">
      <c r="A391" s="580" t="str">
        <f t="shared" si="53"/>
        <v>52053089SEQ</v>
      </c>
      <c r="B391" s="581">
        <v>375</v>
      </c>
      <c r="C391" s="582">
        <v>52053089</v>
      </c>
      <c r="D391" s="582" t="s">
        <v>1999</v>
      </c>
      <c r="E391" s="582">
        <v>30</v>
      </c>
      <c r="F391" s="584"/>
      <c r="G391" s="585" t="s">
        <v>1512</v>
      </c>
      <c r="H391" s="585"/>
      <c r="I391" s="585"/>
      <c r="J391" s="584" t="s">
        <v>831</v>
      </c>
      <c r="K391" s="585"/>
      <c r="L391" s="585" t="s">
        <v>9783</v>
      </c>
      <c r="M391" s="585">
        <v>1</v>
      </c>
      <c r="N391" s="585"/>
      <c r="O391" s="579">
        <f t="shared" si="57"/>
        <v>0</v>
      </c>
      <c r="P391" s="585">
        <f t="shared" si="54"/>
        <v>38</v>
      </c>
      <c r="Q391" s="602"/>
      <c r="R391" s="602"/>
      <c r="S391" s="579">
        <f t="shared" si="55"/>
        <v>0</v>
      </c>
      <c r="T391" s="579">
        <f t="shared" si="56"/>
        <v>0</v>
      </c>
      <c r="U391" s="735"/>
      <c r="V391" s="834"/>
      <c r="W391" s="844"/>
      <c r="X391" s="980">
        <v>0</v>
      </c>
      <c r="Y391" s="980">
        <v>19</v>
      </c>
      <c r="Z391" s="980"/>
      <c r="AA391" s="980"/>
      <c r="AB391" s="980">
        <v>0</v>
      </c>
      <c r="AC391" s="980">
        <v>0</v>
      </c>
    </row>
    <row r="392" spans="1:29" ht="15" hidden="1" customHeight="1" thickBot="1" x14ac:dyDescent="0.3">
      <c r="A392" s="580" t="str">
        <f t="shared" si="53"/>
        <v>52041324Seq</v>
      </c>
      <c r="B392" s="581">
        <v>376</v>
      </c>
      <c r="C392" s="582">
        <v>52041324</v>
      </c>
      <c r="D392" s="582" t="s">
        <v>2000</v>
      </c>
      <c r="E392" s="582">
        <v>14</v>
      </c>
      <c r="F392" s="584"/>
      <c r="G392" s="585" t="s">
        <v>2001</v>
      </c>
      <c r="H392" s="585"/>
      <c r="I392" s="585"/>
      <c r="J392" s="584" t="s">
        <v>831</v>
      </c>
      <c r="K392" s="585"/>
      <c r="L392" s="585" t="s">
        <v>9783</v>
      </c>
      <c r="M392" s="585">
        <v>1</v>
      </c>
      <c r="N392" s="585"/>
      <c r="O392" s="579">
        <f t="shared" si="57"/>
        <v>0</v>
      </c>
      <c r="P392" s="585">
        <f t="shared" si="54"/>
        <v>38</v>
      </c>
      <c r="Q392" s="602"/>
      <c r="R392" s="602"/>
      <c r="S392" s="579">
        <f t="shared" si="55"/>
        <v>0</v>
      </c>
      <c r="T392" s="579">
        <f t="shared" si="56"/>
        <v>0</v>
      </c>
      <c r="U392" s="735"/>
      <c r="V392" s="830"/>
      <c r="W392" s="844"/>
      <c r="X392" s="980">
        <v>0</v>
      </c>
      <c r="Y392" s="980">
        <v>19</v>
      </c>
      <c r="Z392" s="980"/>
      <c r="AA392" s="980"/>
      <c r="AB392" s="980">
        <v>0</v>
      </c>
      <c r="AC392" s="980">
        <v>0</v>
      </c>
    </row>
    <row r="393" spans="1:29" ht="15" hidden="1" customHeight="1" thickBot="1" x14ac:dyDescent="0.3">
      <c r="A393" s="580" t="str">
        <f t="shared" si="53"/>
        <v>52047443DOESPE</v>
      </c>
      <c r="B393" s="581">
        <v>377</v>
      </c>
      <c r="C393" s="582">
        <v>52047443</v>
      </c>
      <c r="D393" s="582" t="s">
        <v>2002</v>
      </c>
      <c r="E393" s="582">
        <v>80</v>
      </c>
      <c r="F393" s="584" t="s">
        <v>2003</v>
      </c>
      <c r="G393" s="585" t="s">
        <v>1537</v>
      </c>
      <c r="H393" s="585"/>
      <c r="I393" s="585" t="s">
        <v>104</v>
      </c>
      <c r="J393" s="584" t="s">
        <v>831</v>
      </c>
      <c r="K393" s="585" t="s">
        <v>935</v>
      </c>
      <c r="L393" s="585" t="s">
        <v>9783</v>
      </c>
      <c r="M393" s="585">
        <v>1</v>
      </c>
      <c r="N393" s="585"/>
      <c r="O393" s="579">
        <f t="shared" si="57"/>
        <v>0</v>
      </c>
      <c r="P393" s="585">
        <f t="shared" si="54"/>
        <v>38</v>
      </c>
      <c r="Q393" s="602"/>
      <c r="R393" s="602"/>
      <c r="S393" s="579">
        <f t="shared" si="55"/>
        <v>0</v>
      </c>
      <c r="T393" s="579">
        <f t="shared" si="56"/>
        <v>0</v>
      </c>
      <c r="U393" s="735"/>
      <c r="V393" s="830"/>
      <c r="W393" s="844"/>
      <c r="X393" s="980">
        <v>0</v>
      </c>
      <c r="Y393" s="980">
        <v>19</v>
      </c>
      <c r="Z393" s="980"/>
      <c r="AA393" s="980"/>
      <c r="AB393" s="980">
        <v>0</v>
      </c>
      <c r="AC393" s="980">
        <v>0</v>
      </c>
    </row>
    <row r="394" spans="1:29" ht="15" hidden="1" customHeight="1" thickBot="1" x14ac:dyDescent="0.3">
      <c r="A394" s="580" t="str">
        <f t="shared" si="53"/>
        <v>52109971DO012E</v>
      </c>
      <c r="B394" s="581">
        <v>378</v>
      </c>
      <c r="C394" s="582">
        <v>52109971</v>
      </c>
      <c r="D394" s="582" t="s">
        <v>2004</v>
      </c>
      <c r="E394" s="582">
        <v>98</v>
      </c>
      <c r="F394" s="584" t="s">
        <v>2005</v>
      </c>
      <c r="G394" s="585" t="s">
        <v>1284</v>
      </c>
      <c r="H394" s="585"/>
      <c r="I394" s="585" t="s">
        <v>104</v>
      </c>
      <c r="J394" s="584" t="s">
        <v>1225</v>
      </c>
      <c r="K394" s="585" t="s">
        <v>2006</v>
      </c>
      <c r="L394" s="585" t="s">
        <v>9783</v>
      </c>
      <c r="M394" s="585">
        <v>1</v>
      </c>
      <c r="N394" s="585"/>
      <c r="O394" s="579">
        <f t="shared" si="57"/>
        <v>0</v>
      </c>
      <c r="P394" s="585">
        <f t="shared" si="54"/>
        <v>38</v>
      </c>
      <c r="Q394" s="602"/>
      <c r="R394" s="602"/>
      <c r="S394" s="579">
        <f t="shared" si="55"/>
        <v>0</v>
      </c>
      <c r="T394" s="579">
        <f t="shared" si="56"/>
        <v>0</v>
      </c>
      <c r="U394" s="735"/>
      <c r="V394" s="830"/>
      <c r="W394" s="844"/>
      <c r="X394" s="980">
        <v>0</v>
      </c>
      <c r="Y394" s="980">
        <v>19</v>
      </c>
      <c r="Z394" s="980"/>
      <c r="AA394" s="980"/>
      <c r="AB394" s="980">
        <v>0</v>
      </c>
      <c r="AC394" s="980">
        <v>0</v>
      </c>
    </row>
    <row r="395" spans="1:29" ht="15" hidden="1" customHeight="1" thickBot="1" x14ac:dyDescent="0.3">
      <c r="A395" s="580" t="str">
        <f t="shared" si="53"/>
        <v>52109972DO012D</v>
      </c>
      <c r="B395" s="581">
        <v>379</v>
      </c>
      <c r="C395" s="582">
        <v>52109972</v>
      </c>
      <c r="D395" s="582" t="s">
        <v>2007</v>
      </c>
      <c r="E395" s="582">
        <v>98</v>
      </c>
      <c r="F395" s="584" t="s">
        <v>2008</v>
      </c>
      <c r="G395" s="585" t="s">
        <v>1283</v>
      </c>
      <c r="H395" s="585"/>
      <c r="I395" s="585" t="s">
        <v>104</v>
      </c>
      <c r="J395" s="584" t="s">
        <v>831</v>
      </c>
      <c r="K395" s="585" t="s">
        <v>193</v>
      </c>
      <c r="L395" s="585" t="s">
        <v>9783</v>
      </c>
      <c r="M395" s="585">
        <v>1</v>
      </c>
      <c r="N395" s="585"/>
      <c r="O395" s="579">
        <f t="shared" si="57"/>
        <v>0</v>
      </c>
      <c r="P395" s="585">
        <f t="shared" si="54"/>
        <v>38</v>
      </c>
      <c r="Q395" s="602"/>
      <c r="R395" s="602"/>
      <c r="S395" s="579">
        <f t="shared" si="55"/>
        <v>0</v>
      </c>
      <c r="T395" s="579">
        <f t="shared" si="56"/>
        <v>0</v>
      </c>
      <c r="U395" s="735"/>
      <c r="V395" s="834"/>
      <c r="W395" s="844"/>
      <c r="X395" s="980">
        <v>0</v>
      </c>
      <c r="Y395" s="980">
        <v>19</v>
      </c>
      <c r="Z395" s="980"/>
      <c r="AA395" s="980"/>
      <c r="AB395" s="980">
        <v>0</v>
      </c>
      <c r="AC395" s="980">
        <v>0</v>
      </c>
    </row>
    <row r="396" spans="1:29" ht="15" hidden="1" customHeight="1" thickBot="1" x14ac:dyDescent="0.3">
      <c r="A396" s="580" t="str">
        <f t="shared" si="53"/>
        <v>52109973DO012E</v>
      </c>
      <c r="B396" s="581">
        <v>380</v>
      </c>
      <c r="C396" s="582">
        <v>52109973</v>
      </c>
      <c r="D396" s="582" t="s">
        <v>2009</v>
      </c>
      <c r="E396" s="582">
        <v>98</v>
      </c>
      <c r="F396" s="584" t="s">
        <v>2010</v>
      </c>
      <c r="G396" s="585" t="s">
        <v>1284</v>
      </c>
      <c r="H396" s="585"/>
      <c r="I396" s="585" t="s">
        <v>104</v>
      </c>
      <c r="J396" s="584" t="s">
        <v>831</v>
      </c>
      <c r="K396" s="585" t="s">
        <v>1798</v>
      </c>
      <c r="L396" s="585" t="s">
        <v>9783</v>
      </c>
      <c r="M396" s="585">
        <v>1</v>
      </c>
      <c r="N396" s="585"/>
      <c r="O396" s="579">
        <f t="shared" si="57"/>
        <v>0</v>
      </c>
      <c r="P396" s="585">
        <f t="shared" si="54"/>
        <v>38</v>
      </c>
      <c r="Q396" s="602"/>
      <c r="R396" s="602"/>
      <c r="S396" s="579">
        <f t="shared" si="55"/>
        <v>0</v>
      </c>
      <c r="T396" s="579">
        <f t="shared" si="56"/>
        <v>0</v>
      </c>
      <c r="U396" s="735"/>
      <c r="V396" s="830"/>
      <c r="W396" s="844"/>
      <c r="X396" s="980">
        <v>0</v>
      </c>
      <c r="Y396" s="980">
        <v>19</v>
      </c>
      <c r="Z396" s="980"/>
      <c r="AA396" s="980"/>
      <c r="AB396" s="980">
        <v>0</v>
      </c>
      <c r="AC396" s="980">
        <v>0</v>
      </c>
    </row>
    <row r="397" spans="1:29" ht="15" hidden="1" customHeight="1" thickBot="1" x14ac:dyDescent="0.3">
      <c r="A397" s="580" t="str">
        <f t="shared" si="53"/>
        <v>52109974DO012D</v>
      </c>
      <c r="B397" s="581">
        <v>381</v>
      </c>
      <c r="C397" s="582">
        <v>52109974</v>
      </c>
      <c r="D397" s="582" t="s">
        <v>2011</v>
      </c>
      <c r="E397" s="582">
        <v>98</v>
      </c>
      <c r="F397" s="584" t="s">
        <v>2012</v>
      </c>
      <c r="G397" s="585" t="s">
        <v>1283</v>
      </c>
      <c r="H397" s="585"/>
      <c r="I397" s="585" t="s">
        <v>104</v>
      </c>
      <c r="J397" s="584" t="s">
        <v>1225</v>
      </c>
      <c r="K397" s="585" t="s">
        <v>193</v>
      </c>
      <c r="L397" s="585" t="s">
        <v>9783</v>
      </c>
      <c r="M397" s="585">
        <v>1</v>
      </c>
      <c r="N397" s="585"/>
      <c r="O397" s="579">
        <f t="shared" si="57"/>
        <v>0</v>
      </c>
      <c r="P397" s="585">
        <f t="shared" si="54"/>
        <v>38</v>
      </c>
      <c r="Q397" s="602"/>
      <c r="R397" s="602"/>
      <c r="S397" s="579">
        <f t="shared" si="55"/>
        <v>0</v>
      </c>
      <c r="T397" s="579">
        <f t="shared" si="56"/>
        <v>0</v>
      </c>
      <c r="U397" s="735"/>
      <c r="V397" s="830"/>
      <c r="W397" s="844"/>
      <c r="X397" s="980">
        <v>0</v>
      </c>
      <c r="Y397" s="980">
        <v>19</v>
      </c>
      <c r="Z397" s="980"/>
      <c r="AA397" s="980"/>
      <c r="AB397" s="980">
        <v>0</v>
      </c>
      <c r="AC397" s="980">
        <v>0</v>
      </c>
    </row>
    <row r="398" spans="1:29" ht="15" hidden="1" customHeight="1" thickBot="1" x14ac:dyDescent="0.3">
      <c r="A398" s="580" t="str">
        <f t="shared" si="53"/>
        <v>94748580SPSD1E</v>
      </c>
      <c r="B398" s="581">
        <v>382</v>
      </c>
      <c r="C398" s="582">
        <v>94748580</v>
      </c>
      <c r="D398" s="582" t="s">
        <v>2013</v>
      </c>
      <c r="E398" s="582">
        <v>144</v>
      </c>
      <c r="F398" s="584" t="s">
        <v>2014</v>
      </c>
      <c r="G398" s="585" t="s">
        <v>619</v>
      </c>
      <c r="H398" s="585"/>
      <c r="I398" s="585" t="s">
        <v>104</v>
      </c>
      <c r="J398" s="584" t="s">
        <v>831</v>
      </c>
      <c r="K398" s="587" t="s">
        <v>1905</v>
      </c>
      <c r="L398" s="585" t="s">
        <v>9783</v>
      </c>
      <c r="M398" s="585">
        <v>1</v>
      </c>
      <c r="N398" s="585"/>
      <c r="O398" s="579">
        <f t="shared" si="57"/>
        <v>0</v>
      </c>
      <c r="P398" s="585">
        <f t="shared" si="54"/>
        <v>38</v>
      </c>
      <c r="Q398" s="602"/>
      <c r="R398" s="602"/>
      <c r="S398" s="579">
        <f t="shared" si="55"/>
        <v>0</v>
      </c>
      <c r="T398" s="579">
        <f t="shared" si="56"/>
        <v>0</v>
      </c>
      <c r="U398" s="735"/>
      <c r="V398" s="831"/>
      <c r="W398" s="844"/>
      <c r="X398" s="980">
        <v>0</v>
      </c>
      <c r="Y398" s="980">
        <v>19</v>
      </c>
      <c r="Z398" s="980"/>
      <c r="AA398" s="980"/>
      <c r="AB398" s="980">
        <v>0</v>
      </c>
      <c r="AC398" s="980">
        <v>0</v>
      </c>
    </row>
    <row r="399" spans="1:29" ht="15" hidden="1" customHeight="1" thickBot="1" x14ac:dyDescent="0.3">
      <c r="A399" s="580" t="str">
        <f t="shared" si="53"/>
        <v>52120803SPSD1E</v>
      </c>
      <c r="B399" s="581">
        <v>383</v>
      </c>
      <c r="C399" s="582">
        <v>52120803</v>
      </c>
      <c r="D399" s="582" t="s">
        <v>2015</v>
      </c>
      <c r="E399" s="582">
        <v>144</v>
      </c>
      <c r="F399" s="584" t="s">
        <v>2016</v>
      </c>
      <c r="G399" s="585" t="s">
        <v>619</v>
      </c>
      <c r="H399" s="585"/>
      <c r="I399" s="585" t="s">
        <v>104</v>
      </c>
      <c r="J399" s="584" t="s">
        <v>1225</v>
      </c>
      <c r="K399" s="587" t="s">
        <v>1905</v>
      </c>
      <c r="L399" s="585" t="s">
        <v>9783</v>
      </c>
      <c r="M399" s="585">
        <v>1</v>
      </c>
      <c r="N399" s="585"/>
      <c r="O399" s="579">
        <f t="shared" si="57"/>
        <v>0</v>
      </c>
      <c r="P399" s="585">
        <f t="shared" si="54"/>
        <v>38</v>
      </c>
      <c r="Q399" s="602"/>
      <c r="R399" s="602"/>
      <c r="S399" s="579">
        <f t="shared" si="55"/>
        <v>0</v>
      </c>
      <c r="T399" s="579">
        <f t="shared" si="56"/>
        <v>0</v>
      </c>
      <c r="U399" s="735"/>
      <c r="V399" s="830"/>
      <c r="W399" s="844"/>
      <c r="X399" s="980">
        <v>0</v>
      </c>
      <c r="Y399" s="980">
        <v>19</v>
      </c>
      <c r="Z399" s="980"/>
      <c r="AA399" s="980"/>
      <c r="AB399" s="980">
        <v>0</v>
      </c>
      <c r="AC399" s="980">
        <v>0</v>
      </c>
    </row>
    <row r="400" spans="1:29" ht="15" hidden="1" customHeight="1" thickBot="1" x14ac:dyDescent="0.3">
      <c r="A400" s="580" t="str">
        <f t="shared" si="53"/>
        <v>94778066DOESPE</v>
      </c>
      <c r="B400" s="581">
        <v>384</v>
      </c>
      <c r="C400" s="582">
        <v>94778066</v>
      </c>
      <c r="D400" s="582" t="s">
        <v>10219</v>
      </c>
      <c r="E400" s="582">
        <v>6</v>
      </c>
      <c r="F400" s="584" t="s">
        <v>2017</v>
      </c>
      <c r="G400" s="585" t="s">
        <v>1537</v>
      </c>
      <c r="H400" s="585"/>
      <c r="I400" s="585" t="s">
        <v>104</v>
      </c>
      <c r="J400" s="584">
        <v>2004</v>
      </c>
      <c r="K400" s="585" t="s">
        <v>935</v>
      </c>
      <c r="L400" s="585" t="s">
        <v>9783</v>
      </c>
      <c r="M400" s="585">
        <v>1</v>
      </c>
      <c r="N400" s="585"/>
      <c r="O400" s="579">
        <f t="shared" si="57"/>
        <v>0</v>
      </c>
      <c r="P400" s="585">
        <f t="shared" si="54"/>
        <v>38</v>
      </c>
      <c r="Q400" s="602"/>
      <c r="R400" s="602"/>
      <c r="S400" s="579">
        <f t="shared" si="55"/>
        <v>0</v>
      </c>
      <c r="T400" s="579">
        <f t="shared" si="56"/>
        <v>0</v>
      </c>
      <c r="U400" s="735"/>
      <c r="V400" s="829"/>
      <c r="W400" s="844"/>
      <c r="X400" s="980">
        <v>0</v>
      </c>
      <c r="Y400" s="980">
        <v>19</v>
      </c>
      <c r="Z400" s="980"/>
      <c r="AA400" s="980"/>
      <c r="AB400" s="980">
        <v>0</v>
      </c>
      <c r="AC400" s="980">
        <v>0</v>
      </c>
    </row>
    <row r="401" spans="1:29" ht="15" hidden="1" customHeight="1" thickBot="1" x14ac:dyDescent="0.3">
      <c r="A401" s="580" t="str">
        <f t="shared" si="53"/>
        <v>94748567DO005E</v>
      </c>
      <c r="B401" s="581">
        <v>385</v>
      </c>
      <c r="C401" s="582">
        <v>94748567</v>
      </c>
      <c r="D401" s="582" t="s">
        <v>2018</v>
      </c>
      <c r="E401" s="582">
        <v>200</v>
      </c>
      <c r="F401" s="584" t="s">
        <v>2019</v>
      </c>
      <c r="G401" s="585" t="s">
        <v>1270</v>
      </c>
      <c r="H401" s="585"/>
      <c r="I401" s="585" t="s">
        <v>104</v>
      </c>
      <c r="J401" s="584" t="s">
        <v>1482</v>
      </c>
      <c r="K401" s="585" t="s">
        <v>2020</v>
      </c>
      <c r="L401" s="585" t="s">
        <v>9783</v>
      </c>
      <c r="M401" s="585">
        <v>1</v>
      </c>
      <c r="N401" s="585"/>
      <c r="O401" s="579">
        <f t="shared" si="57"/>
        <v>0</v>
      </c>
      <c r="P401" s="585">
        <f t="shared" si="54"/>
        <v>38</v>
      </c>
      <c r="Q401" s="602"/>
      <c r="R401" s="602"/>
      <c r="S401" s="579">
        <f t="shared" si="55"/>
        <v>0</v>
      </c>
      <c r="T401" s="579">
        <f t="shared" si="56"/>
        <v>0</v>
      </c>
      <c r="U401" s="735"/>
      <c r="V401" s="831"/>
      <c r="W401" s="844"/>
      <c r="X401" s="980">
        <v>0</v>
      </c>
      <c r="Y401" s="980">
        <v>19</v>
      </c>
      <c r="Z401" s="980"/>
      <c r="AA401" s="980"/>
      <c r="AB401" s="980">
        <v>0</v>
      </c>
      <c r="AC401" s="980">
        <v>0</v>
      </c>
    </row>
    <row r="402" spans="1:29" ht="15" hidden="1" customHeight="1" thickBot="1" x14ac:dyDescent="0.3">
      <c r="A402" s="580" t="str">
        <f t="shared" si="53"/>
        <v>94748589SPSD3D</v>
      </c>
      <c r="B402" s="581">
        <v>386</v>
      </c>
      <c r="C402" s="582">
        <v>94748589</v>
      </c>
      <c r="D402" s="582" t="s">
        <v>2021</v>
      </c>
      <c r="E402" s="582">
        <v>144</v>
      </c>
      <c r="F402" s="584" t="s">
        <v>2022</v>
      </c>
      <c r="G402" s="585" t="s">
        <v>1263</v>
      </c>
      <c r="H402" s="585"/>
      <c r="I402" s="585" t="s">
        <v>104</v>
      </c>
      <c r="J402" s="584" t="s">
        <v>831</v>
      </c>
      <c r="K402" s="587" t="s">
        <v>1905</v>
      </c>
      <c r="L402" s="585" t="s">
        <v>9783</v>
      </c>
      <c r="M402" s="585">
        <v>1</v>
      </c>
      <c r="N402" s="585"/>
      <c r="O402" s="579">
        <f t="shared" si="57"/>
        <v>0</v>
      </c>
      <c r="P402" s="585">
        <f t="shared" si="54"/>
        <v>38</v>
      </c>
      <c r="Q402" s="602"/>
      <c r="R402" s="602"/>
      <c r="S402" s="579">
        <f t="shared" si="55"/>
        <v>0</v>
      </c>
      <c r="T402" s="579">
        <f t="shared" si="56"/>
        <v>0</v>
      </c>
      <c r="U402" s="614"/>
      <c r="V402" s="832"/>
      <c r="W402" s="844"/>
      <c r="X402" s="980">
        <v>0</v>
      </c>
      <c r="Y402" s="980">
        <v>19</v>
      </c>
      <c r="Z402" s="980"/>
      <c r="AA402" s="980"/>
      <c r="AB402" s="980">
        <v>0</v>
      </c>
      <c r="AC402" s="980">
        <v>0</v>
      </c>
    </row>
    <row r="403" spans="1:29" ht="15" hidden="1" customHeight="1" thickBot="1" x14ac:dyDescent="0.3">
      <c r="A403" s="580" t="str">
        <f t="shared" si="53"/>
        <v>52061315</v>
      </c>
      <c r="B403" s="581">
        <v>387</v>
      </c>
      <c r="C403" s="582">
        <v>52061315</v>
      </c>
      <c r="D403" s="582" t="s">
        <v>1924</v>
      </c>
      <c r="E403" s="582"/>
      <c r="F403" s="584"/>
      <c r="G403" s="585"/>
      <c r="H403" s="585"/>
      <c r="I403" s="585"/>
      <c r="J403" s="584" t="s">
        <v>831</v>
      </c>
      <c r="K403" s="585"/>
      <c r="L403" s="585" t="s">
        <v>9783</v>
      </c>
      <c r="M403" s="585">
        <v>1</v>
      </c>
      <c r="N403" s="585"/>
      <c r="O403" s="579">
        <f t="shared" si="57"/>
        <v>0</v>
      </c>
      <c r="P403" s="585">
        <f t="shared" si="54"/>
        <v>38</v>
      </c>
      <c r="Q403" s="602"/>
      <c r="R403" s="602"/>
      <c r="S403" s="579">
        <f t="shared" si="55"/>
        <v>0</v>
      </c>
      <c r="T403" s="579">
        <f t="shared" si="56"/>
        <v>0</v>
      </c>
      <c r="U403" s="735"/>
      <c r="V403" s="830"/>
      <c r="W403" s="844"/>
      <c r="X403" s="980">
        <v>0</v>
      </c>
      <c r="Y403" s="980">
        <v>19</v>
      </c>
      <c r="Z403" s="980"/>
      <c r="AA403" s="980"/>
      <c r="AB403" s="980">
        <v>0</v>
      </c>
      <c r="AC403" s="980">
        <v>0</v>
      </c>
    </row>
    <row r="404" spans="1:29" ht="15" hidden="1" customHeight="1" thickBot="1" x14ac:dyDescent="0.3">
      <c r="A404" s="580" t="str">
        <f t="shared" si="53"/>
        <v>13501991SPS ONIX</v>
      </c>
      <c r="B404" s="581">
        <v>388</v>
      </c>
      <c r="C404" s="582">
        <v>13501991</v>
      </c>
      <c r="D404" s="582" t="s">
        <v>1758</v>
      </c>
      <c r="E404" s="582"/>
      <c r="F404" s="584"/>
      <c r="G404" s="585" t="s">
        <v>1654</v>
      </c>
      <c r="H404" s="585"/>
      <c r="I404" s="584" t="s">
        <v>75</v>
      </c>
      <c r="J404" s="584" t="s">
        <v>831</v>
      </c>
      <c r="K404" s="585"/>
      <c r="L404" s="585" t="s">
        <v>9783</v>
      </c>
      <c r="M404" s="585">
        <v>1</v>
      </c>
      <c r="N404" s="585"/>
      <c r="O404" s="579">
        <f t="shared" si="57"/>
        <v>0</v>
      </c>
      <c r="P404" s="585">
        <f t="shared" si="54"/>
        <v>38</v>
      </c>
      <c r="Q404" s="602"/>
      <c r="R404" s="602"/>
      <c r="S404" s="579">
        <f t="shared" si="55"/>
        <v>0</v>
      </c>
      <c r="T404" s="579">
        <f t="shared" si="56"/>
        <v>0</v>
      </c>
      <c r="U404" s="735"/>
      <c r="V404" s="830"/>
      <c r="W404" s="844"/>
      <c r="X404" s="980">
        <v>0</v>
      </c>
      <c r="Y404" s="980">
        <v>19</v>
      </c>
      <c r="Z404" s="980"/>
      <c r="AA404" s="980"/>
      <c r="AB404" s="980">
        <v>0</v>
      </c>
      <c r="AC404" s="980">
        <v>0</v>
      </c>
    </row>
    <row r="405" spans="1:29" ht="15" hidden="1" customHeight="1" thickBot="1" x14ac:dyDescent="0.3">
      <c r="A405" s="580" t="str">
        <f t="shared" si="53"/>
        <v>52120801SPSD3E</v>
      </c>
      <c r="B405" s="581">
        <v>389</v>
      </c>
      <c r="C405" s="582">
        <v>52120801</v>
      </c>
      <c r="D405" s="582" t="s">
        <v>2023</v>
      </c>
      <c r="E405" s="582">
        <v>144</v>
      </c>
      <c r="F405" s="584" t="s">
        <v>1893</v>
      </c>
      <c r="G405" s="585" t="s">
        <v>1298</v>
      </c>
      <c r="H405" s="585"/>
      <c r="I405" s="585" t="s">
        <v>104</v>
      </c>
      <c r="J405" s="584" t="s">
        <v>1225</v>
      </c>
      <c r="K405" s="587" t="s">
        <v>1905</v>
      </c>
      <c r="L405" s="585" t="s">
        <v>9783</v>
      </c>
      <c r="M405" s="585">
        <v>1</v>
      </c>
      <c r="N405" s="585"/>
      <c r="O405" s="579">
        <f t="shared" si="57"/>
        <v>0</v>
      </c>
      <c r="P405" s="585">
        <f t="shared" si="54"/>
        <v>38</v>
      </c>
      <c r="Q405" s="602"/>
      <c r="R405" s="602"/>
      <c r="S405" s="579">
        <f t="shared" si="55"/>
        <v>0</v>
      </c>
      <c r="T405" s="579">
        <f t="shared" si="56"/>
        <v>0</v>
      </c>
      <c r="U405" s="735"/>
      <c r="V405" s="834"/>
      <c r="W405" s="844"/>
      <c r="X405" s="980">
        <v>0</v>
      </c>
      <c r="Y405" s="980">
        <v>19</v>
      </c>
      <c r="Z405" s="980"/>
      <c r="AA405" s="980"/>
      <c r="AB405" s="980">
        <v>0</v>
      </c>
      <c r="AC405" s="980">
        <v>0</v>
      </c>
    </row>
    <row r="406" spans="1:29" ht="15" hidden="1" customHeight="1" thickBot="1" x14ac:dyDescent="0.3">
      <c r="A406" s="580" t="str">
        <f t="shared" si="53"/>
        <v xml:space="preserve">94721737SPSD1E </v>
      </c>
      <c r="B406" s="581">
        <v>390</v>
      </c>
      <c r="C406" s="582">
        <v>94721737</v>
      </c>
      <c r="D406" s="582" t="s">
        <v>2024</v>
      </c>
      <c r="E406" s="582">
        <v>110</v>
      </c>
      <c r="F406" s="584" t="s">
        <v>2025</v>
      </c>
      <c r="G406" s="585" t="s">
        <v>2026</v>
      </c>
      <c r="H406" s="585"/>
      <c r="I406" s="585" t="s">
        <v>104</v>
      </c>
      <c r="J406" s="584" t="s">
        <v>831</v>
      </c>
      <c r="K406" s="585" t="s">
        <v>2027</v>
      </c>
      <c r="L406" s="585" t="s">
        <v>9783</v>
      </c>
      <c r="M406" s="585">
        <v>1</v>
      </c>
      <c r="N406" s="585"/>
      <c r="O406" s="579">
        <f t="shared" si="57"/>
        <v>0</v>
      </c>
      <c r="P406" s="585">
        <f t="shared" si="54"/>
        <v>38</v>
      </c>
      <c r="Q406" s="602"/>
      <c r="R406" s="602"/>
      <c r="S406" s="579">
        <f t="shared" si="55"/>
        <v>0</v>
      </c>
      <c r="T406" s="579">
        <f t="shared" si="56"/>
        <v>0</v>
      </c>
      <c r="U406" s="735"/>
      <c r="V406" s="831"/>
      <c r="W406" s="844"/>
      <c r="X406" s="980">
        <v>0</v>
      </c>
      <c r="Y406" s="980">
        <v>19</v>
      </c>
      <c r="Z406" s="980"/>
      <c r="AA406" s="980"/>
      <c r="AB406" s="980">
        <v>0</v>
      </c>
      <c r="AC406" s="980">
        <v>0</v>
      </c>
    </row>
    <row r="407" spans="1:29" ht="15" hidden="1" customHeight="1" thickBot="1" x14ac:dyDescent="0.3">
      <c r="A407" s="580" t="str">
        <f t="shared" si="53"/>
        <v>94721736</v>
      </c>
      <c r="B407" s="581">
        <v>391</v>
      </c>
      <c r="C407" s="582">
        <v>94721736</v>
      </c>
      <c r="D407" s="582" t="s">
        <v>2028</v>
      </c>
      <c r="E407" s="582">
        <v>91</v>
      </c>
      <c r="F407" s="584">
        <v>0</v>
      </c>
      <c r="G407" s="585"/>
      <c r="H407" s="585"/>
      <c r="I407" s="585" t="s">
        <v>104</v>
      </c>
      <c r="J407" s="584" t="s">
        <v>831</v>
      </c>
      <c r="K407" s="585" t="s">
        <v>2027</v>
      </c>
      <c r="L407" s="585" t="s">
        <v>9783</v>
      </c>
      <c r="M407" s="585">
        <v>1</v>
      </c>
      <c r="N407" s="585"/>
      <c r="O407" s="579">
        <f t="shared" si="57"/>
        <v>0</v>
      </c>
      <c r="P407" s="585">
        <f t="shared" si="54"/>
        <v>38</v>
      </c>
      <c r="Q407" s="602"/>
      <c r="R407" s="602"/>
      <c r="S407" s="579">
        <f t="shared" si="55"/>
        <v>0</v>
      </c>
      <c r="T407" s="579">
        <f t="shared" si="56"/>
        <v>0</v>
      </c>
      <c r="U407" s="735"/>
      <c r="V407" s="831"/>
      <c r="W407" s="844"/>
      <c r="X407" s="980">
        <v>0</v>
      </c>
      <c r="Y407" s="980">
        <v>19</v>
      </c>
      <c r="Z407" s="980"/>
      <c r="AA407" s="980"/>
      <c r="AB407" s="980">
        <v>0</v>
      </c>
      <c r="AC407" s="980">
        <v>0</v>
      </c>
    </row>
    <row r="408" spans="1:29" ht="15" hidden="1" customHeight="1" thickBot="1" x14ac:dyDescent="0.3">
      <c r="A408" s="580" t="str">
        <f t="shared" si="53"/>
        <v>52079551DO001E</v>
      </c>
      <c r="B408" s="581">
        <v>392</v>
      </c>
      <c r="C408" s="582">
        <v>52079551</v>
      </c>
      <c r="D408" s="582" t="s">
        <v>2029</v>
      </c>
      <c r="E408" s="582">
        <v>80</v>
      </c>
      <c r="F408" s="584" t="s">
        <v>2030</v>
      </c>
      <c r="G408" s="585" t="s">
        <v>2031</v>
      </c>
      <c r="H408" s="585"/>
      <c r="I408" s="585" t="s">
        <v>104</v>
      </c>
      <c r="J408" s="584" t="s">
        <v>1225</v>
      </c>
      <c r="K408" s="585" t="s">
        <v>2006</v>
      </c>
      <c r="L408" s="585" t="s">
        <v>9783</v>
      </c>
      <c r="M408" s="585">
        <v>1</v>
      </c>
      <c r="N408" s="585"/>
      <c r="O408" s="579">
        <f t="shared" si="57"/>
        <v>0</v>
      </c>
      <c r="P408" s="585">
        <f t="shared" si="54"/>
        <v>38</v>
      </c>
      <c r="Q408" s="602"/>
      <c r="R408" s="602"/>
      <c r="S408" s="579">
        <f t="shared" si="55"/>
        <v>0</v>
      </c>
      <c r="T408" s="579">
        <f t="shared" si="56"/>
        <v>0</v>
      </c>
      <c r="U408" s="845"/>
      <c r="V408" s="830"/>
      <c r="W408" s="844"/>
      <c r="X408" s="980">
        <v>0</v>
      </c>
      <c r="Y408" s="980">
        <v>19</v>
      </c>
      <c r="Z408" s="980"/>
      <c r="AA408" s="980"/>
      <c r="AB408" s="980">
        <v>0</v>
      </c>
      <c r="AC408" s="980">
        <v>0</v>
      </c>
    </row>
    <row r="409" spans="1:29" ht="15" hidden="1" customHeight="1" thickBot="1" x14ac:dyDescent="0.3">
      <c r="A409" s="580" t="str">
        <f t="shared" si="53"/>
        <v>52079553PREMON-M4</v>
      </c>
      <c r="B409" s="581">
        <v>393</v>
      </c>
      <c r="C409" s="582">
        <v>52079553</v>
      </c>
      <c r="D409" s="582" t="s">
        <v>2032</v>
      </c>
      <c r="E409" s="582">
        <v>80</v>
      </c>
      <c r="F409" s="584" t="s">
        <v>2033</v>
      </c>
      <c r="G409" s="585" t="s">
        <v>2034</v>
      </c>
      <c r="H409" s="585"/>
      <c r="I409" s="585" t="s">
        <v>104</v>
      </c>
      <c r="J409" s="584" t="s">
        <v>831</v>
      </c>
      <c r="K409" s="585" t="s">
        <v>2035</v>
      </c>
      <c r="L409" s="585" t="s">
        <v>9783</v>
      </c>
      <c r="M409" s="585">
        <v>1</v>
      </c>
      <c r="N409" s="585"/>
      <c r="O409" s="579">
        <f t="shared" si="57"/>
        <v>0</v>
      </c>
      <c r="P409" s="585">
        <f t="shared" si="54"/>
        <v>38</v>
      </c>
      <c r="Q409" s="602"/>
      <c r="R409" s="602"/>
      <c r="S409" s="579">
        <f t="shared" si="55"/>
        <v>0</v>
      </c>
      <c r="T409" s="579">
        <f t="shared" si="56"/>
        <v>0</v>
      </c>
      <c r="U409" s="735"/>
      <c r="V409" s="830"/>
      <c r="W409" s="844"/>
      <c r="X409" s="980">
        <v>0</v>
      </c>
      <c r="Y409" s="980">
        <v>19</v>
      </c>
      <c r="Z409" s="980"/>
      <c r="AA409" s="980"/>
      <c r="AB409" s="980">
        <v>0</v>
      </c>
      <c r="AC409" s="980">
        <v>0</v>
      </c>
    </row>
    <row r="410" spans="1:29" ht="15" hidden="1" customHeight="1" thickBot="1" x14ac:dyDescent="0.3">
      <c r="A410" s="580" t="str">
        <f t="shared" si="53"/>
        <v>52092819EST. DOORS</v>
      </c>
      <c r="B410" s="581">
        <v>394</v>
      </c>
      <c r="C410" s="582">
        <v>52092819</v>
      </c>
      <c r="D410" s="582" t="s">
        <v>749</v>
      </c>
      <c r="E410" s="582">
        <v>576</v>
      </c>
      <c r="F410" s="584" t="s">
        <v>1267</v>
      </c>
      <c r="G410" s="585" t="s">
        <v>2036</v>
      </c>
      <c r="H410" s="585"/>
      <c r="I410" s="585" t="s">
        <v>104</v>
      </c>
      <c r="J410" s="584" t="s">
        <v>1225</v>
      </c>
      <c r="K410" s="585" t="s">
        <v>2006</v>
      </c>
      <c r="L410" s="585" t="s">
        <v>9783</v>
      </c>
      <c r="M410" s="585">
        <v>1</v>
      </c>
      <c r="N410" s="585"/>
      <c r="O410" s="579">
        <f t="shared" si="57"/>
        <v>0</v>
      </c>
      <c r="P410" s="585">
        <f t="shared" si="54"/>
        <v>38</v>
      </c>
      <c r="Q410" s="602"/>
      <c r="R410" s="602"/>
      <c r="S410" s="579">
        <f t="shared" si="55"/>
        <v>0</v>
      </c>
      <c r="T410" s="579">
        <f t="shared" si="56"/>
        <v>0</v>
      </c>
      <c r="U410" s="735"/>
      <c r="V410" s="834"/>
      <c r="W410" s="844"/>
      <c r="X410" s="980">
        <v>0</v>
      </c>
      <c r="Y410" s="980">
        <v>19</v>
      </c>
      <c r="Z410" s="980"/>
      <c r="AA410" s="980"/>
      <c r="AB410" s="980">
        <v>0</v>
      </c>
      <c r="AC410" s="980">
        <v>0</v>
      </c>
    </row>
    <row r="411" spans="1:29" ht="15" hidden="1" customHeight="1" thickBot="1" x14ac:dyDescent="0.3">
      <c r="A411" s="580" t="str">
        <f t="shared" si="53"/>
        <v>52079552DO007D</v>
      </c>
      <c r="B411" s="581">
        <v>395</v>
      </c>
      <c r="C411" s="582">
        <v>52079552</v>
      </c>
      <c r="D411" s="582" t="s">
        <v>2037</v>
      </c>
      <c r="E411" s="582">
        <v>80</v>
      </c>
      <c r="F411" s="584" t="s">
        <v>2038</v>
      </c>
      <c r="G411" s="585" t="s">
        <v>1264</v>
      </c>
      <c r="H411" s="585"/>
      <c r="I411" s="585" t="s">
        <v>104</v>
      </c>
      <c r="J411" s="584" t="s">
        <v>1225</v>
      </c>
      <c r="K411" s="585" t="s">
        <v>2035</v>
      </c>
      <c r="L411" s="585" t="s">
        <v>9783</v>
      </c>
      <c r="M411" s="585">
        <v>1</v>
      </c>
      <c r="N411" s="585"/>
      <c r="O411" s="579">
        <f t="shared" si="57"/>
        <v>0</v>
      </c>
      <c r="P411" s="585">
        <f t="shared" si="54"/>
        <v>38</v>
      </c>
      <c r="Q411" s="602"/>
      <c r="R411" s="602"/>
      <c r="S411" s="579">
        <f t="shared" si="55"/>
        <v>0</v>
      </c>
      <c r="T411" s="579">
        <f t="shared" si="56"/>
        <v>0</v>
      </c>
      <c r="U411" s="845"/>
      <c r="V411" s="828"/>
      <c r="W411" s="844"/>
      <c r="X411" s="980">
        <v>0</v>
      </c>
      <c r="Y411" s="980">
        <v>19</v>
      </c>
      <c r="Z411" s="980"/>
      <c r="AA411" s="980"/>
      <c r="AB411" s="980">
        <v>0</v>
      </c>
      <c r="AC411" s="980">
        <v>0</v>
      </c>
    </row>
    <row r="412" spans="1:29" ht="15" hidden="1" customHeight="1" thickBot="1" x14ac:dyDescent="0.3">
      <c r="A412" s="580" t="str">
        <f t="shared" si="53"/>
        <v>52081100PDI</v>
      </c>
      <c r="B412" s="581">
        <v>396</v>
      </c>
      <c r="C412" s="582" t="s">
        <v>166</v>
      </c>
      <c r="D412" s="582" t="s">
        <v>10166</v>
      </c>
      <c r="E412" s="582">
        <v>300</v>
      </c>
      <c r="F412" s="584"/>
      <c r="G412" s="585" t="s">
        <v>146</v>
      </c>
      <c r="H412" s="585"/>
      <c r="I412" s="585"/>
      <c r="J412" s="584" t="s">
        <v>831</v>
      </c>
      <c r="K412" s="585"/>
      <c r="L412" s="585" t="s">
        <v>9783</v>
      </c>
      <c r="M412" s="585">
        <v>1</v>
      </c>
      <c r="N412" s="585"/>
      <c r="O412" s="579">
        <f t="shared" si="57"/>
        <v>0</v>
      </c>
      <c r="P412" s="585">
        <f t="shared" si="54"/>
        <v>38</v>
      </c>
      <c r="Q412" s="602"/>
      <c r="R412" s="602"/>
      <c r="S412" s="579">
        <f t="shared" si="55"/>
        <v>0</v>
      </c>
      <c r="T412" s="579">
        <f t="shared" si="56"/>
        <v>0</v>
      </c>
      <c r="U412" s="735"/>
      <c r="V412" s="831"/>
      <c r="W412" s="844"/>
      <c r="X412" s="980">
        <v>0</v>
      </c>
      <c r="Y412" s="980">
        <v>19</v>
      </c>
      <c r="Z412" s="980"/>
      <c r="AA412" s="980"/>
      <c r="AB412" s="980">
        <v>0</v>
      </c>
      <c r="AC412" s="980">
        <v>0</v>
      </c>
    </row>
    <row r="413" spans="1:29" ht="15" hidden="1" customHeight="1" thickBot="1" x14ac:dyDescent="0.3">
      <c r="A413" s="580" t="str">
        <f t="shared" si="53"/>
        <v>PNL CELTAMONTAGEM</v>
      </c>
      <c r="B413" s="581">
        <v>397</v>
      </c>
      <c r="C413" s="582" t="s">
        <v>2039</v>
      </c>
      <c r="D413" s="582" t="s">
        <v>2040</v>
      </c>
      <c r="E413" s="582"/>
      <c r="F413" s="584"/>
      <c r="G413" s="585" t="s">
        <v>2041</v>
      </c>
      <c r="H413" s="585"/>
      <c r="I413" s="585"/>
      <c r="J413" s="584" t="s">
        <v>831</v>
      </c>
      <c r="K413" s="585"/>
      <c r="L413" s="585" t="s">
        <v>9783</v>
      </c>
      <c r="M413" s="585">
        <v>1</v>
      </c>
      <c r="N413" s="585"/>
      <c r="O413" s="579">
        <f t="shared" si="57"/>
        <v>0</v>
      </c>
      <c r="P413" s="585">
        <f t="shared" si="54"/>
        <v>38</v>
      </c>
      <c r="Q413" s="602"/>
      <c r="R413" s="602"/>
      <c r="S413" s="579">
        <f t="shared" si="55"/>
        <v>0</v>
      </c>
      <c r="T413" s="579">
        <f t="shared" si="56"/>
        <v>0</v>
      </c>
      <c r="U413" s="735"/>
      <c r="V413" s="829"/>
      <c r="W413" s="844"/>
      <c r="X413" s="980">
        <v>0</v>
      </c>
      <c r="Y413" s="980">
        <v>19</v>
      </c>
      <c r="Z413" s="980"/>
      <c r="AA413" s="980"/>
      <c r="AB413" s="980">
        <v>0</v>
      </c>
      <c r="AC413" s="980">
        <v>0</v>
      </c>
    </row>
    <row r="414" spans="1:29" ht="15" hidden="1" customHeight="1" thickBot="1" x14ac:dyDescent="0.3">
      <c r="A414" s="580" t="str">
        <f t="shared" si="53"/>
        <v>52067926DOESPE</v>
      </c>
      <c r="B414" s="581">
        <v>398</v>
      </c>
      <c r="C414" s="582">
        <v>52067926</v>
      </c>
      <c r="D414" s="582" t="s">
        <v>2042</v>
      </c>
      <c r="E414" s="582">
        <v>80</v>
      </c>
      <c r="F414" s="584" t="s">
        <v>2043</v>
      </c>
      <c r="G414" s="585" t="s">
        <v>1537</v>
      </c>
      <c r="H414" s="585"/>
      <c r="I414" s="585" t="s">
        <v>104</v>
      </c>
      <c r="J414" s="584" t="s">
        <v>831</v>
      </c>
      <c r="K414" s="585" t="s">
        <v>935</v>
      </c>
      <c r="L414" s="585" t="s">
        <v>9783</v>
      </c>
      <c r="M414" s="585">
        <v>1</v>
      </c>
      <c r="N414" s="585"/>
      <c r="O414" s="579">
        <f t="shared" si="57"/>
        <v>0</v>
      </c>
      <c r="P414" s="585">
        <f t="shared" si="54"/>
        <v>38</v>
      </c>
      <c r="Q414" s="602"/>
      <c r="R414" s="602"/>
      <c r="S414" s="579">
        <f t="shared" si="55"/>
        <v>0</v>
      </c>
      <c r="T414" s="579">
        <f t="shared" si="56"/>
        <v>0</v>
      </c>
      <c r="U414" s="735"/>
      <c r="V414" s="834"/>
      <c r="W414" s="844"/>
      <c r="X414" s="980">
        <v>0</v>
      </c>
      <c r="Y414" s="980">
        <v>19</v>
      </c>
      <c r="Z414" s="980"/>
      <c r="AA414" s="980"/>
      <c r="AB414" s="980">
        <v>0</v>
      </c>
      <c r="AC414" s="980">
        <v>0</v>
      </c>
    </row>
    <row r="415" spans="1:29" ht="15" hidden="1" customHeight="1" thickBot="1" x14ac:dyDescent="0.3">
      <c r="A415" s="580" t="str">
        <f t="shared" si="53"/>
        <v>24580484MB011D</v>
      </c>
      <c r="B415" s="581">
        <v>399</v>
      </c>
      <c r="C415" s="582">
        <v>24580484</v>
      </c>
      <c r="D415" s="582" t="s">
        <v>2044</v>
      </c>
      <c r="E415" s="582">
        <v>24</v>
      </c>
      <c r="F415" s="584"/>
      <c r="G415" s="585" t="s">
        <v>1816</v>
      </c>
      <c r="H415" s="585"/>
      <c r="I415" s="584" t="s">
        <v>84</v>
      </c>
      <c r="J415" s="584" t="s">
        <v>831</v>
      </c>
      <c r="K415" s="585"/>
      <c r="L415" s="585" t="s">
        <v>9783</v>
      </c>
      <c r="M415" s="585">
        <v>1</v>
      </c>
      <c r="N415" s="585"/>
      <c r="O415" s="579">
        <f t="shared" si="57"/>
        <v>0</v>
      </c>
      <c r="P415" s="585">
        <f t="shared" si="54"/>
        <v>38</v>
      </c>
      <c r="Q415" s="602"/>
      <c r="R415" s="602"/>
      <c r="S415" s="579">
        <f t="shared" si="55"/>
        <v>0</v>
      </c>
      <c r="T415" s="579">
        <f t="shared" si="56"/>
        <v>0</v>
      </c>
      <c r="U415" s="735"/>
      <c r="V415" s="830"/>
      <c r="W415" s="844"/>
      <c r="X415" s="980">
        <v>0</v>
      </c>
      <c r="Y415" s="980">
        <v>19</v>
      </c>
      <c r="Z415" s="980"/>
      <c r="AA415" s="980"/>
      <c r="AB415" s="980">
        <v>0</v>
      </c>
      <c r="AC415" s="980">
        <v>0</v>
      </c>
    </row>
    <row r="416" spans="1:29" ht="15" hidden="1" customHeight="1" thickBot="1" x14ac:dyDescent="0.3">
      <c r="A416" s="580" t="str">
        <f t="shared" si="53"/>
        <v>52126126DOESPE</v>
      </c>
      <c r="B416" s="581">
        <v>400</v>
      </c>
      <c r="C416" s="582">
        <v>52126126</v>
      </c>
      <c r="D416" s="582" t="s">
        <v>1215</v>
      </c>
      <c r="E416" s="582">
        <v>80</v>
      </c>
      <c r="F416" s="584" t="s">
        <v>2045</v>
      </c>
      <c r="G416" s="585" t="s">
        <v>1537</v>
      </c>
      <c r="H416" s="585"/>
      <c r="I416" s="585" t="s">
        <v>104</v>
      </c>
      <c r="J416" s="584" t="s">
        <v>831</v>
      </c>
      <c r="K416" s="585" t="s">
        <v>935</v>
      </c>
      <c r="L416" s="585" t="s">
        <v>9783</v>
      </c>
      <c r="M416" s="585">
        <v>1</v>
      </c>
      <c r="N416" s="585"/>
      <c r="O416" s="579">
        <f t="shared" si="57"/>
        <v>0</v>
      </c>
      <c r="P416" s="585">
        <f t="shared" si="54"/>
        <v>38</v>
      </c>
      <c r="Q416" s="602"/>
      <c r="R416" s="602"/>
      <c r="S416" s="579">
        <f t="shared" si="55"/>
        <v>0</v>
      </c>
      <c r="T416" s="579">
        <f t="shared" si="56"/>
        <v>0</v>
      </c>
      <c r="U416" s="735"/>
      <c r="V416" s="831"/>
      <c r="W416" s="844"/>
      <c r="X416" s="980">
        <v>0</v>
      </c>
      <c r="Y416" s="980">
        <v>19</v>
      </c>
      <c r="Z416" s="980"/>
      <c r="AA416" s="980"/>
      <c r="AB416" s="980">
        <v>0</v>
      </c>
      <c r="AC416" s="980">
        <v>0</v>
      </c>
    </row>
    <row r="417" spans="1:29" ht="15" hidden="1" customHeight="1" thickBot="1" x14ac:dyDescent="0.3">
      <c r="A417" s="580" t="str">
        <f t="shared" si="53"/>
        <v>52047445DOESPE</v>
      </c>
      <c r="B417" s="581">
        <v>401</v>
      </c>
      <c r="C417" s="582">
        <v>52047445</v>
      </c>
      <c r="D417" s="582" t="s">
        <v>2046</v>
      </c>
      <c r="E417" s="582">
        <v>80</v>
      </c>
      <c r="F417" s="584" t="s">
        <v>2047</v>
      </c>
      <c r="G417" s="585" t="s">
        <v>1537</v>
      </c>
      <c r="H417" s="585"/>
      <c r="I417" s="585" t="s">
        <v>104</v>
      </c>
      <c r="J417" s="584" t="s">
        <v>831</v>
      </c>
      <c r="K417" s="585" t="s">
        <v>935</v>
      </c>
      <c r="L417" s="585" t="s">
        <v>9783</v>
      </c>
      <c r="M417" s="585">
        <v>1</v>
      </c>
      <c r="N417" s="585"/>
      <c r="O417" s="579">
        <f t="shared" si="57"/>
        <v>0</v>
      </c>
      <c r="P417" s="585">
        <f t="shared" si="54"/>
        <v>38</v>
      </c>
      <c r="Q417" s="602"/>
      <c r="R417" s="602"/>
      <c r="S417" s="579">
        <f t="shared" si="55"/>
        <v>0</v>
      </c>
      <c r="T417" s="579">
        <f t="shared" si="56"/>
        <v>0</v>
      </c>
      <c r="U417" s="735"/>
      <c r="V417" s="830"/>
      <c r="W417" s="844"/>
      <c r="X417" s="980">
        <v>0</v>
      </c>
      <c r="Y417" s="980">
        <v>19</v>
      </c>
      <c r="Z417" s="980"/>
      <c r="AA417" s="980"/>
      <c r="AB417" s="980">
        <v>0</v>
      </c>
      <c r="AC417" s="980">
        <v>0</v>
      </c>
    </row>
    <row r="418" spans="1:29" ht="15" hidden="1" customHeight="1" thickBot="1" x14ac:dyDescent="0.3">
      <c r="A418" s="580" t="str">
        <f t="shared" si="53"/>
        <v>94778069DOESPE</v>
      </c>
      <c r="B418" s="581">
        <v>402</v>
      </c>
      <c r="C418" s="582">
        <v>94778069</v>
      </c>
      <c r="D418" s="582" t="s">
        <v>2048</v>
      </c>
      <c r="E418" s="582">
        <v>80</v>
      </c>
      <c r="F418" s="584" t="s">
        <v>2049</v>
      </c>
      <c r="G418" s="585" t="s">
        <v>1537</v>
      </c>
      <c r="H418" s="585"/>
      <c r="I418" s="585" t="s">
        <v>104</v>
      </c>
      <c r="J418" s="584" t="s">
        <v>831</v>
      </c>
      <c r="K418" s="585" t="s">
        <v>935</v>
      </c>
      <c r="L418" s="585" t="s">
        <v>9783</v>
      </c>
      <c r="M418" s="585">
        <v>1</v>
      </c>
      <c r="N418" s="585"/>
      <c r="O418" s="579">
        <f t="shared" si="57"/>
        <v>0</v>
      </c>
      <c r="P418" s="585">
        <f t="shared" si="54"/>
        <v>38</v>
      </c>
      <c r="Q418" s="602"/>
      <c r="R418" s="602"/>
      <c r="S418" s="579">
        <f t="shared" si="55"/>
        <v>0</v>
      </c>
      <c r="T418" s="579">
        <f t="shared" si="56"/>
        <v>0</v>
      </c>
      <c r="U418" s="735"/>
      <c r="V418" s="831"/>
      <c r="W418" s="844"/>
      <c r="X418" s="980">
        <v>0</v>
      </c>
      <c r="Y418" s="980">
        <v>19</v>
      </c>
      <c r="Z418" s="980"/>
      <c r="AA418" s="980"/>
      <c r="AB418" s="980">
        <v>0</v>
      </c>
      <c r="AC418" s="980">
        <v>0</v>
      </c>
    </row>
    <row r="419" spans="1:29" ht="15" hidden="1" customHeight="1" thickBot="1" x14ac:dyDescent="0.3">
      <c r="A419" s="580" t="str">
        <f t="shared" si="53"/>
        <v>52107900SPSD3D</v>
      </c>
      <c r="B419" s="581">
        <v>403</v>
      </c>
      <c r="C419" s="582">
        <v>52107900</v>
      </c>
      <c r="D419" s="582" t="s">
        <v>2050</v>
      </c>
      <c r="E419" s="582">
        <v>150</v>
      </c>
      <c r="F419" s="584" t="s">
        <v>2051</v>
      </c>
      <c r="G419" s="585" t="s">
        <v>1263</v>
      </c>
      <c r="H419" s="585"/>
      <c r="I419" s="585" t="s">
        <v>104</v>
      </c>
      <c r="J419" s="584">
        <v>2004</v>
      </c>
      <c r="K419" s="585" t="s">
        <v>2052</v>
      </c>
      <c r="L419" s="585" t="s">
        <v>9783</v>
      </c>
      <c r="M419" s="585">
        <v>1</v>
      </c>
      <c r="N419" s="585"/>
      <c r="O419" s="579">
        <f t="shared" si="57"/>
        <v>0</v>
      </c>
      <c r="P419" s="585">
        <f t="shared" si="54"/>
        <v>38</v>
      </c>
      <c r="Q419" s="602"/>
      <c r="R419" s="602"/>
      <c r="S419" s="579">
        <f t="shared" si="55"/>
        <v>0</v>
      </c>
      <c r="T419" s="579">
        <f t="shared" si="56"/>
        <v>0</v>
      </c>
      <c r="U419" s="614"/>
      <c r="V419" s="828"/>
      <c r="W419" s="844"/>
      <c r="X419" s="980">
        <v>0</v>
      </c>
      <c r="Y419" s="980">
        <v>19</v>
      </c>
      <c r="Z419" s="980"/>
      <c r="AA419" s="980"/>
      <c r="AB419" s="980">
        <v>0</v>
      </c>
      <c r="AC419" s="980">
        <v>0</v>
      </c>
    </row>
    <row r="420" spans="1:29" ht="15" hidden="1" customHeight="1" thickBot="1" x14ac:dyDescent="0.3">
      <c r="A420" s="580" t="str">
        <f t="shared" si="53"/>
        <v>52107900SPSD3E</v>
      </c>
      <c r="B420" s="581">
        <v>404</v>
      </c>
      <c r="C420" s="582">
        <v>52107900</v>
      </c>
      <c r="D420" s="582" t="s">
        <v>2050</v>
      </c>
      <c r="E420" s="582">
        <v>150</v>
      </c>
      <c r="F420" s="584" t="s">
        <v>2051</v>
      </c>
      <c r="G420" s="585" t="s">
        <v>1298</v>
      </c>
      <c r="H420" s="585"/>
      <c r="I420" s="585" t="s">
        <v>104</v>
      </c>
      <c r="J420" s="584" t="s">
        <v>831</v>
      </c>
      <c r="K420" s="585" t="s">
        <v>2052</v>
      </c>
      <c r="L420" s="585" t="s">
        <v>9783</v>
      </c>
      <c r="M420" s="585">
        <v>1</v>
      </c>
      <c r="N420" s="585"/>
      <c r="O420" s="579">
        <f t="shared" si="57"/>
        <v>0</v>
      </c>
      <c r="P420" s="585">
        <f t="shared" si="54"/>
        <v>38</v>
      </c>
      <c r="Q420" s="602"/>
      <c r="R420" s="602"/>
      <c r="S420" s="579">
        <f t="shared" si="55"/>
        <v>0</v>
      </c>
      <c r="T420" s="579">
        <f t="shared" si="56"/>
        <v>0</v>
      </c>
      <c r="U420" s="735"/>
      <c r="V420" s="830"/>
      <c r="W420" s="844"/>
      <c r="X420" s="980">
        <v>0</v>
      </c>
      <c r="Y420" s="980">
        <v>19</v>
      </c>
      <c r="Z420" s="980"/>
      <c r="AA420" s="980"/>
      <c r="AB420" s="980">
        <v>0</v>
      </c>
      <c r="AC420" s="980">
        <v>0</v>
      </c>
    </row>
    <row r="421" spans="1:29" ht="15" hidden="1" customHeight="1" thickBot="1" x14ac:dyDescent="0.3">
      <c r="A421" s="580" t="str">
        <f t="shared" si="53"/>
        <v>94750396SPSD3E</v>
      </c>
      <c r="B421" s="581">
        <v>405</v>
      </c>
      <c r="C421" s="582">
        <v>94750396</v>
      </c>
      <c r="D421" s="582" t="s">
        <v>2053</v>
      </c>
      <c r="E421" s="582">
        <v>339</v>
      </c>
      <c r="F421" s="584" t="s">
        <v>2054</v>
      </c>
      <c r="G421" s="585" t="s">
        <v>1298</v>
      </c>
      <c r="H421" s="585"/>
      <c r="I421" s="585" t="s">
        <v>104</v>
      </c>
      <c r="J421" s="584" t="s">
        <v>831</v>
      </c>
      <c r="K421" s="587" t="s">
        <v>2055</v>
      </c>
      <c r="L421" s="585" t="s">
        <v>9783</v>
      </c>
      <c r="M421" s="585">
        <v>1</v>
      </c>
      <c r="N421" s="585"/>
      <c r="O421" s="579">
        <f t="shared" si="57"/>
        <v>0</v>
      </c>
      <c r="P421" s="585">
        <f t="shared" si="54"/>
        <v>38</v>
      </c>
      <c r="Q421" s="602"/>
      <c r="R421" s="602"/>
      <c r="S421" s="579">
        <f t="shared" si="55"/>
        <v>0</v>
      </c>
      <c r="T421" s="579">
        <f t="shared" si="56"/>
        <v>0</v>
      </c>
      <c r="U421" s="735"/>
      <c r="V421" s="831"/>
      <c r="W421" s="844"/>
      <c r="X421" s="980">
        <v>0</v>
      </c>
      <c r="Y421" s="980">
        <v>19</v>
      </c>
      <c r="Z421" s="980"/>
      <c r="AA421" s="980"/>
      <c r="AB421" s="980">
        <v>0</v>
      </c>
      <c r="AC421" s="980">
        <v>0</v>
      </c>
    </row>
    <row r="422" spans="1:29" ht="15" hidden="1" customHeight="1" x14ac:dyDescent="0.3">
      <c r="A422" s="580" t="str">
        <f t="shared" si="53"/>
        <v>94750397SPSD1D</v>
      </c>
      <c r="B422" s="581">
        <v>406</v>
      </c>
      <c r="C422" s="582">
        <v>94750397</v>
      </c>
      <c r="D422" s="582" t="s">
        <v>2056</v>
      </c>
      <c r="E422" s="582">
        <v>339</v>
      </c>
      <c r="F422" s="584" t="s">
        <v>1965</v>
      </c>
      <c r="G422" s="585" t="s">
        <v>1188</v>
      </c>
      <c r="H422" s="585"/>
      <c r="I422" s="585" t="s">
        <v>104</v>
      </c>
      <c r="J422" s="597" t="s">
        <v>10049</v>
      </c>
      <c r="K422" s="631" t="s">
        <v>2057</v>
      </c>
      <c r="L422" s="598" t="s">
        <v>9783</v>
      </c>
      <c r="M422" s="598">
        <v>1</v>
      </c>
      <c r="N422" s="598"/>
      <c r="O422" s="599">
        <f t="shared" si="57"/>
        <v>0</v>
      </c>
      <c r="P422" s="598">
        <f t="shared" si="54"/>
        <v>38</v>
      </c>
      <c r="Q422" s="702"/>
      <c r="R422" s="702"/>
      <c r="S422" s="599">
        <f t="shared" si="55"/>
        <v>0</v>
      </c>
      <c r="T422" s="599">
        <f t="shared" si="56"/>
        <v>0</v>
      </c>
      <c r="U422" s="837"/>
      <c r="V422" s="858"/>
      <c r="W422" s="844"/>
      <c r="X422" s="980">
        <v>0</v>
      </c>
      <c r="Y422" s="980">
        <v>19</v>
      </c>
      <c r="Z422" s="980"/>
      <c r="AA422" s="980"/>
      <c r="AB422" s="980">
        <v>0</v>
      </c>
      <c r="AC422" s="980">
        <v>0</v>
      </c>
    </row>
    <row r="423" spans="1:29" ht="15" hidden="1" customHeight="1" x14ac:dyDescent="0.3">
      <c r="A423" s="580" t="str">
        <f t="shared" ref="A423:A486" si="58">CONCATENATE(C423,G423)</f>
        <v>52076607MA003D</v>
      </c>
      <c r="B423" s="581">
        <v>407</v>
      </c>
      <c r="C423" s="588">
        <v>52076607</v>
      </c>
      <c r="D423" s="588" t="s">
        <v>2058</v>
      </c>
      <c r="E423" s="588">
        <v>50</v>
      </c>
      <c r="F423" s="588" t="s">
        <v>2059</v>
      </c>
      <c r="G423" s="591" t="s">
        <v>1388</v>
      </c>
      <c r="H423" s="591"/>
      <c r="I423" s="591" t="s">
        <v>97</v>
      </c>
      <c r="J423" s="591" t="s">
        <v>1660</v>
      </c>
      <c r="K423" s="593" t="s">
        <v>377</v>
      </c>
      <c r="L423" s="593" t="s">
        <v>9782</v>
      </c>
      <c r="M423" s="593">
        <v>1</v>
      </c>
      <c r="N423" s="593" t="s">
        <v>147</v>
      </c>
      <c r="O423" s="593">
        <v>24</v>
      </c>
      <c r="P423" s="593">
        <f t="shared" ref="P423:P486" si="59">ROUNDUP(VLOOKUP(L423,$E$2:$I$9,5,FALSE)*M423,0)</f>
        <v>38</v>
      </c>
      <c r="Q423" s="593"/>
      <c r="R423" s="593"/>
      <c r="S423" s="593">
        <f t="shared" si="55"/>
        <v>0</v>
      </c>
      <c r="T423" s="593">
        <f t="shared" si="56"/>
        <v>0</v>
      </c>
      <c r="U423" s="593" t="s">
        <v>9822</v>
      </c>
      <c r="V423" s="839">
        <v>42879</v>
      </c>
      <c r="W423" s="844"/>
      <c r="X423" s="980">
        <v>24</v>
      </c>
      <c r="Y423" s="980">
        <v>19</v>
      </c>
      <c r="Z423" s="980"/>
      <c r="AA423" s="980"/>
      <c r="AB423" s="980">
        <v>0</v>
      </c>
      <c r="AC423" s="980">
        <v>0</v>
      </c>
    </row>
    <row r="424" spans="1:29" ht="15" hidden="1" customHeight="1" thickBot="1" x14ac:dyDescent="0.3">
      <c r="A424" s="580" t="str">
        <f t="shared" si="58"/>
        <v>52095624SEQ. LEAR</v>
      </c>
      <c r="B424" s="581">
        <v>408</v>
      </c>
      <c r="C424" s="582">
        <v>52095624</v>
      </c>
      <c r="D424" s="582" t="s">
        <v>2060</v>
      </c>
      <c r="E424" s="582">
        <v>14</v>
      </c>
      <c r="F424" s="584"/>
      <c r="G424" s="585" t="s">
        <v>2061</v>
      </c>
      <c r="H424" s="585"/>
      <c r="I424" s="585"/>
      <c r="J424" s="600" t="s">
        <v>831</v>
      </c>
      <c r="K424" s="602"/>
      <c r="L424" s="602" t="s">
        <v>9783</v>
      </c>
      <c r="M424" s="602">
        <v>1</v>
      </c>
      <c r="N424" s="602"/>
      <c r="O424" s="602">
        <f t="shared" ref="O424:O455" si="60">ROUNDUP(IF(N424="PENDANT",(VLOOKUP(L424,$E$2:$I$9,5,FALSE)*M424)),0)</f>
        <v>0</v>
      </c>
      <c r="P424" s="602">
        <f t="shared" si="59"/>
        <v>38</v>
      </c>
      <c r="Q424" s="602"/>
      <c r="R424" s="602"/>
      <c r="S424" s="602">
        <f t="shared" si="55"/>
        <v>0</v>
      </c>
      <c r="T424" s="602">
        <f t="shared" si="56"/>
        <v>0</v>
      </c>
      <c r="U424" s="840"/>
      <c r="V424" s="841"/>
      <c r="W424" s="844"/>
      <c r="X424" s="980">
        <v>0</v>
      </c>
      <c r="Y424" s="980">
        <v>19</v>
      </c>
      <c r="Z424" s="980"/>
      <c r="AA424" s="980"/>
      <c r="AB424" s="980">
        <v>0</v>
      </c>
      <c r="AC424" s="980">
        <v>0</v>
      </c>
    </row>
    <row r="425" spans="1:29" ht="15" hidden="1" customHeight="1" thickBot="1" x14ac:dyDescent="0.3">
      <c r="A425" s="580" t="str">
        <f t="shared" si="58"/>
        <v>52095612SEQ. LEAR</v>
      </c>
      <c r="B425" s="581">
        <v>409</v>
      </c>
      <c r="C425" s="582">
        <v>52095612</v>
      </c>
      <c r="D425" s="582" t="s">
        <v>2062</v>
      </c>
      <c r="E425" s="582">
        <v>14</v>
      </c>
      <c r="F425" s="584" t="s">
        <v>2063</v>
      </c>
      <c r="G425" s="585" t="s">
        <v>2061</v>
      </c>
      <c r="H425" s="585"/>
      <c r="I425" s="585" t="s">
        <v>104</v>
      </c>
      <c r="J425" s="584" t="s">
        <v>831</v>
      </c>
      <c r="K425" s="585" t="s">
        <v>140</v>
      </c>
      <c r="L425" s="585" t="s">
        <v>9783</v>
      </c>
      <c r="M425" s="585">
        <v>1</v>
      </c>
      <c r="N425" s="585"/>
      <c r="O425" s="579">
        <f t="shared" si="60"/>
        <v>0</v>
      </c>
      <c r="P425" s="585">
        <f t="shared" si="59"/>
        <v>38</v>
      </c>
      <c r="Q425" s="602"/>
      <c r="R425" s="602"/>
      <c r="S425" s="579">
        <f t="shared" si="55"/>
        <v>0</v>
      </c>
      <c r="T425" s="579">
        <f t="shared" si="56"/>
        <v>0</v>
      </c>
      <c r="U425" s="735"/>
      <c r="V425" s="834"/>
      <c r="W425" s="844"/>
      <c r="X425" s="980">
        <v>0</v>
      </c>
      <c r="Y425" s="980">
        <v>19</v>
      </c>
      <c r="Z425" s="980"/>
      <c r="AA425" s="980"/>
      <c r="AB425" s="980">
        <v>0</v>
      </c>
      <c r="AC425" s="980">
        <v>0</v>
      </c>
    </row>
    <row r="426" spans="1:29" ht="15" hidden="1" customHeight="1" thickBot="1" x14ac:dyDescent="0.3">
      <c r="A426" s="580" t="str">
        <f t="shared" si="58"/>
        <v>52095611SEQ. LEAR</v>
      </c>
      <c r="B426" s="581">
        <v>410</v>
      </c>
      <c r="C426" s="582">
        <v>52095611</v>
      </c>
      <c r="D426" s="582" t="s">
        <v>2064</v>
      </c>
      <c r="E426" s="582">
        <v>14</v>
      </c>
      <c r="F426" s="584"/>
      <c r="G426" s="585" t="s">
        <v>2061</v>
      </c>
      <c r="H426" s="585"/>
      <c r="I426" s="585"/>
      <c r="J426" s="584" t="s">
        <v>831</v>
      </c>
      <c r="K426" s="585"/>
      <c r="L426" s="585" t="s">
        <v>9783</v>
      </c>
      <c r="M426" s="585">
        <v>1</v>
      </c>
      <c r="N426" s="585"/>
      <c r="O426" s="579">
        <f t="shared" si="60"/>
        <v>0</v>
      </c>
      <c r="P426" s="585">
        <f t="shared" si="59"/>
        <v>38</v>
      </c>
      <c r="Q426" s="602"/>
      <c r="R426" s="602"/>
      <c r="S426" s="579">
        <f t="shared" si="55"/>
        <v>0</v>
      </c>
      <c r="T426" s="579">
        <f t="shared" si="56"/>
        <v>0</v>
      </c>
      <c r="U426" s="735"/>
      <c r="V426" s="830"/>
      <c r="W426" s="844"/>
      <c r="X426" s="980">
        <v>0</v>
      </c>
      <c r="Y426" s="980">
        <v>19</v>
      </c>
      <c r="Z426" s="980"/>
      <c r="AA426" s="980"/>
      <c r="AB426" s="980">
        <v>0</v>
      </c>
      <c r="AC426" s="980">
        <v>0</v>
      </c>
    </row>
    <row r="427" spans="1:29" ht="15" hidden="1" customHeight="1" thickBot="1" x14ac:dyDescent="0.3">
      <c r="A427" s="580" t="str">
        <f t="shared" si="58"/>
        <v>52095610SEQ. LEAR</v>
      </c>
      <c r="B427" s="581">
        <v>411</v>
      </c>
      <c r="C427" s="582">
        <v>52095610</v>
      </c>
      <c r="D427" s="582" t="s">
        <v>2065</v>
      </c>
      <c r="E427" s="582">
        <v>14</v>
      </c>
      <c r="F427" s="584"/>
      <c r="G427" s="585" t="s">
        <v>2061</v>
      </c>
      <c r="H427" s="585"/>
      <c r="I427" s="585"/>
      <c r="J427" s="584" t="s">
        <v>831</v>
      </c>
      <c r="K427" s="585"/>
      <c r="L427" s="585" t="s">
        <v>9783</v>
      </c>
      <c r="M427" s="585">
        <v>1</v>
      </c>
      <c r="N427" s="585"/>
      <c r="O427" s="579">
        <f t="shared" si="60"/>
        <v>0</v>
      </c>
      <c r="P427" s="585">
        <f t="shared" si="59"/>
        <v>38</v>
      </c>
      <c r="Q427" s="602"/>
      <c r="R427" s="602"/>
      <c r="S427" s="579">
        <f t="shared" si="55"/>
        <v>0</v>
      </c>
      <c r="T427" s="579">
        <f t="shared" si="56"/>
        <v>0</v>
      </c>
      <c r="U427" s="735"/>
      <c r="V427" s="830"/>
      <c r="W427" s="844"/>
      <c r="X427" s="980">
        <v>0</v>
      </c>
      <c r="Y427" s="980">
        <v>19</v>
      </c>
      <c r="Z427" s="980"/>
      <c r="AA427" s="980"/>
      <c r="AB427" s="980">
        <v>0</v>
      </c>
      <c r="AC427" s="980">
        <v>0</v>
      </c>
    </row>
    <row r="428" spans="1:29" ht="15" hidden="1" customHeight="1" thickBot="1" x14ac:dyDescent="0.3">
      <c r="A428" s="580" t="str">
        <f t="shared" si="58"/>
        <v>52095621SEQ. LEAR</v>
      </c>
      <c r="B428" s="581">
        <v>412</v>
      </c>
      <c r="C428" s="582">
        <v>52095621</v>
      </c>
      <c r="D428" s="582" t="s">
        <v>2064</v>
      </c>
      <c r="E428" s="582">
        <v>14</v>
      </c>
      <c r="F428" s="584"/>
      <c r="G428" s="585" t="s">
        <v>2061</v>
      </c>
      <c r="H428" s="585"/>
      <c r="I428" s="585"/>
      <c r="J428" s="584" t="s">
        <v>831</v>
      </c>
      <c r="K428" s="585"/>
      <c r="L428" s="585" t="s">
        <v>9783</v>
      </c>
      <c r="M428" s="585">
        <v>1</v>
      </c>
      <c r="N428" s="585"/>
      <c r="O428" s="579">
        <f t="shared" si="60"/>
        <v>0</v>
      </c>
      <c r="P428" s="585">
        <f t="shared" si="59"/>
        <v>38</v>
      </c>
      <c r="Q428" s="602"/>
      <c r="R428" s="602"/>
      <c r="S428" s="579">
        <f t="shared" si="55"/>
        <v>0</v>
      </c>
      <c r="T428" s="579">
        <f t="shared" si="56"/>
        <v>0</v>
      </c>
      <c r="U428" s="735"/>
      <c r="V428" s="830"/>
      <c r="W428" s="844"/>
      <c r="X428" s="980">
        <v>0</v>
      </c>
      <c r="Y428" s="980">
        <v>19</v>
      </c>
      <c r="Z428" s="980"/>
      <c r="AA428" s="980"/>
      <c r="AB428" s="980">
        <v>0</v>
      </c>
      <c r="AC428" s="980">
        <v>0</v>
      </c>
    </row>
    <row r="429" spans="1:29" ht="15" hidden="1" customHeight="1" thickBot="1" x14ac:dyDescent="0.3">
      <c r="A429" s="580" t="str">
        <f t="shared" si="58"/>
        <v>52095619SEQ. LEAR</v>
      </c>
      <c r="B429" s="581">
        <v>413</v>
      </c>
      <c r="C429" s="582">
        <v>52095619</v>
      </c>
      <c r="D429" s="582" t="s">
        <v>2066</v>
      </c>
      <c r="E429" s="582">
        <v>14</v>
      </c>
      <c r="F429" s="584"/>
      <c r="G429" s="585" t="s">
        <v>2061</v>
      </c>
      <c r="H429" s="585"/>
      <c r="I429" s="585"/>
      <c r="J429" s="584" t="s">
        <v>831</v>
      </c>
      <c r="K429" s="585"/>
      <c r="L429" s="585" t="s">
        <v>9783</v>
      </c>
      <c r="M429" s="585">
        <v>1</v>
      </c>
      <c r="N429" s="585"/>
      <c r="O429" s="579">
        <f t="shared" si="60"/>
        <v>0</v>
      </c>
      <c r="P429" s="585">
        <f t="shared" si="59"/>
        <v>38</v>
      </c>
      <c r="Q429" s="602"/>
      <c r="R429" s="602"/>
      <c r="S429" s="579">
        <f t="shared" si="55"/>
        <v>0</v>
      </c>
      <c r="T429" s="579">
        <f t="shared" si="56"/>
        <v>0</v>
      </c>
      <c r="U429" s="735"/>
      <c r="V429" s="830"/>
      <c r="W429" s="844"/>
      <c r="X429" s="980">
        <v>0</v>
      </c>
      <c r="Y429" s="980">
        <v>19</v>
      </c>
      <c r="Z429" s="980"/>
      <c r="AA429" s="980"/>
      <c r="AB429" s="980">
        <v>0</v>
      </c>
      <c r="AC429" s="980">
        <v>0</v>
      </c>
    </row>
    <row r="430" spans="1:29" ht="15" hidden="1" customHeight="1" thickBot="1" x14ac:dyDescent="0.3">
      <c r="A430" s="580" t="str">
        <f t="shared" si="58"/>
        <v>52095609SEQ. LEAR</v>
      </c>
      <c r="B430" s="581">
        <v>414</v>
      </c>
      <c r="C430" s="582">
        <v>52095609</v>
      </c>
      <c r="D430" s="582" t="s">
        <v>2067</v>
      </c>
      <c r="E430" s="582">
        <v>14</v>
      </c>
      <c r="F430" s="584" t="s">
        <v>2068</v>
      </c>
      <c r="G430" s="585" t="s">
        <v>2061</v>
      </c>
      <c r="H430" s="585"/>
      <c r="I430" s="585" t="s">
        <v>104</v>
      </c>
      <c r="J430" s="584" t="s">
        <v>831</v>
      </c>
      <c r="K430" s="585" t="s">
        <v>2069</v>
      </c>
      <c r="L430" s="585" t="s">
        <v>9783</v>
      </c>
      <c r="M430" s="585">
        <v>1</v>
      </c>
      <c r="N430" s="585"/>
      <c r="O430" s="579">
        <f t="shared" si="60"/>
        <v>0</v>
      </c>
      <c r="P430" s="585">
        <f t="shared" si="59"/>
        <v>38</v>
      </c>
      <c r="Q430" s="602"/>
      <c r="R430" s="602"/>
      <c r="S430" s="579">
        <f t="shared" si="55"/>
        <v>0</v>
      </c>
      <c r="T430" s="579">
        <f t="shared" si="56"/>
        <v>0</v>
      </c>
      <c r="U430" s="735"/>
      <c r="V430" s="830"/>
      <c r="W430" s="844"/>
      <c r="X430" s="980">
        <v>0</v>
      </c>
      <c r="Y430" s="980">
        <v>19</v>
      </c>
      <c r="Z430" s="980"/>
      <c r="AA430" s="980"/>
      <c r="AB430" s="980">
        <v>0</v>
      </c>
      <c r="AC430" s="980">
        <v>0</v>
      </c>
    </row>
    <row r="431" spans="1:29" ht="15" hidden="1" customHeight="1" thickBot="1" x14ac:dyDescent="0.3">
      <c r="A431" s="580" t="str">
        <f t="shared" si="58"/>
        <v>52096011SEQUANCIAMENTO</v>
      </c>
      <c r="B431" s="581">
        <v>415</v>
      </c>
      <c r="C431" s="582">
        <v>52096011</v>
      </c>
      <c r="D431" s="582" t="s">
        <v>2070</v>
      </c>
      <c r="E431" s="582">
        <v>14</v>
      </c>
      <c r="F431" s="584"/>
      <c r="G431" s="585" t="s">
        <v>2071</v>
      </c>
      <c r="H431" s="585"/>
      <c r="I431" s="585"/>
      <c r="J431" s="584" t="s">
        <v>831</v>
      </c>
      <c r="K431" s="585"/>
      <c r="L431" s="585" t="s">
        <v>9783</v>
      </c>
      <c r="M431" s="585">
        <v>1</v>
      </c>
      <c r="N431" s="585"/>
      <c r="O431" s="579">
        <f t="shared" si="60"/>
        <v>0</v>
      </c>
      <c r="P431" s="585">
        <f t="shared" si="59"/>
        <v>38</v>
      </c>
      <c r="Q431" s="602"/>
      <c r="R431" s="602"/>
      <c r="S431" s="579">
        <f t="shared" si="55"/>
        <v>0</v>
      </c>
      <c r="T431" s="579">
        <f t="shared" si="56"/>
        <v>0</v>
      </c>
      <c r="U431" s="735"/>
      <c r="V431" s="830"/>
      <c r="W431" s="844"/>
      <c r="X431" s="980">
        <v>0</v>
      </c>
      <c r="Y431" s="980">
        <v>19</v>
      </c>
      <c r="Z431" s="980"/>
      <c r="AA431" s="980"/>
      <c r="AB431" s="980">
        <v>0</v>
      </c>
      <c r="AC431" s="980">
        <v>0</v>
      </c>
    </row>
    <row r="432" spans="1:29" ht="15" hidden="1" customHeight="1" thickBot="1" x14ac:dyDescent="0.3">
      <c r="A432" s="580" t="str">
        <f t="shared" si="58"/>
        <v>52096009SEQUANCIAMENTO</v>
      </c>
      <c r="B432" s="581">
        <v>416</v>
      </c>
      <c r="C432" s="582">
        <v>52096009</v>
      </c>
      <c r="D432" s="582" t="s">
        <v>2072</v>
      </c>
      <c r="E432" s="582">
        <v>14</v>
      </c>
      <c r="F432" s="584"/>
      <c r="G432" s="585" t="s">
        <v>2071</v>
      </c>
      <c r="H432" s="585"/>
      <c r="I432" s="585"/>
      <c r="J432" s="584" t="s">
        <v>831</v>
      </c>
      <c r="K432" s="585"/>
      <c r="L432" s="585" t="s">
        <v>9783</v>
      </c>
      <c r="M432" s="585">
        <v>1</v>
      </c>
      <c r="N432" s="585"/>
      <c r="O432" s="579">
        <f t="shared" si="60"/>
        <v>0</v>
      </c>
      <c r="P432" s="585">
        <f t="shared" si="59"/>
        <v>38</v>
      </c>
      <c r="Q432" s="602"/>
      <c r="R432" s="602"/>
      <c r="S432" s="579">
        <f t="shared" si="55"/>
        <v>0</v>
      </c>
      <c r="T432" s="579">
        <f t="shared" si="56"/>
        <v>0</v>
      </c>
      <c r="U432" s="735"/>
      <c r="V432" s="830"/>
      <c r="W432" s="844"/>
      <c r="X432" s="980">
        <v>0</v>
      </c>
      <c r="Y432" s="980">
        <v>19</v>
      </c>
      <c r="Z432" s="980"/>
      <c r="AA432" s="980"/>
      <c r="AB432" s="980">
        <v>0</v>
      </c>
      <c r="AC432" s="980">
        <v>0</v>
      </c>
    </row>
    <row r="433" spans="1:29" ht="15" hidden="1" customHeight="1" thickBot="1" x14ac:dyDescent="0.3">
      <c r="A433" s="580" t="str">
        <f t="shared" si="58"/>
        <v>52096006SEQUANCIAMENTO</v>
      </c>
      <c r="B433" s="581">
        <v>417</v>
      </c>
      <c r="C433" s="582">
        <v>52096006</v>
      </c>
      <c r="D433" s="582" t="s">
        <v>2073</v>
      </c>
      <c r="E433" s="582">
        <v>14</v>
      </c>
      <c r="F433" s="584"/>
      <c r="G433" s="585" t="s">
        <v>2071</v>
      </c>
      <c r="H433" s="585"/>
      <c r="I433" s="585"/>
      <c r="J433" s="584" t="s">
        <v>831</v>
      </c>
      <c r="K433" s="585"/>
      <c r="L433" s="585" t="s">
        <v>9783</v>
      </c>
      <c r="M433" s="585">
        <v>1</v>
      </c>
      <c r="N433" s="585"/>
      <c r="O433" s="579">
        <f t="shared" si="60"/>
        <v>0</v>
      </c>
      <c r="P433" s="585">
        <f t="shared" si="59"/>
        <v>38</v>
      </c>
      <c r="Q433" s="602"/>
      <c r="R433" s="602"/>
      <c r="S433" s="579">
        <f t="shared" si="55"/>
        <v>0</v>
      </c>
      <c r="T433" s="579">
        <f t="shared" si="56"/>
        <v>0</v>
      </c>
      <c r="U433" s="735"/>
      <c r="V433" s="830"/>
      <c r="W433" s="844"/>
      <c r="X433" s="980">
        <v>0</v>
      </c>
      <c r="Y433" s="980">
        <v>19</v>
      </c>
      <c r="Z433" s="980"/>
      <c r="AA433" s="980"/>
      <c r="AB433" s="980">
        <v>0</v>
      </c>
      <c r="AC433" s="980">
        <v>0</v>
      </c>
    </row>
    <row r="434" spans="1:29" ht="15" hidden="1" customHeight="1" thickBot="1" x14ac:dyDescent="0.3">
      <c r="A434" s="580" t="str">
        <f t="shared" si="58"/>
        <v>52095623SEQ. LEAR</v>
      </c>
      <c r="B434" s="581">
        <v>418</v>
      </c>
      <c r="C434" s="582">
        <v>52095623</v>
      </c>
      <c r="D434" s="582" t="s">
        <v>2074</v>
      </c>
      <c r="E434" s="582">
        <v>14</v>
      </c>
      <c r="F434" s="584"/>
      <c r="G434" s="585" t="s">
        <v>2061</v>
      </c>
      <c r="H434" s="585"/>
      <c r="I434" s="585"/>
      <c r="J434" s="584" t="s">
        <v>831</v>
      </c>
      <c r="K434" s="585"/>
      <c r="L434" s="585" t="s">
        <v>9783</v>
      </c>
      <c r="M434" s="585">
        <v>1</v>
      </c>
      <c r="N434" s="585"/>
      <c r="O434" s="579">
        <f t="shared" si="60"/>
        <v>0</v>
      </c>
      <c r="P434" s="585">
        <f t="shared" si="59"/>
        <v>38</v>
      </c>
      <c r="Q434" s="602"/>
      <c r="R434" s="602"/>
      <c r="S434" s="579">
        <f t="shared" si="55"/>
        <v>0</v>
      </c>
      <c r="T434" s="579">
        <f t="shared" si="56"/>
        <v>0</v>
      </c>
      <c r="U434" s="735"/>
      <c r="V434" s="830"/>
      <c r="W434" s="844"/>
      <c r="X434" s="980">
        <v>0</v>
      </c>
      <c r="Y434" s="980">
        <v>19</v>
      </c>
      <c r="Z434" s="980"/>
      <c r="AA434" s="980"/>
      <c r="AB434" s="980">
        <v>0</v>
      </c>
      <c r="AC434" s="980">
        <v>0</v>
      </c>
    </row>
    <row r="435" spans="1:29" ht="15" hidden="1" customHeight="1" thickBot="1" x14ac:dyDescent="0.3">
      <c r="A435" s="580" t="str">
        <f t="shared" si="58"/>
        <v>52096007SEQUANCIAMENTO</v>
      </c>
      <c r="B435" s="581">
        <v>419</v>
      </c>
      <c r="C435" s="582">
        <v>52096007</v>
      </c>
      <c r="D435" s="582" t="s">
        <v>2075</v>
      </c>
      <c r="E435" s="582">
        <v>14</v>
      </c>
      <c r="F435" s="584"/>
      <c r="G435" s="585" t="s">
        <v>2071</v>
      </c>
      <c r="H435" s="585"/>
      <c r="I435" s="585"/>
      <c r="J435" s="584" t="s">
        <v>831</v>
      </c>
      <c r="K435" s="585"/>
      <c r="L435" s="585" t="s">
        <v>9783</v>
      </c>
      <c r="M435" s="585">
        <v>1</v>
      </c>
      <c r="N435" s="585"/>
      <c r="O435" s="579">
        <f t="shared" si="60"/>
        <v>0</v>
      </c>
      <c r="P435" s="585">
        <f t="shared" si="59"/>
        <v>38</v>
      </c>
      <c r="Q435" s="602"/>
      <c r="R435" s="602"/>
      <c r="S435" s="579">
        <f t="shared" si="55"/>
        <v>0</v>
      </c>
      <c r="T435" s="579">
        <f t="shared" si="56"/>
        <v>0</v>
      </c>
      <c r="U435" s="735"/>
      <c r="V435" s="834"/>
      <c r="W435" s="844"/>
      <c r="X435" s="980">
        <v>0</v>
      </c>
      <c r="Y435" s="980">
        <v>19</v>
      </c>
      <c r="Z435" s="980"/>
      <c r="AA435" s="980"/>
      <c r="AB435" s="980">
        <v>0</v>
      </c>
      <c r="AC435" s="980">
        <v>0</v>
      </c>
    </row>
    <row r="436" spans="1:29" ht="15" hidden="1" customHeight="1" thickBot="1" x14ac:dyDescent="0.3">
      <c r="A436" s="580" t="str">
        <f t="shared" si="58"/>
        <v>52096010SEQUENCIAMENTO</v>
      </c>
      <c r="B436" s="581">
        <v>420</v>
      </c>
      <c r="C436" s="582">
        <v>52096010</v>
      </c>
      <c r="D436" s="582" t="s">
        <v>2076</v>
      </c>
      <c r="E436" s="582">
        <v>14</v>
      </c>
      <c r="F436" s="584"/>
      <c r="G436" s="585" t="s">
        <v>1644</v>
      </c>
      <c r="H436" s="585"/>
      <c r="I436" s="585"/>
      <c r="J436" s="584" t="s">
        <v>831</v>
      </c>
      <c r="K436" s="585"/>
      <c r="L436" s="585" t="s">
        <v>9783</v>
      </c>
      <c r="M436" s="585">
        <v>1</v>
      </c>
      <c r="N436" s="585"/>
      <c r="O436" s="579">
        <f t="shared" si="60"/>
        <v>0</v>
      </c>
      <c r="P436" s="585">
        <f t="shared" si="59"/>
        <v>38</v>
      </c>
      <c r="Q436" s="602"/>
      <c r="R436" s="602"/>
      <c r="S436" s="579">
        <f t="shared" si="55"/>
        <v>0</v>
      </c>
      <c r="T436" s="579">
        <f t="shared" si="56"/>
        <v>0</v>
      </c>
      <c r="U436" s="735"/>
      <c r="V436" s="830"/>
      <c r="W436" s="844"/>
      <c r="X436" s="980">
        <v>0</v>
      </c>
      <c r="Y436" s="980">
        <v>19</v>
      </c>
      <c r="Z436" s="980"/>
      <c r="AA436" s="980"/>
      <c r="AB436" s="980">
        <v>0</v>
      </c>
      <c r="AC436" s="980">
        <v>0</v>
      </c>
    </row>
    <row r="437" spans="1:29" ht="15" hidden="1" customHeight="1" thickBot="1" x14ac:dyDescent="0.3">
      <c r="A437" s="580" t="str">
        <f t="shared" si="58"/>
        <v>52096008SEQUENCIAMENTO</v>
      </c>
      <c r="B437" s="581">
        <v>421</v>
      </c>
      <c r="C437" s="582">
        <v>52096008</v>
      </c>
      <c r="D437" s="582" t="s">
        <v>2077</v>
      </c>
      <c r="E437" s="582">
        <v>14</v>
      </c>
      <c r="F437" s="584"/>
      <c r="G437" s="585" t="s">
        <v>1644</v>
      </c>
      <c r="H437" s="585"/>
      <c r="I437" s="585"/>
      <c r="J437" s="584" t="s">
        <v>831</v>
      </c>
      <c r="K437" s="585"/>
      <c r="L437" s="585" t="s">
        <v>9783</v>
      </c>
      <c r="M437" s="585">
        <v>1</v>
      </c>
      <c r="N437" s="585"/>
      <c r="O437" s="579">
        <f t="shared" si="60"/>
        <v>0</v>
      </c>
      <c r="P437" s="585">
        <f t="shared" si="59"/>
        <v>38</v>
      </c>
      <c r="Q437" s="602"/>
      <c r="R437" s="602"/>
      <c r="S437" s="579">
        <f t="shared" si="55"/>
        <v>0</v>
      </c>
      <c r="T437" s="579">
        <f t="shared" si="56"/>
        <v>0</v>
      </c>
      <c r="U437" s="735"/>
      <c r="V437" s="830"/>
      <c r="W437" s="844"/>
      <c r="X437" s="980">
        <v>0</v>
      </c>
      <c r="Y437" s="980">
        <v>19</v>
      </c>
      <c r="Z437" s="980"/>
      <c r="AA437" s="980"/>
      <c r="AB437" s="980">
        <v>0</v>
      </c>
      <c r="AC437" s="980">
        <v>0</v>
      </c>
    </row>
    <row r="438" spans="1:29" ht="15" hidden="1" customHeight="1" thickBot="1" x14ac:dyDescent="0.3">
      <c r="A438" s="580" t="str">
        <f t="shared" si="58"/>
        <v>94763062</v>
      </c>
      <c r="B438" s="581">
        <v>422</v>
      </c>
      <c r="C438" s="582">
        <v>94763062</v>
      </c>
      <c r="D438" s="583" t="s">
        <v>2078</v>
      </c>
      <c r="E438" s="582"/>
      <c r="F438" s="584"/>
      <c r="G438" s="585"/>
      <c r="H438" s="585"/>
      <c r="I438" s="585"/>
      <c r="J438" s="584" t="s">
        <v>831</v>
      </c>
      <c r="K438" s="585"/>
      <c r="L438" s="585" t="s">
        <v>9783</v>
      </c>
      <c r="M438" s="585">
        <v>1</v>
      </c>
      <c r="N438" s="585"/>
      <c r="O438" s="579">
        <f t="shared" si="60"/>
        <v>0</v>
      </c>
      <c r="P438" s="585">
        <f t="shared" si="59"/>
        <v>38</v>
      </c>
      <c r="Q438" s="602"/>
      <c r="R438" s="602"/>
      <c r="S438" s="579">
        <f t="shared" si="55"/>
        <v>0</v>
      </c>
      <c r="T438" s="579">
        <f t="shared" si="56"/>
        <v>0</v>
      </c>
      <c r="U438" s="735"/>
      <c r="V438" s="831"/>
      <c r="W438" s="844"/>
      <c r="X438" s="980">
        <v>0</v>
      </c>
      <c r="Y438" s="980">
        <v>19</v>
      </c>
      <c r="Z438" s="980"/>
      <c r="AA438" s="980"/>
      <c r="AB438" s="980">
        <v>0</v>
      </c>
      <c r="AC438" s="980">
        <v>0</v>
      </c>
    </row>
    <row r="439" spans="1:29" ht="15" hidden="1" customHeight="1" thickBot="1" x14ac:dyDescent="0.3">
      <c r="A439" s="580" t="str">
        <f t="shared" si="58"/>
        <v>94778071DOESPE</v>
      </c>
      <c r="B439" s="581">
        <v>423</v>
      </c>
      <c r="C439" s="582">
        <v>94778071</v>
      </c>
      <c r="D439" s="582" t="s">
        <v>2079</v>
      </c>
      <c r="E439" s="582">
        <v>80</v>
      </c>
      <c r="F439" s="584" t="s">
        <v>2080</v>
      </c>
      <c r="G439" s="585" t="s">
        <v>1537</v>
      </c>
      <c r="H439" s="585"/>
      <c r="I439" s="585" t="s">
        <v>104</v>
      </c>
      <c r="J439" s="584" t="s">
        <v>831</v>
      </c>
      <c r="K439" s="585" t="s">
        <v>935</v>
      </c>
      <c r="L439" s="585" t="s">
        <v>9783</v>
      </c>
      <c r="M439" s="585">
        <v>1</v>
      </c>
      <c r="N439" s="585"/>
      <c r="O439" s="579">
        <f t="shared" si="60"/>
        <v>0</v>
      </c>
      <c r="P439" s="585">
        <f t="shared" si="59"/>
        <v>38</v>
      </c>
      <c r="Q439" s="602"/>
      <c r="R439" s="602"/>
      <c r="S439" s="579">
        <f t="shared" si="55"/>
        <v>0</v>
      </c>
      <c r="T439" s="579">
        <f t="shared" si="56"/>
        <v>0</v>
      </c>
      <c r="U439" s="735"/>
      <c r="V439" s="831"/>
      <c r="W439" s="844"/>
      <c r="X439" s="980">
        <v>0</v>
      </c>
      <c r="Y439" s="980">
        <v>19</v>
      </c>
      <c r="Z439" s="980"/>
      <c r="AA439" s="980"/>
      <c r="AB439" s="980">
        <v>0</v>
      </c>
      <c r="AC439" s="980">
        <v>0</v>
      </c>
    </row>
    <row r="440" spans="1:29" ht="15" hidden="1" customHeight="1" thickBot="1" x14ac:dyDescent="0.3">
      <c r="A440" s="580" t="str">
        <f t="shared" si="58"/>
        <v>94707627SEQ. LEAR</v>
      </c>
      <c r="B440" s="581">
        <v>424</v>
      </c>
      <c r="C440" s="582">
        <v>94707627</v>
      </c>
      <c r="D440" s="582" t="s">
        <v>2081</v>
      </c>
      <c r="E440" s="582">
        <v>14</v>
      </c>
      <c r="F440" s="584"/>
      <c r="G440" s="585" t="s">
        <v>2061</v>
      </c>
      <c r="H440" s="585"/>
      <c r="I440" s="585"/>
      <c r="J440" s="584" t="s">
        <v>831</v>
      </c>
      <c r="K440" s="585"/>
      <c r="L440" s="585" t="s">
        <v>9783</v>
      </c>
      <c r="M440" s="585">
        <v>1</v>
      </c>
      <c r="N440" s="585"/>
      <c r="O440" s="579">
        <f t="shared" si="60"/>
        <v>0</v>
      </c>
      <c r="P440" s="585">
        <f t="shared" si="59"/>
        <v>38</v>
      </c>
      <c r="Q440" s="602"/>
      <c r="R440" s="602"/>
      <c r="S440" s="579">
        <f t="shared" si="55"/>
        <v>0</v>
      </c>
      <c r="T440" s="579">
        <f t="shared" si="56"/>
        <v>0</v>
      </c>
      <c r="U440" s="735"/>
      <c r="V440" s="831"/>
      <c r="W440" s="844"/>
      <c r="X440" s="980">
        <v>0</v>
      </c>
      <c r="Y440" s="980">
        <v>19</v>
      </c>
      <c r="Z440" s="980"/>
      <c r="AA440" s="980"/>
      <c r="AB440" s="980">
        <v>0</v>
      </c>
      <c r="AC440" s="980">
        <v>0</v>
      </c>
    </row>
    <row r="441" spans="1:29" ht="15" hidden="1" customHeight="1" thickBot="1" x14ac:dyDescent="0.3">
      <c r="A441" s="580" t="str">
        <f t="shared" si="58"/>
        <v>93382939SEQ. LEAR</v>
      </c>
      <c r="B441" s="581">
        <v>425</v>
      </c>
      <c r="C441" s="582">
        <v>93382939</v>
      </c>
      <c r="D441" s="582" t="s">
        <v>2081</v>
      </c>
      <c r="E441" s="582">
        <v>14</v>
      </c>
      <c r="F441" s="584" t="s">
        <v>2082</v>
      </c>
      <c r="G441" s="585" t="s">
        <v>2061</v>
      </c>
      <c r="H441" s="585"/>
      <c r="I441" s="585"/>
      <c r="J441" s="584" t="s">
        <v>831</v>
      </c>
      <c r="K441" s="585"/>
      <c r="L441" s="585" t="s">
        <v>9783</v>
      </c>
      <c r="M441" s="585">
        <v>1</v>
      </c>
      <c r="N441" s="585"/>
      <c r="O441" s="579">
        <f t="shared" si="60"/>
        <v>0</v>
      </c>
      <c r="P441" s="585">
        <f t="shared" si="59"/>
        <v>38</v>
      </c>
      <c r="Q441" s="602"/>
      <c r="R441" s="602"/>
      <c r="S441" s="579">
        <f t="shared" si="55"/>
        <v>0</v>
      </c>
      <c r="T441" s="579">
        <f t="shared" si="56"/>
        <v>0</v>
      </c>
      <c r="U441" s="735"/>
      <c r="V441" s="831"/>
      <c r="W441" s="844"/>
      <c r="X441" s="980">
        <v>0</v>
      </c>
      <c r="Y441" s="980">
        <v>19</v>
      </c>
      <c r="Z441" s="980"/>
      <c r="AA441" s="980"/>
      <c r="AB441" s="980">
        <v>0</v>
      </c>
      <c r="AC441" s="980">
        <v>0</v>
      </c>
    </row>
    <row r="442" spans="1:29" ht="15" hidden="1" customHeight="1" thickBot="1" x14ac:dyDescent="0.3">
      <c r="A442" s="580" t="str">
        <f t="shared" si="58"/>
        <v>94707628SEQ. LEAR</v>
      </c>
      <c r="B442" s="581">
        <v>426</v>
      </c>
      <c r="C442" s="582">
        <v>94707628</v>
      </c>
      <c r="D442" s="582" t="s">
        <v>2081</v>
      </c>
      <c r="E442" s="582">
        <v>14</v>
      </c>
      <c r="F442" s="584"/>
      <c r="G442" s="585" t="s">
        <v>2061</v>
      </c>
      <c r="H442" s="585"/>
      <c r="I442" s="585"/>
      <c r="J442" s="584" t="s">
        <v>831</v>
      </c>
      <c r="K442" s="585"/>
      <c r="L442" s="585" t="s">
        <v>9783</v>
      </c>
      <c r="M442" s="585">
        <v>1</v>
      </c>
      <c r="N442" s="585"/>
      <c r="O442" s="579">
        <f t="shared" si="60"/>
        <v>0</v>
      </c>
      <c r="P442" s="585">
        <f t="shared" si="59"/>
        <v>38</v>
      </c>
      <c r="Q442" s="602"/>
      <c r="R442" s="602"/>
      <c r="S442" s="579">
        <f t="shared" si="55"/>
        <v>0</v>
      </c>
      <c r="T442" s="579">
        <f t="shared" si="56"/>
        <v>0</v>
      </c>
      <c r="U442" s="735"/>
      <c r="V442" s="831"/>
      <c r="W442" s="844"/>
      <c r="X442" s="980">
        <v>0</v>
      </c>
      <c r="Y442" s="980">
        <v>19</v>
      </c>
      <c r="Z442" s="980"/>
      <c r="AA442" s="980"/>
      <c r="AB442" s="980">
        <v>0</v>
      </c>
      <c r="AC442" s="980">
        <v>0</v>
      </c>
    </row>
    <row r="443" spans="1:29" ht="15" hidden="1" customHeight="1" thickBot="1" x14ac:dyDescent="0.3">
      <c r="A443" s="580" t="str">
        <f t="shared" si="58"/>
        <v>93382940SEQ. LEAR</v>
      </c>
      <c r="B443" s="581">
        <v>427</v>
      </c>
      <c r="C443" s="582">
        <v>93382940</v>
      </c>
      <c r="D443" s="582" t="s">
        <v>2081</v>
      </c>
      <c r="E443" s="582">
        <v>14</v>
      </c>
      <c r="F443" s="584"/>
      <c r="G443" s="585" t="s">
        <v>2061</v>
      </c>
      <c r="H443" s="585"/>
      <c r="I443" s="585"/>
      <c r="J443" s="584" t="s">
        <v>831</v>
      </c>
      <c r="K443" s="585"/>
      <c r="L443" s="585" t="s">
        <v>9783</v>
      </c>
      <c r="M443" s="585">
        <v>1</v>
      </c>
      <c r="N443" s="585"/>
      <c r="O443" s="579">
        <f t="shared" si="60"/>
        <v>0</v>
      </c>
      <c r="P443" s="585">
        <f t="shared" si="59"/>
        <v>38</v>
      </c>
      <c r="Q443" s="602"/>
      <c r="R443" s="602"/>
      <c r="S443" s="579">
        <f t="shared" si="55"/>
        <v>0</v>
      </c>
      <c r="T443" s="579">
        <f t="shared" si="56"/>
        <v>0</v>
      </c>
      <c r="U443" s="735"/>
      <c r="V443" s="831"/>
      <c r="W443" s="844"/>
      <c r="X443" s="980">
        <v>0</v>
      </c>
      <c r="Y443" s="980">
        <v>19</v>
      </c>
      <c r="Z443" s="980"/>
      <c r="AA443" s="980"/>
      <c r="AB443" s="980">
        <v>0</v>
      </c>
      <c r="AC443" s="980">
        <v>0</v>
      </c>
    </row>
    <row r="444" spans="1:29" ht="15" hidden="1" customHeight="1" thickBot="1" x14ac:dyDescent="0.3">
      <c r="A444" s="580" t="str">
        <f t="shared" si="58"/>
        <v>94748568DO011D</v>
      </c>
      <c r="B444" s="581">
        <v>428</v>
      </c>
      <c r="C444" s="582">
        <v>94748568</v>
      </c>
      <c r="D444" s="582" t="s">
        <v>2083</v>
      </c>
      <c r="E444" s="582">
        <v>200</v>
      </c>
      <c r="F444" s="584" t="s">
        <v>2084</v>
      </c>
      <c r="G444" s="585" t="s">
        <v>1266</v>
      </c>
      <c r="H444" s="585"/>
      <c r="I444" s="585" t="s">
        <v>104</v>
      </c>
      <c r="J444" s="584" t="s">
        <v>1482</v>
      </c>
      <c r="K444" s="632" t="s">
        <v>2020</v>
      </c>
      <c r="L444" s="585" t="s">
        <v>9783</v>
      </c>
      <c r="M444" s="585">
        <v>1</v>
      </c>
      <c r="N444" s="585"/>
      <c r="O444" s="579">
        <f t="shared" si="60"/>
        <v>0</v>
      </c>
      <c r="P444" s="585">
        <f t="shared" si="59"/>
        <v>38</v>
      </c>
      <c r="Q444" s="602"/>
      <c r="R444" s="602"/>
      <c r="S444" s="579">
        <f t="shared" ref="S444:S507" si="61">ROUNDUP(IF(N444="pps",(M444*VLOOKUP(L444,$E$2:$I$9,4,FALSE)*$B$3)/E444,0),0)</f>
        <v>0</v>
      </c>
      <c r="T444" s="579">
        <f t="shared" ref="T444:T507" si="62">ROUNDUP(IF(N444="pps",(M444*VLOOKUP(L444,$E$2:$I$9,4,FALSE)*$B$9)/E444,0),0)</f>
        <v>0</v>
      </c>
      <c r="U444" s="614"/>
      <c r="V444" s="832"/>
      <c r="W444" s="844"/>
      <c r="X444" s="980">
        <v>0</v>
      </c>
      <c r="Y444" s="980">
        <v>19</v>
      </c>
      <c r="Z444" s="980"/>
      <c r="AA444" s="980"/>
      <c r="AB444" s="980">
        <v>0</v>
      </c>
      <c r="AC444" s="980">
        <v>0</v>
      </c>
    </row>
    <row r="445" spans="1:29" ht="15" hidden="1" customHeight="1" thickBot="1" x14ac:dyDescent="0.3">
      <c r="A445" s="580" t="str">
        <f t="shared" si="58"/>
        <v>13500199SPS</v>
      </c>
      <c r="B445" s="581">
        <v>429</v>
      </c>
      <c r="C445" s="582">
        <v>13500199</v>
      </c>
      <c r="D445" s="582" t="s">
        <v>2085</v>
      </c>
      <c r="E445" s="582">
        <v>45</v>
      </c>
      <c r="F445" s="584"/>
      <c r="G445" s="585" t="s">
        <v>1523</v>
      </c>
      <c r="H445" s="585"/>
      <c r="I445" s="584" t="s">
        <v>75</v>
      </c>
      <c r="J445" s="584" t="s">
        <v>831</v>
      </c>
      <c r="K445" s="585"/>
      <c r="L445" s="585" t="s">
        <v>9783</v>
      </c>
      <c r="M445" s="585">
        <v>1</v>
      </c>
      <c r="N445" s="585"/>
      <c r="O445" s="579">
        <f t="shared" si="60"/>
        <v>0</v>
      </c>
      <c r="P445" s="585">
        <f t="shared" si="59"/>
        <v>38</v>
      </c>
      <c r="Q445" s="602"/>
      <c r="R445" s="602"/>
      <c r="S445" s="579">
        <f t="shared" si="61"/>
        <v>0</v>
      </c>
      <c r="T445" s="579">
        <f t="shared" si="62"/>
        <v>0</v>
      </c>
      <c r="U445" s="735"/>
      <c r="V445" s="834"/>
      <c r="W445" s="844"/>
      <c r="X445" s="980">
        <v>0</v>
      </c>
      <c r="Y445" s="980">
        <v>19</v>
      </c>
      <c r="Z445" s="980"/>
      <c r="AA445" s="980"/>
      <c r="AB445" s="980">
        <v>0</v>
      </c>
      <c r="AC445" s="980">
        <v>0</v>
      </c>
    </row>
    <row r="446" spans="1:29" ht="15" hidden="1" customHeight="1" thickBot="1" x14ac:dyDescent="0.3">
      <c r="A446" s="580" t="str">
        <f t="shared" si="58"/>
        <v>94748573PREMON-M4</v>
      </c>
      <c r="B446" s="581">
        <v>430</v>
      </c>
      <c r="C446" s="582">
        <v>94748573</v>
      </c>
      <c r="D446" s="582" t="s">
        <v>2086</v>
      </c>
      <c r="E446" s="582">
        <v>650</v>
      </c>
      <c r="F446" s="584" t="s">
        <v>2087</v>
      </c>
      <c r="G446" s="585" t="s">
        <v>2034</v>
      </c>
      <c r="H446" s="585"/>
      <c r="I446" s="585" t="s">
        <v>104</v>
      </c>
      <c r="J446" s="584" t="s">
        <v>1482</v>
      </c>
      <c r="K446" s="585" t="s">
        <v>2020</v>
      </c>
      <c r="L446" s="585" t="s">
        <v>9783</v>
      </c>
      <c r="M446" s="585">
        <v>1</v>
      </c>
      <c r="N446" s="585"/>
      <c r="O446" s="579">
        <f t="shared" si="60"/>
        <v>0</v>
      </c>
      <c r="P446" s="585">
        <f t="shared" si="59"/>
        <v>38</v>
      </c>
      <c r="Q446" s="602"/>
      <c r="R446" s="602"/>
      <c r="S446" s="579">
        <f t="shared" si="61"/>
        <v>0</v>
      </c>
      <c r="T446" s="579">
        <f t="shared" si="62"/>
        <v>0</v>
      </c>
      <c r="U446" s="735"/>
      <c r="V446" s="831"/>
      <c r="W446" s="844"/>
      <c r="X446" s="980">
        <v>0</v>
      </c>
      <c r="Y446" s="980">
        <v>19</v>
      </c>
      <c r="Z446" s="980"/>
      <c r="AA446" s="980"/>
      <c r="AB446" s="980">
        <v>0</v>
      </c>
      <c r="AC446" s="980">
        <v>0</v>
      </c>
    </row>
    <row r="447" spans="1:29" ht="15" hidden="1" customHeight="1" thickBot="1" x14ac:dyDescent="0.3">
      <c r="A447" s="580" t="str">
        <f t="shared" si="58"/>
        <v>52068729PDI</v>
      </c>
      <c r="B447" s="581">
        <v>431</v>
      </c>
      <c r="C447" s="582" t="s">
        <v>185</v>
      </c>
      <c r="D447" s="582" t="s">
        <v>10068</v>
      </c>
      <c r="E447" s="582">
        <v>300</v>
      </c>
      <c r="F447" s="584"/>
      <c r="G447" s="585" t="s">
        <v>146</v>
      </c>
      <c r="H447" s="585"/>
      <c r="I447" s="585"/>
      <c r="J447" s="584" t="s">
        <v>831</v>
      </c>
      <c r="K447" s="585"/>
      <c r="L447" s="585" t="s">
        <v>9783</v>
      </c>
      <c r="M447" s="585">
        <v>1</v>
      </c>
      <c r="N447" s="585"/>
      <c r="O447" s="579">
        <f t="shared" si="60"/>
        <v>0</v>
      </c>
      <c r="P447" s="585">
        <f t="shared" si="59"/>
        <v>38</v>
      </c>
      <c r="Q447" s="602"/>
      <c r="R447" s="602"/>
      <c r="S447" s="579">
        <f t="shared" si="61"/>
        <v>0</v>
      </c>
      <c r="T447" s="579">
        <f t="shared" si="62"/>
        <v>0</v>
      </c>
      <c r="U447" s="735"/>
      <c r="V447" s="831"/>
      <c r="W447" s="844"/>
      <c r="X447" s="980">
        <v>0</v>
      </c>
      <c r="Y447" s="980">
        <v>19</v>
      </c>
      <c r="Z447" s="980"/>
      <c r="AA447" s="980"/>
      <c r="AB447" s="980">
        <v>0</v>
      </c>
      <c r="AC447" s="980">
        <v>0</v>
      </c>
    </row>
    <row r="448" spans="1:29" ht="15" hidden="1" customHeight="1" thickBot="1" x14ac:dyDescent="0.3">
      <c r="A448" s="580" t="str">
        <f t="shared" si="58"/>
        <v>SolicitaçãoDO008D</v>
      </c>
      <c r="B448" s="581">
        <v>432</v>
      </c>
      <c r="C448" s="582" t="s">
        <v>1878</v>
      </c>
      <c r="D448" s="582" t="s">
        <v>2088</v>
      </c>
      <c r="E448" s="582">
        <v>40</v>
      </c>
      <c r="F448" s="611" t="s">
        <v>1880</v>
      </c>
      <c r="G448" s="585" t="s">
        <v>1275</v>
      </c>
      <c r="H448" s="585"/>
      <c r="I448" s="585" t="s">
        <v>104</v>
      </c>
      <c r="J448" s="584" t="s">
        <v>831</v>
      </c>
      <c r="K448" s="585" t="s">
        <v>935</v>
      </c>
      <c r="L448" s="585" t="s">
        <v>9783</v>
      </c>
      <c r="M448" s="585">
        <v>1</v>
      </c>
      <c r="N448" s="585"/>
      <c r="O448" s="579">
        <f t="shared" si="60"/>
        <v>0</v>
      </c>
      <c r="P448" s="585">
        <f t="shared" si="59"/>
        <v>38</v>
      </c>
      <c r="Q448" s="602"/>
      <c r="R448" s="602"/>
      <c r="S448" s="579">
        <f t="shared" si="61"/>
        <v>0</v>
      </c>
      <c r="T448" s="579">
        <f t="shared" si="62"/>
        <v>0</v>
      </c>
      <c r="U448" s="735"/>
      <c r="V448" s="829"/>
      <c r="W448" s="844"/>
      <c r="X448" s="980">
        <v>0</v>
      </c>
      <c r="Y448" s="980">
        <v>19</v>
      </c>
      <c r="Z448" s="980"/>
      <c r="AA448" s="980"/>
      <c r="AB448" s="980">
        <v>0</v>
      </c>
      <c r="AC448" s="980">
        <v>0</v>
      </c>
    </row>
    <row r="449" spans="1:29" ht="15" hidden="1" customHeight="1" thickBot="1" x14ac:dyDescent="0.3">
      <c r="A449" s="580" t="str">
        <f t="shared" si="58"/>
        <v>94748569DO004E</v>
      </c>
      <c r="B449" s="581">
        <v>433</v>
      </c>
      <c r="C449" s="582">
        <v>94748569</v>
      </c>
      <c r="D449" s="582" t="s">
        <v>2089</v>
      </c>
      <c r="E449" s="582">
        <v>200</v>
      </c>
      <c r="F449" s="584" t="s">
        <v>2090</v>
      </c>
      <c r="G449" s="585" t="s">
        <v>1268</v>
      </c>
      <c r="H449" s="585"/>
      <c r="I449" s="585" t="s">
        <v>104</v>
      </c>
      <c r="J449" s="584" t="s">
        <v>1482</v>
      </c>
      <c r="K449" s="585" t="s">
        <v>2020</v>
      </c>
      <c r="L449" s="585" t="s">
        <v>9783</v>
      </c>
      <c r="M449" s="585">
        <v>1</v>
      </c>
      <c r="N449" s="585"/>
      <c r="O449" s="579">
        <f t="shared" si="60"/>
        <v>0</v>
      </c>
      <c r="P449" s="585">
        <f t="shared" si="59"/>
        <v>38</v>
      </c>
      <c r="Q449" s="602"/>
      <c r="R449" s="602"/>
      <c r="S449" s="579">
        <f t="shared" si="61"/>
        <v>0</v>
      </c>
      <c r="T449" s="579">
        <f t="shared" si="62"/>
        <v>0</v>
      </c>
      <c r="U449" s="735"/>
      <c r="V449" s="831"/>
      <c r="W449" s="844"/>
      <c r="X449" s="980">
        <v>0</v>
      </c>
      <c r="Y449" s="980">
        <v>19</v>
      </c>
      <c r="Z449" s="980"/>
      <c r="AA449" s="980"/>
      <c r="AB449" s="980">
        <v>0</v>
      </c>
      <c r="AC449" s="980">
        <v>0</v>
      </c>
    </row>
    <row r="450" spans="1:29" ht="15" hidden="1" customHeight="1" thickBot="1" x14ac:dyDescent="0.3">
      <c r="A450" s="580" t="str">
        <f t="shared" si="58"/>
        <v>52117679SEQ CHICOTES</v>
      </c>
      <c r="B450" s="581">
        <v>434</v>
      </c>
      <c r="C450" s="582">
        <v>52117679</v>
      </c>
      <c r="D450" s="582" t="s">
        <v>130</v>
      </c>
      <c r="E450" s="582">
        <v>20</v>
      </c>
      <c r="F450" s="584" t="s">
        <v>2091</v>
      </c>
      <c r="G450" s="585" t="s">
        <v>1519</v>
      </c>
      <c r="H450" s="585"/>
      <c r="I450" s="584" t="s">
        <v>1520</v>
      </c>
      <c r="J450" s="584" t="s">
        <v>831</v>
      </c>
      <c r="K450" s="585" t="s">
        <v>618</v>
      </c>
      <c r="L450" s="585" t="s">
        <v>9783</v>
      </c>
      <c r="M450" s="585">
        <v>1</v>
      </c>
      <c r="N450" s="585"/>
      <c r="O450" s="579">
        <f t="shared" si="60"/>
        <v>0</v>
      </c>
      <c r="P450" s="585">
        <f t="shared" si="59"/>
        <v>38</v>
      </c>
      <c r="Q450" s="602"/>
      <c r="R450" s="602"/>
      <c r="S450" s="579">
        <f t="shared" si="61"/>
        <v>0</v>
      </c>
      <c r="T450" s="579">
        <f t="shared" si="62"/>
        <v>0</v>
      </c>
      <c r="U450" s="735"/>
      <c r="V450" s="830"/>
      <c r="W450" s="844"/>
      <c r="X450" s="980">
        <v>0</v>
      </c>
      <c r="Y450" s="980">
        <v>19</v>
      </c>
      <c r="Z450" s="980"/>
      <c r="AA450" s="980"/>
      <c r="AB450" s="980">
        <v>0</v>
      </c>
      <c r="AC450" s="980">
        <v>0</v>
      </c>
    </row>
    <row r="451" spans="1:29" ht="15" hidden="1" customHeight="1" thickBot="1" x14ac:dyDescent="0.3">
      <c r="A451" s="580" t="str">
        <f t="shared" si="58"/>
        <v>52091016SEQ CHICOTES</v>
      </c>
      <c r="B451" s="581">
        <v>435</v>
      </c>
      <c r="C451" s="582">
        <v>52091016</v>
      </c>
      <c r="D451" s="582" t="s">
        <v>130</v>
      </c>
      <c r="E451" s="582">
        <v>20</v>
      </c>
      <c r="F451" s="584" t="s">
        <v>1848</v>
      </c>
      <c r="G451" s="585" t="s">
        <v>1519</v>
      </c>
      <c r="H451" s="585"/>
      <c r="I451" s="584" t="s">
        <v>1520</v>
      </c>
      <c r="J451" s="584" t="s">
        <v>831</v>
      </c>
      <c r="K451" s="585" t="s">
        <v>618</v>
      </c>
      <c r="L451" s="585" t="s">
        <v>9783</v>
      </c>
      <c r="M451" s="585">
        <v>1</v>
      </c>
      <c r="N451" s="585"/>
      <c r="O451" s="579">
        <f t="shared" si="60"/>
        <v>0</v>
      </c>
      <c r="P451" s="585">
        <f t="shared" si="59"/>
        <v>38</v>
      </c>
      <c r="Q451" s="602"/>
      <c r="R451" s="602"/>
      <c r="S451" s="579">
        <f t="shared" si="61"/>
        <v>0</v>
      </c>
      <c r="T451" s="579">
        <f t="shared" si="62"/>
        <v>0</v>
      </c>
      <c r="U451" s="735"/>
      <c r="V451" s="830"/>
      <c r="W451" s="844"/>
      <c r="X451" s="980">
        <v>0</v>
      </c>
      <c r="Y451" s="980">
        <v>19</v>
      </c>
      <c r="Z451" s="980"/>
      <c r="AA451" s="980"/>
      <c r="AB451" s="980">
        <v>0</v>
      </c>
      <c r="AC451" s="980">
        <v>0</v>
      </c>
    </row>
    <row r="452" spans="1:29" ht="15" hidden="1" customHeight="1" thickBot="1" x14ac:dyDescent="0.3">
      <c r="A452" s="580" t="str">
        <f t="shared" si="58"/>
        <v>13592524SPSD1E-M5</v>
      </c>
      <c r="B452" s="581">
        <v>436</v>
      </c>
      <c r="C452" s="582">
        <v>13592524</v>
      </c>
      <c r="D452" s="582" t="s">
        <v>2092</v>
      </c>
      <c r="E452" s="612">
        <v>24</v>
      </c>
      <c r="F452" s="584" t="s">
        <v>2093</v>
      </c>
      <c r="G452" s="612" t="s">
        <v>736</v>
      </c>
      <c r="H452" s="612"/>
      <c r="I452" s="582" t="s">
        <v>104</v>
      </c>
      <c r="J452" s="584" t="s">
        <v>831</v>
      </c>
      <c r="K452" s="617" t="s">
        <v>942</v>
      </c>
      <c r="L452" s="585" t="s">
        <v>9783</v>
      </c>
      <c r="M452" s="585">
        <v>1</v>
      </c>
      <c r="N452" s="585"/>
      <c r="O452" s="579">
        <f t="shared" si="60"/>
        <v>0</v>
      </c>
      <c r="P452" s="585">
        <f t="shared" si="59"/>
        <v>38</v>
      </c>
      <c r="Q452" s="602"/>
      <c r="R452" s="602"/>
      <c r="S452" s="579">
        <f t="shared" si="61"/>
        <v>0</v>
      </c>
      <c r="T452" s="579">
        <f t="shared" si="62"/>
        <v>0</v>
      </c>
      <c r="U452" s="735"/>
      <c r="V452" s="830"/>
      <c r="W452" s="844"/>
      <c r="X452" s="980">
        <v>0</v>
      </c>
      <c r="Y452" s="980">
        <v>19</v>
      </c>
      <c r="Z452" s="980"/>
      <c r="AA452" s="980"/>
      <c r="AB452" s="980">
        <v>0</v>
      </c>
      <c r="AC452" s="980">
        <v>0</v>
      </c>
    </row>
    <row r="453" spans="1:29" ht="15" hidden="1" customHeight="1" thickBot="1" x14ac:dyDescent="0.3">
      <c r="A453" s="580" t="str">
        <f t="shared" si="58"/>
        <v>13578469PAREDE</v>
      </c>
      <c r="B453" s="581">
        <v>437</v>
      </c>
      <c r="C453" s="582">
        <v>13578469</v>
      </c>
      <c r="D453" s="582" t="s">
        <v>2094</v>
      </c>
      <c r="E453" s="582">
        <v>240</v>
      </c>
      <c r="F453" s="584"/>
      <c r="G453" s="585" t="s">
        <v>2095</v>
      </c>
      <c r="H453" s="585"/>
      <c r="I453" s="585"/>
      <c r="J453" s="584" t="s">
        <v>831</v>
      </c>
      <c r="K453" s="585"/>
      <c r="L453" s="585" t="s">
        <v>9783</v>
      </c>
      <c r="M453" s="585">
        <v>1</v>
      </c>
      <c r="N453" s="585"/>
      <c r="O453" s="579">
        <f t="shared" si="60"/>
        <v>0</v>
      </c>
      <c r="P453" s="585">
        <f t="shared" si="59"/>
        <v>38</v>
      </c>
      <c r="Q453" s="602"/>
      <c r="R453" s="602"/>
      <c r="S453" s="579">
        <f t="shared" si="61"/>
        <v>0</v>
      </c>
      <c r="T453" s="579">
        <f t="shared" si="62"/>
        <v>0</v>
      </c>
      <c r="U453" s="735"/>
      <c r="V453" s="830"/>
      <c r="W453" s="844"/>
      <c r="X453" s="980">
        <v>0</v>
      </c>
      <c r="Y453" s="980">
        <v>19</v>
      </c>
      <c r="Z453" s="980"/>
      <c r="AA453" s="980"/>
      <c r="AB453" s="980">
        <v>0</v>
      </c>
      <c r="AC453" s="980">
        <v>0</v>
      </c>
    </row>
    <row r="454" spans="1:29" ht="15" hidden="1" customHeight="1" thickBot="1" x14ac:dyDescent="0.3">
      <c r="A454" s="580" t="str">
        <f t="shared" si="58"/>
        <v>94748572DO001E</v>
      </c>
      <c r="B454" s="581">
        <v>438</v>
      </c>
      <c r="C454" s="582">
        <v>94748572</v>
      </c>
      <c r="D454" s="582" t="s">
        <v>2096</v>
      </c>
      <c r="E454" s="582">
        <v>650</v>
      </c>
      <c r="F454" s="584" t="s">
        <v>2097</v>
      </c>
      <c r="G454" s="585" t="s">
        <v>2031</v>
      </c>
      <c r="H454" s="585"/>
      <c r="I454" s="585" t="s">
        <v>104</v>
      </c>
      <c r="J454" s="584" t="s">
        <v>1482</v>
      </c>
      <c r="K454" s="585" t="s">
        <v>2020</v>
      </c>
      <c r="L454" s="585" t="s">
        <v>9783</v>
      </c>
      <c r="M454" s="585">
        <v>1</v>
      </c>
      <c r="N454" s="585"/>
      <c r="O454" s="579">
        <f t="shared" si="60"/>
        <v>0</v>
      </c>
      <c r="P454" s="585">
        <f t="shared" si="59"/>
        <v>38</v>
      </c>
      <c r="Q454" s="602"/>
      <c r="R454" s="602"/>
      <c r="S454" s="579">
        <f t="shared" si="61"/>
        <v>0</v>
      </c>
      <c r="T454" s="579">
        <f t="shared" si="62"/>
        <v>0</v>
      </c>
      <c r="U454" s="735"/>
      <c r="V454" s="831"/>
      <c r="W454" s="844"/>
      <c r="X454" s="980">
        <v>0</v>
      </c>
      <c r="Y454" s="980">
        <v>19</v>
      </c>
      <c r="Z454" s="980"/>
      <c r="AA454" s="980"/>
      <c r="AB454" s="980">
        <v>0</v>
      </c>
      <c r="AC454" s="980">
        <v>0</v>
      </c>
    </row>
    <row r="455" spans="1:29" ht="15" hidden="1" customHeight="1" thickBot="1" x14ac:dyDescent="0.3">
      <c r="A455" s="580" t="str">
        <f t="shared" si="58"/>
        <v>94734616SEQ</v>
      </c>
      <c r="B455" s="581">
        <v>439</v>
      </c>
      <c r="C455" s="582">
        <v>94734616</v>
      </c>
      <c r="D455" s="582" t="s">
        <v>1511</v>
      </c>
      <c r="E455" s="582"/>
      <c r="F455" s="582"/>
      <c r="G455" s="584" t="s">
        <v>1512</v>
      </c>
      <c r="H455" s="584"/>
      <c r="I455" s="584"/>
      <c r="J455" s="584" t="s">
        <v>831</v>
      </c>
      <c r="K455" s="585"/>
      <c r="L455" s="585" t="s">
        <v>9783</v>
      </c>
      <c r="M455" s="585">
        <v>1</v>
      </c>
      <c r="N455" s="585"/>
      <c r="O455" s="579">
        <f t="shared" si="60"/>
        <v>0</v>
      </c>
      <c r="P455" s="585">
        <f t="shared" si="59"/>
        <v>38</v>
      </c>
      <c r="Q455" s="602"/>
      <c r="R455" s="602"/>
      <c r="S455" s="579">
        <f t="shared" si="61"/>
        <v>0</v>
      </c>
      <c r="T455" s="579">
        <f t="shared" si="62"/>
        <v>0</v>
      </c>
      <c r="U455" s="735"/>
      <c r="V455" s="828"/>
      <c r="W455" s="844"/>
      <c r="X455" s="980">
        <v>0</v>
      </c>
      <c r="Y455" s="980">
        <v>19</v>
      </c>
      <c r="Z455" s="980"/>
      <c r="AA455" s="980"/>
      <c r="AB455" s="980">
        <v>0</v>
      </c>
      <c r="AC455" s="980">
        <v>0</v>
      </c>
    </row>
    <row r="456" spans="1:29" ht="15" hidden="1" customHeight="1" thickBot="1" x14ac:dyDescent="0.3">
      <c r="A456" s="580" t="str">
        <f t="shared" si="58"/>
        <v>94705290PAREDE</v>
      </c>
      <c r="B456" s="581">
        <v>440</v>
      </c>
      <c r="C456" s="582">
        <v>94705290</v>
      </c>
      <c r="D456" s="582" t="s">
        <v>1652</v>
      </c>
      <c r="E456" s="582">
        <v>200</v>
      </c>
      <c r="F456" s="584"/>
      <c r="G456" s="585" t="s">
        <v>2095</v>
      </c>
      <c r="H456" s="585"/>
      <c r="I456" s="585"/>
      <c r="J456" s="584" t="s">
        <v>831</v>
      </c>
      <c r="K456" s="585"/>
      <c r="L456" s="585" t="s">
        <v>9783</v>
      </c>
      <c r="M456" s="585">
        <v>1</v>
      </c>
      <c r="N456" s="585"/>
      <c r="O456" s="579">
        <f t="shared" ref="O456:O487" si="63">ROUNDUP(IF(N456="PENDANT",(VLOOKUP(L456,$E$2:$I$9,5,FALSE)*M456)),0)</f>
        <v>0</v>
      </c>
      <c r="P456" s="585">
        <f t="shared" si="59"/>
        <v>38</v>
      </c>
      <c r="Q456" s="602"/>
      <c r="R456" s="602"/>
      <c r="S456" s="579">
        <f t="shared" si="61"/>
        <v>0</v>
      </c>
      <c r="T456" s="579">
        <f t="shared" si="62"/>
        <v>0</v>
      </c>
      <c r="U456" s="735"/>
      <c r="V456" s="831"/>
      <c r="W456" s="844"/>
      <c r="X456" s="980">
        <v>0</v>
      </c>
      <c r="Y456" s="980">
        <v>19</v>
      </c>
      <c r="Z456" s="980"/>
      <c r="AA456" s="980"/>
      <c r="AB456" s="980">
        <v>0</v>
      </c>
      <c r="AC456" s="980">
        <v>0</v>
      </c>
    </row>
    <row r="457" spans="1:29" ht="15" hidden="1" customHeight="1" thickBot="1" x14ac:dyDescent="0.3">
      <c r="A457" s="580" t="str">
        <f t="shared" si="58"/>
        <v>94705289PAREDE</v>
      </c>
      <c r="B457" s="581">
        <v>441</v>
      </c>
      <c r="C457" s="582">
        <v>94705289</v>
      </c>
      <c r="D457" s="582" t="s">
        <v>1652</v>
      </c>
      <c r="E457" s="582">
        <v>140</v>
      </c>
      <c r="F457" s="584"/>
      <c r="G457" s="585" t="s">
        <v>2095</v>
      </c>
      <c r="H457" s="585"/>
      <c r="I457" s="585"/>
      <c r="J457" s="584" t="s">
        <v>831</v>
      </c>
      <c r="K457" s="585"/>
      <c r="L457" s="585" t="s">
        <v>9783</v>
      </c>
      <c r="M457" s="585">
        <v>1</v>
      </c>
      <c r="N457" s="585"/>
      <c r="O457" s="579">
        <f t="shared" si="63"/>
        <v>0</v>
      </c>
      <c r="P457" s="585">
        <f t="shared" si="59"/>
        <v>38</v>
      </c>
      <c r="Q457" s="602"/>
      <c r="R457" s="602"/>
      <c r="S457" s="579">
        <f t="shared" si="61"/>
        <v>0</v>
      </c>
      <c r="T457" s="579">
        <f t="shared" si="62"/>
        <v>0</v>
      </c>
      <c r="U457" s="735"/>
      <c r="V457" s="831"/>
      <c r="W457" s="844"/>
      <c r="X457" s="980">
        <v>0</v>
      </c>
      <c r="Y457" s="980">
        <v>19</v>
      </c>
      <c r="Z457" s="980"/>
      <c r="AA457" s="980"/>
      <c r="AB457" s="980">
        <v>0</v>
      </c>
      <c r="AC457" s="980">
        <v>0</v>
      </c>
    </row>
    <row r="458" spans="1:29" ht="15" hidden="1" customHeight="1" thickBot="1" x14ac:dyDescent="0.3">
      <c r="A458" s="580" t="str">
        <f t="shared" si="58"/>
        <v>93357387ESTOQUE</v>
      </c>
      <c r="B458" s="581">
        <v>442</v>
      </c>
      <c r="C458" s="582">
        <v>93357387</v>
      </c>
      <c r="D458" s="582" t="s">
        <v>130</v>
      </c>
      <c r="E458" s="582">
        <v>400</v>
      </c>
      <c r="F458" s="584"/>
      <c r="G458" s="585" t="s">
        <v>1475</v>
      </c>
      <c r="H458" s="585"/>
      <c r="I458" s="585"/>
      <c r="J458" s="584" t="s">
        <v>831</v>
      </c>
      <c r="K458" s="585"/>
      <c r="L458" s="585" t="s">
        <v>9783</v>
      </c>
      <c r="M458" s="585">
        <v>1</v>
      </c>
      <c r="N458" s="585"/>
      <c r="O458" s="579">
        <f t="shared" si="63"/>
        <v>0</v>
      </c>
      <c r="P458" s="585">
        <f t="shared" si="59"/>
        <v>38</v>
      </c>
      <c r="Q458" s="602"/>
      <c r="R458" s="602"/>
      <c r="S458" s="579">
        <f t="shared" si="61"/>
        <v>0</v>
      </c>
      <c r="T458" s="579">
        <f t="shared" si="62"/>
        <v>0</v>
      </c>
      <c r="U458" s="735"/>
      <c r="V458" s="831"/>
      <c r="W458" s="844"/>
      <c r="X458" s="980">
        <v>0</v>
      </c>
      <c r="Y458" s="980">
        <v>19</v>
      </c>
      <c r="Z458" s="980"/>
      <c r="AA458" s="980"/>
      <c r="AB458" s="980">
        <v>0</v>
      </c>
      <c r="AC458" s="980">
        <v>0</v>
      </c>
    </row>
    <row r="459" spans="1:29" ht="15" hidden="1" customHeight="1" thickBot="1" x14ac:dyDescent="0.3">
      <c r="A459" s="580" t="str">
        <f t="shared" si="58"/>
        <v>94778064DOESPE</v>
      </c>
      <c r="B459" s="581">
        <v>443</v>
      </c>
      <c r="C459" s="582">
        <v>94778064</v>
      </c>
      <c r="D459" s="582" t="s">
        <v>10210</v>
      </c>
      <c r="E459" s="582">
        <v>6</v>
      </c>
      <c r="F459" s="584" t="s">
        <v>2098</v>
      </c>
      <c r="G459" s="585" t="s">
        <v>1537</v>
      </c>
      <c r="H459" s="585"/>
      <c r="I459" s="585" t="s">
        <v>104</v>
      </c>
      <c r="J459" s="584">
        <v>2004</v>
      </c>
      <c r="K459" s="585" t="s">
        <v>935</v>
      </c>
      <c r="L459" s="585" t="s">
        <v>9783</v>
      </c>
      <c r="M459" s="585">
        <v>1</v>
      </c>
      <c r="N459" s="585"/>
      <c r="O459" s="579">
        <f t="shared" si="63"/>
        <v>0</v>
      </c>
      <c r="P459" s="585">
        <f t="shared" si="59"/>
        <v>38</v>
      </c>
      <c r="Q459" s="602"/>
      <c r="R459" s="602"/>
      <c r="S459" s="579">
        <f t="shared" si="61"/>
        <v>0</v>
      </c>
      <c r="T459" s="579">
        <f t="shared" si="62"/>
        <v>0</v>
      </c>
      <c r="U459" s="735"/>
      <c r="V459" s="831"/>
      <c r="W459" s="844"/>
      <c r="X459" s="980">
        <v>0</v>
      </c>
      <c r="Y459" s="980">
        <v>19</v>
      </c>
      <c r="Z459" s="980"/>
      <c r="AA459" s="980"/>
      <c r="AB459" s="980">
        <v>0</v>
      </c>
      <c r="AC459" s="980">
        <v>0</v>
      </c>
    </row>
    <row r="460" spans="1:29" ht="15" hidden="1" customHeight="1" thickBot="1" x14ac:dyDescent="0.3">
      <c r="A460" s="580" t="str">
        <f t="shared" si="58"/>
        <v>13513996</v>
      </c>
      <c r="B460" s="581">
        <v>444</v>
      </c>
      <c r="C460" s="588">
        <v>13513996</v>
      </c>
      <c r="D460" s="588" t="s">
        <v>10136</v>
      </c>
      <c r="E460" s="588">
        <v>36</v>
      </c>
      <c r="F460" s="584"/>
      <c r="G460" s="593"/>
      <c r="H460" s="593"/>
      <c r="I460" s="591" t="s">
        <v>9802</v>
      </c>
      <c r="J460" s="591" t="s">
        <v>831</v>
      </c>
      <c r="K460" s="585" t="s">
        <v>745</v>
      </c>
      <c r="L460" s="585" t="s">
        <v>10053</v>
      </c>
      <c r="M460" s="593">
        <v>1</v>
      </c>
      <c r="N460" s="585" t="s">
        <v>78</v>
      </c>
      <c r="O460" s="579">
        <f t="shared" si="63"/>
        <v>0</v>
      </c>
      <c r="P460" s="585">
        <f t="shared" si="59"/>
        <v>13</v>
      </c>
      <c r="Q460" s="706">
        <v>2</v>
      </c>
      <c r="R460" s="706">
        <v>3</v>
      </c>
      <c r="S460" s="594">
        <f t="shared" si="61"/>
        <v>2</v>
      </c>
      <c r="T460" s="594">
        <f t="shared" si="62"/>
        <v>3</v>
      </c>
      <c r="U460" s="641" t="s">
        <v>9823</v>
      </c>
      <c r="V460" s="1005">
        <v>43012</v>
      </c>
      <c r="W460" s="844"/>
      <c r="X460" s="980">
        <v>0</v>
      </c>
      <c r="Y460" s="980">
        <v>6</v>
      </c>
      <c r="Z460" s="980">
        <v>2</v>
      </c>
      <c r="AA460" s="980">
        <v>3</v>
      </c>
      <c r="AB460" s="980">
        <v>2</v>
      </c>
      <c r="AC460" s="980">
        <v>3</v>
      </c>
    </row>
    <row r="461" spans="1:29" ht="15" hidden="1" customHeight="1" thickBot="1" x14ac:dyDescent="0.3">
      <c r="A461" s="580" t="str">
        <f t="shared" si="58"/>
        <v>TAC.3231TAC</v>
      </c>
      <c r="B461" s="581">
        <v>445</v>
      </c>
      <c r="C461" s="582" t="s">
        <v>2099</v>
      </c>
      <c r="D461" s="582" t="s">
        <v>2100</v>
      </c>
      <c r="E461" s="582">
        <v>10</v>
      </c>
      <c r="F461" s="584"/>
      <c r="G461" s="585" t="s">
        <v>2101</v>
      </c>
      <c r="H461" s="585"/>
      <c r="I461" s="585"/>
      <c r="J461" s="584" t="s">
        <v>831</v>
      </c>
      <c r="K461" s="585"/>
      <c r="L461" s="585" t="s">
        <v>9783</v>
      </c>
      <c r="M461" s="585">
        <v>1</v>
      </c>
      <c r="N461" s="585"/>
      <c r="O461" s="579">
        <f t="shared" si="63"/>
        <v>0</v>
      </c>
      <c r="P461" s="585">
        <f t="shared" si="59"/>
        <v>38</v>
      </c>
      <c r="Q461" s="602"/>
      <c r="R461" s="602"/>
      <c r="S461" s="579">
        <f t="shared" si="61"/>
        <v>0</v>
      </c>
      <c r="T461" s="579">
        <f t="shared" si="62"/>
        <v>0</v>
      </c>
      <c r="U461" s="735"/>
      <c r="V461" s="831"/>
      <c r="W461" s="844"/>
      <c r="X461" s="980">
        <v>0</v>
      </c>
      <c r="Y461" s="980">
        <v>19</v>
      </c>
      <c r="Z461" s="980"/>
      <c r="AA461" s="980"/>
      <c r="AB461" s="980">
        <v>0</v>
      </c>
      <c r="AC461" s="980">
        <v>0</v>
      </c>
    </row>
    <row r="462" spans="1:29" ht="15" hidden="1" customHeight="1" thickBot="1" x14ac:dyDescent="0.3">
      <c r="A462" s="580" t="str">
        <f t="shared" si="58"/>
        <v>11569711TP002E</v>
      </c>
      <c r="B462" s="581">
        <v>446</v>
      </c>
      <c r="C462" s="582">
        <v>11569711</v>
      </c>
      <c r="D462" s="582" t="s">
        <v>2102</v>
      </c>
      <c r="E462" s="582">
        <v>5000</v>
      </c>
      <c r="F462" s="584"/>
      <c r="G462" s="585" t="s">
        <v>2103</v>
      </c>
      <c r="H462" s="585"/>
      <c r="I462" s="584" t="s">
        <v>75</v>
      </c>
      <c r="J462" s="584" t="s">
        <v>831</v>
      </c>
      <c r="K462" s="585"/>
      <c r="L462" s="585" t="s">
        <v>9783</v>
      </c>
      <c r="M462" s="585">
        <v>1</v>
      </c>
      <c r="N462" s="585"/>
      <c r="O462" s="579">
        <f t="shared" si="63"/>
        <v>0</v>
      </c>
      <c r="P462" s="585">
        <f t="shared" si="59"/>
        <v>38</v>
      </c>
      <c r="Q462" s="602"/>
      <c r="R462" s="602"/>
      <c r="S462" s="579">
        <f t="shared" si="61"/>
        <v>0</v>
      </c>
      <c r="T462" s="579">
        <f t="shared" si="62"/>
        <v>0</v>
      </c>
      <c r="U462" s="735"/>
      <c r="V462" s="831"/>
      <c r="W462" s="844"/>
      <c r="X462" s="980">
        <v>0</v>
      </c>
      <c r="Y462" s="980">
        <v>19</v>
      </c>
      <c r="Z462" s="980"/>
      <c r="AA462" s="980"/>
      <c r="AB462" s="980">
        <v>0</v>
      </c>
      <c r="AC462" s="980">
        <v>0</v>
      </c>
    </row>
    <row r="463" spans="1:29" ht="15" hidden="1" customHeight="1" thickBot="1" x14ac:dyDescent="0.3">
      <c r="A463" s="580" t="str">
        <f t="shared" si="58"/>
        <v>52067920DOESPE</v>
      </c>
      <c r="B463" s="581">
        <v>447</v>
      </c>
      <c r="C463" s="582">
        <v>52067920</v>
      </c>
      <c r="D463" s="582" t="s">
        <v>2104</v>
      </c>
      <c r="E463" s="582">
        <v>80</v>
      </c>
      <c r="F463" s="584" t="s">
        <v>2105</v>
      </c>
      <c r="G463" s="585" t="s">
        <v>1537</v>
      </c>
      <c r="H463" s="585"/>
      <c r="I463" s="585" t="s">
        <v>104</v>
      </c>
      <c r="J463" s="584" t="s">
        <v>831</v>
      </c>
      <c r="K463" s="585" t="s">
        <v>935</v>
      </c>
      <c r="L463" s="585" t="s">
        <v>9783</v>
      </c>
      <c r="M463" s="585">
        <v>1</v>
      </c>
      <c r="N463" s="585"/>
      <c r="O463" s="579">
        <f t="shared" si="63"/>
        <v>0</v>
      </c>
      <c r="P463" s="585">
        <f t="shared" si="59"/>
        <v>38</v>
      </c>
      <c r="Q463" s="602"/>
      <c r="R463" s="602"/>
      <c r="S463" s="579">
        <f t="shared" si="61"/>
        <v>0</v>
      </c>
      <c r="T463" s="579">
        <f t="shared" si="62"/>
        <v>0</v>
      </c>
      <c r="U463" s="735"/>
      <c r="V463" s="830"/>
      <c r="W463" s="844"/>
      <c r="X463" s="980">
        <v>0</v>
      </c>
      <c r="Y463" s="980">
        <v>19</v>
      </c>
      <c r="Z463" s="980"/>
      <c r="AA463" s="980"/>
      <c r="AB463" s="980">
        <v>0</v>
      </c>
      <c r="AC463" s="980">
        <v>0</v>
      </c>
    </row>
    <row r="464" spans="1:29" ht="15" hidden="1" customHeight="1" thickBot="1" x14ac:dyDescent="0.3">
      <c r="A464" s="580" t="str">
        <f t="shared" si="58"/>
        <v>Solicitação DO009E</v>
      </c>
      <c r="B464" s="581">
        <v>448</v>
      </c>
      <c r="C464" s="582" t="s">
        <v>2106</v>
      </c>
      <c r="D464" s="582" t="s">
        <v>2107</v>
      </c>
      <c r="E464" s="582">
        <v>30</v>
      </c>
      <c r="F464" s="584" t="s">
        <v>2108</v>
      </c>
      <c r="G464" s="585" t="s">
        <v>1278</v>
      </c>
      <c r="H464" s="585"/>
      <c r="I464" s="585" t="s">
        <v>104</v>
      </c>
      <c r="J464" s="584" t="s">
        <v>831</v>
      </c>
      <c r="K464" s="585" t="s">
        <v>794</v>
      </c>
      <c r="L464" s="585" t="s">
        <v>9783</v>
      </c>
      <c r="M464" s="585">
        <v>1</v>
      </c>
      <c r="N464" s="585"/>
      <c r="O464" s="579">
        <f t="shared" si="63"/>
        <v>0</v>
      </c>
      <c r="P464" s="585">
        <f t="shared" si="59"/>
        <v>38</v>
      </c>
      <c r="Q464" s="602"/>
      <c r="R464" s="602"/>
      <c r="S464" s="579">
        <f t="shared" si="61"/>
        <v>0</v>
      </c>
      <c r="T464" s="579">
        <f t="shared" si="62"/>
        <v>0</v>
      </c>
      <c r="U464" s="735"/>
      <c r="V464" s="831"/>
      <c r="W464" s="844"/>
      <c r="X464" s="980">
        <v>0</v>
      </c>
      <c r="Y464" s="980">
        <v>19</v>
      </c>
      <c r="Z464" s="980"/>
      <c r="AA464" s="980"/>
      <c r="AB464" s="980">
        <v>0</v>
      </c>
      <c r="AC464" s="980">
        <v>0</v>
      </c>
    </row>
    <row r="465" spans="1:29" ht="15" hidden="1" customHeight="1" thickBot="1" x14ac:dyDescent="0.3">
      <c r="A465" s="580" t="str">
        <f t="shared" si="58"/>
        <v>94746317DO007E</v>
      </c>
      <c r="B465" s="581">
        <v>449</v>
      </c>
      <c r="C465" s="582">
        <v>94746317</v>
      </c>
      <c r="D465" s="582" t="s">
        <v>444</v>
      </c>
      <c r="E465" s="582">
        <v>100</v>
      </c>
      <c r="F465" s="584" t="s">
        <v>104</v>
      </c>
      <c r="G465" s="585" t="s">
        <v>1274</v>
      </c>
      <c r="H465" s="585"/>
      <c r="I465" s="585" t="s">
        <v>104</v>
      </c>
      <c r="J465" s="584" t="s">
        <v>831</v>
      </c>
      <c r="K465" s="587" t="s">
        <v>1477</v>
      </c>
      <c r="L465" s="585" t="s">
        <v>9783</v>
      </c>
      <c r="M465" s="585">
        <v>1</v>
      </c>
      <c r="N465" s="585"/>
      <c r="O465" s="579">
        <f t="shared" si="63"/>
        <v>0</v>
      </c>
      <c r="P465" s="585">
        <f t="shared" si="59"/>
        <v>38</v>
      </c>
      <c r="Q465" s="602"/>
      <c r="R465" s="602"/>
      <c r="S465" s="579">
        <f t="shared" si="61"/>
        <v>0</v>
      </c>
      <c r="T465" s="579">
        <f t="shared" si="62"/>
        <v>0</v>
      </c>
      <c r="U465" s="735"/>
      <c r="V465" s="831"/>
      <c r="W465" s="844"/>
      <c r="X465" s="980">
        <v>0</v>
      </c>
      <c r="Y465" s="980">
        <v>19</v>
      </c>
      <c r="Z465" s="980"/>
      <c r="AA465" s="980"/>
      <c r="AB465" s="980">
        <v>0</v>
      </c>
      <c r="AC465" s="980">
        <v>0</v>
      </c>
    </row>
    <row r="466" spans="1:29" ht="15" hidden="1" customHeight="1" thickBot="1" x14ac:dyDescent="0.3">
      <c r="A466" s="580" t="str">
        <f t="shared" si="58"/>
        <v>52120800SPSD3D</v>
      </c>
      <c r="B466" s="581">
        <v>450</v>
      </c>
      <c r="C466" s="582">
        <v>52120800</v>
      </c>
      <c r="D466" s="582" t="s">
        <v>2109</v>
      </c>
      <c r="E466" s="582">
        <v>56</v>
      </c>
      <c r="F466" s="584" t="s">
        <v>2110</v>
      </c>
      <c r="G466" s="585" t="s">
        <v>1263</v>
      </c>
      <c r="H466" s="585"/>
      <c r="I466" s="585" t="s">
        <v>104</v>
      </c>
      <c r="J466" s="584" t="s">
        <v>1225</v>
      </c>
      <c r="K466" s="587" t="s">
        <v>1905</v>
      </c>
      <c r="L466" s="585" t="s">
        <v>9783</v>
      </c>
      <c r="M466" s="585">
        <v>1</v>
      </c>
      <c r="N466" s="585"/>
      <c r="O466" s="579">
        <f t="shared" si="63"/>
        <v>0</v>
      </c>
      <c r="P466" s="585">
        <f t="shared" si="59"/>
        <v>38</v>
      </c>
      <c r="Q466" s="602"/>
      <c r="R466" s="602"/>
      <c r="S466" s="579">
        <f t="shared" si="61"/>
        <v>0</v>
      </c>
      <c r="T466" s="579">
        <f t="shared" si="62"/>
        <v>0</v>
      </c>
      <c r="U466" s="614"/>
      <c r="V466" s="828"/>
      <c r="W466" s="844"/>
      <c r="X466" s="980">
        <v>0</v>
      </c>
      <c r="Y466" s="980">
        <v>19</v>
      </c>
      <c r="Z466" s="980"/>
      <c r="AA466" s="980"/>
      <c r="AB466" s="980">
        <v>0</v>
      </c>
      <c r="AC466" s="980">
        <v>0</v>
      </c>
    </row>
    <row r="467" spans="1:29" ht="15" hidden="1" customHeight="1" thickBot="1" x14ac:dyDescent="0.3">
      <c r="A467" s="580" t="str">
        <f t="shared" si="58"/>
        <v>52102734SEQ CHICOTES</v>
      </c>
      <c r="B467" s="581">
        <v>451</v>
      </c>
      <c r="C467" s="582">
        <v>52102734</v>
      </c>
      <c r="D467" s="582" t="s">
        <v>647</v>
      </c>
      <c r="E467" s="582">
        <v>60</v>
      </c>
      <c r="F467" s="584" t="s">
        <v>2111</v>
      </c>
      <c r="G467" s="585" t="s">
        <v>1519</v>
      </c>
      <c r="H467" s="585"/>
      <c r="I467" s="584" t="s">
        <v>1520</v>
      </c>
      <c r="J467" s="584" t="s">
        <v>831</v>
      </c>
      <c r="K467" s="585" t="s">
        <v>618</v>
      </c>
      <c r="L467" s="585" t="s">
        <v>9783</v>
      </c>
      <c r="M467" s="585">
        <v>1</v>
      </c>
      <c r="N467" s="585"/>
      <c r="O467" s="579">
        <f t="shared" si="63"/>
        <v>0</v>
      </c>
      <c r="P467" s="585">
        <f t="shared" si="59"/>
        <v>38</v>
      </c>
      <c r="Q467" s="602"/>
      <c r="R467" s="602"/>
      <c r="S467" s="579">
        <f t="shared" si="61"/>
        <v>0</v>
      </c>
      <c r="T467" s="579">
        <f t="shared" si="62"/>
        <v>0</v>
      </c>
      <c r="U467" s="735"/>
      <c r="V467" s="830"/>
      <c r="W467" s="844"/>
      <c r="X467" s="980">
        <v>0</v>
      </c>
      <c r="Y467" s="980">
        <v>19</v>
      </c>
      <c r="Z467" s="980"/>
      <c r="AA467" s="980"/>
      <c r="AB467" s="980">
        <v>0</v>
      </c>
      <c r="AC467" s="980">
        <v>0</v>
      </c>
    </row>
    <row r="468" spans="1:29" ht="15" hidden="1" customHeight="1" thickBot="1" x14ac:dyDescent="0.3">
      <c r="A468" s="580" t="str">
        <f t="shared" si="58"/>
        <v>52076119pre mont</v>
      </c>
      <c r="B468" s="581">
        <v>452</v>
      </c>
      <c r="C468" s="582">
        <v>52076119</v>
      </c>
      <c r="D468" s="582" t="s">
        <v>2112</v>
      </c>
      <c r="E468" s="582">
        <v>420</v>
      </c>
      <c r="F468" s="584" t="s">
        <v>2113</v>
      </c>
      <c r="G468" s="585" t="s">
        <v>2114</v>
      </c>
      <c r="H468" s="585"/>
      <c r="I468" s="584" t="s">
        <v>104</v>
      </c>
      <c r="J468" s="584" t="s">
        <v>831</v>
      </c>
      <c r="K468" s="587" t="s">
        <v>472</v>
      </c>
      <c r="L468" s="585" t="s">
        <v>9783</v>
      </c>
      <c r="M468" s="585">
        <v>1</v>
      </c>
      <c r="N468" s="585"/>
      <c r="O468" s="579">
        <f t="shared" si="63"/>
        <v>0</v>
      </c>
      <c r="P468" s="585">
        <f t="shared" si="59"/>
        <v>38</v>
      </c>
      <c r="Q468" s="602"/>
      <c r="R468" s="602"/>
      <c r="S468" s="579">
        <f t="shared" si="61"/>
        <v>0</v>
      </c>
      <c r="T468" s="579">
        <f t="shared" si="62"/>
        <v>0</v>
      </c>
      <c r="U468" s="735"/>
      <c r="V468" s="831"/>
      <c r="W468" s="844"/>
      <c r="X468" s="980">
        <v>0</v>
      </c>
      <c r="Y468" s="980">
        <v>19</v>
      </c>
      <c r="Z468" s="980"/>
      <c r="AA468" s="980"/>
      <c r="AB468" s="980">
        <v>0</v>
      </c>
      <c r="AC468" s="980">
        <v>0</v>
      </c>
    </row>
    <row r="469" spans="1:29" ht="15" hidden="1" customHeight="1" thickBot="1" x14ac:dyDescent="0.3">
      <c r="A469" s="580" t="str">
        <f t="shared" si="58"/>
        <v>52136435/36PATIO</v>
      </c>
      <c r="B469" s="581">
        <v>453</v>
      </c>
      <c r="C469" s="582" t="s">
        <v>2115</v>
      </c>
      <c r="D469" s="582" t="s">
        <v>2116</v>
      </c>
      <c r="E469" s="582">
        <v>36</v>
      </c>
      <c r="F469" s="584"/>
      <c r="G469" s="585" t="s">
        <v>1174</v>
      </c>
      <c r="H469" s="585"/>
      <c r="I469" s="584"/>
      <c r="J469" s="584"/>
      <c r="K469" s="587"/>
      <c r="L469" s="585" t="s">
        <v>9783</v>
      </c>
      <c r="M469" s="585">
        <v>1</v>
      </c>
      <c r="N469" s="585"/>
      <c r="O469" s="579">
        <f t="shared" si="63"/>
        <v>0</v>
      </c>
      <c r="P469" s="585">
        <f t="shared" si="59"/>
        <v>38</v>
      </c>
      <c r="Q469" s="602"/>
      <c r="R469" s="602"/>
      <c r="S469" s="579">
        <f t="shared" si="61"/>
        <v>0</v>
      </c>
      <c r="T469" s="579">
        <f t="shared" si="62"/>
        <v>0</v>
      </c>
      <c r="U469" s="735"/>
      <c r="V469" s="831"/>
      <c r="W469" s="844"/>
      <c r="X469" s="980">
        <v>0</v>
      </c>
      <c r="Y469" s="980">
        <v>19</v>
      </c>
      <c r="Z469" s="980"/>
      <c r="AA469" s="980"/>
      <c r="AB469" s="980">
        <v>0</v>
      </c>
      <c r="AC469" s="980">
        <v>0</v>
      </c>
    </row>
    <row r="470" spans="1:29" ht="15" hidden="1" customHeight="1" thickBot="1" x14ac:dyDescent="0.3">
      <c r="A470" s="580" t="str">
        <f t="shared" si="58"/>
        <v xml:space="preserve">13592531SPSD1E </v>
      </c>
      <c r="B470" s="581">
        <v>454</v>
      </c>
      <c r="C470" s="582">
        <v>13592531</v>
      </c>
      <c r="D470" s="582" t="s">
        <v>2117</v>
      </c>
      <c r="E470" s="582">
        <v>360</v>
      </c>
      <c r="F470" s="584" t="s">
        <v>2093</v>
      </c>
      <c r="G470" s="587" t="s">
        <v>2026</v>
      </c>
      <c r="H470" s="587"/>
      <c r="I470" s="585" t="s">
        <v>104</v>
      </c>
      <c r="J470" s="584" t="s">
        <v>831</v>
      </c>
      <c r="K470" s="585" t="s">
        <v>935</v>
      </c>
      <c r="L470" s="585" t="s">
        <v>9783</v>
      </c>
      <c r="M470" s="585">
        <v>1</v>
      </c>
      <c r="N470" s="585"/>
      <c r="O470" s="579">
        <f t="shared" si="63"/>
        <v>0</v>
      </c>
      <c r="P470" s="585">
        <f t="shared" si="59"/>
        <v>38</v>
      </c>
      <c r="Q470" s="602"/>
      <c r="R470" s="602"/>
      <c r="S470" s="579">
        <f t="shared" si="61"/>
        <v>0</v>
      </c>
      <c r="T470" s="579">
        <f t="shared" si="62"/>
        <v>0</v>
      </c>
      <c r="U470" s="735"/>
      <c r="V470" s="830"/>
      <c r="W470" s="844"/>
      <c r="X470" s="980">
        <v>0</v>
      </c>
      <c r="Y470" s="980">
        <v>19</v>
      </c>
      <c r="Z470" s="980"/>
      <c r="AA470" s="980"/>
      <c r="AB470" s="980">
        <v>0</v>
      </c>
      <c r="AC470" s="980">
        <v>0</v>
      </c>
    </row>
    <row r="471" spans="1:29" ht="15" hidden="1" customHeight="1" thickBot="1" x14ac:dyDescent="0.3">
      <c r="A471" s="580" t="str">
        <f t="shared" si="58"/>
        <v>94760098DOESPE</v>
      </c>
      <c r="B471" s="581">
        <v>455</v>
      </c>
      <c r="C471" s="582">
        <v>94760098</v>
      </c>
      <c r="D471" s="582" t="s">
        <v>2118</v>
      </c>
      <c r="E471" s="582">
        <v>80</v>
      </c>
      <c r="F471" s="584" t="s">
        <v>2119</v>
      </c>
      <c r="G471" s="585" t="s">
        <v>1537</v>
      </c>
      <c r="H471" s="585"/>
      <c r="I471" s="585" t="s">
        <v>104</v>
      </c>
      <c r="J471" s="584" t="s">
        <v>831</v>
      </c>
      <c r="K471" s="585" t="s">
        <v>935</v>
      </c>
      <c r="L471" s="585" t="s">
        <v>9783</v>
      </c>
      <c r="M471" s="585">
        <v>1</v>
      </c>
      <c r="N471" s="585"/>
      <c r="O471" s="579">
        <f t="shared" si="63"/>
        <v>0</v>
      </c>
      <c r="P471" s="585">
        <f t="shared" si="59"/>
        <v>38</v>
      </c>
      <c r="Q471" s="602"/>
      <c r="R471" s="602"/>
      <c r="S471" s="579">
        <f t="shared" si="61"/>
        <v>0</v>
      </c>
      <c r="T471" s="579">
        <f t="shared" si="62"/>
        <v>0</v>
      </c>
      <c r="U471" s="735"/>
      <c r="V471" s="829"/>
      <c r="W471" s="844"/>
      <c r="X471" s="980">
        <v>0</v>
      </c>
      <c r="Y471" s="980">
        <v>19</v>
      </c>
      <c r="Z471" s="980"/>
      <c r="AA471" s="980"/>
      <c r="AB471" s="980">
        <v>0</v>
      </c>
      <c r="AC471" s="980">
        <v>0</v>
      </c>
    </row>
    <row r="472" spans="1:29" ht="15" hidden="1" customHeight="1" thickBot="1" x14ac:dyDescent="0.3">
      <c r="A472" s="580" t="str">
        <f t="shared" si="58"/>
        <v>52126131DOESPE</v>
      </c>
      <c r="B472" s="581">
        <v>456</v>
      </c>
      <c r="C472" s="582">
        <v>52126131</v>
      </c>
      <c r="D472" s="582" t="s">
        <v>10217</v>
      </c>
      <c r="E472" s="582">
        <v>6</v>
      </c>
      <c r="F472" s="584" t="s">
        <v>2120</v>
      </c>
      <c r="G472" s="585" t="s">
        <v>1537</v>
      </c>
      <c r="H472" s="585"/>
      <c r="I472" s="585" t="s">
        <v>104</v>
      </c>
      <c r="J472" s="584">
        <v>2004</v>
      </c>
      <c r="K472" s="585" t="s">
        <v>935</v>
      </c>
      <c r="L472" s="585" t="s">
        <v>9783</v>
      </c>
      <c r="M472" s="585">
        <v>1</v>
      </c>
      <c r="N472" s="585"/>
      <c r="O472" s="579">
        <f t="shared" si="63"/>
        <v>0</v>
      </c>
      <c r="P472" s="585">
        <f t="shared" si="59"/>
        <v>38</v>
      </c>
      <c r="Q472" s="602"/>
      <c r="R472" s="602"/>
      <c r="S472" s="579">
        <f t="shared" si="61"/>
        <v>0</v>
      </c>
      <c r="T472" s="579">
        <f t="shared" si="62"/>
        <v>0</v>
      </c>
      <c r="U472" s="735"/>
      <c r="V472" s="829"/>
      <c r="W472" s="844"/>
      <c r="X472" s="980">
        <v>0</v>
      </c>
      <c r="Y472" s="980">
        <v>19</v>
      </c>
      <c r="Z472" s="980"/>
      <c r="AA472" s="980"/>
      <c r="AB472" s="980">
        <v>0</v>
      </c>
      <c r="AC472" s="980">
        <v>0</v>
      </c>
    </row>
    <row r="473" spans="1:29" ht="15" hidden="1" customHeight="1" thickBot="1" x14ac:dyDescent="0.3">
      <c r="A473" s="580" t="str">
        <f t="shared" si="58"/>
        <v xml:space="preserve">52136434/31PATIO   </v>
      </c>
      <c r="B473" s="581">
        <v>457</v>
      </c>
      <c r="C473" s="582" t="s">
        <v>2121</v>
      </c>
      <c r="D473" s="582" t="s">
        <v>2122</v>
      </c>
      <c r="E473" s="582">
        <v>36</v>
      </c>
      <c r="F473" s="584"/>
      <c r="G473" s="585" t="s">
        <v>2123</v>
      </c>
      <c r="H473" s="585"/>
      <c r="I473" s="585"/>
      <c r="J473" s="584"/>
      <c r="K473" s="585"/>
      <c r="L473" s="585" t="s">
        <v>9783</v>
      </c>
      <c r="M473" s="585">
        <v>1</v>
      </c>
      <c r="N473" s="585"/>
      <c r="O473" s="579">
        <f t="shared" si="63"/>
        <v>0</v>
      </c>
      <c r="P473" s="585">
        <f t="shared" si="59"/>
        <v>38</v>
      </c>
      <c r="Q473" s="602"/>
      <c r="R473" s="602"/>
      <c r="S473" s="579">
        <f t="shared" si="61"/>
        <v>0</v>
      </c>
      <c r="T473" s="579">
        <f t="shared" si="62"/>
        <v>0</v>
      </c>
      <c r="U473" s="845"/>
      <c r="V473" s="859"/>
      <c r="W473" s="844"/>
      <c r="X473" s="980">
        <v>0</v>
      </c>
      <c r="Y473" s="980">
        <v>19</v>
      </c>
      <c r="Z473" s="980"/>
      <c r="AA473" s="980"/>
      <c r="AB473" s="980">
        <v>0</v>
      </c>
      <c r="AC473" s="980">
        <v>0</v>
      </c>
    </row>
    <row r="474" spans="1:29" ht="15" hidden="1" customHeight="1" thickBot="1" x14ac:dyDescent="0.3">
      <c r="A474" s="580" t="str">
        <f t="shared" si="58"/>
        <v>52126125DOESPE</v>
      </c>
      <c r="B474" s="581">
        <v>458</v>
      </c>
      <c r="C474" s="582">
        <v>52126125</v>
      </c>
      <c r="D474" s="582" t="s">
        <v>2124</v>
      </c>
      <c r="E474" s="582">
        <v>80</v>
      </c>
      <c r="F474" s="584" t="s">
        <v>2125</v>
      </c>
      <c r="G474" s="585" t="s">
        <v>1537</v>
      </c>
      <c r="H474" s="585"/>
      <c r="I474" s="585" t="s">
        <v>104</v>
      </c>
      <c r="J474" s="584" t="s">
        <v>831</v>
      </c>
      <c r="K474" s="585" t="s">
        <v>935</v>
      </c>
      <c r="L474" s="585" t="s">
        <v>9783</v>
      </c>
      <c r="M474" s="585">
        <v>1</v>
      </c>
      <c r="N474" s="585"/>
      <c r="O474" s="579">
        <f t="shared" si="63"/>
        <v>0</v>
      </c>
      <c r="P474" s="585">
        <f t="shared" si="59"/>
        <v>38</v>
      </c>
      <c r="Q474" s="602"/>
      <c r="R474" s="602"/>
      <c r="S474" s="579">
        <f t="shared" si="61"/>
        <v>0</v>
      </c>
      <c r="T474" s="579">
        <f t="shared" si="62"/>
        <v>0</v>
      </c>
      <c r="U474" s="735"/>
      <c r="V474" s="831"/>
      <c r="W474" s="844"/>
      <c r="X474" s="980">
        <v>0</v>
      </c>
      <c r="Y474" s="980">
        <v>19</v>
      </c>
      <c r="Z474" s="980"/>
      <c r="AA474" s="980"/>
      <c r="AB474" s="980">
        <v>0</v>
      </c>
      <c r="AC474" s="980">
        <v>0</v>
      </c>
    </row>
    <row r="475" spans="1:29" ht="15" hidden="1" customHeight="1" thickBot="1" x14ac:dyDescent="0.3">
      <c r="A475" s="580" t="str">
        <f t="shared" si="58"/>
        <v>52047444DOESPE</v>
      </c>
      <c r="B475" s="581">
        <v>459</v>
      </c>
      <c r="C475" s="582">
        <v>52047444</v>
      </c>
      <c r="D475" s="582" t="s">
        <v>2126</v>
      </c>
      <c r="E475" s="582">
        <v>80</v>
      </c>
      <c r="F475" s="584" t="s">
        <v>2127</v>
      </c>
      <c r="G475" s="585" t="s">
        <v>1537</v>
      </c>
      <c r="H475" s="585"/>
      <c r="I475" s="585" t="s">
        <v>104</v>
      </c>
      <c r="J475" s="584" t="s">
        <v>831</v>
      </c>
      <c r="K475" s="585" t="s">
        <v>935</v>
      </c>
      <c r="L475" s="585" t="s">
        <v>9783</v>
      </c>
      <c r="M475" s="585">
        <v>1</v>
      </c>
      <c r="N475" s="585"/>
      <c r="O475" s="579">
        <f t="shared" si="63"/>
        <v>0</v>
      </c>
      <c r="P475" s="585">
        <f t="shared" si="59"/>
        <v>38</v>
      </c>
      <c r="Q475" s="602"/>
      <c r="R475" s="602"/>
      <c r="S475" s="579">
        <f t="shared" si="61"/>
        <v>0</v>
      </c>
      <c r="T475" s="579">
        <f t="shared" si="62"/>
        <v>0</v>
      </c>
      <c r="U475" s="735"/>
      <c r="V475" s="830"/>
      <c r="W475" s="844"/>
      <c r="X475" s="980">
        <v>0</v>
      </c>
      <c r="Y475" s="980">
        <v>19</v>
      </c>
      <c r="Z475" s="980"/>
      <c r="AA475" s="980"/>
      <c r="AB475" s="980">
        <v>0</v>
      </c>
      <c r="AC475" s="980">
        <v>0</v>
      </c>
    </row>
    <row r="476" spans="1:29" ht="15" hidden="1" customHeight="1" thickBot="1" x14ac:dyDescent="0.3">
      <c r="A476" s="580" t="str">
        <f t="shared" si="58"/>
        <v>SolicitaçãoDO008E</v>
      </c>
      <c r="B476" s="581">
        <v>460</v>
      </c>
      <c r="C476" s="582" t="s">
        <v>1878</v>
      </c>
      <c r="D476" s="582" t="s">
        <v>2088</v>
      </c>
      <c r="E476" s="582">
        <v>40</v>
      </c>
      <c r="F476" s="626" t="s">
        <v>1880</v>
      </c>
      <c r="G476" s="585" t="s">
        <v>1276</v>
      </c>
      <c r="H476" s="585"/>
      <c r="I476" s="585" t="s">
        <v>104</v>
      </c>
      <c r="J476" s="584" t="s">
        <v>831</v>
      </c>
      <c r="K476" s="585" t="s">
        <v>935</v>
      </c>
      <c r="L476" s="585" t="s">
        <v>9783</v>
      </c>
      <c r="M476" s="585">
        <v>1</v>
      </c>
      <c r="N476" s="585"/>
      <c r="O476" s="579">
        <f t="shared" si="63"/>
        <v>0</v>
      </c>
      <c r="P476" s="585">
        <f t="shared" si="59"/>
        <v>38</v>
      </c>
      <c r="Q476" s="602"/>
      <c r="R476" s="602"/>
      <c r="S476" s="579">
        <f t="shared" si="61"/>
        <v>0</v>
      </c>
      <c r="T476" s="579">
        <f t="shared" si="62"/>
        <v>0</v>
      </c>
      <c r="U476" s="735"/>
      <c r="V476" s="831"/>
      <c r="W476" s="844"/>
      <c r="X476" s="980">
        <v>0</v>
      </c>
      <c r="Y476" s="980">
        <v>19</v>
      </c>
      <c r="Z476" s="980"/>
      <c r="AA476" s="980"/>
      <c r="AB476" s="980">
        <v>0</v>
      </c>
      <c r="AC476" s="980">
        <v>0</v>
      </c>
    </row>
    <row r="477" spans="1:29" ht="15" hidden="1" customHeight="1" thickBot="1" x14ac:dyDescent="0.3">
      <c r="A477" s="580" t="str">
        <f t="shared" si="58"/>
        <v>Solicitação DO009D</v>
      </c>
      <c r="B477" s="581">
        <v>461</v>
      </c>
      <c r="C477" s="582" t="s">
        <v>2106</v>
      </c>
      <c r="D477" s="582" t="s">
        <v>2128</v>
      </c>
      <c r="E477" s="582">
        <v>30</v>
      </c>
      <c r="F477" s="584" t="s">
        <v>2108</v>
      </c>
      <c r="G477" s="585" t="s">
        <v>1277</v>
      </c>
      <c r="H477" s="585"/>
      <c r="I477" s="585" t="s">
        <v>104</v>
      </c>
      <c r="J477" s="584" t="s">
        <v>831</v>
      </c>
      <c r="K477" s="585" t="s">
        <v>140</v>
      </c>
      <c r="L477" s="585" t="s">
        <v>9783</v>
      </c>
      <c r="M477" s="585">
        <v>1</v>
      </c>
      <c r="N477" s="585"/>
      <c r="O477" s="579">
        <f t="shared" si="63"/>
        <v>0</v>
      </c>
      <c r="P477" s="585">
        <f t="shared" si="59"/>
        <v>38</v>
      </c>
      <c r="Q477" s="602"/>
      <c r="R477" s="602"/>
      <c r="S477" s="579">
        <f t="shared" si="61"/>
        <v>0</v>
      </c>
      <c r="T477" s="579">
        <f t="shared" si="62"/>
        <v>0</v>
      </c>
      <c r="U477" s="735"/>
      <c r="V477" s="831"/>
      <c r="W477" s="844"/>
      <c r="X477" s="980">
        <v>0</v>
      </c>
      <c r="Y477" s="980">
        <v>19</v>
      </c>
      <c r="Z477" s="980"/>
      <c r="AA477" s="980"/>
      <c r="AB477" s="980">
        <v>0</v>
      </c>
      <c r="AC477" s="980">
        <v>0</v>
      </c>
    </row>
    <row r="478" spans="1:29" ht="15" hidden="1" customHeight="1" thickBot="1" x14ac:dyDescent="0.3">
      <c r="A478" s="580" t="str">
        <f t="shared" si="58"/>
        <v>94749539SPSMBB</v>
      </c>
      <c r="B478" s="581">
        <v>462</v>
      </c>
      <c r="C478" s="612">
        <v>94749539</v>
      </c>
      <c r="D478" s="612" t="s">
        <v>2129</v>
      </c>
      <c r="E478" s="612">
        <v>20</v>
      </c>
      <c r="F478" s="613" t="s">
        <v>1475</v>
      </c>
      <c r="G478" s="614" t="s">
        <v>1428</v>
      </c>
      <c r="H478" s="614"/>
      <c r="I478" s="614" t="s">
        <v>84</v>
      </c>
      <c r="J478" s="613" t="s">
        <v>9797</v>
      </c>
      <c r="K478" s="614" t="s">
        <v>419</v>
      </c>
      <c r="L478" s="614" t="s">
        <v>9782</v>
      </c>
      <c r="M478" s="614">
        <v>1</v>
      </c>
      <c r="N478" s="614" t="s">
        <v>147</v>
      </c>
      <c r="O478" s="615">
        <f t="shared" si="63"/>
        <v>38</v>
      </c>
      <c r="P478" s="593">
        <f t="shared" si="59"/>
        <v>38</v>
      </c>
      <c r="Q478" s="815" t="s">
        <v>10140</v>
      </c>
      <c r="R478" s="815"/>
      <c r="S478" s="594">
        <f t="shared" si="61"/>
        <v>0</v>
      </c>
      <c r="T478" s="594">
        <f t="shared" si="62"/>
        <v>0</v>
      </c>
      <c r="U478" s="614" t="s">
        <v>9824</v>
      </c>
      <c r="V478" s="832">
        <v>42969</v>
      </c>
      <c r="W478" s="844"/>
      <c r="X478" s="980">
        <v>19</v>
      </c>
      <c r="Y478" s="980">
        <v>19</v>
      </c>
      <c r="Z478" s="980" t="s">
        <v>10140</v>
      </c>
      <c r="AA478" s="980"/>
      <c r="AB478" s="980">
        <v>0</v>
      </c>
      <c r="AC478" s="980">
        <v>0</v>
      </c>
    </row>
    <row r="479" spans="1:29" ht="15" hidden="1" customHeight="1" thickBot="1" x14ac:dyDescent="0.3">
      <c r="A479" s="580" t="str">
        <f t="shared" si="58"/>
        <v>52135054TP001E</v>
      </c>
      <c r="B479" s="581">
        <v>463</v>
      </c>
      <c r="C479" s="582">
        <v>52135054</v>
      </c>
      <c r="D479" s="582" t="s">
        <v>2130</v>
      </c>
      <c r="E479" s="582">
        <v>10</v>
      </c>
      <c r="F479" s="584" t="s">
        <v>1491</v>
      </c>
      <c r="G479" s="585" t="s">
        <v>771</v>
      </c>
      <c r="H479" s="585"/>
      <c r="I479" s="584" t="s">
        <v>75</v>
      </c>
      <c r="J479" s="584" t="s">
        <v>9795</v>
      </c>
      <c r="K479" s="585" t="s">
        <v>1528</v>
      </c>
      <c r="L479" s="585" t="s">
        <v>9782</v>
      </c>
      <c r="M479" s="585">
        <v>1</v>
      </c>
      <c r="N479" s="585" t="s">
        <v>78</v>
      </c>
      <c r="O479" s="579">
        <f t="shared" si="63"/>
        <v>0</v>
      </c>
      <c r="P479" s="585">
        <f t="shared" si="59"/>
        <v>38</v>
      </c>
      <c r="Q479" s="602">
        <v>10</v>
      </c>
      <c r="R479" s="602">
        <v>20</v>
      </c>
      <c r="S479" s="579">
        <f t="shared" si="61"/>
        <v>15</v>
      </c>
      <c r="T479" s="579">
        <f t="shared" si="62"/>
        <v>30</v>
      </c>
      <c r="U479" s="735" t="s">
        <v>9822</v>
      </c>
      <c r="V479" s="828">
        <v>42961</v>
      </c>
      <c r="W479" s="844"/>
      <c r="X479" s="980">
        <v>0</v>
      </c>
      <c r="Y479" s="980">
        <v>19</v>
      </c>
      <c r="Z479" s="980">
        <v>10</v>
      </c>
      <c r="AA479" s="980">
        <v>20</v>
      </c>
      <c r="AB479" s="980">
        <v>15</v>
      </c>
      <c r="AC479" s="980">
        <v>30</v>
      </c>
    </row>
    <row r="480" spans="1:29" ht="15" hidden="1" customHeight="1" thickBot="1" x14ac:dyDescent="0.3">
      <c r="A480" s="580" t="str">
        <f t="shared" si="58"/>
        <v>52075431TP026E</v>
      </c>
      <c r="B480" s="581">
        <v>464</v>
      </c>
      <c r="C480" s="582">
        <v>52075431</v>
      </c>
      <c r="D480" s="582" t="s">
        <v>1669</v>
      </c>
      <c r="E480" s="582">
        <v>30</v>
      </c>
      <c r="F480" s="611" t="s">
        <v>1670</v>
      </c>
      <c r="G480" s="585" t="s">
        <v>1453</v>
      </c>
      <c r="H480" s="585"/>
      <c r="I480" s="584" t="s">
        <v>121</v>
      </c>
      <c r="J480" s="584" t="s">
        <v>831</v>
      </c>
      <c r="K480" s="585" t="s">
        <v>1671</v>
      </c>
      <c r="L480" s="585" t="s">
        <v>9783</v>
      </c>
      <c r="M480" s="585">
        <v>1</v>
      </c>
      <c r="N480" s="585"/>
      <c r="O480" s="579">
        <f t="shared" si="63"/>
        <v>0</v>
      </c>
      <c r="P480" s="585">
        <f t="shared" si="59"/>
        <v>38</v>
      </c>
      <c r="Q480" s="602"/>
      <c r="R480" s="602"/>
      <c r="S480" s="579">
        <f t="shared" si="61"/>
        <v>0</v>
      </c>
      <c r="T480" s="579">
        <f t="shared" si="62"/>
        <v>0</v>
      </c>
      <c r="U480" s="735"/>
      <c r="V480" s="828"/>
      <c r="W480" s="844"/>
      <c r="X480" s="980">
        <v>0</v>
      </c>
      <c r="Y480" s="980">
        <v>19</v>
      </c>
      <c r="Z480" s="980"/>
      <c r="AA480" s="980"/>
      <c r="AB480" s="980">
        <v>0</v>
      </c>
      <c r="AC480" s="980">
        <v>0</v>
      </c>
    </row>
    <row r="481" spans="1:29" ht="15" hidden="1" customHeight="1" thickBot="1" x14ac:dyDescent="0.3">
      <c r="A481" s="580" t="str">
        <f t="shared" si="58"/>
        <v>94746093SPSMBB</v>
      </c>
      <c r="B481" s="581">
        <v>465</v>
      </c>
      <c r="C481" s="582">
        <v>94746093</v>
      </c>
      <c r="D481" s="582" t="s">
        <v>2131</v>
      </c>
      <c r="E481" s="582">
        <v>40</v>
      </c>
      <c r="F481" s="584" t="s">
        <v>1481</v>
      </c>
      <c r="G481" s="585" t="s">
        <v>1428</v>
      </c>
      <c r="H481" s="585"/>
      <c r="I481" s="584" t="s">
        <v>84</v>
      </c>
      <c r="J481" s="584" t="s">
        <v>1225</v>
      </c>
      <c r="K481" s="585" t="s">
        <v>1756</v>
      </c>
      <c r="L481" s="585" t="s">
        <v>9782</v>
      </c>
      <c r="M481" s="585">
        <v>1</v>
      </c>
      <c r="N481" s="585" t="s">
        <v>147</v>
      </c>
      <c r="O481" s="579">
        <f t="shared" si="63"/>
        <v>38</v>
      </c>
      <c r="P481" s="585">
        <f t="shared" si="59"/>
        <v>38</v>
      </c>
      <c r="Q481" s="602" t="s">
        <v>10152</v>
      </c>
      <c r="R481" s="602"/>
      <c r="S481" s="579">
        <f t="shared" si="61"/>
        <v>0</v>
      </c>
      <c r="T481" s="579">
        <f t="shared" si="62"/>
        <v>0</v>
      </c>
      <c r="U481" s="614" t="s">
        <v>9824</v>
      </c>
      <c r="V481" s="828">
        <v>42969</v>
      </c>
      <c r="W481" s="844"/>
      <c r="X481" s="980">
        <v>19</v>
      </c>
      <c r="Y481" s="980">
        <v>19</v>
      </c>
      <c r="Z481" s="980" t="s">
        <v>10152</v>
      </c>
      <c r="AA481" s="980"/>
      <c r="AB481" s="980">
        <v>0</v>
      </c>
      <c r="AC481" s="980">
        <v>0</v>
      </c>
    </row>
    <row r="482" spans="1:29" ht="15" hidden="1" customHeight="1" thickBot="1" x14ac:dyDescent="0.3">
      <c r="A482" s="580" t="str">
        <f t="shared" si="58"/>
        <v>52102741SEQ CHICOTES</v>
      </c>
      <c r="B482" s="581">
        <v>466</v>
      </c>
      <c r="C482" s="582">
        <v>52102741</v>
      </c>
      <c r="D482" s="582" t="s">
        <v>1511</v>
      </c>
      <c r="E482" s="582">
        <v>60</v>
      </c>
      <c r="F482" s="584" t="s">
        <v>2132</v>
      </c>
      <c r="G482" s="585" t="s">
        <v>1519</v>
      </c>
      <c r="H482" s="585"/>
      <c r="I482" s="584" t="s">
        <v>1520</v>
      </c>
      <c r="J482" s="584" t="s">
        <v>831</v>
      </c>
      <c r="K482" s="585" t="s">
        <v>618</v>
      </c>
      <c r="L482" s="585" t="s">
        <v>9783</v>
      </c>
      <c r="M482" s="585">
        <v>1</v>
      </c>
      <c r="N482" s="585"/>
      <c r="O482" s="579">
        <f t="shared" si="63"/>
        <v>0</v>
      </c>
      <c r="P482" s="585">
        <f t="shared" si="59"/>
        <v>38</v>
      </c>
      <c r="Q482" s="602"/>
      <c r="R482" s="602"/>
      <c r="S482" s="579">
        <f t="shared" si="61"/>
        <v>0</v>
      </c>
      <c r="T482" s="579">
        <f t="shared" si="62"/>
        <v>0</v>
      </c>
      <c r="U482" s="735"/>
      <c r="V482" s="834"/>
      <c r="W482" s="844"/>
      <c r="X482" s="980">
        <v>0</v>
      </c>
      <c r="Y482" s="980">
        <v>19</v>
      </c>
      <c r="Z482" s="980"/>
      <c r="AA482" s="980"/>
      <c r="AB482" s="980">
        <v>0</v>
      </c>
      <c r="AC482" s="980">
        <v>0</v>
      </c>
    </row>
    <row r="483" spans="1:29" ht="15" hidden="1" customHeight="1" thickBot="1" x14ac:dyDescent="0.3">
      <c r="A483" s="580" t="str">
        <f t="shared" si="58"/>
        <v>52102740SEQ CHICOTES</v>
      </c>
      <c r="B483" s="581">
        <v>467</v>
      </c>
      <c r="C483" s="582">
        <v>52102740</v>
      </c>
      <c r="D483" s="582" t="s">
        <v>130</v>
      </c>
      <c r="E483" s="582">
        <v>60</v>
      </c>
      <c r="F483" s="584" t="s">
        <v>2133</v>
      </c>
      <c r="G483" s="585" t="s">
        <v>1519</v>
      </c>
      <c r="H483" s="585"/>
      <c r="I483" s="584" t="s">
        <v>1520</v>
      </c>
      <c r="J483" s="584" t="s">
        <v>831</v>
      </c>
      <c r="K483" s="585" t="s">
        <v>618</v>
      </c>
      <c r="L483" s="585" t="s">
        <v>9783</v>
      </c>
      <c r="M483" s="585">
        <v>1</v>
      </c>
      <c r="N483" s="585"/>
      <c r="O483" s="579">
        <f t="shared" si="63"/>
        <v>0</v>
      </c>
      <c r="P483" s="585">
        <f t="shared" si="59"/>
        <v>38</v>
      </c>
      <c r="Q483" s="602"/>
      <c r="R483" s="602"/>
      <c r="S483" s="579">
        <f t="shared" si="61"/>
        <v>0</v>
      </c>
      <c r="T483" s="579">
        <f t="shared" si="62"/>
        <v>0</v>
      </c>
      <c r="U483" s="735"/>
      <c r="V483" s="830"/>
      <c r="W483" s="844"/>
      <c r="X483" s="980">
        <v>0</v>
      </c>
      <c r="Y483" s="980">
        <v>19</v>
      </c>
      <c r="Z483" s="980"/>
      <c r="AA483" s="980"/>
      <c r="AB483" s="980">
        <v>0</v>
      </c>
      <c r="AC483" s="980">
        <v>0</v>
      </c>
    </row>
    <row r="484" spans="1:29" ht="15" hidden="1" customHeight="1" thickBot="1" x14ac:dyDescent="0.3">
      <c r="A484" s="580" t="str">
        <f t="shared" si="58"/>
        <v>52059975sequenciamento</v>
      </c>
      <c r="B484" s="581">
        <v>468</v>
      </c>
      <c r="C484" s="582">
        <v>52059975</v>
      </c>
      <c r="D484" s="582" t="s">
        <v>1602</v>
      </c>
      <c r="E484" s="582">
        <v>60</v>
      </c>
      <c r="F484" s="584"/>
      <c r="G484" s="585" t="s">
        <v>2134</v>
      </c>
      <c r="H484" s="585"/>
      <c r="I484" s="585"/>
      <c r="J484" s="584" t="s">
        <v>831</v>
      </c>
      <c r="K484" s="585"/>
      <c r="L484" s="585" t="s">
        <v>9783</v>
      </c>
      <c r="M484" s="585">
        <v>1</v>
      </c>
      <c r="N484" s="585"/>
      <c r="O484" s="579">
        <f t="shared" si="63"/>
        <v>0</v>
      </c>
      <c r="P484" s="585">
        <f t="shared" si="59"/>
        <v>38</v>
      </c>
      <c r="Q484" s="602"/>
      <c r="R484" s="602"/>
      <c r="S484" s="579">
        <f t="shared" si="61"/>
        <v>0</v>
      </c>
      <c r="T484" s="579">
        <f t="shared" si="62"/>
        <v>0</v>
      </c>
      <c r="U484" s="735"/>
      <c r="V484" s="834"/>
      <c r="W484" s="844"/>
      <c r="X484" s="980">
        <v>0</v>
      </c>
      <c r="Y484" s="980">
        <v>19</v>
      </c>
      <c r="Z484" s="980"/>
      <c r="AA484" s="980"/>
      <c r="AB484" s="980">
        <v>0</v>
      </c>
      <c r="AC484" s="980">
        <v>0</v>
      </c>
    </row>
    <row r="485" spans="1:29" ht="15" hidden="1" customHeight="1" thickBot="1" x14ac:dyDescent="0.3">
      <c r="A485" s="580" t="str">
        <f t="shared" si="58"/>
        <v>52059976SEQ CHICOTES</v>
      </c>
      <c r="B485" s="581">
        <v>469</v>
      </c>
      <c r="C485" s="582">
        <v>52059976</v>
      </c>
      <c r="D485" s="582" t="s">
        <v>1511</v>
      </c>
      <c r="E485" s="582">
        <v>60</v>
      </c>
      <c r="F485" s="584" t="s">
        <v>2135</v>
      </c>
      <c r="G485" s="585" t="s">
        <v>1519</v>
      </c>
      <c r="H485" s="585"/>
      <c r="I485" s="584" t="s">
        <v>1520</v>
      </c>
      <c r="J485" s="584" t="s">
        <v>831</v>
      </c>
      <c r="K485" s="585" t="s">
        <v>618</v>
      </c>
      <c r="L485" s="585" t="s">
        <v>9783</v>
      </c>
      <c r="M485" s="585">
        <v>1</v>
      </c>
      <c r="N485" s="585"/>
      <c r="O485" s="579">
        <f t="shared" si="63"/>
        <v>0</v>
      </c>
      <c r="P485" s="585">
        <f t="shared" si="59"/>
        <v>38</v>
      </c>
      <c r="Q485" s="602"/>
      <c r="R485" s="602"/>
      <c r="S485" s="579">
        <f t="shared" si="61"/>
        <v>0</v>
      </c>
      <c r="T485" s="579">
        <f t="shared" si="62"/>
        <v>0</v>
      </c>
      <c r="U485" s="735"/>
      <c r="V485" s="830"/>
      <c r="W485" s="844"/>
      <c r="X485" s="980">
        <v>0</v>
      </c>
      <c r="Y485" s="980">
        <v>19</v>
      </c>
      <c r="Z485" s="980"/>
      <c r="AA485" s="980"/>
      <c r="AB485" s="980">
        <v>0</v>
      </c>
      <c r="AC485" s="980">
        <v>0</v>
      </c>
    </row>
    <row r="486" spans="1:29" ht="15" hidden="1" customHeight="1" thickBot="1" x14ac:dyDescent="0.3">
      <c r="A486" s="580" t="str">
        <f t="shared" si="58"/>
        <v>52067987SEQ GA</v>
      </c>
      <c r="B486" s="581">
        <v>470</v>
      </c>
      <c r="C486" s="582">
        <v>52067987</v>
      </c>
      <c r="D486" s="582" t="s">
        <v>130</v>
      </c>
      <c r="E486" s="582">
        <v>20</v>
      </c>
      <c r="F486" s="584"/>
      <c r="G486" s="585" t="s">
        <v>2136</v>
      </c>
      <c r="H486" s="585"/>
      <c r="I486" s="585"/>
      <c r="J486" s="584" t="s">
        <v>831</v>
      </c>
      <c r="K486" s="585"/>
      <c r="L486" s="585" t="s">
        <v>9783</v>
      </c>
      <c r="M486" s="585">
        <v>1</v>
      </c>
      <c r="N486" s="585"/>
      <c r="O486" s="579">
        <f t="shared" si="63"/>
        <v>0</v>
      </c>
      <c r="P486" s="585">
        <f t="shared" si="59"/>
        <v>38</v>
      </c>
      <c r="Q486" s="602"/>
      <c r="R486" s="602"/>
      <c r="S486" s="579">
        <f t="shared" si="61"/>
        <v>0</v>
      </c>
      <c r="T486" s="579">
        <f t="shared" si="62"/>
        <v>0</v>
      </c>
      <c r="U486" s="735"/>
      <c r="V486" s="830"/>
      <c r="W486" s="844"/>
      <c r="X486" s="980">
        <v>0</v>
      </c>
      <c r="Y486" s="980">
        <v>19</v>
      </c>
      <c r="Z486" s="980"/>
      <c r="AA486" s="980"/>
      <c r="AB486" s="980">
        <v>0</v>
      </c>
      <c r="AC486" s="980">
        <v>0</v>
      </c>
    </row>
    <row r="487" spans="1:29" ht="15" hidden="1" customHeight="1" thickBot="1" x14ac:dyDescent="0.3">
      <c r="A487" s="580" t="str">
        <f t="shared" ref="A487:A550" si="64">CONCATENATE(C487,G487)</f>
        <v>9148419TAMPÃO</v>
      </c>
      <c r="B487" s="581">
        <v>471</v>
      </c>
      <c r="C487" s="582">
        <v>9148419</v>
      </c>
      <c r="D487" s="582" t="s">
        <v>2137</v>
      </c>
      <c r="E487" s="582">
        <v>79580</v>
      </c>
      <c r="F487" s="584" t="s">
        <v>69</v>
      </c>
      <c r="G487" s="585" t="s">
        <v>286</v>
      </c>
      <c r="H487" s="585"/>
      <c r="I487" s="584" t="s">
        <v>315</v>
      </c>
      <c r="J487" s="584" t="s">
        <v>831</v>
      </c>
      <c r="K487" s="585" t="s">
        <v>316</v>
      </c>
      <c r="L487" s="585" t="s">
        <v>9783</v>
      </c>
      <c r="M487" s="585">
        <v>1</v>
      </c>
      <c r="N487" s="585"/>
      <c r="O487" s="579">
        <f t="shared" si="63"/>
        <v>0</v>
      </c>
      <c r="P487" s="585">
        <f t="shared" ref="P487:P550" si="65">ROUNDUP(VLOOKUP(L487,$E$2:$I$9,5,FALSE)*M487,0)</f>
        <v>38</v>
      </c>
      <c r="Q487" s="602"/>
      <c r="R487" s="602"/>
      <c r="S487" s="579">
        <f t="shared" si="61"/>
        <v>0</v>
      </c>
      <c r="T487" s="579">
        <f t="shared" si="62"/>
        <v>0</v>
      </c>
      <c r="U487" s="614"/>
      <c r="V487" s="832"/>
      <c r="W487" s="844"/>
      <c r="X487" s="980">
        <v>0</v>
      </c>
      <c r="Y487" s="980">
        <v>19</v>
      </c>
      <c r="Z487" s="980"/>
      <c r="AA487" s="980"/>
      <c r="AB487" s="980">
        <v>0</v>
      </c>
      <c r="AC487" s="980">
        <v>0</v>
      </c>
    </row>
    <row r="488" spans="1:29" ht="15" hidden="1" customHeight="1" thickBot="1" x14ac:dyDescent="0.3">
      <c r="A488" s="580" t="str">
        <f t="shared" si="64"/>
        <v>94762520TAMPÃO</v>
      </c>
      <c r="B488" s="581">
        <v>472</v>
      </c>
      <c r="C488" s="582">
        <v>94762520</v>
      </c>
      <c r="D488" s="582" t="s">
        <v>10069</v>
      </c>
      <c r="E488" s="582">
        <v>150</v>
      </c>
      <c r="F488" s="584" t="s">
        <v>69</v>
      </c>
      <c r="G488" s="585" t="s">
        <v>286</v>
      </c>
      <c r="H488" s="585"/>
      <c r="I488" s="584" t="s">
        <v>315</v>
      </c>
      <c r="J488" s="584" t="s">
        <v>831</v>
      </c>
      <c r="K488" s="585" t="s">
        <v>316</v>
      </c>
      <c r="L488" s="585" t="s">
        <v>9783</v>
      </c>
      <c r="M488" s="585">
        <v>1</v>
      </c>
      <c r="N488" s="585"/>
      <c r="O488" s="579">
        <f t="shared" ref="O488:O496" si="66">ROUNDUP(IF(N488="PENDANT",(VLOOKUP(L488,$E$2:$I$9,5,FALSE)*M488)),0)</f>
        <v>0</v>
      </c>
      <c r="P488" s="585">
        <f t="shared" si="65"/>
        <v>38</v>
      </c>
      <c r="Q488" s="602"/>
      <c r="R488" s="602"/>
      <c r="S488" s="579">
        <f t="shared" si="61"/>
        <v>0</v>
      </c>
      <c r="T488" s="579">
        <f t="shared" si="62"/>
        <v>0</v>
      </c>
      <c r="U488" s="614"/>
      <c r="V488" s="832"/>
      <c r="W488" s="844"/>
      <c r="X488" s="980">
        <v>0</v>
      </c>
      <c r="Y488" s="980">
        <v>19</v>
      </c>
      <c r="Z488" s="980"/>
      <c r="AA488" s="980"/>
      <c r="AB488" s="980">
        <v>0</v>
      </c>
      <c r="AC488" s="980">
        <v>0</v>
      </c>
    </row>
    <row r="489" spans="1:29" ht="15" hidden="1" customHeight="1" thickBot="1" x14ac:dyDescent="0.3">
      <c r="A489" s="580" t="str">
        <f t="shared" si="64"/>
        <v>52049139SPSMBB</v>
      </c>
      <c r="B489" s="581">
        <v>473</v>
      </c>
      <c r="C489" s="582">
        <v>52049139</v>
      </c>
      <c r="D489" s="582" t="s">
        <v>2138</v>
      </c>
      <c r="E489" s="582">
        <v>175</v>
      </c>
      <c r="F489" s="584" t="s">
        <v>2139</v>
      </c>
      <c r="G489" s="585" t="s">
        <v>1428</v>
      </c>
      <c r="H489" s="585"/>
      <c r="I489" s="584" t="s">
        <v>84</v>
      </c>
      <c r="J489" s="584" t="s">
        <v>1225</v>
      </c>
      <c r="K489" s="585" t="s">
        <v>140</v>
      </c>
      <c r="L489" s="585" t="s">
        <v>10053</v>
      </c>
      <c r="M489" s="585">
        <v>1</v>
      </c>
      <c r="N489" s="585" t="s">
        <v>147</v>
      </c>
      <c r="O489" s="579">
        <f t="shared" si="66"/>
        <v>13</v>
      </c>
      <c r="P489" s="585">
        <f t="shared" si="65"/>
        <v>13</v>
      </c>
      <c r="Q489" s="602" t="s">
        <v>10154</v>
      </c>
      <c r="R489" s="602"/>
      <c r="S489" s="579">
        <f t="shared" si="61"/>
        <v>0</v>
      </c>
      <c r="T489" s="579">
        <f t="shared" si="62"/>
        <v>0</v>
      </c>
      <c r="U489" s="614" t="s">
        <v>9824</v>
      </c>
      <c r="V489" s="828">
        <v>42969</v>
      </c>
      <c r="W489" s="844"/>
      <c r="X489" s="980">
        <v>6</v>
      </c>
      <c r="Y489" s="980">
        <v>6</v>
      </c>
      <c r="Z489" s="980" t="s">
        <v>10154</v>
      </c>
      <c r="AA489" s="980"/>
      <c r="AB489" s="980">
        <v>0</v>
      </c>
      <c r="AC489" s="980">
        <v>0</v>
      </c>
    </row>
    <row r="490" spans="1:29" ht="15" hidden="1" customHeight="1" thickBot="1" x14ac:dyDescent="0.3">
      <c r="A490" s="580" t="str">
        <f t="shared" si="64"/>
        <v>52134703</v>
      </c>
      <c r="B490" s="581">
        <v>474</v>
      </c>
      <c r="C490" s="582">
        <v>52134703</v>
      </c>
      <c r="D490" s="582" t="s">
        <v>1187</v>
      </c>
      <c r="E490" s="582">
        <v>30</v>
      </c>
      <c r="F490" s="584"/>
      <c r="G490" s="585"/>
      <c r="H490" s="585"/>
      <c r="I490" s="584" t="s">
        <v>10134</v>
      </c>
      <c r="J490" s="584" t="s">
        <v>9797</v>
      </c>
      <c r="K490" s="585" t="s">
        <v>618</v>
      </c>
      <c r="L490" s="585" t="s">
        <v>9782</v>
      </c>
      <c r="M490" s="585">
        <v>1</v>
      </c>
      <c r="N490" s="585" t="s">
        <v>78</v>
      </c>
      <c r="O490" s="579">
        <f t="shared" si="66"/>
        <v>0</v>
      </c>
      <c r="P490" s="585">
        <f t="shared" si="65"/>
        <v>38</v>
      </c>
      <c r="Q490" s="602">
        <v>2</v>
      </c>
      <c r="R490" s="602">
        <v>3</v>
      </c>
      <c r="S490" s="579">
        <f t="shared" si="61"/>
        <v>5</v>
      </c>
      <c r="T490" s="579">
        <f t="shared" si="62"/>
        <v>10</v>
      </c>
      <c r="U490" s="735" t="s">
        <v>9822</v>
      </c>
      <c r="V490" s="828">
        <v>42962</v>
      </c>
      <c r="W490" s="844"/>
      <c r="X490" s="980">
        <v>0</v>
      </c>
      <c r="Y490" s="980">
        <v>19</v>
      </c>
      <c r="Z490" s="980">
        <v>2</v>
      </c>
      <c r="AA490" s="980">
        <v>3</v>
      </c>
      <c r="AB490" s="980">
        <v>5</v>
      </c>
      <c r="AC490" s="980">
        <v>10</v>
      </c>
    </row>
    <row r="491" spans="1:29" ht="15" hidden="1" customHeight="1" thickBot="1" x14ac:dyDescent="0.3">
      <c r="A491" s="580" t="str">
        <f t="shared" si="64"/>
        <v>52083668/69</v>
      </c>
      <c r="B491" s="581">
        <v>475</v>
      </c>
      <c r="C491" s="623" t="s">
        <v>2140</v>
      </c>
      <c r="D491" s="623" t="s">
        <v>2122</v>
      </c>
      <c r="E491" s="623">
        <v>12</v>
      </c>
      <c r="J491" s="584" t="s">
        <v>831</v>
      </c>
      <c r="L491" s="585" t="s">
        <v>9783</v>
      </c>
      <c r="M491" s="585">
        <v>1</v>
      </c>
      <c r="N491" s="585"/>
      <c r="O491" s="579">
        <f t="shared" si="66"/>
        <v>0</v>
      </c>
      <c r="P491" s="585">
        <f t="shared" si="65"/>
        <v>38</v>
      </c>
      <c r="Q491" s="602"/>
      <c r="R491" s="602"/>
      <c r="S491" s="579">
        <f t="shared" si="61"/>
        <v>0</v>
      </c>
      <c r="T491" s="579">
        <f t="shared" si="62"/>
        <v>0</v>
      </c>
      <c r="U491" s="735"/>
      <c r="V491" s="831"/>
      <c r="W491" s="844"/>
      <c r="X491" s="980">
        <v>0</v>
      </c>
      <c r="Y491" s="980">
        <v>19</v>
      </c>
      <c r="Z491" s="980"/>
      <c r="AA491" s="980"/>
      <c r="AB491" s="980">
        <v>0</v>
      </c>
      <c r="AC491" s="980">
        <v>0</v>
      </c>
    </row>
    <row r="492" spans="1:29" ht="15" hidden="1" customHeight="1" thickBot="1" x14ac:dyDescent="0.3">
      <c r="A492" s="580" t="str">
        <f t="shared" si="64"/>
        <v>52092818EST. DOORS</v>
      </c>
      <c r="B492" s="581">
        <v>476</v>
      </c>
      <c r="C492" s="582">
        <v>52092818</v>
      </c>
      <c r="D492" s="582" t="s">
        <v>751</v>
      </c>
      <c r="E492" s="582">
        <v>576</v>
      </c>
      <c r="F492" s="584" t="s">
        <v>2141</v>
      </c>
      <c r="G492" s="585" t="s">
        <v>2036</v>
      </c>
      <c r="H492" s="585"/>
      <c r="I492" s="585" t="s">
        <v>104</v>
      </c>
      <c r="J492" s="584" t="s">
        <v>1225</v>
      </c>
      <c r="K492" s="585" t="s">
        <v>2006</v>
      </c>
      <c r="L492" s="585" t="s">
        <v>9783</v>
      </c>
      <c r="M492" s="585">
        <v>1</v>
      </c>
      <c r="N492" s="585"/>
      <c r="O492" s="579">
        <f t="shared" si="66"/>
        <v>0</v>
      </c>
      <c r="P492" s="585">
        <f t="shared" si="65"/>
        <v>38</v>
      </c>
      <c r="Q492" s="602"/>
      <c r="R492" s="602"/>
      <c r="S492" s="579">
        <f t="shared" si="61"/>
        <v>0</v>
      </c>
      <c r="T492" s="579">
        <f t="shared" si="62"/>
        <v>0</v>
      </c>
      <c r="U492" s="735"/>
      <c r="V492" s="830"/>
      <c r="W492" s="844"/>
      <c r="X492" s="980">
        <v>0</v>
      </c>
      <c r="Y492" s="980">
        <v>19</v>
      </c>
      <c r="Z492" s="980"/>
      <c r="AA492" s="980"/>
      <c r="AB492" s="980">
        <v>0</v>
      </c>
      <c r="AC492" s="980">
        <v>0</v>
      </c>
    </row>
    <row r="493" spans="1:29" ht="15" hidden="1" customHeight="1" thickBot="1" x14ac:dyDescent="0.3">
      <c r="A493" s="580" t="str">
        <f t="shared" si="64"/>
        <v>94746310EST. DOORS</v>
      </c>
      <c r="B493" s="581">
        <v>477</v>
      </c>
      <c r="C493" s="582">
        <v>94746310</v>
      </c>
      <c r="D493" s="582" t="s">
        <v>446</v>
      </c>
      <c r="E493" s="582">
        <v>576</v>
      </c>
      <c r="F493" s="584" t="s">
        <v>2142</v>
      </c>
      <c r="G493" s="585" t="s">
        <v>2036</v>
      </c>
      <c r="H493" s="585"/>
      <c r="I493" s="585" t="s">
        <v>104</v>
      </c>
      <c r="J493" s="584" t="s">
        <v>1225</v>
      </c>
      <c r="K493" s="585" t="s">
        <v>2006</v>
      </c>
      <c r="L493" s="585" t="s">
        <v>9783</v>
      </c>
      <c r="M493" s="585">
        <v>1</v>
      </c>
      <c r="N493" s="585"/>
      <c r="O493" s="579">
        <f t="shared" si="66"/>
        <v>0</v>
      </c>
      <c r="P493" s="585">
        <f t="shared" si="65"/>
        <v>38</v>
      </c>
      <c r="Q493" s="602"/>
      <c r="R493" s="602"/>
      <c r="S493" s="579">
        <f t="shared" si="61"/>
        <v>0</v>
      </c>
      <c r="T493" s="579">
        <f t="shared" si="62"/>
        <v>0</v>
      </c>
      <c r="U493" s="735"/>
      <c r="V493" s="831"/>
      <c r="W493" s="844"/>
      <c r="X493" s="980">
        <v>0</v>
      </c>
      <c r="Y493" s="980">
        <v>19</v>
      </c>
      <c r="Z493" s="980"/>
      <c r="AA493" s="980"/>
      <c r="AB493" s="980">
        <v>0</v>
      </c>
      <c r="AC493" s="980">
        <v>0</v>
      </c>
    </row>
    <row r="494" spans="1:29" ht="15" hidden="1" customHeight="1" thickBot="1" x14ac:dyDescent="0.3">
      <c r="A494" s="580" t="str">
        <f t="shared" si="64"/>
        <v>94746309DO006E</v>
      </c>
      <c r="B494" s="581">
        <v>478</v>
      </c>
      <c r="C494" s="582">
        <v>94746309</v>
      </c>
      <c r="D494" s="582" t="s">
        <v>451</v>
      </c>
      <c r="E494" s="582">
        <v>576</v>
      </c>
      <c r="F494" s="584" t="s">
        <v>104</v>
      </c>
      <c r="G494" s="585" t="s">
        <v>1272</v>
      </c>
      <c r="H494" s="585"/>
      <c r="I494" s="585" t="s">
        <v>104</v>
      </c>
      <c r="J494" s="584" t="s">
        <v>1225</v>
      </c>
      <c r="K494" s="585" t="s">
        <v>2006</v>
      </c>
      <c r="L494" s="585" t="s">
        <v>9783</v>
      </c>
      <c r="M494" s="585">
        <v>1</v>
      </c>
      <c r="N494" s="585"/>
      <c r="O494" s="579">
        <f t="shared" si="66"/>
        <v>0</v>
      </c>
      <c r="P494" s="585">
        <f t="shared" si="65"/>
        <v>38</v>
      </c>
      <c r="Q494" s="602"/>
      <c r="R494" s="602"/>
      <c r="S494" s="579">
        <f t="shared" si="61"/>
        <v>0</v>
      </c>
      <c r="T494" s="579">
        <f t="shared" si="62"/>
        <v>0</v>
      </c>
      <c r="U494" s="735"/>
      <c r="V494" s="831"/>
      <c r="W494" s="844"/>
      <c r="X494" s="980">
        <v>0</v>
      </c>
      <c r="Y494" s="980">
        <v>19</v>
      </c>
      <c r="Z494" s="980"/>
      <c r="AA494" s="980"/>
      <c r="AB494" s="980">
        <v>0</v>
      </c>
      <c r="AC494" s="980">
        <v>0</v>
      </c>
    </row>
    <row r="495" spans="1:29" ht="15" hidden="1" customHeight="1" thickBot="1" x14ac:dyDescent="0.3">
      <c r="A495" s="580" t="str">
        <f t="shared" si="64"/>
        <v>52054213PORTINHOLA</v>
      </c>
      <c r="B495" s="581">
        <v>479</v>
      </c>
      <c r="C495" s="582">
        <v>52054213</v>
      </c>
      <c r="D495" s="582" t="s">
        <v>801</v>
      </c>
      <c r="E495" s="582">
        <v>100</v>
      </c>
      <c r="F495" s="584" t="s">
        <v>140</v>
      </c>
      <c r="G495" s="585" t="s">
        <v>1164</v>
      </c>
      <c r="H495" s="585"/>
      <c r="I495" s="584" t="s">
        <v>315</v>
      </c>
      <c r="J495" s="584" t="s">
        <v>831</v>
      </c>
      <c r="K495" s="585" t="s">
        <v>140</v>
      </c>
      <c r="L495" s="585" t="s">
        <v>9783</v>
      </c>
      <c r="M495" s="585">
        <v>1</v>
      </c>
      <c r="N495" s="585"/>
      <c r="O495" s="579">
        <f t="shared" si="66"/>
        <v>0</v>
      </c>
      <c r="P495" s="585">
        <f t="shared" si="65"/>
        <v>38</v>
      </c>
      <c r="Q495" s="602"/>
      <c r="R495" s="602"/>
      <c r="S495" s="579">
        <f t="shared" si="61"/>
        <v>0</v>
      </c>
      <c r="T495" s="579">
        <f t="shared" si="62"/>
        <v>0</v>
      </c>
      <c r="U495" s="614"/>
      <c r="V495" s="828"/>
      <c r="W495" s="844"/>
      <c r="X495" s="980">
        <v>0</v>
      </c>
      <c r="Y495" s="980">
        <v>19</v>
      </c>
      <c r="Z495" s="980"/>
      <c r="AA495" s="980"/>
      <c r="AB495" s="980">
        <v>0</v>
      </c>
      <c r="AC495" s="980">
        <v>0</v>
      </c>
    </row>
    <row r="496" spans="1:29" ht="15" hidden="1" customHeight="1" thickBot="1" x14ac:dyDescent="0.3">
      <c r="A496" s="580" t="str">
        <f t="shared" si="64"/>
        <v>52039028</v>
      </c>
      <c r="B496" s="581">
        <v>480</v>
      </c>
      <c r="C496" s="582">
        <v>52039028</v>
      </c>
      <c r="D496" s="582"/>
      <c r="E496" s="582">
        <v>144</v>
      </c>
      <c r="F496" s="584" t="s">
        <v>2093</v>
      </c>
      <c r="G496" s="585"/>
      <c r="H496" s="585"/>
      <c r="I496" s="585" t="s">
        <v>104</v>
      </c>
      <c r="J496" s="584" t="s">
        <v>831</v>
      </c>
      <c r="K496" s="587" t="s">
        <v>2143</v>
      </c>
      <c r="L496" s="585" t="s">
        <v>9783</v>
      </c>
      <c r="M496" s="585">
        <v>1</v>
      </c>
      <c r="N496" s="585"/>
      <c r="O496" s="579">
        <f t="shared" si="66"/>
        <v>0</v>
      </c>
      <c r="P496" s="585">
        <f t="shared" si="65"/>
        <v>38</v>
      </c>
      <c r="Q496" s="602"/>
      <c r="R496" s="602"/>
      <c r="S496" s="579">
        <f t="shared" si="61"/>
        <v>0</v>
      </c>
      <c r="T496" s="579">
        <f t="shared" si="62"/>
        <v>0</v>
      </c>
      <c r="U496" s="735"/>
      <c r="V496" s="830"/>
      <c r="W496" s="844"/>
      <c r="X496" s="980">
        <v>0</v>
      </c>
      <c r="Y496" s="980">
        <v>19</v>
      </c>
      <c r="Z496" s="980"/>
      <c r="AA496" s="980"/>
      <c r="AB496" s="980">
        <v>0</v>
      </c>
      <c r="AC496" s="980">
        <v>0</v>
      </c>
    </row>
    <row r="497" spans="1:29" ht="15" hidden="1" customHeight="1" thickBot="1" x14ac:dyDescent="0.3">
      <c r="A497" s="580" t="str">
        <f t="shared" si="64"/>
        <v>95483684MA002D</v>
      </c>
      <c r="B497" s="581">
        <v>481</v>
      </c>
      <c r="C497" s="588">
        <v>95483684</v>
      </c>
      <c r="D497" s="588" t="s">
        <v>2144</v>
      </c>
      <c r="E497" s="588">
        <v>450</v>
      </c>
      <c r="F497" s="591" t="s">
        <v>2145</v>
      </c>
      <c r="G497" s="593" t="s">
        <v>9852</v>
      </c>
      <c r="H497" s="593"/>
      <c r="I497" s="591" t="s">
        <v>97</v>
      </c>
      <c r="J497" s="591" t="s">
        <v>9798</v>
      </c>
      <c r="K497" s="593" t="s">
        <v>2146</v>
      </c>
      <c r="L497" s="593" t="s">
        <v>9782</v>
      </c>
      <c r="M497" s="593">
        <v>1</v>
      </c>
      <c r="N497" s="593" t="s">
        <v>147</v>
      </c>
      <c r="O497" s="594">
        <v>24</v>
      </c>
      <c r="P497" s="593">
        <f t="shared" si="65"/>
        <v>38</v>
      </c>
      <c r="Q497" s="706"/>
      <c r="R497" s="706"/>
      <c r="S497" s="594">
        <f t="shared" si="61"/>
        <v>0</v>
      </c>
      <c r="T497" s="594">
        <f t="shared" si="62"/>
        <v>0</v>
      </c>
      <c r="U497" s="641" t="s">
        <v>9822</v>
      </c>
      <c r="V497" s="833">
        <v>42899</v>
      </c>
      <c r="W497" s="844"/>
      <c r="X497" s="980">
        <v>24</v>
      </c>
      <c r="Y497" s="980">
        <v>19</v>
      </c>
      <c r="Z497" s="980"/>
      <c r="AA497" s="980"/>
      <c r="AB497" s="980">
        <v>0</v>
      </c>
      <c r="AC497" s="980">
        <v>0</v>
      </c>
    </row>
    <row r="498" spans="1:29" ht="15" hidden="1" customHeight="1" thickBot="1" x14ac:dyDescent="0.3">
      <c r="A498" s="580" t="str">
        <f t="shared" si="64"/>
        <v>SEQ. AMORTECEDORMA004E/MA004D</v>
      </c>
      <c r="B498" s="581">
        <v>482</v>
      </c>
      <c r="C498" s="588" t="s">
        <v>2147</v>
      </c>
      <c r="D498" s="588" t="s">
        <v>2148</v>
      </c>
      <c r="E498" s="588">
        <v>30</v>
      </c>
      <c r="F498" s="591" t="s">
        <v>1689</v>
      </c>
      <c r="G498" s="593" t="s">
        <v>2149</v>
      </c>
      <c r="H498" s="593"/>
      <c r="I498" s="591" t="s">
        <v>97</v>
      </c>
      <c r="J498" s="591" t="s">
        <v>1660</v>
      </c>
      <c r="K498" s="593" t="s">
        <v>2150</v>
      </c>
      <c r="L498" s="593" t="s">
        <v>9782</v>
      </c>
      <c r="M498" s="593">
        <v>1</v>
      </c>
      <c r="N498" s="593" t="s">
        <v>147</v>
      </c>
      <c r="O498" s="594" t="s">
        <v>10066</v>
      </c>
      <c r="P498" s="593">
        <f t="shared" si="65"/>
        <v>38</v>
      </c>
      <c r="Q498" s="706"/>
      <c r="R498" s="706"/>
      <c r="S498" s="594">
        <f t="shared" si="61"/>
        <v>0</v>
      </c>
      <c r="T498" s="594">
        <f t="shared" si="62"/>
        <v>0</v>
      </c>
      <c r="U498" s="848" t="s">
        <v>9822</v>
      </c>
      <c r="V498" s="836">
        <v>42898</v>
      </c>
      <c r="W498" s="844"/>
      <c r="X498" s="980" t="s">
        <v>10066</v>
      </c>
      <c r="Y498" s="980">
        <v>19</v>
      </c>
      <c r="Z498" s="980"/>
      <c r="AA498" s="980"/>
      <c r="AB498" s="980">
        <v>0</v>
      </c>
      <c r="AC498" s="980">
        <v>0</v>
      </c>
    </row>
    <row r="499" spans="1:29" ht="15" hidden="1" customHeight="1" thickBot="1" x14ac:dyDescent="0.3">
      <c r="A499" s="580" t="str">
        <f t="shared" si="64"/>
        <v>95459393TAMPÃO</v>
      </c>
      <c r="B499" s="581">
        <v>483</v>
      </c>
      <c r="C499" s="582">
        <v>95459393</v>
      </c>
      <c r="D499" s="582" t="s">
        <v>2151</v>
      </c>
      <c r="E499" s="582">
        <v>2000</v>
      </c>
      <c r="F499" s="584" t="s">
        <v>69</v>
      </c>
      <c r="G499" s="585" t="s">
        <v>286</v>
      </c>
      <c r="H499" s="585"/>
      <c r="I499" s="584" t="s">
        <v>315</v>
      </c>
      <c r="J499" s="584" t="s">
        <v>831</v>
      </c>
      <c r="K499" s="585" t="s">
        <v>353</v>
      </c>
      <c r="L499" s="585" t="s">
        <v>9783</v>
      </c>
      <c r="M499" s="585">
        <v>1</v>
      </c>
      <c r="N499" s="585"/>
      <c r="O499" s="579">
        <f t="shared" ref="O499:O525" si="67">ROUNDUP(IF(N499="PENDANT",(VLOOKUP(L499,$E$2:$I$9,5,FALSE)*M499)),0)</f>
        <v>0</v>
      </c>
      <c r="P499" s="585">
        <f t="shared" si="65"/>
        <v>38</v>
      </c>
      <c r="Q499" s="602"/>
      <c r="R499" s="602"/>
      <c r="S499" s="579">
        <f t="shared" si="61"/>
        <v>0</v>
      </c>
      <c r="T499" s="579">
        <f t="shared" si="62"/>
        <v>0</v>
      </c>
      <c r="U499" s="614"/>
      <c r="V499" s="832"/>
      <c r="W499" s="844"/>
      <c r="X499" s="980">
        <v>0</v>
      </c>
      <c r="Y499" s="980">
        <v>19</v>
      </c>
      <c r="Z499" s="980"/>
      <c r="AA499" s="980"/>
      <c r="AB499" s="980">
        <v>0</v>
      </c>
      <c r="AC499" s="980">
        <v>0</v>
      </c>
    </row>
    <row r="500" spans="1:29" ht="15" hidden="1" customHeight="1" thickBot="1" x14ac:dyDescent="0.3">
      <c r="A500" s="580" t="str">
        <f t="shared" si="64"/>
        <v>52071156</v>
      </c>
      <c r="B500" s="581">
        <v>484</v>
      </c>
      <c r="C500" s="582">
        <v>52071156</v>
      </c>
      <c r="D500" s="582" t="s">
        <v>2152</v>
      </c>
      <c r="E500" s="582">
        <v>100</v>
      </c>
      <c r="F500" s="584"/>
      <c r="G500" s="585"/>
      <c r="H500" s="585"/>
      <c r="I500" s="584" t="s">
        <v>97</v>
      </c>
      <c r="J500" s="584" t="s">
        <v>831</v>
      </c>
      <c r="K500" s="585"/>
      <c r="L500" s="585" t="s">
        <v>9783</v>
      </c>
      <c r="M500" s="585">
        <v>1</v>
      </c>
      <c r="N500" s="585"/>
      <c r="O500" s="579">
        <f t="shared" si="67"/>
        <v>0</v>
      </c>
      <c r="P500" s="585">
        <f t="shared" si="65"/>
        <v>38</v>
      </c>
      <c r="Q500" s="602"/>
      <c r="R500" s="602"/>
      <c r="S500" s="579">
        <f t="shared" si="61"/>
        <v>0</v>
      </c>
      <c r="T500" s="579">
        <f t="shared" si="62"/>
        <v>0</v>
      </c>
      <c r="U500" s="735"/>
      <c r="V500" s="830"/>
      <c r="W500" s="844"/>
      <c r="X500" s="980">
        <v>0</v>
      </c>
      <c r="Y500" s="980">
        <v>19</v>
      </c>
      <c r="Z500" s="980"/>
      <c r="AA500" s="980"/>
      <c r="AB500" s="980">
        <v>0</v>
      </c>
      <c r="AC500" s="980">
        <v>0</v>
      </c>
    </row>
    <row r="501" spans="1:29" ht="15" hidden="1" customHeight="1" thickBot="1" x14ac:dyDescent="0.3">
      <c r="A501" s="580" t="str">
        <f t="shared" si="64"/>
        <v>93363896SPS3D</v>
      </c>
      <c r="B501" s="581">
        <v>485</v>
      </c>
      <c r="C501" s="582">
        <v>93363896</v>
      </c>
      <c r="D501" s="582" t="s">
        <v>2153</v>
      </c>
      <c r="E501" s="582">
        <v>2500</v>
      </c>
      <c r="F501" s="585" t="s">
        <v>1475</v>
      </c>
      <c r="G501" s="585" t="s">
        <v>2154</v>
      </c>
      <c r="H501" s="585"/>
      <c r="I501" s="585"/>
      <c r="J501" s="584" t="s">
        <v>831</v>
      </c>
      <c r="K501" s="585" t="s">
        <v>2155</v>
      </c>
      <c r="L501" s="585" t="s">
        <v>9783</v>
      </c>
      <c r="M501" s="585">
        <v>1</v>
      </c>
      <c r="N501" s="585"/>
      <c r="O501" s="579">
        <f t="shared" si="67"/>
        <v>0</v>
      </c>
      <c r="P501" s="585">
        <f t="shared" si="65"/>
        <v>38</v>
      </c>
      <c r="Q501" s="602"/>
      <c r="R501" s="602"/>
      <c r="S501" s="579">
        <f t="shared" si="61"/>
        <v>0</v>
      </c>
      <c r="T501" s="579">
        <f t="shared" si="62"/>
        <v>0</v>
      </c>
      <c r="U501" s="735"/>
      <c r="V501" s="832"/>
      <c r="W501" s="844"/>
      <c r="X501" s="980">
        <v>0</v>
      </c>
      <c r="Y501" s="980">
        <v>19</v>
      </c>
      <c r="Z501" s="980"/>
      <c r="AA501" s="980"/>
      <c r="AB501" s="980">
        <v>0</v>
      </c>
      <c r="AC501" s="980">
        <v>0</v>
      </c>
    </row>
    <row r="502" spans="1:29" ht="15" hidden="1" customHeight="1" thickBot="1" x14ac:dyDescent="0.3">
      <c r="A502" s="580" t="str">
        <f t="shared" si="64"/>
        <v>90389383TAMPÃO</v>
      </c>
      <c r="B502" s="581">
        <v>486</v>
      </c>
      <c r="C502" s="582">
        <v>90389383</v>
      </c>
      <c r="D502" s="582" t="s">
        <v>286</v>
      </c>
      <c r="E502" s="582">
        <v>500</v>
      </c>
      <c r="F502" s="584" t="s">
        <v>69</v>
      </c>
      <c r="G502" s="585" t="s">
        <v>286</v>
      </c>
      <c r="H502" s="585"/>
      <c r="I502" s="584" t="s">
        <v>315</v>
      </c>
      <c r="J502" s="584" t="s">
        <v>831</v>
      </c>
      <c r="K502" s="585" t="s">
        <v>588</v>
      </c>
      <c r="L502" s="585" t="s">
        <v>9783</v>
      </c>
      <c r="M502" s="585">
        <v>1</v>
      </c>
      <c r="N502" s="585"/>
      <c r="O502" s="579">
        <f t="shared" si="67"/>
        <v>0</v>
      </c>
      <c r="P502" s="585">
        <f t="shared" si="65"/>
        <v>38</v>
      </c>
      <c r="Q502" s="602"/>
      <c r="R502" s="602"/>
      <c r="S502" s="579">
        <f t="shared" si="61"/>
        <v>0</v>
      </c>
      <c r="T502" s="579">
        <f t="shared" si="62"/>
        <v>0</v>
      </c>
      <c r="U502" s="735"/>
      <c r="V502" s="830"/>
      <c r="W502" s="844"/>
      <c r="X502" s="980">
        <v>0</v>
      </c>
      <c r="Y502" s="980">
        <v>19</v>
      </c>
      <c r="Z502" s="980"/>
      <c r="AA502" s="980"/>
      <c r="AB502" s="980">
        <v>0</v>
      </c>
      <c r="AC502" s="980">
        <v>0</v>
      </c>
    </row>
    <row r="503" spans="1:29" ht="15" hidden="1" customHeight="1" thickBot="1" x14ac:dyDescent="0.3">
      <c r="A503" s="580" t="str">
        <f t="shared" si="64"/>
        <v>93353556MINOMI</v>
      </c>
      <c r="B503" s="581">
        <v>487</v>
      </c>
      <c r="C503" s="582">
        <v>93353556</v>
      </c>
      <c r="D503" s="582" t="s">
        <v>2156</v>
      </c>
      <c r="E503" s="582">
        <v>60</v>
      </c>
      <c r="F503" s="584"/>
      <c r="G503" s="585" t="s">
        <v>1491</v>
      </c>
      <c r="H503" s="585"/>
      <c r="I503" s="584" t="s">
        <v>75</v>
      </c>
      <c r="J503" s="584" t="s">
        <v>831</v>
      </c>
      <c r="K503" s="585"/>
      <c r="L503" s="585" t="s">
        <v>9783</v>
      </c>
      <c r="M503" s="585">
        <v>1</v>
      </c>
      <c r="N503" s="585"/>
      <c r="O503" s="579">
        <f t="shared" si="67"/>
        <v>0</v>
      </c>
      <c r="P503" s="585">
        <f t="shared" si="65"/>
        <v>38</v>
      </c>
      <c r="Q503" s="602"/>
      <c r="R503" s="602"/>
      <c r="S503" s="579">
        <f t="shared" si="61"/>
        <v>0</v>
      </c>
      <c r="T503" s="579">
        <f t="shared" si="62"/>
        <v>0</v>
      </c>
      <c r="U503" s="735"/>
      <c r="V503" s="831"/>
      <c r="W503" s="844"/>
      <c r="X503" s="980">
        <v>0</v>
      </c>
      <c r="Y503" s="980">
        <v>19</v>
      </c>
      <c r="Z503" s="980"/>
      <c r="AA503" s="980"/>
      <c r="AB503" s="980">
        <v>0</v>
      </c>
      <c r="AC503" s="980">
        <v>0</v>
      </c>
    </row>
    <row r="504" spans="1:29" ht="15" hidden="1" customHeight="1" thickBot="1" x14ac:dyDescent="0.3">
      <c r="A504" s="580" t="str">
        <f t="shared" si="64"/>
        <v>52075116SPSMBB</v>
      </c>
      <c r="B504" s="581">
        <v>488</v>
      </c>
      <c r="C504" s="582">
        <v>52075116</v>
      </c>
      <c r="D504" s="582" t="s">
        <v>2157</v>
      </c>
      <c r="E504" s="582">
        <v>150</v>
      </c>
      <c r="F504" s="584" t="s">
        <v>2158</v>
      </c>
      <c r="G504" s="585" t="s">
        <v>1428</v>
      </c>
      <c r="H504" s="585"/>
      <c r="I504" s="584" t="s">
        <v>84</v>
      </c>
      <c r="J504" s="584" t="s">
        <v>831</v>
      </c>
      <c r="K504" s="585" t="s">
        <v>140</v>
      </c>
      <c r="L504" s="585" t="s">
        <v>114</v>
      </c>
      <c r="M504" s="585">
        <v>1</v>
      </c>
      <c r="N504" s="585" t="s">
        <v>147</v>
      </c>
      <c r="O504" s="579">
        <f t="shared" si="67"/>
        <v>9</v>
      </c>
      <c r="P504" s="585">
        <f t="shared" si="65"/>
        <v>9</v>
      </c>
      <c r="Q504" s="602" t="s">
        <v>10152</v>
      </c>
      <c r="R504" s="602"/>
      <c r="S504" s="579">
        <f t="shared" si="61"/>
        <v>0</v>
      </c>
      <c r="T504" s="579">
        <f t="shared" si="62"/>
        <v>0</v>
      </c>
      <c r="U504" s="614" t="s">
        <v>9824</v>
      </c>
      <c r="V504" s="828">
        <v>42969</v>
      </c>
      <c r="W504" s="844"/>
      <c r="X504" s="980">
        <v>5</v>
      </c>
      <c r="Y504" s="980">
        <v>5</v>
      </c>
      <c r="Z504" s="980" t="s">
        <v>10152</v>
      </c>
      <c r="AA504" s="980"/>
      <c r="AB504" s="980">
        <v>0</v>
      </c>
      <c r="AC504" s="980">
        <v>0</v>
      </c>
    </row>
    <row r="505" spans="1:29" ht="15" hidden="1" customHeight="1" thickBot="1" x14ac:dyDescent="0.3">
      <c r="A505" s="580" t="str">
        <f t="shared" si="64"/>
        <v>5431/1089TP026E</v>
      </c>
      <c r="B505" s="581">
        <v>489</v>
      </c>
      <c r="C505" s="582" t="s">
        <v>2159</v>
      </c>
      <c r="D505" s="582" t="s">
        <v>2160</v>
      </c>
      <c r="E505" s="582">
        <v>30</v>
      </c>
      <c r="F505" s="611" t="s">
        <v>1491</v>
      </c>
      <c r="G505" s="585" t="s">
        <v>1453</v>
      </c>
      <c r="H505" s="585"/>
      <c r="I505" s="584" t="s">
        <v>75</v>
      </c>
      <c r="J505" s="584" t="s">
        <v>831</v>
      </c>
      <c r="K505" s="585" t="s">
        <v>1671</v>
      </c>
      <c r="L505" s="585" t="s">
        <v>9783</v>
      </c>
      <c r="M505" s="585">
        <v>1</v>
      </c>
      <c r="N505" s="585"/>
      <c r="O505" s="579">
        <f t="shared" si="67"/>
        <v>0</v>
      </c>
      <c r="P505" s="585">
        <f t="shared" si="65"/>
        <v>38</v>
      </c>
      <c r="Q505" s="602"/>
      <c r="R505" s="602"/>
      <c r="S505" s="579">
        <f t="shared" si="61"/>
        <v>0</v>
      </c>
      <c r="T505" s="579">
        <f t="shared" si="62"/>
        <v>0</v>
      </c>
      <c r="U505" s="735"/>
      <c r="V505" s="829"/>
      <c r="W505" s="844"/>
      <c r="X505" s="980">
        <v>0</v>
      </c>
      <c r="Y505" s="980">
        <v>19</v>
      </c>
      <c r="Z505" s="980"/>
      <c r="AA505" s="980"/>
      <c r="AB505" s="980">
        <v>0</v>
      </c>
      <c r="AC505" s="980">
        <v>0</v>
      </c>
    </row>
    <row r="506" spans="1:29" ht="15" hidden="1" customHeight="1" thickBot="1" x14ac:dyDescent="0.3">
      <c r="A506" s="580" t="str">
        <f t="shared" si="64"/>
        <v>94729819TAC</v>
      </c>
      <c r="B506" s="581">
        <v>490</v>
      </c>
      <c r="C506" s="582">
        <v>94729819</v>
      </c>
      <c r="D506" s="582" t="s">
        <v>2161</v>
      </c>
      <c r="E506" s="582">
        <v>14</v>
      </c>
      <c r="F506" s="584"/>
      <c r="G506" s="585" t="s">
        <v>2101</v>
      </c>
      <c r="H506" s="585"/>
      <c r="I506" s="585"/>
      <c r="J506" s="584" t="s">
        <v>831</v>
      </c>
      <c r="K506" s="585"/>
      <c r="L506" s="585" t="s">
        <v>9783</v>
      </c>
      <c r="M506" s="585">
        <v>1</v>
      </c>
      <c r="N506" s="585"/>
      <c r="O506" s="579">
        <f t="shared" si="67"/>
        <v>0</v>
      </c>
      <c r="P506" s="585">
        <f t="shared" si="65"/>
        <v>38</v>
      </c>
      <c r="Q506" s="602"/>
      <c r="R506" s="602"/>
      <c r="S506" s="579">
        <f t="shared" si="61"/>
        <v>0</v>
      </c>
      <c r="T506" s="579">
        <f t="shared" si="62"/>
        <v>0</v>
      </c>
      <c r="U506" s="735"/>
      <c r="V506" s="829"/>
      <c r="W506" s="844"/>
      <c r="X506" s="980">
        <v>0</v>
      </c>
      <c r="Y506" s="980">
        <v>19</v>
      </c>
      <c r="Z506" s="980"/>
      <c r="AA506" s="980"/>
      <c r="AB506" s="980">
        <v>0</v>
      </c>
      <c r="AC506" s="980">
        <v>0</v>
      </c>
    </row>
    <row r="507" spans="1:29" ht="15" hidden="1" customHeight="1" thickBot="1" x14ac:dyDescent="0.3">
      <c r="A507" s="580" t="str">
        <f t="shared" si="64"/>
        <v>52118864SEQ CHICOTES</v>
      </c>
      <c r="B507" s="581">
        <v>491</v>
      </c>
      <c r="C507" s="582">
        <v>52118864</v>
      </c>
      <c r="D507" s="582" t="s">
        <v>2162</v>
      </c>
      <c r="E507" s="582">
        <v>20</v>
      </c>
      <c r="F507" s="584" t="s">
        <v>1629</v>
      </c>
      <c r="G507" s="585" t="s">
        <v>1519</v>
      </c>
      <c r="H507" s="585"/>
      <c r="I507" s="584" t="s">
        <v>1520</v>
      </c>
      <c r="J507" s="584" t="s">
        <v>831</v>
      </c>
      <c r="K507" s="585" t="s">
        <v>618</v>
      </c>
      <c r="L507" s="585" t="s">
        <v>9783</v>
      </c>
      <c r="M507" s="585">
        <v>1</v>
      </c>
      <c r="N507" s="585"/>
      <c r="O507" s="579">
        <f t="shared" si="67"/>
        <v>0</v>
      </c>
      <c r="P507" s="585">
        <f t="shared" si="65"/>
        <v>38</v>
      </c>
      <c r="Q507" s="602"/>
      <c r="R507" s="602"/>
      <c r="S507" s="579">
        <f t="shared" si="61"/>
        <v>0</v>
      </c>
      <c r="T507" s="579">
        <f t="shared" si="62"/>
        <v>0</v>
      </c>
      <c r="U507" s="735"/>
      <c r="V507" s="830"/>
      <c r="W507" s="844"/>
      <c r="X507" s="980">
        <v>0</v>
      </c>
      <c r="Y507" s="980">
        <v>19</v>
      </c>
      <c r="Z507" s="980"/>
      <c r="AA507" s="980"/>
      <c r="AB507" s="980">
        <v>0</v>
      </c>
      <c r="AC507" s="980">
        <v>0</v>
      </c>
    </row>
    <row r="508" spans="1:29" ht="15" hidden="1" customHeight="1" thickBot="1" x14ac:dyDescent="0.3">
      <c r="A508" s="580" t="str">
        <f t="shared" si="64"/>
        <v>52136434/6431PATIO-45</v>
      </c>
      <c r="B508" s="581">
        <v>492</v>
      </c>
      <c r="C508" s="582" t="s">
        <v>2163</v>
      </c>
      <c r="D508" s="582" t="s">
        <v>2164</v>
      </c>
      <c r="E508" s="582">
        <v>11</v>
      </c>
      <c r="F508" s="584"/>
      <c r="G508" s="584" t="s">
        <v>1172</v>
      </c>
      <c r="H508" s="584"/>
      <c r="I508" s="585"/>
      <c r="J508" s="584" t="s">
        <v>1482</v>
      </c>
      <c r="K508" s="585" t="s">
        <v>1466</v>
      </c>
      <c r="L508" s="585" t="s">
        <v>9783</v>
      </c>
      <c r="M508" s="585">
        <v>1</v>
      </c>
      <c r="N508" s="585"/>
      <c r="O508" s="579">
        <f t="shared" si="67"/>
        <v>0</v>
      </c>
      <c r="P508" s="585">
        <f t="shared" si="65"/>
        <v>38</v>
      </c>
      <c r="Q508" s="602"/>
      <c r="R508" s="602"/>
      <c r="S508" s="579">
        <f t="shared" ref="S508:S571" si="68">ROUNDUP(IF(N508="pps",(M508*VLOOKUP(L508,$E$2:$I$9,4,FALSE)*$B$3)/E508,0),0)</f>
        <v>0</v>
      </c>
      <c r="T508" s="579">
        <f t="shared" ref="T508:T571" si="69">ROUNDUP(IF(N508="pps",(M508*VLOOKUP(L508,$E$2:$I$9,4,FALSE)*$B$9)/E508,0),0)</f>
        <v>0</v>
      </c>
      <c r="U508" s="735"/>
      <c r="V508" s="831"/>
      <c r="W508" s="844"/>
      <c r="X508" s="980">
        <v>0</v>
      </c>
      <c r="Y508" s="980">
        <v>19</v>
      </c>
      <c r="Z508" s="980"/>
      <c r="AA508" s="980"/>
      <c r="AB508" s="980">
        <v>0</v>
      </c>
      <c r="AC508" s="980">
        <v>0</v>
      </c>
    </row>
    <row r="509" spans="1:29" ht="15" hidden="1" customHeight="1" thickBot="1" x14ac:dyDescent="0.3">
      <c r="A509" s="580" t="str">
        <f t="shared" si="64"/>
        <v>52136435/6436PATIO-45</v>
      </c>
      <c r="B509" s="581">
        <v>493</v>
      </c>
      <c r="C509" s="582" t="s">
        <v>2165</v>
      </c>
      <c r="D509" s="582" t="s">
        <v>2166</v>
      </c>
      <c r="E509" s="582">
        <v>11</v>
      </c>
      <c r="F509" s="584"/>
      <c r="G509" s="584" t="s">
        <v>1172</v>
      </c>
      <c r="H509" s="584"/>
      <c r="I509" s="585"/>
      <c r="J509" s="584" t="s">
        <v>1482</v>
      </c>
      <c r="K509" s="585" t="s">
        <v>1466</v>
      </c>
      <c r="L509" s="585" t="s">
        <v>9783</v>
      </c>
      <c r="M509" s="585">
        <v>1</v>
      </c>
      <c r="N509" s="585"/>
      <c r="O509" s="579">
        <f t="shared" si="67"/>
        <v>0</v>
      </c>
      <c r="P509" s="585">
        <f t="shared" si="65"/>
        <v>38</v>
      </c>
      <c r="Q509" s="602"/>
      <c r="R509" s="602"/>
      <c r="S509" s="579">
        <f t="shared" si="68"/>
        <v>0</v>
      </c>
      <c r="T509" s="579">
        <f t="shared" si="69"/>
        <v>0</v>
      </c>
      <c r="U509" s="735"/>
      <c r="V509" s="831"/>
      <c r="W509" s="844"/>
      <c r="X509" s="980">
        <v>0</v>
      </c>
      <c r="Y509" s="980">
        <v>19</v>
      </c>
      <c r="Z509" s="980"/>
      <c r="AA509" s="980"/>
      <c r="AB509" s="980">
        <v>0</v>
      </c>
      <c r="AC509" s="980">
        <v>0</v>
      </c>
    </row>
    <row r="510" spans="1:29" ht="15" hidden="1" customHeight="1" thickBot="1" x14ac:dyDescent="0.3">
      <c r="A510" s="580" t="str">
        <f t="shared" si="64"/>
        <v>123MB030</v>
      </c>
      <c r="B510" s="581">
        <v>494</v>
      </c>
      <c r="C510" s="582">
        <v>123</v>
      </c>
      <c r="D510" s="582" t="s">
        <v>2167</v>
      </c>
      <c r="E510" s="582">
        <v>50</v>
      </c>
      <c r="F510" s="584"/>
      <c r="G510" s="585" t="s">
        <v>2168</v>
      </c>
      <c r="H510" s="585"/>
      <c r="I510" s="584" t="s">
        <v>84</v>
      </c>
      <c r="J510" s="584" t="s">
        <v>1482</v>
      </c>
      <c r="K510" s="585"/>
      <c r="L510" s="585" t="s">
        <v>9783</v>
      </c>
      <c r="M510" s="585">
        <v>1</v>
      </c>
      <c r="N510" s="585"/>
      <c r="O510" s="579">
        <f t="shared" si="67"/>
        <v>0</v>
      </c>
      <c r="P510" s="585">
        <f t="shared" si="65"/>
        <v>38</v>
      </c>
      <c r="Q510" s="602"/>
      <c r="R510" s="602"/>
      <c r="S510" s="579">
        <f t="shared" si="68"/>
        <v>0</v>
      </c>
      <c r="T510" s="579">
        <f t="shared" si="69"/>
        <v>0</v>
      </c>
      <c r="U510" s="735"/>
      <c r="V510" s="831"/>
      <c r="W510" s="844"/>
      <c r="X510" s="980">
        <v>0</v>
      </c>
      <c r="Y510" s="980">
        <v>19</v>
      </c>
      <c r="Z510" s="980"/>
      <c r="AA510" s="980"/>
      <c r="AB510" s="980">
        <v>0</v>
      </c>
      <c r="AC510" s="980">
        <v>0</v>
      </c>
    </row>
    <row r="511" spans="1:29" ht="15" hidden="1" customHeight="1" thickBot="1" x14ac:dyDescent="0.3">
      <c r="A511" s="580" t="str">
        <f t="shared" si="64"/>
        <v xml:space="preserve">13592529SPSD1D </v>
      </c>
      <c r="B511" s="581">
        <v>495</v>
      </c>
      <c r="C511" s="582">
        <v>13592529</v>
      </c>
      <c r="D511" s="582" t="s">
        <v>2169</v>
      </c>
      <c r="E511" s="582">
        <v>360</v>
      </c>
      <c r="F511" s="633" t="s">
        <v>2170</v>
      </c>
      <c r="G511" s="587" t="s">
        <v>2171</v>
      </c>
      <c r="H511" s="587"/>
      <c r="I511" s="585" t="s">
        <v>104</v>
      </c>
      <c r="J511" s="584" t="s">
        <v>831</v>
      </c>
      <c r="K511" s="587" t="s">
        <v>2172</v>
      </c>
      <c r="L511" s="585" t="s">
        <v>9783</v>
      </c>
      <c r="M511" s="585">
        <v>1</v>
      </c>
      <c r="N511" s="585"/>
      <c r="O511" s="579">
        <f t="shared" si="67"/>
        <v>0</v>
      </c>
      <c r="P511" s="585">
        <f t="shared" si="65"/>
        <v>38</v>
      </c>
      <c r="Q511" s="602"/>
      <c r="R511" s="602"/>
      <c r="S511" s="579">
        <f t="shared" si="68"/>
        <v>0</v>
      </c>
      <c r="T511" s="579">
        <f t="shared" si="69"/>
        <v>0</v>
      </c>
      <c r="U511" s="735"/>
      <c r="V511" s="830"/>
      <c r="W511" s="844"/>
      <c r="X511" s="980">
        <v>0</v>
      </c>
      <c r="Y511" s="980">
        <v>19</v>
      </c>
      <c r="Z511" s="980"/>
      <c r="AA511" s="980"/>
      <c r="AB511" s="980">
        <v>0</v>
      </c>
      <c r="AC511" s="980">
        <v>0</v>
      </c>
    </row>
    <row r="512" spans="1:29" ht="15" hidden="1" customHeight="1" thickBot="1" x14ac:dyDescent="0.3">
      <c r="A512" s="580" t="str">
        <f t="shared" si="64"/>
        <v>13592528DOORS</v>
      </c>
      <c r="B512" s="581">
        <v>496</v>
      </c>
      <c r="C512" s="582">
        <v>13592528</v>
      </c>
      <c r="D512" s="582" t="s">
        <v>2173</v>
      </c>
      <c r="E512" s="582"/>
      <c r="F512" s="584"/>
      <c r="G512" s="585" t="s">
        <v>104</v>
      </c>
      <c r="H512" s="585"/>
      <c r="I512" s="585" t="s">
        <v>104</v>
      </c>
      <c r="J512" s="584" t="s">
        <v>831</v>
      </c>
      <c r="K512" s="585"/>
      <c r="L512" s="585" t="s">
        <v>9783</v>
      </c>
      <c r="M512" s="585">
        <v>1</v>
      </c>
      <c r="N512" s="585"/>
      <c r="O512" s="579">
        <f t="shared" si="67"/>
        <v>0</v>
      </c>
      <c r="P512" s="585">
        <f t="shared" si="65"/>
        <v>38</v>
      </c>
      <c r="Q512" s="602"/>
      <c r="R512" s="602"/>
      <c r="S512" s="579">
        <f t="shared" si="68"/>
        <v>0</v>
      </c>
      <c r="T512" s="579">
        <f t="shared" si="69"/>
        <v>0</v>
      </c>
      <c r="U512" s="735"/>
      <c r="V512" s="830"/>
      <c r="W512" s="844"/>
      <c r="X512" s="980">
        <v>0</v>
      </c>
      <c r="Y512" s="980">
        <v>19</v>
      </c>
      <c r="Z512" s="980"/>
      <c r="AA512" s="980"/>
      <c r="AB512" s="980">
        <v>0</v>
      </c>
      <c r="AC512" s="980">
        <v>0</v>
      </c>
    </row>
    <row r="513" spans="1:29" ht="15" hidden="1" customHeight="1" thickBot="1" x14ac:dyDescent="0.3">
      <c r="A513" s="580" t="str">
        <f t="shared" si="64"/>
        <v>52068730PDI</v>
      </c>
      <c r="B513" s="581">
        <v>497</v>
      </c>
      <c r="C513" s="582" t="s">
        <v>183</v>
      </c>
      <c r="D513" s="582" t="s">
        <v>10070</v>
      </c>
      <c r="E513" s="582">
        <v>300</v>
      </c>
      <c r="F513" s="584"/>
      <c r="G513" s="585" t="s">
        <v>146</v>
      </c>
      <c r="H513" s="585"/>
      <c r="I513" s="585"/>
      <c r="J513" s="584" t="s">
        <v>831</v>
      </c>
      <c r="K513" s="585"/>
      <c r="L513" s="585" t="s">
        <v>9783</v>
      </c>
      <c r="M513" s="585">
        <v>1</v>
      </c>
      <c r="N513" s="585"/>
      <c r="O513" s="579">
        <f t="shared" si="67"/>
        <v>0</v>
      </c>
      <c r="P513" s="585">
        <f t="shared" si="65"/>
        <v>38</v>
      </c>
      <c r="Q513" s="602"/>
      <c r="R513" s="602"/>
      <c r="S513" s="579">
        <f t="shared" si="68"/>
        <v>0</v>
      </c>
      <c r="T513" s="579">
        <f t="shared" si="69"/>
        <v>0</v>
      </c>
      <c r="U513" s="735"/>
      <c r="V513" s="831"/>
      <c r="W513" s="844"/>
      <c r="X513" s="980">
        <v>0</v>
      </c>
      <c r="Y513" s="980">
        <v>19</v>
      </c>
      <c r="Z513" s="980"/>
      <c r="AA513" s="980"/>
      <c r="AB513" s="980">
        <v>0</v>
      </c>
      <c r="AC513" s="980">
        <v>0</v>
      </c>
    </row>
    <row r="514" spans="1:29" ht="15" hidden="1" customHeight="1" thickBot="1" x14ac:dyDescent="0.3">
      <c r="A514" s="580" t="str">
        <f t="shared" si="64"/>
        <v>94748591SPSD3E</v>
      </c>
      <c r="B514" s="581">
        <v>498</v>
      </c>
      <c r="C514" s="582">
        <v>94748591</v>
      </c>
      <c r="D514" s="582" t="s">
        <v>2174</v>
      </c>
      <c r="E514" s="582">
        <v>144</v>
      </c>
      <c r="F514" s="584" t="s">
        <v>2175</v>
      </c>
      <c r="G514" s="585" t="s">
        <v>1298</v>
      </c>
      <c r="H514" s="585"/>
      <c r="I514" s="585" t="s">
        <v>104</v>
      </c>
      <c r="J514" s="584" t="s">
        <v>831</v>
      </c>
      <c r="K514" s="587" t="s">
        <v>2176</v>
      </c>
      <c r="L514" s="585" t="s">
        <v>9783</v>
      </c>
      <c r="M514" s="585">
        <v>1</v>
      </c>
      <c r="N514" s="585"/>
      <c r="O514" s="579">
        <f t="shared" si="67"/>
        <v>0</v>
      </c>
      <c r="P514" s="585">
        <f t="shared" si="65"/>
        <v>38</v>
      </c>
      <c r="Q514" s="602"/>
      <c r="R514" s="602"/>
      <c r="S514" s="579">
        <f t="shared" si="68"/>
        <v>0</v>
      </c>
      <c r="T514" s="579">
        <f t="shared" si="69"/>
        <v>0</v>
      </c>
      <c r="U514" s="735"/>
      <c r="V514" s="831"/>
      <c r="W514" s="844"/>
      <c r="X514" s="980">
        <v>0</v>
      </c>
      <c r="Y514" s="980">
        <v>19</v>
      </c>
      <c r="Z514" s="980"/>
      <c r="AA514" s="980"/>
      <c r="AB514" s="980">
        <v>0</v>
      </c>
      <c r="AC514" s="980">
        <v>0</v>
      </c>
    </row>
    <row r="515" spans="1:29" ht="15" hidden="1" customHeight="1" thickBot="1" x14ac:dyDescent="0.3">
      <c r="A515" s="580" t="str">
        <f t="shared" si="64"/>
        <v>52091099PDI</v>
      </c>
      <c r="B515" s="581">
        <v>499</v>
      </c>
      <c r="C515" s="582">
        <v>52091099</v>
      </c>
      <c r="D515" s="582" t="s">
        <v>10071</v>
      </c>
      <c r="E515" s="582">
        <v>300</v>
      </c>
      <c r="F515" s="584"/>
      <c r="G515" s="585" t="s">
        <v>146</v>
      </c>
      <c r="H515" s="585"/>
      <c r="I515" s="585"/>
      <c r="J515" s="584" t="s">
        <v>831</v>
      </c>
      <c r="K515" s="585"/>
      <c r="L515" s="585" t="s">
        <v>9783</v>
      </c>
      <c r="M515" s="585">
        <v>1</v>
      </c>
      <c r="N515" s="585"/>
      <c r="O515" s="579">
        <f t="shared" si="67"/>
        <v>0</v>
      </c>
      <c r="P515" s="585">
        <f t="shared" si="65"/>
        <v>38</v>
      </c>
      <c r="Q515" s="602"/>
      <c r="R515" s="602"/>
      <c r="S515" s="579">
        <f t="shared" si="68"/>
        <v>0</v>
      </c>
      <c r="T515" s="579">
        <f t="shared" si="69"/>
        <v>0</v>
      </c>
      <c r="U515" s="735"/>
      <c r="V515" s="831"/>
      <c r="W515" s="844"/>
      <c r="X515" s="980">
        <v>0</v>
      </c>
      <c r="Y515" s="980">
        <v>19</v>
      </c>
      <c r="Z515" s="980"/>
      <c r="AA515" s="980"/>
      <c r="AB515" s="980">
        <v>0</v>
      </c>
      <c r="AC515" s="980">
        <v>0</v>
      </c>
    </row>
    <row r="516" spans="1:29" ht="15" hidden="1" customHeight="1" thickBot="1" x14ac:dyDescent="0.3">
      <c r="A516" s="580" t="str">
        <f t="shared" si="64"/>
        <v>52081103PDI</v>
      </c>
      <c r="B516" s="581">
        <v>500</v>
      </c>
      <c r="C516" s="582" t="s">
        <v>160</v>
      </c>
      <c r="D516" s="582" t="s">
        <v>10072</v>
      </c>
      <c r="E516" s="582">
        <v>300</v>
      </c>
      <c r="F516" s="584"/>
      <c r="G516" s="585" t="s">
        <v>146</v>
      </c>
      <c r="H516" s="585"/>
      <c r="I516" s="585"/>
      <c r="J516" s="584" t="s">
        <v>831</v>
      </c>
      <c r="K516" s="585"/>
      <c r="L516" s="585" t="s">
        <v>9783</v>
      </c>
      <c r="M516" s="585">
        <v>1</v>
      </c>
      <c r="N516" s="585"/>
      <c r="O516" s="579">
        <f t="shared" si="67"/>
        <v>0</v>
      </c>
      <c r="P516" s="585">
        <f t="shared" si="65"/>
        <v>38</v>
      </c>
      <c r="Q516" s="602"/>
      <c r="R516" s="602"/>
      <c r="S516" s="579">
        <f t="shared" si="68"/>
        <v>0</v>
      </c>
      <c r="T516" s="579">
        <f t="shared" si="69"/>
        <v>0</v>
      </c>
      <c r="U516" s="735"/>
      <c r="V516" s="831"/>
      <c r="W516" s="844"/>
      <c r="X516" s="980">
        <v>0</v>
      </c>
      <c r="Y516" s="980">
        <v>19</v>
      </c>
      <c r="Z516" s="980"/>
      <c r="AA516" s="980"/>
      <c r="AB516" s="980">
        <v>0</v>
      </c>
      <c r="AC516" s="980">
        <v>0</v>
      </c>
    </row>
    <row r="517" spans="1:29" ht="15" hidden="1" customHeight="1" thickBot="1" x14ac:dyDescent="0.3">
      <c r="A517" s="580" t="str">
        <f t="shared" si="64"/>
        <v>52081102PDI</v>
      </c>
      <c r="B517" s="581">
        <v>501</v>
      </c>
      <c r="C517" s="582" t="s">
        <v>162</v>
      </c>
      <c r="D517" s="582" t="s">
        <v>10073</v>
      </c>
      <c r="E517" s="582">
        <v>300</v>
      </c>
      <c r="F517" s="584"/>
      <c r="G517" s="585" t="s">
        <v>146</v>
      </c>
      <c r="H517" s="585"/>
      <c r="I517" s="585"/>
      <c r="J517" s="584" t="s">
        <v>831</v>
      </c>
      <c r="K517" s="585"/>
      <c r="L517" s="585" t="s">
        <v>9783</v>
      </c>
      <c r="M517" s="585">
        <v>1</v>
      </c>
      <c r="N517" s="585"/>
      <c r="O517" s="579">
        <f t="shared" si="67"/>
        <v>0</v>
      </c>
      <c r="P517" s="585">
        <f t="shared" si="65"/>
        <v>38</v>
      </c>
      <c r="Q517" s="602"/>
      <c r="R517" s="602"/>
      <c r="S517" s="579">
        <f t="shared" si="68"/>
        <v>0</v>
      </c>
      <c r="T517" s="579">
        <f t="shared" si="69"/>
        <v>0</v>
      </c>
      <c r="U517" s="735"/>
      <c r="V517" s="829"/>
      <c r="W517" s="844"/>
      <c r="X517" s="980">
        <v>0</v>
      </c>
      <c r="Y517" s="980">
        <v>19</v>
      </c>
      <c r="Z517" s="980"/>
      <c r="AA517" s="980"/>
      <c r="AB517" s="980">
        <v>0</v>
      </c>
      <c r="AC517" s="980">
        <v>0</v>
      </c>
    </row>
    <row r="518" spans="1:29" ht="15" hidden="1" customHeight="1" thickBot="1" x14ac:dyDescent="0.3">
      <c r="A518" s="580" t="str">
        <f t="shared" si="64"/>
        <v>52098535PDI</v>
      </c>
      <c r="B518" s="581">
        <v>502</v>
      </c>
      <c r="C518" s="582">
        <v>52098535</v>
      </c>
      <c r="D518" s="582" t="s">
        <v>10074</v>
      </c>
      <c r="E518" s="582">
        <v>300</v>
      </c>
      <c r="F518" s="584"/>
      <c r="G518" s="585" t="s">
        <v>146</v>
      </c>
      <c r="H518" s="585"/>
      <c r="I518" s="585"/>
      <c r="J518" s="584" t="s">
        <v>831</v>
      </c>
      <c r="K518" s="585"/>
      <c r="L518" s="585" t="s">
        <v>9783</v>
      </c>
      <c r="M518" s="585">
        <v>1</v>
      </c>
      <c r="N518" s="585"/>
      <c r="O518" s="579">
        <f t="shared" si="67"/>
        <v>0</v>
      </c>
      <c r="P518" s="585">
        <f t="shared" si="65"/>
        <v>38</v>
      </c>
      <c r="Q518" s="602"/>
      <c r="R518" s="602"/>
      <c r="S518" s="579">
        <f t="shared" si="68"/>
        <v>0</v>
      </c>
      <c r="T518" s="579">
        <f t="shared" si="69"/>
        <v>0</v>
      </c>
      <c r="U518" s="735"/>
      <c r="V518" s="830"/>
      <c r="W518" s="844"/>
      <c r="X518" s="980">
        <v>0</v>
      </c>
      <c r="Y518" s="980">
        <v>19</v>
      </c>
      <c r="Z518" s="980"/>
      <c r="AA518" s="980"/>
      <c r="AB518" s="980">
        <v>0</v>
      </c>
      <c r="AC518" s="980">
        <v>0</v>
      </c>
    </row>
    <row r="519" spans="1:29" ht="15" hidden="1" customHeight="1" thickBot="1" x14ac:dyDescent="0.3">
      <c r="A519" s="580" t="str">
        <f t="shared" si="64"/>
        <v>52049224TOOLKT</v>
      </c>
      <c r="B519" s="581">
        <v>503</v>
      </c>
      <c r="C519" s="582">
        <v>52049224</v>
      </c>
      <c r="D519" s="582" t="s">
        <v>2177</v>
      </c>
      <c r="E519" s="582">
        <v>48</v>
      </c>
      <c r="F519" s="584" t="s">
        <v>2178</v>
      </c>
      <c r="G519" s="585" t="s">
        <v>2179</v>
      </c>
      <c r="H519" s="585"/>
      <c r="I519" s="585" t="s">
        <v>75</v>
      </c>
      <c r="J519" s="584" t="s">
        <v>831</v>
      </c>
      <c r="K519" s="585" t="s">
        <v>1805</v>
      </c>
      <c r="L519" s="585" t="s">
        <v>9783</v>
      </c>
      <c r="M519" s="585">
        <v>1</v>
      </c>
      <c r="N519" s="585"/>
      <c r="O519" s="579">
        <f t="shared" si="67"/>
        <v>0</v>
      </c>
      <c r="P519" s="585">
        <f t="shared" si="65"/>
        <v>38</v>
      </c>
      <c r="Q519" s="602"/>
      <c r="R519" s="602"/>
      <c r="S519" s="579">
        <f t="shared" si="68"/>
        <v>0</v>
      </c>
      <c r="T519" s="579">
        <f t="shared" si="69"/>
        <v>0</v>
      </c>
      <c r="U519" s="735"/>
      <c r="V519" s="830"/>
      <c r="W519" s="844"/>
      <c r="X519" s="980">
        <v>0</v>
      </c>
      <c r="Y519" s="980">
        <v>19</v>
      </c>
      <c r="Z519" s="980"/>
      <c r="AA519" s="980"/>
      <c r="AB519" s="980">
        <v>0</v>
      </c>
      <c r="AC519" s="980">
        <v>0</v>
      </c>
    </row>
    <row r="520" spans="1:29" ht="15" hidden="1" customHeight="1" thickBot="1" x14ac:dyDescent="0.3">
      <c r="A520" s="580" t="str">
        <f t="shared" si="64"/>
        <v>52081097PDI</v>
      </c>
      <c r="B520" s="581">
        <v>504</v>
      </c>
      <c r="C520" s="582" t="s">
        <v>172</v>
      </c>
      <c r="D520" s="582" t="s">
        <v>10075</v>
      </c>
      <c r="E520" s="582">
        <v>300</v>
      </c>
      <c r="F520" s="584"/>
      <c r="G520" s="585" t="s">
        <v>146</v>
      </c>
      <c r="H520" s="585"/>
      <c r="I520" s="585"/>
      <c r="J520" s="584" t="s">
        <v>831</v>
      </c>
      <c r="K520" s="585"/>
      <c r="L520" s="585" t="s">
        <v>9783</v>
      </c>
      <c r="M520" s="585">
        <v>1</v>
      </c>
      <c r="N520" s="585"/>
      <c r="O520" s="579">
        <f t="shared" si="67"/>
        <v>0</v>
      </c>
      <c r="P520" s="585">
        <f t="shared" si="65"/>
        <v>38</v>
      </c>
      <c r="Q520" s="602"/>
      <c r="R520" s="602"/>
      <c r="S520" s="579">
        <f t="shared" si="68"/>
        <v>0</v>
      </c>
      <c r="T520" s="579">
        <f t="shared" si="69"/>
        <v>0</v>
      </c>
      <c r="U520" s="735"/>
      <c r="V520" s="831"/>
      <c r="W520" s="844"/>
      <c r="X520" s="980">
        <v>0</v>
      </c>
      <c r="Y520" s="980">
        <v>19</v>
      </c>
      <c r="Z520" s="980"/>
      <c r="AA520" s="980"/>
      <c r="AB520" s="980">
        <v>0</v>
      </c>
      <c r="AC520" s="980">
        <v>0</v>
      </c>
    </row>
    <row r="521" spans="1:29" ht="15" hidden="1" customHeight="1" thickBot="1" x14ac:dyDescent="0.3">
      <c r="A521" s="580" t="str">
        <f t="shared" si="64"/>
        <v>52081101PDI</v>
      </c>
      <c r="B521" s="581">
        <v>505</v>
      </c>
      <c r="C521" s="582" t="s">
        <v>164</v>
      </c>
      <c r="D521" s="582" t="s">
        <v>10076</v>
      </c>
      <c r="E521" s="582">
        <v>300</v>
      </c>
      <c r="F521" s="584"/>
      <c r="G521" s="585" t="s">
        <v>146</v>
      </c>
      <c r="H521" s="585"/>
      <c r="I521" s="585"/>
      <c r="J521" s="584" t="s">
        <v>831</v>
      </c>
      <c r="K521" s="585"/>
      <c r="L521" s="585" t="s">
        <v>9783</v>
      </c>
      <c r="M521" s="585">
        <v>1</v>
      </c>
      <c r="N521" s="585"/>
      <c r="O521" s="579">
        <f t="shared" si="67"/>
        <v>0</v>
      </c>
      <c r="P521" s="585">
        <f t="shared" si="65"/>
        <v>38</v>
      </c>
      <c r="Q521" s="602"/>
      <c r="R521" s="602"/>
      <c r="S521" s="579">
        <f t="shared" si="68"/>
        <v>0</v>
      </c>
      <c r="T521" s="579">
        <f t="shared" si="69"/>
        <v>0</v>
      </c>
      <c r="U521" s="735"/>
      <c r="V521" s="831"/>
      <c r="W521" s="844"/>
      <c r="X521" s="980">
        <v>0</v>
      </c>
      <c r="Y521" s="980">
        <v>19</v>
      </c>
      <c r="Z521" s="980"/>
      <c r="AA521" s="980"/>
      <c r="AB521" s="980">
        <v>0</v>
      </c>
      <c r="AC521" s="980">
        <v>0</v>
      </c>
    </row>
    <row r="522" spans="1:29" ht="15" hidden="1" customHeight="1" thickBot="1" x14ac:dyDescent="0.3">
      <c r="A522" s="580" t="str">
        <f t="shared" si="64"/>
        <v>52079554PREMON-M4</v>
      </c>
      <c r="B522" s="581">
        <v>506</v>
      </c>
      <c r="C522" s="582">
        <v>52079554</v>
      </c>
      <c r="D522" s="582" t="s">
        <v>2180</v>
      </c>
      <c r="E522" s="582">
        <v>80</v>
      </c>
      <c r="F522" s="584" t="s">
        <v>2181</v>
      </c>
      <c r="G522" s="585" t="s">
        <v>2034</v>
      </c>
      <c r="H522" s="585"/>
      <c r="I522" s="585" t="s">
        <v>104</v>
      </c>
      <c r="J522" s="584" t="s">
        <v>831</v>
      </c>
      <c r="K522" s="585" t="s">
        <v>2006</v>
      </c>
      <c r="L522" s="585" t="s">
        <v>9783</v>
      </c>
      <c r="M522" s="585">
        <v>1</v>
      </c>
      <c r="N522" s="585"/>
      <c r="O522" s="579">
        <f t="shared" si="67"/>
        <v>0</v>
      </c>
      <c r="P522" s="585">
        <f t="shared" si="65"/>
        <v>38</v>
      </c>
      <c r="Q522" s="602"/>
      <c r="R522" s="602"/>
      <c r="S522" s="579">
        <f t="shared" si="68"/>
        <v>0</v>
      </c>
      <c r="T522" s="579">
        <f t="shared" si="69"/>
        <v>0</v>
      </c>
      <c r="U522" s="735"/>
      <c r="V522" s="830"/>
      <c r="W522" s="844"/>
      <c r="X522" s="980">
        <v>0</v>
      </c>
      <c r="Y522" s="980">
        <v>19</v>
      </c>
      <c r="Z522" s="980"/>
      <c r="AA522" s="980"/>
      <c r="AB522" s="980">
        <v>0</v>
      </c>
      <c r="AC522" s="980">
        <v>0</v>
      </c>
    </row>
    <row r="523" spans="1:29" ht="15" hidden="1" customHeight="1" thickBot="1" x14ac:dyDescent="0.3">
      <c r="A523" s="580" t="str">
        <f t="shared" si="64"/>
        <v>94778065DOESPE</v>
      </c>
      <c r="B523" s="581">
        <v>507</v>
      </c>
      <c r="C523" s="582">
        <v>94778065</v>
      </c>
      <c r="D523" s="582" t="s">
        <v>10214</v>
      </c>
      <c r="E523" s="582">
        <v>6</v>
      </c>
      <c r="F523" s="584" t="s">
        <v>2182</v>
      </c>
      <c r="G523" s="585" t="s">
        <v>1537</v>
      </c>
      <c r="H523" s="585"/>
      <c r="I523" s="585" t="s">
        <v>104</v>
      </c>
      <c r="J523" s="584" t="s">
        <v>831</v>
      </c>
      <c r="K523" s="585" t="s">
        <v>935</v>
      </c>
      <c r="L523" s="585" t="s">
        <v>9783</v>
      </c>
      <c r="M523" s="585">
        <v>1</v>
      </c>
      <c r="N523" s="585"/>
      <c r="O523" s="579">
        <f t="shared" si="67"/>
        <v>0</v>
      </c>
      <c r="P523" s="585">
        <f t="shared" si="65"/>
        <v>38</v>
      </c>
      <c r="Q523" s="602"/>
      <c r="R523" s="602"/>
      <c r="S523" s="579">
        <f t="shared" si="68"/>
        <v>0</v>
      </c>
      <c r="T523" s="579">
        <f t="shared" si="69"/>
        <v>0</v>
      </c>
      <c r="U523" s="735"/>
      <c r="V523" s="829"/>
      <c r="W523" s="844"/>
      <c r="X523" s="980">
        <v>0</v>
      </c>
      <c r="Y523" s="980">
        <v>19</v>
      </c>
      <c r="Z523" s="980"/>
      <c r="AA523" s="980"/>
      <c r="AB523" s="980">
        <v>0</v>
      </c>
      <c r="AC523" s="980">
        <v>0</v>
      </c>
    </row>
    <row r="524" spans="1:29" ht="15" hidden="1" customHeight="1" thickBot="1" x14ac:dyDescent="0.3">
      <c r="A524" s="580" t="str">
        <f t="shared" si="64"/>
        <v>52098532PDI</v>
      </c>
      <c r="B524" s="581">
        <v>508</v>
      </c>
      <c r="C524" s="582">
        <v>52098532</v>
      </c>
      <c r="D524" s="582" t="s">
        <v>10077</v>
      </c>
      <c r="E524" s="582">
        <v>300</v>
      </c>
      <c r="F524" s="584"/>
      <c r="G524" s="585" t="s">
        <v>146</v>
      </c>
      <c r="H524" s="585"/>
      <c r="I524" s="585"/>
      <c r="J524" s="584" t="s">
        <v>831</v>
      </c>
      <c r="K524" s="585"/>
      <c r="L524" s="585" t="s">
        <v>9783</v>
      </c>
      <c r="M524" s="585">
        <v>1</v>
      </c>
      <c r="N524" s="585"/>
      <c r="O524" s="579">
        <f t="shared" si="67"/>
        <v>0</v>
      </c>
      <c r="P524" s="585">
        <f t="shared" si="65"/>
        <v>38</v>
      </c>
      <c r="Q524" s="602"/>
      <c r="R524" s="602"/>
      <c r="S524" s="579">
        <f t="shared" si="68"/>
        <v>0</v>
      </c>
      <c r="T524" s="579">
        <f t="shared" si="69"/>
        <v>0</v>
      </c>
      <c r="U524" s="735"/>
      <c r="V524" s="830"/>
      <c r="W524" s="844"/>
      <c r="X524" s="980">
        <v>0</v>
      </c>
      <c r="Y524" s="980">
        <v>19</v>
      </c>
      <c r="Z524" s="980"/>
      <c r="AA524" s="980"/>
      <c r="AB524" s="980">
        <v>0</v>
      </c>
      <c r="AC524" s="980">
        <v>0</v>
      </c>
    </row>
    <row r="525" spans="1:29" ht="15" hidden="1" customHeight="1" thickBot="1" x14ac:dyDescent="0.3">
      <c r="A525" s="580" t="str">
        <f t="shared" si="64"/>
        <v>52068732PDI</v>
      </c>
      <c r="B525" s="581">
        <v>509</v>
      </c>
      <c r="C525" s="582" t="s">
        <v>2183</v>
      </c>
      <c r="D525" s="582" t="s">
        <v>10078</v>
      </c>
      <c r="E525" s="582">
        <v>300</v>
      </c>
      <c r="F525" s="584"/>
      <c r="G525" s="585" t="s">
        <v>146</v>
      </c>
      <c r="H525" s="585"/>
      <c r="I525" s="585"/>
      <c r="J525" s="584" t="s">
        <v>831</v>
      </c>
      <c r="K525" s="585"/>
      <c r="L525" s="585" t="s">
        <v>9783</v>
      </c>
      <c r="M525" s="585">
        <v>1</v>
      </c>
      <c r="N525" s="585"/>
      <c r="O525" s="579">
        <f t="shared" si="67"/>
        <v>0</v>
      </c>
      <c r="P525" s="585">
        <f t="shared" si="65"/>
        <v>38</v>
      </c>
      <c r="Q525" s="602"/>
      <c r="R525" s="602"/>
      <c r="S525" s="579">
        <f t="shared" si="68"/>
        <v>0</v>
      </c>
      <c r="T525" s="579">
        <f t="shared" si="69"/>
        <v>0</v>
      </c>
      <c r="U525" s="735"/>
      <c r="V525" s="831"/>
      <c r="W525" s="844"/>
      <c r="X525" s="980">
        <v>0</v>
      </c>
      <c r="Y525" s="980">
        <v>19</v>
      </c>
      <c r="Z525" s="980"/>
      <c r="AA525" s="980"/>
      <c r="AB525" s="980">
        <v>0</v>
      </c>
      <c r="AC525" s="980">
        <v>0</v>
      </c>
    </row>
    <row r="526" spans="1:29" ht="15" hidden="1" customHeight="1" x14ac:dyDescent="0.3">
      <c r="A526" s="580" t="str">
        <f t="shared" si="64"/>
        <v>94763470MA016D</v>
      </c>
      <c r="B526" s="581">
        <v>510</v>
      </c>
      <c r="C526" s="588">
        <v>94763470</v>
      </c>
      <c r="D526" s="588" t="s">
        <v>2184</v>
      </c>
      <c r="E526" s="588">
        <v>636</v>
      </c>
      <c r="F526" s="591" t="s">
        <v>2111</v>
      </c>
      <c r="G526" s="593" t="s">
        <v>9858</v>
      </c>
      <c r="H526" s="593"/>
      <c r="I526" s="591" t="s">
        <v>97</v>
      </c>
      <c r="J526" s="591" t="s">
        <v>9800</v>
      </c>
      <c r="K526" s="593" t="s">
        <v>140</v>
      </c>
      <c r="L526" s="593" t="s">
        <v>9782</v>
      </c>
      <c r="M526" s="593">
        <v>1</v>
      </c>
      <c r="N526" s="593" t="s">
        <v>147</v>
      </c>
      <c r="O526" s="594">
        <v>24</v>
      </c>
      <c r="P526" s="593">
        <f t="shared" si="65"/>
        <v>38</v>
      </c>
      <c r="Q526" s="706"/>
      <c r="R526" s="706"/>
      <c r="S526" s="594">
        <f t="shared" si="68"/>
        <v>0</v>
      </c>
      <c r="T526" s="594">
        <f t="shared" si="69"/>
        <v>0</v>
      </c>
      <c r="U526" s="593" t="s">
        <v>9822</v>
      </c>
      <c r="V526" s="836">
        <v>42899</v>
      </c>
      <c r="W526" s="844"/>
      <c r="X526" s="980">
        <v>24</v>
      </c>
      <c r="Y526" s="980">
        <v>19</v>
      </c>
      <c r="Z526" s="980"/>
      <c r="AA526" s="980"/>
      <c r="AB526" s="980">
        <v>0</v>
      </c>
      <c r="AC526" s="980">
        <v>0</v>
      </c>
    </row>
    <row r="527" spans="1:29" ht="15" hidden="1" customHeight="1" thickBot="1" x14ac:dyDescent="0.3">
      <c r="A527" s="580" t="str">
        <f t="shared" si="64"/>
        <v>94748570DO010D</v>
      </c>
      <c r="B527" s="581">
        <v>511</v>
      </c>
      <c r="C527" s="582">
        <v>94748570</v>
      </c>
      <c r="D527" s="582" t="s">
        <v>2185</v>
      </c>
      <c r="E527" s="582">
        <v>200</v>
      </c>
      <c r="F527" s="584" t="s">
        <v>2186</v>
      </c>
      <c r="G527" s="585" t="s">
        <v>1265</v>
      </c>
      <c r="H527" s="585"/>
      <c r="I527" s="585" t="s">
        <v>104</v>
      </c>
      <c r="J527" s="584" t="s">
        <v>1482</v>
      </c>
      <c r="K527" s="585" t="s">
        <v>2020</v>
      </c>
      <c r="L527" s="585" t="s">
        <v>9783</v>
      </c>
      <c r="M527" s="585">
        <v>1</v>
      </c>
      <c r="N527" s="585"/>
      <c r="O527" s="579">
        <f>ROUNDUP(IF(N527="PENDANT",(VLOOKUP(L527,$E$2:$I$9,5,FALSE)*M527)),0)</f>
        <v>0</v>
      </c>
      <c r="P527" s="585">
        <f t="shared" si="65"/>
        <v>38</v>
      </c>
      <c r="Q527" s="602"/>
      <c r="R527" s="602"/>
      <c r="S527" s="579">
        <f t="shared" si="68"/>
        <v>0</v>
      </c>
      <c r="T527" s="579">
        <f t="shared" si="69"/>
        <v>0</v>
      </c>
      <c r="U527" s="614"/>
      <c r="V527" s="832"/>
      <c r="W527" s="844"/>
      <c r="X527" s="980">
        <v>0</v>
      </c>
      <c r="Y527" s="980">
        <v>19</v>
      </c>
      <c r="Z527" s="980"/>
      <c r="AA527" s="980"/>
      <c r="AB527" s="980">
        <v>0</v>
      </c>
      <c r="AC527" s="980">
        <v>0</v>
      </c>
    </row>
    <row r="528" spans="1:29" ht="15" hidden="1" customHeight="1" thickBot="1" x14ac:dyDescent="0.3">
      <c r="A528" s="580" t="str">
        <f t="shared" si="64"/>
        <v>95963799TOOLKT</v>
      </c>
      <c r="B528" s="581">
        <v>512</v>
      </c>
      <c r="C528" s="582">
        <v>95963799</v>
      </c>
      <c r="D528" s="582" t="s">
        <v>2187</v>
      </c>
      <c r="E528" s="582">
        <v>40</v>
      </c>
      <c r="F528" s="584" t="s">
        <v>1475</v>
      </c>
      <c r="G528" s="585" t="s">
        <v>2179</v>
      </c>
      <c r="H528" s="585"/>
      <c r="I528" s="585" t="s">
        <v>75</v>
      </c>
      <c r="J528" s="584" t="s">
        <v>831</v>
      </c>
      <c r="K528" s="585" t="s">
        <v>85</v>
      </c>
      <c r="L528" s="585" t="s">
        <v>9783</v>
      </c>
      <c r="M528" s="585">
        <v>1</v>
      </c>
      <c r="N528" s="585"/>
      <c r="O528" s="579">
        <f>ROUNDUP(IF(N528="PENDANT",(VLOOKUP(L528,$E$2:$I$9,5,FALSE)*M528)),0)</f>
        <v>0</v>
      </c>
      <c r="P528" s="585">
        <f t="shared" si="65"/>
        <v>38</v>
      </c>
      <c r="Q528" s="602"/>
      <c r="R528" s="602"/>
      <c r="S528" s="579">
        <f t="shared" si="68"/>
        <v>0</v>
      </c>
      <c r="T528" s="579">
        <f t="shared" si="69"/>
        <v>0</v>
      </c>
      <c r="U528" s="735"/>
      <c r="V528" s="831"/>
      <c r="W528" s="844"/>
      <c r="X528" s="980">
        <v>0</v>
      </c>
      <c r="Y528" s="980">
        <v>19</v>
      </c>
      <c r="Z528" s="980"/>
      <c r="AA528" s="980"/>
      <c r="AB528" s="980">
        <v>0</v>
      </c>
      <c r="AC528" s="980">
        <v>0</v>
      </c>
    </row>
    <row r="529" spans="1:29" ht="15" hidden="1" customHeight="1" thickBot="1" x14ac:dyDescent="0.3">
      <c r="A529" s="580" t="str">
        <f t="shared" si="64"/>
        <v>52089195SEQUENCIAMENTO</v>
      </c>
      <c r="B529" s="581">
        <v>513</v>
      </c>
      <c r="C529" s="582">
        <v>52089195</v>
      </c>
      <c r="D529" s="582" t="s">
        <v>130</v>
      </c>
      <c r="E529" s="582">
        <v>40</v>
      </c>
      <c r="F529" s="584" t="s">
        <v>2188</v>
      </c>
      <c r="G529" s="585" t="s">
        <v>1644</v>
      </c>
      <c r="H529" s="585"/>
      <c r="I529" s="585"/>
      <c r="J529" s="584" t="s">
        <v>831</v>
      </c>
      <c r="K529" s="585" t="s">
        <v>618</v>
      </c>
      <c r="L529" s="585" t="s">
        <v>9783</v>
      </c>
      <c r="M529" s="585">
        <v>1</v>
      </c>
      <c r="N529" s="585"/>
      <c r="O529" s="579">
        <f>ROUNDUP(IF(N529="PENDANT",(VLOOKUP(L529,$E$2:$I$9,5,FALSE)*M529)),0)</f>
        <v>0</v>
      </c>
      <c r="P529" s="585">
        <f t="shared" si="65"/>
        <v>38</v>
      </c>
      <c r="Q529" s="602"/>
      <c r="R529" s="602"/>
      <c r="S529" s="579">
        <f t="shared" si="68"/>
        <v>0</v>
      </c>
      <c r="T529" s="579">
        <f t="shared" si="69"/>
        <v>0</v>
      </c>
      <c r="U529" s="735"/>
      <c r="V529" s="834"/>
      <c r="W529" s="844"/>
      <c r="X529" s="980">
        <v>0</v>
      </c>
      <c r="Y529" s="980">
        <v>19</v>
      </c>
      <c r="Z529" s="980"/>
      <c r="AA529" s="980"/>
      <c r="AB529" s="980">
        <v>0</v>
      </c>
      <c r="AC529" s="980">
        <v>0</v>
      </c>
    </row>
    <row r="530" spans="1:29" ht="15" hidden="1" customHeight="1" thickBot="1" x14ac:dyDescent="0.3">
      <c r="A530" s="580" t="str">
        <f t="shared" si="64"/>
        <v>52102288SPS BAG</v>
      </c>
      <c r="B530" s="581">
        <v>514</v>
      </c>
      <c r="C530" s="582">
        <v>52102288</v>
      </c>
      <c r="D530" s="582" t="s">
        <v>2189</v>
      </c>
      <c r="E530" s="582">
        <v>96</v>
      </c>
      <c r="F530" s="584" t="s">
        <v>2190</v>
      </c>
      <c r="G530" s="585" t="s">
        <v>1649</v>
      </c>
      <c r="H530" s="585"/>
      <c r="I530" s="584" t="s">
        <v>1523</v>
      </c>
      <c r="J530" s="584" t="s">
        <v>1225</v>
      </c>
      <c r="K530" s="585" t="s">
        <v>2035</v>
      </c>
      <c r="L530" s="585" t="s">
        <v>9783</v>
      </c>
      <c r="M530" s="585">
        <v>1</v>
      </c>
      <c r="N530" s="585"/>
      <c r="O530" s="579">
        <f>ROUNDUP(IF(N530="PENDANT",(VLOOKUP(L530,$E$2:$I$9,5,FALSE)*M530)),0)</f>
        <v>0</v>
      </c>
      <c r="P530" s="585">
        <f t="shared" si="65"/>
        <v>38</v>
      </c>
      <c r="Q530" s="602"/>
      <c r="R530" s="602"/>
      <c r="S530" s="579">
        <f t="shared" si="68"/>
        <v>0</v>
      </c>
      <c r="T530" s="579">
        <f t="shared" si="69"/>
        <v>0</v>
      </c>
      <c r="U530" s="614"/>
      <c r="V530" s="828"/>
      <c r="W530" s="844"/>
      <c r="X530" s="980">
        <v>0</v>
      </c>
      <c r="Y530" s="980">
        <v>19</v>
      </c>
      <c r="Z530" s="980"/>
      <c r="AA530" s="980"/>
      <c r="AB530" s="980">
        <v>0</v>
      </c>
      <c r="AC530" s="980">
        <v>0</v>
      </c>
    </row>
    <row r="531" spans="1:29" ht="15" hidden="1" customHeight="1" thickBot="1" x14ac:dyDescent="0.3">
      <c r="A531" s="580" t="str">
        <f t="shared" si="64"/>
        <v>94763053LF006D</v>
      </c>
      <c r="B531" s="581">
        <v>515</v>
      </c>
      <c r="C531" s="588">
        <v>94763053</v>
      </c>
      <c r="D531" s="588" t="s">
        <v>2191</v>
      </c>
      <c r="E531" s="588">
        <v>90</v>
      </c>
      <c r="F531" s="591" t="s">
        <v>1481</v>
      </c>
      <c r="G531" s="593" t="s">
        <v>1445</v>
      </c>
      <c r="H531" s="593"/>
      <c r="I531" s="591" t="s">
        <v>71</v>
      </c>
      <c r="J531" s="591" t="s">
        <v>1660</v>
      </c>
      <c r="K531" s="593" t="s">
        <v>1734</v>
      </c>
      <c r="L531" s="593" t="s">
        <v>10053</v>
      </c>
      <c r="M531" s="593">
        <v>1</v>
      </c>
      <c r="N531" s="593" t="s">
        <v>147</v>
      </c>
      <c r="O531" s="594">
        <v>20</v>
      </c>
      <c r="P531" s="593">
        <f t="shared" si="65"/>
        <v>13</v>
      </c>
      <c r="Q531" s="706"/>
      <c r="R531" s="706"/>
      <c r="S531" s="594">
        <f t="shared" si="68"/>
        <v>0</v>
      </c>
      <c r="T531" s="594">
        <f t="shared" si="69"/>
        <v>0</v>
      </c>
      <c r="U531" s="641" t="s">
        <v>9822</v>
      </c>
      <c r="V531" s="836">
        <v>42905</v>
      </c>
      <c r="W531" s="844"/>
      <c r="X531" s="980">
        <v>20</v>
      </c>
      <c r="Y531" s="980">
        <v>6</v>
      </c>
      <c r="Z531" s="980"/>
      <c r="AA531" s="980"/>
      <c r="AB531" s="980">
        <v>0</v>
      </c>
      <c r="AC531" s="980">
        <v>0</v>
      </c>
    </row>
    <row r="532" spans="1:29" ht="15" hidden="1" customHeight="1" thickBot="1" x14ac:dyDescent="0.3">
      <c r="A532" s="580" t="str">
        <f t="shared" si="64"/>
        <v>52090764SPST1E</v>
      </c>
      <c r="B532" s="581">
        <v>516</v>
      </c>
      <c r="C532" s="582">
        <v>52090764</v>
      </c>
      <c r="D532" s="582" t="s">
        <v>2192</v>
      </c>
      <c r="E532" s="582">
        <v>240</v>
      </c>
      <c r="F532" s="584" t="s">
        <v>2193</v>
      </c>
      <c r="G532" s="585" t="s">
        <v>1312</v>
      </c>
      <c r="H532" s="585"/>
      <c r="I532" s="585" t="s">
        <v>294</v>
      </c>
      <c r="J532" s="584" t="s">
        <v>1225</v>
      </c>
      <c r="K532" s="585" t="s">
        <v>1496</v>
      </c>
      <c r="L532" s="585" t="s">
        <v>9782</v>
      </c>
      <c r="M532" s="585">
        <v>1</v>
      </c>
      <c r="N532" s="585" t="s">
        <v>147</v>
      </c>
      <c r="O532" s="579">
        <v>25</v>
      </c>
      <c r="P532" s="585">
        <f t="shared" si="65"/>
        <v>38</v>
      </c>
      <c r="Q532" s="602"/>
      <c r="R532" s="602"/>
      <c r="S532" s="579">
        <f t="shared" si="68"/>
        <v>0</v>
      </c>
      <c r="T532" s="579">
        <f t="shared" si="69"/>
        <v>0</v>
      </c>
      <c r="U532" s="614" t="s">
        <v>9822</v>
      </c>
      <c r="V532" s="828">
        <v>42961</v>
      </c>
      <c r="W532" s="844"/>
      <c r="X532" s="980">
        <v>25</v>
      </c>
      <c r="Y532" s="980">
        <v>19</v>
      </c>
      <c r="Z532" s="980"/>
      <c r="AA532" s="980"/>
      <c r="AB532" s="980">
        <v>0</v>
      </c>
      <c r="AC532" s="980">
        <v>0</v>
      </c>
    </row>
    <row r="533" spans="1:29" ht="15" hidden="1" customHeight="1" thickBot="1" x14ac:dyDescent="0.3">
      <c r="A533" s="580" t="str">
        <f t="shared" si="64"/>
        <v>10000678SPS</v>
      </c>
      <c r="B533" s="581">
        <v>517</v>
      </c>
      <c r="C533" s="582">
        <v>10000678</v>
      </c>
      <c r="D533" s="582" t="s">
        <v>2194</v>
      </c>
      <c r="E533" s="582"/>
      <c r="F533" s="584"/>
      <c r="G533" s="585" t="s">
        <v>1523</v>
      </c>
      <c r="H533" s="585"/>
      <c r="I533" s="584" t="s">
        <v>75</v>
      </c>
      <c r="J533" s="584" t="s">
        <v>831</v>
      </c>
      <c r="K533" s="585"/>
      <c r="L533" s="585" t="s">
        <v>9783</v>
      </c>
      <c r="M533" s="585">
        <v>1</v>
      </c>
      <c r="N533" s="585"/>
      <c r="O533" s="579">
        <f t="shared" ref="O533:O556" si="70">ROUNDUP(IF(N533="PENDANT",(VLOOKUP(L533,$E$2:$I$9,5,FALSE)*M533)),0)</f>
        <v>0</v>
      </c>
      <c r="P533" s="585">
        <f t="shared" si="65"/>
        <v>38</v>
      </c>
      <c r="Q533" s="602"/>
      <c r="R533" s="602"/>
      <c r="S533" s="579">
        <f t="shared" si="68"/>
        <v>0</v>
      </c>
      <c r="T533" s="579">
        <f t="shared" si="69"/>
        <v>0</v>
      </c>
      <c r="U533" s="735"/>
      <c r="V533" s="831"/>
      <c r="W533" s="844"/>
      <c r="X533" s="980">
        <v>0</v>
      </c>
      <c r="Y533" s="980">
        <v>19</v>
      </c>
      <c r="Z533" s="980"/>
      <c r="AA533" s="980"/>
      <c r="AB533" s="980">
        <v>0</v>
      </c>
      <c r="AC533" s="980">
        <v>0</v>
      </c>
    </row>
    <row r="534" spans="1:29" ht="15" hidden="1" customHeight="1" thickBot="1" x14ac:dyDescent="0.3">
      <c r="A534" s="580" t="str">
        <f t="shared" si="64"/>
        <v>5767/5769TP035D</v>
      </c>
      <c r="B534" s="581">
        <v>518</v>
      </c>
      <c r="C534" s="582" t="s">
        <v>10231</v>
      </c>
      <c r="D534" s="582" t="s">
        <v>2195</v>
      </c>
      <c r="E534" s="582">
        <v>25</v>
      </c>
      <c r="F534" s="584" t="s">
        <v>1481</v>
      </c>
      <c r="G534" s="585" t="s">
        <v>1344</v>
      </c>
      <c r="H534" s="585"/>
      <c r="I534" s="585" t="s">
        <v>121</v>
      </c>
      <c r="J534" s="584" t="s">
        <v>831</v>
      </c>
      <c r="K534" s="587" t="s">
        <v>2196</v>
      </c>
      <c r="L534" s="585" t="s">
        <v>9783</v>
      </c>
      <c r="M534" s="585">
        <v>1</v>
      </c>
      <c r="N534" s="585"/>
      <c r="O534" s="579">
        <f t="shared" si="70"/>
        <v>0</v>
      </c>
      <c r="P534" s="585">
        <f t="shared" si="65"/>
        <v>38</v>
      </c>
      <c r="Q534" s="602"/>
      <c r="R534" s="602"/>
      <c r="S534" s="579">
        <f t="shared" si="68"/>
        <v>0</v>
      </c>
      <c r="T534" s="579">
        <f t="shared" si="69"/>
        <v>0</v>
      </c>
      <c r="U534" s="735"/>
      <c r="V534" s="832"/>
      <c r="W534" s="844"/>
      <c r="X534" s="980">
        <v>0</v>
      </c>
      <c r="Y534" s="980">
        <v>19</v>
      </c>
      <c r="Z534" s="980"/>
      <c r="AA534" s="980"/>
      <c r="AB534" s="980">
        <v>0</v>
      </c>
      <c r="AC534" s="980">
        <v>0</v>
      </c>
    </row>
    <row r="535" spans="1:29" ht="15" hidden="1" customHeight="1" thickBot="1" x14ac:dyDescent="0.3">
      <c r="A535" s="580" t="str">
        <f t="shared" si="64"/>
        <v>52060819</v>
      </c>
      <c r="B535" s="581">
        <v>519</v>
      </c>
      <c r="C535" s="582">
        <v>52060819</v>
      </c>
      <c r="D535" s="582" t="s">
        <v>2197</v>
      </c>
      <c r="E535" s="582">
        <v>270</v>
      </c>
      <c r="F535" s="584"/>
      <c r="G535" s="585"/>
      <c r="H535" s="585"/>
      <c r="I535" s="585"/>
      <c r="J535" s="584" t="s">
        <v>831</v>
      </c>
      <c r="K535" s="585"/>
      <c r="L535" s="585" t="s">
        <v>9783</v>
      </c>
      <c r="M535" s="585">
        <v>1</v>
      </c>
      <c r="N535" s="585"/>
      <c r="O535" s="579">
        <f t="shared" si="70"/>
        <v>0</v>
      </c>
      <c r="P535" s="585">
        <f t="shared" si="65"/>
        <v>38</v>
      </c>
      <c r="Q535" s="602"/>
      <c r="R535" s="602"/>
      <c r="S535" s="579">
        <f t="shared" si="68"/>
        <v>0</v>
      </c>
      <c r="T535" s="579">
        <f t="shared" si="69"/>
        <v>0</v>
      </c>
      <c r="U535" s="735"/>
      <c r="V535" s="834"/>
      <c r="W535" s="844"/>
      <c r="X535" s="980">
        <v>0</v>
      </c>
      <c r="Y535" s="980">
        <v>19</v>
      </c>
      <c r="Z535" s="980"/>
      <c r="AA535" s="980"/>
      <c r="AB535" s="980">
        <v>0</v>
      </c>
      <c r="AC535" s="980">
        <v>0</v>
      </c>
    </row>
    <row r="536" spans="1:29" ht="15" hidden="1" customHeight="1" thickBot="1" x14ac:dyDescent="0.3">
      <c r="A536" s="580" t="str">
        <f t="shared" si="64"/>
        <v>SEQUENCIADOTP017E</v>
      </c>
      <c r="B536" s="581">
        <v>520</v>
      </c>
      <c r="C536" s="582" t="s">
        <v>1467</v>
      </c>
      <c r="D536" s="582" t="s">
        <v>2198</v>
      </c>
      <c r="E536" s="582">
        <v>7</v>
      </c>
      <c r="F536" s="584" t="s">
        <v>2199</v>
      </c>
      <c r="G536" s="585" t="s">
        <v>1329</v>
      </c>
      <c r="H536" s="585"/>
      <c r="I536" s="584" t="s">
        <v>121</v>
      </c>
      <c r="J536" s="584" t="s">
        <v>831</v>
      </c>
      <c r="K536" s="585" t="s">
        <v>2150</v>
      </c>
      <c r="L536" s="585" t="s">
        <v>9783</v>
      </c>
      <c r="M536" s="585">
        <v>1</v>
      </c>
      <c r="N536" s="585"/>
      <c r="O536" s="579">
        <f t="shared" si="70"/>
        <v>0</v>
      </c>
      <c r="P536" s="585">
        <f t="shared" si="65"/>
        <v>38</v>
      </c>
      <c r="Q536" s="602"/>
      <c r="R536" s="602"/>
      <c r="S536" s="579">
        <f t="shared" si="68"/>
        <v>0</v>
      </c>
      <c r="T536" s="579">
        <f t="shared" si="69"/>
        <v>0</v>
      </c>
      <c r="U536" s="845"/>
      <c r="V536" s="832"/>
      <c r="W536" s="844"/>
      <c r="X536" s="980">
        <v>0</v>
      </c>
      <c r="Y536" s="980">
        <v>19</v>
      </c>
      <c r="Z536" s="980"/>
      <c r="AA536" s="980"/>
      <c r="AB536" s="980">
        <v>0</v>
      </c>
      <c r="AC536" s="980">
        <v>0</v>
      </c>
    </row>
    <row r="537" spans="1:29" ht="15" hidden="1" customHeight="1" thickBot="1" x14ac:dyDescent="0.3">
      <c r="A537" s="580" t="str">
        <f t="shared" si="64"/>
        <v>95940416kSPSD1D</v>
      </c>
      <c r="B537" s="581">
        <v>521</v>
      </c>
      <c r="C537" s="582" t="s">
        <v>2200</v>
      </c>
      <c r="D537" s="582" t="s">
        <v>2112</v>
      </c>
      <c r="E537" s="582">
        <v>42</v>
      </c>
      <c r="F537" s="584" t="s">
        <v>2201</v>
      </c>
      <c r="G537" s="585" t="s">
        <v>1188</v>
      </c>
      <c r="H537" s="585"/>
      <c r="I537" s="584" t="s">
        <v>104</v>
      </c>
      <c r="J537" s="584" t="s">
        <v>831</v>
      </c>
      <c r="K537" s="587" t="s">
        <v>472</v>
      </c>
      <c r="L537" s="585" t="s">
        <v>9783</v>
      </c>
      <c r="M537" s="585">
        <v>1</v>
      </c>
      <c r="N537" s="585"/>
      <c r="O537" s="579">
        <f t="shared" si="70"/>
        <v>0</v>
      </c>
      <c r="P537" s="585">
        <f t="shared" si="65"/>
        <v>38</v>
      </c>
      <c r="Q537" s="602"/>
      <c r="R537" s="602"/>
      <c r="S537" s="579">
        <f t="shared" si="68"/>
        <v>0</v>
      </c>
      <c r="T537" s="579">
        <f t="shared" si="69"/>
        <v>0</v>
      </c>
      <c r="U537" s="735"/>
      <c r="V537" s="860"/>
      <c r="W537" s="844"/>
      <c r="X537" s="980">
        <v>0</v>
      </c>
      <c r="Y537" s="980">
        <v>19</v>
      </c>
      <c r="Z537" s="980"/>
      <c r="AA537" s="980"/>
      <c r="AB537" s="980">
        <v>0</v>
      </c>
      <c r="AC537" s="980">
        <v>0</v>
      </c>
    </row>
    <row r="538" spans="1:29" ht="15" hidden="1" customHeight="1" thickBot="1" x14ac:dyDescent="0.3">
      <c r="A538" s="580" t="str">
        <f t="shared" si="64"/>
        <v>52057295/7294SPS BAG</v>
      </c>
      <c r="B538" s="581">
        <v>522</v>
      </c>
      <c r="C538" s="582" t="s">
        <v>2203</v>
      </c>
      <c r="D538" s="582" t="s">
        <v>2204</v>
      </c>
      <c r="E538" s="582">
        <v>24</v>
      </c>
      <c r="F538" s="584" t="s">
        <v>2205</v>
      </c>
      <c r="G538" s="585" t="s">
        <v>1649</v>
      </c>
      <c r="H538" s="585"/>
      <c r="I538" s="584" t="s">
        <v>1523</v>
      </c>
      <c r="J538" s="584" t="s">
        <v>1482</v>
      </c>
      <c r="K538" s="585" t="s">
        <v>140</v>
      </c>
      <c r="L538" s="585" t="s">
        <v>9783</v>
      </c>
      <c r="M538" s="585">
        <v>1</v>
      </c>
      <c r="N538" s="585"/>
      <c r="O538" s="579">
        <f t="shared" si="70"/>
        <v>0</v>
      </c>
      <c r="P538" s="585">
        <f t="shared" si="65"/>
        <v>38</v>
      </c>
      <c r="Q538" s="602"/>
      <c r="R538" s="602"/>
      <c r="S538" s="579">
        <f t="shared" si="68"/>
        <v>0</v>
      </c>
      <c r="T538" s="579">
        <f t="shared" si="69"/>
        <v>0</v>
      </c>
      <c r="U538" s="614"/>
      <c r="V538" s="828"/>
      <c r="W538" s="844"/>
      <c r="X538" s="980">
        <v>0</v>
      </c>
      <c r="Y538" s="980">
        <v>19</v>
      </c>
      <c r="Z538" s="980"/>
      <c r="AA538" s="980"/>
      <c r="AB538" s="980">
        <v>0</v>
      </c>
      <c r="AC538" s="980">
        <v>0</v>
      </c>
    </row>
    <row r="539" spans="1:29" ht="15" hidden="1" customHeight="1" thickBot="1" x14ac:dyDescent="0.3">
      <c r="A539" s="580" t="str">
        <f t="shared" si="64"/>
        <v>52091238/52094731SEQUENCIAMENTO</v>
      </c>
      <c r="B539" s="581">
        <v>523</v>
      </c>
      <c r="C539" s="582" t="s">
        <v>2206</v>
      </c>
      <c r="D539" s="582" t="s">
        <v>2207</v>
      </c>
      <c r="E539" s="582">
        <v>48</v>
      </c>
      <c r="F539" s="584" t="s">
        <v>2208</v>
      </c>
      <c r="G539" s="634" t="s">
        <v>1644</v>
      </c>
      <c r="H539" s="634"/>
      <c r="I539" s="634" t="s">
        <v>1512</v>
      </c>
      <c r="J539" s="584" t="s">
        <v>831</v>
      </c>
      <c r="K539" s="585" t="s">
        <v>2209</v>
      </c>
      <c r="L539" s="585" t="s">
        <v>9783</v>
      </c>
      <c r="M539" s="585">
        <v>1</v>
      </c>
      <c r="N539" s="585"/>
      <c r="O539" s="579">
        <f t="shared" si="70"/>
        <v>0</v>
      </c>
      <c r="P539" s="585">
        <f t="shared" si="65"/>
        <v>38</v>
      </c>
      <c r="Q539" s="602"/>
      <c r="R539" s="602"/>
      <c r="S539" s="579">
        <f t="shared" si="68"/>
        <v>0</v>
      </c>
      <c r="T539" s="579">
        <f t="shared" si="69"/>
        <v>0</v>
      </c>
      <c r="U539" s="735"/>
      <c r="V539" s="831"/>
      <c r="W539" s="844"/>
      <c r="X539" s="980">
        <v>0</v>
      </c>
      <c r="Y539" s="980">
        <v>19</v>
      </c>
      <c r="Z539" s="980"/>
      <c r="AA539" s="980"/>
      <c r="AB539" s="980">
        <v>0</v>
      </c>
      <c r="AC539" s="980">
        <v>0</v>
      </c>
    </row>
    <row r="540" spans="1:29" ht="15" hidden="1" customHeight="1" thickBot="1" x14ac:dyDescent="0.3">
      <c r="A540" s="580" t="str">
        <f t="shared" si="64"/>
        <v>52091020SEQ CHICOTES</v>
      </c>
      <c r="B540" s="581">
        <v>524</v>
      </c>
      <c r="C540" s="582">
        <v>52091020</v>
      </c>
      <c r="D540" s="582" t="s">
        <v>130</v>
      </c>
      <c r="E540" s="582">
        <v>20</v>
      </c>
      <c r="F540" s="584" t="s">
        <v>1196</v>
      </c>
      <c r="G540" s="634" t="s">
        <v>1519</v>
      </c>
      <c r="H540" s="634"/>
      <c r="I540" s="634" t="s">
        <v>1520</v>
      </c>
      <c r="J540" s="584" t="s">
        <v>831</v>
      </c>
      <c r="K540" s="585" t="s">
        <v>618</v>
      </c>
      <c r="L540" s="585" t="s">
        <v>9783</v>
      </c>
      <c r="M540" s="585">
        <v>1</v>
      </c>
      <c r="N540" s="585"/>
      <c r="O540" s="579">
        <f t="shared" si="70"/>
        <v>0</v>
      </c>
      <c r="P540" s="585">
        <f t="shared" si="65"/>
        <v>38</v>
      </c>
      <c r="Q540" s="602"/>
      <c r="R540" s="602"/>
      <c r="S540" s="579">
        <f t="shared" si="68"/>
        <v>0</v>
      </c>
      <c r="T540" s="579">
        <f t="shared" si="69"/>
        <v>0</v>
      </c>
      <c r="U540" s="735"/>
      <c r="V540" s="834"/>
      <c r="W540" s="844"/>
      <c r="X540" s="980">
        <v>0</v>
      </c>
      <c r="Y540" s="980">
        <v>19</v>
      </c>
      <c r="Z540" s="980"/>
      <c r="AA540" s="980"/>
      <c r="AB540" s="980">
        <v>0</v>
      </c>
      <c r="AC540" s="980">
        <v>0</v>
      </c>
    </row>
    <row r="541" spans="1:29" ht="15" hidden="1" customHeight="1" thickBot="1" x14ac:dyDescent="0.3">
      <c r="A541" s="580" t="str">
        <f t="shared" si="64"/>
        <v>52091242/52094732SEQUENCIAMENTO</v>
      </c>
      <c r="B541" s="581">
        <v>525</v>
      </c>
      <c r="C541" s="582" t="s">
        <v>2210</v>
      </c>
      <c r="D541" s="582" t="s">
        <v>2211</v>
      </c>
      <c r="E541" s="582">
        <v>48</v>
      </c>
      <c r="F541" s="584" t="s">
        <v>2208</v>
      </c>
      <c r="G541" s="634" t="s">
        <v>1644</v>
      </c>
      <c r="H541" s="634"/>
      <c r="I541" s="634" t="s">
        <v>1512</v>
      </c>
      <c r="J541" s="584" t="s">
        <v>831</v>
      </c>
      <c r="K541" s="585" t="s">
        <v>2209</v>
      </c>
      <c r="L541" s="585" t="s">
        <v>9783</v>
      </c>
      <c r="M541" s="585">
        <v>1</v>
      </c>
      <c r="N541" s="585"/>
      <c r="O541" s="579">
        <f t="shared" si="70"/>
        <v>0</v>
      </c>
      <c r="P541" s="585">
        <f t="shared" si="65"/>
        <v>38</v>
      </c>
      <c r="Q541" s="602"/>
      <c r="R541" s="602"/>
      <c r="S541" s="579">
        <f t="shared" si="68"/>
        <v>0</v>
      </c>
      <c r="T541" s="579">
        <f t="shared" si="69"/>
        <v>0</v>
      </c>
      <c r="U541" s="735"/>
      <c r="V541" s="831"/>
      <c r="W541" s="844"/>
      <c r="X541" s="980">
        <v>0</v>
      </c>
      <c r="Y541" s="980">
        <v>19</v>
      </c>
      <c r="Z541" s="980"/>
      <c r="AA541" s="980"/>
      <c r="AB541" s="980">
        <v>0</v>
      </c>
      <c r="AC541" s="980">
        <v>0</v>
      </c>
    </row>
    <row r="542" spans="1:29" ht="15" hidden="1" customHeight="1" thickBot="1" x14ac:dyDescent="0.3">
      <c r="A542" s="580" t="str">
        <f t="shared" si="64"/>
        <v>52091250/52033033SEQUENCIAMENTO</v>
      </c>
      <c r="B542" s="581">
        <v>526</v>
      </c>
      <c r="C542" s="582" t="s">
        <v>2212</v>
      </c>
      <c r="D542" s="582" t="s">
        <v>2213</v>
      </c>
      <c r="E542" s="582">
        <v>48</v>
      </c>
      <c r="F542" s="584" t="s">
        <v>2208</v>
      </c>
      <c r="G542" s="634" t="s">
        <v>1644</v>
      </c>
      <c r="H542" s="634"/>
      <c r="I542" s="634" t="s">
        <v>1512</v>
      </c>
      <c r="J542" s="584" t="s">
        <v>831</v>
      </c>
      <c r="K542" s="585" t="s">
        <v>2209</v>
      </c>
      <c r="L542" s="585" t="s">
        <v>9783</v>
      </c>
      <c r="M542" s="585">
        <v>1</v>
      </c>
      <c r="N542" s="585"/>
      <c r="O542" s="579">
        <f t="shared" si="70"/>
        <v>0</v>
      </c>
      <c r="P542" s="585">
        <f t="shared" si="65"/>
        <v>38</v>
      </c>
      <c r="Q542" s="602"/>
      <c r="R542" s="602"/>
      <c r="S542" s="579">
        <f t="shared" si="68"/>
        <v>0</v>
      </c>
      <c r="T542" s="579">
        <f t="shared" si="69"/>
        <v>0</v>
      </c>
      <c r="U542" s="735"/>
      <c r="V542" s="831"/>
      <c r="W542" s="844"/>
      <c r="X542" s="980">
        <v>0</v>
      </c>
      <c r="Y542" s="980">
        <v>19</v>
      </c>
      <c r="Z542" s="980"/>
      <c r="AA542" s="980"/>
      <c r="AB542" s="980">
        <v>0</v>
      </c>
      <c r="AC542" s="980">
        <v>0</v>
      </c>
    </row>
    <row r="543" spans="1:29" ht="15" hidden="1" customHeight="1" thickBot="1" x14ac:dyDescent="0.3">
      <c r="A543" s="580" t="str">
        <f t="shared" si="64"/>
        <v>52104996SEQ. SEMI EIXO</v>
      </c>
      <c r="B543" s="581">
        <v>527</v>
      </c>
      <c r="C543" s="582">
        <v>52104996</v>
      </c>
      <c r="D543" s="582" t="s">
        <v>10120</v>
      </c>
      <c r="E543" s="582">
        <v>88</v>
      </c>
      <c r="F543" s="584" t="s">
        <v>2214</v>
      </c>
      <c r="G543" s="585" t="s">
        <v>1789</v>
      </c>
      <c r="H543" s="585"/>
      <c r="I543" s="585" t="s">
        <v>1552</v>
      </c>
      <c r="J543" s="584" t="s">
        <v>1225</v>
      </c>
      <c r="K543" s="585" t="s">
        <v>2215</v>
      </c>
      <c r="L543" s="585" t="s">
        <v>9783</v>
      </c>
      <c r="M543" s="585">
        <v>1</v>
      </c>
      <c r="N543" s="585"/>
      <c r="O543" s="579">
        <f t="shared" si="70"/>
        <v>0</v>
      </c>
      <c r="P543" s="585">
        <f t="shared" si="65"/>
        <v>38</v>
      </c>
      <c r="Q543" s="602"/>
      <c r="R543" s="602"/>
      <c r="S543" s="579">
        <f t="shared" si="68"/>
        <v>0</v>
      </c>
      <c r="T543" s="579">
        <f t="shared" si="69"/>
        <v>0</v>
      </c>
      <c r="U543" s="845"/>
      <c r="V543" s="828"/>
      <c r="W543" s="844"/>
      <c r="X543" s="980">
        <v>0</v>
      </c>
      <c r="Y543" s="980">
        <v>19</v>
      </c>
      <c r="Z543" s="980"/>
      <c r="AA543" s="980"/>
      <c r="AB543" s="980">
        <v>0</v>
      </c>
      <c r="AC543" s="980">
        <v>0</v>
      </c>
    </row>
    <row r="544" spans="1:29" ht="15" hidden="1" customHeight="1" thickBot="1" x14ac:dyDescent="0.3">
      <c r="A544" s="580" t="str">
        <f t="shared" si="64"/>
        <v>52091246/52103032SEQUENCIAMENTO</v>
      </c>
      <c r="B544" s="581">
        <v>528</v>
      </c>
      <c r="C544" s="582" t="s">
        <v>2216</v>
      </c>
      <c r="D544" s="582" t="s">
        <v>2217</v>
      </c>
      <c r="E544" s="582">
        <v>48</v>
      </c>
      <c r="F544" s="584" t="s">
        <v>2208</v>
      </c>
      <c r="G544" s="634" t="s">
        <v>1644</v>
      </c>
      <c r="H544" s="634"/>
      <c r="I544" s="634" t="s">
        <v>1512</v>
      </c>
      <c r="J544" s="584" t="s">
        <v>831</v>
      </c>
      <c r="K544" s="585" t="s">
        <v>2209</v>
      </c>
      <c r="L544" s="585" t="s">
        <v>9783</v>
      </c>
      <c r="M544" s="585">
        <v>1</v>
      </c>
      <c r="N544" s="585"/>
      <c r="O544" s="579">
        <f t="shared" si="70"/>
        <v>0</v>
      </c>
      <c r="P544" s="585">
        <f t="shared" si="65"/>
        <v>38</v>
      </c>
      <c r="Q544" s="602"/>
      <c r="R544" s="602"/>
      <c r="S544" s="579">
        <f t="shared" si="68"/>
        <v>0</v>
      </c>
      <c r="T544" s="579">
        <f t="shared" si="69"/>
        <v>0</v>
      </c>
      <c r="U544" s="735"/>
      <c r="V544" s="831"/>
      <c r="W544" s="844"/>
      <c r="X544" s="980">
        <v>0</v>
      </c>
      <c r="Y544" s="980">
        <v>19</v>
      </c>
      <c r="Z544" s="980"/>
      <c r="AA544" s="980"/>
      <c r="AB544" s="980">
        <v>0</v>
      </c>
      <c r="AC544" s="980">
        <v>0</v>
      </c>
    </row>
    <row r="545" spans="1:29" ht="15" hidden="1" customHeight="1" thickBot="1" x14ac:dyDescent="0.3">
      <c r="A545" s="580" t="str">
        <f t="shared" si="64"/>
        <v>52091248/52103032SEQUENCIAMENTO</v>
      </c>
      <c r="B545" s="581">
        <v>529</v>
      </c>
      <c r="C545" s="582" t="s">
        <v>2218</v>
      </c>
      <c r="D545" s="582" t="s">
        <v>2219</v>
      </c>
      <c r="E545" s="582">
        <v>48</v>
      </c>
      <c r="F545" s="584" t="s">
        <v>2208</v>
      </c>
      <c r="G545" s="634" t="s">
        <v>1644</v>
      </c>
      <c r="H545" s="634"/>
      <c r="I545" s="634" t="s">
        <v>1512</v>
      </c>
      <c r="J545" s="584" t="s">
        <v>831</v>
      </c>
      <c r="K545" s="585" t="s">
        <v>2209</v>
      </c>
      <c r="L545" s="585" t="s">
        <v>9783</v>
      </c>
      <c r="M545" s="585">
        <v>1</v>
      </c>
      <c r="N545" s="585"/>
      <c r="O545" s="579">
        <f t="shared" si="70"/>
        <v>0</v>
      </c>
      <c r="P545" s="585">
        <f t="shared" si="65"/>
        <v>38</v>
      </c>
      <c r="Q545" s="602"/>
      <c r="R545" s="602"/>
      <c r="S545" s="579">
        <f t="shared" si="68"/>
        <v>0</v>
      </c>
      <c r="T545" s="579">
        <f t="shared" si="69"/>
        <v>0</v>
      </c>
      <c r="U545" s="735"/>
      <c r="V545" s="831"/>
      <c r="W545" s="844"/>
      <c r="X545" s="980">
        <v>0</v>
      </c>
      <c r="Y545" s="980">
        <v>19</v>
      </c>
      <c r="Z545" s="980"/>
      <c r="AA545" s="980"/>
      <c r="AB545" s="980">
        <v>0</v>
      </c>
      <c r="AC545" s="980">
        <v>0</v>
      </c>
    </row>
    <row r="546" spans="1:29" ht="15" hidden="1" customHeight="1" thickBot="1" x14ac:dyDescent="0.3">
      <c r="A546" s="580" t="str">
        <f t="shared" si="64"/>
        <v>93299895PATIO-45</v>
      </c>
      <c r="B546" s="581">
        <v>530</v>
      </c>
      <c r="C546" s="582">
        <v>93299895</v>
      </c>
      <c r="D546" s="582" t="s">
        <v>2220</v>
      </c>
      <c r="E546" s="582">
        <v>2500</v>
      </c>
      <c r="F546" s="584" t="s">
        <v>1465</v>
      </c>
      <c r="G546" s="585" t="s">
        <v>1172</v>
      </c>
      <c r="H546" s="585"/>
      <c r="I546" s="585" t="s">
        <v>1466</v>
      </c>
      <c r="J546" s="584" t="s">
        <v>831</v>
      </c>
      <c r="K546" s="585" t="s">
        <v>2221</v>
      </c>
      <c r="L546" s="585" t="s">
        <v>9783</v>
      </c>
      <c r="M546" s="585">
        <v>1</v>
      </c>
      <c r="N546" s="585"/>
      <c r="O546" s="579">
        <f t="shared" si="70"/>
        <v>0</v>
      </c>
      <c r="P546" s="585">
        <f t="shared" si="65"/>
        <v>38</v>
      </c>
      <c r="Q546" s="602"/>
      <c r="R546" s="602"/>
      <c r="S546" s="579">
        <f t="shared" si="68"/>
        <v>0</v>
      </c>
      <c r="T546" s="579">
        <f t="shared" si="69"/>
        <v>0</v>
      </c>
      <c r="U546" s="735"/>
      <c r="V546" s="831"/>
      <c r="W546" s="844"/>
      <c r="X546" s="980">
        <v>0</v>
      </c>
      <c r="Y546" s="980">
        <v>19</v>
      </c>
      <c r="Z546" s="980"/>
      <c r="AA546" s="980"/>
      <c r="AB546" s="980">
        <v>0</v>
      </c>
      <c r="AC546" s="980">
        <v>0</v>
      </c>
    </row>
    <row r="547" spans="1:29" ht="15" hidden="1" customHeight="1" thickBot="1" x14ac:dyDescent="0.3">
      <c r="A547" s="580" t="str">
        <f t="shared" si="64"/>
        <v>11589293PDI</v>
      </c>
      <c r="B547" s="581">
        <v>531</v>
      </c>
      <c r="C547" s="582">
        <v>11589293</v>
      </c>
      <c r="D547" s="616" t="s">
        <v>232</v>
      </c>
      <c r="E547" s="582">
        <v>1000</v>
      </c>
      <c r="F547" s="584" t="s">
        <v>1465</v>
      </c>
      <c r="G547" s="585" t="s">
        <v>146</v>
      </c>
      <c r="H547" s="585"/>
      <c r="I547" s="585" t="s">
        <v>1466</v>
      </c>
      <c r="J547" s="584" t="s">
        <v>831</v>
      </c>
      <c r="K547" s="585" t="s">
        <v>215</v>
      </c>
      <c r="L547" s="585" t="s">
        <v>9783</v>
      </c>
      <c r="M547" s="585">
        <v>1</v>
      </c>
      <c r="N547" s="585"/>
      <c r="O547" s="579">
        <f t="shared" si="70"/>
        <v>0</v>
      </c>
      <c r="P547" s="585">
        <f t="shared" si="65"/>
        <v>38</v>
      </c>
      <c r="Q547" s="602"/>
      <c r="R547" s="602"/>
      <c r="S547" s="579">
        <f t="shared" si="68"/>
        <v>0</v>
      </c>
      <c r="T547" s="579">
        <f t="shared" si="69"/>
        <v>0</v>
      </c>
      <c r="U547" s="735"/>
      <c r="V547" s="829"/>
      <c r="W547" s="844"/>
      <c r="X547" s="980">
        <v>0</v>
      </c>
      <c r="Y547" s="980">
        <v>19</v>
      </c>
      <c r="Z547" s="980"/>
      <c r="AA547" s="980"/>
      <c r="AB547" s="980">
        <v>0</v>
      </c>
      <c r="AC547" s="980">
        <v>0</v>
      </c>
    </row>
    <row r="548" spans="1:29" ht="15" hidden="1" customHeight="1" thickBot="1" x14ac:dyDescent="0.3">
      <c r="A548" s="580" t="str">
        <f t="shared" si="64"/>
        <v>93338360</v>
      </c>
      <c r="B548" s="581">
        <v>532</v>
      </c>
      <c r="C548" s="582">
        <v>93338360</v>
      </c>
      <c r="D548" s="582" t="s">
        <v>10234</v>
      </c>
      <c r="E548" s="582">
        <v>1500</v>
      </c>
      <c r="F548" s="584" t="s">
        <v>10235</v>
      </c>
      <c r="G548" s="585"/>
      <c r="H548" s="585"/>
      <c r="I548" s="584"/>
      <c r="J548" s="584" t="s">
        <v>831</v>
      </c>
      <c r="K548" s="585"/>
      <c r="L548" s="585" t="s">
        <v>9783</v>
      </c>
      <c r="M548" s="585">
        <v>1</v>
      </c>
      <c r="N548" s="585"/>
      <c r="O548" s="579">
        <f t="shared" si="70"/>
        <v>0</v>
      </c>
      <c r="P548" s="585">
        <f t="shared" si="65"/>
        <v>38</v>
      </c>
      <c r="Q548" s="602"/>
      <c r="R548" s="602"/>
      <c r="S548" s="579">
        <f t="shared" si="68"/>
        <v>0</v>
      </c>
      <c r="T548" s="579">
        <f t="shared" si="69"/>
        <v>0</v>
      </c>
      <c r="U548" s="735"/>
      <c r="V548" s="834"/>
      <c r="W548" s="844"/>
      <c r="X548" s="980">
        <v>0</v>
      </c>
      <c r="Y548" s="980">
        <v>19</v>
      </c>
      <c r="Z548" s="980"/>
      <c r="AA548" s="980"/>
      <c r="AB548" s="980">
        <v>0</v>
      </c>
      <c r="AC548" s="980">
        <v>0</v>
      </c>
    </row>
    <row r="549" spans="1:29" ht="15" hidden="1" customHeight="1" thickBot="1" x14ac:dyDescent="0.3">
      <c r="A549" s="580" t="str">
        <f t="shared" si="64"/>
        <v>52045194SPS BAG</v>
      </c>
      <c r="B549" s="581">
        <v>533</v>
      </c>
      <c r="C549" s="582">
        <v>52045194</v>
      </c>
      <c r="D549" s="582" t="s">
        <v>2222</v>
      </c>
      <c r="E549" s="582">
        <v>160</v>
      </c>
      <c r="F549" s="584" t="s">
        <v>1473</v>
      </c>
      <c r="G549" s="585" t="s">
        <v>1649</v>
      </c>
      <c r="H549" s="585"/>
      <c r="I549" s="584" t="s">
        <v>1523</v>
      </c>
      <c r="J549" s="584" t="s">
        <v>1660</v>
      </c>
      <c r="K549" s="585" t="s">
        <v>1488</v>
      </c>
      <c r="L549" s="585" t="s">
        <v>9783</v>
      </c>
      <c r="M549" s="585">
        <v>1</v>
      </c>
      <c r="N549" s="585"/>
      <c r="O549" s="579">
        <f t="shared" si="70"/>
        <v>0</v>
      </c>
      <c r="P549" s="585">
        <f t="shared" si="65"/>
        <v>38</v>
      </c>
      <c r="Q549" s="602"/>
      <c r="R549" s="602"/>
      <c r="S549" s="579">
        <f t="shared" si="68"/>
        <v>0</v>
      </c>
      <c r="T549" s="579">
        <f t="shared" si="69"/>
        <v>0</v>
      </c>
      <c r="U549" s="614"/>
      <c r="V549" s="828"/>
      <c r="W549" s="844"/>
      <c r="X549" s="980">
        <v>0</v>
      </c>
      <c r="Y549" s="980">
        <v>19</v>
      </c>
      <c r="Z549" s="980"/>
      <c r="AA549" s="980"/>
      <c r="AB549" s="980">
        <v>0</v>
      </c>
      <c r="AC549" s="980">
        <v>0</v>
      </c>
    </row>
    <row r="550" spans="1:29" ht="15" hidden="1" customHeight="1" thickBot="1" x14ac:dyDescent="0.3">
      <c r="A550" s="580" t="str">
        <f t="shared" si="64"/>
        <v>52106178SEQ CHICOTES</v>
      </c>
      <c r="B550" s="581">
        <v>534</v>
      </c>
      <c r="C550" s="584">
        <v>52106178</v>
      </c>
      <c r="D550" s="582" t="s">
        <v>130</v>
      </c>
      <c r="E550" s="582">
        <v>20</v>
      </c>
      <c r="F550" s="584" t="s">
        <v>2223</v>
      </c>
      <c r="G550" s="634" t="s">
        <v>1519</v>
      </c>
      <c r="H550" s="634"/>
      <c r="I550" s="634" t="s">
        <v>1520</v>
      </c>
      <c r="J550" s="584" t="s">
        <v>831</v>
      </c>
      <c r="K550" s="585" t="s">
        <v>653</v>
      </c>
      <c r="L550" s="585" t="s">
        <v>9783</v>
      </c>
      <c r="M550" s="585">
        <v>1</v>
      </c>
      <c r="N550" s="585"/>
      <c r="O550" s="579">
        <f t="shared" si="70"/>
        <v>0</v>
      </c>
      <c r="P550" s="585">
        <f t="shared" si="65"/>
        <v>38</v>
      </c>
      <c r="Q550" s="602"/>
      <c r="R550" s="602"/>
      <c r="S550" s="579">
        <f t="shared" si="68"/>
        <v>0</v>
      </c>
      <c r="T550" s="579">
        <f t="shared" si="69"/>
        <v>0</v>
      </c>
      <c r="U550" s="735"/>
      <c r="V550" s="830"/>
      <c r="W550" s="844"/>
      <c r="X550" s="980">
        <v>0</v>
      </c>
      <c r="Y550" s="980">
        <v>19</v>
      </c>
      <c r="Z550" s="980"/>
      <c r="AA550" s="980"/>
      <c r="AB550" s="980">
        <v>0</v>
      </c>
      <c r="AC550" s="980">
        <v>0</v>
      </c>
    </row>
    <row r="551" spans="1:29" ht="15" hidden="1" customHeight="1" thickBot="1" x14ac:dyDescent="0.3">
      <c r="A551" s="580" t="str">
        <f t="shared" ref="A551:A614" si="71">CONCATENATE(C551,G551)</f>
        <v>52106175SEQ CHICOTES</v>
      </c>
      <c r="B551" s="581">
        <v>535</v>
      </c>
      <c r="C551" s="582">
        <v>52106175</v>
      </c>
      <c r="D551" s="582" t="s">
        <v>130</v>
      </c>
      <c r="E551" s="582">
        <v>20</v>
      </c>
      <c r="F551" s="584" t="s">
        <v>2224</v>
      </c>
      <c r="G551" s="634" t="s">
        <v>1519</v>
      </c>
      <c r="H551" s="634"/>
      <c r="I551" s="634" t="s">
        <v>1520</v>
      </c>
      <c r="J551" s="584" t="s">
        <v>831</v>
      </c>
      <c r="K551" s="585" t="s">
        <v>653</v>
      </c>
      <c r="L551" s="585" t="s">
        <v>9783</v>
      </c>
      <c r="M551" s="585">
        <v>1</v>
      </c>
      <c r="N551" s="585"/>
      <c r="O551" s="579">
        <f t="shared" si="70"/>
        <v>0</v>
      </c>
      <c r="P551" s="585">
        <f t="shared" ref="P551:P614" si="72">ROUNDUP(VLOOKUP(L551,$E$2:$I$9,5,FALSE)*M551,0)</f>
        <v>38</v>
      </c>
      <c r="Q551" s="602"/>
      <c r="R551" s="602"/>
      <c r="S551" s="579">
        <f t="shared" si="68"/>
        <v>0</v>
      </c>
      <c r="T551" s="579">
        <f t="shared" si="69"/>
        <v>0</v>
      </c>
      <c r="U551" s="735"/>
      <c r="V551" s="830"/>
      <c r="W551" s="844"/>
      <c r="X551" s="980">
        <v>0</v>
      </c>
      <c r="Y551" s="980">
        <v>19</v>
      </c>
      <c r="Z551" s="980"/>
      <c r="AA551" s="980"/>
      <c r="AB551" s="980">
        <v>0</v>
      </c>
      <c r="AC551" s="980">
        <v>0</v>
      </c>
    </row>
    <row r="552" spans="1:29" ht="15" hidden="1" customHeight="1" thickBot="1" x14ac:dyDescent="0.3">
      <c r="A552" s="580" t="str">
        <f t="shared" si="71"/>
        <v>52077400MA004D</v>
      </c>
      <c r="B552" s="581">
        <v>536</v>
      </c>
      <c r="C552" s="582">
        <v>52077400</v>
      </c>
      <c r="D552" s="582" t="s">
        <v>2225</v>
      </c>
      <c r="E552" s="582">
        <v>24</v>
      </c>
      <c r="F552" s="584" t="s">
        <v>1689</v>
      </c>
      <c r="G552" s="635" t="s">
        <v>1389</v>
      </c>
      <c r="H552" s="635"/>
      <c r="I552" s="634" t="s">
        <v>97</v>
      </c>
      <c r="J552" s="584" t="s">
        <v>831</v>
      </c>
      <c r="K552" s="585" t="s">
        <v>2150</v>
      </c>
      <c r="L552" s="585" t="s">
        <v>9783</v>
      </c>
      <c r="M552" s="585">
        <v>1</v>
      </c>
      <c r="N552" s="585"/>
      <c r="O552" s="579">
        <f t="shared" si="70"/>
        <v>0</v>
      </c>
      <c r="P552" s="585">
        <f t="shared" si="72"/>
        <v>38</v>
      </c>
      <c r="Q552" s="602"/>
      <c r="R552" s="602"/>
      <c r="S552" s="579">
        <f t="shared" si="68"/>
        <v>0</v>
      </c>
      <c r="T552" s="579">
        <f t="shared" si="69"/>
        <v>0</v>
      </c>
      <c r="U552" s="735"/>
      <c r="V552" s="834"/>
      <c r="W552" s="844"/>
      <c r="X552" s="980">
        <v>0</v>
      </c>
      <c r="Y552" s="980">
        <v>19</v>
      </c>
      <c r="Z552" s="980"/>
      <c r="AA552" s="980"/>
      <c r="AB552" s="980">
        <v>0</v>
      </c>
      <c r="AC552" s="980">
        <v>0</v>
      </c>
    </row>
    <row r="553" spans="1:29" ht="15" hidden="1" customHeight="1" thickBot="1" x14ac:dyDescent="0.3">
      <c r="A553" s="580" t="str">
        <f t="shared" si="71"/>
        <v>52077398MA004D</v>
      </c>
      <c r="B553" s="581">
        <v>537</v>
      </c>
      <c r="C553" s="582">
        <v>52077398</v>
      </c>
      <c r="D553" s="582" t="s">
        <v>2226</v>
      </c>
      <c r="E553" s="582">
        <v>24</v>
      </c>
      <c r="F553" s="584" t="s">
        <v>1689</v>
      </c>
      <c r="G553" s="635" t="s">
        <v>1389</v>
      </c>
      <c r="H553" s="635"/>
      <c r="I553" s="634" t="s">
        <v>97</v>
      </c>
      <c r="J553" s="584" t="s">
        <v>831</v>
      </c>
      <c r="K553" s="585" t="s">
        <v>2150</v>
      </c>
      <c r="L553" s="585" t="s">
        <v>9783</v>
      </c>
      <c r="M553" s="585">
        <v>1</v>
      </c>
      <c r="N553" s="585"/>
      <c r="O553" s="579">
        <f t="shared" si="70"/>
        <v>0</v>
      </c>
      <c r="P553" s="585">
        <f t="shared" si="72"/>
        <v>38</v>
      </c>
      <c r="Q553" s="602"/>
      <c r="R553" s="602"/>
      <c r="S553" s="579">
        <f t="shared" si="68"/>
        <v>0</v>
      </c>
      <c r="T553" s="579">
        <f t="shared" si="69"/>
        <v>0</v>
      </c>
      <c r="U553" s="735"/>
      <c r="V553" s="830"/>
      <c r="W553" s="844"/>
      <c r="X553" s="980">
        <v>0</v>
      </c>
      <c r="Y553" s="980">
        <v>19</v>
      </c>
      <c r="Z553" s="980"/>
      <c r="AA553" s="980"/>
      <c r="AB553" s="980">
        <v>0</v>
      </c>
      <c r="AC553" s="980">
        <v>0</v>
      </c>
    </row>
    <row r="554" spans="1:29" ht="15" hidden="1" customHeight="1" thickBot="1" x14ac:dyDescent="0.3">
      <c r="A554" s="580" t="str">
        <f t="shared" si="71"/>
        <v>95940417kSPSD3D</v>
      </c>
      <c r="B554" s="581">
        <v>538</v>
      </c>
      <c r="C554" s="582" t="s">
        <v>2227</v>
      </c>
      <c r="D554" s="582" t="s">
        <v>2228</v>
      </c>
      <c r="E554" s="582">
        <v>42</v>
      </c>
      <c r="F554" s="584" t="s">
        <v>2229</v>
      </c>
      <c r="G554" s="635" t="s">
        <v>1263</v>
      </c>
      <c r="H554" s="635"/>
      <c r="I554" s="611" t="s">
        <v>104</v>
      </c>
      <c r="J554" s="584" t="s">
        <v>831</v>
      </c>
      <c r="K554" s="587" t="s">
        <v>472</v>
      </c>
      <c r="L554" s="585" t="s">
        <v>9783</v>
      </c>
      <c r="M554" s="585">
        <v>1</v>
      </c>
      <c r="N554" s="585"/>
      <c r="O554" s="579">
        <f t="shared" si="70"/>
        <v>0</v>
      </c>
      <c r="P554" s="585">
        <f t="shared" si="72"/>
        <v>38</v>
      </c>
      <c r="Q554" s="602"/>
      <c r="R554" s="602"/>
      <c r="S554" s="579">
        <f t="shared" si="68"/>
        <v>0</v>
      </c>
      <c r="T554" s="579">
        <f t="shared" si="69"/>
        <v>0</v>
      </c>
      <c r="U554" s="735"/>
      <c r="V554" s="860"/>
      <c r="W554" s="844"/>
      <c r="X554" s="980">
        <v>0</v>
      </c>
      <c r="Y554" s="980">
        <v>19</v>
      </c>
      <c r="Z554" s="980"/>
      <c r="AA554" s="980"/>
      <c r="AB554" s="980">
        <v>0</v>
      </c>
      <c r="AC554" s="980">
        <v>0</v>
      </c>
    </row>
    <row r="555" spans="1:29" ht="15" hidden="1" customHeight="1" thickBot="1" x14ac:dyDescent="0.3">
      <c r="A555" s="580" t="str">
        <f t="shared" si="71"/>
        <v>52102743BUMPER4E-M1</v>
      </c>
      <c r="B555" s="581">
        <v>539</v>
      </c>
      <c r="C555" s="582">
        <v>52102743</v>
      </c>
      <c r="D555" s="585" t="s">
        <v>2230</v>
      </c>
      <c r="E555" s="582">
        <v>900</v>
      </c>
      <c r="F555" s="584" t="s">
        <v>2231</v>
      </c>
      <c r="G555" s="636" t="s">
        <v>2232</v>
      </c>
      <c r="H555" s="636"/>
      <c r="I555" s="634" t="s">
        <v>1466</v>
      </c>
      <c r="J555" s="584" t="s">
        <v>831</v>
      </c>
      <c r="K555" s="585" t="s">
        <v>2233</v>
      </c>
      <c r="L555" s="585" t="s">
        <v>9783</v>
      </c>
      <c r="M555" s="585">
        <v>1</v>
      </c>
      <c r="N555" s="585"/>
      <c r="O555" s="579">
        <f t="shared" si="70"/>
        <v>0</v>
      </c>
      <c r="P555" s="585">
        <f t="shared" si="72"/>
        <v>38</v>
      </c>
      <c r="Q555" s="602"/>
      <c r="R555" s="602"/>
      <c r="S555" s="579">
        <f t="shared" si="68"/>
        <v>0</v>
      </c>
      <c r="T555" s="579">
        <f t="shared" si="69"/>
        <v>0</v>
      </c>
      <c r="U555" s="735"/>
      <c r="V555" s="830"/>
      <c r="W555" s="844"/>
      <c r="X555" s="980">
        <v>0</v>
      </c>
      <c r="Y555" s="980">
        <v>19</v>
      </c>
      <c r="Z555" s="980"/>
      <c r="AA555" s="980"/>
      <c r="AB555" s="980">
        <v>0</v>
      </c>
      <c r="AC555" s="980">
        <v>0</v>
      </c>
    </row>
    <row r="556" spans="1:29" ht="15" hidden="1" customHeight="1" thickBot="1" x14ac:dyDescent="0.3">
      <c r="A556" s="580" t="str">
        <f t="shared" si="71"/>
        <v>94758640</v>
      </c>
      <c r="B556" s="581">
        <v>540</v>
      </c>
      <c r="C556" s="582">
        <v>94758640</v>
      </c>
      <c r="D556" s="582" t="s">
        <v>10079</v>
      </c>
      <c r="E556" s="582">
        <v>44</v>
      </c>
      <c r="F556" s="584" t="s">
        <v>1782</v>
      </c>
      <c r="G556" s="634"/>
      <c r="H556" s="634"/>
      <c r="I556" s="634"/>
      <c r="J556" s="584" t="s">
        <v>831</v>
      </c>
      <c r="K556" s="585"/>
      <c r="L556" s="585" t="s">
        <v>9783</v>
      </c>
      <c r="M556" s="585">
        <v>1</v>
      </c>
      <c r="N556" s="585"/>
      <c r="O556" s="579">
        <f t="shared" si="70"/>
        <v>0</v>
      </c>
      <c r="P556" s="585">
        <f t="shared" si="72"/>
        <v>38</v>
      </c>
      <c r="Q556" s="602"/>
      <c r="R556" s="602"/>
      <c r="S556" s="579">
        <f t="shared" si="68"/>
        <v>0</v>
      </c>
      <c r="T556" s="579">
        <f t="shared" si="69"/>
        <v>0</v>
      </c>
      <c r="U556" s="735"/>
      <c r="V556" s="831"/>
      <c r="W556" s="844"/>
      <c r="X556" s="980">
        <v>0</v>
      </c>
      <c r="Y556" s="980">
        <v>19</v>
      </c>
      <c r="Z556" s="980"/>
      <c r="AA556" s="980"/>
      <c r="AB556" s="980">
        <v>0</v>
      </c>
      <c r="AC556" s="980">
        <v>0</v>
      </c>
    </row>
    <row r="557" spans="1:29" ht="15" hidden="1" customHeight="1" thickBot="1" x14ac:dyDescent="0.3">
      <c r="A557" s="580" t="str">
        <f t="shared" si="71"/>
        <v>52145163SPST2E</v>
      </c>
      <c r="B557" s="581">
        <v>541</v>
      </c>
      <c r="C557" s="582">
        <v>52145163</v>
      </c>
      <c r="D557" s="582" t="s">
        <v>1606</v>
      </c>
      <c r="E557" s="582">
        <v>100</v>
      </c>
      <c r="F557" s="584" t="s">
        <v>2234</v>
      </c>
      <c r="G557" s="585" t="s">
        <v>1746</v>
      </c>
      <c r="H557" s="585"/>
      <c r="I557" s="585" t="s">
        <v>294</v>
      </c>
      <c r="J557" s="584" t="s">
        <v>9797</v>
      </c>
      <c r="K557" s="585" t="s">
        <v>2235</v>
      </c>
      <c r="L557" s="585" t="s">
        <v>9782</v>
      </c>
      <c r="M557" s="585">
        <v>2</v>
      </c>
      <c r="N557" s="585" t="s">
        <v>147</v>
      </c>
      <c r="O557" s="579" t="s">
        <v>10140</v>
      </c>
      <c r="P557" s="585">
        <f t="shared" si="72"/>
        <v>75</v>
      </c>
      <c r="Q557" s="602"/>
      <c r="R557" s="602"/>
      <c r="S557" s="579">
        <f t="shared" si="68"/>
        <v>0</v>
      </c>
      <c r="T557" s="579">
        <f t="shared" si="69"/>
        <v>0</v>
      </c>
      <c r="U557" s="735" t="s">
        <v>9822</v>
      </c>
      <c r="V557" s="828">
        <v>42961</v>
      </c>
      <c r="W557" s="844"/>
      <c r="X557" s="980" t="s">
        <v>10140</v>
      </c>
      <c r="Y557" s="980">
        <v>37</v>
      </c>
      <c r="Z557" s="980"/>
      <c r="AA557" s="980"/>
      <c r="AB557" s="980">
        <v>0</v>
      </c>
      <c r="AC557" s="980">
        <v>0</v>
      </c>
    </row>
    <row r="558" spans="1:29" ht="15" hidden="1" customHeight="1" thickBot="1" x14ac:dyDescent="0.3">
      <c r="A558" s="580" t="str">
        <f t="shared" si="71"/>
        <v>52039786</v>
      </c>
      <c r="B558" s="581">
        <v>542</v>
      </c>
      <c r="C558" s="582">
        <v>52039786</v>
      </c>
      <c r="D558" s="582" t="s">
        <v>2236</v>
      </c>
      <c r="E558" s="582" t="s">
        <v>158</v>
      </c>
      <c r="F558" s="584" t="s">
        <v>2237</v>
      </c>
      <c r="G558" s="585"/>
      <c r="H558" s="585"/>
      <c r="I558" s="585"/>
      <c r="J558" s="584" t="s">
        <v>831</v>
      </c>
      <c r="K558" s="585"/>
      <c r="L558" s="585" t="s">
        <v>9783</v>
      </c>
      <c r="M558" s="585">
        <v>1</v>
      </c>
      <c r="N558" s="585"/>
      <c r="O558" s="579">
        <f t="shared" ref="O558:O565" si="73">ROUNDUP(IF(N558="PENDANT",(VLOOKUP(L558,$E$2:$I$9,5,FALSE)*M558)),0)</f>
        <v>0</v>
      </c>
      <c r="P558" s="585">
        <f t="shared" si="72"/>
        <v>38</v>
      </c>
      <c r="Q558" s="602"/>
      <c r="R558" s="602"/>
      <c r="S558" s="579">
        <f t="shared" si="68"/>
        <v>0</v>
      </c>
      <c r="T558" s="579">
        <f t="shared" si="69"/>
        <v>0</v>
      </c>
      <c r="U558" s="735"/>
      <c r="V558" s="830"/>
      <c r="W558" s="844"/>
      <c r="X558" s="980">
        <v>0</v>
      </c>
      <c r="Y558" s="980">
        <v>19</v>
      </c>
      <c r="Z558" s="980"/>
      <c r="AA558" s="980"/>
      <c r="AB558" s="980">
        <v>0</v>
      </c>
      <c r="AC558" s="980">
        <v>0</v>
      </c>
    </row>
    <row r="559" spans="1:29" ht="15" hidden="1" customHeight="1" thickBot="1" x14ac:dyDescent="0.3">
      <c r="A559" s="580" t="str">
        <f t="shared" si="71"/>
        <v>52120802SPSD3D</v>
      </c>
      <c r="B559" s="581">
        <v>543</v>
      </c>
      <c r="C559" s="582">
        <v>52120802</v>
      </c>
      <c r="D559" s="582" t="s">
        <v>2238</v>
      </c>
      <c r="E559" s="623">
        <v>56</v>
      </c>
      <c r="F559" s="584" t="s">
        <v>2239</v>
      </c>
      <c r="G559" s="585" t="s">
        <v>1263</v>
      </c>
      <c r="H559" s="585"/>
      <c r="I559" s="585" t="s">
        <v>104</v>
      </c>
      <c r="J559" s="584" t="s">
        <v>1225</v>
      </c>
      <c r="K559" s="587" t="s">
        <v>1905</v>
      </c>
      <c r="L559" s="585" t="s">
        <v>9783</v>
      </c>
      <c r="M559" s="585">
        <v>1</v>
      </c>
      <c r="N559" s="585"/>
      <c r="O559" s="579">
        <f t="shared" si="73"/>
        <v>0</v>
      </c>
      <c r="P559" s="585">
        <f t="shared" si="72"/>
        <v>38</v>
      </c>
      <c r="Q559" s="602"/>
      <c r="R559" s="602"/>
      <c r="S559" s="579">
        <f t="shared" si="68"/>
        <v>0</v>
      </c>
      <c r="T559" s="579">
        <f t="shared" si="69"/>
        <v>0</v>
      </c>
      <c r="U559" s="614"/>
      <c r="V559" s="828"/>
      <c r="W559" s="844"/>
      <c r="X559" s="980">
        <v>0</v>
      </c>
      <c r="Y559" s="980">
        <v>19</v>
      </c>
      <c r="Z559" s="980"/>
      <c r="AA559" s="980"/>
      <c r="AB559" s="980">
        <v>0</v>
      </c>
      <c r="AC559" s="980">
        <v>0</v>
      </c>
    </row>
    <row r="560" spans="1:29" ht="15" hidden="1" customHeight="1" thickBot="1" x14ac:dyDescent="0.3">
      <c r="A560" s="580" t="str">
        <f t="shared" si="71"/>
        <v>52126136DOORS</v>
      </c>
      <c r="B560" s="581">
        <v>544</v>
      </c>
      <c r="C560" s="623">
        <v>52126136</v>
      </c>
      <c r="D560" s="623" t="s">
        <v>2240</v>
      </c>
      <c r="E560" s="623">
        <v>4</v>
      </c>
      <c r="F560" s="624" t="s">
        <v>2241</v>
      </c>
      <c r="G560" s="354" t="s">
        <v>104</v>
      </c>
      <c r="I560" s="354" t="s">
        <v>104</v>
      </c>
      <c r="J560" s="584" t="s">
        <v>831</v>
      </c>
      <c r="K560" s="354" t="s">
        <v>935</v>
      </c>
      <c r="L560" s="585" t="s">
        <v>9783</v>
      </c>
      <c r="M560" s="585">
        <v>1</v>
      </c>
      <c r="N560" s="585"/>
      <c r="O560" s="579">
        <f t="shared" si="73"/>
        <v>0</v>
      </c>
      <c r="P560" s="585">
        <f t="shared" si="72"/>
        <v>38</v>
      </c>
      <c r="Q560" s="602"/>
      <c r="R560" s="602"/>
      <c r="S560" s="579">
        <f t="shared" si="68"/>
        <v>0</v>
      </c>
      <c r="T560" s="579">
        <f t="shared" si="69"/>
        <v>0</v>
      </c>
      <c r="U560" s="735"/>
      <c r="V560" s="830"/>
      <c r="W560" s="844"/>
      <c r="X560" s="980">
        <v>0</v>
      </c>
      <c r="Y560" s="980">
        <v>19</v>
      </c>
      <c r="Z560" s="980"/>
      <c r="AA560" s="980"/>
      <c r="AB560" s="980">
        <v>0</v>
      </c>
      <c r="AC560" s="980">
        <v>0</v>
      </c>
    </row>
    <row r="561" spans="1:29" ht="15" hidden="1" customHeight="1" thickBot="1" x14ac:dyDescent="0.3">
      <c r="A561" s="580" t="str">
        <f t="shared" si="71"/>
        <v>52104526DOORS</v>
      </c>
      <c r="B561" s="581">
        <v>545</v>
      </c>
      <c r="C561" s="637">
        <v>52104526</v>
      </c>
      <c r="D561" s="623" t="s">
        <v>2240</v>
      </c>
      <c r="E561" s="623">
        <v>4</v>
      </c>
      <c r="F561" s="624" t="s">
        <v>2242</v>
      </c>
      <c r="G561" s="354" t="s">
        <v>104</v>
      </c>
      <c r="I561" s="354" t="s">
        <v>104</v>
      </c>
      <c r="J561" s="584" t="s">
        <v>831</v>
      </c>
      <c r="K561" s="354" t="s">
        <v>935</v>
      </c>
      <c r="L561" s="585" t="s">
        <v>9783</v>
      </c>
      <c r="M561" s="585">
        <v>1</v>
      </c>
      <c r="N561" s="585"/>
      <c r="O561" s="579">
        <f t="shared" si="73"/>
        <v>0</v>
      </c>
      <c r="P561" s="585">
        <f t="shared" si="72"/>
        <v>38</v>
      </c>
      <c r="Q561" s="602"/>
      <c r="R561" s="602"/>
      <c r="S561" s="579">
        <f t="shared" si="68"/>
        <v>0</v>
      </c>
      <c r="T561" s="579">
        <f t="shared" si="69"/>
        <v>0</v>
      </c>
      <c r="U561" s="735"/>
      <c r="V561" s="830"/>
      <c r="W561" s="844"/>
      <c r="X561" s="980">
        <v>0</v>
      </c>
      <c r="Y561" s="980">
        <v>19</v>
      </c>
      <c r="Z561" s="980"/>
      <c r="AA561" s="980"/>
      <c r="AB561" s="980">
        <v>0</v>
      </c>
      <c r="AC561" s="980">
        <v>0</v>
      </c>
    </row>
    <row r="562" spans="1:29" ht="15" hidden="1" customHeight="1" thickBot="1" x14ac:dyDescent="0.3">
      <c r="A562" s="580" t="str">
        <f t="shared" si="71"/>
        <v>52126137DOORS</v>
      </c>
      <c r="B562" s="581">
        <v>546</v>
      </c>
      <c r="C562" s="623">
        <v>52126137</v>
      </c>
      <c r="D562" s="623" t="s">
        <v>2240</v>
      </c>
      <c r="E562" s="623">
        <v>4</v>
      </c>
      <c r="F562" s="624" t="s">
        <v>2243</v>
      </c>
      <c r="G562" s="354" t="s">
        <v>104</v>
      </c>
      <c r="I562" s="354" t="s">
        <v>104</v>
      </c>
      <c r="J562" s="584" t="s">
        <v>831</v>
      </c>
      <c r="K562" s="354" t="s">
        <v>935</v>
      </c>
      <c r="L562" s="585" t="s">
        <v>9783</v>
      </c>
      <c r="M562" s="585">
        <v>1</v>
      </c>
      <c r="N562" s="585"/>
      <c r="O562" s="579">
        <f t="shared" si="73"/>
        <v>0</v>
      </c>
      <c r="P562" s="585">
        <f t="shared" si="72"/>
        <v>38</v>
      </c>
      <c r="Q562" s="602"/>
      <c r="R562" s="602"/>
      <c r="S562" s="579">
        <f t="shared" si="68"/>
        <v>0</v>
      </c>
      <c r="T562" s="579">
        <f t="shared" si="69"/>
        <v>0</v>
      </c>
      <c r="U562" s="735"/>
      <c r="V562" s="830"/>
      <c r="W562" s="844"/>
      <c r="X562" s="980">
        <v>0</v>
      </c>
      <c r="Y562" s="980">
        <v>19</v>
      </c>
      <c r="Z562" s="980"/>
      <c r="AA562" s="980"/>
      <c r="AB562" s="980">
        <v>0</v>
      </c>
      <c r="AC562" s="980">
        <v>0</v>
      </c>
    </row>
    <row r="563" spans="1:29" ht="15" hidden="1" customHeight="1" thickBot="1" x14ac:dyDescent="0.3">
      <c r="A563" s="580" t="str">
        <f t="shared" si="71"/>
        <v>52104527DOORS</v>
      </c>
      <c r="B563" s="581">
        <v>547</v>
      </c>
      <c r="C563" s="582">
        <v>52104527</v>
      </c>
      <c r="D563" s="623" t="s">
        <v>2240</v>
      </c>
      <c r="E563" s="623">
        <v>6</v>
      </c>
      <c r="F563" s="624" t="s">
        <v>2244</v>
      </c>
      <c r="G563" s="354" t="s">
        <v>104</v>
      </c>
      <c r="I563" s="354" t="s">
        <v>104</v>
      </c>
      <c r="J563" s="584" t="s">
        <v>831</v>
      </c>
      <c r="K563" s="354" t="s">
        <v>935</v>
      </c>
      <c r="L563" s="585" t="s">
        <v>9783</v>
      </c>
      <c r="M563" s="585">
        <v>1</v>
      </c>
      <c r="N563" s="585"/>
      <c r="O563" s="579">
        <f t="shared" si="73"/>
        <v>0</v>
      </c>
      <c r="P563" s="585">
        <f t="shared" si="72"/>
        <v>38</v>
      </c>
      <c r="Q563" s="602"/>
      <c r="R563" s="602"/>
      <c r="S563" s="579">
        <f t="shared" si="68"/>
        <v>0</v>
      </c>
      <c r="T563" s="579">
        <f t="shared" si="69"/>
        <v>0</v>
      </c>
      <c r="U563" s="735"/>
      <c r="V563" s="830"/>
      <c r="W563" s="844"/>
      <c r="X563" s="980">
        <v>0</v>
      </c>
      <c r="Y563" s="980">
        <v>19</v>
      </c>
      <c r="Z563" s="980"/>
      <c r="AA563" s="980"/>
      <c r="AB563" s="980">
        <v>0</v>
      </c>
      <c r="AC563" s="980">
        <v>0</v>
      </c>
    </row>
    <row r="564" spans="1:29" ht="15" hidden="1" customHeight="1" thickBot="1" x14ac:dyDescent="0.3">
      <c r="A564" s="580" t="str">
        <f t="shared" si="71"/>
        <v>10000022DOORS</v>
      </c>
      <c r="B564" s="581">
        <v>548</v>
      </c>
      <c r="C564" s="582">
        <v>10000022</v>
      </c>
      <c r="D564" s="582" t="s">
        <v>2245</v>
      </c>
      <c r="E564" s="582">
        <v>15</v>
      </c>
      <c r="F564" s="584" t="s">
        <v>1880</v>
      </c>
      <c r="G564" s="587" t="s">
        <v>104</v>
      </c>
      <c r="H564" s="587"/>
      <c r="I564" s="585" t="s">
        <v>104</v>
      </c>
      <c r="J564" s="584" t="s">
        <v>831</v>
      </c>
      <c r="K564" s="585" t="s">
        <v>140</v>
      </c>
      <c r="L564" s="585" t="s">
        <v>9783</v>
      </c>
      <c r="M564" s="585">
        <v>1</v>
      </c>
      <c r="N564" s="585"/>
      <c r="O564" s="579">
        <f t="shared" si="73"/>
        <v>0</v>
      </c>
      <c r="P564" s="585">
        <f t="shared" si="72"/>
        <v>38</v>
      </c>
      <c r="Q564" s="602"/>
      <c r="R564" s="602"/>
      <c r="S564" s="579">
        <f t="shared" si="68"/>
        <v>0</v>
      </c>
      <c r="T564" s="579">
        <f t="shared" si="69"/>
        <v>0</v>
      </c>
      <c r="U564" s="735"/>
      <c r="V564" s="831"/>
      <c r="W564" s="844"/>
      <c r="X564" s="980">
        <v>0</v>
      </c>
      <c r="Y564" s="980">
        <v>19</v>
      </c>
      <c r="Z564" s="980"/>
      <c r="AA564" s="980"/>
      <c r="AB564" s="980">
        <v>0</v>
      </c>
      <c r="AC564" s="980">
        <v>0</v>
      </c>
    </row>
    <row r="565" spans="1:29" ht="15" hidden="1" customHeight="1" x14ac:dyDescent="0.3">
      <c r="A565" s="580" t="str">
        <f t="shared" si="71"/>
        <v>10000023DOCA ZM09</v>
      </c>
      <c r="B565" s="581">
        <v>549</v>
      </c>
      <c r="C565" s="582">
        <v>10000023</v>
      </c>
      <c r="D565" s="582" t="s">
        <v>2246</v>
      </c>
      <c r="E565" s="582"/>
      <c r="F565" s="584"/>
      <c r="G565" s="587" t="s">
        <v>2247</v>
      </c>
      <c r="H565" s="587"/>
      <c r="I565" s="585" t="s">
        <v>2248</v>
      </c>
      <c r="J565" s="597" t="s">
        <v>831</v>
      </c>
      <c r="K565" s="598"/>
      <c r="L565" s="598" t="s">
        <v>9783</v>
      </c>
      <c r="M565" s="598">
        <v>1</v>
      </c>
      <c r="N565" s="598"/>
      <c r="O565" s="599">
        <f t="shared" si="73"/>
        <v>0</v>
      </c>
      <c r="P565" s="598">
        <f t="shared" si="72"/>
        <v>38</v>
      </c>
      <c r="Q565" s="702"/>
      <c r="R565" s="702"/>
      <c r="S565" s="599">
        <f t="shared" si="68"/>
        <v>0</v>
      </c>
      <c r="T565" s="599">
        <f t="shared" si="69"/>
        <v>0</v>
      </c>
      <c r="U565" s="774"/>
      <c r="V565" s="861"/>
      <c r="W565" s="844"/>
      <c r="X565" s="980">
        <v>0</v>
      </c>
      <c r="Y565" s="980">
        <v>19</v>
      </c>
      <c r="Z565" s="980"/>
      <c r="AA565" s="980"/>
      <c r="AB565" s="980">
        <v>0</v>
      </c>
      <c r="AC565" s="980">
        <v>0</v>
      </c>
    </row>
    <row r="566" spans="1:29" ht="15" hidden="1" customHeight="1" x14ac:dyDescent="0.3">
      <c r="A566" s="580" t="str">
        <f t="shared" si="71"/>
        <v>94763469MA019D</v>
      </c>
      <c r="B566" s="581">
        <v>550</v>
      </c>
      <c r="C566" s="588">
        <v>94763469</v>
      </c>
      <c r="D566" s="588" t="s">
        <v>2249</v>
      </c>
      <c r="E566" s="588">
        <v>636</v>
      </c>
      <c r="F566" s="591" t="s">
        <v>1927</v>
      </c>
      <c r="G566" s="593" t="s">
        <v>9861</v>
      </c>
      <c r="H566" s="593"/>
      <c r="I566" s="591" t="s">
        <v>97</v>
      </c>
      <c r="J566" s="591" t="s">
        <v>9800</v>
      </c>
      <c r="K566" s="593" t="s">
        <v>140</v>
      </c>
      <c r="L566" s="593" t="s">
        <v>9782</v>
      </c>
      <c r="M566" s="593">
        <v>1</v>
      </c>
      <c r="N566" s="593" t="s">
        <v>147</v>
      </c>
      <c r="O566" s="593">
        <v>30</v>
      </c>
      <c r="P566" s="593">
        <f t="shared" si="72"/>
        <v>38</v>
      </c>
      <c r="Q566" s="593"/>
      <c r="R566" s="593"/>
      <c r="S566" s="593">
        <f t="shared" si="68"/>
        <v>0</v>
      </c>
      <c r="T566" s="593">
        <f t="shared" si="69"/>
        <v>0</v>
      </c>
      <c r="U566" s="593" t="s">
        <v>9822</v>
      </c>
      <c r="V566" s="839">
        <v>42885</v>
      </c>
      <c r="W566" s="844"/>
      <c r="X566" s="980">
        <v>30</v>
      </c>
      <c r="Y566" s="980">
        <v>19</v>
      </c>
      <c r="Z566" s="980"/>
      <c r="AA566" s="980"/>
      <c r="AB566" s="980">
        <v>0</v>
      </c>
      <c r="AC566" s="980">
        <v>0</v>
      </c>
    </row>
    <row r="567" spans="1:29" ht="15" hidden="1" customHeight="1" thickBot="1" x14ac:dyDescent="0.3">
      <c r="A567" s="580" t="str">
        <f t="shared" si="71"/>
        <v>94749899SPS BAG</v>
      </c>
      <c r="B567" s="581">
        <v>551</v>
      </c>
      <c r="C567" s="582">
        <v>94749899</v>
      </c>
      <c r="D567" s="582" t="s">
        <v>2250</v>
      </c>
      <c r="E567" s="582">
        <v>160</v>
      </c>
      <c r="F567" s="584" t="s">
        <v>1473</v>
      </c>
      <c r="G567" s="585" t="s">
        <v>1649</v>
      </c>
      <c r="H567" s="585"/>
      <c r="I567" s="584" t="s">
        <v>1523</v>
      </c>
      <c r="J567" s="600" t="s">
        <v>1660</v>
      </c>
      <c r="K567" s="602" t="s">
        <v>1488</v>
      </c>
      <c r="L567" s="602" t="s">
        <v>9783</v>
      </c>
      <c r="M567" s="602">
        <v>1</v>
      </c>
      <c r="N567" s="602"/>
      <c r="O567" s="602">
        <f t="shared" ref="O567:O596" si="74">ROUNDUP(IF(N567="PENDANT",(VLOOKUP(L567,$E$2:$I$9,5,FALSE)*M567)),0)</f>
        <v>0</v>
      </c>
      <c r="P567" s="602">
        <f t="shared" si="72"/>
        <v>38</v>
      </c>
      <c r="Q567" s="602"/>
      <c r="R567" s="602"/>
      <c r="S567" s="602">
        <f t="shared" si="68"/>
        <v>0</v>
      </c>
      <c r="T567" s="602">
        <f t="shared" si="69"/>
        <v>0</v>
      </c>
      <c r="U567" s="815"/>
      <c r="V567" s="846"/>
      <c r="W567" s="844"/>
      <c r="X567" s="980">
        <v>0</v>
      </c>
      <c r="Y567" s="980">
        <v>19</v>
      </c>
      <c r="Z567" s="980"/>
      <c r="AA567" s="980"/>
      <c r="AB567" s="980">
        <v>0</v>
      </c>
      <c r="AC567" s="980">
        <v>0</v>
      </c>
    </row>
    <row r="568" spans="1:29" ht="15" hidden="1" customHeight="1" thickBot="1" x14ac:dyDescent="0.3">
      <c r="A568" s="580" t="str">
        <f t="shared" si="71"/>
        <v>93344588MG-D-11</v>
      </c>
      <c r="B568" s="581">
        <v>552</v>
      </c>
      <c r="C568" s="582">
        <v>93344588</v>
      </c>
      <c r="D568" s="582" t="s">
        <v>2251</v>
      </c>
      <c r="E568" s="582">
        <v>525</v>
      </c>
      <c r="F568" s="582"/>
      <c r="G568" s="584" t="s">
        <v>1590</v>
      </c>
      <c r="H568" s="584"/>
      <c r="I568" s="584"/>
      <c r="J568" s="584" t="s">
        <v>831</v>
      </c>
      <c r="K568" s="585"/>
      <c r="L568" s="585" t="s">
        <v>9783</v>
      </c>
      <c r="M568" s="585">
        <v>1</v>
      </c>
      <c r="N568" s="585"/>
      <c r="O568" s="579">
        <f t="shared" si="74"/>
        <v>0</v>
      </c>
      <c r="P568" s="585">
        <f t="shared" si="72"/>
        <v>38</v>
      </c>
      <c r="Q568" s="602"/>
      <c r="R568" s="602"/>
      <c r="S568" s="579">
        <f t="shared" si="68"/>
        <v>0</v>
      </c>
      <c r="T568" s="579">
        <f t="shared" si="69"/>
        <v>0</v>
      </c>
      <c r="U568" s="845"/>
      <c r="V568" s="828"/>
      <c r="W568" s="844"/>
      <c r="X568" s="980">
        <v>0</v>
      </c>
      <c r="Y568" s="980">
        <v>19</v>
      </c>
      <c r="Z568" s="980"/>
      <c r="AA568" s="980"/>
      <c r="AB568" s="980">
        <v>0</v>
      </c>
      <c r="AC568" s="980">
        <v>0</v>
      </c>
    </row>
    <row r="569" spans="1:29" ht="15" hidden="1" customHeight="1" thickBot="1" x14ac:dyDescent="0.3">
      <c r="A569" s="580" t="str">
        <f t="shared" si="71"/>
        <v>52093782MB008D</v>
      </c>
      <c r="B569" s="581">
        <v>553</v>
      </c>
      <c r="C569" s="623">
        <v>52093782</v>
      </c>
      <c r="D569" s="623" t="s">
        <v>2252</v>
      </c>
      <c r="E569" s="623">
        <v>192</v>
      </c>
      <c r="F569" s="584" t="s">
        <v>2253</v>
      </c>
      <c r="G569" s="585" t="s">
        <v>1436</v>
      </c>
      <c r="H569" s="585"/>
      <c r="I569" s="584" t="s">
        <v>84</v>
      </c>
      <c r="J569" s="584" t="s">
        <v>831</v>
      </c>
      <c r="K569" s="585" t="s">
        <v>1897</v>
      </c>
      <c r="L569" s="585" t="s">
        <v>9782</v>
      </c>
      <c r="M569" s="585">
        <v>1</v>
      </c>
      <c r="N569" s="585" t="s">
        <v>147</v>
      </c>
      <c r="O569" s="579">
        <f t="shared" si="74"/>
        <v>38</v>
      </c>
      <c r="P569" s="585">
        <f t="shared" si="72"/>
        <v>38</v>
      </c>
      <c r="Q569" s="602" t="s">
        <v>10148</v>
      </c>
      <c r="R569" s="602"/>
      <c r="S569" s="579">
        <f t="shared" si="68"/>
        <v>0</v>
      </c>
      <c r="T569" s="579">
        <f t="shared" si="69"/>
        <v>0</v>
      </c>
      <c r="U569" s="614" t="s">
        <v>9824</v>
      </c>
      <c r="V569" s="828">
        <v>42969</v>
      </c>
      <c r="W569" s="844"/>
      <c r="X569" s="980">
        <v>19</v>
      </c>
      <c r="Y569" s="980">
        <v>19</v>
      </c>
      <c r="Z569" s="980" t="s">
        <v>10148</v>
      </c>
      <c r="AA569" s="980"/>
      <c r="AB569" s="980">
        <v>0</v>
      </c>
      <c r="AC569" s="980">
        <v>0</v>
      </c>
    </row>
    <row r="570" spans="1:29" ht="15" hidden="1" customHeight="1" thickBot="1" x14ac:dyDescent="0.3">
      <c r="A570" s="580" t="str">
        <f t="shared" si="71"/>
        <v>9148419TAMPÃO</v>
      </c>
      <c r="B570" s="581">
        <v>554</v>
      </c>
      <c r="C570" s="582">
        <v>9148419</v>
      </c>
      <c r="D570" s="623" t="s">
        <v>2254</v>
      </c>
      <c r="E570" s="623">
        <v>18000</v>
      </c>
      <c r="F570" s="624" t="s">
        <v>69</v>
      </c>
      <c r="G570" s="354" t="s">
        <v>286</v>
      </c>
      <c r="I570" s="354" t="s">
        <v>315</v>
      </c>
      <c r="J570" s="584" t="s">
        <v>831</v>
      </c>
      <c r="K570" s="354" t="s">
        <v>1168</v>
      </c>
      <c r="L570" s="585" t="s">
        <v>9783</v>
      </c>
      <c r="M570" s="585">
        <v>1</v>
      </c>
      <c r="N570" s="585"/>
      <c r="O570" s="579">
        <f t="shared" si="74"/>
        <v>0</v>
      </c>
      <c r="P570" s="585">
        <f t="shared" si="72"/>
        <v>38</v>
      </c>
      <c r="Q570" s="602"/>
      <c r="R570" s="602"/>
      <c r="S570" s="579">
        <f t="shared" si="68"/>
        <v>0</v>
      </c>
      <c r="T570" s="579">
        <f t="shared" si="69"/>
        <v>0</v>
      </c>
      <c r="U570" s="735"/>
      <c r="V570" s="831"/>
      <c r="W570" s="844"/>
      <c r="X570" s="980">
        <v>0</v>
      </c>
      <c r="Y570" s="980">
        <v>19</v>
      </c>
      <c r="Z570" s="980"/>
      <c r="AA570" s="980"/>
      <c r="AB570" s="980">
        <v>0</v>
      </c>
      <c r="AC570" s="980">
        <v>0</v>
      </c>
    </row>
    <row r="571" spans="1:29" ht="15" hidden="1" customHeight="1" thickBot="1" x14ac:dyDescent="0.3">
      <c r="A571" s="580" t="str">
        <f t="shared" si="71"/>
        <v>Caixas VaziasSPSD1D</v>
      </c>
      <c r="B571" s="581">
        <v>555</v>
      </c>
      <c r="C571" s="623" t="s">
        <v>2255</v>
      </c>
      <c r="D571" s="623" t="s">
        <v>2256</v>
      </c>
      <c r="E571" s="623">
        <v>12</v>
      </c>
      <c r="F571" s="624" t="s">
        <v>69</v>
      </c>
      <c r="G571" s="354" t="s">
        <v>1188</v>
      </c>
      <c r="I571" s="354" t="s">
        <v>104</v>
      </c>
      <c r="J571" s="584" t="s">
        <v>831</v>
      </c>
      <c r="L571" s="585" t="s">
        <v>9783</v>
      </c>
      <c r="M571" s="585">
        <v>1</v>
      </c>
      <c r="N571" s="585"/>
      <c r="O571" s="579">
        <f t="shared" si="74"/>
        <v>0</v>
      </c>
      <c r="P571" s="585">
        <f t="shared" si="72"/>
        <v>38</v>
      </c>
      <c r="Q571" s="602"/>
      <c r="R571" s="602"/>
      <c r="S571" s="579">
        <f t="shared" si="68"/>
        <v>0</v>
      </c>
      <c r="T571" s="579">
        <f t="shared" si="69"/>
        <v>0</v>
      </c>
      <c r="U571" s="735"/>
      <c r="V571" s="829"/>
      <c r="W571" s="844"/>
      <c r="X571" s="980">
        <v>0</v>
      </c>
      <c r="Y571" s="980">
        <v>19</v>
      </c>
      <c r="Z571" s="980"/>
      <c r="AA571" s="980"/>
      <c r="AB571" s="980">
        <v>0</v>
      </c>
      <c r="AC571" s="980">
        <v>0</v>
      </c>
    </row>
    <row r="572" spans="1:29" ht="15" hidden="1" customHeight="1" thickBot="1" x14ac:dyDescent="0.3">
      <c r="A572" s="580" t="str">
        <f t="shared" si="71"/>
        <v>52102358SPSD2D</v>
      </c>
      <c r="B572" s="581">
        <v>556</v>
      </c>
      <c r="C572" s="613">
        <v>52102358</v>
      </c>
      <c r="D572" s="582" t="s">
        <v>694</v>
      </c>
      <c r="E572" s="612">
        <v>54</v>
      </c>
      <c r="F572" s="584" t="s">
        <v>104</v>
      </c>
      <c r="G572" s="638" t="s">
        <v>1190</v>
      </c>
      <c r="H572" s="638"/>
      <c r="I572" s="613" t="s">
        <v>104</v>
      </c>
      <c r="J572" s="584" t="s">
        <v>831</v>
      </c>
      <c r="K572" s="585" t="s">
        <v>630</v>
      </c>
      <c r="L572" s="585" t="s">
        <v>9783</v>
      </c>
      <c r="M572" s="585">
        <v>1</v>
      </c>
      <c r="N572" s="585"/>
      <c r="O572" s="579">
        <f t="shared" si="74"/>
        <v>0</v>
      </c>
      <c r="P572" s="585">
        <f t="shared" si="72"/>
        <v>38</v>
      </c>
      <c r="Q572" s="602"/>
      <c r="R572" s="602"/>
      <c r="S572" s="579">
        <f t="shared" ref="S572:S635" si="75">ROUNDUP(IF(N572="pps",(M572*VLOOKUP(L572,$E$2:$I$9,4,FALSE)*$B$3)/E572,0),0)</f>
        <v>0</v>
      </c>
      <c r="T572" s="579">
        <f t="shared" ref="T572:T635" si="76">ROUNDUP(IF(N572="pps",(M572*VLOOKUP(L572,$E$2:$I$9,4,FALSE)*$B$9)/E572,0),0)</f>
        <v>0</v>
      </c>
      <c r="U572" s="735"/>
      <c r="V572" s="830"/>
      <c r="W572" s="844"/>
      <c r="X572" s="980">
        <v>0</v>
      </c>
      <c r="Y572" s="980">
        <v>19</v>
      </c>
      <c r="Z572" s="980"/>
      <c r="AA572" s="980"/>
      <c r="AB572" s="980">
        <v>0</v>
      </c>
      <c r="AC572" s="980">
        <v>0</v>
      </c>
    </row>
    <row r="573" spans="1:29" ht="15" hidden="1" customHeight="1" thickBot="1" x14ac:dyDescent="0.3">
      <c r="A573" s="580" t="str">
        <f t="shared" si="71"/>
        <v>95940416kSPSD1E</v>
      </c>
      <c r="B573" s="581">
        <v>557</v>
      </c>
      <c r="C573" s="582" t="s">
        <v>2200</v>
      </c>
      <c r="D573" s="582" t="s">
        <v>2112</v>
      </c>
      <c r="E573" s="582">
        <v>42</v>
      </c>
      <c r="F573" s="584" t="s">
        <v>2201</v>
      </c>
      <c r="G573" s="585" t="s">
        <v>619</v>
      </c>
      <c r="H573" s="585"/>
      <c r="I573" s="584" t="s">
        <v>104</v>
      </c>
      <c r="J573" s="584" t="s">
        <v>831</v>
      </c>
      <c r="K573" s="587" t="s">
        <v>472</v>
      </c>
      <c r="L573" s="585" t="s">
        <v>9783</v>
      </c>
      <c r="M573" s="585">
        <v>1</v>
      </c>
      <c r="N573" s="585"/>
      <c r="O573" s="579">
        <f t="shared" si="74"/>
        <v>0</v>
      </c>
      <c r="P573" s="585">
        <f t="shared" si="72"/>
        <v>38</v>
      </c>
      <c r="Q573" s="602"/>
      <c r="R573" s="602"/>
      <c r="S573" s="579">
        <f t="shared" si="75"/>
        <v>0</v>
      </c>
      <c r="T573" s="579">
        <f t="shared" si="76"/>
        <v>0</v>
      </c>
      <c r="U573" s="735"/>
      <c r="V573" s="860"/>
      <c r="W573" s="844"/>
      <c r="X573" s="980">
        <v>0</v>
      </c>
      <c r="Y573" s="980">
        <v>19</v>
      </c>
      <c r="Z573" s="980"/>
      <c r="AA573" s="980"/>
      <c r="AB573" s="980">
        <v>0</v>
      </c>
      <c r="AC573" s="980">
        <v>0</v>
      </c>
    </row>
    <row r="574" spans="1:29" ht="15" hidden="1" customHeight="1" thickBot="1" x14ac:dyDescent="0.3">
      <c r="A574" s="580" t="str">
        <f t="shared" si="71"/>
        <v>94754498PDI</v>
      </c>
      <c r="B574" s="581">
        <v>558</v>
      </c>
      <c r="C574" s="582">
        <v>94754498</v>
      </c>
      <c r="D574" s="582" t="s">
        <v>2257</v>
      </c>
      <c r="E574" s="582">
        <v>28</v>
      </c>
      <c r="F574" s="584"/>
      <c r="G574" s="587" t="s">
        <v>146</v>
      </c>
      <c r="H574" s="587"/>
      <c r="I574" s="585" t="s">
        <v>2258</v>
      </c>
      <c r="J574" s="584" t="s">
        <v>831</v>
      </c>
      <c r="K574" s="585"/>
      <c r="L574" s="585" t="s">
        <v>9783</v>
      </c>
      <c r="M574" s="585">
        <v>1</v>
      </c>
      <c r="N574" s="585"/>
      <c r="O574" s="579">
        <f t="shared" si="74"/>
        <v>0</v>
      </c>
      <c r="P574" s="585">
        <f t="shared" si="72"/>
        <v>38</v>
      </c>
      <c r="Q574" s="602"/>
      <c r="R574" s="602"/>
      <c r="S574" s="579">
        <f t="shared" si="75"/>
        <v>0</v>
      </c>
      <c r="T574" s="579">
        <f t="shared" si="76"/>
        <v>0</v>
      </c>
      <c r="U574" s="735"/>
      <c r="V574" s="829"/>
      <c r="W574" s="844"/>
      <c r="X574" s="980">
        <v>0</v>
      </c>
      <c r="Y574" s="980">
        <v>19</v>
      </c>
      <c r="Z574" s="980"/>
      <c r="AA574" s="980"/>
      <c r="AB574" s="980">
        <v>0</v>
      </c>
      <c r="AC574" s="980">
        <v>0</v>
      </c>
    </row>
    <row r="575" spans="1:29" ht="15" hidden="1" customHeight="1" thickBot="1" x14ac:dyDescent="0.3">
      <c r="A575" s="580" t="str">
        <f t="shared" si="71"/>
        <v>52055669PREMON-M4</v>
      </c>
      <c r="B575" s="581">
        <v>559</v>
      </c>
      <c r="C575" s="612">
        <v>52055669</v>
      </c>
      <c r="D575" s="639" t="s">
        <v>2259</v>
      </c>
      <c r="E575" s="623">
        <v>60</v>
      </c>
      <c r="F575" s="624" t="s">
        <v>1475</v>
      </c>
      <c r="G575" s="612" t="s">
        <v>2034</v>
      </c>
      <c r="H575" s="612"/>
      <c r="I575" s="585" t="s">
        <v>104</v>
      </c>
      <c r="J575" s="584" t="s">
        <v>9797</v>
      </c>
      <c r="K575" s="354" t="s">
        <v>2260</v>
      </c>
      <c r="L575" s="585" t="s">
        <v>9783</v>
      </c>
      <c r="M575" s="585">
        <v>1</v>
      </c>
      <c r="N575" s="585"/>
      <c r="O575" s="579">
        <f t="shared" si="74"/>
        <v>0</v>
      </c>
      <c r="P575" s="585">
        <f t="shared" si="72"/>
        <v>38</v>
      </c>
      <c r="Q575" s="602"/>
      <c r="R575" s="602"/>
      <c r="S575" s="579">
        <f t="shared" si="75"/>
        <v>0</v>
      </c>
      <c r="T575" s="579">
        <f t="shared" si="76"/>
        <v>0</v>
      </c>
      <c r="U575" s="735"/>
      <c r="V575" s="830"/>
      <c r="W575" s="844"/>
      <c r="X575" s="980">
        <v>0</v>
      </c>
      <c r="Y575" s="980">
        <v>19</v>
      </c>
      <c r="Z575" s="980"/>
      <c r="AA575" s="980"/>
      <c r="AB575" s="980">
        <v>0</v>
      </c>
      <c r="AC575" s="980">
        <v>0</v>
      </c>
    </row>
    <row r="576" spans="1:29" ht="15" hidden="1" customHeight="1" thickBot="1" x14ac:dyDescent="0.3">
      <c r="A576" s="580" t="str">
        <f t="shared" si="71"/>
        <v>52055670PREMON-M4</v>
      </c>
      <c r="B576" s="581">
        <v>560</v>
      </c>
      <c r="C576" s="612">
        <v>52055670</v>
      </c>
      <c r="D576" s="639" t="s">
        <v>2261</v>
      </c>
      <c r="E576" s="623">
        <v>60</v>
      </c>
      <c r="F576" s="624" t="s">
        <v>2193</v>
      </c>
      <c r="G576" s="612" t="s">
        <v>2034</v>
      </c>
      <c r="H576" s="612"/>
      <c r="I576" s="585" t="s">
        <v>104</v>
      </c>
      <c r="J576" s="584" t="s">
        <v>9797</v>
      </c>
      <c r="K576" s="354" t="s">
        <v>2260</v>
      </c>
      <c r="L576" s="585" t="s">
        <v>9783</v>
      </c>
      <c r="M576" s="585">
        <v>1</v>
      </c>
      <c r="N576" s="585"/>
      <c r="O576" s="579">
        <f t="shared" si="74"/>
        <v>0</v>
      </c>
      <c r="P576" s="585">
        <f t="shared" si="72"/>
        <v>38</v>
      </c>
      <c r="Q576" s="602"/>
      <c r="R576" s="602"/>
      <c r="S576" s="579">
        <f t="shared" si="75"/>
        <v>0</v>
      </c>
      <c r="T576" s="579">
        <f t="shared" si="76"/>
        <v>0</v>
      </c>
      <c r="U576" s="735"/>
      <c r="V576" s="830"/>
      <c r="W576" s="844"/>
      <c r="X576" s="980">
        <v>0</v>
      </c>
      <c r="Y576" s="980">
        <v>19</v>
      </c>
      <c r="Z576" s="980"/>
      <c r="AA576" s="980"/>
      <c r="AB576" s="980">
        <v>0</v>
      </c>
      <c r="AC576" s="980">
        <v>0</v>
      </c>
    </row>
    <row r="577" spans="1:29" ht="15" hidden="1" customHeight="1" thickBot="1" x14ac:dyDescent="0.3">
      <c r="A577" s="580" t="str">
        <f t="shared" si="71"/>
        <v>52146724MAP05E</v>
      </c>
      <c r="B577" s="581">
        <v>796</v>
      </c>
      <c r="C577" s="582">
        <v>52146724</v>
      </c>
      <c r="D577" s="616" t="s">
        <v>2515</v>
      </c>
      <c r="E577" s="582">
        <v>12</v>
      </c>
      <c r="F577" s="584" t="s">
        <v>2516</v>
      </c>
      <c r="G577" s="585" t="s">
        <v>1415</v>
      </c>
      <c r="H577" s="585"/>
      <c r="I577" s="585" t="s">
        <v>2514</v>
      </c>
      <c r="J577" s="584" t="s">
        <v>831</v>
      </c>
      <c r="K577" s="585"/>
      <c r="L577" s="585" t="s">
        <v>9783</v>
      </c>
      <c r="M577" s="585">
        <v>1</v>
      </c>
      <c r="N577" s="585"/>
      <c r="O577" s="579">
        <f t="shared" si="74"/>
        <v>0</v>
      </c>
      <c r="P577" s="585">
        <f t="shared" si="72"/>
        <v>38</v>
      </c>
      <c r="Q577" s="602"/>
      <c r="R577" s="602"/>
      <c r="S577" s="579">
        <f t="shared" si="75"/>
        <v>0</v>
      </c>
      <c r="T577" s="579">
        <f t="shared" si="76"/>
        <v>0</v>
      </c>
      <c r="U577" s="735"/>
      <c r="V577" s="831"/>
      <c r="W577" s="1044"/>
      <c r="X577" s="981">
        <v>0</v>
      </c>
      <c r="Y577" s="981">
        <v>19</v>
      </c>
      <c r="AB577" s="981">
        <v>0</v>
      </c>
      <c r="AC577" s="981">
        <v>0</v>
      </c>
    </row>
    <row r="578" spans="1:29" ht="15" hidden="1" customHeight="1" thickBot="1" x14ac:dyDescent="0.3">
      <c r="A578" s="580" t="str">
        <f t="shared" si="71"/>
        <v>SEQUENCIADOTP056E/D</v>
      </c>
      <c r="B578" s="581">
        <v>562</v>
      </c>
      <c r="C578" s="623" t="s">
        <v>1467</v>
      </c>
      <c r="D578" s="623" t="s">
        <v>2262</v>
      </c>
      <c r="E578" s="623">
        <v>15</v>
      </c>
      <c r="F578" s="624" t="s">
        <v>1473</v>
      </c>
      <c r="G578" s="354" t="s">
        <v>2263</v>
      </c>
      <c r="I578" s="354" t="s">
        <v>877</v>
      </c>
      <c r="J578" s="584" t="s">
        <v>831</v>
      </c>
      <c r="K578" s="354" t="s">
        <v>2150</v>
      </c>
      <c r="L578" s="585" t="s">
        <v>9783</v>
      </c>
      <c r="M578" s="585">
        <v>1</v>
      </c>
      <c r="N578" s="585"/>
      <c r="O578" s="579">
        <f t="shared" si="74"/>
        <v>0</v>
      </c>
      <c r="P578" s="585">
        <f t="shared" si="72"/>
        <v>38</v>
      </c>
      <c r="Q578" s="602"/>
      <c r="R578" s="602"/>
      <c r="S578" s="579">
        <f t="shared" si="75"/>
        <v>0</v>
      </c>
      <c r="T578" s="579">
        <f t="shared" si="76"/>
        <v>0</v>
      </c>
      <c r="U578" s="862"/>
      <c r="V578" s="829"/>
      <c r="W578" s="844"/>
      <c r="X578" s="980">
        <v>0</v>
      </c>
      <c r="Y578" s="980">
        <v>19</v>
      </c>
      <c r="Z578" s="980"/>
      <c r="AA578" s="980"/>
      <c r="AB578" s="980">
        <v>0</v>
      </c>
      <c r="AC578" s="980">
        <v>0</v>
      </c>
    </row>
    <row r="579" spans="1:29" ht="15" hidden="1" customHeight="1" thickBot="1" x14ac:dyDescent="0.3">
      <c r="A579" s="580" t="str">
        <f t="shared" si="71"/>
        <v>44444444SPSF</v>
      </c>
      <c r="B579" s="581">
        <v>563</v>
      </c>
      <c r="C579" s="623">
        <v>44444444</v>
      </c>
      <c r="D579" s="623" t="s">
        <v>2264</v>
      </c>
      <c r="E579" s="623">
        <v>54</v>
      </c>
      <c r="F579" s="624" t="s">
        <v>1491</v>
      </c>
      <c r="G579" s="354" t="s">
        <v>2265</v>
      </c>
      <c r="I579" s="354" t="s">
        <v>306</v>
      </c>
      <c r="J579" s="584" t="s">
        <v>831</v>
      </c>
      <c r="L579" s="585" t="s">
        <v>9783</v>
      </c>
      <c r="M579" s="585">
        <v>1</v>
      </c>
      <c r="N579" s="585"/>
      <c r="O579" s="579">
        <f t="shared" si="74"/>
        <v>0</v>
      </c>
      <c r="P579" s="585">
        <f t="shared" si="72"/>
        <v>38</v>
      </c>
      <c r="Q579" s="602"/>
      <c r="R579" s="602"/>
      <c r="S579" s="579">
        <f t="shared" si="75"/>
        <v>0</v>
      </c>
      <c r="T579" s="579">
        <f t="shared" si="76"/>
        <v>0</v>
      </c>
      <c r="U579" s="735"/>
      <c r="V579" s="830"/>
      <c r="W579" s="844"/>
      <c r="X579" s="980">
        <v>0</v>
      </c>
      <c r="Y579" s="980">
        <v>19</v>
      </c>
      <c r="Z579" s="980"/>
      <c r="AA579" s="980"/>
      <c r="AB579" s="980">
        <v>0</v>
      </c>
      <c r="AC579" s="980">
        <v>0</v>
      </c>
    </row>
    <row r="580" spans="1:29" ht="15" hidden="1" customHeight="1" thickBot="1" x14ac:dyDescent="0.3">
      <c r="A580" s="580" t="str">
        <f t="shared" si="71"/>
        <v>SEQUENCIADOTP041D</v>
      </c>
      <c r="B580" s="581">
        <v>564</v>
      </c>
      <c r="C580" s="582" t="s">
        <v>1467</v>
      </c>
      <c r="D580" s="623" t="s">
        <v>2266</v>
      </c>
      <c r="E580" s="623">
        <v>24</v>
      </c>
      <c r="F580" s="624" t="s">
        <v>1473</v>
      </c>
      <c r="G580" s="624" t="s">
        <v>1354</v>
      </c>
      <c r="H580" s="624"/>
      <c r="I580" s="354" t="s">
        <v>121</v>
      </c>
      <c r="J580" s="584" t="s">
        <v>831</v>
      </c>
      <c r="K580" s="617" t="s">
        <v>2267</v>
      </c>
      <c r="L580" s="585" t="s">
        <v>9783</v>
      </c>
      <c r="M580" s="585">
        <v>1</v>
      </c>
      <c r="N580" s="585"/>
      <c r="O580" s="579">
        <f t="shared" si="74"/>
        <v>0</v>
      </c>
      <c r="P580" s="585">
        <f t="shared" si="72"/>
        <v>38</v>
      </c>
      <c r="Q580" s="602"/>
      <c r="R580" s="602"/>
      <c r="S580" s="579">
        <f t="shared" si="75"/>
        <v>0</v>
      </c>
      <c r="T580" s="579">
        <f t="shared" si="76"/>
        <v>0</v>
      </c>
      <c r="U580" s="863"/>
      <c r="V580" s="832"/>
      <c r="W580" s="844"/>
      <c r="X580" s="980">
        <v>0</v>
      </c>
      <c r="Y580" s="980">
        <v>19</v>
      </c>
      <c r="Z580" s="980"/>
      <c r="AA580" s="980"/>
      <c r="AB580" s="980">
        <v>0</v>
      </c>
      <c r="AC580" s="980">
        <v>0</v>
      </c>
    </row>
    <row r="581" spans="1:29" ht="15" hidden="1" customHeight="1" thickBot="1" x14ac:dyDescent="0.3">
      <c r="A581" s="580" t="str">
        <f t="shared" si="71"/>
        <v>SEQUENCIADOTP039D</v>
      </c>
      <c r="B581" s="581">
        <v>565</v>
      </c>
      <c r="C581" s="582" t="s">
        <v>1467</v>
      </c>
      <c r="D581" s="623" t="s">
        <v>2268</v>
      </c>
      <c r="E581" s="623">
        <v>18</v>
      </c>
      <c r="F581" s="624" t="s">
        <v>1473</v>
      </c>
      <c r="G581" s="624" t="s">
        <v>1459</v>
      </c>
      <c r="H581" s="624"/>
      <c r="I581" s="354" t="s">
        <v>2269</v>
      </c>
      <c r="J581" s="584" t="s">
        <v>831</v>
      </c>
      <c r="K581" s="354" t="s">
        <v>140</v>
      </c>
      <c r="L581" s="585" t="s">
        <v>9783</v>
      </c>
      <c r="M581" s="585">
        <v>1</v>
      </c>
      <c r="N581" s="585"/>
      <c r="O581" s="579">
        <f t="shared" si="74"/>
        <v>0</v>
      </c>
      <c r="P581" s="585">
        <f t="shared" si="72"/>
        <v>38</v>
      </c>
      <c r="Q581" s="602"/>
      <c r="R581" s="602"/>
      <c r="S581" s="579">
        <f t="shared" si="75"/>
        <v>0</v>
      </c>
      <c r="T581" s="579">
        <f t="shared" si="76"/>
        <v>0</v>
      </c>
      <c r="U581" s="735"/>
      <c r="V581" s="829"/>
      <c r="W581" s="844"/>
      <c r="X581" s="980">
        <v>0</v>
      </c>
      <c r="Y581" s="980">
        <v>19</v>
      </c>
      <c r="Z581" s="980"/>
      <c r="AA581" s="980"/>
      <c r="AB581" s="980">
        <v>0</v>
      </c>
      <c r="AC581" s="980">
        <v>0</v>
      </c>
    </row>
    <row r="582" spans="1:29" ht="15" hidden="1" customHeight="1" thickBot="1" x14ac:dyDescent="0.3">
      <c r="A582" s="580" t="str">
        <f t="shared" si="71"/>
        <v>SEQUENCIADOTP040D</v>
      </c>
      <c r="B582" s="581">
        <v>566</v>
      </c>
      <c r="C582" s="582" t="s">
        <v>1467</v>
      </c>
      <c r="D582" s="623" t="s">
        <v>2270</v>
      </c>
      <c r="E582" s="623">
        <v>18</v>
      </c>
      <c r="F582" s="624" t="s">
        <v>1473</v>
      </c>
      <c r="G582" s="624" t="s">
        <v>1352</v>
      </c>
      <c r="H582" s="624"/>
      <c r="I582" s="354" t="s">
        <v>121</v>
      </c>
      <c r="J582" s="584" t="s">
        <v>831</v>
      </c>
      <c r="K582" s="354" t="s">
        <v>140</v>
      </c>
      <c r="L582" s="585" t="s">
        <v>9783</v>
      </c>
      <c r="M582" s="585">
        <v>1</v>
      </c>
      <c r="N582" s="585"/>
      <c r="O582" s="579">
        <f t="shared" si="74"/>
        <v>0</v>
      </c>
      <c r="P582" s="585">
        <f t="shared" si="72"/>
        <v>38</v>
      </c>
      <c r="Q582" s="602"/>
      <c r="R582" s="602"/>
      <c r="S582" s="579">
        <f t="shared" si="75"/>
        <v>0</v>
      </c>
      <c r="T582" s="579">
        <f t="shared" si="76"/>
        <v>0</v>
      </c>
      <c r="U582" s="845"/>
      <c r="V582" s="832"/>
      <c r="W582" s="844"/>
      <c r="X582" s="980">
        <v>0</v>
      </c>
      <c r="Y582" s="980">
        <v>19</v>
      </c>
      <c r="Z582" s="980"/>
      <c r="AA582" s="980"/>
      <c r="AB582" s="980">
        <v>0</v>
      </c>
      <c r="AC582" s="980">
        <v>0</v>
      </c>
    </row>
    <row r="583" spans="1:29" ht="15" hidden="1" customHeight="1" thickBot="1" x14ac:dyDescent="0.3">
      <c r="A583" s="580" t="str">
        <f t="shared" si="71"/>
        <v>95940417SPSD3E</v>
      </c>
      <c r="B583" s="581">
        <v>567</v>
      </c>
      <c r="C583" s="582">
        <v>95940417</v>
      </c>
      <c r="D583" s="582" t="s">
        <v>2228</v>
      </c>
      <c r="E583" s="582">
        <v>42</v>
      </c>
      <c r="F583" s="584" t="s">
        <v>2229</v>
      </c>
      <c r="G583" s="585" t="s">
        <v>1298</v>
      </c>
      <c r="H583" s="585"/>
      <c r="I583" s="584" t="s">
        <v>104</v>
      </c>
      <c r="J583" s="584" t="s">
        <v>831</v>
      </c>
      <c r="K583" s="587" t="s">
        <v>472</v>
      </c>
      <c r="L583" s="585" t="s">
        <v>9783</v>
      </c>
      <c r="M583" s="585">
        <v>1</v>
      </c>
      <c r="N583" s="585"/>
      <c r="O583" s="579">
        <f t="shared" si="74"/>
        <v>0</v>
      </c>
      <c r="P583" s="585">
        <f t="shared" si="72"/>
        <v>38</v>
      </c>
      <c r="Q583" s="602"/>
      <c r="R583" s="602"/>
      <c r="S583" s="579">
        <f t="shared" si="75"/>
        <v>0</v>
      </c>
      <c r="T583" s="579">
        <f t="shared" si="76"/>
        <v>0</v>
      </c>
      <c r="U583" s="735"/>
      <c r="V583" s="831"/>
      <c r="W583" s="844"/>
      <c r="X583" s="980">
        <v>0</v>
      </c>
      <c r="Y583" s="980">
        <v>19</v>
      </c>
      <c r="Z583" s="980"/>
      <c r="AA583" s="980"/>
      <c r="AB583" s="980">
        <v>0</v>
      </c>
      <c r="AC583" s="980">
        <v>0</v>
      </c>
    </row>
    <row r="584" spans="1:29" ht="15" hidden="1" customHeight="1" thickBot="1" x14ac:dyDescent="0.3">
      <c r="A584" s="580" t="str">
        <f t="shared" si="71"/>
        <v>93381532SPS</v>
      </c>
      <c r="B584" s="581">
        <v>568</v>
      </c>
      <c r="C584" s="582">
        <v>93381532</v>
      </c>
      <c r="D584" s="582" t="s">
        <v>2271</v>
      </c>
      <c r="E584" s="582"/>
      <c r="F584" s="584"/>
      <c r="G584" s="585" t="s">
        <v>1523</v>
      </c>
      <c r="H584" s="585"/>
      <c r="I584" s="584" t="s">
        <v>75</v>
      </c>
      <c r="J584" s="584" t="s">
        <v>831</v>
      </c>
      <c r="K584" s="585"/>
      <c r="L584" s="585" t="s">
        <v>9783</v>
      </c>
      <c r="M584" s="585">
        <v>1</v>
      </c>
      <c r="N584" s="585"/>
      <c r="O584" s="579">
        <f t="shared" si="74"/>
        <v>0</v>
      </c>
      <c r="P584" s="585">
        <f t="shared" si="72"/>
        <v>38</v>
      </c>
      <c r="Q584" s="602"/>
      <c r="R584" s="602"/>
      <c r="S584" s="579">
        <f t="shared" si="75"/>
        <v>0</v>
      </c>
      <c r="T584" s="579">
        <f t="shared" si="76"/>
        <v>0</v>
      </c>
      <c r="U584" s="735"/>
      <c r="V584" s="831"/>
      <c r="W584" s="844"/>
      <c r="X584" s="980">
        <v>0</v>
      </c>
      <c r="Y584" s="980">
        <v>19</v>
      </c>
      <c r="Z584" s="980"/>
      <c r="AA584" s="980"/>
      <c r="AB584" s="980">
        <v>0</v>
      </c>
      <c r="AC584" s="980">
        <v>0</v>
      </c>
    </row>
    <row r="585" spans="1:29" ht="15" hidden="1" customHeight="1" x14ac:dyDescent="0.3">
      <c r="A585" s="580" t="str">
        <f t="shared" si="71"/>
        <v>*0000012</v>
      </c>
      <c r="B585" s="581">
        <v>569</v>
      </c>
      <c r="C585" s="582" t="s">
        <v>10236</v>
      </c>
      <c r="D585" s="582" t="s">
        <v>10237</v>
      </c>
      <c r="E585" s="582">
        <v>15</v>
      </c>
      <c r="F585" s="584"/>
      <c r="G585" s="585"/>
      <c r="H585" s="585"/>
      <c r="I585" s="584"/>
      <c r="J585" s="597" t="s">
        <v>831</v>
      </c>
      <c r="K585" s="631"/>
      <c r="L585" s="598" t="s">
        <v>9783</v>
      </c>
      <c r="M585" s="598">
        <v>1</v>
      </c>
      <c r="N585" s="598"/>
      <c r="O585" s="599">
        <f t="shared" si="74"/>
        <v>0</v>
      </c>
      <c r="P585" s="598">
        <f t="shared" si="72"/>
        <v>38</v>
      </c>
      <c r="Q585" s="702"/>
      <c r="R585" s="702"/>
      <c r="S585" s="599">
        <f t="shared" si="75"/>
        <v>0</v>
      </c>
      <c r="T585" s="599">
        <f t="shared" si="76"/>
        <v>0</v>
      </c>
      <c r="U585" s="864"/>
      <c r="V585" s="838"/>
      <c r="W585" s="844"/>
      <c r="X585" s="980">
        <v>0</v>
      </c>
      <c r="Y585" s="980">
        <v>19</v>
      </c>
      <c r="Z585" s="980"/>
      <c r="AA585" s="980"/>
      <c r="AB585" s="980">
        <v>0</v>
      </c>
      <c r="AC585" s="980">
        <v>0</v>
      </c>
    </row>
    <row r="586" spans="1:29" ht="15" hidden="1" customHeight="1" x14ac:dyDescent="0.3">
      <c r="A586" s="580" t="str">
        <f t="shared" si="71"/>
        <v>52061765MAP01D</v>
      </c>
      <c r="B586" s="581">
        <v>570</v>
      </c>
      <c r="C586" s="588">
        <v>52061765</v>
      </c>
      <c r="D586" s="588" t="s">
        <v>1596</v>
      </c>
      <c r="E586" s="588">
        <v>32</v>
      </c>
      <c r="F586" s="591" t="s">
        <v>1716</v>
      </c>
      <c r="G586" s="593" t="s">
        <v>10060</v>
      </c>
      <c r="H586" s="593"/>
      <c r="I586" s="593" t="s">
        <v>519</v>
      </c>
      <c r="J586" s="591" t="s">
        <v>9798</v>
      </c>
      <c r="K586" s="593" t="s">
        <v>298</v>
      </c>
      <c r="L586" s="593" t="s">
        <v>9782</v>
      </c>
      <c r="M586" s="593">
        <v>1</v>
      </c>
      <c r="N586" s="593" t="s">
        <v>147</v>
      </c>
      <c r="O586" s="593">
        <f t="shared" si="74"/>
        <v>38</v>
      </c>
      <c r="P586" s="593">
        <f t="shared" si="72"/>
        <v>38</v>
      </c>
      <c r="Q586" s="593"/>
      <c r="R586" s="593"/>
      <c r="S586" s="593">
        <f t="shared" si="75"/>
        <v>0</v>
      </c>
      <c r="T586" s="593">
        <f t="shared" si="76"/>
        <v>0</v>
      </c>
      <c r="U586" s="593" t="s">
        <v>9822</v>
      </c>
      <c r="V586" s="856">
        <v>42885</v>
      </c>
      <c r="W586" s="844"/>
      <c r="X586" s="980">
        <v>19</v>
      </c>
      <c r="Y586" s="980">
        <v>19</v>
      </c>
      <c r="Z586" s="980"/>
      <c r="AA586" s="980"/>
      <c r="AB586" s="980">
        <v>0</v>
      </c>
      <c r="AC586" s="980">
        <v>0</v>
      </c>
    </row>
    <row r="587" spans="1:29" ht="15" hidden="1" customHeight="1" thickBot="1" x14ac:dyDescent="0.3">
      <c r="A587" s="580" t="str">
        <f t="shared" si="71"/>
        <v>52083670</v>
      </c>
      <c r="B587" s="581">
        <v>571</v>
      </c>
      <c r="C587" s="582">
        <v>52083670</v>
      </c>
      <c r="D587" s="582" t="s">
        <v>2272</v>
      </c>
      <c r="E587" s="582">
        <v>40</v>
      </c>
      <c r="F587" s="584"/>
      <c r="G587" s="585"/>
      <c r="H587" s="585"/>
      <c r="I587" s="585"/>
      <c r="J587" s="600" t="s">
        <v>831</v>
      </c>
      <c r="K587" s="601"/>
      <c r="L587" s="602" t="s">
        <v>9783</v>
      </c>
      <c r="M587" s="602">
        <v>1</v>
      </c>
      <c r="N587" s="602"/>
      <c r="O587" s="602">
        <f t="shared" si="74"/>
        <v>0</v>
      </c>
      <c r="P587" s="602">
        <f t="shared" si="72"/>
        <v>38</v>
      </c>
      <c r="Q587" s="602"/>
      <c r="R587" s="602"/>
      <c r="S587" s="602">
        <f t="shared" si="75"/>
        <v>0</v>
      </c>
      <c r="T587" s="602">
        <f t="shared" si="76"/>
        <v>0</v>
      </c>
      <c r="U587" s="840"/>
      <c r="V587" s="854"/>
      <c r="W587" s="844"/>
      <c r="X587" s="980">
        <v>0</v>
      </c>
      <c r="Y587" s="980">
        <v>19</v>
      </c>
      <c r="Z587" s="980"/>
      <c r="AA587" s="980"/>
      <c r="AB587" s="980">
        <v>0</v>
      </c>
      <c r="AC587" s="980">
        <v>0</v>
      </c>
    </row>
    <row r="588" spans="1:29" ht="15" hidden="1" customHeight="1" thickBot="1" x14ac:dyDescent="0.3">
      <c r="A588" s="580" t="str">
        <f t="shared" si="71"/>
        <v>12344321DOCA SUSP</v>
      </c>
      <c r="B588" s="581">
        <v>572</v>
      </c>
      <c r="C588" s="582">
        <v>12344321</v>
      </c>
      <c r="D588" s="582" t="s">
        <v>2273</v>
      </c>
      <c r="E588" s="582">
        <v>0</v>
      </c>
      <c r="F588" s="584">
        <v>0</v>
      </c>
      <c r="G588" s="585" t="s">
        <v>2274</v>
      </c>
      <c r="H588" s="585"/>
      <c r="I588" s="585" t="s">
        <v>104</v>
      </c>
      <c r="J588" s="584" t="s">
        <v>831</v>
      </c>
      <c r="K588" s="585">
        <v>0</v>
      </c>
      <c r="L588" s="585" t="s">
        <v>9783</v>
      </c>
      <c r="M588" s="585">
        <v>1</v>
      </c>
      <c r="N588" s="585"/>
      <c r="O588" s="579">
        <f t="shared" si="74"/>
        <v>0</v>
      </c>
      <c r="P588" s="585">
        <f t="shared" si="72"/>
        <v>38</v>
      </c>
      <c r="Q588" s="602"/>
      <c r="R588" s="602"/>
      <c r="S588" s="579">
        <f t="shared" si="75"/>
        <v>0</v>
      </c>
      <c r="T588" s="579">
        <f t="shared" si="76"/>
        <v>0</v>
      </c>
      <c r="U588" s="735"/>
      <c r="V588" s="834"/>
      <c r="W588" s="844"/>
      <c r="X588" s="980">
        <v>0</v>
      </c>
      <c r="Y588" s="980">
        <v>19</v>
      </c>
      <c r="Z588" s="980"/>
      <c r="AA588" s="980"/>
      <c r="AB588" s="980">
        <v>0</v>
      </c>
      <c r="AC588" s="980">
        <v>0</v>
      </c>
    </row>
    <row r="589" spans="1:29" ht="15" hidden="1" customHeight="1" thickBot="1" x14ac:dyDescent="0.3">
      <c r="A589" s="580" t="str">
        <f t="shared" si="71"/>
        <v>52104220MB019E</v>
      </c>
      <c r="B589" s="581">
        <v>573</v>
      </c>
      <c r="C589" s="582">
        <v>52104220</v>
      </c>
      <c r="D589" s="582" t="s">
        <v>10168</v>
      </c>
      <c r="E589" s="582">
        <v>72</v>
      </c>
      <c r="F589" s="391" t="s">
        <v>2275</v>
      </c>
      <c r="G589" s="640" t="s">
        <v>1433</v>
      </c>
      <c r="H589" s="640"/>
      <c r="I589" s="584" t="s">
        <v>84</v>
      </c>
      <c r="J589" s="584" t="s">
        <v>1943</v>
      </c>
      <c r="K589" s="585" t="s">
        <v>10169</v>
      </c>
      <c r="L589" s="585" t="s">
        <v>9783</v>
      </c>
      <c r="M589" s="585">
        <v>1</v>
      </c>
      <c r="N589" s="585" t="s">
        <v>147</v>
      </c>
      <c r="O589" s="579">
        <f t="shared" si="74"/>
        <v>38</v>
      </c>
      <c r="P589" s="585">
        <f t="shared" si="72"/>
        <v>38</v>
      </c>
      <c r="Q589" s="602" t="s">
        <v>10066</v>
      </c>
      <c r="R589" s="602"/>
      <c r="S589" s="579">
        <f t="shared" si="75"/>
        <v>0</v>
      </c>
      <c r="T589" s="579">
        <f t="shared" si="76"/>
        <v>0</v>
      </c>
      <c r="U589" s="614" t="s">
        <v>9824</v>
      </c>
      <c r="V589" s="828">
        <v>42976</v>
      </c>
      <c r="W589" s="844"/>
      <c r="X589" s="980">
        <v>19</v>
      </c>
      <c r="Y589" s="980">
        <v>19</v>
      </c>
      <c r="Z589" s="980" t="s">
        <v>10066</v>
      </c>
      <c r="AA589" s="980"/>
      <c r="AB589" s="980">
        <v>0</v>
      </c>
      <c r="AC589" s="980">
        <v>0</v>
      </c>
    </row>
    <row r="590" spans="1:29" ht="15" hidden="1" customHeight="1" thickBot="1" x14ac:dyDescent="0.3">
      <c r="A590" s="580" t="str">
        <f t="shared" si="71"/>
        <v>52129237TP062D</v>
      </c>
      <c r="B590" s="581">
        <v>574</v>
      </c>
      <c r="C590" s="582">
        <v>52129237</v>
      </c>
      <c r="D590" s="582" t="s">
        <v>2276</v>
      </c>
      <c r="E590" s="582">
        <v>56</v>
      </c>
      <c r="F590" s="584" t="s">
        <v>2277</v>
      </c>
      <c r="G590" s="585" t="s">
        <v>1383</v>
      </c>
      <c r="H590" s="585"/>
      <c r="I590" s="585" t="s">
        <v>121</v>
      </c>
      <c r="J590" s="584" t="s">
        <v>1225</v>
      </c>
      <c r="K590" s="585" t="s">
        <v>140</v>
      </c>
      <c r="L590" s="585" t="s">
        <v>9783</v>
      </c>
      <c r="M590" s="585">
        <v>1</v>
      </c>
      <c r="N590" s="585"/>
      <c r="O590" s="579">
        <f t="shared" si="74"/>
        <v>0</v>
      </c>
      <c r="P590" s="585">
        <f t="shared" si="72"/>
        <v>38</v>
      </c>
      <c r="Q590" s="602"/>
      <c r="R590" s="602"/>
      <c r="S590" s="579">
        <f t="shared" si="75"/>
        <v>0</v>
      </c>
      <c r="T590" s="579">
        <f t="shared" si="76"/>
        <v>0</v>
      </c>
      <c r="U590" s="735"/>
      <c r="V590" s="831"/>
      <c r="W590" s="844"/>
      <c r="X590" s="980">
        <v>0</v>
      </c>
      <c r="Y590" s="980">
        <v>19</v>
      </c>
      <c r="Z590" s="980"/>
      <c r="AA590" s="980"/>
      <c r="AB590" s="980">
        <v>0</v>
      </c>
      <c r="AC590" s="980">
        <v>0</v>
      </c>
    </row>
    <row r="591" spans="1:29" ht="15" hidden="1" customHeight="1" thickBot="1" x14ac:dyDescent="0.3">
      <c r="A591" s="580" t="str">
        <f t="shared" si="71"/>
        <v>52133883TP062D</v>
      </c>
      <c r="B591" s="581">
        <v>575</v>
      </c>
      <c r="C591" s="582">
        <v>52133883</v>
      </c>
      <c r="D591" s="582" t="s">
        <v>2278</v>
      </c>
      <c r="E591" s="582">
        <v>40</v>
      </c>
      <c r="F591" s="584" t="s">
        <v>2279</v>
      </c>
      <c r="G591" s="585" t="s">
        <v>1383</v>
      </c>
      <c r="H591" s="585"/>
      <c r="I591" s="585" t="s">
        <v>121</v>
      </c>
      <c r="J591" s="584" t="s">
        <v>831</v>
      </c>
      <c r="K591" s="585" t="s">
        <v>140</v>
      </c>
      <c r="L591" s="585" t="s">
        <v>9783</v>
      </c>
      <c r="M591" s="585">
        <v>1</v>
      </c>
      <c r="N591" s="585"/>
      <c r="O591" s="579">
        <f t="shared" si="74"/>
        <v>0</v>
      </c>
      <c r="P591" s="585">
        <f t="shared" si="72"/>
        <v>38</v>
      </c>
      <c r="Q591" s="602"/>
      <c r="R591" s="602"/>
      <c r="S591" s="579">
        <f t="shared" si="75"/>
        <v>0</v>
      </c>
      <c r="T591" s="579">
        <f t="shared" si="76"/>
        <v>0</v>
      </c>
      <c r="U591" s="735"/>
      <c r="V591" s="829"/>
      <c r="W591" s="844"/>
      <c r="X591" s="980">
        <v>0</v>
      </c>
      <c r="Y591" s="980">
        <v>19</v>
      </c>
      <c r="Z591" s="980"/>
      <c r="AA591" s="980"/>
      <c r="AB591" s="980">
        <v>0</v>
      </c>
      <c r="AC591" s="980">
        <v>0</v>
      </c>
    </row>
    <row r="592" spans="1:29" ht="15" hidden="1" customHeight="1" thickBot="1" x14ac:dyDescent="0.3">
      <c r="A592" s="580" t="str">
        <f t="shared" si="71"/>
        <v>20062006FUNILARIA</v>
      </c>
      <c r="B592" s="581">
        <v>576</v>
      </c>
      <c r="C592" s="582">
        <v>20062006</v>
      </c>
      <c r="D592" s="582" t="s">
        <v>2280</v>
      </c>
      <c r="E592" s="582"/>
      <c r="F592" s="584" t="s">
        <v>2281</v>
      </c>
      <c r="G592" s="585" t="s">
        <v>2248</v>
      </c>
      <c r="H592" s="585"/>
      <c r="I592" s="585"/>
      <c r="J592" s="584" t="s">
        <v>831</v>
      </c>
      <c r="K592" s="585"/>
      <c r="L592" s="585" t="s">
        <v>9783</v>
      </c>
      <c r="M592" s="585">
        <v>1</v>
      </c>
      <c r="N592" s="585"/>
      <c r="O592" s="579">
        <f t="shared" si="74"/>
        <v>0</v>
      </c>
      <c r="P592" s="585">
        <f t="shared" si="72"/>
        <v>38</v>
      </c>
      <c r="Q592" s="602"/>
      <c r="R592" s="602"/>
      <c r="S592" s="579">
        <f t="shared" si="75"/>
        <v>0</v>
      </c>
      <c r="T592" s="579">
        <f t="shared" si="76"/>
        <v>0</v>
      </c>
      <c r="U592" s="735"/>
      <c r="V592" s="829"/>
      <c r="W592" s="844"/>
      <c r="X592" s="980">
        <v>0</v>
      </c>
      <c r="Y592" s="980">
        <v>19</v>
      </c>
      <c r="Z592" s="980"/>
      <c r="AA592" s="980"/>
      <c r="AB592" s="980">
        <v>0</v>
      </c>
      <c r="AC592" s="980">
        <v>0</v>
      </c>
    </row>
    <row r="593" spans="1:29" ht="15" hidden="1" customHeight="1" thickBot="1" x14ac:dyDescent="0.3">
      <c r="A593" s="580" t="str">
        <f t="shared" si="71"/>
        <v>21212121MINOMI</v>
      </c>
      <c r="B593" s="581">
        <v>577</v>
      </c>
      <c r="C593" s="584">
        <v>21212121</v>
      </c>
      <c r="D593" s="586" t="s">
        <v>2282</v>
      </c>
      <c r="E593" s="623">
        <v>200</v>
      </c>
      <c r="F593" s="624" t="s">
        <v>2283</v>
      </c>
      <c r="G593" s="585" t="s">
        <v>1491</v>
      </c>
      <c r="H593" s="585"/>
      <c r="I593" s="584" t="s">
        <v>71</v>
      </c>
      <c r="J593" s="584" t="s">
        <v>831</v>
      </c>
      <c r="K593" s="585" t="s">
        <v>2284</v>
      </c>
      <c r="L593" s="585" t="s">
        <v>9783</v>
      </c>
      <c r="M593" s="585">
        <v>1</v>
      </c>
      <c r="N593" s="585"/>
      <c r="O593" s="579">
        <f t="shared" si="74"/>
        <v>0</v>
      </c>
      <c r="P593" s="585">
        <f t="shared" si="72"/>
        <v>38</v>
      </c>
      <c r="Q593" s="602"/>
      <c r="R593" s="602"/>
      <c r="S593" s="579">
        <f t="shared" si="75"/>
        <v>0</v>
      </c>
      <c r="T593" s="579">
        <f t="shared" si="76"/>
        <v>0</v>
      </c>
      <c r="U593" s="735"/>
      <c r="V593" s="831"/>
      <c r="W593" s="844"/>
      <c r="X593" s="980">
        <v>0</v>
      </c>
      <c r="Y593" s="980">
        <v>19</v>
      </c>
      <c r="Z593" s="980"/>
      <c r="AA593" s="980"/>
      <c r="AB593" s="980">
        <v>0</v>
      </c>
      <c r="AC593" s="980">
        <v>0</v>
      </c>
    </row>
    <row r="594" spans="1:29" ht="15" hidden="1" customHeight="1" thickBot="1" x14ac:dyDescent="0.3">
      <c r="A594" s="580" t="str">
        <f t="shared" si="71"/>
        <v>52105013TP036D</v>
      </c>
      <c r="B594" s="581">
        <v>578</v>
      </c>
      <c r="C594" s="582">
        <v>52105013</v>
      </c>
      <c r="D594" s="582" t="s">
        <v>1732</v>
      </c>
      <c r="E594" s="582">
        <v>45</v>
      </c>
      <c r="F594" s="584" t="s">
        <v>1733</v>
      </c>
      <c r="G594" s="585" t="s">
        <v>1205</v>
      </c>
      <c r="H594" s="585"/>
      <c r="I594" s="585" t="s">
        <v>121</v>
      </c>
      <c r="J594" s="584" t="s">
        <v>831</v>
      </c>
      <c r="K594" s="585" t="s">
        <v>1734</v>
      </c>
      <c r="L594" s="585" t="s">
        <v>9783</v>
      </c>
      <c r="M594" s="585">
        <v>1</v>
      </c>
      <c r="N594" s="585"/>
      <c r="O594" s="579">
        <f t="shared" si="74"/>
        <v>0</v>
      </c>
      <c r="P594" s="585">
        <f t="shared" si="72"/>
        <v>38</v>
      </c>
      <c r="Q594" s="602"/>
      <c r="R594" s="602"/>
      <c r="S594" s="579">
        <f t="shared" si="75"/>
        <v>0</v>
      </c>
      <c r="T594" s="579">
        <f t="shared" si="76"/>
        <v>0</v>
      </c>
      <c r="U594" s="735"/>
      <c r="V594" s="834"/>
      <c r="W594" s="844"/>
      <c r="X594" s="980">
        <v>0</v>
      </c>
      <c r="Y594" s="980">
        <v>19</v>
      </c>
      <c r="Z594" s="980"/>
      <c r="AA594" s="980"/>
      <c r="AB594" s="980">
        <v>0</v>
      </c>
      <c r="AC594" s="980">
        <v>0</v>
      </c>
    </row>
    <row r="595" spans="1:29" ht="15" hidden="1" customHeight="1" thickBot="1" x14ac:dyDescent="0.3">
      <c r="A595" s="580" t="str">
        <f t="shared" si="71"/>
        <v>94747667TP001E</v>
      </c>
      <c r="B595" s="581">
        <v>579</v>
      </c>
      <c r="C595" s="582">
        <v>94747667</v>
      </c>
      <c r="D595" s="582" t="s">
        <v>2285</v>
      </c>
      <c r="E595" s="582">
        <v>20</v>
      </c>
      <c r="F595" s="584" t="s">
        <v>1475</v>
      </c>
      <c r="G595" s="585" t="s">
        <v>771</v>
      </c>
      <c r="H595" s="585"/>
      <c r="I595" s="584" t="s">
        <v>75</v>
      </c>
      <c r="J595" s="584" t="s">
        <v>831</v>
      </c>
      <c r="K595" s="585" t="s">
        <v>441</v>
      </c>
      <c r="L595" s="585" t="s">
        <v>9783</v>
      </c>
      <c r="M595" s="585">
        <v>1</v>
      </c>
      <c r="N595" s="585"/>
      <c r="O595" s="579">
        <f t="shared" si="74"/>
        <v>0</v>
      </c>
      <c r="P595" s="585">
        <f t="shared" si="72"/>
        <v>38</v>
      </c>
      <c r="Q595" s="602"/>
      <c r="R595" s="602"/>
      <c r="S595" s="579">
        <f t="shared" si="75"/>
        <v>0</v>
      </c>
      <c r="T595" s="579">
        <f t="shared" si="76"/>
        <v>0</v>
      </c>
      <c r="U595" s="614"/>
      <c r="V595" s="832"/>
      <c r="W595" s="844"/>
      <c r="X595" s="980">
        <v>0</v>
      </c>
      <c r="Y595" s="980">
        <v>19</v>
      </c>
      <c r="Z595" s="980"/>
      <c r="AA595" s="980"/>
      <c r="AB595" s="980">
        <v>0</v>
      </c>
      <c r="AC595" s="980">
        <v>0</v>
      </c>
    </row>
    <row r="596" spans="1:29" ht="15" hidden="1" customHeight="1" thickBot="1" x14ac:dyDescent="0.3">
      <c r="A596" s="580" t="str">
        <f t="shared" si="71"/>
        <v>52058739SEQ FAROL</v>
      </c>
      <c r="B596" s="581">
        <v>580</v>
      </c>
      <c r="C596" s="582">
        <v>52058739</v>
      </c>
      <c r="D596" s="582" t="s">
        <v>2286</v>
      </c>
      <c r="E596" s="582">
        <v>18</v>
      </c>
      <c r="F596" s="584" t="s">
        <v>1475</v>
      </c>
      <c r="G596" s="585" t="s">
        <v>2287</v>
      </c>
      <c r="H596" s="585"/>
      <c r="I596" s="585" t="s">
        <v>2287</v>
      </c>
      <c r="J596" s="584" t="s">
        <v>831</v>
      </c>
      <c r="K596" s="585" t="s">
        <v>626</v>
      </c>
      <c r="L596" s="585" t="s">
        <v>9783</v>
      </c>
      <c r="M596" s="585">
        <v>1</v>
      </c>
      <c r="N596" s="585"/>
      <c r="O596" s="579">
        <f t="shared" si="74"/>
        <v>0</v>
      </c>
      <c r="P596" s="585">
        <f t="shared" si="72"/>
        <v>38</v>
      </c>
      <c r="Q596" s="602"/>
      <c r="R596" s="602"/>
      <c r="S596" s="579">
        <f t="shared" si="75"/>
        <v>0</v>
      </c>
      <c r="T596" s="579">
        <f t="shared" si="76"/>
        <v>0</v>
      </c>
      <c r="U596" s="614"/>
      <c r="V596" s="831"/>
      <c r="W596" s="844"/>
      <c r="X596" s="980">
        <v>0</v>
      </c>
      <c r="Y596" s="980">
        <v>19</v>
      </c>
      <c r="Z596" s="980"/>
      <c r="AA596" s="980"/>
      <c r="AB596" s="980">
        <v>0</v>
      </c>
      <c r="AC596" s="980">
        <v>0</v>
      </c>
    </row>
    <row r="597" spans="1:29" ht="15" hidden="1" customHeight="1" thickBot="1" x14ac:dyDescent="0.3">
      <c r="A597" s="580" t="str">
        <f t="shared" si="71"/>
        <v>52084871MA017E</v>
      </c>
      <c r="B597" s="581">
        <v>581</v>
      </c>
      <c r="C597" s="588">
        <v>52084871</v>
      </c>
      <c r="D597" s="641" t="s">
        <v>2288</v>
      </c>
      <c r="E597" s="588">
        <v>24</v>
      </c>
      <c r="F597" s="591" t="s">
        <v>2289</v>
      </c>
      <c r="G597" s="593" t="s">
        <v>1891</v>
      </c>
      <c r="H597" s="593"/>
      <c r="I597" s="593" t="s">
        <v>519</v>
      </c>
      <c r="J597" s="591" t="s">
        <v>9800</v>
      </c>
      <c r="K597" s="593" t="s">
        <v>140</v>
      </c>
      <c r="L597" s="593" t="s">
        <v>9782</v>
      </c>
      <c r="M597" s="593">
        <v>1</v>
      </c>
      <c r="N597" s="593" t="s">
        <v>147</v>
      </c>
      <c r="O597" s="594" t="s">
        <v>10066</v>
      </c>
      <c r="P597" s="593">
        <f t="shared" si="72"/>
        <v>38</v>
      </c>
      <c r="Q597" s="706"/>
      <c r="R597" s="706"/>
      <c r="S597" s="594">
        <f t="shared" si="75"/>
        <v>0</v>
      </c>
      <c r="T597" s="594">
        <f t="shared" si="76"/>
        <v>0</v>
      </c>
      <c r="U597" s="593" t="s">
        <v>9822</v>
      </c>
      <c r="V597" s="833">
        <v>42899</v>
      </c>
      <c r="W597" s="844"/>
      <c r="X597" s="980" t="s">
        <v>10066</v>
      </c>
      <c r="Y597" s="980">
        <v>19</v>
      </c>
      <c r="Z597" s="980"/>
      <c r="AA597" s="980"/>
      <c r="AB597" s="980">
        <v>0</v>
      </c>
      <c r="AC597" s="980">
        <v>0</v>
      </c>
    </row>
    <row r="598" spans="1:29" ht="15" hidden="1" customHeight="1" thickBot="1" x14ac:dyDescent="0.3">
      <c r="A598" s="580" t="str">
        <f t="shared" si="71"/>
        <v>52127844MA017D</v>
      </c>
      <c r="B598" s="581">
        <v>582</v>
      </c>
      <c r="C598" s="588">
        <v>52127844</v>
      </c>
      <c r="D598" s="641" t="s">
        <v>2290</v>
      </c>
      <c r="E598" s="588">
        <v>24</v>
      </c>
      <c r="F598" s="591" t="s">
        <v>2291</v>
      </c>
      <c r="G598" s="593" t="s">
        <v>9859</v>
      </c>
      <c r="H598" s="593"/>
      <c r="I598" s="593" t="s">
        <v>97</v>
      </c>
      <c r="J598" s="591" t="s">
        <v>9800</v>
      </c>
      <c r="K598" s="642" t="s">
        <v>140</v>
      </c>
      <c r="L598" s="593" t="s">
        <v>9782</v>
      </c>
      <c r="M598" s="593">
        <v>1</v>
      </c>
      <c r="N598" s="593" t="s">
        <v>147</v>
      </c>
      <c r="O598" s="594" t="s">
        <v>10066</v>
      </c>
      <c r="P598" s="593">
        <f t="shared" si="72"/>
        <v>38</v>
      </c>
      <c r="Q598" s="706"/>
      <c r="R598" s="706"/>
      <c r="S598" s="594">
        <f t="shared" si="75"/>
        <v>0</v>
      </c>
      <c r="T598" s="594">
        <f t="shared" si="76"/>
        <v>0</v>
      </c>
      <c r="U598" s="593" t="s">
        <v>9822</v>
      </c>
      <c r="V598" s="833">
        <v>42899</v>
      </c>
      <c r="W598" s="844"/>
      <c r="X598" s="980" t="s">
        <v>10066</v>
      </c>
      <c r="Y598" s="980">
        <v>19</v>
      </c>
      <c r="Z598" s="980"/>
      <c r="AA598" s="980"/>
      <c r="AB598" s="980">
        <v>0</v>
      </c>
      <c r="AC598" s="980">
        <v>0</v>
      </c>
    </row>
    <row r="599" spans="1:29" ht="15" hidden="1" customHeight="1" x14ac:dyDescent="0.3">
      <c r="A599" s="580" t="str">
        <f t="shared" si="71"/>
        <v>52138185MA022D</v>
      </c>
      <c r="B599" s="581">
        <v>583</v>
      </c>
      <c r="C599" s="588">
        <v>52138185</v>
      </c>
      <c r="D599" s="641" t="s">
        <v>2292</v>
      </c>
      <c r="E599" s="588">
        <v>20</v>
      </c>
      <c r="F599" s="591" t="s">
        <v>2293</v>
      </c>
      <c r="G599" s="593" t="s">
        <v>1410</v>
      </c>
      <c r="H599" s="593"/>
      <c r="I599" s="593" t="s">
        <v>97</v>
      </c>
      <c r="J599" s="591" t="s">
        <v>9800</v>
      </c>
      <c r="K599" s="593" t="s">
        <v>1877</v>
      </c>
      <c r="L599" s="593" t="s">
        <v>9782</v>
      </c>
      <c r="M599" s="593">
        <v>1</v>
      </c>
      <c r="N599" s="593" t="s">
        <v>147</v>
      </c>
      <c r="O599" s="594">
        <v>20</v>
      </c>
      <c r="P599" s="593">
        <f t="shared" si="72"/>
        <v>38</v>
      </c>
      <c r="Q599" s="706"/>
      <c r="R599" s="706"/>
      <c r="S599" s="594">
        <f t="shared" si="75"/>
        <v>0</v>
      </c>
      <c r="T599" s="594">
        <f t="shared" si="76"/>
        <v>0</v>
      </c>
      <c r="U599" s="641" t="s">
        <v>9822</v>
      </c>
      <c r="V599" s="833">
        <v>42899</v>
      </c>
      <c r="W599" s="844"/>
      <c r="X599" s="980">
        <v>20</v>
      </c>
      <c r="Y599" s="980">
        <v>19</v>
      </c>
      <c r="Z599" s="980"/>
      <c r="AA599" s="980"/>
      <c r="AB599" s="980">
        <v>0</v>
      </c>
      <c r="AC599" s="980">
        <v>0</v>
      </c>
    </row>
    <row r="600" spans="1:29" ht="15" hidden="1" customHeight="1" thickBot="1" x14ac:dyDescent="0.3">
      <c r="A600" s="580" t="str">
        <f t="shared" si="71"/>
        <v>52085899MA022E</v>
      </c>
      <c r="B600" s="581">
        <v>584</v>
      </c>
      <c r="C600" s="643">
        <v>52085899</v>
      </c>
      <c r="D600" s="641" t="s">
        <v>2294</v>
      </c>
      <c r="E600" s="588">
        <v>40</v>
      </c>
      <c r="F600" s="591" t="s">
        <v>2295</v>
      </c>
      <c r="G600" s="593" t="s">
        <v>1407</v>
      </c>
      <c r="H600" s="593"/>
      <c r="I600" s="593" t="s">
        <v>519</v>
      </c>
      <c r="J600" s="591" t="s">
        <v>9800</v>
      </c>
      <c r="K600" s="593" t="s">
        <v>1877</v>
      </c>
      <c r="L600" s="593" t="s">
        <v>9782</v>
      </c>
      <c r="M600" s="593">
        <v>1</v>
      </c>
      <c r="N600" s="593" t="s">
        <v>147</v>
      </c>
      <c r="O600" s="594">
        <v>30</v>
      </c>
      <c r="P600" s="593">
        <f t="shared" si="72"/>
        <v>38</v>
      </c>
      <c r="Q600" s="706"/>
      <c r="R600" s="706"/>
      <c r="S600" s="594">
        <f t="shared" si="75"/>
        <v>0</v>
      </c>
      <c r="T600" s="594">
        <f t="shared" si="76"/>
        <v>0</v>
      </c>
      <c r="U600" s="641" t="s">
        <v>9822</v>
      </c>
      <c r="V600" s="833">
        <v>42899</v>
      </c>
      <c r="W600" s="844"/>
      <c r="X600" s="980">
        <v>30</v>
      </c>
      <c r="Y600" s="980">
        <v>19</v>
      </c>
      <c r="Z600" s="980"/>
      <c r="AA600" s="980"/>
      <c r="AB600" s="980">
        <v>0</v>
      </c>
      <c r="AC600" s="980">
        <v>0</v>
      </c>
    </row>
    <row r="601" spans="1:29" ht="15" hidden="1" customHeight="1" thickBot="1" x14ac:dyDescent="0.3">
      <c r="A601" s="580" t="str">
        <f t="shared" si="71"/>
        <v>52094052MA017E</v>
      </c>
      <c r="B601" s="581">
        <v>585</v>
      </c>
      <c r="C601" s="604">
        <v>52094052</v>
      </c>
      <c r="D601" s="604" t="s">
        <v>2297</v>
      </c>
      <c r="E601" s="604">
        <v>28</v>
      </c>
      <c r="F601" s="591" t="s">
        <v>2298</v>
      </c>
      <c r="G601" s="593" t="s">
        <v>1891</v>
      </c>
      <c r="H601" s="593"/>
      <c r="I601" s="593" t="s">
        <v>97</v>
      </c>
      <c r="J601" s="591" t="s">
        <v>9800</v>
      </c>
      <c r="K601" s="593" t="s">
        <v>1515</v>
      </c>
      <c r="L601" s="593" t="s">
        <v>9782</v>
      </c>
      <c r="M601" s="593">
        <v>1</v>
      </c>
      <c r="N601" s="593" t="s">
        <v>147</v>
      </c>
      <c r="O601" s="594">
        <v>10</v>
      </c>
      <c r="P601" s="593">
        <f t="shared" si="72"/>
        <v>38</v>
      </c>
      <c r="Q601" s="706"/>
      <c r="R601" s="706"/>
      <c r="S601" s="594">
        <f t="shared" si="75"/>
        <v>0</v>
      </c>
      <c r="T601" s="594">
        <f t="shared" si="76"/>
        <v>0</v>
      </c>
      <c r="U601" s="593" t="s">
        <v>9822</v>
      </c>
      <c r="V601" s="833">
        <v>42899</v>
      </c>
      <c r="W601" s="844"/>
      <c r="X601" s="980">
        <v>10</v>
      </c>
      <c r="Y601" s="980">
        <v>19</v>
      </c>
      <c r="Z601" s="980"/>
      <c r="AA601" s="980"/>
      <c r="AB601" s="980">
        <v>0</v>
      </c>
      <c r="AC601" s="980">
        <v>0</v>
      </c>
    </row>
    <row r="602" spans="1:29" ht="15" hidden="1" customHeight="1" thickBot="1" x14ac:dyDescent="0.3">
      <c r="A602" s="580" t="str">
        <f t="shared" si="71"/>
        <v>52094053MA017E</v>
      </c>
      <c r="B602" s="581">
        <v>586</v>
      </c>
      <c r="C602" s="604">
        <v>52094053</v>
      </c>
      <c r="D602" s="604" t="s">
        <v>2299</v>
      </c>
      <c r="E602" s="604">
        <v>28</v>
      </c>
      <c r="F602" s="591" t="s">
        <v>2300</v>
      </c>
      <c r="G602" s="593" t="s">
        <v>1891</v>
      </c>
      <c r="H602" s="593"/>
      <c r="I602" s="593" t="s">
        <v>519</v>
      </c>
      <c r="J602" s="591" t="s">
        <v>9799</v>
      </c>
      <c r="K602" s="593" t="s">
        <v>1515</v>
      </c>
      <c r="L602" s="593" t="s">
        <v>9782</v>
      </c>
      <c r="M602" s="593">
        <v>1</v>
      </c>
      <c r="N602" s="593" t="s">
        <v>147</v>
      </c>
      <c r="O602" s="594">
        <v>10</v>
      </c>
      <c r="P602" s="593">
        <f t="shared" si="72"/>
        <v>38</v>
      </c>
      <c r="Q602" s="706"/>
      <c r="R602" s="706"/>
      <c r="S602" s="594">
        <f t="shared" si="75"/>
        <v>0</v>
      </c>
      <c r="T602" s="594">
        <f t="shared" si="76"/>
        <v>0</v>
      </c>
      <c r="U602" s="593" t="s">
        <v>9822</v>
      </c>
      <c r="V602" s="833">
        <v>42899</v>
      </c>
      <c r="W602" s="844"/>
      <c r="X602" s="980">
        <v>10</v>
      </c>
      <c r="Y602" s="980">
        <v>19</v>
      </c>
      <c r="Z602" s="980"/>
      <c r="AA602" s="980"/>
      <c r="AB602" s="980">
        <v>0</v>
      </c>
      <c r="AC602" s="980">
        <v>0</v>
      </c>
    </row>
    <row r="603" spans="1:29" ht="15" hidden="1" customHeight="1" thickBot="1" x14ac:dyDescent="0.3">
      <c r="A603" s="580" t="str">
        <f t="shared" si="71"/>
        <v>52095519MA023D</v>
      </c>
      <c r="B603" s="581">
        <v>587</v>
      </c>
      <c r="C603" s="644">
        <v>52095519</v>
      </c>
      <c r="D603" s="644" t="s">
        <v>2301</v>
      </c>
      <c r="E603" s="644">
        <v>40</v>
      </c>
      <c r="F603" s="624" t="s">
        <v>2302</v>
      </c>
      <c r="G603" s="640" t="s">
        <v>1411</v>
      </c>
      <c r="H603" s="640"/>
      <c r="I603" s="354" t="s">
        <v>519</v>
      </c>
      <c r="J603" s="584" t="s">
        <v>831</v>
      </c>
      <c r="K603" s="354" t="s">
        <v>140</v>
      </c>
      <c r="L603" s="585" t="s">
        <v>9783</v>
      </c>
      <c r="M603" s="585">
        <v>1</v>
      </c>
      <c r="N603" s="585"/>
      <c r="O603" s="579">
        <f>ROUNDUP(IF(N603="PENDANT",(VLOOKUP(L603,$E$2:$I$9,5,FALSE)*M603)),0)</f>
        <v>0</v>
      </c>
      <c r="P603" s="585">
        <f t="shared" si="72"/>
        <v>38</v>
      </c>
      <c r="Q603" s="602"/>
      <c r="R603" s="602"/>
      <c r="S603" s="579">
        <f t="shared" si="75"/>
        <v>0</v>
      </c>
      <c r="T603" s="579">
        <f t="shared" si="76"/>
        <v>0</v>
      </c>
      <c r="U603" s="735"/>
      <c r="V603" s="831"/>
      <c r="W603" s="844"/>
      <c r="X603" s="980">
        <v>0</v>
      </c>
      <c r="Y603" s="980">
        <v>19</v>
      </c>
      <c r="Z603" s="980"/>
      <c r="AA603" s="980"/>
      <c r="AB603" s="980">
        <v>0</v>
      </c>
      <c r="AC603" s="980">
        <v>0</v>
      </c>
    </row>
    <row r="604" spans="1:29" ht="15" hidden="1" customHeight="1" thickBot="1" x14ac:dyDescent="0.3">
      <c r="A604" s="580" t="str">
        <f t="shared" si="71"/>
        <v>52095518MA023E</v>
      </c>
      <c r="B604" s="581">
        <v>588</v>
      </c>
      <c r="C604" s="644">
        <v>52095518</v>
      </c>
      <c r="D604" s="644" t="s">
        <v>2303</v>
      </c>
      <c r="E604" s="644">
        <v>40</v>
      </c>
      <c r="F604" s="624" t="s">
        <v>2304</v>
      </c>
      <c r="G604" s="585" t="s">
        <v>1408</v>
      </c>
      <c r="H604" s="585"/>
      <c r="I604" s="354" t="s">
        <v>519</v>
      </c>
      <c r="J604" s="584" t="s">
        <v>831</v>
      </c>
      <c r="K604" s="354" t="s">
        <v>140</v>
      </c>
      <c r="L604" s="585" t="s">
        <v>9783</v>
      </c>
      <c r="M604" s="585">
        <v>1</v>
      </c>
      <c r="N604" s="585"/>
      <c r="O604" s="579">
        <f>ROUNDUP(IF(N604="PENDANT",(VLOOKUP(L604,$E$2:$I$9,5,FALSE)*M604)),0)</f>
        <v>0</v>
      </c>
      <c r="P604" s="585">
        <f t="shared" si="72"/>
        <v>38</v>
      </c>
      <c r="Q604" s="602"/>
      <c r="R604" s="602"/>
      <c r="S604" s="579">
        <f t="shared" si="75"/>
        <v>0</v>
      </c>
      <c r="T604" s="579">
        <f t="shared" si="76"/>
        <v>0</v>
      </c>
      <c r="U604" s="735"/>
      <c r="V604" s="831"/>
      <c r="W604" s="844"/>
      <c r="X604" s="980">
        <v>0</v>
      </c>
      <c r="Y604" s="980">
        <v>19</v>
      </c>
      <c r="Z604" s="980"/>
      <c r="AA604" s="980"/>
      <c r="AB604" s="980">
        <v>0</v>
      </c>
      <c r="AC604" s="980">
        <v>0</v>
      </c>
    </row>
    <row r="605" spans="1:29" ht="15" hidden="1" customHeight="1" thickBot="1" x14ac:dyDescent="0.3">
      <c r="A605" s="580" t="str">
        <f t="shared" si="71"/>
        <v>52120095MA015E</v>
      </c>
      <c r="B605" s="581">
        <v>589</v>
      </c>
      <c r="C605" s="604">
        <v>52120095</v>
      </c>
      <c r="D605" s="604" t="s">
        <v>2305</v>
      </c>
      <c r="E605" s="604">
        <v>160</v>
      </c>
      <c r="F605" s="591" t="s">
        <v>2306</v>
      </c>
      <c r="G605" s="593" t="s">
        <v>1778</v>
      </c>
      <c r="H605" s="593"/>
      <c r="I605" s="591" t="s">
        <v>97</v>
      </c>
      <c r="J605" s="591" t="s">
        <v>9800</v>
      </c>
      <c r="K605" s="593" t="s">
        <v>140</v>
      </c>
      <c r="L605" s="593" t="s">
        <v>9782</v>
      </c>
      <c r="M605" s="593">
        <v>1</v>
      </c>
      <c r="N605" s="593" t="s">
        <v>147</v>
      </c>
      <c r="O605" s="594">
        <v>20</v>
      </c>
      <c r="P605" s="593">
        <f t="shared" si="72"/>
        <v>38</v>
      </c>
      <c r="Q605" s="706"/>
      <c r="R605" s="706"/>
      <c r="S605" s="594">
        <f t="shared" si="75"/>
        <v>0</v>
      </c>
      <c r="T605" s="594">
        <f t="shared" si="76"/>
        <v>0</v>
      </c>
      <c r="U605" s="593" t="s">
        <v>9822</v>
      </c>
      <c r="V605" s="836">
        <v>42899</v>
      </c>
      <c r="W605" s="844"/>
      <c r="X605" s="980">
        <v>20</v>
      </c>
      <c r="Y605" s="980">
        <v>19</v>
      </c>
      <c r="Z605" s="980"/>
      <c r="AA605" s="980"/>
      <c r="AB605" s="980">
        <v>0</v>
      </c>
      <c r="AC605" s="980">
        <v>0</v>
      </c>
    </row>
    <row r="606" spans="1:29" ht="15" hidden="1" customHeight="1" thickBot="1" x14ac:dyDescent="0.3">
      <c r="A606" s="580" t="str">
        <f t="shared" si="71"/>
        <v>52102772MA017D</v>
      </c>
      <c r="B606" s="581">
        <v>590</v>
      </c>
      <c r="C606" s="604">
        <v>52102772</v>
      </c>
      <c r="D606" s="604" t="s">
        <v>2307</v>
      </c>
      <c r="E606" s="604">
        <v>24</v>
      </c>
      <c r="F606" s="591" t="s">
        <v>2308</v>
      </c>
      <c r="G606" s="593" t="s">
        <v>9859</v>
      </c>
      <c r="H606" s="593"/>
      <c r="I606" s="593" t="s">
        <v>97</v>
      </c>
      <c r="J606" s="591" t="s">
        <v>9800</v>
      </c>
      <c r="K606" s="593" t="s">
        <v>140</v>
      </c>
      <c r="L606" s="593" t="s">
        <v>9782</v>
      </c>
      <c r="M606" s="593">
        <v>1</v>
      </c>
      <c r="N606" s="593" t="s">
        <v>147</v>
      </c>
      <c r="O606" s="594">
        <v>20</v>
      </c>
      <c r="P606" s="593">
        <f t="shared" si="72"/>
        <v>38</v>
      </c>
      <c r="Q606" s="706"/>
      <c r="R606" s="706"/>
      <c r="S606" s="594">
        <f t="shared" si="75"/>
        <v>0</v>
      </c>
      <c r="T606" s="594">
        <f t="shared" si="76"/>
        <v>0</v>
      </c>
      <c r="U606" s="593" t="s">
        <v>9822</v>
      </c>
      <c r="V606" s="833">
        <v>42899</v>
      </c>
      <c r="W606" s="844"/>
      <c r="X606" s="980">
        <v>20</v>
      </c>
      <c r="Y606" s="980">
        <v>19</v>
      </c>
      <c r="Z606" s="980"/>
      <c r="AA606" s="980"/>
      <c r="AB606" s="980">
        <v>0</v>
      </c>
      <c r="AC606" s="980">
        <v>0</v>
      </c>
    </row>
    <row r="607" spans="1:29" ht="15" hidden="1" customHeight="1" thickBot="1" x14ac:dyDescent="0.3">
      <c r="A607" s="580" t="str">
        <f t="shared" si="71"/>
        <v>52102773MA017E</v>
      </c>
      <c r="B607" s="581">
        <v>591</v>
      </c>
      <c r="C607" s="604">
        <v>52102773</v>
      </c>
      <c r="D607" s="604" t="s">
        <v>2309</v>
      </c>
      <c r="E607" s="604">
        <v>24</v>
      </c>
      <c r="F607" s="591" t="s">
        <v>2310</v>
      </c>
      <c r="G607" s="593" t="s">
        <v>1891</v>
      </c>
      <c r="H607" s="593"/>
      <c r="I607" s="593" t="s">
        <v>519</v>
      </c>
      <c r="J607" s="591" t="s">
        <v>9800</v>
      </c>
      <c r="K607" s="593" t="s">
        <v>140</v>
      </c>
      <c r="L607" s="593" t="s">
        <v>9782</v>
      </c>
      <c r="M607" s="593">
        <v>1</v>
      </c>
      <c r="N607" s="593" t="s">
        <v>147</v>
      </c>
      <c r="O607" s="594">
        <v>20</v>
      </c>
      <c r="P607" s="593">
        <f t="shared" si="72"/>
        <v>38</v>
      </c>
      <c r="Q607" s="706"/>
      <c r="R607" s="706"/>
      <c r="S607" s="594">
        <f t="shared" si="75"/>
        <v>0</v>
      </c>
      <c r="T607" s="594">
        <f t="shared" si="76"/>
        <v>0</v>
      </c>
      <c r="U607" s="593" t="s">
        <v>9822</v>
      </c>
      <c r="V607" s="833">
        <v>42899</v>
      </c>
      <c r="W607" s="844"/>
      <c r="X607" s="980">
        <v>20</v>
      </c>
      <c r="Y607" s="980">
        <v>19</v>
      </c>
      <c r="Z607" s="980"/>
      <c r="AA607" s="980"/>
      <c r="AB607" s="980">
        <v>0</v>
      </c>
      <c r="AC607" s="980">
        <v>0</v>
      </c>
    </row>
    <row r="608" spans="1:29" ht="15" hidden="1" customHeight="1" thickBot="1" x14ac:dyDescent="0.3">
      <c r="A608" s="580" t="str">
        <f t="shared" si="71"/>
        <v>52120093MA022E</v>
      </c>
      <c r="B608" s="581">
        <v>592</v>
      </c>
      <c r="C608" s="604">
        <v>52120093</v>
      </c>
      <c r="D608" s="604" t="s">
        <v>2311</v>
      </c>
      <c r="E608" s="604">
        <v>160</v>
      </c>
      <c r="F608" s="591" t="s">
        <v>2175</v>
      </c>
      <c r="G608" s="593" t="s">
        <v>1407</v>
      </c>
      <c r="H608" s="593"/>
      <c r="I608" s="593" t="s">
        <v>519</v>
      </c>
      <c r="J608" s="591" t="s">
        <v>9800</v>
      </c>
      <c r="K608" s="593" t="s">
        <v>140</v>
      </c>
      <c r="L608" s="593" t="s">
        <v>9782</v>
      </c>
      <c r="M608" s="593">
        <v>1</v>
      </c>
      <c r="N608" s="593" t="s">
        <v>147</v>
      </c>
      <c r="O608" s="594">
        <v>20</v>
      </c>
      <c r="P608" s="593">
        <f t="shared" si="72"/>
        <v>38</v>
      </c>
      <c r="Q608" s="706"/>
      <c r="R608" s="706"/>
      <c r="S608" s="594">
        <f t="shared" si="75"/>
        <v>0</v>
      </c>
      <c r="T608" s="594">
        <f t="shared" si="76"/>
        <v>0</v>
      </c>
      <c r="U608" s="593" t="s">
        <v>9822</v>
      </c>
      <c r="V608" s="833">
        <v>42899</v>
      </c>
      <c r="W608" s="844"/>
      <c r="X608" s="980">
        <v>20</v>
      </c>
      <c r="Y608" s="980">
        <v>19</v>
      </c>
      <c r="Z608" s="980"/>
      <c r="AA608" s="980"/>
      <c r="AB608" s="980">
        <v>0</v>
      </c>
      <c r="AC608" s="980">
        <v>0</v>
      </c>
    </row>
    <row r="609" spans="1:29" ht="15" hidden="1" customHeight="1" thickBot="1" x14ac:dyDescent="0.3">
      <c r="A609" s="580" t="str">
        <f t="shared" si="71"/>
        <v>52120325MA015E</v>
      </c>
      <c r="B609" s="581">
        <v>593</v>
      </c>
      <c r="C609" s="645">
        <v>52120325</v>
      </c>
      <c r="D609" s="645" t="s">
        <v>2303</v>
      </c>
      <c r="E609" s="645">
        <v>140</v>
      </c>
      <c r="F609" s="646" t="s">
        <v>2313</v>
      </c>
      <c r="G609" s="647" t="s">
        <v>1778</v>
      </c>
      <c r="H609" s="647"/>
      <c r="I609" s="646" t="s">
        <v>97</v>
      </c>
      <c r="J609" s="646" t="s">
        <v>1787</v>
      </c>
      <c r="K609" s="647" t="s">
        <v>140</v>
      </c>
      <c r="L609" s="647" t="s">
        <v>9782</v>
      </c>
      <c r="M609" s="647">
        <v>1</v>
      </c>
      <c r="N609" s="647" t="s">
        <v>147</v>
      </c>
      <c r="O609" s="648">
        <v>22</v>
      </c>
      <c r="P609" s="647">
        <f t="shared" si="72"/>
        <v>38</v>
      </c>
      <c r="Q609" s="818"/>
      <c r="R609" s="818"/>
      <c r="S609" s="648">
        <f t="shared" si="75"/>
        <v>0</v>
      </c>
      <c r="T609" s="648">
        <f t="shared" si="76"/>
        <v>0</v>
      </c>
      <c r="U609" s="647" t="s">
        <v>9822</v>
      </c>
      <c r="V609" s="865">
        <v>42899</v>
      </c>
      <c r="W609" s="844"/>
      <c r="X609" s="980">
        <v>22</v>
      </c>
      <c r="Y609" s="980">
        <v>19</v>
      </c>
      <c r="Z609" s="980"/>
      <c r="AA609" s="980"/>
      <c r="AB609" s="980">
        <v>0</v>
      </c>
      <c r="AC609" s="980">
        <v>0</v>
      </c>
    </row>
    <row r="610" spans="1:29" ht="15" hidden="1" customHeight="1" thickBot="1" x14ac:dyDescent="0.3">
      <c r="A610" s="580" t="str">
        <f t="shared" si="71"/>
        <v>52120326MA015E</v>
      </c>
      <c r="B610" s="581">
        <v>594</v>
      </c>
      <c r="C610" s="604">
        <v>52120326</v>
      </c>
      <c r="D610" s="604" t="s">
        <v>2314</v>
      </c>
      <c r="E610" s="604">
        <v>140</v>
      </c>
      <c r="F610" s="591" t="s">
        <v>2315</v>
      </c>
      <c r="G610" s="593" t="s">
        <v>1778</v>
      </c>
      <c r="H610" s="593"/>
      <c r="I610" s="591" t="s">
        <v>97</v>
      </c>
      <c r="J610" s="591" t="s">
        <v>1787</v>
      </c>
      <c r="K610" s="593" t="s">
        <v>140</v>
      </c>
      <c r="L610" s="593" t="s">
        <v>9782</v>
      </c>
      <c r="M610" s="593">
        <v>1</v>
      </c>
      <c r="N610" s="593" t="s">
        <v>147</v>
      </c>
      <c r="O610" s="594">
        <v>22</v>
      </c>
      <c r="P610" s="593">
        <f t="shared" si="72"/>
        <v>38</v>
      </c>
      <c r="Q610" s="706"/>
      <c r="R610" s="706"/>
      <c r="S610" s="594">
        <f t="shared" si="75"/>
        <v>0</v>
      </c>
      <c r="T610" s="594">
        <f t="shared" si="76"/>
        <v>0</v>
      </c>
      <c r="U610" s="593" t="s">
        <v>9822</v>
      </c>
      <c r="V610" s="836">
        <v>42899</v>
      </c>
      <c r="W610" s="844"/>
      <c r="X610" s="980">
        <v>22</v>
      </c>
      <c r="Y610" s="980">
        <v>19</v>
      </c>
      <c r="Z610" s="980"/>
      <c r="AA610" s="980"/>
      <c r="AB610" s="980">
        <v>0</v>
      </c>
      <c r="AC610" s="980">
        <v>0</v>
      </c>
    </row>
    <row r="611" spans="1:29" ht="15" hidden="1" customHeight="1" thickBot="1" x14ac:dyDescent="0.3">
      <c r="A611" s="580" t="str">
        <f t="shared" si="71"/>
        <v>52123692MA017E</v>
      </c>
      <c r="B611" s="581">
        <v>595</v>
      </c>
      <c r="C611" s="604">
        <v>52123692</v>
      </c>
      <c r="D611" s="604" t="s">
        <v>2316</v>
      </c>
      <c r="E611" s="604">
        <v>28</v>
      </c>
      <c r="F611" s="591" t="s">
        <v>2317</v>
      </c>
      <c r="G611" s="593" t="s">
        <v>1891</v>
      </c>
      <c r="H611" s="593"/>
      <c r="I611" s="593" t="s">
        <v>519</v>
      </c>
      <c r="J611" s="591" t="s">
        <v>9800</v>
      </c>
      <c r="K611" s="593" t="s">
        <v>1515</v>
      </c>
      <c r="L611" s="593" t="s">
        <v>9782</v>
      </c>
      <c r="M611" s="593">
        <v>1</v>
      </c>
      <c r="N611" s="593" t="s">
        <v>147</v>
      </c>
      <c r="O611" s="594">
        <v>10</v>
      </c>
      <c r="P611" s="593">
        <f t="shared" si="72"/>
        <v>38</v>
      </c>
      <c r="Q611" s="706"/>
      <c r="R611" s="706"/>
      <c r="S611" s="594">
        <f t="shared" si="75"/>
        <v>0</v>
      </c>
      <c r="T611" s="594">
        <f t="shared" si="76"/>
        <v>0</v>
      </c>
      <c r="U611" s="593" t="s">
        <v>9822</v>
      </c>
      <c r="V611" s="833">
        <v>42899</v>
      </c>
      <c r="W611" s="844"/>
      <c r="X611" s="980">
        <v>10</v>
      </c>
      <c r="Y611" s="980">
        <v>19</v>
      </c>
      <c r="Z611" s="980"/>
      <c r="AA611" s="980"/>
      <c r="AB611" s="980">
        <v>0</v>
      </c>
      <c r="AC611" s="980">
        <v>0</v>
      </c>
    </row>
    <row r="612" spans="1:29" ht="15" hidden="1" customHeight="1" thickBot="1" x14ac:dyDescent="0.3">
      <c r="A612" s="580" t="str">
        <f t="shared" si="71"/>
        <v>52123693MA017D</v>
      </c>
      <c r="B612" s="581">
        <v>596</v>
      </c>
      <c r="C612" s="604">
        <v>52123693</v>
      </c>
      <c r="D612" s="604" t="s">
        <v>2318</v>
      </c>
      <c r="E612" s="604">
        <v>28</v>
      </c>
      <c r="F612" s="591" t="s">
        <v>2319</v>
      </c>
      <c r="G612" s="593" t="s">
        <v>9859</v>
      </c>
      <c r="H612" s="593"/>
      <c r="I612" s="593" t="s">
        <v>519</v>
      </c>
      <c r="J612" s="591" t="s">
        <v>9800</v>
      </c>
      <c r="K612" s="593" t="s">
        <v>1515</v>
      </c>
      <c r="L612" s="593" t="s">
        <v>9782</v>
      </c>
      <c r="M612" s="593">
        <v>1</v>
      </c>
      <c r="N612" s="593" t="s">
        <v>147</v>
      </c>
      <c r="O612" s="594">
        <v>10</v>
      </c>
      <c r="P612" s="593">
        <f t="shared" si="72"/>
        <v>38</v>
      </c>
      <c r="Q612" s="706"/>
      <c r="R612" s="706"/>
      <c r="S612" s="594">
        <f t="shared" si="75"/>
        <v>0</v>
      </c>
      <c r="T612" s="594">
        <f t="shared" si="76"/>
        <v>0</v>
      </c>
      <c r="U612" s="593" t="s">
        <v>9822</v>
      </c>
      <c r="V612" s="833">
        <v>42899</v>
      </c>
      <c r="W612" s="844"/>
      <c r="X612" s="980">
        <v>10</v>
      </c>
      <c r="Y612" s="980">
        <v>19</v>
      </c>
      <c r="Z612" s="980"/>
      <c r="AA612" s="980"/>
      <c r="AB612" s="980">
        <v>0</v>
      </c>
      <c r="AC612" s="980">
        <v>0</v>
      </c>
    </row>
    <row r="613" spans="1:29" ht="15" hidden="1" customHeight="1" thickBot="1" x14ac:dyDescent="0.3">
      <c r="A613" s="580" t="str">
        <f t="shared" si="71"/>
        <v>52085583MA013E</v>
      </c>
      <c r="B613" s="581">
        <v>597</v>
      </c>
      <c r="C613" s="588">
        <v>52085583</v>
      </c>
      <c r="D613" s="588" t="s">
        <v>2320</v>
      </c>
      <c r="E613" s="588">
        <v>24</v>
      </c>
      <c r="F613" s="591" t="s">
        <v>2321</v>
      </c>
      <c r="G613" s="593" t="s">
        <v>1402</v>
      </c>
      <c r="H613" s="593"/>
      <c r="I613" s="591" t="s">
        <v>97</v>
      </c>
      <c r="J613" s="591" t="s">
        <v>1225</v>
      </c>
      <c r="K613" s="593" t="s">
        <v>1877</v>
      </c>
      <c r="L613" s="593" t="s">
        <v>9782</v>
      </c>
      <c r="M613" s="593">
        <v>1</v>
      </c>
      <c r="N613" s="593" t="s">
        <v>147</v>
      </c>
      <c r="O613" s="594" t="s">
        <v>10066</v>
      </c>
      <c r="P613" s="593">
        <f t="shared" si="72"/>
        <v>38</v>
      </c>
      <c r="Q613" s="706"/>
      <c r="R613" s="706"/>
      <c r="S613" s="594">
        <f t="shared" si="75"/>
        <v>0</v>
      </c>
      <c r="T613" s="594">
        <f t="shared" si="76"/>
        <v>0</v>
      </c>
      <c r="U613" s="593" t="s">
        <v>9822</v>
      </c>
      <c r="V613" s="836">
        <v>42899</v>
      </c>
      <c r="W613" s="844"/>
      <c r="X613" s="980" t="s">
        <v>10066</v>
      </c>
      <c r="Y613" s="980">
        <v>19</v>
      </c>
      <c r="Z613" s="980"/>
      <c r="AA613" s="980"/>
      <c r="AB613" s="980">
        <v>0</v>
      </c>
      <c r="AC613" s="980">
        <v>0</v>
      </c>
    </row>
    <row r="614" spans="1:29" ht="15" hidden="1" customHeight="1" thickBot="1" x14ac:dyDescent="0.3">
      <c r="A614" s="580" t="str">
        <f t="shared" si="71"/>
        <v>52085587MA019E</v>
      </c>
      <c r="B614" s="581">
        <v>598</v>
      </c>
      <c r="C614" s="588">
        <v>52085587</v>
      </c>
      <c r="D614" s="588" t="s">
        <v>2322</v>
      </c>
      <c r="E614" s="588">
        <v>64</v>
      </c>
      <c r="F614" s="591" t="s">
        <v>2323</v>
      </c>
      <c r="G614" s="593" t="s">
        <v>1406</v>
      </c>
      <c r="H614" s="593"/>
      <c r="I614" s="593" t="s">
        <v>519</v>
      </c>
      <c r="J614" s="591" t="s">
        <v>9800</v>
      </c>
      <c r="K614" s="593" t="s">
        <v>1877</v>
      </c>
      <c r="L614" s="593" t="s">
        <v>9782</v>
      </c>
      <c r="M614" s="593">
        <v>1</v>
      </c>
      <c r="N614" s="593" t="s">
        <v>147</v>
      </c>
      <c r="O614" s="594">
        <v>25</v>
      </c>
      <c r="P614" s="593">
        <f t="shared" si="72"/>
        <v>38</v>
      </c>
      <c r="Q614" s="706"/>
      <c r="R614" s="706"/>
      <c r="S614" s="594">
        <f t="shared" si="75"/>
        <v>0</v>
      </c>
      <c r="T614" s="594">
        <f t="shared" si="76"/>
        <v>0</v>
      </c>
      <c r="U614" s="641" t="s">
        <v>9822</v>
      </c>
      <c r="V614" s="836">
        <v>42899</v>
      </c>
      <c r="W614" s="844"/>
      <c r="X614" s="980">
        <v>25</v>
      </c>
      <c r="Y614" s="980">
        <v>19</v>
      </c>
      <c r="Z614" s="980"/>
      <c r="AA614" s="980"/>
      <c r="AB614" s="980">
        <v>0</v>
      </c>
      <c r="AC614" s="980">
        <v>0</v>
      </c>
    </row>
    <row r="615" spans="1:29" ht="15" hidden="1" customHeight="1" thickBot="1" x14ac:dyDescent="0.3">
      <c r="A615" s="580" t="str">
        <f t="shared" ref="A615:A678" si="77">CONCATENATE(C615,G615)</f>
        <v>52093296SEQ MOLA</v>
      </c>
      <c r="B615" s="581">
        <v>599</v>
      </c>
      <c r="C615" s="582">
        <v>52093296</v>
      </c>
      <c r="D615" s="623" t="s">
        <v>2324</v>
      </c>
      <c r="E615" s="623">
        <v>108</v>
      </c>
      <c r="F615" s="624" t="s">
        <v>2231</v>
      </c>
      <c r="G615" s="354" t="s">
        <v>1940</v>
      </c>
      <c r="I615" s="354" t="s">
        <v>1940</v>
      </c>
      <c r="J615" s="584" t="s">
        <v>1787</v>
      </c>
      <c r="K615" s="354" t="s">
        <v>2325</v>
      </c>
      <c r="L615" s="585" t="s">
        <v>9782</v>
      </c>
      <c r="M615" s="585">
        <v>1</v>
      </c>
      <c r="N615" s="585" t="s">
        <v>147</v>
      </c>
      <c r="O615" s="579">
        <v>20</v>
      </c>
      <c r="P615" s="585">
        <f t="shared" ref="P615:P678" si="78">ROUNDUP(VLOOKUP(L615,$E$2:$I$9,5,FALSE)*M615,0)</f>
        <v>38</v>
      </c>
      <c r="Q615" s="602"/>
      <c r="R615" s="602"/>
      <c r="S615" s="579">
        <f t="shared" si="75"/>
        <v>0</v>
      </c>
      <c r="T615" s="579">
        <f t="shared" si="76"/>
        <v>0</v>
      </c>
      <c r="U615" s="735" t="s">
        <v>9822</v>
      </c>
      <c r="V615" s="832">
        <v>41861</v>
      </c>
      <c r="W615" s="844"/>
      <c r="X615" s="980">
        <v>20</v>
      </c>
      <c r="Y615" s="980">
        <v>19</v>
      </c>
      <c r="Z615" s="980"/>
      <c r="AA615" s="980"/>
      <c r="AB615" s="980">
        <v>0</v>
      </c>
      <c r="AC615" s="980">
        <v>0</v>
      </c>
    </row>
    <row r="616" spans="1:29" ht="15" hidden="1" customHeight="1" thickBot="1" x14ac:dyDescent="0.3">
      <c r="A616" s="580" t="str">
        <f t="shared" si="77"/>
        <v>52085064SEQ MOLA</v>
      </c>
      <c r="B616" s="581">
        <v>600</v>
      </c>
      <c r="C616" s="605">
        <v>52085064</v>
      </c>
      <c r="D616" s="623" t="s">
        <v>2326</v>
      </c>
      <c r="E616" s="623">
        <v>108</v>
      </c>
      <c r="F616" s="624" t="s">
        <v>1788</v>
      </c>
      <c r="G616" s="354" t="s">
        <v>1940</v>
      </c>
      <c r="I616" s="354" t="s">
        <v>1940</v>
      </c>
      <c r="J616" s="584" t="s">
        <v>1787</v>
      </c>
      <c r="K616" s="354" t="s">
        <v>2325</v>
      </c>
      <c r="L616" s="585" t="s">
        <v>9782</v>
      </c>
      <c r="M616" s="585">
        <v>1</v>
      </c>
      <c r="N616" s="585" t="s">
        <v>147</v>
      </c>
      <c r="O616" s="579">
        <v>20</v>
      </c>
      <c r="P616" s="585">
        <f t="shared" si="78"/>
        <v>38</v>
      </c>
      <c r="Q616" s="602"/>
      <c r="R616" s="602"/>
      <c r="S616" s="579">
        <f t="shared" si="75"/>
        <v>0</v>
      </c>
      <c r="T616" s="579">
        <f t="shared" si="76"/>
        <v>0</v>
      </c>
      <c r="U616" s="735" t="s">
        <v>9822</v>
      </c>
      <c r="V616" s="832">
        <v>42957</v>
      </c>
      <c r="W616" s="844"/>
      <c r="X616" s="980">
        <v>20</v>
      </c>
      <c r="Y616" s="980">
        <v>19</v>
      </c>
      <c r="Z616" s="980"/>
      <c r="AA616" s="980"/>
      <c r="AB616" s="980">
        <v>0</v>
      </c>
      <c r="AC616" s="980">
        <v>0</v>
      </c>
    </row>
    <row r="617" spans="1:29" ht="15" hidden="1" customHeight="1" thickBot="1" x14ac:dyDescent="0.3">
      <c r="A617" s="580" t="str">
        <f t="shared" si="77"/>
        <v>52085065SEQ MOLA</v>
      </c>
      <c r="B617" s="581">
        <v>601</v>
      </c>
      <c r="C617" s="582">
        <v>52085065</v>
      </c>
      <c r="D617" s="623" t="s">
        <v>2327</v>
      </c>
      <c r="E617" s="623">
        <v>108</v>
      </c>
      <c r="F617" s="624" t="s">
        <v>2328</v>
      </c>
      <c r="G617" s="354" t="s">
        <v>1940</v>
      </c>
      <c r="I617" s="354" t="s">
        <v>1940</v>
      </c>
      <c r="J617" s="584" t="s">
        <v>1787</v>
      </c>
      <c r="K617" s="354" t="s">
        <v>2325</v>
      </c>
      <c r="L617" s="585" t="s">
        <v>9782</v>
      </c>
      <c r="M617" s="585">
        <v>1</v>
      </c>
      <c r="N617" s="585" t="s">
        <v>147</v>
      </c>
      <c r="O617" s="579">
        <v>20</v>
      </c>
      <c r="P617" s="585">
        <f t="shared" si="78"/>
        <v>38</v>
      </c>
      <c r="Q617" s="602"/>
      <c r="R617" s="602"/>
      <c r="S617" s="579">
        <f t="shared" si="75"/>
        <v>0</v>
      </c>
      <c r="T617" s="579">
        <f t="shared" si="76"/>
        <v>0</v>
      </c>
      <c r="U617" s="735" t="s">
        <v>9822</v>
      </c>
      <c r="V617" s="832">
        <v>42957</v>
      </c>
      <c r="W617" s="844"/>
      <c r="X617" s="980">
        <v>20</v>
      </c>
      <c r="Y617" s="980">
        <v>19</v>
      </c>
      <c r="Z617" s="980"/>
      <c r="AA617" s="980"/>
      <c r="AB617" s="980">
        <v>0</v>
      </c>
      <c r="AC617" s="980">
        <v>0</v>
      </c>
    </row>
    <row r="618" spans="1:29" ht="15" hidden="1" customHeight="1" x14ac:dyDescent="0.3">
      <c r="A618" s="580" t="str">
        <f t="shared" si="77"/>
        <v>52106104MAP05E</v>
      </c>
      <c r="B618" s="581">
        <v>602</v>
      </c>
      <c r="C618" s="588">
        <v>52106104</v>
      </c>
      <c r="D618" s="588" t="s">
        <v>2329</v>
      </c>
      <c r="E618" s="588">
        <v>30</v>
      </c>
      <c r="F618" s="591" t="s">
        <v>1475</v>
      </c>
      <c r="G618" s="593" t="s">
        <v>1415</v>
      </c>
      <c r="H618" s="593"/>
      <c r="I618" s="593" t="s">
        <v>519</v>
      </c>
      <c r="J618" s="628" t="s">
        <v>9797</v>
      </c>
      <c r="K618" s="629" t="s">
        <v>377</v>
      </c>
      <c r="L618" s="629" t="s">
        <v>9782</v>
      </c>
      <c r="M618" s="629">
        <v>1</v>
      </c>
      <c r="N618" s="629" t="s">
        <v>78</v>
      </c>
      <c r="O618" s="630">
        <f>ROUNDUP(IF(N618="PENDANT",(VLOOKUP(L618,$E$2:$I$9,5,FALSE)*M618)),0)</f>
        <v>0</v>
      </c>
      <c r="P618" s="629">
        <f t="shared" si="78"/>
        <v>38</v>
      </c>
      <c r="Q618" s="817">
        <v>2</v>
      </c>
      <c r="R618" s="817">
        <v>4</v>
      </c>
      <c r="S618" s="630">
        <f t="shared" si="75"/>
        <v>5</v>
      </c>
      <c r="T618" s="630">
        <f t="shared" si="76"/>
        <v>10</v>
      </c>
      <c r="U618" s="866" t="s">
        <v>9822</v>
      </c>
      <c r="V618" s="867">
        <v>42891</v>
      </c>
      <c r="W618" s="844"/>
      <c r="X618" s="980">
        <v>0</v>
      </c>
      <c r="Y618" s="980">
        <v>19</v>
      </c>
      <c r="Z618" s="980">
        <v>2</v>
      </c>
      <c r="AA618" s="980">
        <v>4</v>
      </c>
      <c r="AB618" s="980">
        <v>5</v>
      </c>
      <c r="AC618" s="980">
        <v>10</v>
      </c>
    </row>
    <row r="619" spans="1:29" ht="15" hidden="1" customHeight="1" x14ac:dyDescent="0.3">
      <c r="A619" s="580" t="str">
        <f t="shared" si="77"/>
        <v>52106357MA003E</v>
      </c>
      <c r="B619" s="581">
        <v>603</v>
      </c>
      <c r="C619" s="588">
        <v>52106357</v>
      </c>
      <c r="D619" s="588" t="s">
        <v>2330</v>
      </c>
      <c r="E619" s="588">
        <v>60</v>
      </c>
      <c r="F619" s="591" t="s">
        <v>2331</v>
      </c>
      <c r="G619" s="593" t="s">
        <v>1395</v>
      </c>
      <c r="H619" s="593"/>
      <c r="I619" s="593" t="s">
        <v>97</v>
      </c>
      <c r="J619" s="591" t="s">
        <v>9800</v>
      </c>
      <c r="K619" s="593" t="s">
        <v>626</v>
      </c>
      <c r="L619" s="593" t="s">
        <v>9782</v>
      </c>
      <c r="M619" s="593">
        <v>1</v>
      </c>
      <c r="N619" s="593" t="s">
        <v>147</v>
      </c>
      <c r="O619" s="593">
        <v>20</v>
      </c>
      <c r="P619" s="593">
        <f t="shared" si="78"/>
        <v>38</v>
      </c>
      <c r="Q619" s="593"/>
      <c r="R619" s="593"/>
      <c r="S619" s="593">
        <f t="shared" si="75"/>
        <v>0</v>
      </c>
      <c r="T619" s="593">
        <f t="shared" si="76"/>
        <v>0</v>
      </c>
      <c r="U619" s="641" t="s">
        <v>9822</v>
      </c>
      <c r="V619" s="856">
        <v>42879</v>
      </c>
      <c r="W619" s="844"/>
      <c r="X619" s="980">
        <v>20</v>
      </c>
      <c r="Y619" s="980">
        <v>19</v>
      </c>
      <c r="Z619" s="980"/>
      <c r="AA619" s="980"/>
      <c r="AB619" s="980">
        <v>0</v>
      </c>
      <c r="AC619" s="980">
        <v>0</v>
      </c>
    </row>
    <row r="620" spans="1:29" ht="15" hidden="1" customHeight="1" x14ac:dyDescent="0.3">
      <c r="A620" s="580" t="str">
        <f t="shared" si="77"/>
        <v>11612035MA021E</v>
      </c>
      <c r="B620" s="581">
        <v>604</v>
      </c>
      <c r="C620" s="593">
        <v>11612035</v>
      </c>
      <c r="D620" s="588" t="s">
        <v>10050</v>
      </c>
      <c r="E620" s="588">
        <v>2000</v>
      </c>
      <c r="F620" s="591"/>
      <c r="G620" s="649" t="s">
        <v>1867</v>
      </c>
      <c r="H620" s="593"/>
      <c r="I620" s="593" t="s">
        <v>97</v>
      </c>
      <c r="J620" s="591" t="s">
        <v>9798</v>
      </c>
      <c r="K620" s="593" t="s">
        <v>929</v>
      </c>
      <c r="L620" s="593" t="s">
        <v>9782</v>
      </c>
      <c r="M620" s="593">
        <v>12</v>
      </c>
      <c r="N620" s="593" t="s">
        <v>78</v>
      </c>
      <c r="O620" s="593">
        <f t="shared" ref="O620:O651" si="79">ROUNDUP(IF(N620="PENDANT",(VLOOKUP(L620,$E$2:$I$9,5,FALSE)*M620)),0)</f>
        <v>0</v>
      </c>
      <c r="P620" s="593">
        <f t="shared" si="78"/>
        <v>450</v>
      </c>
      <c r="Q620" s="593">
        <v>2</v>
      </c>
      <c r="R620" s="593">
        <v>4</v>
      </c>
      <c r="S620" s="593">
        <f t="shared" si="75"/>
        <v>1</v>
      </c>
      <c r="T620" s="593">
        <f t="shared" si="76"/>
        <v>2</v>
      </c>
      <c r="U620" s="641" t="s">
        <v>9822</v>
      </c>
      <c r="V620" s="856">
        <v>42877</v>
      </c>
      <c r="W620" s="844"/>
      <c r="X620" s="980">
        <v>0</v>
      </c>
      <c r="Y620" s="980">
        <v>219</v>
      </c>
      <c r="Z620" s="980">
        <v>2</v>
      </c>
      <c r="AA620" s="980">
        <v>4</v>
      </c>
      <c r="AB620" s="980">
        <v>1</v>
      </c>
      <c r="AC620" s="980">
        <v>2</v>
      </c>
    </row>
    <row r="621" spans="1:29" ht="15" hidden="1" customHeight="1" thickBot="1" x14ac:dyDescent="0.3">
      <c r="A621" s="580" t="str">
        <f t="shared" si="77"/>
        <v>52085789SPSMBB</v>
      </c>
      <c r="B621" s="581">
        <v>605</v>
      </c>
      <c r="C621" s="585">
        <v>52085789</v>
      </c>
      <c r="D621" s="582" t="s">
        <v>1781</v>
      </c>
      <c r="E621" s="582">
        <v>66</v>
      </c>
      <c r="F621" s="584" t="s">
        <v>2332</v>
      </c>
      <c r="G621" s="585" t="s">
        <v>1428</v>
      </c>
      <c r="H621" s="585"/>
      <c r="I621" s="585" t="s">
        <v>84</v>
      </c>
      <c r="J621" s="600" t="s">
        <v>1225</v>
      </c>
      <c r="K621" s="602" t="s">
        <v>2333</v>
      </c>
      <c r="L621" s="602" t="s">
        <v>9782</v>
      </c>
      <c r="M621" s="602">
        <v>1</v>
      </c>
      <c r="N621" s="602" t="s">
        <v>147</v>
      </c>
      <c r="O621" s="602">
        <f t="shared" si="79"/>
        <v>38</v>
      </c>
      <c r="P621" s="602">
        <f t="shared" si="78"/>
        <v>38</v>
      </c>
      <c r="Q621" s="602" t="s">
        <v>10152</v>
      </c>
      <c r="R621" s="602"/>
      <c r="S621" s="602">
        <f t="shared" si="75"/>
        <v>0</v>
      </c>
      <c r="T621" s="602">
        <f t="shared" si="76"/>
        <v>0</v>
      </c>
      <c r="U621" s="815" t="s">
        <v>9824</v>
      </c>
      <c r="V621" s="846">
        <v>42969</v>
      </c>
      <c r="W621" s="844"/>
      <c r="X621" s="980">
        <v>19</v>
      </c>
      <c r="Y621" s="980">
        <v>19</v>
      </c>
      <c r="Z621" s="980" t="s">
        <v>10152</v>
      </c>
      <c r="AA621" s="980"/>
      <c r="AB621" s="980">
        <v>0</v>
      </c>
      <c r="AC621" s="980">
        <v>0</v>
      </c>
    </row>
    <row r="622" spans="1:29" ht="15" hidden="1" customHeight="1" thickBot="1" x14ac:dyDescent="0.3">
      <c r="A622" s="580" t="str">
        <f t="shared" si="77"/>
        <v>52130900SPSMBB</v>
      </c>
      <c r="B622" s="581">
        <v>606</v>
      </c>
      <c r="C622" s="582">
        <v>52130900</v>
      </c>
      <c r="D622" s="582" t="s">
        <v>2334</v>
      </c>
      <c r="E622" s="582">
        <v>45</v>
      </c>
      <c r="F622" s="584" t="s">
        <v>2335</v>
      </c>
      <c r="G622" s="585" t="s">
        <v>1428</v>
      </c>
      <c r="H622" s="585"/>
      <c r="I622" s="585" t="s">
        <v>84</v>
      </c>
      <c r="J622" s="584" t="s">
        <v>1225</v>
      </c>
      <c r="K622" s="585" t="s">
        <v>2336</v>
      </c>
      <c r="L622" s="585" t="s">
        <v>9782</v>
      </c>
      <c r="M622" s="585">
        <v>1</v>
      </c>
      <c r="N622" s="585" t="s">
        <v>147</v>
      </c>
      <c r="O622" s="579">
        <f t="shared" si="79"/>
        <v>38</v>
      </c>
      <c r="P622" s="585">
        <f t="shared" si="78"/>
        <v>38</v>
      </c>
      <c r="Q622" s="602" t="s">
        <v>10152</v>
      </c>
      <c r="R622" s="602"/>
      <c r="S622" s="579">
        <f t="shared" si="75"/>
        <v>0</v>
      </c>
      <c r="T622" s="579">
        <f t="shared" si="76"/>
        <v>0</v>
      </c>
      <c r="U622" s="614" t="s">
        <v>9824</v>
      </c>
      <c r="V622" s="828">
        <v>42969</v>
      </c>
      <c r="W622" s="844"/>
      <c r="X622" s="980">
        <v>19</v>
      </c>
      <c r="Y622" s="980">
        <v>19</v>
      </c>
      <c r="Z622" s="980" t="s">
        <v>10152</v>
      </c>
      <c r="AA622" s="980"/>
      <c r="AB622" s="980">
        <v>0</v>
      </c>
      <c r="AC622" s="980">
        <v>0</v>
      </c>
    </row>
    <row r="623" spans="1:29" ht="15" hidden="1" customHeight="1" thickBot="1" x14ac:dyDescent="0.3">
      <c r="A623" s="580" t="str">
        <f t="shared" si="77"/>
        <v>52142500TP007D</v>
      </c>
      <c r="B623" s="581">
        <v>607</v>
      </c>
      <c r="C623" s="605">
        <v>52142500</v>
      </c>
      <c r="D623" s="623" t="s">
        <v>2337</v>
      </c>
      <c r="E623" s="623">
        <v>30</v>
      </c>
      <c r="F623" s="624" t="s">
        <v>2338</v>
      </c>
      <c r="G623" s="354" t="s">
        <v>1322</v>
      </c>
      <c r="I623" s="354" t="s">
        <v>75</v>
      </c>
      <c r="J623" s="584" t="s">
        <v>831</v>
      </c>
      <c r="K623" s="354" t="s">
        <v>245</v>
      </c>
      <c r="L623" s="585" t="s">
        <v>9783</v>
      </c>
      <c r="M623" s="585">
        <v>1</v>
      </c>
      <c r="N623" s="585"/>
      <c r="O623" s="579">
        <f t="shared" si="79"/>
        <v>0</v>
      </c>
      <c r="P623" s="585">
        <f t="shared" si="78"/>
        <v>38</v>
      </c>
      <c r="Q623" s="602"/>
      <c r="R623" s="602"/>
      <c r="S623" s="579">
        <f t="shared" si="75"/>
        <v>0</v>
      </c>
      <c r="T623" s="579">
        <f t="shared" si="76"/>
        <v>0</v>
      </c>
      <c r="U623" s="614"/>
      <c r="V623" s="832"/>
      <c r="W623" s="844"/>
      <c r="X623" s="980">
        <v>0</v>
      </c>
      <c r="Y623" s="980">
        <v>19</v>
      </c>
      <c r="Z623" s="980"/>
      <c r="AA623" s="980"/>
      <c r="AB623" s="980">
        <v>0</v>
      </c>
      <c r="AC623" s="980">
        <v>0</v>
      </c>
    </row>
    <row r="624" spans="1:29" ht="15" hidden="1" customHeight="1" thickBot="1" x14ac:dyDescent="0.3">
      <c r="A624" s="580" t="str">
        <f t="shared" si="77"/>
        <v>52142497TP008D</v>
      </c>
      <c r="B624" s="581">
        <v>608</v>
      </c>
      <c r="C624" s="605">
        <v>52142497</v>
      </c>
      <c r="D624" s="582" t="s">
        <v>2339</v>
      </c>
      <c r="E624" s="623">
        <v>30</v>
      </c>
      <c r="F624" s="624" t="s">
        <v>2340</v>
      </c>
      <c r="G624" s="354" t="s">
        <v>1319</v>
      </c>
      <c r="I624" s="354" t="s">
        <v>75</v>
      </c>
      <c r="J624" s="584" t="s">
        <v>831</v>
      </c>
      <c r="K624" s="354" t="s">
        <v>245</v>
      </c>
      <c r="L624" s="585" t="s">
        <v>9783</v>
      </c>
      <c r="M624" s="585">
        <v>1</v>
      </c>
      <c r="N624" s="585"/>
      <c r="O624" s="579">
        <f t="shared" si="79"/>
        <v>0</v>
      </c>
      <c r="P624" s="585">
        <f t="shared" si="78"/>
        <v>38</v>
      </c>
      <c r="Q624" s="602"/>
      <c r="R624" s="602"/>
      <c r="S624" s="579">
        <f t="shared" si="75"/>
        <v>0</v>
      </c>
      <c r="T624" s="579">
        <f t="shared" si="76"/>
        <v>0</v>
      </c>
      <c r="U624" s="614"/>
      <c r="V624" s="832"/>
      <c r="W624" s="844"/>
      <c r="X624" s="980">
        <v>0</v>
      </c>
      <c r="Y624" s="980">
        <v>19</v>
      </c>
      <c r="Z624" s="980"/>
      <c r="AA624" s="980"/>
      <c r="AB624" s="980">
        <v>0</v>
      </c>
      <c r="AC624" s="980">
        <v>0</v>
      </c>
    </row>
    <row r="625" spans="1:29" ht="15" hidden="1" customHeight="1" thickBot="1" x14ac:dyDescent="0.3">
      <c r="A625" s="580" t="str">
        <f t="shared" si="77"/>
        <v>52129784TP018E</v>
      </c>
      <c r="B625" s="581">
        <v>609</v>
      </c>
      <c r="C625" s="604">
        <v>52129784</v>
      </c>
      <c r="D625" s="588" t="s">
        <v>2341</v>
      </c>
      <c r="E625" s="588">
        <v>40</v>
      </c>
      <c r="F625" s="624" t="s">
        <v>2342</v>
      </c>
      <c r="G625" s="593" t="s">
        <v>1331</v>
      </c>
      <c r="I625" s="354" t="s">
        <v>75</v>
      </c>
      <c r="J625" s="584" t="s">
        <v>831</v>
      </c>
      <c r="K625" s="354" t="s">
        <v>2343</v>
      </c>
      <c r="L625" s="585" t="s">
        <v>9783</v>
      </c>
      <c r="M625" s="585">
        <v>1</v>
      </c>
      <c r="N625" s="585"/>
      <c r="O625" s="579">
        <f t="shared" si="79"/>
        <v>0</v>
      </c>
      <c r="P625" s="585">
        <f t="shared" si="78"/>
        <v>38</v>
      </c>
      <c r="Q625" s="602"/>
      <c r="R625" s="602"/>
      <c r="S625" s="594">
        <f t="shared" si="75"/>
        <v>0</v>
      </c>
      <c r="T625" s="594">
        <f t="shared" si="76"/>
        <v>0</v>
      </c>
      <c r="U625" s="641" t="s">
        <v>9823</v>
      </c>
      <c r="V625" s="833">
        <v>43013</v>
      </c>
      <c r="W625" s="844"/>
      <c r="X625" s="980">
        <v>0</v>
      </c>
      <c r="Y625" s="980">
        <v>19</v>
      </c>
      <c r="Z625" s="980"/>
      <c r="AA625" s="980"/>
      <c r="AB625" s="980">
        <v>0</v>
      </c>
      <c r="AC625" s="980">
        <v>0</v>
      </c>
    </row>
    <row r="626" spans="1:29" ht="15" hidden="1" customHeight="1" thickBot="1" x14ac:dyDescent="0.3">
      <c r="A626" s="580" t="str">
        <f t="shared" si="77"/>
        <v>52121125TP053E</v>
      </c>
      <c r="B626" s="581">
        <v>610</v>
      </c>
      <c r="C626" s="605">
        <v>52121125</v>
      </c>
      <c r="D626" s="644" t="s">
        <v>2344</v>
      </c>
      <c r="E626" s="623">
        <v>27</v>
      </c>
      <c r="F626" s="624" t="s">
        <v>2345</v>
      </c>
      <c r="G626" s="354" t="s">
        <v>2346</v>
      </c>
      <c r="I626" s="354" t="s">
        <v>75</v>
      </c>
      <c r="J626" s="584" t="s">
        <v>831</v>
      </c>
      <c r="K626" s="354" t="s">
        <v>245</v>
      </c>
      <c r="L626" s="585" t="s">
        <v>9783</v>
      </c>
      <c r="M626" s="585">
        <v>1</v>
      </c>
      <c r="N626" s="585"/>
      <c r="O626" s="579">
        <f t="shared" si="79"/>
        <v>0</v>
      </c>
      <c r="P626" s="585">
        <f t="shared" si="78"/>
        <v>38</v>
      </c>
      <c r="Q626" s="602"/>
      <c r="R626" s="602"/>
      <c r="S626" s="579">
        <f t="shared" si="75"/>
        <v>0</v>
      </c>
      <c r="T626" s="579">
        <f t="shared" si="76"/>
        <v>0</v>
      </c>
      <c r="U626" s="614"/>
      <c r="V626" s="832"/>
      <c r="W626" s="844"/>
      <c r="X626" s="980">
        <v>0</v>
      </c>
      <c r="Y626" s="980">
        <v>19</v>
      </c>
      <c r="Z626" s="980"/>
      <c r="AA626" s="980"/>
      <c r="AB626" s="980">
        <v>0</v>
      </c>
      <c r="AC626" s="980">
        <v>0</v>
      </c>
    </row>
    <row r="627" spans="1:29" ht="15" hidden="1" customHeight="1" thickBot="1" x14ac:dyDescent="0.3">
      <c r="A627" s="580" t="str">
        <f t="shared" si="77"/>
        <v>52121126TAP060D</v>
      </c>
      <c r="B627" s="581">
        <v>611</v>
      </c>
      <c r="C627" s="605">
        <v>52121126</v>
      </c>
      <c r="D627" s="644" t="s">
        <v>2347</v>
      </c>
      <c r="E627" s="623">
        <v>27</v>
      </c>
      <c r="F627" s="624" t="s">
        <v>2348</v>
      </c>
      <c r="G627" s="354" t="s">
        <v>10040</v>
      </c>
      <c r="I627" s="354" t="s">
        <v>75</v>
      </c>
      <c r="J627" s="584" t="s">
        <v>10049</v>
      </c>
      <c r="K627" s="354" t="s">
        <v>245</v>
      </c>
      <c r="L627" s="585" t="s">
        <v>9783</v>
      </c>
      <c r="M627" s="585">
        <v>1</v>
      </c>
      <c r="N627" s="585"/>
      <c r="O627" s="579">
        <f t="shared" si="79"/>
        <v>0</v>
      </c>
      <c r="P627" s="585">
        <f t="shared" si="78"/>
        <v>38</v>
      </c>
      <c r="Q627" s="602"/>
      <c r="R627" s="602"/>
      <c r="S627" s="579">
        <f t="shared" si="75"/>
        <v>0</v>
      </c>
      <c r="T627" s="579">
        <f t="shared" si="76"/>
        <v>0</v>
      </c>
      <c r="U627" s="735"/>
      <c r="V627" s="831"/>
      <c r="W627" s="844"/>
      <c r="X627" s="980">
        <v>0</v>
      </c>
      <c r="Y627" s="980">
        <v>19</v>
      </c>
      <c r="Z627" s="980"/>
      <c r="AA627" s="980"/>
      <c r="AB627" s="980">
        <v>0</v>
      </c>
      <c r="AC627" s="980">
        <v>0</v>
      </c>
    </row>
    <row r="628" spans="1:29" ht="15" hidden="1" customHeight="1" thickBot="1" x14ac:dyDescent="0.3">
      <c r="A628" s="580" t="str">
        <f t="shared" si="77"/>
        <v>52102268TP020E</v>
      </c>
      <c r="B628" s="581">
        <v>612</v>
      </c>
      <c r="C628" s="605">
        <v>52102268</v>
      </c>
      <c r="D628" s="623" t="s">
        <v>2349</v>
      </c>
      <c r="E628" s="623">
        <v>32</v>
      </c>
      <c r="F628" s="624" t="s">
        <v>2350</v>
      </c>
      <c r="G628" s="354" t="s">
        <v>1334</v>
      </c>
      <c r="I628" s="354" t="s">
        <v>498</v>
      </c>
      <c r="J628" s="584" t="s">
        <v>1482</v>
      </c>
      <c r="K628" s="354" t="s">
        <v>2351</v>
      </c>
      <c r="L628" s="585" t="s">
        <v>9783</v>
      </c>
      <c r="M628" s="585">
        <v>1</v>
      </c>
      <c r="N628" s="585"/>
      <c r="O628" s="579">
        <f t="shared" si="79"/>
        <v>0</v>
      </c>
      <c r="P628" s="585">
        <f t="shared" si="78"/>
        <v>38</v>
      </c>
      <c r="Q628" s="602"/>
      <c r="R628" s="602"/>
      <c r="S628" s="579">
        <f t="shared" si="75"/>
        <v>0</v>
      </c>
      <c r="T628" s="579">
        <f t="shared" si="76"/>
        <v>0</v>
      </c>
      <c r="U628" s="845"/>
      <c r="V628" s="831"/>
      <c r="W628" s="844"/>
      <c r="X628" s="980">
        <v>0</v>
      </c>
      <c r="Y628" s="980">
        <v>19</v>
      </c>
      <c r="Z628" s="980"/>
      <c r="AA628" s="980"/>
      <c r="AB628" s="980">
        <v>0</v>
      </c>
      <c r="AC628" s="980">
        <v>0</v>
      </c>
    </row>
    <row r="629" spans="1:29" ht="15" hidden="1" customHeight="1" thickBot="1" x14ac:dyDescent="0.3">
      <c r="A629" s="580" t="str">
        <f t="shared" si="77"/>
        <v>52126000SPSMBB</v>
      </c>
      <c r="B629" s="581">
        <v>613</v>
      </c>
      <c r="C629" s="585">
        <v>52126000</v>
      </c>
      <c r="D629" s="585" t="s">
        <v>10145</v>
      </c>
      <c r="E629" s="585">
        <v>176</v>
      </c>
      <c r="F629" s="584" t="s">
        <v>2353</v>
      </c>
      <c r="G629" s="585" t="s">
        <v>1428</v>
      </c>
      <c r="H629" s="585"/>
      <c r="I629" s="584" t="s">
        <v>84</v>
      </c>
      <c r="J629" s="584" t="s">
        <v>831</v>
      </c>
      <c r="K629" s="585" t="s">
        <v>2354</v>
      </c>
      <c r="L629" s="585" t="s">
        <v>9782</v>
      </c>
      <c r="M629" s="585">
        <v>1</v>
      </c>
      <c r="N629" s="585" t="s">
        <v>147</v>
      </c>
      <c r="O629" s="579">
        <f t="shared" si="79"/>
        <v>38</v>
      </c>
      <c r="P629" s="585">
        <f t="shared" si="78"/>
        <v>38</v>
      </c>
      <c r="Q629" s="602" t="s">
        <v>10144</v>
      </c>
      <c r="R629" s="602"/>
      <c r="S629" s="579">
        <f t="shared" si="75"/>
        <v>0</v>
      </c>
      <c r="T629" s="579">
        <f t="shared" si="76"/>
        <v>0</v>
      </c>
      <c r="U629" s="614" t="s">
        <v>9824</v>
      </c>
      <c r="V629" s="828">
        <v>42969</v>
      </c>
      <c r="W629" s="844"/>
      <c r="X629" s="980">
        <v>19</v>
      </c>
      <c r="Y629" s="980">
        <v>19</v>
      </c>
      <c r="Z629" s="980" t="s">
        <v>10144</v>
      </c>
      <c r="AA629" s="980"/>
      <c r="AB629" s="980">
        <v>0</v>
      </c>
      <c r="AC629" s="980">
        <v>0</v>
      </c>
    </row>
    <row r="630" spans="1:29" ht="15" hidden="1" customHeight="1" thickBot="1" x14ac:dyDescent="0.3">
      <c r="A630" s="580" t="str">
        <f t="shared" si="77"/>
        <v>52125999SPSMBB</v>
      </c>
      <c r="B630" s="581">
        <v>614</v>
      </c>
      <c r="C630" s="585">
        <v>52125999</v>
      </c>
      <c r="D630" s="585" t="s">
        <v>2352</v>
      </c>
      <c r="E630" s="585">
        <v>176</v>
      </c>
      <c r="F630" s="584" t="s">
        <v>2355</v>
      </c>
      <c r="G630" s="585" t="s">
        <v>1428</v>
      </c>
      <c r="H630" s="585"/>
      <c r="I630" s="585" t="s">
        <v>84</v>
      </c>
      <c r="J630" s="584" t="s">
        <v>831</v>
      </c>
      <c r="K630" s="585" t="s">
        <v>2354</v>
      </c>
      <c r="L630" s="585" t="s">
        <v>9782</v>
      </c>
      <c r="M630" s="585">
        <v>1</v>
      </c>
      <c r="N630" s="585" t="s">
        <v>147</v>
      </c>
      <c r="O630" s="579">
        <f t="shared" si="79"/>
        <v>38</v>
      </c>
      <c r="P630" s="585">
        <f t="shared" si="78"/>
        <v>38</v>
      </c>
      <c r="Q630" s="602" t="s">
        <v>10144</v>
      </c>
      <c r="R630" s="602"/>
      <c r="S630" s="579">
        <f t="shared" si="75"/>
        <v>0</v>
      </c>
      <c r="T630" s="579">
        <f t="shared" si="76"/>
        <v>0</v>
      </c>
      <c r="U630" s="614" t="s">
        <v>9824</v>
      </c>
      <c r="V630" s="828">
        <v>42969</v>
      </c>
      <c r="W630" s="844"/>
      <c r="X630" s="980">
        <v>19</v>
      </c>
      <c r="Y630" s="980">
        <v>19</v>
      </c>
      <c r="Z630" s="980" t="s">
        <v>10144</v>
      </c>
      <c r="AA630" s="980"/>
      <c r="AB630" s="980">
        <v>0</v>
      </c>
      <c r="AC630" s="980">
        <v>0</v>
      </c>
    </row>
    <row r="631" spans="1:29" ht="15" hidden="1" customHeight="1" thickBot="1" x14ac:dyDescent="0.3">
      <c r="A631" s="580" t="str">
        <f t="shared" si="77"/>
        <v>52125036TP002D</v>
      </c>
      <c r="B631" s="581">
        <v>615</v>
      </c>
      <c r="C631" s="605">
        <v>52125036</v>
      </c>
      <c r="D631" s="644" t="s">
        <v>2356</v>
      </c>
      <c r="E631" s="623">
        <v>500</v>
      </c>
      <c r="F631" s="624" t="s">
        <v>1896</v>
      </c>
      <c r="G631" s="354" t="s">
        <v>2357</v>
      </c>
      <c r="I631" s="354" t="s">
        <v>75</v>
      </c>
      <c r="J631" s="584" t="s">
        <v>831</v>
      </c>
      <c r="K631" s="354" t="s">
        <v>2358</v>
      </c>
      <c r="L631" s="585" t="s">
        <v>9783</v>
      </c>
      <c r="M631" s="585">
        <v>1</v>
      </c>
      <c r="N631" s="585"/>
      <c r="O631" s="579">
        <f t="shared" si="79"/>
        <v>0</v>
      </c>
      <c r="P631" s="585">
        <f t="shared" si="78"/>
        <v>38</v>
      </c>
      <c r="Q631" s="602"/>
      <c r="R631" s="602"/>
      <c r="S631" s="579">
        <f t="shared" si="75"/>
        <v>0</v>
      </c>
      <c r="T631" s="579">
        <f t="shared" si="76"/>
        <v>0</v>
      </c>
      <c r="U631" s="845"/>
      <c r="V631" s="832"/>
      <c r="W631" s="844"/>
      <c r="X631" s="980">
        <v>0</v>
      </c>
      <c r="Y631" s="980">
        <v>19</v>
      </c>
      <c r="Z631" s="980"/>
      <c r="AA631" s="980"/>
      <c r="AB631" s="980">
        <v>0</v>
      </c>
      <c r="AC631" s="980">
        <v>0</v>
      </c>
    </row>
    <row r="632" spans="1:29" ht="15" hidden="1" customHeight="1" thickBot="1" x14ac:dyDescent="0.3">
      <c r="A632" s="580" t="str">
        <f t="shared" si="77"/>
        <v>52107468TP016E</v>
      </c>
      <c r="B632" s="581">
        <v>616</v>
      </c>
      <c r="C632" s="604">
        <v>52107468</v>
      </c>
      <c r="D632" s="588" t="s">
        <v>2359</v>
      </c>
      <c r="E632" s="588">
        <v>40</v>
      </c>
      <c r="G632" s="593" t="s">
        <v>1328</v>
      </c>
      <c r="H632" s="593"/>
      <c r="I632" s="593" t="s">
        <v>75</v>
      </c>
      <c r="J632" s="591" t="s">
        <v>831</v>
      </c>
      <c r="K632" s="354" t="s">
        <v>798</v>
      </c>
      <c r="L632" s="585" t="s">
        <v>9783</v>
      </c>
      <c r="M632" s="593">
        <v>1</v>
      </c>
      <c r="N632" s="585"/>
      <c r="O632" s="579">
        <f t="shared" si="79"/>
        <v>0</v>
      </c>
      <c r="P632" s="585">
        <f t="shared" si="78"/>
        <v>38</v>
      </c>
      <c r="Q632" s="706"/>
      <c r="R632" s="706"/>
      <c r="S632" s="594">
        <f t="shared" si="75"/>
        <v>0</v>
      </c>
      <c r="T632" s="594">
        <f t="shared" si="76"/>
        <v>0</v>
      </c>
      <c r="U632" s="641" t="s">
        <v>9823</v>
      </c>
      <c r="V632" s="1004">
        <v>43013</v>
      </c>
      <c r="W632" s="844"/>
      <c r="X632" s="980">
        <v>0</v>
      </c>
      <c r="Y632" s="980">
        <v>19</v>
      </c>
      <c r="Z632" s="980"/>
      <c r="AA632" s="980"/>
      <c r="AB632" s="980">
        <v>0</v>
      </c>
      <c r="AC632" s="980">
        <v>0</v>
      </c>
    </row>
    <row r="633" spans="1:29" ht="15" hidden="1" customHeight="1" thickBot="1" x14ac:dyDescent="0.3">
      <c r="A633" s="580" t="str">
        <f t="shared" si="77"/>
        <v>52105013TP034D</v>
      </c>
      <c r="B633" s="581">
        <v>617</v>
      </c>
      <c r="C633" s="605">
        <v>52105013</v>
      </c>
      <c r="D633" s="644" t="s">
        <v>2360</v>
      </c>
      <c r="E633" s="623">
        <v>45</v>
      </c>
      <c r="G633" s="354" t="s">
        <v>1342</v>
      </c>
      <c r="I633" s="354" t="s">
        <v>121</v>
      </c>
      <c r="J633" s="584" t="s">
        <v>831</v>
      </c>
      <c r="K633" s="354" t="s">
        <v>1734</v>
      </c>
      <c r="L633" s="585" t="s">
        <v>9783</v>
      </c>
      <c r="M633" s="585">
        <v>1</v>
      </c>
      <c r="N633" s="585"/>
      <c r="O633" s="579">
        <f t="shared" si="79"/>
        <v>0</v>
      </c>
      <c r="P633" s="585">
        <f t="shared" si="78"/>
        <v>38</v>
      </c>
      <c r="Q633" s="602"/>
      <c r="R633" s="602"/>
      <c r="S633" s="579">
        <f t="shared" si="75"/>
        <v>0</v>
      </c>
      <c r="T633" s="579">
        <f t="shared" si="76"/>
        <v>0</v>
      </c>
      <c r="U633" s="735"/>
      <c r="V633" s="831"/>
      <c r="W633" s="844"/>
      <c r="X633" s="980">
        <v>0</v>
      </c>
      <c r="Y633" s="980">
        <v>19</v>
      </c>
      <c r="Z633" s="980"/>
      <c r="AA633" s="980"/>
      <c r="AB633" s="980">
        <v>0</v>
      </c>
      <c r="AC633" s="980">
        <v>0</v>
      </c>
    </row>
    <row r="634" spans="1:29" ht="15" hidden="1" customHeight="1" thickBot="1" x14ac:dyDescent="0.3">
      <c r="A634" s="580" t="str">
        <f t="shared" si="77"/>
        <v>13594370TP045D</v>
      </c>
      <c r="B634" s="581">
        <v>618</v>
      </c>
      <c r="C634" s="604">
        <v>13594370</v>
      </c>
      <c r="D634" s="588" t="s">
        <v>928</v>
      </c>
      <c r="E634" s="588">
        <v>24</v>
      </c>
      <c r="F634" s="591" t="s">
        <v>2361</v>
      </c>
      <c r="G634" s="593" t="s">
        <v>1588</v>
      </c>
      <c r="H634" s="593"/>
      <c r="I634" s="593" t="s">
        <v>121</v>
      </c>
      <c r="J634" s="591" t="s">
        <v>831</v>
      </c>
      <c r="K634" s="593" t="s">
        <v>258</v>
      </c>
      <c r="L634" s="593" t="s">
        <v>9783</v>
      </c>
      <c r="M634" s="593">
        <v>1</v>
      </c>
      <c r="N634" s="593"/>
      <c r="O634" s="594">
        <f t="shared" si="79"/>
        <v>0</v>
      </c>
      <c r="P634" s="585">
        <f t="shared" si="78"/>
        <v>38</v>
      </c>
      <c r="Q634" s="706">
        <v>1</v>
      </c>
      <c r="R634" s="706">
        <v>2</v>
      </c>
      <c r="S634" s="579">
        <f t="shared" si="75"/>
        <v>0</v>
      </c>
      <c r="T634" s="579">
        <f t="shared" si="76"/>
        <v>0</v>
      </c>
      <c r="U634" s="593"/>
      <c r="V634" s="833"/>
      <c r="W634" s="844"/>
      <c r="X634" s="980">
        <v>0</v>
      </c>
      <c r="Y634" s="980">
        <v>19</v>
      </c>
      <c r="Z634" s="980">
        <v>1</v>
      </c>
      <c r="AA634" s="980">
        <v>2</v>
      </c>
      <c r="AB634" s="980">
        <v>0</v>
      </c>
      <c r="AC634" s="980">
        <v>0</v>
      </c>
    </row>
    <row r="635" spans="1:29" ht="15" hidden="1" customHeight="1" thickBot="1" x14ac:dyDescent="0.3">
      <c r="A635" s="580" t="str">
        <f t="shared" si="77"/>
        <v>52125739TP062E</v>
      </c>
      <c r="B635" s="581">
        <v>619</v>
      </c>
      <c r="C635" s="605">
        <v>52125739</v>
      </c>
      <c r="D635" s="644" t="s">
        <v>2362</v>
      </c>
      <c r="E635" s="623">
        <v>22</v>
      </c>
      <c r="F635" s="624" t="s">
        <v>1475</v>
      </c>
      <c r="G635" s="354" t="s">
        <v>2363</v>
      </c>
      <c r="I635" s="354" t="s">
        <v>121</v>
      </c>
      <c r="J635" s="584" t="s">
        <v>831</v>
      </c>
      <c r="K635" s="354" t="s">
        <v>1515</v>
      </c>
      <c r="L635" s="585" t="s">
        <v>9783</v>
      </c>
      <c r="M635" s="585">
        <v>1</v>
      </c>
      <c r="N635" s="585"/>
      <c r="O635" s="579">
        <f t="shared" si="79"/>
        <v>0</v>
      </c>
      <c r="P635" s="585">
        <f t="shared" si="78"/>
        <v>38</v>
      </c>
      <c r="Q635" s="602"/>
      <c r="R635" s="602"/>
      <c r="S635" s="579">
        <f t="shared" si="75"/>
        <v>0</v>
      </c>
      <c r="T635" s="579">
        <f t="shared" si="76"/>
        <v>0</v>
      </c>
      <c r="U635" s="735"/>
      <c r="V635" s="831"/>
      <c r="W635" s="844"/>
      <c r="X635" s="980">
        <v>0</v>
      </c>
      <c r="Y635" s="980">
        <v>19</v>
      </c>
      <c r="Z635" s="980"/>
      <c r="AA635" s="980"/>
      <c r="AB635" s="980">
        <v>0</v>
      </c>
      <c r="AC635" s="980">
        <v>0</v>
      </c>
    </row>
    <row r="636" spans="1:29" ht="15" hidden="1" customHeight="1" thickBot="1" x14ac:dyDescent="0.3">
      <c r="A636" s="580" t="str">
        <f t="shared" si="77"/>
        <v>52125741TP063D</v>
      </c>
      <c r="B636" s="581">
        <v>620</v>
      </c>
      <c r="C636" s="605">
        <v>52125741</v>
      </c>
      <c r="D636" s="644" t="s">
        <v>2364</v>
      </c>
      <c r="E636" s="623">
        <v>22</v>
      </c>
      <c r="F636" s="624" t="s">
        <v>1475</v>
      </c>
      <c r="G636" s="644" t="s">
        <v>1417</v>
      </c>
      <c r="H636" s="644"/>
      <c r="I636" s="354" t="s">
        <v>121</v>
      </c>
      <c r="J636" s="584" t="s">
        <v>831</v>
      </c>
      <c r="K636" s="354" t="s">
        <v>1515</v>
      </c>
      <c r="L636" s="585" t="s">
        <v>9783</v>
      </c>
      <c r="M636" s="585">
        <v>1</v>
      </c>
      <c r="N636" s="585"/>
      <c r="O636" s="579">
        <f t="shared" si="79"/>
        <v>0</v>
      </c>
      <c r="P636" s="585">
        <f t="shared" si="78"/>
        <v>38</v>
      </c>
      <c r="Q636" s="602"/>
      <c r="R636" s="602"/>
      <c r="S636" s="579">
        <f t="shared" ref="S636:S699" si="80">ROUNDUP(IF(N636="pps",(M636*VLOOKUP(L636,$E$2:$I$9,4,FALSE)*$B$3)/E636,0),0)</f>
        <v>0</v>
      </c>
      <c r="T636" s="579">
        <f t="shared" ref="T636:T699" si="81">ROUNDUP(IF(N636="pps",(M636*VLOOKUP(L636,$E$2:$I$9,4,FALSE)*$B$9)/E636,0),0)</f>
        <v>0</v>
      </c>
      <c r="U636" s="614"/>
      <c r="V636" s="832"/>
      <c r="W636" s="844"/>
      <c r="X636" s="980">
        <v>0</v>
      </c>
      <c r="Y636" s="980">
        <v>19</v>
      </c>
      <c r="Z636" s="980"/>
      <c r="AA636" s="980"/>
      <c r="AB636" s="980">
        <v>0</v>
      </c>
      <c r="AC636" s="980">
        <v>0</v>
      </c>
    </row>
    <row r="637" spans="1:29" ht="15" hidden="1" customHeight="1" thickBot="1" x14ac:dyDescent="0.3">
      <c r="A637" s="580" t="str">
        <f t="shared" si="77"/>
        <v>52125743TP062E</v>
      </c>
      <c r="B637" s="581">
        <v>621</v>
      </c>
      <c r="C637" s="605">
        <v>52125743</v>
      </c>
      <c r="D637" s="644" t="s">
        <v>2365</v>
      </c>
      <c r="E637" s="623">
        <v>22</v>
      </c>
      <c r="F637" s="624" t="s">
        <v>1475</v>
      </c>
      <c r="G637" s="644" t="s">
        <v>2363</v>
      </c>
      <c r="H637" s="644"/>
      <c r="I637" s="584" t="s">
        <v>121</v>
      </c>
      <c r="J637" s="584" t="s">
        <v>831</v>
      </c>
      <c r="K637" s="354" t="s">
        <v>1515</v>
      </c>
      <c r="L637" s="585" t="s">
        <v>9783</v>
      </c>
      <c r="M637" s="585">
        <v>1</v>
      </c>
      <c r="N637" s="585"/>
      <c r="O637" s="579">
        <f t="shared" si="79"/>
        <v>0</v>
      </c>
      <c r="P637" s="585">
        <f t="shared" si="78"/>
        <v>38</v>
      </c>
      <c r="Q637" s="602"/>
      <c r="R637" s="602"/>
      <c r="S637" s="579">
        <f t="shared" si="80"/>
        <v>0</v>
      </c>
      <c r="T637" s="579">
        <f t="shared" si="81"/>
        <v>0</v>
      </c>
      <c r="U637" s="735"/>
      <c r="V637" s="832"/>
      <c r="W637" s="844"/>
      <c r="X637" s="980">
        <v>0</v>
      </c>
      <c r="Y637" s="980">
        <v>19</v>
      </c>
      <c r="Z637" s="980"/>
      <c r="AA637" s="980"/>
      <c r="AB637" s="980">
        <v>0</v>
      </c>
      <c r="AC637" s="980">
        <v>0</v>
      </c>
    </row>
    <row r="638" spans="1:29" ht="15" hidden="1" customHeight="1" thickBot="1" x14ac:dyDescent="0.3">
      <c r="A638" s="580" t="str">
        <f t="shared" si="77"/>
        <v>52125745TP064D</v>
      </c>
      <c r="B638" s="581">
        <v>622</v>
      </c>
      <c r="C638" s="605">
        <v>52125745</v>
      </c>
      <c r="D638" s="644" t="s">
        <v>2366</v>
      </c>
      <c r="E638" s="623">
        <v>30</v>
      </c>
      <c r="F638" s="624" t="s">
        <v>1475</v>
      </c>
      <c r="G638" s="644" t="s">
        <v>2367</v>
      </c>
      <c r="H638" s="644"/>
      <c r="I638" s="354" t="s">
        <v>121</v>
      </c>
      <c r="J638" s="584" t="s">
        <v>831</v>
      </c>
      <c r="K638" s="354" t="s">
        <v>1515</v>
      </c>
      <c r="L638" s="585" t="s">
        <v>9783</v>
      </c>
      <c r="M638" s="585">
        <v>1</v>
      </c>
      <c r="N638" s="585"/>
      <c r="O638" s="579">
        <f t="shared" si="79"/>
        <v>0</v>
      </c>
      <c r="P638" s="585">
        <f t="shared" si="78"/>
        <v>38</v>
      </c>
      <c r="Q638" s="602"/>
      <c r="R638" s="602"/>
      <c r="S638" s="579">
        <f t="shared" si="80"/>
        <v>0</v>
      </c>
      <c r="T638" s="579">
        <f t="shared" si="81"/>
        <v>0</v>
      </c>
      <c r="U638" s="735"/>
      <c r="V638" s="831"/>
      <c r="W638" s="844"/>
      <c r="X638" s="980">
        <v>0</v>
      </c>
      <c r="Y638" s="980">
        <v>19</v>
      </c>
      <c r="Z638" s="980"/>
      <c r="AA638" s="980"/>
      <c r="AB638" s="980">
        <v>0</v>
      </c>
      <c r="AC638" s="980">
        <v>0</v>
      </c>
    </row>
    <row r="639" spans="1:29" ht="15" hidden="1" customHeight="1" thickBot="1" x14ac:dyDescent="0.3">
      <c r="A639" s="580" t="str">
        <f t="shared" si="77"/>
        <v>24586750SPSMBCAIXA</v>
      </c>
      <c r="B639" s="581">
        <v>623</v>
      </c>
      <c r="C639" s="605">
        <v>24586750</v>
      </c>
      <c r="D639" s="644" t="s">
        <v>2368</v>
      </c>
      <c r="E639" s="623">
        <v>160</v>
      </c>
      <c r="F639" s="624" t="s">
        <v>2369</v>
      </c>
      <c r="G639" s="354" t="s">
        <v>2370</v>
      </c>
      <c r="I639" s="354" t="s">
        <v>257</v>
      </c>
      <c r="J639" s="584" t="s">
        <v>1225</v>
      </c>
      <c r="K639" s="354" t="s">
        <v>855</v>
      </c>
      <c r="L639" s="585" t="s">
        <v>9783</v>
      </c>
      <c r="M639" s="585">
        <v>1</v>
      </c>
      <c r="N639" s="585"/>
      <c r="O639" s="579">
        <f t="shared" si="79"/>
        <v>0</v>
      </c>
      <c r="P639" s="585">
        <f t="shared" si="78"/>
        <v>38</v>
      </c>
      <c r="Q639" s="602"/>
      <c r="R639" s="602"/>
      <c r="S639" s="579">
        <f t="shared" si="80"/>
        <v>0</v>
      </c>
      <c r="T639" s="579">
        <f t="shared" si="81"/>
        <v>0</v>
      </c>
      <c r="U639" s="614"/>
      <c r="V639" s="832"/>
      <c r="W639" s="844"/>
      <c r="X639" s="980">
        <v>0</v>
      </c>
      <c r="Y639" s="980">
        <v>19</v>
      </c>
      <c r="Z639" s="980"/>
      <c r="AA639" s="980"/>
      <c r="AB639" s="980">
        <v>0</v>
      </c>
      <c r="AC639" s="980">
        <v>0</v>
      </c>
    </row>
    <row r="640" spans="1:29" ht="15" hidden="1" customHeight="1" thickBot="1" x14ac:dyDescent="0.3">
      <c r="A640" s="580" t="str">
        <f t="shared" si="77"/>
        <v>52136802SPST2E</v>
      </c>
      <c r="B640" s="581">
        <v>624</v>
      </c>
      <c r="C640" s="605">
        <v>52136802</v>
      </c>
      <c r="D640" s="644" t="s">
        <v>2371</v>
      </c>
      <c r="E640" s="644">
        <v>80</v>
      </c>
      <c r="F640" s="624" t="s">
        <v>2372</v>
      </c>
      <c r="G640" s="354" t="s">
        <v>1746</v>
      </c>
      <c r="I640" s="354" t="s">
        <v>294</v>
      </c>
      <c r="J640" s="584" t="s">
        <v>831</v>
      </c>
      <c r="K640" s="644" t="s">
        <v>140</v>
      </c>
      <c r="L640" s="585" t="s">
        <v>9783</v>
      </c>
      <c r="M640" s="585">
        <v>1</v>
      </c>
      <c r="N640" s="585"/>
      <c r="O640" s="579">
        <f t="shared" si="79"/>
        <v>0</v>
      </c>
      <c r="P640" s="585">
        <f t="shared" si="78"/>
        <v>38</v>
      </c>
      <c r="Q640" s="602"/>
      <c r="R640" s="602"/>
      <c r="S640" s="579">
        <f t="shared" si="80"/>
        <v>0</v>
      </c>
      <c r="T640" s="579">
        <f t="shared" si="81"/>
        <v>0</v>
      </c>
      <c r="U640" s="614"/>
      <c r="V640" s="832"/>
      <c r="W640" s="844"/>
      <c r="X640" s="980">
        <v>0</v>
      </c>
      <c r="Y640" s="980">
        <v>19</v>
      </c>
      <c r="Z640" s="980"/>
      <c r="AA640" s="980"/>
      <c r="AB640" s="980">
        <v>0</v>
      </c>
      <c r="AC640" s="980">
        <v>0</v>
      </c>
    </row>
    <row r="641" spans="1:35" ht="15" hidden="1" customHeight="1" thickBot="1" x14ac:dyDescent="0.3">
      <c r="A641" s="580" t="str">
        <f t="shared" si="77"/>
        <v>52136800SPST2E</v>
      </c>
      <c r="B641" s="581">
        <v>625</v>
      </c>
      <c r="C641" s="644">
        <v>52136800</v>
      </c>
      <c r="D641" s="644" t="s">
        <v>2373</v>
      </c>
      <c r="E641" s="644">
        <v>80</v>
      </c>
      <c r="F641" s="624" t="s">
        <v>2374</v>
      </c>
      <c r="G641" s="354" t="s">
        <v>1746</v>
      </c>
      <c r="I641" s="354" t="s">
        <v>294</v>
      </c>
      <c r="J641" s="584" t="s">
        <v>831</v>
      </c>
      <c r="K641" s="644" t="s">
        <v>140</v>
      </c>
      <c r="L641" s="585" t="s">
        <v>9783</v>
      </c>
      <c r="M641" s="585">
        <v>1</v>
      </c>
      <c r="N641" s="585"/>
      <c r="O641" s="579">
        <f t="shared" si="79"/>
        <v>0</v>
      </c>
      <c r="P641" s="585">
        <f t="shared" si="78"/>
        <v>38</v>
      </c>
      <c r="Q641" s="602"/>
      <c r="R641" s="602"/>
      <c r="S641" s="579">
        <f t="shared" si="80"/>
        <v>0</v>
      </c>
      <c r="T641" s="579">
        <f t="shared" si="81"/>
        <v>0</v>
      </c>
      <c r="U641" s="614"/>
      <c r="V641" s="832"/>
      <c r="W641" s="844"/>
      <c r="X641" s="980">
        <v>0</v>
      </c>
      <c r="Y641" s="980">
        <v>19</v>
      </c>
      <c r="Z641" s="980"/>
      <c r="AA641" s="980"/>
      <c r="AB641" s="980">
        <v>0</v>
      </c>
      <c r="AC641" s="980">
        <v>0</v>
      </c>
    </row>
    <row r="642" spans="1:35" ht="15" hidden="1" customHeight="1" x14ac:dyDescent="0.3">
      <c r="A642" s="580" t="str">
        <f t="shared" si="77"/>
        <v>52134090MB018D</v>
      </c>
      <c r="B642" s="581">
        <v>626</v>
      </c>
      <c r="C642" s="582">
        <v>52134090</v>
      </c>
      <c r="D642" s="582" t="s">
        <v>2375</v>
      </c>
      <c r="E642" s="582">
        <v>30</v>
      </c>
      <c r="F642" s="584" t="s">
        <v>2376</v>
      </c>
      <c r="G642" s="587" t="s">
        <v>1438</v>
      </c>
      <c r="H642" s="587"/>
      <c r="I642" s="585" t="s">
        <v>84</v>
      </c>
      <c r="J642" s="584" t="s">
        <v>10049</v>
      </c>
      <c r="K642" s="585" t="s">
        <v>1805</v>
      </c>
      <c r="L642" s="585" t="s">
        <v>9782</v>
      </c>
      <c r="M642" s="585">
        <v>1</v>
      </c>
      <c r="N642" s="585" t="s">
        <v>147</v>
      </c>
      <c r="O642" s="579">
        <f t="shared" si="79"/>
        <v>38</v>
      </c>
      <c r="P642" s="585">
        <f t="shared" si="78"/>
        <v>38</v>
      </c>
      <c r="Q642" s="602" t="s">
        <v>10157</v>
      </c>
      <c r="R642" s="602"/>
      <c r="S642" s="579">
        <f t="shared" si="80"/>
        <v>0</v>
      </c>
      <c r="T642" s="579">
        <f t="shared" si="81"/>
        <v>0</v>
      </c>
      <c r="U642" s="614" t="s">
        <v>9824</v>
      </c>
      <c r="V642" s="828">
        <v>42971</v>
      </c>
      <c r="W642" s="844"/>
      <c r="X642" s="980">
        <v>19</v>
      </c>
      <c r="Y642" s="980">
        <v>19</v>
      </c>
      <c r="Z642" s="980" t="s">
        <v>10157</v>
      </c>
      <c r="AA642" s="980"/>
      <c r="AB642" s="980">
        <v>0</v>
      </c>
      <c r="AC642" s="980">
        <v>0</v>
      </c>
    </row>
    <row r="643" spans="1:35" ht="15" hidden="1" customHeight="1" thickBot="1" x14ac:dyDescent="0.3">
      <c r="A643" s="580" t="str">
        <f t="shared" si="77"/>
        <v/>
      </c>
      <c r="B643" s="581">
        <v>627</v>
      </c>
      <c r="C643" s="582"/>
      <c r="D643" s="582"/>
      <c r="E643" s="582"/>
      <c r="F643" s="584"/>
      <c r="G643" s="587"/>
      <c r="H643" s="587"/>
      <c r="J643" s="584" t="s">
        <v>831</v>
      </c>
      <c r="L643" s="585" t="s">
        <v>9783</v>
      </c>
      <c r="M643" s="585">
        <v>1</v>
      </c>
      <c r="N643" s="585"/>
      <c r="O643" s="579">
        <f t="shared" si="79"/>
        <v>0</v>
      </c>
      <c r="P643" s="585">
        <f t="shared" si="78"/>
        <v>38</v>
      </c>
      <c r="Q643" s="602"/>
      <c r="R643" s="602"/>
      <c r="S643" s="579">
        <f t="shared" si="80"/>
        <v>0</v>
      </c>
      <c r="T643" s="579">
        <f t="shared" si="81"/>
        <v>0</v>
      </c>
      <c r="U643" s="614"/>
      <c r="V643" s="832"/>
      <c r="W643" s="844"/>
      <c r="X643" s="980">
        <v>0</v>
      </c>
      <c r="Y643" s="980">
        <v>19</v>
      </c>
      <c r="Z643" s="980"/>
      <c r="AA643" s="980"/>
      <c r="AB643" s="980">
        <v>0</v>
      </c>
      <c r="AC643" s="980">
        <v>0</v>
      </c>
    </row>
    <row r="644" spans="1:35" ht="15" hidden="1" customHeight="1" thickBot="1" x14ac:dyDescent="0.3">
      <c r="A644" s="580" t="str">
        <f t="shared" si="77"/>
        <v>52113589SPSF</v>
      </c>
      <c r="B644" s="581">
        <v>628</v>
      </c>
      <c r="C644" s="644">
        <v>52113589</v>
      </c>
      <c r="D644" s="644" t="s">
        <v>2377</v>
      </c>
      <c r="E644" s="644">
        <v>120</v>
      </c>
      <c r="F644" s="624" t="s">
        <v>2378</v>
      </c>
      <c r="G644" s="354" t="s">
        <v>2265</v>
      </c>
      <c r="I644" s="354" t="s">
        <v>75</v>
      </c>
      <c r="J644" s="584" t="s">
        <v>831</v>
      </c>
      <c r="K644" s="354" t="s">
        <v>1496</v>
      </c>
      <c r="L644" s="585" t="s">
        <v>9783</v>
      </c>
      <c r="M644" s="585">
        <v>1</v>
      </c>
      <c r="N644" s="585"/>
      <c r="O644" s="579">
        <f t="shared" si="79"/>
        <v>0</v>
      </c>
      <c r="P644" s="585">
        <f t="shared" si="78"/>
        <v>38</v>
      </c>
      <c r="Q644" s="602"/>
      <c r="R644" s="602"/>
      <c r="S644" s="579">
        <f t="shared" si="80"/>
        <v>0</v>
      </c>
      <c r="T644" s="579">
        <f t="shared" si="81"/>
        <v>0</v>
      </c>
      <c r="U644" s="735"/>
      <c r="V644" s="831"/>
      <c r="W644" s="844"/>
      <c r="X644" s="980">
        <v>0</v>
      </c>
      <c r="Y644" s="980">
        <v>19</v>
      </c>
      <c r="Z644" s="980"/>
      <c r="AA644" s="980"/>
      <c r="AB644" s="980">
        <v>0</v>
      </c>
      <c r="AC644" s="980">
        <v>0</v>
      </c>
    </row>
    <row r="645" spans="1:35" ht="15" hidden="1" customHeight="1" thickBot="1" x14ac:dyDescent="0.3">
      <c r="A645" s="580" t="str">
        <f t="shared" si="77"/>
        <v>52117353</v>
      </c>
      <c r="B645" s="581">
        <v>629</v>
      </c>
      <c r="C645" s="650">
        <v>52117353</v>
      </c>
      <c r="D645" s="650" t="s">
        <v>645</v>
      </c>
      <c r="E645" s="644">
        <v>30</v>
      </c>
      <c r="F645" s="624" t="s">
        <v>2379</v>
      </c>
      <c r="I645" s="354" t="s">
        <v>10134</v>
      </c>
      <c r="J645" s="584" t="s">
        <v>9797</v>
      </c>
      <c r="L645" s="585" t="s">
        <v>9783</v>
      </c>
      <c r="M645" s="585">
        <v>1</v>
      </c>
      <c r="N645" s="585" t="s">
        <v>78</v>
      </c>
      <c r="O645" s="579">
        <f t="shared" si="79"/>
        <v>0</v>
      </c>
      <c r="P645" s="585">
        <f t="shared" si="78"/>
        <v>38</v>
      </c>
      <c r="Q645" s="602">
        <v>2</v>
      </c>
      <c r="R645" s="602">
        <v>4</v>
      </c>
      <c r="S645" s="579">
        <f t="shared" si="80"/>
        <v>5</v>
      </c>
      <c r="T645" s="579">
        <f t="shared" si="81"/>
        <v>10</v>
      </c>
      <c r="U645" s="735" t="s">
        <v>9822</v>
      </c>
      <c r="V645" s="832">
        <v>42968</v>
      </c>
      <c r="W645" s="844"/>
      <c r="X645" s="980">
        <v>0</v>
      </c>
      <c r="Y645" s="980">
        <v>19</v>
      </c>
      <c r="Z645" s="980">
        <v>2</v>
      </c>
      <c r="AA645" s="980">
        <v>4</v>
      </c>
      <c r="AB645" s="980">
        <v>5</v>
      </c>
      <c r="AC645" s="980">
        <v>10</v>
      </c>
    </row>
    <row r="646" spans="1:35" ht="15" hidden="1" customHeight="1" thickBot="1" x14ac:dyDescent="0.3">
      <c r="A646" s="580" t="str">
        <f t="shared" si="77"/>
        <v>52117350</v>
      </c>
      <c r="B646" s="581">
        <v>630</v>
      </c>
      <c r="C646" s="650">
        <v>52117350</v>
      </c>
      <c r="D646" s="650" t="s">
        <v>651</v>
      </c>
      <c r="E646" s="644">
        <v>80</v>
      </c>
      <c r="F646" s="624" t="s">
        <v>2380</v>
      </c>
      <c r="I646" s="354" t="s">
        <v>10134</v>
      </c>
      <c r="J646" s="584" t="s">
        <v>9797</v>
      </c>
      <c r="L646" s="585" t="s">
        <v>9783</v>
      </c>
      <c r="M646" s="585">
        <v>1</v>
      </c>
      <c r="N646" s="585" t="s">
        <v>78</v>
      </c>
      <c r="O646" s="579">
        <f t="shared" si="79"/>
        <v>0</v>
      </c>
      <c r="P646" s="585">
        <f t="shared" si="78"/>
        <v>38</v>
      </c>
      <c r="Q646" s="602">
        <v>2</v>
      </c>
      <c r="R646" s="602">
        <v>4</v>
      </c>
      <c r="S646" s="579">
        <f t="shared" si="80"/>
        <v>2</v>
      </c>
      <c r="T646" s="579">
        <f t="shared" si="81"/>
        <v>4</v>
      </c>
      <c r="U646" s="735" t="s">
        <v>9822</v>
      </c>
      <c r="V646" s="832">
        <v>42968</v>
      </c>
      <c r="W646" s="844"/>
      <c r="X646" s="980">
        <v>0</v>
      </c>
      <c r="Y646" s="980">
        <v>19</v>
      </c>
      <c r="Z646" s="980">
        <v>2</v>
      </c>
      <c r="AA646" s="980">
        <v>4</v>
      </c>
      <c r="AB646" s="980">
        <v>2</v>
      </c>
      <c r="AC646" s="980">
        <v>4</v>
      </c>
    </row>
    <row r="647" spans="1:35" ht="15" hidden="1" customHeight="1" thickBot="1" x14ac:dyDescent="0.3">
      <c r="A647" s="580" t="str">
        <f t="shared" si="77"/>
        <v/>
      </c>
      <c r="B647" s="581">
        <v>631</v>
      </c>
      <c r="C647" s="582"/>
      <c r="D647" s="616"/>
      <c r="E647" s="582"/>
      <c r="F647" s="584"/>
      <c r="G647" s="585"/>
      <c r="H647" s="585"/>
      <c r="I647" s="585"/>
      <c r="J647" s="585"/>
      <c r="K647" s="585"/>
      <c r="L647" s="585" t="s">
        <v>9783</v>
      </c>
      <c r="M647" s="585">
        <v>1</v>
      </c>
      <c r="N647" s="585"/>
      <c r="O647" s="579">
        <f t="shared" si="79"/>
        <v>0</v>
      </c>
      <c r="P647" s="585">
        <f t="shared" si="78"/>
        <v>38</v>
      </c>
      <c r="Q647" s="602"/>
      <c r="R647" s="602"/>
      <c r="S647" s="579">
        <f t="shared" si="80"/>
        <v>0</v>
      </c>
      <c r="T647" s="579">
        <f t="shared" si="81"/>
        <v>0</v>
      </c>
      <c r="U647" s="735"/>
      <c r="V647" s="831"/>
      <c r="W647" s="844"/>
      <c r="X647" s="980">
        <v>0</v>
      </c>
      <c r="Y647" s="980">
        <v>19</v>
      </c>
      <c r="Z647" s="980"/>
      <c r="AA647" s="980"/>
      <c r="AB647" s="980">
        <v>0</v>
      </c>
      <c r="AC647" s="980">
        <v>0</v>
      </c>
    </row>
    <row r="648" spans="1:35" ht="15" hidden="1" customHeight="1" thickBot="1" x14ac:dyDescent="0.3">
      <c r="A648" s="580" t="str">
        <f t="shared" si="77"/>
        <v>52096486ESTOQUE</v>
      </c>
      <c r="B648" s="581">
        <v>632</v>
      </c>
      <c r="C648" s="605">
        <v>52096486</v>
      </c>
      <c r="D648" s="582" t="s">
        <v>2381</v>
      </c>
      <c r="E648" s="644">
        <v>60</v>
      </c>
      <c r="F648" s="624" t="s">
        <v>1910</v>
      </c>
      <c r="G648" s="354" t="s">
        <v>1475</v>
      </c>
      <c r="I648" s="354" t="s">
        <v>75</v>
      </c>
      <c r="J648" s="584" t="s">
        <v>831</v>
      </c>
      <c r="K648" s="354" t="s">
        <v>732</v>
      </c>
      <c r="L648" s="585" t="s">
        <v>9783</v>
      </c>
      <c r="M648" s="585">
        <v>1</v>
      </c>
      <c r="N648" s="585"/>
      <c r="O648" s="579">
        <f t="shared" si="79"/>
        <v>0</v>
      </c>
      <c r="P648" s="585">
        <f t="shared" si="78"/>
        <v>38</v>
      </c>
      <c r="Q648" s="602"/>
      <c r="R648" s="602"/>
      <c r="S648" s="579">
        <f t="shared" si="80"/>
        <v>0</v>
      </c>
      <c r="T648" s="579">
        <f t="shared" si="81"/>
        <v>0</v>
      </c>
      <c r="U648" s="735"/>
      <c r="V648" s="831"/>
      <c r="W648" s="844"/>
      <c r="X648" s="980">
        <v>0</v>
      </c>
      <c r="Y648" s="980">
        <v>19</v>
      </c>
      <c r="Z648" s="980"/>
      <c r="AA648" s="980"/>
      <c r="AB648" s="980">
        <v>0</v>
      </c>
      <c r="AC648" s="980">
        <v>0</v>
      </c>
    </row>
    <row r="649" spans="1:35" ht="15" hidden="1" customHeight="1" thickBot="1" x14ac:dyDescent="0.3">
      <c r="A649" s="580" t="str">
        <f t="shared" si="77"/>
        <v>95265891ZD02</v>
      </c>
      <c r="B649" s="581">
        <v>633</v>
      </c>
      <c r="C649" s="604">
        <v>95265891</v>
      </c>
      <c r="D649" s="604" t="s">
        <v>2382</v>
      </c>
      <c r="E649" s="604">
        <v>36</v>
      </c>
      <c r="F649" s="624" t="s">
        <v>2383</v>
      </c>
      <c r="G649" s="593" t="s">
        <v>1506</v>
      </c>
      <c r="I649" s="354" t="s">
        <v>75</v>
      </c>
      <c r="J649" s="584" t="s">
        <v>1787</v>
      </c>
      <c r="K649" s="354" t="s">
        <v>1657</v>
      </c>
      <c r="L649" s="585" t="s">
        <v>9783</v>
      </c>
      <c r="M649" s="585">
        <v>1</v>
      </c>
      <c r="N649" s="585"/>
      <c r="O649" s="579">
        <f t="shared" si="79"/>
        <v>0</v>
      </c>
      <c r="P649" s="585">
        <f t="shared" si="78"/>
        <v>38</v>
      </c>
      <c r="Q649" s="602"/>
      <c r="R649" s="602"/>
      <c r="S649" s="594">
        <f t="shared" si="80"/>
        <v>0</v>
      </c>
      <c r="T649" s="594">
        <f t="shared" si="81"/>
        <v>0</v>
      </c>
      <c r="U649" s="641" t="s">
        <v>9823</v>
      </c>
      <c r="V649" s="833">
        <v>43013</v>
      </c>
      <c r="W649" s="844"/>
      <c r="X649" s="980">
        <v>0</v>
      </c>
      <c r="Y649" s="980">
        <v>19</v>
      </c>
      <c r="Z649" s="980"/>
      <c r="AA649" s="980"/>
      <c r="AB649" s="980">
        <v>0</v>
      </c>
      <c r="AC649" s="980">
        <v>0</v>
      </c>
    </row>
    <row r="650" spans="1:35" ht="15" hidden="1" customHeight="1" thickBot="1" x14ac:dyDescent="0.3">
      <c r="A650" s="580" t="str">
        <f t="shared" si="77"/>
        <v>93345011SPS</v>
      </c>
      <c r="B650" s="581">
        <v>634</v>
      </c>
      <c r="C650" s="582">
        <v>93345011</v>
      </c>
      <c r="D650" s="582" t="s">
        <v>2384</v>
      </c>
      <c r="E650" s="582"/>
      <c r="F650" s="584"/>
      <c r="G650" s="585" t="s">
        <v>1523</v>
      </c>
      <c r="H650" s="585"/>
      <c r="I650" s="584" t="s">
        <v>75</v>
      </c>
      <c r="J650" s="584" t="s">
        <v>831</v>
      </c>
      <c r="K650" s="585"/>
      <c r="L650" s="585" t="s">
        <v>9783</v>
      </c>
      <c r="M650" s="585">
        <v>1</v>
      </c>
      <c r="N650" s="585"/>
      <c r="O650" s="579">
        <f t="shared" si="79"/>
        <v>0</v>
      </c>
      <c r="P650" s="585">
        <f t="shared" si="78"/>
        <v>38</v>
      </c>
      <c r="Q650" s="602"/>
      <c r="R650" s="602"/>
      <c r="S650" s="579">
        <f t="shared" si="80"/>
        <v>0</v>
      </c>
      <c r="T650" s="579">
        <f t="shared" si="81"/>
        <v>0</v>
      </c>
      <c r="U650" s="735"/>
      <c r="V650" s="831"/>
      <c r="X650" s="981">
        <v>0</v>
      </c>
      <c r="Y650" s="981">
        <v>19</v>
      </c>
      <c r="AB650" s="981">
        <v>0</v>
      </c>
      <c r="AC650" s="981">
        <v>0</v>
      </c>
    </row>
    <row r="651" spans="1:35" ht="15" hidden="1" customHeight="1" thickBot="1" x14ac:dyDescent="0.3">
      <c r="A651" s="580" t="str">
        <f t="shared" si="77"/>
        <v xml:space="preserve"> TOOLKT</v>
      </c>
      <c r="B651" s="581">
        <v>635</v>
      </c>
      <c r="C651" s="644" t="s">
        <v>158</v>
      </c>
      <c r="D651" s="644" t="s">
        <v>2385</v>
      </c>
      <c r="E651" s="644">
        <v>48</v>
      </c>
      <c r="F651" s="624" t="s">
        <v>2386</v>
      </c>
      <c r="G651" s="585" t="s">
        <v>2179</v>
      </c>
      <c r="H651" s="585"/>
      <c r="I651" s="585" t="s">
        <v>257</v>
      </c>
      <c r="J651" s="584" t="s">
        <v>831</v>
      </c>
      <c r="K651" s="585" t="s">
        <v>1846</v>
      </c>
      <c r="L651" s="585" t="s">
        <v>9783</v>
      </c>
      <c r="M651" s="585">
        <v>1</v>
      </c>
      <c r="N651" s="585"/>
      <c r="O651" s="579">
        <f t="shared" si="79"/>
        <v>0</v>
      </c>
      <c r="P651" s="585">
        <f t="shared" si="78"/>
        <v>38</v>
      </c>
      <c r="Q651" s="602"/>
      <c r="R651" s="602"/>
      <c r="S651" s="579">
        <f t="shared" si="80"/>
        <v>0</v>
      </c>
      <c r="T651" s="579">
        <f t="shared" si="81"/>
        <v>0</v>
      </c>
      <c r="U651" s="735"/>
      <c r="V651" s="831"/>
      <c r="X651" s="981">
        <v>0</v>
      </c>
      <c r="Y651" s="981">
        <v>19</v>
      </c>
      <c r="AB651" s="981">
        <v>0</v>
      </c>
      <c r="AC651" s="981">
        <v>0</v>
      </c>
    </row>
    <row r="652" spans="1:35" s="868" customFormat="1" ht="15" hidden="1" customHeight="1" thickBot="1" x14ac:dyDescent="0.3">
      <c r="A652" s="618" t="str">
        <f t="shared" si="77"/>
        <v>13590196MB008D</v>
      </c>
      <c r="B652" s="581">
        <v>636</v>
      </c>
      <c r="C652" s="651">
        <v>13590196</v>
      </c>
      <c r="D652" s="651" t="s">
        <v>2387</v>
      </c>
      <c r="E652" s="651">
        <v>180</v>
      </c>
      <c r="F652" s="652" t="s">
        <v>2388</v>
      </c>
      <c r="G652" s="621" t="s">
        <v>1436</v>
      </c>
      <c r="H652" s="621"/>
      <c r="I652" s="620" t="s">
        <v>84</v>
      </c>
      <c r="J652" s="620" t="s">
        <v>831</v>
      </c>
      <c r="K652" s="653" t="s">
        <v>85</v>
      </c>
      <c r="L652" s="621" t="s">
        <v>9783</v>
      </c>
      <c r="M652" s="621">
        <v>1</v>
      </c>
      <c r="N652" s="621"/>
      <c r="O652" s="622">
        <f t="shared" ref="O652:O683" si="82">ROUNDUP(IF(N652="PENDANT",(VLOOKUP(L652,$E$2:$I$9,5,FALSE)*M652)),0)</f>
        <v>0</v>
      </c>
      <c r="P652" s="621">
        <f t="shared" si="78"/>
        <v>38</v>
      </c>
      <c r="Q652" s="816"/>
      <c r="R652" s="816"/>
      <c r="S652" s="622">
        <f t="shared" si="80"/>
        <v>0</v>
      </c>
      <c r="T652" s="622">
        <f t="shared" si="81"/>
        <v>0</v>
      </c>
      <c r="U652" s="849"/>
      <c r="V652" s="850"/>
      <c r="X652" s="984">
        <v>0</v>
      </c>
      <c r="Y652" s="984">
        <v>19</v>
      </c>
      <c r="Z652" s="984"/>
      <c r="AA652" s="984"/>
      <c r="AB652" s="984">
        <v>0</v>
      </c>
      <c r="AC652" s="984">
        <v>0</v>
      </c>
      <c r="AD652" s="984"/>
      <c r="AE652" s="984"/>
      <c r="AF652" s="984"/>
      <c r="AG652" s="984"/>
      <c r="AH652" s="984"/>
      <c r="AI652" s="984"/>
    </row>
    <row r="653" spans="1:35" ht="15" hidden="1" customHeight="1" thickBot="1" x14ac:dyDescent="0.3">
      <c r="A653" s="580" t="str">
        <f t="shared" si="77"/>
        <v>52113407TP034D</v>
      </c>
      <c r="B653" s="581">
        <v>637</v>
      </c>
      <c r="C653" s="588">
        <v>52113407</v>
      </c>
      <c r="D653" s="588" t="s">
        <v>2389</v>
      </c>
      <c r="E653" s="588">
        <v>78</v>
      </c>
      <c r="F653" s="591" t="s">
        <v>1611</v>
      </c>
      <c r="G653" s="593" t="s">
        <v>1342</v>
      </c>
      <c r="H653" s="593"/>
      <c r="I653" s="591" t="s">
        <v>121</v>
      </c>
      <c r="J653" s="591" t="s">
        <v>831</v>
      </c>
      <c r="K653" s="593" t="s">
        <v>140</v>
      </c>
      <c r="L653" s="593" t="s">
        <v>9783</v>
      </c>
      <c r="M653" s="593">
        <v>1</v>
      </c>
      <c r="N653" s="593"/>
      <c r="O653" s="594">
        <f t="shared" si="82"/>
        <v>0</v>
      </c>
      <c r="P653" s="585">
        <f t="shared" si="78"/>
        <v>38</v>
      </c>
      <c r="Q653" s="706">
        <v>2</v>
      </c>
      <c r="R653" s="706">
        <v>3</v>
      </c>
      <c r="S653" s="579">
        <f t="shared" si="80"/>
        <v>0</v>
      </c>
      <c r="T653" s="579">
        <f t="shared" si="81"/>
        <v>0</v>
      </c>
      <c r="U653" s="848" t="s">
        <v>9823</v>
      </c>
      <c r="V653" s="869">
        <v>42963</v>
      </c>
      <c r="X653" s="981">
        <v>0</v>
      </c>
      <c r="Y653" s="981">
        <v>19</v>
      </c>
      <c r="Z653" s="981">
        <v>2</v>
      </c>
      <c r="AA653" s="981">
        <v>3</v>
      </c>
      <c r="AB653" s="981">
        <v>0</v>
      </c>
      <c r="AC653" s="981">
        <v>0</v>
      </c>
    </row>
    <row r="654" spans="1:35" ht="15" hidden="1" customHeight="1" thickBot="1" x14ac:dyDescent="0.3">
      <c r="A654" s="580" t="str">
        <f t="shared" si="77"/>
        <v xml:space="preserve">52139622MB005E  </v>
      </c>
      <c r="B654" s="581">
        <v>638</v>
      </c>
      <c r="C654" s="654">
        <v>52139622</v>
      </c>
      <c r="D654" s="655" t="s">
        <v>2390</v>
      </c>
      <c r="E654" s="654">
        <v>45</v>
      </c>
      <c r="F654" s="656" t="s">
        <v>1481</v>
      </c>
      <c r="G654" s="657" t="s">
        <v>2391</v>
      </c>
      <c r="H654" s="657"/>
      <c r="I654" s="656" t="s">
        <v>84</v>
      </c>
      <c r="J654" s="584" t="s">
        <v>1660</v>
      </c>
      <c r="K654" s="657" t="s">
        <v>798</v>
      </c>
      <c r="L654" s="585" t="s">
        <v>10052</v>
      </c>
      <c r="M654" s="585">
        <v>1</v>
      </c>
      <c r="N654" s="585" t="s">
        <v>147</v>
      </c>
      <c r="O654" s="579">
        <f t="shared" si="82"/>
        <v>26</v>
      </c>
      <c r="P654" s="585">
        <f t="shared" si="78"/>
        <v>26</v>
      </c>
      <c r="Q654" s="602" t="s">
        <v>10066</v>
      </c>
      <c r="R654" s="602"/>
      <c r="S654" s="579">
        <f t="shared" si="80"/>
        <v>0</v>
      </c>
      <c r="T654" s="579">
        <f t="shared" si="81"/>
        <v>0</v>
      </c>
      <c r="U654" s="845" t="s">
        <v>9824</v>
      </c>
      <c r="V654" s="832">
        <v>42976</v>
      </c>
      <c r="X654" s="981">
        <v>13</v>
      </c>
      <c r="Y654" s="981">
        <v>13</v>
      </c>
      <c r="Z654" s="981" t="s">
        <v>10066</v>
      </c>
      <c r="AB654" s="981">
        <v>0</v>
      </c>
      <c r="AC654" s="981">
        <v>0</v>
      </c>
    </row>
    <row r="655" spans="1:35" ht="15" hidden="1" customHeight="1" thickBot="1" x14ac:dyDescent="0.3">
      <c r="A655" s="580" t="str">
        <f t="shared" si="77"/>
        <v>52142496SPSLF3</v>
      </c>
      <c r="B655" s="581">
        <v>639</v>
      </c>
      <c r="C655" s="604">
        <v>52142496</v>
      </c>
      <c r="D655" s="604" t="s">
        <v>2392</v>
      </c>
      <c r="E655" s="604">
        <v>54</v>
      </c>
      <c r="F655" s="591" t="s">
        <v>2393</v>
      </c>
      <c r="G655" s="593" t="s">
        <v>196</v>
      </c>
      <c r="H655" s="593"/>
      <c r="I655" s="593" t="s">
        <v>71</v>
      </c>
      <c r="J655" s="591" t="s">
        <v>1482</v>
      </c>
      <c r="K655" s="593" t="s">
        <v>1515</v>
      </c>
      <c r="L655" s="593" t="s">
        <v>9783</v>
      </c>
      <c r="M655" s="593">
        <v>1</v>
      </c>
      <c r="N655" s="593"/>
      <c r="O655" s="594">
        <f t="shared" si="82"/>
        <v>0</v>
      </c>
      <c r="P655" s="593">
        <f t="shared" si="78"/>
        <v>38</v>
      </c>
      <c r="Q655" s="706"/>
      <c r="R655" s="706"/>
      <c r="S655" s="594">
        <f t="shared" si="80"/>
        <v>0</v>
      </c>
      <c r="T655" s="594">
        <f t="shared" si="81"/>
        <v>0</v>
      </c>
      <c r="U655" s="848" t="s">
        <v>9822</v>
      </c>
      <c r="V655" s="836">
        <v>42922</v>
      </c>
      <c r="X655" s="981">
        <v>0</v>
      </c>
      <c r="Y655" s="981">
        <v>19</v>
      </c>
      <c r="AB655" s="981">
        <v>0</v>
      </c>
      <c r="AC655" s="981">
        <v>0</v>
      </c>
    </row>
    <row r="656" spans="1:35" ht="15" hidden="1" customHeight="1" thickBot="1" x14ac:dyDescent="0.3">
      <c r="A656" s="580" t="str">
        <f t="shared" si="77"/>
        <v>52125414Seq. Chicote</v>
      </c>
      <c r="B656" s="581">
        <v>640</v>
      </c>
      <c r="C656" s="358">
        <v>52125414</v>
      </c>
      <c r="D656" s="658" t="s">
        <v>2394</v>
      </c>
      <c r="E656" s="605">
        <v>20</v>
      </c>
      <c r="F656" s="584" t="s">
        <v>1795</v>
      </c>
      <c r="G656" s="585" t="s">
        <v>2395</v>
      </c>
      <c r="H656" s="585"/>
      <c r="J656" s="584" t="s">
        <v>831</v>
      </c>
      <c r="K656" s="354" t="s">
        <v>134</v>
      </c>
      <c r="L656" s="585" t="s">
        <v>9783</v>
      </c>
      <c r="M656" s="585">
        <v>1</v>
      </c>
      <c r="N656" s="585"/>
      <c r="O656" s="579">
        <f t="shared" si="82"/>
        <v>0</v>
      </c>
      <c r="P656" s="585">
        <f t="shared" si="78"/>
        <v>38</v>
      </c>
      <c r="Q656" s="602"/>
      <c r="R656" s="602"/>
      <c r="S656" s="579">
        <f t="shared" si="80"/>
        <v>0</v>
      </c>
      <c r="T656" s="579">
        <f t="shared" si="81"/>
        <v>0</v>
      </c>
      <c r="U656" s="735"/>
      <c r="V656" s="831"/>
      <c r="X656" s="981">
        <v>0</v>
      </c>
      <c r="Y656" s="981">
        <v>19</v>
      </c>
      <c r="AB656" s="981">
        <v>0</v>
      </c>
      <c r="AC656" s="981">
        <v>0</v>
      </c>
    </row>
    <row r="657" spans="1:29" ht="15" hidden="1" customHeight="1" thickBot="1" x14ac:dyDescent="0.3">
      <c r="A657" s="580" t="str">
        <f t="shared" si="77"/>
        <v>52125949Seq. Chicote</v>
      </c>
      <c r="B657" s="581">
        <v>641</v>
      </c>
      <c r="C657" s="358">
        <v>52125949</v>
      </c>
      <c r="D657" s="658" t="s">
        <v>2394</v>
      </c>
      <c r="E657" s="605">
        <v>20</v>
      </c>
      <c r="F657" s="584" t="s">
        <v>2380</v>
      </c>
      <c r="G657" s="585" t="s">
        <v>2395</v>
      </c>
      <c r="H657" s="585"/>
      <c r="J657" s="584" t="s">
        <v>831</v>
      </c>
      <c r="K657" s="354" t="s">
        <v>134</v>
      </c>
      <c r="L657" s="585" t="s">
        <v>9783</v>
      </c>
      <c r="M657" s="585">
        <v>1</v>
      </c>
      <c r="N657" s="585"/>
      <c r="O657" s="579">
        <f t="shared" si="82"/>
        <v>0</v>
      </c>
      <c r="P657" s="585">
        <f t="shared" si="78"/>
        <v>38</v>
      </c>
      <c r="Q657" s="602"/>
      <c r="R657" s="602"/>
      <c r="S657" s="579">
        <f t="shared" si="80"/>
        <v>0</v>
      </c>
      <c r="T657" s="579">
        <f t="shared" si="81"/>
        <v>0</v>
      </c>
      <c r="U657" s="735"/>
      <c r="V657" s="831"/>
      <c r="X657" s="981">
        <v>0</v>
      </c>
      <c r="Y657" s="981">
        <v>19</v>
      </c>
      <c r="AB657" s="981">
        <v>0</v>
      </c>
      <c r="AC657" s="981">
        <v>0</v>
      </c>
    </row>
    <row r="658" spans="1:29" ht="15" hidden="1" customHeight="1" thickBot="1" x14ac:dyDescent="0.3">
      <c r="A658" s="580" t="str">
        <f t="shared" si="77"/>
        <v>52125427Seq. Chicote</v>
      </c>
      <c r="B658" s="581">
        <v>642</v>
      </c>
      <c r="C658" s="605">
        <v>52125427</v>
      </c>
      <c r="D658" s="658" t="s">
        <v>2394</v>
      </c>
      <c r="E658" s="605">
        <v>20</v>
      </c>
      <c r="F658" s="584" t="s">
        <v>1534</v>
      </c>
      <c r="G658" s="585" t="s">
        <v>2395</v>
      </c>
      <c r="H658" s="585"/>
      <c r="J658" s="584" t="s">
        <v>831</v>
      </c>
      <c r="K658" s="354" t="s">
        <v>134</v>
      </c>
      <c r="L658" s="585" t="s">
        <v>9783</v>
      </c>
      <c r="M658" s="585">
        <v>1</v>
      </c>
      <c r="N658" s="585"/>
      <c r="O658" s="579">
        <f t="shared" si="82"/>
        <v>0</v>
      </c>
      <c r="P658" s="585">
        <f t="shared" si="78"/>
        <v>38</v>
      </c>
      <c r="Q658" s="602"/>
      <c r="R658" s="602"/>
      <c r="S658" s="579">
        <f t="shared" si="80"/>
        <v>0</v>
      </c>
      <c r="T658" s="579">
        <f t="shared" si="81"/>
        <v>0</v>
      </c>
      <c r="U658" s="735"/>
      <c r="V658" s="831"/>
      <c r="X658" s="981">
        <v>0</v>
      </c>
      <c r="Y658" s="981">
        <v>19</v>
      </c>
      <c r="AB658" s="981">
        <v>0</v>
      </c>
      <c r="AC658" s="981">
        <v>0</v>
      </c>
    </row>
    <row r="659" spans="1:29" ht="15" hidden="1" customHeight="1" thickBot="1" x14ac:dyDescent="0.3">
      <c r="A659" s="580" t="str">
        <f t="shared" si="77"/>
        <v>52125421Seq. Chicote</v>
      </c>
      <c r="B659" s="581">
        <v>643</v>
      </c>
      <c r="C659" s="605">
        <v>52125421</v>
      </c>
      <c r="D659" s="658" t="s">
        <v>2394</v>
      </c>
      <c r="E659" s="605">
        <v>20</v>
      </c>
      <c r="F659" s="584" t="s">
        <v>2396</v>
      </c>
      <c r="G659" s="585" t="s">
        <v>2395</v>
      </c>
      <c r="H659" s="585"/>
      <c r="J659" s="584" t="s">
        <v>831</v>
      </c>
      <c r="K659" s="354" t="s">
        <v>134</v>
      </c>
      <c r="L659" s="585" t="s">
        <v>9783</v>
      </c>
      <c r="M659" s="585">
        <v>1</v>
      </c>
      <c r="N659" s="585"/>
      <c r="O659" s="579">
        <f t="shared" si="82"/>
        <v>0</v>
      </c>
      <c r="P659" s="585">
        <f t="shared" si="78"/>
        <v>38</v>
      </c>
      <c r="Q659" s="602"/>
      <c r="R659" s="602"/>
      <c r="S659" s="579">
        <f t="shared" si="80"/>
        <v>0</v>
      </c>
      <c r="T659" s="579">
        <f t="shared" si="81"/>
        <v>0</v>
      </c>
      <c r="U659" s="735"/>
      <c r="V659" s="831"/>
      <c r="X659" s="981">
        <v>0</v>
      </c>
      <c r="Y659" s="981">
        <v>19</v>
      </c>
      <c r="AB659" s="981">
        <v>0</v>
      </c>
      <c r="AC659" s="981">
        <v>0</v>
      </c>
    </row>
    <row r="660" spans="1:29" ht="15" hidden="1" customHeight="1" thickBot="1" x14ac:dyDescent="0.3">
      <c r="A660" s="580" t="str">
        <f t="shared" si="77"/>
        <v>52125422Seq. Chicote</v>
      </c>
      <c r="B660" s="581">
        <v>644</v>
      </c>
      <c r="C660" s="605">
        <v>52125422</v>
      </c>
      <c r="D660" s="658" t="s">
        <v>2394</v>
      </c>
      <c r="E660" s="605">
        <v>20</v>
      </c>
      <c r="F660" s="584" t="s">
        <v>2397</v>
      </c>
      <c r="G660" s="585" t="s">
        <v>2395</v>
      </c>
      <c r="H660" s="585"/>
      <c r="J660" s="584" t="s">
        <v>831</v>
      </c>
      <c r="K660" s="354" t="s">
        <v>134</v>
      </c>
      <c r="L660" s="585" t="s">
        <v>9783</v>
      </c>
      <c r="M660" s="585">
        <v>1</v>
      </c>
      <c r="N660" s="585"/>
      <c r="O660" s="579">
        <f t="shared" si="82"/>
        <v>0</v>
      </c>
      <c r="P660" s="585">
        <f t="shared" si="78"/>
        <v>38</v>
      </c>
      <c r="Q660" s="602"/>
      <c r="R660" s="602"/>
      <c r="S660" s="579">
        <f t="shared" si="80"/>
        <v>0</v>
      </c>
      <c r="T660" s="579">
        <f t="shared" si="81"/>
        <v>0</v>
      </c>
      <c r="U660" s="735"/>
      <c r="V660" s="831"/>
      <c r="X660" s="981">
        <v>0</v>
      </c>
      <c r="Y660" s="981">
        <v>19</v>
      </c>
      <c r="AB660" s="981">
        <v>0</v>
      </c>
      <c r="AC660" s="981">
        <v>0</v>
      </c>
    </row>
    <row r="661" spans="1:29" ht="15" hidden="1" customHeight="1" thickBot="1" x14ac:dyDescent="0.3">
      <c r="A661" s="580" t="str">
        <f t="shared" si="77"/>
        <v>52125426Seq. Chicote</v>
      </c>
      <c r="B661" s="581">
        <v>645</v>
      </c>
      <c r="C661" s="605">
        <v>52125426</v>
      </c>
      <c r="D661" s="658" t="s">
        <v>2394</v>
      </c>
      <c r="E661" s="605">
        <v>20</v>
      </c>
      <c r="F661" s="584" t="s">
        <v>1518</v>
      </c>
      <c r="G661" s="585" t="s">
        <v>2395</v>
      </c>
      <c r="H661" s="585"/>
      <c r="J661" s="584" t="s">
        <v>831</v>
      </c>
      <c r="K661" s="354" t="s">
        <v>134</v>
      </c>
      <c r="L661" s="585" t="s">
        <v>9783</v>
      </c>
      <c r="M661" s="585">
        <v>1</v>
      </c>
      <c r="N661" s="585"/>
      <c r="O661" s="579">
        <f t="shared" si="82"/>
        <v>0</v>
      </c>
      <c r="P661" s="585">
        <f t="shared" si="78"/>
        <v>38</v>
      </c>
      <c r="Q661" s="602"/>
      <c r="R661" s="602"/>
      <c r="S661" s="579">
        <f t="shared" si="80"/>
        <v>0</v>
      </c>
      <c r="T661" s="579">
        <f t="shared" si="81"/>
        <v>0</v>
      </c>
      <c r="U661" s="735"/>
      <c r="V661" s="831"/>
      <c r="X661" s="981">
        <v>0</v>
      </c>
      <c r="Y661" s="981">
        <v>19</v>
      </c>
      <c r="AB661" s="981">
        <v>0</v>
      </c>
      <c r="AC661" s="981">
        <v>0</v>
      </c>
    </row>
    <row r="662" spans="1:29" ht="15" hidden="1" customHeight="1" thickBot="1" x14ac:dyDescent="0.3">
      <c r="A662" s="580" t="str">
        <f t="shared" si="77"/>
        <v>52125428Seq. Chicote</v>
      </c>
      <c r="B662" s="581">
        <v>646</v>
      </c>
      <c r="C662" s="605">
        <v>52125428</v>
      </c>
      <c r="D662" s="658" t="s">
        <v>2394</v>
      </c>
      <c r="E662" s="605">
        <v>20</v>
      </c>
      <c r="F662" s="584" t="s">
        <v>1794</v>
      </c>
      <c r="G662" s="585" t="s">
        <v>2395</v>
      </c>
      <c r="H662" s="585"/>
      <c r="J662" s="584" t="s">
        <v>831</v>
      </c>
      <c r="K662" s="354" t="s">
        <v>134</v>
      </c>
      <c r="L662" s="585" t="s">
        <v>9783</v>
      </c>
      <c r="M662" s="585">
        <v>1</v>
      </c>
      <c r="N662" s="585"/>
      <c r="O662" s="579">
        <f t="shared" si="82"/>
        <v>0</v>
      </c>
      <c r="P662" s="585">
        <f t="shared" si="78"/>
        <v>38</v>
      </c>
      <c r="Q662" s="602"/>
      <c r="R662" s="602"/>
      <c r="S662" s="579">
        <f t="shared" si="80"/>
        <v>0</v>
      </c>
      <c r="T662" s="579">
        <f t="shared" si="81"/>
        <v>0</v>
      </c>
      <c r="U662" s="735"/>
      <c r="V662" s="831"/>
      <c r="X662" s="981">
        <v>0</v>
      </c>
      <c r="Y662" s="981">
        <v>19</v>
      </c>
      <c r="AB662" s="981">
        <v>0</v>
      </c>
      <c r="AC662" s="981">
        <v>0</v>
      </c>
    </row>
    <row r="663" spans="1:29" ht="15" hidden="1" customHeight="1" thickBot="1" x14ac:dyDescent="0.3">
      <c r="A663" s="580" t="str">
        <f t="shared" si="77"/>
        <v>52125641Seq. Chicote</v>
      </c>
      <c r="B663" s="581">
        <v>647</v>
      </c>
      <c r="C663" s="605">
        <v>52125641</v>
      </c>
      <c r="D663" s="658" t="s">
        <v>2398</v>
      </c>
      <c r="E663" s="605">
        <v>60</v>
      </c>
      <c r="F663" s="584" t="s">
        <v>1578</v>
      </c>
      <c r="G663" s="585" t="s">
        <v>2395</v>
      </c>
      <c r="H663" s="585"/>
      <c r="J663" s="584" t="s">
        <v>831</v>
      </c>
      <c r="K663" s="354" t="s">
        <v>134</v>
      </c>
      <c r="L663" s="585" t="s">
        <v>9783</v>
      </c>
      <c r="M663" s="585">
        <v>1</v>
      </c>
      <c r="N663" s="585"/>
      <c r="O663" s="579">
        <f t="shared" si="82"/>
        <v>0</v>
      </c>
      <c r="P663" s="585">
        <f t="shared" si="78"/>
        <v>38</v>
      </c>
      <c r="Q663" s="602"/>
      <c r="R663" s="602"/>
      <c r="S663" s="579">
        <f t="shared" si="80"/>
        <v>0</v>
      </c>
      <c r="T663" s="579">
        <f t="shared" si="81"/>
        <v>0</v>
      </c>
      <c r="U663" s="735"/>
      <c r="V663" s="831"/>
      <c r="X663" s="981">
        <v>0</v>
      </c>
      <c r="Y663" s="981">
        <v>19</v>
      </c>
      <c r="AB663" s="981">
        <v>0</v>
      </c>
      <c r="AC663" s="981">
        <v>0</v>
      </c>
    </row>
    <row r="664" spans="1:29" ht="15" hidden="1" customHeight="1" thickBot="1" x14ac:dyDescent="0.3">
      <c r="A664" s="580" t="str">
        <f t="shared" si="77"/>
        <v>52125642Seq. Chicote</v>
      </c>
      <c r="B664" s="581">
        <v>648</v>
      </c>
      <c r="C664" s="605">
        <v>52125642</v>
      </c>
      <c r="D664" s="658" t="s">
        <v>2398</v>
      </c>
      <c r="E664" s="605">
        <v>60</v>
      </c>
      <c r="F664" s="584" t="s">
        <v>2399</v>
      </c>
      <c r="G664" s="585" t="s">
        <v>2395</v>
      </c>
      <c r="H664" s="585"/>
      <c r="J664" s="584" t="s">
        <v>831</v>
      </c>
      <c r="K664" s="354" t="s">
        <v>134</v>
      </c>
      <c r="L664" s="585" t="s">
        <v>9783</v>
      </c>
      <c r="M664" s="585">
        <v>1</v>
      </c>
      <c r="N664" s="585"/>
      <c r="O664" s="579">
        <f t="shared" si="82"/>
        <v>0</v>
      </c>
      <c r="P664" s="585">
        <f t="shared" si="78"/>
        <v>38</v>
      </c>
      <c r="Q664" s="602"/>
      <c r="R664" s="602"/>
      <c r="S664" s="579">
        <f t="shared" si="80"/>
        <v>0</v>
      </c>
      <c r="T664" s="579">
        <f t="shared" si="81"/>
        <v>0</v>
      </c>
      <c r="U664" s="735"/>
      <c r="V664" s="831"/>
      <c r="X664" s="981">
        <v>0</v>
      </c>
      <c r="Y664" s="981">
        <v>19</v>
      </c>
      <c r="AB664" s="981">
        <v>0</v>
      </c>
      <c r="AC664" s="981">
        <v>0</v>
      </c>
    </row>
    <row r="665" spans="1:29" ht="15" hidden="1" customHeight="1" thickBot="1" x14ac:dyDescent="0.3">
      <c r="A665" s="580" t="str">
        <f t="shared" si="77"/>
        <v>52125643Seq. Chicote</v>
      </c>
      <c r="B665" s="581">
        <v>649</v>
      </c>
      <c r="C665" s="605">
        <v>52125643</v>
      </c>
      <c r="D665" s="658" t="s">
        <v>2398</v>
      </c>
      <c r="E665" s="605">
        <v>60</v>
      </c>
      <c r="F665" s="584" t="s">
        <v>1910</v>
      </c>
      <c r="G665" s="585" t="s">
        <v>2395</v>
      </c>
      <c r="H665" s="585"/>
      <c r="I665" s="585"/>
      <c r="J665" s="584" t="s">
        <v>831</v>
      </c>
      <c r="K665" s="354" t="s">
        <v>134</v>
      </c>
      <c r="L665" s="585" t="s">
        <v>9783</v>
      </c>
      <c r="M665" s="585">
        <v>1</v>
      </c>
      <c r="N665" s="585"/>
      <c r="O665" s="579">
        <f t="shared" si="82"/>
        <v>0</v>
      </c>
      <c r="P665" s="585">
        <f t="shared" si="78"/>
        <v>38</v>
      </c>
      <c r="Q665" s="602"/>
      <c r="R665" s="602"/>
      <c r="S665" s="579">
        <f t="shared" si="80"/>
        <v>0</v>
      </c>
      <c r="T665" s="579">
        <f t="shared" si="81"/>
        <v>0</v>
      </c>
      <c r="U665" s="735"/>
      <c r="V665" s="831"/>
      <c r="X665" s="981">
        <v>0</v>
      </c>
      <c r="Y665" s="981">
        <v>19</v>
      </c>
      <c r="AB665" s="981">
        <v>0</v>
      </c>
      <c r="AC665" s="981">
        <v>0</v>
      </c>
    </row>
    <row r="666" spans="1:29" ht="15" hidden="1" customHeight="1" thickBot="1" x14ac:dyDescent="0.3">
      <c r="A666" s="580" t="str">
        <f t="shared" si="77"/>
        <v>52125644Seq. Chicote</v>
      </c>
      <c r="B666" s="581">
        <v>650</v>
      </c>
      <c r="C666" s="605">
        <v>52125644</v>
      </c>
      <c r="D666" s="658" t="s">
        <v>10164</v>
      </c>
      <c r="E666" s="605">
        <v>60</v>
      </c>
      <c r="F666" s="584" t="s">
        <v>1761</v>
      </c>
      <c r="G666" s="585" t="s">
        <v>2395</v>
      </c>
      <c r="H666" s="585"/>
      <c r="I666" s="585"/>
      <c r="J666" s="584" t="s">
        <v>1225</v>
      </c>
      <c r="K666" s="354" t="s">
        <v>134</v>
      </c>
      <c r="L666" s="585" t="s">
        <v>9783</v>
      </c>
      <c r="M666" s="585">
        <v>1</v>
      </c>
      <c r="N666" s="585"/>
      <c r="O666" s="579">
        <f t="shared" si="82"/>
        <v>0</v>
      </c>
      <c r="P666" s="585">
        <f t="shared" si="78"/>
        <v>38</v>
      </c>
      <c r="Q666" s="602"/>
      <c r="R666" s="602"/>
      <c r="S666" s="579">
        <f t="shared" si="80"/>
        <v>0</v>
      </c>
      <c r="T666" s="579">
        <f t="shared" si="81"/>
        <v>0</v>
      </c>
      <c r="U666" s="735"/>
      <c r="V666" s="831"/>
      <c r="X666" s="981">
        <v>0</v>
      </c>
      <c r="Y666" s="981">
        <v>19</v>
      </c>
      <c r="AB666" s="981">
        <v>0</v>
      </c>
      <c r="AC666" s="981">
        <v>0</v>
      </c>
    </row>
    <row r="667" spans="1:29" ht="15" hidden="1" customHeight="1" thickBot="1" x14ac:dyDescent="0.3">
      <c r="A667" s="580" t="str">
        <f t="shared" si="77"/>
        <v>52125647Seq. Chicote</v>
      </c>
      <c r="B667" s="581">
        <v>651</v>
      </c>
      <c r="C667" s="605">
        <v>52125647</v>
      </c>
      <c r="D667" s="658" t="s">
        <v>10164</v>
      </c>
      <c r="E667" s="605">
        <v>60</v>
      </c>
      <c r="F667" s="584" t="s">
        <v>2214</v>
      </c>
      <c r="G667" s="585" t="s">
        <v>2395</v>
      </c>
      <c r="H667" s="585"/>
      <c r="I667" s="585"/>
      <c r="J667" s="584" t="s">
        <v>1225</v>
      </c>
      <c r="K667" s="354" t="s">
        <v>134</v>
      </c>
      <c r="L667" s="585" t="s">
        <v>9783</v>
      </c>
      <c r="M667" s="585">
        <v>1</v>
      </c>
      <c r="N667" s="585"/>
      <c r="O667" s="579">
        <f t="shared" si="82"/>
        <v>0</v>
      </c>
      <c r="P667" s="585">
        <f t="shared" si="78"/>
        <v>38</v>
      </c>
      <c r="Q667" s="602"/>
      <c r="R667" s="602"/>
      <c r="S667" s="579">
        <f t="shared" si="80"/>
        <v>0</v>
      </c>
      <c r="T667" s="579">
        <f t="shared" si="81"/>
        <v>0</v>
      </c>
      <c r="U667" s="735"/>
      <c r="V667" s="831"/>
      <c r="X667" s="981">
        <v>0</v>
      </c>
      <c r="Y667" s="981">
        <v>19</v>
      </c>
      <c r="AB667" s="981">
        <v>0</v>
      </c>
      <c r="AC667" s="981">
        <v>0</v>
      </c>
    </row>
    <row r="668" spans="1:29" ht="15" hidden="1" customHeight="1" thickBot="1" x14ac:dyDescent="0.3">
      <c r="A668" s="580" t="str">
        <f t="shared" si="77"/>
        <v>52125648Seq. Chicote</v>
      </c>
      <c r="B668" s="581">
        <v>652</v>
      </c>
      <c r="C668" s="358">
        <v>52125648</v>
      </c>
      <c r="D668" s="658" t="s">
        <v>2398</v>
      </c>
      <c r="E668" s="605">
        <v>60</v>
      </c>
      <c r="F668" s="584" t="s">
        <v>2400</v>
      </c>
      <c r="G668" s="585" t="s">
        <v>2395</v>
      </c>
      <c r="H668" s="585"/>
      <c r="I668" s="585"/>
      <c r="J668" s="584" t="s">
        <v>831</v>
      </c>
      <c r="K668" s="354" t="s">
        <v>134</v>
      </c>
      <c r="L668" s="585" t="s">
        <v>9783</v>
      </c>
      <c r="M668" s="585">
        <v>1</v>
      </c>
      <c r="N668" s="585"/>
      <c r="O668" s="579">
        <f t="shared" si="82"/>
        <v>0</v>
      </c>
      <c r="P668" s="585">
        <f t="shared" si="78"/>
        <v>38</v>
      </c>
      <c r="Q668" s="602"/>
      <c r="R668" s="602"/>
      <c r="S668" s="579">
        <f t="shared" si="80"/>
        <v>0</v>
      </c>
      <c r="T668" s="579">
        <f t="shared" si="81"/>
        <v>0</v>
      </c>
      <c r="U668" s="735"/>
      <c r="V668" s="831"/>
      <c r="X668" s="981">
        <v>0</v>
      </c>
      <c r="Y668" s="981">
        <v>19</v>
      </c>
      <c r="AB668" s="981">
        <v>0</v>
      </c>
      <c r="AC668" s="981">
        <v>0</v>
      </c>
    </row>
    <row r="669" spans="1:29" ht="15" hidden="1" customHeight="1" thickBot="1" x14ac:dyDescent="0.3">
      <c r="A669" s="580" t="str">
        <f t="shared" si="77"/>
        <v>52125650Seq. Chicote</v>
      </c>
      <c r="B669" s="581">
        <v>653</v>
      </c>
      <c r="C669" s="605">
        <v>52125650</v>
      </c>
      <c r="D669" s="658" t="s">
        <v>2398</v>
      </c>
      <c r="E669" s="605">
        <v>60</v>
      </c>
      <c r="F669" s="584" t="s">
        <v>1843</v>
      </c>
      <c r="G669" s="585" t="s">
        <v>2395</v>
      </c>
      <c r="H669" s="585"/>
      <c r="I669" s="585"/>
      <c r="J669" s="584" t="s">
        <v>831</v>
      </c>
      <c r="K669" s="354" t="s">
        <v>134</v>
      </c>
      <c r="L669" s="585" t="s">
        <v>9783</v>
      </c>
      <c r="M669" s="585">
        <v>1</v>
      </c>
      <c r="N669" s="585"/>
      <c r="O669" s="579">
        <f t="shared" si="82"/>
        <v>0</v>
      </c>
      <c r="P669" s="585">
        <f t="shared" si="78"/>
        <v>38</v>
      </c>
      <c r="Q669" s="602"/>
      <c r="R669" s="602"/>
      <c r="S669" s="579">
        <f t="shared" si="80"/>
        <v>0</v>
      </c>
      <c r="T669" s="579">
        <f t="shared" si="81"/>
        <v>0</v>
      </c>
      <c r="U669" s="735"/>
      <c r="V669" s="831"/>
      <c r="X669" s="981">
        <v>0</v>
      </c>
      <c r="Y669" s="981">
        <v>19</v>
      </c>
      <c r="AB669" s="981">
        <v>0</v>
      </c>
      <c r="AC669" s="981">
        <v>0</v>
      </c>
    </row>
    <row r="670" spans="1:29" ht="15" hidden="1" customHeight="1" thickBot="1" x14ac:dyDescent="0.3">
      <c r="A670" s="580" t="str">
        <f t="shared" si="77"/>
        <v>52125651Seq. Chicote</v>
      </c>
      <c r="B670" s="581">
        <v>654</v>
      </c>
      <c r="C670" s="605">
        <v>52125651</v>
      </c>
      <c r="D670" s="658" t="s">
        <v>10164</v>
      </c>
      <c r="E670" s="605">
        <v>60</v>
      </c>
      <c r="F670" s="584" t="s">
        <v>1983</v>
      </c>
      <c r="G670" s="585" t="s">
        <v>2395</v>
      </c>
      <c r="H670" s="585"/>
      <c r="I670" s="585"/>
      <c r="J670" s="584" t="s">
        <v>1225</v>
      </c>
      <c r="K670" s="354" t="s">
        <v>134</v>
      </c>
      <c r="L670" s="585" t="s">
        <v>9783</v>
      </c>
      <c r="M670" s="585">
        <v>1</v>
      </c>
      <c r="N670" s="585"/>
      <c r="O670" s="579">
        <f t="shared" si="82"/>
        <v>0</v>
      </c>
      <c r="P670" s="585">
        <f t="shared" si="78"/>
        <v>38</v>
      </c>
      <c r="Q670" s="602"/>
      <c r="R670" s="602"/>
      <c r="S670" s="579">
        <f t="shared" si="80"/>
        <v>0</v>
      </c>
      <c r="T670" s="579">
        <f t="shared" si="81"/>
        <v>0</v>
      </c>
      <c r="U670" s="735"/>
      <c r="V670" s="831"/>
      <c r="X670" s="981">
        <v>0</v>
      </c>
      <c r="Y670" s="981">
        <v>19</v>
      </c>
      <c r="AB670" s="981">
        <v>0</v>
      </c>
      <c r="AC670" s="981">
        <v>0</v>
      </c>
    </row>
    <row r="671" spans="1:29" ht="15" hidden="1" customHeight="1" thickBot="1" x14ac:dyDescent="0.3">
      <c r="A671" s="580" t="str">
        <f t="shared" si="77"/>
        <v>52125431Seq. Chicote</v>
      </c>
      <c r="B671" s="581">
        <v>655</v>
      </c>
      <c r="C671" s="605">
        <v>52125431</v>
      </c>
      <c r="D671" s="658" t="s">
        <v>2394</v>
      </c>
      <c r="E671" s="605">
        <v>20</v>
      </c>
      <c r="F671" s="584" t="s">
        <v>2401</v>
      </c>
      <c r="G671" s="585" t="s">
        <v>2395</v>
      </c>
      <c r="H671" s="585"/>
      <c r="I671" s="585"/>
      <c r="J671" s="584" t="s">
        <v>831</v>
      </c>
      <c r="K671" s="354" t="s">
        <v>134</v>
      </c>
      <c r="L671" s="585" t="s">
        <v>9783</v>
      </c>
      <c r="M671" s="585">
        <v>1</v>
      </c>
      <c r="N671" s="585"/>
      <c r="O671" s="579">
        <f t="shared" si="82"/>
        <v>0</v>
      </c>
      <c r="P671" s="585">
        <f t="shared" si="78"/>
        <v>38</v>
      </c>
      <c r="Q671" s="602"/>
      <c r="R671" s="602"/>
      <c r="S671" s="579">
        <f t="shared" si="80"/>
        <v>0</v>
      </c>
      <c r="T671" s="579">
        <f t="shared" si="81"/>
        <v>0</v>
      </c>
      <c r="U671" s="735"/>
      <c r="V671" s="831"/>
      <c r="X671" s="981">
        <v>0</v>
      </c>
      <c r="Y671" s="981">
        <v>19</v>
      </c>
      <c r="AB671" s="981">
        <v>0</v>
      </c>
      <c r="AC671" s="981">
        <v>0</v>
      </c>
    </row>
    <row r="672" spans="1:29" ht="15" hidden="1" customHeight="1" thickBot="1" x14ac:dyDescent="0.3">
      <c r="A672" s="580" t="str">
        <f t="shared" si="77"/>
        <v>52125433Seq. Chicote</v>
      </c>
      <c r="B672" s="581">
        <v>656</v>
      </c>
      <c r="C672" s="605">
        <v>52125433</v>
      </c>
      <c r="D672" s="658" t="s">
        <v>2394</v>
      </c>
      <c r="E672" s="605">
        <v>20</v>
      </c>
      <c r="F672" s="584" t="s">
        <v>1926</v>
      </c>
      <c r="G672" s="585" t="s">
        <v>2395</v>
      </c>
      <c r="H672" s="585"/>
      <c r="I672" s="585"/>
      <c r="J672" s="584" t="s">
        <v>831</v>
      </c>
      <c r="K672" s="354" t="s">
        <v>134</v>
      </c>
      <c r="L672" s="585" t="s">
        <v>9783</v>
      </c>
      <c r="M672" s="585">
        <v>1</v>
      </c>
      <c r="N672" s="585"/>
      <c r="O672" s="579">
        <f t="shared" si="82"/>
        <v>0</v>
      </c>
      <c r="P672" s="585">
        <f t="shared" si="78"/>
        <v>38</v>
      </c>
      <c r="Q672" s="602"/>
      <c r="R672" s="602"/>
      <c r="S672" s="579">
        <f t="shared" si="80"/>
        <v>0</v>
      </c>
      <c r="T672" s="579">
        <f t="shared" si="81"/>
        <v>0</v>
      </c>
      <c r="U672" s="735"/>
      <c r="V672" s="831"/>
      <c r="X672" s="981">
        <v>0</v>
      </c>
      <c r="Y672" s="981">
        <v>19</v>
      </c>
      <c r="AB672" s="981">
        <v>0</v>
      </c>
      <c r="AC672" s="981">
        <v>0</v>
      </c>
    </row>
    <row r="673" spans="1:29" ht="15" hidden="1" customHeight="1" thickBot="1" x14ac:dyDescent="0.3">
      <c r="A673" s="580" t="str">
        <f t="shared" si="77"/>
        <v>52125950Seq. Chicote</v>
      </c>
      <c r="B673" s="581">
        <v>657</v>
      </c>
      <c r="C673" s="605">
        <v>52125950</v>
      </c>
      <c r="D673" s="658" t="s">
        <v>130</v>
      </c>
      <c r="E673" s="605">
        <v>20</v>
      </c>
      <c r="F673" s="584" t="s">
        <v>2054</v>
      </c>
      <c r="G673" s="585" t="s">
        <v>2395</v>
      </c>
      <c r="H673" s="585"/>
      <c r="I673" s="585"/>
      <c r="J673" s="584" t="s">
        <v>1225</v>
      </c>
      <c r="K673" s="354" t="s">
        <v>134</v>
      </c>
      <c r="L673" s="585" t="s">
        <v>9783</v>
      </c>
      <c r="M673" s="585">
        <v>1</v>
      </c>
      <c r="N673" s="585"/>
      <c r="O673" s="579">
        <f t="shared" si="82"/>
        <v>0</v>
      </c>
      <c r="P673" s="585">
        <f t="shared" si="78"/>
        <v>38</v>
      </c>
      <c r="Q673" s="602"/>
      <c r="R673" s="602"/>
      <c r="S673" s="579">
        <f t="shared" si="80"/>
        <v>0</v>
      </c>
      <c r="T673" s="579">
        <f t="shared" si="81"/>
        <v>0</v>
      </c>
      <c r="U673" s="735"/>
      <c r="V673" s="831"/>
      <c r="X673" s="981">
        <v>0</v>
      </c>
      <c r="Y673" s="981">
        <v>19</v>
      </c>
      <c r="AB673" s="981">
        <v>0</v>
      </c>
      <c r="AC673" s="981">
        <v>0</v>
      </c>
    </row>
    <row r="674" spans="1:29" ht="15" hidden="1" customHeight="1" thickBot="1" x14ac:dyDescent="0.3">
      <c r="A674" s="580" t="str">
        <f t="shared" si="77"/>
        <v>52125436Seq. Chicote</v>
      </c>
      <c r="B674" s="581">
        <v>658</v>
      </c>
      <c r="C674" s="605">
        <v>52125436</v>
      </c>
      <c r="D674" s="658" t="s">
        <v>2394</v>
      </c>
      <c r="E674" s="605">
        <v>20</v>
      </c>
      <c r="F674" s="584" t="s">
        <v>2402</v>
      </c>
      <c r="G674" s="585" t="s">
        <v>2395</v>
      </c>
      <c r="H674" s="585"/>
      <c r="I674" s="585"/>
      <c r="J674" s="584" t="s">
        <v>831</v>
      </c>
      <c r="K674" s="354" t="s">
        <v>134</v>
      </c>
      <c r="L674" s="585" t="s">
        <v>9783</v>
      </c>
      <c r="M674" s="585">
        <v>1</v>
      </c>
      <c r="N674" s="585"/>
      <c r="O674" s="579">
        <f t="shared" si="82"/>
        <v>0</v>
      </c>
      <c r="P674" s="585">
        <f t="shared" si="78"/>
        <v>38</v>
      </c>
      <c r="Q674" s="602"/>
      <c r="R674" s="602"/>
      <c r="S674" s="579">
        <f t="shared" si="80"/>
        <v>0</v>
      </c>
      <c r="T674" s="579">
        <f t="shared" si="81"/>
        <v>0</v>
      </c>
      <c r="U674" s="735"/>
      <c r="V674" s="831"/>
      <c r="X674" s="981">
        <v>0</v>
      </c>
      <c r="Y674" s="981">
        <v>19</v>
      </c>
      <c r="AB674" s="981">
        <v>0</v>
      </c>
      <c r="AC674" s="981">
        <v>0</v>
      </c>
    </row>
    <row r="675" spans="1:29" ht="15.75" hidden="1" customHeight="1" thickBot="1" x14ac:dyDescent="0.3">
      <c r="A675" s="580" t="str">
        <f t="shared" si="77"/>
        <v>52125437Seq. Chicote</v>
      </c>
      <c r="B675" s="581">
        <v>659</v>
      </c>
      <c r="C675" s="605">
        <v>52125437</v>
      </c>
      <c r="D675" s="658" t="s">
        <v>2394</v>
      </c>
      <c r="E675" s="605">
        <v>20</v>
      </c>
      <c r="F675" s="584" t="s">
        <v>2403</v>
      </c>
      <c r="G675" s="585" t="s">
        <v>2395</v>
      </c>
      <c r="H675" s="585"/>
      <c r="I675" s="585"/>
      <c r="J675" s="584" t="s">
        <v>831</v>
      </c>
      <c r="K675" s="354" t="s">
        <v>134</v>
      </c>
      <c r="L675" s="585" t="s">
        <v>9783</v>
      </c>
      <c r="M675" s="585">
        <v>1</v>
      </c>
      <c r="N675" s="585"/>
      <c r="O675" s="579">
        <f t="shared" si="82"/>
        <v>0</v>
      </c>
      <c r="P675" s="585">
        <f t="shared" si="78"/>
        <v>38</v>
      </c>
      <c r="Q675" s="602"/>
      <c r="R675" s="602"/>
      <c r="S675" s="579">
        <f t="shared" si="80"/>
        <v>0</v>
      </c>
      <c r="T675" s="579">
        <f t="shared" si="81"/>
        <v>0</v>
      </c>
      <c r="U675" s="735"/>
      <c r="V675" s="831"/>
      <c r="X675" s="981">
        <v>0</v>
      </c>
      <c r="Y675" s="981">
        <v>19</v>
      </c>
      <c r="AB675" s="981">
        <v>0</v>
      </c>
      <c r="AC675" s="981">
        <v>0</v>
      </c>
    </row>
    <row r="676" spans="1:29" ht="15" hidden="1" customHeight="1" thickBot="1" x14ac:dyDescent="0.3">
      <c r="A676" s="580" t="str">
        <f t="shared" si="77"/>
        <v>52127836Seq. Chicote</v>
      </c>
      <c r="B676" s="581">
        <v>660</v>
      </c>
      <c r="C676" s="605">
        <v>52127836</v>
      </c>
      <c r="D676" s="658" t="s">
        <v>2394</v>
      </c>
      <c r="E676" s="605">
        <v>20</v>
      </c>
      <c r="F676" s="584" t="s">
        <v>2313</v>
      </c>
      <c r="G676" s="585" t="s">
        <v>2395</v>
      </c>
      <c r="H676" s="585"/>
      <c r="I676" s="585"/>
      <c r="J676" s="584" t="s">
        <v>831</v>
      </c>
      <c r="K676" s="354" t="s">
        <v>134</v>
      </c>
      <c r="L676" s="585" t="s">
        <v>9783</v>
      </c>
      <c r="M676" s="585">
        <v>1</v>
      </c>
      <c r="N676" s="585"/>
      <c r="O676" s="579">
        <f t="shared" si="82"/>
        <v>0</v>
      </c>
      <c r="P676" s="585">
        <f t="shared" si="78"/>
        <v>38</v>
      </c>
      <c r="Q676" s="602"/>
      <c r="R676" s="602"/>
      <c r="S676" s="579">
        <f t="shared" si="80"/>
        <v>0</v>
      </c>
      <c r="T676" s="579">
        <f t="shared" si="81"/>
        <v>0</v>
      </c>
      <c r="U676" s="735"/>
      <c r="V676" s="831"/>
      <c r="X676" s="981">
        <v>0</v>
      </c>
      <c r="Y676" s="981">
        <v>19</v>
      </c>
      <c r="AB676" s="981">
        <v>0</v>
      </c>
      <c r="AC676" s="981">
        <v>0</v>
      </c>
    </row>
    <row r="677" spans="1:29" ht="15" hidden="1" customHeight="1" thickBot="1" x14ac:dyDescent="0.3">
      <c r="A677" s="580" t="str">
        <f t="shared" si="77"/>
        <v>52127838Seq. Chicote</v>
      </c>
      <c r="B677" s="581">
        <v>661</v>
      </c>
      <c r="C677" s="605">
        <v>52127838</v>
      </c>
      <c r="D677" s="658" t="s">
        <v>2394</v>
      </c>
      <c r="E677" s="605">
        <v>20</v>
      </c>
      <c r="F677" s="584" t="s">
        <v>1635</v>
      </c>
      <c r="G677" s="585" t="s">
        <v>2395</v>
      </c>
      <c r="H677" s="585"/>
      <c r="I677" s="585"/>
      <c r="J677" s="584" t="s">
        <v>831</v>
      </c>
      <c r="K677" s="354" t="s">
        <v>134</v>
      </c>
      <c r="L677" s="585" t="s">
        <v>9783</v>
      </c>
      <c r="M677" s="585">
        <v>1</v>
      </c>
      <c r="N677" s="585"/>
      <c r="O677" s="579">
        <f t="shared" si="82"/>
        <v>0</v>
      </c>
      <c r="P677" s="585">
        <f t="shared" si="78"/>
        <v>38</v>
      </c>
      <c r="Q677" s="602"/>
      <c r="R677" s="602"/>
      <c r="S677" s="579">
        <f t="shared" si="80"/>
        <v>0</v>
      </c>
      <c r="T677" s="579">
        <f t="shared" si="81"/>
        <v>0</v>
      </c>
      <c r="U677" s="735"/>
      <c r="V677" s="831"/>
      <c r="X677" s="981">
        <v>0</v>
      </c>
      <c r="Y677" s="981">
        <v>19</v>
      </c>
      <c r="AB677" s="981">
        <v>0</v>
      </c>
      <c r="AC677" s="981">
        <v>0</v>
      </c>
    </row>
    <row r="678" spans="1:29" ht="15" hidden="1" customHeight="1" thickBot="1" x14ac:dyDescent="0.3">
      <c r="A678" s="580" t="str">
        <f t="shared" si="77"/>
        <v>52127684Seq. Chicote</v>
      </c>
      <c r="B678" s="581">
        <v>662</v>
      </c>
      <c r="C678" s="605">
        <v>52127684</v>
      </c>
      <c r="D678" s="658" t="s">
        <v>2404</v>
      </c>
      <c r="E678" s="605">
        <v>60</v>
      </c>
      <c r="F678" s="584" t="s">
        <v>2405</v>
      </c>
      <c r="G678" s="585" t="s">
        <v>2395</v>
      </c>
      <c r="H678" s="585"/>
      <c r="I678" s="585"/>
      <c r="J678" s="584" t="s">
        <v>831</v>
      </c>
      <c r="K678" s="354" t="s">
        <v>134</v>
      </c>
      <c r="L678" s="585" t="s">
        <v>9783</v>
      </c>
      <c r="M678" s="585">
        <v>1</v>
      </c>
      <c r="N678" s="585"/>
      <c r="O678" s="579">
        <f t="shared" si="82"/>
        <v>0</v>
      </c>
      <c r="P678" s="585">
        <f t="shared" si="78"/>
        <v>38</v>
      </c>
      <c r="Q678" s="602"/>
      <c r="R678" s="602"/>
      <c r="S678" s="579">
        <f t="shared" si="80"/>
        <v>0</v>
      </c>
      <c r="T678" s="579">
        <f t="shared" si="81"/>
        <v>0</v>
      </c>
      <c r="U678" s="735"/>
      <c r="V678" s="831"/>
      <c r="X678" s="981">
        <v>0</v>
      </c>
      <c r="Y678" s="981">
        <v>19</v>
      </c>
      <c r="AB678" s="981">
        <v>0</v>
      </c>
      <c r="AC678" s="981">
        <v>0</v>
      </c>
    </row>
    <row r="679" spans="1:29" ht="15" hidden="1" customHeight="1" thickBot="1" x14ac:dyDescent="0.3">
      <c r="A679" s="580" t="str">
        <f t="shared" ref="A679:A742" si="83">CONCATENATE(C679,G679)</f>
        <v>52125045Seq. Chicote</v>
      </c>
      <c r="B679" s="581">
        <v>663</v>
      </c>
      <c r="C679" s="358">
        <v>52125045</v>
      </c>
      <c r="D679" s="658" t="s">
        <v>2406</v>
      </c>
      <c r="E679" s="605">
        <v>20</v>
      </c>
      <c r="F679" s="584" t="s">
        <v>2319</v>
      </c>
      <c r="G679" s="585" t="s">
        <v>2395</v>
      </c>
      <c r="H679" s="585"/>
      <c r="I679" s="585"/>
      <c r="J679" s="584" t="s">
        <v>831</v>
      </c>
      <c r="K679" s="354" t="s">
        <v>134</v>
      </c>
      <c r="L679" s="585" t="s">
        <v>9783</v>
      </c>
      <c r="M679" s="585">
        <v>1</v>
      </c>
      <c r="N679" s="585"/>
      <c r="O679" s="579">
        <f t="shared" si="82"/>
        <v>0</v>
      </c>
      <c r="P679" s="585">
        <f t="shared" ref="P679:P742" si="84">ROUNDUP(VLOOKUP(L679,$E$2:$I$9,5,FALSE)*M679,0)</f>
        <v>38</v>
      </c>
      <c r="Q679" s="602"/>
      <c r="R679" s="602"/>
      <c r="S679" s="579">
        <f t="shared" si="80"/>
        <v>0</v>
      </c>
      <c r="T679" s="579">
        <f t="shared" si="81"/>
        <v>0</v>
      </c>
      <c r="U679" s="735"/>
      <c r="V679" s="831"/>
      <c r="X679" s="981">
        <v>0</v>
      </c>
      <c r="Y679" s="981">
        <v>19</v>
      </c>
      <c r="AB679" s="981">
        <v>0</v>
      </c>
      <c r="AC679" s="981">
        <v>0</v>
      </c>
    </row>
    <row r="680" spans="1:29" ht="15" hidden="1" customHeight="1" thickBot="1" x14ac:dyDescent="0.3">
      <c r="A680" s="580" t="str">
        <f t="shared" si="83"/>
        <v>52124771Seq. Chicote</v>
      </c>
      <c r="B680" s="581">
        <v>664</v>
      </c>
      <c r="C680" s="359">
        <v>52124771</v>
      </c>
      <c r="D680" s="658" t="s">
        <v>2406</v>
      </c>
      <c r="E680" s="605">
        <v>20</v>
      </c>
      <c r="F680" s="584" t="s">
        <v>1715</v>
      </c>
      <c r="G680" s="585" t="s">
        <v>2395</v>
      </c>
      <c r="H680" s="585"/>
      <c r="I680" s="585"/>
      <c r="J680" s="584" t="s">
        <v>831</v>
      </c>
      <c r="K680" s="354" t="s">
        <v>134</v>
      </c>
      <c r="L680" s="585" t="s">
        <v>9783</v>
      </c>
      <c r="M680" s="585">
        <v>1</v>
      </c>
      <c r="N680" s="585"/>
      <c r="O680" s="579">
        <f t="shared" si="82"/>
        <v>0</v>
      </c>
      <c r="P680" s="585">
        <f t="shared" si="84"/>
        <v>38</v>
      </c>
      <c r="Q680" s="602"/>
      <c r="R680" s="602"/>
      <c r="S680" s="579">
        <f t="shared" si="80"/>
        <v>0</v>
      </c>
      <c r="T680" s="579">
        <f t="shared" si="81"/>
        <v>0</v>
      </c>
      <c r="U680" s="735"/>
      <c r="V680" s="831"/>
      <c r="X680" s="981">
        <v>0</v>
      </c>
      <c r="Y680" s="981">
        <v>19</v>
      </c>
      <c r="AB680" s="981">
        <v>0</v>
      </c>
      <c r="AC680" s="981">
        <v>0</v>
      </c>
    </row>
    <row r="681" spans="1:29" ht="15" hidden="1" customHeight="1" thickBot="1" x14ac:dyDescent="0.3">
      <c r="A681" s="580" t="str">
        <f t="shared" si="83"/>
        <v>52125045Seq. Chicote</v>
      </c>
      <c r="B681" s="581">
        <v>665</v>
      </c>
      <c r="C681" s="358">
        <v>52125045</v>
      </c>
      <c r="D681" s="658" t="s">
        <v>2407</v>
      </c>
      <c r="E681" s="605">
        <v>20</v>
      </c>
      <c r="F681" s="584" t="s">
        <v>1841</v>
      </c>
      <c r="G681" s="585" t="s">
        <v>2395</v>
      </c>
      <c r="H681" s="585"/>
      <c r="I681" s="585"/>
      <c r="J681" s="584" t="s">
        <v>831</v>
      </c>
      <c r="K681" s="354" t="s">
        <v>134</v>
      </c>
      <c r="L681" s="585" t="s">
        <v>9783</v>
      </c>
      <c r="M681" s="585">
        <v>1</v>
      </c>
      <c r="N681" s="585"/>
      <c r="O681" s="579">
        <f t="shared" si="82"/>
        <v>0</v>
      </c>
      <c r="P681" s="585">
        <f t="shared" si="84"/>
        <v>38</v>
      </c>
      <c r="Q681" s="602"/>
      <c r="R681" s="602"/>
      <c r="S681" s="579">
        <f t="shared" si="80"/>
        <v>0</v>
      </c>
      <c r="T681" s="579">
        <f t="shared" si="81"/>
        <v>0</v>
      </c>
      <c r="U681" s="735"/>
      <c r="V681" s="831"/>
      <c r="X681" s="981">
        <v>0</v>
      </c>
      <c r="Y681" s="981">
        <v>19</v>
      </c>
      <c r="AB681" s="981">
        <v>0</v>
      </c>
      <c r="AC681" s="981">
        <v>0</v>
      </c>
    </row>
    <row r="682" spans="1:29" ht="15" hidden="1" customHeight="1" thickBot="1" x14ac:dyDescent="0.3">
      <c r="A682" s="580" t="str">
        <f t="shared" si="83"/>
        <v>52125416Seq. Chicote</v>
      </c>
      <c r="B682" s="581">
        <v>666</v>
      </c>
      <c r="C682" s="605">
        <v>52125416</v>
      </c>
      <c r="D682" s="658" t="s">
        <v>2408</v>
      </c>
      <c r="E682" s="605">
        <v>20</v>
      </c>
      <c r="F682" s="584" t="s">
        <v>2409</v>
      </c>
      <c r="G682" s="585" t="s">
        <v>2395</v>
      </c>
      <c r="H682" s="585"/>
      <c r="I682" s="585"/>
      <c r="J682" s="584" t="s">
        <v>831</v>
      </c>
      <c r="K682" s="354" t="s">
        <v>134</v>
      </c>
      <c r="L682" s="585" t="s">
        <v>9783</v>
      </c>
      <c r="M682" s="585">
        <v>1</v>
      </c>
      <c r="N682" s="585"/>
      <c r="O682" s="579">
        <f t="shared" si="82"/>
        <v>0</v>
      </c>
      <c r="P682" s="585">
        <f t="shared" si="84"/>
        <v>38</v>
      </c>
      <c r="Q682" s="602"/>
      <c r="R682" s="602"/>
      <c r="S682" s="579">
        <f t="shared" si="80"/>
        <v>0</v>
      </c>
      <c r="T682" s="579">
        <f t="shared" si="81"/>
        <v>0</v>
      </c>
      <c r="U682" s="735"/>
      <c r="V682" s="831"/>
      <c r="X682" s="981">
        <v>0</v>
      </c>
      <c r="Y682" s="981">
        <v>19</v>
      </c>
      <c r="AB682" s="981">
        <v>0</v>
      </c>
      <c r="AC682" s="981">
        <v>0</v>
      </c>
    </row>
    <row r="683" spans="1:29" ht="15" hidden="1" customHeight="1" thickBot="1" x14ac:dyDescent="0.3">
      <c r="A683" s="580" t="str">
        <f t="shared" si="83"/>
        <v>52125419Seq. Chicote</v>
      </c>
      <c r="B683" s="581">
        <v>667</v>
      </c>
      <c r="C683" s="605">
        <v>52125419</v>
      </c>
      <c r="D683" s="658" t="s">
        <v>2408</v>
      </c>
      <c r="E683" s="605">
        <v>20</v>
      </c>
      <c r="F683" s="584" t="s">
        <v>1703</v>
      </c>
      <c r="G683" s="585" t="s">
        <v>2395</v>
      </c>
      <c r="H683" s="585"/>
      <c r="I683" s="585"/>
      <c r="J683" s="584" t="s">
        <v>831</v>
      </c>
      <c r="K683" s="354" t="s">
        <v>134</v>
      </c>
      <c r="L683" s="585" t="s">
        <v>9783</v>
      </c>
      <c r="M683" s="585">
        <v>1</v>
      </c>
      <c r="N683" s="585"/>
      <c r="O683" s="579">
        <f t="shared" si="82"/>
        <v>0</v>
      </c>
      <c r="P683" s="585">
        <f t="shared" si="84"/>
        <v>38</v>
      </c>
      <c r="Q683" s="602"/>
      <c r="R683" s="602"/>
      <c r="S683" s="579">
        <f t="shared" si="80"/>
        <v>0</v>
      </c>
      <c r="T683" s="579">
        <f t="shared" si="81"/>
        <v>0</v>
      </c>
      <c r="U683" s="735"/>
      <c r="V683" s="831"/>
      <c r="X683" s="981">
        <v>0</v>
      </c>
      <c r="Y683" s="981">
        <v>19</v>
      </c>
      <c r="AB683" s="981">
        <v>0</v>
      </c>
      <c r="AC683" s="981">
        <v>0</v>
      </c>
    </row>
    <row r="684" spans="1:29" ht="15" hidden="1" customHeight="1" thickBot="1" x14ac:dyDescent="0.3">
      <c r="A684" s="580" t="str">
        <f t="shared" si="83"/>
        <v>52125420Seq. Chicote</v>
      </c>
      <c r="B684" s="581">
        <v>668</v>
      </c>
      <c r="C684" s="644">
        <v>52125420</v>
      </c>
      <c r="D684" s="659" t="s">
        <v>2408</v>
      </c>
      <c r="E684" s="644">
        <v>20</v>
      </c>
      <c r="F684" s="584" t="s">
        <v>1913</v>
      </c>
      <c r="G684" s="585" t="s">
        <v>2395</v>
      </c>
      <c r="H684" s="585"/>
      <c r="I684" s="585"/>
      <c r="J684" s="584" t="s">
        <v>831</v>
      </c>
      <c r="K684" s="354" t="s">
        <v>134</v>
      </c>
      <c r="L684" s="585" t="s">
        <v>9783</v>
      </c>
      <c r="M684" s="585">
        <v>1</v>
      </c>
      <c r="N684" s="585"/>
      <c r="O684" s="579">
        <f t="shared" ref="O684:O711" si="85">ROUNDUP(IF(N684="PENDANT",(VLOOKUP(L684,$E$2:$I$9,5,FALSE)*M684)),0)</f>
        <v>0</v>
      </c>
      <c r="P684" s="585">
        <f t="shared" si="84"/>
        <v>38</v>
      </c>
      <c r="Q684" s="602"/>
      <c r="R684" s="602"/>
      <c r="S684" s="579">
        <f t="shared" si="80"/>
        <v>0</v>
      </c>
      <c r="T684" s="579">
        <f t="shared" si="81"/>
        <v>0</v>
      </c>
      <c r="U684" s="735"/>
      <c r="V684" s="831"/>
      <c r="X684" s="981">
        <v>0</v>
      </c>
      <c r="Y684" s="981">
        <v>19</v>
      </c>
      <c r="AB684" s="981">
        <v>0</v>
      </c>
      <c r="AC684" s="981">
        <v>0</v>
      </c>
    </row>
    <row r="685" spans="1:29" ht="15" hidden="1" customHeight="1" thickBot="1" x14ac:dyDescent="0.3">
      <c r="A685" s="580" t="str">
        <f t="shared" si="83"/>
        <v>52125423Seq. Chicote</v>
      </c>
      <c r="B685" s="581">
        <v>669</v>
      </c>
      <c r="C685" s="644">
        <v>52125423</v>
      </c>
      <c r="D685" s="659" t="s">
        <v>2408</v>
      </c>
      <c r="E685" s="644">
        <v>20</v>
      </c>
      <c r="F685" s="584" t="s">
        <v>1841</v>
      </c>
      <c r="G685" s="585" t="s">
        <v>2395</v>
      </c>
      <c r="H685" s="585"/>
      <c r="I685" s="585"/>
      <c r="J685" s="584" t="s">
        <v>831</v>
      </c>
      <c r="K685" s="354" t="s">
        <v>134</v>
      </c>
      <c r="L685" s="585" t="s">
        <v>9783</v>
      </c>
      <c r="M685" s="585">
        <v>1</v>
      </c>
      <c r="N685" s="585"/>
      <c r="O685" s="579">
        <f t="shared" si="85"/>
        <v>0</v>
      </c>
      <c r="P685" s="585">
        <f t="shared" si="84"/>
        <v>38</v>
      </c>
      <c r="Q685" s="602"/>
      <c r="R685" s="602"/>
      <c r="S685" s="579">
        <f t="shared" si="80"/>
        <v>0</v>
      </c>
      <c r="T685" s="579">
        <f t="shared" si="81"/>
        <v>0</v>
      </c>
      <c r="U685" s="735"/>
      <c r="V685" s="831"/>
      <c r="X685" s="981">
        <v>0</v>
      </c>
      <c r="Y685" s="981">
        <v>19</v>
      </c>
      <c r="AB685" s="981">
        <v>0</v>
      </c>
      <c r="AC685" s="981">
        <v>0</v>
      </c>
    </row>
    <row r="686" spans="1:29" ht="15" hidden="1" customHeight="1" thickBot="1" x14ac:dyDescent="0.3">
      <c r="A686" s="580" t="str">
        <f t="shared" si="83"/>
        <v>52125425Seq. Chicote</v>
      </c>
      <c r="B686" s="581">
        <v>670</v>
      </c>
      <c r="C686" s="644">
        <v>52125425</v>
      </c>
      <c r="D686" s="659" t="s">
        <v>2408</v>
      </c>
      <c r="E686" s="644">
        <v>20</v>
      </c>
      <c r="F686" s="584" t="s">
        <v>2410</v>
      </c>
      <c r="G686" s="585" t="s">
        <v>2395</v>
      </c>
      <c r="H686" s="585"/>
      <c r="I686" s="585"/>
      <c r="J686" s="584" t="s">
        <v>831</v>
      </c>
      <c r="K686" s="354" t="s">
        <v>134</v>
      </c>
      <c r="L686" s="585" t="s">
        <v>9783</v>
      </c>
      <c r="M686" s="585">
        <v>1</v>
      </c>
      <c r="N686" s="585"/>
      <c r="O686" s="579">
        <f t="shared" si="85"/>
        <v>0</v>
      </c>
      <c r="P686" s="585">
        <f t="shared" si="84"/>
        <v>38</v>
      </c>
      <c r="Q686" s="602"/>
      <c r="R686" s="602"/>
      <c r="S686" s="579">
        <f t="shared" si="80"/>
        <v>0</v>
      </c>
      <c r="T686" s="579">
        <f t="shared" si="81"/>
        <v>0</v>
      </c>
      <c r="U686" s="735"/>
      <c r="V686" s="831"/>
      <c r="X686" s="981">
        <v>0</v>
      </c>
      <c r="Y686" s="981">
        <v>19</v>
      </c>
      <c r="AB686" s="981">
        <v>0</v>
      </c>
      <c r="AC686" s="981">
        <v>0</v>
      </c>
    </row>
    <row r="687" spans="1:29" ht="15" hidden="1" customHeight="1" thickBot="1" x14ac:dyDescent="0.3">
      <c r="A687" s="580" t="str">
        <f t="shared" si="83"/>
        <v>52125427Seq. Chicote</v>
      </c>
      <c r="B687" s="581">
        <v>671</v>
      </c>
      <c r="C687" s="644">
        <v>52125427</v>
      </c>
      <c r="D687" s="659" t="s">
        <v>2408</v>
      </c>
      <c r="E687" s="644">
        <v>20</v>
      </c>
      <c r="F687" s="584" t="s">
        <v>2411</v>
      </c>
      <c r="G687" s="585" t="s">
        <v>2395</v>
      </c>
      <c r="H687" s="585"/>
      <c r="I687" s="585"/>
      <c r="J687" s="584" t="s">
        <v>831</v>
      </c>
      <c r="K687" s="354" t="s">
        <v>134</v>
      </c>
      <c r="L687" s="585" t="s">
        <v>9783</v>
      </c>
      <c r="M687" s="585">
        <v>1</v>
      </c>
      <c r="N687" s="585"/>
      <c r="O687" s="579">
        <f t="shared" si="85"/>
        <v>0</v>
      </c>
      <c r="P687" s="585">
        <f t="shared" si="84"/>
        <v>38</v>
      </c>
      <c r="Q687" s="602"/>
      <c r="R687" s="602"/>
      <c r="S687" s="579">
        <f t="shared" si="80"/>
        <v>0</v>
      </c>
      <c r="T687" s="579">
        <f t="shared" si="81"/>
        <v>0</v>
      </c>
      <c r="U687" s="735"/>
      <c r="V687" s="831"/>
      <c r="X687" s="981">
        <v>0</v>
      </c>
      <c r="Y687" s="981">
        <v>19</v>
      </c>
      <c r="AB687" s="981">
        <v>0</v>
      </c>
      <c r="AC687" s="981">
        <v>0</v>
      </c>
    </row>
    <row r="688" spans="1:29" ht="15" hidden="1" customHeight="1" thickBot="1" x14ac:dyDescent="0.3">
      <c r="A688" s="580" t="str">
        <f t="shared" si="83"/>
        <v>52125429Seq. Chicote</v>
      </c>
      <c r="B688" s="581">
        <v>672</v>
      </c>
      <c r="C688" s="660">
        <v>52125429</v>
      </c>
      <c r="D688" s="659" t="s">
        <v>2408</v>
      </c>
      <c r="E688" s="644">
        <v>20</v>
      </c>
      <c r="F688" s="584" t="s">
        <v>2412</v>
      </c>
      <c r="G688" s="585" t="s">
        <v>2395</v>
      </c>
      <c r="H688" s="585"/>
      <c r="I688" s="585"/>
      <c r="J688" s="584" t="s">
        <v>831</v>
      </c>
      <c r="K688" s="354" t="s">
        <v>134</v>
      </c>
      <c r="L688" s="585" t="s">
        <v>9783</v>
      </c>
      <c r="M688" s="585">
        <v>1</v>
      </c>
      <c r="N688" s="585"/>
      <c r="O688" s="579">
        <f t="shared" si="85"/>
        <v>0</v>
      </c>
      <c r="P688" s="585">
        <f t="shared" si="84"/>
        <v>38</v>
      </c>
      <c r="Q688" s="602"/>
      <c r="R688" s="602"/>
      <c r="S688" s="579">
        <f t="shared" si="80"/>
        <v>0</v>
      </c>
      <c r="T688" s="579">
        <f t="shared" si="81"/>
        <v>0</v>
      </c>
      <c r="U688" s="735"/>
      <c r="V688" s="831"/>
      <c r="X688" s="981">
        <v>0</v>
      </c>
      <c r="Y688" s="981">
        <v>19</v>
      </c>
      <c r="AB688" s="981">
        <v>0</v>
      </c>
      <c r="AC688" s="981">
        <v>0</v>
      </c>
    </row>
    <row r="689" spans="1:29" ht="15" hidden="1" customHeight="1" thickBot="1" x14ac:dyDescent="0.3">
      <c r="A689" s="580" t="str">
        <f t="shared" si="83"/>
        <v>52125430Seq. Chicote</v>
      </c>
      <c r="B689" s="581">
        <v>673</v>
      </c>
      <c r="C689" s="660">
        <v>52125430</v>
      </c>
      <c r="D689" s="659" t="s">
        <v>2408</v>
      </c>
      <c r="E689" s="644">
        <v>20</v>
      </c>
      <c r="F689" s="584" t="s">
        <v>1965</v>
      </c>
      <c r="G689" s="585" t="s">
        <v>2395</v>
      </c>
      <c r="H689" s="585"/>
      <c r="I689" s="585"/>
      <c r="J689" s="584" t="s">
        <v>831</v>
      </c>
      <c r="K689" s="354" t="s">
        <v>134</v>
      </c>
      <c r="L689" s="585" t="s">
        <v>9783</v>
      </c>
      <c r="M689" s="585">
        <v>1</v>
      </c>
      <c r="N689" s="585"/>
      <c r="O689" s="579">
        <f t="shared" si="85"/>
        <v>0</v>
      </c>
      <c r="P689" s="585">
        <f t="shared" si="84"/>
        <v>38</v>
      </c>
      <c r="Q689" s="602"/>
      <c r="R689" s="602"/>
      <c r="S689" s="579">
        <f t="shared" si="80"/>
        <v>0</v>
      </c>
      <c r="T689" s="579">
        <f t="shared" si="81"/>
        <v>0</v>
      </c>
      <c r="U689" s="735"/>
      <c r="V689" s="831"/>
      <c r="X689" s="981">
        <v>0</v>
      </c>
      <c r="Y689" s="981">
        <v>19</v>
      </c>
      <c r="AB689" s="981">
        <v>0</v>
      </c>
      <c r="AC689" s="981">
        <v>0</v>
      </c>
    </row>
    <row r="690" spans="1:29" ht="15" hidden="1" customHeight="1" thickBot="1" x14ac:dyDescent="0.3">
      <c r="A690" s="580" t="str">
        <f t="shared" si="83"/>
        <v>52125652Seq. Chicote</v>
      </c>
      <c r="B690" s="581">
        <v>674</v>
      </c>
      <c r="C690" s="605">
        <v>52125652</v>
      </c>
      <c r="D690" s="658" t="s">
        <v>10164</v>
      </c>
      <c r="E690" s="605">
        <v>60</v>
      </c>
      <c r="F690" s="584" t="s">
        <v>1629</v>
      </c>
      <c r="G690" s="585" t="s">
        <v>2395</v>
      </c>
      <c r="H690" s="585"/>
      <c r="I690" s="585"/>
      <c r="J690" s="584" t="s">
        <v>1225</v>
      </c>
      <c r="K690" s="354" t="s">
        <v>134</v>
      </c>
      <c r="L690" s="585" t="s">
        <v>9783</v>
      </c>
      <c r="M690" s="585">
        <v>1</v>
      </c>
      <c r="N690" s="585"/>
      <c r="O690" s="579">
        <f t="shared" si="85"/>
        <v>0</v>
      </c>
      <c r="P690" s="585">
        <f t="shared" si="84"/>
        <v>38</v>
      </c>
      <c r="Q690" s="602"/>
      <c r="R690" s="602"/>
      <c r="S690" s="579">
        <f t="shared" si="80"/>
        <v>0</v>
      </c>
      <c r="T690" s="579">
        <f t="shared" si="81"/>
        <v>0</v>
      </c>
      <c r="U690" s="735"/>
      <c r="V690" s="831"/>
      <c r="X690" s="981">
        <v>0</v>
      </c>
      <c r="Y690" s="981">
        <v>19</v>
      </c>
      <c r="AB690" s="981">
        <v>0</v>
      </c>
      <c r="AC690" s="981">
        <v>0</v>
      </c>
    </row>
    <row r="691" spans="1:29" ht="15" hidden="1" customHeight="1" thickBot="1" x14ac:dyDescent="0.3">
      <c r="A691" s="580" t="str">
        <f t="shared" si="83"/>
        <v>52125654Seq. Chicote</v>
      </c>
      <c r="B691" s="581">
        <v>675</v>
      </c>
      <c r="C691" s="605">
        <v>52125654</v>
      </c>
      <c r="D691" s="658" t="s">
        <v>2404</v>
      </c>
      <c r="E691" s="605">
        <v>20</v>
      </c>
      <c r="F691" s="584" t="s">
        <v>1821</v>
      </c>
      <c r="G691" s="585" t="s">
        <v>2395</v>
      </c>
      <c r="H691" s="585"/>
      <c r="I691" s="585"/>
      <c r="J691" s="584" t="s">
        <v>831</v>
      </c>
      <c r="K691" s="354" t="s">
        <v>134</v>
      </c>
      <c r="L691" s="585" t="s">
        <v>9783</v>
      </c>
      <c r="M691" s="585">
        <v>1</v>
      </c>
      <c r="N691" s="585"/>
      <c r="O691" s="579">
        <f t="shared" si="85"/>
        <v>0</v>
      </c>
      <c r="P691" s="585">
        <f t="shared" si="84"/>
        <v>38</v>
      </c>
      <c r="Q691" s="602"/>
      <c r="R691" s="602"/>
      <c r="S691" s="579">
        <f t="shared" si="80"/>
        <v>0</v>
      </c>
      <c r="T691" s="579">
        <f t="shared" si="81"/>
        <v>0</v>
      </c>
      <c r="U691" s="735"/>
      <c r="V691" s="831"/>
      <c r="X691" s="981">
        <v>0</v>
      </c>
      <c r="Y691" s="981">
        <v>19</v>
      </c>
      <c r="AB691" s="981">
        <v>0</v>
      </c>
      <c r="AC691" s="981">
        <v>0</v>
      </c>
    </row>
    <row r="692" spans="1:29" ht="15" hidden="1" customHeight="1" thickBot="1" x14ac:dyDescent="0.3">
      <c r="A692" s="580" t="str">
        <f t="shared" si="83"/>
        <v>52125655Seq. Chicote</v>
      </c>
      <c r="B692" s="581">
        <v>676</v>
      </c>
      <c r="C692" s="605">
        <v>52125655</v>
      </c>
      <c r="D692" s="658" t="s">
        <v>2404</v>
      </c>
      <c r="E692" s="605">
        <v>60</v>
      </c>
      <c r="F692" s="584" t="s">
        <v>2413</v>
      </c>
      <c r="G692" s="585" t="s">
        <v>2395</v>
      </c>
      <c r="H692" s="585"/>
      <c r="I692" s="585"/>
      <c r="J692" s="584" t="s">
        <v>831</v>
      </c>
      <c r="K692" s="354" t="s">
        <v>134</v>
      </c>
      <c r="L692" s="585" t="s">
        <v>9783</v>
      </c>
      <c r="M692" s="585">
        <v>1</v>
      </c>
      <c r="N692" s="585"/>
      <c r="O692" s="579">
        <f t="shared" si="85"/>
        <v>0</v>
      </c>
      <c r="P692" s="585">
        <f t="shared" si="84"/>
        <v>38</v>
      </c>
      <c r="Q692" s="602"/>
      <c r="R692" s="602"/>
      <c r="S692" s="579">
        <f t="shared" si="80"/>
        <v>0</v>
      </c>
      <c r="T692" s="579">
        <f t="shared" si="81"/>
        <v>0</v>
      </c>
      <c r="U692" s="735"/>
      <c r="V692" s="831"/>
      <c r="X692" s="981">
        <v>0</v>
      </c>
      <c r="Y692" s="981">
        <v>19</v>
      </c>
      <c r="AB692" s="981">
        <v>0</v>
      </c>
      <c r="AC692" s="981">
        <v>0</v>
      </c>
    </row>
    <row r="693" spans="1:29" ht="15" hidden="1" customHeight="1" thickBot="1" x14ac:dyDescent="0.3">
      <c r="A693" s="580" t="str">
        <f t="shared" si="83"/>
        <v>52125656Seq. Chicote</v>
      </c>
      <c r="B693" s="581">
        <v>677</v>
      </c>
      <c r="C693" s="661">
        <v>52125656</v>
      </c>
      <c r="D693" s="662" t="s">
        <v>10164</v>
      </c>
      <c r="E693" s="661">
        <v>60</v>
      </c>
      <c r="F693" s="584" t="s">
        <v>2242</v>
      </c>
      <c r="G693" s="585" t="s">
        <v>2395</v>
      </c>
      <c r="H693" s="585"/>
      <c r="I693" s="585"/>
      <c r="J693" s="584" t="s">
        <v>1225</v>
      </c>
      <c r="K693" s="354" t="s">
        <v>134</v>
      </c>
      <c r="L693" s="585" t="s">
        <v>9783</v>
      </c>
      <c r="M693" s="585">
        <v>1</v>
      </c>
      <c r="N693" s="585"/>
      <c r="O693" s="579">
        <f t="shared" si="85"/>
        <v>0</v>
      </c>
      <c r="P693" s="585">
        <f t="shared" si="84"/>
        <v>38</v>
      </c>
      <c r="Q693" s="602"/>
      <c r="R693" s="602"/>
      <c r="S693" s="579">
        <f t="shared" si="80"/>
        <v>0</v>
      </c>
      <c r="T693" s="579">
        <f t="shared" si="81"/>
        <v>0</v>
      </c>
      <c r="U693" s="735"/>
      <c r="V693" s="831"/>
      <c r="X693" s="981">
        <v>0</v>
      </c>
      <c r="Y693" s="981">
        <v>19</v>
      </c>
      <c r="AB693" s="981">
        <v>0</v>
      </c>
      <c r="AC693" s="981">
        <v>0</v>
      </c>
    </row>
    <row r="694" spans="1:29" ht="15" hidden="1" customHeight="1" thickBot="1" x14ac:dyDescent="0.3">
      <c r="A694" s="580" t="str">
        <f t="shared" si="83"/>
        <v>52127685Seq. Chicote</v>
      </c>
      <c r="B694" s="581">
        <v>678</v>
      </c>
      <c r="C694" s="661">
        <v>52127685</v>
      </c>
      <c r="D694" s="663" t="s">
        <v>2404</v>
      </c>
      <c r="E694" s="661">
        <v>60</v>
      </c>
      <c r="F694" s="584" t="s">
        <v>1475</v>
      </c>
      <c r="G694" s="585" t="s">
        <v>2395</v>
      </c>
      <c r="H694" s="585"/>
      <c r="I694" s="585"/>
      <c r="J694" s="584" t="s">
        <v>831</v>
      </c>
      <c r="K694" s="354" t="s">
        <v>134</v>
      </c>
      <c r="L694" s="585" t="s">
        <v>9783</v>
      </c>
      <c r="M694" s="585">
        <v>1</v>
      </c>
      <c r="N694" s="585"/>
      <c r="O694" s="579">
        <f t="shared" si="85"/>
        <v>0</v>
      </c>
      <c r="P694" s="585">
        <f t="shared" si="84"/>
        <v>38</v>
      </c>
      <c r="Q694" s="602"/>
      <c r="R694" s="602"/>
      <c r="S694" s="579">
        <f t="shared" si="80"/>
        <v>0</v>
      </c>
      <c r="T694" s="579">
        <f t="shared" si="81"/>
        <v>0</v>
      </c>
      <c r="U694" s="735"/>
      <c r="V694" s="831"/>
      <c r="X694" s="981">
        <v>0</v>
      </c>
      <c r="Y694" s="981">
        <v>19</v>
      </c>
      <c r="AB694" s="981">
        <v>0</v>
      </c>
      <c r="AC694" s="981">
        <v>0</v>
      </c>
    </row>
    <row r="695" spans="1:29" ht="15" hidden="1" customHeight="1" thickBot="1" x14ac:dyDescent="0.3">
      <c r="A695" s="580" t="str">
        <f t="shared" si="83"/>
        <v>52124770Seq. Chicote</v>
      </c>
      <c r="B695" s="581">
        <v>679</v>
      </c>
      <c r="C695" s="661">
        <v>52124770</v>
      </c>
      <c r="D695" s="663" t="s">
        <v>2408</v>
      </c>
      <c r="E695" s="661">
        <v>20</v>
      </c>
      <c r="F695" s="584" t="s">
        <v>1475</v>
      </c>
      <c r="G695" s="585" t="s">
        <v>2395</v>
      </c>
      <c r="H695" s="585"/>
      <c r="I695" s="585"/>
      <c r="J695" s="584" t="s">
        <v>831</v>
      </c>
      <c r="K695" s="354" t="s">
        <v>134</v>
      </c>
      <c r="L695" s="585" t="s">
        <v>9783</v>
      </c>
      <c r="M695" s="585">
        <v>1</v>
      </c>
      <c r="N695" s="585"/>
      <c r="O695" s="579">
        <f t="shared" si="85"/>
        <v>0</v>
      </c>
      <c r="P695" s="585">
        <f t="shared" si="84"/>
        <v>38</v>
      </c>
      <c r="Q695" s="602"/>
      <c r="R695" s="602"/>
      <c r="S695" s="579">
        <f t="shared" si="80"/>
        <v>0</v>
      </c>
      <c r="T695" s="579">
        <f t="shared" si="81"/>
        <v>0</v>
      </c>
      <c r="U695" s="735"/>
      <c r="V695" s="831"/>
      <c r="X695" s="981">
        <v>0</v>
      </c>
      <c r="Y695" s="981">
        <v>19</v>
      </c>
      <c r="AB695" s="981">
        <v>0</v>
      </c>
      <c r="AC695" s="981">
        <v>0</v>
      </c>
    </row>
    <row r="696" spans="1:29" ht="15" hidden="1" customHeight="1" thickBot="1" x14ac:dyDescent="0.3">
      <c r="A696" s="580" t="str">
        <f t="shared" si="83"/>
        <v>52127279Seq. Chicote</v>
      </c>
      <c r="B696" s="581">
        <v>680</v>
      </c>
      <c r="C696" s="661">
        <v>52127279</v>
      </c>
      <c r="D696" s="663" t="s">
        <v>2408</v>
      </c>
      <c r="E696" s="661">
        <v>60</v>
      </c>
      <c r="F696" s="584" t="s">
        <v>1475</v>
      </c>
      <c r="G696" s="585" t="s">
        <v>2395</v>
      </c>
      <c r="H696" s="585"/>
      <c r="I696" s="585"/>
      <c r="J696" s="584" t="s">
        <v>831</v>
      </c>
      <c r="K696" s="354" t="s">
        <v>134</v>
      </c>
      <c r="L696" s="585" t="s">
        <v>9783</v>
      </c>
      <c r="M696" s="585">
        <v>1</v>
      </c>
      <c r="N696" s="585"/>
      <c r="O696" s="579">
        <f t="shared" si="85"/>
        <v>0</v>
      </c>
      <c r="P696" s="585">
        <f t="shared" si="84"/>
        <v>38</v>
      </c>
      <c r="Q696" s="602"/>
      <c r="R696" s="602"/>
      <c r="S696" s="579">
        <f t="shared" si="80"/>
        <v>0</v>
      </c>
      <c r="T696" s="579">
        <f t="shared" si="81"/>
        <v>0</v>
      </c>
      <c r="U696" s="735"/>
      <c r="V696" s="831"/>
      <c r="X696" s="981">
        <v>0</v>
      </c>
      <c r="Y696" s="981">
        <v>19</v>
      </c>
      <c r="AB696" s="981">
        <v>0</v>
      </c>
      <c r="AC696" s="981">
        <v>0</v>
      </c>
    </row>
    <row r="697" spans="1:29" ht="15" hidden="1" customHeight="1" thickBot="1" x14ac:dyDescent="0.3">
      <c r="A697" s="580" t="str">
        <f t="shared" si="83"/>
        <v>52144950DOORS</v>
      </c>
      <c r="B697" s="581">
        <v>681</v>
      </c>
      <c r="C697" s="661">
        <v>52144950</v>
      </c>
      <c r="D697" s="661" t="s">
        <v>622</v>
      </c>
      <c r="E697" s="661">
        <v>100</v>
      </c>
      <c r="F697" s="584" t="s">
        <v>1475</v>
      </c>
      <c r="G697" s="585" t="s">
        <v>104</v>
      </c>
      <c r="H697" s="585"/>
      <c r="I697" s="585" t="s">
        <v>104</v>
      </c>
      <c r="J697" s="584" t="s">
        <v>831</v>
      </c>
      <c r="L697" s="585" t="s">
        <v>9783</v>
      </c>
      <c r="M697" s="585">
        <v>1</v>
      </c>
      <c r="N697" s="585"/>
      <c r="O697" s="579">
        <f t="shared" si="85"/>
        <v>0</v>
      </c>
      <c r="P697" s="585">
        <f t="shared" si="84"/>
        <v>38</v>
      </c>
      <c r="Q697" s="602"/>
      <c r="R697" s="602"/>
      <c r="S697" s="579">
        <f t="shared" si="80"/>
        <v>0</v>
      </c>
      <c r="T697" s="579">
        <f t="shared" si="81"/>
        <v>0</v>
      </c>
      <c r="U697" s="735"/>
      <c r="V697" s="831"/>
      <c r="X697" s="981">
        <v>0</v>
      </c>
      <c r="Y697" s="981">
        <v>19</v>
      </c>
      <c r="AB697" s="981">
        <v>0</v>
      </c>
      <c r="AC697" s="981">
        <v>0</v>
      </c>
    </row>
    <row r="698" spans="1:29" ht="15" hidden="1" customHeight="1" thickBot="1" x14ac:dyDescent="0.3">
      <c r="A698" s="580" t="str">
        <f t="shared" si="83"/>
        <v>52144949DOORS</v>
      </c>
      <c r="B698" s="581">
        <v>682</v>
      </c>
      <c r="C698" s="661">
        <v>52144949</v>
      </c>
      <c r="D698" s="605" t="s">
        <v>624</v>
      </c>
      <c r="E698" s="605">
        <v>100</v>
      </c>
      <c r="F698" s="584" t="s">
        <v>1475</v>
      </c>
      <c r="G698" s="585" t="s">
        <v>104</v>
      </c>
      <c r="H698" s="585"/>
      <c r="I698" s="585" t="s">
        <v>104</v>
      </c>
      <c r="J698" s="584" t="s">
        <v>831</v>
      </c>
      <c r="L698" s="585" t="s">
        <v>9783</v>
      </c>
      <c r="M698" s="585">
        <v>1</v>
      </c>
      <c r="N698" s="585"/>
      <c r="O698" s="579">
        <f t="shared" si="85"/>
        <v>0</v>
      </c>
      <c r="P698" s="585">
        <f t="shared" si="84"/>
        <v>38</v>
      </c>
      <c r="Q698" s="602"/>
      <c r="R698" s="602"/>
      <c r="S698" s="579">
        <f t="shared" si="80"/>
        <v>0</v>
      </c>
      <c r="T698" s="579">
        <f t="shared" si="81"/>
        <v>0</v>
      </c>
      <c r="U698" s="735"/>
      <c r="V698" s="831"/>
      <c r="X698" s="981">
        <v>0</v>
      </c>
      <c r="Y698" s="981">
        <v>19</v>
      </c>
      <c r="AB698" s="981">
        <v>0</v>
      </c>
      <c r="AC698" s="981">
        <v>0</v>
      </c>
    </row>
    <row r="699" spans="1:29" ht="15" hidden="1" customHeight="1" thickBot="1" x14ac:dyDescent="0.3">
      <c r="A699" s="580" t="str">
        <f t="shared" si="83"/>
        <v>52126142DOORS</v>
      </c>
      <c r="B699" s="581">
        <v>683</v>
      </c>
      <c r="C699" s="661">
        <v>52126142</v>
      </c>
      <c r="D699" s="605" t="s">
        <v>2414</v>
      </c>
      <c r="E699" s="605">
        <v>4</v>
      </c>
      <c r="F699" s="584" t="s">
        <v>2415</v>
      </c>
      <c r="G699" s="585" t="s">
        <v>104</v>
      </c>
      <c r="H699" s="585"/>
      <c r="I699" s="585" t="s">
        <v>104</v>
      </c>
      <c r="J699" s="584" t="s">
        <v>831</v>
      </c>
      <c r="K699" s="585"/>
      <c r="L699" s="585" t="s">
        <v>9783</v>
      </c>
      <c r="M699" s="585">
        <v>1</v>
      </c>
      <c r="N699" s="585"/>
      <c r="O699" s="579">
        <f t="shared" si="85"/>
        <v>0</v>
      </c>
      <c r="P699" s="585">
        <f t="shared" si="84"/>
        <v>38</v>
      </c>
      <c r="Q699" s="602"/>
      <c r="R699" s="602"/>
      <c r="S699" s="579">
        <f t="shared" si="80"/>
        <v>0</v>
      </c>
      <c r="T699" s="579">
        <f t="shared" si="81"/>
        <v>0</v>
      </c>
      <c r="U699" s="735"/>
      <c r="V699" s="831"/>
      <c r="X699" s="981">
        <v>0</v>
      </c>
      <c r="Y699" s="981">
        <v>19</v>
      </c>
      <c r="AB699" s="981">
        <v>0</v>
      </c>
      <c r="AC699" s="981">
        <v>0</v>
      </c>
    </row>
    <row r="700" spans="1:29" ht="15" hidden="1" customHeight="1" thickBot="1" x14ac:dyDescent="0.3">
      <c r="A700" s="580" t="str">
        <f t="shared" si="83"/>
        <v>52126143DOORS</v>
      </c>
      <c r="B700" s="581">
        <v>684</v>
      </c>
      <c r="C700" s="661">
        <v>52126143</v>
      </c>
      <c r="D700" s="605" t="s">
        <v>2414</v>
      </c>
      <c r="E700" s="605">
        <v>4</v>
      </c>
      <c r="F700" s="584" t="s">
        <v>2416</v>
      </c>
      <c r="G700" s="585" t="s">
        <v>104</v>
      </c>
      <c r="H700" s="585"/>
      <c r="I700" s="585" t="s">
        <v>104</v>
      </c>
      <c r="J700" s="584" t="s">
        <v>831</v>
      </c>
      <c r="K700" s="585"/>
      <c r="L700" s="585" t="s">
        <v>9783</v>
      </c>
      <c r="M700" s="585">
        <v>1</v>
      </c>
      <c r="N700" s="585"/>
      <c r="O700" s="579">
        <f t="shared" si="85"/>
        <v>0</v>
      </c>
      <c r="P700" s="585">
        <f t="shared" si="84"/>
        <v>38</v>
      </c>
      <c r="Q700" s="602"/>
      <c r="R700" s="602"/>
      <c r="S700" s="579">
        <f t="shared" ref="S700:S763" si="86">ROUNDUP(IF(N700="pps",(M700*VLOOKUP(L700,$E$2:$I$9,4,FALSE)*$B$3)/E700,0),0)</f>
        <v>0</v>
      </c>
      <c r="T700" s="579">
        <f t="shared" ref="T700:T763" si="87">ROUNDUP(IF(N700="pps",(M700*VLOOKUP(L700,$E$2:$I$9,4,FALSE)*$B$9)/E700,0),0)</f>
        <v>0</v>
      </c>
      <c r="U700" s="735"/>
      <c r="V700" s="831"/>
      <c r="X700" s="981">
        <v>0</v>
      </c>
      <c r="Y700" s="981">
        <v>19</v>
      </c>
      <c r="AB700" s="981">
        <v>0</v>
      </c>
      <c r="AC700" s="981">
        <v>0</v>
      </c>
    </row>
    <row r="701" spans="1:29" ht="15" hidden="1" customHeight="1" thickBot="1" x14ac:dyDescent="0.3">
      <c r="A701" s="580" t="str">
        <f t="shared" si="83"/>
        <v>52104538DOORS</v>
      </c>
      <c r="B701" s="581">
        <v>685</v>
      </c>
      <c r="C701" s="661">
        <v>52104538</v>
      </c>
      <c r="D701" s="605" t="s">
        <v>1214</v>
      </c>
      <c r="E701" s="605">
        <v>4</v>
      </c>
      <c r="F701" s="584" t="s">
        <v>2417</v>
      </c>
      <c r="G701" s="585" t="s">
        <v>104</v>
      </c>
      <c r="H701" s="585"/>
      <c r="I701" s="585" t="s">
        <v>104</v>
      </c>
      <c r="J701" s="584" t="s">
        <v>831</v>
      </c>
      <c r="K701" s="585"/>
      <c r="L701" s="585" t="s">
        <v>9783</v>
      </c>
      <c r="M701" s="585">
        <v>1</v>
      </c>
      <c r="N701" s="585"/>
      <c r="O701" s="579">
        <f t="shared" si="85"/>
        <v>0</v>
      </c>
      <c r="P701" s="585">
        <f t="shared" si="84"/>
        <v>38</v>
      </c>
      <c r="Q701" s="602"/>
      <c r="R701" s="602"/>
      <c r="S701" s="579">
        <f t="shared" si="86"/>
        <v>0</v>
      </c>
      <c r="T701" s="579">
        <f t="shared" si="87"/>
        <v>0</v>
      </c>
      <c r="U701" s="735"/>
      <c r="V701" s="831"/>
      <c r="X701" s="981">
        <v>0</v>
      </c>
      <c r="Y701" s="981">
        <v>19</v>
      </c>
      <c r="AB701" s="981">
        <v>0</v>
      </c>
      <c r="AC701" s="981">
        <v>0</v>
      </c>
    </row>
    <row r="702" spans="1:29" ht="15" hidden="1" customHeight="1" thickBot="1" x14ac:dyDescent="0.3">
      <c r="A702" s="580" t="str">
        <f t="shared" si="83"/>
        <v>52104539DOORS</v>
      </c>
      <c r="B702" s="581">
        <v>686</v>
      </c>
      <c r="C702" s="605">
        <v>52104539</v>
      </c>
      <c r="D702" s="605" t="s">
        <v>1214</v>
      </c>
      <c r="E702" s="605">
        <v>6</v>
      </c>
      <c r="F702" s="584" t="s">
        <v>2110</v>
      </c>
      <c r="G702" s="585" t="s">
        <v>104</v>
      </c>
      <c r="H702" s="585"/>
      <c r="I702" s="585" t="s">
        <v>104</v>
      </c>
      <c r="J702" s="584" t="s">
        <v>831</v>
      </c>
      <c r="K702" s="585"/>
      <c r="L702" s="585" t="s">
        <v>9783</v>
      </c>
      <c r="M702" s="585">
        <v>1</v>
      </c>
      <c r="N702" s="585"/>
      <c r="O702" s="579">
        <f t="shared" si="85"/>
        <v>0</v>
      </c>
      <c r="P702" s="585">
        <f t="shared" si="84"/>
        <v>38</v>
      </c>
      <c r="Q702" s="602"/>
      <c r="R702" s="602"/>
      <c r="S702" s="579">
        <f t="shared" si="86"/>
        <v>0</v>
      </c>
      <c r="T702" s="579">
        <f t="shared" si="87"/>
        <v>0</v>
      </c>
      <c r="U702" s="735"/>
      <c r="V702" s="831"/>
      <c r="X702" s="981">
        <v>0</v>
      </c>
      <c r="Y702" s="981">
        <v>19</v>
      </c>
      <c r="AB702" s="981">
        <v>0</v>
      </c>
      <c r="AC702" s="981">
        <v>0</v>
      </c>
    </row>
    <row r="703" spans="1:29" ht="15" hidden="1" customHeight="1" thickBot="1" x14ac:dyDescent="0.3">
      <c r="A703" s="580" t="str">
        <f t="shared" si="83"/>
        <v>52126140DOORS</v>
      </c>
      <c r="B703" s="581">
        <v>687</v>
      </c>
      <c r="C703" s="664">
        <v>52126140</v>
      </c>
      <c r="D703" s="605" t="s">
        <v>1214</v>
      </c>
      <c r="E703" s="605">
        <v>4</v>
      </c>
      <c r="F703" s="584" t="s">
        <v>2418</v>
      </c>
      <c r="G703" s="585" t="s">
        <v>104</v>
      </c>
      <c r="H703" s="585"/>
      <c r="I703" s="585" t="s">
        <v>104</v>
      </c>
      <c r="J703" s="584" t="s">
        <v>831</v>
      </c>
      <c r="K703" s="585"/>
      <c r="L703" s="585" t="s">
        <v>9783</v>
      </c>
      <c r="M703" s="585">
        <v>1</v>
      </c>
      <c r="N703" s="585"/>
      <c r="O703" s="579">
        <f t="shared" si="85"/>
        <v>0</v>
      </c>
      <c r="P703" s="585">
        <f t="shared" si="84"/>
        <v>38</v>
      </c>
      <c r="Q703" s="602"/>
      <c r="R703" s="602"/>
      <c r="S703" s="579">
        <f t="shared" si="86"/>
        <v>0</v>
      </c>
      <c r="T703" s="579">
        <f t="shared" si="87"/>
        <v>0</v>
      </c>
      <c r="U703" s="735"/>
      <c r="V703" s="831"/>
      <c r="X703" s="981">
        <v>0</v>
      </c>
      <c r="Y703" s="981">
        <v>19</v>
      </c>
      <c r="AB703" s="981">
        <v>0</v>
      </c>
      <c r="AC703" s="981">
        <v>0</v>
      </c>
    </row>
    <row r="704" spans="1:29" ht="15" hidden="1" customHeight="1" thickBot="1" x14ac:dyDescent="0.3">
      <c r="A704" s="580" t="str">
        <f t="shared" si="83"/>
        <v>52126141DOORS</v>
      </c>
      <c r="B704" s="581">
        <v>688</v>
      </c>
      <c r="C704" s="605">
        <v>52126141</v>
      </c>
      <c r="D704" s="605" t="s">
        <v>1214</v>
      </c>
      <c r="E704" s="605">
        <v>4</v>
      </c>
      <c r="F704" s="584" t="s">
        <v>2419</v>
      </c>
      <c r="G704" s="585" t="s">
        <v>104</v>
      </c>
      <c r="H704" s="585"/>
      <c r="I704" s="585"/>
      <c r="J704" s="584" t="s">
        <v>831</v>
      </c>
      <c r="K704" s="585"/>
      <c r="L704" s="585" t="s">
        <v>9783</v>
      </c>
      <c r="M704" s="585">
        <v>1</v>
      </c>
      <c r="N704" s="585"/>
      <c r="O704" s="579">
        <f t="shared" si="85"/>
        <v>0</v>
      </c>
      <c r="P704" s="585">
        <f t="shared" si="84"/>
        <v>38</v>
      </c>
      <c r="Q704" s="602"/>
      <c r="R704" s="602"/>
      <c r="S704" s="579">
        <f t="shared" si="86"/>
        <v>0</v>
      </c>
      <c r="T704" s="579">
        <f t="shared" si="87"/>
        <v>0</v>
      </c>
      <c r="U704" s="735"/>
      <c r="V704" s="831"/>
      <c r="X704" s="981">
        <v>0</v>
      </c>
      <c r="Y704" s="981">
        <v>19</v>
      </c>
      <c r="AB704" s="981">
        <v>0</v>
      </c>
      <c r="AC704" s="981">
        <v>0</v>
      </c>
    </row>
    <row r="705" spans="1:29" ht="15" hidden="1" customHeight="1" thickBot="1" x14ac:dyDescent="0.3">
      <c r="A705" s="580" t="str">
        <f t="shared" si="83"/>
        <v>52104917DOORS</v>
      </c>
      <c r="B705" s="581">
        <v>689</v>
      </c>
      <c r="C705" s="650">
        <v>52104917</v>
      </c>
      <c r="D705" s="650" t="s">
        <v>678</v>
      </c>
      <c r="E705" s="605">
        <v>54</v>
      </c>
      <c r="F705" s="584" t="s">
        <v>1475</v>
      </c>
      <c r="G705" s="585" t="s">
        <v>104</v>
      </c>
      <c r="H705" s="585"/>
      <c r="I705" s="585" t="s">
        <v>104</v>
      </c>
      <c r="J705" s="584" t="s">
        <v>831</v>
      </c>
      <c r="K705" s="585"/>
      <c r="L705" s="585" t="s">
        <v>9783</v>
      </c>
      <c r="M705" s="585">
        <v>1</v>
      </c>
      <c r="N705" s="585"/>
      <c r="O705" s="579">
        <f t="shared" si="85"/>
        <v>0</v>
      </c>
      <c r="P705" s="585">
        <f t="shared" si="84"/>
        <v>38</v>
      </c>
      <c r="Q705" s="602"/>
      <c r="R705" s="602"/>
      <c r="S705" s="579">
        <f t="shared" si="86"/>
        <v>0</v>
      </c>
      <c r="T705" s="579">
        <f t="shared" si="87"/>
        <v>0</v>
      </c>
      <c r="U705" s="735"/>
      <c r="V705" s="831"/>
      <c r="X705" s="981">
        <v>0</v>
      </c>
      <c r="Y705" s="981">
        <v>19</v>
      </c>
      <c r="AB705" s="981">
        <v>0</v>
      </c>
      <c r="AC705" s="981">
        <v>0</v>
      </c>
    </row>
    <row r="706" spans="1:29" ht="15" hidden="1" customHeight="1" thickBot="1" x14ac:dyDescent="0.3">
      <c r="A706" s="580" t="str">
        <f t="shared" si="83"/>
        <v>52104918DOORS</v>
      </c>
      <c r="B706" s="581">
        <v>690</v>
      </c>
      <c r="C706" s="650">
        <v>52104918</v>
      </c>
      <c r="D706" s="650" t="s">
        <v>678</v>
      </c>
      <c r="E706" s="605">
        <v>54</v>
      </c>
      <c r="F706" s="584" t="s">
        <v>1475</v>
      </c>
      <c r="G706" s="585" t="s">
        <v>104</v>
      </c>
      <c r="H706" s="585"/>
      <c r="I706" s="585" t="s">
        <v>104</v>
      </c>
      <c r="J706" s="584" t="s">
        <v>831</v>
      </c>
      <c r="K706" s="585"/>
      <c r="L706" s="585" t="s">
        <v>9783</v>
      </c>
      <c r="M706" s="585">
        <v>1</v>
      </c>
      <c r="N706" s="585"/>
      <c r="O706" s="579">
        <f t="shared" si="85"/>
        <v>0</v>
      </c>
      <c r="P706" s="585">
        <f t="shared" si="84"/>
        <v>38</v>
      </c>
      <c r="Q706" s="602"/>
      <c r="R706" s="602"/>
      <c r="S706" s="579">
        <f t="shared" si="86"/>
        <v>0</v>
      </c>
      <c r="T706" s="579">
        <f t="shared" si="87"/>
        <v>0</v>
      </c>
      <c r="U706" s="735"/>
      <c r="V706" s="831"/>
      <c r="X706" s="981">
        <v>0</v>
      </c>
      <c r="Y706" s="981">
        <v>19</v>
      </c>
      <c r="AB706" s="981">
        <v>0</v>
      </c>
      <c r="AC706" s="981">
        <v>0</v>
      </c>
    </row>
    <row r="707" spans="1:29" ht="15" hidden="1" customHeight="1" thickBot="1" x14ac:dyDescent="0.3">
      <c r="A707" s="580" t="str">
        <f t="shared" si="83"/>
        <v>52104919DOORS</v>
      </c>
      <c r="B707" s="581">
        <v>691</v>
      </c>
      <c r="C707" s="650">
        <v>52104919</v>
      </c>
      <c r="D707" s="650" t="s">
        <v>678</v>
      </c>
      <c r="E707" s="605">
        <v>54</v>
      </c>
      <c r="F707" s="584" t="s">
        <v>1475</v>
      </c>
      <c r="G707" s="585" t="s">
        <v>104</v>
      </c>
      <c r="H707" s="585"/>
      <c r="I707" s="585" t="s">
        <v>104</v>
      </c>
      <c r="J707" s="584" t="s">
        <v>831</v>
      </c>
      <c r="K707" s="585"/>
      <c r="L707" s="585" t="s">
        <v>9783</v>
      </c>
      <c r="M707" s="585">
        <v>1</v>
      </c>
      <c r="N707" s="585"/>
      <c r="O707" s="579">
        <f t="shared" si="85"/>
        <v>0</v>
      </c>
      <c r="P707" s="585">
        <f t="shared" si="84"/>
        <v>38</v>
      </c>
      <c r="Q707" s="602"/>
      <c r="R707" s="602"/>
      <c r="S707" s="579">
        <f t="shared" si="86"/>
        <v>0</v>
      </c>
      <c r="T707" s="579">
        <f t="shared" si="87"/>
        <v>0</v>
      </c>
      <c r="U707" s="735"/>
      <c r="V707" s="831"/>
      <c r="X707" s="981">
        <v>0</v>
      </c>
      <c r="Y707" s="981">
        <v>19</v>
      </c>
      <c r="AB707" s="981">
        <v>0</v>
      </c>
      <c r="AC707" s="981">
        <v>0</v>
      </c>
    </row>
    <row r="708" spans="1:29" ht="15" hidden="1" customHeight="1" thickBot="1" x14ac:dyDescent="0.3">
      <c r="A708" s="580" t="str">
        <f t="shared" si="83"/>
        <v>52128078DOORS</v>
      </c>
      <c r="B708" s="581">
        <v>692</v>
      </c>
      <c r="C708" s="650">
        <v>52128078</v>
      </c>
      <c r="D708" s="650" t="s">
        <v>629</v>
      </c>
      <c r="E708" s="605">
        <v>54</v>
      </c>
      <c r="F708" s="584" t="s">
        <v>1475</v>
      </c>
      <c r="G708" s="585" t="s">
        <v>104</v>
      </c>
      <c r="H708" s="585"/>
      <c r="I708" s="585" t="s">
        <v>104</v>
      </c>
      <c r="J708" s="584" t="s">
        <v>831</v>
      </c>
      <c r="K708" s="585"/>
      <c r="L708" s="585" t="s">
        <v>9783</v>
      </c>
      <c r="M708" s="585">
        <v>1</v>
      </c>
      <c r="N708" s="585"/>
      <c r="O708" s="579">
        <f t="shared" si="85"/>
        <v>0</v>
      </c>
      <c r="P708" s="585">
        <f t="shared" si="84"/>
        <v>38</v>
      </c>
      <c r="Q708" s="602"/>
      <c r="R708" s="602"/>
      <c r="S708" s="579">
        <f t="shared" si="86"/>
        <v>0</v>
      </c>
      <c r="T708" s="579">
        <f t="shared" si="87"/>
        <v>0</v>
      </c>
      <c r="U708" s="735"/>
      <c r="V708" s="831"/>
      <c r="X708" s="981">
        <v>0</v>
      </c>
      <c r="Y708" s="981">
        <v>19</v>
      </c>
      <c r="AB708" s="981">
        <v>0</v>
      </c>
      <c r="AC708" s="981">
        <v>0</v>
      </c>
    </row>
    <row r="709" spans="1:29" ht="15" hidden="1" customHeight="1" thickBot="1" x14ac:dyDescent="0.3">
      <c r="A709" s="580" t="str">
        <f t="shared" si="83"/>
        <v>52128077DOORS</v>
      </c>
      <c r="B709" s="581">
        <v>693</v>
      </c>
      <c r="C709" s="650">
        <v>52128077</v>
      </c>
      <c r="D709" s="650" t="s">
        <v>629</v>
      </c>
      <c r="E709" s="605">
        <v>54</v>
      </c>
      <c r="F709" s="584" t="s">
        <v>1475</v>
      </c>
      <c r="G709" s="585" t="s">
        <v>104</v>
      </c>
      <c r="H709" s="585"/>
      <c r="I709" s="585" t="s">
        <v>104</v>
      </c>
      <c r="J709" s="584" t="s">
        <v>831</v>
      </c>
      <c r="K709" s="585"/>
      <c r="L709" s="585" t="s">
        <v>9783</v>
      </c>
      <c r="M709" s="585">
        <v>1</v>
      </c>
      <c r="N709" s="585"/>
      <c r="O709" s="579">
        <f t="shared" si="85"/>
        <v>0</v>
      </c>
      <c r="P709" s="585">
        <f t="shared" si="84"/>
        <v>38</v>
      </c>
      <c r="Q709" s="602"/>
      <c r="R709" s="602"/>
      <c r="S709" s="579">
        <f t="shared" si="86"/>
        <v>0</v>
      </c>
      <c r="T709" s="579">
        <f t="shared" si="87"/>
        <v>0</v>
      </c>
      <c r="U709" s="735"/>
      <c r="V709" s="831"/>
      <c r="X709" s="981">
        <v>0</v>
      </c>
      <c r="Y709" s="981">
        <v>19</v>
      </c>
      <c r="AB709" s="981">
        <v>0</v>
      </c>
      <c r="AC709" s="981">
        <v>0</v>
      </c>
    </row>
    <row r="710" spans="1:29" ht="15" hidden="1" customHeight="1" thickBot="1" x14ac:dyDescent="0.3">
      <c r="A710" s="580" t="str">
        <f t="shared" si="83"/>
        <v>52128079DOORS</v>
      </c>
      <c r="B710" s="581">
        <v>694</v>
      </c>
      <c r="C710" s="650">
        <v>52128079</v>
      </c>
      <c r="D710" s="650" t="s">
        <v>629</v>
      </c>
      <c r="E710" s="605">
        <v>54</v>
      </c>
      <c r="F710" s="584" t="s">
        <v>1475</v>
      </c>
      <c r="G710" s="585" t="s">
        <v>104</v>
      </c>
      <c r="H710" s="585"/>
      <c r="I710" s="585" t="s">
        <v>104</v>
      </c>
      <c r="J710" s="584" t="s">
        <v>831</v>
      </c>
      <c r="K710" s="585"/>
      <c r="L710" s="585" t="s">
        <v>9783</v>
      </c>
      <c r="M710" s="585">
        <v>1</v>
      </c>
      <c r="N710" s="585"/>
      <c r="O710" s="579">
        <f t="shared" si="85"/>
        <v>0</v>
      </c>
      <c r="P710" s="585">
        <f t="shared" si="84"/>
        <v>38</v>
      </c>
      <c r="Q710" s="602"/>
      <c r="R710" s="602"/>
      <c r="S710" s="579">
        <f t="shared" si="86"/>
        <v>0</v>
      </c>
      <c r="T710" s="579">
        <f t="shared" si="87"/>
        <v>0</v>
      </c>
      <c r="U710" s="735"/>
      <c r="V710" s="831"/>
      <c r="X710" s="981">
        <v>0</v>
      </c>
      <c r="Y710" s="981">
        <v>19</v>
      </c>
      <c r="AB710" s="981">
        <v>0</v>
      </c>
      <c r="AC710" s="981">
        <v>0</v>
      </c>
    </row>
    <row r="711" spans="1:29" ht="15" hidden="1" customHeight="1" thickBot="1" x14ac:dyDescent="0.3">
      <c r="A711" s="580" t="str">
        <f t="shared" si="83"/>
        <v>13408251SPS ONIX</v>
      </c>
      <c r="B711" s="581">
        <v>695</v>
      </c>
      <c r="C711" s="582">
        <v>13408251</v>
      </c>
      <c r="D711" s="582" t="s">
        <v>2420</v>
      </c>
      <c r="E711" s="582"/>
      <c r="F711" s="584"/>
      <c r="G711" s="585" t="s">
        <v>1654</v>
      </c>
      <c r="H711" s="585"/>
      <c r="I711" s="584" t="s">
        <v>75</v>
      </c>
      <c r="J711" s="584" t="s">
        <v>831</v>
      </c>
      <c r="K711" s="585"/>
      <c r="L711" s="585" t="s">
        <v>9783</v>
      </c>
      <c r="M711" s="585">
        <v>1</v>
      </c>
      <c r="N711" s="585"/>
      <c r="O711" s="579">
        <f t="shared" si="85"/>
        <v>0</v>
      </c>
      <c r="P711" s="585">
        <f t="shared" si="84"/>
        <v>38</v>
      </c>
      <c r="Q711" s="602"/>
      <c r="R711" s="602"/>
      <c r="S711" s="579">
        <f t="shared" si="86"/>
        <v>0</v>
      </c>
      <c r="T711" s="579">
        <f t="shared" si="87"/>
        <v>0</v>
      </c>
      <c r="U711" s="735"/>
      <c r="V711" s="831"/>
      <c r="X711" s="981">
        <v>0</v>
      </c>
      <c r="Y711" s="981">
        <v>19</v>
      </c>
      <c r="AB711" s="981">
        <v>0</v>
      </c>
      <c r="AC711" s="981">
        <v>0</v>
      </c>
    </row>
    <row r="712" spans="1:29" ht="15" hidden="1" customHeight="1" thickBot="1" x14ac:dyDescent="0.3">
      <c r="A712" s="580" t="str">
        <f t="shared" si="83"/>
        <v>52140271SPST2E</v>
      </c>
      <c r="B712" s="581">
        <v>696</v>
      </c>
      <c r="C712" s="644">
        <v>52140271</v>
      </c>
      <c r="D712" s="644" t="s">
        <v>2421</v>
      </c>
      <c r="E712" s="644">
        <v>340</v>
      </c>
      <c r="F712" s="624" t="s">
        <v>2422</v>
      </c>
      <c r="G712" s="354" t="s">
        <v>1746</v>
      </c>
      <c r="I712" s="354" t="s">
        <v>294</v>
      </c>
      <c r="J712" s="584" t="s">
        <v>1225</v>
      </c>
      <c r="K712" s="644" t="s">
        <v>140</v>
      </c>
      <c r="L712" s="585" t="s">
        <v>9782</v>
      </c>
      <c r="M712" s="585">
        <v>1</v>
      </c>
      <c r="N712" s="585" t="s">
        <v>147</v>
      </c>
      <c r="O712" s="579">
        <v>20</v>
      </c>
      <c r="P712" s="585">
        <f t="shared" si="84"/>
        <v>38</v>
      </c>
      <c r="Q712" s="602"/>
      <c r="R712" s="602"/>
      <c r="S712" s="579">
        <f t="shared" si="86"/>
        <v>0</v>
      </c>
      <c r="T712" s="579">
        <f t="shared" si="87"/>
        <v>0</v>
      </c>
      <c r="U712" s="614" t="s">
        <v>9822</v>
      </c>
      <c r="V712" s="832">
        <v>42961</v>
      </c>
      <c r="X712" s="981">
        <v>20</v>
      </c>
      <c r="Y712" s="981">
        <v>19</v>
      </c>
      <c r="AB712" s="981">
        <v>0</v>
      </c>
      <c r="AC712" s="981">
        <v>0</v>
      </c>
    </row>
    <row r="713" spans="1:29" ht="15" hidden="1" customHeight="1" thickBot="1" x14ac:dyDescent="0.3">
      <c r="A713" s="580" t="str">
        <f t="shared" si="83"/>
        <v>52140272SPST2E</v>
      </c>
      <c r="B713" s="581">
        <v>697</v>
      </c>
      <c r="C713" s="644">
        <v>52140272</v>
      </c>
      <c r="D713" s="644" t="s">
        <v>2423</v>
      </c>
      <c r="E713" s="644">
        <v>340</v>
      </c>
      <c r="F713" s="624" t="s">
        <v>2424</v>
      </c>
      <c r="G713" s="354" t="s">
        <v>1746</v>
      </c>
      <c r="I713" s="354" t="s">
        <v>294</v>
      </c>
      <c r="J713" s="584" t="s">
        <v>1225</v>
      </c>
      <c r="K713" s="644" t="s">
        <v>140</v>
      </c>
      <c r="L713" s="585" t="s">
        <v>9782</v>
      </c>
      <c r="M713" s="585">
        <v>1</v>
      </c>
      <c r="N713" s="585" t="s">
        <v>147</v>
      </c>
      <c r="O713" s="579">
        <v>20</v>
      </c>
      <c r="P713" s="585">
        <f t="shared" si="84"/>
        <v>38</v>
      </c>
      <c r="Q713" s="602"/>
      <c r="R713" s="602"/>
      <c r="S713" s="579">
        <f t="shared" si="86"/>
        <v>0</v>
      </c>
      <c r="T713" s="579">
        <f t="shared" si="87"/>
        <v>0</v>
      </c>
      <c r="U713" s="614" t="s">
        <v>9822</v>
      </c>
      <c r="V713" s="832">
        <v>42961</v>
      </c>
      <c r="X713" s="981">
        <v>20</v>
      </c>
      <c r="Y713" s="981">
        <v>19</v>
      </c>
      <c r="AB713" s="981">
        <v>0</v>
      </c>
      <c r="AC713" s="981">
        <v>0</v>
      </c>
    </row>
    <row r="714" spans="1:29" ht="15" hidden="1" customHeight="1" thickBot="1" x14ac:dyDescent="0.3">
      <c r="A714" s="580" t="str">
        <f t="shared" si="83"/>
        <v>52113406TP034D</v>
      </c>
      <c r="B714" s="581">
        <v>698</v>
      </c>
      <c r="C714" s="588">
        <v>52113406</v>
      </c>
      <c r="D714" s="588" t="s">
        <v>2425</v>
      </c>
      <c r="E714" s="588">
        <v>78</v>
      </c>
      <c r="F714" s="591" t="s">
        <v>1611</v>
      </c>
      <c r="G714" s="593" t="s">
        <v>1342</v>
      </c>
      <c r="H714" s="593"/>
      <c r="I714" s="591" t="s">
        <v>121</v>
      </c>
      <c r="J714" s="591" t="s">
        <v>831</v>
      </c>
      <c r="K714" s="593" t="s">
        <v>140</v>
      </c>
      <c r="L714" s="593" t="s">
        <v>9783</v>
      </c>
      <c r="M714" s="593">
        <v>1</v>
      </c>
      <c r="N714" s="593"/>
      <c r="O714" s="594">
        <f>ROUNDUP(IF(N714="PENDANT",(VLOOKUP(L714,$E$2:$I$9,5,FALSE)*M714)),0)</f>
        <v>0</v>
      </c>
      <c r="P714" s="585">
        <f t="shared" si="84"/>
        <v>38</v>
      </c>
      <c r="Q714" s="706">
        <v>2</v>
      </c>
      <c r="R714" s="706">
        <v>3</v>
      </c>
      <c r="S714" s="579">
        <f t="shared" si="86"/>
        <v>0</v>
      </c>
      <c r="T714" s="579">
        <f t="shared" si="87"/>
        <v>0</v>
      </c>
      <c r="U714" s="641" t="s">
        <v>9823</v>
      </c>
      <c r="V714" s="869">
        <v>42963</v>
      </c>
      <c r="X714" s="981">
        <v>0</v>
      </c>
      <c r="Y714" s="981">
        <v>19</v>
      </c>
      <c r="Z714" s="981">
        <v>2</v>
      </c>
      <c r="AA714" s="981">
        <v>3</v>
      </c>
      <c r="AB714" s="981">
        <v>0</v>
      </c>
      <c r="AC714" s="981">
        <v>0</v>
      </c>
    </row>
    <row r="715" spans="1:29" ht="15" hidden="1" customHeight="1" thickBot="1" x14ac:dyDescent="0.3">
      <c r="A715" s="580" t="str">
        <f t="shared" si="83"/>
        <v>24585479SEQ.ALAV</v>
      </c>
      <c r="B715" s="581">
        <v>699</v>
      </c>
      <c r="C715" s="605">
        <v>24585479</v>
      </c>
      <c r="D715" s="605" t="s">
        <v>10123</v>
      </c>
      <c r="E715" s="582">
        <v>8</v>
      </c>
      <c r="F715" s="584" t="s">
        <v>2426</v>
      </c>
      <c r="G715" s="585" t="s">
        <v>1579</v>
      </c>
      <c r="H715" s="585"/>
      <c r="I715" s="585"/>
      <c r="J715" s="584" t="s">
        <v>831</v>
      </c>
      <c r="K715" s="585"/>
      <c r="L715" s="585" t="s">
        <v>9782</v>
      </c>
      <c r="M715" s="585">
        <v>1</v>
      </c>
      <c r="N715" s="585" t="s">
        <v>147</v>
      </c>
      <c r="O715" s="579">
        <v>10</v>
      </c>
      <c r="P715" s="585">
        <f t="shared" si="84"/>
        <v>38</v>
      </c>
      <c r="Q715" s="602"/>
      <c r="R715" s="602"/>
      <c r="S715" s="579">
        <f t="shared" si="86"/>
        <v>0</v>
      </c>
      <c r="T715" s="579">
        <f t="shared" si="87"/>
        <v>0</v>
      </c>
      <c r="U715" s="735" t="s">
        <v>9822</v>
      </c>
      <c r="V715" s="832">
        <v>42957</v>
      </c>
      <c r="X715" s="981">
        <v>10</v>
      </c>
      <c r="Y715" s="981">
        <v>19</v>
      </c>
      <c r="AB715" s="981">
        <v>0</v>
      </c>
      <c r="AC715" s="981">
        <v>0</v>
      </c>
    </row>
    <row r="716" spans="1:29" ht="15" hidden="1" customHeight="1" thickBot="1" x14ac:dyDescent="0.3">
      <c r="A716" s="580" t="str">
        <f t="shared" si="83"/>
        <v>24585478SEQ.ALAV</v>
      </c>
      <c r="B716" s="581">
        <v>700</v>
      </c>
      <c r="C716" s="605">
        <v>24585478</v>
      </c>
      <c r="D716" s="605" t="s">
        <v>10121</v>
      </c>
      <c r="E716" s="582">
        <v>8</v>
      </c>
      <c r="F716" s="584" t="s">
        <v>2409</v>
      </c>
      <c r="G716" s="585" t="s">
        <v>1579</v>
      </c>
      <c r="H716" s="585"/>
      <c r="I716" s="585"/>
      <c r="J716" s="584" t="s">
        <v>831</v>
      </c>
      <c r="K716" s="585"/>
      <c r="L716" s="585" t="s">
        <v>9782</v>
      </c>
      <c r="M716" s="585">
        <v>1</v>
      </c>
      <c r="N716" s="585" t="s">
        <v>147</v>
      </c>
      <c r="O716" s="579">
        <v>10</v>
      </c>
      <c r="P716" s="585">
        <f t="shared" si="84"/>
        <v>38</v>
      </c>
      <c r="Q716" s="602"/>
      <c r="R716" s="602"/>
      <c r="S716" s="579">
        <f t="shared" si="86"/>
        <v>0</v>
      </c>
      <c r="T716" s="579">
        <f t="shared" si="87"/>
        <v>0</v>
      </c>
      <c r="U716" s="735" t="s">
        <v>9822</v>
      </c>
      <c r="V716" s="831" t="s">
        <v>10130</v>
      </c>
      <c r="X716" s="981">
        <v>10</v>
      </c>
      <c r="Y716" s="981">
        <v>19</v>
      </c>
      <c r="AB716" s="981">
        <v>0</v>
      </c>
      <c r="AC716" s="981">
        <v>0</v>
      </c>
    </row>
    <row r="717" spans="1:29" ht="15" hidden="1" customHeight="1" thickBot="1" x14ac:dyDescent="0.3">
      <c r="A717" s="580" t="str">
        <f t="shared" si="83"/>
        <v>24585472SEQ.ALAV</v>
      </c>
      <c r="B717" s="581">
        <v>701</v>
      </c>
      <c r="C717" s="605">
        <v>24585472</v>
      </c>
      <c r="D717" s="605" t="s">
        <v>10129</v>
      </c>
      <c r="E717" s="582">
        <v>8</v>
      </c>
      <c r="F717" s="584" t="s">
        <v>1745</v>
      </c>
      <c r="G717" s="585" t="s">
        <v>1579</v>
      </c>
      <c r="H717" s="585"/>
      <c r="I717" s="585"/>
      <c r="J717" s="584" t="s">
        <v>831</v>
      </c>
      <c r="K717" s="585"/>
      <c r="L717" s="585" t="s">
        <v>9782</v>
      </c>
      <c r="M717" s="585">
        <v>1</v>
      </c>
      <c r="N717" s="585" t="s">
        <v>147</v>
      </c>
      <c r="O717" s="579">
        <v>10</v>
      </c>
      <c r="P717" s="585">
        <f t="shared" si="84"/>
        <v>38</v>
      </c>
      <c r="Q717" s="602"/>
      <c r="R717" s="602"/>
      <c r="S717" s="579">
        <f t="shared" si="86"/>
        <v>0</v>
      </c>
      <c r="T717" s="579">
        <f t="shared" si="87"/>
        <v>0</v>
      </c>
      <c r="U717" s="735" t="s">
        <v>9822</v>
      </c>
      <c r="V717" s="831" t="s">
        <v>10130</v>
      </c>
      <c r="X717" s="981">
        <v>10</v>
      </c>
      <c r="Y717" s="981">
        <v>19</v>
      </c>
      <c r="AB717" s="981">
        <v>0</v>
      </c>
      <c r="AC717" s="981">
        <v>0</v>
      </c>
    </row>
    <row r="718" spans="1:29" ht="15" hidden="1" customHeight="1" thickBot="1" x14ac:dyDescent="0.3">
      <c r="A718" s="580" t="str">
        <f t="shared" si="83"/>
        <v>13502348SPS ONIX</v>
      </c>
      <c r="B718" s="581">
        <v>702</v>
      </c>
      <c r="C718" s="582">
        <v>13502348</v>
      </c>
      <c r="D718" s="582" t="s">
        <v>2427</v>
      </c>
      <c r="E718" s="582">
        <v>56</v>
      </c>
      <c r="F718" s="584" t="s">
        <v>1707</v>
      </c>
      <c r="G718" s="585" t="s">
        <v>1654</v>
      </c>
      <c r="H718" s="585"/>
      <c r="I718" s="584" t="s">
        <v>75</v>
      </c>
      <c r="J718" s="584" t="s">
        <v>9798</v>
      </c>
      <c r="K718" s="585" t="s">
        <v>215</v>
      </c>
      <c r="L718" s="585" t="s">
        <v>9782</v>
      </c>
      <c r="M718" s="585">
        <v>1</v>
      </c>
      <c r="N718" s="585" t="s">
        <v>78</v>
      </c>
      <c r="O718" s="579">
        <f>ROUNDUP(IF(N718="PENDANT",(VLOOKUP(L718,$E$2:$I$9,5,FALSE)*M718)),0)</f>
        <v>0</v>
      </c>
      <c r="P718" s="585">
        <f t="shared" si="84"/>
        <v>38</v>
      </c>
      <c r="Q718" s="602">
        <v>6</v>
      </c>
      <c r="R718" s="602">
        <v>11</v>
      </c>
      <c r="S718" s="579">
        <f t="shared" si="86"/>
        <v>3</v>
      </c>
      <c r="T718" s="579">
        <f t="shared" si="87"/>
        <v>6</v>
      </c>
      <c r="U718" s="735" t="s">
        <v>9822</v>
      </c>
      <c r="V718" s="832">
        <v>42958</v>
      </c>
      <c r="X718" s="981">
        <v>0</v>
      </c>
      <c r="Y718" s="981">
        <v>19</v>
      </c>
      <c r="Z718" s="981">
        <v>6</v>
      </c>
      <c r="AA718" s="981">
        <v>11</v>
      </c>
      <c r="AB718" s="981">
        <v>3</v>
      </c>
      <c r="AC718" s="981">
        <v>6</v>
      </c>
    </row>
    <row r="719" spans="1:29" ht="15" hidden="1" customHeight="1" thickBot="1" x14ac:dyDescent="0.3">
      <c r="A719" s="580" t="str">
        <f t="shared" si="83"/>
        <v>52107454SPS DOORS</v>
      </c>
      <c r="B719" s="581">
        <v>703</v>
      </c>
      <c r="C719" s="586">
        <v>52107454</v>
      </c>
      <c r="D719" s="665" t="s">
        <v>2428</v>
      </c>
      <c r="E719" s="582">
        <v>96</v>
      </c>
      <c r="F719" s="584" t="s">
        <v>1514</v>
      </c>
      <c r="G719" s="585" t="s">
        <v>2429</v>
      </c>
      <c r="H719" s="585"/>
      <c r="I719" s="585"/>
      <c r="J719" s="584" t="s">
        <v>831</v>
      </c>
      <c r="K719" s="585"/>
      <c r="L719" s="585" t="s">
        <v>9783</v>
      </c>
      <c r="M719" s="585">
        <v>1</v>
      </c>
      <c r="N719" s="585"/>
      <c r="O719" s="579">
        <f>ROUNDUP(IF(N719="PENDANT",(VLOOKUP(L719,$E$2:$I$9,5,FALSE)*M719)),0)</f>
        <v>0</v>
      </c>
      <c r="P719" s="585">
        <f t="shared" si="84"/>
        <v>38</v>
      </c>
      <c r="Q719" s="602"/>
      <c r="R719" s="602"/>
      <c r="S719" s="579">
        <f t="shared" si="86"/>
        <v>0</v>
      </c>
      <c r="T719" s="579">
        <f t="shared" si="87"/>
        <v>0</v>
      </c>
      <c r="U719" s="735"/>
      <c r="V719" s="831"/>
      <c r="X719" s="981">
        <v>0</v>
      </c>
      <c r="Y719" s="981">
        <v>19</v>
      </c>
      <c r="AB719" s="981">
        <v>0</v>
      </c>
      <c r="AC719" s="981">
        <v>0</v>
      </c>
    </row>
    <row r="720" spans="1:29" ht="15" hidden="1" customHeight="1" thickBot="1" x14ac:dyDescent="0.3">
      <c r="A720" s="580" t="str">
        <f t="shared" si="83"/>
        <v>52107456SPS DOORS</v>
      </c>
      <c r="B720" s="581">
        <v>704</v>
      </c>
      <c r="C720" s="586">
        <v>52107456</v>
      </c>
      <c r="D720" s="665" t="s">
        <v>2428</v>
      </c>
      <c r="E720" s="582">
        <v>144</v>
      </c>
      <c r="F720" s="584" t="s">
        <v>1532</v>
      </c>
      <c r="G720" s="585" t="s">
        <v>2429</v>
      </c>
      <c r="H720" s="585"/>
      <c r="I720" s="585" t="s">
        <v>133</v>
      </c>
      <c r="J720" s="584" t="s">
        <v>831</v>
      </c>
      <c r="K720" s="585" t="s">
        <v>1905</v>
      </c>
      <c r="L720" s="585" t="s">
        <v>9783</v>
      </c>
      <c r="M720" s="585">
        <v>1</v>
      </c>
      <c r="N720" s="585"/>
      <c r="O720" s="579">
        <f>ROUNDUP(IF(N720="PENDANT",(VLOOKUP(L720,$E$2:$I$9,5,FALSE)*M720)),0)</f>
        <v>0</v>
      </c>
      <c r="P720" s="585">
        <f t="shared" si="84"/>
        <v>38</v>
      </c>
      <c r="Q720" s="602"/>
      <c r="R720" s="602"/>
      <c r="S720" s="579">
        <f t="shared" si="86"/>
        <v>0</v>
      </c>
      <c r="T720" s="579">
        <f t="shared" si="87"/>
        <v>0</v>
      </c>
      <c r="U720" s="614"/>
      <c r="V720" s="832"/>
      <c r="X720" s="981">
        <v>0</v>
      </c>
      <c r="Y720" s="981">
        <v>19</v>
      </c>
      <c r="AB720" s="981">
        <v>0</v>
      </c>
      <c r="AC720" s="981">
        <v>0</v>
      </c>
    </row>
    <row r="721" spans="1:29" ht="15" hidden="1" customHeight="1" thickBot="1" x14ac:dyDescent="0.3">
      <c r="A721" s="580" t="str">
        <f t="shared" si="83"/>
        <v>52093211SEQ. SEMI EIXO</v>
      </c>
      <c r="B721" s="581">
        <v>705</v>
      </c>
      <c r="C721" s="586">
        <v>52093211</v>
      </c>
      <c r="D721" s="666" t="s">
        <v>2430</v>
      </c>
      <c r="E721" s="582">
        <v>55</v>
      </c>
      <c r="F721" s="584" t="s">
        <v>2403</v>
      </c>
      <c r="G721" s="585" t="s">
        <v>1789</v>
      </c>
      <c r="H721" s="585"/>
      <c r="I721" s="585" t="s">
        <v>1552</v>
      </c>
      <c r="J721" s="584" t="s">
        <v>1225</v>
      </c>
      <c r="K721" s="585" t="s">
        <v>2215</v>
      </c>
      <c r="L721" s="585" t="s">
        <v>9783</v>
      </c>
      <c r="M721" s="585">
        <v>1</v>
      </c>
      <c r="N721" s="585"/>
      <c r="O721" s="579">
        <f>ROUNDUP(IF(N721="PENDANT",(VLOOKUP(L721,$E$2:$I$9,5,FALSE)*M721)),0)</f>
        <v>0</v>
      </c>
      <c r="P721" s="585">
        <f t="shared" si="84"/>
        <v>38</v>
      </c>
      <c r="Q721" s="602"/>
      <c r="R721" s="602"/>
      <c r="S721" s="579">
        <f t="shared" si="86"/>
        <v>0</v>
      </c>
      <c r="T721" s="579">
        <f t="shared" si="87"/>
        <v>0</v>
      </c>
      <c r="U721" s="845"/>
      <c r="V721" s="828"/>
      <c r="X721" s="981">
        <v>0</v>
      </c>
      <c r="Y721" s="981">
        <v>19</v>
      </c>
      <c r="AB721" s="981">
        <v>0</v>
      </c>
      <c r="AC721" s="981">
        <v>0</v>
      </c>
    </row>
    <row r="722" spans="1:29" ht="15" hidden="1" customHeight="1" thickBot="1" x14ac:dyDescent="0.3">
      <c r="A722" s="580" t="str">
        <f t="shared" si="83"/>
        <v>52093212SEQ. SEMI EIXO</v>
      </c>
      <c r="B722" s="581">
        <v>706</v>
      </c>
      <c r="C722" s="586">
        <v>52093212</v>
      </c>
      <c r="D722" s="666" t="s">
        <v>10115</v>
      </c>
      <c r="E722" s="582">
        <v>45</v>
      </c>
      <c r="F722" s="584" t="s">
        <v>2431</v>
      </c>
      <c r="G722" s="585" t="s">
        <v>1789</v>
      </c>
      <c r="H722" s="585"/>
      <c r="I722" s="585" t="s">
        <v>1552</v>
      </c>
      <c r="J722" s="584" t="s">
        <v>1225</v>
      </c>
      <c r="K722" s="585" t="s">
        <v>2215</v>
      </c>
      <c r="L722" s="585" t="s">
        <v>9782</v>
      </c>
      <c r="M722" s="585">
        <v>1</v>
      </c>
      <c r="N722" s="585" t="s">
        <v>147</v>
      </c>
      <c r="O722" s="579">
        <v>20</v>
      </c>
      <c r="P722" s="585">
        <f t="shared" si="84"/>
        <v>38</v>
      </c>
      <c r="Q722" s="602"/>
      <c r="R722" s="602"/>
      <c r="S722" s="579">
        <f t="shared" si="86"/>
        <v>0</v>
      </c>
      <c r="T722" s="579">
        <f t="shared" si="87"/>
        <v>0</v>
      </c>
      <c r="U722" s="845" t="s">
        <v>9822</v>
      </c>
      <c r="V722" s="828">
        <v>42957</v>
      </c>
      <c r="X722" s="981">
        <v>20</v>
      </c>
      <c r="Y722" s="981">
        <v>19</v>
      </c>
      <c r="AB722" s="981">
        <v>0</v>
      </c>
      <c r="AC722" s="981">
        <v>0</v>
      </c>
    </row>
    <row r="723" spans="1:29" ht="15" hidden="1" customHeight="1" thickBot="1" x14ac:dyDescent="0.3">
      <c r="A723" s="580" t="str">
        <f t="shared" si="83"/>
        <v>52093213SEQ. SEMI EIXO</v>
      </c>
      <c r="B723" s="581">
        <v>707</v>
      </c>
      <c r="C723" s="586">
        <v>52093213</v>
      </c>
      <c r="D723" s="666" t="s">
        <v>10114</v>
      </c>
      <c r="E723" s="582">
        <v>55</v>
      </c>
      <c r="F723" s="584" t="s">
        <v>2432</v>
      </c>
      <c r="G723" s="585" t="s">
        <v>1789</v>
      </c>
      <c r="H723" s="585"/>
      <c r="I723" s="585" t="s">
        <v>1552</v>
      </c>
      <c r="J723" s="584" t="s">
        <v>1225</v>
      </c>
      <c r="K723" s="585" t="s">
        <v>2215</v>
      </c>
      <c r="L723" s="585" t="s">
        <v>9782</v>
      </c>
      <c r="M723" s="585">
        <v>1</v>
      </c>
      <c r="N723" s="585" t="s">
        <v>147</v>
      </c>
      <c r="O723" s="579">
        <v>20</v>
      </c>
      <c r="P723" s="585">
        <f t="shared" si="84"/>
        <v>38</v>
      </c>
      <c r="Q723" s="602"/>
      <c r="R723" s="602"/>
      <c r="S723" s="579">
        <f t="shared" si="86"/>
        <v>0</v>
      </c>
      <c r="T723" s="579">
        <f t="shared" si="87"/>
        <v>0</v>
      </c>
      <c r="U723" s="845" t="s">
        <v>9822</v>
      </c>
      <c r="V723" s="828">
        <v>42957</v>
      </c>
      <c r="X723" s="981">
        <v>20</v>
      </c>
      <c r="Y723" s="981">
        <v>19</v>
      </c>
      <c r="AB723" s="981">
        <v>0</v>
      </c>
      <c r="AC723" s="981">
        <v>0</v>
      </c>
    </row>
    <row r="724" spans="1:29" ht="15" hidden="1" customHeight="1" thickBot="1" x14ac:dyDescent="0.3">
      <c r="A724" s="580" t="str">
        <f t="shared" si="83"/>
        <v>52093214SEQ. SEMI EIXO</v>
      </c>
      <c r="B724" s="581">
        <v>708</v>
      </c>
      <c r="C724" s="586">
        <v>52093214</v>
      </c>
      <c r="D724" s="666" t="s">
        <v>10115</v>
      </c>
      <c r="E724" s="582">
        <v>45</v>
      </c>
      <c r="F724" s="584" t="s">
        <v>2433</v>
      </c>
      <c r="G724" s="585" t="s">
        <v>1789</v>
      </c>
      <c r="H724" s="585"/>
      <c r="I724" s="585" t="s">
        <v>1552</v>
      </c>
      <c r="J724" s="584" t="s">
        <v>1225</v>
      </c>
      <c r="K724" s="585" t="s">
        <v>2215</v>
      </c>
      <c r="L724" s="585" t="s">
        <v>9782</v>
      </c>
      <c r="M724" s="585">
        <v>1</v>
      </c>
      <c r="N724" s="585" t="s">
        <v>147</v>
      </c>
      <c r="O724" s="579">
        <v>20</v>
      </c>
      <c r="P724" s="585">
        <f t="shared" si="84"/>
        <v>38</v>
      </c>
      <c r="Q724" s="602"/>
      <c r="R724" s="602"/>
      <c r="S724" s="579">
        <f t="shared" si="86"/>
        <v>0</v>
      </c>
      <c r="T724" s="579">
        <f t="shared" si="87"/>
        <v>0</v>
      </c>
      <c r="U724" s="845" t="s">
        <v>9822</v>
      </c>
      <c r="V724" s="828">
        <v>42957</v>
      </c>
      <c r="X724" s="981">
        <v>20</v>
      </c>
      <c r="Y724" s="981">
        <v>19</v>
      </c>
      <c r="AB724" s="981">
        <v>0</v>
      </c>
      <c r="AC724" s="981">
        <v>0</v>
      </c>
    </row>
    <row r="725" spans="1:29" ht="15" hidden="1" customHeight="1" thickBot="1" x14ac:dyDescent="0.3">
      <c r="A725" s="580" t="str">
        <f t="shared" si="83"/>
        <v xml:space="preserve">52076119PRÉ-MONTAGEM </v>
      </c>
      <c r="B725" s="581">
        <v>709</v>
      </c>
      <c r="C725" s="667">
        <v>52076119</v>
      </c>
      <c r="D725" s="605" t="s">
        <v>2434</v>
      </c>
      <c r="E725" s="605">
        <v>42</v>
      </c>
      <c r="F725" s="584" t="s">
        <v>1475</v>
      </c>
      <c r="G725" s="585" t="s">
        <v>2435</v>
      </c>
      <c r="H725" s="585"/>
      <c r="I725" s="585" t="s">
        <v>1611</v>
      </c>
      <c r="J725" s="584" t="s">
        <v>831</v>
      </c>
      <c r="K725" s="585" t="s">
        <v>472</v>
      </c>
      <c r="L725" s="585" t="s">
        <v>9783</v>
      </c>
      <c r="M725" s="585">
        <v>1</v>
      </c>
      <c r="N725" s="585"/>
      <c r="O725" s="579">
        <f t="shared" ref="O725:O733" si="88">ROUNDUP(IF(N725="PENDANT",(VLOOKUP(L725,$E$2:$I$9,5,FALSE)*M725)),0)</f>
        <v>0</v>
      </c>
      <c r="P725" s="585">
        <f t="shared" si="84"/>
        <v>38</v>
      </c>
      <c r="Q725" s="602"/>
      <c r="R725" s="602"/>
      <c r="S725" s="579">
        <f t="shared" si="86"/>
        <v>0</v>
      </c>
      <c r="T725" s="579">
        <f t="shared" si="87"/>
        <v>0</v>
      </c>
      <c r="U725" s="735"/>
      <c r="V725" s="831"/>
      <c r="X725" s="981">
        <v>0</v>
      </c>
      <c r="Y725" s="981">
        <v>19</v>
      </c>
      <c r="AB725" s="981">
        <v>0</v>
      </c>
      <c r="AC725" s="981">
        <v>0</v>
      </c>
    </row>
    <row r="726" spans="1:29" ht="15" hidden="1" customHeight="1" thickBot="1" x14ac:dyDescent="0.3">
      <c r="A726" s="580" t="str">
        <f t="shared" si="83"/>
        <v xml:space="preserve">52076120PRÉ-MONTAGEM </v>
      </c>
      <c r="B726" s="581">
        <v>710</v>
      </c>
      <c r="C726" s="605">
        <v>52076120</v>
      </c>
      <c r="D726" s="605" t="s">
        <v>2436</v>
      </c>
      <c r="E726" s="605">
        <v>42</v>
      </c>
      <c r="F726" s="584" t="s">
        <v>2437</v>
      </c>
      <c r="G726" s="585" t="s">
        <v>2435</v>
      </c>
      <c r="H726" s="585"/>
      <c r="I726" s="585" t="s">
        <v>1611</v>
      </c>
      <c r="J726" s="584" t="s">
        <v>831</v>
      </c>
      <c r="K726" s="585" t="s">
        <v>472</v>
      </c>
      <c r="L726" s="585" t="s">
        <v>9783</v>
      </c>
      <c r="M726" s="585">
        <v>1</v>
      </c>
      <c r="N726" s="585"/>
      <c r="O726" s="579">
        <f t="shared" si="88"/>
        <v>0</v>
      </c>
      <c r="P726" s="585">
        <f t="shared" si="84"/>
        <v>38</v>
      </c>
      <c r="Q726" s="602"/>
      <c r="R726" s="602"/>
      <c r="S726" s="579">
        <f t="shared" si="86"/>
        <v>0</v>
      </c>
      <c r="T726" s="579">
        <f t="shared" si="87"/>
        <v>0</v>
      </c>
      <c r="U726" s="735"/>
      <c r="V726" s="831"/>
      <c r="X726" s="981">
        <v>0</v>
      </c>
      <c r="Y726" s="981">
        <v>19</v>
      </c>
      <c r="AB726" s="981">
        <v>0</v>
      </c>
      <c r="AC726" s="981">
        <v>0</v>
      </c>
    </row>
    <row r="727" spans="1:29" ht="15" hidden="1" customHeight="1" thickBot="1" x14ac:dyDescent="0.3">
      <c r="A727" s="580" t="str">
        <f t="shared" si="83"/>
        <v>52116060DOORS</v>
      </c>
      <c r="B727" s="581">
        <v>711</v>
      </c>
      <c r="C727" s="605">
        <v>52116060</v>
      </c>
      <c r="D727" s="605" t="s">
        <v>1216</v>
      </c>
      <c r="E727" s="582">
        <v>4</v>
      </c>
      <c r="F727" s="584" t="s">
        <v>2304</v>
      </c>
      <c r="G727" s="585" t="s">
        <v>104</v>
      </c>
      <c r="H727" s="585"/>
      <c r="I727" s="585"/>
      <c r="J727" s="584" t="s">
        <v>831</v>
      </c>
      <c r="K727" s="585"/>
      <c r="L727" s="585" t="s">
        <v>9783</v>
      </c>
      <c r="M727" s="585">
        <v>1</v>
      </c>
      <c r="N727" s="585"/>
      <c r="O727" s="579">
        <f t="shared" si="88"/>
        <v>0</v>
      </c>
      <c r="P727" s="585">
        <f t="shared" si="84"/>
        <v>38</v>
      </c>
      <c r="Q727" s="602"/>
      <c r="R727" s="602"/>
      <c r="S727" s="579">
        <f t="shared" si="86"/>
        <v>0</v>
      </c>
      <c r="T727" s="579">
        <f t="shared" si="87"/>
        <v>0</v>
      </c>
      <c r="U727" s="735"/>
      <c r="V727" s="831"/>
      <c r="X727" s="981">
        <v>0</v>
      </c>
      <c r="Y727" s="981">
        <v>19</v>
      </c>
      <c r="AB727" s="981">
        <v>0</v>
      </c>
      <c r="AC727" s="981">
        <v>0</v>
      </c>
    </row>
    <row r="728" spans="1:29" ht="15" hidden="1" customHeight="1" thickBot="1" x14ac:dyDescent="0.3">
      <c r="A728" s="580" t="str">
        <f t="shared" si="83"/>
        <v>52116061DOORS</v>
      </c>
      <c r="B728" s="581">
        <v>712</v>
      </c>
      <c r="C728" s="605">
        <v>52116061</v>
      </c>
      <c r="D728" s="605" t="s">
        <v>1216</v>
      </c>
      <c r="E728" s="582">
        <v>4</v>
      </c>
      <c r="F728" s="584" t="s">
        <v>2438</v>
      </c>
      <c r="G728" s="585" t="s">
        <v>104</v>
      </c>
      <c r="H728" s="585"/>
      <c r="I728" s="585"/>
      <c r="J728" s="584" t="s">
        <v>831</v>
      </c>
      <c r="K728" s="585"/>
      <c r="L728" s="585" t="s">
        <v>9783</v>
      </c>
      <c r="M728" s="585">
        <v>1</v>
      </c>
      <c r="N728" s="585"/>
      <c r="O728" s="579">
        <f t="shared" si="88"/>
        <v>0</v>
      </c>
      <c r="P728" s="585">
        <f t="shared" si="84"/>
        <v>38</v>
      </c>
      <c r="Q728" s="602"/>
      <c r="R728" s="602"/>
      <c r="S728" s="579">
        <f t="shared" si="86"/>
        <v>0</v>
      </c>
      <c r="T728" s="579">
        <f t="shared" si="87"/>
        <v>0</v>
      </c>
      <c r="U728" s="735"/>
      <c r="V728" s="831"/>
      <c r="X728" s="981">
        <v>0</v>
      </c>
      <c r="Y728" s="981">
        <v>19</v>
      </c>
      <c r="AB728" s="981">
        <v>0</v>
      </c>
      <c r="AC728" s="981">
        <v>0</v>
      </c>
    </row>
    <row r="729" spans="1:29" ht="15" hidden="1" customHeight="1" thickBot="1" x14ac:dyDescent="0.3">
      <c r="A729" s="580" t="str">
        <f t="shared" si="83"/>
        <v>52126138DOORS</v>
      </c>
      <c r="B729" s="581">
        <v>713</v>
      </c>
      <c r="C729" s="605">
        <v>52126138</v>
      </c>
      <c r="D729" s="605" t="s">
        <v>10212</v>
      </c>
      <c r="E729" s="582">
        <v>6</v>
      </c>
      <c r="F729" s="584" t="s">
        <v>2439</v>
      </c>
      <c r="G729" s="585" t="s">
        <v>104</v>
      </c>
      <c r="H729" s="585"/>
      <c r="I729" s="585"/>
      <c r="J729" s="584">
        <v>2004</v>
      </c>
      <c r="K729" s="585"/>
      <c r="L729" s="585" t="s">
        <v>9783</v>
      </c>
      <c r="M729" s="585">
        <v>1</v>
      </c>
      <c r="N729" s="585"/>
      <c r="O729" s="579">
        <f t="shared" si="88"/>
        <v>0</v>
      </c>
      <c r="P729" s="585">
        <f t="shared" si="84"/>
        <v>38</v>
      </c>
      <c r="Q729" s="602"/>
      <c r="R729" s="602"/>
      <c r="S729" s="579">
        <f t="shared" si="86"/>
        <v>0</v>
      </c>
      <c r="T729" s="579">
        <f t="shared" si="87"/>
        <v>0</v>
      </c>
      <c r="U729" s="735"/>
      <c r="V729" s="831"/>
      <c r="X729" s="981">
        <v>0</v>
      </c>
      <c r="Y729" s="981">
        <v>19</v>
      </c>
      <c r="AB729" s="981">
        <v>0</v>
      </c>
      <c r="AC729" s="981">
        <v>0</v>
      </c>
    </row>
    <row r="730" spans="1:29" ht="15" hidden="1" customHeight="1" thickBot="1" x14ac:dyDescent="0.3">
      <c r="A730" s="580" t="str">
        <f t="shared" si="83"/>
        <v>52126139DOORS</v>
      </c>
      <c r="B730" s="581">
        <v>714</v>
      </c>
      <c r="C730" s="605">
        <v>52126139</v>
      </c>
      <c r="D730" s="605" t="s">
        <v>10215</v>
      </c>
      <c r="E730" s="582">
        <v>6</v>
      </c>
      <c r="F730" s="584" t="s">
        <v>2132</v>
      </c>
      <c r="G730" s="585" t="s">
        <v>104</v>
      </c>
      <c r="H730" s="585"/>
      <c r="I730" s="585"/>
      <c r="J730" s="584">
        <v>2004</v>
      </c>
      <c r="K730" s="585"/>
      <c r="L730" s="585" t="s">
        <v>9783</v>
      </c>
      <c r="M730" s="585">
        <v>1</v>
      </c>
      <c r="N730" s="585"/>
      <c r="O730" s="579">
        <f t="shared" si="88"/>
        <v>0</v>
      </c>
      <c r="P730" s="585">
        <f t="shared" si="84"/>
        <v>38</v>
      </c>
      <c r="Q730" s="602"/>
      <c r="R730" s="602"/>
      <c r="S730" s="579">
        <f t="shared" si="86"/>
        <v>0</v>
      </c>
      <c r="T730" s="579">
        <f t="shared" si="87"/>
        <v>0</v>
      </c>
      <c r="U730" s="735"/>
      <c r="V730" s="831"/>
      <c r="X730" s="981">
        <v>0</v>
      </c>
      <c r="Y730" s="981">
        <v>19</v>
      </c>
      <c r="AB730" s="981">
        <v>0</v>
      </c>
      <c r="AC730" s="981">
        <v>0</v>
      </c>
    </row>
    <row r="731" spans="1:29" ht="15" hidden="1" customHeight="1" thickBot="1" x14ac:dyDescent="0.3">
      <c r="A731" s="580" t="str">
        <f t="shared" si="83"/>
        <v>52115771DOORS</v>
      </c>
      <c r="B731" s="581">
        <v>715</v>
      </c>
      <c r="C731" s="650">
        <v>52115771</v>
      </c>
      <c r="D731" s="650" t="s">
        <v>679</v>
      </c>
      <c r="E731" s="605">
        <v>54</v>
      </c>
      <c r="F731" s="584" t="s">
        <v>1475</v>
      </c>
      <c r="G731" s="585" t="s">
        <v>104</v>
      </c>
      <c r="H731" s="585"/>
      <c r="I731" s="585"/>
      <c r="J731" s="584" t="s">
        <v>831</v>
      </c>
      <c r="K731" s="585"/>
      <c r="L731" s="585" t="s">
        <v>9783</v>
      </c>
      <c r="M731" s="585">
        <v>1</v>
      </c>
      <c r="N731" s="585"/>
      <c r="O731" s="579">
        <f t="shared" si="88"/>
        <v>0</v>
      </c>
      <c r="P731" s="585">
        <f t="shared" si="84"/>
        <v>38</v>
      </c>
      <c r="Q731" s="602"/>
      <c r="R731" s="602"/>
      <c r="S731" s="579">
        <f t="shared" si="86"/>
        <v>0</v>
      </c>
      <c r="T731" s="579">
        <f t="shared" si="87"/>
        <v>0</v>
      </c>
      <c r="U731" s="735"/>
      <c r="V731" s="831"/>
      <c r="X731" s="981">
        <v>0</v>
      </c>
      <c r="Y731" s="981">
        <v>19</v>
      </c>
      <c r="AB731" s="981">
        <v>0</v>
      </c>
      <c r="AC731" s="981">
        <v>0</v>
      </c>
    </row>
    <row r="732" spans="1:29" ht="15" hidden="1" customHeight="1" thickBot="1" x14ac:dyDescent="0.3">
      <c r="A732" s="580" t="str">
        <f t="shared" si="83"/>
        <v>52115772DOORS</v>
      </c>
      <c r="B732" s="581">
        <v>716</v>
      </c>
      <c r="C732" s="650">
        <v>52115772</v>
      </c>
      <c r="D732" s="650" t="s">
        <v>679</v>
      </c>
      <c r="E732" s="605">
        <v>54</v>
      </c>
      <c r="F732" s="584" t="s">
        <v>1475</v>
      </c>
      <c r="G732" s="585" t="s">
        <v>104</v>
      </c>
      <c r="H732" s="585"/>
      <c r="I732" s="585"/>
      <c r="J732" s="584" t="s">
        <v>831</v>
      </c>
      <c r="K732" s="585"/>
      <c r="L732" s="585" t="s">
        <v>9783</v>
      </c>
      <c r="M732" s="585">
        <v>1</v>
      </c>
      <c r="N732" s="585"/>
      <c r="O732" s="579">
        <f t="shared" si="88"/>
        <v>0</v>
      </c>
      <c r="P732" s="585">
        <f t="shared" si="84"/>
        <v>38</v>
      </c>
      <c r="Q732" s="602"/>
      <c r="R732" s="602"/>
      <c r="S732" s="579">
        <f t="shared" si="86"/>
        <v>0</v>
      </c>
      <c r="T732" s="579">
        <f t="shared" si="87"/>
        <v>0</v>
      </c>
      <c r="U732" s="735"/>
      <c r="V732" s="831"/>
      <c r="X732" s="981">
        <v>0</v>
      </c>
      <c r="Y732" s="981">
        <v>19</v>
      </c>
      <c r="AB732" s="981">
        <v>0</v>
      </c>
      <c r="AC732" s="981">
        <v>0</v>
      </c>
    </row>
    <row r="733" spans="1:29" ht="15" hidden="1" customHeight="1" thickBot="1" x14ac:dyDescent="0.3">
      <c r="A733" s="580" t="str">
        <f t="shared" si="83"/>
        <v>52115773DOORS</v>
      </c>
      <c r="B733" s="581">
        <v>717</v>
      </c>
      <c r="C733" s="650">
        <v>52115773</v>
      </c>
      <c r="D733" s="650" t="s">
        <v>679</v>
      </c>
      <c r="E733" s="605">
        <v>54</v>
      </c>
      <c r="F733" s="584" t="s">
        <v>1475</v>
      </c>
      <c r="G733" s="585" t="s">
        <v>104</v>
      </c>
      <c r="H733" s="585"/>
      <c r="I733" s="585"/>
      <c r="J733" s="584" t="s">
        <v>831</v>
      </c>
      <c r="K733" s="585"/>
      <c r="L733" s="585" t="s">
        <v>9783</v>
      </c>
      <c r="M733" s="585">
        <v>1</v>
      </c>
      <c r="N733" s="585"/>
      <c r="O733" s="579">
        <f t="shared" si="88"/>
        <v>0</v>
      </c>
      <c r="P733" s="585">
        <f t="shared" si="84"/>
        <v>38</v>
      </c>
      <c r="Q733" s="602"/>
      <c r="R733" s="602"/>
      <c r="S733" s="579">
        <f t="shared" si="86"/>
        <v>0</v>
      </c>
      <c r="T733" s="579">
        <f t="shared" si="87"/>
        <v>0</v>
      </c>
      <c r="U733" s="735"/>
      <c r="V733" s="831"/>
      <c r="X733" s="981">
        <v>0</v>
      </c>
      <c r="Y733" s="981">
        <v>19</v>
      </c>
      <c r="AB733" s="981">
        <v>0</v>
      </c>
      <c r="AC733" s="981">
        <v>0</v>
      </c>
    </row>
    <row r="734" spans="1:29" ht="15" hidden="1" customHeight="1" thickBot="1" x14ac:dyDescent="0.3">
      <c r="A734" s="580" t="str">
        <f t="shared" si="83"/>
        <v>52145811MA022E</v>
      </c>
      <c r="B734" s="581">
        <v>718</v>
      </c>
      <c r="C734" s="604">
        <v>52145811</v>
      </c>
      <c r="D734" s="604" t="s">
        <v>2440</v>
      </c>
      <c r="E734" s="588">
        <v>40</v>
      </c>
      <c r="F734" s="591" t="s">
        <v>2441</v>
      </c>
      <c r="G734" s="593" t="s">
        <v>1407</v>
      </c>
      <c r="H734" s="593"/>
      <c r="I734" s="668"/>
      <c r="J734" s="591" t="s">
        <v>9800</v>
      </c>
      <c r="K734" s="593" t="s">
        <v>626</v>
      </c>
      <c r="L734" s="593" t="s">
        <v>2546</v>
      </c>
      <c r="M734" s="593">
        <v>1</v>
      </c>
      <c r="N734" s="593" t="s">
        <v>147</v>
      </c>
      <c r="O734" s="594">
        <v>15</v>
      </c>
      <c r="P734" s="593">
        <f t="shared" si="84"/>
        <v>4</v>
      </c>
      <c r="Q734" s="706"/>
      <c r="R734" s="706"/>
      <c r="S734" s="594">
        <f t="shared" si="86"/>
        <v>0</v>
      </c>
      <c r="T734" s="594">
        <f t="shared" si="87"/>
        <v>0</v>
      </c>
      <c r="U734" s="641" t="s">
        <v>9822</v>
      </c>
      <c r="V734" s="833">
        <v>42894</v>
      </c>
      <c r="X734" s="981">
        <v>15</v>
      </c>
      <c r="Y734" s="981">
        <v>2</v>
      </c>
      <c r="AB734" s="981">
        <v>0</v>
      </c>
      <c r="AC734" s="981">
        <v>0</v>
      </c>
    </row>
    <row r="735" spans="1:29" ht="15" hidden="1" customHeight="1" thickBot="1" x14ac:dyDescent="0.3">
      <c r="A735" s="580" t="str">
        <f t="shared" si="83"/>
        <v>52142778MA022D</v>
      </c>
      <c r="B735" s="581">
        <v>719</v>
      </c>
      <c r="C735" s="604">
        <v>52142778</v>
      </c>
      <c r="D735" s="604" t="s">
        <v>2443</v>
      </c>
      <c r="E735" s="588">
        <v>40</v>
      </c>
      <c r="F735" s="591" t="s">
        <v>2444</v>
      </c>
      <c r="G735" s="593" t="s">
        <v>1410</v>
      </c>
      <c r="H735" s="593"/>
      <c r="I735" s="593"/>
      <c r="J735" s="591" t="s">
        <v>9800</v>
      </c>
      <c r="K735" s="593" t="s">
        <v>626</v>
      </c>
      <c r="L735" s="593" t="s">
        <v>9782</v>
      </c>
      <c r="M735" s="593">
        <v>1</v>
      </c>
      <c r="N735" s="593" t="s">
        <v>147</v>
      </c>
      <c r="O735" s="594">
        <v>10</v>
      </c>
      <c r="P735" s="593">
        <f t="shared" si="84"/>
        <v>38</v>
      </c>
      <c r="Q735" s="706"/>
      <c r="R735" s="706"/>
      <c r="S735" s="594">
        <f t="shared" si="86"/>
        <v>0</v>
      </c>
      <c r="T735" s="594">
        <f t="shared" si="87"/>
        <v>0</v>
      </c>
      <c r="U735" s="641" t="s">
        <v>9822</v>
      </c>
      <c r="V735" s="833">
        <v>42894</v>
      </c>
      <c r="X735" s="981">
        <v>10</v>
      </c>
      <c r="Y735" s="981">
        <v>19</v>
      </c>
      <c r="AB735" s="981">
        <v>0</v>
      </c>
      <c r="AC735" s="981">
        <v>0</v>
      </c>
    </row>
    <row r="736" spans="1:29" ht="15" hidden="1" customHeight="1" thickBot="1" x14ac:dyDescent="0.3">
      <c r="A736" s="580" t="str">
        <f t="shared" si="83"/>
        <v>52142776MA027D</v>
      </c>
      <c r="B736" s="581">
        <v>720</v>
      </c>
      <c r="C736" s="604">
        <v>52142776</v>
      </c>
      <c r="D736" s="604" t="s">
        <v>2445</v>
      </c>
      <c r="E736" s="588">
        <v>40</v>
      </c>
      <c r="F736" s="591" t="s">
        <v>2446</v>
      </c>
      <c r="G736" s="593" t="s">
        <v>2296</v>
      </c>
      <c r="H736" s="593"/>
      <c r="I736" s="593"/>
      <c r="J736" s="591" t="s">
        <v>9800</v>
      </c>
      <c r="K736" s="593" t="s">
        <v>626</v>
      </c>
      <c r="L736" s="593" t="s">
        <v>9782</v>
      </c>
      <c r="M736" s="593">
        <v>1</v>
      </c>
      <c r="N736" s="593" t="s">
        <v>147</v>
      </c>
      <c r="O736" s="594">
        <v>40</v>
      </c>
      <c r="P736" s="593">
        <f t="shared" si="84"/>
        <v>38</v>
      </c>
      <c r="Q736" s="706"/>
      <c r="R736" s="706"/>
      <c r="S736" s="594">
        <f t="shared" si="86"/>
        <v>0</v>
      </c>
      <c r="T736" s="594">
        <f t="shared" si="87"/>
        <v>0</v>
      </c>
      <c r="U736" s="641" t="s">
        <v>9822</v>
      </c>
      <c r="V736" s="833">
        <v>42894</v>
      </c>
      <c r="X736" s="981">
        <v>40</v>
      </c>
      <c r="Y736" s="981">
        <v>19</v>
      </c>
      <c r="AB736" s="981">
        <v>0</v>
      </c>
      <c r="AC736" s="981">
        <v>0</v>
      </c>
    </row>
    <row r="737" spans="1:29" ht="15" hidden="1" customHeight="1" thickBot="1" x14ac:dyDescent="0.3">
      <c r="A737" s="580" t="str">
        <f t="shared" si="83"/>
        <v>52076119SPSD1D</v>
      </c>
      <c r="B737" s="581">
        <v>721</v>
      </c>
      <c r="C737" s="667">
        <v>52076119</v>
      </c>
      <c r="D737" s="605" t="s">
        <v>2447</v>
      </c>
      <c r="E737" s="605">
        <v>42</v>
      </c>
      <c r="F737" s="584" t="s">
        <v>1475</v>
      </c>
      <c r="G737" s="585" t="s">
        <v>1188</v>
      </c>
      <c r="H737" s="585"/>
      <c r="I737" s="585" t="s">
        <v>2202</v>
      </c>
      <c r="J737" s="584" t="s">
        <v>831</v>
      </c>
      <c r="K737" s="585" t="s">
        <v>472</v>
      </c>
      <c r="L737" s="585" t="s">
        <v>9783</v>
      </c>
      <c r="M737" s="585">
        <v>1</v>
      </c>
      <c r="N737" s="585"/>
      <c r="O737" s="579">
        <f t="shared" ref="O737:O768" si="89">ROUNDUP(IF(N737="PENDANT",(VLOOKUP(L737,$E$2:$I$9,5,FALSE)*M737)),0)</f>
        <v>0</v>
      </c>
      <c r="P737" s="585">
        <f t="shared" si="84"/>
        <v>38</v>
      </c>
      <c r="Q737" s="602"/>
      <c r="R737" s="602"/>
      <c r="S737" s="579">
        <f t="shared" si="86"/>
        <v>0</v>
      </c>
      <c r="T737" s="579">
        <f t="shared" si="87"/>
        <v>0</v>
      </c>
      <c r="U737" s="735"/>
      <c r="V737" s="831"/>
      <c r="X737" s="981">
        <v>0</v>
      </c>
      <c r="Y737" s="981">
        <v>19</v>
      </c>
      <c r="AB737" s="981">
        <v>0</v>
      </c>
      <c r="AC737" s="981">
        <v>0</v>
      </c>
    </row>
    <row r="738" spans="1:29" ht="15" hidden="1" customHeight="1" thickBot="1" x14ac:dyDescent="0.3">
      <c r="A738" s="580" t="str">
        <f t="shared" si="83"/>
        <v>52076120SPSD3E</v>
      </c>
      <c r="B738" s="581">
        <v>722</v>
      </c>
      <c r="C738" s="605">
        <v>52076120</v>
      </c>
      <c r="D738" s="605" t="s">
        <v>2448</v>
      </c>
      <c r="E738" s="605">
        <v>42</v>
      </c>
      <c r="F738" s="584" t="s">
        <v>2437</v>
      </c>
      <c r="G738" s="585" t="s">
        <v>1298</v>
      </c>
      <c r="H738" s="585"/>
      <c r="I738" s="585" t="s">
        <v>2202</v>
      </c>
      <c r="J738" s="584" t="s">
        <v>831</v>
      </c>
      <c r="K738" s="585" t="s">
        <v>472</v>
      </c>
      <c r="L738" s="585" t="s">
        <v>9783</v>
      </c>
      <c r="M738" s="585">
        <v>1</v>
      </c>
      <c r="N738" s="585"/>
      <c r="O738" s="579">
        <f t="shared" si="89"/>
        <v>0</v>
      </c>
      <c r="P738" s="585">
        <f t="shared" si="84"/>
        <v>38</v>
      </c>
      <c r="Q738" s="602"/>
      <c r="R738" s="602"/>
      <c r="S738" s="579">
        <f t="shared" si="86"/>
        <v>0</v>
      </c>
      <c r="T738" s="579">
        <f t="shared" si="87"/>
        <v>0</v>
      </c>
      <c r="U738" s="735"/>
      <c r="V738" s="831"/>
      <c r="X738" s="981">
        <v>0</v>
      </c>
      <c r="Y738" s="981">
        <v>19</v>
      </c>
      <c r="AB738" s="981">
        <v>0</v>
      </c>
      <c r="AC738" s="981">
        <v>0</v>
      </c>
    </row>
    <row r="739" spans="1:29" ht="15" hidden="1" customHeight="1" thickBot="1" x14ac:dyDescent="0.3">
      <c r="A739" s="580" t="str">
        <f t="shared" si="83"/>
        <v>52101539ZM7</v>
      </c>
      <c r="B739" s="581">
        <v>723</v>
      </c>
      <c r="C739" s="582">
        <v>52101539</v>
      </c>
      <c r="D739" s="605" t="s">
        <v>434</v>
      </c>
      <c r="E739" s="582">
        <v>80</v>
      </c>
      <c r="F739" s="584" t="s">
        <v>315</v>
      </c>
      <c r="G739" s="585" t="s">
        <v>1464</v>
      </c>
      <c r="H739" s="585"/>
      <c r="I739" s="585"/>
      <c r="J739" s="584" t="s">
        <v>831</v>
      </c>
      <c r="K739" s="585"/>
      <c r="L739" s="585" t="s">
        <v>9783</v>
      </c>
      <c r="M739" s="585">
        <v>1</v>
      </c>
      <c r="N739" s="585"/>
      <c r="O739" s="579">
        <f t="shared" si="89"/>
        <v>0</v>
      </c>
      <c r="P739" s="585">
        <f t="shared" si="84"/>
        <v>38</v>
      </c>
      <c r="Q739" s="602"/>
      <c r="R739" s="602"/>
      <c r="S739" s="579">
        <f t="shared" si="86"/>
        <v>0</v>
      </c>
      <c r="T739" s="579">
        <f t="shared" si="87"/>
        <v>0</v>
      </c>
      <c r="U739" s="735"/>
      <c r="V739" s="831"/>
      <c r="X739" s="981">
        <v>0</v>
      </c>
      <c r="Y739" s="981">
        <v>19</v>
      </c>
      <c r="AB739" s="981">
        <v>0</v>
      </c>
      <c r="AC739" s="981">
        <v>0</v>
      </c>
    </row>
    <row r="740" spans="1:29" ht="15" hidden="1" customHeight="1" thickBot="1" x14ac:dyDescent="0.3">
      <c r="A740" s="580" t="str">
        <f t="shared" si="83"/>
        <v>52076120SPSD3D</v>
      </c>
      <c r="B740" s="581">
        <v>724</v>
      </c>
      <c r="C740" s="582">
        <v>52076120</v>
      </c>
      <c r="D740" s="605" t="s">
        <v>2449</v>
      </c>
      <c r="E740" s="582">
        <v>42</v>
      </c>
      <c r="F740" s="584" t="s">
        <v>2437</v>
      </c>
      <c r="G740" s="585" t="s">
        <v>1263</v>
      </c>
      <c r="H740" s="585"/>
      <c r="I740" s="585" t="s">
        <v>2202</v>
      </c>
      <c r="J740" s="584" t="s">
        <v>831</v>
      </c>
      <c r="K740" s="585" t="s">
        <v>472</v>
      </c>
      <c r="L740" s="585" t="s">
        <v>9783</v>
      </c>
      <c r="M740" s="585">
        <v>1</v>
      </c>
      <c r="N740" s="585"/>
      <c r="O740" s="579">
        <f t="shared" si="89"/>
        <v>0</v>
      </c>
      <c r="P740" s="585">
        <f t="shared" si="84"/>
        <v>38</v>
      </c>
      <c r="Q740" s="602"/>
      <c r="R740" s="602"/>
      <c r="S740" s="579">
        <f t="shared" si="86"/>
        <v>0</v>
      </c>
      <c r="T740" s="579">
        <f t="shared" si="87"/>
        <v>0</v>
      </c>
      <c r="U740" s="735"/>
      <c r="V740" s="831"/>
      <c r="X740" s="981">
        <v>0</v>
      </c>
      <c r="Y740" s="981">
        <v>19</v>
      </c>
      <c r="AB740" s="981">
        <v>0</v>
      </c>
      <c r="AC740" s="981">
        <v>0</v>
      </c>
    </row>
    <row r="741" spans="1:29" ht="15" hidden="1" customHeight="1" thickBot="1" x14ac:dyDescent="0.3">
      <c r="A741" s="580" t="str">
        <f t="shared" si="83"/>
        <v>55555555SPSF</v>
      </c>
      <c r="B741" s="581">
        <v>725</v>
      </c>
      <c r="C741" s="605">
        <v>55555555</v>
      </c>
      <c r="D741" s="644" t="s">
        <v>2368</v>
      </c>
      <c r="E741" s="623">
        <v>100</v>
      </c>
      <c r="F741" s="624" t="s">
        <v>2450</v>
      </c>
      <c r="G741" s="354" t="s">
        <v>2265</v>
      </c>
      <c r="I741" s="354" t="s">
        <v>75</v>
      </c>
      <c r="J741" s="584" t="s">
        <v>831</v>
      </c>
      <c r="K741" s="354" t="s">
        <v>855</v>
      </c>
      <c r="L741" s="585" t="s">
        <v>9783</v>
      </c>
      <c r="M741" s="585">
        <v>1</v>
      </c>
      <c r="N741" s="585"/>
      <c r="O741" s="579">
        <f t="shared" si="89"/>
        <v>0</v>
      </c>
      <c r="P741" s="585">
        <f t="shared" si="84"/>
        <v>38</v>
      </c>
      <c r="Q741" s="602"/>
      <c r="R741" s="602"/>
      <c r="S741" s="579">
        <f t="shared" si="86"/>
        <v>0</v>
      </c>
      <c r="T741" s="579">
        <f t="shared" si="87"/>
        <v>0</v>
      </c>
      <c r="U741" s="735"/>
      <c r="V741" s="831"/>
      <c r="X741" s="981">
        <v>0</v>
      </c>
      <c r="Y741" s="981">
        <v>19</v>
      </c>
      <c r="AB741" s="981">
        <v>0</v>
      </c>
      <c r="AC741" s="981">
        <v>0</v>
      </c>
    </row>
    <row r="742" spans="1:29" ht="15" hidden="1" customHeight="1" thickBot="1" x14ac:dyDescent="0.3">
      <c r="A742" s="580" t="str">
        <f t="shared" si="83"/>
        <v>09148419ZM7</v>
      </c>
      <c r="B742" s="581">
        <v>726</v>
      </c>
      <c r="C742" s="582" t="s">
        <v>2451</v>
      </c>
      <c r="D742" s="666" t="s">
        <v>742</v>
      </c>
      <c r="E742" s="582">
        <v>18000</v>
      </c>
      <c r="F742" s="584" t="s">
        <v>315</v>
      </c>
      <c r="G742" s="585" t="s">
        <v>1464</v>
      </c>
      <c r="H742" s="585"/>
      <c r="I742" s="585"/>
      <c r="J742" s="584" t="s">
        <v>831</v>
      </c>
      <c r="K742" s="585" t="s">
        <v>2452</v>
      </c>
      <c r="L742" s="585" t="s">
        <v>9783</v>
      </c>
      <c r="M742" s="585">
        <v>1</v>
      </c>
      <c r="N742" s="585"/>
      <c r="O742" s="579">
        <f t="shared" si="89"/>
        <v>0</v>
      </c>
      <c r="P742" s="585">
        <f t="shared" si="84"/>
        <v>38</v>
      </c>
      <c r="Q742" s="602"/>
      <c r="R742" s="602"/>
      <c r="S742" s="579">
        <f t="shared" si="86"/>
        <v>0</v>
      </c>
      <c r="T742" s="579">
        <f t="shared" si="87"/>
        <v>0</v>
      </c>
      <c r="U742" s="735"/>
      <c r="V742" s="831"/>
      <c r="X742" s="981">
        <v>0</v>
      </c>
      <c r="Y742" s="981">
        <v>19</v>
      </c>
      <c r="AB742" s="981">
        <v>0</v>
      </c>
      <c r="AC742" s="981">
        <v>0</v>
      </c>
    </row>
    <row r="743" spans="1:29" ht="15" hidden="1" customHeight="1" thickBot="1" x14ac:dyDescent="0.3">
      <c r="A743" s="580" t="str">
        <f t="shared" ref="A743:A806" si="90">CONCATENATE(C743,G743)</f>
        <v>90307205PINTURA - PORTINHOLA</v>
      </c>
      <c r="B743" s="581">
        <v>727</v>
      </c>
      <c r="C743" s="582">
        <v>90307205</v>
      </c>
      <c r="D743" s="666" t="s">
        <v>2453</v>
      </c>
      <c r="E743" s="582">
        <v>250</v>
      </c>
      <c r="F743" s="584" t="s">
        <v>1604</v>
      </c>
      <c r="G743" s="669" t="s">
        <v>2454</v>
      </c>
      <c r="H743" s="669"/>
      <c r="I743" s="585" t="s">
        <v>1464</v>
      </c>
      <c r="J743" s="584" t="s">
        <v>831</v>
      </c>
      <c r="K743" s="585" t="s">
        <v>274</v>
      </c>
      <c r="L743" s="585" t="s">
        <v>9783</v>
      </c>
      <c r="M743" s="585">
        <v>1</v>
      </c>
      <c r="N743" s="585"/>
      <c r="O743" s="579">
        <f t="shared" si="89"/>
        <v>0</v>
      </c>
      <c r="P743" s="585">
        <f t="shared" ref="P743:P806" si="91">ROUNDUP(VLOOKUP(L743,$E$2:$I$9,5,FALSE)*M743,0)</f>
        <v>38</v>
      </c>
      <c r="Q743" s="602"/>
      <c r="R743" s="602"/>
      <c r="S743" s="579">
        <f t="shared" si="86"/>
        <v>0</v>
      </c>
      <c r="T743" s="579">
        <f t="shared" si="87"/>
        <v>0</v>
      </c>
      <c r="U743" s="845"/>
      <c r="V743" s="832"/>
      <c r="X743" s="981">
        <v>0</v>
      </c>
      <c r="Y743" s="981">
        <v>19</v>
      </c>
      <c r="AB743" s="981">
        <v>0</v>
      </c>
      <c r="AC743" s="981">
        <v>0</v>
      </c>
    </row>
    <row r="744" spans="1:29" ht="15" hidden="1" customHeight="1" thickBot="1" x14ac:dyDescent="0.3">
      <c r="A744" s="580" t="str">
        <f t="shared" si="90"/>
        <v>52094319SPSMBB</v>
      </c>
      <c r="B744" s="581">
        <v>728</v>
      </c>
      <c r="C744" s="582">
        <v>52094319</v>
      </c>
      <c r="D744" s="585" t="s">
        <v>2455</v>
      </c>
      <c r="E744" s="582">
        <v>272</v>
      </c>
      <c r="F744" s="584" t="s">
        <v>1839</v>
      </c>
      <c r="G744" s="585" t="s">
        <v>1428</v>
      </c>
      <c r="H744" s="585"/>
      <c r="I744" s="585" t="s">
        <v>257</v>
      </c>
      <c r="J744" s="584" t="s">
        <v>1225</v>
      </c>
      <c r="K744" s="585" t="s">
        <v>140</v>
      </c>
      <c r="L744" s="585" t="s">
        <v>42</v>
      </c>
      <c r="M744" s="585">
        <v>1</v>
      </c>
      <c r="N744" s="585" t="s">
        <v>147</v>
      </c>
      <c r="O744" s="579">
        <f t="shared" si="89"/>
        <v>21</v>
      </c>
      <c r="P744" s="585">
        <f t="shared" si="91"/>
        <v>21</v>
      </c>
      <c r="Q744" s="602" t="s">
        <v>10146</v>
      </c>
      <c r="R744" s="602"/>
      <c r="S744" s="579">
        <f t="shared" si="86"/>
        <v>0</v>
      </c>
      <c r="T744" s="579">
        <f t="shared" si="87"/>
        <v>0</v>
      </c>
      <c r="U744" s="614" t="s">
        <v>9824</v>
      </c>
      <c r="V744" s="828">
        <v>42969</v>
      </c>
      <c r="X744" s="981">
        <v>10</v>
      </c>
      <c r="Y744" s="981">
        <v>10</v>
      </c>
      <c r="Z744" s="981" t="s">
        <v>10146</v>
      </c>
      <c r="AB744" s="981">
        <v>0</v>
      </c>
      <c r="AC744" s="981">
        <v>0</v>
      </c>
    </row>
    <row r="745" spans="1:29" ht="15" hidden="1" customHeight="1" thickBot="1" x14ac:dyDescent="0.3">
      <c r="A745" s="580" t="str">
        <f t="shared" si="90"/>
        <v>52094320SPSMBB</v>
      </c>
      <c r="B745" s="581">
        <v>729</v>
      </c>
      <c r="C745" s="585">
        <v>52094320</v>
      </c>
      <c r="D745" s="585" t="s">
        <v>2456</v>
      </c>
      <c r="E745" s="582">
        <v>272</v>
      </c>
      <c r="F745" s="584" t="s">
        <v>2457</v>
      </c>
      <c r="G745" s="585" t="s">
        <v>1428</v>
      </c>
      <c r="H745" s="585"/>
      <c r="I745" s="585" t="s">
        <v>84</v>
      </c>
      <c r="J745" s="584" t="s">
        <v>1225</v>
      </c>
      <c r="K745" s="585" t="s">
        <v>140</v>
      </c>
      <c r="L745" s="585" t="s">
        <v>42</v>
      </c>
      <c r="M745" s="585">
        <v>1</v>
      </c>
      <c r="N745" s="585" t="s">
        <v>147</v>
      </c>
      <c r="O745" s="579">
        <f t="shared" si="89"/>
        <v>21</v>
      </c>
      <c r="P745" s="585">
        <f t="shared" si="91"/>
        <v>21</v>
      </c>
      <c r="Q745" s="602" t="s">
        <v>10152</v>
      </c>
      <c r="R745" s="602"/>
      <c r="S745" s="579">
        <f t="shared" si="86"/>
        <v>0</v>
      </c>
      <c r="T745" s="579">
        <f t="shared" si="87"/>
        <v>0</v>
      </c>
      <c r="U745" s="614" t="s">
        <v>9824</v>
      </c>
      <c r="V745" s="828">
        <v>42969</v>
      </c>
      <c r="X745" s="981">
        <v>10</v>
      </c>
      <c r="Y745" s="981">
        <v>10</v>
      </c>
      <c r="Z745" s="981" t="s">
        <v>10152</v>
      </c>
      <c r="AB745" s="981">
        <v>0</v>
      </c>
      <c r="AC745" s="981">
        <v>0</v>
      </c>
    </row>
    <row r="746" spans="1:29" ht="15" hidden="1" customHeight="1" thickBot="1" x14ac:dyDescent="0.3">
      <c r="A746" s="580" t="str">
        <f t="shared" si="90"/>
        <v>52103503SPSMBB</v>
      </c>
      <c r="B746" s="581">
        <v>730</v>
      </c>
      <c r="C746" s="585">
        <v>52103503</v>
      </c>
      <c r="D746" s="585" t="s">
        <v>2458</v>
      </c>
      <c r="E746" s="582">
        <v>272</v>
      </c>
      <c r="F746" s="584" t="s">
        <v>1841</v>
      </c>
      <c r="G746" s="585" t="s">
        <v>1428</v>
      </c>
      <c r="H746" s="585"/>
      <c r="I746" s="585" t="s">
        <v>84</v>
      </c>
      <c r="J746" s="584" t="s">
        <v>1225</v>
      </c>
      <c r="K746" s="585" t="s">
        <v>140</v>
      </c>
      <c r="L746" s="585" t="s">
        <v>114</v>
      </c>
      <c r="M746" s="585">
        <v>1</v>
      </c>
      <c r="N746" s="585" t="s">
        <v>147</v>
      </c>
      <c r="O746" s="579">
        <f t="shared" si="89"/>
        <v>9</v>
      </c>
      <c r="P746" s="585">
        <f t="shared" si="91"/>
        <v>9</v>
      </c>
      <c r="Q746" s="602" t="s">
        <v>10144</v>
      </c>
      <c r="R746" s="602"/>
      <c r="S746" s="579">
        <f t="shared" si="86"/>
        <v>0</v>
      </c>
      <c r="T746" s="579">
        <f t="shared" si="87"/>
        <v>0</v>
      </c>
      <c r="U746" s="614" t="s">
        <v>9824</v>
      </c>
      <c r="V746" s="828">
        <v>42969</v>
      </c>
      <c r="X746" s="981">
        <v>5</v>
      </c>
      <c r="Y746" s="981">
        <v>5</v>
      </c>
      <c r="Z746" s="981" t="s">
        <v>10144</v>
      </c>
      <c r="AB746" s="981">
        <v>0</v>
      </c>
      <c r="AC746" s="981">
        <v>0</v>
      </c>
    </row>
    <row r="747" spans="1:29" ht="15" hidden="1" customHeight="1" thickBot="1" x14ac:dyDescent="0.3">
      <c r="A747" s="580" t="str">
        <f t="shared" si="90"/>
        <v>52083136TRIM 1</v>
      </c>
      <c r="B747" s="581">
        <v>731</v>
      </c>
      <c r="C747" s="644">
        <v>52083136</v>
      </c>
      <c r="D747" s="644" t="s">
        <v>2459</v>
      </c>
      <c r="E747" s="582">
        <v>10</v>
      </c>
      <c r="F747" s="584" t="s">
        <v>2460</v>
      </c>
      <c r="G747" s="585" t="s">
        <v>75</v>
      </c>
      <c r="H747" s="585"/>
      <c r="I747" s="585"/>
      <c r="J747" s="584" t="s">
        <v>831</v>
      </c>
      <c r="K747" s="585" t="s">
        <v>867</v>
      </c>
      <c r="L747" s="585" t="s">
        <v>9783</v>
      </c>
      <c r="M747" s="585">
        <v>1</v>
      </c>
      <c r="N747" s="585"/>
      <c r="O747" s="579">
        <f t="shared" si="89"/>
        <v>0</v>
      </c>
      <c r="P747" s="585">
        <f t="shared" si="91"/>
        <v>38</v>
      </c>
      <c r="Q747" s="602"/>
      <c r="R747" s="602"/>
      <c r="S747" s="579">
        <f t="shared" si="86"/>
        <v>0</v>
      </c>
      <c r="T747" s="579">
        <f t="shared" si="87"/>
        <v>0</v>
      </c>
      <c r="U747" s="735"/>
      <c r="V747" s="831"/>
      <c r="X747" s="981">
        <v>0</v>
      </c>
      <c r="Y747" s="981">
        <v>19</v>
      </c>
      <c r="AB747" s="981">
        <v>0</v>
      </c>
      <c r="AC747" s="981">
        <v>0</v>
      </c>
    </row>
    <row r="748" spans="1:29" ht="15" hidden="1" customHeight="1" thickBot="1" x14ac:dyDescent="0.3">
      <c r="A748" s="580" t="str">
        <f t="shared" si="90"/>
        <v>52018114TRIM 1</v>
      </c>
      <c r="B748" s="581">
        <v>732</v>
      </c>
      <c r="C748" s="644">
        <v>52018114</v>
      </c>
      <c r="D748" s="644" t="s">
        <v>2461</v>
      </c>
      <c r="E748" s="582">
        <v>10</v>
      </c>
      <c r="F748" s="584" t="s">
        <v>2460</v>
      </c>
      <c r="G748" s="585" t="s">
        <v>75</v>
      </c>
      <c r="H748" s="585"/>
      <c r="I748" s="585"/>
      <c r="J748" s="584" t="s">
        <v>831</v>
      </c>
      <c r="K748" s="585" t="s">
        <v>867</v>
      </c>
      <c r="L748" s="585" t="s">
        <v>9783</v>
      </c>
      <c r="M748" s="585">
        <v>1</v>
      </c>
      <c r="N748" s="585"/>
      <c r="O748" s="579">
        <f t="shared" si="89"/>
        <v>0</v>
      </c>
      <c r="P748" s="585">
        <f t="shared" si="91"/>
        <v>38</v>
      </c>
      <c r="Q748" s="602"/>
      <c r="R748" s="602"/>
      <c r="S748" s="579">
        <f t="shared" si="86"/>
        <v>0</v>
      </c>
      <c r="T748" s="579">
        <f t="shared" si="87"/>
        <v>0</v>
      </c>
      <c r="U748" s="735"/>
      <c r="V748" s="831"/>
      <c r="X748" s="981">
        <v>0</v>
      </c>
      <c r="Y748" s="981">
        <v>19</v>
      </c>
      <c r="AB748" s="981">
        <v>0</v>
      </c>
      <c r="AC748" s="981">
        <v>0</v>
      </c>
    </row>
    <row r="749" spans="1:29" ht="15" hidden="1" customHeight="1" thickBot="1" x14ac:dyDescent="0.3">
      <c r="A749" s="580" t="str">
        <f t="shared" si="90"/>
        <v>52058507MINOMI ABS</v>
      </c>
      <c r="B749" s="581">
        <v>733</v>
      </c>
      <c r="C749" s="644">
        <v>52058507</v>
      </c>
      <c r="D749" s="644" t="s">
        <v>2462</v>
      </c>
      <c r="E749" s="582">
        <v>80</v>
      </c>
      <c r="F749" s="584" t="s">
        <v>2463</v>
      </c>
      <c r="G749" s="644" t="s">
        <v>2464</v>
      </c>
      <c r="H749" s="644"/>
      <c r="I749" s="585" t="s">
        <v>121</v>
      </c>
      <c r="J749" s="584" t="s">
        <v>831</v>
      </c>
      <c r="K749" s="585" t="s">
        <v>1970</v>
      </c>
      <c r="L749" s="585" t="s">
        <v>9783</v>
      </c>
      <c r="M749" s="585">
        <v>1</v>
      </c>
      <c r="N749" s="585"/>
      <c r="O749" s="579">
        <f t="shared" si="89"/>
        <v>0</v>
      </c>
      <c r="P749" s="585">
        <f t="shared" si="91"/>
        <v>38</v>
      </c>
      <c r="Q749" s="602"/>
      <c r="R749" s="602"/>
      <c r="S749" s="579">
        <f t="shared" si="86"/>
        <v>0</v>
      </c>
      <c r="T749" s="579">
        <f t="shared" si="87"/>
        <v>0</v>
      </c>
      <c r="U749" s="845"/>
      <c r="V749" s="832"/>
      <c r="X749" s="981">
        <v>0</v>
      </c>
      <c r="Y749" s="981">
        <v>19</v>
      </c>
      <c r="AB749" s="981">
        <v>0</v>
      </c>
      <c r="AC749" s="981">
        <v>0</v>
      </c>
    </row>
    <row r="750" spans="1:29" ht="15" hidden="1" customHeight="1" thickBot="1" x14ac:dyDescent="0.3">
      <c r="A750" s="580" t="str">
        <f t="shared" si="90"/>
        <v>52093501PATIO PDI</v>
      </c>
      <c r="B750" s="581">
        <v>734</v>
      </c>
      <c r="C750" s="644">
        <v>52093501</v>
      </c>
      <c r="D750" s="644" t="s">
        <v>2465</v>
      </c>
      <c r="E750" s="644">
        <v>40</v>
      </c>
      <c r="F750" s="584" t="s">
        <v>2466</v>
      </c>
      <c r="G750" s="584" t="s">
        <v>2466</v>
      </c>
      <c r="H750" s="584"/>
      <c r="I750" s="585" t="s">
        <v>1466</v>
      </c>
      <c r="J750" s="584" t="s">
        <v>831</v>
      </c>
      <c r="K750" s="585" t="s">
        <v>1182</v>
      </c>
      <c r="L750" s="585" t="s">
        <v>9783</v>
      </c>
      <c r="M750" s="585">
        <v>1</v>
      </c>
      <c r="N750" s="585"/>
      <c r="O750" s="579">
        <f t="shared" si="89"/>
        <v>0</v>
      </c>
      <c r="P750" s="585">
        <f t="shared" si="91"/>
        <v>38</v>
      </c>
      <c r="Q750" s="602"/>
      <c r="R750" s="602"/>
      <c r="S750" s="579">
        <f t="shared" si="86"/>
        <v>0</v>
      </c>
      <c r="T750" s="579">
        <f t="shared" si="87"/>
        <v>0</v>
      </c>
      <c r="U750" s="735"/>
      <c r="V750" s="831"/>
      <c r="X750" s="981">
        <v>0</v>
      </c>
      <c r="Y750" s="981">
        <v>19</v>
      </c>
      <c r="AB750" s="981">
        <v>0</v>
      </c>
      <c r="AC750" s="981">
        <v>0</v>
      </c>
    </row>
    <row r="751" spans="1:29" ht="15" hidden="1" customHeight="1" thickBot="1" x14ac:dyDescent="0.3">
      <c r="A751" s="580" t="str">
        <f t="shared" si="90"/>
        <v>52093502PATIO PDI</v>
      </c>
      <c r="B751" s="581">
        <v>735</v>
      </c>
      <c r="C751" s="644">
        <v>52093502</v>
      </c>
      <c r="D751" s="644" t="s">
        <v>2467</v>
      </c>
      <c r="E751" s="644">
        <v>40</v>
      </c>
      <c r="F751" s="584" t="s">
        <v>2466</v>
      </c>
      <c r="G751" s="584" t="s">
        <v>2466</v>
      </c>
      <c r="H751" s="584"/>
      <c r="I751" s="585" t="s">
        <v>1466</v>
      </c>
      <c r="J751" s="584" t="s">
        <v>831</v>
      </c>
      <c r="K751" s="585" t="s">
        <v>1182</v>
      </c>
      <c r="L751" s="585" t="s">
        <v>9783</v>
      </c>
      <c r="M751" s="585">
        <v>1</v>
      </c>
      <c r="N751" s="585"/>
      <c r="O751" s="579">
        <f t="shared" si="89"/>
        <v>0</v>
      </c>
      <c r="P751" s="585">
        <f t="shared" si="91"/>
        <v>38</v>
      </c>
      <c r="Q751" s="602"/>
      <c r="R751" s="602"/>
      <c r="S751" s="579">
        <f t="shared" si="86"/>
        <v>0</v>
      </c>
      <c r="T751" s="579">
        <f t="shared" si="87"/>
        <v>0</v>
      </c>
      <c r="U751" s="735"/>
      <c r="V751" s="831"/>
      <c r="X751" s="981">
        <v>0</v>
      </c>
      <c r="Y751" s="981">
        <v>19</v>
      </c>
      <c r="AB751" s="981">
        <v>0</v>
      </c>
      <c r="AC751" s="981">
        <v>0</v>
      </c>
    </row>
    <row r="752" spans="1:29" ht="15" hidden="1" customHeight="1" thickBot="1" x14ac:dyDescent="0.3">
      <c r="A752" s="580" t="str">
        <f t="shared" si="90"/>
        <v>52093506PATIO PDI</v>
      </c>
      <c r="B752" s="581">
        <v>736</v>
      </c>
      <c r="C752" s="644">
        <v>52093506</v>
      </c>
      <c r="D752" s="644" t="s">
        <v>2468</v>
      </c>
      <c r="E752" s="644">
        <v>30</v>
      </c>
      <c r="F752" s="584" t="s">
        <v>2466</v>
      </c>
      <c r="G752" s="584" t="s">
        <v>2466</v>
      </c>
      <c r="H752" s="584"/>
      <c r="I752" s="585" t="s">
        <v>1466</v>
      </c>
      <c r="J752" s="584" t="s">
        <v>831</v>
      </c>
      <c r="K752" s="585" t="s">
        <v>1182</v>
      </c>
      <c r="L752" s="585" t="s">
        <v>9783</v>
      </c>
      <c r="M752" s="585">
        <v>1</v>
      </c>
      <c r="N752" s="585"/>
      <c r="O752" s="579">
        <f t="shared" si="89"/>
        <v>0</v>
      </c>
      <c r="P752" s="585">
        <f t="shared" si="91"/>
        <v>38</v>
      </c>
      <c r="Q752" s="602"/>
      <c r="R752" s="602"/>
      <c r="S752" s="579">
        <f t="shared" si="86"/>
        <v>0</v>
      </c>
      <c r="T752" s="579">
        <f t="shared" si="87"/>
        <v>0</v>
      </c>
      <c r="U752" s="735"/>
      <c r="V752" s="831"/>
      <c r="X752" s="981">
        <v>0</v>
      </c>
      <c r="Y752" s="981">
        <v>19</v>
      </c>
      <c r="AB752" s="981">
        <v>0</v>
      </c>
      <c r="AC752" s="981">
        <v>0</v>
      </c>
    </row>
    <row r="753" spans="1:29" ht="15" hidden="1" customHeight="1" thickBot="1" x14ac:dyDescent="0.3">
      <c r="A753" s="580" t="str">
        <f t="shared" si="90"/>
        <v>52101044ESTOQUE</v>
      </c>
      <c r="B753" s="581">
        <v>737</v>
      </c>
      <c r="C753" s="582">
        <v>52101044</v>
      </c>
      <c r="D753" s="582" t="s">
        <v>2469</v>
      </c>
      <c r="E753" s="582">
        <v>20</v>
      </c>
      <c r="F753" s="584" t="s">
        <v>1475</v>
      </c>
      <c r="G753" s="584" t="s">
        <v>1475</v>
      </c>
      <c r="H753" s="584"/>
      <c r="I753" s="584" t="s">
        <v>71</v>
      </c>
      <c r="J753" s="584" t="s">
        <v>831</v>
      </c>
      <c r="K753" s="585" t="s">
        <v>2470</v>
      </c>
      <c r="L753" s="585" t="s">
        <v>9783</v>
      </c>
      <c r="M753" s="585">
        <v>1</v>
      </c>
      <c r="N753" s="585"/>
      <c r="O753" s="579">
        <f t="shared" si="89"/>
        <v>0</v>
      </c>
      <c r="P753" s="585">
        <f t="shared" si="91"/>
        <v>38</v>
      </c>
      <c r="Q753" s="602"/>
      <c r="R753" s="602"/>
      <c r="S753" s="579">
        <f t="shared" si="86"/>
        <v>0</v>
      </c>
      <c r="T753" s="579">
        <f t="shared" si="87"/>
        <v>0</v>
      </c>
      <c r="U753" s="735"/>
      <c r="V753" s="830"/>
      <c r="X753" s="981">
        <v>0</v>
      </c>
      <c r="Y753" s="981">
        <v>19</v>
      </c>
      <c r="AB753" s="981">
        <v>0</v>
      </c>
      <c r="AC753" s="981">
        <v>0</v>
      </c>
    </row>
    <row r="754" spans="1:29" ht="15" hidden="1" customHeight="1" thickBot="1" x14ac:dyDescent="0.3">
      <c r="A754" s="580" t="str">
        <f t="shared" si="90"/>
        <v>52076162TP018E</v>
      </c>
      <c r="B754" s="581">
        <v>738</v>
      </c>
      <c r="C754" s="582">
        <v>52076162</v>
      </c>
      <c r="D754" s="666" t="s">
        <v>1727</v>
      </c>
      <c r="E754" s="582">
        <v>30</v>
      </c>
      <c r="F754" s="584" t="s">
        <v>1728</v>
      </c>
      <c r="G754" s="585" t="s">
        <v>1331</v>
      </c>
      <c r="H754" s="585"/>
      <c r="I754" s="584" t="s">
        <v>121</v>
      </c>
      <c r="J754" s="584" t="s">
        <v>831</v>
      </c>
      <c r="K754" s="585" t="s">
        <v>1729</v>
      </c>
      <c r="L754" s="585" t="s">
        <v>9783</v>
      </c>
      <c r="M754" s="585">
        <v>1</v>
      </c>
      <c r="N754" s="585"/>
      <c r="O754" s="579">
        <f t="shared" si="89"/>
        <v>0</v>
      </c>
      <c r="P754" s="585">
        <f t="shared" si="91"/>
        <v>38</v>
      </c>
      <c r="Q754" s="602"/>
      <c r="R754" s="602"/>
      <c r="S754" s="579">
        <f t="shared" si="86"/>
        <v>0</v>
      </c>
      <c r="T754" s="579">
        <f t="shared" si="87"/>
        <v>0</v>
      </c>
      <c r="U754" s="735"/>
      <c r="V754" s="831"/>
      <c r="X754" s="981">
        <v>0</v>
      </c>
      <c r="Y754" s="981">
        <v>19</v>
      </c>
      <c r="AB754" s="981">
        <v>0</v>
      </c>
      <c r="AC754" s="981">
        <v>0</v>
      </c>
    </row>
    <row r="755" spans="1:29" ht="15" hidden="1" customHeight="1" thickBot="1" x14ac:dyDescent="0.3">
      <c r="A755" s="580" t="str">
        <f t="shared" si="90"/>
        <v>13594370ESTOQUE</v>
      </c>
      <c r="B755" s="581">
        <v>739</v>
      </c>
      <c r="C755" s="604">
        <v>13594370</v>
      </c>
      <c r="D755" s="588" t="s">
        <v>928</v>
      </c>
      <c r="E755" s="588">
        <v>24</v>
      </c>
      <c r="F755" s="591" t="s">
        <v>2361</v>
      </c>
      <c r="G755" s="593" t="s">
        <v>1475</v>
      </c>
      <c r="H755" s="593"/>
      <c r="I755" s="593" t="s">
        <v>121</v>
      </c>
      <c r="J755" s="591" t="s">
        <v>831</v>
      </c>
      <c r="K755" s="593" t="s">
        <v>258</v>
      </c>
      <c r="L755" s="593" t="s">
        <v>9783</v>
      </c>
      <c r="M755" s="593">
        <v>1</v>
      </c>
      <c r="N755" s="593"/>
      <c r="O755" s="594">
        <f t="shared" si="89"/>
        <v>0</v>
      </c>
      <c r="P755" s="585">
        <f t="shared" si="91"/>
        <v>38</v>
      </c>
      <c r="Q755" s="706"/>
      <c r="R755" s="706"/>
      <c r="S755" s="579">
        <f t="shared" si="86"/>
        <v>0</v>
      </c>
      <c r="T755" s="579">
        <f t="shared" si="87"/>
        <v>0</v>
      </c>
      <c r="U755" s="641"/>
      <c r="V755" s="870"/>
      <c r="X755" s="981">
        <v>0</v>
      </c>
      <c r="Y755" s="981">
        <v>19</v>
      </c>
      <c r="AB755" s="981">
        <v>0</v>
      </c>
      <c r="AC755" s="981">
        <v>0</v>
      </c>
    </row>
    <row r="756" spans="1:29" ht="15" hidden="1" customHeight="1" thickBot="1" x14ac:dyDescent="0.3">
      <c r="A756" s="580" t="str">
        <f t="shared" si="90"/>
        <v>23163359TAMPÃO</v>
      </c>
      <c r="B756" s="581">
        <v>740</v>
      </c>
      <c r="C756" s="582">
        <v>23163359</v>
      </c>
      <c r="D756" s="616" t="s">
        <v>907</v>
      </c>
      <c r="E756" s="582">
        <v>47180</v>
      </c>
      <c r="F756" s="584" t="s">
        <v>1604</v>
      </c>
      <c r="G756" s="585" t="s">
        <v>286</v>
      </c>
      <c r="H756" s="585"/>
      <c r="I756" s="585" t="s">
        <v>315</v>
      </c>
      <c r="J756" s="584" t="s">
        <v>831</v>
      </c>
      <c r="K756" s="585" t="s">
        <v>908</v>
      </c>
      <c r="L756" s="585" t="s">
        <v>9783</v>
      </c>
      <c r="M756" s="585">
        <v>1</v>
      </c>
      <c r="N756" s="585"/>
      <c r="O756" s="579">
        <f t="shared" si="89"/>
        <v>0</v>
      </c>
      <c r="P756" s="585">
        <f t="shared" si="91"/>
        <v>38</v>
      </c>
      <c r="Q756" s="602"/>
      <c r="R756" s="602"/>
      <c r="S756" s="579">
        <f t="shared" si="86"/>
        <v>0</v>
      </c>
      <c r="T756" s="579">
        <f t="shared" si="87"/>
        <v>0</v>
      </c>
      <c r="U756" s="614"/>
      <c r="V756" s="832"/>
      <c r="X756" s="981">
        <v>0</v>
      </c>
      <c r="Y756" s="981">
        <v>19</v>
      </c>
      <c r="AB756" s="981">
        <v>0</v>
      </c>
      <c r="AC756" s="981">
        <v>0</v>
      </c>
    </row>
    <row r="757" spans="1:29" ht="15" hidden="1" customHeight="1" thickBot="1" x14ac:dyDescent="0.3">
      <c r="A757" s="580" t="str">
        <f t="shared" si="90"/>
        <v>52125417SEQ CHICOTES</v>
      </c>
      <c r="B757" s="581">
        <v>741</v>
      </c>
      <c r="C757" s="582">
        <v>52125417</v>
      </c>
      <c r="D757" s="616" t="s">
        <v>130</v>
      </c>
      <c r="E757" s="582">
        <v>20</v>
      </c>
      <c r="F757" s="584" t="s">
        <v>1716</v>
      </c>
      <c r="G757" s="585" t="s">
        <v>1519</v>
      </c>
      <c r="H757" s="585"/>
      <c r="I757" s="585"/>
      <c r="J757" s="584" t="s">
        <v>831</v>
      </c>
      <c r="K757" s="585"/>
      <c r="L757" s="585" t="s">
        <v>9783</v>
      </c>
      <c r="M757" s="585">
        <v>1</v>
      </c>
      <c r="N757" s="585"/>
      <c r="O757" s="579">
        <f t="shared" si="89"/>
        <v>0</v>
      </c>
      <c r="P757" s="585">
        <f t="shared" si="91"/>
        <v>38</v>
      </c>
      <c r="Q757" s="602"/>
      <c r="R757" s="602"/>
      <c r="S757" s="579">
        <f t="shared" si="86"/>
        <v>0</v>
      </c>
      <c r="T757" s="579">
        <f t="shared" si="87"/>
        <v>0</v>
      </c>
      <c r="U757" s="735"/>
      <c r="V757" s="831"/>
      <c r="X757" s="981">
        <v>0</v>
      </c>
      <c r="Y757" s="981">
        <v>19</v>
      </c>
      <c r="AB757" s="981">
        <v>0</v>
      </c>
      <c r="AC757" s="981">
        <v>0</v>
      </c>
    </row>
    <row r="758" spans="1:29" ht="15" hidden="1" customHeight="1" thickBot="1" x14ac:dyDescent="0.3">
      <c r="A758" s="580" t="str">
        <f t="shared" si="90"/>
        <v>52126046SEQ CHICOTES</v>
      </c>
      <c r="B758" s="581">
        <v>742</v>
      </c>
      <c r="C758" s="582">
        <v>52126046</v>
      </c>
      <c r="D758" s="616" t="s">
        <v>130</v>
      </c>
      <c r="E758" s="582">
        <v>20</v>
      </c>
      <c r="F758" s="584" t="s">
        <v>1575</v>
      </c>
      <c r="G758" s="585" t="s">
        <v>1519</v>
      </c>
      <c r="H758" s="585"/>
      <c r="I758" s="585"/>
      <c r="J758" s="584" t="s">
        <v>831</v>
      </c>
      <c r="K758" s="585"/>
      <c r="L758" s="585" t="s">
        <v>9783</v>
      </c>
      <c r="M758" s="585">
        <v>1</v>
      </c>
      <c r="N758" s="585"/>
      <c r="O758" s="579">
        <f t="shared" si="89"/>
        <v>0</v>
      </c>
      <c r="P758" s="585">
        <f t="shared" si="91"/>
        <v>38</v>
      </c>
      <c r="Q758" s="602"/>
      <c r="R758" s="602"/>
      <c r="S758" s="579">
        <f t="shared" si="86"/>
        <v>0</v>
      </c>
      <c r="T758" s="579">
        <f t="shared" si="87"/>
        <v>0</v>
      </c>
      <c r="U758" s="735"/>
      <c r="V758" s="831"/>
      <c r="X758" s="981">
        <v>0</v>
      </c>
      <c r="Y758" s="981">
        <v>19</v>
      </c>
      <c r="AB758" s="981">
        <v>0</v>
      </c>
      <c r="AC758" s="981">
        <v>0</v>
      </c>
    </row>
    <row r="759" spans="1:29" ht="15" hidden="1" customHeight="1" thickBot="1" x14ac:dyDescent="0.3">
      <c r="A759" s="580" t="str">
        <f t="shared" si="90"/>
        <v>52126047SEQ CHICOTES</v>
      </c>
      <c r="B759" s="581">
        <v>743</v>
      </c>
      <c r="C759" s="582">
        <v>52126047</v>
      </c>
      <c r="D759" s="616" t="s">
        <v>130</v>
      </c>
      <c r="E759" s="582">
        <v>20</v>
      </c>
      <c r="F759" s="584" t="s">
        <v>1575</v>
      </c>
      <c r="G759" s="585" t="s">
        <v>1519</v>
      </c>
      <c r="H759" s="585"/>
      <c r="I759" s="585"/>
      <c r="J759" s="584" t="s">
        <v>831</v>
      </c>
      <c r="K759" s="585"/>
      <c r="L759" s="585" t="s">
        <v>9783</v>
      </c>
      <c r="M759" s="585">
        <v>1</v>
      </c>
      <c r="N759" s="585"/>
      <c r="O759" s="579">
        <f t="shared" si="89"/>
        <v>0</v>
      </c>
      <c r="P759" s="585">
        <f t="shared" si="91"/>
        <v>38</v>
      </c>
      <c r="Q759" s="602"/>
      <c r="R759" s="602"/>
      <c r="S759" s="579">
        <f t="shared" si="86"/>
        <v>0</v>
      </c>
      <c r="T759" s="579">
        <f t="shared" si="87"/>
        <v>0</v>
      </c>
      <c r="U759" s="735"/>
      <c r="V759" s="831"/>
      <c r="X759" s="981">
        <v>0</v>
      </c>
      <c r="Y759" s="981">
        <v>19</v>
      </c>
      <c r="AB759" s="981">
        <v>0</v>
      </c>
      <c r="AC759" s="981">
        <v>0</v>
      </c>
    </row>
    <row r="760" spans="1:29" ht="15" hidden="1" customHeight="1" thickBot="1" x14ac:dyDescent="0.3">
      <c r="A760" s="580" t="str">
        <f t="shared" si="90"/>
        <v>52127686SEQ CHICOTES</v>
      </c>
      <c r="B760" s="581">
        <v>744</v>
      </c>
      <c r="C760" s="582">
        <v>52127686</v>
      </c>
      <c r="D760" s="616" t="s">
        <v>130</v>
      </c>
      <c r="E760" s="582">
        <v>60</v>
      </c>
      <c r="F760" s="584" t="s">
        <v>1575</v>
      </c>
      <c r="G760" s="585" t="s">
        <v>1519</v>
      </c>
      <c r="H760" s="585"/>
      <c r="I760" s="585"/>
      <c r="J760" s="584" t="s">
        <v>831</v>
      </c>
      <c r="K760" s="585"/>
      <c r="L760" s="585" t="s">
        <v>9783</v>
      </c>
      <c r="M760" s="585">
        <v>1</v>
      </c>
      <c r="N760" s="585"/>
      <c r="O760" s="579">
        <f t="shared" si="89"/>
        <v>0</v>
      </c>
      <c r="P760" s="585">
        <f t="shared" si="91"/>
        <v>38</v>
      </c>
      <c r="Q760" s="602"/>
      <c r="R760" s="602"/>
      <c r="S760" s="579">
        <f t="shared" si="86"/>
        <v>0</v>
      </c>
      <c r="T760" s="579">
        <f t="shared" si="87"/>
        <v>0</v>
      </c>
      <c r="U760" s="735"/>
      <c r="V760" s="831"/>
      <c r="X760" s="981">
        <v>0</v>
      </c>
      <c r="Y760" s="981">
        <v>19</v>
      </c>
      <c r="AB760" s="981">
        <v>0</v>
      </c>
      <c r="AC760" s="981">
        <v>0</v>
      </c>
    </row>
    <row r="761" spans="1:29" ht="15" hidden="1" customHeight="1" thickBot="1" x14ac:dyDescent="0.3">
      <c r="A761" s="580" t="str">
        <f t="shared" si="90"/>
        <v>52125640SEQ CHICOTES</v>
      </c>
      <c r="B761" s="581">
        <v>745</v>
      </c>
      <c r="C761" s="582">
        <v>52125640</v>
      </c>
      <c r="D761" s="616" t="s">
        <v>130</v>
      </c>
      <c r="E761" s="582">
        <v>60</v>
      </c>
      <c r="F761" s="584" t="s">
        <v>1575</v>
      </c>
      <c r="G761" s="585" t="s">
        <v>1519</v>
      </c>
      <c r="H761" s="585"/>
      <c r="I761" s="585"/>
      <c r="J761" s="584" t="s">
        <v>831</v>
      </c>
      <c r="K761" s="585"/>
      <c r="L761" s="585" t="s">
        <v>9783</v>
      </c>
      <c r="M761" s="585">
        <v>1</v>
      </c>
      <c r="N761" s="585"/>
      <c r="O761" s="579">
        <f t="shared" si="89"/>
        <v>0</v>
      </c>
      <c r="P761" s="585">
        <f t="shared" si="91"/>
        <v>38</v>
      </c>
      <c r="Q761" s="602"/>
      <c r="R761" s="602"/>
      <c r="S761" s="579">
        <f t="shared" si="86"/>
        <v>0</v>
      </c>
      <c r="T761" s="579">
        <f t="shared" si="87"/>
        <v>0</v>
      </c>
      <c r="U761" s="735"/>
      <c r="V761" s="831"/>
      <c r="X761" s="981">
        <v>0</v>
      </c>
      <c r="Y761" s="981">
        <v>19</v>
      </c>
      <c r="AB761" s="981">
        <v>0</v>
      </c>
      <c r="AC761" s="981">
        <v>0</v>
      </c>
    </row>
    <row r="762" spans="1:29" ht="15" hidden="1" customHeight="1" thickBot="1" x14ac:dyDescent="0.3">
      <c r="A762" s="580" t="str">
        <f t="shared" si="90"/>
        <v>52125645SEQ CHICOTES</v>
      </c>
      <c r="B762" s="581">
        <v>746</v>
      </c>
      <c r="C762" s="582">
        <v>52125645</v>
      </c>
      <c r="D762" s="616" t="s">
        <v>130</v>
      </c>
      <c r="E762" s="582">
        <v>60</v>
      </c>
      <c r="F762" s="584" t="s">
        <v>1575</v>
      </c>
      <c r="G762" s="585" t="s">
        <v>1519</v>
      </c>
      <c r="H762" s="585"/>
      <c r="I762" s="585"/>
      <c r="J762" s="584" t="s">
        <v>831</v>
      </c>
      <c r="K762" s="585"/>
      <c r="L762" s="585" t="s">
        <v>9783</v>
      </c>
      <c r="M762" s="585">
        <v>1</v>
      </c>
      <c r="N762" s="585"/>
      <c r="O762" s="579">
        <f t="shared" si="89"/>
        <v>0</v>
      </c>
      <c r="P762" s="585">
        <f t="shared" si="91"/>
        <v>38</v>
      </c>
      <c r="Q762" s="602"/>
      <c r="R762" s="602"/>
      <c r="S762" s="579">
        <f t="shared" si="86"/>
        <v>0</v>
      </c>
      <c r="T762" s="579">
        <f t="shared" si="87"/>
        <v>0</v>
      </c>
      <c r="U762" s="735"/>
      <c r="V762" s="831"/>
      <c r="X762" s="981">
        <v>0</v>
      </c>
      <c r="Y762" s="981">
        <v>19</v>
      </c>
      <c r="AB762" s="981">
        <v>0</v>
      </c>
      <c r="AC762" s="981">
        <v>0</v>
      </c>
    </row>
    <row r="763" spans="1:29" ht="15" hidden="1" customHeight="1" thickBot="1" x14ac:dyDescent="0.3">
      <c r="A763" s="580" t="str">
        <f t="shared" si="90"/>
        <v>52127272SEQ CHICOTES</v>
      </c>
      <c r="B763" s="581">
        <v>747</v>
      </c>
      <c r="C763" s="582">
        <v>52127272</v>
      </c>
      <c r="D763" s="616" t="s">
        <v>130</v>
      </c>
      <c r="E763" s="582">
        <v>20</v>
      </c>
      <c r="F763" s="584" t="s">
        <v>1575</v>
      </c>
      <c r="G763" s="585" t="s">
        <v>1519</v>
      </c>
      <c r="H763" s="585"/>
      <c r="I763" s="585"/>
      <c r="J763" s="584" t="s">
        <v>831</v>
      </c>
      <c r="K763" s="585"/>
      <c r="L763" s="585" t="s">
        <v>9783</v>
      </c>
      <c r="M763" s="585">
        <v>1</v>
      </c>
      <c r="N763" s="585"/>
      <c r="O763" s="579">
        <f t="shared" si="89"/>
        <v>0</v>
      </c>
      <c r="P763" s="585">
        <f t="shared" si="91"/>
        <v>38</v>
      </c>
      <c r="Q763" s="602"/>
      <c r="R763" s="602"/>
      <c r="S763" s="579">
        <f t="shared" si="86"/>
        <v>0</v>
      </c>
      <c r="T763" s="579">
        <f t="shared" si="87"/>
        <v>0</v>
      </c>
      <c r="U763" s="735"/>
      <c r="V763" s="831"/>
      <c r="X763" s="981">
        <v>0</v>
      </c>
      <c r="Y763" s="981">
        <v>19</v>
      </c>
      <c r="AB763" s="981">
        <v>0</v>
      </c>
      <c r="AC763" s="981">
        <v>0</v>
      </c>
    </row>
    <row r="764" spans="1:29" ht="15" hidden="1" customHeight="1" thickBot="1" x14ac:dyDescent="0.3">
      <c r="A764" s="580" t="str">
        <f t="shared" si="90"/>
        <v>52127273SEQ CHICOTES</v>
      </c>
      <c r="B764" s="581">
        <v>748</v>
      </c>
      <c r="C764" s="670">
        <v>52127273</v>
      </c>
      <c r="D764" s="616" t="s">
        <v>130</v>
      </c>
      <c r="E764" s="582">
        <v>20</v>
      </c>
      <c r="F764" s="584" t="s">
        <v>1575</v>
      </c>
      <c r="G764" s="585" t="s">
        <v>1519</v>
      </c>
      <c r="H764" s="585"/>
      <c r="I764" s="585"/>
      <c r="J764" s="584" t="s">
        <v>831</v>
      </c>
      <c r="K764" s="585"/>
      <c r="L764" s="585" t="s">
        <v>9783</v>
      </c>
      <c r="M764" s="585">
        <v>1</v>
      </c>
      <c r="N764" s="585"/>
      <c r="O764" s="579">
        <f t="shared" si="89"/>
        <v>0</v>
      </c>
      <c r="P764" s="585">
        <f t="shared" si="91"/>
        <v>38</v>
      </c>
      <c r="Q764" s="602"/>
      <c r="R764" s="602"/>
      <c r="S764" s="579">
        <f t="shared" ref="S764:S827" si="92">ROUNDUP(IF(N764="pps",(M764*VLOOKUP(L764,$E$2:$I$9,4,FALSE)*$B$3)/E764,0),0)</f>
        <v>0</v>
      </c>
      <c r="T764" s="579">
        <f t="shared" ref="T764:T827" si="93">ROUNDUP(IF(N764="pps",(M764*VLOOKUP(L764,$E$2:$I$9,4,FALSE)*$B$9)/E764,0),0)</f>
        <v>0</v>
      </c>
      <c r="U764" s="735"/>
      <c r="V764" s="831"/>
      <c r="X764" s="981">
        <v>0</v>
      </c>
      <c r="Y764" s="981">
        <v>19</v>
      </c>
      <c r="AB764" s="981">
        <v>0</v>
      </c>
      <c r="AC764" s="981">
        <v>0</v>
      </c>
    </row>
    <row r="765" spans="1:29" ht="15" hidden="1" customHeight="1" thickBot="1" x14ac:dyDescent="0.3">
      <c r="A765" s="580" t="str">
        <f t="shared" si="90"/>
        <v>52125415SEQ CHICOTES</v>
      </c>
      <c r="B765" s="581">
        <v>749</v>
      </c>
      <c r="C765" s="582">
        <v>52125415</v>
      </c>
      <c r="D765" s="616" t="s">
        <v>130</v>
      </c>
      <c r="E765" s="582">
        <v>20</v>
      </c>
      <c r="F765" s="584" t="s">
        <v>1575</v>
      </c>
      <c r="G765" s="585" t="s">
        <v>1519</v>
      </c>
      <c r="H765" s="585"/>
      <c r="I765" s="585"/>
      <c r="J765" s="584" t="s">
        <v>831</v>
      </c>
      <c r="K765" s="585"/>
      <c r="L765" s="585" t="s">
        <v>9783</v>
      </c>
      <c r="M765" s="585">
        <v>1</v>
      </c>
      <c r="N765" s="585"/>
      <c r="O765" s="579">
        <f t="shared" si="89"/>
        <v>0</v>
      </c>
      <c r="P765" s="585">
        <f t="shared" si="91"/>
        <v>38</v>
      </c>
      <c r="Q765" s="602"/>
      <c r="R765" s="602"/>
      <c r="S765" s="579">
        <f t="shared" si="92"/>
        <v>0</v>
      </c>
      <c r="T765" s="579">
        <f t="shared" si="93"/>
        <v>0</v>
      </c>
      <c r="U765" s="735"/>
      <c r="V765" s="831"/>
      <c r="X765" s="981">
        <v>0</v>
      </c>
      <c r="Y765" s="981">
        <v>19</v>
      </c>
      <c r="AB765" s="981">
        <v>0</v>
      </c>
      <c r="AC765" s="981">
        <v>0</v>
      </c>
    </row>
    <row r="766" spans="1:29" ht="15" hidden="1" customHeight="1" thickBot="1" x14ac:dyDescent="0.3">
      <c r="A766" s="580" t="str">
        <f t="shared" si="90"/>
        <v>52125432SEQ CHICOTES</v>
      </c>
      <c r="B766" s="581">
        <v>750</v>
      </c>
      <c r="C766" s="582">
        <v>52125432</v>
      </c>
      <c r="D766" s="616" t="s">
        <v>130</v>
      </c>
      <c r="E766" s="582">
        <v>20</v>
      </c>
      <c r="F766" s="584" t="s">
        <v>1575</v>
      </c>
      <c r="G766" s="585" t="s">
        <v>1519</v>
      </c>
      <c r="H766" s="585"/>
      <c r="I766" s="585"/>
      <c r="J766" s="584" t="s">
        <v>831</v>
      </c>
      <c r="K766" s="585"/>
      <c r="L766" s="585" t="s">
        <v>9783</v>
      </c>
      <c r="M766" s="585">
        <v>1</v>
      </c>
      <c r="N766" s="585"/>
      <c r="O766" s="579">
        <f t="shared" si="89"/>
        <v>0</v>
      </c>
      <c r="P766" s="585">
        <f t="shared" si="91"/>
        <v>38</v>
      </c>
      <c r="Q766" s="602"/>
      <c r="R766" s="602"/>
      <c r="S766" s="579">
        <f t="shared" si="92"/>
        <v>0</v>
      </c>
      <c r="T766" s="579">
        <f t="shared" si="93"/>
        <v>0</v>
      </c>
      <c r="U766" s="735"/>
      <c r="V766" s="831"/>
      <c r="X766" s="981">
        <v>0</v>
      </c>
      <c r="Y766" s="981">
        <v>19</v>
      </c>
      <c r="AB766" s="981">
        <v>0</v>
      </c>
      <c r="AC766" s="981">
        <v>0</v>
      </c>
    </row>
    <row r="767" spans="1:29" ht="15" hidden="1" customHeight="1" thickBot="1" x14ac:dyDescent="0.3">
      <c r="A767" s="580" t="str">
        <f t="shared" si="90"/>
        <v>52062434SEQ</v>
      </c>
      <c r="B767" s="581">
        <v>751</v>
      </c>
      <c r="C767" s="582">
        <v>52062434</v>
      </c>
      <c r="D767" s="616" t="s">
        <v>2471</v>
      </c>
      <c r="E767" s="582"/>
      <c r="F767" s="584"/>
      <c r="G767" s="585" t="s">
        <v>1512</v>
      </c>
      <c r="H767" s="585"/>
      <c r="I767" s="585"/>
      <c r="J767" s="584" t="s">
        <v>831</v>
      </c>
      <c r="K767" s="585"/>
      <c r="L767" s="585" t="s">
        <v>9783</v>
      </c>
      <c r="M767" s="585">
        <v>1</v>
      </c>
      <c r="N767" s="585"/>
      <c r="O767" s="579">
        <f t="shared" si="89"/>
        <v>0</v>
      </c>
      <c r="P767" s="585">
        <f t="shared" si="91"/>
        <v>38</v>
      </c>
      <c r="Q767" s="602"/>
      <c r="R767" s="602"/>
      <c r="S767" s="579">
        <f t="shared" si="92"/>
        <v>0</v>
      </c>
      <c r="T767" s="579">
        <f t="shared" si="93"/>
        <v>0</v>
      </c>
      <c r="U767" s="735"/>
      <c r="V767" s="831"/>
      <c r="X767" s="981">
        <v>0</v>
      </c>
      <c r="Y767" s="981">
        <v>19</v>
      </c>
      <c r="AB767" s="981">
        <v>0</v>
      </c>
      <c r="AC767" s="981">
        <v>0</v>
      </c>
    </row>
    <row r="768" spans="1:29" ht="15" hidden="1" customHeight="1" thickBot="1" x14ac:dyDescent="0.3">
      <c r="A768" s="580" t="str">
        <f t="shared" si="90"/>
        <v>52125435SEQ CHICOTES</v>
      </c>
      <c r="B768" s="581">
        <v>752</v>
      </c>
      <c r="C768" s="582">
        <v>52125435</v>
      </c>
      <c r="D768" s="616" t="s">
        <v>130</v>
      </c>
      <c r="E768" s="582">
        <v>20</v>
      </c>
      <c r="F768" s="584" t="s">
        <v>2472</v>
      </c>
      <c r="G768" s="585" t="s">
        <v>1519</v>
      </c>
      <c r="H768" s="585"/>
      <c r="I768" s="585"/>
      <c r="J768" s="584" t="s">
        <v>831</v>
      </c>
      <c r="K768" s="585"/>
      <c r="L768" s="585" t="s">
        <v>9783</v>
      </c>
      <c r="M768" s="585">
        <v>1</v>
      </c>
      <c r="N768" s="585"/>
      <c r="O768" s="579">
        <f t="shared" si="89"/>
        <v>0</v>
      </c>
      <c r="P768" s="585">
        <f t="shared" si="91"/>
        <v>38</v>
      </c>
      <c r="Q768" s="602"/>
      <c r="R768" s="602"/>
      <c r="S768" s="579">
        <f t="shared" si="92"/>
        <v>0</v>
      </c>
      <c r="T768" s="579">
        <f t="shared" si="93"/>
        <v>0</v>
      </c>
      <c r="U768" s="735"/>
      <c r="V768" s="831"/>
      <c r="X768" s="981">
        <v>0</v>
      </c>
      <c r="Y768" s="981">
        <v>19</v>
      </c>
      <c r="AB768" s="981">
        <v>0</v>
      </c>
      <c r="AC768" s="981">
        <v>0</v>
      </c>
    </row>
    <row r="769" spans="1:29" ht="15" hidden="1" customHeight="1" thickBot="1" x14ac:dyDescent="0.3">
      <c r="A769" s="580" t="str">
        <f t="shared" si="90"/>
        <v>52125438SEQ CHICOTES</v>
      </c>
      <c r="B769" s="581">
        <v>753</v>
      </c>
      <c r="C769" s="582">
        <v>52125438</v>
      </c>
      <c r="D769" s="616" t="s">
        <v>130</v>
      </c>
      <c r="E769" s="582">
        <v>20</v>
      </c>
      <c r="F769" s="584" t="s">
        <v>1575</v>
      </c>
      <c r="G769" s="585" t="s">
        <v>1519</v>
      </c>
      <c r="H769" s="585"/>
      <c r="I769" s="585"/>
      <c r="J769" s="584" t="s">
        <v>831</v>
      </c>
      <c r="K769" s="585"/>
      <c r="L769" s="585" t="s">
        <v>9783</v>
      </c>
      <c r="M769" s="585">
        <v>1</v>
      </c>
      <c r="N769" s="585"/>
      <c r="O769" s="579">
        <f t="shared" ref="O769:O800" si="94">ROUNDUP(IF(N769="PENDANT",(VLOOKUP(L769,$E$2:$I$9,5,FALSE)*M769)),0)</f>
        <v>0</v>
      </c>
      <c r="P769" s="585">
        <f t="shared" si="91"/>
        <v>38</v>
      </c>
      <c r="Q769" s="602"/>
      <c r="R769" s="602"/>
      <c r="S769" s="579">
        <f t="shared" si="92"/>
        <v>0</v>
      </c>
      <c r="T769" s="579">
        <f t="shared" si="93"/>
        <v>0</v>
      </c>
      <c r="U769" s="735"/>
      <c r="V769" s="831"/>
      <c r="X769" s="981">
        <v>0</v>
      </c>
      <c r="Y769" s="981">
        <v>19</v>
      </c>
      <c r="AB769" s="981">
        <v>0</v>
      </c>
      <c r="AC769" s="981">
        <v>0</v>
      </c>
    </row>
    <row r="770" spans="1:29" ht="15" hidden="1" customHeight="1" thickBot="1" x14ac:dyDescent="0.3">
      <c r="A770" s="580" t="str">
        <f t="shared" si="90"/>
        <v>52119597SEQ CHICOTES</v>
      </c>
      <c r="B770" s="581">
        <v>754</v>
      </c>
      <c r="C770" s="582">
        <v>52119597</v>
      </c>
      <c r="D770" s="616" t="s">
        <v>130</v>
      </c>
      <c r="E770" s="582">
        <v>20</v>
      </c>
      <c r="F770" s="584" t="s">
        <v>1575</v>
      </c>
      <c r="G770" s="585" t="s">
        <v>1519</v>
      </c>
      <c r="H770" s="585"/>
      <c r="I770" s="585"/>
      <c r="J770" s="584" t="s">
        <v>831</v>
      </c>
      <c r="K770" s="585"/>
      <c r="L770" s="585" t="s">
        <v>9783</v>
      </c>
      <c r="M770" s="585">
        <v>1</v>
      </c>
      <c r="N770" s="585"/>
      <c r="O770" s="579">
        <f t="shared" si="94"/>
        <v>0</v>
      </c>
      <c r="P770" s="585">
        <f t="shared" si="91"/>
        <v>38</v>
      </c>
      <c r="Q770" s="602"/>
      <c r="R770" s="602"/>
      <c r="S770" s="579">
        <f t="shared" si="92"/>
        <v>0</v>
      </c>
      <c r="T770" s="579">
        <f t="shared" si="93"/>
        <v>0</v>
      </c>
      <c r="U770" s="735"/>
      <c r="V770" s="831"/>
      <c r="X770" s="981">
        <v>0</v>
      </c>
      <c r="Y770" s="981">
        <v>19</v>
      </c>
      <c r="AB770" s="981">
        <v>0</v>
      </c>
      <c r="AC770" s="981">
        <v>0</v>
      </c>
    </row>
    <row r="771" spans="1:29" ht="15" hidden="1" customHeight="1" thickBot="1" x14ac:dyDescent="0.3">
      <c r="A771" s="580" t="str">
        <f t="shared" si="90"/>
        <v>52125646SEQ CHICOTES</v>
      </c>
      <c r="B771" s="581">
        <v>755</v>
      </c>
      <c r="C771" s="582">
        <v>52125646</v>
      </c>
      <c r="D771" s="616" t="s">
        <v>130</v>
      </c>
      <c r="E771" s="582">
        <v>60</v>
      </c>
      <c r="F771" s="584" t="s">
        <v>1575</v>
      </c>
      <c r="G771" s="585" t="s">
        <v>1519</v>
      </c>
      <c r="H771" s="585"/>
      <c r="I771" s="585"/>
      <c r="J771" s="584" t="s">
        <v>831</v>
      </c>
      <c r="K771" s="585"/>
      <c r="L771" s="585" t="s">
        <v>9783</v>
      </c>
      <c r="M771" s="585">
        <v>1</v>
      </c>
      <c r="N771" s="585"/>
      <c r="O771" s="579">
        <f t="shared" si="94"/>
        <v>0</v>
      </c>
      <c r="P771" s="585">
        <f t="shared" si="91"/>
        <v>38</v>
      </c>
      <c r="Q771" s="602"/>
      <c r="R771" s="602"/>
      <c r="S771" s="579">
        <f t="shared" si="92"/>
        <v>0</v>
      </c>
      <c r="T771" s="579">
        <f t="shared" si="93"/>
        <v>0</v>
      </c>
      <c r="U771" s="735"/>
      <c r="V771" s="831"/>
      <c r="X771" s="981">
        <v>0</v>
      </c>
      <c r="Y771" s="981">
        <v>19</v>
      </c>
      <c r="AB771" s="981">
        <v>0</v>
      </c>
      <c r="AC771" s="981">
        <v>0</v>
      </c>
    </row>
    <row r="772" spans="1:29" ht="15" hidden="1" customHeight="1" thickBot="1" x14ac:dyDescent="0.3">
      <c r="A772" s="580" t="str">
        <f t="shared" si="90"/>
        <v>52125649SEQ CHICOTES</v>
      </c>
      <c r="B772" s="581">
        <v>756</v>
      </c>
      <c r="C772" s="582">
        <v>52125649</v>
      </c>
      <c r="D772" s="616" t="s">
        <v>130</v>
      </c>
      <c r="E772" s="582">
        <v>60</v>
      </c>
      <c r="F772" s="584" t="s">
        <v>1575</v>
      </c>
      <c r="G772" s="585" t="s">
        <v>1519</v>
      </c>
      <c r="H772" s="585"/>
      <c r="I772" s="585"/>
      <c r="J772" s="584" t="s">
        <v>831</v>
      </c>
      <c r="K772" s="585"/>
      <c r="L772" s="585" t="s">
        <v>9783</v>
      </c>
      <c r="M772" s="585">
        <v>1</v>
      </c>
      <c r="N772" s="585"/>
      <c r="O772" s="579">
        <f t="shared" si="94"/>
        <v>0</v>
      </c>
      <c r="P772" s="585">
        <f t="shared" si="91"/>
        <v>38</v>
      </c>
      <c r="Q772" s="602"/>
      <c r="R772" s="602"/>
      <c r="S772" s="579">
        <f t="shared" si="92"/>
        <v>0</v>
      </c>
      <c r="T772" s="579">
        <f t="shared" si="93"/>
        <v>0</v>
      </c>
      <c r="U772" s="735"/>
      <c r="V772" s="831"/>
      <c r="X772" s="981">
        <v>0</v>
      </c>
      <c r="Y772" s="981">
        <v>19</v>
      </c>
      <c r="AB772" s="981">
        <v>0</v>
      </c>
      <c r="AC772" s="981">
        <v>0</v>
      </c>
    </row>
    <row r="773" spans="1:29" ht="15" hidden="1" customHeight="1" thickBot="1" x14ac:dyDescent="0.3">
      <c r="A773" s="580" t="str">
        <f t="shared" si="90"/>
        <v>52125653SEQ CHICOTES</v>
      </c>
      <c r="B773" s="581">
        <v>757</v>
      </c>
      <c r="C773" s="582">
        <v>52125653</v>
      </c>
      <c r="D773" s="616" t="s">
        <v>10164</v>
      </c>
      <c r="E773" s="582">
        <v>60</v>
      </c>
      <c r="F773" s="584" t="s">
        <v>1575</v>
      </c>
      <c r="G773" s="585" t="s">
        <v>1519</v>
      </c>
      <c r="H773" s="585"/>
      <c r="I773" s="585"/>
      <c r="J773" s="584" t="s">
        <v>1225</v>
      </c>
      <c r="K773" s="585"/>
      <c r="L773" s="585" t="s">
        <v>9783</v>
      </c>
      <c r="M773" s="585">
        <v>1</v>
      </c>
      <c r="N773" s="585"/>
      <c r="O773" s="579">
        <f t="shared" si="94"/>
        <v>0</v>
      </c>
      <c r="P773" s="585">
        <f t="shared" si="91"/>
        <v>38</v>
      </c>
      <c r="Q773" s="602"/>
      <c r="R773" s="602"/>
      <c r="S773" s="579">
        <f t="shared" si="92"/>
        <v>0</v>
      </c>
      <c r="T773" s="579">
        <f t="shared" si="93"/>
        <v>0</v>
      </c>
      <c r="U773" s="735"/>
      <c r="V773" s="831"/>
      <c r="X773" s="981">
        <v>0</v>
      </c>
      <c r="Y773" s="981">
        <v>19</v>
      </c>
      <c r="AB773" s="981">
        <v>0</v>
      </c>
      <c r="AC773" s="981">
        <v>0</v>
      </c>
    </row>
    <row r="774" spans="1:29" ht="15" hidden="1" customHeight="1" thickBot="1" x14ac:dyDescent="0.3">
      <c r="A774" s="580" t="str">
        <f t="shared" si="90"/>
        <v>52127839SEQ CHICOTES</v>
      </c>
      <c r="B774" s="581">
        <v>758</v>
      </c>
      <c r="C774" s="582">
        <v>52127839</v>
      </c>
      <c r="D774" s="616" t="s">
        <v>130</v>
      </c>
      <c r="E774" s="582">
        <v>20</v>
      </c>
      <c r="F774" s="584" t="s">
        <v>1575</v>
      </c>
      <c r="G774" s="585" t="s">
        <v>1519</v>
      </c>
      <c r="H774" s="585"/>
      <c r="I774" s="585"/>
      <c r="J774" s="584" t="s">
        <v>831</v>
      </c>
      <c r="K774" s="585"/>
      <c r="L774" s="585" t="s">
        <v>9783</v>
      </c>
      <c r="M774" s="585">
        <v>1</v>
      </c>
      <c r="N774" s="585"/>
      <c r="O774" s="579">
        <f t="shared" si="94"/>
        <v>0</v>
      </c>
      <c r="P774" s="585">
        <f t="shared" si="91"/>
        <v>38</v>
      </c>
      <c r="Q774" s="602"/>
      <c r="R774" s="602"/>
      <c r="S774" s="579">
        <f t="shared" si="92"/>
        <v>0</v>
      </c>
      <c r="T774" s="579">
        <f t="shared" si="93"/>
        <v>0</v>
      </c>
      <c r="U774" s="735"/>
      <c r="V774" s="831"/>
      <c r="X774" s="981">
        <v>0</v>
      </c>
      <c r="Y774" s="981">
        <v>19</v>
      </c>
      <c r="AB774" s="981">
        <v>0</v>
      </c>
      <c r="AC774" s="981">
        <v>0</v>
      </c>
    </row>
    <row r="775" spans="1:29" ht="15" hidden="1" customHeight="1" thickBot="1" x14ac:dyDescent="0.3">
      <c r="A775" s="580" t="str">
        <f t="shared" si="90"/>
        <v>52124777SEQ CHICOTES</v>
      </c>
      <c r="B775" s="581">
        <v>759</v>
      </c>
      <c r="C775" s="582">
        <v>52124777</v>
      </c>
      <c r="D775" s="616" t="s">
        <v>130</v>
      </c>
      <c r="E775" s="582">
        <v>20</v>
      </c>
      <c r="F775" s="584" t="s">
        <v>1575</v>
      </c>
      <c r="G775" s="585" t="s">
        <v>1519</v>
      </c>
      <c r="H775" s="585"/>
      <c r="I775" s="585"/>
      <c r="J775" s="584" t="s">
        <v>831</v>
      </c>
      <c r="K775" s="585"/>
      <c r="L775" s="585" t="s">
        <v>9783</v>
      </c>
      <c r="M775" s="585">
        <v>1</v>
      </c>
      <c r="N775" s="585"/>
      <c r="O775" s="579">
        <f t="shared" si="94"/>
        <v>0</v>
      </c>
      <c r="P775" s="585">
        <f t="shared" si="91"/>
        <v>38</v>
      </c>
      <c r="Q775" s="602"/>
      <c r="R775" s="602"/>
      <c r="S775" s="579">
        <f t="shared" si="92"/>
        <v>0</v>
      </c>
      <c r="T775" s="579">
        <f t="shared" si="93"/>
        <v>0</v>
      </c>
      <c r="U775" s="735"/>
      <c r="V775" s="831"/>
      <c r="X775" s="981">
        <v>0</v>
      </c>
      <c r="Y775" s="981">
        <v>19</v>
      </c>
      <c r="AB775" s="981">
        <v>0</v>
      </c>
      <c r="AC775" s="981">
        <v>0</v>
      </c>
    </row>
    <row r="776" spans="1:29" ht="15" hidden="1" customHeight="1" thickBot="1" x14ac:dyDescent="0.3">
      <c r="A776" s="580" t="str">
        <f t="shared" si="90"/>
        <v>52127840SEQ CHICOTES</v>
      </c>
      <c r="B776" s="581">
        <v>760</v>
      </c>
      <c r="C776" s="582">
        <v>52127840</v>
      </c>
      <c r="D776" s="616" t="s">
        <v>130</v>
      </c>
      <c r="E776" s="582">
        <v>20</v>
      </c>
      <c r="F776" s="584" t="s">
        <v>1575</v>
      </c>
      <c r="G776" s="585" t="s">
        <v>1519</v>
      </c>
      <c r="H776" s="585"/>
      <c r="I776" s="585"/>
      <c r="J776" s="584" t="s">
        <v>831</v>
      </c>
      <c r="K776" s="585"/>
      <c r="L776" s="585" t="s">
        <v>9783</v>
      </c>
      <c r="M776" s="585">
        <v>1</v>
      </c>
      <c r="N776" s="585"/>
      <c r="O776" s="579">
        <f t="shared" si="94"/>
        <v>0</v>
      </c>
      <c r="P776" s="585">
        <f t="shared" si="91"/>
        <v>38</v>
      </c>
      <c r="Q776" s="602"/>
      <c r="R776" s="602"/>
      <c r="S776" s="579">
        <f t="shared" si="92"/>
        <v>0</v>
      </c>
      <c r="T776" s="579">
        <f t="shared" si="93"/>
        <v>0</v>
      </c>
      <c r="U776" s="735"/>
      <c r="V776" s="831"/>
      <c r="X776" s="981">
        <v>0</v>
      </c>
      <c r="Y776" s="981">
        <v>19</v>
      </c>
      <c r="AB776" s="981">
        <v>0</v>
      </c>
      <c r="AC776" s="981">
        <v>0</v>
      </c>
    </row>
    <row r="777" spans="1:29" ht="15" hidden="1" customHeight="1" thickBot="1" x14ac:dyDescent="0.3">
      <c r="A777" s="580" t="str">
        <f t="shared" si="90"/>
        <v>99999SEQ. ESPELHOS</v>
      </c>
      <c r="B777" s="581">
        <v>761</v>
      </c>
      <c r="C777" s="582">
        <v>99999</v>
      </c>
      <c r="D777" s="616" t="s">
        <v>2473</v>
      </c>
      <c r="E777" s="582">
        <v>40</v>
      </c>
      <c r="F777" s="584" t="s">
        <v>2474</v>
      </c>
      <c r="G777" s="584" t="s">
        <v>2474</v>
      </c>
      <c r="H777" s="584"/>
      <c r="I777" s="585"/>
      <c r="J777" s="584" t="s">
        <v>831</v>
      </c>
      <c r="K777" s="585"/>
      <c r="L777" s="585" t="s">
        <v>9783</v>
      </c>
      <c r="M777" s="585">
        <v>1</v>
      </c>
      <c r="N777" s="585"/>
      <c r="O777" s="579">
        <f t="shared" si="94"/>
        <v>0</v>
      </c>
      <c r="P777" s="585">
        <f t="shared" si="91"/>
        <v>38</v>
      </c>
      <c r="Q777" s="602"/>
      <c r="R777" s="602"/>
      <c r="S777" s="579">
        <f t="shared" si="92"/>
        <v>0</v>
      </c>
      <c r="T777" s="579">
        <f t="shared" si="93"/>
        <v>0</v>
      </c>
      <c r="U777" s="735"/>
      <c r="V777" s="831"/>
      <c r="X777" s="981">
        <v>0</v>
      </c>
      <c r="Y777" s="981">
        <v>19</v>
      </c>
      <c r="AB777" s="981">
        <v>0</v>
      </c>
      <c r="AC777" s="981">
        <v>0</v>
      </c>
    </row>
    <row r="778" spans="1:29" ht="15" hidden="1" customHeight="1" thickBot="1" x14ac:dyDescent="0.3">
      <c r="A778" s="580" t="str">
        <f t="shared" si="90"/>
        <v>52101538ZM7</v>
      </c>
      <c r="B778" s="581">
        <v>762</v>
      </c>
      <c r="C778" s="666">
        <v>52101538</v>
      </c>
      <c r="D778" s="666" t="s">
        <v>2475</v>
      </c>
      <c r="E778" s="582">
        <v>80</v>
      </c>
      <c r="F778" s="584" t="s">
        <v>315</v>
      </c>
      <c r="G778" s="584" t="s">
        <v>1464</v>
      </c>
      <c r="H778" s="584"/>
      <c r="I778" s="585"/>
      <c r="J778" s="584" t="s">
        <v>831</v>
      </c>
      <c r="K778" s="585"/>
      <c r="L778" s="585" t="s">
        <v>9783</v>
      </c>
      <c r="M778" s="585">
        <v>1</v>
      </c>
      <c r="N778" s="585"/>
      <c r="O778" s="579">
        <f t="shared" si="94"/>
        <v>0</v>
      </c>
      <c r="P778" s="585">
        <f t="shared" si="91"/>
        <v>38</v>
      </c>
      <c r="Q778" s="602"/>
      <c r="R778" s="602"/>
      <c r="S778" s="579">
        <f t="shared" si="92"/>
        <v>0</v>
      </c>
      <c r="T778" s="579">
        <f t="shared" si="93"/>
        <v>0</v>
      </c>
      <c r="U778" s="735"/>
      <c r="V778" s="831"/>
      <c r="X778" s="981">
        <v>0</v>
      </c>
      <c r="Y778" s="981">
        <v>19</v>
      </c>
      <c r="AB778" s="981">
        <v>0</v>
      </c>
      <c r="AC778" s="981">
        <v>0</v>
      </c>
    </row>
    <row r="779" spans="1:29" ht="15" hidden="1" customHeight="1" thickBot="1" x14ac:dyDescent="0.3">
      <c r="A779" s="580" t="str">
        <f t="shared" si="90"/>
        <v>9999991</v>
      </c>
      <c r="B779" s="581">
        <v>763</v>
      </c>
      <c r="C779" s="582">
        <v>9999991</v>
      </c>
      <c r="D779" s="616" t="s">
        <v>2476</v>
      </c>
      <c r="E779" s="582">
        <v>1</v>
      </c>
      <c r="F779" s="584"/>
      <c r="G779" s="584"/>
      <c r="H779" s="584"/>
      <c r="I779" s="585"/>
      <c r="J779" s="584"/>
      <c r="K779" s="585"/>
      <c r="L779" s="585" t="s">
        <v>9783</v>
      </c>
      <c r="M779" s="585">
        <v>1</v>
      </c>
      <c r="N779" s="585"/>
      <c r="O779" s="579">
        <f t="shared" si="94"/>
        <v>0</v>
      </c>
      <c r="P779" s="585">
        <f t="shared" si="91"/>
        <v>38</v>
      </c>
      <c r="Q779" s="602"/>
      <c r="R779" s="602"/>
      <c r="S779" s="579">
        <f t="shared" si="92"/>
        <v>0</v>
      </c>
      <c r="T779" s="579">
        <f t="shared" si="93"/>
        <v>0</v>
      </c>
      <c r="U779" s="735"/>
      <c r="V779" s="831"/>
      <c r="X779" s="981">
        <v>0</v>
      </c>
      <c r="Y779" s="981">
        <v>19</v>
      </c>
      <c r="AB779" s="981">
        <v>0</v>
      </c>
      <c r="AC779" s="981">
        <v>0</v>
      </c>
    </row>
    <row r="780" spans="1:29" ht="15" hidden="1" customHeight="1" thickBot="1" x14ac:dyDescent="0.3">
      <c r="A780" s="580" t="str">
        <f t="shared" si="90"/>
        <v xml:space="preserve">52130711SEQ. LANTERNA </v>
      </c>
      <c r="B780" s="581">
        <v>764</v>
      </c>
      <c r="C780" s="582">
        <v>52130711</v>
      </c>
      <c r="D780" s="666" t="s">
        <v>2477</v>
      </c>
      <c r="E780" s="582">
        <v>50</v>
      </c>
      <c r="F780" s="584" t="s">
        <v>2478</v>
      </c>
      <c r="G780" s="584" t="s">
        <v>2479</v>
      </c>
      <c r="H780" s="584"/>
      <c r="I780" s="585" t="s">
        <v>84</v>
      </c>
      <c r="J780" s="584" t="s">
        <v>831</v>
      </c>
      <c r="K780" s="585" t="s">
        <v>2480</v>
      </c>
      <c r="L780" s="585" t="s">
        <v>42</v>
      </c>
      <c r="M780" s="585">
        <v>1</v>
      </c>
      <c r="N780" s="585" t="s">
        <v>147</v>
      </c>
      <c r="O780" s="579">
        <f t="shared" si="94"/>
        <v>21</v>
      </c>
      <c r="P780" s="585">
        <f t="shared" si="91"/>
        <v>21</v>
      </c>
      <c r="Q780" s="602" t="s">
        <v>10152</v>
      </c>
      <c r="R780" s="602"/>
      <c r="S780" s="579">
        <f t="shared" si="92"/>
        <v>0</v>
      </c>
      <c r="T780" s="579">
        <f t="shared" si="93"/>
        <v>0</v>
      </c>
      <c r="U780" s="614" t="s">
        <v>9824</v>
      </c>
      <c r="V780" s="832">
        <v>42972</v>
      </c>
      <c r="X780" s="981">
        <v>10</v>
      </c>
      <c r="Y780" s="981">
        <v>10</v>
      </c>
      <c r="Z780" s="981" t="s">
        <v>10152</v>
      </c>
      <c r="AB780" s="981">
        <v>0</v>
      </c>
      <c r="AC780" s="981">
        <v>0</v>
      </c>
    </row>
    <row r="781" spans="1:29" ht="15" hidden="1" customHeight="1" thickBot="1" x14ac:dyDescent="0.3">
      <c r="A781" s="580" t="str">
        <f t="shared" si="90"/>
        <v xml:space="preserve">52130712SEQ. LANTERNA </v>
      </c>
      <c r="B781" s="581">
        <v>765</v>
      </c>
      <c r="C781" s="582">
        <v>52130712</v>
      </c>
      <c r="D781" s="666" t="s">
        <v>2477</v>
      </c>
      <c r="E781" s="582">
        <v>48</v>
      </c>
      <c r="F781" s="584" t="s">
        <v>2478</v>
      </c>
      <c r="G781" s="584" t="s">
        <v>2479</v>
      </c>
      <c r="H781" s="584"/>
      <c r="I781" s="585" t="s">
        <v>84</v>
      </c>
      <c r="J781" s="584" t="s">
        <v>831</v>
      </c>
      <c r="K781" s="585" t="s">
        <v>2480</v>
      </c>
      <c r="L781" s="585" t="s">
        <v>42</v>
      </c>
      <c r="M781" s="585">
        <v>1</v>
      </c>
      <c r="N781" s="585" t="s">
        <v>147</v>
      </c>
      <c r="O781" s="579">
        <f t="shared" si="94"/>
        <v>21</v>
      </c>
      <c r="P781" s="585">
        <f t="shared" si="91"/>
        <v>21</v>
      </c>
      <c r="Q781" s="602" t="s">
        <v>10152</v>
      </c>
      <c r="R781" s="602"/>
      <c r="S781" s="579">
        <f t="shared" si="92"/>
        <v>0</v>
      </c>
      <c r="T781" s="579">
        <f t="shared" si="93"/>
        <v>0</v>
      </c>
      <c r="U781" s="614" t="s">
        <v>9824</v>
      </c>
      <c r="V781" s="832">
        <v>42969</v>
      </c>
      <c r="X781" s="981">
        <v>10</v>
      </c>
      <c r="Y781" s="981">
        <v>10</v>
      </c>
      <c r="Z781" s="981" t="s">
        <v>10152</v>
      </c>
      <c r="AB781" s="981">
        <v>0</v>
      </c>
      <c r="AC781" s="981">
        <v>0</v>
      </c>
    </row>
    <row r="782" spans="1:29" ht="15" hidden="1" customHeight="1" thickBot="1" x14ac:dyDescent="0.3">
      <c r="A782" s="580" t="str">
        <f t="shared" si="90"/>
        <v xml:space="preserve">52132035SEQ. LANTERNA </v>
      </c>
      <c r="B782" s="581">
        <v>766</v>
      </c>
      <c r="C782" s="582">
        <v>52132035</v>
      </c>
      <c r="D782" s="666" t="s">
        <v>2477</v>
      </c>
      <c r="E782" s="582">
        <v>48</v>
      </c>
      <c r="F782" s="584" t="s">
        <v>2481</v>
      </c>
      <c r="G782" s="584" t="s">
        <v>2479</v>
      </c>
      <c r="H782" s="584"/>
      <c r="I782" s="585" t="s">
        <v>84</v>
      </c>
      <c r="J782" s="584" t="s">
        <v>831</v>
      </c>
      <c r="K782" s="585" t="s">
        <v>2480</v>
      </c>
      <c r="L782" s="585" t="s">
        <v>10053</v>
      </c>
      <c r="M782" s="585">
        <v>1</v>
      </c>
      <c r="N782" s="585" t="s">
        <v>147</v>
      </c>
      <c r="O782" s="579">
        <f t="shared" si="94"/>
        <v>13</v>
      </c>
      <c r="P782" s="585">
        <f t="shared" si="91"/>
        <v>13</v>
      </c>
      <c r="Q782" s="602" t="s">
        <v>10150</v>
      </c>
      <c r="R782" s="602"/>
      <c r="S782" s="579">
        <f t="shared" si="92"/>
        <v>0</v>
      </c>
      <c r="T782" s="579">
        <f t="shared" si="93"/>
        <v>0</v>
      </c>
      <c r="U782" s="614" t="s">
        <v>9824</v>
      </c>
      <c r="V782" s="832">
        <v>42971</v>
      </c>
      <c r="X782" s="981">
        <v>6</v>
      </c>
      <c r="Y782" s="981">
        <v>6</v>
      </c>
      <c r="Z782" s="981" t="s">
        <v>10150</v>
      </c>
      <c r="AB782" s="981">
        <v>0</v>
      </c>
      <c r="AC782" s="981">
        <v>0</v>
      </c>
    </row>
    <row r="783" spans="1:29" ht="15" hidden="1" customHeight="1" thickBot="1" x14ac:dyDescent="0.3">
      <c r="A783" s="580" t="str">
        <f t="shared" si="90"/>
        <v xml:space="preserve">52132036SEQ. LANTERNA </v>
      </c>
      <c r="B783" s="581">
        <v>767</v>
      </c>
      <c r="C783" s="582">
        <v>52132036</v>
      </c>
      <c r="D783" s="666" t="s">
        <v>2477</v>
      </c>
      <c r="E783" s="582">
        <v>48</v>
      </c>
      <c r="F783" s="584" t="s">
        <v>2481</v>
      </c>
      <c r="G783" s="584" t="s">
        <v>2479</v>
      </c>
      <c r="H783" s="584"/>
      <c r="I783" s="585" t="s">
        <v>84</v>
      </c>
      <c r="J783" s="584" t="s">
        <v>831</v>
      </c>
      <c r="K783" s="585" t="s">
        <v>10151</v>
      </c>
      <c r="L783" s="585" t="s">
        <v>10053</v>
      </c>
      <c r="M783" s="585">
        <v>1</v>
      </c>
      <c r="N783" s="585" t="s">
        <v>147</v>
      </c>
      <c r="O783" s="579">
        <f t="shared" si="94"/>
        <v>13</v>
      </c>
      <c r="P783" s="585">
        <f t="shared" si="91"/>
        <v>13</v>
      </c>
      <c r="Q783" s="602" t="s">
        <v>10150</v>
      </c>
      <c r="R783" s="602"/>
      <c r="S783" s="579">
        <f t="shared" si="92"/>
        <v>0</v>
      </c>
      <c r="T783" s="579">
        <f t="shared" si="93"/>
        <v>0</v>
      </c>
      <c r="U783" s="614" t="s">
        <v>9824</v>
      </c>
      <c r="V783" s="832">
        <v>42971</v>
      </c>
      <c r="X783" s="981">
        <v>6</v>
      </c>
      <c r="Y783" s="981">
        <v>6</v>
      </c>
      <c r="Z783" s="981" t="s">
        <v>10150</v>
      </c>
      <c r="AB783" s="981">
        <v>0</v>
      </c>
      <c r="AC783" s="981">
        <v>0</v>
      </c>
    </row>
    <row r="784" spans="1:29" ht="15" hidden="1" customHeight="1" thickBot="1" x14ac:dyDescent="0.3">
      <c r="A784" s="580" t="str">
        <f t="shared" si="90"/>
        <v>10102020MA008D</v>
      </c>
      <c r="B784" s="581">
        <v>768</v>
      </c>
      <c r="C784" s="582">
        <v>10102020</v>
      </c>
      <c r="D784" s="616" t="s">
        <v>10191</v>
      </c>
      <c r="E784" s="582">
        <v>1</v>
      </c>
      <c r="F784" s="584" t="s">
        <v>10193</v>
      </c>
      <c r="G784" s="584" t="s">
        <v>1391</v>
      </c>
      <c r="H784" s="584"/>
      <c r="I784" s="585" t="s">
        <v>97</v>
      </c>
      <c r="J784" s="584" t="s">
        <v>9793</v>
      </c>
      <c r="K784" s="585" t="s">
        <v>10192</v>
      </c>
      <c r="L784" s="585" t="s">
        <v>9783</v>
      </c>
      <c r="M784" s="585">
        <v>1</v>
      </c>
      <c r="N784" s="585" t="s">
        <v>147</v>
      </c>
      <c r="O784" s="579">
        <f t="shared" si="94"/>
        <v>38</v>
      </c>
      <c r="P784" s="585">
        <f t="shared" si="91"/>
        <v>38</v>
      </c>
      <c r="Q784" s="602" t="s">
        <v>10152</v>
      </c>
      <c r="R784" s="602"/>
      <c r="S784" s="579">
        <f t="shared" si="92"/>
        <v>0</v>
      </c>
      <c r="T784" s="579">
        <f t="shared" si="93"/>
        <v>0</v>
      </c>
      <c r="U784" s="735" t="s">
        <v>9824</v>
      </c>
      <c r="V784" s="832">
        <v>43001</v>
      </c>
      <c r="X784" s="981">
        <v>0</v>
      </c>
      <c r="Y784" s="981">
        <v>19</v>
      </c>
      <c r="AB784" s="981">
        <v>0</v>
      </c>
      <c r="AC784" s="981">
        <v>0</v>
      </c>
    </row>
    <row r="785" spans="1:29" ht="15" hidden="1" customHeight="1" thickBot="1" x14ac:dyDescent="0.3">
      <c r="A785" s="580" t="str">
        <f t="shared" si="90"/>
        <v/>
      </c>
      <c r="B785" s="581">
        <v>769</v>
      </c>
      <c r="C785" s="582"/>
      <c r="D785" s="616"/>
      <c r="E785" s="582"/>
      <c r="F785" s="584"/>
      <c r="G785" s="584"/>
      <c r="H785" s="584"/>
      <c r="I785" s="585"/>
      <c r="J785" s="584"/>
      <c r="K785" s="585"/>
      <c r="L785" s="585" t="s">
        <v>9783</v>
      </c>
      <c r="M785" s="585">
        <v>1</v>
      </c>
      <c r="N785" s="585"/>
      <c r="O785" s="579">
        <f t="shared" si="94"/>
        <v>0</v>
      </c>
      <c r="P785" s="585">
        <f t="shared" si="91"/>
        <v>38</v>
      </c>
      <c r="Q785" s="602"/>
      <c r="R785" s="602"/>
      <c r="S785" s="579">
        <f t="shared" si="92"/>
        <v>0</v>
      </c>
      <c r="T785" s="579">
        <f t="shared" si="93"/>
        <v>0</v>
      </c>
      <c r="U785" s="735"/>
      <c r="V785" s="831"/>
      <c r="X785" s="981">
        <v>0</v>
      </c>
      <c r="Y785" s="981">
        <v>19</v>
      </c>
      <c r="AB785" s="981">
        <v>0</v>
      </c>
      <c r="AC785" s="981">
        <v>0</v>
      </c>
    </row>
    <row r="786" spans="1:29" ht="15" hidden="1" customHeight="1" thickBot="1" x14ac:dyDescent="0.3">
      <c r="A786" s="580" t="str">
        <f t="shared" si="90"/>
        <v>52130742SEQ. FAROL</v>
      </c>
      <c r="B786" s="581">
        <v>770</v>
      </c>
      <c r="C786" s="582">
        <v>52130742</v>
      </c>
      <c r="D786" s="616" t="s">
        <v>2482</v>
      </c>
      <c r="E786" s="582">
        <v>32</v>
      </c>
      <c r="F786" s="584" t="s">
        <v>2483</v>
      </c>
      <c r="G786" s="584" t="s">
        <v>2484</v>
      </c>
      <c r="H786" s="584"/>
      <c r="I786" s="585"/>
      <c r="J786" s="584" t="s">
        <v>831</v>
      </c>
      <c r="K786" s="585" t="s">
        <v>2209</v>
      </c>
      <c r="L786" s="585" t="s">
        <v>9783</v>
      </c>
      <c r="M786" s="585">
        <v>1</v>
      </c>
      <c r="N786" s="585"/>
      <c r="O786" s="579">
        <f t="shared" si="94"/>
        <v>0</v>
      </c>
      <c r="P786" s="585">
        <f t="shared" si="91"/>
        <v>38</v>
      </c>
      <c r="Q786" s="602"/>
      <c r="R786" s="602"/>
      <c r="S786" s="579">
        <f t="shared" si="92"/>
        <v>0</v>
      </c>
      <c r="T786" s="579">
        <f t="shared" si="93"/>
        <v>0</v>
      </c>
      <c r="U786" s="735"/>
      <c r="V786" s="831"/>
      <c r="X786" s="981">
        <v>0</v>
      </c>
      <c r="Y786" s="981">
        <v>19</v>
      </c>
      <c r="AB786" s="981">
        <v>0</v>
      </c>
      <c r="AC786" s="981">
        <v>0</v>
      </c>
    </row>
    <row r="787" spans="1:29" ht="15" hidden="1" customHeight="1" thickBot="1" x14ac:dyDescent="0.3">
      <c r="A787" s="580" t="str">
        <f t="shared" si="90"/>
        <v>52130741SEQ. FAROL</v>
      </c>
      <c r="B787" s="581">
        <v>771</v>
      </c>
      <c r="C787" s="582">
        <v>52130741</v>
      </c>
      <c r="D787" s="616" t="s">
        <v>2485</v>
      </c>
      <c r="E787" s="582">
        <v>32</v>
      </c>
      <c r="F787" s="584" t="s">
        <v>2486</v>
      </c>
      <c r="G787" s="584" t="s">
        <v>2484</v>
      </c>
      <c r="H787" s="584"/>
      <c r="I787" s="585"/>
      <c r="J787" s="584" t="s">
        <v>831</v>
      </c>
      <c r="K787" s="585" t="s">
        <v>2209</v>
      </c>
      <c r="L787" s="585" t="s">
        <v>9783</v>
      </c>
      <c r="M787" s="585">
        <v>1</v>
      </c>
      <c r="N787" s="585"/>
      <c r="O787" s="579">
        <f t="shared" si="94"/>
        <v>0</v>
      </c>
      <c r="P787" s="585">
        <f t="shared" si="91"/>
        <v>38</v>
      </c>
      <c r="Q787" s="602"/>
      <c r="R787" s="602"/>
      <c r="S787" s="579">
        <f t="shared" si="92"/>
        <v>0</v>
      </c>
      <c r="T787" s="579">
        <f t="shared" si="93"/>
        <v>0</v>
      </c>
      <c r="U787" s="735"/>
      <c r="V787" s="831"/>
      <c r="X787" s="981">
        <v>0</v>
      </c>
      <c r="Y787" s="981">
        <v>19</v>
      </c>
      <c r="AB787" s="981">
        <v>0</v>
      </c>
      <c r="AC787" s="981">
        <v>0</v>
      </c>
    </row>
    <row r="788" spans="1:29" ht="15" hidden="1" customHeight="1" thickBot="1" x14ac:dyDescent="0.3">
      <c r="A788" s="580" t="str">
        <f t="shared" si="90"/>
        <v>52134594SEQ. FAROL</v>
      </c>
      <c r="B788" s="581">
        <v>772</v>
      </c>
      <c r="C788" s="582">
        <v>52134594</v>
      </c>
      <c r="D788" s="616" t="s">
        <v>2485</v>
      </c>
      <c r="E788" s="582">
        <v>32</v>
      </c>
      <c r="F788" s="584" t="s">
        <v>2487</v>
      </c>
      <c r="G788" s="584" t="s">
        <v>2484</v>
      </c>
      <c r="H788" s="584"/>
      <c r="I788" s="585"/>
      <c r="J788" s="584" t="s">
        <v>831</v>
      </c>
      <c r="K788" s="585"/>
      <c r="L788" s="585" t="s">
        <v>9783</v>
      </c>
      <c r="M788" s="585">
        <v>1</v>
      </c>
      <c r="N788" s="585"/>
      <c r="O788" s="579">
        <f t="shared" si="94"/>
        <v>0</v>
      </c>
      <c r="P788" s="585">
        <f t="shared" si="91"/>
        <v>38</v>
      </c>
      <c r="Q788" s="602"/>
      <c r="R788" s="602"/>
      <c r="S788" s="579">
        <f t="shared" si="92"/>
        <v>0</v>
      </c>
      <c r="T788" s="579">
        <f t="shared" si="93"/>
        <v>0</v>
      </c>
      <c r="U788" s="735"/>
      <c r="V788" s="831"/>
      <c r="X788" s="981">
        <v>0</v>
      </c>
      <c r="Y788" s="981">
        <v>19</v>
      </c>
      <c r="AB788" s="981">
        <v>0</v>
      </c>
      <c r="AC788" s="981">
        <v>0</v>
      </c>
    </row>
    <row r="789" spans="1:29" ht="15" hidden="1" customHeight="1" thickBot="1" x14ac:dyDescent="0.3">
      <c r="A789" s="580" t="str">
        <f t="shared" si="90"/>
        <v>52134595SEQ. FAROL</v>
      </c>
      <c r="B789" s="581">
        <v>773</v>
      </c>
      <c r="C789" s="582">
        <v>52134595</v>
      </c>
      <c r="D789" s="616" t="s">
        <v>2485</v>
      </c>
      <c r="E789" s="582">
        <v>32</v>
      </c>
      <c r="F789" s="584" t="s">
        <v>2419</v>
      </c>
      <c r="G789" s="584" t="s">
        <v>2484</v>
      </c>
      <c r="H789" s="584"/>
      <c r="I789" s="585"/>
      <c r="J789" s="584" t="s">
        <v>831</v>
      </c>
      <c r="K789" s="585"/>
      <c r="L789" s="585" t="s">
        <v>9783</v>
      </c>
      <c r="M789" s="585">
        <v>1</v>
      </c>
      <c r="N789" s="585"/>
      <c r="O789" s="579">
        <f t="shared" si="94"/>
        <v>0</v>
      </c>
      <c r="P789" s="585">
        <f t="shared" si="91"/>
        <v>38</v>
      </c>
      <c r="Q789" s="602"/>
      <c r="R789" s="602"/>
      <c r="S789" s="579">
        <f t="shared" si="92"/>
        <v>0</v>
      </c>
      <c r="T789" s="579">
        <f t="shared" si="93"/>
        <v>0</v>
      </c>
      <c r="U789" s="735"/>
      <c r="V789" s="831"/>
      <c r="X789" s="981">
        <v>0</v>
      </c>
      <c r="Y789" s="981">
        <v>19</v>
      </c>
      <c r="AB789" s="981">
        <v>0</v>
      </c>
      <c r="AC789" s="981">
        <v>0</v>
      </c>
    </row>
    <row r="790" spans="1:29" ht="15" hidden="1" customHeight="1" thickBot="1" x14ac:dyDescent="0.3">
      <c r="A790" s="580" t="str">
        <f t="shared" si="90"/>
        <v>52126718SEQ. FAROL</v>
      </c>
      <c r="B790" s="581">
        <v>774</v>
      </c>
      <c r="C790" s="582">
        <v>52126718</v>
      </c>
      <c r="D790" s="616" t="s">
        <v>2485</v>
      </c>
      <c r="E790" s="582">
        <v>32</v>
      </c>
      <c r="F790" s="584" t="s">
        <v>1945</v>
      </c>
      <c r="G790" s="584" t="s">
        <v>2484</v>
      </c>
      <c r="H790" s="584"/>
      <c r="I790" s="585"/>
      <c r="J790" s="584" t="s">
        <v>831</v>
      </c>
      <c r="K790" s="585"/>
      <c r="L790" s="585" t="s">
        <v>9783</v>
      </c>
      <c r="M790" s="585">
        <v>1</v>
      </c>
      <c r="N790" s="585"/>
      <c r="O790" s="579">
        <f t="shared" si="94"/>
        <v>0</v>
      </c>
      <c r="P790" s="585">
        <f t="shared" si="91"/>
        <v>38</v>
      </c>
      <c r="Q790" s="602"/>
      <c r="R790" s="602"/>
      <c r="S790" s="579">
        <f t="shared" si="92"/>
        <v>0</v>
      </c>
      <c r="T790" s="579">
        <f t="shared" si="93"/>
        <v>0</v>
      </c>
      <c r="U790" s="735"/>
      <c r="V790" s="831"/>
      <c r="X790" s="981">
        <v>0</v>
      </c>
      <c r="Y790" s="981">
        <v>19</v>
      </c>
      <c r="AB790" s="981">
        <v>0</v>
      </c>
      <c r="AC790" s="981">
        <v>0</v>
      </c>
    </row>
    <row r="791" spans="1:29" ht="15" hidden="1" customHeight="1" thickBot="1" x14ac:dyDescent="0.3">
      <c r="A791" s="580" t="str">
        <f t="shared" si="90"/>
        <v>52126719SEQ. FAROL</v>
      </c>
      <c r="B791" s="581">
        <v>775</v>
      </c>
      <c r="C791" s="582">
        <v>52126719</v>
      </c>
      <c r="D791" s="616" t="s">
        <v>2485</v>
      </c>
      <c r="E791" s="582">
        <v>32</v>
      </c>
      <c r="F791" s="584" t="s">
        <v>2488</v>
      </c>
      <c r="G791" s="584" t="s">
        <v>2484</v>
      </c>
      <c r="H791" s="584"/>
      <c r="I791" s="585"/>
      <c r="J791" s="584" t="s">
        <v>831</v>
      </c>
      <c r="K791" s="585"/>
      <c r="L791" s="585" t="s">
        <v>9783</v>
      </c>
      <c r="M791" s="585">
        <v>1</v>
      </c>
      <c r="N791" s="585"/>
      <c r="O791" s="579">
        <f t="shared" si="94"/>
        <v>0</v>
      </c>
      <c r="P791" s="585">
        <f t="shared" si="91"/>
        <v>38</v>
      </c>
      <c r="Q791" s="602"/>
      <c r="R791" s="602"/>
      <c r="S791" s="579">
        <f t="shared" si="92"/>
        <v>0</v>
      </c>
      <c r="T791" s="579">
        <f t="shared" si="93"/>
        <v>0</v>
      </c>
      <c r="U791" s="735"/>
      <c r="V791" s="831"/>
      <c r="X791" s="981">
        <v>0</v>
      </c>
      <c r="Y791" s="981">
        <v>19</v>
      </c>
      <c r="AB791" s="981">
        <v>0</v>
      </c>
      <c r="AC791" s="981">
        <v>0</v>
      </c>
    </row>
    <row r="792" spans="1:29" ht="15" hidden="1" customHeight="1" thickBot="1" x14ac:dyDescent="0.3">
      <c r="A792" s="580" t="str">
        <f t="shared" si="90"/>
        <v>52095755SPSD2E</v>
      </c>
      <c r="B792" s="581">
        <v>776</v>
      </c>
      <c r="C792" s="582">
        <v>52095755</v>
      </c>
      <c r="D792" s="639" t="s">
        <v>738</v>
      </c>
      <c r="E792" s="582">
        <v>30</v>
      </c>
      <c r="F792" s="584" t="s">
        <v>1475</v>
      </c>
      <c r="G792" s="584" t="s">
        <v>616</v>
      </c>
      <c r="H792" s="584"/>
      <c r="I792" s="585" t="s">
        <v>104</v>
      </c>
      <c r="J792" s="584">
        <v>2004</v>
      </c>
      <c r="K792" s="585" t="s">
        <v>140</v>
      </c>
      <c r="L792" s="585" t="s">
        <v>9783</v>
      </c>
      <c r="M792" s="585">
        <v>1</v>
      </c>
      <c r="N792" s="585"/>
      <c r="O792" s="579">
        <f t="shared" si="94"/>
        <v>0</v>
      </c>
      <c r="P792" s="585">
        <f t="shared" si="91"/>
        <v>38</v>
      </c>
      <c r="Q792" s="602"/>
      <c r="R792" s="602"/>
      <c r="S792" s="579">
        <f t="shared" si="92"/>
        <v>0</v>
      </c>
      <c r="T792" s="579">
        <f t="shared" si="93"/>
        <v>0</v>
      </c>
      <c r="U792" s="614"/>
      <c r="V792" s="831"/>
      <c r="X792" s="981">
        <v>0</v>
      </c>
      <c r="Y792" s="981">
        <v>19</v>
      </c>
      <c r="AB792" s="981">
        <v>0</v>
      </c>
      <c r="AC792" s="981">
        <v>0</v>
      </c>
    </row>
    <row r="793" spans="1:29" ht="15" hidden="1" customHeight="1" thickBot="1" x14ac:dyDescent="0.3">
      <c r="A793" s="580" t="str">
        <f t="shared" si="90"/>
        <v>52095756SPSD2D</v>
      </c>
      <c r="B793" s="581">
        <v>777</v>
      </c>
      <c r="C793" s="671">
        <v>52095756</v>
      </c>
      <c r="D793" s="639" t="s">
        <v>737</v>
      </c>
      <c r="E793" s="582">
        <v>30</v>
      </c>
      <c r="F793" s="584" t="s">
        <v>1475</v>
      </c>
      <c r="G793" s="584" t="s">
        <v>1190</v>
      </c>
      <c r="H793" s="584"/>
      <c r="I793" s="585" t="s">
        <v>104</v>
      </c>
      <c r="J793" s="584">
        <v>2004</v>
      </c>
      <c r="K793" s="585" t="s">
        <v>140</v>
      </c>
      <c r="L793" s="585" t="s">
        <v>9783</v>
      </c>
      <c r="M793" s="585">
        <v>1</v>
      </c>
      <c r="N793" s="585"/>
      <c r="O793" s="579">
        <f t="shared" si="94"/>
        <v>0</v>
      </c>
      <c r="P793" s="585">
        <f t="shared" si="91"/>
        <v>38</v>
      </c>
      <c r="Q793" s="602"/>
      <c r="R793" s="602"/>
      <c r="S793" s="579">
        <f t="shared" si="92"/>
        <v>0</v>
      </c>
      <c r="T793" s="579">
        <f t="shared" si="93"/>
        <v>0</v>
      </c>
      <c r="U793" s="614"/>
      <c r="V793" s="831"/>
      <c r="X793" s="981">
        <v>0</v>
      </c>
      <c r="Y793" s="981">
        <v>19</v>
      </c>
      <c r="AB793" s="981">
        <v>0</v>
      </c>
      <c r="AC793" s="981">
        <v>0</v>
      </c>
    </row>
    <row r="794" spans="1:29" ht="15" hidden="1" customHeight="1" thickBot="1" x14ac:dyDescent="0.3">
      <c r="A794" s="580" t="str">
        <f t="shared" si="90"/>
        <v>52095757SPSD1E</v>
      </c>
      <c r="B794" s="581">
        <v>778</v>
      </c>
      <c r="C794" s="671">
        <v>52095757</v>
      </c>
      <c r="D794" s="639" t="s">
        <v>735</v>
      </c>
      <c r="E794" s="582">
        <v>30</v>
      </c>
      <c r="F794" s="584" t="s">
        <v>1475</v>
      </c>
      <c r="G794" s="584" t="s">
        <v>619</v>
      </c>
      <c r="H794" s="584"/>
      <c r="I794" s="585" t="s">
        <v>104</v>
      </c>
      <c r="J794" s="584">
        <v>2004</v>
      </c>
      <c r="K794" s="585" t="s">
        <v>140</v>
      </c>
      <c r="L794" s="585" t="s">
        <v>9783</v>
      </c>
      <c r="M794" s="585">
        <v>1</v>
      </c>
      <c r="N794" s="585"/>
      <c r="O794" s="579">
        <f t="shared" si="94"/>
        <v>0</v>
      </c>
      <c r="P794" s="585">
        <f t="shared" si="91"/>
        <v>38</v>
      </c>
      <c r="Q794" s="602"/>
      <c r="R794" s="602"/>
      <c r="S794" s="579">
        <f t="shared" si="92"/>
        <v>0</v>
      </c>
      <c r="T794" s="579">
        <f t="shared" si="93"/>
        <v>0</v>
      </c>
      <c r="U794" s="614"/>
      <c r="V794" s="831"/>
      <c r="X794" s="981">
        <v>0</v>
      </c>
      <c r="Y794" s="981">
        <v>19</v>
      </c>
      <c r="AB794" s="981">
        <v>0</v>
      </c>
      <c r="AC794" s="981">
        <v>0</v>
      </c>
    </row>
    <row r="795" spans="1:29" ht="15" hidden="1" customHeight="1" thickBot="1" x14ac:dyDescent="0.3">
      <c r="A795" s="580" t="str">
        <f t="shared" si="90"/>
        <v>52095758SPSD1D</v>
      </c>
      <c r="B795" s="581">
        <v>779</v>
      </c>
      <c r="C795" s="672">
        <v>52095758</v>
      </c>
      <c r="D795" s="639" t="s">
        <v>733</v>
      </c>
      <c r="E795" s="582">
        <v>30</v>
      </c>
      <c r="F795" s="584" t="s">
        <v>1475</v>
      </c>
      <c r="G795" s="584" t="s">
        <v>1188</v>
      </c>
      <c r="H795" s="584"/>
      <c r="I795" s="585" t="s">
        <v>104</v>
      </c>
      <c r="J795" s="584">
        <v>2004</v>
      </c>
      <c r="K795" s="585" t="s">
        <v>140</v>
      </c>
      <c r="L795" s="585" t="s">
        <v>9783</v>
      </c>
      <c r="M795" s="585">
        <v>1</v>
      </c>
      <c r="N795" s="585"/>
      <c r="O795" s="579">
        <f t="shared" si="94"/>
        <v>0</v>
      </c>
      <c r="P795" s="585">
        <f t="shared" si="91"/>
        <v>38</v>
      </c>
      <c r="Q795" s="602"/>
      <c r="R795" s="602"/>
      <c r="S795" s="579">
        <f t="shared" si="92"/>
        <v>0</v>
      </c>
      <c r="T795" s="579">
        <f t="shared" si="93"/>
        <v>0</v>
      </c>
      <c r="U795" s="614"/>
      <c r="V795" s="831"/>
      <c r="X795" s="981">
        <v>0</v>
      </c>
      <c r="Y795" s="981">
        <v>19</v>
      </c>
      <c r="AB795" s="981">
        <v>0</v>
      </c>
      <c r="AC795" s="981">
        <v>0</v>
      </c>
    </row>
    <row r="796" spans="1:29" ht="15" hidden="1" customHeight="1" thickBot="1" x14ac:dyDescent="0.3">
      <c r="A796" s="580" t="str">
        <f t="shared" si="90"/>
        <v/>
      </c>
      <c r="B796" s="581">
        <v>780</v>
      </c>
      <c r="C796" s="672"/>
      <c r="D796" s="616"/>
      <c r="E796" s="582"/>
      <c r="F796" s="584"/>
      <c r="G796" s="584"/>
      <c r="H796" s="584"/>
      <c r="I796" s="585"/>
      <c r="J796" s="584"/>
      <c r="K796" s="585"/>
      <c r="L796" s="585" t="s">
        <v>9783</v>
      </c>
      <c r="M796" s="585">
        <v>1</v>
      </c>
      <c r="N796" s="585"/>
      <c r="O796" s="579">
        <f t="shared" si="94"/>
        <v>0</v>
      </c>
      <c r="P796" s="585">
        <f t="shared" si="91"/>
        <v>38</v>
      </c>
      <c r="Q796" s="602"/>
      <c r="R796" s="602"/>
      <c r="S796" s="579">
        <f t="shared" si="92"/>
        <v>0</v>
      </c>
      <c r="T796" s="579">
        <f t="shared" si="93"/>
        <v>0</v>
      </c>
      <c r="U796" s="735"/>
      <c r="V796" s="831"/>
      <c r="X796" s="981">
        <v>0</v>
      </c>
      <c r="Y796" s="981">
        <v>19</v>
      </c>
      <c r="AB796" s="981">
        <v>0</v>
      </c>
      <c r="AC796" s="981">
        <v>0</v>
      </c>
    </row>
    <row r="797" spans="1:29" ht="15" hidden="1" customHeight="1" thickBot="1" x14ac:dyDescent="0.3">
      <c r="A797" s="580" t="str">
        <f t="shared" si="90"/>
        <v/>
      </c>
      <c r="B797" s="581">
        <v>781</v>
      </c>
      <c r="C797" s="671"/>
      <c r="D797" s="616"/>
      <c r="E797" s="582"/>
      <c r="F797" s="584"/>
      <c r="G797" s="584"/>
      <c r="H797" s="584"/>
      <c r="I797" s="585" t="s">
        <v>84</v>
      </c>
      <c r="J797" s="584"/>
      <c r="K797" s="585"/>
      <c r="L797" s="585" t="s">
        <v>9783</v>
      </c>
      <c r="M797" s="585">
        <v>1</v>
      </c>
      <c r="N797" s="585"/>
      <c r="O797" s="579">
        <f t="shared" si="94"/>
        <v>0</v>
      </c>
      <c r="P797" s="585">
        <f t="shared" si="91"/>
        <v>38</v>
      </c>
      <c r="Q797" s="602"/>
      <c r="R797" s="602"/>
      <c r="S797" s="579">
        <f t="shared" si="92"/>
        <v>0</v>
      </c>
      <c r="T797" s="579">
        <f t="shared" si="93"/>
        <v>0</v>
      </c>
      <c r="U797" s="735"/>
      <c r="V797" s="831"/>
      <c r="X797" s="981">
        <v>0</v>
      </c>
      <c r="Y797" s="981">
        <v>19</v>
      </c>
      <c r="AB797" s="981">
        <v>0</v>
      </c>
      <c r="AC797" s="981">
        <v>0</v>
      </c>
    </row>
    <row r="798" spans="1:29" ht="15" hidden="1" customHeight="1" thickBot="1" x14ac:dyDescent="0.3">
      <c r="A798" s="580" t="str">
        <f t="shared" si="90"/>
        <v xml:space="preserve">52097200SEQ. LANTERNA </v>
      </c>
      <c r="B798" s="581">
        <v>782</v>
      </c>
      <c r="C798" s="585">
        <v>52097200</v>
      </c>
      <c r="D798" s="635" t="s">
        <v>2489</v>
      </c>
      <c r="E798" s="582">
        <v>36</v>
      </c>
      <c r="F798" s="584" t="s">
        <v>2355</v>
      </c>
      <c r="G798" s="584" t="s">
        <v>2479</v>
      </c>
      <c r="H798" s="584"/>
      <c r="I798" s="585" t="s">
        <v>84</v>
      </c>
      <c r="J798" s="584" t="s">
        <v>1787</v>
      </c>
      <c r="K798" s="585" t="s">
        <v>2209</v>
      </c>
      <c r="L798" s="585" t="s">
        <v>135</v>
      </c>
      <c r="M798" s="585">
        <v>1</v>
      </c>
      <c r="N798" s="585" t="s">
        <v>147</v>
      </c>
      <c r="O798" s="579">
        <f t="shared" si="94"/>
        <v>4</v>
      </c>
      <c r="P798" s="585">
        <f t="shared" si="91"/>
        <v>4</v>
      </c>
      <c r="Q798" s="602" t="s">
        <v>10150</v>
      </c>
      <c r="R798" s="602"/>
      <c r="S798" s="579">
        <f t="shared" si="92"/>
        <v>0</v>
      </c>
      <c r="T798" s="579">
        <f t="shared" si="93"/>
        <v>0</v>
      </c>
      <c r="U798" s="614" t="s">
        <v>9824</v>
      </c>
      <c r="V798" s="832">
        <v>42971</v>
      </c>
      <c r="X798" s="981">
        <v>2</v>
      </c>
      <c r="Y798" s="981">
        <v>2</v>
      </c>
      <c r="Z798" s="981" t="s">
        <v>10150</v>
      </c>
      <c r="AB798" s="981">
        <v>0</v>
      </c>
      <c r="AC798" s="981">
        <v>0</v>
      </c>
    </row>
    <row r="799" spans="1:29" ht="15" customHeight="1" x14ac:dyDescent="0.25">
      <c r="A799" s="580" t="str">
        <f t="shared" si="90"/>
        <v xml:space="preserve">52097198SEQ. LANTERNA </v>
      </c>
      <c r="B799" s="581">
        <v>783</v>
      </c>
      <c r="C799" s="585">
        <v>52097198</v>
      </c>
      <c r="D799" s="635" t="s">
        <v>2490</v>
      </c>
      <c r="E799" s="582">
        <v>36</v>
      </c>
      <c r="F799" s="584" t="s">
        <v>2491</v>
      </c>
      <c r="G799" s="584" t="s">
        <v>2479</v>
      </c>
      <c r="H799" s="584"/>
      <c r="I799" s="585" t="s">
        <v>84</v>
      </c>
      <c r="J799" s="584" t="s">
        <v>1787</v>
      </c>
      <c r="K799" s="585" t="s">
        <v>2209</v>
      </c>
      <c r="L799" s="585" t="s">
        <v>135</v>
      </c>
      <c r="M799" s="585">
        <v>1</v>
      </c>
      <c r="N799" s="585" t="s">
        <v>147</v>
      </c>
      <c r="O799" s="579">
        <f t="shared" si="94"/>
        <v>4</v>
      </c>
      <c r="P799" s="585">
        <f t="shared" si="91"/>
        <v>4</v>
      </c>
      <c r="Q799" s="602" t="s">
        <v>10150</v>
      </c>
      <c r="R799" s="602"/>
      <c r="S799" s="579">
        <f t="shared" si="92"/>
        <v>0</v>
      </c>
      <c r="T799" s="579">
        <f t="shared" si="93"/>
        <v>0</v>
      </c>
      <c r="U799" s="614" t="s">
        <v>9824</v>
      </c>
      <c r="V799" s="832">
        <v>42971</v>
      </c>
      <c r="X799" s="981">
        <v>2</v>
      </c>
      <c r="Y799" s="981">
        <v>2</v>
      </c>
      <c r="Z799" s="981" t="s">
        <v>10150</v>
      </c>
      <c r="AB799" s="981">
        <v>0</v>
      </c>
      <c r="AC799" s="981">
        <v>0</v>
      </c>
    </row>
    <row r="800" spans="1:29" ht="15" hidden="1" customHeight="1" thickBot="1" x14ac:dyDescent="0.25">
      <c r="A800" s="580" t="str">
        <f t="shared" si="90"/>
        <v>52037878SEQ. FAROL</v>
      </c>
      <c r="B800" s="581">
        <v>784</v>
      </c>
      <c r="C800" s="582">
        <v>52037878</v>
      </c>
      <c r="D800" s="616" t="s">
        <v>2492</v>
      </c>
      <c r="E800" s="582">
        <v>18</v>
      </c>
      <c r="F800" s="584" t="s">
        <v>2493</v>
      </c>
      <c r="G800" s="584" t="s">
        <v>2484</v>
      </c>
      <c r="H800" s="584"/>
      <c r="I800" s="585"/>
      <c r="J800" s="584" t="s">
        <v>831</v>
      </c>
      <c r="K800" s="585"/>
      <c r="L800" s="585" t="s">
        <v>9783</v>
      </c>
      <c r="M800" s="585">
        <v>1</v>
      </c>
      <c r="N800" s="585"/>
      <c r="O800" s="579">
        <f t="shared" si="94"/>
        <v>0</v>
      </c>
      <c r="P800" s="585">
        <f t="shared" si="91"/>
        <v>38</v>
      </c>
      <c r="Q800" s="602"/>
      <c r="R800" s="602"/>
      <c r="S800" s="579">
        <f t="shared" si="92"/>
        <v>0</v>
      </c>
      <c r="T800" s="579">
        <f t="shared" si="93"/>
        <v>0</v>
      </c>
      <c r="U800" s="735"/>
      <c r="V800" s="831"/>
      <c r="X800" s="981">
        <v>0</v>
      </c>
      <c r="Y800" s="981">
        <v>19</v>
      </c>
      <c r="AB800" s="981">
        <v>0</v>
      </c>
      <c r="AC800" s="981">
        <v>0</v>
      </c>
    </row>
    <row r="801" spans="1:29" ht="15" hidden="1" customHeight="1" thickBot="1" x14ac:dyDescent="0.25">
      <c r="A801" s="580" t="str">
        <f t="shared" si="90"/>
        <v>52037877SEQ. FAROL</v>
      </c>
      <c r="B801" s="581">
        <v>785</v>
      </c>
      <c r="C801" s="582">
        <v>52037877</v>
      </c>
      <c r="D801" s="616" t="s">
        <v>2494</v>
      </c>
      <c r="E801" s="582">
        <v>18</v>
      </c>
      <c r="F801" s="584" t="s">
        <v>2495</v>
      </c>
      <c r="G801" s="584" t="s">
        <v>2484</v>
      </c>
      <c r="H801" s="584"/>
      <c r="I801" s="585"/>
      <c r="J801" s="584" t="s">
        <v>831</v>
      </c>
      <c r="K801" s="585"/>
      <c r="L801" s="585" t="s">
        <v>9783</v>
      </c>
      <c r="M801" s="585">
        <v>1</v>
      </c>
      <c r="N801" s="585"/>
      <c r="O801" s="579">
        <f t="shared" ref="O801:O807" si="95">ROUNDUP(IF(N801="PENDANT",(VLOOKUP(L801,$E$2:$I$9,5,FALSE)*M801)),0)</f>
        <v>0</v>
      </c>
      <c r="P801" s="585">
        <f t="shared" si="91"/>
        <v>38</v>
      </c>
      <c r="Q801" s="602"/>
      <c r="R801" s="602"/>
      <c r="S801" s="579">
        <f t="shared" si="92"/>
        <v>0</v>
      </c>
      <c r="T801" s="579">
        <f t="shared" si="93"/>
        <v>0</v>
      </c>
      <c r="U801" s="735"/>
      <c r="V801" s="831"/>
      <c r="X801" s="981">
        <v>0</v>
      </c>
      <c r="Y801" s="981">
        <v>19</v>
      </c>
      <c r="AB801" s="981">
        <v>0</v>
      </c>
      <c r="AC801" s="981">
        <v>0</v>
      </c>
    </row>
    <row r="802" spans="1:29" ht="15" hidden="1" customHeight="1" thickBot="1" x14ac:dyDescent="0.25">
      <c r="A802" s="580" t="str">
        <f t="shared" si="90"/>
        <v>52037876SEQ. FAROL</v>
      </c>
      <c r="B802" s="581">
        <v>786</v>
      </c>
      <c r="C802" s="582">
        <v>52037876</v>
      </c>
      <c r="D802" s="616" t="s">
        <v>2496</v>
      </c>
      <c r="E802" s="582">
        <v>18</v>
      </c>
      <c r="F802" s="584" t="s">
        <v>2497</v>
      </c>
      <c r="G802" s="584" t="s">
        <v>2484</v>
      </c>
      <c r="H802" s="584"/>
      <c r="I802" s="585"/>
      <c r="J802" s="584" t="s">
        <v>831</v>
      </c>
      <c r="K802" s="585"/>
      <c r="L802" s="585" t="s">
        <v>9783</v>
      </c>
      <c r="M802" s="585">
        <v>1</v>
      </c>
      <c r="N802" s="585"/>
      <c r="O802" s="579">
        <f t="shared" si="95"/>
        <v>0</v>
      </c>
      <c r="P802" s="585">
        <f t="shared" si="91"/>
        <v>38</v>
      </c>
      <c r="Q802" s="602"/>
      <c r="R802" s="602"/>
      <c r="S802" s="579">
        <f t="shared" si="92"/>
        <v>0</v>
      </c>
      <c r="T802" s="579">
        <f t="shared" si="93"/>
        <v>0</v>
      </c>
      <c r="U802" s="735"/>
      <c r="V802" s="831"/>
      <c r="X802" s="981">
        <v>0</v>
      </c>
      <c r="Y802" s="981">
        <v>19</v>
      </c>
      <c r="AB802" s="981">
        <v>0</v>
      </c>
      <c r="AC802" s="981">
        <v>0</v>
      </c>
    </row>
    <row r="803" spans="1:29" ht="15" hidden="1" customHeight="1" thickBot="1" x14ac:dyDescent="0.25">
      <c r="A803" s="580" t="str">
        <f t="shared" si="90"/>
        <v>52037875SEQ. FAROL</v>
      </c>
      <c r="B803" s="581">
        <v>787</v>
      </c>
      <c r="C803" s="582">
        <v>52037875</v>
      </c>
      <c r="D803" s="616" t="s">
        <v>2498</v>
      </c>
      <c r="E803" s="582">
        <v>18</v>
      </c>
      <c r="F803" s="584" t="s">
        <v>2499</v>
      </c>
      <c r="G803" s="584" t="s">
        <v>2484</v>
      </c>
      <c r="H803" s="584"/>
      <c r="I803" s="585"/>
      <c r="J803" s="584" t="s">
        <v>831</v>
      </c>
      <c r="K803" s="585"/>
      <c r="L803" s="585" t="s">
        <v>9783</v>
      </c>
      <c r="M803" s="585">
        <v>1</v>
      </c>
      <c r="N803" s="585"/>
      <c r="O803" s="579">
        <f t="shared" si="95"/>
        <v>0</v>
      </c>
      <c r="P803" s="585">
        <f t="shared" si="91"/>
        <v>38</v>
      </c>
      <c r="Q803" s="602"/>
      <c r="R803" s="602"/>
      <c r="S803" s="579">
        <f t="shared" si="92"/>
        <v>0</v>
      </c>
      <c r="T803" s="579">
        <f t="shared" si="93"/>
        <v>0</v>
      </c>
      <c r="U803" s="735"/>
      <c r="V803" s="831"/>
      <c r="X803" s="981">
        <v>0</v>
      </c>
      <c r="Y803" s="981">
        <v>19</v>
      </c>
      <c r="AB803" s="981">
        <v>0</v>
      </c>
      <c r="AC803" s="981">
        <v>0</v>
      </c>
    </row>
    <row r="804" spans="1:29" ht="15" hidden="1" customHeight="1" thickBot="1" x14ac:dyDescent="0.25">
      <c r="A804" s="580" t="str">
        <f t="shared" si="90"/>
        <v>52115067SEQ. FAROL</v>
      </c>
      <c r="B804" s="581">
        <v>788</v>
      </c>
      <c r="C804" s="582">
        <v>52115067</v>
      </c>
      <c r="D804" s="616" t="s">
        <v>2500</v>
      </c>
      <c r="E804" s="582">
        <v>18</v>
      </c>
      <c r="F804" s="584" t="s">
        <v>2501</v>
      </c>
      <c r="G804" s="584" t="s">
        <v>2484</v>
      </c>
      <c r="H804" s="584"/>
      <c r="I804" s="585"/>
      <c r="J804" s="584" t="s">
        <v>831</v>
      </c>
      <c r="K804" s="585"/>
      <c r="L804" s="585" t="s">
        <v>9783</v>
      </c>
      <c r="M804" s="585">
        <v>1</v>
      </c>
      <c r="N804" s="585"/>
      <c r="O804" s="579">
        <f t="shared" si="95"/>
        <v>0</v>
      </c>
      <c r="P804" s="585">
        <f t="shared" si="91"/>
        <v>38</v>
      </c>
      <c r="Q804" s="602"/>
      <c r="R804" s="602"/>
      <c r="S804" s="579">
        <f t="shared" si="92"/>
        <v>0</v>
      </c>
      <c r="T804" s="579">
        <f t="shared" si="93"/>
        <v>0</v>
      </c>
      <c r="U804" s="735"/>
      <c r="V804" s="831"/>
      <c r="X804" s="981">
        <v>0</v>
      </c>
      <c r="Y804" s="981">
        <v>19</v>
      </c>
      <c r="AB804" s="981">
        <v>0</v>
      </c>
      <c r="AC804" s="981">
        <v>0</v>
      </c>
    </row>
    <row r="805" spans="1:29" ht="15" hidden="1" customHeight="1" thickBot="1" x14ac:dyDescent="0.25">
      <c r="A805" s="580" t="str">
        <f t="shared" si="90"/>
        <v>52115068SEQ. FAROL</v>
      </c>
      <c r="B805" s="581">
        <v>789</v>
      </c>
      <c r="C805" s="582">
        <v>52115068</v>
      </c>
      <c r="D805" s="616" t="s">
        <v>2502</v>
      </c>
      <c r="E805" s="582">
        <v>18</v>
      </c>
      <c r="F805" s="584" t="s">
        <v>1777</v>
      </c>
      <c r="G805" s="584" t="s">
        <v>2484</v>
      </c>
      <c r="H805" s="584"/>
      <c r="I805" s="585"/>
      <c r="J805" s="584" t="s">
        <v>831</v>
      </c>
      <c r="K805" s="585"/>
      <c r="L805" s="585" t="s">
        <v>9783</v>
      </c>
      <c r="M805" s="585">
        <v>1</v>
      </c>
      <c r="N805" s="585"/>
      <c r="O805" s="579">
        <f t="shared" si="95"/>
        <v>0</v>
      </c>
      <c r="P805" s="585">
        <f t="shared" si="91"/>
        <v>38</v>
      </c>
      <c r="Q805" s="602"/>
      <c r="R805" s="602"/>
      <c r="S805" s="579">
        <f t="shared" si="92"/>
        <v>0</v>
      </c>
      <c r="T805" s="579">
        <f t="shared" si="93"/>
        <v>0</v>
      </c>
      <c r="U805" s="735"/>
      <c r="V805" s="831"/>
      <c r="X805" s="981">
        <v>0</v>
      </c>
      <c r="Y805" s="981">
        <v>19</v>
      </c>
      <c r="AB805" s="981">
        <v>0</v>
      </c>
      <c r="AC805" s="981">
        <v>0</v>
      </c>
    </row>
    <row r="806" spans="1:29" ht="15" hidden="1" customHeight="1" thickBot="1" x14ac:dyDescent="0.25">
      <c r="A806" s="580" t="str">
        <f t="shared" si="90"/>
        <v>FAROL SEQSEQ. FAROL</v>
      </c>
      <c r="B806" s="581">
        <v>790</v>
      </c>
      <c r="C806" s="582" t="s">
        <v>2503</v>
      </c>
      <c r="D806" s="616" t="s">
        <v>2266</v>
      </c>
      <c r="E806" s="582"/>
      <c r="F806" s="584" t="s">
        <v>1644</v>
      </c>
      <c r="G806" s="584" t="s">
        <v>2484</v>
      </c>
      <c r="H806" s="584"/>
      <c r="I806" s="585"/>
      <c r="J806" s="584" t="s">
        <v>831</v>
      </c>
      <c r="K806" s="585"/>
      <c r="L806" s="585" t="s">
        <v>9783</v>
      </c>
      <c r="M806" s="585">
        <v>1</v>
      </c>
      <c r="N806" s="585"/>
      <c r="O806" s="579">
        <f t="shared" si="95"/>
        <v>0</v>
      </c>
      <c r="P806" s="585">
        <f t="shared" si="91"/>
        <v>38</v>
      </c>
      <c r="Q806" s="602"/>
      <c r="R806" s="602"/>
      <c r="S806" s="579">
        <f t="shared" si="92"/>
        <v>0</v>
      </c>
      <c r="T806" s="579">
        <f t="shared" si="93"/>
        <v>0</v>
      </c>
      <c r="U806" s="735"/>
      <c r="V806" s="831"/>
      <c r="X806" s="981">
        <v>0</v>
      </c>
      <c r="Y806" s="981">
        <v>19</v>
      </c>
      <c r="AB806" s="981">
        <v>0</v>
      </c>
      <c r="AC806" s="981">
        <v>0</v>
      </c>
    </row>
    <row r="807" spans="1:29" ht="15" hidden="1" customHeight="1" thickBot="1" x14ac:dyDescent="0.25">
      <c r="A807" s="580" t="str">
        <f t="shared" ref="A807:A870" si="96">CONCATENATE(C807,G807)</f>
        <v>MOLA SEQSEQ. MOLA</v>
      </c>
      <c r="B807" s="581">
        <v>791</v>
      </c>
      <c r="C807" s="582" t="s">
        <v>2504</v>
      </c>
      <c r="D807" s="616" t="s">
        <v>2505</v>
      </c>
      <c r="E807" s="582"/>
      <c r="F807" s="584" t="s">
        <v>1644</v>
      </c>
      <c r="G807" s="585" t="s">
        <v>2506</v>
      </c>
      <c r="H807" s="585"/>
      <c r="I807" s="585"/>
      <c r="J807" s="584" t="s">
        <v>831</v>
      </c>
      <c r="K807" s="585"/>
      <c r="L807" s="585" t="s">
        <v>9783</v>
      </c>
      <c r="M807" s="585">
        <v>1</v>
      </c>
      <c r="N807" s="585"/>
      <c r="O807" s="579">
        <f t="shared" si="95"/>
        <v>0</v>
      </c>
      <c r="P807" s="585">
        <f t="shared" ref="P807:P870" si="97">ROUNDUP(VLOOKUP(L807,$E$2:$I$9,5,FALSE)*M807,0)</f>
        <v>38</v>
      </c>
      <c r="Q807" s="602"/>
      <c r="R807" s="602"/>
      <c r="S807" s="579">
        <f t="shared" si="92"/>
        <v>0</v>
      </c>
      <c r="T807" s="579">
        <f t="shared" si="93"/>
        <v>0</v>
      </c>
      <c r="U807" s="735"/>
      <c r="V807" s="831"/>
      <c r="X807" s="981">
        <v>0</v>
      </c>
      <c r="Y807" s="981">
        <v>19</v>
      </c>
      <c r="AB807" s="981">
        <v>0</v>
      </c>
      <c r="AC807" s="981">
        <v>0</v>
      </c>
    </row>
    <row r="808" spans="1:29" ht="15" hidden="1" customHeight="1" thickBot="1" x14ac:dyDescent="0.25">
      <c r="A808" s="580" t="str">
        <f t="shared" si="96"/>
        <v>52118973SEQ.ALAV</v>
      </c>
      <c r="B808" s="581">
        <v>792</v>
      </c>
      <c r="C808" s="612">
        <v>52118973</v>
      </c>
      <c r="D808" s="673" t="s">
        <v>10124</v>
      </c>
      <c r="E808" s="612">
        <v>48</v>
      </c>
      <c r="F808" s="613" t="s">
        <v>2507</v>
      </c>
      <c r="G808" s="585" t="s">
        <v>1579</v>
      </c>
      <c r="H808" s="585"/>
      <c r="I808" s="585"/>
      <c r="J808" s="584" t="s">
        <v>831</v>
      </c>
      <c r="K808" s="585" t="s">
        <v>2508</v>
      </c>
      <c r="L808" s="585" t="s">
        <v>9782</v>
      </c>
      <c r="M808" s="585">
        <v>1</v>
      </c>
      <c r="N808" s="585" t="s">
        <v>147</v>
      </c>
      <c r="O808" s="579">
        <v>10</v>
      </c>
      <c r="P808" s="585">
        <f t="shared" si="97"/>
        <v>38</v>
      </c>
      <c r="Q808" s="602"/>
      <c r="R808" s="602"/>
      <c r="S808" s="579">
        <f t="shared" si="92"/>
        <v>0</v>
      </c>
      <c r="T808" s="579">
        <f t="shared" si="93"/>
        <v>0</v>
      </c>
      <c r="U808" s="735" t="s">
        <v>9822</v>
      </c>
      <c r="V808" s="832">
        <v>42957</v>
      </c>
      <c r="X808" s="981">
        <v>10</v>
      </c>
      <c r="Y808" s="981">
        <v>19</v>
      </c>
      <c r="AB808" s="981">
        <v>0</v>
      </c>
      <c r="AC808" s="981">
        <v>0</v>
      </c>
    </row>
    <row r="809" spans="1:29" ht="15" hidden="1" customHeight="1" thickBot="1" x14ac:dyDescent="0.25">
      <c r="A809" s="580" t="str">
        <f t="shared" si="96"/>
        <v>52118974SEQ.ALAV</v>
      </c>
      <c r="B809" s="581">
        <v>793</v>
      </c>
      <c r="C809" s="612">
        <v>52118974</v>
      </c>
      <c r="D809" s="673" t="s">
        <v>10125</v>
      </c>
      <c r="E809" s="612">
        <v>48</v>
      </c>
      <c r="F809" s="613" t="s">
        <v>2509</v>
      </c>
      <c r="G809" s="585" t="s">
        <v>1579</v>
      </c>
      <c r="H809" s="585"/>
      <c r="I809" s="585"/>
      <c r="J809" s="584" t="s">
        <v>831</v>
      </c>
      <c r="K809" s="585" t="s">
        <v>2508</v>
      </c>
      <c r="L809" s="585" t="s">
        <v>9782</v>
      </c>
      <c r="M809" s="585">
        <v>1</v>
      </c>
      <c r="N809" s="585" t="s">
        <v>147</v>
      </c>
      <c r="O809" s="579">
        <v>10</v>
      </c>
      <c r="P809" s="585">
        <f t="shared" si="97"/>
        <v>38</v>
      </c>
      <c r="Q809" s="602"/>
      <c r="R809" s="602"/>
      <c r="S809" s="579">
        <f t="shared" si="92"/>
        <v>0</v>
      </c>
      <c r="T809" s="579">
        <f t="shared" si="93"/>
        <v>0</v>
      </c>
      <c r="U809" s="735" t="s">
        <v>9822</v>
      </c>
      <c r="V809" s="832">
        <v>42957</v>
      </c>
      <c r="X809" s="981">
        <v>10</v>
      </c>
      <c r="Y809" s="981">
        <v>19</v>
      </c>
      <c r="AB809" s="981">
        <v>0</v>
      </c>
      <c r="AC809" s="981">
        <v>0</v>
      </c>
    </row>
    <row r="810" spans="1:29" ht="15" hidden="1" customHeight="1" thickBot="1" x14ac:dyDescent="0.25">
      <c r="A810" s="580" t="str">
        <f t="shared" si="96"/>
        <v>24585176SEQ.ALAV</v>
      </c>
      <c r="B810" s="581">
        <v>794</v>
      </c>
      <c r="C810" s="612">
        <v>24585176</v>
      </c>
      <c r="D810" s="673" t="s">
        <v>2510</v>
      </c>
      <c r="E810" s="612">
        <v>6</v>
      </c>
      <c r="F810" s="613" t="s">
        <v>2511</v>
      </c>
      <c r="G810" s="585" t="s">
        <v>1579</v>
      </c>
      <c r="H810" s="585"/>
      <c r="I810" s="585"/>
      <c r="J810" s="584" t="s">
        <v>831</v>
      </c>
      <c r="K810" s="585" t="s">
        <v>2508</v>
      </c>
      <c r="L810" s="585" t="s">
        <v>9783</v>
      </c>
      <c r="M810" s="585">
        <v>1</v>
      </c>
      <c r="N810" s="585"/>
      <c r="O810" s="579">
        <f t="shared" ref="O810:O854" si="98">ROUNDUP(IF(N810="PENDANT",(VLOOKUP(L810,$E$2:$I$9,5,FALSE)*M810)),0)</f>
        <v>0</v>
      </c>
      <c r="P810" s="585">
        <f t="shared" si="97"/>
        <v>38</v>
      </c>
      <c r="Q810" s="602"/>
      <c r="R810" s="602"/>
      <c r="S810" s="579">
        <f t="shared" si="92"/>
        <v>0</v>
      </c>
      <c r="T810" s="579">
        <f t="shared" si="93"/>
        <v>0</v>
      </c>
      <c r="U810" s="735"/>
      <c r="V810" s="831"/>
      <c r="X810" s="981">
        <v>0</v>
      </c>
      <c r="Y810" s="981">
        <v>19</v>
      </c>
      <c r="AB810" s="981">
        <v>0</v>
      </c>
      <c r="AC810" s="981">
        <v>0</v>
      </c>
    </row>
    <row r="811" spans="1:29" ht="15" hidden="1" customHeight="1" thickBot="1" x14ac:dyDescent="0.25">
      <c r="A811" s="580" t="str">
        <f t="shared" si="96"/>
        <v>94730872MAP05D</v>
      </c>
      <c r="B811" s="581">
        <v>1037</v>
      </c>
      <c r="C811" s="589">
        <v>94730872</v>
      </c>
      <c r="D811" s="589" t="s">
        <v>462</v>
      </c>
      <c r="E811" s="589">
        <v>40</v>
      </c>
      <c r="F811" s="591"/>
      <c r="G811" s="589" t="s">
        <v>1386</v>
      </c>
      <c r="H811" s="541" t="s">
        <v>69</v>
      </c>
      <c r="I811" s="692" t="s">
        <v>97</v>
      </c>
      <c r="J811" s="592" t="s">
        <v>9797</v>
      </c>
      <c r="K811" s="604" t="s">
        <v>419</v>
      </c>
      <c r="L811" s="604" t="s">
        <v>9782</v>
      </c>
      <c r="M811" s="593">
        <v>1</v>
      </c>
      <c r="N811" s="604" t="s">
        <v>78</v>
      </c>
      <c r="O811" s="594">
        <f t="shared" si="98"/>
        <v>0</v>
      </c>
      <c r="P811" s="593">
        <f t="shared" si="97"/>
        <v>38</v>
      </c>
      <c r="Q811" s="706">
        <v>4</v>
      </c>
      <c r="R811" s="706">
        <v>8</v>
      </c>
      <c r="S811" s="594">
        <f t="shared" si="92"/>
        <v>4</v>
      </c>
      <c r="T811" s="594">
        <f t="shared" si="93"/>
        <v>8</v>
      </c>
      <c r="U811" s="641" t="s">
        <v>9822</v>
      </c>
      <c r="V811" s="833">
        <v>42885</v>
      </c>
      <c r="X811" s="981">
        <v>0</v>
      </c>
      <c r="Y811" s="981">
        <v>19</v>
      </c>
      <c r="Z811" s="981">
        <v>4</v>
      </c>
      <c r="AA811" s="981">
        <v>8</v>
      </c>
      <c r="AB811" s="981">
        <v>4</v>
      </c>
      <c r="AC811" s="981">
        <v>8</v>
      </c>
    </row>
    <row r="812" spans="1:29" ht="15" hidden="1" customHeight="1" thickBot="1" x14ac:dyDescent="0.25">
      <c r="A812" s="580" t="str">
        <f t="shared" si="96"/>
        <v>SEQ.RADIMEC. ALTA</v>
      </c>
      <c r="B812" s="581">
        <v>805</v>
      </c>
      <c r="C812" s="582" t="s">
        <v>2521</v>
      </c>
      <c r="D812" s="616" t="s">
        <v>2522</v>
      </c>
      <c r="E812" s="582">
        <v>12</v>
      </c>
      <c r="F812" s="584" t="s">
        <v>1644</v>
      </c>
      <c r="G812" s="585" t="s">
        <v>97</v>
      </c>
      <c r="H812" s="585"/>
      <c r="I812" s="585" t="s">
        <v>2514</v>
      </c>
      <c r="J812" s="584" t="s">
        <v>831</v>
      </c>
      <c r="K812" s="585"/>
      <c r="L812" s="585" t="s">
        <v>9783</v>
      </c>
      <c r="M812" s="585">
        <v>1</v>
      </c>
      <c r="N812" s="585"/>
      <c r="O812" s="579">
        <f t="shared" si="98"/>
        <v>0</v>
      </c>
      <c r="P812" s="585">
        <f t="shared" si="97"/>
        <v>38</v>
      </c>
      <c r="Q812" s="602"/>
      <c r="R812" s="602"/>
      <c r="S812" s="579">
        <f t="shared" si="92"/>
        <v>0</v>
      </c>
      <c r="T812" s="579">
        <f t="shared" si="93"/>
        <v>0</v>
      </c>
      <c r="U812" s="735"/>
      <c r="V812" s="831"/>
      <c r="X812" s="981">
        <v>0</v>
      </c>
      <c r="Y812" s="981">
        <v>19</v>
      </c>
      <c r="AB812" s="981">
        <v>0</v>
      </c>
      <c r="AC812" s="981">
        <v>0</v>
      </c>
    </row>
    <row r="813" spans="1:29" ht="15" hidden="1" customHeight="1" thickBot="1" x14ac:dyDescent="0.25">
      <c r="A813" s="580" t="str">
        <f t="shared" si="96"/>
        <v>52126142DOORS</v>
      </c>
      <c r="B813" s="581">
        <v>797</v>
      </c>
      <c r="C813" s="661">
        <v>52126142</v>
      </c>
      <c r="D813" s="605" t="s">
        <v>2517</v>
      </c>
      <c r="E813" s="605">
        <v>4</v>
      </c>
      <c r="F813" s="584"/>
      <c r="G813" s="585" t="s">
        <v>104</v>
      </c>
      <c r="H813" s="585"/>
      <c r="I813" s="585" t="s">
        <v>104</v>
      </c>
      <c r="J813" s="584" t="s">
        <v>831</v>
      </c>
      <c r="K813" s="585"/>
      <c r="L813" s="585" t="s">
        <v>9783</v>
      </c>
      <c r="M813" s="585">
        <v>1</v>
      </c>
      <c r="N813" s="585"/>
      <c r="O813" s="579">
        <f t="shared" si="98"/>
        <v>0</v>
      </c>
      <c r="P813" s="585">
        <f t="shared" si="97"/>
        <v>38</v>
      </c>
      <c r="Q813" s="602"/>
      <c r="R813" s="602"/>
      <c r="S813" s="579">
        <f t="shared" si="92"/>
        <v>0</v>
      </c>
      <c r="T813" s="579">
        <f t="shared" si="93"/>
        <v>0</v>
      </c>
      <c r="U813" s="735"/>
      <c r="V813" s="831"/>
      <c r="X813" s="981">
        <v>0</v>
      </c>
      <c r="Y813" s="981">
        <v>19</v>
      </c>
      <c r="AB813" s="981">
        <v>0</v>
      </c>
      <c r="AC813" s="981">
        <v>0</v>
      </c>
    </row>
    <row r="814" spans="1:29" ht="15" hidden="1" customHeight="1" thickBot="1" x14ac:dyDescent="0.25">
      <c r="A814" s="580" t="str">
        <f t="shared" si="96"/>
        <v>52126143DOORS</v>
      </c>
      <c r="B814" s="581">
        <v>798</v>
      </c>
      <c r="C814" s="661">
        <v>52126143</v>
      </c>
      <c r="D814" s="605" t="s">
        <v>2414</v>
      </c>
      <c r="E814" s="605">
        <v>4</v>
      </c>
      <c r="F814" s="584" t="s">
        <v>2416</v>
      </c>
      <c r="G814" s="585" t="s">
        <v>104</v>
      </c>
      <c r="H814" s="585"/>
      <c r="I814" s="585" t="s">
        <v>104</v>
      </c>
      <c r="J814" s="584" t="s">
        <v>831</v>
      </c>
      <c r="K814" s="585"/>
      <c r="L814" s="585" t="s">
        <v>9783</v>
      </c>
      <c r="M814" s="585">
        <v>1</v>
      </c>
      <c r="N814" s="585"/>
      <c r="O814" s="579">
        <f t="shared" si="98"/>
        <v>0</v>
      </c>
      <c r="P814" s="585">
        <f t="shared" si="97"/>
        <v>38</v>
      </c>
      <c r="Q814" s="602"/>
      <c r="R814" s="602"/>
      <c r="S814" s="579">
        <f t="shared" si="92"/>
        <v>0</v>
      </c>
      <c r="T814" s="579">
        <f t="shared" si="93"/>
        <v>0</v>
      </c>
      <c r="U814" s="735"/>
      <c r="V814" s="831"/>
      <c r="X814" s="981">
        <v>0</v>
      </c>
      <c r="Y814" s="981">
        <v>19</v>
      </c>
      <c r="AB814" s="981">
        <v>0</v>
      </c>
      <c r="AC814" s="981">
        <v>0</v>
      </c>
    </row>
    <row r="815" spans="1:29" ht="15" hidden="1" customHeight="1" thickBot="1" x14ac:dyDescent="0.25">
      <c r="A815" s="580" t="str">
        <f t="shared" si="96"/>
        <v>52126140DOORS</v>
      </c>
      <c r="B815" s="581">
        <v>799</v>
      </c>
      <c r="C815" s="674">
        <v>52126140</v>
      </c>
      <c r="D815" s="665"/>
      <c r="E815" s="586">
        <v>4</v>
      </c>
      <c r="F815" s="584"/>
      <c r="G815" s="585" t="s">
        <v>104</v>
      </c>
      <c r="H815" s="585"/>
      <c r="I815" s="585" t="s">
        <v>104</v>
      </c>
      <c r="J815" s="584" t="s">
        <v>831</v>
      </c>
      <c r="K815" s="585"/>
      <c r="L815" s="585" t="s">
        <v>9783</v>
      </c>
      <c r="M815" s="585">
        <v>1</v>
      </c>
      <c r="N815" s="585"/>
      <c r="O815" s="579">
        <f t="shared" si="98"/>
        <v>0</v>
      </c>
      <c r="P815" s="585">
        <f t="shared" si="97"/>
        <v>38</v>
      </c>
      <c r="Q815" s="602"/>
      <c r="R815" s="602"/>
      <c r="S815" s="579">
        <f t="shared" si="92"/>
        <v>0</v>
      </c>
      <c r="T815" s="579">
        <f t="shared" si="93"/>
        <v>0</v>
      </c>
      <c r="U815" s="735"/>
      <c r="V815" s="831"/>
      <c r="X815" s="981">
        <v>0</v>
      </c>
      <c r="Y815" s="981">
        <v>19</v>
      </c>
      <c r="AB815" s="981">
        <v>0</v>
      </c>
      <c r="AC815" s="981">
        <v>0</v>
      </c>
    </row>
    <row r="816" spans="1:29" ht="15" hidden="1" customHeight="1" thickBot="1" x14ac:dyDescent="0.25">
      <c r="A816" s="580" t="str">
        <f t="shared" si="96"/>
        <v>52126141DOORS</v>
      </c>
      <c r="B816" s="581">
        <v>800</v>
      </c>
      <c r="C816" s="674">
        <v>52126141</v>
      </c>
      <c r="D816" s="665" t="s">
        <v>1218</v>
      </c>
      <c r="E816" s="586">
        <v>4</v>
      </c>
      <c r="F816" s="584" t="s">
        <v>2419</v>
      </c>
      <c r="G816" s="585" t="s">
        <v>104</v>
      </c>
      <c r="H816" s="585"/>
      <c r="I816" s="585" t="s">
        <v>104</v>
      </c>
      <c r="J816" s="584" t="s">
        <v>831</v>
      </c>
      <c r="K816" s="585"/>
      <c r="L816" s="585" t="s">
        <v>9783</v>
      </c>
      <c r="M816" s="585">
        <v>1</v>
      </c>
      <c r="N816" s="585"/>
      <c r="O816" s="579">
        <f t="shared" si="98"/>
        <v>0</v>
      </c>
      <c r="P816" s="585">
        <f t="shared" si="97"/>
        <v>38</v>
      </c>
      <c r="Q816" s="602"/>
      <c r="R816" s="602"/>
      <c r="S816" s="579">
        <f t="shared" si="92"/>
        <v>0</v>
      </c>
      <c r="T816" s="579">
        <f t="shared" si="93"/>
        <v>0</v>
      </c>
      <c r="U816" s="735"/>
      <c r="V816" s="831"/>
      <c r="X816" s="981">
        <v>0</v>
      </c>
      <c r="Y816" s="981">
        <v>19</v>
      </c>
      <c r="AB816" s="981">
        <v>0</v>
      </c>
      <c r="AC816" s="981">
        <v>0</v>
      </c>
    </row>
    <row r="817" spans="1:29" ht="15" hidden="1" customHeight="1" thickBot="1" x14ac:dyDescent="0.25">
      <c r="A817" s="580" t="str">
        <f t="shared" si="96"/>
        <v>90307205PINTURA - VERIF. ASS</v>
      </c>
      <c r="B817" s="581">
        <v>801</v>
      </c>
      <c r="C817" s="582">
        <v>90307205</v>
      </c>
      <c r="D817" s="675" t="s">
        <v>2453</v>
      </c>
      <c r="E817" s="582">
        <v>250</v>
      </c>
      <c r="F817" s="584" t="s">
        <v>1604</v>
      </c>
      <c r="G817" s="669" t="s">
        <v>2518</v>
      </c>
      <c r="H817" s="669"/>
      <c r="I817" s="585" t="s">
        <v>1464</v>
      </c>
      <c r="J817" s="584" t="s">
        <v>831</v>
      </c>
      <c r="K817" s="585" t="s">
        <v>274</v>
      </c>
      <c r="L817" s="585" t="s">
        <v>9783</v>
      </c>
      <c r="M817" s="585">
        <v>1</v>
      </c>
      <c r="N817" s="585"/>
      <c r="O817" s="579">
        <f t="shared" si="98"/>
        <v>0</v>
      </c>
      <c r="P817" s="585">
        <f t="shared" si="97"/>
        <v>38</v>
      </c>
      <c r="Q817" s="602"/>
      <c r="R817" s="602"/>
      <c r="S817" s="579">
        <f t="shared" si="92"/>
        <v>0</v>
      </c>
      <c r="T817" s="579">
        <f t="shared" si="93"/>
        <v>0</v>
      </c>
      <c r="U817" s="845"/>
      <c r="V817" s="832"/>
      <c r="X817" s="981">
        <v>0</v>
      </c>
      <c r="Y817" s="981">
        <v>19</v>
      </c>
      <c r="AB817" s="981">
        <v>0</v>
      </c>
      <c r="AC817" s="981">
        <v>0</v>
      </c>
    </row>
    <row r="818" spans="1:29" ht="15" hidden="1" customHeight="1" thickBot="1" x14ac:dyDescent="0.25">
      <c r="A818" s="580" t="str">
        <f t="shared" si="96"/>
        <v xml:space="preserve">52139624MB005E  </v>
      </c>
      <c r="B818" s="581">
        <v>802</v>
      </c>
      <c r="C818" s="582">
        <v>52139624</v>
      </c>
      <c r="D818" s="676" t="s">
        <v>10167</v>
      </c>
      <c r="E818" s="654">
        <v>30</v>
      </c>
      <c r="F818" s="656" t="s">
        <v>1475</v>
      </c>
      <c r="G818" s="657" t="s">
        <v>2391</v>
      </c>
      <c r="H818" s="657"/>
      <c r="I818" s="656" t="s">
        <v>84</v>
      </c>
      <c r="J818" s="584" t="s">
        <v>1660</v>
      </c>
      <c r="K818" s="657" t="s">
        <v>2519</v>
      </c>
      <c r="L818" s="585" t="s">
        <v>10052</v>
      </c>
      <c r="M818" s="585">
        <v>1</v>
      </c>
      <c r="N818" s="585" t="s">
        <v>147</v>
      </c>
      <c r="O818" s="579">
        <f t="shared" si="98"/>
        <v>26</v>
      </c>
      <c r="P818" s="585">
        <f t="shared" si="97"/>
        <v>26</v>
      </c>
      <c r="Q818" s="602" t="s">
        <v>10066</v>
      </c>
      <c r="R818" s="602"/>
      <c r="S818" s="579">
        <f t="shared" si="92"/>
        <v>0</v>
      </c>
      <c r="T818" s="579">
        <f t="shared" si="93"/>
        <v>0</v>
      </c>
      <c r="U818" s="845" t="s">
        <v>9824</v>
      </c>
      <c r="V818" s="832">
        <v>42976</v>
      </c>
      <c r="X818" s="981">
        <v>13</v>
      </c>
      <c r="Y818" s="981">
        <v>13</v>
      </c>
      <c r="Z818" s="981" t="s">
        <v>10066</v>
      </c>
      <c r="AB818" s="981">
        <v>0</v>
      </c>
      <c r="AC818" s="981">
        <v>0</v>
      </c>
    </row>
    <row r="819" spans="1:29" ht="15" hidden="1" customHeight="1" thickBot="1" x14ac:dyDescent="0.25">
      <c r="A819" s="580" t="str">
        <f t="shared" si="96"/>
        <v>94760096DOORS</v>
      </c>
      <c r="B819" s="581">
        <v>803</v>
      </c>
      <c r="C819" s="674">
        <v>94760096</v>
      </c>
      <c r="D819" s="665" t="s">
        <v>10218</v>
      </c>
      <c r="E819" s="586">
        <v>6</v>
      </c>
      <c r="F819" s="584" t="s">
        <v>2491</v>
      </c>
      <c r="G819" s="585" t="s">
        <v>104</v>
      </c>
      <c r="H819" s="585"/>
      <c r="I819" s="585" t="s">
        <v>104</v>
      </c>
      <c r="J819" s="584">
        <v>2004</v>
      </c>
      <c r="K819" s="585"/>
      <c r="L819" s="585" t="s">
        <v>9783</v>
      </c>
      <c r="M819" s="585">
        <v>1</v>
      </c>
      <c r="N819" s="585"/>
      <c r="O819" s="579">
        <f t="shared" si="98"/>
        <v>0</v>
      </c>
      <c r="P819" s="585">
        <f t="shared" si="97"/>
        <v>38</v>
      </c>
      <c r="Q819" s="602"/>
      <c r="R819" s="602"/>
      <c r="S819" s="579">
        <f t="shared" si="92"/>
        <v>0</v>
      </c>
      <c r="T819" s="579">
        <f t="shared" si="93"/>
        <v>0</v>
      </c>
      <c r="U819" s="735"/>
      <c r="V819" s="831"/>
      <c r="X819" s="981">
        <v>0</v>
      </c>
      <c r="Y819" s="981">
        <v>19</v>
      </c>
      <c r="AB819" s="981">
        <v>0</v>
      </c>
      <c r="AC819" s="981">
        <v>0</v>
      </c>
    </row>
    <row r="820" spans="1:29" ht="15" hidden="1" customHeight="1" thickBot="1" x14ac:dyDescent="0.25">
      <c r="A820" s="580" t="str">
        <f t="shared" si="96"/>
        <v>94760095DOORS</v>
      </c>
      <c r="B820" s="581">
        <v>804</v>
      </c>
      <c r="C820" s="674">
        <v>94760095</v>
      </c>
      <c r="D820" s="665" t="s">
        <v>10211</v>
      </c>
      <c r="E820" s="586">
        <v>6</v>
      </c>
      <c r="F820" s="584" t="s">
        <v>2520</v>
      </c>
      <c r="G820" s="585" t="s">
        <v>104</v>
      </c>
      <c r="H820" s="585"/>
      <c r="I820" s="585" t="s">
        <v>104</v>
      </c>
      <c r="J820" s="584">
        <v>2004</v>
      </c>
      <c r="K820" s="585"/>
      <c r="L820" s="585" t="s">
        <v>9783</v>
      </c>
      <c r="M820" s="585">
        <v>1</v>
      </c>
      <c r="N820" s="585"/>
      <c r="O820" s="579">
        <f t="shared" si="98"/>
        <v>0</v>
      </c>
      <c r="P820" s="585">
        <f t="shared" si="97"/>
        <v>38</v>
      </c>
      <c r="Q820" s="602"/>
      <c r="R820" s="602"/>
      <c r="S820" s="579">
        <f t="shared" si="92"/>
        <v>0</v>
      </c>
      <c r="T820" s="579">
        <f t="shared" si="93"/>
        <v>0</v>
      </c>
      <c r="U820" s="735"/>
      <c r="V820" s="831"/>
      <c r="X820" s="981">
        <v>0</v>
      </c>
      <c r="Y820" s="981">
        <v>19</v>
      </c>
      <c r="AB820" s="981">
        <v>0</v>
      </c>
      <c r="AC820" s="981">
        <v>0</v>
      </c>
    </row>
    <row r="821" spans="1:29" ht="15" hidden="1" customHeight="1" thickBot="1" x14ac:dyDescent="0.25">
      <c r="A821" s="580" t="str">
        <f t="shared" si="96"/>
        <v>SEQUENCIADOMAP06E</v>
      </c>
      <c r="B821" s="581">
        <v>133</v>
      </c>
      <c r="C821" s="582" t="s">
        <v>1467</v>
      </c>
      <c r="D821" s="582" t="s">
        <v>1672</v>
      </c>
      <c r="E821" s="582">
        <v>12</v>
      </c>
      <c r="F821" s="584" t="s">
        <v>1644</v>
      </c>
      <c r="G821" s="585" t="s">
        <v>1416</v>
      </c>
      <c r="H821" s="585"/>
      <c r="I821" s="584" t="s">
        <v>97</v>
      </c>
      <c r="J821" s="584" t="s">
        <v>1660</v>
      </c>
      <c r="K821" s="354" t="s">
        <v>1644</v>
      </c>
      <c r="L821" s="585" t="s">
        <v>9783</v>
      </c>
      <c r="M821" s="585">
        <v>1</v>
      </c>
      <c r="N821" s="585"/>
      <c r="O821" s="579">
        <f t="shared" si="98"/>
        <v>0</v>
      </c>
      <c r="P821" s="585">
        <f t="shared" si="97"/>
        <v>38</v>
      </c>
      <c r="Q821" s="602"/>
      <c r="R821" s="602"/>
      <c r="S821" s="579">
        <f t="shared" si="92"/>
        <v>0</v>
      </c>
      <c r="T821" s="579">
        <f t="shared" si="93"/>
        <v>0</v>
      </c>
      <c r="U821" s="614"/>
      <c r="V821" s="828"/>
      <c r="W821" s="827"/>
      <c r="X821" s="980">
        <v>0</v>
      </c>
      <c r="Y821" s="980">
        <v>19</v>
      </c>
      <c r="Z821" s="980"/>
      <c r="AA821" s="980"/>
      <c r="AB821" s="980">
        <v>0</v>
      </c>
      <c r="AC821" s="980">
        <v>0</v>
      </c>
    </row>
    <row r="822" spans="1:29" ht="15" hidden="1" customHeight="1" thickBot="1" x14ac:dyDescent="0.25">
      <c r="A822" s="580" t="str">
        <f t="shared" si="96"/>
        <v>52119531SPST</v>
      </c>
      <c r="B822" s="581">
        <v>806</v>
      </c>
      <c r="C822" s="644">
        <v>52119531</v>
      </c>
      <c r="D822" s="586" t="s">
        <v>641</v>
      </c>
      <c r="E822" s="582">
        <v>28</v>
      </c>
      <c r="F822" s="582" t="s">
        <v>1475</v>
      </c>
      <c r="G822" s="582" t="s">
        <v>294</v>
      </c>
      <c r="H822" s="582"/>
      <c r="I822" s="585" t="s">
        <v>2523</v>
      </c>
      <c r="J822" s="584" t="s">
        <v>831</v>
      </c>
      <c r="K822" s="585"/>
      <c r="L822" s="585" t="s">
        <v>9783</v>
      </c>
      <c r="M822" s="585">
        <v>1</v>
      </c>
      <c r="N822" s="585" t="s">
        <v>78</v>
      </c>
      <c r="O822" s="579">
        <f t="shared" si="98"/>
        <v>0</v>
      </c>
      <c r="P822" s="585">
        <f t="shared" si="97"/>
        <v>38</v>
      </c>
      <c r="Q822" s="602">
        <v>5</v>
      </c>
      <c r="R822" s="602">
        <v>10</v>
      </c>
      <c r="S822" s="579">
        <f t="shared" si="92"/>
        <v>6</v>
      </c>
      <c r="T822" s="579">
        <f t="shared" si="93"/>
        <v>11</v>
      </c>
      <c r="U822" s="735" t="s">
        <v>9822</v>
      </c>
      <c r="V822" s="832">
        <v>42968</v>
      </c>
      <c r="X822" s="981">
        <v>0</v>
      </c>
      <c r="Y822" s="981">
        <v>19</v>
      </c>
      <c r="Z822" s="981">
        <v>5</v>
      </c>
      <c r="AA822" s="981">
        <v>10</v>
      </c>
      <c r="AB822" s="981">
        <v>6</v>
      </c>
      <c r="AC822" s="981">
        <v>11</v>
      </c>
    </row>
    <row r="823" spans="1:29" ht="15" hidden="1" customHeight="1" thickBot="1" x14ac:dyDescent="0.25">
      <c r="A823" s="580" t="str">
        <f t="shared" si="96"/>
        <v>52134679Seq. Chicote</v>
      </c>
      <c r="B823" s="581">
        <v>807</v>
      </c>
      <c r="C823" s="582">
        <v>52134679</v>
      </c>
      <c r="D823" s="666" t="s">
        <v>130</v>
      </c>
      <c r="E823" s="582">
        <v>20</v>
      </c>
      <c r="F823" s="584" t="s">
        <v>1465</v>
      </c>
      <c r="G823" s="585" t="s">
        <v>2395</v>
      </c>
      <c r="H823" s="585"/>
      <c r="I823" s="585" t="s">
        <v>2514</v>
      </c>
      <c r="J823" s="584" t="s">
        <v>831</v>
      </c>
      <c r="K823" s="585"/>
      <c r="L823" s="585" t="s">
        <v>9783</v>
      </c>
      <c r="M823" s="585">
        <v>1</v>
      </c>
      <c r="N823" s="585"/>
      <c r="O823" s="579">
        <f t="shared" si="98"/>
        <v>0</v>
      </c>
      <c r="P823" s="585">
        <f t="shared" si="97"/>
        <v>38</v>
      </c>
      <c r="Q823" s="602"/>
      <c r="R823" s="602"/>
      <c r="S823" s="579">
        <f t="shared" si="92"/>
        <v>0</v>
      </c>
      <c r="T823" s="579">
        <f t="shared" si="93"/>
        <v>0</v>
      </c>
      <c r="U823" s="735"/>
      <c r="V823" s="831"/>
      <c r="X823" s="981">
        <v>0</v>
      </c>
      <c r="Y823" s="981">
        <v>19</v>
      </c>
      <c r="AB823" s="981">
        <v>0</v>
      </c>
      <c r="AC823" s="981">
        <v>0</v>
      </c>
    </row>
    <row r="824" spans="1:29" ht="15" hidden="1" customHeight="1" thickBot="1" x14ac:dyDescent="0.25">
      <c r="A824" s="580" t="str">
        <f t="shared" si="96"/>
        <v>23163359Pintura</v>
      </c>
      <c r="B824" s="581">
        <v>808</v>
      </c>
      <c r="C824" s="582">
        <v>23163359</v>
      </c>
      <c r="D824" s="666" t="s">
        <v>2524</v>
      </c>
      <c r="E824" s="582">
        <v>87620</v>
      </c>
      <c r="F824" s="584" t="s">
        <v>1465</v>
      </c>
      <c r="G824" s="585" t="s">
        <v>2525</v>
      </c>
      <c r="H824" s="585"/>
      <c r="I824" s="585" t="s">
        <v>1464</v>
      </c>
      <c r="J824" s="584" t="s">
        <v>831</v>
      </c>
      <c r="K824" s="585"/>
      <c r="L824" s="585" t="s">
        <v>9783</v>
      </c>
      <c r="M824" s="585">
        <v>1</v>
      </c>
      <c r="N824" s="585"/>
      <c r="O824" s="579">
        <f t="shared" si="98"/>
        <v>0</v>
      </c>
      <c r="P824" s="585">
        <f t="shared" si="97"/>
        <v>38</v>
      </c>
      <c r="Q824" s="602"/>
      <c r="R824" s="602"/>
      <c r="S824" s="579">
        <f t="shared" si="92"/>
        <v>0</v>
      </c>
      <c r="T824" s="579">
        <f t="shared" si="93"/>
        <v>0</v>
      </c>
      <c r="U824" s="735"/>
      <c r="V824" s="831"/>
      <c r="X824" s="981">
        <v>0</v>
      </c>
      <c r="Y824" s="981">
        <v>19</v>
      </c>
      <c r="AB824" s="981">
        <v>0</v>
      </c>
      <c r="AC824" s="981">
        <v>0</v>
      </c>
    </row>
    <row r="825" spans="1:29" ht="15" hidden="1" customHeight="1" thickBot="1" x14ac:dyDescent="0.25">
      <c r="A825" s="580" t="str">
        <f t="shared" si="96"/>
        <v>52134667Seq. Chicote</v>
      </c>
      <c r="B825" s="581">
        <v>809</v>
      </c>
      <c r="C825" s="671">
        <v>52134667</v>
      </c>
      <c r="D825" s="666" t="s">
        <v>10163</v>
      </c>
      <c r="E825" s="582">
        <v>60</v>
      </c>
      <c r="F825" s="584" t="s">
        <v>1465</v>
      </c>
      <c r="G825" s="585" t="s">
        <v>2395</v>
      </c>
      <c r="H825" s="585"/>
      <c r="I825" s="585" t="s">
        <v>2514</v>
      </c>
      <c r="J825" s="584" t="s">
        <v>1225</v>
      </c>
      <c r="K825" s="585"/>
      <c r="L825" s="585" t="s">
        <v>9783</v>
      </c>
      <c r="M825" s="585">
        <v>1</v>
      </c>
      <c r="N825" s="585"/>
      <c r="O825" s="579">
        <f t="shared" si="98"/>
        <v>0</v>
      </c>
      <c r="P825" s="585">
        <f t="shared" si="97"/>
        <v>38</v>
      </c>
      <c r="Q825" s="602"/>
      <c r="R825" s="602"/>
      <c r="S825" s="579">
        <f t="shared" si="92"/>
        <v>0</v>
      </c>
      <c r="T825" s="579">
        <f t="shared" si="93"/>
        <v>0</v>
      </c>
      <c r="U825" s="735"/>
      <c r="V825" s="831"/>
      <c r="X825" s="981">
        <v>0</v>
      </c>
      <c r="Y825" s="981">
        <v>19</v>
      </c>
      <c r="AB825" s="981">
        <v>0</v>
      </c>
      <c r="AC825" s="981">
        <v>0</v>
      </c>
    </row>
    <row r="826" spans="1:29" ht="15" hidden="1" customHeight="1" thickBot="1" x14ac:dyDescent="0.25">
      <c r="A826" s="580" t="str">
        <f t="shared" si="96"/>
        <v>52132310Seq. Chicote</v>
      </c>
      <c r="B826" s="581">
        <v>810</v>
      </c>
      <c r="C826" s="582">
        <v>52132310</v>
      </c>
      <c r="D826" s="666" t="s">
        <v>130</v>
      </c>
      <c r="E826" s="582">
        <v>20</v>
      </c>
      <c r="F826" s="584" t="s">
        <v>1465</v>
      </c>
      <c r="G826" s="585" t="s">
        <v>2395</v>
      </c>
      <c r="H826" s="585"/>
      <c r="I826" s="585" t="s">
        <v>2514</v>
      </c>
      <c r="J826" s="584" t="s">
        <v>831</v>
      </c>
      <c r="K826" s="585"/>
      <c r="L826" s="585" t="s">
        <v>9783</v>
      </c>
      <c r="M826" s="585">
        <v>1</v>
      </c>
      <c r="N826" s="585"/>
      <c r="O826" s="579">
        <f t="shared" si="98"/>
        <v>0</v>
      </c>
      <c r="P826" s="585">
        <f t="shared" si="97"/>
        <v>38</v>
      </c>
      <c r="Q826" s="602"/>
      <c r="R826" s="602"/>
      <c r="S826" s="579">
        <f t="shared" si="92"/>
        <v>0</v>
      </c>
      <c r="T826" s="579">
        <f t="shared" si="93"/>
        <v>0</v>
      </c>
      <c r="U826" s="735"/>
      <c r="V826" s="831"/>
      <c r="X826" s="981">
        <v>0</v>
      </c>
      <c r="Y826" s="981">
        <v>19</v>
      </c>
      <c r="AB826" s="981">
        <v>0</v>
      </c>
      <c r="AC826" s="981">
        <v>0</v>
      </c>
    </row>
    <row r="827" spans="1:29" ht="15" hidden="1" customHeight="1" thickBot="1" x14ac:dyDescent="0.25">
      <c r="A827" s="580" t="str">
        <f t="shared" si="96"/>
        <v>52132311Seq. Chicote</v>
      </c>
      <c r="B827" s="581">
        <v>811</v>
      </c>
      <c r="C827" s="582">
        <v>52132311</v>
      </c>
      <c r="D827" s="666" t="s">
        <v>130</v>
      </c>
      <c r="E827" s="582">
        <v>20</v>
      </c>
      <c r="F827" s="584" t="s">
        <v>1465</v>
      </c>
      <c r="G827" s="585" t="s">
        <v>2395</v>
      </c>
      <c r="H827" s="585"/>
      <c r="I827" s="585" t="s">
        <v>2514</v>
      </c>
      <c r="J827" s="584" t="s">
        <v>831</v>
      </c>
      <c r="K827" s="585"/>
      <c r="L827" s="585" t="s">
        <v>9783</v>
      </c>
      <c r="M827" s="585">
        <v>1</v>
      </c>
      <c r="N827" s="585"/>
      <c r="O827" s="579">
        <f t="shared" si="98"/>
        <v>0</v>
      </c>
      <c r="P827" s="585">
        <f t="shared" si="97"/>
        <v>38</v>
      </c>
      <c r="Q827" s="602"/>
      <c r="R827" s="602"/>
      <c r="S827" s="579">
        <f t="shared" si="92"/>
        <v>0</v>
      </c>
      <c r="T827" s="579">
        <f t="shared" si="93"/>
        <v>0</v>
      </c>
      <c r="U827" s="735"/>
      <c r="V827" s="831"/>
      <c r="X827" s="981">
        <v>0</v>
      </c>
      <c r="Y827" s="981">
        <v>19</v>
      </c>
      <c r="AB827" s="981">
        <v>0</v>
      </c>
      <c r="AC827" s="981">
        <v>0</v>
      </c>
    </row>
    <row r="828" spans="1:29" ht="15" hidden="1" customHeight="1" thickBot="1" x14ac:dyDescent="0.25">
      <c r="A828" s="580" t="str">
        <f t="shared" si="96"/>
        <v>52125433Seq. Chicote</v>
      </c>
      <c r="B828" s="581">
        <v>812</v>
      </c>
      <c r="C828" s="582">
        <v>52125433</v>
      </c>
      <c r="D828" s="666" t="s">
        <v>130</v>
      </c>
      <c r="E828" s="582">
        <v>20</v>
      </c>
      <c r="F828" s="584" t="s">
        <v>1465</v>
      </c>
      <c r="G828" s="585" t="s">
        <v>2395</v>
      </c>
      <c r="H828" s="585"/>
      <c r="I828" s="585" t="s">
        <v>2514</v>
      </c>
      <c r="J828" s="584" t="s">
        <v>831</v>
      </c>
      <c r="K828" s="585"/>
      <c r="L828" s="585" t="s">
        <v>9783</v>
      </c>
      <c r="M828" s="585">
        <v>1</v>
      </c>
      <c r="N828" s="585"/>
      <c r="O828" s="579">
        <f t="shared" si="98"/>
        <v>0</v>
      </c>
      <c r="P828" s="585">
        <f t="shared" si="97"/>
        <v>38</v>
      </c>
      <c r="Q828" s="602"/>
      <c r="R828" s="602"/>
      <c r="S828" s="579">
        <f t="shared" ref="S828:S891" si="99">ROUNDUP(IF(N828="pps",(M828*VLOOKUP(L828,$E$2:$I$9,4,FALSE)*$B$3)/E828,0),0)</f>
        <v>0</v>
      </c>
      <c r="T828" s="579">
        <f t="shared" ref="T828:T891" si="100">ROUNDUP(IF(N828="pps",(M828*VLOOKUP(L828,$E$2:$I$9,4,FALSE)*$B$9)/E828,0),0)</f>
        <v>0</v>
      </c>
      <c r="U828" s="735"/>
      <c r="V828" s="831"/>
      <c r="X828" s="981">
        <v>0</v>
      </c>
      <c r="Y828" s="981">
        <v>19</v>
      </c>
      <c r="AB828" s="981">
        <v>0</v>
      </c>
      <c r="AC828" s="981">
        <v>0</v>
      </c>
    </row>
    <row r="829" spans="1:29" ht="15" hidden="1" customHeight="1" thickBot="1" x14ac:dyDescent="0.25">
      <c r="A829" s="580" t="str">
        <f t="shared" si="96"/>
        <v>52129277MA005D-M2</v>
      </c>
      <c r="B829" s="581">
        <v>813</v>
      </c>
      <c r="C829" s="588">
        <v>52129277</v>
      </c>
      <c r="D829" s="677" t="s">
        <v>414</v>
      </c>
      <c r="E829" s="588">
        <v>40</v>
      </c>
      <c r="F829" s="591" t="s">
        <v>1475</v>
      </c>
      <c r="G829" s="593" t="s">
        <v>415</v>
      </c>
      <c r="H829" s="593"/>
      <c r="I829" s="593" t="s">
        <v>9805</v>
      </c>
      <c r="J829" s="591" t="s">
        <v>9798</v>
      </c>
      <c r="K829" s="593"/>
      <c r="L829" s="593" t="s">
        <v>9782</v>
      </c>
      <c r="M829" s="593">
        <v>1</v>
      </c>
      <c r="N829" s="593" t="s">
        <v>78</v>
      </c>
      <c r="O829" s="594">
        <f t="shared" si="98"/>
        <v>0</v>
      </c>
      <c r="P829" s="593">
        <f t="shared" si="97"/>
        <v>38</v>
      </c>
      <c r="Q829" s="706">
        <v>4</v>
      </c>
      <c r="R829" s="706">
        <v>8</v>
      </c>
      <c r="S829" s="594">
        <f t="shared" si="99"/>
        <v>4</v>
      </c>
      <c r="T829" s="594">
        <f t="shared" si="100"/>
        <v>8</v>
      </c>
      <c r="U829" s="641" t="s">
        <v>9822</v>
      </c>
      <c r="V829" s="833">
        <v>42891</v>
      </c>
      <c r="X829" s="981">
        <v>0</v>
      </c>
      <c r="Y829" s="981">
        <v>19</v>
      </c>
      <c r="Z829" s="981">
        <v>4</v>
      </c>
      <c r="AA829" s="981">
        <v>8</v>
      </c>
      <c r="AB829" s="981">
        <v>4</v>
      </c>
      <c r="AC829" s="981">
        <v>8</v>
      </c>
    </row>
    <row r="830" spans="1:29" ht="15" hidden="1" customHeight="1" thickBot="1" x14ac:dyDescent="0.25">
      <c r="A830" s="580" t="str">
        <f t="shared" si="96"/>
        <v>94753365MA005D-M2</v>
      </c>
      <c r="B830" s="581">
        <v>814</v>
      </c>
      <c r="C830" s="588">
        <v>94753365</v>
      </c>
      <c r="D830" s="678" t="s">
        <v>417</v>
      </c>
      <c r="E830" s="588">
        <v>40</v>
      </c>
      <c r="F830" s="591" t="s">
        <v>1475</v>
      </c>
      <c r="G830" s="593" t="s">
        <v>415</v>
      </c>
      <c r="H830" s="593"/>
      <c r="I830" s="593" t="s">
        <v>9805</v>
      </c>
      <c r="J830" s="591" t="s">
        <v>9798</v>
      </c>
      <c r="K830" s="593"/>
      <c r="L830" s="593" t="s">
        <v>9782</v>
      </c>
      <c r="M830" s="593">
        <v>1</v>
      </c>
      <c r="N830" s="593" t="s">
        <v>78</v>
      </c>
      <c r="O830" s="594">
        <f t="shared" si="98"/>
        <v>0</v>
      </c>
      <c r="P830" s="593">
        <f t="shared" si="97"/>
        <v>38</v>
      </c>
      <c r="Q830" s="706">
        <v>4</v>
      </c>
      <c r="R830" s="706">
        <v>8</v>
      </c>
      <c r="S830" s="594">
        <f t="shared" si="99"/>
        <v>4</v>
      </c>
      <c r="T830" s="594">
        <f t="shared" si="100"/>
        <v>8</v>
      </c>
      <c r="U830" s="641" t="s">
        <v>9822</v>
      </c>
      <c r="V830" s="833">
        <v>42891</v>
      </c>
      <c r="X830" s="981">
        <v>0</v>
      </c>
      <c r="Y830" s="981">
        <v>19</v>
      </c>
      <c r="Z830" s="981">
        <v>4</v>
      </c>
      <c r="AA830" s="981">
        <v>8</v>
      </c>
      <c r="AB830" s="981">
        <v>4</v>
      </c>
      <c r="AC830" s="981">
        <v>8</v>
      </c>
    </row>
    <row r="831" spans="1:29" ht="15" hidden="1" customHeight="1" thickBot="1" x14ac:dyDescent="0.25">
      <c r="A831" s="580" t="str">
        <f t="shared" si="96"/>
        <v>52092615SPST4D-M3</v>
      </c>
      <c r="B831" s="581">
        <v>815</v>
      </c>
      <c r="C831" s="584">
        <v>52092615</v>
      </c>
      <c r="D831" s="679" t="s">
        <v>752</v>
      </c>
      <c r="E831" s="582">
        <v>60</v>
      </c>
      <c r="F831" s="584" t="s">
        <v>1475</v>
      </c>
      <c r="G831" s="585" t="s">
        <v>720</v>
      </c>
      <c r="H831" s="585"/>
      <c r="I831" s="585"/>
      <c r="J831" s="584" t="s">
        <v>831</v>
      </c>
      <c r="K831" s="585"/>
      <c r="L831" s="585" t="s">
        <v>9783</v>
      </c>
      <c r="M831" s="585">
        <v>1</v>
      </c>
      <c r="N831" s="585"/>
      <c r="O831" s="579">
        <f t="shared" si="98"/>
        <v>0</v>
      </c>
      <c r="P831" s="585">
        <f t="shared" si="97"/>
        <v>38</v>
      </c>
      <c r="Q831" s="602"/>
      <c r="R831" s="602"/>
      <c r="S831" s="579">
        <f t="shared" si="99"/>
        <v>0</v>
      </c>
      <c r="T831" s="579">
        <f t="shared" si="100"/>
        <v>0</v>
      </c>
      <c r="U831" s="735"/>
      <c r="V831" s="831"/>
      <c r="X831" s="981">
        <v>0</v>
      </c>
      <c r="Y831" s="981">
        <v>19</v>
      </c>
      <c r="AB831" s="981">
        <v>0</v>
      </c>
      <c r="AC831" s="981">
        <v>0</v>
      </c>
    </row>
    <row r="832" spans="1:29" ht="15" hidden="1" customHeight="1" thickBot="1" x14ac:dyDescent="0.25">
      <c r="A832" s="580" t="str">
        <f t="shared" si="96"/>
        <v>11548763MAP02E-M2</v>
      </c>
      <c r="B832" s="581">
        <v>816</v>
      </c>
      <c r="C832" s="582">
        <v>11548763</v>
      </c>
      <c r="D832" s="679" t="s">
        <v>1119</v>
      </c>
      <c r="E832" s="582">
        <v>80</v>
      </c>
      <c r="F832" s="584" t="s">
        <v>1475</v>
      </c>
      <c r="G832" s="614" t="s">
        <v>230</v>
      </c>
      <c r="H832" s="614"/>
      <c r="I832" s="585"/>
      <c r="J832" s="584" t="s">
        <v>831</v>
      </c>
      <c r="K832" s="585" t="s">
        <v>158</v>
      </c>
      <c r="L832" s="585" t="s">
        <v>9783</v>
      </c>
      <c r="M832" s="585">
        <v>1</v>
      </c>
      <c r="N832" s="585"/>
      <c r="O832" s="579">
        <f t="shared" si="98"/>
        <v>0</v>
      </c>
      <c r="P832" s="585">
        <f t="shared" si="97"/>
        <v>38</v>
      </c>
      <c r="Q832" s="602"/>
      <c r="R832" s="602"/>
      <c r="S832" s="579">
        <f t="shared" si="99"/>
        <v>0</v>
      </c>
      <c r="T832" s="579">
        <f t="shared" si="100"/>
        <v>0</v>
      </c>
      <c r="U832" s="735"/>
      <c r="V832" s="831"/>
      <c r="X832" s="981">
        <v>0</v>
      </c>
      <c r="Y832" s="981">
        <v>19</v>
      </c>
      <c r="AB832" s="981">
        <v>0</v>
      </c>
      <c r="AC832" s="981">
        <v>0</v>
      </c>
    </row>
    <row r="833" spans="1:29" ht="15" hidden="1" customHeight="1" thickBot="1" x14ac:dyDescent="0.25">
      <c r="A833" s="580" t="str">
        <f t="shared" si="96"/>
        <v>52125743</v>
      </c>
      <c r="B833" s="581">
        <v>817</v>
      </c>
      <c r="C833" s="582">
        <v>52125743</v>
      </c>
      <c r="D833" s="616" t="s">
        <v>2526</v>
      </c>
      <c r="E833" s="582">
        <v>22</v>
      </c>
      <c r="F833" s="584" t="s">
        <v>1475</v>
      </c>
      <c r="G833" s="585"/>
      <c r="H833" s="585"/>
      <c r="I833" s="585"/>
      <c r="J833" s="584" t="s">
        <v>831</v>
      </c>
      <c r="K833" s="585"/>
      <c r="L833" s="585" t="s">
        <v>9783</v>
      </c>
      <c r="M833" s="585">
        <v>1</v>
      </c>
      <c r="N833" s="585"/>
      <c r="O833" s="579">
        <f t="shared" si="98"/>
        <v>0</v>
      </c>
      <c r="P833" s="585">
        <f t="shared" si="97"/>
        <v>38</v>
      </c>
      <c r="Q833" s="602"/>
      <c r="R833" s="602"/>
      <c r="S833" s="579">
        <f t="shared" si="99"/>
        <v>0</v>
      </c>
      <c r="T833" s="579">
        <f t="shared" si="100"/>
        <v>0</v>
      </c>
      <c r="U833" s="735"/>
      <c r="V833" s="831"/>
      <c r="X833" s="981">
        <v>0</v>
      </c>
      <c r="Y833" s="981">
        <v>19</v>
      </c>
      <c r="AB833" s="981">
        <v>0</v>
      </c>
      <c r="AC833" s="981">
        <v>0</v>
      </c>
    </row>
    <row r="834" spans="1:29" ht="15" hidden="1" customHeight="1" thickBot="1" x14ac:dyDescent="0.25">
      <c r="A834" s="580" t="str">
        <f t="shared" si="96"/>
        <v>52117352SPST5E-M3</v>
      </c>
      <c r="B834" s="581">
        <v>818</v>
      </c>
      <c r="C834" s="584">
        <v>52117352</v>
      </c>
      <c r="D834" s="584" t="s">
        <v>647</v>
      </c>
      <c r="E834" s="584">
        <v>30</v>
      </c>
      <c r="F834" s="584" t="s">
        <v>1475</v>
      </c>
      <c r="G834" s="584" t="s">
        <v>648</v>
      </c>
      <c r="H834" s="584"/>
      <c r="I834" s="584"/>
      <c r="J834" s="584" t="s">
        <v>831</v>
      </c>
      <c r="K834" s="584" t="s">
        <v>650</v>
      </c>
      <c r="L834" s="585" t="s">
        <v>9783</v>
      </c>
      <c r="M834" s="585">
        <v>1</v>
      </c>
      <c r="N834" s="585" t="s">
        <v>78</v>
      </c>
      <c r="O834" s="579">
        <f t="shared" si="98"/>
        <v>0</v>
      </c>
      <c r="P834" s="585">
        <f t="shared" si="97"/>
        <v>38</v>
      </c>
      <c r="Q834" s="602">
        <v>5</v>
      </c>
      <c r="R834" s="602">
        <v>10</v>
      </c>
      <c r="S834" s="579">
        <f t="shared" si="99"/>
        <v>5</v>
      </c>
      <c r="T834" s="579">
        <f t="shared" si="100"/>
        <v>10</v>
      </c>
      <c r="U834" s="735" t="s">
        <v>9822</v>
      </c>
      <c r="V834" s="832">
        <v>42968</v>
      </c>
      <c r="X834" s="981">
        <v>0</v>
      </c>
      <c r="Y834" s="981">
        <v>19</v>
      </c>
      <c r="Z834" s="981">
        <v>5</v>
      </c>
      <c r="AA834" s="981">
        <v>10</v>
      </c>
      <c r="AB834" s="981">
        <v>5</v>
      </c>
      <c r="AC834" s="981">
        <v>10</v>
      </c>
    </row>
    <row r="835" spans="1:29" ht="15" hidden="1" customHeight="1" thickBot="1" x14ac:dyDescent="0.25">
      <c r="A835" s="580" t="str">
        <f t="shared" si="96"/>
        <v>52051062SPST1E</v>
      </c>
      <c r="B835" s="581">
        <v>819</v>
      </c>
      <c r="C835" s="584">
        <v>52051062</v>
      </c>
      <c r="D835" s="584" t="s">
        <v>10179</v>
      </c>
      <c r="E835" s="584">
        <v>32</v>
      </c>
      <c r="F835" s="584" t="s">
        <v>1475</v>
      </c>
      <c r="G835" s="584" t="s">
        <v>1312</v>
      </c>
      <c r="H835" s="584"/>
      <c r="I835" s="584"/>
      <c r="J835" s="584" t="s">
        <v>831</v>
      </c>
      <c r="K835" s="584" t="s">
        <v>287</v>
      </c>
      <c r="L835" s="585" t="s">
        <v>9782</v>
      </c>
      <c r="M835" s="585">
        <v>1</v>
      </c>
      <c r="N835" s="585" t="s">
        <v>78</v>
      </c>
      <c r="O835" s="579">
        <f t="shared" si="98"/>
        <v>0</v>
      </c>
      <c r="P835" s="585">
        <f t="shared" si="97"/>
        <v>38</v>
      </c>
      <c r="Q835" s="602">
        <v>4</v>
      </c>
      <c r="R835" s="602">
        <v>8</v>
      </c>
      <c r="S835" s="579">
        <f t="shared" si="99"/>
        <v>5</v>
      </c>
      <c r="T835" s="579">
        <f t="shared" si="100"/>
        <v>10</v>
      </c>
      <c r="U835" s="735" t="s">
        <v>9822</v>
      </c>
      <c r="V835" s="832">
        <v>42983</v>
      </c>
      <c r="X835" s="981">
        <v>0</v>
      </c>
      <c r="Y835" s="981">
        <v>19</v>
      </c>
      <c r="Z835" s="981">
        <v>4</v>
      </c>
      <c r="AA835" s="981">
        <v>8</v>
      </c>
      <c r="AB835" s="981">
        <v>5</v>
      </c>
      <c r="AC835" s="981">
        <v>10</v>
      </c>
    </row>
    <row r="836" spans="1:29" ht="15" hidden="1" customHeight="1" thickBot="1" x14ac:dyDescent="0.25">
      <c r="A836" s="580" t="str">
        <f t="shared" si="96"/>
        <v>52117428PATIO-45</v>
      </c>
      <c r="B836" s="581">
        <v>820</v>
      </c>
      <c r="C836" s="582">
        <v>52117428</v>
      </c>
      <c r="D836" s="616" t="s">
        <v>2527</v>
      </c>
      <c r="E836" s="582">
        <v>300</v>
      </c>
      <c r="F836" s="584" t="s">
        <v>1475</v>
      </c>
      <c r="G836" s="585" t="s">
        <v>1172</v>
      </c>
      <c r="H836" s="585"/>
      <c r="I836" s="585" t="s">
        <v>2523</v>
      </c>
      <c r="J836" s="584" t="s">
        <v>831</v>
      </c>
      <c r="K836" s="585"/>
      <c r="L836" s="585" t="s">
        <v>9783</v>
      </c>
      <c r="M836" s="585">
        <v>1</v>
      </c>
      <c r="N836" s="585"/>
      <c r="O836" s="579">
        <f t="shared" si="98"/>
        <v>0</v>
      </c>
      <c r="P836" s="585">
        <f t="shared" si="97"/>
        <v>38</v>
      </c>
      <c r="Q836" s="602"/>
      <c r="R836" s="602"/>
      <c r="S836" s="579">
        <f t="shared" si="99"/>
        <v>0</v>
      </c>
      <c r="T836" s="579">
        <f t="shared" si="100"/>
        <v>0</v>
      </c>
      <c r="U836" s="735"/>
      <c r="V836" s="831"/>
      <c r="X836" s="981">
        <v>0</v>
      </c>
      <c r="Y836" s="981">
        <v>19</v>
      </c>
      <c r="AB836" s="981">
        <v>0</v>
      </c>
      <c r="AC836" s="981">
        <v>0</v>
      </c>
    </row>
    <row r="837" spans="1:29" ht="15" hidden="1" customHeight="1" thickBot="1" x14ac:dyDescent="0.25">
      <c r="A837" s="580" t="str">
        <f t="shared" si="96"/>
        <v>52117429PATIO-45</v>
      </c>
      <c r="B837" s="581">
        <v>821</v>
      </c>
      <c r="C837" s="354">
        <v>52117429</v>
      </c>
      <c r="D837" s="616" t="s">
        <v>2527</v>
      </c>
      <c r="E837" s="582">
        <v>300</v>
      </c>
      <c r="F837" s="584" t="s">
        <v>1475</v>
      </c>
      <c r="G837" s="585" t="s">
        <v>1172</v>
      </c>
      <c r="H837" s="585"/>
      <c r="I837" s="585" t="s">
        <v>2523</v>
      </c>
      <c r="J837" s="584" t="s">
        <v>831</v>
      </c>
      <c r="K837" s="585"/>
      <c r="L837" s="585" t="s">
        <v>9783</v>
      </c>
      <c r="M837" s="585">
        <v>1</v>
      </c>
      <c r="N837" s="585"/>
      <c r="O837" s="579">
        <f t="shared" si="98"/>
        <v>0</v>
      </c>
      <c r="P837" s="585">
        <f t="shared" si="97"/>
        <v>38</v>
      </c>
      <c r="Q837" s="602"/>
      <c r="R837" s="602"/>
      <c r="S837" s="579">
        <f t="shared" si="99"/>
        <v>0</v>
      </c>
      <c r="T837" s="579">
        <f t="shared" si="100"/>
        <v>0</v>
      </c>
      <c r="U837" s="735"/>
      <c r="V837" s="831"/>
      <c r="X837" s="981">
        <v>0</v>
      </c>
      <c r="Y837" s="981">
        <v>19</v>
      </c>
      <c r="AB837" s="981">
        <v>0</v>
      </c>
      <c r="AC837" s="981">
        <v>0</v>
      </c>
    </row>
    <row r="838" spans="1:29" ht="15" hidden="1" customHeight="1" thickBot="1" x14ac:dyDescent="0.25">
      <c r="A838" s="580" t="str">
        <f t="shared" si="96"/>
        <v xml:space="preserve">52146736SEQ. LANTERNA </v>
      </c>
      <c r="B838" s="581">
        <v>822</v>
      </c>
      <c r="C838" s="354">
        <v>52146736</v>
      </c>
      <c r="D838" s="616" t="s">
        <v>2528</v>
      </c>
      <c r="E838" s="582">
        <v>20</v>
      </c>
      <c r="F838" s="584" t="s">
        <v>1475</v>
      </c>
      <c r="G838" s="585" t="s">
        <v>2479</v>
      </c>
      <c r="H838" s="585"/>
      <c r="I838" s="585" t="s">
        <v>84</v>
      </c>
      <c r="J838" s="584" t="s">
        <v>9798</v>
      </c>
      <c r="K838" s="585" t="s">
        <v>2267</v>
      </c>
      <c r="L838" s="585" t="s">
        <v>2546</v>
      </c>
      <c r="M838" s="585">
        <v>1</v>
      </c>
      <c r="N838" s="585" t="s">
        <v>147</v>
      </c>
      <c r="O838" s="579">
        <f t="shared" si="98"/>
        <v>4</v>
      </c>
      <c r="P838" s="585">
        <f t="shared" si="97"/>
        <v>4</v>
      </c>
      <c r="Q838" s="602" t="s">
        <v>10156</v>
      </c>
      <c r="R838" s="602"/>
      <c r="S838" s="579">
        <f t="shared" si="99"/>
        <v>0</v>
      </c>
      <c r="T838" s="579">
        <f t="shared" si="100"/>
        <v>0</v>
      </c>
      <c r="U838" s="614" t="s">
        <v>9824</v>
      </c>
      <c r="V838" s="832">
        <v>42969</v>
      </c>
      <c r="X838" s="981">
        <v>2</v>
      </c>
      <c r="Y838" s="981">
        <v>2</v>
      </c>
      <c r="Z838" s="981" t="s">
        <v>10156</v>
      </c>
      <c r="AB838" s="981">
        <v>0</v>
      </c>
      <c r="AC838" s="981">
        <v>0</v>
      </c>
    </row>
    <row r="839" spans="1:29" ht="15" hidden="1" customHeight="1" thickBot="1" x14ac:dyDescent="0.25">
      <c r="A839" s="580" t="str">
        <f t="shared" si="96"/>
        <v>52117438PATIO-45</v>
      </c>
      <c r="B839" s="581">
        <v>823</v>
      </c>
      <c r="C839" s="354">
        <v>52117438</v>
      </c>
      <c r="D839" s="616" t="s">
        <v>2527</v>
      </c>
      <c r="E839" s="582">
        <v>300</v>
      </c>
      <c r="F839" s="584" t="s">
        <v>1475</v>
      </c>
      <c r="G839" s="585" t="s">
        <v>1172</v>
      </c>
      <c r="H839" s="585"/>
      <c r="I839" s="585" t="s">
        <v>2523</v>
      </c>
      <c r="J839" s="584" t="s">
        <v>831</v>
      </c>
      <c r="K839" s="585"/>
      <c r="L839" s="585" t="s">
        <v>9783</v>
      </c>
      <c r="M839" s="585">
        <v>1</v>
      </c>
      <c r="N839" s="585"/>
      <c r="O839" s="579">
        <f t="shared" si="98"/>
        <v>0</v>
      </c>
      <c r="P839" s="585">
        <f t="shared" si="97"/>
        <v>38</v>
      </c>
      <c r="Q839" s="602"/>
      <c r="R839" s="602"/>
      <c r="S839" s="579">
        <f t="shared" si="99"/>
        <v>0</v>
      </c>
      <c r="T839" s="579">
        <f t="shared" si="100"/>
        <v>0</v>
      </c>
      <c r="U839" s="735"/>
      <c r="V839" s="831"/>
      <c r="X839" s="981">
        <v>0</v>
      </c>
      <c r="Y839" s="981">
        <v>19</v>
      </c>
      <c r="AB839" s="981">
        <v>0</v>
      </c>
      <c r="AC839" s="981">
        <v>0</v>
      </c>
    </row>
    <row r="840" spans="1:29" ht="15" hidden="1" customHeight="1" thickBot="1" x14ac:dyDescent="0.25">
      <c r="A840" s="580" t="str">
        <f t="shared" si="96"/>
        <v>52117437PATIO-45</v>
      </c>
      <c r="B840" s="581">
        <v>824</v>
      </c>
      <c r="C840" s="354">
        <v>52117437</v>
      </c>
      <c r="D840" s="616" t="s">
        <v>2527</v>
      </c>
      <c r="E840" s="582">
        <v>300</v>
      </c>
      <c r="F840" s="584" t="s">
        <v>1475</v>
      </c>
      <c r="G840" s="585" t="s">
        <v>1172</v>
      </c>
      <c r="H840" s="585"/>
      <c r="I840" s="585" t="s">
        <v>2523</v>
      </c>
      <c r="J840" s="584" t="s">
        <v>831</v>
      </c>
      <c r="K840" s="585"/>
      <c r="L840" s="585" t="s">
        <v>9783</v>
      </c>
      <c r="M840" s="585">
        <v>1</v>
      </c>
      <c r="N840" s="585"/>
      <c r="O840" s="579">
        <f t="shared" si="98"/>
        <v>0</v>
      </c>
      <c r="P840" s="585">
        <f t="shared" si="97"/>
        <v>38</v>
      </c>
      <c r="Q840" s="602"/>
      <c r="R840" s="602"/>
      <c r="S840" s="579">
        <f t="shared" si="99"/>
        <v>0</v>
      </c>
      <c r="T840" s="579">
        <f t="shared" si="100"/>
        <v>0</v>
      </c>
      <c r="U840" s="735"/>
      <c r="V840" s="831"/>
      <c r="X840" s="981">
        <v>0</v>
      </c>
      <c r="Y840" s="981">
        <v>19</v>
      </c>
      <c r="AB840" s="981">
        <v>0</v>
      </c>
      <c r="AC840" s="981">
        <v>0</v>
      </c>
    </row>
    <row r="841" spans="1:29" ht="15" hidden="1" customHeight="1" thickBot="1" x14ac:dyDescent="0.25">
      <c r="A841" s="580" t="str">
        <f t="shared" si="96"/>
        <v>52117425PATIO-45</v>
      </c>
      <c r="B841" s="581">
        <v>825</v>
      </c>
      <c r="C841" s="354">
        <v>52117425</v>
      </c>
      <c r="D841" s="616" t="s">
        <v>2527</v>
      </c>
      <c r="E841" s="582">
        <v>300</v>
      </c>
      <c r="F841" s="584" t="s">
        <v>1475</v>
      </c>
      <c r="G841" s="585" t="s">
        <v>1172</v>
      </c>
      <c r="H841" s="585"/>
      <c r="I841" s="585" t="s">
        <v>2523</v>
      </c>
      <c r="J841" s="584" t="s">
        <v>831</v>
      </c>
      <c r="K841" s="585"/>
      <c r="L841" s="585" t="s">
        <v>9783</v>
      </c>
      <c r="M841" s="585">
        <v>1</v>
      </c>
      <c r="N841" s="585"/>
      <c r="O841" s="579">
        <f t="shared" si="98"/>
        <v>0</v>
      </c>
      <c r="P841" s="585">
        <f t="shared" si="97"/>
        <v>38</v>
      </c>
      <c r="Q841" s="602"/>
      <c r="R841" s="602"/>
      <c r="S841" s="579">
        <f t="shared" si="99"/>
        <v>0</v>
      </c>
      <c r="T841" s="579">
        <f t="shared" si="100"/>
        <v>0</v>
      </c>
      <c r="U841" s="735"/>
      <c r="V841" s="831"/>
      <c r="X841" s="981">
        <v>0</v>
      </c>
      <c r="Y841" s="981">
        <v>19</v>
      </c>
      <c r="AB841" s="981">
        <v>0</v>
      </c>
      <c r="AC841" s="981">
        <v>0</v>
      </c>
    </row>
    <row r="842" spans="1:29" ht="15" hidden="1" customHeight="1" thickBot="1" x14ac:dyDescent="0.25">
      <c r="A842" s="580" t="str">
        <f t="shared" si="96"/>
        <v>52117426PATIO-45</v>
      </c>
      <c r="B842" s="581">
        <v>826</v>
      </c>
      <c r="C842" s="354">
        <v>52117426</v>
      </c>
      <c r="D842" s="616" t="s">
        <v>2527</v>
      </c>
      <c r="E842" s="582">
        <v>300</v>
      </c>
      <c r="F842" s="584" t="s">
        <v>1475</v>
      </c>
      <c r="G842" s="585" t="s">
        <v>1172</v>
      </c>
      <c r="H842" s="585"/>
      <c r="I842" s="585" t="s">
        <v>2523</v>
      </c>
      <c r="J842" s="584" t="s">
        <v>831</v>
      </c>
      <c r="K842" s="585"/>
      <c r="L842" s="585" t="s">
        <v>9783</v>
      </c>
      <c r="M842" s="585">
        <v>1</v>
      </c>
      <c r="N842" s="585"/>
      <c r="O842" s="579">
        <f t="shared" si="98"/>
        <v>0</v>
      </c>
      <c r="P842" s="585">
        <f t="shared" si="97"/>
        <v>38</v>
      </c>
      <c r="Q842" s="602"/>
      <c r="R842" s="602"/>
      <c r="S842" s="579">
        <f t="shared" si="99"/>
        <v>0</v>
      </c>
      <c r="T842" s="579">
        <f t="shared" si="100"/>
        <v>0</v>
      </c>
      <c r="U842" s="735"/>
      <c r="V842" s="831"/>
      <c r="X842" s="981">
        <v>0</v>
      </c>
      <c r="Y842" s="981">
        <v>19</v>
      </c>
      <c r="AB842" s="981">
        <v>0</v>
      </c>
      <c r="AC842" s="981">
        <v>0</v>
      </c>
    </row>
    <row r="843" spans="1:29" ht="15" hidden="1" customHeight="1" thickBot="1" x14ac:dyDescent="0.25">
      <c r="A843" s="580" t="str">
        <f t="shared" si="96"/>
        <v>52117434PATIO-45</v>
      </c>
      <c r="B843" s="581">
        <v>827</v>
      </c>
      <c r="C843" s="354">
        <v>52117434</v>
      </c>
      <c r="D843" s="616" t="s">
        <v>2527</v>
      </c>
      <c r="E843" s="582">
        <v>300</v>
      </c>
      <c r="F843" s="584" t="s">
        <v>1475</v>
      </c>
      <c r="G843" s="585" t="s">
        <v>1172</v>
      </c>
      <c r="H843" s="585"/>
      <c r="I843" s="585" t="s">
        <v>2523</v>
      </c>
      <c r="J843" s="584" t="s">
        <v>831</v>
      </c>
      <c r="K843" s="585"/>
      <c r="L843" s="585" t="s">
        <v>9783</v>
      </c>
      <c r="M843" s="585">
        <v>1</v>
      </c>
      <c r="N843" s="585"/>
      <c r="O843" s="579">
        <f t="shared" si="98"/>
        <v>0</v>
      </c>
      <c r="P843" s="585">
        <f t="shared" si="97"/>
        <v>38</v>
      </c>
      <c r="Q843" s="602"/>
      <c r="R843" s="602"/>
      <c r="S843" s="579">
        <f t="shared" si="99"/>
        <v>0</v>
      </c>
      <c r="T843" s="579">
        <f t="shared" si="100"/>
        <v>0</v>
      </c>
      <c r="U843" s="735"/>
      <c r="V843" s="831"/>
      <c r="X843" s="981">
        <v>0</v>
      </c>
      <c r="Y843" s="981">
        <v>19</v>
      </c>
      <c r="AB843" s="981">
        <v>0</v>
      </c>
      <c r="AC843" s="981">
        <v>0</v>
      </c>
    </row>
    <row r="844" spans="1:29" ht="15" hidden="1" customHeight="1" thickBot="1" x14ac:dyDescent="0.25">
      <c r="A844" s="580" t="str">
        <f t="shared" si="96"/>
        <v>52117435PATIO-45</v>
      </c>
      <c r="B844" s="581">
        <v>828</v>
      </c>
      <c r="C844" s="354">
        <v>52117435</v>
      </c>
      <c r="D844" s="616" t="s">
        <v>2527</v>
      </c>
      <c r="E844" s="582">
        <v>300</v>
      </c>
      <c r="F844" s="584" t="s">
        <v>1475</v>
      </c>
      <c r="G844" s="585" t="s">
        <v>1172</v>
      </c>
      <c r="H844" s="585"/>
      <c r="I844" s="585" t="s">
        <v>2523</v>
      </c>
      <c r="J844" s="584" t="s">
        <v>831</v>
      </c>
      <c r="K844" s="585"/>
      <c r="L844" s="585" t="s">
        <v>9783</v>
      </c>
      <c r="M844" s="585">
        <v>1</v>
      </c>
      <c r="N844" s="585"/>
      <c r="O844" s="579">
        <f t="shared" si="98"/>
        <v>0</v>
      </c>
      <c r="P844" s="585">
        <f t="shared" si="97"/>
        <v>38</v>
      </c>
      <c r="Q844" s="602"/>
      <c r="R844" s="602"/>
      <c r="S844" s="579">
        <f t="shared" si="99"/>
        <v>0</v>
      </c>
      <c r="T844" s="579">
        <f t="shared" si="100"/>
        <v>0</v>
      </c>
      <c r="U844" s="735"/>
      <c r="V844" s="831"/>
      <c r="X844" s="981">
        <v>0</v>
      </c>
      <c r="Y844" s="981">
        <v>19</v>
      </c>
      <c r="AB844" s="981">
        <v>0</v>
      </c>
      <c r="AC844" s="981">
        <v>0</v>
      </c>
    </row>
    <row r="845" spans="1:29" ht="15" hidden="1" customHeight="1" thickBot="1" x14ac:dyDescent="0.25">
      <c r="A845" s="580" t="str">
        <f t="shared" si="96"/>
        <v>52117440PATIO-45</v>
      </c>
      <c r="B845" s="581">
        <v>829</v>
      </c>
      <c r="C845" s="354">
        <v>52117440</v>
      </c>
      <c r="D845" s="616" t="s">
        <v>2527</v>
      </c>
      <c r="E845" s="582">
        <v>300</v>
      </c>
      <c r="F845" s="584" t="s">
        <v>1475</v>
      </c>
      <c r="G845" s="585" t="s">
        <v>1172</v>
      </c>
      <c r="H845" s="585"/>
      <c r="I845" s="585" t="s">
        <v>2523</v>
      </c>
      <c r="J845" s="584" t="s">
        <v>831</v>
      </c>
      <c r="K845" s="585"/>
      <c r="L845" s="585" t="s">
        <v>9783</v>
      </c>
      <c r="M845" s="585">
        <v>1</v>
      </c>
      <c r="N845" s="585"/>
      <c r="O845" s="579">
        <f t="shared" si="98"/>
        <v>0</v>
      </c>
      <c r="P845" s="585">
        <f t="shared" si="97"/>
        <v>38</v>
      </c>
      <c r="Q845" s="602"/>
      <c r="R845" s="602"/>
      <c r="S845" s="579">
        <f t="shared" si="99"/>
        <v>0</v>
      </c>
      <c r="T845" s="579">
        <f t="shared" si="100"/>
        <v>0</v>
      </c>
      <c r="U845" s="735"/>
      <c r="V845" s="831"/>
      <c r="X845" s="981">
        <v>0</v>
      </c>
      <c r="Y845" s="981">
        <v>19</v>
      </c>
      <c r="AB845" s="981">
        <v>0</v>
      </c>
      <c r="AC845" s="981">
        <v>0</v>
      </c>
    </row>
    <row r="846" spans="1:29" ht="15" hidden="1" customHeight="1" thickBot="1" x14ac:dyDescent="0.25">
      <c r="A846" s="580" t="str">
        <f t="shared" si="96"/>
        <v>52117441PATIO-45</v>
      </c>
      <c r="B846" s="581">
        <v>830</v>
      </c>
      <c r="C846" s="354">
        <v>52117441</v>
      </c>
      <c r="D846" s="616" t="s">
        <v>2527</v>
      </c>
      <c r="E846" s="582">
        <v>300</v>
      </c>
      <c r="F846" s="584" t="s">
        <v>1475</v>
      </c>
      <c r="G846" s="585" t="s">
        <v>1172</v>
      </c>
      <c r="H846" s="585"/>
      <c r="I846" s="585" t="s">
        <v>1464</v>
      </c>
      <c r="J846" s="584" t="s">
        <v>831</v>
      </c>
      <c r="K846" s="585"/>
      <c r="L846" s="585" t="s">
        <v>9783</v>
      </c>
      <c r="M846" s="585">
        <v>1</v>
      </c>
      <c r="N846" s="585"/>
      <c r="O846" s="579">
        <f t="shared" si="98"/>
        <v>0</v>
      </c>
      <c r="P846" s="585">
        <f t="shared" si="97"/>
        <v>38</v>
      </c>
      <c r="Q846" s="602"/>
      <c r="R846" s="602"/>
      <c r="S846" s="579">
        <f t="shared" si="99"/>
        <v>0</v>
      </c>
      <c r="T846" s="579">
        <f t="shared" si="100"/>
        <v>0</v>
      </c>
      <c r="U846" s="735"/>
      <c r="V846" s="831"/>
      <c r="X846" s="981">
        <v>0</v>
      </c>
      <c r="Y846" s="981">
        <v>19</v>
      </c>
      <c r="AB846" s="981">
        <v>0</v>
      </c>
      <c r="AC846" s="981">
        <v>0</v>
      </c>
    </row>
    <row r="847" spans="1:29" ht="15" hidden="1" customHeight="1" thickBot="1" x14ac:dyDescent="0.25">
      <c r="A847" s="580" t="str">
        <f t="shared" si="96"/>
        <v>52555555PINTURA</v>
      </c>
      <c r="B847" s="581">
        <v>831</v>
      </c>
      <c r="C847" s="582">
        <v>52555555</v>
      </c>
      <c r="D847" s="616" t="s">
        <v>2529</v>
      </c>
      <c r="E847" s="582">
        <v>1000</v>
      </c>
      <c r="F847" s="584" t="s">
        <v>1475</v>
      </c>
      <c r="G847" s="585" t="s">
        <v>315</v>
      </c>
      <c r="H847" s="585"/>
      <c r="I847" s="585" t="s">
        <v>2530</v>
      </c>
      <c r="J847" s="585" t="s">
        <v>2531</v>
      </c>
      <c r="K847" s="585"/>
      <c r="L847" s="585" t="s">
        <v>9783</v>
      </c>
      <c r="M847" s="585">
        <v>1</v>
      </c>
      <c r="N847" s="585"/>
      <c r="O847" s="579">
        <f t="shared" si="98"/>
        <v>0</v>
      </c>
      <c r="P847" s="585">
        <f t="shared" si="97"/>
        <v>38</v>
      </c>
      <c r="Q847" s="602"/>
      <c r="R847" s="602"/>
      <c r="S847" s="579">
        <f t="shared" si="99"/>
        <v>0</v>
      </c>
      <c r="T847" s="579">
        <f t="shared" si="100"/>
        <v>0</v>
      </c>
      <c r="U847" s="735"/>
      <c r="V847" s="831"/>
      <c r="X847" s="981">
        <v>0</v>
      </c>
      <c r="Y847" s="981">
        <v>19</v>
      </c>
      <c r="AB847" s="981">
        <v>0</v>
      </c>
      <c r="AC847" s="981">
        <v>0</v>
      </c>
    </row>
    <row r="848" spans="1:29" ht="15" hidden="1" customHeight="1" thickBot="1" x14ac:dyDescent="0.25">
      <c r="A848" s="580" t="str">
        <f t="shared" si="96"/>
        <v>52120808SPSD3D</v>
      </c>
      <c r="B848" s="581">
        <v>832</v>
      </c>
      <c r="C848" s="582">
        <v>52120808</v>
      </c>
      <c r="D848" s="616" t="s">
        <v>2532</v>
      </c>
      <c r="E848" s="582">
        <v>56</v>
      </c>
      <c r="F848" s="584" t="s">
        <v>2533</v>
      </c>
      <c r="G848" s="585" t="s">
        <v>1263</v>
      </c>
      <c r="H848" s="585"/>
      <c r="I848" s="585" t="s">
        <v>104</v>
      </c>
      <c r="J848" s="585" t="s">
        <v>1225</v>
      </c>
      <c r="K848" s="680" t="s">
        <v>2534</v>
      </c>
      <c r="L848" s="585" t="s">
        <v>9783</v>
      </c>
      <c r="M848" s="585">
        <v>1</v>
      </c>
      <c r="N848" s="585"/>
      <c r="O848" s="579">
        <f t="shared" si="98"/>
        <v>0</v>
      </c>
      <c r="P848" s="585">
        <f t="shared" si="97"/>
        <v>38</v>
      </c>
      <c r="Q848" s="602"/>
      <c r="R848" s="602"/>
      <c r="S848" s="579">
        <f t="shared" si="99"/>
        <v>0</v>
      </c>
      <c r="T848" s="579">
        <f t="shared" si="100"/>
        <v>0</v>
      </c>
      <c r="U848" s="614"/>
      <c r="V848" s="832"/>
      <c r="X848" s="981">
        <v>0</v>
      </c>
      <c r="Y848" s="981">
        <v>19</v>
      </c>
      <c r="AB848" s="981">
        <v>0</v>
      </c>
      <c r="AC848" s="981">
        <v>0</v>
      </c>
    </row>
    <row r="849" spans="1:29" ht="15" hidden="1" customHeight="1" thickBot="1" x14ac:dyDescent="0.25">
      <c r="A849" s="580" t="str">
        <f t="shared" si="96"/>
        <v>52120809SPSD1E</v>
      </c>
      <c r="B849" s="581">
        <v>833</v>
      </c>
      <c r="C849" s="582">
        <v>52120809</v>
      </c>
      <c r="D849" s="616" t="s">
        <v>2532</v>
      </c>
      <c r="E849" s="582">
        <v>56</v>
      </c>
      <c r="F849" s="584" t="s">
        <v>2533</v>
      </c>
      <c r="G849" s="585" t="s">
        <v>619</v>
      </c>
      <c r="H849" s="585"/>
      <c r="I849" s="585" t="s">
        <v>104</v>
      </c>
      <c r="J849" s="585" t="s">
        <v>1225</v>
      </c>
      <c r="K849" s="680" t="s">
        <v>2534</v>
      </c>
      <c r="L849" s="585" t="s">
        <v>9783</v>
      </c>
      <c r="M849" s="585">
        <v>1</v>
      </c>
      <c r="N849" s="585"/>
      <c r="O849" s="579">
        <f t="shared" si="98"/>
        <v>0</v>
      </c>
      <c r="P849" s="585">
        <f t="shared" si="97"/>
        <v>38</v>
      </c>
      <c r="Q849" s="602"/>
      <c r="R849" s="602"/>
      <c r="S849" s="579">
        <f t="shared" si="99"/>
        <v>0</v>
      </c>
      <c r="T849" s="579">
        <f t="shared" si="100"/>
        <v>0</v>
      </c>
      <c r="U849" s="735"/>
      <c r="V849" s="831"/>
      <c r="X849" s="981">
        <v>0</v>
      </c>
      <c r="Y849" s="981">
        <v>19</v>
      </c>
      <c r="AB849" s="981">
        <v>0</v>
      </c>
      <c r="AC849" s="981">
        <v>0</v>
      </c>
    </row>
    <row r="850" spans="1:29" ht="15" hidden="1" customHeight="1" thickBot="1" x14ac:dyDescent="0.25">
      <c r="A850" s="580" t="str">
        <f t="shared" si="96"/>
        <v>4SPSMB</v>
      </c>
      <c r="B850" s="581">
        <v>834</v>
      </c>
      <c r="C850" s="582">
        <v>4</v>
      </c>
      <c r="D850" s="616" t="s">
        <v>766</v>
      </c>
      <c r="E850" s="582">
        <v>12</v>
      </c>
      <c r="F850" s="584" t="s">
        <v>2533</v>
      </c>
      <c r="G850" s="585" t="s">
        <v>2535</v>
      </c>
      <c r="H850" s="585"/>
      <c r="I850" s="585" t="s">
        <v>84</v>
      </c>
      <c r="J850" s="585" t="s">
        <v>831</v>
      </c>
      <c r="K850" s="585" t="s">
        <v>2536</v>
      </c>
      <c r="L850" s="585" t="s">
        <v>9783</v>
      </c>
      <c r="M850" s="585">
        <v>1</v>
      </c>
      <c r="N850" s="585"/>
      <c r="O850" s="579">
        <f t="shared" si="98"/>
        <v>0</v>
      </c>
      <c r="P850" s="585">
        <f t="shared" si="97"/>
        <v>38</v>
      </c>
      <c r="Q850" s="602"/>
      <c r="R850" s="602"/>
      <c r="S850" s="579">
        <f t="shared" si="99"/>
        <v>0</v>
      </c>
      <c r="T850" s="579">
        <f t="shared" si="100"/>
        <v>0</v>
      </c>
      <c r="U850" s="735"/>
      <c r="V850" s="831"/>
      <c r="X850" s="981">
        <v>0</v>
      </c>
      <c r="Y850" s="981">
        <v>19</v>
      </c>
      <c r="AB850" s="981">
        <v>0</v>
      </c>
      <c r="AC850" s="981">
        <v>0</v>
      </c>
    </row>
    <row r="851" spans="1:29" ht="15" hidden="1" customHeight="1" thickBot="1" x14ac:dyDescent="0.25">
      <c r="A851" s="580" t="str">
        <f t="shared" si="96"/>
        <v>52128016SEQ . ESP</v>
      </c>
      <c r="B851" s="581">
        <v>835</v>
      </c>
      <c r="C851" s="582">
        <v>52128016</v>
      </c>
      <c r="D851" s="616" t="s">
        <v>2537</v>
      </c>
      <c r="E851" s="582">
        <v>4</v>
      </c>
      <c r="F851" s="584" t="s">
        <v>2533</v>
      </c>
      <c r="G851" s="585" t="s">
        <v>2538</v>
      </c>
      <c r="H851" s="585"/>
      <c r="I851" s="585" t="s">
        <v>1475</v>
      </c>
      <c r="J851" s="585" t="s">
        <v>2539</v>
      </c>
      <c r="K851" s="585" t="s">
        <v>2540</v>
      </c>
      <c r="L851" s="585" t="s">
        <v>9783</v>
      </c>
      <c r="M851" s="585">
        <v>1</v>
      </c>
      <c r="N851" s="585"/>
      <c r="O851" s="579">
        <f t="shared" si="98"/>
        <v>0</v>
      </c>
      <c r="P851" s="585">
        <f t="shared" si="97"/>
        <v>38</v>
      </c>
      <c r="Q851" s="602"/>
      <c r="R851" s="602"/>
      <c r="S851" s="579">
        <f t="shared" si="99"/>
        <v>0</v>
      </c>
      <c r="T851" s="579">
        <f t="shared" si="100"/>
        <v>0</v>
      </c>
      <c r="U851" s="735"/>
      <c r="V851" s="831"/>
      <c r="X851" s="981">
        <v>0</v>
      </c>
      <c r="Y851" s="981">
        <v>19</v>
      </c>
      <c r="AB851" s="981">
        <v>0</v>
      </c>
      <c r="AC851" s="981">
        <v>0</v>
      </c>
    </row>
    <row r="852" spans="1:29" ht="15" hidden="1" customHeight="1" thickBot="1" x14ac:dyDescent="0.25">
      <c r="A852" s="580" t="str">
        <f t="shared" si="96"/>
        <v>52128017SEQ . ESP</v>
      </c>
      <c r="B852" s="581">
        <v>836</v>
      </c>
      <c r="C852" s="582">
        <v>52128017</v>
      </c>
      <c r="D852" s="616" t="s">
        <v>1219</v>
      </c>
      <c r="E852" s="582">
        <v>6</v>
      </c>
      <c r="F852" s="584" t="s">
        <v>2533</v>
      </c>
      <c r="G852" s="585" t="s">
        <v>2538</v>
      </c>
      <c r="H852" s="585"/>
      <c r="I852" s="585" t="s">
        <v>1475</v>
      </c>
      <c r="J852" s="585" t="s">
        <v>2539</v>
      </c>
      <c r="K852" s="585" t="s">
        <v>2540</v>
      </c>
      <c r="L852" s="585" t="s">
        <v>9783</v>
      </c>
      <c r="M852" s="585">
        <v>1</v>
      </c>
      <c r="N852" s="585"/>
      <c r="O852" s="579">
        <f t="shared" si="98"/>
        <v>0</v>
      </c>
      <c r="P852" s="585">
        <f t="shared" si="97"/>
        <v>38</v>
      </c>
      <c r="Q852" s="602"/>
      <c r="R852" s="602"/>
      <c r="S852" s="579">
        <f t="shared" si="99"/>
        <v>0</v>
      </c>
      <c r="T852" s="579">
        <f t="shared" si="100"/>
        <v>0</v>
      </c>
      <c r="U852" s="735"/>
      <c r="V852" s="831"/>
      <c r="X852" s="981">
        <v>0</v>
      </c>
      <c r="Y852" s="981">
        <v>19</v>
      </c>
      <c r="AB852" s="981">
        <v>0</v>
      </c>
      <c r="AC852" s="981">
        <v>0</v>
      </c>
    </row>
    <row r="853" spans="1:29" ht="15" hidden="1" customHeight="1" thickBot="1" x14ac:dyDescent="0.25">
      <c r="A853" s="580" t="str">
        <f t="shared" si="96"/>
        <v>52128018SEQ . ESP</v>
      </c>
      <c r="B853" s="581">
        <v>837</v>
      </c>
      <c r="C853" s="582">
        <v>52128018</v>
      </c>
      <c r="D853" s="616" t="s">
        <v>2537</v>
      </c>
      <c r="E853" s="582">
        <v>4</v>
      </c>
      <c r="F853" s="584" t="s">
        <v>2533</v>
      </c>
      <c r="G853" s="585" t="s">
        <v>2538</v>
      </c>
      <c r="H853" s="585"/>
      <c r="I853" s="585" t="s">
        <v>1475</v>
      </c>
      <c r="J853" s="585" t="s">
        <v>2539</v>
      </c>
      <c r="K853" s="585" t="s">
        <v>2540</v>
      </c>
      <c r="L853" s="585" t="s">
        <v>9783</v>
      </c>
      <c r="M853" s="585">
        <v>1</v>
      </c>
      <c r="N853" s="585"/>
      <c r="O853" s="579">
        <f t="shared" si="98"/>
        <v>0</v>
      </c>
      <c r="P853" s="585">
        <f t="shared" si="97"/>
        <v>38</v>
      </c>
      <c r="Q853" s="602"/>
      <c r="R853" s="602"/>
      <c r="S853" s="579">
        <f t="shared" si="99"/>
        <v>0</v>
      </c>
      <c r="T853" s="579">
        <f t="shared" si="100"/>
        <v>0</v>
      </c>
      <c r="U853" s="735"/>
      <c r="V853" s="831"/>
      <c r="X853" s="981">
        <v>0</v>
      </c>
      <c r="Y853" s="981">
        <v>19</v>
      </c>
      <c r="AB853" s="981">
        <v>0</v>
      </c>
      <c r="AC853" s="981">
        <v>0</v>
      </c>
    </row>
    <row r="854" spans="1:29" ht="15" hidden="1" customHeight="1" thickBot="1" x14ac:dyDescent="0.25">
      <c r="A854" s="580" t="str">
        <f t="shared" si="96"/>
        <v>52128019SEQ . ESP</v>
      </c>
      <c r="B854" s="581">
        <v>838</v>
      </c>
      <c r="C854" s="582">
        <v>52128019</v>
      </c>
      <c r="D854" s="616" t="s">
        <v>1219</v>
      </c>
      <c r="E854" s="582">
        <v>6</v>
      </c>
      <c r="F854" s="584" t="s">
        <v>2533</v>
      </c>
      <c r="G854" s="585" t="s">
        <v>2538</v>
      </c>
      <c r="H854" s="585"/>
      <c r="I854" s="585" t="s">
        <v>1475</v>
      </c>
      <c r="J854" s="585" t="s">
        <v>2539</v>
      </c>
      <c r="K854" s="585" t="s">
        <v>2540</v>
      </c>
      <c r="L854" s="585" t="s">
        <v>9783</v>
      </c>
      <c r="M854" s="585">
        <v>1</v>
      </c>
      <c r="N854" s="585"/>
      <c r="O854" s="579">
        <f t="shared" si="98"/>
        <v>0</v>
      </c>
      <c r="P854" s="585">
        <f t="shared" si="97"/>
        <v>38</v>
      </c>
      <c r="Q854" s="602"/>
      <c r="R854" s="602"/>
      <c r="S854" s="579">
        <f t="shared" si="99"/>
        <v>0</v>
      </c>
      <c r="T854" s="579">
        <f t="shared" si="100"/>
        <v>0</v>
      </c>
      <c r="U854" s="735"/>
      <c r="V854" s="831"/>
      <c r="X854" s="981">
        <v>0</v>
      </c>
      <c r="Y854" s="981">
        <v>19</v>
      </c>
      <c r="AB854" s="981">
        <v>0</v>
      </c>
      <c r="AC854" s="981">
        <v>0</v>
      </c>
    </row>
    <row r="855" spans="1:29" ht="15" hidden="1" customHeight="1" thickBot="1" x14ac:dyDescent="0.25">
      <c r="A855" s="580" t="str">
        <f t="shared" si="96"/>
        <v>52144438SEQ. MOLAS</v>
      </c>
      <c r="B855" s="581">
        <v>839</v>
      </c>
      <c r="C855" s="582">
        <v>52144438</v>
      </c>
      <c r="D855" s="616" t="s">
        <v>2541</v>
      </c>
      <c r="E855" s="582">
        <v>108</v>
      </c>
      <c r="F855" s="584" t="s">
        <v>2533</v>
      </c>
      <c r="G855" s="585" t="s">
        <v>2542</v>
      </c>
      <c r="H855" s="585"/>
      <c r="I855" s="585" t="s">
        <v>1552</v>
      </c>
      <c r="J855" s="585" t="s">
        <v>1787</v>
      </c>
      <c r="K855" s="585" t="s">
        <v>2543</v>
      </c>
      <c r="L855" s="585" t="s">
        <v>9782</v>
      </c>
      <c r="M855" s="585">
        <v>1</v>
      </c>
      <c r="N855" s="585" t="s">
        <v>147</v>
      </c>
      <c r="O855" s="579">
        <v>20</v>
      </c>
      <c r="P855" s="585">
        <f t="shared" si="97"/>
        <v>38</v>
      </c>
      <c r="Q855" s="602"/>
      <c r="R855" s="602"/>
      <c r="S855" s="579">
        <f t="shared" si="99"/>
        <v>0</v>
      </c>
      <c r="T855" s="579">
        <f t="shared" si="100"/>
        <v>0</v>
      </c>
      <c r="U855" s="614" t="s">
        <v>9822</v>
      </c>
      <c r="V855" s="832">
        <v>42957</v>
      </c>
      <c r="X855" s="981">
        <v>20</v>
      </c>
      <c r="Y855" s="981">
        <v>19</v>
      </c>
      <c r="AB855" s="981">
        <v>0</v>
      </c>
      <c r="AC855" s="981">
        <v>0</v>
      </c>
    </row>
    <row r="856" spans="1:29" ht="15" hidden="1" customHeight="1" thickBot="1" x14ac:dyDescent="0.25">
      <c r="A856" s="580" t="str">
        <f t="shared" si="96"/>
        <v>52140275SPST2E</v>
      </c>
      <c r="B856" s="581">
        <v>840</v>
      </c>
      <c r="C856" s="582">
        <v>52140275</v>
      </c>
      <c r="D856" s="616" t="s">
        <v>2373</v>
      </c>
      <c r="E856" s="582">
        <v>400</v>
      </c>
      <c r="F856" s="584" t="s">
        <v>2374</v>
      </c>
      <c r="G856" s="585" t="s">
        <v>1746</v>
      </c>
      <c r="H856" s="585"/>
      <c r="I856" s="585" t="s">
        <v>294</v>
      </c>
      <c r="J856" s="585" t="s">
        <v>1225</v>
      </c>
      <c r="K856" s="585" t="s">
        <v>140</v>
      </c>
      <c r="L856" s="585" t="s">
        <v>9782</v>
      </c>
      <c r="M856" s="585">
        <v>1</v>
      </c>
      <c r="N856" s="585" t="s">
        <v>147</v>
      </c>
      <c r="O856" s="579">
        <v>20</v>
      </c>
      <c r="P856" s="585">
        <f t="shared" si="97"/>
        <v>38</v>
      </c>
      <c r="Q856" s="602"/>
      <c r="R856" s="602"/>
      <c r="S856" s="579">
        <f t="shared" si="99"/>
        <v>0</v>
      </c>
      <c r="T856" s="579">
        <f t="shared" si="100"/>
        <v>0</v>
      </c>
      <c r="U856" s="735" t="s">
        <v>9822</v>
      </c>
      <c r="V856" s="832">
        <v>42961</v>
      </c>
      <c r="X856" s="981">
        <v>20</v>
      </c>
      <c r="Y856" s="981">
        <v>19</v>
      </c>
      <c r="AB856" s="981">
        <v>0</v>
      </c>
      <c r="AC856" s="981">
        <v>0</v>
      </c>
    </row>
    <row r="857" spans="1:29" ht="15" hidden="1" customHeight="1" thickBot="1" x14ac:dyDescent="0.25">
      <c r="A857" s="580" t="str">
        <f t="shared" si="96"/>
        <v>52140276SPST2E</v>
      </c>
      <c r="B857" s="581">
        <v>841</v>
      </c>
      <c r="C857" s="582">
        <v>52140276</v>
      </c>
      <c r="D857" s="644" t="s">
        <v>2371</v>
      </c>
      <c r="E857" s="644">
        <v>400</v>
      </c>
      <c r="F857" s="624" t="s">
        <v>2372</v>
      </c>
      <c r="G857" s="354" t="s">
        <v>1746</v>
      </c>
      <c r="I857" s="354" t="s">
        <v>294</v>
      </c>
      <c r="J857" s="584" t="s">
        <v>1225</v>
      </c>
      <c r="K857" s="644" t="s">
        <v>140</v>
      </c>
      <c r="L857" s="585" t="s">
        <v>9782</v>
      </c>
      <c r="M857" s="585">
        <v>1</v>
      </c>
      <c r="N857" s="585" t="s">
        <v>147</v>
      </c>
      <c r="O857" s="579">
        <v>20</v>
      </c>
      <c r="P857" s="585">
        <f t="shared" si="97"/>
        <v>38</v>
      </c>
      <c r="Q857" s="602"/>
      <c r="R857" s="602"/>
      <c r="S857" s="579">
        <f t="shared" si="99"/>
        <v>0</v>
      </c>
      <c r="T857" s="579">
        <f t="shared" si="100"/>
        <v>0</v>
      </c>
      <c r="U857" s="735" t="s">
        <v>9822</v>
      </c>
      <c r="V857" s="832">
        <v>42961</v>
      </c>
      <c r="X857" s="981">
        <v>20</v>
      </c>
      <c r="Y857" s="981">
        <v>19</v>
      </c>
      <c r="AB857" s="981">
        <v>0</v>
      </c>
      <c r="AC857" s="981">
        <v>0</v>
      </c>
    </row>
    <row r="858" spans="1:29" ht="15" hidden="1" customHeight="1" thickBot="1" x14ac:dyDescent="0.25">
      <c r="A858" s="580" t="str">
        <f t="shared" si="96"/>
        <v>52140461</v>
      </c>
      <c r="B858" s="581">
        <v>842</v>
      </c>
      <c r="C858" s="582">
        <v>52140461</v>
      </c>
      <c r="D858" s="616" t="s">
        <v>10163</v>
      </c>
      <c r="E858" s="582">
        <v>20</v>
      </c>
      <c r="F858" s="584"/>
      <c r="G858" s="585"/>
      <c r="H858" s="585"/>
      <c r="I858" s="585"/>
      <c r="J858" s="585" t="s">
        <v>1225</v>
      </c>
      <c r="K858" s="585"/>
      <c r="L858" s="585" t="s">
        <v>9783</v>
      </c>
      <c r="M858" s="585">
        <v>1</v>
      </c>
      <c r="N858" s="585"/>
      <c r="O858" s="579">
        <f>ROUNDUP(IF(N858="PENDANT",(VLOOKUP(L858,$E$2:$I$9,5,FALSE)*M858)),0)</f>
        <v>0</v>
      </c>
      <c r="P858" s="585">
        <f t="shared" si="97"/>
        <v>38</v>
      </c>
      <c r="Q858" s="602"/>
      <c r="R858" s="602"/>
      <c r="S858" s="579">
        <f t="shared" si="99"/>
        <v>0</v>
      </c>
      <c r="T858" s="579">
        <f t="shared" si="100"/>
        <v>0</v>
      </c>
      <c r="U858" s="735"/>
      <c r="V858" s="831"/>
      <c r="X858" s="981">
        <v>0</v>
      </c>
      <c r="Y858" s="981">
        <v>19</v>
      </c>
      <c r="AB858" s="981">
        <v>0</v>
      </c>
      <c r="AC858" s="981">
        <v>0</v>
      </c>
    </row>
    <row r="859" spans="1:29" ht="15" hidden="1" customHeight="1" thickBot="1" x14ac:dyDescent="0.25">
      <c r="A859" s="580" t="str">
        <f t="shared" si="96"/>
        <v>52134584</v>
      </c>
      <c r="B859" s="581">
        <v>843</v>
      </c>
      <c r="C859" s="582">
        <v>52134584</v>
      </c>
      <c r="D859" s="616" t="s">
        <v>2544</v>
      </c>
      <c r="E859" s="582">
        <v>504</v>
      </c>
      <c r="F859" s="584"/>
      <c r="G859" s="585"/>
      <c r="H859" s="585"/>
      <c r="I859" s="585"/>
      <c r="J859" s="585" t="s">
        <v>1225</v>
      </c>
      <c r="K859" s="585"/>
      <c r="L859" s="585" t="s">
        <v>9782</v>
      </c>
      <c r="M859" s="585">
        <v>1</v>
      </c>
      <c r="N859" s="585" t="s">
        <v>147</v>
      </c>
      <c r="O859" s="579">
        <v>10</v>
      </c>
      <c r="P859" s="585">
        <f t="shared" si="97"/>
        <v>38</v>
      </c>
      <c r="Q859" s="602"/>
      <c r="R859" s="602"/>
      <c r="S859" s="579">
        <f t="shared" si="99"/>
        <v>0</v>
      </c>
      <c r="T859" s="579">
        <f t="shared" si="100"/>
        <v>0</v>
      </c>
      <c r="U859" s="735" t="s">
        <v>9822</v>
      </c>
      <c r="V859" s="832">
        <v>42961</v>
      </c>
      <c r="X859" s="981">
        <v>10</v>
      </c>
      <c r="Y859" s="981">
        <v>19</v>
      </c>
      <c r="AB859" s="981">
        <v>0</v>
      </c>
      <c r="AC859" s="981">
        <v>0</v>
      </c>
    </row>
    <row r="860" spans="1:29" ht="15" hidden="1" customHeight="1" thickBot="1" x14ac:dyDescent="0.25">
      <c r="A860" s="580" t="str">
        <f t="shared" si="96"/>
        <v xml:space="preserve">52146735SEQ. LANTERNA </v>
      </c>
      <c r="B860" s="581">
        <v>844</v>
      </c>
      <c r="C860" s="582">
        <v>52146735</v>
      </c>
      <c r="D860" s="616" t="s">
        <v>2545</v>
      </c>
      <c r="E860" s="582">
        <v>20</v>
      </c>
      <c r="F860" s="584" t="s">
        <v>1475</v>
      </c>
      <c r="G860" s="585" t="s">
        <v>2479</v>
      </c>
      <c r="H860" s="585"/>
      <c r="I860" s="585" t="s">
        <v>84</v>
      </c>
      <c r="J860" s="584" t="s">
        <v>9798</v>
      </c>
      <c r="K860" s="585" t="s">
        <v>2267</v>
      </c>
      <c r="L860" s="585" t="s">
        <v>2546</v>
      </c>
      <c r="M860" s="585">
        <v>1</v>
      </c>
      <c r="N860" s="585" t="s">
        <v>147</v>
      </c>
      <c r="O860" s="579">
        <f>ROUNDUP(IF(N860="PENDANT",(VLOOKUP(L860,$E$2:$I$9,5,FALSE)*M860)),0)</f>
        <v>4</v>
      </c>
      <c r="P860" s="585">
        <f t="shared" si="97"/>
        <v>4</v>
      </c>
      <c r="Q860" s="602" t="s">
        <v>10155</v>
      </c>
      <c r="R860" s="602"/>
      <c r="S860" s="579">
        <f t="shared" si="99"/>
        <v>0</v>
      </c>
      <c r="T860" s="579">
        <f t="shared" si="100"/>
        <v>0</v>
      </c>
      <c r="U860" s="614" t="s">
        <v>9824</v>
      </c>
      <c r="V860" s="832">
        <v>42969</v>
      </c>
      <c r="X860" s="981">
        <v>2</v>
      </c>
      <c r="Y860" s="981">
        <v>2</v>
      </c>
      <c r="Z860" s="981" t="s">
        <v>10155</v>
      </c>
      <c r="AB860" s="981">
        <v>0</v>
      </c>
      <c r="AC860" s="981">
        <v>0</v>
      </c>
    </row>
    <row r="861" spans="1:29" ht="15.75" hidden="1" customHeight="1" thickBot="1" x14ac:dyDescent="0.25">
      <c r="A861" s="580" t="str">
        <f t="shared" si="96"/>
        <v>52134586</v>
      </c>
      <c r="B861" s="581">
        <v>845</v>
      </c>
      <c r="C861" s="582">
        <v>52134586</v>
      </c>
      <c r="D861" s="616" t="s">
        <v>2544</v>
      </c>
      <c r="E861" s="582">
        <v>462</v>
      </c>
      <c r="F861" s="584"/>
      <c r="G861" s="585"/>
      <c r="H861" s="585"/>
      <c r="I861" s="585" t="s">
        <v>10134</v>
      </c>
      <c r="J861" s="585" t="s">
        <v>1225</v>
      </c>
      <c r="K861" s="585"/>
      <c r="L861" s="585" t="s">
        <v>9782</v>
      </c>
      <c r="M861" s="585">
        <v>1</v>
      </c>
      <c r="N861" s="585" t="s">
        <v>147</v>
      </c>
      <c r="O861" s="579">
        <v>10</v>
      </c>
      <c r="P861" s="585">
        <f t="shared" si="97"/>
        <v>38</v>
      </c>
      <c r="Q861" s="602"/>
      <c r="R861" s="602"/>
      <c r="S861" s="579">
        <f t="shared" si="99"/>
        <v>0</v>
      </c>
      <c r="T861" s="579">
        <f t="shared" si="100"/>
        <v>0</v>
      </c>
      <c r="U861" s="735" t="s">
        <v>9822</v>
      </c>
      <c r="V861" s="832">
        <v>42961</v>
      </c>
      <c r="X861" s="981">
        <v>10</v>
      </c>
      <c r="Y861" s="981">
        <v>19</v>
      </c>
      <c r="AB861" s="981">
        <v>0</v>
      </c>
      <c r="AC861" s="981">
        <v>0</v>
      </c>
    </row>
    <row r="862" spans="1:29" ht="15" hidden="1" customHeight="1" thickBot="1" x14ac:dyDescent="0.25">
      <c r="A862" s="580" t="str">
        <f t="shared" si="96"/>
        <v>52127682</v>
      </c>
      <c r="B862" s="581">
        <v>846</v>
      </c>
      <c r="C862" s="582">
        <v>52127682</v>
      </c>
      <c r="D862" s="616" t="s">
        <v>10164</v>
      </c>
      <c r="E862" s="582">
        <v>60</v>
      </c>
      <c r="F862" s="584"/>
      <c r="G862" s="585"/>
      <c r="H862" s="585"/>
      <c r="I862" s="585" t="s">
        <v>1506</v>
      </c>
      <c r="J862" s="585" t="s">
        <v>1225</v>
      </c>
      <c r="K862" s="585"/>
      <c r="L862" s="585" t="s">
        <v>9783</v>
      </c>
      <c r="M862" s="585">
        <v>1</v>
      </c>
      <c r="N862" s="585"/>
      <c r="O862" s="579">
        <f t="shared" ref="O862:O925" si="101">ROUNDUP(IF(N862="PENDANT",(VLOOKUP(L862,$E$2:$I$9,5,FALSE)*M862)),0)</f>
        <v>0</v>
      </c>
      <c r="P862" s="585">
        <f t="shared" si="97"/>
        <v>38</v>
      </c>
      <c r="Q862" s="602"/>
      <c r="R862" s="602"/>
      <c r="S862" s="579">
        <f t="shared" si="99"/>
        <v>0</v>
      </c>
      <c r="T862" s="579">
        <f t="shared" si="100"/>
        <v>0</v>
      </c>
      <c r="U862" s="735"/>
      <c r="V862" s="831"/>
      <c r="X862" s="981">
        <v>0</v>
      </c>
      <c r="Y862" s="981">
        <v>19</v>
      </c>
      <c r="AB862" s="981">
        <v>0</v>
      </c>
      <c r="AC862" s="981">
        <v>0</v>
      </c>
    </row>
    <row r="863" spans="1:29" ht="15" hidden="1" customHeight="1" thickBot="1" x14ac:dyDescent="0.25">
      <c r="A863" s="580" t="str">
        <f t="shared" si="96"/>
        <v>52096409ESTOQUE</v>
      </c>
      <c r="B863" s="581">
        <v>847</v>
      </c>
      <c r="C863" s="582">
        <v>52096409</v>
      </c>
      <c r="D863" s="616" t="s">
        <v>1210</v>
      </c>
      <c r="E863" s="582">
        <v>80</v>
      </c>
      <c r="F863" s="584" t="s">
        <v>1475</v>
      </c>
      <c r="G863" s="585" t="s">
        <v>1475</v>
      </c>
      <c r="H863" s="585"/>
      <c r="I863" s="585" t="s">
        <v>2547</v>
      </c>
      <c r="J863" s="585" t="s">
        <v>831</v>
      </c>
      <c r="K863" s="585"/>
      <c r="L863" s="585" t="s">
        <v>9783</v>
      </c>
      <c r="M863" s="585">
        <v>1</v>
      </c>
      <c r="N863" s="585"/>
      <c r="O863" s="579">
        <f t="shared" si="101"/>
        <v>0</v>
      </c>
      <c r="P863" s="585">
        <f t="shared" si="97"/>
        <v>38</v>
      </c>
      <c r="Q863" s="602"/>
      <c r="R863" s="602"/>
      <c r="S863" s="579">
        <f t="shared" si="99"/>
        <v>0</v>
      </c>
      <c r="T863" s="579">
        <f t="shared" si="100"/>
        <v>0</v>
      </c>
      <c r="U863" s="735"/>
      <c r="V863" s="831"/>
      <c r="X863" s="981">
        <v>0</v>
      </c>
      <c r="Y863" s="981">
        <v>19</v>
      </c>
      <c r="AB863" s="981">
        <v>0</v>
      </c>
      <c r="AC863" s="981">
        <v>0</v>
      </c>
    </row>
    <row r="864" spans="1:29" ht="15" hidden="1" customHeight="1" thickBot="1" x14ac:dyDescent="0.25">
      <c r="A864" s="580" t="str">
        <f t="shared" si="96"/>
        <v>52144350</v>
      </c>
      <c r="B864" s="581">
        <v>848</v>
      </c>
      <c r="C864" s="582">
        <v>52144350</v>
      </c>
      <c r="D864" s="616" t="s">
        <v>634</v>
      </c>
      <c r="E864" s="582">
        <v>20</v>
      </c>
      <c r="F864" s="584"/>
      <c r="G864" s="585"/>
      <c r="H864" s="585"/>
      <c r="I864" s="585"/>
      <c r="J864" s="585"/>
      <c r="K864" s="585"/>
      <c r="L864" s="585" t="s">
        <v>9783</v>
      </c>
      <c r="M864" s="585">
        <v>1</v>
      </c>
      <c r="N864" s="585"/>
      <c r="O864" s="579">
        <f t="shared" si="101"/>
        <v>0</v>
      </c>
      <c r="P864" s="585">
        <f t="shared" si="97"/>
        <v>38</v>
      </c>
      <c r="Q864" s="602"/>
      <c r="R864" s="602"/>
      <c r="S864" s="579">
        <f t="shared" si="99"/>
        <v>0</v>
      </c>
      <c r="T864" s="579">
        <f t="shared" si="100"/>
        <v>0</v>
      </c>
      <c r="U864" s="735"/>
      <c r="V864" s="831"/>
      <c r="X864" s="981">
        <v>0</v>
      </c>
      <c r="Y864" s="981">
        <v>19</v>
      </c>
      <c r="AB864" s="981">
        <v>0</v>
      </c>
      <c r="AC864" s="981">
        <v>0</v>
      </c>
    </row>
    <row r="865" spans="1:29" ht="15" hidden="1" customHeight="1" thickBot="1" x14ac:dyDescent="0.25">
      <c r="A865" s="580" t="str">
        <f t="shared" si="96"/>
        <v>52141519</v>
      </c>
      <c r="B865" s="581">
        <v>849</v>
      </c>
      <c r="C865" s="614">
        <v>52141519</v>
      </c>
      <c r="D865" s="616" t="s">
        <v>10163</v>
      </c>
      <c r="E865" s="582">
        <v>20</v>
      </c>
      <c r="F865" s="584"/>
      <c r="G865" s="585"/>
      <c r="H865" s="585"/>
      <c r="I865" s="585"/>
      <c r="J865" s="585" t="s">
        <v>1225</v>
      </c>
      <c r="K865" s="585"/>
      <c r="L865" s="585" t="s">
        <v>9783</v>
      </c>
      <c r="M865" s="585">
        <v>1</v>
      </c>
      <c r="N865" s="585"/>
      <c r="O865" s="579">
        <f t="shared" si="101"/>
        <v>0</v>
      </c>
      <c r="P865" s="585">
        <f t="shared" si="97"/>
        <v>38</v>
      </c>
      <c r="Q865" s="602"/>
      <c r="R865" s="602"/>
      <c r="S865" s="579">
        <f t="shared" si="99"/>
        <v>0</v>
      </c>
      <c r="T865" s="579">
        <f t="shared" si="100"/>
        <v>0</v>
      </c>
      <c r="U865" s="735"/>
      <c r="V865" s="831"/>
      <c r="X865" s="981">
        <v>0</v>
      </c>
      <c r="Y865" s="981">
        <v>19</v>
      </c>
      <c r="AB865" s="981">
        <v>0</v>
      </c>
      <c r="AC865" s="981">
        <v>0</v>
      </c>
    </row>
    <row r="866" spans="1:29" ht="15" hidden="1" customHeight="1" thickBot="1" x14ac:dyDescent="0.25">
      <c r="A866" s="580" t="str">
        <f t="shared" si="96"/>
        <v>52141520</v>
      </c>
      <c r="B866" s="581">
        <v>850</v>
      </c>
      <c r="C866" s="681">
        <v>52141520</v>
      </c>
      <c r="D866" s="616" t="s">
        <v>10163</v>
      </c>
      <c r="E866" s="582">
        <v>20</v>
      </c>
      <c r="F866" s="584"/>
      <c r="G866" s="585"/>
      <c r="H866" s="585"/>
      <c r="I866" s="585"/>
      <c r="J866" s="585" t="s">
        <v>1225</v>
      </c>
      <c r="K866" s="585"/>
      <c r="L866" s="585" t="s">
        <v>9783</v>
      </c>
      <c r="M866" s="585">
        <v>1</v>
      </c>
      <c r="N866" s="585"/>
      <c r="O866" s="579">
        <f t="shared" si="101"/>
        <v>0</v>
      </c>
      <c r="P866" s="585">
        <f t="shared" si="97"/>
        <v>38</v>
      </c>
      <c r="Q866" s="602"/>
      <c r="R866" s="602"/>
      <c r="S866" s="579">
        <f t="shared" si="99"/>
        <v>0</v>
      </c>
      <c r="T866" s="579">
        <f t="shared" si="100"/>
        <v>0</v>
      </c>
      <c r="U866" s="735"/>
      <c r="V866" s="831"/>
      <c r="X866" s="981">
        <v>0</v>
      </c>
      <c r="Y866" s="981">
        <v>19</v>
      </c>
      <c r="AB866" s="981">
        <v>0</v>
      </c>
      <c r="AC866" s="981">
        <v>0</v>
      </c>
    </row>
    <row r="867" spans="1:29" ht="15" hidden="1" customHeight="1" thickBot="1" x14ac:dyDescent="0.25">
      <c r="A867" s="580" t="str">
        <f t="shared" si="96"/>
        <v>52141521</v>
      </c>
      <c r="B867" s="581">
        <v>851</v>
      </c>
      <c r="C867" s="614">
        <v>52141521</v>
      </c>
      <c r="D867" s="616" t="s">
        <v>10163</v>
      </c>
      <c r="E867" s="582">
        <v>20</v>
      </c>
      <c r="F867" s="584"/>
      <c r="G867" s="585"/>
      <c r="H867" s="585"/>
      <c r="I867" s="585"/>
      <c r="J867" s="585" t="s">
        <v>1225</v>
      </c>
      <c r="K867" s="585"/>
      <c r="L867" s="585" t="s">
        <v>9783</v>
      </c>
      <c r="M867" s="585">
        <v>1</v>
      </c>
      <c r="N867" s="585"/>
      <c r="O867" s="579">
        <f t="shared" si="101"/>
        <v>0</v>
      </c>
      <c r="P867" s="585">
        <f t="shared" si="97"/>
        <v>38</v>
      </c>
      <c r="Q867" s="602"/>
      <c r="R867" s="602"/>
      <c r="S867" s="579">
        <f t="shared" si="99"/>
        <v>0</v>
      </c>
      <c r="T867" s="579">
        <f t="shared" si="100"/>
        <v>0</v>
      </c>
      <c r="U867" s="735"/>
      <c r="V867" s="831"/>
      <c r="X867" s="981">
        <v>0</v>
      </c>
      <c r="Y867" s="981">
        <v>19</v>
      </c>
      <c r="AB867" s="981">
        <v>0</v>
      </c>
      <c r="AC867" s="981">
        <v>0</v>
      </c>
    </row>
    <row r="868" spans="1:29" ht="15.75" hidden="1" customHeight="1" thickBot="1" x14ac:dyDescent="0.25">
      <c r="A868" s="580" t="str">
        <f t="shared" si="96"/>
        <v>52141522</v>
      </c>
      <c r="B868" s="581">
        <v>852</v>
      </c>
      <c r="C868" s="614">
        <v>52141522</v>
      </c>
      <c r="D868" s="616" t="s">
        <v>10163</v>
      </c>
      <c r="E868" s="582">
        <v>20</v>
      </c>
      <c r="J868" s="585" t="s">
        <v>1225</v>
      </c>
      <c r="L868" s="585" t="s">
        <v>9783</v>
      </c>
      <c r="M868" s="585">
        <v>1</v>
      </c>
      <c r="N868" s="585"/>
      <c r="O868" s="579">
        <f t="shared" si="101"/>
        <v>0</v>
      </c>
      <c r="P868" s="585">
        <f t="shared" si="97"/>
        <v>38</v>
      </c>
      <c r="Q868" s="602"/>
      <c r="R868" s="602"/>
      <c r="S868" s="579">
        <f t="shared" si="99"/>
        <v>0</v>
      </c>
      <c r="T868" s="579">
        <f t="shared" si="100"/>
        <v>0</v>
      </c>
      <c r="U868" s="735"/>
      <c r="V868" s="831"/>
      <c r="X868" s="981">
        <v>0</v>
      </c>
      <c r="Y868" s="981">
        <v>19</v>
      </c>
      <c r="AB868" s="981">
        <v>0</v>
      </c>
      <c r="AC868" s="981">
        <v>0</v>
      </c>
    </row>
    <row r="869" spans="1:29" ht="15.75" hidden="1" customHeight="1" thickBot="1" x14ac:dyDescent="0.25">
      <c r="A869" s="580" t="str">
        <f t="shared" si="96"/>
        <v>52141523</v>
      </c>
      <c r="B869" s="581">
        <v>853</v>
      </c>
      <c r="C869" s="614">
        <v>52141523</v>
      </c>
      <c r="D869" s="616" t="s">
        <v>10163</v>
      </c>
      <c r="E869" s="582">
        <v>20</v>
      </c>
      <c r="J869" s="585" t="s">
        <v>1225</v>
      </c>
      <c r="L869" s="585" t="s">
        <v>9783</v>
      </c>
      <c r="M869" s="585">
        <v>1</v>
      </c>
      <c r="N869" s="585"/>
      <c r="O869" s="579">
        <f t="shared" si="101"/>
        <v>0</v>
      </c>
      <c r="P869" s="585">
        <f t="shared" si="97"/>
        <v>38</v>
      </c>
      <c r="Q869" s="602"/>
      <c r="R869" s="602"/>
      <c r="S869" s="579">
        <f t="shared" si="99"/>
        <v>0</v>
      </c>
      <c r="T869" s="579">
        <f t="shared" si="100"/>
        <v>0</v>
      </c>
      <c r="U869" s="735"/>
      <c r="V869" s="831"/>
      <c r="X869" s="981">
        <v>0</v>
      </c>
      <c r="Y869" s="981">
        <v>19</v>
      </c>
      <c r="AB869" s="981">
        <v>0</v>
      </c>
      <c r="AC869" s="981">
        <v>0</v>
      </c>
    </row>
    <row r="870" spans="1:29" ht="15.75" hidden="1" customHeight="1" thickBot="1" x14ac:dyDescent="0.25">
      <c r="A870" s="580" t="str">
        <f t="shared" si="96"/>
        <v>52141524</v>
      </c>
      <c r="B870" s="581">
        <v>854</v>
      </c>
      <c r="C870" s="614">
        <v>52141524</v>
      </c>
      <c r="D870" s="616" t="s">
        <v>10163</v>
      </c>
      <c r="E870" s="582">
        <v>20</v>
      </c>
      <c r="J870" s="585" t="s">
        <v>1225</v>
      </c>
      <c r="L870" s="585" t="s">
        <v>9783</v>
      </c>
      <c r="M870" s="585">
        <v>1</v>
      </c>
      <c r="N870" s="585"/>
      <c r="O870" s="579">
        <f t="shared" si="101"/>
        <v>0</v>
      </c>
      <c r="P870" s="585">
        <f t="shared" si="97"/>
        <v>38</v>
      </c>
      <c r="Q870" s="602"/>
      <c r="R870" s="602"/>
      <c r="S870" s="579">
        <f t="shared" si="99"/>
        <v>0</v>
      </c>
      <c r="T870" s="579">
        <f t="shared" si="100"/>
        <v>0</v>
      </c>
      <c r="U870" s="735"/>
      <c r="V870" s="831"/>
      <c r="X870" s="981">
        <v>0</v>
      </c>
      <c r="Y870" s="981">
        <v>19</v>
      </c>
      <c r="AB870" s="981">
        <v>0</v>
      </c>
      <c r="AC870" s="981">
        <v>0</v>
      </c>
    </row>
    <row r="871" spans="1:29" ht="15.75" hidden="1" customHeight="1" thickBot="1" x14ac:dyDescent="0.25">
      <c r="A871" s="580" t="str">
        <f t="shared" ref="A871:A934" si="102">CONCATENATE(C871,G871)</f>
        <v>52141526</v>
      </c>
      <c r="B871" s="581">
        <v>855</v>
      </c>
      <c r="C871" s="614">
        <v>52141526</v>
      </c>
      <c r="D871" s="616" t="s">
        <v>10163</v>
      </c>
      <c r="E871" s="582">
        <v>20</v>
      </c>
      <c r="J871" s="585" t="s">
        <v>1225</v>
      </c>
      <c r="L871" s="585" t="s">
        <v>9783</v>
      </c>
      <c r="M871" s="585">
        <v>1</v>
      </c>
      <c r="N871" s="585"/>
      <c r="O871" s="579">
        <f t="shared" si="101"/>
        <v>0</v>
      </c>
      <c r="P871" s="585">
        <f t="shared" ref="P871:P934" si="103">ROUNDUP(VLOOKUP(L871,$E$2:$I$9,5,FALSE)*M871,0)</f>
        <v>38</v>
      </c>
      <c r="Q871" s="602"/>
      <c r="R871" s="602"/>
      <c r="S871" s="579">
        <f t="shared" si="99"/>
        <v>0</v>
      </c>
      <c r="T871" s="579">
        <f t="shared" si="100"/>
        <v>0</v>
      </c>
      <c r="U871" s="735"/>
      <c r="V871" s="831"/>
      <c r="X871" s="981">
        <v>0</v>
      </c>
      <c r="Y871" s="981">
        <v>19</v>
      </c>
      <c r="AB871" s="981">
        <v>0</v>
      </c>
      <c r="AC871" s="981">
        <v>0</v>
      </c>
    </row>
    <row r="872" spans="1:29" ht="15.75" hidden="1" customHeight="1" thickBot="1" x14ac:dyDescent="0.25">
      <c r="A872" s="580" t="str">
        <f t="shared" si="102"/>
        <v>52141527</v>
      </c>
      <c r="B872" s="581">
        <v>856</v>
      </c>
      <c r="C872" s="614">
        <v>52141527</v>
      </c>
      <c r="D872" s="616" t="s">
        <v>130</v>
      </c>
      <c r="E872" s="582">
        <v>20</v>
      </c>
      <c r="J872" s="585" t="s">
        <v>1225</v>
      </c>
      <c r="L872" s="585" t="s">
        <v>9783</v>
      </c>
      <c r="M872" s="585">
        <v>1</v>
      </c>
      <c r="N872" s="585"/>
      <c r="O872" s="579">
        <f t="shared" si="101"/>
        <v>0</v>
      </c>
      <c r="P872" s="585">
        <f t="shared" si="103"/>
        <v>38</v>
      </c>
      <c r="Q872" s="602"/>
      <c r="R872" s="602"/>
      <c r="S872" s="579">
        <f t="shared" si="99"/>
        <v>0</v>
      </c>
      <c r="T872" s="579">
        <f t="shared" si="100"/>
        <v>0</v>
      </c>
      <c r="U872" s="735"/>
      <c r="V872" s="831"/>
      <c r="X872" s="981">
        <v>0</v>
      </c>
      <c r="Y872" s="981">
        <v>19</v>
      </c>
      <c r="AB872" s="981">
        <v>0</v>
      </c>
      <c r="AC872" s="981">
        <v>0</v>
      </c>
    </row>
    <row r="873" spans="1:29" ht="15.75" hidden="1" customHeight="1" thickBot="1" x14ac:dyDescent="0.25">
      <c r="A873" s="580" t="str">
        <f t="shared" si="102"/>
        <v>52141528</v>
      </c>
      <c r="B873" s="581">
        <v>857</v>
      </c>
      <c r="C873" s="614">
        <v>52141528</v>
      </c>
      <c r="D873" s="616" t="s">
        <v>130</v>
      </c>
      <c r="E873" s="582">
        <v>20</v>
      </c>
      <c r="J873" s="585" t="s">
        <v>1225</v>
      </c>
      <c r="L873" s="585" t="s">
        <v>9783</v>
      </c>
      <c r="M873" s="585">
        <v>1</v>
      </c>
      <c r="N873" s="585"/>
      <c r="O873" s="579">
        <f t="shared" si="101"/>
        <v>0</v>
      </c>
      <c r="P873" s="585">
        <f t="shared" si="103"/>
        <v>38</v>
      </c>
      <c r="Q873" s="602"/>
      <c r="R873" s="602"/>
      <c r="S873" s="579">
        <f t="shared" si="99"/>
        <v>0</v>
      </c>
      <c r="T873" s="579">
        <f t="shared" si="100"/>
        <v>0</v>
      </c>
      <c r="U873" s="735"/>
      <c r="V873" s="831"/>
      <c r="X873" s="981">
        <v>0</v>
      </c>
      <c r="Y873" s="981">
        <v>19</v>
      </c>
      <c r="AB873" s="981">
        <v>0</v>
      </c>
      <c r="AC873" s="981">
        <v>0</v>
      </c>
    </row>
    <row r="874" spans="1:29" ht="15.75" hidden="1" customHeight="1" thickBot="1" x14ac:dyDescent="0.25">
      <c r="A874" s="580" t="str">
        <f t="shared" si="102"/>
        <v>52141529</v>
      </c>
      <c r="B874" s="581">
        <v>858</v>
      </c>
      <c r="C874" s="614">
        <v>52141529</v>
      </c>
      <c r="D874" s="616" t="s">
        <v>10164</v>
      </c>
      <c r="E874" s="582">
        <v>20</v>
      </c>
      <c r="J874" s="585" t="s">
        <v>1225</v>
      </c>
      <c r="L874" s="585" t="s">
        <v>9783</v>
      </c>
      <c r="M874" s="585">
        <v>1</v>
      </c>
      <c r="N874" s="585"/>
      <c r="O874" s="579">
        <f t="shared" si="101"/>
        <v>0</v>
      </c>
      <c r="P874" s="585">
        <f t="shared" si="103"/>
        <v>38</v>
      </c>
      <c r="Q874" s="602"/>
      <c r="R874" s="602"/>
      <c r="S874" s="579">
        <f t="shared" si="99"/>
        <v>0</v>
      </c>
      <c r="T874" s="579">
        <f t="shared" si="100"/>
        <v>0</v>
      </c>
      <c r="U874" s="735"/>
      <c r="V874" s="831"/>
      <c r="X874" s="981">
        <v>0</v>
      </c>
      <c r="Y874" s="981">
        <v>19</v>
      </c>
      <c r="AB874" s="981">
        <v>0</v>
      </c>
      <c r="AC874" s="981">
        <v>0</v>
      </c>
    </row>
    <row r="875" spans="1:29" ht="15.75" hidden="1" customHeight="1" thickBot="1" x14ac:dyDescent="0.25">
      <c r="A875" s="580" t="str">
        <f t="shared" si="102"/>
        <v>52141530</v>
      </c>
      <c r="B875" s="581">
        <v>859</v>
      </c>
      <c r="C875" s="614">
        <v>52141530</v>
      </c>
      <c r="D875" s="616" t="s">
        <v>10163</v>
      </c>
      <c r="E875" s="582">
        <v>20</v>
      </c>
      <c r="J875" s="585" t="s">
        <v>1225</v>
      </c>
      <c r="L875" s="585" t="s">
        <v>9783</v>
      </c>
      <c r="M875" s="585">
        <v>1</v>
      </c>
      <c r="N875" s="585"/>
      <c r="O875" s="579">
        <f t="shared" si="101"/>
        <v>0</v>
      </c>
      <c r="P875" s="585">
        <f t="shared" si="103"/>
        <v>38</v>
      </c>
      <c r="Q875" s="602"/>
      <c r="R875" s="602"/>
      <c r="S875" s="579">
        <f t="shared" si="99"/>
        <v>0</v>
      </c>
      <c r="T875" s="579">
        <f t="shared" si="100"/>
        <v>0</v>
      </c>
      <c r="U875" s="735"/>
      <c r="V875" s="831"/>
      <c r="X875" s="981">
        <v>0</v>
      </c>
      <c r="Y875" s="981">
        <v>19</v>
      </c>
      <c r="AB875" s="981">
        <v>0</v>
      </c>
      <c r="AC875" s="981">
        <v>0</v>
      </c>
    </row>
    <row r="876" spans="1:29" ht="15.75" hidden="1" customHeight="1" thickBot="1" x14ac:dyDescent="0.25">
      <c r="A876" s="580" t="str">
        <f t="shared" si="102"/>
        <v>52141531</v>
      </c>
      <c r="B876" s="581">
        <v>860</v>
      </c>
      <c r="C876" s="614">
        <v>52141531</v>
      </c>
      <c r="D876" s="616" t="s">
        <v>130</v>
      </c>
      <c r="E876" s="582">
        <v>20</v>
      </c>
      <c r="J876" s="585" t="s">
        <v>1225</v>
      </c>
      <c r="L876" s="585" t="s">
        <v>9783</v>
      </c>
      <c r="M876" s="585">
        <v>1</v>
      </c>
      <c r="N876" s="585"/>
      <c r="O876" s="579">
        <f t="shared" si="101"/>
        <v>0</v>
      </c>
      <c r="P876" s="585">
        <f t="shared" si="103"/>
        <v>38</v>
      </c>
      <c r="Q876" s="602"/>
      <c r="R876" s="602"/>
      <c r="S876" s="579">
        <f t="shared" si="99"/>
        <v>0</v>
      </c>
      <c r="T876" s="579">
        <f t="shared" si="100"/>
        <v>0</v>
      </c>
      <c r="U876" s="735"/>
      <c r="V876" s="831"/>
      <c r="X876" s="981">
        <v>0</v>
      </c>
      <c r="Y876" s="981">
        <v>19</v>
      </c>
      <c r="AB876" s="981">
        <v>0</v>
      </c>
      <c r="AC876" s="981">
        <v>0</v>
      </c>
    </row>
    <row r="877" spans="1:29" ht="15.75" hidden="1" customHeight="1" thickBot="1" x14ac:dyDescent="0.25">
      <c r="A877" s="580" t="str">
        <f t="shared" si="102"/>
        <v>52141532</v>
      </c>
      <c r="B877" s="581">
        <v>861</v>
      </c>
      <c r="C877" s="614">
        <v>52141532</v>
      </c>
      <c r="D877" s="616" t="s">
        <v>130</v>
      </c>
      <c r="E877" s="582">
        <v>20</v>
      </c>
      <c r="J877" s="585" t="s">
        <v>1225</v>
      </c>
      <c r="L877" s="585" t="s">
        <v>9783</v>
      </c>
      <c r="M877" s="585">
        <v>1</v>
      </c>
      <c r="N877" s="585"/>
      <c r="O877" s="579">
        <f t="shared" si="101"/>
        <v>0</v>
      </c>
      <c r="P877" s="585">
        <f t="shared" si="103"/>
        <v>38</v>
      </c>
      <c r="Q877" s="602"/>
      <c r="R877" s="602"/>
      <c r="S877" s="579">
        <f t="shared" si="99"/>
        <v>0</v>
      </c>
      <c r="T877" s="579">
        <f t="shared" si="100"/>
        <v>0</v>
      </c>
      <c r="U877" s="735"/>
      <c r="V877" s="831"/>
      <c r="X877" s="981">
        <v>0</v>
      </c>
      <c r="Y877" s="981">
        <v>19</v>
      </c>
      <c r="AB877" s="981">
        <v>0</v>
      </c>
      <c r="AC877" s="981">
        <v>0</v>
      </c>
    </row>
    <row r="878" spans="1:29" ht="15.75" hidden="1" customHeight="1" thickBot="1" x14ac:dyDescent="0.25">
      <c r="A878" s="580" t="str">
        <f t="shared" si="102"/>
        <v>52141534</v>
      </c>
      <c r="B878" s="581">
        <v>862</v>
      </c>
      <c r="C878" s="682">
        <v>52141534</v>
      </c>
      <c r="D878" s="616" t="s">
        <v>10163</v>
      </c>
      <c r="E878" s="582">
        <v>20</v>
      </c>
      <c r="J878" s="585" t="s">
        <v>1225</v>
      </c>
      <c r="L878" s="585" t="s">
        <v>9783</v>
      </c>
      <c r="M878" s="585">
        <v>1</v>
      </c>
      <c r="N878" s="585"/>
      <c r="O878" s="579">
        <f t="shared" si="101"/>
        <v>0</v>
      </c>
      <c r="P878" s="585">
        <f t="shared" si="103"/>
        <v>38</v>
      </c>
      <c r="Q878" s="602"/>
      <c r="R878" s="602"/>
      <c r="S878" s="579">
        <f t="shared" si="99"/>
        <v>0</v>
      </c>
      <c r="T878" s="579">
        <f t="shared" si="100"/>
        <v>0</v>
      </c>
      <c r="U878" s="735"/>
      <c r="V878" s="831"/>
      <c r="X878" s="981">
        <v>0</v>
      </c>
      <c r="Y878" s="981">
        <v>19</v>
      </c>
      <c r="AB878" s="981">
        <v>0</v>
      </c>
      <c r="AC878" s="981">
        <v>0</v>
      </c>
    </row>
    <row r="879" spans="1:29" ht="15.75" hidden="1" customHeight="1" thickBot="1" x14ac:dyDescent="0.25">
      <c r="A879" s="580" t="str">
        <f t="shared" si="102"/>
        <v>52141535</v>
      </c>
      <c r="B879" s="581">
        <v>863</v>
      </c>
      <c r="C879" s="614">
        <v>52141535</v>
      </c>
      <c r="D879" s="616" t="s">
        <v>10163</v>
      </c>
      <c r="E879" s="582">
        <v>20</v>
      </c>
      <c r="J879" s="585" t="s">
        <v>1225</v>
      </c>
      <c r="L879" s="585" t="s">
        <v>9783</v>
      </c>
      <c r="M879" s="585">
        <v>1</v>
      </c>
      <c r="N879" s="585"/>
      <c r="O879" s="579">
        <f t="shared" si="101"/>
        <v>0</v>
      </c>
      <c r="P879" s="585">
        <f t="shared" si="103"/>
        <v>38</v>
      </c>
      <c r="Q879" s="602"/>
      <c r="R879" s="602"/>
      <c r="S879" s="579">
        <f t="shared" si="99"/>
        <v>0</v>
      </c>
      <c r="T879" s="579">
        <f t="shared" si="100"/>
        <v>0</v>
      </c>
      <c r="U879" s="735"/>
      <c r="V879" s="831"/>
      <c r="X879" s="981">
        <v>0</v>
      </c>
      <c r="Y879" s="981">
        <v>19</v>
      </c>
      <c r="AB879" s="981">
        <v>0</v>
      </c>
      <c r="AC879" s="981">
        <v>0</v>
      </c>
    </row>
    <row r="880" spans="1:29" ht="15.75" hidden="1" customHeight="1" thickBot="1" x14ac:dyDescent="0.25">
      <c r="A880" s="580" t="str">
        <f t="shared" si="102"/>
        <v>52141536</v>
      </c>
      <c r="B880" s="581">
        <v>864</v>
      </c>
      <c r="C880" s="614">
        <v>52141536</v>
      </c>
      <c r="D880" s="616" t="s">
        <v>130</v>
      </c>
      <c r="E880" s="582">
        <v>20</v>
      </c>
      <c r="J880" s="585" t="s">
        <v>1225</v>
      </c>
      <c r="L880" s="585" t="s">
        <v>9783</v>
      </c>
      <c r="M880" s="585">
        <v>1</v>
      </c>
      <c r="N880" s="585"/>
      <c r="O880" s="579">
        <f t="shared" si="101"/>
        <v>0</v>
      </c>
      <c r="P880" s="585">
        <f t="shared" si="103"/>
        <v>38</v>
      </c>
      <c r="Q880" s="602"/>
      <c r="R880" s="602"/>
      <c r="S880" s="579">
        <f t="shared" si="99"/>
        <v>0</v>
      </c>
      <c r="T880" s="579">
        <f t="shared" si="100"/>
        <v>0</v>
      </c>
      <c r="U880" s="735"/>
      <c r="V880" s="831"/>
      <c r="X880" s="981">
        <v>0</v>
      </c>
      <c r="Y880" s="981">
        <v>19</v>
      </c>
      <c r="AB880" s="981">
        <v>0</v>
      </c>
      <c r="AC880" s="981">
        <v>0</v>
      </c>
    </row>
    <row r="881" spans="1:29" ht="15.75" hidden="1" customHeight="1" thickBot="1" x14ac:dyDescent="0.25">
      <c r="A881" s="580" t="str">
        <f t="shared" si="102"/>
        <v>52141537</v>
      </c>
      <c r="B881" s="581">
        <v>865</v>
      </c>
      <c r="C881" s="614">
        <v>52141537</v>
      </c>
      <c r="D881" s="616" t="s">
        <v>10163</v>
      </c>
      <c r="E881" s="582">
        <v>20</v>
      </c>
      <c r="J881" s="585" t="s">
        <v>1225</v>
      </c>
      <c r="L881" s="585" t="s">
        <v>9783</v>
      </c>
      <c r="M881" s="585">
        <v>1</v>
      </c>
      <c r="N881" s="585"/>
      <c r="O881" s="579">
        <f t="shared" si="101"/>
        <v>0</v>
      </c>
      <c r="P881" s="585">
        <f t="shared" si="103"/>
        <v>38</v>
      </c>
      <c r="Q881" s="602"/>
      <c r="R881" s="602"/>
      <c r="S881" s="579">
        <f t="shared" si="99"/>
        <v>0</v>
      </c>
      <c r="T881" s="579">
        <f t="shared" si="100"/>
        <v>0</v>
      </c>
      <c r="U881" s="735"/>
      <c r="V881" s="831"/>
      <c r="X881" s="981">
        <v>0</v>
      </c>
      <c r="Y881" s="981">
        <v>19</v>
      </c>
      <c r="AB881" s="981">
        <v>0</v>
      </c>
      <c r="AC881" s="981">
        <v>0</v>
      </c>
    </row>
    <row r="882" spans="1:29" ht="15.75" hidden="1" customHeight="1" thickBot="1" x14ac:dyDescent="0.25">
      <c r="A882" s="580" t="str">
        <f t="shared" si="102"/>
        <v>52141538</v>
      </c>
      <c r="B882" s="581">
        <v>866</v>
      </c>
      <c r="C882" s="614">
        <v>52141538</v>
      </c>
      <c r="D882" s="616" t="s">
        <v>130</v>
      </c>
      <c r="E882" s="582">
        <v>20</v>
      </c>
      <c r="J882" s="585" t="s">
        <v>1225</v>
      </c>
      <c r="L882" s="585" t="s">
        <v>9783</v>
      </c>
      <c r="M882" s="585">
        <v>1</v>
      </c>
      <c r="N882" s="585"/>
      <c r="O882" s="579">
        <f t="shared" si="101"/>
        <v>0</v>
      </c>
      <c r="P882" s="585">
        <f t="shared" si="103"/>
        <v>38</v>
      </c>
      <c r="Q882" s="602"/>
      <c r="R882" s="602"/>
      <c r="S882" s="579">
        <f t="shared" si="99"/>
        <v>0</v>
      </c>
      <c r="T882" s="579">
        <f t="shared" si="100"/>
        <v>0</v>
      </c>
      <c r="U882" s="735"/>
      <c r="V882" s="831"/>
      <c r="X882" s="981">
        <v>0</v>
      </c>
      <c r="Y882" s="981">
        <v>19</v>
      </c>
      <c r="AB882" s="981">
        <v>0</v>
      </c>
      <c r="AC882" s="981">
        <v>0</v>
      </c>
    </row>
    <row r="883" spans="1:29" ht="15.75" hidden="1" customHeight="1" thickBot="1" x14ac:dyDescent="0.25">
      <c r="A883" s="580" t="str">
        <f t="shared" si="102"/>
        <v>52141539</v>
      </c>
      <c r="B883" s="581">
        <v>867</v>
      </c>
      <c r="C883" s="614">
        <v>52141539</v>
      </c>
      <c r="D883" s="616" t="s">
        <v>10163</v>
      </c>
      <c r="E883" s="582">
        <v>20</v>
      </c>
      <c r="J883" s="585" t="s">
        <v>1225</v>
      </c>
      <c r="L883" s="585" t="s">
        <v>9783</v>
      </c>
      <c r="M883" s="585">
        <v>1</v>
      </c>
      <c r="N883" s="585"/>
      <c r="O883" s="579">
        <f t="shared" si="101"/>
        <v>0</v>
      </c>
      <c r="P883" s="585">
        <f t="shared" si="103"/>
        <v>38</v>
      </c>
      <c r="Q883" s="602"/>
      <c r="R883" s="602"/>
      <c r="S883" s="579">
        <f t="shared" si="99"/>
        <v>0</v>
      </c>
      <c r="T883" s="579">
        <f t="shared" si="100"/>
        <v>0</v>
      </c>
      <c r="U883" s="735"/>
      <c r="V883" s="831"/>
      <c r="X883" s="981">
        <v>0</v>
      </c>
      <c r="Y883" s="981">
        <v>19</v>
      </c>
      <c r="AB883" s="981">
        <v>0</v>
      </c>
      <c r="AC883" s="981">
        <v>0</v>
      </c>
    </row>
    <row r="884" spans="1:29" ht="15.75" hidden="1" customHeight="1" thickBot="1" x14ac:dyDescent="0.25">
      <c r="A884" s="580" t="str">
        <f t="shared" si="102"/>
        <v>52141540</v>
      </c>
      <c r="B884" s="581">
        <v>868</v>
      </c>
      <c r="C884" s="614">
        <v>52141540</v>
      </c>
      <c r="D884" s="616" t="s">
        <v>130</v>
      </c>
      <c r="E884" s="582">
        <v>20</v>
      </c>
      <c r="J884" s="585" t="s">
        <v>1225</v>
      </c>
      <c r="L884" s="585" t="s">
        <v>9783</v>
      </c>
      <c r="M884" s="585">
        <v>1</v>
      </c>
      <c r="N884" s="585"/>
      <c r="O884" s="579">
        <f t="shared" si="101"/>
        <v>0</v>
      </c>
      <c r="P884" s="585">
        <f t="shared" si="103"/>
        <v>38</v>
      </c>
      <c r="Q884" s="602"/>
      <c r="R884" s="602"/>
      <c r="S884" s="579">
        <f t="shared" si="99"/>
        <v>0</v>
      </c>
      <c r="T884" s="579">
        <f t="shared" si="100"/>
        <v>0</v>
      </c>
      <c r="U884" s="735"/>
      <c r="V884" s="831"/>
      <c r="X884" s="981">
        <v>0</v>
      </c>
      <c r="Y884" s="981">
        <v>19</v>
      </c>
      <c r="AB884" s="981">
        <v>0</v>
      </c>
      <c r="AC884" s="981">
        <v>0</v>
      </c>
    </row>
    <row r="885" spans="1:29" ht="15.75" hidden="1" customHeight="1" thickBot="1" x14ac:dyDescent="0.25">
      <c r="A885" s="580" t="str">
        <f t="shared" si="102"/>
        <v>52141541</v>
      </c>
      <c r="B885" s="581">
        <v>869</v>
      </c>
      <c r="C885" s="614">
        <v>52141541</v>
      </c>
      <c r="D885" s="616" t="s">
        <v>10163</v>
      </c>
      <c r="E885" s="582">
        <v>20</v>
      </c>
      <c r="J885" s="585" t="s">
        <v>1225</v>
      </c>
      <c r="L885" s="585" t="s">
        <v>9783</v>
      </c>
      <c r="M885" s="585">
        <v>1</v>
      </c>
      <c r="N885" s="585"/>
      <c r="O885" s="579">
        <f t="shared" si="101"/>
        <v>0</v>
      </c>
      <c r="P885" s="585">
        <f t="shared" si="103"/>
        <v>38</v>
      </c>
      <c r="Q885" s="602"/>
      <c r="R885" s="602"/>
      <c r="S885" s="579">
        <f t="shared" si="99"/>
        <v>0</v>
      </c>
      <c r="T885" s="579">
        <f t="shared" si="100"/>
        <v>0</v>
      </c>
      <c r="U885" s="735"/>
      <c r="V885" s="831"/>
      <c r="X885" s="981">
        <v>0</v>
      </c>
      <c r="Y885" s="981">
        <v>19</v>
      </c>
      <c r="AB885" s="981">
        <v>0</v>
      </c>
      <c r="AC885" s="981">
        <v>0</v>
      </c>
    </row>
    <row r="886" spans="1:29" ht="15.75" hidden="1" customHeight="1" thickBot="1" x14ac:dyDescent="0.25">
      <c r="A886" s="580" t="str">
        <f t="shared" si="102"/>
        <v>52141542</v>
      </c>
      <c r="B886" s="581">
        <v>870</v>
      </c>
      <c r="C886" s="614">
        <v>52141542</v>
      </c>
      <c r="D886" s="616" t="s">
        <v>10163</v>
      </c>
      <c r="E886" s="582">
        <v>20</v>
      </c>
      <c r="J886" s="585" t="s">
        <v>1225</v>
      </c>
      <c r="L886" s="585" t="s">
        <v>9783</v>
      </c>
      <c r="M886" s="585">
        <v>1</v>
      </c>
      <c r="N886" s="585"/>
      <c r="O886" s="579">
        <f t="shared" si="101"/>
        <v>0</v>
      </c>
      <c r="P886" s="585">
        <f t="shared" si="103"/>
        <v>38</v>
      </c>
      <c r="Q886" s="602"/>
      <c r="R886" s="602"/>
      <c r="S886" s="579">
        <f t="shared" si="99"/>
        <v>0</v>
      </c>
      <c r="T886" s="579">
        <f t="shared" si="100"/>
        <v>0</v>
      </c>
      <c r="U886" s="735"/>
      <c r="V886" s="831"/>
      <c r="X886" s="981">
        <v>0</v>
      </c>
      <c r="Y886" s="981">
        <v>19</v>
      </c>
      <c r="AB886" s="981">
        <v>0</v>
      </c>
      <c r="AC886" s="981">
        <v>0</v>
      </c>
    </row>
    <row r="887" spans="1:29" ht="15.75" hidden="1" customHeight="1" thickBot="1" x14ac:dyDescent="0.25">
      <c r="A887" s="580" t="str">
        <f t="shared" si="102"/>
        <v>52141543</v>
      </c>
      <c r="B887" s="581">
        <v>871</v>
      </c>
      <c r="C887" s="614">
        <v>52141543</v>
      </c>
      <c r="D887" s="616" t="s">
        <v>10163</v>
      </c>
      <c r="E887" s="582">
        <v>20</v>
      </c>
      <c r="J887" s="585" t="s">
        <v>1225</v>
      </c>
      <c r="L887" s="585" t="s">
        <v>9783</v>
      </c>
      <c r="M887" s="585">
        <v>1</v>
      </c>
      <c r="N887" s="585"/>
      <c r="O887" s="579">
        <f t="shared" si="101"/>
        <v>0</v>
      </c>
      <c r="P887" s="585">
        <f t="shared" si="103"/>
        <v>38</v>
      </c>
      <c r="Q887" s="602"/>
      <c r="R887" s="602"/>
      <c r="S887" s="579">
        <f t="shared" si="99"/>
        <v>0</v>
      </c>
      <c r="T887" s="579">
        <f t="shared" si="100"/>
        <v>0</v>
      </c>
      <c r="U887" s="735"/>
      <c r="V887" s="831"/>
      <c r="X887" s="981">
        <v>0</v>
      </c>
      <c r="Y887" s="981">
        <v>19</v>
      </c>
      <c r="AB887" s="981">
        <v>0</v>
      </c>
      <c r="AC887" s="981">
        <v>0</v>
      </c>
    </row>
    <row r="888" spans="1:29" ht="15.75" hidden="1" customHeight="1" thickBot="1" x14ac:dyDescent="0.25">
      <c r="A888" s="580" t="str">
        <f t="shared" si="102"/>
        <v>52141544</v>
      </c>
      <c r="B888" s="581">
        <v>872</v>
      </c>
      <c r="C888" s="614">
        <v>52141544</v>
      </c>
      <c r="D888" s="616" t="s">
        <v>10163</v>
      </c>
      <c r="E888" s="582">
        <v>20</v>
      </c>
      <c r="J888" s="585" t="s">
        <v>1225</v>
      </c>
      <c r="L888" s="585" t="s">
        <v>9783</v>
      </c>
      <c r="M888" s="585">
        <v>1</v>
      </c>
      <c r="N888" s="585"/>
      <c r="O888" s="579">
        <f t="shared" si="101"/>
        <v>0</v>
      </c>
      <c r="P888" s="585">
        <f t="shared" si="103"/>
        <v>38</v>
      </c>
      <c r="Q888" s="602"/>
      <c r="R888" s="602"/>
      <c r="S888" s="579">
        <f t="shared" si="99"/>
        <v>0</v>
      </c>
      <c r="T888" s="579">
        <f t="shared" si="100"/>
        <v>0</v>
      </c>
      <c r="U888" s="735"/>
      <c r="V888" s="831"/>
      <c r="X888" s="981">
        <v>0</v>
      </c>
      <c r="Y888" s="981">
        <v>19</v>
      </c>
      <c r="AB888" s="981">
        <v>0</v>
      </c>
      <c r="AC888" s="981">
        <v>0</v>
      </c>
    </row>
    <row r="889" spans="1:29" ht="15.75" hidden="1" customHeight="1" thickBot="1" x14ac:dyDescent="0.25">
      <c r="A889" s="580" t="str">
        <f t="shared" si="102"/>
        <v>52141545</v>
      </c>
      <c r="B889" s="581">
        <v>873</v>
      </c>
      <c r="C889" s="681">
        <v>52141545</v>
      </c>
      <c r="D889" s="616" t="s">
        <v>10163</v>
      </c>
      <c r="E889" s="582">
        <v>20</v>
      </c>
      <c r="J889" s="585" t="s">
        <v>1225</v>
      </c>
      <c r="L889" s="585" t="s">
        <v>9783</v>
      </c>
      <c r="M889" s="585">
        <v>1</v>
      </c>
      <c r="N889" s="585"/>
      <c r="O889" s="579">
        <f t="shared" si="101"/>
        <v>0</v>
      </c>
      <c r="P889" s="585">
        <f t="shared" si="103"/>
        <v>38</v>
      </c>
      <c r="Q889" s="602"/>
      <c r="R889" s="602"/>
      <c r="S889" s="579">
        <f t="shared" si="99"/>
        <v>0</v>
      </c>
      <c r="T889" s="579">
        <f t="shared" si="100"/>
        <v>0</v>
      </c>
      <c r="U889" s="735"/>
      <c r="V889" s="831"/>
      <c r="X889" s="981">
        <v>0</v>
      </c>
      <c r="Y889" s="981">
        <v>19</v>
      </c>
      <c r="AB889" s="981">
        <v>0</v>
      </c>
      <c r="AC889" s="981">
        <v>0</v>
      </c>
    </row>
    <row r="890" spans="1:29" ht="15.75" hidden="1" customHeight="1" thickBot="1" x14ac:dyDescent="0.25">
      <c r="A890" s="580" t="str">
        <f t="shared" si="102"/>
        <v>52141546</v>
      </c>
      <c r="B890" s="581">
        <v>874</v>
      </c>
      <c r="C890" s="614">
        <v>52141546</v>
      </c>
      <c r="D890" s="616" t="s">
        <v>10163</v>
      </c>
      <c r="E890" s="582">
        <v>20</v>
      </c>
      <c r="J890" s="585" t="s">
        <v>1225</v>
      </c>
      <c r="L890" s="585" t="s">
        <v>9783</v>
      </c>
      <c r="M890" s="585">
        <v>1</v>
      </c>
      <c r="N890" s="585"/>
      <c r="O890" s="579">
        <f t="shared" si="101"/>
        <v>0</v>
      </c>
      <c r="P890" s="585">
        <f t="shared" si="103"/>
        <v>38</v>
      </c>
      <c r="Q890" s="602"/>
      <c r="R890" s="602"/>
      <c r="S890" s="579">
        <f t="shared" si="99"/>
        <v>0</v>
      </c>
      <c r="T890" s="579">
        <f t="shared" si="100"/>
        <v>0</v>
      </c>
      <c r="U890" s="735"/>
      <c r="V890" s="831"/>
      <c r="X890" s="981">
        <v>0</v>
      </c>
      <c r="Y890" s="981">
        <v>19</v>
      </c>
      <c r="AB890" s="981">
        <v>0</v>
      </c>
      <c r="AC890" s="981">
        <v>0</v>
      </c>
    </row>
    <row r="891" spans="1:29" ht="15.75" hidden="1" customHeight="1" thickBot="1" x14ac:dyDescent="0.25">
      <c r="A891" s="580" t="str">
        <f t="shared" si="102"/>
        <v>52141547</v>
      </c>
      <c r="B891" s="581">
        <v>875</v>
      </c>
      <c r="C891" s="614">
        <v>52141547</v>
      </c>
      <c r="D891" s="616" t="s">
        <v>10163</v>
      </c>
      <c r="E891" s="582">
        <v>20</v>
      </c>
      <c r="J891" s="585" t="s">
        <v>1225</v>
      </c>
      <c r="L891" s="585" t="s">
        <v>9783</v>
      </c>
      <c r="M891" s="585">
        <v>1</v>
      </c>
      <c r="N891" s="585"/>
      <c r="O891" s="579">
        <f t="shared" si="101"/>
        <v>0</v>
      </c>
      <c r="P891" s="585">
        <f t="shared" si="103"/>
        <v>38</v>
      </c>
      <c r="Q891" s="602"/>
      <c r="R891" s="602"/>
      <c r="S891" s="579">
        <f t="shared" si="99"/>
        <v>0</v>
      </c>
      <c r="T891" s="579">
        <f t="shared" si="100"/>
        <v>0</v>
      </c>
      <c r="U891" s="735"/>
      <c r="V891" s="831"/>
      <c r="X891" s="981">
        <v>0</v>
      </c>
      <c r="Y891" s="981">
        <v>19</v>
      </c>
      <c r="AB891" s="981">
        <v>0</v>
      </c>
      <c r="AC891" s="981">
        <v>0</v>
      </c>
    </row>
    <row r="892" spans="1:29" ht="15.75" hidden="1" customHeight="1" thickBot="1" x14ac:dyDescent="0.25">
      <c r="A892" s="580" t="str">
        <f t="shared" si="102"/>
        <v>52141549</v>
      </c>
      <c r="B892" s="581">
        <v>876</v>
      </c>
      <c r="C892" s="614">
        <v>52141549</v>
      </c>
      <c r="D892" s="616" t="s">
        <v>130</v>
      </c>
      <c r="E892" s="582">
        <v>20</v>
      </c>
      <c r="J892" s="585" t="s">
        <v>1225</v>
      </c>
      <c r="L892" s="585" t="s">
        <v>9783</v>
      </c>
      <c r="M892" s="585">
        <v>1</v>
      </c>
      <c r="N892" s="585"/>
      <c r="O892" s="579">
        <f t="shared" si="101"/>
        <v>0</v>
      </c>
      <c r="P892" s="585">
        <f t="shared" si="103"/>
        <v>38</v>
      </c>
      <c r="Q892" s="602"/>
      <c r="R892" s="602"/>
      <c r="S892" s="579">
        <f t="shared" ref="S892:S920" si="104">ROUNDUP(IF(N892="pps",(M892*VLOOKUP(L892,$E$2:$I$9,4,FALSE)*$B$3)/E892,0),0)</f>
        <v>0</v>
      </c>
      <c r="T892" s="579">
        <f t="shared" ref="T892:T920" si="105">ROUNDUP(IF(N892="pps",(M892*VLOOKUP(L892,$E$2:$I$9,4,FALSE)*$B$9)/E892,0),0)</f>
        <v>0</v>
      </c>
      <c r="U892" s="735"/>
      <c r="V892" s="831"/>
      <c r="X892" s="981">
        <v>0</v>
      </c>
      <c r="Y892" s="981">
        <v>19</v>
      </c>
      <c r="AB892" s="981">
        <v>0</v>
      </c>
      <c r="AC892" s="981">
        <v>0</v>
      </c>
    </row>
    <row r="893" spans="1:29" ht="15.75" hidden="1" customHeight="1" thickBot="1" x14ac:dyDescent="0.25">
      <c r="A893" s="580" t="str">
        <f t="shared" si="102"/>
        <v>52141550</v>
      </c>
      <c r="B893" s="581">
        <v>877</v>
      </c>
      <c r="C893" s="614">
        <v>52141550</v>
      </c>
      <c r="D893" s="616" t="s">
        <v>10163</v>
      </c>
      <c r="E893" s="582">
        <v>20</v>
      </c>
      <c r="J893" s="585" t="s">
        <v>1225</v>
      </c>
      <c r="L893" s="585" t="s">
        <v>9783</v>
      </c>
      <c r="M893" s="585">
        <v>1</v>
      </c>
      <c r="N893" s="585"/>
      <c r="O893" s="579">
        <f t="shared" si="101"/>
        <v>0</v>
      </c>
      <c r="P893" s="585">
        <f t="shared" si="103"/>
        <v>38</v>
      </c>
      <c r="Q893" s="602"/>
      <c r="R893" s="602"/>
      <c r="S893" s="579">
        <f t="shared" si="104"/>
        <v>0</v>
      </c>
      <c r="T893" s="579">
        <f t="shared" si="105"/>
        <v>0</v>
      </c>
      <c r="U893" s="735"/>
      <c r="V893" s="831"/>
      <c r="X893" s="981">
        <v>0</v>
      </c>
      <c r="Y893" s="981">
        <v>19</v>
      </c>
      <c r="AB893" s="981">
        <v>0</v>
      </c>
      <c r="AC893" s="981">
        <v>0</v>
      </c>
    </row>
    <row r="894" spans="1:29" ht="15.75" hidden="1" customHeight="1" thickBot="1" x14ac:dyDescent="0.25">
      <c r="A894" s="580" t="str">
        <f t="shared" si="102"/>
        <v>52141551</v>
      </c>
      <c r="B894" s="581">
        <v>878</v>
      </c>
      <c r="C894" s="614">
        <v>52141551</v>
      </c>
      <c r="D894" s="616" t="s">
        <v>130</v>
      </c>
      <c r="E894" s="582">
        <v>20</v>
      </c>
      <c r="J894" s="585" t="s">
        <v>1225</v>
      </c>
      <c r="L894" s="585" t="s">
        <v>9783</v>
      </c>
      <c r="M894" s="585">
        <v>1</v>
      </c>
      <c r="N894" s="585"/>
      <c r="O894" s="579">
        <f t="shared" si="101"/>
        <v>0</v>
      </c>
      <c r="P894" s="585">
        <f t="shared" si="103"/>
        <v>38</v>
      </c>
      <c r="Q894" s="602"/>
      <c r="R894" s="602"/>
      <c r="S894" s="579">
        <f t="shared" si="104"/>
        <v>0</v>
      </c>
      <c r="T894" s="579">
        <f t="shared" si="105"/>
        <v>0</v>
      </c>
      <c r="U894" s="735"/>
      <c r="V894" s="831"/>
      <c r="X894" s="981">
        <v>0</v>
      </c>
      <c r="Y894" s="981">
        <v>19</v>
      </c>
      <c r="AB894" s="981">
        <v>0</v>
      </c>
      <c r="AC894" s="981">
        <v>0</v>
      </c>
    </row>
    <row r="895" spans="1:29" ht="15.75" hidden="1" customHeight="1" thickBot="1" x14ac:dyDescent="0.25">
      <c r="A895" s="580" t="str">
        <f t="shared" si="102"/>
        <v>52141552</v>
      </c>
      <c r="B895" s="581">
        <v>879</v>
      </c>
      <c r="C895" s="614">
        <v>52141552</v>
      </c>
      <c r="D895" s="616" t="s">
        <v>130</v>
      </c>
      <c r="E895" s="582">
        <v>20</v>
      </c>
      <c r="J895" s="585" t="s">
        <v>1225</v>
      </c>
      <c r="L895" s="585" t="s">
        <v>9783</v>
      </c>
      <c r="M895" s="585">
        <v>1</v>
      </c>
      <c r="N895" s="585"/>
      <c r="O895" s="579">
        <f t="shared" si="101"/>
        <v>0</v>
      </c>
      <c r="P895" s="585">
        <f t="shared" si="103"/>
        <v>38</v>
      </c>
      <c r="Q895" s="602"/>
      <c r="R895" s="602"/>
      <c r="S895" s="579">
        <f t="shared" si="104"/>
        <v>0</v>
      </c>
      <c r="T895" s="579">
        <f t="shared" si="105"/>
        <v>0</v>
      </c>
      <c r="U895" s="735"/>
      <c r="V895" s="831"/>
      <c r="X895" s="981">
        <v>0</v>
      </c>
      <c r="Y895" s="981">
        <v>19</v>
      </c>
      <c r="AB895" s="981">
        <v>0</v>
      </c>
      <c r="AC895" s="981">
        <v>0</v>
      </c>
    </row>
    <row r="896" spans="1:29" ht="15.75" hidden="1" customHeight="1" thickBot="1" x14ac:dyDescent="0.25">
      <c r="A896" s="580" t="str">
        <f t="shared" si="102"/>
        <v>52141553</v>
      </c>
      <c r="B896" s="581">
        <v>880</v>
      </c>
      <c r="C896" s="614">
        <v>52141553</v>
      </c>
      <c r="D896" s="616" t="s">
        <v>10163</v>
      </c>
      <c r="E896" s="582">
        <v>20</v>
      </c>
      <c r="J896" s="585" t="s">
        <v>1225</v>
      </c>
      <c r="L896" s="585" t="s">
        <v>9783</v>
      </c>
      <c r="M896" s="585">
        <v>1</v>
      </c>
      <c r="N896" s="585"/>
      <c r="O896" s="579">
        <f t="shared" si="101"/>
        <v>0</v>
      </c>
      <c r="P896" s="585">
        <f t="shared" si="103"/>
        <v>38</v>
      </c>
      <c r="Q896" s="602"/>
      <c r="R896" s="602"/>
      <c r="S896" s="579">
        <f t="shared" si="104"/>
        <v>0</v>
      </c>
      <c r="T896" s="579">
        <f t="shared" si="105"/>
        <v>0</v>
      </c>
      <c r="U896" s="735"/>
      <c r="V896" s="831"/>
      <c r="X896" s="981">
        <v>0</v>
      </c>
      <c r="Y896" s="981">
        <v>19</v>
      </c>
      <c r="AB896" s="981">
        <v>0</v>
      </c>
      <c r="AC896" s="981">
        <v>0</v>
      </c>
    </row>
    <row r="897" spans="1:29" ht="15.75" hidden="1" customHeight="1" thickBot="1" x14ac:dyDescent="0.25">
      <c r="A897" s="580" t="str">
        <f t="shared" si="102"/>
        <v>52149593</v>
      </c>
      <c r="B897" s="581">
        <v>881</v>
      </c>
      <c r="C897" s="614">
        <v>52149593</v>
      </c>
      <c r="D897" s="616" t="s">
        <v>10163</v>
      </c>
      <c r="E897" s="582">
        <v>20</v>
      </c>
      <c r="J897" s="585" t="s">
        <v>1225</v>
      </c>
      <c r="L897" s="585" t="s">
        <v>9783</v>
      </c>
      <c r="M897" s="585">
        <v>1</v>
      </c>
      <c r="N897" s="585"/>
      <c r="O897" s="579">
        <f t="shared" si="101"/>
        <v>0</v>
      </c>
      <c r="P897" s="585">
        <f t="shared" si="103"/>
        <v>38</v>
      </c>
      <c r="Q897" s="602"/>
      <c r="R897" s="602"/>
      <c r="S897" s="579">
        <f t="shared" si="104"/>
        <v>0</v>
      </c>
      <c r="T897" s="579">
        <f t="shared" si="105"/>
        <v>0</v>
      </c>
      <c r="U897" s="735"/>
      <c r="V897" s="831"/>
      <c r="X897" s="981">
        <v>0</v>
      </c>
      <c r="Y897" s="981">
        <v>19</v>
      </c>
      <c r="AB897" s="981">
        <v>0</v>
      </c>
      <c r="AC897" s="981">
        <v>0</v>
      </c>
    </row>
    <row r="898" spans="1:29" ht="15.75" hidden="1" customHeight="1" thickBot="1" x14ac:dyDescent="0.25">
      <c r="A898" s="580" t="str">
        <f t="shared" si="102"/>
        <v>52141555</v>
      </c>
      <c r="B898" s="581">
        <v>882</v>
      </c>
      <c r="C898" s="614">
        <v>52141555</v>
      </c>
      <c r="D898" s="616" t="s">
        <v>130</v>
      </c>
      <c r="E898" s="582">
        <v>20</v>
      </c>
      <c r="J898" s="585" t="s">
        <v>1225</v>
      </c>
      <c r="L898" s="585" t="s">
        <v>9783</v>
      </c>
      <c r="M898" s="585">
        <v>1</v>
      </c>
      <c r="N898" s="585"/>
      <c r="O898" s="579">
        <f t="shared" si="101"/>
        <v>0</v>
      </c>
      <c r="P898" s="585">
        <f t="shared" si="103"/>
        <v>38</v>
      </c>
      <c r="Q898" s="602"/>
      <c r="R898" s="602"/>
      <c r="S898" s="579">
        <f t="shared" si="104"/>
        <v>0</v>
      </c>
      <c r="T898" s="579">
        <f t="shared" si="105"/>
        <v>0</v>
      </c>
      <c r="U898" s="735"/>
      <c r="V898" s="831"/>
      <c r="X898" s="981">
        <v>0</v>
      </c>
      <c r="Y898" s="981">
        <v>19</v>
      </c>
      <c r="AB898" s="981">
        <v>0</v>
      </c>
      <c r="AC898" s="981">
        <v>0</v>
      </c>
    </row>
    <row r="899" spans="1:29" ht="15.75" hidden="1" customHeight="1" thickBot="1" x14ac:dyDescent="0.25">
      <c r="A899" s="580" t="str">
        <f t="shared" si="102"/>
        <v>52141556</v>
      </c>
      <c r="B899" s="581">
        <v>883</v>
      </c>
      <c r="C899" s="614">
        <v>52141556</v>
      </c>
      <c r="D899" s="616" t="s">
        <v>10163</v>
      </c>
      <c r="E899" s="582">
        <v>20</v>
      </c>
      <c r="J899" s="585" t="s">
        <v>1225</v>
      </c>
      <c r="L899" s="585" t="s">
        <v>9783</v>
      </c>
      <c r="M899" s="585">
        <v>1</v>
      </c>
      <c r="N899" s="585"/>
      <c r="O899" s="579">
        <f t="shared" si="101"/>
        <v>0</v>
      </c>
      <c r="P899" s="585">
        <f t="shared" si="103"/>
        <v>38</v>
      </c>
      <c r="Q899" s="602"/>
      <c r="R899" s="602"/>
      <c r="S899" s="579">
        <f t="shared" si="104"/>
        <v>0</v>
      </c>
      <c r="T899" s="579">
        <f t="shared" si="105"/>
        <v>0</v>
      </c>
      <c r="U899" s="735"/>
      <c r="V899" s="831"/>
      <c r="X899" s="981">
        <v>0</v>
      </c>
      <c r="Y899" s="981">
        <v>19</v>
      </c>
      <c r="AB899" s="981">
        <v>0</v>
      </c>
      <c r="AC899" s="981">
        <v>0</v>
      </c>
    </row>
    <row r="900" spans="1:29" ht="15.75" hidden="1" customHeight="1" thickBot="1" x14ac:dyDescent="0.25">
      <c r="A900" s="580" t="str">
        <f t="shared" si="102"/>
        <v>52141557</v>
      </c>
      <c r="B900" s="581">
        <v>884</v>
      </c>
      <c r="C900" s="614">
        <v>52141557</v>
      </c>
      <c r="D900" s="616" t="s">
        <v>10176</v>
      </c>
      <c r="E900" s="582">
        <v>20</v>
      </c>
      <c r="J900" s="585" t="s">
        <v>1225</v>
      </c>
      <c r="L900" s="585" t="s">
        <v>9783</v>
      </c>
      <c r="M900" s="585">
        <v>1</v>
      </c>
      <c r="N900" s="585"/>
      <c r="O900" s="579">
        <f t="shared" si="101"/>
        <v>0</v>
      </c>
      <c r="P900" s="585">
        <f t="shared" si="103"/>
        <v>38</v>
      </c>
      <c r="Q900" s="602"/>
      <c r="R900" s="602"/>
      <c r="S900" s="579">
        <f t="shared" si="104"/>
        <v>0</v>
      </c>
      <c r="T900" s="579">
        <f t="shared" si="105"/>
        <v>0</v>
      </c>
      <c r="U900" s="735"/>
      <c r="V900" s="831"/>
      <c r="X900" s="981">
        <v>0</v>
      </c>
      <c r="Y900" s="981">
        <v>19</v>
      </c>
      <c r="AB900" s="981">
        <v>0</v>
      </c>
      <c r="AC900" s="981">
        <v>0</v>
      </c>
    </row>
    <row r="901" spans="1:29" ht="15.75" hidden="1" customHeight="1" thickBot="1" x14ac:dyDescent="0.25">
      <c r="A901" s="580" t="str">
        <f t="shared" si="102"/>
        <v>52141558</v>
      </c>
      <c r="B901" s="581">
        <v>885</v>
      </c>
      <c r="C901" s="614">
        <v>52141558</v>
      </c>
      <c r="D901" s="616" t="s">
        <v>10163</v>
      </c>
      <c r="E901" s="582">
        <v>20</v>
      </c>
      <c r="J901" s="585" t="s">
        <v>1225</v>
      </c>
      <c r="L901" s="585" t="s">
        <v>9783</v>
      </c>
      <c r="M901" s="585">
        <v>1</v>
      </c>
      <c r="N901" s="585"/>
      <c r="O901" s="579">
        <f t="shared" si="101"/>
        <v>0</v>
      </c>
      <c r="P901" s="585">
        <f t="shared" si="103"/>
        <v>38</v>
      </c>
      <c r="Q901" s="602"/>
      <c r="R901" s="602"/>
      <c r="S901" s="579">
        <f t="shared" si="104"/>
        <v>0</v>
      </c>
      <c r="T901" s="579">
        <f t="shared" si="105"/>
        <v>0</v>
      </c>
      <c r="U901" s="735"/>
      <c r="V901" s="831"/>
      <c r="X901" s="981">
        <v>0</v>
      </c>
      <c r="Y901" s="981">
        <v>19</v>
      </c>
      <c r="AB901" s="981">
        <v>0</v>
      </c>
      <c r="AC901" s="981">
        <v>0</v>
      </c>
    </row>
    <row r="902" spans="1:29" ht="15.75" hidden="1" customHeight="1" thickBot="1" x14ac:dyDescent="0.25">
      <c r="A902" s="580" t="str">
        <f t="shared" si="102"/>
        <v>52141559</v>
      </c>
      <c r="B902" s="581">
        <v>886</v>
      </c>
      <c r="C902" s="614">
        <v>52141559</v>
      </c>
      <c r="D902" s="616" t="s">
        <v>10163</v>
      </c>
      <c r="E902" s="582">
        <v>20</v>
      </c>
      <c r="J902" s="585" t="s">
        <v>1225</v>
      </c>
      <c r="L902" s="585" t="s">
        <v>9783</v>
      </c>
      <c r="M902" s="585">
        <v>1</v>
      </c>
      <c r="N902" s="585"/>
      <c r="O902" s="579">
        <f t="shared" si="101"/>
        <v>0</v>
      </c>
      <c r="P902" s="585">
        <f t="shared" si="103"/>
        <v>38</v>
      </c>
      <c r="Q902" s="602"/>
      <c r="R902" s="602"/>
      <c r="S902" s="579">
        <f t="shared" si="104"/>
        <v>0</v>
      </c>
      <c r="T902" s="579">
        <f t="shared" si="105"/>
        <v>0</v>
      </c>
      <c r="U902" s="735"/>
      <c r="V902" s="831"/>
      <c r="X902" s="981">
        <v>0</v>
      </c>
      <c r="Y902" s="981">
        <v>19</v>
      </c>
      <c r="AB902" s="981">
        <v>0</v>
      </c>
      <c r="AC902" s="981">
        <v>0</v>
      </c>
    </row>
    <row r="903" spans="1:29" ht="15.75" hidden="1" customHeight="1" thickBot="1" x14ac:dyDescent="0.25">
      <c r="A903" s="580" t="str">
        <f t="shared" si="102"/>
        <v>52141671</v>
      </c>
      <c r="B903" s="581">
        <v>887</v>
      </c>
      <c r="C903" s="614">
        <v>52141671</v>
      </c>
      <c r="D903" s="616" t="s">
        <v>130</v>
      </c>
      <c r="E903" s="582">
        <v>20</v>
      </c>
      <c r="J903" s="585" t="s">
        <v>1225</v>
      </c>
      <c r="L903" s="585" t="s">
        <v>9783</v>
      </c>
      <c r="M903" s="585">
        <v>1</v>
      </c>
      <c r="N903" s="585"/>
      <c r="O903" s="579">
        <f t="shared" si="101"/>
        <v>0</v>
      </c>
      <c r="P903" s="585">
        <f t="shared" si="103"/>
        <v>38</v>
      </c>
      <c r="Q903" s="602"/>
      <c r="R903" s="602"/>
      <c r="S903" s="579">
        <f t="shared" si="104"/>
        <v>0</v>
      </c>
      <c r="T903" s="579">
        <f t="shared" si="105"/>
        <v>0</v>
      </c>
      <c r="U903" s="735"/>
      <c r="V903" s="831"/>
      <c r="X903" s="981">
        <v>0</v>
      </c>
      <c r="Y903" s="981">
        <v>19</v>
      </c>
      <c r="AB903" s="981">
        <v>0</v>
      </c>
      <c r="AC903" s="981">
        <v>0</v>
      </c>
    </row>
    <row r="904" spans="1:29" ht="15.75" hidden="1" customHeight="1" thickBot="1" x14ac:dyDescent="0.25">
      <c r="A904" s="580" t="str">
        <f t="shared" si="102"/>
        <v>52143525</v>
      </c>
      <c r="B904" s="581">
        <v>888</v>
      </c>
      <c r="C904" s="682">
        <v>52143525</v>
      </c>
      <c r="D904" s="616" t="s">
        <v>10163</v>
      </c>
      <c r="E904" s="582">
        <v>20</v>
      </c>
      <c r="J904" s="585" t="s">
        <v>1225</v>
      </c>
      <c r="L904" s="585" t="s">
        <v>9783</v>
      </c>
      <c r="M904" s="585">
        <v>1</v>
      </c>
      <c r="N904" s="585"/>
      <c r="O904" s="579">
        <f t="shared" si="101"/>
        <v>0</v>
      </c>
      <c r="P904" s="585">
        <f t="shared" si="103"/>
        <v>38</v>
      </c>
      <c r="Q904" s="602"/>
      <c r="R904" s="602"/>
      <c r="S904" s="579">
        <f t="shared" si="104"/>
        <v>0</v>
      </c>
      <c r="T904" s="579">
        <f t="shared" si="105"/>
        <v>0</v>
      </c>
      <c r="U904" s="735"/>
      <c r="V904" s="831"/>
      <c r="X904" s="981">
        <v>0</v>
      </c>
      <c r="Y904" s="981">
        <v>19</v>
      </c>
      <c r="AB904" s="981">
        <v>0</v>
      </c>
      <c r="AC904" s="981">
        <v>0</v>
      </c>
    </row>
    <row r="905" spans="1:29" ht="15.75" hidden="1" customHeight="1" thickBot="1" x14ac:dyDescent="0.25">
      <c r="A905" s="580" t="str">
        <f t="shared" si="102"/>
        <v>52144348</v>
      </c>
      <c r="B905" s="581">
        <v>889</v>
      </c>
      <c r="C905" s="614">
        <v>52144348</v>
      </c>
      <c r="D905" s="616" t="s">
        <v>10163</v>
      </c>
      <c r="E905" s="582">
        <v>20</v>
      </c>
      <c r="J905" s="585" t="s">
        <v>1225</v>
      </c>
      <c r="L905" s="585" t="s">
        <v>9783</v>
      </c>
      <c r="M905" s="585">
        <v>1</v>
      </c>
      <c r="N905" s="585"/>
      <c r="O905" s="579">
        <f t="shared" si="101"/>
        <v>0</v>
      </c>
      <c r="P905" s="585">
        <f t="shared" si="103"/>
        <v>38</v>
      </c>
      <c r="Q905" s="602"/>
      <c r="R905" s="602"/>
      <c r="S905" s="579">
        <f t="shared" si="104"/>
        <v>0</v>
      </c>
      <c r="T905" s="579">
        <f t="shared" si="105"/>
        <v>0</v>
      </c>
      <c r="U905" s="735"/>
      <c r="V905" s="831"/>
      <c r="X905" s="981">
        <v>0</v>
      </c>
      <c r="Y905" s="981">
        <v>19</v>
      </c>
      <c r="AB905" s="981">
        <v>0</v>
      </c>
      <c r="AC905" s="981">
        <v>0</v>
      </c>
    </row>
    <row r="906" spans="1:29" ht="15.75" hidden="1" customHeight="1" thickBot="1" x14ac:dyDescent="0.25">
      <c r="A906" s="580" t="str">
        <f t="shared" si="102"/>
        <v>52144349</v>
      </c>
      <c r="B906" s="581">
        <v>890</v>
      </c>
      <c r="C906" s="614">
        <v>52144349</v>
      </c>
      <c r="D906" s="616" t="s">
        <v>10163</v>
      </c>
      <c r="E906" s="582">
        <v>20</v>
      </c>
      <c r="J906" s="585" t="s">
        <v>1225</v>
      </c>
      <c r="L906" s="585" t="s">
        <v>9783</v>
      </c>
      <c r="M906" s="585">
        <v>1</v>
      </c>
      <c r="N906" s="585"/>
      <c r="O906" s="579">
        <f t="shared" si="101"/>
        <v>0</v>
      </c>
      <c r="P906" s="585">
        <f t="shared" si="103"/>
        <v>38</v>
      </c>
      <c r="Q906" s="602"/>
      <c r="R906" s="602"/>
      <c r="S906" s="579">
        <f t="shared" si="104"/>
        <v>0</v>
      </c>
      <c r="T906" s="579">
        <f t="shared" si="105"/>
        <v>0</v>
      </c>
      <c r="U906" s="735"/>
      <c r="V906" s="831"/>
      <c r="X906" s="981">
        <v>0</v>
      </c>
      <c r="Y906" s="981">
        <v>19</v>
      </c>
      <c r="AB906" s="981">
        <v>0</v>
      </c>
      <c r="AC906" s="981">
        <v>0</v>
      </c>
    </row>
    <row r="907" spans="1:29" ht="15.75" hidden="1" customHeight="1" thickBot="1" x14ac:dyDescent="0.25">
      <c r="A907" s="580" t="str">
        <f t="shared" si="102"/>
        <v>52144350</v>
      </c>
      <c r="B907" s="581">
        <v>891</v>
      </c>
      <c r="C907" s="614">
        <v>52144350</v>
      </c>
      <c r="D907" s="616" t="s">
        <v>130</v>
      </c>
      <c r="E907" s="582">
        <v>20</v>
      </c>
      <c r="J907" s="585" t="s">
        <v>1225</v>
      </c>
      <c r="L907" s="585" t="s">
        <v>9783</v>
      </c>
      <c r="M907" s="585">
        <v>1</v>
      </c>
      <c r="N907" s="585"/>
      <c r="O907" s="579">
        <f t="shared" si="101"/>
        <v>0</v>
      </c>
      <c r="P907" s="585">
        <f t="shared" si="103"/>
        <v>38</v>
      </c>
      <c r="Q907" s="602"/>
      <c r="R907" s="602"/>
      <c r="S907" s="579">
        <f t="shared" si="104"/>
        <v>0</v>
      </c>
      <c r="T907" s="579">
        <f t="shared" si="105"/>
        <v>0</v>
      </c>
      <c r="U907" s="735"/>
      <c r="V907" s="831"/>
      <c r="X907" s="981">
        <v>0</v>
      </c>
      <c r="Y907" s="981">
        <v>19</v>
      </c>
      <c r="AB907" s="981">
        <v>0</v>
      </c>
      <c r="AC907" s="981">
        <v>0</v>
      </c>
    </row>
    <row r="908" spans="1:29" ht="15.75" hidden="1" customHeight="1" thickBot="1" x14ac:dyDescent="0.25">
      <c r="A908" s="580" t="str">
        <f t="shared" si="102"/>
        <v>52140471</v>
      </c>
      <c r="B908" s="581">
        <v>892</v>
      </c>
      <c r="C908" s="623">
        <v>52140471</v>
      </c>
      <c r="D908" s="616" t="s">
        <v>10163</v>
      </c>
      <c r="E908" s="623">
        <v>20</v>
      </c>
      <c r="J908" s="585" t="s">
        <v>1225</v>
      </c>
      <c r="L908" s="585" t="s">
        <v>9783</v>
      </c>
      <c r="M908" s="585">
        <v>1</v>
      </c>
      <c r="N908" s="585"/>
      <c r="O908" s="579">
        <f t="shared" si="101"/>
        <v>0</v>
      </c>
      <c r="P908" s="585">
        <f t="shared" si="103"/>
        <v>38</v>
      </c>
      <c r="Q908" s="602"/>
      <c r="R908" s="602"/>
      <c r="S908" s="579">
        <f t="shared" si="104"/>
        <v>0</v>
      </c>
      <c r="T908" s="579">
        <f t="shared" si="105"/>
        <v>0</v>
      </c>
      <c r="U908" s="735"/>
      <c r="V908" s="831"/>
      <c r="X908" s="981">
        <v>0</v>
      </c>
      <c r="Y908" s="981">
        <v>19</v>
      </c>
      <c r="AB908" s="981">
        <v>0</v>
      </c>
      <c r="AC908" s="981">
        <v>0</v>
      </c>
    </row>
    <row r="909" spans="1:29" ht="15.75" hidden="1" customHeight="1" thickBot="1" x14ac:dyDescent="0.25">
      <c r="A909" s="580" t="str">
        <f t="shared" si="102"/>
        <v>7777777777</v>
      </c>
      <c r="B909" s="581">
        <v>893</v>
      </c>
      <c r="C909" s="623">
        <v>7777777777</v>
      </c>
      <c r="D909" s="623" t="s">
        <v>2548</v>
      </c>
      <c r="E909" s="623">
        <v>120</v>
      </c>
      <c r="J909" s="585" t="s">
        <v>1225</v>
      </c>
      <c r="L909" s="585" t="s">
        <v>9783</v>
      </c>
      <c r="M909" s="585">
        <v>1</v>
      </c>
      <c r="N909" s="585"/>
      <c r="O909" s="579">
        <f t="shared" si="101"/>
        <v>0</v>
      </c>
      <c r="P909" s="585">
        <f t="shared" si="103"/>
        <v>38</v>
      </c>
      <c r="Q909" s="602"/>
      <c r="R909" s="602"/>
      <c r="S909" s="579">
        <f t="shared" si="104"/>
        <v>0</v>
      </c>
      <c r="T909" s="579">
        <f t="shared" si="105"/>
        <v>0</v>
      </c>
      <c r="U909" s="735"/>
      <c r="V909" s="831"/>
      <c r="X909" s="981">
        <v>0</v>
      </c>
      <c r="Y909" s="981">
        <v>19</v>
      </c>
      <c r="AB909" s="981">
        <v>0</v>
      </c>
      <c r="AC909" s="981">
        <v>0</v>
      </c>
    </row>
    <row r="910" spans="1:29" ht="15.75" hidden="1" customHeight="1" thickBot="1" x14ac:dyDescent="0.25">
      <c r="A910" s="580" t="str">
        <f t="shared" si="102"/>
        <v>6666666666</v>
      </c>
      <c r="B910" s="581">
        <v>894</v>
      </c>
      <c r="C910" s="623">
        <v>6666666666</v>
      </c>
      <c r="D910" s="623" t="s">
        <v>2549</v>
      </c>
      <c r="E910" s="623">
        <v>120</v>
      </c>
      <c r="J910" s="585" t="s">
        <v>1225</v>
      </c>
      <c r="L910" s="585" t="s">
        <v>9783</v>
      </c>
      <c r="M910" s="585">
        <v>1</v>
      </c>
      <c r="N910" s="585"/>
      <c r="O910" s="579">
        <f t="shared" si="101"/>
        <v>0</v>
      </c>
      <c r="P910" s="585">
        <f t="shared" si="103"/>
        <v>38</v>
      </c>
      <c r="Q910" s="602"/>
      <c r="R910" s="602"/>
      <c r="S910" s="579">
        <f t="shared" si="104"/>
        <v>0</v>
      </c>
      <c r="T910" s="579">
        <f t="shared" si="105"/>
        <v>0</v>
      </c>
      <c r="U910" s="735"/>
      <c r="V910" s="831"/>
      <c r="X910" s="981">
        <v>0</v>
      </c>
      <c r="Y910" s="981">
        <v>19</v>
      </c>
      <c r="AB910" s="981">
        <v>0</v>
      </c>
      <c r="AC910" s="981">
        <v>0</v>
      </c>
    </row>
    <row r="911" spans="1:29" ht="15.75" hidden="1" customHeight="1" thickBot="1" x14ac:dyDescent="0.25">
      <c r="A911" s="580" t="str">
        <f t="shared" si="102"/>
        <v>52134593SEQ. FAROL</v>
      </c>
      <c r="B911" s="581">
        <v>895</v>
      </c>
      <c r="C911" s="623">
        <v>52134593</v>
      </c>
      <c r="D911" s="623" t="s">
        <v>2485</v>
      </c>
      <c r="E911" s="623">
        <v>32</v>
      </c>
      <c r="G911" s="354" t="s">
        <v>2484</v>
      </c>
      <c r="J911" s="354" t="s">
        <v>831</v>
      </c>
      <c r="L911" s="585" t="s">
        <v>9783</v>
      </c>
      <c r="M911" s="585">
        <v>1</v>
      </c>
      <c r="N911" s="585"/>
      <c r="O911" s="579">
        <f t="shared" si="101"/>
        <v>0</v>
      </c>
      <c r="P911" s="585">
        <f t="shared" si="103"/>
        <v>38</v>
      </c>
      <c r="Q911" s="602"/>
      <c r="R911" s="602"/>
      <c r="S911" s="579">
        <f t="shared" si="104"/>
        <v>0</v>
      </c>
      <c r="T911" s="579">
        <f t="shared" si="105"/>
        <v>0</v>
      </c>
      <c r="U911" s="735"/>
      <c r="V911" s="831"/>
      <c r="X911" s="981">
        <v>0</v>
      </c>
      <c r="Y911" s="981">
        <v>19</v>
      </c>
      <c r="AB911" s="981">
        <v>0</v>
      </c>
      <c r="AC911" s="981">
        <v>0</v>
      </c>
    </row>
    <row r="912" spans="1:29" ht="15.75" hidden="1" customHeight="1" thickBot="1" x14ac:dyDescent="0.25">
      <c r="A912" s="580" t="str">
        <f t="shared" si="102"/>
        <v>52134592SEQ. FAROL</v>
      </c>
      <c r="B912" s="581">
        <v>896</v>
      </c>
      <c r="C912" s="623">
        <v>52134592</v>
      </c>
      <c r="D912" s="623" t="s">
        <v>2485</v>
      </c>
      <c r="E912" s="623">
        <v>32</v>
      </c>
      <c r="G912" s="354" t="s">
        <v>2484</v>
      </c>
      <c r="J912" s="354" t="s">
        <v>831</v>
      </c>
      <c r="L912" s="585" t="s">
        <v>9783</v>
      </c>
      <c r="M912" s="585">
        <v>1</v>
      </c>
      <c r="N912" s="585"/>
      <c r="O912" s="579">
        <f t="shared" si="101"/>
        <v>0</v>
      </c>
      <c r="P912" s="585">
        <f t="shared" si="103"/>
        <v>38</v>
      </c>
      <c r="Q912" s="602"/>
      <c r="R912" s="602"/>
      <c r="S912" s="579">
        <f t="shared" si="104"/>
        <v>0</v>
      </c>
      <c r="T912" s="579">
        <f t="shared" si="105"/>
        <v>0</v>
      </c>
      <c r="U912" s="735"/>
      <c r="V912" s="831"/>
      <c r="X912" s="981">
        <v>0</v>
      </c>
      <c r="Y912" s="981">
        <v>19</v>
      </c>
      <c r="AB912" s="981">
        <v>0</v>
      </c>
      <c r="AC912" s="981">
        <v>0</v>
      </c>
    </row>
    <row r="913" spans="1:35" ht="15.75" hidden="1" customHeight="1" thickBot="1" x14ac:dyDescent="0.25">
      <c r="A913" s="580" t="str">
        <f t="shared" si="102"/>
        <v>95423472TAP045D</v>
      </c>
      <c r="B913" s="581">
        <v>897</v>
      </c>
      <c r="C913" s="588">
        <v>95423472</v>
      </c>
      <c r="D913" s="588" t="s">
        <v>2550</v>
      </c>
      <c r="E913" s="588">
        <v>24</v>
      </c>
      <c r="F913" s="591"/>
      <c r="G913" s="593" t="s">
        <v>10025</v>
      </c>
      <c r="H913" s="593"/>
      <c r="I913" s="593"/>
      <c r="J913" s="591" t="s">
        <v>831</v>
      </c>
      <c r="K913" s="593"/>
      <c r="L913" s="593" t="s">
        <v>9783</v>
      </c>
      <c r="M913" s="593">
        <v>1</v>
      </c>
      <c r="N913" s="593"/>
      <c r="O913" s="594">
        <f t="shared" si="101"/>
        <v>0</v>
      </c>
      <c r="P913" s="585">
        <f t="shared" si="103"/>
        <v>38</v>
      </c>
      <c r="Q913" s="706">
        <v>1</v>
      </c>
      <c r="R913" s="706">
        <v>2</v>
      </c>
      <c r="S913" s="579">
        <f t="shared" si="104"/>
        <v>0</v>
      </c>
      <c r="T913" s="579">
        <f t="shared" si="105"/>
        <v>0</v>
      </c>
      <c r="U913" s="641" t="s">
        <v>9823</v>
      </c>
      <c r="V913" s="853">
        <v>42969</v>
      </c>
      <c r="X913" s="981">
        <v>0</v>
      </c>
      <c r="Y913" s="981">
        <v>19</v>
      </c>
      <c r="Z913" s="981">
        <v>1</v>
      </c>
      <c r="AA913" s="981">
        <v>2</v>
      </c>
      <c r="AB913" s="981">
        <v>0</v>
      </c>
      <c r="AC913" s="981">
        <v>0</v>
      </c>
    </row>
    <row r="914" spans="1:35" s="872" customFormat="1" ht="15.75" hidden="1" customHeight="1" thickBot="1" x14ac:dyDescent="0.25">
      <c r="A914" s="580" t="str">
        <f t="shared" si="102"/>
        <v>96169594LF003D-M1</v>
      </c>
      <c r="B914" s="581">
        <v>898</v>
      </c>
      <c r="C914" s="683" t="s">
        <v>66</v>
      </c>
      <c r="D914" s="683" t="s">
        <v>67</v>
      </c>
      <c r="E914" s="683">
        <v>500</v>
      </c>
      <c r="F914" s="684"/>
      <c r="G914" s="683" t="s">
        <v>68</v>
      </c>
      <c r="H914" s="97" t="s">
        <v>69</v>
      </c>
      <c r="I914" s="685" t="s">
        <v>71</v>
      </c>
      <c r="J914" s="686" t="s">
        <v>70</v>
      </c>
      <c r="K914" s="687" t="s">
        <v>72</v>
      </c>
      <c r="L914" s="688" t="s">
        <v>47</v>
      </c>
      <c r="M914" s="689">
        <v>1</v>
      </c>
      <c r="N914" s="689"/>
      <c r="O914" s="579">
        <f t="shared" si="101"/>
        <v>0</v>
      </c>
      <c r="P914" s="585" t="e">
        <f t="shared" si="103"/>
        <v>#N/A</v>
      </c>
      <c r="Q914" s="602"/>
      <c r="R914" s="602"/>
      <c r="S914" s="579">
        <f t="shared" si="104"/>
        <v>0</v>
      </c>
      <c r="T914" s="579">
        <f t="shared" si="105"/>
        <v>0</v>
      </c>
      <c r="U914" s="687"/>
      <c r="V914" s="871"/>
      <c r="X914" s="985">
        <v>0</v>
      </c>
      <c r="Y914" s="985" t="e">
        <v>#N/A</v>
      </c>
      <c r="Z914" s="985"/>
      <c r="AA914" s="985"/>
      <c r="AB914" s="985">
        <v>0</v>
      </c>
      <c r="AC914" s="985">
        <v>0</v>
      </c>
      <c r="AD914" s="985"/>
      <c r="AE914" s="985"/>
      <c r="AF914" s="985"/>
      <c r="AG914" s="985"/>
      <c r="AH914" s="985"/>
      <c r="AI914" s="985"/>
    </row>
    <row r="915" spans="1:35" ht="15.75" hidden="1" customHeight="1" thickBot="1" x14ac:dyDescent="0.25">
      <c r="A915" s="580" t="str">
        <f t="shared" si="102"/>
        <v>96169594TP009D-M2</v>
      </c>
      <c r="B915" s="581">
        <v>899</v>
      </c>
      <c r="C915" s="586">
        <v>96169594</v>
      </c>
      <c r="D915" s="586" t="s">
        <v>67</v>
      </c>
      <c r="E915" s="586">
        <v>500</v>
      </c>
      <c r="G915" s="586" t="s">
        <v>74</v>
      </c>
      <c r="H915" s="97" t="s">
        <v>69</v>
      </c>
      <c r="I915" s="690" t="s">
        <v>75</v>
      </c>
      <c r="J915" s="691" t="s">
        <v>70</v>
      </c>
      <c r="K915" s="688" t="s">
        <v>72</v>
      </c>
      <c r="L915" s="688" t="s">
        <v>47</v>
      </c>
      <c r="M915" s="585">
        <v>1</v>
      </c>
      <c r="N915" s="585"/>
      <c r="O915" s="579">
        <f t="shared" si="101"/>
        <v>0</v>
      </c>
      <c r="P915" s="585" t="e">
        <f t="shared" si="103"/>
        <v>#N/A</v>
      </c>
      <c r="Q915" s="602"/>
      <c r="R915" s="602"/>
      <c r="S915" s="579">
        <f t="shared" si="104"/>
        <v>0</v>
      </c>
      <c r="T915" s="579">
        <f t="shared" si="105"/>
        <v>0</v>
      </c>
      <c r="U915" s="735"/>
      <c r="V915" s="831"/>
      <c r="X915" s="981">
        <v>0</v>
      </c>
      <c r="Y915" s="981" t="e">
        <v>#N/A</v>
      </c>
      <c r="AB915" s="981">
        <v>0</v>
      </c>
      <c r="AC915" s="981">
        <v>0</v>
      </c>
    </row>
    <row r="916" spans="1:35" ht="15.75" hidden="1" customHeight="1" thickBot="1" x14ac:dyDescent="0.25">
      <c r="A916" s="580" t="str">
        <f t="shared" si="102"/>
        <v>95963800MB018D-M1</v>
      </c>
      <c r="B916" s="581">
        <v>900</v>
      </c>
      <c r="C916" s="586" t="s">
        <v>80</v>
      </c>
      <c r="D916" s="586" t="s">
        <v>81</v>
      </c>
      <c r="E916" s="586">
        <v>120</v>
      </c>
      <c r="G916" s="586" t="s">
        <v>82</v>
      </c>
      <c r="H916" s="97" t="s">
        <v>69</v>
      </c>
      <c r="I916" s="690" t="s">
        <v>84</v>
      </c>
      <c r="J916" s="691" t="s">
        <v>83</v>
      </c>
      <c r="K916" s="688" t="s">
        <v>85</v>
      </c>
      <c r="L916" s="688" t="s">
        <v>9782</v>
      </c>
      <c r="M916" s="585">
        <v>1</v>
      </c>
      <c r="N916" s="585" t="s">
        <v>78</v>
      </c>
      <c r="O916" s="579">
        <f t="shared" si="101"/>
        <v>0</v>
      </c>
      <c r="P916" s="585">
        <f t="shared" si="103"/>
        <v>38</v>
      </c>
      <c r="Q916" s="602">
        <v>3</v>
      </c>
      <c r="R916" s="602">
        <v>5</v>
      </c>
      <c r="S916" s="579">
        <f t="shared" si="104"/>
        <v>2</v>
      </c>
      <c r="T916" s="579">
        <f t="shared" si="105"/>
        <v>3</v>
      </c>
      <c r="U916" s="735" t="s">
        <v>9824</v>
      </c>
      <c r="V916" s="832">
        <v>42971</v>
      </c>
      <c r="X916" s="981">
        <v>0</v>
      </c>
      <c r="Y916" s="981">
        <v>19</v>
      </c>
      <c r="Z916" s="981">
        <v>3</v>
      </c>
      <c r="AA916" s="981">
        <v>5</v>
      </c>
      <c r="AB916" s="981">
        <v>2</v>
      </c>
      <c r="AC916" s="981">
        <v>3</v>
      </c>
    </row>
    <row r="917" spans="1:35" ht="15.75" hidden="1" customHeight="1" thickBot="1" x14ac:dyDescent="0.25">
      <c r="A917" s="580" t="str">
        <f t="shared" si="102"/>
        <v>95492640MB018D-M1</v>
      </c>
      <c r="B917" s="581">
        <v>901</v>
      </c>
      <c r="C917" s="586">
        <v>95492640</v>
      </c>
      <c r="D917" s="586" t="s">
        <v>90</v>
      </c>
      <c r="E917" s="586">
        <v>52</v>
      </c>
      <c r="G917" s="586" t="s">
        <v>82</v>
      </c>
      <c r="H917" s="97" t="s">
        <v>69</v>
      </c>
      <c r="I917" s="690" t="s">
        <v>84</v>
      </c>
      <c r="J917" s="691" t="s">
        <v>83</v>
      </c>
      <c r="K917" s="688" t="s">
        <v>91</v>
      </c>
      <c r="L917" s="688" t="s">
        <v>9782</v>
      </c>
      <c r="M917" s="585">
        <v>1</v>
      </c>
      <c r="N917" s="585" t="s">
        <v>78</v>
      </c>
      <c r="O917" s="579">
        <f t="shared" si="101"/>
        <v>0</v>
      </c>
      <c r="P917" s="585">
        <f t="shared" si="103"/>
        <v>38</v>
      </c>
      <c r="Q917" s="602">
        <v>2</v>
      </c>
      <c r="R917" s="602">
        <v>3</v>
      </c>
      <c r="S917" s="579">
        <f t="shared" si="104"/>
        <v>3</v>
      </c>
      <c r="T917" s="579">
        <f t="shared" si="105"/>
        <v>6</v>
      </c>
      <c r="U917" s="735" t="s">
        <v>9824</v>
      </c>
      <c r="V917" s="832">
        <v>42971</v>
      </c>
      <c r="X917" s="981">
        <v>0</v>
      </c>
      <c r="Y917" s="981">
        <v>19</v>
      </c>
      <c r="Z917" s="981">
        <v>2</v>
      </c>
      <c r="AA917" s="981">
        <v>3</v>
      </c>
      <c r="AB917" s="981">
        <v>3</v>
      </c>
      <c r="AC917" s="981">
        <v>6</v>
      </c>
    </row>
    <row r="918" spans="1:35" ht="15.75" hidden="1" customHeight="1" thickBot="1" x14ac:dyDescent="0.25">
      <c r="A918" s="580" t="str">
        <f t="shared" si="102"/>
        <v>94748588DO023E-M4</v>
      </c>
      <c r="B918" s="581">
        <v>902</v>
      </c>
      <c r="C918" s="586" t="s">
        <v>101</v>
      </c>
      <c r="D918" s="586" t="s">
        <v>102</v>
      </c>
      <c r="E918" s="586">
        <v>500</v>
      </c>
      <c r="G918" s="586" t="s">
        <v>103</v>
      </c>
      <c r="H918" s="97" t="s">
        <v>69</v>
      </c>
      <c r="I918" s="690" t="s">
        <v>104</v>
      </c>
      <c r="J918" s="691" t="s">
        <v>83</v>
      </c>
      <c r="K918" s="688" t="s">
        <v>105</v>
      </c>
      <c r="L918" s="688" t="s">
        <v>47</v>
      </c>
      <c r="M918" s="585">
        <v>1</v>
      </c>
      <c r="N918" s="585"/>
      <c r="O918" s="579">
        <f t="shared" si="101"/>
        <v>0</v>
      </c>
      <c r="P918" s="585" t="e">
        <f t="shared" si="103"/>
        <v>#N/A</v>
      </c>
      <c r="Q918" s="602"/>
      <c r="R918" s="602"/>
      <c r="S918" s="579">
        <f t="shared" si="104"/>
        <v>0</v>
      </c>
      <c r="T918" s="579">
        <f t="shared" si="105"/>
        <v>0</v>
      </c>
      <c r="U918" s="735"/>
      <c r="V918" s="831"/>
      <c r="X918" s="981">
        <v>0</v>
      </c>
      <c r="Y918" s="981" t="e">
        <v>#N/A</v>
      </c>
      <c r="AB918" s="981">
        <v>0</v>
      </c>
      <c r="AC918" s="981">
        <v>0</v>
      </c>
    </row>
    <row r="919" spans="1:35" ht="15.75" hidden="1" customHeight="1" thickBot="1" x14ac:dyDescent="0.25">
      <c r="A919" s="580" t="str">
        <f t="shared" si="102"/>
        <v>94747905TP033D-M2</v>
      </c>
      <c r="B919" s="581">
        <v>903</v>
      </c>
      <c r="C919" s="589" t="s">
        <v>107</v>
      </c>
      <c r="D919" s="589" t="s">
        <v>108</v>
      </c>
      <c r="E919" s="589">
        <v>560</v>
      </c>
      <c r="F919" s="591"/>
      <c r="G919" s="589" t="s">
        <v>109</v>
      </c>
      <c r="H919" s="541" t="s">
        <v>69</v>
      </c>
      <c r="I919" s="692" t="s">
        <v>84</v>
      </c>
      <c r="J919" s="592" t="s">
        <v>70</v>
      </c>
      <c r="K919" s="604" t="s">
        <v>110</v>
      </c>
      <c r="L919" s="604" t="s">
        <v>42</v>
      </c>
      <c r="M919" s="593">
        <v>1</v>
      </c>
      <c r="N919" s="593"/>
      <c r="O919" s="594">
        <f t="shared" si="101"/>
        <v>0</v>
      </c>
      <c r="P919" s="585">
        <f t="shared" si="103"/>
        <v>21</v>
      </c>
      <c r="Q919" s="706"/>
      <c r="R919" s="706"/>
      <c r="S919" s="579">
        <f t="shared" si="104"/>
        <v>0</v>
      </c>
      <c r="T919" s="579">
        <f t="shared" si="105"/>
        <v>0</v>
      </c>
      <c r="U919" s="641" t="s">
        <v>9823</v>
      </c>
      <c r="V919" s="833">
        <v>42961</v>
      </c>
      <c r="X919" s="981">
        <v>0</v>
      </c>
      <c r="Y919" s="981">
        <v>10</v>
      </c>
      <c r="AB919" s="981">
        <v>0</v>
      </c>
      <c r="AC919" s="981">
        <v>0</v>
      </c>
    </row>
    <row r="920" spans="1:35" ht="15.75" hidden="1" customHeight="1" thickBot="1" x14ac:dyDescent="0.25">
      <c r="A920" s="580" t="str">
        <f t="shared" si="102"/>
        <v>94747899TP033D-M2</v>
      </c>
      <c r="B920" s="581">
        <v>904</v>
      </c>
      <c r="C920" s="589" t="s">
        <v>111</v>
      </c>
      <c r="D920" s="589" t="s">
        <v>112</v>
      </c>
      <c r="E920" s="589">
        <v>300</v>
      </c>
      <c r="F920" s="591"/>
      <c r="G920" s="589" t="s">
        <v>109</v>
      </c>
      <c r="H920" s="541" t="s">
        <v>69</v>
      </c>
      <c r="I920" s="692" t="s">
        <v>84</v>
      </c>
      <c r="J920" s="592" t="s">
        <v>70</v>
      </c>
      <c r="K920" s="604" t="s">
        <v>113</v>
      </c>
      <c r="L920" s="604" t="s">
        <v>114</v>
      </c>
      <c r="M920" s="593">
        <v>1</v>
      </c>
      <c r="N920" s="593"/>
      <c r="O920" s="594">
        <f t="shared" si="101"/>
        <v>0</v>
      </c>
      <c r="P920" s="585">
        <f t="shared" si="103"/>
        <v>9</v>
      </c>
      <c r="Q920" s="706"/>
      <c r="R920" s="706"/>
      <c r="S920" s="579">
        <f t="shared" si="104"/>
        <v>0</v>
      </c>
      <c r="T920" s="579">
        <f t="shared" si="105"/>
        <v>0</v>
      </c>
      <c r="U920" s="641" t="s">
        <v>9823</v>
      </c>
      <c r="V920" s="833">
        <v>42961</v>
      </c>
      <c r="X920" s="981">
        <v>0</v>
      </c>
      <c r="Y920" s="981">
        <v>5</v>
      </c>
      <c r="AB920" s="981">
        <v>0</v>
      </c>
      <c r="AC920" s="981">
        <v>0</v>
      </c>
    </row>
    <row r="921" spans="1:35" ht="15.75" hidden="1" customHeight="1" thickBot="1" x14ac:dyDescent="0.25">
      <c r="A921" s="580" t="str">
        <f t="shared" si="102"/>
        <v>93298908TAP015E</v>
      </c>
      <c r="B921" s="581">
        <v>905</v>
      </c>
      <c r="C921" s="692" t="s">
        <v>118</v>
      </c>
      <c r="D921" s="589" t="s">
        <v>119</v>
      </c>
      <c r="E921" s="589">
        <v>400</v>
      </c>
      <c r="F921" s="591"/>
      <c r="G921" s="589" t="s">
        <v>9944</v>
      </c>
      <c r="H921" s="541" t="s">
        <v>69</v>
      </c>
      <c r="I921" s="692" t="s">
        <v>121</v>
      </c>
      <c r="J921" s="592" t="s">
        <v>117</v>
      </c>
      <c r="K921" s="604" t="s">
        <v>122</v>
      </c>
      <c r="L921" s="604" t="s">
        <v>47</v>
      </c>
      <c r="M921" s="593">
        <v>1</v>
      </c>
      <c r="N921" s="604"/>
      <c r="O921" s="594">
        <f t="shared" si="101"/>
        <v>0</v>
      </c>
      <c r="P921" s="593" t="e">
        <f t="shared" si="103"/>
        <v>#N/A</v>
      </c>
      <c r="Q921" s="706"/>
      <c r="R921" s="706"/>
      <c r="S921" s="594">
        <v>2</v>
      </c>
      <c r="T921" s="594">
        <v>3</v>
      </c>
      <c r="U921" s="641" t="s">
        <v>9823</v>
      </c>
      <c r="V921" s="1007">
        <v>43012</v>
      </c>
      <c r="X921" s="981">
        <v>0</v>
      </c>
      <c r="Y921" s="981" t="e">
        <v>#N/A</v>
      </c>
      <c r="AB921" s="981">
        <v>0</v>
      </c>
      <c r="AC921" s="981">
        <v>0</v>
      </c>
    </row>
    <row r="922" spans="1:35" ht="15.75" hidden="1" customHeight="1" thickBot="1" x14ac:dyDescent="0.25">
      <c r="A922" s="580" t="str">
        <f t="shared" si="102"/>
        <v>90413589MA004D</v>
      </c>
      <c r="B922" s="581">
        <v>906</v>
      </c>
      <c r="C922" s="589" t="s">
        <v>126</v>
      </c>
      <c r="D922" s="589" t="s">
        <v>127</v>
      </c>
      <c r="E922" s="589">
        <v>2500</v>
      </c>
      <c r="F922" s="591"/>
      <c r="G922" s="589" t="s">
        <v>1389</v>
      </c>
      <c r="H922" s="541" t="s">
        <v>69</v>
      </c>
      <c r="I922" s="692" t="s">
        <v>97</v>
      </c>
      <c r="J922" s="592" t="s">
        <v>9794</v>
      </c>
      <c r="K922" s="604" t="s">
        <v>98</v>
      </c>
      <c r="L922" s="604" t="s">
        <v>9782</v>
      </c>
      <c r="M922" s="593">
        <v>7</v>
      </c>
      <c r="N922" s="604" t="s">
        <v>78</v>
      </c>
      <c r="O922" s="594">
        <f t="shared" si="101"/>
        <v>0</v>
      </c>
      <c r="P922" s="593">
        <f t="shared" si="103"/>
        <v>263</v>
      </c>
      <c r="Q922" s="706">
        <v>2</v>
      </c>
      <c r="R922" s="706">
        <v>3</v>
      </c>
      <c r="S922" s="594">
        <f t="shared" ref="S922:S947" si="106">ROUNDUP(IF(N922="pps",(M922*VLOOKUP(L922,$E$2:$I$9,4,FALSE)*$B$3)/E922,0),0)</f>
        <v>1</v>
      </c>
      <c r="T922" s="594">
        <f t="shared" ref="T922:T947" si="107">ROUNDUP(IF(N922="pps",(M922*VLOOKUP(L922,$E$2:$I$9,4,FALSE)*$B$9)/E922,0),0)</f>
        <v>1</v>
      </c>
      <c r="U922" s="641" t="s">
        <v>9822</v>
      </c>
      <c r="V922" s="833">
        <v>42898</v>
      </c>
      <c r="W922" s="814" t="s">
        <v>1389</v>
      </c>
      <c r="X922" s="981">
        <v>0</v>
      </c>
      <c r="Y922" s="981">
        <v>128</v>
      </c>
      <c r="Z922" s="981">
        <v>2</v>
      </c>
      <c r="AA922" s="981">
        <v>3</v>
      </c>
      <c r="AB922" s="981">
        <v>1</v>
      </c>
      <c r="AC922" s="981">
        <v>1</v>
      </c>
    </row>
    <row r="923" spans="1:35" ht="15.75" hidden="1" customHeight="1" thickBot="1" x14ac:dyDescent="0.25">
      <c r="A923" s="580" t="str">
        <f t="shared" si="102"/>
        <v>52113990SPSD3D-M4</v>
      </c>
      <c r="B923" s="581">
        <v>907</v>
      </c>
      <c r="C923" s="694" t="s">
        <v>129</v>
      </c>
      <c r="D923" s="586" t="s">
        <v>130</v>
      </c>
      <c r="E923" s="586">
        <v>25</v>
      </c>
      <c r="G923" s="586" t="s">
        <v>131</v>
      </c>
      <c r="H923" s="97" t="s">
        <v>69</v>
      </c>
      <c r="I923" s="690" t="s">
        <v>133</v>
      </c>
      <c r="J923" s="691" t="s">
        <v>132</v>
      </c>
      <c r="K923" s="688" t="s">
        <v>134</v>
      </c>
      <c r="L923" s="688" t="s">
        <v>135</v>
      </c>
      <c r="M923" s="585">
        <v>1</v>
      </c>
      <c r="O923" s="579">
        <f t="shared" si="101"/>
        <v>0</v>
      </c>
      <c r="P923" s="585">
        <f t="shared" si="103"/>
        <v>4</v>
      </c>
      <c r="Q923" s="602"/>
      <c r="R923" s="602"/>
      <c r="S923" s="579">
        <f t="shared" si="106"/>
        <v>0</v>
      </c>
      <c r="T923" s="579">
        <f t="shared" si="107"/>
        <v>0</v>
      </c>
      <c r="U923" s="735"/>
      <c r="V923" s="831"/>
      <c r="X923" s="981">
        <v>0</v>
      </c>
      <c r="Y923" s="981">
        <v>2</v>
      </c>
      <c r="AB923" s="981">
        <v>0</v>
      </c>
      <c r="AC923" s="981">
        <v>0</v>
      </c>
    </row>
    <row r="924" spans="1:35" ht="15.75" hidden="1" customHeight="1" thickBot="1" x14ac:dyDescent="0.25">
      <c r="A924" s="580" t="str">
        <f t="shared" si="102"/>
        <v>52100322SPSF1D-M4</v>
      </c>
      <c r="B924" s="581">
        <v>908</v>
      </c>
      <c r="C924" s="586" t="s">
        <v>136</v>
      </c>
      <c r="D924" s="586" t="s">
        <v>137</v>
      </c>
      <c r="E924" s="586">
        <v>180</v>
      </c>
      <c r="G924" s="586" t="s">
        <v>138</v>
      </c>
      <c r="H924" s="97" t="s">
        <v>139</v>
      </c>
      <c r="I924" s="690" t="s">
        <v>121</v>
      </c>
      <c r="J924" s="691" t="s">
        <v>132</v>
      </c>
      <c r="K924" s="688" t="s">
        <v>140</v>
      </c>
      <c r="L924" s="688" t="s">
        <v>47</v>
      </c>
      <c r="M924" s="585">
        <v>1</v>
      </c>
      <c r="O924" s="579">
        <f t="shared" si="101"/>
        <v>0</v>
      </c>
      <c r="P924" s="585" t="e">
        <f t="shared" si="103"/>
        <v>#N/A</v>
      </c>
      <c r="Q924" s="602"/>
      <c r="R924" s="602"/>
      <c r="S924" s="579">
        <f t="shared" si="106"/>
        <v>0</v>
      </c>
      <c r="T924" s="579">
        <f t="shared" si="107"/>
        <v>0</v>
      </c>
      <c r="U924" s="735"/>
      <c r="V924" s="831"/>
      <c r="X924" s="981">
        <v>0</v>
      </c>
      <c r="Y924" s="981" t="e">
        <v>#N/A</v>
      </c>
      <c r="AB924" s="981">
        <v>0</v>
      </c>
      <c r="AC924" s="981">
        <v>0</v>
      </c>
    </row>
    <row r="925" spans="1:35" ht="15.75" hidden="1" customHeight="1" thickBot="1" x14ac:dyDescent="0.25">
      <c r="A925" s="580" t="str">
        <f t="shared" si="102"/>
        <v>52100322</v>
      </c>
      <c r="B925" s="581">
        <v>909</v>
      </c>
      <c r="C925" s="639" t="s">
        <v>136</v>
      </c>
      <c r="D925" s="639" t="s">
        <v>137</v>
      </c>
      <c r="E925" s="639">
        <v>180</v>
      </c>
      <c r="G925" s="639"/>
      <c r="H925" s="97" t="s">
        <v>139</v>
      </c>
      <c r="I925" s="690" t="s">
        <v>121</v>
      </c>
      <c r="J925" s="691" t="s">
        <v>132</v>
      </c>
      <c r="K925" s="688" t="s">
        <v>140</v>
      </c>
      <c r="L925" s="688" t="s">
        <v>47</v>
      </c>
      <c r="M925" s="585">
        <v>1</v>
      </c>
      <c r="O925" s="579">
        <f t="shared" si="101"/>
        <v>0</v>
      </c>
      <c r="P925" s="585" t="e">
        <f t="shared" si="103"/>
        <v>#N/A</v>
      </c>
      <c r="Q925" s="602"/>
      <c r="R925" s="602"/>
      <c r="S925" s="579">
        <f t="shared" si="106"/>
        <v>0</v>
      </c>
      <c r="T925" s="579">
        <f t="shared" si="107"/>
        <v>0</v>
      </c>
      <c r="U925" s="735"/>
      <c r="V925" s="831"/>
      <c r="X925" s="981">
        <v>0</v>
      </c>
      <c r="Y925" s="981" t="e">
        <v>#N/A</v>
      </c>
      <c r="AB925" s="981">
        <v>0</v>
      </c>
      <c r="AC925" s="981">
        <v>0</v>
      </c>
    </row>
    <row r="926" spans="1:35" ht="15.75" hidden="1" customHeight="1" thickBot="1" x14ac:dyDescent="0.25">
      <c r="A926" s="580" t="str">
        <f t="shared" si="102"/>
        <v>52100320</v>
      </c>
      <c r="B926" s="581">
        <v>910</v>
      </c>
      <c r="C926" s="639" t="s">
        <v>142</v>
      </c>
      <c r="D926" s="639" t="s">
        <v>143</v>
      </c>
      <c r="E926" s="639">
        <v>180</v>
      </c>
      <c r="G926" s="639"/>
      <c r="H926" s="97" t="s">
        <v>139</v>
      </c>
      <c r="I926" s="690" t="s">
        <v>121</v>
      </c>
      <c r="J926" s="691" t="s">
        <v>132</v>
      </c>
      <c r="K926" s="688" t="s">
        <v>140</v>
      </c>
      <c r="L926" s="688" t="s">
        <v>47</v>
      </c>
      <c r="M926" s="585">
        <v>1</v>
      </c>
      <c r="O926" s="579">
        <f t="shared" ref="O926:O989" si="108">ROUNDUP(IF(N926="PENDANT",(VLOOKUP(L926,$E$2:$I$9,5,FALSE)*M926)),0)</f>
        <v>0</v>
      </c>
      <c r="P926" s="585" t="e">
        <f t="shared" si="103"/>
        <v>#N/A</v>
      </c>
      <c r="Q926" s="602"/>
      <c r="R926" s="602"/>
      <c r="S926" s="579">
        <f t="shared" si="106"/>
        <v>0</v>
      </c>
      <c r="T926" s="579">
        <f t="shared" si="107"/>
        <v>0</v>
      </c>
      <c r="U926" s="735"/>
      <c r="V926" s="831"/>
      <c r="X926" s="981">
        <v>0</v>
      </c>
      <c r="Y926" s="981" t="e">
        <v>#N/A</v>
      </c>
      <c r="AB926" s="981">
        <v>0</v>
      </c>
      <c r="AC926" s="981">
        <v>0</v>
      </c>
    </row>
    <row r="927" spans="1:35" ht="15.75" hidden="1" customHeight="1" thickBot="1" x14ac:dyDescent="0.25">
      <c r="A927" s="580" t="str">
        <f t="shared" si="102"/>
        <v>52088734PDI</v>
      </c>
      <c r="B927" s="581">
        <v>911</v>
      </c>
      <c r="C927" s="639" t="s">
        <v>144</v>
      </c>
      <c r="D927" s="639" t="s">
        <v>10080</v>
      </c>
      <c r="E927" s="639">
        <v>300</v>
      </c>
      <c r="G927" s="639" t="s">
        <v>146</v>
      </c>
      <c r="H927" s="97" t="s">
        <v>69</v>
      </c>
      <c r="I927" s="690" t="s">
        <v>146</v>
      </c>
      <c r="J927" s="691" t="s">
        <v>83</v>
      </c>
      <c r="K927" s="688"/>
      <c r="L927" s="688"/>
      <c r="M927" s="585">
        <v>1</v>
      </c>
      <c r="O927" s="579">
        <f t="shared" si="108"/>
        <v>0</v>
      </c>
      <c r="P927" s="585" t="e">
        <f t="shared" si="103"/>
        <v>#N/A</v>
      </c>
      <c r="Q927" s="602"/>
      <c r="R927" s="602"/>
      <c r="S927" s="579">
        <f t="shared" si="106"/>
        <v>0</v>
      </c>
      <c r="T927" s="579">
        <f t="shared" si="107"/>
        <v>0</v>
      </c>
      <c r="U927" s="735"/>
      <c r="V927" s="831"/>
      <c r="X927" s="981">
        <v>0</v>
      </c>
      <c r="Y927" s="981" t="e">
        <v>#N/A</v>
      </c>
      <c r="AB927" s="981">
        <v>0</v>
      </c>
      <c r="AC927" s="981">
        <v>0</v>
      </c>
    </row>
    <row r="928" spans="1:35" ht="15.75" hidden="1" customHeight="1" thickBot="1" x14ac:dyDescent="0.25">
      <c r="A928" s="580" t="str">
        <f t="shared" si="102"/>
        <v>52088732PDI</v>
      </c>
      <c r="B928" s="581">
        <v>912</v>
      </c>
      <c r="C928" s="639" t="s">
        <v>148</v>
      </c>
      <c r="D928" s="639" t="s">
        <v>10081</v>
      </c>
      <c r="E928" s="639">
        <v>300</v>
      </c>
      <c r="G928" s="639" t="s">
        <v>146</v>
      </c>
      <c r="H928" s="97" t="s">
        <v>69</v>
      </c>
      <c r="I928" s="690" t="s">
        <v>146</v>
      </c>
      <c r="J928" s="691" t="s">
        <v>83</v>
      </c>
      <c r="K928" s="688"/>
      <c r="L928" s="688"/>
      <c r="M928" s="585">
        <v>1</v>
      </c>
      <c r="O928" s="579">
        <f t="shared" si="108"/>
        <v>0</v>
      </c>
      <c r="P928" s="585" t="e">
        <f t="shared" si="103"/>
        <v>#N/A</v>
      </c>
      <c r="Q928" s="602"/>
      <c r="R928" s="602"/>
      <c r="S928" s="579">
        <f t="shared" si="106"/>
        <v>0</v>
      </c>
      <c r="T928" s="579">
        <f t="shared" si="107"/>
        <v>0</v>
      </c>
      <c r="U928" s="735"/>
      <c r="V928" s="831"/>
      <c r="X928" s="981">
        <v>0</v>
      </c>
      <c r="Y928" s="981" t="e">
        <v>#N/A</v>
      </c>
      <c r="AB928" s="981">
        <v>0</v>
      </c>
      <c r="AC928" s="981">
        <v>0</v>
      </c>
    </row>
    <row r="929" spans="1:29" ht="15.75" hidden="1" customHeight="1" thickBot="1" x14ac:dyDescent="0.25">
      <c r="A929" s="580" t="str">
        <f t="shared" si="102"/>
        <v>52085132TP001D-M2</v>
      </c>
      <c r="B929" s="581">
        <v>913</v>
      </c>
      <c r="C929" s="639" t="s">
        <v>150</v>
      </c>
      <c r="D929" s="695" t="s">
        <v>151</v>
      </c>
      <c r="E929" s="639">
        <v>45</v>
      </c>
      <c r="G929" s="639" t="s">
        <v>152</v>
      </c>
      <c r="H929" s="97" t="s">
        <v>153</v>
      </c>
      <c r="I929" s="690"/>
      <c r="J929" s="691" t="s">
        <v>154</v>
      </c>
      <c r="K929" s="688" t="s">
        <v>155</v>
      </c>
      <c r="L929" s="688" t="s">
        <v>42</v>
      </c>
      <c r="M929" s="585">
        <v>1</v>
      </c>
      <c r="O929" s="579">
        <f t="shared" si="108"/>
        <v>0</v>
      </c>
      <c r="P929" s="585">
        <f t="shared" si="103"/>
        <v>21</v>
      </c>
      <c r="Q929" s="602"/>
      <c r="R929" s="602"/>
      <c r="S929" s="579">
        <f t="shared" si="106"/>
        <v>0</v>
      </c>
      <c r="T929" s="579">
        <f t="shared" si="107"/>
        <v>0</v>
      </c>
      <c r="U929" s="735"/>
      <c r="V929" s="831"/>
      <c r="X929" s="981">
        <v>0</v>
      </c>
      <c r="Y929" s="981">
        <v>10</v>
      </c>
      <c r="AB929" s="981">
        <v>0</v>
      </c>
      <c r="AC929" s="981">
        <v>0</v>
      </c>
    </row>
    <row r="930" spans="1:29" ht="15.75" hidden="1" customHeight="1" thickBot="1" x14ac:dyDescent="0.25">
      <c r="A930" s="580" t="str">
        <f t="shared" si="102"/>
        <v xml:space="preserve">52082289 </v>
      </c>
      <c r="B930" s="581">
        <v>914</v>
      </c>
      <c r="C930" s="639" t="s">
        <v>156</v>
      </c>
      <c r="D930" s="639" t="s">
        <v>157</v>
      </c>
      <c r="E930" s="639">
        <v>96</v>
      </c>
      <c r="G930" s="639" t="s">
        <v>158</v>
      </c>
      <c r="H930" s="97" t="s">
        <v>69</v>
      </c>
      <c r="I930" s="690" t="s">
        <v>121</v>
      </c>
      <c r="J930" s="691" t="s">
        <v>1225</v>
      </c>
      <c r="K930" s="688" t="s">
        <v>159</v>
      </c>
      <c r="L930" s="688" t="s">
        <v>47</v>
      </c>
      <c r="M930" s="585">
        <v>1</v>
      </c>
      <c r="O930" s="579">
        <f t="shared" si="108"/>
        <v>0</v>
      </c>
      <c r="P930" s="585" t="e">
        <f t="shared" si="103"/>
        <v>#N/A</v>
      </c>
      <c r="Q930" s="602"/>
      <c r="R930" s="602"/>
      <c r="S930" s="579">
        <f t="shared" si="106"/>
        <v>0</v>
      </c>
      <c r="T930" s="579">
        <f t="shared" si="107"/>
        <v>0</v>
      </c>
      <c r="U930" s="735"/>
      <c r="V930" s="831"/>
      <c r="X930" s="981">
        <v>0</v>
      </c>
      <c r="Y930" s="981" t="e">
        <v>#N/A</v>
      </c>
      <c r="AB930" s="981">
        <v>0</v>
      </c>
      <c r="AC930" s="981">
        <v>0</v>
      </c>
    </row>
    <row r="931" spans="1:29" ht="15.75" hidden="1" customHeight="1" thickBot="1" x14ac:dyDescent="0.25">
      <c r="A931" s="580" t="str">
        <f t="shared" si="102"/>
        <v>52081103PDI</v>
      </c>
      <c r="B931" s="581">
        <v>915</v>
      </c>
      <c r="C931" s="639" t="s">
        <v>160</v>
      </c>
      <c r="D931" s="639" t="s">
        <v>10082</v>
      </c>
      <c r="E931" s="639">
        <v>300</v>
      </c>
      <c r="G931" s="639" t="s">
        <v>146</v>
      </c>
      <c r="H931" s="97" t="s">
        <v>69</v>
      </c>
      <c r="I931" s="690" t="s">
        <v>146</v>
      </c>
      <c r="J931" s="691" t="s">
        <v>83</v>
      </c>
      <c r="K931" s="688"/>
      <c r="L931" s="688"/>
      <c r="M931" s="585">
        <v>1</v>
      </c>
      <c r="O931" s="579">
        <f t="shared" si="108"/>
        <v>0</v>
      </c>
      <c r="P931" s="585" t="e">
        <f t="shared" si="103"/>
        <v>#N/A</v>
      </c>
      <c r="Q931" s="602"/>
      <c r="R931" s="602"/>
      <c r="S931" s="579">
        <f t="shared" si="106"/>
        <v>0</v>
      </c>
      <c r="T931" s="579">
        <f t="shared" si="107"/>
        <v>0</v>
      </c>
      <c r="U931" s="735"/>
      <c r="V931" s="831"/>
      <c r="X931" s="981">
        <v>0</v>
      </c>
      <c r="Y931" s="981" t="e">
        <v>#N/A</v>
      </c>
      <c r="AB931" s="981">
        <v>0</v>
      </c>
      <c r="AC931" s="981">
        <v>0</v>
      </c>
    </row>
    <row r="932" spans="1:29" ht="15.75" hidden="1" customHeight="1" thickBot="1" x14ac:dyDescent="0.25">
      <c r="A932" s="580" t="str">
        <f t="shared" si="102"/>
        <v>52081102PDI</v>
      </c>
      <c r="B932" s="581">
        <v>916</v>
      </c>
      <c r="C932" s="639" t="s">
        <v>162</v>
      </c>
      <c r="D932" s="639" t="s">
        <v>10083</v>
      </c>
      <c r="E932" s="639">
        <v>300</v>
      </c>
      <c r="G932" s="639" t="s">
        <v>146</v>
      </c>
      <c r="H932" s="97" t="s">
        <v>69</v>
      </c>
      <c r="I932" s="690" t="s">
        <v>146</v>
      </c>
      <c r="J932" s="691" t="s">
        <v>83</v>
      </c>
      <c r="K932" s="688"/>
      <c r="L932" s="688"/>
      <c r="M932" s="585">
        <v>1</v>
      </c>
      <c r="O932" s="579">
        <f t="shared" si="108"/>
        <v>0</v>
      </c>
      <c r="P932" s="585" t="e">
        <f t="shared" si="103"/>
        <v>#N/A</v>
      </c>
      <c r="Q932" s="602"/>
      <c r="R932" s="602"/>
      <c r="S932" s="579">
        <f t="shared" si="106"/>
        <v>0</v>
      </c>
      <c r="T932" s="579">
        <f t="shared" si="107"/>
        <v>0</v>
      </c>
      <c r="U932" s="735"/>
      <c r="V932" s="831"/>
      <c r="X932" s="981">
        <v>0</v>
      </c>
      <c r="Y932" s="981" t="e">
        <v>#N/A</v>
      </c>
      <c r="AB932" s="981">
        <v>0</v>
      </c>
      <c r="AC932" s="981">
        <v>0</v>
      </c>
    </row>
    <row r="933" spans="1:29" ht="15.75" hidden="1" customHeight="1" thickBot="1" x14ac:dyDescent="0.25">
      <c r="A933" s="580" t="str">
        <f t="shared" si="102"/>
        <v>52081101PDI</v>
      </c>
      <c r="B933" s="581">
        <v>917</v>
      </c>
      <c r="C933" s="639" t="s">
        <v>164</v>
      </c>
      <c r="D933" s="639" t="s">
        <v>10084</v>
      </c>
      <c r="E933" s="639">
        <v>300</v>
      </c>
      <c r="G933" s="639" t="s">
        <v>146</v>
      </c>
      <c r="H933" s="97" t="s">
        <v>69</v>
      </c>
      <c r="I933" s="690" t="s">
        <v>146</v>
      </c>
      <c r="J933" s="691" t="s">
        <v>83</v>
      </c>
      <c r="K933" s="688"/>
      <c r="L933" s="688"/>
      <c r="M933" s="585">
        <v>1</v>
      </c>
      <c r="O933" s="579">
        <f t="shared" si="108"/>
        <v>0</v>
      </c>
      <c r="P933" s="585" t="e">
        <f t="shared" si="103"/>
        <v>#N/A</v>
      </c>
      <c r="Q933" s="602"/>
      <c r="R933" s="602"/>
      <c r="S933" s="579">
        <f t="shared" si="106"/>
        <v>0</v>
      </c>
      <c r="T933" s="579">
        <f t="shared" si="107"/>
        <v>0</v>
      </c>
      <c r="U933" s="735"/>
      <c r="V933" s="831"/>
      <c r="X933" s="981">
        <v>0</v>
      </c>
      <c r="Y933" s="981" t="e">
        <v>#N/A</v>
      </c>
      <c r="AB933" s="981">
        <v>0</v>
      </c>
      <c r="AC933" s="981">
        <v>0</v>
      </c>
    </row>
    <row r="934" spans="1:29" ht="15.75" hidden="1" customHeight="1" thickBot="1" x14ac:dyDescent="0.25">
      <c r="A934" s="580" t="str">
        <f t="shared" si="102"/>
        <v>52081100PDI</v>
      </c>
      <c r="B934" s="581">
        <v>918</v>
      </c>
      <c r="C934" s="639" t="s">
        <v>166</v>
      </c>
      <c r="D934" s="639" t="s">
        <v>10085</v>
      </c>
      <c r="E934" s="639">
        <v>300</v>
      </c>
      <c r="G934" s="639" t="s">
        <v>146</v>
      </c>
      <c r="H934" s="97" t="s">
        <v>69</v>
      </c>
      <c r="I934" s="690" t="s">
        <v>146</v>
      </c>
      <c r="J934" s="691" t="s">
        <v>83</v>
      </c>
      <c r="K934" s="688"/>
      <c r="L934" s="688"/>
      <c r="M934" s="585">
        <v>1</v>
      </c>
      <c r="O934" s="579">
        <f t="shared" si="108"/>
        <v>0</v>
      </c>
      <c r="P934" s="585" t="e">
        <f t="shared" si="103"/>
        <v>#N/A</v>
      </c>
      <c r="Q934" s="602"/>
      <c r="R934" s="602"/>
      <c r="S934" s="579">
        <f t="shared" si="106"/>
        <v>0</v>
      </c>
      <c r="T934" s="579">
        <f t="shared" si="107"/>
        <v>0</v>
      </c>
      <c r="U934" s="735"/>
      <c r="V934" s="831"/>
      <c r="X934" s="981">
        <v>0</v>
      </c>
      <c r="Y934" s="981" t="e">
        <v>#N/A</v>
      </c>
      <c r="AB934" s="981">
        <v>0</v>
      </c>
      <c r="AC934" s="981">
        <v>0</v>
      </c>
    </row>
    <row r="935" spans="1:29" ht="15.75" hidden="1" customHeight="1" thickBot="1" x14ac:dyDescent="0.25">
      <c r="A935" s="580" t="str">
        <f t="shared" ref="A935:A998" si="109">CONCATENATE(C935,G935)</f>
        <v>52081099PDI</v>
      </c>
      <c r="B935" s="581">
        <v>919</v>
      </c>
      <c r="C935" s="639" t="s">
        <v>168</v>
      </c>
      <c r="D935" s="639" t="s">
        <v>10086</v>
      </c>
      <c r="E935" s="639">
        <v>300</v>
      </c>
      <c r="G935" s="639" t="s">
        <v>146</v>
      </c>
      <c r="H935" s="97" t="s">
        <v>69</v>
      </c>
      <c r="I935" s="690" t="s">
        <v>146</v>
      </c>
      <c r="J935" s="691" t="s">
        <v>83</v>
      </c>
      <c r="K935" s="688"/>
      <c r="L935" s="688"/>
      <c r="M935" s="585">
        <v>1</v>
      </c>
      <c r="O935" s="579">
        <f t="shared" si="108"/>
        <v>0</v>
      </c>
      <c r="P935" s="585" t="e">
        <f t="shared" ref="P935:P998" si="110">ROUNDUP(VLOOKUP(L935,$E$2:$I$9,5,FALSE)*M935,0)</f>
        <v>#N/A</v>
      </c>
      <c r="Q935" s="602"/>
      <c r="R935" s="602"/>
      <c r="S935" s="579">
        <f t="shared" si="106"/>
        <v>0</v>
      </c>
      <c r="T935" s="579">
        <f t="shared" si="107"/>
        <v>0</v>
      </c>
      <c r="U935" s="735"/>
      <c r="V935" s="831"/>
      <c r="X935" s="981">
        <v>0</v>
      </c>
      <c r="Y935" s="981" t="e">
        <v>#N/A</v>
      </c>
      <c r="AB935" s="981">
        <v>0</v>
      </c>
      <c r="AC935" s="981">
        <v>0</v>
      </c>
    </row>
    <row r="936" spans="1:29" ht="15.75" hidden="1" customHeight="1" thickBot="1" x14ac:dyDescent="0.25">
      <c r="A936" s="580" t="str">
        <f t="shared" si="109"/>
        <v>52081098PDI</v>
      </c>
      <c r="B936" s="581">
        <v>920</v>
      </c>
      <c r="C936" s="639" t="s">
        <v>170</v>
      </c>
      <c r="D936" s="639" t="s">
        <v>10087</v>
      </c>
      <c r="E936" s="639">
        <v>300</v>
      </c>
      <c r="G936" s="639" t="s">
        <v>146</v>
      </c>
      <c r="H936" s="97" t="s">
        <v>69</v>
      </c>
      <c r="I936" s="690" t="s">
        <v>146</v>
      </c>
      <c r="J936" s="691" t="s">
        <v>83</v>
      </c>
      <c r="K936" s="688"/>
      <c r="L936" s="688"/>
      <c r="M936" s="585">
        <v>1</v>
      </c>
      <c r="O936" s="579">
        <f t="shared" si="108"/>
        <v>0</v>
      </c>
      <c r="P936" s="585" t="e">
        <f t="shared" si="110"/>
        <v>#N/A</v>
      </c>
      <c r="Q936" s="602"/>
      <c r="R936" s="602"/>
      <c r="S936" s="579">
        <f t="shared" si="106"/>
        <v>0</v>
      </c>
      <c r="T936" s="579">
        <f t="shared" si="107"/>
        <v>0</v>
      </c>
      <c r="U936" s="735"/>
      <c r="V936" s="831"/>
      <c r="X936" s="981">
        <v>0</v>
      </c>
      <c r="Y936" s="981" t="e">
        <v>#N/A</v>
      </c>
      <c r="AB936" s="981">
        <v>0</v>
      </c>
      <c r="AC936" s="981">
        <v>0</v>
      </c>
    </row>
    <row r="937" spans="1:29" ht="15.75" hidden="1" customHeight="1" thickBot="1" x14ac:dyDescent="0.25">
      <c r="A937" s="580" t="str">
        <f t="shared" si="109"/>
        <v>52081097PDI</v>
      </c>
      <c r="B937" s="581">
        <v>921</v>
      </c>
      <c r="C937" s="639" t="s">
        <v>172</v>
      </c>
      <c r="D937" s="639" t="s">
        <v>10088</v>
      </c>
      <c r="E937" s="639">
        <v>300</v>
      </c>
      <c r="G937" s="639" t="s">
        <v>146</v>
      </c>
      <c r="H937" s="97" t="s">
        <v>69</v>
      </c>
      <c r="I937" s="690" t="s">
        <v>146</v>
      </c>
      <c r="J937" s="691" t="s">
        <v>83</v>
      </c>
      <c r="K937" s="688"/>
      <c r="L937" s="688"/>
      <c r="M937" s="585">
        <v>1</v>
      </c>
      <c r="O937" s="579">
        <f t="shared" si="108"/>
        <v>0</v>
      </c>
      <c r="P937" s="585" t="e">
        <f t="shared" si="110"/>
        <v>#N/A</v>
      </c>
      <c r="Q937" s="602"/>
      <c r="R937" s="602"/>
      <c r="S937" s="579">
        <f t="shared" si="106"/>
        <v>0</v>
      </c>
      <c r="T937" s="579">
        <f t="shared" si="107"/>
        <v>0</v>
      </c>
      <c r="U937" s="735"/>
      <c r="V937" s="831"/>
      <c r="X937" s="981">
        <v>0</v>
      </c>
      <c r="Y937" s="981" t="e">
        <v>#N/A</v>
      </c>
      <c r="AB937" s="981">
        <v>0</v>
      </c>
      <c r="AC937" s="981">
        <v>0</v>
      </c>
    </row>
    <row r="938" spans="1:29" ht="15.75" hidden="1" customHeight="1" thickBot="1" x14ac:dyDescent="0.25">
      <c r="A938" s="580" t="str">
        <f t="shared" si="109"/>
        <v>52081096PDI</v>
      </c>
      <c r="B938" s="581">
        <v>922</v>
      </c>
      <c r="C938" s="639" t="s">
        <v>174</v>
      </c>
      <c r="D938" s="639" t="s">
        <v>10089</v>
      </c>
      <c r="E938" s="639">
        <v>300</v>
      </c>
      <c r="G938" s="639" t="s">
        <v>146</v>
      </c>
      <c r="H938" s="696" t="s">
        <v>69</v>
      </c>
      <c r="I938" s="690" t="s">
        <v>146</v>
      </c>
      <c r="J938" s="691" t="s">
        <v>83</v>
      </c>
      <c r="K938" s="688"/>
      <c r="L938" s="688"/>
      <c r="M938" s="585">
        <v>1</v>
      </c>
      <c r="O938" s="579">
        <f t="shared" si="108"/>
        <v>0</v>
      </c>
      <c r="P938" s="585" t="e">
        <f t="shared" si="110"/>
        <v>#N/A</v>
      </c>
      <c r="Q938" s="602"/>
      <c r="R938" s="602"/>
      <c r="S938" s="579">
        <f t="shared" si="106"/>
        <v>0</v>
      </c>
      <c r="T938" s="579">
        <f t="shared" si="107"/>
        <v>0</v>
      </c>
      <c r="U938" s="735"/>
      <c r="V938" s="831"/>
      <c r="X938" s="981">
        <v>0</v>
      </c>
      <c r="Y938" s="981" t="e">
        <v>#N/A</v>
      </c>
      <c r="AB938" s="981">
        <v>0</v>
      </c>
      <c r="AC938" s="981">
        <v>0</v>
      </c>
    </row>
    <row r="939" spans="1:29" ht="15.75" hidden="1" customHeight="1" thickBot="1" x14ac:dyDescent="0.25">
      <c r="A939" s="580" t="str">
        <f t="shared" si="109"/>
        <v>52071936TP001D-M2</v>
      </c>
      <c r="B939" s="581">
        <v>923</v>
      </c>
      <c r="C939" s="639" t="s">
        <v>176</v>
      </c>
      <c r="D939" s="695" t="s">
        <v>177</v>
      </c>
      <c r="E939" s="639">
        <v>400</v>
      </c>
      <c r="G939" s="639" t="s">
        <v>152</v>
      </c>
      <c r="H939" s="97" t="s">
        <v>69</v>
      </c>
      <c r="I939" s="690" t="s">
        <v>75</v>
      </c>
      <c r="J939" s="691" t="s">
        <v>117</v>
      </c>
      <c r="K939" s="688" t="s">
        <v>178</v>
      </c>
      <c r="L939" s="688" t="s">
        <v>47</v>
      </c>
      <c r="M939" s="585">
        <v>1</v>
      </c>
      <c r="O939" s="579">
        <f t="shared" si="108"/>
        <v>0</v>
      </c>
      <c r="P939" s="585" t="e">
        <f t="shared" si="110"/>
        <v>#N/A</v>
      </c>
      <c r="Q939" s="602"/>
      <c r="R939" s="602"/>
      <c r="S939" s="579">
        <f t="shared" si="106"/>
        <v>0</v>
      </c>
      <c r="T939" s="579">
        <f t="shared" si="107"/>
        <v>0</v>
      </c>
      <c r="U939" s="735"/>
      <c r="V939" s="831"/>
      <c r="X939" s="981">
        <v>0</v>
      </c>
      <c r="Y939" s="981" t="e">
        <v>#N/A</v>
      </c>
      <c r="AB939" s="981">
        <v>0</v>
      </c>
      <c r="AC939" s="981">
        <v>0</v>
      </c>
    </row>
    <row r="940" spans="1:29" ht="15.75" hidden="1" customHeight="1" thickBot="1" x14ac:dyDescent="0.25">
      <c r="A940" s="580" t="str">
        <f t="shared" si="109"/>
        <v>52068735PDI</v>
      </c>
      <c r="B940" s="581">
        <v>924</v>
      </c>
      <c r="C940" s="639" t="s">
        <v>179</v>
      </c>
      <c r="D940" s="639" t="s">
        <v>10090</v>
      </c>
      <c r="E940" s="639">
        <v>300</v>
      </c>
      <c r="G940" s="639" t="s">
        <v>146</v>
      </c>
      <c r="H940" s="97" t="s">
        <v>69</v>
      </c>
      <c r="I940" s="690" t="s">
        <v>146</v>
      </c>
      <c r="J940" s="691" t="s">
        <v>83</v>
      </c>
      <c r="K940" s="688"/>
      <c r="L940" s="688"/>
      <c r="M940" s="585">
        <v>1</v>
      </c>
      <c r="O940" s="579">
        <f t="shared" si="108"/>
        <v>0</v>
      </c>
      <c r="P940" s="585" t="e">
        <f t="shared" si="110"/>
        <v>#N/A</v>
      </c>
      <c r="Q940" s="602"/>
      <c r="R940" s="602"/>
      <c r="S940" s="579">
        <f t="shared" si="106"/>
        <v>0</v>
      </c>
      <c r="T940" s="579">
        <f t="shared" si="107"/>
        <v>0</v>
      </c>
      <c r="U940" s="735"/>
      <c r="V940" s="831"/>
      <c r="X940" s="981">
        <v>0</v>
      </c>
      <c r="Y940" s="981" t="e">
        <v>#N/A</v>
      </c>
      <c r="AB940" s="981">
        <v>0</v>
      </c>
      <c r="AC940" s="981">
        <v>0</v>
      </c>
    </row>
    <row r="941" spans="1:29" ht="15.75" hidden="1" customHeight="1" thickBot="1" x14ac:dyDescent="0.25">
      <c r="A941" s="580" t="str">
        <f t="shared" si="109"/>
        <v>52068731PDI</v>
      </c>
      <c r="B941" s="581">
        <v>925</v>
      </c>
      <c r="C941" s="639" t="s">
        <v>181</v>
      </c>
      <c r="D941" s="639" t="s">
        <v>10091</v>
      </c>
      <c r="E941" s="639">
        <v>300</v>
      </c>
      <c r="G941" s="639" t="s">
        <v>146</v>
      </c>
      <c r="H941" s="97" t="s">
        <v>69</v>
      </c>
      <c r="I941" s="690" t="s">
        <v>146</v>
      </c>
      <c r="J941" s="691" t="s">
        <v>83</v>
      </c>
      <c r="K941" s="688"/>
      <c r="L941" s="688"/>
      <c r="M941" s="585">
        <v>1</v>
      </c>
      <c r="O941" s="579">
        <f t="shared" si="108"/>
        <v>0</v>
      </c>
      <c r="P941" s="585" t="e">
        <f t="shared" si="110"/>
        <v>#N/A</v>
      </c>
      <c r="Q941" s="602"/>
      <c r="R941" s="602"/>
      <c r="S941" s="579">
        <f t="shared" si="106"/>
        <v>0</v>
      </c>
      <c r="T941" s="579">
        <f t="shared" si="107"/>
        <v>0</v>
      </c>
      <c r="U941" s="735"/>
      <c r="V941" s="831"/>
      <c r="X941" s="981">
        <v>0</v>
      </c>
      <c r="Y941" s="981" t="e">
        <v>#N/A</v>
      </c>
      <c r="AB941" s="981">
        <v>0</v>
      </c>
      <c r="AC941" s="981">
        <v>0</v>
      </c>
    </row>
    <row r="942" spans="1:29" ht="15.75" hidden="1" customHeight="1" thickBot="1" x14ac:dyDescent="0.25">
      <c r="A942" s="580" t="str">
        <f t="shared" si="109"/>
        <v>52068730PDI</v>
      </c>
      <c r="B942" s="581">
        <v>926</v>
      </c>
      <c r="C942" s="639" t="s">
        <v>183</v>
      </c>
      <c r="D942" s="639" t="s">
        <v>10092</v>
      </c>
      <c r="E942" s="639">
        <v>300</v>
      </c>
      <c r="G942" s="639" t="s">
        <v>146</v>
      </c>
      <c r="H942" s="97" t="s">
        <v>69</v>
      </c>
      <c r="I942" s="690" t="s">
        <v>146</v>
      </c>
      <c r="J942" s="691" t="s">
        <v>83</v>
      </c>
      <c r="K942" s="688"/>
      <c r="L942" s="688"/>
      <c r="M942" s="585">
        <v>1</v>
      </c>
      <c r="O942" s="579">
        <f t="shared" si="108"/>
        <v>0</v>
      </c>
      <c r="P942" s="585" t="e">
        <f t="shared" si="110"/>
        <v>#N/A</v>
      </c>
      <c r="Q942" s="602"/>
      <c r="R942" s="602"/>
      <c r="S942" s="579">
        <f t="shared" si="106"/>
        <v>0</v>
      </c>
      <c r="T942" s="579">
        <f t="shared" si="107"/>
        <v>0</v>
      </c>
      <c r="U942" s="735"/>
      <c r="V942" s="831"/>
      <c r="X942" s="981">
        <v>0</v>
      </c>
      <c r="Y942" s="981" t="e">
        <v>#N/A</v>
      </c>
      <c r="AB942" s="981">
        <v>0</v>
      </c>
      <c r="AC942" s="981">
        <v>0</v>
      </c>
    </row>
    <row r="943" spans="1:29" ht="15.75" hidden="1" customHeight="1" thickBot="1" x14ac:dyDescent="0.25">
      <c r="A943" s="580" t="str">
        <f t="shared" si="109"/>
        <v>52068729PDI</v>
      </c>
      <c r="B943" s="581">
        <v>927</v>
      </c>
      <c r="C943" s="639" t="s">
        <v>185</v>
      </c>
      <c r="D943" s="639"/>
      <c r="E943" s="639">
        <v>300</v>
      </c>
      <c r="G943" s="639" t="s">
        <v>146</v>
      </c>
      <c r="H943" s="97" t="s">
        <v>69</v>
      </c>
      <c r="I943" s="690" t="s">
        <v>146</v>
      </c>
      <c r="J943" s="691" t="s">
        <v>83</v>
      </c>
      <c r="K943" s="688"/>
      <c r="L943" s="688"/>
      <c r="M943" s="585">
        <v>1</v>
      </c>
      <c r="O943" s="579">
        <f t="shared" si="108"/>
        <v>0</v>
      </c>
      <c r="P943" s="585" t="e">
        <f t="shared" si="110"/>
        <v>#N/A</v>
      </c>
      <c r="Q943" s="602"/>
      <c r="R943" s="602"/>
      <c r="S943" s="579">
        <f t="shared" si="106"/>
        <v>0</v>
      </c>
      <c r="T943" s="579">
        <f t="shared" si="107"/>
        <v>0</v>
      </c>
      <c r="U943" s="735"/>
      <c r="V943" s="831"/>
      <c r="X943" s="981">
        <v>0</v>
      </c>
      <c r="Y943" s="981" t="e">
        <v>#N/A</v>
      </c>
      <c r="AB943" s="981">
        <v>0</v>
      </c>
      <c r="AC943" s="981">
        <v>0</v>
      </c>
    </row>
    <row r="944" spans="1:29" ht="15.75" hidden="1" customHeight="1" thickBot="1" x14ac:dyDescent="0.25">
      <c r="A944" s="580" t="str">
        <f t="shared" si="109"/>
        <v>52058748DO023E-M5</v>
      </c>
      <c r="B944" s="581">
        <v>928</v>
      </c>
      <c r="C944" s="639" t="s">
        <v>186</v>
      </c>
      <c r="D944" s="639" t="s">
        <v>187</v>
      </c>
      <c r="E944" s="639">
        <v>70</v>
      </c>
      <c r="G944" s="639" t="s">
        <v>188</v>
      </c>
      <c r="H944" s="97" t="s">
        <v>139</v>
      </c>
      <c r="I944" s="690" t="s">
        <v>104</v>
      </c>
      <c r="J944" s="691" t="s">
        <v>132</v>
      </c>
      <c r="K944" s="688" t="s">
        <v>140</v>
      </c>
      <c r="L944" s="688" t="s">
        <v>135</v>
      </c>
      <c r="M944" s="585">
        <v>1</v>
      </c>
      <c r="O944" s="579">
        <f t="shared" si="108"/>
        <v>0</v>
      </c>
      <c r="P944" s="585">
        <f t="shared" si="110"/>
        <v>4</v>
      </c>
      <c r="Q944" s="602"/>
      <c r="R944" s="602"/>
      <c r="S944" s="579">
        <f t="shared" si="106"/>
        <v>0</v>
      </c>
      <c r="T944" s="579">
        <f t="shared" si="107"/>
        <v>0</v>
      </c>
      <c r="U944" s="735"/>
      <c r="V944" s="831"/>
      <c r="X944" s="981">
        <v>0</v>
      </c>
      <c r="Y944" s="981">
        <v>2</v>
      </c>
      <c r="AB944" s="981">
        <v>0</v>
      </c>
      <c r="AC944" s="981">
        <v>0</v>
      </c>
    </row>
    <row r="945" spans="1:29" ht="15.75" hidden="1" customHeight="1" thickBot="1" x14ac:dyDescent="0.25">
      <c r="A945" s="580" t="str">
        <f t="shared" si="109"/>
        <v>52037592SPSLF3-M1</v>
      </c>
      <c r="B945" s="581">
        <v>929</v>
      </c>
      <c r="C945" s="589" t="s">
        <v>201</v>
      </c>
      <c r="D945" s="589" t="s">
        <v>202</v>
      </c>
      <c r="E945" s="589">
        <v>210</v>
      </c>
      <c r="F945" s="591"/>
      <c r="G945" s="589" t="s">
        <v>203</v>
      </c>
      <c r="H945" s="541" t="s">
        <v>139</v>
      </c>
      <c r="I945" s="692" t="s">
        <v>71</v>
      </c>
      <c r="J945" s="592" t="s">
        <v>9797</v>
      </c>
      <c r="K945" s="604" t="s">
        <v>140</v>
      </c>
      <c r="L945" s="604" t="s">
        <v>9782</v>
      </c>
      <c r="M945" s="593">
        <v>1</v>
      </c>
      <c r="N945" s="604" t="s">
        <v>78</v>
      </c>
      <c r="O945" s="594">
        <f t="shared" si="108"/>
        <v>0</v>
      </c>
      <c r="P945" s="593">
        <f t="shared" si="110"/>
        <v>38</v>
      </c>
      <c r="Q945" s="706">
        <v>2</v>
      </c>
      <c r="R945" s="706">
        <v>3</v>
      </c>
      <c r="S945" s="594">
        <f t="shared" si="106"/>
        <v>1</v>
      </c>
      <c r="T945" s="594">
        <f t="shared" si="107"/>
        <v>2</v>
      </c>
      <c r="U945" s="641" t="s">
        <v>9822</v>
      </c>
      <c r="V945" s="833">
        <v>42906</v>
      </c>
      <c r="X945" s="981">
        <v>0</v>
      </c>
      <c r="Y945" s="981">
        <v>19</v>
      </c>
      <c r="Z945" s="981">
        <v>2</v>
      </c>
      <c r="AA945" s="981">
        <v>3</v>
      </c>
      <c r="AB945" s="981">
        <v>1</v>
      </c>
      <c r="AC945" s="981">
        <v>2</v>
      </c>
    </row>
    <row r="946" spans="1:29" ht="15.75" hidden="1" customHeight="1" thickBot="1" x14ac:dyDescent="0.25">
      <c r="A946" s="580" t="str">
        <f t="shared" si="109"/>
        <v>52017146TO033D-M2</v>
      </c>
      <c r="B946" s="581">
        <v>930</v>
      </c>
      <c r="C946" s="589" t="s">
        <v>205</v>
      </c>
      <c r="D946" s="589" t="s">
        <v>206</v>
      </c>
      <c r="E946" s="589">
        <v>640</v>
      </c>
      <c r="F946" s="591"/>
      <c r="G946" s="589" t="s">
        <v>207</v>
      </c>
      <c r="H946" s="541" t="s">
        <v>69</v>
      </c>
      <c r="I946" s="692" t="s">
        <v>84</v>
      </c>
      <c r="J946" s="592" t="s">
        <v>70</v>
      </c>
      <c r="K946" s="604" t="s">
        <v>113</v>
      </c>
      <c r="L946" s="604" t="s">
        <v>47</v>
      </c>
      <c r="M946" s="593">
        <v>1</v>
      </c>
      <c r="N946" s="604"/>
      <c r="O946" s="594">
        <f t="shared" si="108"/>
        <v>0</v>
      </c>
      <c r="P946" s="585" t="e">
        <f t="shared" si="110"/>
        <v>#N/A</v>
      </c>
      <c r="Q946" s="706"/>
      <c r="R946" s="706"/>
      <c r="S946" s="579">
        <f t="shared" si="106"/>
        <v>0</v>
      </c>
      <c r="T946" s="579">
        <f t="shared" si="107"/>
        <v>0</v>
      </c>
      <c r="U946" s="641" t="s">
        <v>9823</v>
      </c>
      <c r="V946" s="833">
        <v>42961</v>
      </c>
      <c r="X946" s="981">
        <v>0</v>
      </c>
      <c r="Y946" s="981" t="e">
        <v>#N/A</v>
      </c>
      <c r="AB946" s="981">
        <v>0</v>
      </c>
      <c r="AC946" s="981">
        <v>0</v>
      </c>
    </row>
    <row r="947" spans="1:29" ht="15.75" hidden="1" customHeight="1" thickBot="1" x14ac:dyDescent="0.25">
      <c r="A947" s="580" t="str">
        <f t="shared" si="109"/>
        <v>20914393TP035D-M2</v>
      </c>
      <c r="B947" s="581">
        <v>931</v>
      </c>
      <c r="C947" s="639" t="s">
        <v>208</v>
      </c>
      <c r="D947" s="639" t="s">
        <v>209</v>
      </c>
      <c r="E947" s="639">
        <v>150</v>
      </c>
      <c r="F947" s="613"/>
      <c r="G947" s="639" t="s">
        <v>210</v>
      </c>
      <c r="H947" s="97" t="s">
        <v>69</v>
      </c>
      <c r="I947" s="690" t="s">
        <v>121</v>
      </c>
      <c r="J947" s="691" t="s">
        <v>83</v>
      </c>
      <c r="K947" s="688" t="s">
        <v>211</v>
      </c>
      <c r="L947" s="688" t="s">
        <v>47</v>
      </c>
      <c r="M947" s="585">
        <v>1</v>
      </c>
      <c r="O947" s="579">
        <f t="shared" si="108"/>
        <v>0</v>
      </c>
      <c r="P947" s="585" t="e">
        <f t="shared" si="110"/>
        <v>#N/A</v>
      </c>
      <c r="Q947" s="602"/>
      <c r="R947" s="602"/>
      <c r="S947" s="579">
        <f t="shared" si="106"/>
        <v>0</v>
      </c>
      <c r="T947" s="579">
        <f t="shared" si="107"/>
        <v>0</v>
      </c>
      <c r="U947" s="735"/>
      <c r="V947" s="831"/>
      <c r="X947" s="981">
        <v>0</v>
      </c>
      <c r="Y947" s="981" t="e">
        <v>#N/A</v>
      </c>
      <c r="AB947" s="981">
        <v>0</v>
      </c>
      <c r="AC947" s="981">
        <v>0</v>
      </c>
    </row>
    <row r="948" spans="1:29" ht="15.75" hidden="1" customHeight="1" thickBot="1" x14ac:dyDescent="0.25">
      <c r="A948" s="580" t="str">
        <f t="shared" si="109"/>
        <v>15267367TP012E-M3</v>
      </c>
      <c r="B948" s="581">
        <v>932</v>
      </c>
      <c r="C948" s="589" t="s">
        <v>212</v>
      </c>
      <c r="D948" s="589" t="s">
        <v>213</v>
      </c>
      <c r="E948" s="589">
        <v>10000</v>
      </c>
      <c r="F948" s="591"/>
      <c r="G948" s="589" t="s">
        <v>214</v>
      </c>
      <c r="H948" s="541" t="s">
        <v>69</v>
      </c>
      <c r="I948" s="692" t="s">
        <v>75</v>
      </c>
      <c r="J948" s="592" t="s">
        <v>83</v>
      </c>
      <c r="K948" s="604" t="s">
        <v>215</v>
      </c>
      <c r="L948" s="604" t="s">
        <v>47</v>
      </c>
      <c r="M948" s="593">
        <v>1</v>
      </c>
      <c r="N948" s="604"/>
      <c r="O948" s="594">
        <f t="shared" si="108"/>
        <v>0</v>
      </c>
      <c r="P948" s="593" t="e">
        <f t="shared" si="110"/>
        <v>#N/A</v>
      </c>
      <c r="Q948" s="706"/>
      <c r="R948" s="706"/>
      <c r="S948" s="594">
        <v>2</v>
      </c>
      <c r="T948" s="594">
        <v>3</v>
      </c>
      <c r="U948" s="641" t="s">
        <v>9823</v>
      </c>
      <c r="V948" s="1005">
        <v>43012</v>
      </c>
      <c r="X948" s="981">
        <v>0</v>
      </c>
      <c r="Y948" s="981" t="e">
        <v>#N/A</v>
      </c>
      <c r="AB948" s="981">
        <v>0</v>
      </c>
      <c r="AC948" s="981">
        <v>0</v>
      </c>
    </row>
    <row r="949" spans="1:29" ht="15" hidden="1" customHeight="1" x14ac:dyDescent="0.25">
      <c r="A949" s="580" t="str">
        <f t="shared" si="109"/>
        <v>13504440TP055E-M2</v>
      </c>
      <c r="B949" s="581">
        <v>933</v>
      </c>
      <c r="C949" s="586" t="s">
        <v>216</v>
      </c>
      <c r="D949" s="586" t="s">
        <v>217</v>
      </c>
      <c r="E949" s="639">
        <v>800</v>
      </c>
      <c r="G949" s="639" t="s">
        <v>218</v>
      </c>
      <c r="H949" s="97" t="s">
        <v>69</v>
      </c>
      <c r="I949" s="690" t="s">
        <v>121</v>
      </c>
      <c r="J949" s="697" t="s">
        <v>83</v>
      </c>
      <c r="K949" s="698" t="s">
        <v>219</v>
      </c>
      <c r="L949" s="698" t="s">
        <v>47</v>
      </c>
      <c r="M949" s="598">
        <v>1</v>
      </c>
      <c r="N949" s="699"/>
      <c r="O949" s="599">
        <f t="shared" si="108"/>
        <v>0</v>
      </c>
      <c r="P949" s="598" t="e">
        <f t="shared" si="110"/>
        <v>#N/A</v>
      </c>
      <c r="Q949" s="702"/>
      <c r="R949" s="702"/>
      <c r="S949" s="599">
        <f t="shared" ref="S949:S980" si="111">ROUNDUP(IF(N949="pps",(M949*VLOOKUP(L949,$E$2:$I$9,4,FALSE)*$B$3)/E949,0),0)</f>
        <v>0</v>
      </c>
      <c r="T949" s="599">
        <f t="shared" ref="T949:T980" si="112">ROUNDUP(IF(N949="pps",(M949*VLOOKUP(L949,$E$2:$I$9,4,FALSE)*$B$9)/E949,0),0)</f>
        <v>0</v>
      </c>
      <c r="U949" s="774"/>
      <c r="V949" s="861"/>
      <c r="X949" s="981">
        <v>0</v>
      </c>
      <c r="Y949" s="981" t="e">
        <v>#N/A</v>
      </c>
      <c r="AB949" s="981">
        <v>0</v>
      </c>
      <c r="AC949" s="981">
        <v>0</v>
      </c>
    </row>
    <row r="950" spans="1:29" ht="15" hidden="1" customHeight="1" x14ac:dyDescent="0.25">
      <c r="A950" s="580" t="str">
        <f t="shared" si="109"/>
        <v>13288181MB010D</v>
      </c>
      <c r="B950" s="581">
        <v>934</v>
      </c>
      <c r="C950" s="639">
        <v>13288181</v>
      </c>
      <c r="D950" s="639" t="s">
        <v>221</v>
      </c>
      <c r="E950" s="639">
        <v>220</v>
      </c>
      <c r="F950" s="613"/>
      <c r="G950" s="639" t="s">
        <v>1437</v>
      </c>
      <c r="H950" s="97" t="s">
        <v>69</v>
      </c>
      <c r="I950" s="690" t="s">
        <v>71</v>
      </c>
      <c r="J950" s="691" t="s">
        <v>9798</v>
      </c>
      <c r="K950" s="688" t="s">
        <v>223</v>
      </c>
      <c r="L950" s="688" t="s">
        <v>9782</v>
      </c>
      <c r="M950" s="614">
        <v>1</v>
      </c>
      <c r="N950" s="688" t="s">
        <v>78</v>
      </c>
      <c r="O950" s="614">
        <f t="shared" si="108"/>
        <v>0</v>
      </c>
      <c r="P950" s="593">
        <f t="shared" si="110"/>
        <v>38</v>
      </c>
      <c r="Q950" s="614">
        <v>2</v>
      </c>
      <c r="R950" s="614">
        <v>3</v>
      </c>
      <c r="S950" s="593">
        <f t="shared" si="111"/>
        <v>1</v>
      </c>
      <c r="T950" s="593">
        <f t="shared" si="112"/>
        <v>2</v>
      </c>
      <c r="U950" s="735" t="s">
        <v>9824</v>
      </c>
      <c r="V950" s="873">
        <v>42971</v>
      </c>
      <c r="X950" s="981">
        <v>0</v>
      </c>
      <c r="Y950" s="981">
        <v>19</v>
      </c>
      <c r="Z950" s="981">
        <v>2</v>
      </c>
      <c r="AA950" s="981">
        <v>3</v>
      </c>
      <c r="AB950" s="981">
        <v>1</v>
      </c>
      <c r="AC950" s="981">
        <v>2</v>
      </c>
    </row>
    <row r="951" spans="1:29" ht="15" hidden="1" customHeight="1" x14ac:dyDescent="0.25">
      <c r="A951" s="580" t="str">
        <f t="shared" si="109"/>
        <v>12657461SPSMBC</v>
      </c>
      <c r="B951" s="581">
        <v>935</v>
      </c>
      <c r="C951" s="639" t="s">
        <v>224</v>
      </c>
      <c r="D951" s="639" t="s">
        <v>225</v>
      </c>
      <c r="E951" s="639">
        <v>18</v>
      </c>
      <c r="G951" s="639" t="s">
        <v>226</v>
      </c>
      <c r="H951" s="97" t="s">
        <v>69</v>
      </c>
      <c r="I951" s="690" t="s">
        <v>84</v>
      </c>
      <c r="J951" s="700" t="s">
        <v>83</v>
      </c>
      <c r="K951" s="701" t="s">
        <v>227</v>
      </c>
      <c r="L951" s="701" t="s">
        <v>47</v>
      </c>
      <c r="M951" s="702">
        <v>1</v>
      </c>
      <c r="N951" s="703"/>
      <c r="O951" s="702">
        <f t="shared" si="108"/>
        <v>0</v>
      </c>
      <c r="P951" s="702" t="e">
        <f t="shared" si="110"/>
        <v>#N/A</v>
      </c>
      <c r="Q951" s="702"/>
      <c r="R951" s="702"/>
      <c r="S951" s="702">
        <f t="shared" si="111"/>
        <v>0</v>
      </c>
      <c r="T951" s="702">
        <f t="shared" si="112"/>
        <v>0</v>
      </c>
      <c r="U951" s="874"/>
      <c r="V951" s="875"/>
      <c r="X951" s="981">
        <v>0</v>
      </c>
      <c r="Y951" s="981" t="e">
        <v>#N/A</v>
      </c>
      <c r="AB951" s="981">
        <v>0</v>
      </c>
      <c r="AC951" s="981">
        <v>0</v>
      </c>
    </row>
    <row r="952" spans="1:29" ht="15" hidden="1" customHeight="1" x14ac:dyDescent="0.25">
      <c r="A952" s="580" t="str">
        <f t="shared" si="109"/>
        <v>11612078MAP05D</v>
      </c>
      <c r="B952" s="581">
        <v>936</v>
      </c>
      <c r="C952" s="589" t="s">
        <v>228</v>
      </c>
      <c r="D952" s="589" t="s">
        <v>229</v>
      </c>
      <c r="E952" s="589">
        <v>1850</v>
      </c>
      <c r="F952" s="591"/>
      <c r="G952" s="589" t="s">
        <v>1386</v>
      </c>
      <c r="H952" s="541" t="s">
        <v>69</v>
      </c>
      <c r="I952" s="692" t="s">
        <v>9805</v>
      </c>
      <c r="J952" s="592" t="s">
        <v>9798</v>
      </c>
      <c r="K952" s="604" t="s">
        <v>231</v>
      </c>
      <c r="L952" s="604" t="s">
        <v>9782</v>
      </c>
      <c r="M952" s="593">
        <v>1</v>
      </c>
      <c r="N952" s="604" t="s">
        <v>78</v>
      </c>
      <c r="O952" s="593">
        <f t="shared" si="108"/>
        <v>0</v>
      </c>
      <c r="P952" s="593">
        <f t="shared" si="110"/>
        <v>38</v>
      </c>
      <c r="Q952" s="593">
        <v>2</v>
      </c>
      <c r="R952" s="593">
        <v>3</v>
      </c>
      <c r="S952" s="593">
        <f t="shared" si="111"/>
        <v>1</v>
      </c>
      <c r="T952" s="593">
        <f t="shared" si="112"/>
        <v>1</v>
      </c>
      <c r="U952" s="641" t="s">
        <v>9822</v>
      </c>
      <c r="V952" s="856">
        <v>42885</v>
      </c>
      <c r="X952" s="981">
        <v>0</v>
      </c>
      <c r="Y952" s="981">
        <v>19</v>
      </c>
      <c r="Z952" s="981">
        <v>2</v>
      </c>
      <c r="AA952" s="981">
        <v>3</v>
      </c>
      <c r="AB952" s="981">
        <v>1</v>
      </c>
      <c r="AC952" s="981">
        <v>1</v>
      </c>
    </row>
    <row r="953" spans="1:29" ht="15.75" hidden="1" customHeight="1" thickBot="1" x14ac:dyDescent="0.25">
      <c r="A953" s="580" t="str">
        <f t="shared" si="109"/>
        <v>11589292SPSLF</v>
      </c>
      <c r="B953" s="581">
        <v>937</v>
      </c>
      <c r="C953" s="589">
        <v>11589292</v>
      </c>
      <c r="D953" s="589" t="s">
        <v>232</v>
      </c>
      <c r="E953" s="589">
        <v>700</v>
      </c>
      <c r="F953" s="591"/>
      <c r="G953" s="589" t="s">
        <v>10055</v>
      </c>
      <c r="H953" s="541" t="s">
        <v>69</v>
      </c>
      <c r="I953" s="692" t="s">
        <v>2283</v>
      </c>
      <c r="J953" s="596" t="s">
        <v>9795</v>
      </c>
      <c r="K953" s="704" t="s">
        <v>98</v>
      </c>
      <c r="L953" s="705" t="s">
        <v>9782</v>
      </c>
      <c r="M953" s="706">
        <v>6</v>
      </c>
      <c r="N953" s="705" t="s">
        <v>78</v>
      </c>
      <c r="O953" s="706">
        <f t="shared" si="108"/>
        <v>0</v>
      </c>
      <c r="P953" s="706">
        <f t="shared" si="110"/>
        <v>225</v>
      </c>
      <c r="Q953" s="706">
        <v>2</v>
      </c>
      <c r="R953" s="706">
        <v>3</v>
      </c>
      <c r="S953" s="706">
        <f t="shared" si="111"/>
        <v>2</v>
      </c>
      <c r="T953" s="706">
        <f t="shared" si="112"/>
        <v>3</v>
      </c>
      <c r="U953" s="876" t="s">
        <v>9822</v>
      </c>
      <c r="V953" s="877">
        <v>42921</v>
      </c>
      <c r="X953" s="981">
        <v>0</v>
      </c>
      <c r="Y953" s="981">
        <v>110</v>
      </c>
      <c r="Z953" s="981">
        <v>2</v>
      </c>
      <c r="AA953" s="981">
        <v>3</v>
      </c>
      <c r="AB953" s="981">
        <v>2</v>
      </c>
      <c r="AC953" s="981">
        <v>3</v>
      </c>
    </row>
    <row r="954" spans="1:29" ht="15.75" hidden="1" customHeight="1" thickBot="1" x14ac:dyDescent="0.25">
      <c r="A954" s="580" t="str">
        <f t="shared" si="109"/>
        <v>11589015DO023E-M4</v>
      </c>
      <c r="B954" s="581">
        <v>938</v>
      </c>
      <c r="C954" s="639" t="s">
        <v>237</v>
      </c>
      <c r="D954" s="639" t="s">
        <v>238</v>
      </c>
      <c r="E954" s="639">
        <v>4000</v>
      </c>
      <c r="G954" s="639" t="s">
        <v>103</v>
      </c>
      <c r="H954" s="97" t="s">
        <v>69</v>
      </c>
      <c r="I954" s="690" t="s">
        <v>104</v>
      </c>
      <c r="J954" s="691" t="s">
        <v>83</v>
      </c>
      <c r="K954" s="688" t="s">
        <v>239</v>
      </c>
      <c r="L954" s="688" t="s">
        <v>47</v>
      </c>
      <c r="M954" s="585">
        <v>1</v>
      </c>
      <c r="O954" s="579">
        <f t="shared" si="108"/>
        <v>0</v>
      </c>
      <c r="P954" s="585" t="e">
        <f t="shared" si="110"/>
        <v>#N/A</v>
      </c>
      <c r="Q954" s="602"/>
      <c r="R954" s="602"/>
      <c r="S954" s="579">
        <f t="shared" si="111"/>
        <v>0</v>
      </c>
      <c r="T954" s="579">
        <f t="shared" si="112"/>
        <v>0</v>
      </c>
      <c r="U954" s="735"/>
      <c r="V954" s="831"/>
      <c r="X954" s="981">
        <v>0</v>
      </c>
      <c r="Y954" s="981" t="e">
        <v>#N/A</v>
      </c>
      <c r="AB954" s="981">
        <v>0</v>
      </c>
      <c r="AC954" s="981">
        <v>0</v>
      </c>
    </row>
    <row r="955" spans="1:29" ht="15.75" hidden="1" customHeight="1" thickBot="1" x14ac:dyDescent="0.25">
      <c r="A955" s="580" t="str">
        <f t="shared" si="109"/>
        <v>11589015DO015E-M4</v>
      </c>
      <c r="B955" s="581">
        <v>939</v>
      </c>
      <c r="C955" s="639" t="s">
        <v>237</v>
      </c>
      <c r="D955" s="639" t="s">
        <v>238</v>
      </c>
      <c r="E955" s="639">
        <v>4000</v>
      </c>
      <c r="G955" s="639" t="s">
        <v>240</v>
      </c>
      <c r="H955" s="97" t="s">
        <v>69</v>
      </c>
      <c r="I955" s="690" t="s">
        <v>104</v>
      </c>
      <c r="J955" s="691" t="s">
        <v>83</v>
      </c>
      <c r="K955" s="688" t="s">
        <v>239</v>
      </c>
      <c r="L955" s="688" t="s">
        <v>47</v>
      </c>
      <c r="M955" s="585">
        <v>1</v>
      </c>
      <c r="O955" s="579">
        <f t="shared" si="108"/>
        <v>0</v>
      </c>
      <c r="P955" s="585" t="e">
        <f t="shared" si="110"/>
        <v>#N/A</v>
      </c>
      <c r="Q955" s="602"/>
      <c r="R955" s="602"/>
      <c r="S955" s="579">
        <f t="shared" si="111"/>
        <v>0</v>
      </c>
      <c r="T955" s="579">
        <f t="shared" si="112"/>
        <v>0</v>
      </c>
      <c r="U955" s="735"/>
      <c r="V955" s="831"/>
      <c r="X955" s="981">
        <v>0</v>
      </c>
      <c r="Y955" s="981" t="e">
        <v>#N/A</v>
      </c>
      <c r="AB955" s="981">
        <v>0</v>
      </c>
      <c r="AC955" s="981">
        <v>0</v>
      </c>
    </row>
    <row r="956" spans="1:29" ht="15.75" hidden="1" customHeight="1" thickBot="1" x14ac:dyDescent="0.25">
      <c r="A956" s="580" t="str">
        <f t="shared" si="109"/>
        <v>11589015DO017D-M4</v>
      </c>
      <c r="B956" s="581">
        <v>940</v>
      </c>
      <c r="C956" s="639" t="s">
        <v>237</v>
      </c>
      <c r="D956" s="639" t="s">
        <v>238</v>
      </c>
      <c r="E956" s="639">
        <v>4000</v>
      </c>
      <c r="G956" s="639" t="s">
        <v>241</v>
      </c>
      <c r="H956" s="97" t="s">
        <v>69</v>
      </c>
      <c r="I956" s="690" t="s">
        <v>104</v>
      </c>
      <c r="J956" s="691" t="s">
        <v>83</v>
      </c>
      <c r="K956" s="688" t="s">
        <v>239</v>
      </c>
      <c r="L956" s="688" t="s">
        <v>47</v>
      </c>
      <c r="M956" s="585">
        <v>1</v>
      </c>
      <c r="O956" s="579">
        <f t="shared" si="108"/>
        <v>0</v>
      </c>
      <c r="P956" s="585" t="e">
        <f t="shared" si="110"/>
        <v>#N/A</v>
      </c>
      <c r="Q956" s="602"/>
      <c r="R956" s="602"/>
      <c r="S956" s="579">
        <f t="shared" si="111"/>
        <v>0</v>
      </c>
      <c r="T956" s="579">
        <f t="shared" si="112"/>
        <v>0</v>
      </c>
      <c r="U956" s="735"/>
      <c r="V956" s="831"/>
      <c r="X956" s="981">
        <v>0</v>
      </c>
      <c r="Y956" s="981" t="e">
        <v>#N/A</v>
      </c>
      <c r="AB956" s="981">
        <v>0</v>
      </c>
      <c r="AC956" s="981">
        <v>0</v>
      </c>
    </row>
    <row r="957" spans="1:29" ht="15.75" hidden="1" customHeight="1" thickBot="1" x14ac:dyDescent="0.25">
      <c r="A957" s="580" t="str">
        <f t="shared" si="109"/>
        <v>11588744MA021E</v>
      </c>
      <c r="B957" s="581">
        <v>941</v>
      </c>
      <c r="C957" s="589" t="s">
        <v>242</v>
      </c>
      <c r="D957" s="589" t="s">
        <v>243</v>
      </c>
      <c r="E957" s="589">
        <v>180</v>
      </c>
      <c r="F957" s="591"/>
      <c r="G957" s="589" t="s">
        <v>1867</v>
      </c>
      <c r="H957" s="541" t="s">
        <v>69</v>
      </c>
      <c r="I957" s="692" t="s">
        <v>97</v>
      </c>
      <c r="J957" s="592" t="s">
        <v>9794</v>
      </c>
      <c r="K957" s="604" t="s">
        <v>245</v>
      </c>
      <c r="L957" s="604" t="s">
        <v>9782</v>
      </c>
      <c r="M957" s="593">
        <v>1</v>
      </c>
      <c r="N957" s="604" t="s">
        <v>78</v>
      </c>
      <c r="O957" s="594">
        <f t="shared" si="108"/>
        <v>0</v>
      </c>
      <c r="P957" s="593">
        <f t="shared" si="110"/>
        <v>38</v>
      </c>
      <c r="Q957" s="706">
        <v>3</v>
      </c>
      <c r="R957" s="706">
        <v>5</v>
      </c>
      <c r="S957" s="594">
        <f t="shared" si="111"/>
        <v>1</v>
      </c>
      <c r="T957" s="594">
        <f t="shared" si="112"/>
        <v>2</v>
      </c>
      <c r="U957" s="641" t="s">
        <v>9822</v>
      </c>
      <c r="V957" s="833">
        <v>42892</v>
      </c>
      <c r="X957" s="981">
        <v>0</v>
      </c>
      <c r="Y957" s="981">
        <v>19</v>
      </c>
      <c r="Z957" s="981">
        <v>3</v>
      </c>
      <c r="AA957" s="981">
        <v>5</v>
      </c>
      <c r="AB957" s="981">
        <v>1</v>
      </c>
      <c r="AC957" s="981">
        <v>2</v>
      </c>
    </row>
    <row r="958" spans="1:29" ht="15.75" hidden="1" customHeight="1" thickBot="1" x14ac:dyDescent="0.25">
      <c r="A958" s="580" t="str">
        <f t="shared" si="109"/>
        <v>11588740MA004D</v>
      </c>
      <c r="B958" s="581">
        <v>942</v>
      </c>
      <c r="C958" s="592" t="s">
        <v>248</v>
      </c>
      <c r="D958" s="589" t="s">
        <v>249</v>
      </c>
      <c r="E958" s="589">
        <v>250</v>
      </c>
      <c r="F958" s="591"/>
      <c r="G958" s="589" t="s">
        <v>1389</v>
      </c>
      <c r="H958" s="541" t="s">
        <v>69</v>
      </c>
      <c r="I958" s="692" t="s">
        <v>97</v>
      </c>
      <c r="J958" s="592" t="s">
        <v>9794</v>
      </c>
      <c r="K958" s="604" t="s">
        <v>245</v>
      </c>
      <c r="L958" s="604" t="s">
        <v>9782</v>
      </c>
      <c r="M958" s="593">
        <v>1</v>
      </c>
      <c r="N958" s="604" t="s">
        <v>78</v>
      </c>
      <c r="O958" s="594">
        <f t="shared" si="108"/>
        <v>0</v>
      </c>
      <c r="P958" s="593">
        <f t="shared" si="110"/>
        <v>38</v>
      </c>
      <c r="Q958" s="706">
        <v>2</v>
      </c>
      <c r="R958" s="706">
        <v>3</v>
      </c>
      <c r="S958" s="594">
        <f t="shared" si="111"/>
        <v>1</v>
      </c>
      <c r="T958" s="594">
        <f t="shared" si="112"/>
        <v>2</v>
      </c>
      <c r="U958" s="641" t="s">
        <v>9822</v>
      </c>
      <c r="V958" s="833">
        <v>42898</v>
      </c>
      <c r="W958" s="814" t="s">
        <v>1389</v>
      </c>
      <c r="X958" s="981">
        <v>0</v>
      </c>
      <c r="Y958" s="981">
        <v>19</v>
      </c>
      <c r="Z958" s="981">
        <v>2</v>
      </c>
      <c r="AA958" s="981">
        <v>3</v>
      </c>
      <c r="AB958" s="981">
        <v>1</v>
      </c>
      <c r="AC958" s="981">
        <v>2</v>
      </c>
    </row>
    <row r="959" spans="1:29" ht="15.75" hidden="1" customHeight="1" thickBot="1" x14ac:dyDescent="0.25">
      <c r="A959" s="580" t="str">
        <f t="shared" si="109"/>
        <v>9598708MB020D-M1</v>
      </c>
      <c r="B959" s="581">
        <v>943</v>
      </c>
      <c r="C959" s="707" t="s">
        <v>250</v>
      </c>
      <c r="D959" s="708" t="s">
        <v>251</v>
      </c>
      <c r="E959" s="708">
        <v>400</v>
      </c>
      <c r="G959" s="708" t="s">
        <v>252</v>
      </c>
      <c r="H959" s="709" t="s">
        <v>69</v>
      </c>
      <c r="I959" s="710" t="s">
        <v>84</v>
      </c>
      <c r="J959" s="707" t="s">
        <v>83</v>
      </c>
      <c r="K959" s="711" t="s">
        <v>253</v>
      </c>
      <c r="L959" s="711" t="s">
        <v>9782</v>
      </c>
      <c r="M959" s="585">
        <v>8</v>
      </c>
      <c r="N959" s="644" t="s">
        <v>78</v>
      </c>
      <c r="O959" s="579">
        <f t="shared" si="108"/>
        <v>0</v>
      </c>
      <c r="P959" s="585">
        <f t="shared" si="110"/>
        <v>300</v>
      </c>
      <c r="Q959" s="602">
        <v>6</v>
      </c>
      <c r="R959" s="602">
        <v>10</v>
      </c>
      <c r="S959" s="579">
        <f t="shared" si="111"/>
        <v>3</v>
      </c>
      <c r="T959" s="579">
        <f t="shared" si="112"/>
        <v>6</v>
      </c>
      <c r="U959" s="735" t="s">
        <v>9824</v>
      </c>
      <c r="V959" s="832">
        <v>42971</v>
      </c>
      <c r="X959" s="981">
        <v>0</v>
      </c>
      <c r="Y959" s="981">
        <v>146</v>
      </c>
      <c r="Z959" s="981">
        <v>6</v>
      </c>
      <c r="AA959" s="981">
        <v>10</v>
      </c>
      <c r="AB959" s="981">
        <v>3</v>
      </c>
      <c r="AC959" s="981">
        <v>6</v>
      </c>
    </row>
    <row r="960" spans="1:29" ht="15.75" hidden="1" customHeight="1" thickBot="1" x14ac:dyDescent="0.25">
      <c r="A960" s="580" t="str">
        <f t="shared" si="109"/>
        <v>09594681MB020D-M1</v>
      </c>
      <c r="B960" s="581">
        <v>944</v>
      </c>
      <c r="C960" s="712" t="s">
        <v>256</v>
      </c>
      <c r="D960" s="713" t="s">
        <v>251</v>
      </c>
      <c r="E960" s="667">
        <v>300</v>
      </c>
      <c r="G960" s="667" t="s">
        <v>252</v>
      </c>
      <c r="H960" s="714" t="s">
        <v>69</v>
      </c>
      <c r="I960" s="690" t="s">
        <v>257</v>
      </c>
      <c r="J960" s="691" t="s">
        <v>83</v>
      </c>
      <c r="K960" s="688" t="s">
        <v>258</v>
      </c>
      <c r="L960" s="688" t="s">
        <v>47</v>
      </c>
      <c r="M960" s="585">
        <v>1</v>
      </c>
      <c r="O960" s="579">
        <f t="shared" si="108"/>
        <v>0</v>
      </c>
      <c r="P960" s="585" t="e">
        <f t="shared" si="110"/>
        <v>#N/A</v>
      </c>
      <c r="Q960" s="602"/>
      <c r="R960" s="602"/>
      <c r="S960" s="579">
        <f t="shared" si="111"/>
        <v>0</v>
      </c>
      <c r="T960" s="579">
        <f t="shared" si="112"/>
        <v>0</v>
      </c>
      <c r="U960" s="735"/>
      <c r="V960" s="831"/>
      <c r="X960" s="981">
        <v>0</v>
      </c>
      <c r="Y960" s="981" t="e">
        <v>#N/A</v>
      </c>
      <c r="AB960" s="981">
        <v>0</v>
      </c>
      <c r="AC960" s="981">
        <v>0</v>
      </c>
    </row>
    <row r="961" spans="1:29" ht="15.75" hidden="1" customHeight="1" thickBot="1" x14ac:dyDescent="0.25">
      <c r="A961" s="580" t="str">
        <f t="shared" si="109"/>
        <v>09309508MINOMI-M3</v>
      </c>
      <c r="B961" s="581">
        <v>945</v>
      </c>
      <c r="C961" s="690" t="s">
        <v>259</v>
      </c>
      <c r="D961" s="639" t="s">
        <v>260</v>
      </c>
      <c r="E961" s="639">
        <v>14</v>
      </c>
      <c r="G961" s="639" t="s">
        <v>261</v>
      </c>
      <c r="H961" s="97" t="s">
        <v>262</v>
      </c>
      <c r="I961" s="690" t="s">
        <v>75</v>
      </c>
      <c r="J961" s="691" t="s">
        <v>263</v>
      </c>
      <c r="K961" s="688" t="s">
        <v>264</v>
      </c>
      <c r="L961" s="688" t="s">
        <v>265</v>
      </c>
      <c r="M961" s="585">
        <v>1</v>
      </c>
      <c r="O961" s="579">
        <f t="shared" si="108"/>
        <v>0</v>
      </c>
      <c r="P961" s="585" t="e">
        <f t="shared" si="110"/>
        <v>#N/A</v>
      </c>
      <c r="Q961" s="602"/>
      <c r="R961" s="602"/>
      <c r="S961" s="579">
        <f t="shared" si="111"/>
        <v>0</v>
      </c>
      <c r="T961" s="579">
        <f t="shared" si="112"/>
        <v>0</v>
      </c>
      <c r="U961" s="735"/>
      <c r="V961" s="831"/>
      <c r="X961" s="981">
        <v>0</v>
      </c>
      <c r="Y961" s="981" t="e">
        <v>#N/A</v>
      </c>
      <c r="AB961" s="981">
        <v>0</v>
      </c>
      <c r="AC961" s="981">
        <v>0</v>
      </c>
    </row>
    <row r="962" spans="1:29" ht="15.75" hidden="1" customHeight="1" thickBot="1" x14ac:dyDescent="0.25">
      <c r="A962" s="580" t="str">
        <f t="shared" si="109"/>
        <v>9132667TP024D-M2</v>
      </c>
      <c r="B962" s="581">
        <v>946</v>
      </c>
      <c r="C962" s="639">
        <v>9132667</v>
      </c>
      <c r="D962" s="639" t="s">
        <v>267</v>
      </c>
      <c r="E962" s="639">
        <v>1300</v>
      </c>
      <c r="G962" s="639" t="s">
        <v>268</v>
      </c>
      <c r="H962" s="97" t="s">
        <v>69</v>
      </c>
      <c r="I962" s="690" t="s">
        <v>121</v>
      </c>
      <c r="J962" s="691" t="s">
        <v>117</v>
      </c>
      <c r="K962" s="688" t="s">
        <v>269</v>
      </c>
      <c r="L962" s="688" t="s">
        <v>47</v>
      </c>
      <c r="M962" s="585">
        <v>1</v>
      </c>
      <c r="O962" s="579">
        <f t="shared" si="108"/>
        <v>0</v>
      </c>
      <c r="P962" s="585" t="e">
        <f t="shared" si="110"/>
        <v>#N/A</v>
      </c>
      <c r="Q962" s="602"/>
      <c r="R962" s="602"/>
      <c r="S962" s="579">
        <f t="shared" si="111"/>
        <v>0</v>
      </c>
      <c r="T962" s="579">
        <f t="shared" si="112"/>
        <v>0</v>
      </c>
      <c r="U962" s="735"/>
      <c r="V962" s="831"/>
      <c r="X962" s="981">
        <v>0</v>
      </c>
      <c r="Y962" s="981" t="e">
        <v>#N/A</v>
      </c>
      <c r="AB962" s="981">
        <v>0</v>
      </c>
      <c r="AC962" s="981">
        <v>0</v>
      </c>
    </row>
    <row r="963" spans="1:29" ht="15.75" hidden="1" customHeight="1" thickBot="1" x14ac:dyDescent="0.25">
      <c r="A963" s="580" t="str">
        <f t="shared" si="109"/>
        <v>9132667TP024E-M3</v>
      </c>
      <c r="B963" s="581">
        <v>947</v>
      </c>
      <c r="C963" s="639">
        <v>9132667</v>
      </c>
      <c r="D963" s="639" t="s">
        <v>267</v>
      </c>
      <c r="E963" s="639">
        <v>1300</v>
      </c>
      <c r="G963" s="639" t="s">
        <v>270</v>
      </c>
      <c r="H963" s="97" t="s">
        <v>69</v>
      </c>
      <c r="I963" s="690" t="s">
        <v>121</v>
      </c>
      <c r="J963" s="691" t="s">
        <v>117</v>
      </c>
      <c r="K963" s="688" t="s">
        <v>269</v>
      </c>
      <c r="L963" s="688" t="s">
        <v>47</v>
      </c>
      <c r="M963" s="585">
        <v>1</v>
      </c>
      <c r="O963" s="579">
        <f t="shared" si="108"/>
        <v>0</v>
      </c>
      <c r="P963" s="585" t="e">
        <f t="shared" si="110"/>
        <v>#N/A</v>
      </c>
      <c r="Q963" s="602"/>
      <c r="R963" s="602"/>
      <c r="S963" s="579">
        <f t="shared" si="111"/>
        <v>0</v>
      </c>
      <c r="T963" s="579">
        <f t="shared" si="112"/>
        <v>0</v>
      </c>
      <c r="U963" s="735"/>
      <c r="V963" s="831"/>
      <c r="X963" s="981">
        <v>0</v>
      </c>
      <c r="Y963" s="981" t="e">
        <v>#N/A</v>
      </c>
      <c r="AB963" s="981">
        <v>0</v>
      </c>
      <c r="AC963" s="981">
        <v>0</v>
      </c>
    </row>
    <row r="964" spans="1:29" ht="15.75" hidden="1" customHeight="1" thickBot="1" x14ac:dyDescent="0.25">
      <c r="A964" s="580" t="str">
        <f t="shared" si="109"/>
        <v>9129705MA021E</v>
      </c>
      <c r="B964" s="581">
        <v>948</v>
      </c>
      <c r="C964" s="639">
        <v>9129705</v>
      </c>
      <c r="D964" s="639" t="s">
        <v>272</v>
      </c>
      <c r="E964" s="639">
        <v>120</v>
      </c>
      <c r="G964" s="639" t="s">
        <v>1867</v>
      </c>
      <c r="H964" s="97" t="s">
        <v>69</v>
      </c>
      <c r="I964" s="690" t="s">
        <v>84</v>
      </c>
      <c r="J964" s="691" t="s">
        <v>9794</v>
      </c>
      <c r="K964" s="688" t="s">
        <v>274</v>
      </c>
      <c r="L964" s="688" t="s">
        <v>47</v>
      </c>
      <c r="M964" s="585">
        <v>2</v>
      </c>
      <c r="N964" s="644" t="s">
        <v>78</v>
      </c>
      <c r="O964" s="579">
        <f t="shared" si="108"/>
        <v>0</v>
      </c>
      <c r="P964" s="585" t="e">
        <f t="shared" si="110"/>
        <v>#N/A</v>
      </c>
      <c r="Q964" s="602">
        <v>2</v>
      </c>
      <c r="R964" s="602">
        <v>3</v>
      </c>
      <c r="S964" s="579" t="e">
        <f t="shared" si="111"/>
        <v>#N/A</v>
      </c>
      <c r="T964" s="579" t="e">
        <f t="shared" si="112"/>
        <v>#N/A</v>
      </c>
      <c r="U964" s="735" t="s">
        <v>9824</v>
      </c>
      <c r="V964" s="832">
        <v>42976</v>
      </c>
      <c r="X964" s="981">
        <v>0</v>
      </c>
      <c r="Y964" s="981" t="e">
        <v>#N/A</v>
      </c>
      <c r="Z964" s="981">
        <v>2</v>
      </c>
      <c r="AA964" s="981">
        <v>3</v>
      </c>
      <c r="AB964" s="981" t="e">
        <v>#N/A</v>
      </c>
      <c r="AC964" s="981" t="e">
        <v>#N/A</v>
      </c>
    </row>
    <row r="965" spans="1:29" ht="15.75" hidden="1" customHeight="1" thickBot="1" x14ac:dyDescent="0.25">
      <c r="A965" s="580" t="str">
        <f t="shared" si="109"/>
        <v>09129705MB003E-M1</v>
      </c>
      <c r="B965" s="581">
        <v>949</v>
      </c>
      <c r="C965" s="586" t="s">
        <v>271</v>
      </c>
      <c r="D965" s="639" t="s">
        <v>272</v>
      </c>
      <c r="E965" s="639">
        <v>120</v>
      </c>
      <c r="G965" s="639" t="s">
        <v>275</v>
      </c>
      <c r="H965" s="97" t="s">
        <v>69</v>
      </c>
      <c r="I965" s="690" t="s">
        <v>84</v>
      </c>
      <c r="J965" s="691" t="s">
        <v>117</v>
      </c>
      <c r="K965" s="688" t="s">
        <v>274</v>
      </c>
      <c r="L965" s="688" t="s">
        <v>47</v>
      </c>
      <c r="M965" s="585">
        <v>1</v>
      </c>
      <c r="O965" s="579">
        <f t="shared" si="108"/>
        <v>0</v>
      </c>
      <c r="P965" s="585" t="e">
        <f t="shared" si="110"/>
        <v>#N/A</v>
      </c>
      <c r="Q965" s="602"/>
      <c r="R965" s="602"/>
      <c r="S965" s="579">
        <f t="shared" si="111"/>
        <v>0</v>
      </c>
      <c r="T965" s="579">
        <f t="shared" si="112"/>
        <v>0</v>
      </c>
      <c r="U965" s="735"/>
      <c r="V965" s="831"/>
      <c r="X965" s="981">
        <v>0</v>
      </c>
      <c r="Y965" s="981" t="e">
        <v>#N/A</v>
      </c>
      <c r="AB965" s="981">
        <v>0</v>
      </c>
      <c r="AC965" s="981">
        <v>0</v>
      </c>
    </row>
    <row r="966" spans="1:29" ht="15.75" hidden="1" customHeight="1" thickBot="1" x14ac:dyDescent="0.25">
      <c r="A966" s="580" t="str">
        <f t="shared" si="109"/>
        <v>09126551MA004D-M2</v>
      </c>
      <c r="B966" s="581">
        <v>950</v>
      </c>
      <c r="C966" s="589" t="s">
        <v>278</v>
      </c>
      <c r="D966" s="589" t="s">
        <v>279</v>
      </c>
      <c r="E966" s="589">
        <v>500</v>
      </c>
      <c r="F966" s="591"/>
      <c r="G966" s="589" t="s">
        <v>128</v>
      </c>
      <c r="H966" s="541" t="s">
        <v>69</v>
      </c>
      <c r="I966" s="692" t="s">
        <v>97</v>
      </c>
      <c r="J966" s="592" t="s">
        <v>9794</v>
      </c>
      <c r="K966" s="604" t="s">
        <v>98</v>
      </c>
      <c r="L966" s="604" t="s">
        <v>9782</v>
      </c>
      <c r="M966" s="593">
        <v>1</v>
      </c>
      <c r="N966" s="604" t="s">
        <v>78</v>
      </c>
      <c r="O966" s="594">
        <f t="shared" si="108"/>
        <v>0</v>
      </c>
      <c r="P966" s="593">
        <f t="shared" si="110"/>
        <v>38</v>
      </c>
      <c r="Q966" s="706">
        <v>2</v>
      </c>
      <c r="R966" s="706">
        <v>3</v>
      </c>
      <c r="S966" s="594">
        <f t="shared" si="111"/>
        <v>1</v>
      </c>
      <c r="T966" s="594">
        <f t="shared" si="112"/>
        <v>1</v>
      </c>
      <c r="U966" s="641" t="s">
        <v>9822</v>
      </c>
      <c r="V966" s="833">
        <v>42898</v>
      </c>
      <c r="X966" s="981">
        <v>0</v>
      </c>
      <c r="Y966" s="981">
        <v>19</v>
      </c>
      <c r="Z966" s="981">
        <v>2</v>
      </c>
      <c r="AA966" s="981">
        <v>3</v>
      </c>
      <c r="AB966" s="981">
        <v>1</v>
      </c>
      <c r="AC966" s="981">
        <v>1</v>
      </c>
    </row>
    <row r="967" spans="1:29" ht="15.75" hidden="1" customHeight="1" thickBot="1" x14ac:dyDescent="0.25">
      <c r="A967" s="580" t="str">
        <f t="shared" si="109"/>
        <v>04874119TP001D-M2</v>
      </c>
      <c r="B967" s="581">
        <v>951</v>
      </c>
      <c r="C967" s="690" t="s">
        <v>280</v>
      </c>
      <c r="D967" s="639" t="s">
        <v>281</v>
      </c>
      <c r="E967" s="639">
        <v>5000</v>
      </c>
      <c r="G967" s="639" t="s">
        <v>152</v>
      </c>
      <c r="H967" s="97" t="s">
        <v>69</v>
      </c>
      <c r="I967" s="690" t="s">
        <v>75</v>
      </c>
      <c r="J967" s="691" t="s">
        <v>70</v>
      </c>
      <c r="K967" s="688" t="s">
        <v>282</v>
      </c>
      <c r="L967" s="688" t="s">
        <v>42</v>
      </c>
      <c r="M967" s="585">
        <v>1</v>
      </c>
      <c r="O967" s="579">
        <f t="shared" si="108"/>
        <v>0</v>
      </c>
      <c r="P967" s="585">
        <f t="shared" si="110"/>
        <v>21</v>
      </c>
      <c r="Q967" s="602"/>
      <c r="R967" s="602"/>
      <c r="S967" s="579">
        <f t="shared" si="111"/>
        <v>0</v>
      </c>
      <c r="T967" s="579">
        <f t="shared" si="112"/>
        <v>0</v>
      </c>
      <c r="U967" s="735"/>
      <c r="V967" s="831"/>
      <c r="X967" s="981">
        <v>0</v>
      </c>
      <c r="Y967" s="981">
        <v>10</v>
      </c>
      <c r="AB967" s="981">
        <v>0</v>
      </c>
      <c r="AC967" s="981">
        <v>0</v>
      </c>
    </row>
    <row r="968" spans="1:29" ht="15.75" hidden="1" customHeight="1" thickBot="1" x14ac:dyDescent="0.25">
      <c r="A968" s="580" t="str">
        <f t="shared" si="109"/>
        <v>04874119TP035D-M2</v>
      </c>
      <c r="B968" s="581">
        <v>952</v>
      </c>
      <c r="C968" s="639" t="s">
        <v>280</v>
      </c>
      <c r="D968" s="639" t="s">
        <v>281</v>
      </c>
      <c r="E968" s="639">
        <v>5000</v>
      </c>
      <c r="G968" s="639" t="s">
        <v>210</v>
      </c>
      <c r="H968" s="97" t="s">
        <v>69</v>
      </c>
      <c r="I968" s="690" t="s">
        <v>121</v>
      </c>
      <c r="J968" s="691" t="s">
        <v>83</v>
      </c>
      <c r="K968" s="688" t="s">
        <v>283</v>
      </c>
      <c r="L968" s="688" t="s">
        <v>47</v>
      </c>
      <c r="M968" s="585">
        <v>1</v>
      </c>
      <c r="O968" s="579">
        <f t="shared" si="108"/>
        <v>0</v>
      </c>
      <c r="P968" s="585" t="e">
        <f t="shared" si="110"/>
        <v>#N/A</v>
      </c>
      <c r="Q968" s="602"/>
      <c r="R968" s="602"/>
      <c r="S968" s="579">
        <f t="shared" si="111"/>
        <v>0</v>
      </c>
      <c r="T968" s="579">
        <f t="shared" si="112"/>
        <v>0</v>
      </c>
      <c r="U968" s="735"/>
      <c r="V968" s="831"/>
      <c r="X968" s="981">
        <v>0</v>
      </c>
      <c r="Y968" s="981" t="e">
        <v>#N/A</v>
      </c>
      <c r="AB968" s="981">
        <v>0</v>
      </c>
      <c r="AC968" s="981">
        <v>0</v>
      </c>
    </row>
    <row r="969" spans="1:29" ht="15.75" hidden="1" customHeight="1" thickBot="1" x14ac:dyDescent="0.25">
      <c r="A969" s="580" t="str">
        <f t="shared" si="109"/>
        <v>04874119TP055E-M2</v>
      </c>
      <c r="B969" s="581">
        <v>953</v>
      </c>
      <c r="C969" s="639" t="s">
        <v>280</v>
      </c>
      <c r="D969" s="639" t="s">
        <v>281</v>
      </c>
      <c r="E969" s="639">
        <v>5000</v>
      </c>
      <c r="G969" s="639" t="s">
        <v>218</v>
      </c>
      <c r="H969" s="97" t="s">
        <v>69</v>
      </c>
      <c r="I969" s="690" t="s">
        <v>121</v>
      </c>
      <c r="J969" s="691" t="s">
        <v>83</v>
      </c>
      <c r="K969" s="688" t="s">
        <v>283</v>
      </c>
      <c r="L969" s="688" t="s">
        <v>47</v>
      </c>
      <c r="M969" s="585">
        <v>1</v>
      </c>
      <c r="O969" s="579">
        <f t="shared" si="108"/>
        <v>0</v>
      </c>
      <c r="P969" s="585" t="e">
        <f t="shared" si="110"/>
        <v>#N/A</v>
      </c>
      <c r="Q969" s="602"/>
      <c r="R969" s="602"/>
      <c r="S969" s="579">
        <f t="shared" si="111"/>
        <v>0</v>
      </c>
      <c r="T969" s="579">
        <f t="shared" si="112"/>
        <v>0</v>
      </c>
      <c r="U969" s="735"/>
      <c r="V969" s="831"/>
      <c r="X969" s="981">
        <v>0</v>
      </c>
      <c r="Y969" s="981" t="e">
        <v>#N/A</v>
      </c>
      <c r="AB969" s="981">
        <v>0</v>
      </c>
      <c r="AC969" s="981">
        <v>0</v>
      </c>
    </row>
    <row r="970" spans="1:29" ht="15.75" hidden="1" customHeight="1" thickBot="1" x14ac:dyDescent="0.25">
      <c r="A970" s="580" t="str">
        <f t="shared" si="109"/>
        <v>02879379</v>
      </c>
      <c r="B970" s="581">
        <v>954</v>
      </c>
      <c r="C970" s="639" t="s">
        <v>285</v>
      </c>
      <c r="D970" s="639" t="s">
        <v>286</v>
      </c>
      <c r="E970" s="639">
        <v>1000</v>
      </c>
      <c r="G970" s="639"/>
      <c r="H970" s="97" t="s">
        <v>69</v>
      </c>
      <c r="I970" s="690" t="s">
        <v>97</v>
      </c>
      <c r="J970" s="691" t="s">
        <v>132</v>
      </c>
      <c r="K970" s="688" t="s">
        <v>287</v>
      </c>
      <c r="L970" s="688" t="s">
        <v>47</v>
      </c>
      <c r="M970" s="585">
        <v>1</v>
      </c>
      <c r="O970" s="579">
        <f t="shared" si="108"/>
        <v>0</v>
      </c>
      <c r="P970" s="585" t="e">
        <f t="shared" si="110"/>
        <v>#N/A</v>
      </c>
      <c r="Q970" s="602"/>
      <c r="R970" s="602"/>
      <c r="S970" s="579">
        <f t="shared" si="111"/>
        <v>0</v>
      </c>
      <c r="T970" s="579">
        <f t="shared" si="112"/>
        <v>0</v>
      </c>
      <c r="U970" s="735"/>
      <c r="V970" s="831"/>
      <c r="X970" s="981">
        <v>0</v>
      </c>
      <c r="Y970" s="981" t="e">
        <v>#N/A</v>
      </c>
      <c r="AB970" s="981">
        <v>0</v>
      </c>
      <c r="AC970" s="981">
        <v>0</v>
      </c>
    </row>
    <row r="971" spans="1:29" ht="15.75" hidden="1" customHeight="1" thickBot="1" x14ac:dyDescent="0.25">
      <c r="A971" s="580" t="str">
        <f t="shared" si="109"/>
        <v>02591033TP061D-M2</v>
      </c>
      <c r="B971" s="581">
        <v>955</v>
      </c>
      <c r="C971" s="592" t="s">
        <v>288</v>
      </c>
      <c r="D971" s="589" t="s">
        <v>289</v>
      </c>
      <c r="E971" s="589">
        <v>3500</v>
      </c>
      <c r="F971" s="591"/>
      <c r="G971" s="589" t="s">
        <v>290</v>
      </c>
      <c r="H971" s="541" t="s">
        <v>69</v>
      </c>
      <c r="I971" s="692" t="s">
        <v>121</v>
      </c>
      <c r="J971" s="592" t="s">
        <v>117</v>
      </c>
      <c r="K971" s="604" t="s">
        <v>291</v>
      </c>
      <c r="L971" s="604" t="s">
        <v>42</v>
      </c>
      <c r="M971" s="593">
        <v>1</v>
      </c>
      <c r="N971" s="604"/>
      <c r="O971" s="594">
        <f t="shared" si="108"/>
        <v>0</v>
      </c>
      <c r="P971" s="585">
        <f t="shared" si="110"/>
        <v>21</v>
      </c>
      <c r="Q971" s="706">
        <v>2</v>
      </c>
      <c r="R971" s="706">
        <v>3</v>
      </c>
      <c r="S971" s="594">
        <f t="shared" si="111"/>
        <v>0</v>
      </c>
      <c r="T971" s="594">
        <f t="shared" si="112"/>
        <v>0</v>
      </c>
      <c r="U971" s="641" t="s">
        <v>9823</v>
      </c>
      <c r="V971" s="1004">
        <v>43013</v>
      </c>
      <c r="X971" s="981">
        <v>0</v>
      </c>
      <c r="Y971" s="981">
        <v>10</v>
      </c>
      <c r="Z971" s="981">
        <v>2</v>
      </c>
      <c r="AA971" s="981">
        <v>3</v>
      </c>
      <c r="AB971" s="981">
        <v>0</v>
      </c>
      <c r="AC971" s="981">
        <v>0</v>
      </c>
    </row>
    <row r="972" spans="1:29" ht="15.75" hidden="1" customHeight="1" thickBot="1" x14ac:dyDescent="0.25">
      <c r="A972" s="580" t="str">
        <f t="shared" si="109"/>
        <v>96954604SPST1E-M3</v>
      </c>
      <c r="B972" s="581">
        <v>956</v>
      </c>
      <c r="C972" s="639">
        <v>96954604</v>
      </c>
      <c r="D972" s="639" t="s">
        <v>292</v>
      </c>
      <c r="E972" s="639">
        <v>275</v>
      </c>
      <c r="G972" s="639" t="s">
        <v>293</v>
      </c>
      <c r="H972" s="97" t="s">
        <v>69</v>
      </c>
      <c r="I972" s="690" t="s">
        <v>294</v>
      </c>
      <c r="J972" s="691" t="s">
        <v>9798</v>
      </c>
      <c r="K972" s="688" t="s">
        <v>295</v>
      </c>
      <c r="L972" s="688" t="s">
        <v>9782</v>
      </c>
      <c r="M972" s="585">
        <v>1</v>
      </c>
      <c r="N972" s="644" t="s">
        <v>78</v>
      </c>
      <c r="O972" s="579">
        <f t="shared" si="108"/>
        <v>0</v>
      </c>
      <c r="P972" s="585">
        <f t="shared" si="110"/>
        <v>38</v>
      </c>
      <c r="Q972" s="602">
        <v>2</v>
      </c>
      <c r="R972" s="602">
        <v>5</v>
      </c>
      <c r="S972" s="579">
        <f t="shared" si="111"/>
        <v>1</v>
      </c>
      <c r="T972" s="579">
        <f t="shared" si="112"/>
        <v>2</v>
      </c>
      <c r="U972" s="735" t="s">
        <v>9822</v>
      </c>
      <c r="V972" s="832">
        <v>42958</v>
      </c>
      <c r="X972" s="981">
        <v>0</v>
      </c>
      <c r="Y972" s="981">
        <v>19</v>
      </c>
      <c r="Z972" s="981">
        <v>2</v>
      </c>
      <c r="AA972" s="981">
        <v>5</v>
      </c>
      <c r="AB972" s="981">
        <v>1</v>
      </c>
      <c r="AC972" s="981">
        <v>2</v>
      </c>
    </row>
    <row r="973" spans="1:29" ht="15.75" hidden="1" customHeight="1" thickBot="1" x14ac:dyDescent="0.25">
      <c r="A973" s="580" t="str">
        <f t="shared" si="109"/>
        <v>96953446DO023E-M4</v>
      </c>
      <c r="B973" s="581">
        <v>957</v>
      </c>
      <c r="C973" s="690">
        <v>96953446</v>
      </c>
      <c r="D973" s="639" t="s">
        <v>297</v>
      </c>
      <c r="E973" s="639">
        <v>4000</v>
      </c>
      <c r="G973" s="639" t="s">
        <v>103</v>
      </c>
      <c r="H973" s="97" t="s">
        <v>69</v>
      </c>
      <c r="I973" s="690" t="s">
        <v>104</v>
      </c>
      <c r="J973" s="691" t="s">
        <v>83</v>
      </c>
      <c r="K973" s="715" t="s">
        <v>298</v>
      </c>
      <c r="L973" s="688" t="s">
        <v>47</v>
      </c>
      <c r="M973" s="585">
        <v>1</v>
      </c>
      <c r="O973" s="579">
        <f t="shared" si="108"/>
        <v>0</v>
      </c>
      <c r="P973" s="585" t="e">
        <f t="shared" si="110"/>
        <v>#N/A</v>
      </c>
      <c r="Q973" s="602"/>
      <c r="R973" s="602"/>
      <c r="S973" s="579">
        <f t="shared" si="111"/>
        <v>0</v>
      </c>
      <c r="T973" s="579">
        <f t="shared" si="112"/>
        <v>0</v>
      </c>
      <c r="U973" s="735"/>
      <c r="V973" s="831"/>
      <c r="X973" s="981">
        <v>0</v>
      </c>
      <c r="Y973" s="981" t="e">
        <v>#N/A</v>
      </c>
      <c r="AB973" s="981">
        <v>0</v>
      </c>
      <c r="AC973" s="981">
        <v>0</v>
      </c>
    </row>
    <row r="974" spans="1:29" ht="15.75" hidden="1" customHeight="1" thickBot="1" x14ac:dyDescent="0.25">
      <c r="A974" s="580" t="str">
        <f t="shared" si="109"/>
        <v>96951478DO023E-M4</v>
      </c>
      <c r="B974" s="581">
        <v>958</v>
      </c>
      <c r="C974" s="639">
        <v>96951478</v>
      </c>
      <c r="D974" s="639" t="s">
        <v>299</v>
      </c>
      <c r="E974" s="639">
        <v>192</v>
      </c>
      <c r="G974" s="639" t="s">
        <v>103</v>
      </c>
      <c r="H974" s="97" t="s">
        <v>69</v>
      </c>
      <c r="I974" s="690" t="s">
        <v>104</v>
      </c>
      <c r="J974" s="691" t="s">
        <v>83</v>
      </c>
      <c r="K974" s="715" t="s">
        <v>300</v>
      </c>
      <c r="L974" s="688" t="s">
        <v>301</v>
      </c>
      <c r="M974" s="585">
        <v>1</v>
      </c>
      <c r="O974" s="579">
        <f t="shared" si="108"/>
        <v>0</v>
      </c>
      <c r="P974" s="585" t="e">
        <f t="shared" si="110"/>
        <v>#N/A</v>
      </c>
      <c r="Q974" s="602"/>
      <c r="R974" s="602"/>
      <c r="S974" s="579">
        <f t="shared" si="111"/>
        <v>0</v>
      </c>
      <c r="T974" s="579">
        <f t="shared" si="112"/>
        <v>0</v>
      </c>
      <c r="U974" s="735"/>
      <c r="V974" s="831"/>
      <c r="X974" s="981">
        <v>0</v>
      </c>
      <c r="Y974" s="981" t="e">
        <v>#N/A</v>
      </c>
      <c r="AB974" s="981">
        <v>0</v>
      </c>
      <c r="AC974" s="981">
        <v>0</v>
      </c>
    </row>
    <row r="975" spans="1:29" ht="15.75" hidden="1" customHeight="1" thickBot="1" x14ac:dyDescent="0.25">
      <c r="A975" s="580" t="str">
        <f t="shared" si="109"/>
        <v>96895448TP001D-M2</v>
      </c>
      <c r="B975" s="581">
        <v>959</v>
      </c>
      <c r="C975" s="639">
        <v>96895448</v>
      </c>
      <c r="D975" s="639" t="s">
        <v>302</v>
      </c>
      <c r="E975" s="639">
        <v>500</v>
      </c>
      <c r="G975" s="639" t="s">
        <v>152</v>
      </c>
      <c r="H975" s="97" t="s">
        <v>69</v>
      </c>
      <c r="I975" s="690" t="s">
        <v>303</v>
      </c>
      <c r="J975" s="691" t="s">
        <v>117</v>
      </c>
      <c r="K975" s="688" t="s">
        <v>304</v>
      </c>
      <c r="L975" s="688" t="s">
        <v>47</v>
      </c>
      <c r="M975" s="585">
        <v>1</v>
      </c>
      <c r="O975" s="579">
        <f t="shared" si="108"/>
        <v>0</v>
      </c>
      <c r="P975" s="585" t="e">
        <f t="shared" si="110"/>
        <v>#N/A</v>
      </c>
      <c r="Q975" s="602"/>
      <c r="R975" s="602"/>
      <c r="S975" s="579">
        <f t="shared" si="111"/>
        <v>0</v>
      </c>
      <c r="T975" s="579">
        <f t="shared" si="112"/>
        <v>0</v>
      </c>
      <c r="U975" s="735"/>
      <c r="V975" s="831"/>
      <c r="X975" s="981">
        <v>0</v>
      </c>
      <c r="Y975" s="981" t="e">
        <v>#N/A</v>
      </c>
      <c r="AB975" s="981">
        <v>0</v>
      </c>
      <c r="AC975" s="981">
        <v>0</v>
      </c>
    </row>
    <row r="976" spans="1:29" ht="15.75" hidden="1" customHeight="1" thickBot="1" x14ac:dyDescent="0.25">
      <c r="A976" s="580" t="str">
        <f t="shared" si="109"/>
        <v>96887805TAP029E</v>
      </c>
      <c r="B976" s="581">
        <v>960</v>
      </c>
      <c r="C976" s="589">
        <v>96887805</v>
      </c>
      <c r="D976" s="589" t="s">
        <v>305</v>
      </c>
      <c r="E976" s="589">
        <v>300</v>
      </c>
      <c r="F976" s="591"/>
      <c r="G976" s="589" t="s">
        <v>9958</v>
      </c>
      <c r="H976" s="541" t="s">
        <v>69</v>
      </c>
      <c r="I976" s="692" t="s">
        <v>306</v>
      </c>
      <c r="J976" s="592" t="s">
        <v>9797</v>
      </c>
      <c r="K976" s="604" t="s">
        <v>307</v>
      </c>
      <c r="L976" s="604" t="s">
        <v>9782</v>
      </c>
      <c r="M976" s="593">
        <v>1</v>
      </c>
      <c r="N976" s="604" t="s">
        <v>78</v>
      </c>
      <c r="O976" s="594">
        <f t="shared" si="108"/>
        <v>0</v>
      </c>
      <c r="P976" s="593">
        <f t="shared" si="110"/>
        <v>38</v>
      </c>
      <c r="Q976" s="706">
        <v>2</v>
      </c>
      <c r="R976" s="706">
        <v>3</v>
      </c>
      <c r="S976" s="594">
        <f t="shared" si="111"/>
        <v>1</v>
      </c>
      <c r="T976" s="594">
        <f t="shared" si="112"/>
        <v>1</v>
      </c>
      <c r="U976" s="641" t="s">
        <v>9822</v>
      </c>
      <c r="V976" s="833">
        <v>42972</v>
      </c>
      <c r="X976" s="981">
        <v>0</v>
      </c>
      <c r="Y976" s="981">
        <v>19</v>
      </c>
      <c r="Z976" s="981">
        <v>2</v>
      </c>
      <c r="AA976" s="981">
        <v>3</v>
      </c>
      <c r="AB976" s="981">
        <v>1</v>
      </c>
      <c r="AC976" s="981">
        <v>1</v>
      </c>
    </row>
    <row r="977" spans="1:29" ht="15.75" hidden="1" customHeight="1" thickBot="1" x14ac:dyDescent="0.25">
      <c r="A977" s="580" t="str">
        <f t="shared" si="109"/>
        <v>96886613SPST1E-M3</v>
      </c>
      <c r="B977" s="581">
        <v>961</v>
      </c>
      <c r="C977" s="639">
        <v>96886613</v>
      </c>
      <c r="D977" s="639" t="s">
        <v>309</v>
      </c>
      <c r="E977" s="639">
        <v>90</v>
      </c>
      <c r="G977" s="639" t="s">
        <v>293</v>
      </c>
      <c r="H977" s="97" t="s">
        <v>153</v>
      </c>
      <c r="I977" s="690" t="s">
        <v>294</v>
      </c>
      <c r="J977" s="691" t="s">
        <v>9796</v>
      </c>
      <c r="K977" s="688" t="s">
        <v>310</v>
      </c>
      <c r="L977" s="688" t="s">
        <v>9782</v>
      </c>
      <c r="M977" s="585">
        <v>1</v>
      </c>
      <c r="N977" s="644" t="s">
        <v>78</v>
      </c>
      <c r="O977" s="579">
        <f t="shared" si="108"/>
        <v>0</v>
      </c>
      <c r="P977" s="585">
        <f t="shared" si="110"/>
        <v>38</v>
      </c>
      <c r="Q977" s="602">
        <v>4</v>
      </c>
      <c r="R977" s="602">
        <v>8</v>
      </c>
      <c r="S977" s="579">
        <f t="shared" si="111"/>
        <v>2</v>
      </c>
      <c r="T977" s="579">
        <f t="shared" si="112"/>
        <v>4</v>
      </c>
      <c r="U977" s="735" t="s">
        <v>9822</v>
      </c>
      <c r="V977" s="832">
        <v>42958</v>
      </c>
      <c r="X977" s="981">
        <v>0</v>
      </c>
      <c r="Y977" s="981">
        <v>19</v>
      </c>
      <c r="Z977" s="981">
        <v>4</v>
      </c>
      <c r="AA977" s="981">
        <v>8</v>
      </c>
      <c r="AB977" s="981">
        <v>2</v>
      </c>
      <c r="AC977" s="981">
        <v>4</v>
      </c>
    </row>
    <row r="978" spans="1:29" ht="15.75" hidden="1" customHeight="1" thickBot="1" x14ac:dyDescent="0.25">
      <c r="A978" s="580" t="str">
        <f t="shared" si="109"/>
        <v>914841915203D-PI</v>
      </c>
      <c r="B978" s="581">
        <v>962</v>
      </c>
      <c r="C978" s="639">
        <v>9148419</v>
      </c>
      <c r="D978" s="639" t="s">
        <v>313</v>
      </c>
      <c r="E978" s="639">
        <v>46400</v>
      </c>
      <c r="G978" s="639" t="s">
        <v>314</v>
      </c>
      <c r="H978" s="639" t="s">
        <v>69</v>
      </c>
      <c r="I978" s="690" t="s">
        <v>315</v>
      </c>
      <c r="J978" s="691" t="s">
        <v>83</v>
      </c>
      <c r="K978" s="688" t="s">
        <v>316</v>
      </c>
      <c r="L978" s="688" t="s">
        <v>47</v>
      </c>
      <c r="M978" s="585">
        <v>1</v>
      </c>
      <c r="O978" s="579">
        <f t="shared" si="108"/>
        <v>0</v>
      </c>
      <c r="P978" s="585" t="e">
        <f t="shared" si="110"/>
        <v>#N/A</v>
      </c>
      <c r="Q978" s="602"/>
      <c r="R978" s="602"/>
      <c r="S978" s="579">
        <f t="shared" si="111"/>
        <v>0</v>
      </c>
      <c r="T978" s="579">
        <f t="shared" si="112"/>
        <v>0</v>
      </c>
      <c r="U978" s="735"/>
      <c r="V978" s="831"/>
      <c r="X978" s="981">
        <v>0</v>
      </c>
      <c r="Y978" s="981" t="e">
        <v>#N/A</v>
      </c>
      <c r="AB978" s="981">
        <v>0</v>
      </c>
      <c r="AC978" s="981">
        <v>0</v>
      </c>
    </row>
    <row r="979" spans="1:29" ht="15.75" hidden="1" customHeight="1" thickBot="1" x14ac:dyDescent="0.25">
      <c r="A979" s="580" t="str">
        <f t="shared" si="109"/>
        <v>9148419TAMPÃO-PIT</v>
      </c>
      <c r="B979" s="581">
        <v>963</v>
      </c>
      <c r="C979" s="639">
        <v>9148419</v>
      </c>
      <c r="D979" s="639" t="s">
        <v>313</v>
      </c>
      <c r="E979" s="639">
        <v>46400</v>
      </c>
      <c r="G979" s="639" t="s">
        <v>317</v>
      </c>
      <c r="H979" s="97" t="s">
        <v>69</v>
      </c>
      <c r="I979" s="690" t="s">
        <v>315</v>
      </c>
      <c r="J979" s="691" t="s">
        <v>83</v>
      </c>
      <c r="K979" s="688" t="s">
        <v>316</v>
      </c>
      <c r="L979" s="688" t="s">
        <v>47</v>
      </c>
      <c r="M979" s="585">
        <v>1</v>
      </c>
      <c r="O979" s="579">
        <f t="shared" si="108"/>
        <v>0</v>
      </c>
      <c r="P979" s="585" t="e">
        <f t="shared" si="110"/>
        <v>#N/A</v>
      </c>
      <c r="Q979" s="602"/>
      <c r="R979" s="602"/>
      <c r="S979" s="579">
        <f t="shared" si="111"/>
        <v>0</v>
      </c>
      <c r="T979" s="579">
        <f t="shared" si="112"/>
        <v>0</v>
      </c>
      <c r="U979" s="735"/>
      <c r="V979" s="831"/>
      <c r="X979" s="981">
        <v>0</v>
      </c>
      <c r="Y979" s="981" t="e">
        <v>#N/A</v>
      </c>
      <c r="AB979" s="981">
        <v>0</v>
      </c>
      <c r="AC979" s="981">
        <v>0</v>
      </c>
    </row>
    <row r="980" spans="1:29" ht="15.75" hidden="1" customHeight="1" thickBot="1" x14ac:dyDescent="0.25">
      <c r="A980" s="580" t="str">
        <f t="shared" si="109"/>
        <v>9148419TP038D-M2</v>
      </c>
      <c r="B980" s="581">
        <v>964</v>
      </c>
      <c r="C980" s="639">
        <v>9148419</v>
      </c>
      <c r="D980" s="639" t="s">
        <v>319</v>
      </c>
      <c r="E980" s="639">
        <v>2000</v>
      </c>
      <c r="G980" s="639" t="s">
        <v>320</v>
      </c>
      <c r="H980" s="97" t="s">
        <v>69</v>
      </c>
      <c r="I980" s="690" t="s">
        <v>121</v>
      </c>
      <c r="J980" s="691" t="s">
        <v>321</v>
      </c>
      <c r="K980" s="688" t="s">
        <v>316</v>
      </c>
      <c r="L980" s="688" t="s">
        <v>47</v>
      </c>
      <c r="M980" s="585">
        <v>1</v>
      </c>
      <c r="O980" s="579">
        <f t="shared" si="108"/>
        <v>0</v>
      </c>
      <c r="P980" s="585" t="e">
        <f t="shared" si="110"/>
        <v>#N/A</v>
      </c>
      <c r="Q980" s="602"/>
      <c r="R980" s="602"/>
      <c r="S980" s="579">
        <f t="shared" si="111"/>
        <v>0</v>
      </c>
      <c r="T980" s="579">
        <f t="shared" si="112"/>
        <v>0</v>
      </c>
      <c r="U980" s="735"/>
      <c r="V980" s="831"/>
      <c r="X980" s="981">
        <v>0</v>
      </c>
      <c r="Y980" s="981" t="e">
        <v>#N/A</v>
      </c>
      <c r="AB980" s="981">
        <v>0</v>
      </c>
      <c r="AC980" s="981">
        <v>0</v>
      </c>
    </row>
    <row r="981" spans="1:29" ht="15.75" hidden="1" customHeight="1" thickBot="1" x14ac:dyDescent="0.25">
      <c r="A981" s="580" t="str">
        <f t="shared" si="109"/>
        <v>11570654TP006D-M2</v>
      </c>
      <c r="B981" s="581">
        <v>965</v>
      </c>
      <c r="C981" s="639">
        <v>11570654</v>
      </c>
      <c r="D981" s="639" t="s">
        <v>322</v>
      </c>
      <c r="E981" s="639">
        <v>8000</v>
      </c>
      <c r="G981" s="639" t="s">
        <v>323</v>
      </c>
      <c r="H981" s="97" t="s">
        <v>69</v>
      </c>
      <c r="I981" s="690" t="s">
        <v>104</v>
      </c>
      <c r="J981" s="691" t="s">
        <v>83</v>
      </c>
      <c r="K981" s="688" t="s">
        <v>239</v>
      </c>
      <c r="L981" s="688" t="s">
        <v>324</v>
      </c>
      <c r="M981" s="585">
        <v>1</v>
      </c>
      <c r="O981" s="579">
        <f t="shared" si="108"/>
        <v>0</v>
      </c>
      <c r="P981" s="585" t="e">
        <f t="shared" si="110"/>
        <v>#N/A</v>
      </c>
      <c r="Q981" s="602"/>
      <c r="R981" s="602"/>
      <c r="S981" s="579">
        <f t="shared" ref="S981:S1014" si="113">ROUNDUP(IF(N981="pps",(M981*VLOOKUP(L981,$E$2:$I$9,4,FALSE)*$B$3)/E981,0),0)</f>
        <v>0</v>
      </c>
      <c r="T981" s="579">
        <f t="shared" ref="T981:T1014" si="114">ROUNDUP(IF(N981="pps",(M981*VLOOKUP(L981,$E$2:$I$9,4,FALSE)*$B$9)/E981,0),0)</f>
        <v>0</v>
      </c>
      <c r="U981" s="735"/>
      <c r="V981" s="831"/>
      <c r="X981" s="981">
        <v>0</v>
      </c>
      <c r="Y981" s="981" t="e">
        <v>#N/A</v>
      </c>
      <c r="AB981" s="981">
        <v>0</v>
      </c>
      <c r="AC981" s="981">
        <v>0</v>
      </c>
    </row>
    <row r="982" spans="1:29" ht="15.75" hidden="1" customHeight="1" thickBot="1" x14ac:dyDescent="0.25">
      <c r="A982" s="580" t="str">
        <f t="shared" si="109"/>
        <v>96497159SPSLF3-M1</v>
      </c>
      <c r="B982" s="581">
        <v>966</v>
      </c>
      <c r="C982" s="716">
        <v>96497159</v>
      </c>
      <c r="D982" s="589" t="s">
        <v>327</v>
      </c>
      <c r="E982" s="589">
        <v>2000</v>
      </c>
      <c r="F982" s="591"/>
      <c r="G982" s="589" t="s">
        <v>203</v>
      </c>
      <c r="H982" s="541" t="s">
        <v>69</v>
      </c>
      <c r="I982" s="692" t="s">
        <v>71</v>
      </c>
      <c r="J982" s="592" t="s">
        <v>9798</v>
      </c>
      <c r="K982" s="604" t="s">
        <v>72</v>
      </c>
      <c r="L982" s="604" t="s">
        <v>9782</v>
      </c>
      <c r="M982" s="593">
        <v>3</v>
      </c>
      <c r="N982" s="604" t="s">
        <v>78</v>
      </c>
      <c r="O982" s="594">
        <f t="shared" si="108"/>
        <v>0</v>
      </c>
      <c r="P982" s="593">
        <f t="shared" si="110"/>
        <v>113</v>
      </c>
      <c r="Q982" s="706">
        <v>2</v>
      </c>
      <c r="R982" s="706">
        <v>3</v>
      </c>
      <c r="S982" s="594">
        <f t="shared" si="113"/>
        <v>1</v>
      </c>
      <c r="T982" s="594">
        <f t="shared" si="114"/>
        <v>1</v>
      </c>
      <c r="U982" s="641" t="s">
        <v>9822</v>
      </c>
      <c r="V982" s="833">
        <v>42906</v>
      </c>
      <c r="X982" s="981">
        <v>0</v>
      </c>
      <c r="Y982" s="981">
        <v>55</v>
      </c>
      <c r="Z982" s="981">
        <v>2</v>
      </c>
      <c r="AA982" s="981">
        <v>3</v>
      </c>
      <c r="AB982" s="981">
        <v>1</v>
      </c>
      <c r="AC982" s="981">
        <v>1</v>
      </c>
    </row>
    <row r="983" spans="1:29" ht="15.75" hidden="1" customHeight="1" thickBot="1" x14ac:dyDescent="0.25">
      <c r="A983" s="580" t="str">
        <f t="shared" si="109"/>
        <v>96497159TP006D-M2</v>
      </c>
      <c r="B983" s="581">
        <v>967</v>
      </c>
      <c r="C983" s="589">
        <v>96497159</v>
      </c>
      <c r="D983" s="589" t="s">
        <v>327</v>
      </c>
      <c r="E983" s="589">
        <v>2000</v>
      </c>
      <c r="F983" s="591"/>
      <c r="G983" s="589" t="s">
        <v>323</v>
      </c>
      <c r="H983" s="541" t="s">
        <v>69</v>
      </c>
      <c r="I983" s="692" t="s">
        <v>75</v>
      </c>
      <c r="J983" s="592" t="s">
        <v>9798</v>
      </c>
      <c r="K983" s="604" t="s">
        <v>72</v>
      </c>
      <c r="L983" s="604" t="s">
        <v>9782</v>
      </c>
      <c r="M983" s="593">
        <v>1</v>
      </c>
      <c r="N983" s="604" t="s">
        <v>78</v>
      </c>
      <c r="O983" s="594">
        <f t="shared" si="108"/>
        <v>0</v>
      </c>
      <c r="P983" s="593">
        <f t="shared" si="110"/>
        <v>38</v>
      </c>
      <c r="Q983" s="706">
        <v>2</v>
      </c>
      <c r="R983" s="706">
        <v>3</v>
      </c>
      <c r="S983" s="594">
        <f t="shared" si="113"/>
        <v>1</v>
      </c>
      <c r="T983" s="594">
        <f t="shared" si="114"/>
        <v>1</v>
      </c>
      <c r="U983" s="641" t="s">
        <v>9822</v>
      </c>
      <c r="V983" s="833">
        <v>42906</v>
      </c>
      <c r="X983" s="981">
        <v>0</v>
      </c>
      <c r="Y983" s="981">
        <v>19</v>
      </c>
      <c r="Z983" s="981">
        <v>2</v>
      </c>
      <c r="AA983" s="981">
        <v>3</v>
      </c>
      <c r="AB983" s="981">
        <v>1</v>
      </c>
      <c r="AC983" s="981">
        <v>1</v>
      </c>
    </row>
    <row r="984" spans="1:29" ht="15.75" hidden="1" customHeight="1" thickBot="1" x14ac:dyDescent="0.25">
      <c r="A984" s="580" t="str">
        <f t="shared" si="109"/>
        <v>96260548TP040D-M2</v>
      </c>
      <c r="B984" s="581">
        <v>968</v>
      </c>
      <c r="C984" s="717">
        <v>96260548</v>
      </c>
      <c r="D984" s="713" t="s">
        <v>329</v>
      </c>
      <c r="E984" s="667">
        <v>6000</v>
      </c>
      <c r="G984" s="667" t="s">
        <v>330</v>
      </c>
      <c r="H984" s="97" t="s">
        <v>69</v>
      </c>
      <c r="I984" s="690" t="s">
        <v>121</v>
      </c>
      <c r="J984" s="691" t="s">
        <v>83</v>
      </c>
      <c r="K984" s="688" t="s">
        <v>291</v>
      </c>
      <c r="L984" s="688" t="s">
        <v>47</v>
      </c>
      <c r="M984" s="585">
        <v>1</v>
      </c>
      <c r="O984" s="579">
        <f t="shared" si="108"/>
        <v>0</v>
      </c>
      <c r="P984" s="585" t="e">
        <f t="shared" si="110"/>
        <v>#N/A</v>
      </c>
      <c r="Q984" s="602"/>
      <c r="R984" s="602"/>
      <c r="S984" s="579">
        <f t="shared" si="113"/>
        <v>0</v>
      </c>
      <c r="T984" s="579">
        <f t="shared" si="114"/>
        <v>0</v>
      </c>
      <c r="U984" s="735"/>
      <c r="V984" s="831"/>
      <c r="X984" s="981">
        <v>0</v>
      </c>
      <c r="Y984" s="981" t="e">
        <v>#N/A</v>
      </c>
      <c r="AB984" s="981">
        <v>0</v>
      </c>
      <c r="AC984" s="981">
        <v>0</v>
      </c>
    </row>
    <row r="985" spans="1:29" ht="15.75" hidden="1" customHeight="1" thickBot="1" x14ac:dyDescent="0.25">
      <c r="A985" s="580" t="str">
        <f t="shared" si="109"/>
        <v>96260548TP050D-M2</v>
      </c>
      <c r="B985" s="581">
        <v>969</v>
      </c>
      <c r="C985" s="639">
        <v>96260548</v>
      </c>
      <c r="D985" s="639" t="s">
        <v>329</v>
      </c>
      <c r="E985" s="639">
        <v>6000</v>
      </c>
      <c r="G985" s="639" t="s">
        <v>331</v>
      </c>
      <c r="H985" s="97" t="s">
        <v>69</v>
      </c>
      <c r="I985" s="690" t="s">
        <v>121</v>
      </c>
      <c r="J985" s="691" t="s">
        <v>83</v>
      </c>
      <c r="K985" s="688" t="s">
        <v>291</v>
      </c>
      <c r="L985" s="688" t="s">
        <v>47</v>
      </c>
      <c r="M985" s="585">
        <v>1</v>
      </c>
      <c r="O985" s="579">
        <f t="shared" si="108"/>
        <v>0</v>
      </c>
      <c r="P985" s="585" t="e">
        <f t="shared" si="110"/>
        <v>#N/A</v>
      </c>
      <c r="Q985" s="602"/>
      <c r="R985" s="602"/>
      <c r="S985" s="579">
        <f t="shared" si="113"/>
        <v>0</v>
      </c>
      <c r="T985" s="579">
        <f t="shared" si="114"/>
        <v>0</v>
      </c>
      <c r="U985" s="735"/>
      <c r="V985" s="831"/>
      <c r="X985" s="981">
        <v>0</v>
      </c>
      <c r="Y985" s="981" t="e">
        <v>#N/A</v>
      </c>
      <c r="AB985" s="981">
        <v>0</v>
      </c>
      <c r="AC985" s="981">
        <v>0</v>
      </c>
    </row>
    <row r="986" spans="1:29" ht="15.75" hidden="1" customHeight="1" thickBot="1" x14ac:dyDescent="0.25">
      <c r="A986" s="580" t="str">
        <f t="shared" si="109"/>
        <v>96169594SPSLF3-M1</v>
      </c>
      <c r="B986" s="581">
        <v>970</v>
      </c>
      <c r="C986" s="589">
        <v>96169594</v>
      </c>
      <c r="D986" s="589" t="s">
        <v>67</v>
      </c>
      <c r="E986" s="589">
        <v>2000</v>
      </c>
      <c r="F986" s="591"/>
      <c r="G986" s="589" t="s">
        <v>203</v>
      </c>
      <c r="H986" s="541" t="s">
        <v>69</v>
      </c>
      <c r="I986" s="692" t="s">
        <v>71</v>
      </c>
      <c r="J986" s="592" t="s">
        <v>9795</v>
      </c>
      <c r="K986" s="604" t="s">
        <v>72</v>
      </c>
      <c r="L986" s="604" t="s">
        <v>9782</v>
      </c>
      <c r="M986" s="593">
        <v>2</v>
      </c>
      <c r="N986" s="604" t="s">
        <v>78</v>
      </c>
      <c r="O986" s="594">
        <f t="shared" si="108"/>
        <v>0</v>
      </c>
      <c r="P986" s="593">
        <f t="shared" si="110"/>
        <v>75</v>
      </c>
      <c r="Q986" s="706">
        <v>2</v>
      </c>
      <c r="R986" s="706">
        <v>3</v>
      </c>
      <c r="S986" s="594">
        <f t="shared" si="113"/>
        <v>1</v>
      </c>
      <c r="T986" s="594">
        <f t="shared" si="114"/>
        <v>1</v>
      </c>
      <c r="U986" s="641" t="s">
        <v>9822</v>
      </c>
      <c r="V986" s="833">
        <v>42906</v>
      </c>
      <c r="X986" s="981">
        <v>0</v>
      </c>
      <c r="Y986" s="981">
        <v>37</v>
      </c>
      <c r="Z986" s="981">
        <v>2</v>
      </c>
      <c r="AA986" s="981">
        <v>3</v>
      </c>
      <c r="AB986" s="981">
        <v>1</v>
      </c>
      <c r="AC986" s="981">
        <v>1</v>
      </c>
    </row>
    <row r="987" spans="1:29" ht="15.75" hidden="1" customHeight="1" thickBot="1" x14ac:dyDescent="0.25">
      <c r="A987" s="580" t="str">
        <f t="shared" si="109"/>
        <v>96169594TP006E-M3</v>
      </c>
      <c r="B987" s="581">
        <v>971</v>
      </c>
      <c r="C987" s="589">
        <v>96169594</v>
      </c>
      <c r="D987" s="589" t="s">
        <v>67</v>
      </c>
      <c r="E987" s="589">
        <v>2000</v>
      </c>
      <c r="F987" s="591"/>
      <c r="G987" s="589" t="s">
        <v>332</v>
      </c>
      <c r="H987" s="541" t="s">
        <v>69</v>
      </c>
      <c r="I987" s="692" t="s">
        <v>75</v>
      </c>
      <c r="J987" s="592" t="s">
        <v>9795</v>
      </c>
      <c r="K987" s="604" t="s">
        <v>72</v>
      </c>
      <c r="L987" s="604" t="s">
        <v>9782</v>
      </c>
      <c r="M987" s="593">
        <v>4</v>
      </c>
      <c r="N987" s="604" t="s">
        <v>78</v>
      </c>
      <c r="O987" s="594">
        <f t="shared" si="108"/>
        <v>0</v>
      </c>
      <c r="P987" s="593">
        <f t="shared" si="110"/>
        <v>150</v>
      </c>
      <c r="Q987" s="706">
        <v>2</v>
      </c>
      <c r="R987" s="706">
        <v>3</v>
      </c>
      <c r="S987" s="594">
        <f t="shared" si="113"/>
        <v>1</v>
      </c>
      <c r="T987" s="594">
        <f t="shared" si="114"/>
        <v>1</v>
      </c>
      <c r="U987" s="641" t="s">
        <v>9822</v>
      </c>
      <c r="V987" s="833">
        <v>42906</v>
      </c>
      <c r="X987" s="981">
        <v>0</v>
      </c>
      <c r="Y987" s="981">
        <v>73</v>
      </c>
      <c r="Z987" s="981">
        <v>2</v>
      </c>
      <c r="AA987" s="981">
        <v>3</v>
      </c>
      <c r="AB987" s="981">
        <v>1</v>
      </c>
      <c r="AC987" s="981">
        <v>1</v>
      </c>
    </row>
    <row r="988" spans="1:29" ht="15.75" hidden="1" customHeight="1" thickBot="1" x14ac:dyDescent="0.25">
      <c r="A988" s="580" t="str">
        <f t="shared" si="109"/>
        <v>95984307TAP053E</v>
      </c>
      <c r="B988" s="581">
        <v>972</v>
      </c>
      <c r="C988" s="589">
        <v>95984307</v>
      </c>
      <c r="D988" s="589" t="s">
        <v>333</v>
      </c>
      <c r="E988" s="589">
        <v>4500</v>
      </c>
      <c r="F988" s="591"/>
      <c r="G988" s="589" t="s">
        <v>9982</v>
      </c>
      <c r="H988" s="541" t="s">
        <v>69</v>
      </c>
      <c r="I988" s="692" t="s">
        <v>9804</v>
      </c>
      <c r="J988" s="592" t="s">
        <v>9798</v>
      </c>
      <c r="K988" s="604" t="s">
        <v>291</v>
      </c>
      <c r="L988" s="604" t="s">
        <v>9782</v>
      </c>
      <c r="M988" s="593">
        <v>2</v>
      </c>
      <c r="N988" s="604" t="s">
        <v>78</v>
      </c>
      <c r="O988" s="594">
        <f t="shared" si="108"/>
        <v>0</v>
      </c>
      <c r="P988" s="593">
        <f t="shared" si="110"/>
        <v>75</v>
      </c>
      <c r="Q988" s="706">
        <v>2</v>
      </c>
      <c r="R988" s="706">
        <v>3</v>
      </c>
      <c r="S988" s="594">
        <f t="shared" si="113"/>
        <v>1</v>
      </c>
      <c r="T988" s="594">
        <f t="shared" si="114"/>
        <v>1</v>
      </c>
      <c r="U988" s="641" t="s">
        <v>9822</v>
      </c>
      <c r="V988" s="833">
        <v>42892</v>
      </c>
      <c r="X988" s="981">
        <v>0</v>
      </c>
      <c r="Y988" s="981">
        <v>37</v>
      </c>
      <c r="Z988" s="981">
        <v>2</v>
      </c>
      <c r="AA988" s="981">
        <v>3</v>
      </c>
      <c r="AB988" s="981">
        <v>1</v>
      </c>
      <c r="AC988" s="981">
        <v>1</v>
      </c>
    </row>
    <row r="989" spans="1:29" ht="15.75" hidden="1" customHeight="1" thickBot="1" x14ac:dyDescent="0.25">
      <c r="A989" s="580" t="str">
        <f t="shared" si="109"/>
        <v>95984307TAP053D</v>
      </c>
      <c r="B989" s="581">
        <v>973</v>
      </c>
      <c r="C989" s="589">
        <v>95984307</v>
      </c>
      <c r="D989" s="589" t="s">
        <v>333</v>
      </c>
      <c r="E989" s="589">
        <v>4500</v>
      </c>
      <c r="F989" s="591"/>
      <c r="G989" s="589" t="s">
        <v>10033</v>
      </c>
      <c r="H989" s="541" t="s">
        <v>69</v>
      </c>
      <c r="I989" s="692" t="s">
        <v>9804</v>
      </c>
      <c r="J989" s="592" t="s">
        <v>9798</v>
      </c>
      <c r="K989" s="604" t="s">
        <v>291</v>
      </c>
      <c r="L989" s="604" t="s">
        <v>9782</v>
      </c>
      <c r="M989" s="593">
        <v>5</v>
      </c>
      <c r="N989" s="604" t="s">
        <v>78</v>
      </c>
      <c r="O989" s="594">
        <f t="shared" si="108"/>
        <v>0</v>
      </c>
      <c r="P989" s="593">
        <f t="shared" si="110"/>
        <v>188</v>
      </c>
      <c r="Q989" s="706">
        <v>2</v>
      </c>
      <c r="R989" s="706">
        <v>3</v>
      </c>
      <c r="S989" s="594">
        <f t="shared" si="113"/>
        <v>1</v>
      </c>
      <c r="T989" s="594">
        <f t="shared" si="114"/>
        <v>1</v>
      </c>
      <c r="U989" s="641" t="s">
        <v>9822</v>
      </c>
      <c r="V989" s="833">
        <v>42892</v>
      </c>
      <c r="X989" s="981">
        <v>0</v>
      </c>
      <c r="Y989" s="981">
        <v>92</v>
      </c>
      <c r="Z989" s="981">
        <v>2</v>
      </c>
      <c r="AA989" s="981">
        <v>3</v>
      </c>
      <c r="AB989" s="981">
        <v>1</v>
      </c>
      <c r="AC989" s="981">
        <v>1</v>
      </c>
    </row>
    <row r="990" spans="1:29" ht="15.75" hidden="1" customHeight="1" thickBot="1" x14ac:dyDescent="0.25">
      <c r="A990" s="580" t="str">
        <f t="shared" si="109"/>
        <v>95984307MA021E</v>
      </c>
      <c r="B990" s="581">
        <v>974</v>
      </c>
      <c r="C990" s="692">
        <v>95984307</v>
      </c>
      <c r="D990" s="589" t="s">
        <v>333</v>
      </c>
      <c r="E990" s="589">
        <v>4500</v>
      </c>
      <c r="F990" s="591"/>
      <c r="G990" s="589" t="s">
        <v>1867</v>
      </c>
      <c r="H990" s="541" t="s">
        <v>69</v>
      </c>
      <c r="I990" s="692" t="s">
        <v>97</v>
      </c>
      <c r="J990" s="592" t="s">
        <v>9798</v>
      </c>
      <c r="K990" s="604" t="s">
        <v>291</v>
      </c>
      <c r="L990" s="604" t="s">
        <v>9782</v>
      </c>
      <c r="M990" s="593">
        <v>18</v>
      </c>
      <c r="N990" s="604" t="s">
        <v>78</v>
      </c>
      <c r="O990" s="594">
        <f t="shared" ref="O990:O1053" si="115">ROUNDUP(IF(N990="PENDANT",(VLOOKUP(L990,$E$2:$I$9,5,FALSE)*M990)),0)</f>
        <v>0</v>
      </c>
      <c r="P990" s="593">
        <f t="shared" si="110"/>
        <v>675</v>
      </c>
      <c r="Q990" s="706">
        <v>2</v>
      </c>
      <c r="R990" s="706">
        <v>3</v>
      </c>
      <c r="S990" s="594">
        <f t="shared" si="113"/>
        <v>1</v>
      </c>
      <c r="T990" s="594">
        <f t="shared" si="114"/>
        <v>2</v>
      </c>
      <c r="U990" s="641" t="s">
        <v>9822</v>
      </c>
      <c r="V990" s="833">
        <v>42892</v>
      </c>
      <c r="X990" s="981">
        <v>0</v>
      </c>
      <c r="Y990" s="981">
        <v>329</v>
      </c>
      <c r="Z990" s="981">
        <v>2</v>
      </c>
      <c r="AA990" s="981">
        <v>3</v>
      </c>
      <c r="AB990" s="981">
        <v>1</v>
      </c>
      <c r="AC990" s="981">
        <v>2</v>
      </c>
    </row>
    <row r="991" spans="1:29" ht="15.75" hidden="1" customHeight="1" thickBot="1" x14ac:dyDescent="0.25">
      <c r="A991" s="580" t="str">
        <f t="shared" si="109"/>
        <v>95972790MA003D</v>
      </c>
      <c r="B991" s="581">
        <v>975</v>
      </c>
      <c r="C991" s="589">
        <v>95972790</v>
      </c>
      <c r="D991" s="589" t="s">
        <v>341</v>
      </c>
      <c r="E991" s="589">
        <v>5000</v>
      </c>
      <c r="F991" s="591"/>
      <c r="G991" s="589" t="s">
        <v>1388</v>
      </c>
      <c r="H991" s="541" t="s">
        <v>69</v>
      </c>
      <c r="I991" s="692" t="s">
        <v>97</v>
      </c>
      <c r="J991" s="592" t="s">
        <v>9798</v>
      </c>
      <c r="K991" s="604" t="s">
        <v>291</v>
      </c>
      <c r="L991" s="604" t="s">
        <v>9782</v>
      </c>
      <c r="M991" s="593">
        <v>2</v>
      </c>
      <c r="N991" s="604" t="s">
        <v>78</v>
      </c>
      <c r="O991" s="594">
        <f t="shared" si="115"/>
        <v>0</v>
      </c>
      <c r="P991" s="593">
        <f t="shared" si="110"/>
        <v>75</v>
      </c>
      <c r="Q991" s="706">
        <v>2</v>
      </c>
      <c r="R991" s="706">
        <v>3</v>
      </c>
      <c r="S991" s="594">
        <f t="shared" si="113"/>
        <v>1</v>
      </c>
      <c r="T991" s="594">
        <f t="shared" si="114"/>
        <v>1</v>
      </c>
      <c r="U991" s="641" t="s">
        <v>9822</v>
      </c>
      <c r="V991" s="833">
        <v>42898</v>
      </c>
      <c r="W991" s="814" t="s">
        <v>1388</v>
      </c>
      <c r="X991" s="981">
        <v>0</v>
      </c>
      <c r="Y991" s="981">
        <v>37</v>
      </c>
      <c r="Z991" s="981">
        <v>2</v>
      </c>
      <c r="AA991" s="981">
        <v>3</v>
      </c>
      <c r="AB991" s="981">
        <v>1</v>
      </c>
      <c r="AC991" s="981">
        <v>1</v>
      </c>
    </row>
    <row r="992" spans="1:29" ht="15.75" hidden="1" customHeight="1" thickBot="1" x14ac:dyDescent="0.25">
      <c r="A992" s="580" t="str">
        <f t="shared" si="109"/>
        <v>95963799MB018D-M1</v>
      </c>
      <c r="B992" s="581">
        <v>976</v>
      </c>
      <c r="C992" s="690">
        <v>95963799</v>
      </c>
      <c r="D992" s="639" t="s">
        <v>343</v>
      </c>
      <c r="E992" s="639">
        <v>40</v>
      </c>
      <c r="G992" s="639" t="s">
        <v>82</v>
      </c>
      <c r="H992" s="97" t="s">
        <v>69</v>
      </c>
      <c r="I992" s="690" t="s">
        <v>84</v>
      </c>
      <c r="J992" s="691" t="s">
        <v>83</v>
      </c>
      <c r="K992" s="688" t="s">
        <v>85</v>
      </c>
      <c r="L992" s="688" t="s">
        <v>9782</v>
      </c>
      <c r="M992" s="585">
        <v>1</v>
      </c>
      <c r="N992" s="644" t="s">
        <v>78</v>
      </c>
      <c r="O992" s="579">
        <f t="shared" si="115"/>
        <v>0</v>
      </c>
      <c r="P992" s="585">
        <f t="shared" si="110"/>
        <v>38</v>
      </c>
      <c r="Q992" s="602">
        <v>4</v>
      </c>
      <c r="R992" s="602">
        <v>6</v>
      </c>
      <c r="S992" s="579">
        <f t="shared" si="113"/>
        <v>4</v>
      </c>
      <c r="T992" s="579">
        <f t="shared" si="114"/>
        <v>8</v>
      </c>
      <c r="U992" s="735" t="s">
        <v>9824</v>
      </c>
      <c r="V992" s="832">
        <v>42971</v>
      </c>
      <c r="X992" s="981">
        <v>0</v>
      </c>
      <c r="Y992" s="981">
        <v>19</v>
      </c>
      <c r="Z992" s="981">
        <v>4</v>
      </c>
      <c r="AA992" s="981">
        <v>6</v>
      </c>
      <c r="AB992" s="981">
        <v>4</v>
      </c>
      <c r="AC992" s="981">
        <v>8</v>
      </c>
    </row>
    <row r="993" spans="1:29" ht="15.75" hidden="1" customHeight="1" thickBot="1" x14ac:dyDescent="0.25">
      <c r="A993" s="580" t="str">
        <f t="shared" si="109"/>
        <v>95920465MB010D-M1</v>
      </c>
      <c r="B993" s="581">
        <v>977</v>
      </c>
      <c r="C993" s="586">
        <v>95920465</v>
      </c>
      <c r="D993" s="586" t="s">
        <v>346</v>
      </c>
      <c r="E993" s="586">
        <v>150</v>
      </c>
      <c r="G993" s="586" t="s">
        <v>347</v>
      </c>
      <c r="H993" s="391" t="s">
        <v>69</v>
      </c>
      <c r="I993" s="693" t="s">
        <v>84</v>
      </c>
      <c r="J993" s="694" t="s">
        <v>9794</v>
      </c>
      <c r="K993" s="605" t="s">
        <v>274</v>
      </c>
      <c r="L993" s="605" t="s">
        <v>9782</v>
      </c>
      <c r="M993" s="585">
        <v>1</v>
      </c>
      <c r="N993" s="644" t="s">
        <v>78</v>
      </c>
      <c r="O993" s="579">
        <f t="shared" si="115"/>
        <v>0</v>
      </c>
      <c r="P993" s="585">
        <f t="shared" si="110"/>
        <v>38</v>
      </c>
      <c r="Q993" s="602">
        <v>2</v>
      </c>
      <c r="R993" s="602">
        <v>3</v>
      </c>
      <c r="S993" s="579">
        <f t="shared" si="113"/>
        <v>1</v>
      </c>
      <c r="T993" s="579">
        <f t="shared" si="114"/>
        <v>2</v>
      </c>
      <c r="U993" s="735" t="s">
        <v>9824</v>
      </c>
      <c r="V993" s="832">
        <v>42971</v>
      </c>
      <c r="X993" s="981">
        <v>0</v>
      </c>
      <c r="Y993" s="981">
        <v>19</v>
      </c>
      <c r="Z993" s="981">
        <v>2</v>
      </c>
      <c r="AA993" s="981">
        <v>3</v>
      </c>
      <c r="AB993" s="981">
        <v>1</v>
      </c>
      <c r="AC993" s="981">
        <v>2</v>
      </c>
    </row>
    <row r="994" spans="1:29" ht="15.75" hidden="1" customHeight="1" thickBot="1" x14ac:dyDescent="0.25">
      <c r="A994" s="580" t="str">
        <f t="shared" si="109"/>
        <v>95353394MB018D-M1</v>
      </c>
      <c r="B994" s="581">
        <v>978</v>
      </c>
      <c r="C994" s="586">
        <v>95353394</v>
      </c>
      <c r="D994" s="639" t="s">
        <v>348</v>
      </c>
      <c r="E994" s="639">
        <v>52</v>
      </c>
      <c r="G994" s="639" t="s">
        <v>82</v>
      </c>
      <c r="H994" s="97" t="s">
        <v>69</v>
      </c>
      <c r="I994" s="690" t="s">
        <v>84</v>
      </c>
      <c r="J994" s="691" t="s">
        <v>83</v>
      </c>
      <c r="K994" s="688" t="s">
        <v>91</v>
      </c>
      <c r="L994" s="688" t="s">
        <v>9782</v>
      </c>
      <c r="M994" s="585">
        <v>1</v>
      </c>
      <c r="N994" s="644" t="s">
        <v>78</v>
      </c>
      <c r="O994" s="579">
        <f t="shared" si="115"/>
        <v>0</v>
      </c>
      <c r="P994" s="585">
        <f t="shared" si="110"/>
        <v>38</v>
      </c>
      <c r="Q994" s="602">
        <v>3</v>
      </c>
      <c r="R994" s="602">
        <v>4</v>
      </c>
      <c r="S994" s="579">
        <f t="shared" si="113"/>
        <v>3</v>
      </c>
      <c r="T994" s="579">
        <f t="shared" si="114"/>
        <v>6</v>
      </c>
      <c r="U994" s="735" t="s">
        <v>9824</v>
      </c>
      <c r="V994" s="832">
        <v>42971</v>
      </c>
      <c r="X994" s="981">
        <v>0</v>
      </c>
      <c r="Y994" s="981">
        <v>19</v>
      </c>
      <c r="Z994" s="981">
        <v>3</v>
      </c>
      <c r="AA994" s="981">
        <v>4</v>
      </c>
      <c r="AB994" s="981">
        <v>3</v>
      </c>
      <c r="AC994" s="981">
        <v>6</v>
      </c>
    </row>
    <row r="995" spans="1:29" ht="15.75" hidden="1" customHeight="1" thickBot="1" x14ac:dyDescent="0.25">
      <c r="A995" s="580" t="str">
        <f t="shared" si="109"/>
        <v>95460408MA021E</v>
      </c>
      <c r="B995" s="581">
        <v>979</v>
      </c>
      <c r="C995" s="589">
        <v>95460408</v>
      </c>
      <c r="D995" s="589" t="s">
        <v>349</v>
      </c>
      <c r="E995" s="589">
        <v>125</v>
      </c>
      <c r="F995" s="591"/>
      <c r="G995" s="589" t="s">
        <v>1867</v>
      </c>
      <c r="H995" s="541" t="s">
        <v>69</v>
      </c>
      <c r="I995" s="692" t="s">
        <v>97</v>
      </c>
      <c r="J995" s="592" t="s">
        <v>9797</v>
      </c>
      <c r="K995" s="604" t="s">
        <v>98</v>
      </c>
      <c r="L995" s="604" t="s">
        <v>9782</v>
      </c>
      <c r="M995" s="593">
        <v>1</v>
      </c>
      <c r="N995" s="604" t="s">
        <v>78</v>
      </c>
      <c r="O995" s="594">
        <f t="shared" si="115"/>
        <v>0</v>
      </c>
      <c r="P995" s="593">
        <f t="shared" si="110"/>
        <v>38</v>
      </c>
      <c r="Q995" s="706">
        <v>4</v>
      </c>
      <c r="R995" s="706">
        <v>6</v>
      </c>
      <c r="S995" s="594">
        <f t="shared" si="113"/>
        <v>2</v>
      </c>
      <c r="T995" s="594">
        <f t="shared" si="114"/>
        <v>3</v>
      </c>
      <c r="U995" s="641" t="s">
        <v>9822</v>
      </c>
      <c r="V995" s="833">
        <v>42892</v>
      </c>
      <c r="X995" s="981">
        <v>0</v>
      </c>
      <c r="Y995" s="981">
        <v>19</v>
      </c>
      <c r="Z995" s="981">
        <v>4</v>
      </c>
      <c r="AA995" s="981">
        <v>6</v>
      </c>
      <c r="AB995" s="981">
        <v>2</v>
      </c>
      <c r="AC995" s="981">
        <v>3</v>
      </c>
    </row>
    <row r="996" spans="1:29" ht="15.75" hidden="1" customHeight="1" thickBot="1" x14ac:dyDescent="0.25">
      <c r="A996" s="580" t="str">
        <f t="shared" si="109"/>
        <v>95459514MA003D-M2</v>
      </c>
      <c r="B996" s="581">
        <v>980</v>
      </c>
      <c r="C996" s="586">
        <v>95459514</v>
      </c>
      <c r="D996" s="695" t="s">
        <v>351</v>
      </c>
      <c r="E996" s="639">
        <v>400</v>
      </c>
      <c r="G996" s="639" t="s">
        <v>342</v>
      </c>
      <c r="H996" s="97" t="s">
        <v>69</v>
      </c>
      <c r="I996" s="690" t="s">
        <v>97</v>
      </c>
      <c r="J996" s="691" t="s">
        <v>70</v>
      </c>
      <c r="K996" s="688" t="s">
        <v>291</v>
      </c>
      <c r="L996" s="688" t="s">
        <v>47</v>
      </c>
      <c r="M996" s="585">
        <v>1</v>
      </c>
      <c r="O996" s="579">
        <f t="shared" si="115"/>
        <v>0</v>
      </c>
      <c r="P996" s="585" t="e">
        <f t="shared" si="110"/>
        <v>#N/A</v>
      </c>
      <c r="Q996" s="602"/>
      <c r="R996" s="602"/>
      <c r="S996" s="579">
        <f t="shared" si="113"/>
        <v>0</v>
      </c>
      <c r="T996" s="579">
        <f t="shared" si="114"/>
        <v>0</v>
      </c>
      <c r="U996" s="735"/>
      <c r="V996" s="831"/>
      <c r="X996" s="981">
        <v>0</v>
      </c>
      <c r="Y996" s="981" t="e">
        <v>#N/A</v>
      </c>
      <c r="AB996" s="981">
        <v>0</v>
      </c>
      <c r="AC996" s="981">
        <v>0</v>
      </c>
    </row>
    <row r="997" spans="1:29" ht="15.75" hidden="1" customHeight="1" thickBot="1" x14ac:dyDescent="0.25">
      <c r="A997" s="580" t="str">
        <f t="shared" si="109"/>
        <v>95459514TP038D-M2</v>
      </c>
      <c r="B997" s="581">
        <v>981</v>
      </c>
      <c r="C997" s="639">
        <v>95459514</v>
      </c>
      <c r="D997" s="695" t="s">
        <v>351</v>
      </c>
      <c r="E997" s="639">
        <v>400</v>
      </c>
      <c r="G997" s="639" t="s">
        <v>320</v>
      </c>
      <c r="H997" s="97" t="s">
        <v>69</v>
      </c>
      <c r="I997" s="690" t="s">
        <v>121</v>
      </c>
      <c r="J997" s="691" t="s">
        <v>70</v>
      </c>
      <c r="K997" s="688" t="s">
        <v>291</v>
      </c>
      <c r="L997" s="688" t="s">
        <v>47</v>
      </c>
      <c r="M997" s="585">
        <v>1</v>
      </c>
      <c r="O997" s="579">
        <f t="shared" si="115"/>
        <v>0</v>
      </c>
      <c r="P997" s="585" t="e">
        <f t="shared" si="110"/>
        <v>#N/A</v>
      </c>
      <c r="Q997" s="602"/>
      <c r="R997" s="602"/>
      <c r="S997" s="579">
        <f t="shared" si="113"/>
        <v>0</v>
      </c>
      <c r="T997" s="579">
        <f t="shared" si="114"/>
        <v>0</v>
      </c>
      <c r="U997" s="735"/>
      <c r="V997" s="831"/>
      <c r="X997" s="981">
        <v>0</v>
      </c>
      <c r="Y997" s="981" t="e">
        <v>#N/A</v>
      </c>
      <c r="AB997" s="981">
        <v>0</v>
      </c>
      <c r="AC997" s="981">
        <v>0</v>
      </c>
    </row>
    <row r="998" spans="1:29" ht="15.75" hidden="1" customHeight="1" thickBot="1" x14ac:dyDescent="0.25">
      <c r="A998" s="580" t="str">
        <f t="shared" si="109"/>
        <v>95459393TAMPÃO-PIT</v>
      </c>
      <c r="B998" s="581">
        <v>982</v>
      </c>
      <c r="C998" s="639">
        <v>95459393</v>
      </c>
      <c r="D998" s="639" t="s">
        <v>352</v>
      </c>
      <c r="E998" s="639">
        <v>1000</v>
      </c>
      <c r="G998" s="639" t="s">
        <v>317</v>
      </c>
      <c r="H998" s="97" t="s">
        <v>69</v>
      </c>
      <c r="I998" s="690" t="s">
        <v>315</v>
      </c>
      <c r="J998" s="691" t="s">
        <v>83</v>
      </c>
      <c r="K998" s="688" t="s">
        <v>353</v>
      </c>
      <c r="L998" s="688" t="s">
        <v>47</v>
      </c>
      <c r="M998" s="585">
        <v>1</v>
      </c>
      <c r="O998" s="579">
        <f t="shared" si="115"/>
        <v>0</v>
      </c>
      <c r="P998" s="585" t="e">
        <f t="shared" si="110"/>
        <v>#N/A</v>
      </c>
      <c r="Q998" s="602"/>
      <c r="R998" s="602"/>
      <c r="S998" s="579">
        <f t="shared" si="113"/>
        <v>0</v>
      </c>
      <c r="T998" s="579">
        <f t="shared" si="114"/>
        <v>0</v>
      </c>
      <c r="U998" s="735"/>
      <c r="V998" s="831"/>
      <c r="X998" s="981">
        <v>0</v>
      </c>
      <c r="Y998" s="981" t="e">
        <v>#N/A</v>
      </c>
      <c r="AB998" s="981">
        <v>0</v>
      </c>
      <c r="AC998" s="981">
        <v>0</v>
      </c>
    </row>
    <row r="999" spans="1:29" ht="15.75" hidden="1" customHeight="1" thickBot="1" x14ac:dyDescent="0.25">
      <c r="A999" s="580" t="str">
        <f t="shared" ref="A999:A1062" si="116">CONCATENATE(C999,G999)</f>
        <v>24403251TP006D-M2</v>
      </c>
      <c r="B999" s="581">
        <v>983</v>
      </c>
      <c r="C999" s="639">
        <v>24403251</v>
      </c>
      <c r="D999" s="639" t="s">
        <v>354</v>
      </c>
      <c r="E999" s="639">
        <v>1500</v>
      </c>
      <c r="G999" s="639" t="s">
        <v>323</v>
      </c>
      <c r="H999" s="639" t="s">
        <v>69</v>
      </c>
      <c r="I999" s="690" t="s">
        <v>355</v>
      </c>
      <c r="J999" s="691" t="s">
        <v>70</v>
      </c>
      <c r="K999" s="688" t="s">
        <v>178</v>
      </c>
      <c r="L999" s="688" t="s">
        <v>114</v>
      </c>
      <c r="M999" s="585">
        <v>1</v>
      </c>
      <c r="O999" s="579">
        <f t="shared" si="115"/>
        <v>0</v>
      </c>
      <c r="P999" s="585">
        <f t="shared" ref="P999:P1062" si="117">ROUNDUP(VLOOKUP(L999,$E$2:$I$9,5,FALSE)*M999,0)</f>
        <v>9</v>
      </c>
      <c r="Q999" s="602"/>
      <c r="R999" s="602"/>
      <c r="S999" s="579">
        <f t="shared" si="113"/>
        <v>0</v>
      </c>
      <c r="T999" s="579">
        <f t="shared" si="114"/>
        <v>0</v>
      </c>
      <c r="U999" s="735"/>
      <c r="V999" s="831"/>
      <c r="X999" s="981">
        <v>0</v>
      </c>
      <c r="Y999" s="981">
        <v>5</v>
      </c>
      <c r="AB999" s="981">
        <v>0</v>
      </c>
      <c r="AC999" s="981">
        <v>0</v>
      </c>
    </row>
    <row r="1000" spans="1:29" ht="15.75" hidden="1" customHeight="1" thickBot="1" x14ac:dyDescent="0.25">
      <c r="A1000" s="580" t="str">
        <f t="shared" si="116"/>
        <v>95292265MINOMI-M3</v>
      </c>
      <c r="B1000" s="581">
        <v>984</v>
      </c>
      <c r="C1000" s="639">
        <v>95292265</v>
      </c>
      <c r="D1000" s="639" t="s">
        <v>356</v>
      </c>
      <c r="E1000" s="639">
        <v>120</v>
      </c>
      <c r="G1000" s="639" t="s">
        <v>261</v>
      </c>
      <c r="H1000" s="97" t="s">
        <v>69</v>
      </c>
      <c r="I1000" s="690" t="s">
        <v>121</v>
      </c>
      <c r="J1000" s="691" t="s">
        <v>9798</v>
      </c>
      <c r="K1000" s="688" t="s">
        <v>357</v>
      </c>
      <c r="L1000" s="688" t="s">
        <v>9782</v>
      </c>
      <c r="M1000" s="585">
        <v>1</v>
      </c>
      <c r="N1000" s="644" t="s">
        <v>78</v>
      </c>
      <c r="O1000" s="579">
        <f t="shared" si="115"/>
        <v>0</v>
      </c>
      <c r="P1000" s="585">
        <f t="shared" si="117"/>
        <v>38</v>
      </c>
      <c r="Q1000" s="602">
        <v>2</v>
      </c>
      <c r="R1000" s="602">
        <v>3</v>
      </c>
      <c r="S1000" s="579">
        <f t="shared" si="113"/>
        <v>2</v>
      </c>
      <c r="T1000" s="579">
        <f t="shared" si="114"/>
        <v>3</v>
      </c>
      <c r="U1000" s="735" t="s">
        <v>9822</v>
      </c>
      <c r="V1000" s="832">
        <v>42958</v>
      </c>
      <c r="X1000" s="981">
        <v>0</v>
      </c>
      <c r="Y1000" s="981">
        <v>19</v>
      </c>
      <c r="Z1000" s="981">
        <v>2</v>
      </c>
      <c r="AA1000" s="981">
        <v>3</v>
      </c>
      <c r="AB1000" s="981">
        <v>2</v>
      </c>
      <c r="AC1000" s="981">
        <v>3</v>
      </c>
    </row>
    <row r="1001" spans="1:29" ht="15.75" hidden="1" customHeight="1" thickBot="1" x14ac:dyDescent="0.25">
      <c r="A1001" s="580" t="str">
        <f t="shared" si="116"/>
        <v>95292262SPSMBB-M1</v>
      </c>
      <c r="B1001" s="581">
        <v>985</v>
      </c>
      <c r="C1001" s="586">
        <v>95292262</v>
      </c>
      <c r="D1001" s="586" t="s">
        <v>358</v>
      </c>
      <c r="E1001" s="586">
        <v>140</v>
      </c>
      <c r="F1001" s="624" t="s">
        <v>1465</v>
      </c>
      <c r="G1001" s="586" t="s">
        <v>359</v>
      </c>
      <c r="H1001" s="391" t="s">
        <v>69</v>
      </c>
      <c r="I1001" s="693" t="s">
        <v>257</v>
      </c>
      <c r="J1001" s="694" t="s">
        <v>83</v>
      </c>
      <c r="K1001" s="605" t="s">
        <v>360</v>
      </c>
      <c r="L1001" s="605" t="s">
        <v>9782</v>
      </c>
      <c r="M1001" s="585">
        <v>1</v>
      </c>
      <c r="N1001" s="644" t="s">
        <v>78</v>
      </c>
      <c r="O1001" s="579">
        <f t="shared" si="115"/>
        <v>0</v>
      </c>
      <c r="P1001" s="585">
        <f t="shared" si="117"/>
        <v>38</v>
      </c>
      <c r="Q1001" s="602">
        <v>2</v>
      </c>
      <c r="R1001" s="602">
        <v>3</v>
      </c>
      <c r="S1001" s="579">
        <f t="shared" si="113"/>
        <v>2</v>
      </c>
      <c r="T1001" s="579">
        <f t="shared" si="114"/>
        <v>3</v>
      </c>
      <c r="U1001" s="735" t="s">
        <v>9824</v>
      </c>
      <c r="V1001" s="832">
        <v>42969</v>
      </c>
      <c r="X1001" s="981">
        <v>0</v>
      </c>
      <c r="Y1001" s="981">
        <v>19</v>
      </c>
      <c r="Z1001" s="981">
        <v>2</v>
      </c>
      <c r="AA1001" s="981">
        <v>3</v>
      </c>
      <c r="AB1001" s="981">
        <v>2</v>
      </c>
      <c r="AC1001" s="981">
        <v>3</v>
      </c>
    </row>
    <row r="1002" spans="1:29" ht="15.75" hidden="1" customHeight="1" thickBot="1" x14ac:dyDescent="0.25">
      <c r="A1002" s="580" t="str">
        <f t="shared" si="116"/>
        <v>95188248SPSD1D-M4</v>
      </c>
      <c r="B1002" s="581">
        <v>986</v>
      </c>
      <c r="C1002" s="688">
        <v>95188248</v>
      </c>
      <c r="D1002" s="715" t="s">
        <v>361</v>
      </c>
      <c r="E1002" s="688">
        <v>20</v>
      </c>
      <c r="G1002" s="639" t="s">
        <v>362</v>
      </c>
      <c r="H1002" s="97" t="s">
        <v>69</v>
      </c>
      <c r="I1002" s="690" t="s">
        <v>104</v>
      </c>
      <c r="J1002" s="691" t="s">
        <v>83</v>
      </c>
      <c r="K1002" s="688" t="s">
        <v>363</v>
      </c>
      <c r="L1002" s="688" t="s">
        <v>47</v>
      </c>
      <c r="M1002" s="585">
        <v>1</v>
      </c>
      <c r="O1002" s="579">
        <f t="shared" si="115"/>
        <v>0</v>
      </c>
      <c r="P1002" s="585" t="e">
        <f t="shared" si="117"/>
        <v>#N/A</v>
      </c>
      <c r="Q1002" s="602"/>
      <c r="R1002" s="602"/>
      <c r="S1002" s="579">
        <f t="shared" si="113"/>
        <v>0</v>
      </c>
      <c r="T1002" s="579">
        <f t="shared" si="114"/>
        <v>0</v>
      </c>
      <c r="U1002" s="735"/>
      <c r="V1002" s="831"/>
      <c r="X1002" s="981">
        <v>0</v>
      </c>
      <c r="Y1002" s="981" t="e">
        <v>#N/A</v>
      </c>
      <c r="AB1002" s="981">
        <v>0</v>
      </c>
      <c r="AC1002" s="981">
        <v>0</v>
      </c>
    </row>
    <row r="1003" spans="1:29" ht="15.75" hidden="1" customHeight="1" thickBot="1" x14ac:dyDescent="0.25">
      <c r="A1003" s="580" t="str">
        <f t="shared" si="116"/>
        <v>95188247SPSD1E-M4</v>
      </c>
      <c r="B1003" s="581">
        <v>987</v>
      </c>
      <c r="C1003" s="688">
        <v>95188247</v>
      </c>
      <c r="D1003" s="715" t="s">
        <v>361</v>
      </c>
      <c r="E1003" s="688">
        <v>20</v>
      </c>
      <c r="G1003" s="639" t="s">
        <v>364</v>
      </c>
      <c r="H1003" s="97" t="s">
        <v>69</v>
      </c>
      <c r="I1003" s="690" t="s">
        <v>104</v>
      </c>
      <c r="J1003" s="691" t="s">
        <v>83</v>
      </c>
      <c r="K1003" s="688" t="s">
        <v>363</v>
      </c>
      <c r="L1003" s="688" t="s">
        <v>47</v>
      </c>
      <c r="M1003" s="585">
        <v>1</v>
      </c>
      <c r="O1003" s="579">
        <f t="shared" si="115"/>
        <v>0</v>
      </c>
      <c r="P1003" s="585" t="e">
        <f t="shared" si="117"/>
        <v>#N/A</v>
      </c>
      <c r="Q1003" s="602"/>
      <c r="R1003" s="602"/>
      <c r="S1003" s="579">
        <f t="shared" si="113"/>
        <v>0</v>
      </c>
      <c r="T1003" s="579">
        <f t="shared" si="114"/>
        <v>0</v>
      </c>
      <c r="U1003" s="735"/>
      <c r="V1003" s="831"/>
      <c r="X1003" s="981">
        <v>0</v>
      </c>
      <c r="Y1003" s="981" t="e">
        <v>#N/A</v>
      </c>
      <c r="AB1003" s="981">
        <v>0</v>
      </c>
      <c r="AC1003" s="981">
        <v>0</v>
      </c>
    </row>
    <row r="1004" spans="1:29" ht="15.75" hidden="1" customHeight="1" thickBot="1" x14ac:dyDescent="0.25">
      <c r="A1004" s="580" t="str">
        <f t="shared" si="116"/>
        <v>95179704SPSMBB-M1</v>
      </c>
      <c r="B1004" s="581">
        <v>988</v>
      </c>
      <c r="C1004" s="693">
        <v>95179704</v>
      </c>
      <c r="D1004" s="586" t="s">
        <v>365</v>
      </c>
      <c r="E1004" s="586">
        <v>36</v>
      </c>
      <c r="G1004" s="605" t="s">
        <v>359</v>
      </c>
      <c r="H1004" s="391" t="s">
        <v>69</v>
      </c>
      <c r="I1004" s="693" t="s">
        <v>257</v>
      </c>
      <c r="J1004" s="694" t="s">
        <v>83</v>
      </c>
      <c r="K1004" s="605" t="s">
        <v>366</v>
      </c>
      <c r="L1004" s="605" t="s">
        <v>9782</v>
      </c>
      <c r="M1004" s="585">
        <v>1</v>
      </c>
      <c r="N1004" s="644" t="s">
        <v>78</v>
      </c>
      <c r="O1004" s="579">
        <f t="shared" si="115"/>
        <v>0</v>
      </c>
      <c r="P1004" s="585">
        <f t="shared" si="117"/>
        <v>38</v>
      </c>
      <c r="Q1004" s="602">
        <v>2</v>
      </c>
      <c r="R1004" s="602">
        <v>3</v>
      </c>
      <c r="S1004" s="579">
        <f t="shared" si="113"/>
        <v>5</v>
      </c>
      <c r="T1004" s="579">
        <f t="shared" si="114"/>
        <v>9</v>
      </c>
      <c r="U1004" s="735" t="s">
        <v>9824</v>
      </c>
      <c r="V1004" s="832">
        <v>42971</v>
      </c>
      <c r="X1004" s="981">
        <v>0</v>
      </c>
      <c r="Y1004" s="981">
        <v>19</v>
      </c>
      <c r="Z1004" s="981">
        <v>2</v>
      </c>
      <c r="AA1004" s="981">
        <v>3</v>
      </c>
      <c r="AB1004" s="981">
        <v>5</v>
      </c>
      <c r="AC1004" s="981">
        <v>9</v>
      </c>
    </row>
    <row r="1005" spans="1:29" ht="15.75" hidden="1" customHeight="1" thickBot="1" x14ac:dyDescent="0.25">
      <c r="A1005" s="580" t="str">
        <f t="shared" si="116"/>
        <v>95158975TP023E-M3</v>
      </c>
      <c r="B1005" s="581">
        <v>989</v>
      </c>
      <c r="C1005" s="643">
        <v>95158975</v>
      </c>
      <c r="D1005" s="604" t="s">
        <v>368</v>
      </c>
      <c r="E1005" s="604">
        <v>36</v>
      </c>
      <c r="G1005" s="589" t="s">
        <v>369</v>
      </c>
      <c r="H1005" s="97" t="s">
        <v>69</v>
      </c>
      <c r="I1005" s="690" t="s">
        <v>75</v>
      </c>
      <c r="J1005" s="691" t="s">
        <v>83</v>
      </c>
      <c r="K1005" s="688" t="s">
        <v>370</v>
      </c>
      <c r="L1005" s="688" t="s">
        <v>47</v>
      </c>
      <c r="M1005" s="585">
        <v>1</v>
      </c>
      <c r="O1005" s="579">
        <f t="shared" si="115"/>
        <v>0</v>
      </c>
      <c r="P1005" s="585" t="e">
        <f t="shared" si="117"/>
        <v>#N/A</v>
      </c>
      <c r="Q1005" s="602"/>
      <c r="R1005" s="602"/>
      <c r="S1005" s="594">
        <f t="shared" si="113"/>
        <v>0</v>
      </c>
      <c r="T1005" s="594">
        <f t="shared" si="114"/>
        <v>0</v>
      </c>
      <c r="U1005" s="641" t="s">
        <v>9823</v>
      </c>
      <c r="V1005" s="833">
        <v>43013</v>
      </c>
      <c r="X1005" s="981">
        <v>0</v>
      </c>
      <c r="Y1005" s="981" t="e">
        <v>#N/A</v>
      </c>
      <c r="AB1005" s="981">
        <v>0</v>
      </c>
      <c r="AC1005" s="981">
        <v>0</v>
      </c>
    </row>
    <row r="1006" spans="1:29" ht="15.75" hidden="1" customHeight="1" thickBot="1" x14ac:dyDescent="0.25">
      <c r="A1006" s="580" t="str">
        <f t="shared" si="116"/>
        <v>95073074SPSLF3-M1</v>
      </c>
      <c r="B1006" s="581">
        <v>990</v>
      </c>
      <c r="C1006" s="589">
        <v>95073074</v>
      </c>
      <c r="D1006" s="589" t="s">
        <v>371</v>
      </c>
      <c r="E1006" s="589">
        <v>600</v>
      </c>
      <c r="F1006" s="591"/>
      <c r="G1006" s="589" t="s">
        <v>203</v>
      </c>
      <c r="H1006" s="541" t="s">
        <v>69</v>
      </c>
      <c r="I1006" s="692" t="s">
        <v>71</v>
      </c>
      <c r="J1006" s="592" t="s">
        <v>9794</v>
      </c>
      <c r="K1006" s="604" t="s">
        <v>234</v>
      </c>
      <c r="L1006" s="604" t="s">
        <v>9782</v>
      </c>
      <c r="M1006" s="593">
        <v>1</v>
      </c>
      <c r="N1006" s="604" t="s">
        <v>78</v>
      </c>
      <c r="O1006" s="594">
        <f t="shared" si="115"/>
        <v>0</v>
      </c>
      <c r="P1006" s="593">
        <f t="shared" si="117"/>
        <v>38</v>
      </c>
      <c r="Q1006" s="706">
        <v>2</v>
      </c>
      <c r="R1006" s="706">
        <v>3</v>
      </c>
      <c r="S1006" s="594">
        <f t="shared" si="113"/>
        <v>1</v>
      </c>
      <c r="T1006" s="594">
        <f t="shared" si="114"/>
        <v>1</v>
      </c>
      <c r="U1006" s="641" t="s">
        <v>9822</v>
      </c>
      <c r="V1006" s="833">
        <v>42906</v>
      </c>
      <c r="X1006" s="981">
        <v>0</v>
      </c>
      <c r="Y1006" s="981">
        <v>19</v>
      </c>
      <c r="Z1006" s="981">
        <v>2</v>
      </c>
      <c r="AA1006" s="981">
        <v>3</v>
      </c>
      <c r="AB1006" s="981">
        <v>1</v>
      </c>
      <c r="AC1006" s="981">
        <v>1</v>
      </c>
    </row>
    <row r="1007" spans="1:29" ht="15.75" hidden="1" customHeight="1" x14ac:dyDescent="0.25">
      <c r="A1007" s="580" t="str">
        <f t="shared" si="116"/>
        <v>95016649SPSF1D-M4</v>
      </c>
      <c r="B1007" s="581">
        <v>991</v>
      </c>
      <c r="C1007" s="639">
        <v>95016649</v>
      </c>
      <c r="D1007" s="639" t="s">
        <v>372</v>
      </c>
      <c r="E1007" s="639">
        <v>250</v>
      </c>
      <c r="G1007" s="639" t="s">
        <v>138</v>
      </c>
      <c r="H1007" s="97" t="s">
        <v>69</v>
      </c>
      <c r="I1007" s="690" t="s">
        <v>306</v>
      </c>
      <c r="J1007" s="697" t="s">
        <v>9797</v>
      </c>
      <c r="K1007" s="698" t="s">
        <v>370</v>
      </c>
      <c r="L1007" s="698" t="s">
        <v>9782</v>
      </c>
      <c r="M1007" s="598">
        <v>2</v>
      </c>
      <c r="N1007" s="699" t="s">
        <v>78</v>
      </c>
      <c r="O1007" s="599">
        <f t="shared" si="115"/>
        <v>0</v>
      </c>
      <c r="P1007" s="598">
        <f t="shared" si="117"/>
        <v>75</v>
      </c>
      <c r="Q1007" s="702">
        <v>2</v>
      </c>
      <c r="R1007" s="702">
        <v>3</v>
      </c>
      <c r="S1007" s="599">
        <f t="shared" si="113"/>
        <v>2</v>
      </c>
      <c r="T1007" s="599">
        <f t="shared" si="114"/>
        <v>3</v>
      </c>
      <c r="U1007" s="774" t="s">
        <v>9822</v>
      </c>
      <c r="V1007" s="858">
        <v>42972</v>
      </c>
      <c r="X1007" s="981">
        <v>0</v>
      </c>
      <c r="Y1007" s="981">
        <v>37</v>
      </c>
      <c r="Z1007" s="981">
        <v>2</v>
      </c>
      <c r="AA1007" s="981">
        <v>3</v>
      </c>
      <c r="AB1007" s="981">
        <v>2</v>
      </c>
      <c r="AC1007" s="981">
        <v>3</v>
      </c>
    </row>
    <row r="1008" spans="1:29" ht="15" hidden="1" customHeight="1" x14ac:dyDescent="0.25">
      <c r="A1008" s="580" t="str">
        <f t="shared" si="116"/>
        <v>11588723LF001E</v>
      </c>
      <c r="B1008" s="581">
        <v>992</v>
      </c>
      <c r="C1008" s="589">
        <v>11588723</v>
      </c>
      <c r="D1008" s="589" t="s">
        <v>238</v>
      </c>
      <c r="E1008" s="589">
        <v>800</v>
      </c>
      <c r="F1008" s="591"/>
      <c r="G1008" s="589" t="s">
        <v>1440</v>
      </c>
      <c r="H1008" s="541" t="s">
        <v>69</v>
      </c>
      <c r="I1008" s="692" t="s">
        <v>71</v>
      </c>
      <c r="J1008" s="592" t="s">
        <v>9798</v>
      </c>
      <c r="K1008" s="604" t="s">
        <v>239</v>
      </c>
      <c r="L1008" s="604" t="s">
        <v>9782</v>
      </c>
      <c r="M1008" s="593">
        <v>1</v>
      </c>
      <c r="N1008" s="604" t="s">
        <v>78</v>
      </c>
      <c r="O1008" s="593">
        <f t="shared" si="115"/>
        <v>0</v>
      </c>
      <c r="P1008" s="593">
        <f t="shared" si="117"/>
        <v>38</v>
      </c>
      <c r="Q1008" s="593">
        <v>2</v>
      </c>
      <c r="R1008" s="593">
        <v>3</v>
      </c>
      <c r="S1008" s="593">
        <f t="shared" si="113"/>
        <v>1</v>
      </c>
      <c r="T1008" s="593">
        <f t="shared" si="114"/>
        <v>1</v>
      </c>
      <c r="U1008" s="641" t="s">
        <v>9822</v>
      </c>
      <c r="V1008" s="856">
        <v>42878</v>
      </c>
      <c r="X1008" s="981">
        <v>0</v>
      </c>
      <c r="Y1008" s="981">
        <v>19</v>
      </c>
      <c r="Z1008" s="981">
        <v>2</v>
      </c>
      <c r="AA1008" s="981">
        <v>3</v>
      </c>
      <c r="AB1008" s="981">
        <v>1</v>
      </c>
      <c r="AC1008" s="981">
        <v>1</v>
      </c>
    </row>
    <row r="1009" spans="1:29" ht="15.75" hidden="1" customHeight="1" thickBot="1" x14ac:dyDescent="0.25">
      <c r="A1009" s="580" t="str">
        <f t="shared" si="116"/>
        <v>94772363SEQUEN-M3</v>
      </c>
      <c r="B1009" s="581">
        <v>993</v>
      </c>
      <c r="C1009" s="589">
        <v>94772363</v>
      </c>
      <c r="D1009" s="589" t="s">
        <v>374</v>
      </c>
      <c r="E1009" s="589">
        <v>300</v>
      </c>
      <c r="F1009" s="591"/>
      <c r="G1009" s="589" t="s">
        <v>375</v>
      </c>
      <c r="H1009" s="541" t="s">
        <v>376</v>
      </c>
      <c r="I1009" s="692" t="s">
        <v>121</v>
      </c>
      <c r="J1009" s="596" t="s">
        <v>132</v>
      </c>
      <c r="K1009" s="705" t="s">
        <v>377</v>
      </c>
      <c r="L1009" s="705" t="s">
        <v>47</v>
      </c>
      <c r="M1009" s="706">
        <v>1</v>
      </c>
      <c r="N1009" s="705"/>
      <c r="O1009" s="706">
        <f t="shared" si="115"/>
        <v>0</v>
      </c>
      <c r="P1009" s="602" t="e">
        <f t="shared" si="117"/>
        <v>#N/A</v>
      </c>
      <c r="Q1009" s="706">
        <v>1</v>
      </c>
      <c r="R1009" s="706">
        <v>2</v>
      </c>
      <c r="S1009" s="602">
        <f t="shared" si="113"/>
        <v>0</v>
      </c>
      <c r="T1009" s="602">
        <f t="shared" si="114"/>
        <v>0</v>
      </c>
      <c r="U1009" s="848" t="s">
        <v>9823</v>
      </c>
      <c r="V1009" s="833">
        <v>42963</v>
      </c>
      <c r="X1009" s="981">
        <v>0</v>
      </c>
      <c r="Y1009" s="981" t="e">
        <v>#N/A</v>
      </c>
      <c r="Z1009" s="981">
        <v>1</v>
      </c>
      <c r="AA1009" s="981">
        <v>2</v>
      </c>
      <c r="AB1009" s="981">
        <v>0</v>
      </c>
      <c r="AC1009" s="981">
        <v>0</v>
      </c>
    </row>
    <row r="1010" spans="1:29" ht="15.75" hidden="1" customHeight="1" thickBot="1" x14ac:dyDescent="0.25">
      <c r="A1010" s="580" t="str">
        <f t="shared" si="116"/>
        <v>94772360SEQUEN-M3</v>
      </c>
      <c r="B1010" s="581">
        <v>994</v>
      </c>
      <c r="C1010" s="589">
        <v>94772360</v>
      </c>
      <c r="D1010" s="589" t="s">
        <v>374</v>
      </c>
      <c r="E1010" s="589">
        <v>300</v>
      </c>
      <c r="F1010" s="591"/>
      <c r="G1010" s="589" t="s">
        <v>375</v>
      </c>
      <c r="H1010" s="541" t="s">
        <v>376</v>
      </c>
      <c r="I1010" s="692" t="s">
        <v>121</v>
      </c>
      <c r="J1010" s="592" t="s">
        <v>132</v>
      </c>
      <c r="K1010" s="604" t="s">
        <v>377</v>
      </c>
      <c r="L1010" s="604" t="s">
        <v>47</v>
      </c>
      <c r="M1010" s="593">
        <v>1</v>
      </c>
      <c r="N1010" s="604"/>
      <c r="O1010" s="594">
        <f t="shared" si="115"/>
        <v>0</v>
      </c>
      <c r="P1010" s="585" t="e">
        <f t="shared" si="117"/>
        <v>#N/A</v>
      </c>
      <c r="Q1010" s="706">
        <v>1</v>
      </c>
      <c r="R1010" s="706">
        <v>2</v>
      </c>
      <c r="S1010" s="579">
        <f t="shared" si="113"/>
        <v>0</v>
      </c>
      <c r="T1010" s="579">
        <f t="shared" si="114"/>
        <v>0</v>
      </c>
      <c r="U1010" s="848" t="s">
        <v>9823</v>
      </c>
      <c r="V1010" s="853">
        <v>42963</v>
      </c>
      <c r="X1010" s="981">
        <v>0</v>
      </c>
      <c r="Y1010" s="981" t="e">
        <v>#N/A</v>
      </c>
      <c r="Z1010" s="981">
        <v>1</v>
      </c>
      <c r="AA1010" s="981">
        <v>2</v>
      </c>
      <c r="AB1010" s="981">
        <v>0</v>
      </c>
      <c r="AC1010" s="981">
        <v>0</v>
      </c>
    </row>
    <row r="1011" spans="1:29" ht="15.75" hidden="1" customHeight="1" thickBot="1" x14ac:dyDescent="0.25">
      <c r="A1011" s="580" t="str">
        <f t="shared" si="116"/>
        <v>94768319SPST1E-M3</v>
      </c>
      <c r="B1011" s="581">
        <v>995</v>
      </c>
      <c r="C1011" s="639">
        <v>94768319</v>
      </c>
      <c r="D1011" s="639" t="s">
        <v>378</v>
      </c>
      <c r="E1011" s="639">
        <v>200</v>
      </c>
      <c r="G1011" s="639" t="s">
        <v>293</v>
      </c>
      <c r="H1011" s="97" t="s">
        <v>69</v>
      </c>
      <c r="I1011" s="690" t="s">
        <v>121</v>
      </c>
      <c r="J1011" s="691" t="s">
        <v>9795</v>
      </c>
      <c r="K1011" s="688" t="s">
        <v>379</v>
      </c>
      <c r="L1011" s="688" t="s">
        <v>10052</v>
      </c>
      <c r="M1011" s="585">
        <v>1</v>
      </c>
      <c r="N1011" s="644" t="s">
        <v>78</v>
      </c>
      <c r="O1011" s="579">
        <f t="shared" si="115"/>
        <v>0</v>
      </c>
      <c r="P1011" s="585">
        <f t="shared" si="117"/>
        <v>26</v>
      </c>
      <c r="Q1011" s="602">
        <v>2</v>
      </c>
      <c r="R1011" s="602">
        <v>3</v>
      </c>
      <c r="S1011" s="579">
        <f t="shared" si="113"/>
        <v>1</v>
      </c>
      <c r="T1011" s="579">
        <f t="shared" si="114"/>
        <v>2</v>
      </c>
      <c r="U1011" s="735" t="s">
        <v>9822</v>
      </c>
      <c r="V1011" s="832">
        <v>42958</v>
      </c>
      <c r="X1011" s="981">
        <v>0</v>
      </c>
      <c r="Y1011" s="981">
        <v>13</v>
      </c>
      <c r="Z1011" s="981">
        <v>2</v>
      </c>
      <c r="AA1011" s="981">
        <v>3</v>
      </c>
      <c r="AB1011" s="981">
        <v>1</v>
      </c>
      <c r="AC1011" s="981">
        <v>2</v>
      </c>
    </row>
    <row r="1012" spans="1:29" ht="15.75" hidden="1" customHeight="1" thickBot="1" x14ac:dyDescent="0.25">
      <c r="A1012" s="580" t="str">
        <f t="shared" si="116"/>
        <v>9476252015203D-PI</v>
      </c>
      <c r="B1012" s="581">
        <v>996</v>
      </c>
      <c r="C1012" s="639">
        <v>94762520</v>
      </c>
      <c r="D1012" s="639" t="s">
        <v>380</v>
      </c>
      <c r="E1012" s="639">
        <v>300</v>
      </c>
      <c r="G1012" s="639" t="s">
        <v>314</v>
      </c>
      <c r="H1012" s="639" t="s">
        <v>69</v>
      </c>
      <c r="I1012" s="690" t="s">
        <v>315</v>
      </c>
      <c r="J1012" s="691" t="s">
        <v>83</v>
      </c>
      <c r="K1012" s="688" t="s">
        <v>316</v>
      </c>
      <c r="L1012" s="688" t="s">
        <v>47</v>
      </c>
      <c r="M1012" s="585">
        <v>1</v>
      </c>
      <c r="O1012" s="579">
        <f t="shared" si="115"/>
        <v>0</v>
      </c>
      <c r="P1012" s="585" t="e">
        <f t="shared" si="117"/>
        <v>#N/A</v>
      </c>
      <c r="Q1012" s="602"/>
      <c r="R1012" s="602"/>
      <c r="S1012" s="579">
        <f t="shared" si="113"/>
        <v>0</v>
      </c>
      <c r="T1012" s="579">
        <f t="shared" si="114"/>
        <v>0</v>
      </c>
      <c r="U1012" s="735"/>
      <c r="V1012" s="831"/>
      <c r="X1012" s="981">
        <v>0</v>
      </c>
      <c r="Y1012" s="981" t="e">
        <v>#N/A</v>
      </c>
      <c r="AB1012" s="981">
        <v>0</v>
      </c>
      <c r="AC1012" s="981">
        <v>0</v>
      </c>
    </row>
    <row r="1013" spans="1:29" ht="15.75" hidden="1" customHeight="1" thickBot="1" x14ac:dyDescent="0.25">
      <c r="A1013" s="580" t="str">
        <f t="shared" si="116"/>
        <v>94762520TAMPÃO-PIT</v>
      </c>
      <c r="B1013" s="581">
        <v>997</v>
      </c>
      <c r="C1013" s="639">
        <v>94762520</v>
      </c>
      <c r="D1013" s="639" t="s">
        <v>380</v>
      </c>
      <c r="E1013" s="639">
        <v>450</v>
      </c>
      <c r="G1013" s="639" t="s">
        <v>317</v>
      </c>
      <c r="H1013" s="97" t="s">
        <v>69</v>
      </c>
      <c r="I1013" s="690" t="s">
        <v>315</v>
      </c>
      <c r="J1013" s="691" t="s">
        <v>83</v>
      </c>
      <c r="K1013" s="688" t="s">
        <v>316</v>
      </c>
      <c r="L1013" s="688" t="s">
        <v>47</v>
      </c>
      <c r="M1013" s="585">
        <v>1</v>
      </c>
      <c r="O1013" s="579">
        <f t="shared" si="115"/>
        <v>0</v>
      </c>
      <c r="P1013" s="585" t="e">
        <f t="shared" si="117"/>
        <v>#N/A</v>
      </c>
      <c r="Q1013" s="602"/>
      <c r="R1013" s="602"/>
      <c r="S1013" s="579">
        <f t="shared" si="113"/>
        <v>0</v>
      </c>
      <c r="T1013" s="579">
        <f t="shared" si="114"/>
        <v>0</v>
      </c>
      <c r="U1013" s="735"/>
      <c r="V1013" s="831"/>
      <c r="X1013" s="981">
        <v>0</v>
      </c>
      <c r="Y1013" s="981" t="e">
        <v>#N/A</v>
      </c>
      <c r="AB1013" s="981">
        <v>0</v>
      </c>
      <c r="AC1013" s="981">
        <v>0</v>
      </c>
    </row>
    <row r="1014" spans="1:29" ht="15.75" hidden="1" customHeight="1" thickBot="1" x14ac:dyDescent="0.25">
      <c r="A1014" s="580" t="str">
        <f t="shared" si="116"/>
        <v>94762459LF006D-M1</v>
      </c>
      <c r="B1014" s="581">
        <v>998</v>
      </c>
      <c r="C1014" s="589">
        <v>94762459</v>
      </c>
      <c r="D1014" s="589" t="s">
        <v>382</v>
      </c>
      <c r="E1014" s="589">
        <v>1000</v>
      </c>
      <c r="F1014" s="591"/>
      <c r="G1014" s="589" t="s">
        <v>383</v>
      </c>
      <c r="H1014" s="541" t="s">
        <v>139</v>
      </c>
      <c r="I1014" s="692" t="s">
        <v>71</v>
      </c>
      <c r="J1014" s="592" t="s">
        <v>9795</v>
      </c>
      <c r="K1014" s="604" t="s">
        <v>140</v>
      </c>
      <c r="L1014" s="604" t="s">
        <v>9782</v>
      </c>
      <c r="M1014" s="593">
        <v>1</v>
      </c>
      <c r="N1014" s="604" t="s">
        <v>78</v>
      </c>
      <c r="O1014" s="594">
        <f t="shared" si="115"/>
        <v>0</v>
      </c>
      <c r="P1014" s="593">
        <f t="shared" si="117"/>
        <v>38</v>
      </c>
      <c r="Q1014" s="706">
        <v>2</v>
      </c>
      <c r="R1014" s="706">
        <v>3</v>
      </c>
      <c r="S1014" s="594">
        <f t="shared" si="113"/>
        <v>1</v>
      </c>
      <c r="T1014" s="594">
        <f t="shared" si="114"/>
        <v>1</v>
      </c>
      <c r="U1014" s="641" t="s">
        <v>9822</v>
      </c>
      <c r="V1014" s="833">
        <v>42905</v>
      </c>
      <c r="X1014" s="981">
        <v>0</v>
      </c>
      <c r="Y1014" s="981">
        <v>19</v>
      </c>
      <c r="Z1014" s="981">
        <v>2</v>
      </c>
      <c r="AA1014" s="981">
        <v>3</v>
      </c>
      <c r="AB1014" s="981">
        <v>1</v>
      </c>
      <c r="AC1014" s="981">
        <v>1</v>
      </c>
    </row>
    <row r="1015" spans="1:29" ht="15.75" hidden="1" customHeight="1" thickBot="1" x14ac:dyDescent="0.25">
      <c r="A1015" s="580" t="str">
        <f t="shared" si="116"/>
        <v>94760239TP023E-M3</v>
      </c>
      <c r="B1015" s="581">
        <v>999</v>
      </c>
      <c r="C1015" s="589">
        <v>94760239</v>
      </c>
      <c r="D1015" s="589" t="s">
        <v>384</v>
      </c>
      <c r="E1015" s="589">
        <v>1000</v>
      </c>
      <c r="F1015" s="591"/>
      <c r="G1015" s="589" t="s">
        <v>369</v>
      </c>
      <c r="H1015" s="541" t="s">
        <v>69</v>
      </c>
      <c r="I1015" s="692" t="s">
        <v>121</v>
      </c>
      <c r="J1015" s="592" t="s">
        <v>83</v>
      </c>
      <c r="K1015" s="604" t="s">
        <v>385</v>
      </c>
      <c r="L1015" s="604" t="s">
        <v>42</v>
      </c>
      <c r="M1015" s="593">
        <v>1</v>
      </c>
      <c r="N1015" s="604"/>
      <c r="O1015" s="594">
        <f t="shared" si="115"/>
        <v>0</v>
      </c>
      <c r="P1015" s="593">
        <f t="shared" si="117"/>
        <v>21</v>
      </c>
      <c r="Q1015" s="706"/>
      <c r="R1015" s="706"/>
      <c r="S1015" s="594">
        <v>2</v>
      </c>
      <c r="T1015" s="594">
        <v>3</v>
      </c>
      <c r="U1015" s="641" t="s">
        <v>9823</v>
      </c>
      <c r="V1015" s="853">
        <v>42994</v>
      </c>
      <c r="X1015" s="981">
        <v>0</v>
      </c>
      <c r="Y1015" s="981">
        <v>10</v>
      </c>
      <c r="AB1015" s="981">
        <v>0</v>
      </c>
      <c r="AC1015" s="981">
        <v>0</v>
      </c>
    </row>
    <row r="1016" spans="1:29" ht="15.75" hidden="1" customHeight="1" thickBot="1" x14ac:dyDescent="0.25">
      <c r="A1016" s="580" t="str">
        <f t="shared" si="116"/>
        <v>94760073BLACKS-PIT</v>
      </c>
      <c r="B1016" s="581">
        <v>1000</v>
      </c>
      <c r="C1016" s="639">
        <v>94760073</v>
      </c>
      <c r="D1016" s="639" t="s">
        <v>386</v>
      </c>
      <c r="E1016" s="639">
        <v>800</v>
      </c>
      <c r="G1016" s="639" t="s">
        <v>387</v>
      </c>
      <c r="H1016" s="97" t="s">
        <v>69</v>
      </c>
      <c r="I1016" s="690" t="s">
        <v>315</v>
      </c>
      <c r="J1016" s="691" t="s">
        <v>132</v>
      </c>
      <c r="K1016" s="688" t="s">
        <v>388</v>
      </c>
      <c r="L1016" s="688" t="s">
        <v>47</v>
      </c>
      <c r="M1016" s="585">
        <v>1</v>
      </c>
      <c r="O1016" s="579">
        <f t="shared" si="115"/>
        <v>0</v>
      </c>
      <c r="P1016" s="585" t="e">
        <f t="shared" si="117"/>
        <v>#N/A</v>
      </c>
      <c r="Q1016" s="602"/>
      <c r="R1016" s="602"/>
      <c r="S1016" s="579">
        <f t="shared" ref="S1016:S1041" si="118">ROUNDUP(IF(N1016="pps",(M1016*VLOOKUP(L1016,$E$2:$I$9,4,FALSE)*$B$3)/E1016,0),0)</f>
        <v>0</v>
      </c>
      <c r="T1016" s="579">
        <f t="shared" ref="T1016:T1041" si="119">ROUNDUP(IF(N1016="pps",(M1016*VLOOKUP(L1016,$E$2:$I$9,4,FALSE)*$B$9)/E1016,0),0)</f>
        <v>0</v>
      </c>
      <c r="U1016" s="735"/>
      <c r="V1016" s="831"/>
      <c r="X1016" s="981">
        <v>0</v>
      </c>
      <c r="Y1016" s="981" t="e">
        <v>#N/A</v>
      </c>
      <c r="AB1016" s="981">
        <v>0</v>
      </c>
      <c r="AC1016" s="981">
        <v>0</v>
      </c>
    </row>
    <row r="1017" spans="1:29" ht="15.75" hidden="1" customHeight="1" thickBot="1" x14ac:dyDescent="0.25">
      <c r="A1017" s="580" t="str">
        <f t="shared" si="116"/>
        <v>94760072BLACKS-PIT</v>
      </c>
      <c r="B1017" s="581">
        <v>1001</v>
      </c>
      <c r="C1017" s="586">
        <v>94760072</v>
      </c>
      <c r="D1017" s="639" t="s">
        <v>389</v>
      </c>
      <c r="E1017" s="639">
        <v>800</v>
      </c>
      <c r="G1017" s="639" t="s">
        <v>387</v>
      </c>
      <c r="H1017" s="97" t="s">
        <v>69</v>
      </c>
      <c r="I1017" s="690" t="s">
        <v>315</v>
      </c>
      <c r="J1017" s="691" t="s">
        <v>132</v>
      </c>
      <c r="K1017" s="688" t="s">
        <v>388</v>
      </c>
      <c r="L1017" s="688" t="s">
        <v>47</v>
      </c>
      <c r="M1017" s="585">
        <v>1</v>
      </c>
      <c r="O1017" s="579">
        <f t="shared" si="115"/>
        <v>0</v>
      </c>
      <c r="P1017" s="585" t="e">
        <f t="shared" si="117"/>
        <v>#N/A</v>
      </c>
      <c r="Q1017" s="602"/>
      <c r="R1017" s="602"/>
      <c r="S1017" s="579">
        <f t="shared" si="118"/>
        <v>0</v>
      </c>
      <c r="T1017" s="579">
        <f t="shared" si="119"/>
        <v>0</v>
      </c>
      <c r="U1017" s="735"/>
      <c r="V1017" s="831"/>
      <c r="X1017" s="981">
        <v>0</v>
      </c>
      <c r="Y1017" s="981" t="e">
        <v>#N/A</v>
      </c>
      <c r="AB1017" s="981">
        <v>0</v>
      </c>
      <c r="AC1017" s="981">
        <v>0</v>
      </c>
    </row>
    <row r="1018" spans="1:29" ht="15.75" hidden="1" customHeight="1" thickBot="1" x14ac:dyDescent="0.25">
      <c r="A1018" s="580" t="str">
        <f t="shared" si="116"/>
        <v>94760071BLACKS-PIT</v>
      </c>
      <c r="B1018" s="581">
        <v>1002</v>
      </c>
      <c r="C1018" s="639">
        <v>94760071</v>
      </c>
      <c r="D1018" s="639" t="s">
        <v>390</v>
      </c>
      <c r="E1018" s="639">
        <v>800</v>
      </c>
      <c r="G1018" s="639" t="s">
        <v>387</v>
      </c>
      <c r="H1018" s="97" t="s">
        <v>69</v>
      </c>
      <c r="I1018" s="690" t="s">
        <v>315</v>
      </c>
      <c r="J1018" s="691" t="s">
        <v>132</v>
      </c>
      <c r="K1018" s="688" t="s">
        <v>388</v>
      </c>
      <c r="L1018" s="688" t="s">
        <v>47</v>
      </c>
      <c r="M1018" s="585">
        <v>1</v>
      </c>
      <c r="O1018" s="579">
        <f t="shared" si="115"/>
        <v>0</v>
      </c>
      <c r="P1018" s="585" t="e">
        <f t="shared" si="117"/>
        <v>#N/A</v>
      </c>
      <c r="Q1018" s="602"/>
      <c r="R1018" s="602"/>
      <c r="S1018" s="579">
        <f t="shared" si="118"/>
        <v>0</v>
      </c>
      <c r="T1018" s="579">
        <f t="shared" si="119"/>
        <v>0</v>
      </c>
      <c r="U1018" s="735"/>
      <c r="V1018" s="831"/>
      <c r="X1018" s="981">
        <v>0</v>
      </c>
      <c r="Y1018" s="981" t="e">
        <v>#N/A</v>
      </c>
      <c r="AB1018" s="981">
        <v>0</v>
      </c>
      <c r="AC1018" s="981">
        <v>0</v>
      </c>
    </row>
    <row r="1019" spans="1:29" ht="15.75" hidden="1" customHeight="1" thickBot="1" x14ac:dyDescent="0.25">
      <c r="A1019" s="580" t="str">
        <f t="shared" si="116"/>
        <v>94760070BLACKS-PIT</v>
      </c>
      <c r="B1019" s="581">
        <v>1003</v>
      </c>
      <c r="C1019" s="639">
        <v>94760070</v>
      </c>
      <c r="D1019" s="639" t="s">
        <v>391</v>
      </c>
      <c r="E1019" s="639">
        <v>800</v>
      </c>
      <c r="G1019" s="639" t="s">
        <v>387</v>
      </c>
      <c r="H1019" s="97" t="s">
        <v>69</v>
      </c>
      <c r="I1019" s="690" t="s">
        <v>315</v>
      </c>
      <c r="J1019" s="691" t="s">
        <v>132</v>
      </c>
      <c r="K1019" s="688" t="s">
        <v>388</v>
      </c>
      <c r="L1019" s="688" t="s">
        <v>47</v>
      </c>
      <c r="M1019" s="585">
        <v>1</v>
      </c>
      <c r="O1019" s="579">
        <f t="shared" si="115"/>
        <v>0</v>
      </c>
      <c r="P1019" s="585" t="e">
        <f t="shared" si="117"/>
        <v>#N/A</v>
      </c>
      <c r="Q1019" s="602"/>
      <c r="R1019" s="602"/>
      <c r="S1019" s="579">
        <f t="shared" si="118"/>
        <v>0</v>
      </c>
      <c r="T1019" s="579">
        <f t="shared" si="119"/>
        <v>0</v>
      </c>
      <c r="U1019" s="735"/>
      <c r="V1019" s="831"/>
      <c r="X1019" s="981">
        <v>0</v>
      </c>
      <c r="Y1019" s="981" t="e">
        <v>#N/A</v>
      </c>
      <c r="AB1019" s="981">
        <v>0</v>
      </c>
      <c r="AC1019" s="981">
        <v>0</v>
      </c>
    </row>
    <row r="1020" spans="1:29" ht="15.75" hidden="1" customHeight="1" thickBot="1" x14ac:dyDescent="0.25">
      <c r="A1020" s="580" t="str">
        <f t="shared" si="116"/>
        <v>94760025SPSLF3-M1</v>
      </c>
      <c r="B1020" s="581">
        <v>1004</v>
      </c>
      <c r="C1020" s="589">
        <v>94760025</v>
      </c>
      <c r="D1020" s="589" t="s">
        <v>392</v>
      </c>
      <c r="E1020" s="589">
        <v>84</v>
      </c>
      <c r="F1020" s="591"/>
      <c r="G1020" s="589" t="s">
        <v>203</v>
      </c>
      <c r="H1020" s="541" t="s">
        <v>69</v>
      </c>
      <c r="I1020" s="692" t="s">
        <v>71</v>
      </c>
      <c r="J1020" s="592" t="s">
        <v>9797</v>
      </c>
      <c r="K1020" s="604" t="s">
        <v>393</v>
      </c>
      <c r="L1020" s="604" t="s">
        <v>9782</v>
      </c>
      <c r="M1020" s="593">
        <v>1</v>
      </c>
      <c r="N1020" s="604" t="s">
        <v>78</v>
      </c>
      <c r="O1020" s="594">
        <f t="shared" si="115"/>
        <v>0</v>
      </c>
      <c r="P1020" s="593">
        <f t="shared" si="117"/>
        <v>38</v>
      </c>
      <c r="Q1020" s="706">
        <v>2</v>
      </c>
      <c r="R1020" s="706">
        <v>3</v>
      </c>
      <c r="S1020" s="594">
        <f t="shared" si="118"/>
        <v>2</v>
      </c>
      <c r="T1020" s="594">
        <f t="shared" si="119"/>
        <v>4</v>
      </c>
      <c r="U1020" s="641" t="s">
        <v>9822</v>
      </c>
      <c r="V1020" s="833">
        <v>42906</v>
      </c>
      <c r="X1020" s="981">
        <v>0</v>
      </c>
      <c r="Y1020" s="981">
        <v>19</v>
      </c>
      <c r="Z1020" s="981">
        <v>2</v>
      </c>
      <c r="AA1020" s="981">
        <v>3</v>
      </c>
      <c r="AB1020" s="981">
        <v>2</v>
      </c>
      <c r="AC1020" s="981">
        <v>4</v>
      </c>
    </row>
    <row r="1021" spans="1:29" ht="15.75" hidden="1" customHeight="1" thickBot="1" x14ac:dyDescent="0.25">
      <c r="A1021" s="580" t="str">
        <f t="shared" si="116"/>
        <v>94760024LF002D-M1</v>
      </c>
      <c r="B1021" s="581">
        <v>1005</v>
      </c>
      <c r="C1021" s="586">
        <v>94760024</v>
      </c>
      <c r="D1021" s="586" t="s">
        <v>394</v>
      </c>
      <c r="E1021" s="586">
        <v>84</v>
      </c>
      <c r="G1021" s="586" t="s">
        <v>395</v>
      </c>
      <c r="H1021" s="391" t="s">
        <v>69</v>
      </c>
      <c r="I1021" s="693" t="s">
        <v>71</v>
      </c>
      <c r="J1021" s="694" t="s">
        <v>132</v>
      </c>
      <c r="K1021" s="605" t="s">
        <v>393</v>
      </c>
      <c r="L1021" s="605" t="s">
        <v>47</v>
      </c>
      <c r="M1021" s="585">
        <v>1</v>
      </c>
      <c r="O1021" s="579">
        <f t="shared" si="115"/>
        <v>0</v>
      </c>
      <c r="P1021" s="585" t="e">
        <f t="shared" si="117"/>
        <v>#N/A</v>
      </c>
      <c r="Q1021" s="602"/>
      <c r="R1021" s="602"/>
      <c r="S1021" s="579">
        <f t="shared" si="118"/>
        <v>0</v>
      </c>
      <c r="T1021" s="579">
        <f t="shared" si="119"/>
        <v>0</v>
      </c>
      <c r="U1021" s="735"/>
      <c r="V1021" s="831"/>
      <c r="X1021" s="981">
        <v>0</v>
      </c>
      <c r="Y1021" s="981" t="e">
        <v>#N/A</v>
      </c>
      <c r="AB1021" s="981">
        <v>0</v>
      </c>
      <c r="AC1021" s="981">
        <v>0</v>
      </c>
    </row>
    <row r="1022" spans="1:29" ht="15.75" hidden="1" customHeight="1" thickBot="1" x14ac:dyDescent="0.25">
      <c r="A1022" s="580" t="str">
        <f t="shared" si="116"/>
        <v>94760012SPSD2E-M4</v>
      </c>
      <c r="B1022" s="581">
        <v>1006</v>
      </c>
      <c r="C1022" s="639">
        <v>94760012</v>
      </c>
      <c r="D1022" s="639" t="s">
        <v>396</v>
      </c>
      <c r="E1022" s="639">
        <v>60</v>
      </c>
      <c r="G1022" s="639" t="s">
        <v>397</v>
      </c>
      <c r="H1022" s="97" t="s">
        <v>69</v>
      </c>
      <c r="I1022" s="690" t="s">
        <v>104</v>
      </c>
      <c r="J1022" s="691" t="s">
        <v>132</v>
      </c>
      <c r="K1022" s="688" t="s">
        <v>398</v>
      </c>
      <c r="L1022" s="688" t="s">
        <v>301</v>
      </c>
      <c r="M1022" s="585">
        <v>1</v>
      </c>
      <c r="O1022" s="579">
        <f t="shared" si="115"/>
        <v>0</v>
      </c>
      <c r="P1022" s="585" t="e">
        <f t="shared" si="117"/>
        <v>#N/A</v>
      </c>
      <c r="Q1022" s="602"/>
      <c r="R1022" s="602"/>
      <c r="S1022" s="579">
        <f t="shared" si="118"/>
        <v>0</v>
      </c>
      <c r="T1022" s="579">
        <f t="shared" si="119"/>
        <v>0</v>
      </c>
      <c r="U1022" s="735"/>
      <c r="V1022" s="831"/>
      <c r="X1022" s="981">
        <v>0</v>
      </c>
      <c r="Y1022" s="981" t="e">
        <v>#N/A</v>
      </c>
      <c r="AB1022" s="981">
        <v>0</v>
      </c>
      <c r="AC1022" s="981">
        <v>0</v>
      </c>
    </row>
    <row r="1023" spans="1:29" ht="15.75" hidden="1" customHeight="1" thickBot="1" x14ac:dyDescent="0.25">
      <c r="A1023" s="580" t="str">
        <f t="shared" si="116"/>
        <v>94760011SPSD2D-M4</v>
      </c>
      <c r="B1023" s="581">
        <v>1007</v>
      </c>
      <c r="C1023" s="639">
        <v>94760011</v>
      </c>
      <c r="D1023" s="639" t="s">
        <v>399</v>
      </c>
      <c r="E1023" s="639">
        <v>60</v>
      </c>
      <c r="G1023" s="639" t="s">
        <v>400</v>
      </c>
      <c r="H1023" s="97" t="s">
        <v>69</v>
      </c>
      <c r="I1023" s="690" t="s">
        <v>104</v>
      </c>
      <c r="J1023" s="691" t="s">
        <v>132</v>
      </c>
      <c r="K1023" s="688" t="s">
        <v>398</v>
      </c>
      <c r="L1023" s="688" t="s">
        <v>47</v>
      </c>
      <c r="M1023" s="585">
        <v>1</v>
      </c>
      <c r="O1023" s="579">
        <f t="shared" si="115"/>
        <v>0</v>
      </c>
      <c r="P1023" s="585" t="e">
        <f t="shared" si="117"/>
        <v>#N/A</v>
      </c>
      <c r="Q1023" s="602"/>
      <c r="R1023" s="602"/>
      <c r="S1023" s="579">
        <f t="shared" si="118"/>
        <v>0</v>
      </c>
      <c r="T1023" s="579">
        <f t="shared" si="119"/>
        <v>0</v>
      </c>
      <c r="U1023" s="735"/>
      <c r="V1023" s="831"/>
      <c r="X1023" s="981">
        <v>0</v>
      </c>
      <c r="Y1023" s="981" t="e">
        <v>#N/A</v>
      </c>
      <c r="AB1023" s="981">
        <v>0</v>
      </c>
      <c r="AC1023" s="981">
        <v>0</v>
      </c>
    </row>
    <row r="1024" spans="1:29" ht="15.75" hidden="1" customHeight="1" thickBot="1" x14ac:dyDescent="0.25">
      <c r="A1024" s="580" t="str">
        <f t="shared" si="116"/>
        <v>94759962TP040D-M2</v>
      </c>
      <c r="B1024" s="581">
        <v>1008</v>
      </c>
      <c r="C1024" s="586">
        <v>94759962</v>
      </c>
      <c r="D1024" s="639" t="s">
        <v>401</v>
      </c>
      <c r="E1024" s="639">
        <v>600</v>
      </c>
      <c r="G1024" s="639" t="s">
        <v>330</v>
      </c>
      <c r="H1024" s="97" t="s">
        <v>139</v>
      </c>
      <c r="I1024" s="690" t="s">
        <v>121</v>
      </c>
      <c r="J1024" s="691" t="s">
        <v>70</v>
      </c>
      <c r="K1024" s="688" t="s">
        <v>140</v>
      </c>
      <c r="L1024" s="688" t="s">
        <v>47</v>
      </c>
      <c r="M1024" s="585">
        <v>1</v>
      </c>
      <c r="O1024" s="579">
        <f t="shared" si="115"/>
        <v>0</v>
      </c>
      <c r="P1024" s="585" t="e">
        <f t="shared" si="117"/>
        <v>#N/A</v>
      </c>
      <c r="Q1024" s="602"/>
      <c r="R1024" s="602"/>
      <c r="S1024" s="579">
        <f t="shared" si="118"/>
        <v>0</v>
      </c>
      <c r="T1024" s="579">
        <f t="shared" si="119"/>
        <v>0</v>
      </c>
      <c r="U1024" s="735"/>
      <c r="V1024" s="831"/>
      <c r="X1024" s="981">
        <v>0</v>
      </c>
      <c r="Y1024" s="981" t="e">
        <v>#N/A</v>
      </c>
      <c r="AB1024" s="981">
        <v>0</v>
      </c>
      <c r="AC1024" s="981">
        <v>0</v>
      </c>
    </row>
    <row r="1025" spans="1:29" ht="30.75" hidden="1" customHeight="1" thickBot="1" x14ac:dyDescent="0.25">
      <c r="A1025" s="580" t="str">
        <f t="shared" si="116"/>
        <v>94759226SPSD3E-M4</v>
      </c>
      <c r="B1025" s="581">
        <v>1009</v>
      </c>
      <c r="C1025" s="639">
        <v>94759226</v>
      </c>
      <c r="D1025" s="639" t="s">
        <v>402</v>
      </c>
      <c r="E1025" s="639">
        <v>36</v>
      </c>
      <c r="G1025" s="639" t="s">
        <v>403</v>
      </c>
      <c r="H1025" s="97" t="s">
        <v>69</v>
      </c>
      <c r="I1025" s="690" t="s">
        <v>104</v>
      </c>
      <c r="J1025" s="691" t="s">
        <v>132</v>
      </c>
      <c r="K1025" s="715" t="s">
        <v>404</v>
      </c>
      <c r="L1025" s="688" t="s">
        <v>301</v>
      </c>
      <c r="M1025" s="585">
        <v>1</v>
      </c>
      <c r="O1025" s="579">
        <f t="shared" si="115"/>
        <v>0</v>
      </c>
      <c r="P1025" s="585" t="e">
        <f t="shared" si="117"/>
        <v>#N/A</v>
      </c>
      <c r="Q1025" s="602"/>
      <c r="R1025" s="602"/>
      <c r="S1025" s="579">
        <f t="shared" si="118"/>
        <v>0</v>
      </c>
      <c r="T1025" s="579">
        <f t="shared" si="119"/>
        <v>0</v>
      </c>
      <c r="U1025" s="735"/>
      <c r="V1025" s="831"/>
      <c r="X1025" s="981">
        <v>0</v>
      </c>
      <c r="Y1025" s="981" t="e">
        <v>#N/A</v>
      </c>
      <c r="AB1025" s="981">
        <v>0</v>
      </c>
      <c r="AC1025" s="981">
        <v>0</v>
      </c>
    </row>
    <row r="1026" spans="1:29" ht="15.75" hidden="1" customHeight="1" thickBot="1" x14ac:dyDescent="0.25">
      <c r="A1026" s="580" t="str">
        <f t="shared" si="116"/>
        <v>94758428TP006D-M2</v>
      </c>
      <c r="B1026" s="581">
        <v>1010</v>
      </c>
      <c r="C1026" s="639">
        <v>94758428</v>
      </c>
      <c r="D1026" s="695" t="s">
        <v>405</v>
      </c>
      <c r="E1026" s="639">
        <v>400</v>
      </c>
      <c r="G1026" s="639" t="s">
        <v>323</v>
      </c>
      <c r="H1026" s="97" t="s">
        <v>69</v>
      </c>
      <c r="I1026" s="690" t="s">
        <v>75</v>
      </c>
      <c r="J1026" s="691" t="s">
        <v>70</v>
      </c>
      <c r="K1026" s="688" t="s">
        <v>406</v>
      </c>
      <c r="L1026" s="688" t="s">
        <v>47</v>
      </c>
      <c r="M1026" s="585">
        <v>1</v>
      </c>
      <c r="O1026" s="579">
        <f t="shared" si="115"/>
        <v>0</v>
      </c>
      <c r="P1026" s="585" t="e">
        <f t="shared" si="117"/>
        <v>#N/A</v>
      </c>
      <c r="Q1026" s="602"/>
      <c r="R1026" s="602"/>
      <c r="S1026" s="579">
        <f t="shared" si="118"/>
        <v>0</v>
      </c>
      <c r="T1026" s="579">
        <f t="shared" si="119"/>
        <v>0</v>
      </c>
      <c r="U1026" s="735"/>
      <c r="V1026" s="831"/>
      <c r="X1026" s="981">
        <v>0</v>
      </c>
      <c r="Y1026" s="981" t="e">
        <v>#N/A</v>
      </c>
      <c r="AB1026" s="981">
        <v>0</v>
      </c>
      <c r="AC1026" s="981">
        <v>0</v>
      </c>
    </row>
    <row r="1027" spans="1:29" ht="15.75" hidden="1" customHeight="1" thickBot="1" x14ac:dyDescent="0.25">
      <c r="A1027" s="580" t="str">
        <f t="shared" si="116"/>
        <v>94758427TP006D-M2</v>
      </c>
      <c r="B1027" s="581">
        <v>1011</v>
      </c>
      <c r="C1027" s="639">
        <v>94758427</v>
      </c>
      <c r="D1027" s="695" t="s">
        <v>407</v>
      </c>
      <c r="E1027" s="639">
        <v>400</v>
      </c>
      <c r="F1027" s="624">
        <v>3</v>
      </c>
      <c r="G1027" s="639" t="s">
        <v>323</v>
      </c>
      <c r="H1027" s="97" t="s">
        <v>69</v>
      </c>
      <c r="I1027" s="690" t="s">
        <v>75</v>
      </c>
      <c r="J1027" s="691" t="s">
        <v>70</v>
      </c>
      <c r="K1027" s="688" t="s">
        <v>406</v>
      </c>
      <c r="L1027" s="688" t="s">
        <v>47</v>
      </c>
      <c r="M1027" s="585">
        <v>1</v>
      </c>
      <c r="O1027" s="579">
        <f t="shared" si="115"/>
        <v>0</v>
      </c>
      <c r="P1027" s="585" t="e">
        <f t="shared" si="117"/>
        <v>#N/A</v>
      </c>
      <c r="Q1027" s="602"/>
      <c r="R1027" s="602"/>
      <c r="S1027" s="579">
        <f t="shared" si="118"/>
        <v>0</v>
      </c>
      <c r="T1027" s="579">
        <f t="shared" si="119"/>
        <v>0</v>
      </c>
      <c r="U1027" s="735"/>
      <c r="V1027" s="831"/>
      <c r="X1027" s="981">
        <v>0</v>
      </c>
      <c r="Y1027" s="981" t="e">
        <v>#N/A</v>
      </c>
      <c r="AB1027" s="981">
        <v>0</v>
      </c>
      <c r="AC1027" s="981">
        <v>0</v>
      </c>
    </row>
    <row r="1028" spans="1:29" ht="15.75" hidden="1" customHeight="1" thickBot="1" x14ac:dyDescent="0.25">
      <c r="A1028" s="580" t="str">
        <f t="shared" si="116"/>
        <v>94757618SPSMBB-M1</v>
      </c>
      <c r="B1028" s="581">
        <v>1012</v>
      </c>
      <c r="C1028" s="586">
        <v>94757618</v>
      </c>
      <c r="D1028" s="586" t="s">
        <v>408</v>
      </c>
      <c r="E1028" s="586">
        <v>1000</v>
      </c>
      <c r="G1028" s="586" t="s">
        <v>359</v>
      </c>
      <c r="H1028" s="391" t="s">
        <v>69</v>
      </c>
      <c r="I1028" s="693" t="s">
        <v>257</v>
      </c>
      <c r="J1028" s="694" t="s">
        <v>117</v>
      </c>
      <c r="K1028" s="605" t="s">
        <v>409</v>
      </c>
      <c r="L1028" s="605" t="s">
        <v>47</v>
      </c>
      <c r="M1028" s="585">
        <v>1</v>
      </c>
      <c r="O1028" s="579">
        <f t="shared" si="115"/>
        <v>0</v>
      </c>
      <c r="P1028" s="585" t="e">
        <f t="shared" si="117"/>
        <v>#N/A</v>
      </c>
      <c r="Q1028" s="602"/>
      <c r="R1028" s="602"/>
      <c r="S1028" s="579">
        <f t="shared" si="118"/>
        <v>0</v>
      </c>
      <c r="T1028" s="579">
        <f t="shared" si="119"/>
        <v>0</v>
      </c>
      <c r="U1028" s="735"/>
      <c r="V1028" s="831"/>
      <c r="X1028" s="981">
        <v>0</v>
      </c>
      <c r="Y1028" s="981" t="e">
        <v>#N/A</v>
      </c>
      <c r="AB1028" s="981">
        <v>0</v>
      </c>
      <c r="AC1028" s="981">
        <v>0</v>
      </c>
    </row>
    <row r="1029" spans="1:29" ht="15.75" hidden="1" customHeight="1" thickBot="1" x14ac:dyDescent="0.25">
      <c r="A1029" s="580" t="str">
        <f t="shared" si="116"/>
        <v>94754514TP058D-M2</v>
      </c>
      <c r="B1029" s="581">
        <v>1013</v>
      </c>
      <c r="C1029" s="639">
        <v>94754514</v>
      </c>
      <c r="D1029" s="639" t="s">
        <v>410</v>
      </c>
      <c r="E1029" s="639">
        <v>800</v>
      </c>
      <c r="G1029" s="639" t="s">
        <v>411</v>
      </c>
      <c r="H1029" s="97" t="s">
        <v>69</v>
      </c>
      <c r="I1029" s="690" t="s">
        <v>412</v>
      </c>
      <c r="J1029" s="691" t="s">
        <v>132</v>
      </c>
      <c r="K1029" s="688" t="s">
        <v>388</v>
      </c>
      <c r="L1029" s="688" t="s">
        <v>47</v>
      </c>
      <c r="M1029" s="585">
        <v>1</v>
      </c>
      <c r="O1029" s="579">
        <f t="shared" si="115"/>
        <v>0</v>
      </c>
      <c r="P1029" s="585" t="e">
        <f t="shared" si="117"/>
        <v>#N/A</v>
      </c>
      <c r="Q1029" s="602"/>
      <c r="R1029" s="602"/>
      <c r="S1029" s="579">
        <f t="shared" si="118"/>
        <v>0</v>
      </c>
      <c r="T1029" s="579">
        <f t="shared" si="119"/>
        <v>0</v>
      </c>
      <c r="U1029" s="735"/>
      <c r="V1029" s="831"/>
      <c r="X1029" s="981">
        <v>0</v>
      </c>
      <c r="Y1029" s="981" t="e">
        <v>#N/A</v>
      </c>
      <c r="AB1029" s="981">
        <v>0</v>
      </c>
      <c r="AC1029" s="981">
        <v>0</v>
      </c>
    </row>
    <row r="1030" spans="1:29" ht="15.75" hidden="1" customHeight="1" thickBot="1" x14ac:dyDescent="0.25">
      <c r="A1030" s="580" t="str">
        <f t="shared" si="116"/>
        <v>94754513TP058D-M2</v>
      </c>
      <c r="B1030" s="581">
        <v>1014</v>
      </c>
      <c r="C1030" s="639">
        <v>94754513</v>
      </c>
      <c r="D1030" s="639" t="s">
        <v>413</v>
      </c>
      <c r="E1030" s="639">
        <v>800</v>
      </c>
      <c r="G1030" s="639" t="s">
        <v>411</v>
      </c>
      <c r="H1030" s="97" t="s">
        <v>69</v>
      </c>
      <c r="I1030" s="690" t="s">
        <v>412</v>
      </c>
      <c r="J1030" s="691" t="s">
        <v>132</v>
      </c>
      <c r="K1030" s="688" t="s">
        <v>388</v>
      </c>
      <c r="L1030" s="688" t="s">
        <v>47</v>
      </c>
      <c r="M1030" s="585">
        <v>1</v>
      </c>
      <c r="O1030" s="579">
        <f t="shared" si="115"/>
        <v>0</v>
      </c>
      <c r="P1030" s="585" t="e">
        <f t="shared" si="117"/>
        <v>#N/A</v>
      </c>
      <c r="Q1030" s="602"/>
      <c r="R1030" s="602"/>
      <c r="S1030" s="579">
        <f t="shared" si="118"/>
        <v>0</v>
      </c>
      <c r="T1030" s="579">
        <f t="shared" si="119"/>
        <v>0</v>
      </c>
      <c r="U1030" s="735"/>
      <c r="V1030" s="831"/>
      <c r="X1030" s="981">
        <v>0</v>
      </c>
      <c r="Y1030" s="981" t="e">
        <v>#N/A</v>
      </c>
      <c r="AB1030" s="981">
        <v>0</v>
      </c>
      <c r="AC1030" s="981">
        <v>0</v>
      </c>
    </row>
    <row r="1031" spans="1:29" ht="15.75" hidden="1" customHeight="1" thickBot="1" x14ac:dyDescent="0.25">
      <c r="A1031" s="580" t="str">
        <f t="shared" si="116"/>
        <v>94749708TP038D-M2</v>
      </c>
      <c r="B1031" s="581">
        <v>1015</v>
      </c>
      <c r="C1031" s="639">
        <v>94749708</v>
      </c>
      <c r="D1031" s="639" t="s">
        <v>418</v>
      </c>
      <c r="E1031" s="639">
        <v>150</v>
      </c>
      <c r="G1031" s="639" t="s">
        <v>320</v>
      </c>
      <c r="H1031" s="97" t="s">
        <v>69</v>
      </c>
      <c r="I1031" s="690" t="s">
        <v>121</v>
      </c>
      <c r="J1031" s="691" t="s">
        <v>132</v>
      </c>
      <c r="K1031" s="688" t="s">
        <v>419</v>
      </c>
      <c r="L1031" s="688" t="s">
        <v>47</v>
      </c>
      <c r="M1031" s="585">
        <v>1</v>
      </c>
      <c r="O1031" s="579">
        <f t="shared" si="115"/>
        <v>0</v>
      </c>
      <c r="P1031" s="585" t="e">
        <f t="shared" si="117"/>
        <v>#N/A</v>
      </c>
      <c r="Q1031" s="602"/>
      <c r="R1031" s="602"/>
      <c r="S1031" s="579">
        <f t="shared" si="118"/>
        <v>0</v>
      </c>
      <c r="T1031" s="579">
        <f t="shared" si="119"/>
        <v>0</v>
      </c>
      <c r="U1031" s="735"/>
      <c r="V1031" s="831"/>
      <c r="X1031" s="981">
        <v>0</v>
      </c>
      <c r="Y1031" s="981" t="e">
        <v>#N/A</v>
      </c>
      <c r="AB1031" s="981">
        <v>0</v>
      </c>
      <c r="AC1031" s="981">
        <v>0</v>
      </c>
    </row>
    <row r="1032" spans="1:29" ht="15.75" hidden="1" customHeight="1" thickBot="1" x14ac:dyDescent="0.25">
      <c r="A1032" s="580" t="str">
        <f t="shared" si="116"/>
        <v>94748596SPSD3D-M4</v>
      </c>
      <c r="B1032" s="581">
        <v>1016</v>
      </c>
      <c r="C1032" s="639">
        <v>94748596</v>
      </c>
      <c r="D1032" s="639" t="s">
        <v>422</v>
      </c>
      <c r="E1032" s="639">
        <v>600</v>
      </c>
      <c r="G1032" s="639" t="s">
        <v>131</v>
      </c>
      <c r="H1032" s="97" t="s">
        <v>69</v>
      </c>
      <c r="I1032" s="690" t="s">
        <v>104</v>
      </c>
      <c r="J1032" s="691" t="s">
        <v>83</v>
      </c>
      <c r="K1032" s="688" t="s">
        <v>105</v>
      </c>
      <c r="L1032" s="688" t="s">
        <v>301</v>
      </c>
      <c r="M1032" s="585">
        <v>1</v>
      </c>
      <c r="O1032" s="579">
        <f t="shared" si="115"/>
        <v>0</v>
      </c>
      <c r="P1032" s="585" t="e">
        <f t="shared" si="117"/>
        <v>#N/A</v>
      </c>
      <c r="Q1032" s="602"/>
      <c r="R1032" s="602"/>
      <c r="S1032" s="579">
        <f t="shared" si="118"/>
        <v>0</v>
      </c>
      <c r="T1032" s="579">
        <f t="shared" si="119"/>
        <v>0</v>
      </c>
      <c r="U1032" s="735"/>
      <c r="V1032" s="831"/>
      <c r="X1032" s="981">
        <v>0</v>
      </c>
      <c r="Y1032" s="981" t="e">
        <v>#N/A</v>
      </c>
      <c r="AB1032" s="981">
        <v>0</v>
      </c>
      <c r="AC1032" s="981">
        <v>0</v>
      </c>
    </row>
    <row r="1033" spans="1:29" ht="15.75" hidden="1" customHeight="1" thickBot="1" x14ac:dyDescent="0.25">
      <c r="A1033" s="580" t="str">
        <f t="shared" si="116"/>
        <v>94748595SPSD1E-M4</v>
      </c>
      <c r="B1033" s="581">
        <v>1017</v>
      </c>
      <c r="C1033" s="690">
        <v>94748595</v>
      </c>
      <c r="D1033" s="639" t="s">
        <v>422</v>
      </c>
      <c r="E1033" s="639">
        <v>600</v>
      </c>
      <c r="G1033" s="639" t="s">
        <v>364</v>
      </c>
      <c r="H1033" s="97" t="s">
        <v>69</v>
      </c>
      <c r="I1033" s="690" t="s">
        <v>71</v>
      </c>
      <c r="J1033" s="691" t="s">
        <v>83</v>
      </c>
      <c r="K1033" s="688" t="s">
        <v>105</v>
      </c>
      <c r="L1033" s="688" t="s">
        <v>301</v>
      </c>
      <c r="M1033" s="585">
        <v>1</v>
      </c>
      <c r="O1033" s="579">
        <f t="shared" si="115"/>
        <v>0</v>
      </c>
      <c r="P1033" s="585" t="e">
        <f t="shared" si="117"/>
        <v>#N/A</v>
      </c>
      <c r="Q1033" s="602"/>
      <c r="R1033" s="602"/>
      <c r="S1033" s="579">
        <f t="shared" si="118"/>
        <v>0</v>
      </c>
      <c r="T1033" s="579">
        <f t="shared" si="119"/>
        <v>0</v>
      </c>
      <c r="U1033" s="735"/>
      <c r="V1033" s="831"/>
      <c r="X1033" s="981">
        <v>0</v>
      </c>
      <c r="Y1033" s="981" t="e">
        <v>#N/A</v>
      </c>
      <c r="AB1033" s="981">
        <v>0</v>
      </c>
      <c r="AC1033" s="981">
        <v>0</v>
      </c>
    </row>
    <row r="1034" spans="1:29" ht="15.75" hidden="1" customHeight="1" thickBot="1" x14ac:dyDescent="0.25">
      <c r="A1034" s="580" t="str">
        <f t="shared" si="116"/>
        <v>94748587DO023E-M4</v>
      </c>
      <c r="B1034" s="581">
        <v>1018</v>
      </c>
      <c r="C1034" s="639">
        <v>94748587</v>
      </c>
      <c r="D1034" s="639" t="s">
        <v>423</v>
      </c>
      <c r="E1034" s="639">
        <v>500</v>
      </c>
      <c r="G1034" s="586" t="s">
        <v>103</v>
      </c>
      <c r="H1034" s="97" t="s">
        <v>69</v>
      </c>
      <c r="I1034" s="690" t="s">
        <v>104</v>
      </c>
      <c r="J1034" s="691" t="s">
        <v>83</v>
      </c>
      <c r="K1034" s="688" t="s">
        <v>105</v>
      </c>
      <c r="L1034" s="688" t="s">
        <v>424</v>
      </c>
      <c r="M1034" s="585">
        <v>1</v>
      </c>
      <c r="O1034" s="579">
        <f t="shared" si="115"/>
        <v>0</v>
      </c>
      <c r="P1034" s="585" t="e">
        <f t="shared" si="117"/>
        <v>#N/A</v>
      </c>
      <c r="Q1034" s="602"/>
      <c r="R1034" s="602"/>
      <c r="S1034" s="579">
        <f t="shared" si="118"/>
        <v>0</v>
      </c>
      <c r="T1034" s="579">
        <f t="shared" si="119"/>
        <v>0</v>
      </c>
      <c r="U1034" s="735"/>
      <c r="V1034" s="831"/>
      <c r="X1034" s="981">
        <v>0</v>
      </c>
      <c r="Y1034" s="981" t="e">
        <v>#N/A</v>
      </c>
      <c r="AB1034" s="981">
        <v>0</v>
      </c>
      <c r="AC1034" s="981">
        <v>0</v>
      </c>
    </row>
    <row r="1035" spans="1:29" ht="15.75" hidden="1" customHeight="1" thickBot="1" x14ac:dyDescent="0.25">
      <c r="A1035" s="580" t="str">
        <f t="shared" si="116"/>
        <v>94748579SPSD1D-M4</v>
      </c>
      <c r="B1035" s="581">
        <v>1019</v>
      </c>
      <c r="C1035" s="639">
        <v>94748579</v>
      </c>
      <c r="D1035" s="639" t="s">
        <v>425</v>
      </c>
      <c r="E1035" s="639">
        <v>48</v>
      </c>
      <c r="G1035" s="639" t="s">
        <v>362</v>
      </c>
      <c r="H1035" s="97" t="s">
        <v>69</v>
      </c>
      <c r="I1035" s="690" t="s">
        <v>104</v>
      </c>
      <c r="J1035" s="691" t="s">
        <v>132</v>
      </c>
      <c r="K1035" s="688" t="s">
        <v>398</v>
      </c>
      <c r="L1035" s="688" t="s">
        <v>47</v>
      </c>
      <c r="M1035" s="585">
        <v>1</v>
      </c>
      <c r="O1035" s="579">
        <f t="shared" si="115"/>
        <v>0</v>
      </c>
      <c r="P1035" s="585" t="e">
        <f t="shared" si="117"/>
        <v>#N/A</v>
      </c>
      <c r="Q1035" s="602"/>
      <c r="R1035" s="602"/>
      <c r="S1035" s="579">
        <f t="shared" si="118"/>
        <v>0</v>
      </c>
      <c r="T1035" s="579">
        <f t="shared" si="119"/>
        <v>0</v>
      </c>
      <c r="U1035" s="735"/>
      <c r="V1035" s="831"/>
      <c r="X1035" s="981">
        <v>0</v>
      </c>
      <c r="Y1035" s="981" t="e">
        <v>#N/A</v>
      </c>
      <c r="AB1035" s="981">
        <v>0</v>
      </c>
      <c r="AC1035" s="981">
        <v>0</v>
      </c>
    </row>
    <row r="1036" spans="1:29" ht="15.75" hidden="1" customHeight="1" thickBot="1" x14ac:dyDescent="0.25">
      <c r="A1036" s="580" t="str">
        <f t="shared" si="116"/>
        <v>94748578SPSD2E-M4</v>
      </c>
      <c r="B1036" s="581">
        <v>1020</v>
      </c>
      <c r="C1036" s="639">
        <v>94748578</v>
      </c>
      <c r="D1036" s="639" t="s">
        <v>427</v>
      </c>
      <c r="E1036" s="639">
        <v>48</v>
      </c>
      <c r="G1036" s="639" t="s">
        <v>397</v>
      </c>
      <c r="H1036" s="97" t="s">
        <v>69</v>
      </c>
      <c r="I1036" s="690" t="s">
        <v>104</v>
      </c>
      <c r="J1036" s="691" t="s">
        <v>132</v>
      </c>
      <c r="K1036" s="715" t="s">
        <v>428</v>
      </c>
      <c r="L1036" s="688" t="s">
        <v>47</v>
      </c>
      <c r="M1036" s="585">
        <v>1</v>
      </c>
      <c r="O1036" s="579">
        <f t="shared" si="115"/>
        <v>0</v>
      </c>
      <c r="P1036" s="585" t="e">
        <f t="shared" si="117"/>
        <v>#N/A</v>
      </c>
      <c r="Q1036" s="602"/>
      <c r="R1036" s="602"/>
      <c r="S1036" s="579">
        <f t="shared" si="118"/>
        <v>0</v>
      </c>
      <c r="T1036" s="579">
        <f t="shared" si="119"/>
        <v>0</v>
      </c>
      <c r="U1036" s="735"/>
      <c r="V1036" s="831"/>
      <c r="X1036" s="981">
        <v>0</v>
      </c>
      <c r="Y1036" s="981" t="e">
        <v>#N/A</v>
      </c>
      <c r="AB1036" s="981">
        <v>0</v>
      </c>
      <c r="AC1036" s="981">
        <v>0</v>
      </c>
    </row>
    <row r="1037" spans="1:29" ht="15.75" hidden="1" customHeight="1" thickBot="1" x14ac:dyDescent="0.25">
      <c r="A1037" s="580" t="str">
        <f t="shared" si="116"/>
        <v>94748577DO023E-M4</v>
      </c>
      <c r="B1037" s="581">
        <v>1021</v>
      </c>
      <c r="C1037" s="639">
        <v>94748577</v>
      </c>
      <c r="D1037" s="639" t="s">
        <v>429</v>
      </c>
      <c r="E1037" s="639">
        <v>1000</v>
      </c>
      <c r="G1037" s="639" t="s">
        <v>103</v>
      </c>
      <c r="H1037" s="97" t="s">
        <v>69</v>
      </c>
      <c r="I1037" s="690" t="s">
        <v>104</v>
      </c>
      <c r="J1037" s="691" t="s">
        <v>83</v>
      </c>
      <c r="K1037" s="688" t="s">
        <v>385</v>
      </c>
      <c r="L1037" s="690" t="s">
        <v>47</v>
      </c>
      <c r="M1037" s="585">
        <v>1</v>
      </c>
      <c r="O1037" s="579">
        <f t="shared" si="115"/>
        <v>0</v>
      </c>
      <c r="P1037" s="585" t="e">
        <f t="shared" si="117"/>
        <v>#N/A</v>
      </c>
      <c r="Q1037" s="602"/>
      <c r="R1037" s="602"/>
      <c r="S1037" s="579">
        <f t="shared" si="118"/>
        <v>0</v>
      </c>
      <c r="T1037" s="579">
        <f t="shared" si="119"/>
        <v>0</v>
      </c>
      <c r="U1037" s="735"/>
      <c r="V1037" s="831"/>
      <c r="X1037" s="981">
        <v>0</v>
      </c>
      <c r="Y1037" s="981" t="e">
        <v>#N/A</v>
      </c>
      <c r="AB1037" s="981">
        <v>0</v>
      </c>
      <c r="AC1037" s="981">
        <v>0</v>
      </c>
    </row>
    <row r="1038" spans="1:29" ht="15.75" hidden="1" customHeight="1" thickBot="1" x14ac:dyDescent="0.25">
      <c r="A1038" s="580" t="str">
        <f t="shared" si="116"/>
        <v>94748576DO002E-M4</v>
      </c>
      <c r="B1038" s="581">
        <v>1022</v>
      </c>
      <c r="C1038" s="639">
        <v>94748576</v>
      </c>
      <c r="D1038" s="639" t="s">
        <v>431</v>
      </c>
      <c r="E1038" s="639">
        <v>1000</v>
      </c>
      <c r="G1038" s="639" t="s">
        <v>432</v>
      </c>
      <c r="H1038" s="97" t="s">
        <v>69</v>
      </c>
      <c r="I1038" s="690" t="s">
        <v>104</v>
      </c>
      <c r="J1038" s="691" t="s">
        <v>83</v>
      </c>
      <c r="K1038" s="688" t="s">
        <v>385</v>
      </c>
      <c r="L1038" s="688" t="s">
        <v>47</v>
      </c>
      <c r="M1038" s="585">
        <v>1</v>
      </c>
      <c r="O1038" s="579">
        <f t="shared" si="115"/>
        <v>0</v>
      </c>
      <c r="P1038" s="585" t="e">
        <f t="shared" si="117"/>
        <v>#N/A</v>
      </c>
      <c r="Q1038" s="602"/>
      <c r="R1038" s="602"/>
      <c r="S1038" s="579">
        <f t="shared" si="118"/>
        <v>0</v>
      </c>
      <c r="T1038" s="579">
        <f t="shared" si="119"/>
        <v>0</v>
      </c>
      <c r="U1038" s="735"/>
      <c r="V1038" s="831"/>
      <c r="X1038" s="981">
        <v>0</v>
      </c>
      <c r="Y1038" s="981" t="e">
        <v>#N/A</v>
      </c>
      <c r="AB1038" s="981">
        <v>0</v>
      </c>
      <c r="AC1038" s="981">
        <v>0</v>
      </c>
    </row>
    <row r="1039" spans="1:29" ht="15.75" hidden="1" customHeight="1" thickBot="1" x14ac:dyDescent="0.25">
      <c r="A1039" s="580" t="str">
        <f t="shared" si="116"/>
        <v>94748089TAP035D</v>
      </c>
      <c r="B1039" s="581">
        <v>1023</v>
      </c>
      <c r="C1039" s="589">
        <v>94748089</v>
      </c>
      <c r="D1039" s="740" t="s">
        <v>433</v>
      </c>
      <c r="E1039" s="589">
        <v>144</v>
      </c>
      <c r="F1039" s="591"/>
      <c r="G1039" s="589" t="s">
        <v>10015</v>
      </c>
      <c r="H1039" s="541" t="s">
        <v>153</v>
      </c>
      <c r="I1039" s="692" t="s">
        <v>306</v>
      </c>
      <c r="J1039" s="592" t="s">
        <v>9797</v>
      </c>
      <c r="K1039" s="604" t="s">
        <v>377</v>
      </c>
      <c r="L1039" s="604" t="s">
        <v>9782</v>
      </c>
      <c r="M1039" s="593">
        <v>1</v>
      </c>
      <c r="N1039" s="604" t="s">
        <v>78</v>
      </c>
      <c r="O1039" s="594">
        <f t="shared" si="115"/>
        <v>0</v>
      </c>
      <c r="P1039" s="593">
        <f t="shared" si="117"/>
        <v>38</v>
      </c>
      <c r="Q1039" s="706">
        <v>2</v>
      </c>
      <c r="R1039" s="706">
        <v>3</v>
      </c>
      <c r="S1039" s="594">
        <f t="shared" si="118"/>
        <v>2</v>
      </c>
      <c r="T1039" s="594">
        <f t="shared" si="119"/>
        <v>3</v>
      </c>
      <c r="U1039" s="641" t="s">
        <v>9822</v>
      </c>
      <c r="V1039" s="833">
        <v>42972</v>
      </c>
      <c r="X1039" s="981">
        <v>0</v>
      </c>
      <c r="Y1039" s="981">
        <v>19</v>
      </c>
      <c r="Z1039" s="981">
        <v>2</v>
      </c>
      <c r="AA1039" s="981">
        <v>3</v>
      </c>
      <c r="AB1039" s="981">
        <v>2</v>
      </c>
      <c r="AC1039" s="981">
        <v>3</v>
      </c>
    </row>
    <row r="1040" spans="1:29" ht="15.75" hidden="1" customHeight="1" thickBot="1" x14ac:dyDescent="0.25">
      <c r="A1040" s="580" t="str">
        <f t="shared" si="116"/>
        <v>94747906SPSLF1-M1</v>
      </c>
      <c r="B1040" s="581">
        <v>1024</v>
      </c>
      <c r="C1040" s="688">
        <v>94747906</v>
      </c>
      <c r="D1040" s="639" t="s">
        <v>434</v>
      </c>
      <c r="E1040" s="639">
        <v>80</v>
      </c>
      <c r="G1040" s="639" t="s">
        <v>435</v>
      </c>
      <c r="H1040" s="97" t="s">
        <v>69</v>
      </c>
      <c r="I1040" s="690" t="s">
        <v>71</v>
      </c>
      <c r="J1040" s="691" t="s">
        <v>83</v>
      </c>
      <c r="K1040" s="688" t="s">
        <v>436</v>
      </c>
      <c r="L1040" s="688" t="s">
        <v>42</v>
      </c>
      <c r="M1040" s="585">
        <v>1</v>
      </c>
      <c r="O1040" s="579">
        <f t="shared" si="115"/>
        <v>0</v>
      </c>
      <c r="P1040" s="585">
        <f t="shared" si="117"/>
        <v>21</v>
      </c>
      <c r="Q1040" s="602"/>
      <c r="R1040" s="602"/>
      <c r="S1040" s="579">
        <f t="shared" si="118"/>
        <v>0</v>
      </c>
      <c r="T1040" s="579">
        <f t="shared" si="119"/>
        <v>0</v>
      </c>
      <c r="U1040" s="735"/>
      <c r="V1040" s="831"/>
      <c r="X1040" s="981">
        <v>0</v>
      </c>
      <c r="Y1040" s="981">
        <v>10</v>
      </c>
      <c r="AB1040" s="981">
        <v>0</v>
      </c>
      <c r="AC1040" s="981">
        <v>0</v>
      </c>
    </row>
    <row r="1041" spans="1:29" ht="15.75" hidden="1" customHeight="1" thickBot="1" x14ac:dyDescent="0.25">
      <c r="A1041" s="580" t="str">
        <f t="shared" si="116"/>
        <v>94747898MA021E</v>
      </c>
      <c r="B1041" s="581">
        <v>1025</v>
      </c>
      <c r="C1041" s="688">
        <v>94747898</v>
      </c>
      <c r="D1041" s="639" t="s">
        <v>437</v>
      </c>
      <c r="E1041" s="639">
        <v>40</v>
      </c>
      <c r="F1041" s="613"/>
      <c r="G1041" s="639" t="s">
        <v>1867</v>
      </c>
      <c r="H1041" s="97" t="s">
        <v>69</v>
      </c>
      <c r="I1041" s="690" t="s">
        <v>97</v>
      </c>
      <c r="J1041" s="691" t="s">
        <v>9798</v>
      </c>
      <c r="K1041" s="688" t="s">
        <v>436</v>
      </c>
      <c r="L1041" s="688" t="s">
        <v>9782</v>
      </c>
      <c r="M1041" s="614">
        <v>1</v>
      </c>
      <c r="N1041" s="688" t="s">
        <v>78</v>
      </c>
      <c r="O1041" s="615">
        <f t="shared" si="115"/>
        <v>0</v>
      </c>
      <c r="P1041" s="593">
        <f t="shared" si="117"/>
        <v>38</v>
      </c>
      <c r="Q1041" s="815">
        <v>6</v>
      </c>
      <c r="R1041" s="815">
        <v>8</v>
      </c>
      <c r="S1041" s="594">
        <f t="shared" si="118"/>
        <v>4</v>
      </c>
      <c r="T1041" s="594">
        <f t="shared" si="119"/>
        <v>8</v>
      </c>
      <c r="U1041" s="735" t="s">
        <v>9824</v>
      </c>
      <c r="V1041" s="832" t="s">
        <v>10180</v>
      </c>
      <c r="X1041" s="981">
        <v>0</v>
      </c>
      <c r="Y1041" s="981">
        <v>19</v>
      </c>
      <c r="Z1041" s="981">
        <v>6</v>
      </c>
      <c r="AA1041" s="981">
        <v>8</v>
      </c>
      <c r="AB1041" s="981">
        <v>4</v>
      </c>
      <c r="AC1041" s="981">
        <v>8</v>
      </c>
    </row>
    <row r="1042" spans="1:29" ht="15.75" hidden="1" customHeight="1" thickBot="1" x14ac:dyDescent="0.25">
      <c r="A1042" s="580" t="str">
        <f t="shared" si="116"/>
        <v>94747682TP016E-M3</v>
      </c>
      <c r="B1042" s="581">
        <v>1026</v>
      </c>
      <c r="C1042" s="589">
        <v>94747682</v>
      </c>
      <c r="D1042" s="589" t="s">
        <v>439</v>
      </c>
      <c r="E1042" s="589">
        <v>1000</v>
      </c>
      <c r="F1042" s="591"/>
      <c r="G1042" s="589" t="s">
        <v>120</v>
      </c>
      <c r="H1042" s="541" t="s">
        <v>69</v>
      </c>
      <c r="I1042" s="692" t="s">
        <v>121</v>
      </c>
      <c r="J1042" s="592" t="s">
        <v>83</v>
      </c>
      <c r="K1042" s="604" t="s">
        <v>385</v>
      </c>
      <c r="L1042" s="604" t="s">
        <v>42</v>
      </c>
      <c r="M1042" s="593">
        <v>1</v>
      </c>
      <c r="N1042" s="604"/>
      <c r="O1042" s="594">
        <f t="shared" si="115"/>
        <v>0</v>
      </c>
      <c r="P1042" s="593">
        <f t="shared" si="117"/>
        <v>21</v>
      </c>
      <c r="Q1042" s="706"/>
      <c r="R1042" s="706"/>
      <c r="S1042" s="594">
        <v>2</v>
      </c>
      <c r="T1042" s="594">
        <v>3</v>
      </c>
      <c r="U1042" s="641" t="s">
        <v>9823</v>
      </c>
      <c r="V1042" s="1007">
        <v>43012</v>
      </c>
      <c r="X1042" s="981">
        <v>0</v>
      </c>
      <c r="Y1042" s="981">
        <v>10</v>
      </c>
      <c r="AB1042" s="981">
        <v>0</v>
      </c>
      <c r="AC1042" s="981">
        <v>0</v>
      </c>
    </row>
    <row r="1043" spans="1:29" ht="15.75" hidden="1" customHeight="1" thickBot="1" x14ac:dyDescent="0.25">
      <c r="A1043" s="580" t="str">
        <f t="shared" si="116"/>
        <v>94747667TP001D-M2</v>
      </c>
      <c r="B1043" s="581">
        <v>1027</v>
      </c>
      <c r="C1043" s="690">
        <v>94747667</v>
      </c>
      <c r="D1043" s="639" t="s">
        <v>440</v>
      </c>
      <c r="E1043" s="639">
        <v>20</v>
      </c>
      <c r="G1043" s="639" t="s">
        <v>152</v>
      </c>
      <c r="H1043" s="97" t="s">
        <v>153</v>
      </c>
      <c r="I1043" s="690" t="s">
        <v>75</v>
      </c>
      <c r="J1043" s="691" t="s">
        <v>70</v>
      </c>
      <c r="K1043" s="688" t="s">
        <v>441</v>
      </c>
      <c r="L1043" s="688" t="s">
        <v>47</v>
      </c>
      <c r="M1043" s="585">
        <v>1</v>
      </c>
      <c r="O1043" s="579">
        <f t="shared" si="115"/>
        <v>0</v>
      </c>
      <c r="P1043" s="585" t="e">
        <f t="shared" si="117"/>
        <v>#N/A</v>
      </c>
      <c r="Q1043" s="602"/>
      <c r="R1043" s="602"/>
      <c r="S1043" s="579">
        <f t="shared" ref="S1043:S1063" si="120">ROUNDUP(IF(N1043="pps",(M1043*VLOOKUP(L1043,$E$2:$I$9,4,FALSE)*$B$3)/E1043,0),0)</f>
        <v>0</v>
      </c>
      <c r="T1043" s="579">
        <f t="shared" ref="T1043:T1063" si="121">ROUNDUP(IF(N1043="pps",(M1043*VLOOKUP(L1043,$E$2:$I$9,4,FALSE)*$B$9)/E1043,0),0)</f>
        <v>0</v>
      </c>
      <c r="U1043" s="735"/>
      <c r="V1043" s="831"/>
      <c r="X1043" s="981">
        <v>0</v>
      </c>
      <c r="Y1043" s="981" t="e">
        <v>#N/A</v>
      </c>
      <c r="AB1043" s="981">
        <v>0</v>
      </c>
      <c r="AC1043" s="981">
        <v>0</v>
      </c>
    </row>
    <row r="1044" spans="1:29" ht="15.75" hidden="1" customHeight="1" thickBot="1" x14ac:dyDescent="0.25">
      <c r="A1044" s="580" t="str">
        <f t="shared" si="116"/>
        <v>94746318DO014D-M4</v>
      </c>
      <c r="B1044" s="581">
        <v>1028</v>
      </c>
      <c r="C1044" s="639">
        <v>94746318</v>
      </c>
      <c r="D1044" s="639" t="s">
        <v>442</v>
      </c>
      <c r="E1044" s="639">
        <v>100</v>
      </c>
      <c r="G1044" s="688" t="s">
        <v>443</v>
      </c>
      <c r="H1044" s="97" t="s">
        <v>69</v>
      </c>
      <c r="I1044" s="690" t="s">
        <v>104</v>
      </c>
      <c r="J1044" s="690" t="s">
        <v>335</v>
      </c>
      <c r="K1044" s="688"/>
      <c r="L1044" s="688"/>
      <c r="M1044" s="585">
        <v>1</v>
      </c>
      <c r="O1044" s="579">
        <f t="shared" si="115"/>
        <v>0</v>
      </c>
      <c r="P1044" s="585" t="e">
        <f t="shared" si="117"/>
        <v>#N/A</v>
      </c>
      <c r="Q1044" s="602"/>
      <c r="R1044" s="602"/>
      <c r="S1044" s="579">
        <f t="shared" si="120"/>
        <v>0</v>
      </c>
      <c r="T1044" s="579">
        <f t="shared" si="121"/>
        <v>0</v>
      </c>
      <c r="U1044" s="735"/>
      <c r="V1044" s="831"/>
      <c r="X1044" s="981">
        <v>0</v>
      </c>
      <c r="Y1044" s="981" t="e">
        <v>#N/A</v>
      </c>
      <c r="AB1044" s="981">
        <v>0</v>
      </c>
      <c r="AC1044" s="981">
        <v>0</v>
      </c>
    </row>
    <row r="1045" spans="1:29" ht="15.75" hidden="1" customHeight="1" thickBot="1" x14ac:dyDescent="0.25">
      <c r="A1045" s="580" t="str">
        <f t="shared" si="116"/>
        <v>94746317DO0014E-M4</v>
      </c>
      <c r="B1045" s="581">
        <v>1029</v>
      </c>
      <c r="C1045" s="639">
        <v>94746317</v>
      </c>
      <c r="D1045" s="639" t="s">
        <v>444</v>
      </c>
      <c r="E1045" s="639">
        <v>100</v>
      </c>
      <c r="G1045" s="688" t="s">
        <v>445</v>
      </c>
      <c r="H1045" s="97" t="s">
        <v>69</v>
      </c>
      <c r="I1045" s="690" t="s">
        <v>104</v>
      </c>
      <c r="J1045" s="690" t="s">
        <v>335</v>
      </c>
      <c r="K1045" s="688"/>
      <c r="L1045" s="688"/>
      <c r="M1045" s="585">
        <v>1</v>
      </c>
      <c r="O1045" s="579">
        <f t="shared" si="115"/>
        <v>0</v>
      </c>
      <c r="P1045" s="585" t="e">
        <f t="shared" si="117"/>
        <v>#N/A</v>
      </c>
      <c r="Q1045" s="602"/>
      <c r="R1045" s="602"/>
      <c r="S1045" s="579">
        <f t="shared" si="120"/>
        <v>0</v>
      </c>
      <c r="T1045" s="579">
        <f t="shared" si="121"/>
        <v>0</v>
      </c>
      <c r="U1045" s="735"/>
      <c r="V1045" s="831"/>
      <c r="X1045" s="981">
        <v>0</v>
      </c>
      <c r="Y1045" s="981" t="e">
        <v>#N/A</v>
      </c>
      <c r="AB1045" s="981">
        <v>0</v>
      </c>
      <c r="AC1045" s="981">
        <v>0</v>
      </c>
    </row>
    <row r="1046" spans="1:29" ht="15.75" hidden="1" customHeight="1" thickBot="1" x14ac:dyDescent="0.25">
      <c r="A1046" s="580" t="str">
        <f t="shared" si="116"/>
        <v>94746310DO011D-M4</v>
      </c>
      <c r="B1046" s="581">
        <v>1030</v>
      </c>
      <c r="C1046" s="639">
        <v>94746310</v>
      </c>
      <c r="D1046" s="639" t="s">
        <v>446</v>
      </c>
      <c r="E1046" s="639">
        <v>80</v>
      </c>
      <c r="G1046" s="639" t="s">
        <v>447</v>
      </c>
      <c r="H1046" s="97" t="s">
        <v>448</v>
      </c>
      <c r="I1046" s="690" t="s">
        <v>104</v>
      </c>
      <c r="J1046" s="691" t="s">
        <v>449</v>
      </c>
      <c r="K1046" s="688" t="s">
        <v>193</v>
      </c>
      <c r="L1046" s="688" t="s">
        <v>301</v>
      </c>
      <c r="M1046" s="585">
        <v>1</v>
      </c>
      <c r="O1046" s="579">
        <f t="shared" si="115"/>
        <v>0</v>
      </c>
      <c r="P1046" s="585" t="e">
        <f t="shared" si="117"/>
        <v>#N/A</v>
      </c>
      <c r="Q1046" s="602"/>
      <c r="R1046" s="602"/>
      <c r="S1046" s="579">
        <f t="shared" si="120"/>
        <v>0</v>
      </c>
      <c r="T1046" s="579">
        <f t="shared" si="121"/>
        <v>0</v>
      </c>
      <c r="U1046" s="735"/>
      <c r="V1046" s="831"/>
      <c r="X1046" s="981">
        <v>0</v>
      </c>
      <c r="Y1046" s="981" t="e">
        <v>#N/A</v>
      </c>
      <c r="AB1046" s="981">
        <v>0</v>
      </c>
      <c r="AC1046" s="981">
        <v>0</v>
      </c>
    </row>
    <row r="1047" spans="1:29" ht="15.75" hidden="1" customHeight="1" thickBot="1" x14ac:dyDescent="0.25">
      <c r="A1047" s="580" t="str">
        <f t="shared" si="116"/>
        <v>94746309DO010E-M4</v>
      </c>
      <c r="B1047" s="581">
        <v>1031</v>
      </c>
      <c r="C1047" s="639">
        <v>94746309</v>
      </c>
      <c r="D1047" s="639" t="s">
        <v>451</v>
      </c>
      <c r="E1047" s="639">
        <v>80</v>
      </c>
      <c r="G1047" s="718" t="s">
        <v>452</v>
      </c>
      <c r="H1047" s="97" t="s">
        <v>153</v>
      </c>
      <c r="I1047" s="690" t="s">
        <v>104</v>
      </c>
      <c r="J1047" s="691" t="s">
        <v>449</v>
      </c>
      <c r="K1047" s="688" t="s">
        <v>193</v>
      </c>
      <c r="L1047" s="688" t="s">
        <v>47</v>
      </c>
      <c r="M1047" s="585">
        <v>1</v>
      </c>
      <c r="O1047" s="579">
        <f t="shared" si="115"/>
        <v>0</v>
      </c>
      <c r="P1047" s="585" t="e">
        <f t="shared" si="117"/>
        <v>#N/A</v>
      </c>
      <c r="Q1047" s="602"/>
      <c r="R1047" s="602"/>
      <c r="S1047" s="579">
        <f t="shared" si="120"/>
        <v>0</v>
      </c>
      <c r="T1047" s="579">
        <f t="shared" si="121"/>
        <v>0</v>
      </c>
      <c r="U1047" s="735"/>
      <c r="V1047" s="831"/>
      <c r="X1047" s="981">
        <v>0</v>
      </c>
      <c r="Y1047" s="981" t="e">
        <v>#N/A</v>
      </c>
      <c r="AB1047" s="981">
        <v>0</v>
      </c>
      <c r="AC1047" s="981">
        <v>0</v>
      </c>
    </row>
    <row r="1048" spans="1:29" ht="15.75" hidden="1" customHeight="1" thickBot="1" x14ac:dyDescent="0.25">
      <c r="A1048" s="580" t="str">
        <f t="shared" si="116"/>
        <v>94746308DO009D-M4</v>
      </c>
      <c r="B1048" s="581">
        <v>1032</v>
      </c>
      <c r="C1048" s="639">
        <v>94746308</v>
      </c>
      <c r="D1048" s="639" t="s">
        <v>453</v>
      </c>
      <c r="E1048" s="639">
        <v>100</v>
      </c>
      <c r="G1048" s="688" t="s">
        <v>454</v>
      </c>
      <c r="H1048" s="97" t="s">
        <v>69</v>
      </c>
      <c r="I1048" s="690" t="s">
        <v>104</v>
      </c>
      <c r="J1048" s="690" t="s">
        <v>335</v>
      </c>
      <c r="K1048" s="688"/>
      <c r="L1048" s="688"/>
      <c r="M1048" s="585">
        <v>1</v>
      </c>
      <c r="O1048" s="579">
        <f t="shared" si="115"/>
        <v>0</v>
      </c>
      <c r="P1048" s="585" t="e">
        <f t="shared" si="117"/>
        <v>#N/A</v>
      </c>
      <c r="Q1048" s="602"/>
      <c r="R1048" s="602"/>
      <c r="S1048" s="579">
        <f t="shared" si="120"/>
        <v>0</v>
      </c>
      <c r="T1048" s="579">
        <f t="shared" si="121"/>
        <v>0</v>
      </c>
      <c r="U1048" s="735"/>
      <c r="V1048" s="831"/>
      <c r="X1048" s="981">
        <v>0</v>
      </c>
      <c r="Y1048" s="981" t="e">
        <v>#N/A</v>
      </c>
      <c r="AB1048" s="981">
        <v>0</v>
      </c>
      <c r="AC1048" s="981">
        <v>0</v>
      </c>
    </row>
    <row r="1049" spans="1:29" ht="15.75" hidden="1" customHeight="1" thickBot="1" x14ac:dyDescent="0.25">
      <c r="A1049" s="580" t="str">
        <f t="shared" si="116"/>
        <v>94746307DO009E-M4</v>
      </c>
      <c r="B1049" s="581">
        <v>1033</v>
      </c>
      <c r="C1049" s="639">
        <v>94746307</v>
      </c>
      <c r="D1049" s="639" t="s">
        <v>455</v>
      </c>
      <c r="E1049" s="639">
        <v>100</v>
      </c>
      <c r="G1049" s="690" t="s">
        <v>456</v>
      </c>
      <c r="H1049" s="97" t="s">
        <v>69</v>
      </c>
      <c r="I1049" s="690" t="s">
        <v>104</v>
      </c>
      <c r="J1049" s="690" t="s">
        <v>335</v>
      </c>
      <c r="K1049" s="688"/>
      <c r="L1049" s="688"/>
      <c r="M1049" s="585">
        <v>1</v>
      </c>
      <c r="O1049" s="579">
        <f t="shared" si="115"/>
        <v>0</v>
      </c>
      <c r="P1049" s="585" t="e">
        <f t="shared" si="117"/>
        <v>#N/A</v>
      </c>
      <c r="Q1049" s="602"/>
      <c r="R1049" s="602"/>
      <c r="S1049" s="579">
        <f t="shared" si="120"/>
        <v>0</v>
      </c>
      <c r="T1049" s="579">
        <f t="shared" si="121"/>
        <v>0</v>
      </c>
      <c r="U1049" s="735"/>
      <c r="V1049" s="831"/>
      <c r="X1049" s="981">
        <v>0</v>
      </c>
      <c r="Y1049" s="981" t="e">
        <v>#N/A</v>
      </c>
      <c r="AB1049" s="981">
        <v>0</v>
      </c>
      <c r="AC1049" s="981">
        <v>0</v>
      </c>
    </row>
    <row r="1050" spans="1:29" ht="15.75" hidden="1" customHeight="1" thickBot="1" x14ac:dyDescent="0.25">
      <c r="A1050" s="580" t="str">
        <f t="shared" si="116"/>
        <v>94740744SPSD3E-M4</v>
      </c>
      <c r="B1050" s="581">
        <v>1034</v>
      </c>
      <c r="C1050" s="639">
        <v>94740744</v>
      </c>
      <c r="D1050" s="639" t="s">
        <v>457</v>
      </c>
      <c r="E1050" s="639">
        <v>36</v>
      </c>
      <c r="G1050" s="639" t="s">
        <v>403</v>
      </c>
      <c r="H1050" s="97" t="s">
        <v>69</v>
      </c>
      <c r="I1050" s="690" t="s">
        <v>104</v>
      </c>
      <c r="J1050" s="691" t="s">
        <v>132</v>
      </c>
      <c r="K1050" s="688" t="s">
        <v>458</v>
      </c>
      <c r="L1050" s="688" t="s">
        <v>301</v>
      </c>
      <c r="M1050" s="585">
        <v>1</v>
      </c>
      <c r="O1050" s="579">
        <f t="shared" si="115"/>
        <v>0</v>
      </c>
      <c r="P1050" s="585" t="e">
        <f t="shared" si="117"/>
        <v>#N/A</v>
      </c>
      <c r="Q1050" s="602"/>
      <c r="R1050" s="602"/>
      <c r="S1050" s="579">
        <f t="shared" si="120"/>
        <v>0</v>
      </c>
      <c r="T1050" s="579">
        <f t="shared" si="121"/>
        <v>0</v>
      </c>
      <c r="U1050" s="735"/>
      <c r="V1050" s="831"/>
      <c r="X1050" s="981">
        <v>0</v>
      </c>
      <c r="Y1050" s="981" t="e">
        <v>#N/A</v>
      </c>
      <c r="AB1050" s="981">
        <v>0</v>
      </c>
      <c r="AC1050" s="981">
        <v>0</v>
      </c>
    </row>
    <row r="1051" spans="1:29" ht="15.75" hidden="1" customHeight="1" thickBot="1" x14ac:dyDescent="0.25">
      <c r="A1051" s="580" t="str">
        <f t="shared" si="116"/>
        <v>94734837DO00CP-M4</v>
      </c>
      <c r="B1051" s="581">
        <v>1035</v>
      </c>
      <c r="C1051" s="639">
        <v>94734837</v>
      </c>
      <c r="D1051" s="639" t="s">
        <v>459</v>
      </c>
      <c r="E1051" s="639">
        <v>80</v>
      </c>
      <c r="G1051" s="639" t="s">
        <v>460</v>
      </c>
      <c r="H1051" s="97" t="s">
        <v>139</v>
      </c>
      <c r="I1051" s="690" t="s">
        <v>104</v>
      </c>
      <c r="J1051" s="691" t="s">
        <v>132</v>
      </c>
      <c r="K1051" s="688"/>
      <c r="L1051" s="688"/>
      <c r="M1051" s="585">
        <v>1</v>
      </c>
      <c r="O1051" s="579">
        <f t="shared" si="115"/>
        <v>0</v>
      </c>
      <c r="P1051" s="585" t="e">
        <f t="shared" si="117"/>
        <v>#N/A</v>
      </c>
      <c r="Q1051" s="602"/>
      <c r="R1051" s="602"/>
      <c r="S1051" s="579">
        <f t="shared" si="120"/>
        <v>0</v>
      </c>
      <c r="T1051" s="579">
        <f t="shared" si="121"/>
        <v>0</v>
      </c>
      <c r="U1051" s="735"/>
      <c r="V1051" s="831"/>
      <c r="X1051" s="981">
        <v>0</v>
      </c>
      <c r="Y1051" s="981" t="e">
        <v>#N/A</v>
      </c>
      <c r="AB1051" s="981">
        <v>0</v>
      </c>
      <c r="AC1051" s="981">
        <v>0</v>
      </c>
    </row>
    <row r="1052" spans="1:29" ht="15" hidden="1" customHeight="1" x14ac:dyDescent="0.25">
      <c r="A1052" s="580" t="str">
        <f t="shared" si="116"/>
        <v>94734836DO00CP-M4</v>
      </c>
      <c r="B1052" s="581">
        <v>1036</v>
      </c>
      <c r="C1052" s="639">
        <v>94734836</v>
      </c>
      <c r="D1052" s="639" t="s">
        <v>461</v>
      </c>
      <c r="E1052" s="639">
        <v>80</v>
      </c>
      <c r="G1052" s="639" t="s">
        <v>460</v>
      </c>
      <c r="H1052" s="97" t="s">
        <v>139</v>
      </c>
      <c r="I1052" s="690" t="s">
        <v>104</v>
      </c>
      <c r="J1052" s="697" t="s">
        <v>132</v>
      </c>
      <c r="K1052" s="698"/>
      <c r="L1052" s="698"/>
      <c r="M1052" s="598">
        <v>1</v>
      </c>
      <c r="N1052" s="699"/>
      <c r="O1052" s="599">
        <f t="shared" si="115"/>
        <v>0</v>
      </c>
      <c r="P1052" s="598" t="e">
        <f t="shared" si="117"/>
        <v>#N/A</v>
      </c>
      <c r="Q1052" s="702"/>
      <c r="R1052" s="702"/>
      <c r="S1052" s="599">
        <f t="shared" si="120"/>
        <v>0</v>
      </c>
      <c r="T1052" s="599">
        <f t="shared" si="121"/>
        <v>0</v>
      </c>
      <c r="U1052" s="774"/>
      <c r="V1052" s="861"/>
      <c r="X1052" s="981">
        <v>0</v>
      </c>
      <c r="Y1052" s="981" t="e">
        <v>#N/A</v>
      </c>
      <c r="AB1052" s="981">
        <v>0</v>
      </c>
      <c r="AC1052" s="981">
        <v>0</v>
      </c>
    </row>
    <row r="1053" spans="1:29" ht="15.75" hidden="1" customHeight="1" x14ac:dyDescent="0.25">
      <c r="A1053" s="580" t="str">
        <f t="shared" si="116"/>
        <v>SEQUENCIADOMAP06E</v>
      </c>
      <c r="B1053" s="581">
        <v>134</v>
      </c>
      <c r="C1053" s="582" t="s">
        <v>1467</v>
      </c>
      <c r="D1053" s="582" t="s">
        <v>1673</v>
      </c>
      <c r="E1053" s="582">
        <v>12</v>
      </c>
      <c r="F1053" s="584" t="s">
        <v>1644</v>
      </c>
      <c r="G1053" s="585" t="s">
        <v>1416</v>
      </c>
      <c r="H1053" s="585"/>
      <c r="I1053" s="584" t="s">
        <v>97</v>
      </c>
      <c r="J1053" s="584" t="s">
        <v>1660</v>
      </c>
      <c r="K1053" s="354" t="s">
        <v>1644</v>
      </c>
      <c r="L1053" s="585" t="s">
        <v>9783</v>
      </c>
      <c r="M1053" s="585">
        <v>1</v>
      </c>
      <c r="N1053" s="585"/>
      <c r="O1053" s="585">
        <f t="shared" si="115"/>
        <v>0</v>
      </c>
      <c r="P1053" s="585">
        <f t="shared" si="117"/>
        <v>38</v>
      </c>
      <c r="Q1053" s="585"/>
      <c r="R1053" s="585"/>
      <c r="S1053" s="585">
        <f t="shared" si="120"/>
        <v>0</v>
      </c>
      <c r="T1053" s="585">
        <f t="shared" si="121"/>
        <v>0</v>
      </c>
      <c r="U1053" s="614"/>
      <c r="V1053" s="1045"/>
      <c r="W1053" s="827"/>
      <c r="X1053" s="980">
        <v>0</v>
      </c>
      <c r="Y1053" s="980">
        <v>19</v>
      </c>
      <c r="Z1053" s="980"/>
      <c r="AA1053" s="980"/>
      <c r="AB1053" s="980">
        <v>0</v>
      </c>
      <c r="AC1053" s="980">
        <v>0</v>
      </c>
    </row>
    <row r="1054" spans="1:29" ht="15.75" hidden="1" customHeight="1" thickBot="1" x14ac:dyDescent="0.25">
      <c r="A1054" s="580" t="str">
        <f t="shared" si="116"/>
        <v>94726591TAP032E</v>
      </c>
      <c r="B1054" s="581">
        <v>1038</v>
      </c>
      <c r="C1054" s="586">
        <v>94726591</v>
      </c>
      <c r="D1054" s="719" t="s">
        <v>466</v>
      </c>
      <c r="E1054" s="586">
        <v>1000</v>
      </c>
      <c r="G1054" s="586" t="s">
        <v>9961</v>
      </c>
      <c r="H1054" s="391" t="s">
        <v>69</v>
      </c>
      <c r="I1054" s="693" t="s">
        <v>257</v>
      </c>
      <c r="J1054" s="720" t="s">
        <v>117</v>
      </c>
      <c r="K1054" s="721" t="s">
        <v>467</v>
      </c>
      <c r="L1054" s="721" t="s">
        <v>47</v>
      </c>
      <c r="M1054" s="602">
        <v>1</v>
      </c>
      <c r="N1054" s="722"/>
      <c r="O1054" s="602">
        <f t="shared" ref="O1054:O1065" si="122">ROUNDUP(IF(N1054="PENDANT",(VLOOKUP(L1054,$E$2:$I$9,5,FALSE)*M1054)),0)</f>
        <v>0</v>
      </c>
      <c r="P1054" s="602" t="e">
        <f t="shared" si="117"/>
        <v>#N/A</v>
      </c>
      <c r="Q1054" s="602"/>
      <c r="R1054" s="602"/>
      <c r="S1054" s="602">
        <f t="shared" si="120"/>
        <v>0</v>
      </c>
      <c r="T1054" s="602">
        <f t="shared" si="121"/>
        <v>0</v>
      </c>
      <c r="U1054" s="840"/>
      <c r="V1054" s="878"/>
      <c r="X1054" s="981">
        <v>0</v>
      </c>
      <c r="Y1054" s="981" t="e">
        <v>#N/A</v>
      </c>
      <c r="AB1054" s="981">
        <v>0</v>
      </c>
      <c r="AC1054" s="981">
        <v>0</v>
      </c>
    </row>
    <row r="1055" spans="1:29" ht="15.75" hidden="1" customHeight="1" thickBot="1" x14ac:dyDescent="0.25">
      <c r="A1055" s="580" t="str">
        <f t="shared" si="116"/>
        <v>94726590TAP032E</v>
      </c>
      <c r="B1055" s="581">
        <v>1039</v>
      </c>
      <c r="C1055" s="589">
        <v>94726590</v>
      </c>
      <c r="D1055" s="589" t="s">
        <v>468</v>
      </c>
      <c r="E1055" s="589">
        <v>1000</v>
      </c>
      <c r="F1055" s="591"/>
      <c r="G1055" s="589" t="s">
        <v>9961</v>
      </c>
      <c r="H1055" s="541" t="s">
        <v>69</v>
      </c>
      <c r="I1055" s="692" t="s">
        <v>9803</v>
      </c>
      <c r="J1055" s="592" t="s">
        <v>117</v>
      </c>
      <c r="K1055" s="604" t="s">
        <v>409</v>
      </c>
      <c r="L1055" s="604" t="s">
        <v>47</v>
      </c>
      <c r="M1055" s="593">
        <v>1</v>
      </c>
      <c r="N1055" s="604"/>
      <c r="O1055" s="594">
        <f t="shared" si="122"/>
        <v>0</v>
      </c>
      <c r="P1055" s="585" t="e">
        <f t="shared" si="117"/>
        <v>#N/A</v>
      </c>
      <c r="Q1055" s="706"/>
      <c r="R1055" s="706"/>
      <c r="S1055" s="579">
        <f t="shared" si="120"/>
        <v>0</v>
      </c>
      <c r="T1055" s="579">
        <f t="shared" si="121"/>
        <v>0</v>
      </c>
      <c r="U1055" s="641" t="s">
        <v>9823</v>
      </c>
      <c r="V1055" s="833">
        <v>42961</v>
      </c>
      <c r="X1055" s="981">
        <v>0</v>
      </c>
      <c r="Y1055" s="981" t="e">
        <v>#N/A</v>
      </c>
      <c r="AB1055" s="981">
        <v>0</v>
      </c>
      <c r="AC1055" s="981">
        <v>0</v>
      </c>
    </row>
    <row r="1056" spans="1:29" ht="15.75" hidden="1" customHeight="1" thickBot="1" x14ac:dyDescent="0.25">
      <c r="A1056" s="580" t="str">
        <f t="shared" si="116"/>
        <v>94716502TP033D-M2</v>
      </c>
      <c r="B1056" s="581">
        <v>1040</v>
      </c>
      <c r="C1056" s="589">
        <v>94716502</v>
      </c>
      <c r="D1056" s="589" t="s">
        <v>469</v>
      </c>
      <c r="E1056" s="589">
        <v>512</v>
      </c>
      <c r="F1056" s="591"/>
      <c r="G1056" s="589" t="s">
        <v>109</v>
      </c>
      <c r="H1056" s="541" t="s">
        <v>69</v>
      </c>
      <c r="I1056" s="692" t="s">
        <v>9803</v>
      </c>
      <c r="J1056" s="592" t="s">
        <v>117</v>
      </c>
      <c r="K1056" s="604" t="s">
        <v>113</v>
      </c>
      <c r="L1056" s="604">
        <v>1.4</v>
      </c>
      <c r="M1056" s="593">
        <v>1</v>
      </c>
      <c r="N1056" s="604"/>
      <c r="O1056" s="594">
        <f t="shared" si="122"/>
        <v>0</v>
      </c>
      <c r="P1056" s="585" t="e">
        <f t="shared" si="117"/>
        <v>#N/A</v>
      </c>
      <c r="Q1056" s="706"/>
      <c r="R1056" s="706"/>
      <c r="S1056" s="579">
        <f t="shared" si="120"/>
        <v>0</v>
      </c>
      <c r="T1056" s="579">
        <f t="shared" si="121"/>
        <v>0</v>
      </c>
      <c r="U1056" s="641" t="s">
        <v>9823</v>
      </c>
      <c r="V1056" s="869">
        <v>42961</v>
      </c>
      <c r="X1056" s="981">
        <v>0</v>
      </c>
      <c r="Y1056" s="981" t="e">
        <v>#N/A</v>
      </c>
      <c r="AB1056" s="981">
        <v>0</v>
      </c>
      <c r="AC1056" s="981">
        <v>0</v>
      </c>
    </row>
    <row r="1057" spans="1:29" ht="15.75" hidden="1" customHeight="1" thickBot="1" x14ac:dyDescent="0.25">
      <c r="A1057" s="580" t="str">
        <f t="shared" si="116"/>
        <v>52136820DO011D-M4</v>
      </c>
      <c r="B1057" s="581">
        <v>1041</v>
      </c>
      <c r="C1057" s="639">
        <v>52136820</v>
      </c>
      <c r="D1057" s="639" t="s">
        <v>470</v>
      </c>
      <c r="E1057" s="639">
        <v>42</v>
      </c>
      <c r="G1057" s="639" t="s">
        <v>447</v>
      </c>
      <c r="H1057" s="97" t="s">
        <v>471</v>
      </c>
      <c r="I1057" s="690" t="s">
        <v>104</v>
      </c>
      <c r="J1057" s="691" t="s">
        <v>335</v>
      </c>
      <c r="K1057" s="688" t="s">
        <v>472</v>
      </c>
      <c r="L1057" s="688" t="s">
        <v>47</v>
      </c>
      <c r="M1057" s="585">
        <v>1</v>
      </c>
      <c r="O1057" s="579">
        <f t="shared" si="122"/>
        <v>0</v>
      </c>
      <c r="P1057" s="585" t="e">
        <f t="shared" si="117"/>
        <v>#N/A</v>
      </c>
      <c r="Q1057" s="602"/>
      <c r="R1057" s="602"/>
      <c r="S1057" s="579">
        <f t="shared" si="120"/>
        <v>0</v>
      </c>
      <c r="T1057" s="579">
        <f t="shared" si="121"/>
        <v>0</v>
      </c>
      <c r="U1057" s="735"/>
      <c r="V1057" s="831"/>
      <c r="X1057" s="981">
        <v>0</v>
      </c>
      <c r="Y1057" s="981" t="e">
        <v>#N/A</v>
      </c>
      <c r="AB1057" s="981">
        <v>0</v>
      </c>
      <c r="AC1057" s="981">
        <v>0</v>
      </c>
    </row>
    <row r="1058" spans="1:29" ht="15.75" hidden="1" customHeight="1" thickBot="1" x14ac:dyDescent="0.25">
      <c r="A1058" s="580" t="str">
        <f t="shared" si="116"/>
        <v>94708516DO023E-M4</v>
      </c>
      <c r="B1058" s="581">
        <v>1042</v>
      </c>
      <c r="C1058" s="639">
        <v>94708516</v>
      </c>
      <c r="D1058" s="639" t="s">
        <v>473</v>
      </c>
      <c r="E1058" s="639">
        <v>1500</v>
      </c>
      <c r="G1058" s="639" t="s">
        <v>103</v>
      </c>
      <c r="H1058" s="97" t="s">
        <v>69</v>
      </c>
      <c r="I1058" s="690" t="s">
        <v>104</v>
      </c>
      <c r="J1058" s="691" t="s">
        <v>117</v>
      </c>
      <c r="K1058" s="688" t="s">
        <v>474</v>
      </c>
      <c r="L1058" s="688" t="s">
        <v>47</v>
      </c>
      <c r="M1058" s="585">
        <v>1</v>
      </c>
      <c r="O1058" s="579">
        <f t="shared" si="122"/>
        <v>0</v>
      </c>
      <c r="P1058" s="585" t="e">
        <f t="shared" si="117"/>
        <v>#N/A</v>
      </c>
      <c r="Q1058" s="602"/>
      <c r="R1058" s="602"/>
      <c r="S1058" s="579">
        <f t="shared" si="120"/>
        <v>0</v>
      </c>
      <c r="T1058" s="579">
        <f t="shared" si="121"/>
        <v>0</v>
      </c>
      <c r="U1058" s="735"/>
      <c r="V1058" s="831"/>
      <c r="X1058" s="981">
        <v>0</v>
      </c>
      <c r="Y1058" s="981" t="e">
        <v>#N/A</v>
      </c>
      <c r="AB1058" s="981">
        <v>0</v>
      </c>
      <c r="AC1058" s="981">
        <v>0</v>
      </c>
    </row>
    <row r="1059" spans="1:29" ht="15.75" hidden="1" customHeight="1" thickBot="1" x14ac:dyDescent="0.25">
      <c r="A1059" s="580" t="str">
        <f t="shared" si="116"/>
        <v>94706854TP033D-M2</v>
      </c>
      <c r="B1059" s="581">
        <v>1043</v>
      </c>
      <c r="C1059" s="589">
        <v>94706854</v>
      </c>
      <c r="D1059" s="589" t="s">
        <v>475</v>
      </c>
      <c r="E1059" s="589">
        <v>720</v>
      </c>
      <c r="F1059" s="591"/>
      <c r="G1059" s="589" t="s">
        <v>109</v>
      </c>
      <c r="H1059" s="541" t="s">
        <v>69</v>
      </c>
      <c r="I1059" s="692" t="s">
        <v>84</v>
      </c>
      <c r="J1059" s="592" t="s">
        <v>83</v>
      </c>
      <c r="K1059" s="604" t="s">
        <v>476</v>
      </c>
      <c r="L1059" s="604" t="s">
        <v>47</v>
      </c>
      <c r="M1059" s="593">
        <v>1</v>
      </c>
      <c r="N1059" s="604"/>
      <c r="O1059" s="594">
        <f t="shared" si="122"/>
        <v>0</v>
      </c>
      <c r="P1059" s="585" t="e">
        <f t="shared" si="117"/>
        <v>#N/A</v>
      </c>
      <c r="Q1059" s="706"/>
      <c r="R1059" s="706"/>
      <c r="S1059" s="579">
        <f t="shared" si="120"/>
        <v>0</v>
      </c>
      <c r="T1059" s="579">
        <f t="shared" si="121"/>
        <v>0</v>
      </c>
      <c r="U1059" s="641" t="s">
        <v>9823</v>
      </c>
      <c r="V1059" s="833">
        <v>42961</v>
      </c>
      <c r="X1059" s="981">
        <v>0</v>
      </c>
      <c r="Y1059" s="981" t="e">
        <v>#N/A</v>
      </c>
      <c r="AB1059" s="981">
        <v>0</v>
      </c>
      <c r="AC1059" s="981">
        <v>0</v>
      </c>
    </row>
    <row r="1060" spans="1:29" ht="15.75" hidden="1" customHeight="1" thickBot="1" x14ac:dyDescent="0.25">
      <c r="A1060" s="580" t="str">
        <f t="shared" si="116"/>
        <v>94700678DO015D-M4</v>
      </c>
      <c r="B1060" s="581">
        <v>1044</v>
      </c>
      <c r="C1060" s="639">
        <v>94700678</v>
      </c>
      <c r="D1060" s="639" t="s">
        <v>479</v>
      </c>
      <c r="E1060" s="639">
        <v>150</v>
      </c>
      <c r="G1060" s="639" t="s">
        <v>480</v>
      </c>
      <c r="H1060" s="97" t="s">
        <v>69</v>
      </c>
      <c r="I1060" s="690" t="s">
        <v>104</v>
      </c>
      <c r="J1060" s="691" t="s">
        <v>132</v>
      </c>
      <c r="K1060" s="715" t="s">
        <v>481</v>
      </c>
      <c r="L1060" s="688" t="s">
        <v>301</v>
      </c>
      <c r="M1060" s="585">
        <v>1</v>
      </c>
      <c r="O1060" s="579">
        <f t="shared" si="122"/>
        <v>0</v>
      </c>
      <c r="P1060" s="585" t="e">
        <f t="shared" si="117"/>
        <v>#N/A</v>
      </c>
      <c r="Q1060" s="602"/>
      <c r="R1060" s="602"/>
      <c r="S1060" s="579">
        <f t="shared" si="120"/>
        <v>0</v>
      </c>
      <c r="T1060" s="579">
        <f t="shared" si="121"/>
        <v>0</v>
      </c>
      <c r="U1060" s="735"/>
      <c r="V1060" s="831"/>
      <c r="X1060" s="981">
        <v>0</v>
      </c>
      <c r="Y1060" s="981" t="e">
        <v>#N/A</v>
      </c>
      <c r="AB1060" s="981">
        <v>0</v>
      </c>
      <c r="AC1060" s="981">
        <v>0</v>
      </c>
    </row>
    <row r="1061" spans="1:29" ht="18.75" hidden="1" customHeight="1" thickBot="1" x14ac:dyDescent="0.25">
      <c r="A1061" s="580" t="str">
        <f t="shared" si="116"/>
        <v>94700678DO0015E-M4</v>
      </c>
      <c r="B1061" s="581">
        <v>1045</v>
      </c>
      <c r="C1061" s="639">
        <v>94700678</v>
      </c>
      <c r="D1061" s="639" t="s">
        <v>482</v>
      </c>
      <c r="E1061" s="639">
        <v>150</v>
      </c>
      <c r="G1061" s="639" t="s">
        <v>483</v>
      </c>
      <c r="H1061" s="97" t="s">
        <v>69</v>
      </c>
      <c r="I1061" s="690" t="s">
        <v>104</v>
      </c>
      <c r="J1061" s="691" t="s">
        <v>132</v>
      </c>
      <c r="K1061" s="715" t="s">
        <v>484</v>
      </c>
      <c r="L1061" s="688" t="s">
        <v>47</v>
      </c>
      <c r="M1061" s="585">
        <v>1</v>
      </c>
      <c r="O1061" s="579">
        <f t="shared" si="122"/>
        <v>0</v>
      </c>
      <c r="P1061" s="585" t="e">
        <f t="shared" si="117"/>
        <v>#N/A</v>
      </c>
      <c r="Q1061" s="602"/>
      <c r="R1061" s="602"/>
      <c r="S1061" s="579">
        <f t="shared" si="120"/>
        <v>0</v>
      </c>
      <c r="T1061" s="579">
        <f t="shared" si="121"/>
        <v>0</v>
      </c>
      <c r="U1061" s="735"/>
      <c r="V1061" s="831"/>
      <c r="X1061" s="981">
        <v>0</v>
      </c>
      <c r="Y1061" s="981" t="e">
        <v>#N/A</v>
      </c>
      <c r="AB1061" s="981">
        <v>0</v>
      </c>
      <c r="AC1061" s="981">
        <v>0</v>
      </c>
    </row>
    <row r="1062" spans="1:29" ht="15.75" hidden="1" customHeight="1" thickBot="1" x14ac:dyDescent="0.25">
      <c r="A1062" s="580" t="str">
        <f t="shared" si="116"/>
        <v>94631089TP023E-M3</v>
      </c>
      <c r="B1062" s="581">
        <v>1046</v>
      </c>
      <c r="C1062" s="639">
        <v>94631089</v>
      </c>
      <c r="D1062" s="639" t="s">
        <v>485</v>
      </c>
      <c r="E1062" s="639">
        <v>4000</v>
      </c>
      <c r="G1062" s="639" t="s">
        <v>369</v>
      </c>
      <c r="H1062" s="97" t="s">
        <v>69</v>
      </c>
      <c r="I1062" s="690" t="s">
        <v>75</v>
      </c>
      <c r="J1062" s="691" t="s">
        <v>117</v>
      </c>
      <c r="K1062" s="688" t="s">
        <v>486</v>
      </c>
      <c r="L1062" s="688" t="s">
        <v>42</v>
      </c>
      <c r="M1062" s="585">
        <v>1</v>
      </c>
      <c r="O1062" s="579">
        <f t="shared" si="122"/>
        <v>0</v>
      </c>
      <c r="P1062" s="585">
        <f t="shared" si="117"/>
        <v>21</v>
      </c>
      <c r="Q1062" s="602"/>
      <c r="R1062" s="602"/>
      <c r="S1062" s="579">
        <f t="shared" si="120"/>
        <v>0</v>
      </c>
      <c r="T1062" s="579">
        <f t="shared" si="121"/>
        <v>0</v>
      </c>
      <c r="U1062" s="735"/>
      <c r="V1062" s="831"/>
      <c r="X1062" s="981">
        <v>0</v>
      </c>
      <c r="Y1062" s="981">
        <v>10</v>
      </c>
      <c r="AB1062" s="981">
        <v>0</v>
      </c>
      <c r="AC1062" s="981">
        <v>0</v>
      </c>
    </row>
    <row r="1063" spans="1:29" ht="15.75" hidden="1" customHeight="1" thickBot="1" x14ac:dyDescent="0.25">
      <c r="A1063" s="580" t="str">
        <f t="shared" ref="A1063:A1126" si="123">CONCATENATE(C1063,G1063)</f>
        <v>94580457LF006D-M1</v>
      </c>
      <c r="B1063" s="581">
        <v>1047</v>
      </c>
      <c r="C1063" s="589">
        <v>94580457</v>
      </c>
      <c r="D1063" s="589" t="s">
        <v>487</v>
      </c>
      <c r="E1063" s="589">
        <v>1000</v>
      </c>
      <c r="F1063" s="591"/>
      <c r="G1063" s="589" t="s">
        <v>383</v>
      </c>
      <c r="H1063" s="541" t="s">
        <v>69</v>
      </c>
      <c r="I1063" s="692" t="s">
        <v>71</v>
      </c>
      <c r="J1063" s="592" t="s">
        <v>83</v>
      </c>
      <c r="K1063" s="604" t="s">
        <v>72</v>
      </c>
      <c r="L1063" s="604" t="s">
        <v>9782</v>
      </c>
      <c r="M1063" s="593">
        <v>1</v>
      </c>
      <c r="N1063" s="604" t="s">
        <v>78</v>
      </c>
      <c r="O1063" s="594">
        <f t="shared" si="122"/>
        <v>0</v>
      </c>
      <c r="P1063" s="593">
        <f t="shared" ref="P1063:P1126" si="124">ROUNDUP(VLOOKUP(L1063,$E$2:$I$9,5,FALSE)*M1063,0)</f>
        <v>38</v>
      </c>
      <c r="Q1063" s="706">
        <v>2</v>
      </c>
      <c r="R1063" s="706">
        <v>3</v>
      </c>
      <c r="S1063" s="594">
        <f t="shared" si="120"/>
        <v>1</v>
      </c>
      <c r="T1063" s="594">
        <f t="shared" si="121"/>
        <v>1</v>
      </c>
      <c r="U1063" s="641" t="s">
        <v>9822</v>
      </c>
      <c r="V1063" s="833">
        <v>42905</v>
      </c>
      <c r="X1063" s="981">
        <v>0</v>
      </c>
      <c r="Y1063" s="981">
        <v>19</v>
      </c>
      <c r="Z1063" s="981">
        <v>2</v>
      </c>
      <c r="AA1063" s="981">
        <v>3</v>
      </c>
      <c r="AB1063" s="981">
        <v>1</v>
      </c>
      <c r="AC1063" s="981">
        <v>1</v>
      </c>
    </row>
    <row r="1064" spans="1:29" ht="15.75" hidden="1" customHeight="1" thickBot="1" x14ac:dyDescent="0.25">
      <c r="A1064" s="580" t="str">
        <f t="shared" si="123"/>
        <v>94551360TP023E-ZM8</v>
      </c>
      <c r="B1064" s="581">
        <v>1048</v>
      </c>
      <c r="C1064" s="589">
        <v>94551360</v>
      </c>
      <c r="D1064" s="589" t="s">
        <v>488</v>
      </c>
      <c r="E1064" s="589">
        <v>20</v>
      </c>
      <c r="F1064" s="591"/>
      <c r="G1064" s="589" t="s">
        <v>489</v>
      </c>
      <c r="H1064" s="541" t="s">
        <v>69</v>
      </c>
      <c r="I1064" s="692" t="s">
        <v>121</v>
      </c>
      <c r="J1064" s="592" t="s">
        <v>83</v>
      </c>
      <c r="K1064" s="604" t="s">
        <v>490</v>
      </c>
      <c r="L1064" s="604" t="s">
        <v>47</v>
      </c>
      <c r="M1064" s="593">
        <v>1</v>
      </c>
      <c r="N1064" s="604"/>
      <c r="O1064" s="594">
        <f t="shared" si="122"/>
        <v>0</v>
      </c>
      <c r="P1064" s="593" t="e">
        <f t="shared" si="124"/>
        <v>#N/A</v>
      </c>
      <c r="Q1064" s="706"/>
      <c r="R1064" s="706"/>
      <c r="S1064" s="594">
        <v>2</v>
      </c>
      <c r="T1064" s="594">
        <v>3</v>
      </c>
      <c r="U1064" s="641" t="s">
        <v>9823</v>
      </c>
      <c r="V1064" s="833">
        <v>42994</v>
      </c>
      <c r="X1064" s="981">
        <v>0</v>
      </c>
      <c r="Y1064" s="981" t="e">
        <v>#N/A</v>
      </c>
      <c r="AB1064" s="981">
        <v>0</v>
      </c>
      <c r="AC1064" s="981">
        <v>0</v>
      </c>
    </row>
    <row r="1065" spans="1:29" ht="15.75" hidden="1" customHeight="1" thickBot="1" x14ac:dyDescent="0.25">
      <c r="A1065" s="580" t="str">
        <f t="shared" si="123"/>
        <v>94535987TP006D-M2</v>
      </c>
      <c r="B1065" s="581">
        <v>1049</v>
      </c>
      <c r="C1065" s="639">
        <v>94535987</v>
      </c>
      <c r="D1065" s="639" t="s">
        <v>491</v>
      </c>
      <c r="E1065" s="639">
        <v>1000</v>
      </c>
      <c r="G1065" s="639" t="s">
        <v>323</v>
      </c>
      <c r="H1065" s="97" t="s">
        <v>69</v>
      </c>
      <c r="I1065" s="690" t="s">
        <v>75</v>
      </c>
      <c r="J1065" s="691" t="s">
        <v>70</v>
      </c>
      <c r="K1065" s="688" t="s">
        <v>72</v>
      </c>
      <c r="L1065" s="688" t="s">
        <v>47</v>
      </c>
      <c r="M1065" s="585">
        <v>1</v>
      </c>
      <c r="O1065" s="579">
        <f t="shared" si="122"/>
        <v>0</v>
      </c>
      <c r="P1065" s="585" t="e">
        <f t="shared" si="124"/>
        <v>#N/A</v>
      </c>
      <c r="Q1065" s="602"/>
      <c r="R1065" s="602"/>
      <c r="S1065" s="579">
        <f t="shared" ref="S1065:S1102" si="125">ROUNDUP(IF(N1065="pps",(M1065*VLOOKUP(L1065,$E$2:$I$9,4,FALSE)*$B$3)/E1065,0),0)</f>
        <v>0</v>
      </c>
      <c r="T1065" s="579">
        <f t="shared" ref="T1065:T1102" si="126">ROUNDUP(IF(N1065="pps",(M1065*VLOOKUP(L1065,$E$2:$I$9,4,FALSE)*$B$9)/E1065,0),0)</f>
        <v>0</v>
      </c>
      <c r="U1065" s="735"/>
      <c r="V1065" s="831"/>
      <c r="X1065" s="981">
        <v>0</v>
      </c>
      <c r="Y1065" s="981" t="e">
        <v>#N/A</v>
      </c>
      <c r="AB1065" s="981">
        <v>0</v>
      </c>
      <c r="AC1065" s="981">
        <v>0</v>
      </c>
    </row>
    <row r="1066" spans="1:29" ht="30.75" hidden="1" customHeight="1" thickBot="1" x14ac:dyDescent="0.25">
      <c r="A1066" s="580" t="str">
        <f t="shared" si="123"/>
        <v>52108788PINTURA</v>
      </c>
      <c r="B1066" s="581">
        <v>1050</v>
      </c>
      <c r="C1066" s="604">
        <v>52108788</v>
      </c>
      <c r="D1066" s="589" t="s">
        <v>492</v>
      </c>
      <c r="E1066" s="589">
        <v>3000</v>
      </c>
      <c r="F1066" s="591" t="s">
        <v>10112</v>
      </c>
      <c r="G1066" s="589" t="s">
        <v>315</v>
      </c>
      <c r="H1066" s="541" t="s">
        <v>69</v>
      </c>
      <c r="I1066" s="692" t="s">
        <v>315</v>
      </c>
      <c r="J1066" s="592" t="s">
        <v>9798</v>
      </c>
      <c r="K1066" s="604" t="s">
        <v>72</v>
      </c>
      <c r="L1066" s="604" t="s">
        <v>9782</v>
      </c>
      <c r="M1066" s="593">
        <v>4</v>
      </c>
      <c r="N1066" s="604" t="s">
        <v>78</v>
      </c>
      <c r="O1066" s="594" t="s">
        <v>10113</v>
      </c>
      <c r="P1066" s="593">
        <f t="shared" si="124"/>
        <v>150</v>
      </c>
      <c r="Q1066" s="706"/>
      <c r="R1066" s="706"/>
      <c r="S1066" s="594">
        <f t="shared" si="125"/>
        <v>1</v>
      </c>
      <c r="T1066" s="594">
        <f t="shared" si="126"/>
        <v>1</v>
      </c>
      <c r="U1066" s="641" t="s">
        <v>9822</v>
      </c>
      <c r="V1066" s="833">
        <v>42937</v>
      </c>
      <c r="X1066" s="981" t="s">
        <v>10113</v>
      </c>
      <c r="Y1066" s="981">
        <v>73</v>
      </c>
      <c r="AB1066" s="981">
        <v>1</v>
      </c>
      <c r="AC1066" s="981">
        <v>1</v>
      </c>
    </row>
    <row r="1067" spans="1:29" ht="15.75" hidden="1" customHeight="1" thickBot="1" x14ac:dyDescent="0.25">
      <c r="A1067" s="580" t="str">
        <f t="shared" si="123"/>
        <v>94535659TP053E-M2</v>
      </c>
      <c r="B1067" s="581">
        <v>1051</v>
      </c>
      <c r="C1067" s="713">
        <v>94535659</v>
      </c>
      <c r="D1067" s="639" t="s">
        <v>492</v>
      </c>
      <c r="E1067" s="639">
        <v>3000</v>
      </c>
      <c r="G1067" s="639" t="s">
        <v>495</v>
      </c>
      <c r="H1067" s="97" t="s">
        <v>69</v>
      </c>
      <c r="I1067" s="690" t="s">
        <v>496</v>
      </c>
      <c r="J1067" s="691" t="s">
        <v>70</v>
      </c>
      <c r="K1067" s="688" t="s">
        <v>72</v>
      </c>
      <c r="L1067" s="688" t="s">
        <v>47</v>
      </c>
      <c r="M1067" s="585">
        <v>1</v>
      </c>
      <c r="O1067" s="579">
        <f t="shared" ref="O1067:O1130" si="127">ROUNDUP(IF(N1067="PENDANT",(VLOOKUP(L1067,$E$2:$I$9,5,FALSE)*M1067)),0)</f>
        <v>0</v>
      </c>
      <c r="P1067" s="585" t="e">
        <f t="shared" si="124"/>
        <v>#N/A</v>
      </c>
      <c r="Q1067" s="602"/>
      <c r="R1067" s="602"/>
      <c r="S1067" s="579">
        <f t="shared" si="125"/>
        <v>0</v>
      </c>
      <c r="T1067" s="579">
        <f t="shared" si="126"/>
        <v>0</v>
      </c>
      <c r="U1067" s="735"/>
      <c r="V1067" s="831"/>
      <c r="X1067" s="981">
        <v>0</v>
      </c>
      <c r="Y1067" s="981" t="e">
        <v>#N/A</v>
      </c>
      <c r="AB1067" s="981">
        <v>0</v>
      </c>
      <c r="AC1067" s="981">
        <v>0</v>
      </c>
    </row>
    <row r="1068" spans="1:29" ht="15.75" hidden="1" customHeight="1" thickBot="1" x14ac:dyDescent="0.25">
      <c r="A1068" s="580" t="str">
        <f t="shared" si="123"/>
        <v>94530387TP006D-M2</v>
      </c>
      <c r="B1068" s="581">
        <v>1052</v>
      </c>
      <c r="C1068" s="639">
        <v>94530387</v>
      </c>
      <c r="D1068" s="639" t="s">
        <v>497</v>
      </c>
      <c r="E1068" s="639">
        <v>550</v>
      </c>
      <c r="G1068" s="639" t="s">
        <v>323</v>
      </c>
      <c r="H1068" s="639" t="s">
        <v>69</v>
      </c>
      <c r="I1068" s="690" t="s">
        <v>498</v>
      </c>
      <c r="J1068" s="691" t="s">
        <v>117</v>
      </c>
      <c r="K1068" s="688" t="s">
        <v>234</v>
      </c>
      <c r="L1068" s="688" t="s">
        <v>47</v>
      </c>
      <c r="M1068" s="585">
        <v>1</v>
      </c>
      <c r="O1068" s="579">
        <f t="shared" si="127"/>
        <v>0</v>
      </c>
      <c r="P1068" s="585" t="e">
        <f t="shared" si="124"/>
        <v>#N/A</v>
      </c>
      <c r="Q1068" s="602"/>
      <c r="R1068" s="602"/>
      <c r="S1068" s="579">
        <f t="shared" si="125"/>
        <v>0</v>
      </c>
      <c r="T1068" s="579">
        <f t="shared" si="126"/>
        <v>0</v>
      </c>
      <c r="U1068" s="735"/>
      <c r="V1068" s="831"/>
      <c r="X1068" s="981">
        <v>0</v>
      </c>
      <c r="Y1068" s="981" t="e">
        <v>#N/A</v>
      </c>
      <c r="AB1068" s="981">
        <v>0</v>
      </c>
      <c r="AC1068" s="981">
        <v>0</v>
      </c>
    </row>
    <row r="1069" spans="1:29" ht="15.75" hidden="1" customHeight="1" thickBot="1" x14ac:dyDescent="0.25">
      <c r="A1069" s="580" t="str">
        <f t="shared" si="123"/>
        <v>94530387TP050D-M2</v>
      </c>
      <c r="B1069" s="581">
        <v>1053</v>
      </c>
      <c r="C1069" s="639">
        <v>94530387</v>
      </c>
      <c r="D1069" s="639" t="s">
        <v>497</v>
      </c>
      <c r="E1069" s="639">
        <v>550</v>
      </c>
      <c r="G1069" s="639" t="s">
        <v>331</v>
      </c>
      <c r="H1069" s="97" t="s">
        <v>69</v>
      </c>
      <c r="I1069" s="690" t="s">
        <v>121</v>
      </c>
      <c r="J1069" s="691" t="s">
        <v>117</v>
      </c>
      <c r="K1069" s="688" t="s">
        <v>499</v>
      </c>
      <c r="L1069" s="688" t="s">
        <v>47</v>
      </c>
      <c r="M1069" s="585">
        <v>1</v>
      </c>
      <c r="O1069" s="579">
        <f t="shared" si="127"/>
        <v>0</v>
      </c>
      <c r="P1069" s="585" t="e">
        <f t="shared" si="124"/>
        <v>#N/A</v>
      </c>
      <c r="Q1069" s="602"/>
      <c r="R1069" s="602"/>
      <c r="S1069" s="579">
        <f t="shared" si="125"/>
        <v>0</v>
      </c>
      <c r="T1069" s="579">
        <f t="shared" si="126"/>
        <v>0</v>
      </c>
      <c r="U1069" s="735"/>
      <c r="V1069" s="831"/>
      <c r="X1069" s="981">
        <v>0</v>
      </c>
      <c r="Y1069" s="981" t="e">
        <v>#N/A</v>
      </c>
      <c r="AB1069" s="981">
        <v>0</v>
      </c>
      <c r="AC1069" s="981">
        <v>0</v>
      </c>
    </row>
    <row r="1070" spans="1:29" ht="15.75" hidden="1" customHeight="1" thickBot="1" x14ac:dyDescent="0.25">
      <c r="A1070" s="580" t="str">
        <f t="shared" si="123"/>
        <v>94530268TP009D-M2</v>
      </c>
      <c r="B1070" s="581">
        <v>1054</v>
      </c>
      <c r="C1070" s="639">
        <v>94530268</v>
      </c>
      <c r="D1070" s="639" t="s">
        <v>500</v>
      </c>
      <c r="E1070" s="639">
        <v>1000</v>
      </c>
      <c r="G1070" s="639" t="s">
        <v>74</v>
      </c>
      <c r="H1070" s="97" t="s">
        <v>69</v>
      </c>
      <c r="I1070" s="690" t="s">
        <v>75</v>
      </c>
      <c r="J1070" s="691" t="s">
        <v>70</v>
      </c>
      <c r="K1070" s="688" t="s">
        <v>215</v>
      </c>
      <c r="L1070" s="688" t="s">
        <v>47</v>
      </c>
      <c r="M1070" s="585">
        <v>1</v>
      </c>
      <c r="O1070" s="579">
        <f t="shared" si="127"/>
        <v>0</v>
      </c>
      <c r="P1070" s="585" t="e">
        <f t="shared" si="124"/>
        <v>#N/A</v>
      </c>
      <c r="Q1070" s="602"/>
      <c r="R1070" s="602"/>
      <c r="S1070" s="579">
        <f t="shared" si="125"/>
        <v>0</v>
      </c>
      <c r="T1070" s="579">
        <f t="shared" si="126"/>
        <v>0</v>
      </c>
      <c r="U1070" s="735"/>
      <c r="V1070" s="831"/>
      <c r="X1070" s="981">
        <v>0</v>
      </c>
      <c r="Y1070" s="981" t="e">
        <v>#N/A</v>
      </c>
      <c r="AB1070" s="981">
        <v>0</v>
      </c>
      <c r="AC1070" s="981">
        <v>0</v>
      </c>
    </row>
    <row r="1071" spans="1:29" ht="15.75" hidden="1" customHeight="1" thickBot="1" x14ac:dyDescent="0.25">
      <c r="A1071" s="580" t="str">
        <f t="shared" si="123"/>
        <v>94515211TP061D-M2</v>
      </c>
      <c r="B1071" s="581">
        <v>1055</v>
      </c>
      <c r="C1071" s="688">
        <v>94515211</v>
      </c>
      <c r="D1071" s="688" t="s">
        <v>501</v>
      </c>
      <c r="E1071" s="688">
        <v>4500</v>
      </c>
      <c r="G1071" s="688" t="s">
        <v>290</v>
      </c>
      <c r="H1071" s="97" t="s">
        <v>69</v>
      </c>
      <c r="I1071" s="690" t="s">
        <v>121</v>
      </c>
      <c r="J1071" s="691" t="s">
        <v>83</v>
      </c>
      <c r="K1071" s="688" t="s">
        <v>502</v>
      </c>
      <c r="L1071" s="688" t="s">
        <v>47</v>
      </c>
      <c r="M1071" s="585">
        <v>1</v>
      </c>
      <c r="O1071" s="579">
        <f t="shared" si="127"/>
        <v>0</v>
      </c>
      <c r="P1071" s="585" t="e">
        <f t="shared" si="124"/>
        <v>#N/A</v>
      </c>
      <c r="Q1071" s="602"/>
      <c r="R1071" s="602"/>
      <c r="S1071" s="579">
        <f t="shared" si="125"/>
        <v>0</v>
      </c>
      <c r="T1071" s="579">
        <f t="shared" si="126"/>
        <v>0</v>
      </c>
      <c r="U1071" s="735"/>
      <c r="V1071" s="831"/>
      <c r="X1071" s="981">
        <v>0</v>
      </c>
      <c r="Y1071" s="981" t="e">
        <v>#N/A</v>
      </c>
      <c r="AB1071" s="981">
        <v>0</v>
      </c>
      <c r="AC1071" s="981">
        <v>0</v>
      </c>
    </row>
    <row r="1072" spans="1:29" ht="15.75" hidden="1" customHeight="1" thickBot="1" x14ac:dyDescent="0.25">
      <c r="A1072" s="580" t="str">
        <f t="shared" si="123"/>
        <v>94515211TP063D-M2</v>
      </c>
      <c r="B1072" s="581">
        <v>1056</v>
      </c>
      <c r="C1072" s="688">
        <v>94515211</v>
      </c>
      <c r="D1072" s="688" t="s">
        <v>501</v>
      </c>
      <c r="E1072" s="688">
        <v>300</v>
      </c>
      <c r="G1072" s="688" t="s">
        <v>503</v>
      </c>
      <c r="H1072" s="97" t="s">
        <v>69</v>
      </c>
      <c r="I1072" s="690" t="s">
        <v>121</v>
      </c>
      <c r="J1072" s="691" t="s">
        <v>83</v>
      </c>
      <c r="K1072" s="688" t="s">
        <v>502</v>
      </c>
      <c r="L1072" s="688" t="s">
        <v>47</v>
      </c>
      <c r="M1072" s="585">
        <v>1</v>
      </c>
      <c r="O1072" s="579">
        <f t="shared" si="127"/>
        <v>0</v>
      </c>
      <c r="P1072" s="585" t="e">
        <f t="shared" si="124"/>
        <v>#N/A</v>
      </c>
      <c r="Q1072" s="602"/>
      <c r="R1072" s="602"/>
      <c r="S1072" s="579">
        <f t="shared" si="125"/>
        <v>0</v>
      </c>
      <c r="T1072" s="579">
        <f t="shared" si="126"/>
        <v>0</v>
      </c>
      <c r="U1072" s="735"/>
      <c r="V1072" s="831"/>
      <c r="X1072" s="981">
        <v>0</v>
      </c>
      <c r="Y1072" s="981" t="e">
        <v>#N/A</v>
      </c>
      <c r="AB1072" s="981">
        <v>0</v>
      </c>
      <c r="AC1072" s="981">
        <v>0</v>
      </c>
    </row>
    <row r="1073" spans="1:35" ht="15.75" hidden="1" customHeight="1" thickBot="1" x14ac:dyDescent="0.25">
      <c r="A1073" s="580" t="str">
        <f t="shared" si="123"/>
        <v>94515211TP063E-M2</v>
      </c>
      <c r="B1073" s="581">
        <v>1057</v>
      </c>
      <c r="C1073" s="688">
        <v>94515211</v>
      </c>
      <c r="D1073" s="688" t="s">
        <v>501</v>
      </c>
      <c r="E1073" s="688">
        <v>300</v>
      </c>
      <c r="G1073" s="688" t="s">
        <v>504</v>
      </c>
      <c r="H1073" s="97" t="s">
        <v>69</v>
      </c>
      <c r="I1073" s="690" t="s">
        <v>121</v>
      </c>
      <c r="J1073" s="691" t="s">
        <v>83</v>
      </c>
      <c r="K1073" s="688" t="s">
        <v>502</v>
      </c>
      <c r="L1073" s="688" t="s">
        <v>47</v>
      </c>
      <c r="M1073" s="585">
        <v>1</v>
      </c>
      <c r="O1073" s="579">
        <f t="shared" si="127"/>
        <v>0</v>
      </c>
      <c r="P1073" s="585" t="e">
        <f t="shared" si="124"/>
        <v>#N/A</v>
      </c>
      <c r="Q1073" s="602"/>
      <c r="R1073" s="602"/>
      <c r="S1073" s="579">
        <f t="shared" si="125"/>
        <v>0</v>
      </c>
      <c r="T1073" s="579">
        <f t="shared" si="126"/>
        <v>0</v>
      </c>
      <c r="U1073" s="735"/>
      <c r="V1073" s="831"/>
      <c r="X1073" s="981">
        <v>0</v>
      </c>
      <c r="Y1073" s="981" t="e">
        <v>#N/A</v>
      </c>
      <c r="AB1073" s="981">
        <v>0</v>
      </c>
      <c r="AC1073" s="981">
        <v>0</v>
      </c>
    </row>
    <row r="1074" spans="1:35" ht="15.75" hidden="1" customHeight="1" thickBot="1" x14ac:dyDescent="0.25">
      <c r="A1074" s="580" t="str">
        <f t="shared" si="123"/>
        <v>11588744MA010D</v>
      </c>
      <c r="B1074" s="581">
        <v>1058</v>
      </c>
      <c r="C1074" s="589">
        <v>11588744</v>
      </c>
      <c r="D1074" s="589" t="s">
        <v>243</v>
      </c>
      <c r="E1074" s="589">
        <v>180</v>
      </c>
      <c r="F1074" s="591"/>
      <c r="G1074" s="589" t="s">
        <v>9855</v>
      </c>
      <c r="H1074" s="541" t="s">
        <v>69</v>
      </c>
      <c r="I1074" s="692" t="s">
        <v>97</v>
      </c>
      <c r="J1074" s="592" t="s">
        <v>9794</v>
      </c>
      <c r="K1074" s="604" t="s">
        <v>245</v>
      </c>
      <c r="L1074" s="604" t="s">
        <v>9782</v>
      </c>
      <c r="M1074" s="593">
        <v>1</v>
      </c>
      <c r="N1074" s="604" t="s">
        <v>78</v>
      </c>
      <c r="O1074" s="594">
        <f t="shared" si="127"/>
        <v>0</v>
      </c>
      <c r="P1074" s="593">
        <f t="shared" si="124"/>
        <v>38</v>
      </c>
      <c r="Q1074" s="706">
        <v>3</v>
      </c>
      <c r="R1074" s="706">
        <v>5</v>
      </c>
      <c r="S1074" s="594">
        <f t="shared" si="125"/>
        <v>1</v>
      </c>
      <c r="T1074" s="594">
        <f t="shared" si="126"/>
        <v>2</v>
      </c>
      <c r="U1074" s="641" t="s">
        <v>9822</v>
      </c>
      <c r="V1074" s="833">
        <v>42892</v>
      </c>
      <c r="X1074" s="981">
        <v>0</v>
      </c>
      <c r="Y1074" s="981">
        <v>19</v>
      </c>
      <c r="Z1074" s="981">
        <v>3</v>
      </c>
      <c r="AA1074" s="981">
        <v>5</v>
      </c>
      <c r="AB1074" s="981">
        <v>1</v>
      </c>
      <c r="AC1074" s="981">
        <v>2</v>
      </c>
    </row>
    <row r="1075" spans="1:35" ht="15.75" hidden="1" customHeight="1" thickBot="1" x14ac:dyDescent="0.25">
      <c r="A1075" s="580" t="str">
        <f t="shared" si="123"/>
        <v>93377298MB011D-M1</v>
      </c>
      <c r="B1075" s="581">
        <v>1059</v>
      </c>
      <c r="C1075" s="639">
        <v>93377298</v>
      </c>
      <c r="D1075" s="639" t="s">
        <v>506</v>
      </c>
      <c r="E1075" s="639">
        <v>700</v>
      </c>
      <c r="G1075" s="639" t="s">
        <v>507</v>
      </c>
      <c r="H1075" s="97" t="s">
        <v>69</v>
      </c>
      <c r="I1075" s="690" t="s">
        <v>84</v>
      </c>
      <c r="J1075" s="691" t="s">
        <v>83</v>
      </c>
      <c r="K1075" s="688" t="s">
        <v>508</v>
      </c>
      <c r="L1075" s="688" t="s">
        <v>509</v>
      </c>
      <c r="M1075" s="585">
        <v>1</v>
      </c>
      <c r="O1075" s="579">
        <f t="shared" si="127"/>
        <v>0</v>
      </c>
      <c r="P1075" s="585" t="e">
        <f t="shared" si="124"/>
        <v>#N/A</v>
      </c>
      <c r="Q1075" s="602"/>
      <c r="R1075" s="602"/>
      <c r="S1075" s="579">
        <f t="shared" si="125"/>
        <v>0</v>
      </c>
      <c r="T1075" s="579">
        <f t="shared" si="126"/>
        <v>0</v>
      </c>
      <c r="U1075" s="735"/>
      <c r="V1075" s="831"/>
      <c r="X1075" s="981">
        <v>0</v>
      </c>
      <c r="Y1075" s="981" t="e">
        <v>#N/A</v>
      </c>
      <c r="AB1075" s="981">
        <v>0</v>
      </c>
      <c r="AC1075" s="981">
        <v>0</v>
      </c>
    </row>
    <row r="1076" spans="1:35" ht="15.75" hidden="1" customHeight="1" thickBot="1" x14ac:dyDescent="0.25">
      <c r="A1076" s="580" t="str">
        <f t="shared" si="123"/>
        <v>93361427TOOLKT-M1</v>
      </c>
      <c r="B1076" s="581">
        <v>1060</v>
      </c>
      <c r="C1076" s="639">
        <v>93361427</v>
      </c>
      <c r="D1076" s="639" t="s">
        <v>511</v>
      </c>
      <c r="E1076" s="639">
        <v>576</v>
      </c>
      <c r="G1076" s="639" t="s">
        <v>512</v>
      </c>
      <c r="H1076" s="97" t="s">
        <v>69</v>
      </c>
      <c r="I1076" s="690" t="s">
        <v>84</v>
      </c>
      <c r="J1076" s="691" t="s">
        <v>70</v>
      </c>
      <c r="K1076" s="688" t="s">
        <v>513</v>
      </c>
      <c r="L1076" s="688" t="s">
        <v>47</v>
      </c>
      <c r="M1076" s="585">
        <v>1</v>
      </c>
      <c r="O1076" s="579">
        <f t="shared" si="127"/>
        <v>0</v>
      </c>
      <c r="P1076" s="585" t="e">
        <f t="shared" si="124"/>
        <v>#N/A</v>
      </c>
      <c r="Q1076" s="602"/>
      <c r="R1076" s="602"/>
      <c r="S1076" s="579">
        <f t="shared" si="125"/>
        <v>0</v>
      </c>
      <c r="T1076" s="579">
        <f t="shared" si="126"/>
        <v>0</v>
      </c>
      <c r="U1076" s="735"/>
      <c r="V1076" s="831"/>
      <c r="X1076" s="981">
        <v>0</v>
      </c>
      <c r="Y1076" s="981" t="e">
        <v>#N/A</v>
      </c>
      <c r="AB1076" s="981">
        <v>0</v>
      </c>
      <c r="AC1076" s="981">
        <v>0</v>
      </c>
    </row>
    <row r="1077" spans="1:35" ht="15.75" hidden="1" customHeight="1" thickBot="1" x14ac:dyDescent="0.25">
      <c r="A1077" s="580" t="str">
        <f t="shared" si="123"/>
        <v>93361427TP017D-M2</v>
      </c>
      <c r="B1077" s="581">
        <v>1061</v>
      </c>
      <c r="C1077" s="639">
        <v>93361427</v>
      </c>
      <c r="D1077" s="639" t="s">
        <v>511</v>
      </c>
      <c r="E1077" s="639">
        <v>576</v>
      </c>
      <c r="G1077" s="639" t="s">
        <v>514</v>
      </c>
      <c r="H1077" s="97" t="s">
        <v>69</v>
      </c>
      <c r="I1077" s="690" t="s">
        <v>75</v>
      </c>
      <c r="J1077" s="691" t="s">
        <v>70</v>
      </c>
      <c r="K1077" s="688" t="s">
        <v>513</v>
      </c>
      <c r="L1077" s="688" t="s">
        <v>47</v>
      </c>
      <c r="M1077" s="585">
        <v>1</v>
      </c>
      <c r="O1077" s="579">
        <f t="shared" si="127"/>
        <v>0</v>
      </c>
      <c r="P1077" s="585" t="e">
        <f t="shared" si="124"/>
        <v>#N/A</v>
      </c>
      <c r="Q1077" s="602"/>
      <c r="R1077" s="602"/>
      <c r="S1077" s="579">
        <f t="shared" si="125"/>
        <v>0</v>
      </c>
      <c r="T1077" s="579">
        <f t="shared" si="126"/>
        <v>0</v>
      </c>
      <c r="U1077" s="735"/>
      <c r="V1077" s="831"/>
      <c r="X1077" s="981">
        <v>0</v>
      </c>
      <c r="Y1077" s="981" t="e">
        <v>#N/A</v>
      </c>
      <c r="AB1077" s="981">
        <v>0</v>
      </c>
      <c r="AC1077" s="981">
        <v>0</v>
      </c>
    </row>
    <row r="1078" spans="1:35" ht="15.75" hidden="1" customHeight="1" thickBot="1" x14ac:dyDescent="0.25">
      <c r="A1078" s="580" t="str">
        <f t="shared" si="123"/>
        <v>93360468</v>
      </c>
      <c r="B1078" s="581">
        <v>1062</v>
      </c>
      <c r="C1078" s="690">
        <v>93360468</v>
      </c>
      <c r="D1078" s="639" t="s">
        <v>515</v>
      </c>
      <c r="E1078" s="639">
        <v>2600</v>
      </c>
      <c r="G1078" s="639"/>
      <c r="H1078" s="97" t="s">
        <v>69</v>
      </c>
      <c r="I1078" s="690" t="s">
        <v>97</v>
      </c>
      <c r="J1078" s="691" t="s">
        <v>83</v>
      </c>
      <c r="K1078" s="688" t="s">
        <v>516</v>
      </c>
      <c r="L1078" s="688" t="s">
        <v>47</v>
      </c>
      <c r="M1078" s="585">
        <v>1</v>
      </c>
      <c r="O1078" s="579">
        <f t="shared" si="127"/>
        <v>0</v>
      </c>
      <c r="P1078" s="585" t="e">
        <f t="shared" si="124"/>
        <v>#N/A</v>
      </c>
      <c r="Q1078" s="602"/>
      <c r="R1078" s="602"/>
      <c r="S1078" s="579">
        <f t="shared" si="125"/>
        <v>0</v>
      </c>
      <c r="T1078" s="579">
        <f t="shared" si="126"/>
        <v>0</v>
      </c>
      <c r="U1078" s="735"/>
      <c r="V1078" s="831"/>
      <c r="X1078" s="981">
        <v>0</v>
      </c>
      <c r="Y1078" s="981" t="e">
        <v>#N/A</v>
      </c>
      <c r="AB1078" s="981">
        <v>0</v>
      </c>
      <c r="AC1078" s="981">
        <v>0</v>
      </c>
    </row>
    <row r="1079" spans="1:35" ht="15.75" hidden="1" customHeight="1" thickBot="1" x14ac:dyDescent="0.25">
      <c r="A1079" s="580" t="str">
        <f t="shared" si="123"/>
        <v>93350578MA021E</v>
      </c>
      <c r="B1079" s="581">
        <v>1063</v>
      </c>
      <c r="C1079" s="604">
        <v>93350578</v>
      </c>
      <c r="D1079" s="589" t="s">
        <v>10184</v>
      </c>
      <c r="E1079" s="589">
        <v>150</v>
      </c>
      <c r="F1079" s="591"/>
      <c r="G1079" s="589" t="s">
        <v>1867</v>
      </c>
      <c r="H1079" s="723" t="s">
        <v>69</v>
      </c>
      <c r="I1079" s="692" t="s">
        <v>519</v>
      </c>
      <c r="J1079" s="592" t="s">
        <v>9797</v>
      </c>
      <c r="K1079" s="604" t="s">
        <v>520</v>
      </c>
      <c r="L1079" s="604" t="s">
        <v>9782</v>
      </c>
      <c r="M1079" s="593">
        <v>1</v>
      </c>
      <c r="N1079" s="604" t="s">
        <v>78</v>
      </c>
      <c r="O1079" s="594">
        <f t="shared" si="127"/>
        <v>0</v>
      </c>
      <c r="P1079" s="593">
        <f t="shared" si="124"/>
        <v>38</v>
      </c>
      <c r="Q1079" s="706">
        <v>2</v>
      </c>
      <c r="R1079" s="706">
        <v>3</v>
      </c>
      <c r="S1079" s="594">
        <f t="shared" si="125"/>
        <v>1</v>
      </c>
      <c r="T1079" s="594">
        <f t="shared" si="126"/>
        <v>2</v>
      </c>
      <c r="U1079" s="641" t="s">
        <v>9822</v>
      </c>
      <c r="V1079" s="833">
        <v>42892</v>
      </c>
      <c r="X1079" s="981">
        <v>0</v>
      </c>
      <c r="Y1079" s="981">
        <v>19</v>
      </c>
      <c r="Z1079" s="981">
        <v>2</v>
      </c>
      <c r="AA1079" s="981">
        <v>3</v>
      </c>
      <c r="AB1079" s="981">
        <v>1</v>
      </c>
      <c r="AC1079" s="981">
        <v>2</v>
      </c>
    </row>
    <row r="1080" spans="1:35" ht="15.75" hidden="1" customHeight="1" thickBot="1" x14ac:dyDescent="0.25">
      <c r="A1080" s="580" t="str">
        <f t="shared" si="123"/>
        <v>93350468SPSLF5-M1</v>
      </c>
      <c r="B1080" s="581">
        <v>1064</v>
      </c>
      <c r="C1080" s="639">
        <v>93350468</v>
      </c>
      <c r="D1080" s="639" t="s">
        <v>521</v>
      </c>
      <c r="E1080" s="639">
        <v>1300</v>
      </c>
      <c r="G1080" s="639" t="s">
        <v>522</v>
      </c>
      <c r="H1080" s="97" t="s">
        <v>69</v>
      </c>
      <c r="I1080" s="690" t="s">
        <v>71</v>
      </c>
      <c r="J1080" s="691" t="s">
        <v>117</v>
      </c>
      <c r="K1080" s="688" t="s">
        <v>274</v>
      </c>
      <c r="L1080" s="688" t="s">
        <v>42</v>
      </c>
      <c r="M1080" s="585">
        <v>1</v>
      </c>
      <c r="O1080" s="579">
        <f t="shared" si="127"/>
        <v>0</v>
      </c>
      <c r="P1080" s="585">
        <f t="shared" si="124"/>
        <v>21</v>
      </c>
      <c r="Q1080" s="602"/>
      <c r="R1080" s="602"/>
      <c r="S1080" s="579">
        <f t="shared" si="125"/>
        <v>0</v>
      </c>
      <c r="T1080" s="579">
        <f t="shared" si="126"/>
        <v>0</v>
      </c>
      <c r="U1080" s="735"/>
      <c r="V1080" s="831"/>
      <c r="X1080" s="981">
        <v>0</v>
      </c>
      <c r="Y1080" s="981">
        <v>10</v>
      </c>
      <c r="AB1080" s="981">
        <v>0</v>
      </c>
      <c r="AC1080" s="981">
        <v>0</v>
      </c>
    </row>
    <row r="1081" spans="1:35" ht="15.75" hidden="1" customHeight="1" thickBot="1" x14ac:dyDescent="0.25">
      <c r="A1081" s="580" t="str">
        <f t="shared" si="123"/>
        <v>93350468</v>
      </c>
      <c r="B1081" s="581">
        <v>1065</v>
      </c>
      <c r="C1081" s="690">
        <v>93350468</v>
      </c>
      <c r="D1081" s="688" t="s">
        <v>521</v>
      </c>
      <c r="E1081" s="639">
        <v>1300</v>
      </c>
      <c r="G1081" s="639"/>
      <c r="H1081" s="97" t="s">
        <v>69</v>
      </c>
      <c r="I1081" s="690" t="s">
        <v>97</v>
      </c>
      <c r="J1081" s="691" t="s">
        <v>117</v>
      </c>
      <c r="K1081" s="688" t="s">
        <v>274</v>
      </c>
      <c r="L1081" s="690" t="s">
        <v>47</v>
      </c>
      <c r="M1081" s="585">
        <v>1</v>
      </c>
      <c r="O1081" s="579">
        <f t="shared" si="127"/>
        <v>0</v>
      </c>
      <c r="P1081" s="585" t="e">
        <f t="shared" si="124"/>
        <v>#N/A</v>
      </c>
      <c r="Q1081" s="602"/>
      <c r="R1081" s="602"/>
      <c r="S1081" s="579">
        <f t="shared" si="125"/>
        <v>0</v>
      </c>
      <c r="T1081" s="579">
        <f t="shared" si="126"/>
        <v>0</v>
      </c>
      <c r="U1081" s="735"/>
      <c r="V1081" s="831"/>
      <c r="X1081" s="981">
        <v>0</v>
      </c>
      <c r="Y1081" s="981" t="e">
        <v>#N/A</v>
      </c>
      <c r="AB1081" s="981">
        <v>0</v>
      </c>
      <c r="AC1081" s="981">
        <v>0</v>
      </c>
    </row>
    <row r="1082" spans="1:35" ht="15.75" hidden="1" customHeight="1" thickBot="1" x14ac:dyDescent="0.25">
      <c r="A1082" s="580" t="str">
        <f t="shared" si="123"/>
        <v>93339100MB018D</v>
      </c>
      <c r="B1082" s="581">
        <v>1066</v>
      </c>
      <c r="C1082" s="586">
        <v>93339100</v>
      </c>
      <c r="D1082" s="639" t="s">
        <v>524</v>
      </c>
      <c r="E1082" s="639">
        <v>300</v>
      </c>
      <c r="G1082" s="639" t="s">
        <v>1438</v>
      </c>
      <c r="H1082" s="97" t="s">
        <v>139</v>
      </c>
      <c r="I1082" s="690" t="s">
        <v>84</v>
      </c>
      <c r="J1082" s="691" t="s">
        <v>9797</v>
      </c>
      <c r="K1082" s="688" t="s">
        <v>140</v>
      </c>
      <c r="L1082" s="688" t="s">
        <v>9782</v>
      </c>
      <c r="M1082" s="585">
        <v>1</v>
      </c>
      <c r="N1082" s="644" t="s">
        <v>78</v>
      </c>
      <c r="O1082" s="579">
        <f t="shared" si="127"/>
        <v>0</v>
      </c>
      <c r="P1082" s="585">
        <f t="shared" si="124"/>
        <v>38</v>
      </c>
      <c r="Q1082" s="602">
        <v>2</v>
      </c>
      <c r="R1082" s="602">
        <v>3</v>
      </c>
      <c r="S1082" s="579">
        <f t="shared" si="125"/>
        <v>1</v>
      </c>
      <c r="T1082" s="579">
        <f t="shared" si="126"/>
        <v>1</v>
      </c>
      <c r="U1082" s="735" t="s">
        <v>9824</v>
      </c>
      <c r="V1082" s="832">
        <v>42971</v>
      </c>
      <c r="X1082" s="981">
        <v>0</v>
      </c>
      <c r="Y1082" s="981">
        <v>19</v>
      </c>
      <c r="Z1082" s="981">
        <v>2</v>
      </c>
      <c r="AA1082" s="981">
        <v>3</v>
      </c>
      <c r="AB1082" s="981">
        <v>1</v>
      </c>
      <c r="AC1082" s="981">
        <v>1</v>
      </c>
    </row>
    <row r="1083" spans="1:35" ht="15.75" hidden="1" customHeight="1" thickBot="1" x14ac:dyDescent="0.25">
      <c r="A1083" s="580" t="str">
        <f t="shared" si="123"/>
        <v>93339100SPSLF4-M1</v>
      </c>
      <c r="B1083" s="581">
        <v>1067</v>
      </c>
      <c r="C1083" s="589">
        <v>93339100</v>
      </c>
      <c r="D1083" s="589" t="s">
        <v>524</v>
      </c>
      <c r="E1083" s="589">
        <v>300</v>
      </c>
      <c r="F1083" s="591"/>
      <c r="G1083" s="589" t="s">
        <v>236</v>
      </c>
      <c r="H1083" s="541" t="s">
        <v>139</v>
      </c>
      <c r="I1083" s="692" t="s">
        <v>71</v>
      </c>
      <c r="J1083" s="592" t="s">
        <v>9797</v>
      </c>
      <c r="K1083" s="604" t="s">
        <v>140</v>
      </c>
      <c r="L1083" s="604" t="s">
        <v>9782</v>
      </c>
      <c r="M1083" s="593">
        <v>1</v>
      </c>
      <c r="N1083" s="604" t="s">
        <v>78</v>
      </c>
      <c r="O1083" s="594">
        <f t="shared" si="127"/>
        <v>0</v>
      </c>
      <c r="P1083" s="593">
        <f t="shared" si="124"/>
        <v>38</v>
      </c>
      <c r="Q1083" s="706">
        <v>2</v>
      </c>
      <c r="R1083" s="706">
        <v>3</v>
      </c>
      <c r="S1083" s="594">
        <f t="shared" si="125"/>
        <v>1</v>
      </c>
      <c r="T1083" s="594">
        <f t="shared" si="126"/>
        <v>1</v>
      </c>
      <c r="U1083" s="641" t="s">
        <v>9822</v>
      </c>
      <c r="V1083" s="833">
        <v>42905</v>
      </c>
      <c r="X1083" s="981">
        <v>0</v>
      </c>
      <c r="Y1083" s="981">
        <v>19</v>
      </c>
      <c r="Z1083" s="981">
        <v>2</v>
      </c>
      <c r="AA1083" s="981">
        <v>3</v>
      </c>
      <c r="AB1083" s="981">
        <v>1</v>
      </c>
      <c r="AC1083" s="981">
        <v>1</v>
      </c>
    </row>
    <row r="1084" spans="1:35" ht="15.75" hidden="1" customHeight="1" thickBot="1" x14ac:dyDescent="0.25">
      <c r="A1084" s="580" t="str">
        <f t="shared" si="123"/>
        <v>93332478</v>
      </c>
      <c r="B1084" s="581">
        <v>1068</v>
      </c>
      <c r="C1084" s="639">
        <v>93332478</v>
      </c>
      <c r="D1084" s="639" t="s">
        <v>527</v>
      </c>
      <c r="E1084" s="639"/>
      <c r="G1084" s="639"/>
      <c r="H1084" s="97" t="s">
        <v>153</v>
      </c>
      <c r="I1084" s="690" t="s">
        <v>75</v>
      </c>
      <c r="J1084" s="691" t="s">
        <v>132</v>
      </c>
      <c r="K1084" s="688" t="s">
        <v>528</v>
      </c>
      <c r="L1084" s="688"/>
      <c r="M1084" s="585">
        <v>1</v>
      </c>
      <c r="O1084" s="579">
        <f t="shared" si="127"/>
        <v>0</v>
      </c>
      <c r="P1084" s="585" t="e">
        <f t="shared" si="124"/>
        <v>#N/A</v>
      </c>
      <c r="Q1084" s="602"/>
      <c r="R1084" s="602"/>
      <c r="S1084" s="579">
        <f t="shared" si="125"/>
        <v>0</v>
      </c>
      <c r="T1084" s="579">
        <f t="shared" si="126"/>
        <v>0</v>
      </c>
      <c r="U1084" s="735"/>
      <c r="V1084" s="831"/>
      <c r="X1084" s="981">
        <v>0</v>
      </c>
      <c r="Y1084" s="981" t="e">
        <v>#N/A</v>
      </c>
      <c r="AB1084" s="981">
        <v>0</v>
      </c>
      <c r="AC1084" s="981">
        <v>0</v>
      </c>
    </row>
    <row r="1085" spans="1:35" ht="15.75" hidden="1" customHeight="1" thickBot="1" x14ac:dyDescent="0.25">
      <c r="A1085" s="580" t="str">
        <f t="shared" si="123"/>
        <v>93324940SPSLF3-M1</v>
      </c>
      <c r="B1085" s="581">
        <v>1069</v>
      </c>
      <c r="C1085" s="589">
        <v>93324940</v>
      </c>
      <c r="D1085" s="589" t="s">
        <v>529</v>
      </c>
      <c r="E1085" s="589">
        <v>3000</v>
      </c>
      <c r="F1085" s="591"/>
      <c r="G1085" s="589" t="s">
        <v>203</v>
      </c>
      <c r="H1085" s="541" t="s">
        <v>69</v>
      </c>
      <c r="I1085" s="692" t="s">
        <v>71</v>
      </c>
      <c r="J1085" s="592" t="s">
        <v>9794</v>
      </c>
      <c r="K1085" s="604" t="s">
        <v>530</v>
      </c>
      <c r="L1085" s="604" t="s">
        <v>9782</v>
      </c>
      <c r="M1085" s="593">
        <v>8</v>
      </c>
      <c r="N1085" s="604" t="s">
        <v>78</v>
      </c>
      <c r="O1085" s="594">
        <f t="shared" si="127"/>
        <v>0</v>
      </c>
      <c r="P1085" s="593">
        <f t="shared" si="124"/>
        <v>300</v>
      </c>
      <c r="Q1085" s="706">
        <v>2</v>
      </c>
      <c r="R1085" s="706">
        <v>3</v>
      </c>
      <c r="S1085" s="594">
        <f t="shared" si="125"/>
        <v>1</v>
      </c>
      <c r="T1085" s="594">
        <f t="shared" si="126"/>
        <v>1</v>
      </c>
      <c r="U1085" s="641" t="s">
        <v>9822</v>
      </c>
      <c r="V1085" s="833">
        <v>42906</v>
      </c>
      <c r="X1085" s="981">
        <v>0</v>
      </c>
      <c r="Y1085" s="981">
        <v>146</v>
      </c>
      <c r="Z1085" s="981">
        <v>2</v>
      </c>
      <c r="AA1085" s="981">
        <v>3</v>
      </c>
      <c r="AB1085" s="981">
        <v>1</v>
      </c>
      <c r="AC1085" s="981">
        <v>1</v>
      </c>
    </row>
    <row r="1086" spans="1:35" ht="15.75" hidden="1" customHeight="1" thickBot="1" x14ac:dyDescent="0.25">
      <c r="A1086" s="580" t="str">
        <f t="shared" si="123"/>
        <v>93321501DO014D-M4</v>
      </c>
      <c r="B1086" s="581">
        <v>1070</v>
      </c>
      <c r="C1086" s="639">
        <v>93321501</v>
      </c>
      <c r="D1086" s="639" t="s">
        <v>531</v>
      </c>
      <c r="E1086" s="639">
        <v>460</v>
      </c>
      <c r="G1086" s="639" t="s">
        <v>443</v>
      </c>
      <c r="H1086" s="97" t="s">
        <v>69</v>
      </c>
      <c r="I1086" s="690" t="s">
        <v>104</v>
      </c>
      <c r="J1086" s="691" t="s">
        <v>132</v>
      </c>
      <c r="K1086" s="688" t="s">
        <v>481</v>
      </c>
      <c r="L1086" s="688" t="s">
        <v>47</v>
      </c>
      <c r="M1086" s="585">
        <v>1</v>
      </c>
      <c r="O1086" s="579">
        <f t="shared" si="127"/>
        <v>0</v>
      </c>
      <c r="P1086" s="585" t="e">
        <f t="shared" si="124"/>
        <v>#N/A</v>
      </c>
      <c r="Q1086" s="602"/>
      <c r="R1086" s="602"/>
      <c r="S1086" s="579">
        <f t="shared" si="125"/>
        <v>0</v>
      </c>
      <c r="T1086" s="579">
        <f t="shared" si="126"/>
        <v>0</v>
      </c>
      <c r="U1086" s="735"/>
      <c r="V1086" s="831"/>
      <c r="X1086" s="981">
        <v>0</v>
      </c>
      <c r="Y1086" s="981" t="e">
        <v>#N/A</v>
      </c>
      <c r="AB1086" s="981">
        <v>0</v>
      </c>
      <c r="AC1086" s="981">
        <v>0</v>
      </c>
    </row>
    <row r="1087" spans="1:35" ht="15.75" hidden="1" customHeight="1" thickBot="1" x14ac:dyDescent="0.25">
      <c r="A1087" s="580" t="str">
        <f t="shared" si="123"/>
        <v>93321501DO014D-M4</v>
      </c>
      <c r="B1087" s="581">
        <v>1071</v>
      </c>
      <c r="C1087" s="639">
        <v>93321501</v>
      </c>
      <c r="D1087" s="639" t="s">
        <v>531</v>
      </c>
      <c r="E1087" s="639">
        <v>460</v>
      </c>
      <c r="G1087" s="639" t="s">
        <v>443</v>
      </c>
      <c r="H1087" s="724" t="s">
        <v>69</v>
      </c>
      <c r="I1087" s="690" t="s">
        <v>104</v>
      </c>
      <c r="J1087" s="691" t="s">
        <v>132</v>
      </c>
      <c r="K1087" s="688" t="s">
        <v>481</v>
      </c>
      <c r="L1087" s="688" t="s">
        <v>47</v>
      </c>
      <c r="M1087" s="585">
        <v>1</v>
      </c>
      <c r="O1087" s="579">
        <f t="shared" si="127"/>
        <v>0</v>
      </c>
      <c r="P1087" s="585" t="e">
        <f t="shared" si="124"/>
        <v>#N/A</v>
      </c>
      <c r="Q1087" s="602"/>
      <c r="R1087" s="602"/>
      <c r="S1087" s="579">
        <f t="shared" si="125"/>
        <v>0</v>
      </c>
      <c r="T1087" s="579">
        <f t="shared" si="126"/>
        <v>0</v>
      </c>
      <c r="U1087" s="735"/>
      <c r="V1087" s="831"/>
      <c r="X1087" s="981">
        <v>0</v>
      </c>
      <c r="Y1087" s="981" t="e">
        <v>#N/A</v>
      </c>
      <c r="AB1087" s="981">
        <v>0</v>
      </c>
      <c r="AC1087" s="981">
        <v>0</v>
      </c>
    </row>
    <row r="1088" spans="1:35" s="868" customFormat="1" ht="15.75" hidden="1" customHeight="1" thickBot="1" x14ac:dyDescent="0.25">
      <c r="A1088" s="618" t="str">
        <f t="shared" si="123"/>
        <v>93316503SPSMBC-M1</v>
      </c>
      <c r="B1088" s="581">
        <v>1072</v>
      </c>
      <c r="C1088" s="725">
        <v>93316503</v>
      </c>
      <c r="D1088" s="726" t="s">
        <v>532</v>
      </c>
      <c r="E1088" s="726">
        <v>50</v>
      </c>
      <c r="F1088" s="652"/>
      <c r="G1088" s="726" t="s">
        <v>533</v>
      </c>
      <c r="H1088" s="727" t="s">
        <v>69</v>
      </c>
      <c r="I1088" s="728" t="s">
        <v>257</v>
      </c>
      <c r="J1088" s="729" t="s">
        <v>132</v>
      </c>
      <c r="K1088" s="730" t="s">
        <v>534</v>
      </c>
      <c r="L1088" s="730" t="s">
        <v>535</v>
      </c>
      <c r="M1088" s="621">
        <v>1</v>
      </c>
      <c r="N1088" s="651"/>
      <c r="O1088" s="622">
        <f t="shared" si="127"/>
        <v>0</v>
      </c>
      <c r="P1088" s="621" t="e">
        <f t="shared" si="124"/>
        <v>#N/A</v>
      </c>
      <c r="Q1088" s="816"/>
      <c r="R1088" s="816"/>
      <c r="S1088" s="622">
        <f t="shared" si="125"/>
        <v>0</v>
      </c>
      <c r="T1088" s="622">
        <f t="shared" si="126"/>
        <v>0</v>
      </c>
      <c r="U1088" s="730"/>
      <c r="V1088" s="879"/>
      <c r="X1088" s="984">
        <v>0</v>
      </c>
      <c r="Y1088" s="984" t="e">
        <v>#N/A</v>
      </c>
      <c r="Z1088" s="984"/>
      <c r="AA1088" s="984"/>
      <c r="AB1088" s="984">
        <v>0</v>
      </c>
      <c r="AC1088" s="984">
        <v>0</v>
      </c>
      <c r="AD1088" s="984"/>
      <c r="AE1088" s="984"/>
      <c r="AF1088" s="984"/>
      <c r="AG1088" s="984"/>
      <c r="AH1088" s="984"/>
      <c r="AI1088" s="984"/>
    </row>
    <row r="1089" spans="1:29" ht="15.75" hidden="1" customHeight="1" thickBot="1" x14ac:dyDescent="0.25">
      <c r="A1089" s="580" t="str">
        <f t="shared" si="123"/>
        <v>93300404</v>
      </c>
      <c r="B1089" s="581">
        <v>1073</v>
      </c>
      <c r="C1089" s="639">
        <v>93300404</v>
      </c>
      <c r="D1089" s="639" t="s">
        <v>536</v>
      </c>
      <c r="E1089" s="639"/>
      <c r="G1089" s="639"/>
      <c r="H1089" s="97" t="s">
        <v>153</v>
      </c>
      <c r="I1089" s="690" t="s">
        <v>121</v>
      </c>
      <c r="J1089" s="691" t="s">
        <v>70</v>
      </c>
      <c r="K1089" s="688" t="s">
        <v>537</v>
      </c>
      <c r="L1089" s="688"/>
      <c r="M1089" s="585">
        <v>1</v>
      </c>
      <c r="O1089" s="579">
        <f t="shared" si="127"/>
        <v>0</v>
      </c>
      <c r="P1089" s="585" t="e">
        <f t="shared" si="124"/>
        <v>#N/A</v>
      </c>
      <c r="Q1089" s="602"/>
      <c r="R1089" s="602"/>
      <c r="S1089" s="579">
        <f t="shared" si="125"/>
        <v>0</v>
      </c>
      <c r="T1089" s="579">
        <f t="shared" si="126"/>
        <v>0</v>
      </c>
      <c r="U1089" s="735"/>
      <c r="V1089" s="831"/>
      <c r="X1089" s="981">
        <v>0</v>
      </c>
      <c r="Y1089" s="981" t="e">
        <v>#N/A</v>
      </c>
      <c r="AB1089" s="981">
        <v>0</v>
      </c>
      <c r="AC1089" s="981">
        <v>0</v>
      </c>
    </row>
    <row r="1090" spans="1:29" ht="15.75" hidden="1" customHeight="1" thickBot="1" x14ac:dyDescent="0.25">
      <c r="A1090" s="580" t="str">
        <f t="shared" si="123"/>
        <v>93299976TP040D-M2</v>
      </c>
      <c r="B1090" s="581">
        <v>1074</v>
      </c>
      <c r="C1090" s="586">
        <v>93299976</v>
      </c>
      <c r="D1090" s="639" t="s">
        <v>538</v>
      </c>
      <c r="E1090" s="639">
        <v>1000</v>
      </c>
      <c r="G1090" s="639" t="s">
        <v>330</v>
      </c>
      <c r="H1090" s="97" t="s">
        <v>69</v>
      </c>
      <c r="I1090" s="690" t="s">
        <v>121</v>
      </c>
      <c r="J1090" s="691" t="s">
        <v>117</v>
      </c>
      <c r="K1090" s="688" t="s">
        <v>98</v>
      </c>
      <c r="L1090" s="688" t="s">
        <v>47</v>
      </c>
      <c r="M1090" s="585">
        <v>1</v>
      </c>
      <c r="O1090" s="579">
        <f t="shared" si="127"/>
        <v>0</v>
      </c>
      <c r="P1090" s="585" t="e">
        <f t="shared" si="124"/>
        <v>#N/A</v>
      </c>
      <c r="Q1090" s="602"/>
      <c r="R1090" s="602"/>
      <c r="S1090" s="579">
        <f t="shared" si="125"/>
        <v>0</v>
      </c>
      <c r="T1090" s="579">
        <f t="shared" si="126"/>
        <v>0</v>
      </c>
      <c r="U1090" s="735"/>
      <c r="V1090" s="831"/>
      <c r="X1090" s="981">
        <v>0</v>
      </c>
      <c r="Y1090" s="981" t="e">
        <v>#N/A</v>
      </c>
      <c r="AB1090" s="981">
        <v>0</v>
      </c>
      <c r="AC1090" s="981">
        <v>0</v>
      </c>
    </row>
    <row r="1091" spans="1:29" ht="15.75" hidden="1" customHeight="1" thickBot="1" x14ac:dyDescent="0.25">
      <c r="A1091" s="580" t="str">
        <f t="shared" si="123"/>
        <v>93299976TP050D-M2</v>
      </c>
      <c r="B1091" s="581">
        <v>1075</v>
      </c>
      <c r="C1091" s="639">
        <v>93299976</v>
      </c>
      <c r="D1091" s="639" t="s">
        <v>538</v>
      </c>
      <c r="E1091" s="639">
        <v>1000</v>
      </c>
      <c r="G1091" s="639" t="s">
        <v>331</v>
      </c>
      <c r="H1091" s="97" t="s">
        <v>69</v>
      </c>
      <c r="I1091" s="690" t="s">
        <v>121</v>
      </c>
      <c r="J1091" s="691" t="s">
        <v>117</v>
      </c>
      <c r="K1091" s="688" t="s">
        <v>98</v>
      </c>
      <c r="L1091" s="688" t="s">
        <v>47</v>
      </c>
      <c r="M1091" s="585">
        <v>1</v>
      </c>
      <c r="O1091" s="579">
        <f t="shared" si="127"/>
        <v>0</v>
      </c>
      <c r="P1091" s="585" t="e">
        <f t="shared" si="124"/>
        <v>#N/A</v>
      </c>
      <c r="Q1091" s="602"/>
      <c r="R1091" s="602"/>
      <c r="S1091" s="579">
        <f t="shared" si="125"/>
        <v>0</v>
      </c>
      <c r="T1091" s="579">
        <f t="shared" si="126"/>
        <v>0</v>
      </c>
      <c r="U1091" s="735"/>
      <c r="V1091" s="831"/>
      <c r="X1091" s="981">
        <v>0</v>
      </c>
      <c r="Y1091" s="981" t="e">
        <v>#N/A</v>
      </c>
      <c r="AB1091" s="981">
        <v>0</v>
      </c>
      <c r="AC1091" s="981">
        <v>0</v>
      </c>
    </row>
    <row r="1092" spans="1:29" ht="15.75" hidden="1" customHeight="1" thickBot="1" x14ac:dyDescent="0.25">
      <c r="A1092" s="580" t="str">
        <f t="shared" si="123"/>
        <v>93299895MA026E-M2</v>
      </c>
      <c r="B1092" s="581">
        <v>1076</v>
      </c>
      <c r="C1092" s="639">
        <v>93299895</v>
      </c>
      <c r="D1092" s="639" t="s">
        <v>238</v>
      </c>
      <c r="E1092" s="639">
        <v>2500</v>
      </c>
      <c r="G1092" s="639" t="s">
        <v>540</v>
      </c>
      <c r="H1092" s="97" t="s">
        <v>69</v>
      </c>
      <c r="I1092" s="690" t="s">
        <v>97</v>
      </c>
      <c r="J1092" s="691" t="s">
        <v>117</v>
      </c>
      <c r="K1092" s="688" t="s">
        <v>474</v>
      </c>
      <c r="L1092" s="688" t="s">
        <v>42</v>
      </c>
      <c r="M1092" s="585">
        <v>1</v>
      </c>
      <c r="O1092" s="579">
        <f t="shared" si="127"/>
        <v>0</v>
      </c>
      <c r="P1092" s="585">
        <f t="shared" si="124"/>
        <v>21</v>
      </c>
      <c r="Q1092" s="602"/>
      <c r="R1092" s="602"/>
      <c r="S1092" s="579">
        <f t="shared" si="125"/>
        <v>0</v>
      </c>
      <c r="T1092" s="579">
        <f t="shared" si="126"/>
        <v>0</v>
      </c>
      <c r="U1092" s="735"/>
      <c r="V1092" s="831"/>
      <c r="X1092" s="981">
        <v>0</v>
      </c>
      <c r="Y1092" s="981">
        <v>10</v>
      </c>
      <c r="AB1092" s="981">
        <v>0</v>
      </c>
      <c r="AC1092" s="981">
        <v>0</v>
      </c>
    </row>
    <row r="1093" spans="1:29" ht="15.75" hidden="1" customHeight="1" thickBot="1" x14ac:dyDescent="0.25">
      <c r="A1093" s="580" t="str">
        <f t="shared" si="123"/>
        <v>93299182</v>
      </c>
      <c r="B1093" s="581">
        <v>1077</v>
      </c>
      <c r="C1093" s="639">
        <v>93299182</v>
      </c>
      <c r="D1093" s="639" t="s">
        <v>541</v>
      </c>
      <c r="E1093" s="639">
        <v>700</v>
      </c>
      <c r="G1093" s="639"/>
      <c r="H1093" s="97" t="s">
        <v>69</v>
      </c>
      <c r="I1093" s="690" t="s">
        <v>97</v>
      </c>
      <c r="J1093" s="691" t="s">
        <v>117</v>
      </c>
      <c r="K1093" s="688" t="s">
        <v>542</v>
      </c>
      <c r="L1093" s="688" t="s">
        <v>47</v>
      </c>
      <c r="M1093" s="585">
        <v>1</v>
      </c>
      <c r="O1093" s="579">
        <f t="shared" si="127"/>
        <v>0</v>
      </c>
      <c r="P1093" s="585" t="e">
        <f t="shared" si="124"/>
        <v>#N/A</v>
      </c>
      <c r="Q1093" s="602"/>
      <c r="R1093" s="602"/>
      <c r="S1093" s="579">
        <f t="shared" si="125"/>
        <v>0</v>
      </c>
      <c r="T1093" s="579">
        <f t="shared" si="126"/>
        <v>0</v>
      </c>
      <c r="U1093" s="735"/>
      <c r="V1093" s="831"/>
      <c r="X1093" s="981">
        <v>0</v>
      </c>
      <c r="Y1093" s="981" t="e">
        <v>#N/A</v>
      </c>
      <c r="AB1093" s="981">
        <v>0</v>
      </c>
      <c r="AC1093" s="981">
        <v>0</v>
      </c>
    </row>
    <row r="1094" spans="1:29" ht="15.75" hidden="1" customHeight="1" thickBot="1" x14ac:dyDescent="0.25">
      <c r="A1094" s="580" t="str">
        <f t="shared" si="123"/>
        <v>93299171TP029E-M3</v>
      </c>
      <c r="B1094" s="581">
        <v>1078</v>
      </c>
      <c r="C1094" s="589">
        <v>93299171</v>
      </c>
      <c r="D1094" s="589" t="s">
        <v>543</v>
      </c>
      <c r="E1094" s="589">
        <v>3000</v>
      </c>
      <c r="F1094" s="591"/>
      <c r="G1094" s="589" t="s">
        <v>544</v>
      </c>
      <c r="H1094" s="541" t="s">
        <v>69</v>
      </c>
      <c r="I1094" s="692" t="s">
        <v>121</v>
      </c>
      <c r="J1094" s="592" t="s">
        <v>117</v>
      </c>
      <c r="K1094" s="604" t="s">
        <v>545</v>
      </c>
      <c r="L1094" s="604" t="s">
        <v>47</v>
      </c>
      <c r="M1094" s="593">
        <v>1</v>
      </c>
      <c r="N1094" s="604"/>
      <c r="O1094" s="594">
        <f t="shared" si="127"/>
        <v>0</v>
      </c>
      <c r="P1094" s="593" t="e">
        <f t="shared" si="124"/>
        <v>#N/A</v>
      </c>
      <c r="Q1094" s="706"/>
      <c r="R1094" s="706"/>
      <c r="S1094" s="594">
        <f t="shared" si="125"/>
        <v>0</v>
      </c>
      <c r="T1094" s="594">
        <f t="shared" si="126"/>
        <v>0</v>
      </c>
      <c r="U1094" s="641"/>
      <c r="V1094" s="870"/>
      <c r="X1094" s="981">
        <v>0</v>
      </c>
      <c r="Y1094" s="981" t="e">
        <v>#N/A</v>
      </c>
      <c r="AB1094" s="981">
        <v>0</v>
      </c>
      <c r="AC1094" s="981">
        <v>0</v>
      </c>
    </row>
    <row r="1095" spans="1:29" ht="15.75" hidden="1" customHeight="1" thickBot="1" x14ac:dyDescent="0.25">
      <c r="A1095" s="580" t="str">
        <f t="shared" si="123"/>
        <v>93299162MA021E</v>
      </c>
      <c r="B1095" s="581">
        <v>1079</v>
      </c>
      <c r="C1095" s="589">
        <v>93299162</v>
      </c>
      <c r="D1095" s="589" t="s">
        <v>546</v>
      </c>
      <c r="E1095" s="589">
        <v>1200</v>
      </c>
      <c r="F1095" s="591"/>
      <c r="G1095" s="589" t="s">
        <v>1867</v>
      </c>
      <c r="H1095" s="541" t="s">
        <v>69</v>
      </c>
      <c r="I1095" s="692" t="s">
        <v>97</v>
      </c>
      <c r="J1095" s="592" t="s">
        <v>9794</v>
      </c>
      <c r="K1095" s="604" t="s">
        <v>542</v>
      </c>
      <c r="L1095" s="604" t="s">
        <v>9782</v>
      </c>
      <c r="M1095" s="593">
        <v>1</v>
      </c>
      <c r="N1095" s="604" t="s">
        <v>78</v>
      </c>
      <c r="O1095" s="594">
        <f t="shared" si="127"/>
        <v>0</v>
      </c>
      <c r="P1095" s="593">
        <f t="shared" si="124"/>
        <v>38</v>
      </c>
      <c r="Q1095" s="706">
        <v>2</v>
      </c>
      <c r="R1095" s="706">
        <v>3</v>
      </c>
      <c r="S1095" s="594">
        <f t="shared" si="125"/>
        <v>1</v>
      </c>
      <c r="T1095" s="594">
        <f t="shared" si="126"/>
        <v>1</v>
      </c>
      <c r="U1095" s="641" t="s">
        <v>9822</v>
      </c>
      <c r="V1095" s="833">
        <v>42892</v>
      </c>
      <c r="X1095" s="981">
        <v>0</v>
      </c>
      <c r="Y1095" s="981">
        <v>19</v>
      </c>
      <c r="Z1095" s="981">
        <v>2</v>
      </c>
      <c r="AA1095" s="981">
        <v>3</v>
      </c>
      <c r="AB1095" s="981">
        <v>1</v>
      </c>
      <c r="AC1095" s="981">
        <v>1</v>
      </c>
    </row>
    <row r="1096" spans="1:29" ht="15.75" hidden="1" customHeight="1" thickBot="1" x14ac:dyDescent="0.25">
      <c r="A1096" s="580" t="str">
        <f t="shared" si="123"/>
        <v>93298899TP053D-M2</v>
      </c>
      <c r="B1096" s="581">
        <v>1080</v>
      </c>
      <c r="C1096" s="589">
        <v>93298899</v>
      </c>
      <c r="D1096" s="589" t="s">
        <v>547</v>
      </c>
      <c r="E1096" s="589">
        <v>2500</v>
      </c>
      <c r="F1096" s="591"/>
      <c r="G1096" s="589" t="s">
        <v>548</v>
      </c>
      <c r="H1096" s="541" t="s">
        <v>69</v>
      </c>
      <c r="I1096" s="692" t="s">
        <v>121</v>
      </c>
      <c r="J1096" s="592" t="s">
        <v>117</v>
      </c>
      <c r="K1096" s="604" t="s">
        <v>549</v>
      </c>
      <c r="L1096" s="604" t="s">
        <v>47</v>
      </c>
      <c r="M1096" s="593">
        <v>1</v>
      </c>
      <c r="N1096" s="604"/>
      <c r="O1096" s="594">
        <f t="shared" si="127"/>
        <v>0</v>
      </c>
      <c r="P1096" s="585" t="e">
        <f t="shared" si="124"/>
        <v>#N/A</v>
      </c>
      <c r="Q1096" s="706">
        <v>2</v>
      </c>
      <c r="R1096" s="706">
        <v>3</v>
      </c>
      <c r="S1096" s="579">
        <f t="shared" si="125"/>
        <v>0</v>
      </c>
      <c r="T1096" s="579">
        <f t="shared" si="126"/>
        <v>0</v>
      </c>
      <c r="U1096" s="641" t="s">
        <v>9823</v>
      </c>
      <c r="V1096" s="853">
        <v>42970</v>
      </c>
      <c r="X1096" s="981">
        <v>0</v>
      </c>
      <c r="Y1096" s="981" t="e">
        <v>#N/A</v>
      </c>
      <c r="Z1096" s="981">
        <v>2</v>
      </c>
      <c r="AA1096" s="981">
        <v>3</v>
      </c>
      <c r="AB1096" s="981">
        <v>0</v>
      </c>
      <c r="AC1096" s="981">
        <v>0</v>
      </c>
    </row>
    <row r="1097" spans="1:29" ht="15.75" hidden="1" customHeight="1" thickBot="1" x14ac:dyDescent="0.25">
      <c r="A1097" s="580" t="str">
        <f t="shared" si="123"/>
        <v>93290373MA021E</v>
      </c>
      <c r="B1097" s="581">
        <v>1081</v>
      </c>
      <c r="C1097" s="639">
        <v>93290373</v>
      </c>
      <c r="D1097" s="639" t="s">
        <v>550</v>
      </c>
      <c r="E1097" s="639">
        <v>3000</v>
      </c>
      <c r="F1097" s="613"/>
      <c r="G1097" s="639" t="s">
        <v>1867</v>
      </c>
      <c r="H1097" s="97" t="s">
        <v>69</v>
      </c>
      <c r="I1097" s="690" t="s">
        <v>84</v>
      </c>
      <c r="J1097" s="691" t="s">
        <v>9794</v>
      </c>
      <c r="K1097" s="688" t="s">
        <v>474</v>
      </c>
      <c r="L1097" s="688" t="s">
        <v>9782</v>
      </c>
      <c r="M1097" s="614">
        <v>2</v>
      </c>
      <c r="N1097" s="688" t="s">
        <v>78</v>
      </c>
      <c r="O1097" s="615">
        <f t="shared" si="127"/>
        <v>0</v>
      </c>
      <c r="P1097" s="593">
        <f t="shared" si="124"/>
        <v>75</v>
      </c>
      <c r="Q1097" s="815">
        <v>2</v>
      </c>
      <c r="R1097" s="815">
        <v>3</v>
      </c>
      <c r="S1097" s="594">
        <f t="shared" si="125"/>
        <v>1</v>
      </c>
      <c r="T1097" s="594">
        <f t="shared" si="126"/>
        <v>1</v>
      </c>
      <c r="U1097" s="735" t="s">
        <v>9824</v>
      </c>
      <c r="V1097" s="832">
        <v>42976</v>
      </c>
      <c r="X1097" s="981">
        <v>0</v>
      </c>
      <c r="Y1097" s="981">
        <v>37</v>
      </c>
      <c r="Z1097" s="981">
        <v>2</v>
      </c>
      <c r="AA1097" s="981">
        <v>3</v>
      </c>
      <c r="AB1097" s="981">
        <v>1</v>
      </c>
      <c r="AC1097" s="981">
        <v>1</v>
      </c>
    </row>
    <row r="1098" spans="1:29" ht="15.75" hidden="1" customHeight="1" thickBot="1" x14ac:dyDescent="0.25">
      <c r="A1098" s="580" t="str">
        <f t="shared" si="123"/>
        <v>95984307MA008D</v>
      </c>
      <c r="B1098" s="581">
        <v>1082</v>
      </c>
      <c r="C1098" s="589">
        <v>95984307</v>
      </c>
      <c r="D1098" s="589" t="s">
        <v>333</v>
      </c>
      <c r="E1098" s="589">
        <v>4500</v>
      </c>
      <c r="F1098" s="591"/>
      <c r="G1098" s="589" t="s">
        <v>1391</v>
      </c>
      <c r="H1098" s="541" t="s">
        <v>69</v>
      </c>
      <c r="I1098" s="692" t="s">
        <v>97</v>
      </c>
      <c r="J1098" s="592" t="s">
        <v>9798</v>
      </c>
      <c r="K1098" s="604" t="s">
        <v>291</v>
      </c>
      <c r="L1098" s="604" t="s">
        <v>9782</v>
      </c>
      <c r="M1098" s="593">
        <v>1</v>
      </c>
      <c r="N1098" s="604" t="s">
        <v>78</v>
      </c>
      <c r="O1098" s="594">
        <f t="shared" si="127"/>
        <v>0</v>
      </c>
      <c r="P1098" s="593">
        <f t="shared" si="124"/>
        <v>38</v>
      </c>
      <c r="Q1098" s="706">
        <v>2</v>
      </c>
      <c r="R1098" s="706">
        <v>3</v>
      </c>
      <c r="S1098" s="594">
        <f t="shared" si="125"/>
        <v>1</v>
      </c>
      <c r="T1098" s="594">
        <f t="shared" si="126"/>
        <v>1</v>
      </c>
      <c r="U1098" s="641" t="s">
        <v>9822</v>
      </c>
      <c r="V1098" s="833">
        <v>42892</v>
      </c>
      <c r="X1098" s="981">
        <v>0</v>
      </c>
      <c r="Y1098" s="981">
        <v>19</v>
      </c>
      <c r="Z1098" s="981">
        <v>2</v>
      </c>
      <c r="AA1098" s="981">
        <v>3</v>
      </c>
      <c r="AB1098" s="981">
        <v>1</v>
      </c>
      <c r="AC1098" s="981">
        <v>1</v>
      </c>
    </row>
    <row r="1099" spans="1:29" ht="15.75" hidden="1" customHeight="1" thickBot="1" x14ac:dyDescent="0.25">
      <c r="A1099" s="580" t="str">
        <f t="shared" si="123"/>
        <v>93280007MA021E</v>
      </c>
      <c r="B1099" s="581">
        <v>1083</v>
      </c>
      <c r="C1099" s="639">
        <v>93280007</v>
      </c>
      <c r="D1099" s="639" t="s">
        <v>552</v>
      </c>
      <c r="E1099" s="639">
        <v>1200</v>
      </c>
      <c r="F1099" s="591"/>
      <c r="G1099" s="639" t="s">
        <v>1867</v>
      </c>
      <c r="H1099" s="97" t="s">
        <v>69</v>
      </c>
      <c r="I1099" s="690" t="s">
        <v>97</v>
      </c>
      <c r="J1099" s="691" t="s">
        <v>9795</v>
      </c>
      <c r="K1099" s="604" t="s">
        <v>178</v>
      </c>
      <c r="L1099" s="604" t="s">
        <v>9782</v>
      </c>
      <c r="M1099" s="614">
        <v>1</v>
      </c>
      <c r="N1099" s="604" t="s">
        <v>78</v>
      </c>
      <c r="O1099" s="594">
        <f t="shared" si="127"/>
        <v>0</v>
      </c>
      <c r="P1099" s="593">
        <f t="shared" si="124"/>
        <v>38</v>
      </c>
      <c r="Q1099" s="815">
        <v>2</v>
      </c>
      <c r="R1099" s="815">
        <v>3</v>
      </c>
      <c r="S1099" s="615">
        <f t="shared" si="125"/>
        <v>1</v>
      </c>
      <c r="T1099" s="615">
        <f t="shared" si="126"/>
        <v>1</v>
      </c>
      <c r="U1099" s="735" t="s">
        <v>9822</v>
      </c>
      <c r="V1099" s="832">
        <v>42892</v>
      </c>
      <c r="X1099" s="981">
        <v>0</v>
      </c>
      <c r="Y1099" s="981">
        <v>19</v>
      </c>
      <c r="Z1099" s="981">
        <v>2</v>
      </c>
      <c r="AA1099" s="981">
        <v>3</v>
      </c>
      <c r="AB1099" s="981">
        <v>1</v>
      </c>
      <c r="AC1099" s="981">
        <v>1</v>
      </c>
    </row>
    <row r="1100" spans="1:29" ht="15.75" hidden="1" customHeight="1" thickBot="1" x14ac:dyDescent="0.25">
      <c r="A1100" s="580" t="str">
        <f t="shared" si="123"/>
        <v>93280007TAP042D</v>
      </c>
      <c r="B1100" s="581">
        <v>1084</v>
      </c>
      <c r="C1100" s="639">
        <v>93280007</v>
      </c>
      <c r="D1100" s="639" t="s">
        <v>552</v>
      </c>
      <c r="E1100" s="639">
        <v>1200</v>
      </c>
      <c r="F1100" s="591"/>
      <c r="G1100" s="639" t="s">
        <v>10022</v>
      </c>
      <c r="H1100" s="97" t="s">
        <v>69</v>
      </c>
      <c r="I1100" s="690" t="s">
        <v>9802</v>
      </c>
      <c r="J1100" s="691" t="s">
        <v>9795</v>
      </c>
      <c r="K1100" s="604" t="s">
        <v>178</v>
      </c>
      <c r="L1100" s="604" t="s">
        <v>9782</v>
      </c>
      <c r="M1100" s="614">
        <v>2</v>
      </c>
      <c r="N1100" s="604" t="s">
        <v>78</v>
      </c>
      <c r="O1100" s="594">
        <f t="shared" si="127"/>
        <v>0</v>
      </c>
      <c r="P1100" s="593">
        <f t="shared" si="124"/>
        <v>75</v>
      </c>
      <c r="Q1100" s="815">
        <v>2</v>
      </c>
      <c r="R1100" s="815">
        <v>3</v>
      </c>
      <c r="S1100" s="615">
        <f t="shared" si="125"/>
        <v>1</v>
      </c>
      <c r="T1100" s="615">
        <f t="shared" si="126"/>
        <v>1</v>
      </c>
      <c r="U1100" s="735" t="s">
        <v>9822</v>
      </c>
      <c r="V1100" s="832">
        <v>42892</v>
      </c>
      <c r="X1100" s="981">
        <v>0</v>
      </c>
      <c r="Y1100" s="981">
        <v>37</v>
      </c>
      <c r="Z1100" s="981">
        <v>2</v>
      </c>
      <c r="AA1100" s="981">
        <v>3</v>
      </c>
      <c r="AB1100" s="981">
        <v>1</v>
      </c>
      <c r="AC1100" s="981">
        <v>1</v>
      </c>
    </row>
    <row r="1101" spans="1:29" ht="15.75" hidden="1" customHeight="1" thickBot="1" x14ac:dyDescent="0.25">
      <c r="A1101" s="580" t="str">
        <f t="shared" si="123"/>
        <v>93280007TAP008E</v>
      </c>
      <c r="B1101" s="581">
        <v>1085</v>
      </c>
      <c r="C1101" s="639">
        <v>93280007</v>
      </c>
      <c r="D1101" s="639" t="s">
        <v>552</v>
      </c>
      <c r="E1101" s="639">
        <v>1200</v>
      </c>
      <c r="F1101" s="591"/>
      <c r="G1101" s="639" t="s">
        <v>9833</v>
      </c>
      <c r="H1101" s="97" t="s">
        <v>69</v>
      </c>
      <c r="I1101" s="690" t="s">
        <v>9802</v>
      </c>
      <c r="J1101" s="691" t="s">
        <v>9795</v>
      </c>
      <c r="K1101" s="604" t="s">
        <v>178</v>
      </c>
      <c r="L1101" s="604" t="s">
        <v>9782</v>
      </c>
      <c r="M1101" s="614">
        <v>7</v>
      </c>
      <c r="N1101" s="604" t="s">
        <v>78</v>
      </c>
      <c r="O1101" s="594">
        <f t="shared" si="127"/>
        <v>0</v>
      </c>
      <c r="P1101" s="593">
        <f t="shared" si="124"/>
        <v>263</v>
      </c>
      <c r="Q1101" s="815">
        <v>2</v>
      </c>
      <c r="R1101" s="815">
        <v>3</v>
      </c>
      <c r="S1101" s="615">
        <f t="shared" si="125"/>
        <v>1</v>
      </c>
      <c r="T1101" s="615">
        <f t="shared" si="126"/>
        <v>2</v>
      </c>
      <c r="U1101" s="735" t="s">
        <v>9822</v>
      </c>
      <c r="V1101" s="832">
        <v>42892</v>
      </c>
      <c r="X1101" s="981">
        <v>0</v>
      </c>
      <c r="Y1101" s="981">
        <v>128</v>
      </c>
      <c r="Z1101" s="981">
        <v>2</v>
      </c>
      <c r="AA1101" s="981">
        <v>3</v>
      </c>
      <c r="AB1101" s="981">
        <v>1</v>
      </c>
      <c r="AC1101" s="981">
        <v>2</v>
      </c>
    </row>
    <row r="1102" spans="1:29" ht="15.75" hidden="1" customHeight="1" thickBot="1" x14ac:dyDescent="0.25">
      <c r="A1102" s="580" t="str">
        <f t="shared" si="123"/>
        <v>93280007TAP015E</v>
      </c>
      <c r="B1102" s="581">
        <v>1086</v>
      </c>
      <c r="C1102" s="589">
        <v>93280007</v>
      </c>
      <c r="D1102" s="589" t="s">
        <v>552</v>
      </c>
      <c r="E1102" s="589">
        <v>1200</v>
      </c>
      <c r="F1102" s="591"/>
      <c r="G1102" s="589" t="s">
        <v>9944</v>
      </c>
      <c r="H1102" s="541" t="s">
        <v>69</v>
      </c>
      <c r="I1102" s="692" t="s">
        <v>9803</v>
      </c>
      <c r="J1102" s="592" t="s">
        <v>9795</v>
      </c>
      <c r="K1102" s="604" t="s">
        <v>178</v>
      </c>
      <c r="L1102" s="604" t="s">
        <v>9782</v>
      </c>
      <c r="M1102" s="593">
        <v>2</v>
      </c>
      <c r="N1102" s="604" t="s">
        <v>78</v>
      </c>
      <c r="O1102" s="594">
        <f t="shared" si="127"/>
        <v>0</v>
      </c>
      <c r="P1102" s="593">
        <f t="shared" si="124"/>
        <v>75</v>
      </c>
      <c r="Q1102" s="706">
        <v>2</v>
      </c>
      <c r="R1102" s="706">
        <v>3</v>
      </c>
      <c r="S1102" s="594">
        <f t="shared" si="125"/>
        <v>1</v>
      </c>
      <c r="T1102" s="594">
        <f t="shared" si="126"/>
        <v>1</v>
      </c>
      <c r="U1102" s="641" t="s">
        <v>9823</v>
      </c>
      <c r="V1102" s="1005">
        <v>43012</v>
      </c>
      <c r="X1102" s="981">
        <v>0</v>
      </c>
      <c r="Y1102" s="981">
        <v>37</v>
      </c>
      <c r="Z1102" s="981">
        <v>2</v>
      </c>
      <c r="AA1102" s="981">
        <v>3</v>
      </c>
      <c r="AB1102" s="981">
        <v>1</v>
      </c>
      <c r="AC1102" s="981">
        <v>1</v>
      </c>
    </row>
    <row r="1103" spans="1:29" ht="15.75" hidden="1" customHeight="1" thickBot="1" x14ac:dyDescent="0.25">
      <c r="A1103" s="580" t="str">
        <f t="shared" si="123"/>
        <v>52108789TP012E-M3</v>
      </c>
      <c r="B1103" s="581">
        <v>1087</v>
      </c>
      <c r="C1103" s="589">
        <v>52108789</v>
      </c>
      <c r="D1103" s="589" t="s">
        <v>354</v>
      </c>
      <c r="E1103" s="589">
        <v>6000</v>
      </c>
      <c r="F1103" s="591"/>
      <c r="G1103" s="589" t="s">
        <v>214</v>
      </c>
      <c r="H1103" s="541" t="s">
        <v>69</v>
      </c>
      <c r="I1103" s="692" t="s">
        <v>75</v>
      </c>
      <c r="J1103" s="592" t="s">
        <v>556</v>
      </c>
      <c r="K1103" s="604" t="s">
        <v>287</v>
      </c>
      <c r="L1103" s="604" t="s">
        <v>42</v>
      </c>
      <c r="M1103" s="593">
        <v>1</v>
      </c>
      <c r="N1103" s="604"/>
      <c r="O1103" s="594">
        <f t="shared" si="127"/>
        <v>0</v>
      </c>
      <c r="P1103" s="593">
        <f t="shared" si="124"/>
        <v>21</v>
      </c>
      <c r="Q1103" s="706"/>
      <c r="R1103" s="706"/>
      <c r="S1103" s="594">
        <v>2</v>
      </c>
      <c r="T1103" s="594">
        <v>3</v>
      </c>
      <c r="U1103" s="641" t="s">
        <v>9823</v>
      </c>
      <c r="V1103" s="853">
        <v>43012</v>
      </c>
      <c r="X1103" s="981">
        <v>0</v>
      </c>
      <c r="Y1103" s="981">
        <v>10</v>
      </c>
      <c r="AB1103" s="981">
        <v>0</v>
      </c>
      <c r="AC1103" s="981">
        <v>0</v>
      </c>
    </row>
    <row r="1104" spans="1:29" ht="15.75" hidden="1" customHeight="1" thickBot="1" x14ac:dyDescent="0.25">
      <c r="A1104" s="580" t="str">
        <f t="shared" si="123"/>
        <v>93267837TP012E-M3</v>
      </c>
      <c r="B1104" s="581">
        <v>1088</v>
      </c>
      <c r="C1104" s="639">
        <v>93267837</v>
      </c>
      <c r="D1104" s="639" t="s">
        <v>558</v>
      </c>
      <c r="E1104" s="639">
        <v>35</v>
      </c>
      <c r="G1104" s="639" t="s">
        <v>214</v>
      </c>
      <c r="H1104" s="97" t="s">
        <v>69</v>
      </c>
      <c r="I1104" s="690" t="s">
        <v>75</v>
      </c>
      <c r="J1104" s="691" t="s">
        <v>117</v>
      </c>
      <c r="K1104" s="688" t="s">
        <v>559</v>
      </c>
      <c r="L1104" s="688" t="s">
        <v>47</v>
      </c>
      <c r="M1104" s="585">
        <v>1</v>
      </c>
      <c r="O1104" s="579">
        <f t="shared" si="127"/>
        <v>0</v>
      </c>
      <c r="P1104" s="585" t="e">
        <f t="shared" si="124"/>
        <v>#N/A</v>
      </c>
      <c r="Q1104" s="602"/>
      <c r="R1104" s="602"/>
      <c r="S1104" s="579">
        <f t="shared" ref="S1104:S1115" si="128">ROUNDUP(IF(N1104="pps",(M1104*VLOOKUP(L1104,$E$2:$I$9,4,FALSE)*$B$3)/E1104,0),0)</f>
        <v>0</v>
      </c>
      <c r="T1104" s="579">
        <f t="shared" ref="T1104:T1115" si="129">ROUNDUP(IF(N1104="pps",(M1104*VLOOKUP(L1104,$E$2:$I$9,4,FALSE)*$B$9)/E1104,0),0)</f>
        <v>0</v>
      </c>
      <c r="U1104" s="735"/>
      <c r="V1104" s="831"/>
      <c r="X1104" s="981">
        <v>0</v>
      </c>
      <c r="Y1104" s="981" t="e">
        <v>#N/A</v>
      </c>
      <c r="AB1104" s="981">
        <v>0</v>
      </c>
      <c r="AC1104" s="981">
        <v>0</v>
      </c>
    </row>
    <row r="1105" spans="1:35" ht="15.75" hidden="1" customHeight="1" thickBot="1" x14ac:dyDescent="0.25">
      <c r="A1105" s="580" t="str">
        <f t="shared" si="123"/>
        <v>93267837TP012E-M3</v>
      </c>
      <c r="B1105" s="581">
        <v>1089</v>
      </c>
      <c r="C1105" s="639">
        <v>93267837</v>
      </c>
      <c r="D1105" s="639" t="s">
        <v>558</v>
      </c>
      <c r="E1105" s="639">
        <v>45</v>
      </c>
      <c r="G1105" s="639" t="s">
        <v>214</v>
      </c>
      <c r="H1105" s="97" t="s">
        <v>69</v>
      </c>
      <c r="I1105" s="690" t="s">
        <v>75</v>
      </c>
      <c r="J1105" s="691" t="s">
        <v>117</v>
      </c>
      <c r="K1105" s="688" t="s">
        <v>559</v>
      </c>
      <c r="L1105" s="688" t="s">
        <v>47</v>
      </c>
      <c r="M1105" s="585">
        <v>1</v>
      </c>
      <c r="O1105" s="579">
        <f t="shared" si="127"/>
        <v>0</v>
      </c>
      <c r="P1105" s="585" t="e">
        <f t="shared" si="124"/>
        <v>#N/A</v>
      </c>
      <c r="Q1105" s="602"/>
      <c r="R1105" s="602"/>
      <c r="S1105" s="579">
        <f t="shared" si="128"/>
        <v>0</v>
      </c>
      <c r="T1105" s="579">
        <f t="shared" si="129"/>
        <v>0</v>
      </c>
      <c r="U1105" s="735"/>
      <c r="V1105" s="831"/>
      <c r="X1105" s="981">
        <v>0</v>
      </c>
      <c r="Y1105" s="981" t="e">
        <v>#N/A</v>
      </c>
      <c r="AB1105" s="981">
        <v>0</v>
      </c>
      <c r="AC1105" s="981">
        <v>0</v>
      </c>
    </row>
    <row r="1106" spans="1:35" ht="15.75" hidden="1" customHeight="1" thickBot="1" x14ac:dyDescent="0.25">
      <c r="A1106" s="580" t="str">
        <f t="shared" si="123"/>
        <v>93267837TP013E-M3</v>
      </c>
      <c r="B1106" s="581">
        <v>1090</v>
      </c>
      <c r="C1106" s="639">
        <v>93267837</v>
      </c>
      <c r="D1106" s="639" t="s">
        <v>558</v>
      </c>
      <c r="E1106" s="639">
        <v>45</v>
      </c>
      <c r="G1106" s="639" t="s">
        <v>560</v>
      </c>
      <c r="H1106" s="97" t="s">
        <v>69</v>
      </c>
      <c r="I1106" s="690" t="s">
        <v>75</v>
      </c>
      <c r="J1106" s="691" t="s">
        <v>117</v>
      </c>
      <c r="K1106" s="688" t="s">
        <v>559</v>
      </c>
      <c r="L1106" s="688" t="s">
        <v>47</v>
      </c>
      <c r="M1106" s="585">
        <v>1</v>
      </c>
      <c r="O1106" s="579">
        <f t="shared" si="127"/>
        <v>0</v>
      </c>
      <c r="P1106" s="585" t="e">
        <f t="shared" si="124"/>
        <v>#N/A</v>
      </c>
      <c r="Q1106" s="602"/>
      <c r="R1106" s="602"/>
      <c r="S1106" s="579">
        <f t="shared" si="128"/>
        <v>0</v>
      </c>
      <c r="T1106" s="579">
        <f t="shared" si="129"/>
        <v>0</v>
      </c>
      <c r="U1106" s="735"/>
      <c r="V1106" s="831"/>
      <c r="X1106" s="981">
        <v>0</v>
      </c>
      <c r="Y1106" s="981" t="e">
        <v>#N/A</v>
      </c>
      <c r="AB1106" s="981">
        <v>0</v>
      </c>
      <c r="AC1106" s="981">
        <v>0</v>
      </c>
    </row>
    <row r="1107" spans="1:35" ht="15.75" hidden="1" customHeight="1" thickBot="1" x14ac:dyDescent="0.25">
      <c r="A1107" s="580" t="str">
        <f t="shared" si="123"/>
        <v>93263581TP053D-M2</v>
      </c>
      <c r="B1107" s="581">
        <v>1091</v>
      </c>
      <c r="C1107" s="639">
        <v>93263581</v>
      </c>
      <c r="D1107" s="695" t="s">
        <v>561</v>
      </c>
      <c r="E1107" s="639">
        <v>400</v>
      </c>
      <c r="G1107" s="639" t="s">
        <v>548</v>
      </c>
      <c r="H1107" s="97" t="s">
        <v>69</v>
      </c>
      <c r="I1107" s="690" t="s">
        <v>412</v>
      </c>
      <c r="J1107" s="691" t="s">
        <v>132</v>
      </c>
      <c r="K1107" s="688" t="s">
        <v>562</v>
      </c>
      <c r="L1107" s="688" t="s">
        <v>47</v>
      </c>
      <c r="M1107" s="585">
        <v>1</v>
      </c>
      <c r="O1107" s="579">
        <f t="shared" si="127"/>
        <v>0</v>
      </c>
      <c r="P1107" s="585" t="e">
        <f t="shared" si="124"/>
        <v>#N/A</v>
      </c>
      <c r="Q1107" s="602"/>
      <c r="R1107" s="602"/>
      <c r="S1107" s="579">
        <f t="shared" si="128"/>
        <v>0</v>
      </c>
      <c r="T1107" s="579">
        <f t="shared" si="129"/>
        <v>0</v>
      </c>
      <c r="U1107" s="735"/>
      <c r="V1107" s="831"/>
      <c r="X1107" s="981">
        <v>0</v>
      </c>
      <c r="Y1107" s="981" t="e">
        <v>#N/A</v>
      </c>
      <c r="AB1107" s="981">
        <v>0</v>
      </c>
      <c r="AC1107" s="981">
        <v>0</v>
      </c>
    </row>
    <row r="1108" spans="1:35" ht="15.75" hidden="1" customHeight="1" thickBot="1" x14ac:dyDescent="0.25">
      <c r="A1108" s="580" t="str">
        <f t="shared" si="123"/>
        <v>93252072SPSLF5-M1</v>
      </c>
      <c r="B1108" s="581">
        <v>1092</v>
      </c>
      <c r="C1108" s="688">
        <v>93252072</v>
      </c>
      <c r="D1108" s="688" t="s">
        <v>564</v>
      </c>
      <c r="E1108" s="688">
        <v>4400</v>
      </c>
      <c r="G1108" s="639" t="s">
        <v>522</v>
      </c>
      <c r="H1108" s="97" t="s">
        <v>69</v>
      </c>
      <c r="I1108" s="690" t="s">
        <v>565</v>
      </c>
      <c r="J1108" s="691" t="s">
        <v>117</v>
      </c>
      <c r="K1108" s="688" t="s">
        <v>566</v>
      </c>
      <c r="L1108" s="688" t="s">
        <v>47</v>
      </c>
      <c r="M1108" s="585">
        <v>1</v>
      </c>
      <c r="O1108" s="579">
        <f t="shared" si="127"/>
        <v>0</v>
      </c>
      <c r="P1108" s="585" t="e">
        <f t="shared" si="124"/>
        <v>#N/A</v>
      </c>
      <c r="Q1108" s="602"/>
      <c r="R1108" s="602"/>
      <c r="S1108" s="579">
        <f t="shared" si="128"/>
        <v>0</v>
      </c>
      <c r="T1108" s="579">
        <f t="shared" si="129"/>
        <v>0</v>
      </c>
      <c r="U1108" s="735"/>
      <c r="V1108" s="831"/>
      <c r="X1108" s="981">
        <v>0</v>
      </c>
      <c r="Y1108" s="981" t="e">
        <v>#N/A</v>
      </c>
      <c r="AB1108" s="981">
        <v>0</v>
      </c>
      <c r="AC1108" s="981">
        <v>0</v>
      </c>
    </row>
    <row r="1109" spans="1:35" ht="15.75" hidden="1" customHeight="1" thickBot="1" x14ac:dyDescent="0.25">
      <c r="A1109" s="580" t="str">
        <f t="shared" si="123"/>
        <v>93251956MA021E</v>
      </c>
      <c r="B1109" s="581">
        <v>1093</v>
      </c>
      <c r="C1109" s="589">
        <v>93251956</v>
      </c>
      <c r="D1109" s="589" t="s">
        <v>567</v>
      </c>
      <c r="E1109" s="589">
        <v>1500</v>
      </c>
      <c r="F1109" s="591"/>
      <c r="G1109" s="589" t="s">
        <v>1867</v>
      </c>
      <c r="H1109" s="541" t="s">
        <v>69</v>
      </c>
      <c r="I1109" s="692" t="s">
        <v>97</v>
      </c>
      <c r="J1109" s="592" t="s">
        <v>9794</v>
      </c>
      <c r="K1109" s="604" t="s">
        <v>10063</v>
      </c>
      <c r="L1109" s="604" t="s">
        <v>9782</v>
      </c>
      <c r="M1109" s="593">
        <v>1</v>
      </c>
      <c r="N1109" s="604" t="s">
        <v>78</v>
      </c>
      <c r="O1109" s="594">
        <f t="shared" si="127"/>
        <v>0</v>
      </c>
      <c r="P1109" s="593">
        <f t="shared" si="124"/>
        <v>38</v>
      </c>
      <c r="Q1109" s="706">
        <v>2</v>
      </c>
      <c r="R1109" s="706">
        <v>3</v>
      </c>
      <c r="S1109" s="594">
        <f t="shared" si="128"/>
        <v>1</v>
      </c>
      <c r="T1109" s="594">
        <f t="shared" si="129"/>
        <v>1</v>
      </c>
      <c r="U1109" s="641" t="s">
        <v>9822</v>
      </c>
      <c r="V1109" s="833">
        <v>42892</v>
      </c>
      <c r="X1109" s="981">
        <v>0</v>
      </c>
      <c r="Y1109" s="981">
        <v>19</v>
      </c>
      <c r="Z1109" s="981">
        <v>2</v>
      </c>
      <c r="AA1109" s="981">
        <v>3</v>
      </c>
      <c r="AB1109" s="981">
        <v>1</v>
      </c>
      <c r="AC1109" s="981">
        <v>1</v>
      </c>
    </row>
    <row r="1110" spans="1:35" s="868" customFormat="1" ht="15.75" hidden="1" customHeight="1" thickBot="1" x14ac:dyDescent="0.25">
      <c r="A1110" s="618" t="str">
        <f t="shared" si="123"/>
        <v>93228899SPSMBC-M1</v>
      </c>
      <c r="B1110" s="581">
        <v>1094</v>
      </c>
      <c r="C1110" s="731">
        <v>93228899</v>
      </c>
      <c r="D1110" s="627" t="s">
        <v>569</v>
      </c>
      <c r="E1110" s="726">
        <v>1000</v>
      </c>
      <c r="F1110" s="652"/>
      <c r="G1110" s="726" t="s">
        <v>533</v>
      </c>
      <c r="H1110" s="727" t="s">
        <v>570</v>
      </c>
      <c r="I1110" s="728" t="s">
        <v>84</v>
      </c>
      <c r="J1110" s="729" t="s">
        <v>132</v>
      </c>
      <c r="K1110" s="730" t="s">
        <v>571</v>
      </c>
      <c r="L1110" s="730" t="s">
        <v>535</v>
      </c>
      <c r="M1110" s="621">
        <v>1</v>
      </c>
      <c r="N1110" s="651"/>
      <c r="O1110" s="622">
        <f t="shared" si="127"/>
        <v>0</v>
      </c>
      <c r="P1110" s="621" t="e">
        <f t="shared" si="124"/>
        <v>#N/A</v>
      </c>
      <c r="Q1110" s="816"/>
      <c r="R1110" s="816"/>
      <c r="S1110" s="622">
        <f t="shared" si="128"/>
        <v>0</v>
      </c>
      <c r="T1110" s="622">
        <f t="shared" si="129"/>
        <v>0</v>
      </c>
      <c r="U1110" s="730"/>
      <c r="V1110" s="879"/>
      <c r="X1110" s="984">
        <v>0</v>
      </c>
      <c r="Y1110" s="984" t="e">
        <v>#N/A</v>
      </c>
      <c r="Z1110" s="984"/>
      <c r="AA1110" s="984"/>
      <c r="AB1110" s="984">
        <v>0</v>
      </c>
      <c r="AC1110" s="984">
        <v>0</v>
      </c>
      <c r="AD1110" s="984"/>
      <c r="AE1110" s="984"/>
      <c r="AF1110" s="984"/>
      <c r="AG1110" s="984"/>
      <c r="AH1110" s="984"/>
      <c r="AI1110" s="984"/>
    </row>
    <row r="1111" spans="1:35" ht="15.75" hidden="1" customHeight="1" thickBot="1" x14ac:dyDescent="0.25">
      <c r="A1111" s="580" t="str">
        <f t="shared" si="123"/>
        <v>93226361MINOMI-M3</v>
      </c>
      <c r="B1111" s="581">
        <v>1095</v>
      </c>
      <c r="C1111" s="586">
        <v>93226361</v>
      </c>
      <c r="D1111" s="586" t="s">
        <v>572</v>
      </c>
      <c r="E1111" s="639">
        <v>2500</v>
      </c>
      <c r="G1111" s="639" t="s">
        <v>261</v>
      </c>
      <c r="H1111" s="97" t="s">
        <v>69</v>
      </c>
      <c r="I1111" s="690" t="s">
        <v>412</v>
      </c>
      <c r="J1111" s="691" t="s">
        <v>70</v>
      </c>
      <c r="K1111" s="688" t="s">
        <v>409</v>
      </c>
      <c r="L1111" s="688" t="s">
        <v>47</v>
      </c>
      <c r="M1111" s="585">
        <v>1</v>
      </c>
      <c r="O1111" s="579">
        <f t="shared" si="127"/>
        <v>0</v>
      </c>
      <c r="P1111" s="585" t="e">
        <f t="shared" si="124"/>
        <v>#N/A</v>
      </c>
      <c r="Q1111" s="602"/>
      <c r="R1111" s="602"/>
      <c r="S1111" s="579">
        <f t="shared" si="128"/>
        <v>0</v>
      </c>
      <c r="T1111" s="579">
        <f t="shared" si="129"/>
        <v>0</v>
      </c>
      <c r="U1111" s="735"/>
      <c r="V1111" s="831"/>
      <c r="X1111" s="981">
        <v>0</v>
      </c>
      <c r="Y1111" s="981" t="e">
        <v>#N/A</v>
      </c>
      <c r="AB1111" s="981">
        <v>0</v>
      </c>
      <c r="AC1111" s="981">
        <v>0</v>
      </c>
    </row>
    <row r="1112" spans="1:35" ht="15.75" hidden="1" customHeight="1" thickBot="1" x14ac:dyDescent="0.25">
      <c r="A1112" s="580" t="str">
        <f t="shared" si="123"/>
        <v>93211173SPSLF4-M1</v>
      </c>
      <c r="B1112" s="581">
        <v>1096</v>
      </c>
      <c r="C1112" s="589">
        <v>93211173</v>
      </c>
      <c r="D1112" s="589" t="s">
        <v>573</v>
      </c>
      <c r="E1112" s="589">
        <v>30000</v>
      </c>
      <c r="F1112" s="591"/>
      <c r="G1112" s="589" t="s">
        <v>236</v>
      </c>
      <c r="H1112" s="541" t="s">
        <v>69</v>
      </c>
      <c r="I1112" s="692" t="s">
        <v>2283</v>
      </c>
      <c r="J1112" s="592" t="s">
        <v>9797</v>
      </c>
      <c r="K1112" s="604" t="s">
        <v>574</v>
      </c>
      <c r="L1112" s="604" t="s">
        <v>9782</v>
      </c>
      <c r="M1112" s="593">
        <v>1</v>
      </c>
      <c r="N1112" s="604" t="s">
        <v>78</v>
      </c>
      <c r="O1112" s="594">
        <f t="shared" si="127"/>
        <v>0</v>
      </c>
      <c r="P1112" s="593">
        <f t="shared" si="124"/>
        <v>38</v>
      </c>
      <c r="Q1112" s="706">
        <v>2</v>
      </c>
      <c r="R1112" s="706">
        <v>3</v>
      </c>
      <c r="S1112" s="594">
        <f t="shared" si="128"/>
        <v>1</v>
      </c>
      <c r="T1112" s="594">
        <f t="shared" si="129"/>
        <v>1</v>
      </c>
      <c r="U1112" s="641" t="s">
        <v>9822</v>
      </c>
      <c r="V1112" s="833">
        <v>42905</v>
      </c>
      <c r="X1112" s="981">
        <v>0</v>
      </c>
      <c r="Y1112" s="981">
        <v>19</v>
      </c>
      <c r="Z1112" s="981">
        <v>2</v>
      </c>
      <c r="AA1112" s="981">
        <v>3</v>
      </c>
      <c r="AB1112" s="981">
        <v>1</v>
      </c>
      <c r="AC1112" s="981">
        <v>1</v>
      </c>
    </row>
    <row r="1113" spans="1:35" ht="15.75" hidden="1" customHeight="1" thickBot="1" x14ac:dyDescent="0.25">
      <c r="A1113" s="580" t="str">
        <f t="shared" si="123"/>
        <v>90588171TP006E-M3</v>
      </c>
      <c r="B1113" s="581">
        <v>1097</v>
      </c>
      <c r="C1113" s="639">
        <v>90588171</v>
      </c>
      <c r="D1113" s="639" t="s">
        <v>577</v>
      </c>
      <c r="E1113" s="639">
        <v>3000</v>
      </c>
      <c r="G1113" s="639" t="s">
        <v>332</v>
      </c>
      <c r="H1113" s="97" t="s">
        <v>69</v>
      </c>
      <c r="I1113" s="690" t="s">
        <v>75</v>
      </c>
      <c r="J1113" s="691" t="s">
        <v>83</v>
      </c>
      <c r="K1113" s="688" t="s">
        <v>578</v>
      </c>
      <c r="L1113" s="688" t="s">
        <v>47</v>
      </c>
      <c r="M1113" s="585">
        <v>1</v>
      </c>
      <c r="O1113" s="579">
        <f t="shared" si="127"/>
        <v>0</v>
      </c>
      <c r="P1113" s="585" t="e">
        <f t="shared" si="124"/>
        <v>#N/A</v>
      </c>
      <c r="Q1113" s="602"/>
      <c r="R1113" s="602"/>
      <c r="S1113" s="579">
        <f t="shared" si="128"/>
        <v>0</v>
      </c>
      <c r="T1113" s="579">
        <f t="shared" si="129"/>
        <v>0</v>
      </c>
      <c r="U1113" s="735"/>
      <c r="V1113" s="831"/>
      <c r="X1113" s="981">
        <v>0</v>
      </c>
      <c r="Y1113" s="981" t="e">
        <v>#N/A</v>
      </c>
      <c r="AB1113" s="981">
        <v>0</v>
      </c>
      <c r="AC1113" s="981">
        <v>0</v>
      </c>
    </row>
    <row r="1114" spans="1:35" ht="15.75" hidden="1" customHeight="1" thickBot="1" x14ac:dyDescent="0.25">
      <c r="A1114" s="580" t="str">
        <f t="shared" si="123"/>
        <v>90559606TP042D-M2</v>
      </c>
      <c r="B1114" s="581">
        <v>1098</v>
      </c>
      <c r="C1114" s="589">
        <v>90559606</v>
      </c>
      <c r="D1114" s="589" t="s">
        <v>579</v>
      </c>
      <c r="E1114" s="589">
        <v>200</v>
      </c>
      <c r="F1114" s="591"/>
      <c r="G1114" s="589" t="s">
        <v>554</v>
      </c>
      <c r="H1114" s="541" t="s">
        <v>69</v>
      </c>
      <c r="I1114" s="692" t="s">
        <v>121</v>
      </c>
      <c r="J1114" s="592" t="s">
        <v>117</v>
      </c>
      <c r="K1114" s="604" t="s">
        <v>274</v>
      </c>
      <c r="L1114" s="604" t="s">
        <v>42</v>
      </c>
      <c r="M1114" s="593">
        <v>1</v>
      </c>
      <c r="N1114" s="604"/>
      <c r="O1114" s="594">
        <f t="shared" si="127"/>
        <v>0</v>
      </c>
      <c r="P1114" s="585">
        <f t="shared" si="124"/>
        <v>21</v>
      </c>
      <c r="Q1114" s="706">
        <v>2</v>
      </c>
      <c r="R1114" s="706">
        <v>3</v>
      </c>
      <c r="S1114" s="579">
        <f t="shared" si="128"/>
        <v>0</v>
      </c>
      <c r="T1114" s="579">
        <f t="shared" si="129"/>
        <v>0</v>
      </c>
      <c r="U1114" s="641" t="s">
        <v>9823</v>
      </c>
      <c r="V1114" s="853">
        <v>42965</v>
      </c>
      <c r="X1114" s="981">
        <v>0</v>
      </c>
      <c r="Y1114" s="981">
        <v>10</v>
      </c>
      <c r="Z1114" s="981">
        <v>2</v>
      </c>
      <c r="AA1114" s="981">
        <v>3</v>
      </c>
      <c r="AB1114" s="981">
        <v>0</v>
      </c>
      <c r="AC1114" s="981">
        <v>0</v>
      </c>
    </row>
    <row r="1115" spans="1:35" ht="15.75" hidden="1" customHeight="1" thickBot="1" x14ac:dyDescent="0.25">
      <c r="A1115" s="580" t="str">
        <f t="shared" si="123"/>
        <v>90498320MA021E</v>
      </c>
      <c r="B1115" s="581">
        <v>1099</v>
      </c>
      <c r="C1115" s="589">
        <v>90498320</v>
      </c>
      <c r="D1115" s="589" t="s">
        <v>580</v>
      </c>
      <c r="E1115" s="589">
        <v>3000</v>
      </c>
      <c r="F1115" s="591"/>
      <c r="G1115" s="589" t="s">
        <v>1867</v>
      </c>
      <c r="H1115" s="541" t="s">
        <v>69</v>
      </c>
      <c r="I1115" s="692" t="s">
        <v>97</v>
      </c>
      <c r="J1115" s="592" t="s">
        <v>9798</v>
      </c>
      <c r="K1115" s="604" t="s">
        <v>582</v>
      </c>
      <c r="L1115" s="604" t="s">
        <v>9782</v>
      </c>
      <c r="M1115" s="593">
        <v>4</v>
      </c>
      <c r="N1115" s="604" t="s">
        <v>78</v>
      </c>
      <c r="O1115" s="594">
        <f t="shared" si="127"/>
        <v>0</v>
      </c>
      <c r="P1115" s="593">
        <f t="shared" si="124"/>
        <v>150</v>
      </c>
      <c r="Q1115" s="706">
        <v>2</v>
      </c>
      <c r="R1115" s="706">
        <v>3</v>
      </c>
      <c r="S1115" s="594">
        <f t="shared" si="128"/>
        <v>1</v>
      </c>
      <c r="T1115" s="594">
        <f t="shared" si="129"/>
        <v>1</v>
      </c>
      <c r="U1115" s="641" t="s">
        <v>9822</v>
      </c>
      <c r="V1115" s="833">
        <v>42892</v>
      </c>
      <c r="X1115" s="981">
        <v>0</v>
      </c>
      <c r="Y1115" s="981">
        <v>73</v>
      </c>
      <c r="Z1115" s="981">
        <v>2</v>
      </c>
      <c r="AA1115" s="981">
        <v>3</v>
      </c>
      <c r="AB1115" s="981">
        <v>1</v>
      </c>
      <c r="AC1115" s="981">
        <v>1</v>
      </c>
    </row>
    <row r="1116" spans="1:35" ht="15.75" hidden="1" customHeight="1" thickBot="1" x14ac:dyDescent="0.25">
      <c r="A1116" s="992" t="str">
        <f t="shared" si="123"/>
        <v>90462787</v>
      </c>
      <c r="B1116" s="581">
        <v>1100</v>
      </c>
      <c r="C1116" s="589">
        <v>90462787</v>
      </c>
      <c r="D1116" s="589" t="s">
        <v>583</v>
      </c>
      <c r="E1116" s="589">
        <v>150</v>
      </c>
      <c r="F1116" s="591"/>
      <c r="G1116" s="589"/>
      <c r="H1116" s="541" t="s">
        <v>69</v>
      </c>
      <c r="I1116" s="692" t="s">
        <v>75</v>
      </c>
      <c r="J1116" s="592" t="s">
        <v>117</v>
      </c>
      <c r="K1116" s="604" t="s">
        <v>584</v>
      </c>
      <c r="L1116" s="604" t="s">
        <v>47</v>
      </c>
      <c r="M1116" s="593">
        <v>1</v>
      </c>
      <c r="N1116" s="604"/>
      <c r="O1116" s="594">
        <f t="shared" si="127"/>
        <v>0</v>
      </c>
      <c r="P1116" s="593" t="e">
        <f t="shared" si="124"/>
        <v>#N/A</v>
      </c>
      <c r="Q1116" s="706"/>
      <c r="R1116" s="706"/>
      <c r="S1116" s="594">
        <v>2</v>
      </c>
      <c r="T1116" s="594">
        <v>3</v>
      </c>
      <c r="U1116" s="641" t="s">
        <v>9823</v>
      </c>
      <c r="V1116" s="1007">
        <v>43012</v>
      </c>
      <c r="X1116" s="981">
        <v>0</v>
      </c>
      <c r="Y1116" s="981" t="e">
        <v>#N/A</v>
      </c>
      <c r="AB1116" s="981">
        <v>0</v>
      </c>
      <c r="AC1116" s="981">
        <v>0</v>
      </c>
    </row>
    <row r="1117" spans="1:35" ht="15.75" hidden="1" customHeight="1" thickBot="1" x14ac:dyDescent="0.25">
      <c r="A1117" s="992" t="str">
        <f t="shared" si="123"/>
        <v>90462787TAP015E</v>
      </c>
      <c r="B1117" s="581">
        <v>1101</v>
      </c>
      <c r="C1117" s="589">
        <v>90462787</v>
      </c>
      <c r="D1117" s="589" t="s">
        <v>583</v>
      </c>
      <c r="E1117" s="589">
        <v>150</v>
      </c>
      <c r="F1117" s="591"/>
      <c r="G1117" s="589" t="s">
        <v>9944</v>
      </c>
      <c r="H1117" s="541" t="s">
        <v>69</v>
      </c>
      <c r="I1117" s="692" t="s">
        <v>75</v>
      </c>
      <c r="J1117" s="592" t="s">
        <v>117</v>
      </c>
      <c r="K1117" s="604" t="s">
        <v>584</v>
      </c>
      <c r="L1117" s="604" t="s">
        <v>47</v>
      </c>
      <c r="M1117" s="593">
        <v>1</v>
      </c>
      <c r="N1117" s="604"/>
      <c r="O1117" s="594">
        <f t="shared" si="127"/>
        <v>0</v>
      </c>
      <c r="P1117" s="593" t="e">
        <f t="shared" si="124"/>
        <v>#N/A</v>
      </c>
      <c r="Q1117" s="706"/>
      <c r="R1117" s="706"/>
      <c r="S1117" s="594">
        <v>2</v>
      </c>
      <c r="T1117" s="594">
        <v>3</v>
      </c>
      <c r="U1117" s="641" t="s">
        <v>9823</v>
      </c>
      <c r="V1117" s="1004">
        <v>43012</v>
      </c>
      <c r="X1117" s="981">
        <v>0</v>
      </c>
      <c r="Y1117" s="981" t="e">
        <v>#N/A</v>
      </c>
      <c r="AB1117" s="981">
        <v>0</v>
      </c>
      <c r="AC1117" s="981">
        <v>0</v>
      </c>
    </row>
    <row r="1118" spans="1:35" ht="15.75" hidden="1" customHeight="1" thickBot="1" x14ac:dyDescent="0.25">
      <c r="A1118" s="580" t="str">
        <f t="shared" si="123"/>
        <v>9038938315203D-PI</v>
      </c>
      <c r="B1118" s="581">
        <v>1102</v>
      </c>
      <c r="C1118" s="639">
        <v>90389383</v>
      </c>
      <c r="D1118" s="639" t="s">
        <v>286</v>
      </c>
      <c r="E1118" s="639">
        <v>500</v>
      </c>
      <c r="G1118" s="639" t="s">
        <v>314</v>
      </c>
      <c r="H1118" s="639" t="s">
        <v>69</v>
      </c>
      <c r="I1118" s="690" t="s">
        <v>315</v>
      </c>
      <c r="J1118" s="691" t="s">
        <v>70</v>
      </c>
      <c r="K1118" s="688" t="s">
        <v>588</v>
      </c>
      <c r="L1118" s="688" t="s">
        <v>47</v>
      </c>
      <c r="M1118" s="585">
        <v>1</v>
      </c>
      <c r="O1118" s="579">
        <f t="shared" si="127"/>
        <v>0</v>
      </c>
      <c r="P1118" s="585" t="e">
        <f t="shared" si="124"/>
        <v>#N/A</v>
      </c>
      <c r="Q1118" s="602"/>
      <c r="R1118" s="602"/>
      <c r="S1118" s="579">
        <f t="shared" ref="S1118:S1149" si="130">ROUNDUP(IF(N1118="pps",(M1118*VLOOKUP(L1118,$E$2:$I$9,4,FALSE)*$B$3)/E1118,0),0)</f>
        <v>0</v>
      </c>
      <c r="T1118" s="579">
        <f t="shared" ref="T1118:T1149" si="131">ROUNDUP(IF(N1118="pps",(M1118*VLOOKUP(L1118,$E$2:$I$9,4,FALSE)*$B$9)/E1118,0),0)</f>
        <v>0</v>
      </c>
      <c r="U1118" s="735"/>
      <c r="V1118" s="831"/>
      <c r="X1118" s="981">
        <v>0</v>
      </c>
      <c r="Y1118" s="981" t="e">
        <v>#N/A</v>
      </c>
      <c r="AB1118" s="981">
        <v>0</v>
      </c>
      <c r="AC1118" s="981">
        <v>0</v>
      </c>
    </row>
    <row r="1119" spans="1:35" ht="15.75" hidden="1" customHeight="1" thickBot="1" x14ac:dyDescent="0.25">
      <c r="A1119" s="580" t="str">
        <f t="shared" si="123"/>
        <v>90389383TAMPÃO-PIT</v>
      </c>
      <c r="B1119" s="581">
        <v>1103</v>
      </c>
      <c r="C1119" s="639">
        <v>90389383</v>
      </c>
      <c r="D1119" s="639" t="s">
        <v>589</v>
      </c>
      <c r="E1119" s="639">
        <v>500</v>
      </c>
      <c r="G1119" s="639" t="s">
        <v>317</v>
      </c>
      <c r="H1119" s="97" t="s">
        <v>69</v>
      </c>
      <c r="I1119" s="690" t="s">
        <v>315</v>
      </c>
      <c r="J1119" s="691" t="s">
        <v>70</v>
      </c>
      <c r="K1119" s="688" t="s">
        <v>588</v>
      </c>
      <c r="L1119" s="688" t="s">
        <v>47</v>
      </c>
      <c r="M1119" s="585">
        <v>1</v>
      </c>
      <c r="O1119" s="579">
        <f t="shared" si="127"/>
        <v>0</v>
      </c>
      <c r="P1119" s="585" t="e">
        <f t="shared" si="124"/>
        <v>#N/A</v>
      </c>
      <c r="Q1119" s="602"/>
      <c r="R1119" s="602"/>
      <c r="S1119" s="579">
        <f t="shared" si="130"/>
        <v>0</v>
      </c>
      <c r="T1119" s="579">
        <f t="shared" si="131"/>
        <v>0</v>
      </c>
      <c r="U1119" s="735"/>
      <c r="V1119" s="831"/>
      <c r="X1119" s="981">
        <v>0</v>
      </c>
      <c r="Y1119" s="981" t="e">
        <v>#N/A</v>
      </c>
      <c r="AB1119" s="981">
        <v>0</v>
      </c>
      <c r="AC1119" s="981">
        <v>0</v>
      </c>
    </row>
    <row r="1120" spans="1:35" ht="15.75" hidden="1" customHeight="1" thickBot="1" x14ac:dyDescent="0.25">
      <c r="A1120" s="580" t="str">
        <f t="shared" si="123"/>
        <v>90377951MA021E</v>
      </c>
      <c r="B1120" s="581">
        <v>1104</v>
      </c>
      <c r="C1120" s="639">
        <v>90377951</v>
      </c>
      <c r="D1120" s="639" t="s">
        <v>590</v>
      </c>
      <c r="E1120" s="639">
        <v>2500</v>
      </c>
      <c r="F1120" s="613"/>
      <c r="G1120" s="639" t="s">
        <v>1867</v>
      </c>
      <c r="H1120" s="97" t="s">
        <v>69</v>
      </c>
      <c r="I1120" s="690" t="s">
        <v>97</v>
      </c>
      <c r="J1120" s="691" t="s">
        <v>9794</v>
      </c>
      <c r="K1120" s="688" t="s">
        <v>178</v>
      </c>
      <c r="L1120" s="688" t="s">
        <v>9782</v>
      </c>
      <c r="M1120" s="614">
        <v>47</v>
      </c>
      <c r="N1120" s="688" t="s">
        <v>78</v>
      </c>
      <c r="O1120" s="615">
        <f t="shared" si="127"/>
        <v>0</v>
      </c>
      <c r="P1120" s="593">
        <f t="shared" si="124"/>
        <v>1763</v>
      </c>
      <c r="Q1120" s="815">
        <v>2</v>
      </c>
      <c r="R1120" s="815">
        <v>3</v>
      </c>
      <c r="S1120" s="594">
        <f t="shared" si="130"/>
        <v>3</v>
      </c>
      <c r="T1120" s="594">
        <f t="shared" si="131"/>
        <v>6</v>
      </c>
      <c r="U1120" s="735" t="s">
        <v>9822</v>
      </c>
      <c r="V1120" s="832">
        <v>42888</v>
      </c>
      <c r="X1120" s="981">
        <v>0</v>
      </c>
      <c r="Y1120" s="981">
        <v>858</v>
      </c>
      <c r="Z1120" s="981">
        <v>2</v>
      </c>
      <c r="AA1120" s="981">
        <v>3</v>
      </c>
      <c r="AB1120" s="981">
        <v>3</v>
      </c>
      <c r="AC1120" s="981">
        <v>6</v>
      </c>
    </row>
    <row r="1121" spans="1:29" ht="15.75" hidden="1" customHeight="1" thickBot="1" x14ac:dyDescent="0.25">
      <c r="A1121" s="580" t="str">
        <f t="shared" si="123"/>
        <v>90307205</v>
      </c>
      <c r="B1121" s="581">
        <v>1105</v>
      </c>
      <c r="C1121" s="639">
        <v>90307205</v>
      </c>
      <c r="D1121" s="639" t="s">
        <v>592</v>
      </c>
      <c r="E1121" s="639">
        <v>250</v>
      </c>
      <c r="G1121" s="639"/>
      <c r="H1121" s="97" t="s">
        <v>69</v>
      </c>
      <c r="I1121" s="690"/>
      <c r="J1121" s="691" t="s">
        <v>117</v>
      </c>
      <c r="K1121" s="688"/>
      <c r="L1121" s="688"/>
      <c r="M1121" s="585">
        <v>1</v>
      </c>
      <c r="O1121" s="579">
        <f t="shared" si="127"/>
        <v>0</v>
      </c>
      <c r="P1121" s="585" t="e">
        <f t="shared" si="124"/>
        <v>#N/A</v>
      </c>
      <c r="Q1121" s="602"/>
      <c r="R1121" s="602"/>
      <c r="S1121" s="579">
        <f t="shared" si="130"/>
        <v>0</v>
      </c>
      <c r="T1121" s="579">
        <f t="shared" si="131"/>
        <v>0</v>
      </c>
      <c r="U1121" s="735"/>
      <c r="V1121" s="831"/>
      <c r="X1121" s="981">
        <v>0</v>
      </c>
      <c r="Y1121" s="981" t="e">
        <v>#N/A</v>
      </c>
      <c r="AB1121" s="981">
        <v>0</v>
      </c>
      <c r="AC1121" s="981">
        <v>0</v>
      </c>
    </row>
    <row r="1122" spans="1:29" ht="15.75" hidden="1" customHeight="1" thickBot="1" x14ac:dyDescent="0.25">
      <c r="A1122" s="580" t="str">
        <f t="shared" si="123"/>
        <v>90274345TP050D-M2</v>
      </c>
      <c r="B1122" s="581">
        <v>1106</v>
      </c>
      <c r="C1122" s="639">
        <v>90274345</v>
      </c>
      <c r="D1122" s="639" t="s">
        <v>593</v>
      </c>
      <c r="E1122" s="639">
        <v>20000</v>
      </c>
      <c r="G1122" s="639" t="s">
        <v>331</v>
      </c>
      <c r="H1122" s="97" t="s">
        <v>69</v>
      </c>
      <c r="I1122" s="690" t="s">
        <v>121</v>
      </c>
      <c r="J1122" s="691" t="s">
        <v>83</v>
      </c>
      <c r="K1122" s="688" t="s">
        <v>594</v>
      </c>
      <c r="L1122" s="688" t="s">
        <v>42</v>
      </c>
      <c r="M1122" s="585">
        <v>1</v>
      </c>
      <c r="O1122" s="579">
        <f t="shared" si="127"/>
        <v>0</v>
      </c>
      <c r="P1122" s="585">
        <f t="shared" si="124"/>
        <v>21</v>
      </c>
      <c r="Q1122" s="602"/>
      <c r="R1122" s="602"/>
      <c r="S1122" s="579">
        <f t="shared" si="130"/>
        <v>0</v>
      </c>
      <c r="T1122" s="579">
        <f t="shared" si="131"/>
        <v>0</v>
      </c>
      <c r="U1122" s="735"/>
      <c r="V1122" s="831"/>
      <c r="X1122" s="981">
        <v>0</v>
      </c>
      <c r="Y1122" s="981">
        <v>10</v>
      </c>
      <c r="AB1122" s="981">
        <v>0</v>
      </c>
      <c r="AC1122" s="981">
        <v>0</v>
      </c>
    </row>
    <row r="1123" spans="1:29" ht="15.75" hidden="1" customHeight="1" thickBot="1" x14ac:dyDescent="0.25">
      <c r="A1123" s="580" t="str">
        <f t="shared" si="123"/>
        <v>90225953SPST5D-M3</v>
      </c>
      <c r="B1123" s="581">
        <v>1107</v>
      </c>
      <c r="C1123" s="639">
        <v>90225953</v>
      </c>
      <c r="D1123" s="639" t="s">
        <v>595</v>
      </c>
      <c r="E1123" s="639">
        <v>100</v>
      </c>
      <c r="G1123" s="639" t="s">
        <v>596</v>
      </c>
      <c r="H1123" s="732" t="s">
        <v>153</v>
      </c>
      <c r="I1123" s="690" t="s">
        <v>75</v>
      </c>
      <c r="J1123" s="691" t="s">
        <v>117</v>
      </c>
      <c r="K1123" s="688" t="s">
        <v>597</v>
      </c>
      <c r="L1123" s="688" t="s">
        <v>114</v>
      </c>
      <c r="M1123" s="585">
        <v>1</v>
      </c>
      <c r="O1123" s="579">
        <f t="shared" si="127"/>
        <v>0</v>
      </c>
      <c r="P1123" s="585">
        <f t="shared" si="124"/>
        <v>9</v>
      </c>
      <c r="Q1123" s="602"/>
      <c r="R1123" s="602"/>
      <c r="S1123" s="579">
        <f t="shared" si="130"/>
        <v>0</v>
      </c>
      <c r="T1123" s="579">
        <f t="shared" si="131"/>
        <v>0</v>
      </c>
      <c r="U1123" s="735"/>
      <c r="V1123" s="831"/>
      <c r="X1123" s="981">
        <v>0</v>
      </c>
      <c r="Y1123" s="981">
        <v>5</v>
      </c>
      <c r="AB1123" s="981">
        <v>0</v>
      </c>
      <c r="AC1123" s="981">
        <v>0</v>
      </c>
    </row>
    <row r="1124" spans="1:29" ht="15.75" hidden="1" customHeight="1" thickBot="1" x14ac:dyDescent="0.25">
      <c r="A1124" s="580" t="str">
        <f t="shared" si="123"/>
        <v>90225953TP001D-M2</v>
      </c>
      <c r="B1124" s="581">
        <v>1108</v>
      </c>
      <c r="C1124" s="639">
        <v>90225953</v>
      </c>
      <c r="D1124" s="639" t="s">
        <v>595</v>
      </c>
      <c r="E1124" s="639">
        <v>100</v>
      </c>
      <c r="G1124" s="639" t="s">
        <v>152</v>
      </c>
      <c r="H1124" s="97" t="s">
        <v>153</v>
      </c>
      <c r="I1124" s="690" t="s">
        <v>315</v>
      </c>
      <c r="J1124" s="691" t="s">
        <v>117</v>
      </c>
      <c r="K1124" s="688" t="s">
        <v>597</v>
      </c>
      <c r="L1124" s="688" t="s">
        <v>114</v>
      </c>
      <c r="M1124" s="585">
        <v>1</v>
      </c>
      <c r="O1124" s="579">
        <f t="shared" si="127"/>
        <v>0</v>
      </c>
      <c r="P1124" s="585">
        <f t="shared" si="124"/>
        <v>9</v>
      </c>
      <c r="Q1124" s="602"/>
      <c r="R1124" s="602"/>
      <c r="S1124" s="579">
        <f t="shared" si="130"/>
        <v>0</v>
      </c>
      <c r="T1124" s="579">
        <f t="shared" si="131"/>
        <v>0</v>
      </c>
      <c r="U1124" s="735"/>
      <c r="V1124" s="831"/>
      <c r="X1124" s="981">
        <v>0</v>
      </c>
      <c r="Y1124" s="981">
        <v>5</v>
      </c>
      <c r="AB1124" s="981">
        <v>0</v>
      </c>
      <c r="AC1124" s="981">
        <v>0</v>
      </c>
    </row>
    <row r="1125" spans="1:29" ht="15" hidden="1" customHeight="1" x14ac:dyDescent="0.25">
      <c r="A1125" s="580" t="str">
        <f t="shared" si="123"/>
        <v>90120284TAMPÃO-PIT</v>
      </c>
      <c r="B1125" s="581">
        <v>1109</v>
      </c>
      <c r="C1125" s="639">
        <v>90120284</v>
      </c>
      <c r="D1125" s="639" t="s">
        <v>598</v>
      </c>
      <c r="E1125" s="639">
        <v>11000</v>
      </c>
      <c r="G1125" s="639" t="s">
        <v>317</v>
      </c>
      <c r="H1125" s="97" t="s">
        <v>69</v>
      </c>
      <c r="I1125" s="690"/>
      <c r="J1125" s="697" t="s">
        <v>83</v>
      </c>
      <c r="K1125" s="698" t="s">
        <v>178</v>
      </c>
      <c r="L1125" s="698" t="s">
        <v>599</v>
      </c>
      <c r="M1125" s="598">
        <v>1</v>
      </c>
      <c r="N1125" s="699"/>
      <c r="O1125" s="599">
        <f t="shared" si="127"/>
        <v>0</v>
      </c>
      <c r="P1125" s="598" t="e">
        <f t="shared" si="124"/>
        <v>#N/A</v>
      </c>
      <c r="Q1125" s="702"/>
      <c r="R1125" s="702"/>
      <c r="S1125" s="599">
        <f t="shared" si="130"/>
        <v>0</v>
      </c>
      <c r="T1125" s="599">
        <f t="shared" si="131"/>
        <v>0</v>
      </c>
      <c r="U1125" s="774"/>
      <c r="V1125" s="861"/>
      <c r="X1125" s="981">
        <v>0</v>
      </c>
      <c r="Y1125" s="981" t="e">
        <v>#N/A</v>
      </c>
      <c r="AB1125" s="981">
        <v>0</v>
      </c>
      <c r="AC1125" s="981">
        <v>0</v>
      </c>
    </row>
    <row r="1126" spans="1:29" ht="15" hidden="1" customHeight="1" x14ac:dyDescent="0.25">
      <c r="A1126" s="580" t="str">
        <f t="shared" si="123"/>
        <v>90086885MAP05D</v>
      </c>
      <c r="B1126" s="581">
        <v>1110</v>
      </c>
      <c r="C1126" s="589">
        <v>90086885</v>
      </c>
      <c r="D1126" s="589" t="s">
        <v>601</v>
      </c>
      <c r="E1126" s="589">
        <v>450</v>
      </c>
      <c r="F1126" s="591"/>
      <c r="G1126" s="589" t="s">
        <v>1386</v>
      </c>
      <c r="H1126" s="541" t="s">
        <v>69</v>
      </c>
      <c r="I1126" s="692" t="s">
        <v>97</v>
      </c>
      <c r="J1126" s="592" t="s">
        <v>9795</v>
      </c>
      <c r="K1126" s="604" t="s">
        <v>602</v>
      </c>
      <c r="L1126" s="604" t="s">
        <v>9782</v>
      </c>
      <c r="M1126" s="593">
        <v>1</v>
      </c>
      <c r="N1126" s="604" t="s">
        <v>78</v>
      </c>
      <c r="O1126" s="593">
        <f t="shared" si="127"/>
        <v>0</v>
      </c>
      <c r="P1126" s="593">
        <f t="shared" si="124"/>
        <v>38</v>
      </c>
      <c r="Q1126" s="593">
        <v>2</v>
      </c>
      <c r="R1126" s="593">
        <v>4</v>
      </c>
      <c r="S1126" s="593">
        <f t="shared" si="130"/>
        <v>1</v>
      </c>
      <c r="T1126" s="593">
        <f t="shared" si="131"/>
        <v>1</v>
      </c>
      <c r="U1126" s="641" t="s">
        <v>9822</v>
      </c>
      <c r="V1126" s="856">
        <v>42885</v>
      </c>
      <c r="X1126" s="981">
        <v>0</v>
      </c>
      <c r="Y1126" s="981">
        <v>19</v>
      </c>
      <c r="Z1126" s="981">
        <v>2</v>
      </c>
      <c r="AA1126" s="981">
        <v>4</v>
      </c>
      <c r="AB1126" s="981">
        <v>1</v>
      </c>
      <c r="AC1126" s="981">
        <v>1</v>
      </c>
    </row>
    <row r="1127" spans="1:29" ht="15.75" hidden="1" customHeight="1" thickBot="1" x14ac:dyDescent="0.25">
      <c r="A1127" s="580" t="str">
        <f t="shared" ref="A1127:A1190" si="132">CONCATENATE(C1127,G1127)</f>
        <v>52255091MB002E-M1</v>
      </c>
      <c r="B1127" s="581">
        <v>1111</v>
      </c>
      <c r="C1127" s="674">
        <v>52255091</v>
      </c>
      <c r="D1127" s="667" t="s">
        <v>603</v>
      </c>
      <c r="E1127" s="667" t="s">
        <v>605</v>
      </c>
      <c r="G1127" s="667" t="s">
        <v>604</v>
      </c>
      <c r="H1127" s="97" t="s">
        <v>69</v>
      </c>
      <c r="I1127" s="690" t="s">
        <v>84</v>
      </c>
      <c r="J1127" s="733" t="s">
        <v>132</v>
      </c>
      <c r="K1127" s="734" t="s">
        <v>606</v>
      </c>
      <c r="L1127" s="734" t="s">
        <v>47</v>
      </c>
      <c r="M1127" s="602">
        <v>1</v>
      </c>
      <c r="N1127" s="722"/>
      <c r="O1127" s="602">
        <f t="shared" si="127"/>
        <v>0</v>
      </c>
      <c r="P1127" s="602" t="e">
        <f t="shared" ref="P1127:P1190" si="133">ROUNDUP(VLOOKUP(L1127,$E$2:$I$9,5,FALSE)*M1127,0)</f>
        <v>#N/A</v>
      </c>
      <c r="Q1127" s="602"/>
      <c r="R1127" s="602"/>
      <c r="S1127" s="602">
        <f t="shared" si="130"/>
        <v>0</v>
      </c>
      <c r="T1127" s="602">
        <f t="shared" si="131"/>
        <v>0</v>
      </c>
      <c r="U1127" s="840"/>
      <c r="V1127" s="878"/>
      <c r="X1127" s="981">
        <v>0</v>
      </c>
      <c r="Y1127" s="981" t="e">
        <v>#N/A</v>
      </c>
      <c r="AB1127" s="981">
        <v>0</v>
      </c>
      <c r="AC1127" s="981">
        <v>0</v>
      </c>
    </row>
    <row r="1128" spans="1:29" ht="15.75" hidden="1" customHeight="1" thickBot="1" x14ac:dyDescent="0.25">
      <c r="A1128" s="580" t="str">
        <f t="shared" si="132"/>
        <v>94580457SPSLF3-M1</v>
      </c>
      <c r="B1128" s="581">
        <v>1112</v>
      </c>
      <c r="C1128" s="586">
        <v>94580457</v>
      </c>
      <c r="D1128" s="639" t="s">
        <v>487</v>
      </c>
      <c r="E1128" s="639">
        <v>1000</v>
      </c>
      <c r="G1128" s="639" t="s">
        <v>203</v>
      </c>
      <c r="H1128" s="97" t="s">
        <v>69</v>
      </c>
      <c r="I1128" s="690" t="s">
        <v>71</v>
      </c>
      <c r="J1128" s="691" t="s">
        <v>83</v>
      </c>
      <c r="K1128" s="688" t="s">
        <v>72</v>
      </c>
      <c r="L1128" s="688" t="s">
        <v>47</v>
      </c>
      <c r="M1128" s="585">
        <v>1</v>
      </c>
      <c r="O1128" s="579">
        <f t="shared" si="127"/>
        <v>0</v>
      </c>
      <c r="P1128" s="585" t="e">
        <f t="shared" si="133"/>
        <v>#N/A</v>
      </c>
      <c r="Q1128" s="602"/>
      <c r="R1128" s="602"/>
      <c r="S1128" s="579">
        <f t="shared" si="130"/>
        <v>0</v>
      </c>
      <c r="T1128" s="579">
        <f t="shared" si="131"/>
        <v>0</v>
      </c>
      <c r="U1128" s="735"/>
      <c r="V1128" s="831"/>
      <c r="X1128" s="981">
        <v>0</v>
      </c>
      <c r="Y1128" s="981" t="e">
        <v>#N/A</v>
      </c>
      <c r="AB1128" s="981">
        <v>0</v>
      </c>
      <c r="AC1128" s="981">
        <v>0</v>
      </c>
    </row>
    <row r="1129" spans="1:29" ht="15.75" hidden="1" customHeight="1" thickBot="1" x14ac:dyDescent="0.25">
      <c r="A1129" s="580" t="str">
        <f t="shared" si="132"/>
        <v>52141582MB010D-M1</v>
      </c>
      <c r="B1129" s="581">
        <v>1113</v>
      </c>
      <c r="C1129" s="605">
        <v>52141582</v>
      </c>
      <c r="D1129" s="605" t="s">
        <v>607</v>
      </c>
      <c r="E1129" s="605">
        <v>3750</v>
      </c>
      <c r="G1129" s="586" t="s">
        <v>347</v>
      </c>
      <c r="H1129" s="391" t="s">
        <v>69</v>
      </c>
      <c r="I1129" s="693" t="s">
        <v>84</v>
      </c>
      <c r="J1129" s="694" t="s">
        <v>9796</v>
      </c>
      <c r="K1129" s="658" t="s">
        <v>608</v>
      </c>
      <c r="L1129" s="605" t="s">
        <v>9782</v>
      </c>
      <c r="M1129" s="585">
        <v>1</v>
      </c>
      <c r="N1129" s="644" t="s">
        <v>78</v>
      </c>
      <c r="O1129" s="579">
        <f t="shared" si="127"/>
        <v>0</v>
      </c>
      <c r="P1129" s="585">
        <f t="shared" si="133"/>
        <v>38</v>
      </c>
      <c r="Q1129" s="602">
        <v>2</v>
      </c>
      <c r="R1129" s="602">
        <v>3</v>
      </c>
      <c r="S1129" s="579">
        <f t="shared" si="130"/>
        <v>1</v>
      </c>
      <c r="T1129" s="579">
        <f t="shared" si="131"/>
        <v>1</v>
      </c>
      <c r="U1129" s="735" t="s">
        <v>9824</v>
      </c>
      <c r="V1129" s="832">
        <v>42969</v>
      </c>
      <c r="X1129" s="981">
        <v>0</v>
      </c>
      <c r="Y1129" s="981">
        <v>19</v>
      </c>
      <c r="Z1129" s="981">
        <v>2</v>
      </c>
      <c r="AA1129" s="981">
        <v>3</v>
      </c>
      <c r="AB1129" s="981">
        <v>1</v>
      </c>
      <c r="AC1129" s="981">
        <v>1</v>
      </c>
    </row>
    <row r="1130" spans="1:29" ht="15.75" hidden="1" customHeight="1" thickBot="1" x14ac:dyDescent="0.25">
      <c r="A1130" s="580" t="str">
        <f t="shared" si="132"/>
        <v>52135242TP033E-M2</v>
      </c>
      <c r="B1130" s="581">
        <v>1114</v>
      </c>
      <c r="C1130" s="639">
        <v>52135242</v>
      </c>
      <c r="D1130" s="715" t="s">
        <v>609</v>
      </c>
      <c r="E1130" s="735">
        <v>1500</v>
      </c>
      <c r="G1130" s="688" t="s">
        <v>610</v>
      </c>
      <c r="H1130" s="97" t="s">
        <v>69</v>
      </c>
      <c r="I1130" s="690" t="s">
        <v>84</v>
      </c>
      <c r="J1130" s="691" t="s">
        <v>117</v>
      </c>
      <c r="K1130" s="688" t="s">
        <v>611</v>
      </c>
      <c r="L1130" s="688" t="s">
        <v>135</v>
      </c>
      <c r="M1130" s="585">
        <v>1</v>
      </c>
      <c r="O1130" s="579">
        <f t="shared" si="127"/>
        <v>0</v>
      </c>
      <c r="P1130" s="585">
        <f t="shared" si="133"/>
        <v>4</v>
      </c>
      <c r="Q1130" s="602"/>
      <c r="R1130" s="602"/>
      <c r="S1130" s="579">
        <f t="shared" si="130"/>
        <v>0</v>
      </c>
      <c r="T1130" s="579">
        <f t="shared" si="131"/>
        <v>0</v>
      </c>
      <c r="U1130" s="735"/>
      <c r="V1130" s="831"/>
      <c r="X1130" s="981">
        <v>0</v>
      </c>
      <c r="Y1130" s="981">
        <v>2</v>
      </c>
      <c r="AB1130" s="981">
        <v>0</v>
      </c>
      <c r="AC1130" s="981">
        <v>0</v>
      </c>
    </row>
    <row r="1131" spans="1:29" ht="15.75" hidden="1" customHeight="1" thickBot="1" x14ac:dyDescent="0.25">
      <c r="A1131" s="580" t="str">
        <f t="shared" si="132"/>
        <v>52135241TP061D-M2</v>
      </c>
      <c r="B1131" s="581">
        <v>1115</v>
      </c>
      <c r="C1131" s="639">
        <v>52135241</v>
      </c>
      <c r="D1131" s="688" t="s">
        <v>612</v>
      </c>
      <c r="E1131" s="736">
        <v>3000</v>
      </c>
      <c r="G1131" s="639" t="s">
        <v>290</v>
      </c>
      <c r="H1131" s="97" t="s">
        <v>69</v>
      </c>
      <c r="I1131" s="690" t="s">
        <v>257</v>
      </c>
      <c r="J1131" s="691" t="s">
        <v>117</v>
      </c>
      <c r="K1131" s="688" t="s">
        <v>611</v>
      </c>
      <c r="L1131" s="688" t="s">
        <v>42</v>
      </c>
      <c r="M1131" s="585">
        <v>1</v>
      </c>
      <c r="O1131" s="579">
        <f t="shared" ref="O1131:O1194" si="134">ROUNDUP(IF(N1131="PENDANT",(VLOOKUP(L1131,$E$2:$I$9,5,FALSE)*M1131)),0)</f>
        <v>0</v>
      </c>
      <c r="P1131" s="585">
        <f t="shared" si="133"/>
        <v>21</v>
      </c>
      <c r="Q1131" s="602"/>
      <c r="R1131" s="602"/>
      <c r="S1131" s="579">
        <f t="shared" si="130"/>
        <v>0</v>
      </c>
      <c r="T1131" s="579">
        <f t="shared" si="131"/>
        <v>0</v>
      </c>
      <c r="U1131" s="735"/>
      <c r="V1131" s="831"/>
      <c r="X1131" s="981">
        <v>0</v>
      </c>
      <c r="Y1131" s="981">
        <v>10</v>
      </c>
      <c r="AB1131" s="981">
        <v>0</v>
      </c>
      <c r="AC1131" s="981">
        <v>0</v>
      </c>
    </row>
    <row r="1132" spans="1:29" ht="15.75" hidden="1" customHeight="1" thickBot="1" x14ac:dyDescent="0.25">
      <c r="A1132" s="580" t="str">
        <f t="shared" si="132"/>
        <v>52135161SPSD3D-M5</v>
      </c>
      <c r="B1132" s="581">
        <v>1116</v>
      </c>
      <c r="C1132" s="688">
        <v>52135161</v>
      </c>
      <c r="D1132" s="688" t="s">
        <v>613</v>
      </c>
      <c r="E1132" s="688">
        <v>56</v>
      </c>
      <c r="G1132" s="667" t="s">
        <v>614</v>
      </c>
      <c r="H1132" s="97" t="s">
        <v>139</v>
      </c>
      <c r="I1132" s="690" t="s">
        <v>104</v>
      </c>
      <c r="J1132" s="691" t="s">
        <v>132</v>
      </c>
      <c r="K1132" s="688" t="s">
        <v>140</v>
      </c>
      <c r="L1132" s="688" t="s">
        <v>135</v>
      </c>
      <c r="M1132" s="585">
        <v>1</v>
      </c>
      <c r="O1132" s="579">
        <f t="shared" si="134"/>
        <v>0</v>
      </c>
      <c r="P1132" s="585">
        <f t="shared" si="133"/>
        <v>4</v>
      </c>
      <c r="Q1132" s="602"/>
      <c r="R1132" s="602"/>
      <c r="S1132" s="579">
        <f t="shared" si="130"/>
        <v>0</v>
      </c>
      <c r="T1132" s="579">
        <f t="shared" si="131"/>
        <v>0</v>
      </c>
      <c r="U1132" s="735"/>
      <c r="V1132" s="831"/>
      <c r="X1132" s="981">
        <v>0</v>
      </c>
      <c r="Y1132" s="981">
        <v>2</v>
      </c>
      <c r="AB1132" s="981">
        <v>0</v>
      </c>
      <c r="AC1132" s="981">
        <v>0</v>
      </c>
    </row>
    <row r="1133" spans="1:29" ht="15.75" hidden="1" customHeight="1" thickBot="1" x14ac:dyDescent="0.25">
      <c r="A1133" s="580" t="str">
        <f t="shared" si="132"/>
        <v>52135160SPSD3E-M5</v>
      </c>
      <c r="B1133" s="581">
        <v>1117</v>
      </c>
      <c r="C1133" s="688">
        <v>52135160</v>
      </c>
      <c r="D1133" s="688" t="s">
        <v>613</v>
      </c>
      <c r="E1133" s="688">
        <v>56</v>
      </c>
      <c r="G1133" s="667" t="s">
        <v>615</v>
      </c>
      <c r="H1133" s="97" t="s">
        <v>139</v>
      </c>
      <c r="I1133" s="690" t="s">
        <v>104</v>
      </c>
      <c r="J1133" s="691" t="s">
        <v>132</v>
      </c>
      <c r="K1133" s="688" t="s">
        <v>140</v>
      </c>
      <c r="L1133" s="688" t="s">
        <v>47</v>
      </c>
      <c r="M1133" s="585">
        <v>1</v>
      </c>
      <c r="O1133" s="579">
        <f t="shared" si="134"/>
        <v>0</v>
      </c>
      <c r="P1133" s="585" t="e">
        <f t="shared" si="133"/>
        <v>#N/A</v>
      </c>
      <c r="Q1133" s="602"/>
      <c r="R1133" s="602"/>
      <c r="S1133" s="579">
        <f t="shared" si="130"/>
        <v>0</v>
      </c>
      <c r="T1133" s="579">
        <f t="shared" si="131"/>
        <v>0</v>
      </c>
      <c r="U1133" s="735"/>
      <c r="V1133" s="831"/>
      <c r="X1133" s="981">
        <v>0</v>
      </c>
      <c r="Y1133" s="981" t="e">
        <v>#N/A</v>
      </c>
      <c r="AB1133" s="981">
        <v>0</v>
      </c>
      <c r="AC1133" s="981">
        <v>0</v>
      </c>
    </row>
    <row r="1134" spans="1:29" ht="15.75" hidden="1" customHeight="1" thickBot="1" x14ac:dyDescent="0.25">
      <c r="A1134" s="580" t="str">
        <f t="shared" si="132"/>
        <v>52134673SPSD2E</v>
      </c>
      <c r="B1134" s="581">
        <v>1118</v>
      </c>
      <c r="C1134" s="639">
        <v>52134673</v>
      </c>
      <c r="D1134" s="639" t="s">
        <v>130</v>
      </c>
      <c r="E1134" s="639">
        <v>40</v>
      </c>
      <c r="G1134" s="639" t="s">
        <v>616</v>
      </c>
      <c r="H1134" s="97" t="s">
        <v>69</v>
      </c>
      <c r="I1134" s="690" t="s">
        <v>104</v>
      </c>
      <c r="J1134" s="691" t="s">
        <v>617</v>
      </c>
      <c r="K1134" s="688" t="s">
        <v>618</v>
      </c>
      <c r="L1134" s="688" t="s">
        <v>47</v>
      </c>
      <c r="M1134" s="585">
        <v>1</v>
      </c>
      <c r="N1134" s="644" t="s">
        <v>78</v>
      </c>
      <c r="O1134" s="579">
        <f t="shared" si="134"/>
        <v>0</v>
      </c>
      <c r="P1134" s="585" t="e">
        <f t="shared" si="133"/>
        <v>#N/A</v>
      </c>
      <c r="Q1134" s="602"/>
      <c r="R1134" s="602"/>
      <c r="S1134" s="579" t="e">
        <f t="shared" si="130"/>
        <v>#N/A</v>
      </c>
      <c r="T1134" s="579" t="e">
        <f t="shared" si="131"/>
        <v>#N/A</v>
      </c>
      <c r="U1134" s="735"/>
      <c r="V1134" s="831"/>
      <c r="X1134" s="981">
        <v>0</v>
      </c>
      <c r="Y1134" s="981" t="e">
        <v>#N/A</v>
      </c>
      <c r="AB1134" s="981">
        <v>0</v>
      </c>
      <c r="AC1134" s="981">
        <v>0</v>
      </c>
    </row>
    <row r="1135" spans="1:29" ht="15.75" hidden="1" customHeight="1" thickBot="1" x14ac:dyDescent="0.25">
      <c r="A1135" s="580" t="str">
        <f t="shared" si="132"/>
        <v>52134671SPSD1E</v>
      </c>
      <c r="B1135" s="581">
        <v>1119</v>
      </c>
      <c r="C1135" s="639">
        <v>52134671</v>
      </c>
      <c r="D1135" s="639" t="s">
        <v>130</v>
      </c>
      <c r="E1135" s="639">
        <v>25</v>
      </c>
      <c r="G1135" s="639" t="s">
        <v>619</v>
      </c>
      <c r="H1135" s="97" t="s">
        <v>69</v>
      </c>
      <c r="I1135" s="690" t="s">
        <v>104</v>
      </c>
      <c r="J1135" s="691" t="s">
        <v>617</v>
      </c>
      <c r="K1135" s="688" t="s">
        <v>618</v>
      </c>
      <c r="L1135" s="688" t="s">
        <v>47</v>
      </c>
      <c r="M1135" s="585">
        <v>1</v>
      </c>
      <c r="O1135" s="579">
        <f t="shared" si="134"/>
        <v>0</v>
      </c>
      <c r="P1135" s="585" t="e">
        <f t="shared" si="133"/>
        <v>#N/A</v>
      </c>
      <c r="Q1135" s="602"/>
      <c r="R1135" s="602"/>
      <c r="S1135" s="579">
        <f t="shared" si="130"/>
        <v>0</v>
      </c>
      <c r="T1135" s="579">
        <f t="shared" si="131"/>
        <v>0</v>
      </c>
      <c r="U1135" s="735"/>
      <c r="V1135" s="831"/>
      <c r="X1135" s="981">
        <v>0</v>
      </c>
      <c r="Y1135" s="981" t="e">
        <v>#N/A</v>
      </c>
      <c r="AB1135" s="981">
        <v>0</v>
      </c>
      <c r="AC1135" s="981">
        <v>0</v>
      </c>
    </row>
    <row r="1136" spans="1:29" ht="15.75" hidden="1" customHeight="1" thickBot="1" x14ac:dyDescent="0.25">
      <c r="A1136" s="580" t="str">
        <f t="shared" si="132"/>
        <v>52133595SPSD15E</v>
      </c>
      <c r="B1136" s="581">
        <v>1120</v>
      </c>
      <c r="C1136" s="667">
        <v>52133595</v>
      </c>
      <c r="D1136" s="667" t="s">
        <v>622</v>
      </c>
      <c r="E1136" s="667">
        <v>100</v>
      </c>
      <c r="G1136" s="690" t="s">
        <v>623</v>
      </c>
      <c r="H1136" s="97"/>
      <c r="I1136" s="690" t="s">
        <v>104</v>
      </c>
      <c r="J1136" s="639" t="s">
        <v>335</v>
      </c>
      <c r="K1136" s="688"/>
      <c r="L1136" s="688"/>
      <c r="M1136" s="585">
        <v>1</v>
      </c>
      <c r="O1136" s="579">
        <f t="shared" si="134"/>
        <v>0</v>
      </c>
      <c r="P1136" s="585" t="e">
        <f t="shared" si="133"/>
        <v>#N/A</v>
      </c>
      <c r="Q1136" s="602"/>
      <c r="R1136" s="602"/>
      <c r="S1136" s="579">
        <f t="shared" si="130"/>
        <v>0</v>
      </c>
      <c r="T1136" s="579">
        <f t="shared" si="131"/>
        <v>0</v>
      </c>
      <c r="U1136" s="735"/>
      <c r="V1136" s="831"/>
      <c r="X1136" s="981">
        <v>0</v>
      </c>
      <c r="Y1136" s="981" t="e">
        <v>#N/A</v>
      </c>
      <c r="AB1136" s="981">
        <v>0</v>
      </c>
      <c r="AC1136" s="981">
        <v>0</v>
      </c>
    </row>
    <row r="1137" spans="1:29" ht="15.75" hidden="1" customHeight="1" thickBot="1" x14ac:dyDescent="0.25">
      <c r="A1137" s="580" t="str">
        <f t="shared" si="132"/>
        <v>52133594DOORS</v>
      </c>
      <c r="B1137" s="581">
        <v>1121</v>
      </c>
      <c r="C1137" s="667">
        <v>52133594</v>
      </c>
      <c r="D1137" s="639" t="s">
        <v>624</v>
      </c>
      <c r="E1137" s="639">
        <v>100</v>
      </c>
      <c r="G1137" s="639" t="s">
        <v>104</v>
      </c>
      <c r="H1137" s="737"/>
      <c r="I1137" s="639" t="s">
        <v>104</v>
      </c>
      <c r="J1137" s="639" t="s">
        <v>335</v>
      </c>
      <c r="K1137" s="688"/>
      <c r="L1137" s="688"/>
      <c r="M1137" s="585">
        <v>1</v>
      </c>
      <c r="O1137" s="579">
        <f t="shared" si="134"/>
        <v>0</v>
      </c>
      <c r="P1137" s="585" t="e">
        <f t="shared" si="133"/>
        <v>#N/A</v>
      </c>
      <c r="Q1137" s="602"/>
      <c r="R1137" s="602"/>
      <c r="S1137" s="579">
        <f t="shared" si="130"/>
        <v>0</v>
      </c>
      <c r="T1137" s="579">
        <f t="shared" si="131"/>
        <v>0</v>
      </c>
      <c r="U1137" s="735"/>
      <c r="V1137" s="831"/>
      <c r="X1137" s="981">
        <v>0</v>
      </c>
      <c r="Y1137" s="981" t="e">
        <v>#N/A</v>
      </c>
      <c r="AB1137" s="981">
        <v>0</v>
      </c>
      <c r="AC1137" s="981">
        <v>0</v>
      </c>
    </row>
    <row r="1138" spans="1:29" ht="15.75" hidden="1" customHeight="1" thickBot="1" x14ac:dyDescent="0.25">
      <c r="A1138" s="580" t="str">
        <f t="shared" si="132"/>
        <v>52131952LF002D-M1</v>
      </c>
      <c r="B1138" s="581">
        <v>1122</v>
      </c>
      <c r="C1138" s="589">
        <v>52131952</v>
      </c>
      <c r="D1138" s="589" t="s">
        <v>625</v>
      </c>
      <c r="E1138" s="589">
        <v>60</v>
      </c>
      <c r="F1138" s="591"/>
      <c r="G1138" s="589" t="s">
        <v>395</v>
      </c>
      <c r="H1138" s="541" t="s">
        <v>69</v>
      </c>
      <c r="I1138" s="692" t="s">
        <v>71</v>
      </c>
      <c r="J1138" s="592" t="s">
        <v>9797</v>
      </c>
      <c r="K1138" s="604" t="s">
        <v>626</v>
      </c>
      <c r="L1138" s="604" t="s">
        <v>9782</v>
      </c>
      <c r="M1138" s="593">
        <v>1</v>
      </c>
      <c r="N1138" s="604" t="s">
        <v>78</v>
      </c>
      <c r="O1138" s="594">
        <f t="shared" si="134"/>
        <v>0</v>
      </c>
      <c r="P1138" s="593">
        <f t="shared" si="133"/>
        <v>38</v>
      </c>
      <c r="Q1138" s="706">
        <v>2</v>
      </c>
      <c r="R1138" s="706">
        <v>4</v>
      </c>
      <c r="S1138" s="594">
        <f t="shared" si="130"/>
        <v>3</v>
      </c>
      <c r="T1138" s="594">
        <f t="shared" si="131"/>
        <v>5</v>
      </c>
      <c r="U1138" s="641" t="s">
        <v>9822</v>
      </c>
      <c r="V1138" s="833">
        <v>42906</v>
      </c>
      <c r="X1138" s="981">
        <v>0</v>
      </c>
      <c r="Y1138" s="981">
        <v>19</v>
      </c>
      <c r="Z1138" s="981">
        <v>2</v>
      </c>
      <c r="AA1138" s="981">
        <v>4</v>
      </c>
      <c r="AB1138" s="981">
        <v>3</v>
      </c>
      <c r="AC1138" s="981">
        <v>5</v>
      </c>
    </row>
    <row r="1139" spans="1:29" ht="15.75" hidden="1" customHeight="1" thickBot="1" x14ac:dyDescent="0.25">
      <c r="A1139" s="580" t="str">
        <f t="shared" si="132"/>
        <v>52131501MB001E-M1</v>
      </c>
      <c r="B1139" s="581">
        <v>1123</v>
      </c>
      <c r="C1139" s="639">
        <v>52131501</v>
      </c>
      <c r="D1139" s="639" t="s">
        <v>627</v>
      </c>
      <c r="E1139" s="639">
        <v>240</v>
      </c>
      <c r="G1139" s="639" t="s">
        <v>628</v>
      </c>
      <c r="H1139" s="97" t="s">
        <v>69</v>
      </c>
      <c r="I1139" s="690" t="s">
        <v>257</v>
      </c>
      <c r="J1139" s="691" t="s">
        <v>70</v>
      </c>
      <c r="K1139" s="688" t="s">
        <v>611</v>
      </c>
      <c r="L1139" s="688" t="s">
        <v>42</v>
      </c>
      <c r="M1139" s="585">
        <v>1</v>
      </c>
      <c r="O1139" s="579">
        <f t="shared" si="134"/>
        <v>0</v>
      </c>
      <c r="P1139" s="585">
        <f t="shared" si="133"/>
        <v>21</v>
      </c>
      <c r="Q1139" s="602"/>
      <c r="R1139" s="602"/>
      <c r="S1139" s="579">
        <f t="shared" si="130"/>
        <v>0</v>
      </c>
      <c r="T1139" s="579">
        <f t="shared" si="131"/>
        <v>0</v>
      </c>
      <c r="U1139" s="735"/>
      <c r="V1139" s="831"/>
      <c r="X1139" s="981">
        <v>0</v>
      </c>
      <c r="Y1139" s="981">
        <v>10</v>
      </c>
      <c r="AB1139" s="981">
        <v>0</v>
      </c>
      <c r="AC1139" s="981">
        <v>0</v>
      </c>
    </row>
    <row r="1140" spans="1:29" ht="15.75" hidden="1" customHeight="1" thickBot="1" x14ac:dyDescent="0.25">
      <c r="A1140" s="580" t="str">
        <f t="shared" si="132"/>
        <v>52128079SPSD1E-M4</v>
      </c>
      <c r="B1140" s="581">
        <v>1124</v>
      </c>
      <c r="C1140" s="713">
        <v>52128079</v>
      </c>
      <c r="D1140" s="713" t="s">
        <v>629</v>
      </c>
      <c r="E1140" s="667">
        <v>54</v>
      </c>
      <c r="G1140" s="667" t="s">
        <v>364</v>
      </c>
      <c r="H1140" s="97" t="s">
        <v>69</v>
      </c>
      <c r="I1140" s="690" t="s">
        <v>104</v>
      </c>
      <c r="J1140" s="691" t="s">
        <v>154</v>
      </c>
      <c r="K1140" s="688" t="s">
        <v>630</v>
      </c>
      <c r="L1140" s="688" t="s">
        <v>47</v>
      </c>
      <c r="M1140" s="585">
        <v>1</v>
      </c>
      <c r="O1140" s="579">
        <f t="shared" si="134"/>
        <v>0</v>
      </c>
      <c r="P1140" s="585" t="e">
        <f t="shared" si="133"/>
        <v>#N/A</v>
      </c>
      <c r="Q1140" s="602"/>
      <c r="R1140" s="602"/>
      <c r="S1140" s="579">
        <f t="shared" si="130"/>
        <v>0</v>
      </c>
      <c r="T1140" s="579">
        <f t="shared" si="131"/>
        <v>0</v>
      </c>
      <c r="U1140" s="735"/>
      <c r="V1140" s="831"/>
      <c r="X1140" s="981">
        <v>0</v>
      </c>
      <c r="Y1140" s="981" t="e">
        <v>#N/A</v>
      </c>
      <c r="AB1140" s="981">
        <v>0</v>
      </c>
      <c r="AC1140" s="981">
        <v>0</v>
      </c>
    </row>
    <row r="1141" spans="1:29" ht="15.75" hidden="1" customHeight="1" thickBot="1" x14ac:dyDescent="0.25">
      <c r="A1141" s="580" t="str">
        <f t="shared" si="132"/>
        <v>52128078SPSD1E-M4</v>
      </c>
      <c r="B1141" s="581">
        <v>1125</v>
      </c>
      <c r="C1141" s="713">
        <v>52128078</v>
      </c>
      <c r="D1141" s="713" t="s">
        <v>629</v>
      </c>
      <c r="E1141" s="667">
        <v>54</v>
      </c>
      <c r="G1141" s="667" t="s">
        <v>364</v>
      </c>
      <c r="H1141" s="97" t="s">
        <v>69</v>
      </c>
      <c r="I1141" s="690" t="s">
        <v>104</v>
      </c>
      <c r="J1141" s="691" t="s">
        <v>154</v>
      </c>
      <c r="K1141" s="688" t="s">
        <v>630</v>
      </c>
      <c r="L1141" s="688" t="s">
        <v>47</v>
      </c>
      <c r="M1141" s="585">
        <v>1</v>
      </c>
      <c r="O1141" s="579">
        <f t="shared" si="134"/>
        <v>0</v>
      </c>
      <c r="P1141" s="585" t="e">
        <f t="shared" si="133"/>
        <v>#N/A</v>
      </c>
      <c r="Q1141" s="602"/>
      <c r="R1141" s="602"/>
      <c r="S1141" s="579">
        <f t="shared" si="130"/>
        <v>0</v>
      </c>
      <c r="T1141" s="579">
        <f t="shared" si="131"/>
        <v>0</v>
      </c>
      <c r="U1141" s="735"/>
      <c r="V1141" s="831"/>
      <c r="X1141" s="981">
        <v>0</v>
      </c>
      <c r="Y1141" s="981" t="e">
        <v>#N/A</v>
      </c>
      <c r="AB1141" s="981">
        <v>0</v>
      </c>
      <c r="AC1141" s="981">
        <v>0</v>
      </c>
    </row>
    <row r="1142" spans="1:29" ht="15.75" hidden="1" customHeight="1" thickBot="1" x14ac:dyDescent="0.25">
      <c r="A1142" s="580" t="str">
        <f t="shared" si="132"/>
        <v>52128077SPSD2D-M4</v>
      </c>
      <c r="B1142" s="581">
        <v>1126</v>
      </c>
      <c r="C1142" s="713">
        <v>52128077</v>
      </c>
      <c r="D1142" s="713" t="s">
        <v>629</v>
      </c>
      <c r="E1142" s="667">
        <v>54</v>
      </c>
      <c r="G1142" s="667" t="s">
        <v>400</v>
      </c>
      <c r="H1142" s="97" t="s">
        <v>69</v>
      </c>
      <c r="I1142" s="690" t="s">
        <v>104</v>
      </c>
      <c r="J1142" s="691" t="s">
        <v>154</v>
      </c>
      <c r="K1142" s="688" t="s">
        <v>630</v>
      </c>
      <c r="L1142" s="688" t="s">
        <v>47</v>
      </c>
      <c r="M1142" s="585">
        <v>1</v>
      </c>
      <c r="O1142" s="579">
        <f t="shared" si="134"/>
        <v>0</v>
      </c>
      <c r="P1142" s="585" t="e">
        <f t="shared" si="133"/>
        <v>#N/A</v>
      </c>
      <c r="Q1142" s="602"/>
      <c r="R1142" s="602"/>
      <c r="S1142" s="579">
        <f t="shared" si="130"/>
        <v>0</v>
      </c>
      <c r="T1142" s="579">
        <f t="shared" si="131"/>
        <v>0</v>
      </c>
      <c r="U1142" s="735"/>
      <c r="V1142" s="831"/>
      <c r="X1142" s="981">
        <v>0</v>
      </c>
      <c r="Y1142" s="981" t="e">
        <v>#N/A</v>
      </c>
      <c r="AB1142" s="981">
        <v>0</v>
      </c>
      <c r="AC1142" s="981">
        <v>0</v>
      </c>
    </row>
    <row r="1143" spans="1:29" ht="15.75" hidden="1" customHeight="1" thickBot="1" x14ac:dyDescent="0.25">
      <c r="A1143" s="580" t="str">
        <f t="shared" si="132"/>
        <v>52137891TP045D-M2</v>
      </c>
      <c r="B1143" s="581">
        <v>1127</v>
      </c>
      <c r="C1143" s="672">
        <v>52137891</v>
      </c>
      <c r="D1143" s="639" t="s">
        <v>631</v>
      </c>
      <c r="E1143" s="639">
        <v>270</v>
      </c>
      <c r="G1143" s="639" t="s">
        <v>632</v>
      </c>
      <c r="H1143" s="97" t="s">
        <v>69</v>
      </c>
      <c r="I1143" s="690" t="s">
        <v>121</v>
      </c>
      <c r="J1143" s="691" t="s">
        <v>132</v>
      </c>
      <c r="K1143" s="688" t="s">
        <v>134</v>
      </c>
      <c r="L1143" s="688" t="s">
        <v>42</v>
      </c>
      <c r="M1143" s="585">
        <v>1</v>
      </c>
      <c r="N1143" s="644" t="s">
        <v>147</v>
      </c>
      <c r="O1143" s="579">
        <f t="shared" si="134"/>
        <v>21</v>
      </c>
      <c r="P1143" s="585">
        <f t="shared" si="133"/>
        <v>21</v>
      </c>
      <c r="Q1143" s="602"/>
      <c r="R1143" s="602"/>
      <c r="S1143" s="579">
        <f t="shared" si="130"/>
        <v>0</v>
      </c>
      <c r="T1143" s="579">
        <f t="shared" si="131"/>
        <v>0</v>
      </c>
      <c r="U1143" s="735"/>
      <c r="V1143" s="831"/>
      <c r="X1143" s="981">
        <v>10</v>
      </c>
      <c r="Y1143" s="981">
        <v>10</v>
      </c>
      <c r="AB1143" s="981">
        <v>0</v>
      </c>
      <c r="AC1143" s="981">
        <v>0</v>
      </c>
    </row>
    <row r="1144" spans="1:29" ht="15.75" hidden="1" customHeight="1" thickBot="1" x14ac:dyDescent="0.25">
      <c r="A1144" s="580" t="str">
        <f t="shared" si="132"/>
        <v>52127273SPSD1D-M4</v>
      </c>
      <c r="B1144" s="581">
        <v>1128</v>
      </c>
      <c r="C1144" s="738">
        <v>52127273</v>
      </c>
      <c r="D1144" s="738" t="s">
        <v>130</v>
      </c>
      <c r="E1144" s="738">
        <v>25</v>
      </c>
      <c r="G1144" s="738" t="s">
        <v>362</v>
      </c>
      <c r="H1144" s="97" t="s">
        <v>69</v>
      </c>
      <c r="I1144" s="690" t="s">
        <v>133</v>
      </c>
      <c r="J1144" s="691" t="s">
        <v>132</v>
      </c>
      <c r="K1144" s="688" t="s">
        <v>633</v>
      </c>
      <c r="L1144" s="688" t="s">
        <v>135</v>
      </c>
      <c r="M1144" s="585">
        <v>1</v>
      </c>
      <c r="O1144" s="579">
        <f t="shared" si="134"/>
        <v>0</v>
      </c>
      <c r="P1144" s="585">
        <f t="shared" si="133"/>
        <v>4</v>
      </c>
      <c r="Q1144" s="602"/>
      <c r="R1144" s="602"/>
      <c r="S1144" s="579">
        <f t="shared" si="130"/>
        <v>0</v>
      </c>
      <c r="T1144" s="579">
        <f t="shared" si="131"/>
        <v>0</v>
      </c>
      <c r="U1144" s="735"/>
      <c r="V1144" s="831"/>
      <c r="X1144" s="981">
        <v>0</v>
      </c>
      <c r="Y1144" s="981">
        <v>2</v>
      </c>
      <c r="AB1144" s="981">
        <v>0</v>
      </c>
      <c r="AC1144" s="981">
        <v>0</v>
      </c>
    </row>
    <row r="1145" spans="1:29" ht="15.75" hidden="1" customHeight="1" thickBot="1" x14ac:dyDescent="0.25">
      <c r="A1145" s="580" t="str">
        <f t="shared" si="132"/>
        <v>52127271SPSD1E-M4</v>
      </c>
      <c r="B1145" s="581">
        <v>1129</v>
      </c>
      <c r="C1145" s="713">
        <v>52127271</v>
      </c>
      <c r="D1145" s="713" t="s">
        <v>634</v>
      </c>
      <c r="E1145" s="713">
        <v>25</v>
      </c>
      <c r="G1145" s="713" t="s">
        <v>364</v>
      </c>
      <c r="H1145" s="97" t="s">
        <v>69</v>
      </c>
      <c r="I1145" s="690" t="s">
        <v>104</v>
      </c>
      <c r="J1145" s="691" t="s">
        <v>132</v>
      </c>
      <c r="K1145" s="688" t="s">
        <v>134</v>
      </c>
      <c r="L1145" s="688" t="s">
        <v>47</v>
      </c>
      <c r="M1145" s="585">
        <v>1</v>
      </c>
      <c r="O1145" s="579">
        <f t="shared" si="134"/>
        <v>0</v>
      </c>
      <c r="P1145" s="585" t="e">
        <f t="shared" si="133"/>
        <v>#N/A</v>
      </c>
      <c r="Q1145" s="602"/>
      <c r="R1145" s="602"/>
      <c r="S1145" s="579">
        <f t="shared" si="130"/>
        <v>0</v>
      </c>
      <c r="T1145" s="579">
        <f t="shared" si="131"/>
        <v>0</v>
      </c>
      <c r="U1145" s="735"/>
      <c r="V1145" s="831"/>
      <c r="X1145" s="981">
        <v>0</v>
      </c>
      <c r="Y1145" s="981" t="e">
        <v>#N/A</v>
      </c>
      <c r="AB1145" s="981">
        <v>0</v>
      </c>
      <c r="AC1145" s="981">
        <v>0</v>
      </c>
    </row>
    <row r="1146" spans="1:29" ht="15.75" hidden="1" customHeight="1" thickBot="1" x14ac:dyDescent="0.25">
      <c r="A1146" s="580" t="str">
        <f t="shared" si="132"/>
        <v>52127270SPSD3D-M4</v>
      </c>
      <c r="B1146" s="581">
        <v>1130</v>
      </c>
      <c r="C1146" s="713">
        <v>52127270</v>
      </c>
      <c r="D1146" s="713" t="s">
        <v>634</v>
      </c>
      <c r="E1146" s="713">
        <v>25</v>
      </c>
      <c r="G1146" s="713" t="s">
        <v>131</v>
      </c>
      <c r="H1146" s="97" t="s">
        <v>69</v>
      </c>
      <c r="I1146" s="690" t="s">
        <v>104</v>
      </c>
      <c r="J1146" s="691" t="s">
        <v>132</v>
      </c>
      <c r="K1146" s="688" t="s">
        <v>134</v>
      </c>
      <c r="L1146" s="688" t="s">
        <v>47</v>
      </c>
      <c r="M1146" s="585">
        <v>1</v>
      </c>
      <c r="O1146" s="579">
        <f t="shared" si="134"/>
        <v>0</v>
      </c>
      <c r="P1146" s="585" t="e">
        <f t="shared" si="133"/>
        <v>#N/A</v>
      </c>
      <c r="Q1146" s="602"/>
      <c r="R1146" s="602"/>
      <c r="S1146" s="579">
        <f t="shared" si="130"/>
        <v>0</v>
      </c>
      <c r="T1146" s="579">
        <f t="shared" si="131"/>
        <v>0</v>
      </c>
      <c r="U1146" s="735"/>
      <c r="V1146" s="831"/>
      <c r="X1146" s="981">
        <v>0</v>
      </c>
      <c r="Y1146" s="981" t="e">
        <v>#N/A</v>
      </c>
      <c r="AB1146" s="981">
        <v>0</v>
      </c>
      <c r="AC1146" s="981">
        <v>0</v>
      </c>
    </row>
    <row r="1147" spans="1:29" ht="15.75" hidden="1" customHeight="1" thickBot="1" x14ac:dyDescent="0.25">
      <c r="A1147" s="580" t="str">
        <f t="shared" si="132"/>
        <v>52125997SPSD3D-M4</v>
      </c>
      <c r="B1147" s="581">
        <v>1131</v>
      </c>
      <c r="C1147" s="667">
        <v>52125997</v>
      </c>
      <c r="D1147" s="667" t="s">
        <v>634</v>
      </c>
      <c r="E1147" s="667">
        <v>25</v>
      </c>
      <c r="G1147" s="713" t="s">
        <v>131</v>
      </c>
      <c r="H1147" s="714" t="s">
        <v>69</v>
      </c>
      <c r="I1147" s="690" t="s">
        <v>104</v>
      </c>
      <c r="J1147" s="691" t="s">
        <v>132</v>
      </c>
      <c r="K1147" s="688" t="s">
        <v>134</v>
      </c>
      <c r="L1147" s="688" t="s">
        <v>47</v>
      </c>
      <c r="M1147" s="585">
        <v>1</v>
      </c>
      <c r="O1147" s="579">
        <f t="shared" si="134"/>
        <v>0</v>
      </c>
      <c r="P1147" s="585" t="e">
        <f t="shared" si="133"/>
        <v>#N/A</v>
      </c>
      <c r="Q1147" s="602"/>
      <c r="R1147" s="602"/>
      <c r="S1147" s="579">
        <f t="shared" si="130"/>
        <v>0</v>
      </c>
      <c r="T1147" s="579">
        <f t="shared" si="131"/>
        <v>0</v>
      </c>
      <c r="U1147" s="735"/>
      <c r="V1147" s="831"/>
      <c r="X1147" s="981">
        <v>0</v>
      </c>
      <c r="Y1147" s="981" t="e">
        <v>#N/A</v>
      </c>
      <c r="AB1147" s="981">
        <v>0</v>
      </c>
      <c r="AC1147" s="981">
        <v>0</v>
      </c>
    </row>
    <row r="1148" spans="1:29" ht="15.75" hidden="1" customHeight="1" thickBot="1" x14ac:dyDescent="0.25">
      <c r="A1148" s="580" t="str">
        <f t="shared" si="132"/>
        <v>52125996SPSD1D-M4</v>
      </c>
      <c r="B1148" s="581">
        <v>1132</v>
      </c>
      <c r="C1148" s="667">
        <v>52125996</v>
      </c>
      <c r="D1148" s="667" t="s">
        <v>634</v>
      </c>
      <c r="E1148" s="667">
        <v>25</v>
      </c>
      <c r="G1148" s="713" t="s">
        <v>362</v>
      </c>
      <c r="H1148" s="97" t="s">
        <v>69</v>
      </c>
      <c r="I1148" s="690" t="s">
        <v>104</v>
      </c>
      <c r="J1148" s="691" t="s">
        <v>132</v>
      </c>
      <c r="K1148" s="688" t="s">
        <v>134</v>
      </c>
      <c r="L1148" s="688" t="s">
        <v>47</v>
      </c>
      <c r="M1148" s="585">
        <v>1</v>
      </c>
      <c r="O1148" s="579">
        <f t="shared" si="134"/>
        <v>0</v>
      </c>
      <c r="P1148" s="585" t="e">
        <f t="shared" si="133"/>
        <v>#N/A</v>
      </c>
      <c r="Q1148" s="602"/>
      <c r="R1148" s="602"/>
      <c r="S1148" s="579">
        <f t="shared" si="130"/>
        <v>0</v>
      </c>
      <c r="T1148" s="579">
        <f t="shared" si="131"/>
        <v>0</v>
      </c>
      <c r="U1148" s="735"/>
      <c r="V1148" s="831"/>
      <c r="X1148" s="981">
        <v>0</v>
      </c>
      <c r="Y1148" s="981" t="e">
        <v>#N/A</v>
      </c>
      <c r="AB1148" s="981">
        <v>0</v>
      </c>
      <c r="AC1148" s="981">
        <v>0</v>
      </c>
    </row>
    <row r="1149" spans="1:29" ht="15.75" hidden="1" customHeight="1" thickBot="1" x14ac:dyDescent="0.25">
      <c r="A1149" s="580" t="str">
        <f t="shared" si="132"/>
        <v>52125995SPSD3D-M4</v>
      </c>
      <c r="B1149" s="581">
        <v>1133</v>
      </c>
      <c r="C1149" s="667">
        <v>52125995</v>
      </c>
      <c r="D1149" s="667" t="s">
        <v>634</v>
      </c>
      <c r="E1149" s="667">
        <v>25</v>
      </c>
      <c r="G1149" s="713" t="s">
        <v>131</v>
      </c>
      <c r="H1149" s="97" t="s">
        <v>69</v>
      </c>
      <c r="I1149" s="690" t="s">
        <v>104</v>
      </c>
      <c r="J1149" s="691" t="s">
        <v>132</v>
      </c>
      <c r="K1149" s="688" t="s">
        <v>134</v>
      </c>
      <c r="L1149" s="688" t="s">
        <v>47</v>
      </c>
      <c r="M1149" s="585">
        <v>1</v>
      </c>
      <c r="O1149" s="579">
        <f t="shared" si="134"/>
        <v>0</v>
      </c>
      <c r="P1149" s="585" t="e">
        <f t="shared" si="133"/>
        <v>#N/A</v>
      </c>
      <c r="Q1149" s="602"/>
      <c r="R1149" s="602"/>
      <c r="S1149" s="579">
        <f t="shared" si="130"/>
        <v>0</v>
      </c>
      <c r="T1149" s="579">
        <f t="shared" si="131"/>
        <v>0</v>
      </c>
      <c r="U1149" s="735"/>
      <c r="V1149" s="831"/>
      <c r="X1149" s="981">
        <v>0</v>
      </c>
      <c r="Y1149" s="981" t="e">
        <v>#N/A</v>
      </c>
      <c r="AB1149" s="981">
        <v>0</v>
      </c>
      <c r="AC1149" s="981">
        <v>0</v>
      </c>
    </row>
    <row r="1150" spans="1:29" ht="15.75" hidden="1" customHeight="1" thickBot="1" x14ac:dyDescent="0.25">
      <c r="A1150" s="580" t="str">
        <f t="shared" si="132"/>
        <v>52125994SPSD1E-M4</v>
      </c>
      <c r="B1150" s="581">
        <v>1134</v>
      </c>
      <c r="C1150" s="667">
        <v>52125994</v>
      </c>
      <c r="D1150" s="667" t="s">
        <v>634</v>
      </c>
      <c r="E1150" s="667">
        <v>20</v>
      </c>
      <c r="G1150" s="713" t="s">
        <v>364</v>
      </c>
      <c r="H1150" s="97" t="s">
        <v>69</v>
      </c>
      <c r="I1150" s="690" t="s">
        <v>104</v>
      </c>
      <c r="J1150" s="691" t="s">
        <v>132</v>
      </c>
      <c r="K1150" s="688" t="s">
        <v>134</v>
      </c>
      <c r="L1150" s="688" t="s">
        <v>47</v>
      </c>
      <c r="M1150" s="585">
        <v>1</v>
      </c>
      <c r="O1150" s="579">
        <f t="shared" si="134"/>
        <v>0</v>
      </c>
      <c r="P1150" s="585" t="e">
        <f t="shared" si="133"/>
        <v>#N/A</v>
      </c>
      <c r="Q1150" s="602"/>
      <c r="R1150" s="602"/>
      <c r="S1150" s="579">
        <f t="shared" ref="S1150:S1181" si="135">ROUNDUP(IF(N1150="pps",(M1150*VLOOKUP(L1150,$E$2:$I$9,4,FALSE)*$B$3)/E1150,0),0)</f>
        <v>0</v>
      </c>
      <c r="T1150" s="579">
        <f t="shared" ref="T1150:T1181" si="136">ROUNDUP(IF(N1150="pps",(M1150*VLOOKUP(L1150,$E$2:$I$9,4,FALSE)*$B$9)/E1150,0),0)</f>
        <v>0</v>
      </c>
      <c r="U1150" s="735"/>
      <c r="V1150" s="831"/>
      <c r="X1150" s="981">
        <v>0</v>
      </c>
      <c r="Y1150" s="981" t="e">
        <v>#N/A</v>
      </c>
      <c r="AB1150" s="981">
        <v>0</v>
      </c>
      <c r="AC1150" s="981">
        <v>0</v>
      </c>
    </row>
    <row r="1151" spans="1:29" ht="15.75" hidden="1" customHeight="1" thickBot="1" x14ac:dyDescent="0.25">
      <c r="A1151" s="580" t="str">
        <f t="shared" si="132"/>
        <v>52125993SPSD2E-M4</v>
      </c>
      <c r="B1151" s="581">
        <v>1135</v>
      </c>
      <c r="C1151" s="667">
        <v>52125993</v>
      </c>
      <c r="D1151" s="667" t="s">
        <v>634</v>
      </c>
      <c r="E1151" s="667">
        <v>25</v>
      </c>
      <c r="G1151" s="713" t="s">
        <v>397</v>
      </c>
      <c r="H1151" s="714" t="s">
        <v>69</v>
      </c>
      <c r="I1151" s="690" t="s">
        <v>104</v>
      </c>
      <c r="J1151" s="691" t="s">
        <v>132</v>
      </c>
      <c r="K1151" s="688" t="s">
        <v>134</v>
      </c>
      <c r="L1151" s="688" t="s">
        <v>47</v>
      </c>
      <c r="M1151" s="585">
        <v>1</v>
      </c>
      <c r="O1151" s="579">
        <f t="shared" si="134"/>
        <v>0</v>
      </c>
      <c r="P1151" s="585" t="e">
        <f t="shared" si="133"/>
        <v>#N/A</v>
      </c>
      <c r="Q1151" s="602"/>
      <c r="R1151" s="602"/>
      <c r="S1151" s="579">
        <f t="shared" si="135"/>
        <v>0</v>
      </c>
      <c r="T1151" s="579">
        <f t="shared" si="136"/>
        <v>0</v>
      </c>
      <c r="U1151" s="735"/>
      <c r="V1151" s="831"/>
      <c r="X1151" s="981">
        <v>0</v>
      </c>
      <c r="Y1151" s="981" t="e">
        <v>#N/A</v>
      </c>
      <c r="AB1151" s="981">
        <v>0</v>
      </c>
      <c r="AC1151" s="981">
        <v>0</v>
      </c>
    </row>
    <row r="1152" spans="1:29" ht="15.75" hidden="1" customHeight="1" thickBot="1" x14ac:dyDescent="0.25">
      <c r="A1152" s="580" t="str">
        <f t="shared" si="132"/>
        <v>52125992SPSD2E-M4</v>
      </c>
      <c r="B1152" s="581">
        <v>1136</v>
      </c>
      <c r="C1152" s="667">
        <v>52125992</v>
      </c>
      <c r="D1152" s="667" t="s">
        <v>634</v>
      </c>
      <c r="E1152" s="667">
        <v>25</v>
      </c>
      <c r="G1152" s="713" t="s">
        <v>397</v>
      </c>
      <c r="H1152" s="97" t="s">
        <v>69</v>
      </c>
      <c r="I1152" s="690" t="s">
        <v>104</v>
      </c>
      <c r="J1152" s="691" t="s">
        <v>132</v>
      </c>
      <c r="K1152" s="688" t="s">
        <v>134</v>
      </c>
      <c r="L1152" s="688" t="s">
        <v>47</v>
      </c>
      <c r="M1152" s="585">
        <v>1</v>
      </c>
      <c r="O1152" s="579">
        <f t="shared" si="134"/>
        <v>0</v>
      </c>
      <c r="P1152" s="585" t="e">
        <f t="shared" si="133"/>
        <v>#N/A</v>
      </c>
      <c r="Q1152" s="602"/>
      <c r="R1152" s="602"/>
      <c r="S1152" s="579">
        <f t="shared" si="135"/>
        <v>0</v>
      </c>
      <c r="T1152" s="579">
        <f t="shared" si="136"/>
        <v>0</v>
      </c>
      <c r="U1152" s="735"/>
      <c r="V1152" s="831"/>
      <c r="X1152" s="981">
        <v>0</v>
      </c>
      <c r="Y1152" s="981" t="e">
        <v>#N/A</v>
      </c>
      <c r="AB1152" s="981">
        <v>0</v>
      </c>
      <c r="AC1152" s="981">
        <v>0</v>
      </c>
    </row>
    <row r="1153" spans="1:29" ht="15.75" hidden="1" customHeight="1" thickBot="1" x14ac:dyDescent="0.25">
      <c r="A1153" s="580" t="str">
        <f t="shared" si="132"/>
        <v>52125036PENDANT</v>
      </c>
      <c r="B1153" s="581">
        <v>1137</v>
      </c>
      <c r="C1153" s="690">
        <v>52125036</v>
      </c>
      <c r="D1153" s="639" t="s">
        <v>636</v>
      </c>
      <c r="E1153" s="639">
        <v>500</v>
      </c>
      <c r="G1153" s="639" t="s">
        <v>147</v>
      </c>
      <c r="H1153" s="97" t="s">
        <v>69</v>
      </c>
      <c r="I1153" s="690" t="s">
        <v>75</v>
      </c>
      <c r="J1153" s="691" t="s">
        <v>132</v>
      </c>
      <c r="K1153" s="688" t="s">
        <v>637</v>
      </c>
      <c r="L1153" s="688" t="s">
        <v>47</v>
      </c>
      <c r="M1153" s="585">
        <v>1</v>
      </c>
      <c r="O1153" s="579">
        <f t="shared" si="134"/>
        <v>0</v>
      </c>
      <c r="P1153" s="585" t="e">
        <f t="shared" si="133"/>
        <v>#N/A</v>
      </c>
      <c r="Q1153" s="602"/>
      <c r="R1153" s="602"/>
      <c r="S1153" s="579">
        <f t="shared" si="135"/>
        <v>0</v>
      </c>
      <c r="T1153" s="579">
        <f t="shared" si="136"/>
        <v>0</v>
      </c>
      <c r="U1153" s="735"/>
      <c r="V1153" s="831"/>
      <c r="X1153" s="981">
        <v>0</v>
      </c>
      <c r="Y1153" s="981" t="e">
        <v>#N/A</v>
      </c>
      <c r="AB1153" s="981">
        <v>0</v>
      </c>
      <c r="AC1153" s="981">
        <v>0</v>
      </c>
    </row>
    <row r="1154" spans="1:29" ht="15.75" hidden="1" customHeight="1" thickBot="1" x14ac:dyDescent="0.25">
      <c r="A1154" s="580" t="str">
        <f t="shared" si="132"/>
        <v>52121583TP042D-M2</v>
      </c>
      <c r="B1154" s="581">
        <v>1138</v>
      </c>
      <c r="C1154" s="604">
        <v>52121583</v>
      </c>
      <c r="D1154" s="604" t="s">
        <v>638</v>
      </c>
      <c r="E1154" s="604">
        <v>3750</v>
      </c>
      <c r="F1154" s="591"/>
      <c r="G1154" s="604" t="s">
        <v>554</v>
      </c>
      <c r="H1154" s="541" t="s">
        <v>69</v>
      </c>
      <c r="I1154" s="692" t="s">
        <v>121</v>
      </c>
      <c r="J1154" s="592" t="s">
        <v>132</v>
      </c>
      <c r="K1154" s="604" t="s">
        <v>409</v>
      </c>
      <c r="L1154" s="604" t="s">
        <v>47</v>
      </c>
      <c r="M1154" s="593">
        <v>1</v>
      </c>
      <c r="N1154" s="604"/>
      <c r="O1154" s="594">
        <f t="shared" si="134"/>
        <v>0</v>
      </c>
      <c r="P1154" s="585" t="e">
        <f t="shared" si="133"/>
        <v>#N/A</v>
      </c>
      <c r="Q1154" s="706">
        <v>2</v>
      </c>
      <c r="R1154" s="706">
        <v>3</v>
      </c>
      <c r="S1154" s="579">
        <f t="shared" si="135"/>
        <v>0</v>
      </c>
      <c r="T1154" s="579">
        <f t="shared" si="136"/>
        <v>0</v>
      </c>
      <c r="U1154" s="641" t="s">
        <v>9823</v>
      </c>
      <c r="V1154" s="853">
        <v>42965</v>
      </c>
      <c r="X1154" s="981">
        <v>0</v>
      </c>
      <c r="Y1154" s="981" t="e">
        <v>#N/A</v>
      </c>
      <c r="Z1154" s="981">
        <v>2</v>
      </c>
      <c r="AA1154" s="981">
        <v>3</v>
      </c>
      <c r="AB1154" s="981">
        <v>0</v>
      </c>
      <c r="AC1154" s="981">
        <v>0</v>
      </c>
    </row>
    <row r="1155" spans="1:29" ht="15.75" hidden="1" customHeight="1" thickBot="1" x14ac:dyDescent="0.25">
      <c r="A1155" s="580" t="str">
        <f t="shared" si="132"/>
        <v>52121582TP045D-M2</v>
      </c>
      <c r="B1155" s="581">
        <v>1139</v>
      </c>
      <c r="C1155" s="690">
        <v>52121582</v>
      </c>
      <c r="D1155" s="639" t="s">
        <v>639</v>
      </c>
      <c r="E1155" s="639">
        <v>500</v>
      </c>
      <c r="G1155" s="639" t="s">
        <v>632</v>
      </c>
      <c r="H1155" s="97" t="s">
        <v>69</v>
      </c>
      <c r="I1155" s="690" t="s">
        <v>121</v>
      </c>
      <c r="J1155" s="691" t="s">
        <v>83</v>
      </c>
      <c r="K1155" s="688" t="s">
        <v>640</v>
      </c>
      <c r="L1155" s="688" t="s">
        <v>509</v>
      </c>
      <c r="M1155" s="585">
        <v>1</v>
      </c>
      <c r="O1155" s="579">
        <f t="shared" si="134"/>
        <v>0</v>
      </c>
      <c r="P1155" s="585" t="e">
        <f t="shared" si="133"/>
        <v>#N/A</v>
      </c>
      <c r="Q1155" s="602"/>
      <c r="R1155" s="602"/>
      <c r="S1155" s="579">
        <f t="shared" si="135"/>
        <v>0</v>
      </c>
      <c r="T1155" s="579">
        <f t="shared" si="136"/>
        <v>0</v>
      </c>
      <c r="U1155" s="735"/>
      <c r="V1155" s="831"/>
      <c r="X1155" s="981">
        <v>0</v>
      </c>
      <c r="Y1155" s="981" t="e">
        <v>#N/A</v>
      </c>
      <c r="AB1155" s="981">
        <v>0</v>
      </c>
      <c r="AC1155" s="981">
        <v>0</v>
      </c>
    </row>
    <row r="1156" spans="1:29" ht="15.75" hidden="1" customHeight="1" thickBot="1" x14ac:dyDescent="0.25">
      <c r="A1156" s="580" t="str">
        <f t="shared" si="132"/>
        <v>52119616SPSD1D-M4</v>
      </c>
      <c r="B1156" s="581">
        <v>1140</v>
      </c>
      <c r="C1156" s="667">
        <v>52119616</v>
      </c>
      <c r="D1156" s="667" t="s">
        <v>634</v>
      </c>
      <c r="E1156" s="667">
        <v>40</v>
      </c>
      <c r="G1156" s="713" t="s">
        <v>362</v>
      </c>
      <c r="H1156" s="97" t="s">
        <v>69</v>
      </c>
      <c r="I1156" s="690" t="s">
        <v>104</v>
      </c>
      <c r="J1156" s="691" t="s">
        <v>132</v>
      </c>
      <c r="K1156" s="688" t="s">
        <v>134</v>
      </c>
      <c r="L1156" s="688" t="s">
        <v>47</v>
      </c>
      <c r="M1156" s="585">
        <v>1</v>
      </c>
      <c r="O1156" s="579">
        <f t="shared" si="134"/>
        <v>0</v>
      </c>
      <c r="P1156" s="585" t="e">
        <f t="shared" si="133"/>
        <v>#N/A</v>
      </c>
      <c r="Q1156" s="602"/>
      <c r="R1156" s="602"/>
      <c r="S1156" s="579">
        <f t="shared" si="135"/>
        <v>0</v>
      </c>
      <c r="T1156" s="579">
        <f t="shared" si="136"/>
        <v>0</v>
      </c>
      <c r="U1156" s="735"/>
      <c r="V1156" s="831"/>
      <c r="X1156" s="981">
        <v>0</v>
      </c>
      <c r="Y1156" s="981" t="e">
        <v>#N/A</v>
      </c>
      <c r="AB1156" s="981">
        <v>0</v>
      </c>
      <c r="AC1156" s="981">
        <v>0</v>
      </c>
    </row>
    <row r="1157" spans="1:29" ht="15.75" hidden="1" customHeight="1" thickBot="1" x14ac:dyDescent="0.25">
      <c r="A1157" s="580" t="str">
        <f t="shared" si="132"/>
        <v>52119615SPSD3D-M4</v>
      </c>
      <c r="B1157" s="581">
        <v>1141</v>
      </c>
      <c r="C1157" s="667">
        <v>52119615</v>
      </c>
      <c r="D1157" s="667" t="s">
        <v>634</v>
      </c>
      <c r="E1157" s="667">
        <v>40</v>
      </c>
      <c r="G1157" s="713" t="s">
        <v>131</v>
      </c>
      <c r="H1157" s="97" t="s">
        <v>69</v>
      </c>
      <c r="I1157" s="690" t="s">
        <v>104</v>
      </c>
      <c r="J1157" s="691" t="s">
        <v>132</v>
      </c>
      <c r="K1157" s="688" t="s">
        <v>134</v>
      </c>
      <c r="L1157" s="688" t="s">
        <v>47</v>
      </c>
      <c r="M1157" s="585">
        <v>1</v>
      </c>
      <c r="O1157" s="579">
        <f t="shared" si="134"/>
        <v>0</v>
      </c>
      <c r="P1157" s="585" t="e">
        <f t="shared" si="133"/>
        <v>#N/A</v>
      </c>
      <c r="Q1157" s="602"/>
      <c r="R1157" s="602"/>
      <c r="S1157" s="579">
        <f t="shared" si="135"/>
        <v>0</v>
      </c>
      <c r="T1157" s="579">
        <f t="shared" si="136"/>
        <v>0</v>
      </c>
      <c r="U1157" s="735"/>
      <c r="V1157" s="831"/>
      <c r="X1157" s="981">
        <v>0</v>
      </c>
      <c r="Y1157" s="981" t="e">
        <v>#N/A</v>
      </c>
      <c r="AB1157" s="981">
        <v>0</v>
      </c>
      <c r="AC1157" s="981">
        <v>0</v>
      </c>
    </row>
    <row r="1158" spans="1:29" ht="15.75" hidden="1" customHeight="1" thickBot="1" x14ac:dyDescent="0.25">
      <c r="A1158" s="580" t="str">
        <f t="shared" si="132"/>
        <v>52119614SPSD1E-M4</v>
      </c>
      <c r="B1158" s="581">
        <v>1142</v>
      </c>
      <c r="C1158" s="667">
        <v>52119614</v>
      </c>
      <c r="D1158" s="667" t="s">
        <v>634</v>
      </c>
      <c r="E1158" s="667">
        <v>40</v>
      </c>
      <c r="G1158" s="713" t="s">
        <v>364</v>
      </c>
      <c r="H1158" s="97" t="s">
        <v>69</v>
      </c>
      <c r="I1158" s="690" t="s">
        <v>104</v>
      </c>
      <c r="J1158" s="691" t="s">
        <v>132</v>
      </c>
      <c r="K1158" s="688" t="s">
        <v>134</v>
      </c>
      <c r="L1158" s="688" t="s">
        <v>47</v>
      </c>
      <c r="M1158" s="585">
        <v>1</v>
      </c>
      <c r="O1158" s="579">
        <f t="shared" si="134"/>
        <v>0</v>
      </c>
      <c r="P1158" s="585" t="e">
        <f t="shared" si="133"/>
        <v>#N/A</v>
      </c>
      <c r="Q1158" s="602"/>
      <c r="R1158" s="602"/>
      <c r="S1158" s="579">
        <f t="shared" si="135"/>
        <v>0</v>
      </c>
      <c r="T1158" s="579">
        <f t="shared" si="136"/>
        <v>0</v>
      </c>
      <c r="U1158" s="735"/>
      <c r="V1158" s="831"/>
      <c r="X1158" s="981">
        <v>0</v>
      </c>
      <c r="Y1158" s="981" t="e">
        <v>#N/A</v>
      </c>
      <c r="AB1158" s="981">
        <v>0</v>
      </c>
      <c r="AC1158" s="981">
        <v>0</v>
      </c>
    </row>
    <row r="1159" spans="1:29" ht="15.75" hidden="1" customHeight="1" thickBot="1" x14ac:dyDescent="0.25">
      <c r="A1159" s="580" t="str">
        <f t="shared" si="132"/>
        <v>52119613SPSD2E-M4</v>
      </c>
      <c r="B1159" s="581">
        <v>1143</v>
      </c>
      <c r="C1159" s="667">
        <v>52119613</v>
      </c>
      <c r="D1159" s="667" t="s">
        <v>634</v>
      </c>
      <c r="E1159" s="667">
        <v>40</v>
      </c>
      <c r="G1159" s="713" t="s">
        <v>397</v>
      </c>
      <c r="H1159" s="97" t="s">
        <v>69</v>
      </c>
      <c r="I1159" s="690" t="s">
        <v>104</v>
      </c>
      <c r="J1159" s="691" t="s">
        <v>132</v>
      </c>
      <c r="K1159" s="688" t="s">
        <v>134</v>
      </c>
      <c r="L1159" s="688" t="s">
        <v>47</v>
      </c>
      <c r="M1159" s="585">
        <v>1</v>
      </c>
      <c r="O1159" s="579">
        <f t="shared" si="134"/>
        <v>0</v>
      </c>
      <c r="P1159" s="585" t="e">
        <f t="shared" si="133"/>
        <v>#N/A</v>
      </c>
      <c r="Q1159" s="602"/>
      <c r="R1159" s="602"/>
      <c r="S1159" s="579">
        <f t="shared" si="135"/>
        <v>0</v>
      </c>
      <c r="T1159" s="579">
        <f t="shared" si="136"/>
        <v>0</v>
      </c>
      <c r="U1159" s="735"/>
      <c r="V1159" s="831"/>
      <c r="X1159" s="981">
        <v>0</v>
      </c>
      <c r="Y1159" s="981" t="e">
        <v>#N/A</v>
      </c>
      <c r="AB1159" s="981">
        <v>0</v>
      </c>
      <c r="AC1159" s="981">
        <v>0</v>
      </c>
    </row>
    <row r="1160" spans="1:29" ht="15.75" hidden="1" customHeight="1" thickBot="1" x14ac:dyDescent="0.25">
      <c r="A1160" s="580" t="str">
        <f t="shared" si="132"/>
        <v>52119532SPST2E-M3</v>
      </c>
      <c r="B1160" s="581">
        <v>1144</v>
      </c>
      <c r="C1160" s="688">
        <v>52119532</v>
      </c>
      <c r="D1160" s="639" t="s">
        <v>641</v>
      </c>
      <c r="E1160" s="639">
        <v>20</v>
      </c>
      <c r="G1160" s="639" t="s">
        <v>642</v>
      </c>
      <c r="H1160" s="97" t="s">
        <v>69</v>
      </c>
      <c r="I1160" s="690" t="s">
        <v>294</v>
      </c>
      <c r="J1160" s="691" t="s">
        <v>9798</v>
      </c>
      <c r="K1160" s="688" t="s">
        <v>474</v>
      </c>
      <c r="L1160" s="688" t="s">
        <v>9782</v>
      </c>
      <c r="M1160" s="585">
        <v>1</v>
      </c>
      <c r="N1160" s="644" t="s">
        <v>78</v>
      </c>
      <c r="O1160" s="579">
        <f t="shared" si="134"/>
        <v>0</v>
      </c>
      <c r="P1160" s="585">
        <f t="shared" si="133"/>
        <v>38</v>
      </c>
      <c r="Q1160" s="602">
        <v>2</v>
      </c>
      <c r="R1160" s="602">
        <v>3</v>
      </c>
      <c r="S1160" s="579">
        <f t="shared" si="135"/>
        <v>8</v>
      </c>
      <c r="T1160" s="579">
        <f t="shared" si="136"/>
        <v>15</v>
      </c>
      <c r="U1160" s="735" t="s">
        <v>9822</v>
      </c>
      <c r="V1160" s="832">
        <v>42968</v>
      </c>
      <c r="X1160" s="981">
        <v>0</v>
      </c>
      <c r="Y1160" s="981">
        <v>19</v>
      </c>
      <c r="Z1160" s="981">
        <v>2</v>
      </c>
      <c r="AA1160" s="981">
        <v>3</v>
      </c>
      <c r="AB1160" s="981">
        <v>8</v>
      </c>
      <c r="AC1160" s="981">
        <v>15</v>
      </c>
    </row>
    <row r="1161" spans="1:29" ht="15.75" hidden="1" customHeight="1" thickBot="1" x14ac:dyDescent="0.25">
      <c r="A1161" s="580" t="str">
        <f t="shared" si="132"/>
        <v>52119531SPST2E-M3</v>
      </c>
      <c r="B1161" s="581">
        <v>1145</v>
      </c>
      <c r="C1161" s="688">
        <v>52119531</v>
      </c>
      <c r="D1161" s="639" t="s">
        <v>641</v>
      </c>
      <c r="E1161" s="639">
        <v>28</v>
      </c>
      <c r="G1161" s="639" t="s">
        <v>642</v>
      </c>
      <c r="H1161" s="97" t="s">
        <v>153</v>
      </c>
      <c r="I1161" s="690" t="s">
        <v>294</v>
      </c>
      <c r="J1161" s="691" t="s">
        <v>83</v>
      </c>
      <c r="K1161" s="688" t="s">
        <v>474</v>
      </c>
      <c r="L1161" s="688" t="s">
        <v>47</v>
      </c>
      <c r="M1161" s="585">
        <v>1</v>
      </c>
      <c r="O1161" s="579">
        <f t="shared" si="134"/>
        <v>0</v>
      </c>
      <c r="P1161" s="585" t="e">
        <f t="shared" si="133"/>
        <v>#N/A</v>
      </c>
      <c r="Q1161" s="602"/>
      <c r="R1161" s="602"/>
      <c r="S1161" s="579">
        <f t="shared" si="135"/>
        <v>0</v>
      </c>
      <c r="T1161" s="579">
        <f t="shared" si="136"/>
        <v>0</v>
      </c>
      <c r="U1161" s="735"/>
      <c r="V1161" s="831"/>
      <c r="X1161" s="981">
        <v>0</v>
      </c>
      <c r="Y1161" s="981" t="e">
        <v>#N/A</v>
      </c>
      <c r="AB1161" s="981">
        <v>0</v>
      </c>
      <c r="AC1161" s="981">
        <v>0</v>
      </c>
    </row>
    <row r="1162" spans="1:29" ht="15.75" hidden="1" customHeight="1" thickBot="1" x14ac:dyDescent="0.25">
      <c r="A1162" s="580" t="str">
        <f t="shared" si="132"/>
        <v>52118800SPST2E-M3</v>
      </c>
      <c r="B1162" s="581">
        <v>1146</v>
      </c>
      <c r="C1162" s="688">
        <v>52118800</v>
      </c>
      <c r="D1162" s="688" t="s">
        <v>645</v>
      </c>
      <c r="E1162" s="688">
        <v>30</v>
      </c>
      <c r="G1162" s="639" t="s">
        <v>642</v>
      </c>
      <c r="H1162" s="97" t="s">
        <v>69</v>
      </c>
      <c r="I1162" s="690" t="s">
        <v>294</v>
      </c>
      <c r="J1162" s="691" t="s">
        <v>9797</v>
      </c>
      <c r="K1162" s="688" t="s">
        <v>646</v>
      </c>
      <c r="L1162" s="688" t="s">
        <v>135</v>
      </c>
      <c r="M1162" s="585">
        <v>1</v>
      </c>
      <c r="N1162" s="644" t="s">
        <v>78</v>
      </c>
      <c r="O1162" s="579">
        <f t="shared" si="134"/>
        <v>0</v>
      </c>
      <c r="P1162" s="585">
        <f t="shared" si="133"/>
        <v>4</v>
      </c>
      <c r="Q1162" s="602">
        <v>2</v>
      </c>
      <c r="R1162" s="602">
        <v>3</v>
      </c>
      <c r="S1162" s="579">
        <f t="shared" si="135"/>
        <v>1</v>
      </c>
      <c r="T1162" s="579">
        <f t="shared" si="136"/>
        <v>1</v>
      </c>
      <c r="U1162" s="735" t="s">
        <v>9822</v>
      </c>
      <c r="V1162" s="832">
        <v>42968</v>
      </c>
      <c r="X1162" s="981">
        <v>0</v>
      </c>
      <c r="Y1162" s="981">
        <v>2</v>
      </c>
      <c r="Z1162" s="981">
        <v>2</v>
      </c>
      <c r="AA1162" s="981">
        <v>3</v>
      </c>
      <c r="AB1162" s="981">
        <v>1</v>
      </c>
      <c r="AC1162" s="981">
        <v>1</v>
      </c>
    </row>
    <row r="1163" spans="1:29" ht="15.75" hidden="1" customHeight="1" thickBot="1" x14ac:dyDescent="0.25">
      <c r="A1163" s="580" t="str">
        <f t="shared" si="132"/>
        <v>52118098SPST5E-M3</v>
      </c>
      <c r="B1163" s="581">
        <v>1147</v>
      </c>
      <c r="C1163" s="639">
        <v>52118098</v>
      </c>
      <c r="D1163" s="639" t="s">
        <v>647</v>
      </c>
      <c r="E1163" s="639">
        <v>40</v>
      </c>
      <c r="G1163" s="639" t="s">
        <v>648</v>
      </c>
      <c r="H1163" s="97" t="s">
        <v>69</v>
      </c>
      <c r="I1163" s="690" t="s">
        <v>294</v>
      </c>
      <c r="J1163" s="691" t="s">
        <v>132</v>
      </c>
      <c r="K1163" s="688" t="s">
        <v>134</v>
      </c>
      <c r="L1163" s="688" t="s">
        <v>649</v>
      </c>
      <c r="M1163" s="585">
        <v>1</v>
      </c>
      <c r="O1163" s="579">
        <f t="shared" si="134"/>
        <v>0</v>
      </c>
      <c r="P1163" s="585" t="e">
        <f t="shared" si="133"/>
        <v>#N/A</v>
      </c>
      <c r="Q1163" s="602"/>
      <c r="R1163" s="602"/>
      <c r="S1163" s="579">
        <f t="shared" si="135"/>
        <v>0</v>
      </c>
      <c r="T1163" s="579">
        <f t="shared" si="136"/>
        <v>0</v>
      </c>
      <c r="U1163" s="735"/>
      <c r="V1163" s="831"/>
      <c r="X1163" s="981">
        <v>0</v>
      </c>
      <c r="Y1163" s="981" t="e">
        <v>#N/A</v>
      </c>
      <c r="AB1163" s="981">
        <v>0</v>
      </c>
      <c r="AC1163" s="981">
        <v>0</v>
      </c>
    </row>
    <row r="1164" spans="1:29" ht="15.75" hidden="1" customHeight="1" thickBot="1" x14ac:dyDescent="0.25">
      <c r="A1164" s="580" t="str">
        <f t="shared" si="132"/>
        <v>52117352SPST5E-M3</v>
      </c>
      <c r="B1164" s="581">
        <v>1148</v>
      </c>
      <c r="C1164" s="639">
        <v>52117352</v>
      </c>
      <c r="D1164" s="639" t="s">
        <v>647</v>
      </c>
      <c r="E1164" s="639">
        <v>20</v>
      </c>
      <c r="G1164" s="639" t="s">
        <v>648</v>
      </c>
      <c r="H1164" s="97" t="s">
        <v>153</v>
      </c>
      <c r="I1164" s="690" t="s">
        <v>294</v>
      </c>
      <c r="J1164" s="691" t="s">
        <v>132</v>
      </c>
      <c r="K1164" s="688" t="s">
        <v>650</v>
      </c>
      <c r="L1164" s="688" t="s">
        <v>42</v>
      </c>
      <c r="M1164" s="585">
        <v>1</v>
      </c>
      <c r="O1164" s="579">
        <f t="shared" si="134"/>
        <v>0</v>
      </c>
      <c r="P1164" s="585">
        <f t="shared" si="133"/>
        <v>21</v>
      </c>
      <c r="Q1164" s="602"/>
      <c r="R1164" s="602"/>
      <c r="S1164" s="579">
        <f t="shared" si="135"/>
        <v>0</v>
      </c>
      <c r="T1164" s="579">
        <f t="shared" si="136"/>
        <v>0</v>
      </c>
      <c r="U1164" s="735"/>
      <c r="V1164" s="831"/>
      <c r="X1164" s="981">
        <v>0</v>
      </c>
      <c r="Y1164" s="981">
        <v>10</v>
      </c>
      <c r="AB1164" s="981">
        <v>0</v>
      </c>
      <c r="AC1164" s="981">
        <v>0</v>
      </c>
    </row>
    <row r="1165" spans="1:29" ht="15.75" hidden="1" customHeight="1" thickBot="1" x14ac:dyDescent="0.25">
      <c r="A1165" s="580" t="str">
        <f t="shared" si="132"/>
        <v>52117351SPST5E-M3</v>
      </c>
      <c r="B1165" s="581">
        <v>1149</v>
      </c>
      <c r="C1165" s="639">
        <v>52117351</v>
      </c>
      <c r="D1165" s="639" t="s">
        <v>647</v>
      </c>
      <c r="E1165" s="639">
        <v>20</v>
      </c>
      <c r="G1165" s="639" t="s">
        <v>648</v>
      </c>
      <c r="H1165" s="97" t="s">
        <v>69</v>
      </c>
      <c r="I1165" s="690" t="s">
        <v>294</v>
      </c>
      <c r="J1165" s="691" t="s">
        <v>132</v>
      </c>
      <c r="K1165" s="688" t="s">
        <v>134</v>
      </c>
      <c r="L1165" s="688" t="s">
        <v>42</v>
      </c>
      <c r="M1165" s="585">
        <v>1</v>
      </c>
      <c r="O1165" s="579">
        <f t="shared" si="134"/>
        <v>0</v>
      </c>
      <c r="P1165" s="585">
        <f t="shared" si="133"/>
        <v>21</v>
      </c>
      <c r="Q1165" s="602"/>
      <c r="R1165" s="602"/>
      <c r="S1165" s="579">
        <f t="shared" si="135"/>
        <v>0</v>
      </c>
      <c r="T1165" s="579">
        <f t="shared" si="136"/>
        <v>0</v>
      </c>
      <c r="U1165" s="735"/>
      <c r="V1165" s="831"/>
      <c r="X1165" s="981">
        <v>0</v>
      </c>
      <c r="Y1165" s="981">
        <v>10</v>
      </c>
      <c r="AB1165" s="981">
        <v>0</v>
      </c>
      <c r="AC1165" s="981">
        <v>0</v>
      </c>
    </row>
    <row r="1166" spans="1:29" ht="15.75" hidden="1" customHeight="1" thickBot="1" x14ac:dyDescent="0.25">
      <c r="A1166" s="580" t="str">
        <f t="shared" si="132"/>
        <v>52117349SPST2E-M3</v>
      </c>
      <c r="B1166" s="581">
        <v>1150</v>
      </c>
      <c r="C1166" s="639">
        <v>52117349</v>
      </c>
      <c r="D1166" s="639" t="s">
        <v>647</v>
      </c>
      <c r="E1166" s="639">
        <v>80</v>
      </c>
      <c r="G1166" s="639" t="s">
        <v>642</v>
      </c>
      <c r="H1166" s="97" t="s">
        <v>153</v>
      </c>
      <c r="I1166" s="690" t="s">
        <v>294</v>
      </c>
      <c r="J1166" s="691" t="s">
        <v>132</v>
      </c>
      <c r="K1166" s="688" t="s">
        <v>134</v>
      </c>
      <c r="L1166" s="688" t="s">
        <v>42</v>
      </c>
      <c r="M1166" s="585">
        <v>1</v>
      </c>
      <c r="N1166" s="644" t="s">
        <v>78</v>
      </c>
      <c r="O1166" s="579">
        <f t="shared" si="134"/>
        <v>0</v>
      </c>
      <c r="P1166" s="585">
        <f t="shared" si="133"/>
        <v>21</v>
      </c>
      <c r="Q1166" s="602">
        <v>2</v>
      </c>
      <c r="R1166" s="602">
        <v>3</v>
      </c>
      <c r="S1166" s="579">
        <f t="shared" si="135"/>
        <v>2</v>
      </c>
      <c r="T1166" s="579">
        <f t="shared" si="136"/>
        <v>3</v>
      </c>
      <c r="U1166" s="735" t="s">
        <v>9822</v>
      </c>
      <c r="V1166" s="832">
        <v>42968</v>
      </c>
      <c r="X1166" s="981">
        <v>0</v>
      </c>
      <c r="Y1166" s="981">
        <v>10</v>
      </c>
      <c r="Z1166" s="981">
        <v>2</v>
      </c>
      <c r="AA1166" s="981">
        <v>3</v>
      </c>
      <c r="AB1166" s="981">
        <v>2</v>
      </c>
      <c r="AC1166" s="981">
        <v>3</v>
      </c>
    </row>
    <row r="1167" spans="1:29" ht="15.75" hidden="1" customHeight="1" thickBot="1" x14ac:dyDescent="0.25">
      <c r="A1167" s="580" t="str">
        <f t="shared" si="132"/>
        <v>52117348SPSD1E-M4</v>
      </c>
      <c r="B1167" s="581">
        <v>1151</v>
      </c>
      <c r="C1167" s="639">
        <v>52117348</v>
      </c>
      <c r="D1167" s="639" t="s">
        <v>652</v>
      </c>
      <c r="E1167" s="639">
        <v>25</v>
      </c>
      <c r="G1167" s="639" t="s">
        <v>364</v>
      </c>
      <c r="H1167" s="97" t="s">
        <v>69</v>
      </c>
      <c r="I1167" s="690"/>
      <c r="J1167" s="691" t="s">
        <v>132</v>
      </c>
      <c r="K1167" s="688" t="s">
        <v>653</v>
      </c>
      <c r="L1167" s="688" t="s">
        <v>47</v>
      </c>
      <c r="M1167" s="585">
        <v>1</v>
      </c>
      <c r="O1167" s="579">
        <f t="shared" si="134"/>
        <v>0</v>
      </c>
      <c r="P1167" s="585" t="e">
        <f t="shared" si="133"/>
        <v>#N/A</v>
      </c>
      <c r="Q1167" s="602"/>
      <c r="R1167" s="602"/>
      <c r="S1167" s="579">
        <f t="shared" si="135"/>
        <v>0</v>
      </c>
      <c r="T1167" s="579">
        <f t="shared" si="136"/>
        <v>0</v>
      </c>
      <c r="U1167" s="735"/>
      <c r="V1167" s="831"/>
      <c r="X1167" s="981">
        <v>0</v>
      </c>
      <c r="Y1167" s="981" t="e">
        <v>#N/A</v>
      </c>
      <c r="AB1167" s="981">
        <v>0</v>
      </c>
      <c r="AC1167" s="981">
        <v>0</v>
      </c>
    </row>
    <row r="1168" spans="1:29" ht="15.75" hidden="1" customHeight="1" thickBot="1" x14ac:dyDescent="0.25">
      <c r="A1168" s="580" t="str">
        <f t="shared" si="132"/>
        <v>52117347SPSD1E-M4</v>
      </c>
      <c r="B1168" s="581">
        <v>1152</v>
      </c>
      <c r="C1168" s="639">
        <v>52117347</v>
      </c>
      <c r="D1168" s="639" t="s">
        <v>654</v>
      </c>
      <c r="E1168" s="639">
        <v>25</v>
      </c>
      <c r="G1168" s="639" t="s">
        <v>364</v>
      </c>
      <c r="H1168" s="97" t="s">
        <v>69</v>
      </c>
      <c r="I1168" s="690"/>
      <c r="J1168" s="691" t="s">
        <v>132</v>
      </c>
      <c r="K1168" s="688" t="s">
        <v>653</v>
      </c>
      <c r="L1168" s="688" t="s">
        <v>301</v>
      </c>
      <c r="M1168" s="585">
        <v>1</v>
      </c>
      <c r="O1168" s="579">
        <f t="shared" si="134"/>
        <v>0</v>
      </c>
      <c r="P1168" s="585" t="e">
        <f t="shared" si="133"/>
        <v>#N/A</v>
      </c>
      <c r="Q1168" s="602"/>
      <c r="R1168" s="602"/>
      <c r="S1168" s="579">
        <f t="shared" si="135"/>
        <v>0</v>
      </c>
      <c r="T1168" s="579">
        <f t="shared" si="136"/>
        <v>0</v>
      </c>
      <c r="U1168" s="735"/>
      <c r="V1168" s="831"/>
      <c r="X1168" s="981">
        <v>0</v>
      </c>
      <c r="Y1168" s="981" t="e">
        <v>#N/A</v>
      </c>
      <c r="AB1168" s="981">
        <v>0</v>
      </c>
      <c r="AC1168" s="981">
        <v>0</v>
      </c>
    </row>
    <row r="1169" spans="1:29" ht="15.75" hidden="1" customHeight="1" thickBot="1" x14ac:dyDescent="0.25">
      <c r="A1169" s="580" t="str">
        <f t="shared" si="132"/>
        <v>52117346SPSD1D-M4</v>
      </c>
      <c r="B1169" s="581">
        <v>1153</v>
      </c>
      <c r="C1169" s="639">
        <v>52117346</v>
      </c>
      <c r="D1169" s="639" t="s">
        <v>655</v>
      </c>
      <c r="E1169" s="639">
        <v>25</v>
      </c>
      <c r="G1169" s="639" t="s">
        <v>362</v>
      </c>
      <c r="H1169" s="97" t="s">
        <v>69</v>
      </c>
      <c r="I1169" s="690" t="s">
        <v>133</v>
      </c>
      <c r="J1169" s="691" t="s">
        <v>132</v>
      </c>
      <c r="K1169" s="688" t="s">
        <v>653</v>
      </c>
      <c r="L1169" s="688" t="s">
        <v>47</v>
      </c>
      <c r="M1169" s="585">
        <v>1</v>
      </c>
      <c r="O1169" s="579">
        <f t="shared" si="134"/>
        <v>0</v>
      </c>
      <c r="P1169" s="585" t="e">
        <f t="shared" si="133"/>
        <v>#N/A</v>
      </c>
      <c r="Q1169" s="602"/>
      <c r="R1169" s="602"/>
      <c r="S1169" s="579">
        <f t="shared" si="135"/>
        <v>0</v>
      </c>
      <c r="T1169" s="579">
        <f t="shared" si="136"/>
        <v>0</v>
      </c>
      <c r="U1169" s="735"/>
      <c r="V1169" s="831"/>
      <c r="X1169" s="981">
        <v>0</v>
      </c>
      <c r="Y1169" s="981" t="e">
        <v>#N/A</v>
      </c>
      <c r="AB1169" s="981">
        <v>0</v>
      </c>
      <c r="AC1169" s="981">
        <v>0</v>
      </c>
    </row>
    <row r="1170" spans="1:29" ht="15.75" hidden="1" customHeight="1" thickBot="1" x14ac:dyDescent="0.25">
      <c r="A1170" s="580" t="str">
        <f t="shared" si="132"/>
        <v>52117345SPSD1D-M4</v>
      </c>
      <c r="B1170" s="581">
        <v>1154</v>
      </c>
      <c r="C1170" s="639">
        <v>52117345</v>
      </c>
      <c r="D1170" s="639" t="s">
        <v>655</v>
      </c>
      <c r="E1170" s="639">
        <v>25</v>
      </c>
      <c r="G1170" s="639" t="s">
        <v>362</v>
      </c>
      <c r="H1170" s="97" t="s">
        <v>69</v>
      </c>
      <c r="I1170" s="690" t="s">
        <v>133</v>
      </c>
      <c r="J1170" s="691" t="s">
        <v>132</v>
      </c>
      <c r="K1170" s="688" t="s">
        <v>653</v>
      </c>
      <c r="L1170" s="688" t="s">
        <v>47</v>
      </c>
      <c r="M1170" s="585">
        <v>1</v>
      </c>
      <c r="O1170" s="579">
        <f t="shared" si="134"/>
        <v>0</v>
      </c>
      <c r="P1170" s="585" t="e">
        <f t="shared" si="133"/>
        <v>#N/A</v>
      </c>
      <c r="Q1170" s="602"/>
      <c r="R1170" s="602"/>
      <c r="S1170" s="579">
        <f t="shared" si="135"/>
        <v>0</v>
      </c>
      <c r="T1170" s="579">
        <f t="shared" si="136"/>
        <v>0</v>
      </c>
      <c r="U1170" s="735"/>
      <c r="V1170" s="831"/>
      <c r="X1170" s="981">
        <v>0</v>
      </c>
      <c r="Y1170" s="981" t="e">
        <v>#N/A</v>
      </c>
      <c r="AB1170" s="981">
        <v>0</v>
      </c>
      <c r="AC1170" s="981">
        <v>0</v>
      </c>
    </row>
    <row r="1171" spans="1:29" ht="15.75" hidden="1" customHeight="1" thickBot="1" x14ac:dyDescent="0.25">
      <c r="A1171" s="580" t="str">
        <f t="shared" si="132"/>
        <v>52117344SPSD1E-M4</v>
      </c>
      <c r="B1171" s="581">
        <v>1155</v>
      </c>
      <c r="C1171" s="639">
        <v>52117344</v>
      </c>
      <c r="D1171" s="639" t="s">
        <v>652</v>
      </c>
      <c r="E1171" s="639">
        <v>40</v>
      </c>
      <c r="G1171" s="639" t="s">
        <v>364</v>
      </c>
      <c r="H1171" s="97" t="s">
        <v>69</v>
      </c>
      <c r="I1171" s="690" t="s">
        <v>104</v>
      </c>
      <c r="J1171" s="691" t="s">
        <v>132</v>
      </c>
      <c r="K1171" s="715" t="s">
        <v>653</v>
      </c>
      <c r="L1171" s="688" t="s">
        <v>301</v>
      </c>
      <c r="M1171" s="585">
        <v>1</v>
      </c>
      <c r="O1171" s="579">
        <f t="shared" si="134"/>
        <v>0</v>
      </c>
      <c r="P1171" s="585" t="e">
        <f t="shared" si="133"/>
        <v>#N/A</v>
      </c>
      <c r="Q1171" s="602"/>
      <c r="R1171" s="602"/>
      <c r="S1171" s="579">
        <f t="shared" si="135"/>
        <v>0</v>
      </c>
      <c r="T1171" s="579">
        <f t="shared" si="136"/>
        <v>0</v>
      </c>
      <c r="U1171" s="735"/>
      <c r="V1171" s="831"/>
      <c r="X1171" s="981">
        <v>0</v>
      </c>
      <c r="Y1171" s="981" t="e">
        <v>#N/A</v>
      </c>
      <c r="AB1171" s="981">
        <v>0</v>
      </c>
      <c r="AC1171" s="981">
        <v>0</v>
      </c>
    </row>
    <row r="1172" spans="1:29" ht="15.75" hidden="1" customHeight="1" thickBot="1" x14ac:dyDescent="0.25">
      <c r="A1172" s="580" t="str">
        <f t="shared" si="132"/>
        <v>52117343SPSD1E-M4</v>
      </c>
      <c r="B1172" s="581">
        <v>1156</v>
      </c>
      <c r="C1172" s="639">
        <v>52117343</v>
      </c>
      <c r="D1172" s="639" t="s">
        <v>652</v>
      </c>
      <c r="E1172" s="639">
        <v>25</v>
      </c>
      <c r="G1172" s="639" t="s">
        <v>364</v>
      </c>
      <c r="H1172" s="97" t="s">
        <v>69</v>
      </c>
      <c r="I1172" s="690"/>
      <c r="J1172" s="691" t="s">
        <v>132</v>
      </c>
      <c r="K1172" s="688" t="s">
        <v>653</v>
      </c>
      <c r="L1172" s="688" t="s">
        <v>47</v>
      </c>
      <c r="M1172" s="585">
        <v>1</v>
      </c>
      <c r="O1172" s="579">
        <f t="shared" si="134"/>
        <v>0</v>
      </c>
      <c r="P1172" s="585" t="e">
        <f t="shared" si="133"/>
        <v>#N/A</v>
      </c>
      <c r="Q1172" s="602"/>
      <c r="R1172" s="602"/>
      <c r="S1172" s="579">
        <f t="shared" si="135"/>
        <v>0</v>
      </c>
      <c r="T1172" s="579">
        <f t="shared" si="136"/>
        <v>0</v>
      </c>
      <c r="U1172" s="735"/>
      <c r="V1172" s="831"/>
      <c r="X1172" s="981">
        <v>0</v>
      </c>
      <c r="Y1172" s="981" t="e">
        <v>#N/A</v>
      </c>
      <c r="AB1172" s="981">
        <v>0</v>
      </c>
      <c r="AC1172" s="981">
        <v>0</v>
      </c>
    </row>
    <row r="1173" spans="1:29" ht="15.75" hidden="1" customHeight="1" thickBot="1" x14ac:dyDescent="0.25">
      <c r="A1173" s="580" t="str">
        <f t="shared" si="132"/>
        <v>52117342SPSD1D-M4</v>
      </c>
      <c r="B1173" s="581">
        <v>1157</v>
      </c>
      <c r="C1173" s="639">
        <v>52117342</v>
      </c>
      <c r="D1173" s="639" t="s">
        <v>130</v>
      </c>
      <c r="E1173" s="639">
        <v>25</v>
      </c>
      <c r="G1173" s="639" t="s">
        <v>362</v>
      </c>
      <c r="H1173" s="97" t="s">
        <v>69</v>
      </c>
      <c r="I1173" s="690" t="s">
        <v>133</v>
      </c>
      <c r="J1173" s="691" t="s">
        <v>132</v>
      </c>
      <c r="K1173" s="688" t="s">
        <v>653</v>
      </c>
      <c r="L1173" s="688" t="s">
        <v>301</v>
      </c>
      <c r="M1173" s="585">
        <v>1</v>
      </c>
      <c r="O1173" s="579">
        <f t="shared" si="134"/>
        <v>0</v>
      </c>
      <c r="P1173" s="585" t="e">
        <f t="shared" si="133"/>
        <v>#N/A</v>
      </c>
      <c r="Q1173" s="602"/>
      <c r="R1173" s="602"/>
      <c r="S1173" s="579">
        <f t="shared" si="135"/>
        <v>0</v>
      </c>
      <c r="T1173" s="579">
        <f t="shared" si="136"/>
        <v>0</v>
      </c>
      <c r="U1173" s="735"/>
      <c r="V1173" s="831"/>
      <c r="X1173" s="981">
        <v>0</v>
      </c>
      <c r="Y1173" s="981" t="e">
        <v>#N/A</v>
      </c>
      <c r="AB1173" s="981">
        <v>0</v>
      </c>
      <c r="AC1173" s="981">
        <v>0</v>
      </c>
    </row>
    <row r="1174" spans="1:29" ht="15.75" hidden="1" customHeight="1" thickBot="1" x14ac:dyDescent="0.25">
      <c r="A1174" s="580" t="str">
        <f t="shared" si="132"/>
        <v>52117341SPSD1E-M4</v>
      </c>
      <c r="B1174" s="581">
        <v>1158</v>
      </c>
      <c r="C1174" s="639">
        <v>52117341</v>
      </c>
      <c r="D1174" s="639" t="s">
        <v>656</v>
      </c>
      <c r="E1174" s="639">
        <v>25</v>
      </c>
      <c r="G1174" s="639" t="s">
        <v>364</v>
      </c>
      <c r="H1174" s="97" t="s">
        <v>69</v>
      </c>
      <c r="I1174" s="690" t="s">
        <v>104</v>
      </c>
      <c r="J1174" s="691" t="s">
        <v>132</v>
      </c>
      <c r="K1174" s="688" t="s">
        <v>618</v>
      </c>
      <c r="L1174" s="688" t="s">
        <v>47</v>
      </c>
      <c r="M1174" s="585">
        <v>1</v>
      </c>
      <c r="O1174" s="579">
        <f t="shared" si="134"/>
        <v>0</v>
      </c>
      <c r="P1174" s="585" t="e">
        <f t="shared" si="133"/>
        <v>#N/A</v>
      </c>
      <c r="Q1174" s="602"/>
      <c r="R1174" s="602"/>
      <c r="S1174" s="579">
        <f t="shared" si="135"/>
        <v>0</v>
      </c>
      <c r="T1174" s="579">
        <f t="shared" si="136"/>
        <v>0</v>
      </c>
      <c r="U1174" s="735"/>
      <c r="V1174" s="831"/>
      <c r="X1174" s="981">
        <v>0</v>
      </c>
      <c r="Y1174" s="981" t="e">
        <v>#N/A</v>
      </c>
      <c r="AB1174" s="981">
        <v>0</v>
      </c>
      <c r="AC1174" s="981">
        <v>0</v>
      </c>
    </row>
    <row r="1175" spans="1:29" ht="15.75" hidden="1" customHeight="1" thickBot="1" x14ac:dyDescent="0.25">
      <c r="A1175" s="580" t="str">
        <f t="shared" si="132"/>
        <v>52117340SPSD1D-M4</v>
      </c>
      <c r="B1175" s="581">
        <v>1159</v>
      </c>
      <c r="C1175" s="639">
        <v>52117340</v>
      </c>
      <c r="D1175" s="639" t="s">
        <v>657</v>
      </c>
      <c r="E1175" s="639">
        <v>25</v>
      </c>
      <c r="G1175" s="639" t="s">
        <v>362</v>
      </c>
      <c r="H1175" s="97" t="s">
        <v>69</v>
      </c>
      <c r="I1175" s="690" t="s">
        <v>104</v>
      </c>
      <c r="J1175" s="691" t="s">
        <v>132</v>
      </c>
      <c r="K1175" s="688" t="s">
        <v>618</v>
      </c>
      <c r="L1175" s="688" t="s">
        <v>42</v>
      </c>
      <c r="M1175" s="585">
        <v>1</v>
      </c>
      <c r="O1175" s="579">
        <f t="shared" si="134"/>
        <v>0</v>
      </c>
      <c r="P1175" s="585">
        <f t="shared" si="133"/>
        <v>21</v>
      </c>
      <c r="Q1175" s="602"/>
      <c r="R1175" s="602"/>
      <c r="S1175" s="579">
        <f t="shared" si="135"/>
        <v>0</v>
      </c>
      <c r="T1175" s="579">
        <f t="shared" si="136"/>
        <v>0</v>
      </c>
      <c r="U1175" s="735"/>
      <c r="V1175" s="831"/>
      <c r="X1175" s="981">
        <v>0</v>
      </c>
      <c r="Y1175" s="981">
        <v>10</v>
      </c>
      <c r="AB1175" s="981">
        <v>0</v>
      </c>
      <c r="AC1175" s="981">
        <v>0</v>
      </c>
    </row>
    <row r="1176" spans="1:29" ht="15.75" hidden="1" customHeight="1" thickBot="1" x14ac:dyDescent="0.25">
      <c r="A1176" s="580" t="str">
        <f t="shared" si="132"/>
        <v>52117339SPSD2E-M4</v>
      </c>
      <c r="B1176" s="581">
        <v>1160</v>
      </c>
      <c r="C1176" s="639">
        <v>52117339</v>
      </c>
      <c r="D1176" s="639" t="s">
        <v>658</v>
      </c>
      <c r="E1176" s="639">
        <v>40</v>
      </c>
      <c r="G1176" s="639" t="s">
        <v>397</v>
      </c>
      <c r="H1176" s="97" t="s">
        <v>69</v>
      </c>
      <c r="I1176" s="690" t="s">
        <v>104</v>
      </c>
      <c r="J1176" s="691" t="s">
        <v>132</v>
      </c>
      <c r="K1176" s="688" t="s">
        <v>653</v>
      </c>
      <c r="L1176" s="688" t="s">
        <v>301</v>
      </c>
      <c r="M1176" s="585">
        <v>1</v>
      </c>
      <c r="O1176" s="579">
        <f t="shared" si="134"/>
        <v>0</v>
      </c>
      <c r="P1176" s="585" t="e">
        <f t="shared" si="133"/>
        <v>#N/A</v>
      </c>
      <c r="Q1176" s="602"/>
      <c r="R1176" s="602"/>
      <c r="S1176" s="579">
        <f t="shared" si="135"/>
        <v>0</v>
      </c>
      <c r="T1176" s="579">
        <f t="shared" si="136"/>
        <v>0</v>
      </c>
      <c r="U1176" s="735"/>
      <c r="V1176" s="831"/>
      <c r="X1176" s="981">
        <v>0</v>
      </c>
      <c r="Y1176" s="981" t="e">
        <v>#N/A</v>
      </c>
      <c r="AB1176" s="981">
        <v>0</v>
      </c>
      <c r="AC1176" s="981">
        <v>0</v>
      </c>
    </row>
    <row r="1177" spans="1:29" ht="15.75" hidden="1" customHeight="1" thickBot="1" x14ac:dyDescent="0.25">
      <c r="A1177" s="580" t="str">
        <f t="shared" si="132"/>
        <v>52117338SPSD2E-M4</v>
      </c>
      <c r="B1177" s="581">
        <v>1161</v>
      </c>
      <c r="C1177" s="639">
        <v>52117338</v>
      </c>
      <c r="D1177" s="639" t="s">
        <v>658</v>
      </c>
      <c r="E1177" s="639">
        <v>40</v>
      </c>
      <c r="G1177" s="639" t="s">
        <v>397</v>
      </c>
      <c r="H1177" s="724" t="s">
        <v>69</v>
      </c>
      <c r="I1177" s="690" t="s">
        <v>104</v>
      </c>
      <c r="J1177" s="691" t="s">
        <v>132</v>
      </c>
      <c r="K1177" s="688" t="s">
        <v>653</v>
      </c>
      <c r="L1177" s="688" t="s">
        <v>301</v>
      </c>
      <c r="M1177" s="585">
        <v>1</v>
      </c>
      <c r="O1177" s="579">
        <f t="shared" si="134"/>
        <v>0</v>
      </c>
      <c r="P1177" s="585" t="e">
        <f t="shared" si="133"/>
        <v>#N/A</v>
      </c>
      <c r="Q1177" s="602"/>
      <c r="R1177" s="602"/>
      <c r="S1177" s="579">
        <f t="shared" si="135"/>
        <v>0</v>
      </c>
      <c r="T1177" s="579">
        <f t="shared" si="136"/>
        <v>0</v>
      </c>
      <c r="U1177" s="735"/>
      <c r="V1177" s="831"/>
      <c r="X1177" s="981">
        <v>0</v>
      </c>
      <c r="Y1177" s="981" t="e">
        <v>#N/A</v>
      </c>
      <c r="AB1177" s="981">
        <v>0</v>
      </c>
      <c r="AC1177" s="981">
        <v>0</v>
      </c>
    </row>
    <row r="1178" spans="1:29" ht="15.75" hidden="1" customHeight="1" thickBot="1" x14ac:dyDescent="0.25">
      <c r="A1178" s="580" t="str">
        <f t="shared" si="132"/>
        <v>52117337SPSD2D-M4</v>
      </c>
      <c r="B1178" s="581">
        <v>1162</v>
      </c>
      <c r="C1178" s="639">
        <v>52117337</v>
      </c>
      <c r="D1178" s="639" t="s">
        <v>659</v>
      </c>
      <c r="E1178" s="639">
        <v>40</v>
      </c>
      <c r="G1178" s="639" t="s">
        <v>400</v>
      </c>
      <c r="H1178" s="97" t="s">
        <v>69</v>
      </c>
      <c r="I1178" s="690" t="s">
        <v>104</v>
      </c>
      <c r="J1178" s="691" t="s">
        <v>132</v>
      </c>
      <c r="K1178" s="688" t="s">
        <v>653</v>
      </c>
      <c r="L1178" s="688" t="s">
        <v>301</v>
      </c>
      <c r="M1178" s="585">
        <v>1</v>
      </c>
      <c r="O1178" s="579">
        <f t="shared" si="134"/>
        <v>0</v>
      </c>
      <c r="P1178" s="585" t="e">
        <f t="shared" si="133"/>
        <v>#N/A</v>
      </c>
      <c r="Q1178" s="602"/>
      <c r="R1178" s="602"/>
      <c r="S1178" s="579">
        <f t="shared" si="135"/>
        <v>0</v>
      </c>
      <c r="T1178" s="579">
        <f t="shared" si="136"/>
        <v>0</v>
      </c>
      <c r="U1178" s="735"/>
      <c r="V1178" s="831"/>
      <c r="X1178" s="981">
        <v>0</v>
      </c>
      <c r="Y1178" s="981" t="e">
        <v>#N/A</v>
      </c>
      <c r="AB1178" s="981">
        <v>0</v>
      </c>
      <c r="AC1178" s="981">
        <v>0</v>
      </c>
    </row>
    <row r="1179" spans="1:29" ht="15.75" hidden="1" customHeight="1" thickBot="1" x14ac:dyDescent="0.25">
      <c r="A1179" s="580" t="str">
        <f t="shared" si="132"/>
        <v>52117336SPSD2D-M4</v>
      </c>
      <c r="B1179" s="581">
        <v>1163</v>
      </c>
      <c r="C1179" s="639">
        <v>52117336</v>
      </c>
      <c r="D1179" s="639" t="s">
        <v>660</v>
      </c>
      <c r="E1179" s="639">
        <v>40</v>
      </c>
      <c r="G1179" s="639" t="s">
        <v>400</v>
      </c>
      <c r="H1179" s="97" t="s">
        <v>69</v>
      </c>
      <c r="I1179" s="690" t="s">
        <v>104</v>
      </c>
      <c r="J1179" s="691" t="s">
        <v>132</v>
      </c>
      <c r="K1179" s="688" t="s">
        <v>653</v>
      </c>
      <c r="L1179" s="688" t="s">
        <v>301</v>
      </c>
      <c r="M1179" s="585">
        <v>1</v>
      </c>
      <c r="O1179" s="579">
        <f t="shared" si="134"/>
        <v>0</v>
      </c>
      <c r="P1179" s="585" t="e">
        <f t="shared" si="133"/>
        <v>#N/A</v>
      </c>
      <c r="Q1179" s="602"/>
      <c r="R1179" s="602"/>
      <c r="S1179" s="579">
        <f t="shared" si="135"/>
        <v>0</v>
      </c>
      <c r="T1179" s="579">
        <f t="shared" si="136"/>
        <v>0</v>
      </c>
      <c r="U1179" s="735"/>
      <c r="V1179" s="831"/>
      <c r="X1179" s="981">
        <v>0</v>
      </c>
      <c r="Y1179" s="981" t="e">
        <v>#N/A</v>
      </c>
      <c r="AB1179" s="981">
        <v>0</v>
      </c>
      <c r="AC1179" s="981">
        <v>0</v>
      </c>
    </row>
    <row r="1180" spans="1:29" ht="30.75" hidden="1" customHeight="1" thickBot="1" x14ac:dyDescent="0.25">
      <c r="A1180" s="580" t="str">
        <f t="shared" si="132"/>
        <v>52117335SPSD2D-M4</v>
      </c>
      <c r="B1180" s="581">
        <v>1164</v>
      </c>
      <c r="C1180" s="639">
        <v>52117335</v>
      </c>
      <c r="D1180" s="639" t="s">
        <v>660</v>
      </c>
      <c r="E1180" s="639">
        <v>40</v>
      </c>
      <c r="G1180" s="639" t="s">
        <v>400</v>
      </c>
      <c r="H1180" s="97" t="s">
        <v>69</v>
      </c>
      <c r="I1180" s="690" t="s">
        <v>104</v>
      </c>
      <c r="J1180" s="691" t="s">
        <v>132</v>
      </c>
      <c r="K1180" s="715" t="s">
        <v>661</v>
      </c>
      <c r="L1180" s="688" t="s">
        <v>301</v>
      </c>
      <c r="M1180" s="585">
        <v>1</v>
      </c>
      <c r="O1180" s="579">
        <f t="shared" si="134"/>
        <v>0</v>
      </c>
      <c r="P1180" s="585" t="e">
        <f t="shared" si="133"/>
        <v>#N/A</v>
      </c>
      <c r="Q1180" s="602"/>
      <c r="R1180" s="602"/>
      <c r="S1180" s="579">
        <f t="shared" si="135"/>
        <v>0</v>
      </c>
      <c r="T1180" s="579">
        <f t="shared" si="136"/>
        <v>0</v>
      </c>
      <c r="U1180" s="735"/>
      <c r="V1180" s="831"/>
      <c r="X1180" s="981">
        <v>0</v>
      </c>
      <c r="Y1180" s="981" t="e">
        <v>#N/A</v>
      </c>
      <c r="AB1180" s="981">
        <v>0</v>
      </c>
      <c r="AC1180" s="981">
        <v>0</v>
      </c>
    </row>
    <row r="1181" spans="1:29" ht="30.75" hidden="1" customHeight="1" thickBot="1" x14ac:dyDescent="0.25">
      <c r="A1181" s="580" t="str">
        <f t="shared" si="132"/>
        <v>52117334SPSD2E-M4</v>
      </c>
      <c r="B1181" s="581">
        <v>1165</v>
      </c>
      <c r="C1181" s="639">
        <v>52117334</v>
      </c>
      <c r="D1181" s="639" t="s">
        <v>658</v>
      </c>
      <c r="E1181" s="639">
        <v>40</v>
      </c>
      <c r="G1181" s="639" t="s">
        <v>397</v>
      </c>
      <c r="H1181" s="97" t="s">
        <v>69</v>
      </c>
      <c r="I1181" s="690" t="s">
        <v>104</v>
      </c>
      <c r="J1181" s="691" t="s">
        <v>132</v>
      </c>
      <c r="K1181" s="715" t="s">
        <v>662</v>
      </c>
      <c r="L1181" s="688" t="s">
        <v>47</v>
      </c>
      <c r="M1181" s="585">
        <v>1</v>
      </c>
      <c r="O1181" s="579">
        <f t="shared" si="134"/>
        <v>0</v>
      </c>
      <c r="P1181" s="585" t="e">
        <f t="shared" si="133"/>
        <v>#N/A</v>
      </c>
      <c r="Q1181" s="602"/>
      <c r="R1181" s="602"/>
      <c r="S1181" s="579">
        <f t="shared" si="135"/>
        <v>0</v>
      </c>
      <c r="T1181" s="579">
        <f t="shared" si="136"/>
        <v>0</v>
      </c>
      <c r="U1181" s="735"/>
      <c r="V1181" s="831"/>
      <c r="X1181" s="981">
        <v>0</v>
      </c>
      <c r="Y1181" s="981" t="e">
        <v>#N/A</v>
      </c>
      <c r="AB1181" s="981">
        <v>0</v>
      </c>
      <c r="AC1181" s="981">
        <v>0</v>
      </c>
    </row>
    <row r="1182" spans="1:29" ht="15.75" hidden="1" customHeight="1" thickBot="1" x14ac:dyDescent="0.25">
      <c r="A1182" s="580" t="str">
        <f t="shared" si="132"/>
        <v>52117323SPST1E-M3</v>
      </c>
      <c r="B1182" s="581">
        <v>1166</v>
      </c>
      <c r="C1182" s="586">
        <v>52117323</v>
      </c>
      <c r="D1182" s="586" t="s">
        <v>663</v>
      </c>
      <c r="E1182" s="586">
        <v>30</v>
      </c>
      <c r="G1182" s="586" t="s">
        <v>293</v>
      </c>
      <c r="H1182" s="391" t="s">
        <v>153</v>
      </c>
      <c r="I1182" s="693" t="s">
        <v>294</v>
      </c>
      <c r="J1182" s="694" t="s">
        <v>9797</v>
      </c>
      <c r="K1182" s="605" t="s">
        <v>653</v>
      </c>
      <c r="L1182" s="605" t="s">
        <v>10053</v>
      </c>
      <c r="M1182" s="585">
        <v>1</v>
      </c>
      <c r="N1182" s="644" t="s">
        <v>78</v>
      </c>
      <c r="O1182" s="579">
        <f t="shared" si="134"/>
        <v>0</v>
      </c>
      <c r="P1182" s="585">
        <f t="shared" si="133"/>
        <v>13</v>
      </c>
      <c r="Q1182" s="602">
        <v>2</v>
      </c>
      <c r="R1182" s="602">
        <v>4</v>
      </c>
      <c r="S1182" s="579">
        <f t="shared" ref="S1182:S1213" si="137">ROUNDUP(IF(N1182="pps",(M1182*VLOOKUP(L1182,$E$2:$I$9,4,FALSE)*$B$3)/E1182,0),0)</f>
        <v>2</v>
      </c>
      <c r="T1182" s="579">
        <f t="shared" ref="T1182:T1213" si="138">ROUNDUP(IF(N1182="pps",(M1182*VLOOKUP(L1182,$E$2:$I$9,4,FALSE)*$B$9)/E1182,0),0)</f>
        <v>4</v>
      </c>
      <c r="U1182" s="735" t="s">
        <v>9822</v>
      </c>
      <c r="V1182" s="832">
        <v>43014</v>
      </c>
      <c r="X1182" s="981">
        <v>0</v>
      </c>
      <c r="Y1182" s="981">
        <v>6</v>
      </c>
      <c r="Z1182" s="981">
        <v>2</v>
      </c>
      <c r="AA1182" s="981">
        <v>5</v>
      </c>
      <c r="AB1182" s="981">
        <v>3</v>
      </c>
      <c r="AC1182" s="981">
        <v>5</v>
      </c>
    </row>
    <row r="1183" spans="1:29" ht="15.75" hidden="1" customHeight="1" thickBot="1" x14ac:dyDescent="0.25">
      <c r="A1183" s="580" t="str">
        <f t="shared" si="132"/>
        <v>52117321SPSLF4-M1</v>
      </c>
      <c r="B1183" s="581">
        <v>1167</v>
      </c>
      <c r="C1183" s="716">
        <v>52117321</v>
      </c>
      <c r="D1183" s="589" t="s">
        <v>664</v>
      </c>
      <c r="E1183" s="589">
        <v>72</v>
      </c>
      <c r="F1183" s="591"/>
      <c r="G1183" s="589" t="s">
        <v>236</v>
      </c>
      <c r="H1183" s="541" t="s">
        <v>69</v>
      </c>
      <c r="I1183" s="692" t="s">
        <v>565</v>
      </c>
      <c r="J1183" s="592" t="s">
        <v>9797</v>
      </c>
      <c r="K1183" s="604" t="s">
        <v>665</v>
      </c>
      <c r="L1183" s="604" t="s">
        <v>43</v>
      </c>
      <c r="M1183" s="593">
        <v>1</v>
      </c>
      <c r="N1183" s="604" t="s">
        <v>78</v>
      </c>
      <c r="O1183" s="594">
        <f t="shared" si="134"/>
        <v>0</v>
      </c>
      <c r="P1183" s="593">
        <f t="shared" si="133"/>
        <v>2</v>
      </c>
      <c r="Q1183" s="706">
        <v>2</v>
      </c>
      <c r="R1183" s="706">
        <v>3</v>
      </c>
      <c r="S1183" s="594">
        <f t="shared" si="137"/>
        <v>1</v>
      </c>
      <c r="T1183" s="594">
        <f t="shared" si="138"/>
        <v>1</v>
      </c>
      <c r="U1183" s="641" t="s">
        <v>9822</v>
      </c>
      <c r="V1183" s="833">
        <v>42921</v>
      </c>
      <c r="X1183" s="981">
        <v>0</v>
      </c>
      <c r="Y1183" s="981">
        <v>1</v>
      </c>
      <c r="Z1183" s="981">
        <v>2</v>
      </c>
      <c r="AA1183" s="981">
        <v>3</v>
      </c>
      <c r="AB1183" s="981">
        <v>1</v>
      </c>
      <c r="AC1183" s="981">
        <v>1</v>
      </c>
    </row>
    <row r="1184" spans="1:29" ht="15.75" hidden="1" customHeight="1" thickBot="1" x14ac:dyDescent="0.25">
      <c r="A1184" s="580" t="str">
        <f t="shared" si="132"/>
        <v>52117319LF006D-M1</v>
      </c>
      <c r="B1184" s="581">
        <v>1168</v>
      </c>
      <c r="C1184" s="716">
        <v>52117319</v>
      </c>
      <c r="D1184" s="589" t="s">
        <v>666</v>
      </c>
      <c r="E1184" s="589">
        <v>486</v>
      </c>
      <c r="F1184" s="591"/>
      <c r="G1184" s="589" t="s">
        <v>383</v>
      </c>
      <c r="H1184" s="541" t="s">
        <v>69</v>
      </c>
      <c r="I1184" s="692" t="s">
        <v>71</v>
      </c>
      <c r="J1184" s="592" t="s">
        <v>9797</v>
      </c>
      <c r="K1184" s="604" t="s">
        <v>665</v>
      </c>
      <c r="L1184" s="604" t="s">
        <v>9782</v>
      </c>
      <c r="M1184" s="593">
        <v>1</v>
      </c>
      <c r="N1184" s="604" t="s">
        <v>78</v>
      </c>
      <c r="O1184" s="594">
        <f t="shared" si="134"/>
        <v>0</v>
      </c>
      <c r="P1184" s="593">
        <f t="shared" si="133"/>
        <v>38</v>
      </c>
      <c r="Q1184" s="706">
        <v>2</v>
      </c>
      <c r="R1184" s="706">
        <v>3</v>
      </c>
      <c r="S1184" s="594">
        <f t="shared" si="137"/>
        <v>1</v>
      </c>
      <c r="T1184" s="594">
        <f t="shared" si="138"/>
        <v>1</v>
      </c>
      <c r="U1184" s="641" t="s">
        <v>9822</v>
      </c>
      <c r="V1184" s="833">
        <v>42905</v>
      </c>
      <c r="X1184" s="981">
        <v>0</v>
      </c>
      <c r="Y1184" s="981">
        <v>19</v>
      </c>
      <c r="Z1184" s="981">
        <v>2</v>
      </c>
      <c r="AA1184" s="981">
        <v>3</v>
      </c>
      <c r="AB1184" s="981">
        <v>1</v>
      </c>
      <c r="AC1184" s="981">
        <v>1</v>
      </c>
    </row>
    <row r="1185" spans="1:29" ht="30.75" hidden="1" customHeight="1" thickBot="1" x14ac:dyDescent="0.25">
      <c r="A1185" s="580" t="str">
        <f t="shared" si="132"/>
        <v>52115967SPSD1E-M4</v>
      </c>
      <c r="B1185" s="581">
        <v>1169</v>
      </c>
      <c r="C1185" s="639">
        <v>52115967</v>
      </c>
      <c r="D1185" s="639" t="s">
        <v>10199</v>
      </c>
      <c r="E1185" s="639">
        <v>54</v>
      </c>
      <c r="G1185" s="639" t="s">
        <v>364</v>
      </c>
      <c r="H1185" s="97" t="s">
        <v>69</v>
      </c>
      <c r="I1185" s="690" t="s">
        <v>104</v>
      </c>
      <c r="J1185" s="691" t="s">
        <v>154</v>
      </c>
      <c r="K1185" s="715" t="s">
        <v>668</v>
      </c>
      <c r="L1185" s="688" t="s">
        <v>301</v>
      </c>
      <c r="M1185" s="585">
        <v>1</v>
      </c>
      <c r="O1185" s="579">
        <f t="shared" si="134"/>
        <v>0</v>
      </c>
      <c r="P1185" s="585" t="e">
        <f t="shared" si="133"/>
        <v>#N/A</v>
      </c>
      <c r="Q1185" s="602"/>
      <c r="R1185" s="602"/>
      <c r="S1185" s="579">
        <f t="shared" si="137"/>
        <v>0</v>
      </c>
      <c r="T1185" s="579">
        <f t="shared" si="138"/>
        <v>0</v>
      </c>
      <c r="U1185" s="735"/>
      <c r="V1185" s="831"/>
      <c r="X1185" s="981">
        <v>0</v>
      </c>
      <c r="Y1185" s="981" t="e">
        <v>#N/A</v>
      </c>
      <c r="AB1185" s="981">
        <v>0</v>
      </c>
      <c r="AC1185" s="981">
        <v>0</v>
      </c>
    </row>
    <row r="1186" spans="1:29" ht="15.75" hidden="1" customHeight="1" thickBot="1" x14ac:dyDescent="0.25">
      <c r="A1186" s="580" t="str">
        <f t="shared" si="132"/>
        <v>52115966SPSD1D-M4</v>
      </c>
      <c r="B1186" s="581">
        <v>1170</v>
      </c>
      <c r="C1186" s="639">
        <v>52115966</v>
      </c>
      <c r="D1186" s="639" t="s">
        <v>10201</v>
      </c>
      <c r="E1186" s="639">
        <v>54</v>
      </c>
      <c r="G1186" s="639" t="s">
        <v>362</v>
      </c>
      <c r="H1186" s="97" t="s">
        <v>69</v>
      </c>
      <c r="I1186" s="690" t="s">
        <v>133</v>
      </c>
      <c r="J1186" s="691" t="s">
        <v>154</v>
      </c>
      <c r="K1186" s="688" t="s">
        <v>670</v>
      </c>
      <c r="L1186" s="688" t="s">
        <v>47</v>
      </c>
      <c r="M1186" s="585">
        <v>1</v>
      </c>
      <c r="O1186" s="579">
        <f t="shared" si="134"/>
        <v>0</v>
      </c>
      <c r="P1186" s="585" t="e">
        <f t="shared" si="133"/>
        <v>#N/A</v>
      </c>
      <c r="Q1186" s="602"/>
      <c r="R1186" s="602"/>
      <c r="S1186" s="579">
        <f t="shared" si="137"/>
        <v>0</v>
      </c>
      <c r="T1186" s="579">
        <f t="shared" si="138"/>
        <v>0</v>
      </c>
      <c r="U1186" s="735"/>
      <c r="V1186" s="831"/>
      <c r="X1186" s="981">
        <v>0</v>
      </c>
      <c r="Y1186" s="981" t="e">
        <v>#N/A</v>
      </c>
      <c r="AB1186" s="981">
        <v>0</v>
      </c>
      <c r="AC1186" s="981">
        <v>0</v>
      </c>
    </row>
    <row r="1187" spans="1:29" ht="30.75" hidden="1" customHeight="1" thickBot="1" x14ac:dyDescent="0.25">
      <c r="A1187" s="580" t="str">
        <f t="shared" si="132"/>
        <v>52115965SPSD1E-M4</v>
      </c>
      <c r="B1187" s="581">
        <v>1171</v>
      </c>
      <c r="C1187" s="639">
        <v>52115965</v>
      </c>
      <c r="D1187" s="639" t="s">
        <v>671</v>
      </c>
      <c r="E1187" s="639">
        <v>54</v>
      </c>
      <c r="G1187" s="639" t="s">
        <v>364</v>
      </c>
      <c r="H1187" s="97" t="s">
        <v>69</v>
      </c>
      <c r="I1187" s="690" t="s">
        <v>104</v>
      </c>
      <c r="J1187" s="691" t="s">
        <v>154</v>
      </c>
      <c r="K1187" s="715" t="s">
        <v>668</v>
      </c>
      <c r="L1187" s="688" t="s">
        <v>301</v>
      </c>
      <c r="M1187" s="585">
        <v>1</v>
      </c>
      <c r="O1187" s="579">
        <f t="shared" si="134"/>
        <v>0</v>
      </c>
      <c r="P1187" s="585" t="e">
        <f t="shared" si="133"/>
        <v>#N/A</v>
      </c>
      <c r="Q1187" s="602"/>
      <c r="R1187" s="602"/>
      <c r="S1187" s="579">
        <f t="shared" si="137"/>
        <v>0</v>
      </c>
      <c r="T1187" s="579">
        <f t="shared" si="138"/>
        <v>0</v>
      </c>
      <c r="U1187" s="735"/>
      <c r="V1187" s="831"/>
      <c r="X1187" s="981">
        <v>0</v>
      </c>
      <c r="Y1187" s="981" t="e">
        <v>#N/A</v>
      </c>
      <c r="AB1187" s="981">
        <v>0</v>
      </c>
      <c r="AC1187" s="981">
        <v>0</v>
      </c>
    </row>
    <row r="1188" spans="1:29" ht="15.75" hidden="1" customHeight="1" thickBot="1" x14ac:dyDescent="0.25">
      <c r="A1188" s="580" t="str">
        <f t="shared" si="132"/>
        <v>52115964SPSD1E-M4</v>
      </c>
      <c r="B1188" s="581">
        <v>1172</v>
      </c>
      <c r="C1188" s="639">
        <v>52115964</v>
      </c>
      <c r="D1188" s="639" t="s">
        <v>10197</v>
      </c>
      <c r="E1188" s="639">
        <v>54</v>
      </c>
      <c r="G1188" s="639" t="s">
        <v>364</v>
      </c>
      <c r="H1188" s="97" t="s">
        <v>69</v>
      </c>
      <c r="I1188" s="690" t="s">
        <v>104</v>
      </c>
      <c r="J1188" s="691" t="s">
        <v>154</v>
      </c>
      <c r="K1188" s="715" t="s">
        <v>673</v>
      </c>
      <c r="L1188" s="688" t="s">
        <v>301</v>
      </c>
      <c r="M1188" s="585">
        <v>1</v>
      </c>
      <c r="O1188" s="579">
        <f t="shared" si="134"/>
        <v>0</v>
      </c>
      <c r="P1188" s="585" t="e">
        <f t="shared" si="133"/>
        <v>#N/A</v>
      </c>
      <c r="Q1188" s="602"/>
      <c r="R1188" s="602"/>
      <c r="S1188" s="579">
        <f t="shared" si="137"/>
        <v>0</v>
      </c>
      <c r="T1188" s="579">
        <f t="shared" si="138"/>
        <v>0</v>
      </c>
      <c r="U1188" s="735"/>
      <c r="V1188" s="831"/>
      <c r="X1188" s="981">
        <v>0</v>
      </c>
      <c r="Y1188" s="981" t="e">
        <v>#N/A</v>
      </c>
      <c r="AB1188" s="981">
        <v>0</v>
      </c>
      <c r="AC1188" s="981">
        <v>0</v>
      </c>
    </row>
    <row r="1189" spans="1:29" ht="15.75" hidden="1" customHeight="1" thickBot="1" x14ac:dyDescent="0.25">
      <c r="A1189" s="580" t="str">
        <f t="shared" si="132"/>
        <v>52115963SPSD1E-M4</v>
      </c>
      <c r="B1189" s="581">
        <v>1173</v>
      </c>
      <c r="C1189" s="639">
        <v>52115963</v>
      </c>
      <c r="D1189" s="639" t="s">
        <v>674</v>
      </c>
      <c r="E1189" s="639">
        <v>54</v>
      </c>
      <c r="G1189" s="639" t="s">
        <v>364</v>
      </c>
      <c r="H1189" s="97" t="s">
        <v>69</v>
      </c>
      <c r="I1189" s="690" t="s">
        <v>104</v>
      </c>
      <c r="J1189" s="691" t="s">
        <v>154</v>
      </c>
      <c r="K1189" s="715" t="s">
        <v>673</v>
      </c>
      <c r="L1189" s="688" t="s">
        <v>301</v>
      </c>
      <c r="M1189" s="585">
        <v>1</v>
      </c>
      <c r="O1189" s="579">
        <f t="shared" si="134"/>
        <v>0</v>
      </c>
      <c r="P1189" s="585" t="e">
        <f t="shared" si="133"/>
        <v>#N/A</v>
      </c>
      <c r="Q1189" s="602"/>
      <c r="R1189" s="602"/>
      <c r="S1189" s="579">
        <f t="shared" si="137"/>
        <v>0</v>
      </c>
      <c r="T1189" s="579">
        <f t="shared" si="138"/>
        <v>0</v>
      </c>
      <c r="U1189" s="735"/>
      <c r="V1189" s="831"/>
      <c r="X1189" s="981">
        <v>0</v>
      </c>
      <c r="Y1189" s="981" t="e">
        <v>#N/A</v>
      </c>
      <c r="AB1189" s="981">
        <v>0</v>
      </c>
      <c r="AC1189" s="981">
        <v>0</v>
      </c>
    </row>
    <row r="1190" spans="1:29" ht="30.75" hidden="1" customHeight="1" thickBot="1" x14ac:dyDescent="0.25">
      <c r="A1190" s="580" t="str">
        <f t="shared" si="132"/>
        <v>52115960SPSD1E-M4</v>
      </c>
      <c r="B1190" s="581">
        <v>1174</v>
      </c>
      <c r="C1190" s="690">
        <v>52115960</v>
      </c>
      <c r="D1190" s="695" t="s">
        <v>10206</v>
      </c>
      <c r="E1190" s="639">
        <v>54</v>
      </c>
      <c r="G1190" s="639" t="s">
        <v>364</v>
      </c>
      <c r="H1190" s="97" t="s">
        <v>69</v>
      </c>
      <c r="I1190" s="690" t="s">
        <v>104</v>
      </c>
      <c r="J1190" s="691" t="s">
        <v>676</v>
      </c>
      <c r="K1190" s="715" t="s">
        <v>677</v>
      </c>
      <c r="L1190" s="688" t="s">
        <v>301</v>
      </c>
      <c r="M1190" s="585">
        <v>1</v>
      </c>
      <c r="O1190" s="579">
        <f t="shared" si="134"/>
        <v>0</v>
      </c>
      <c r="P1190" s="585" t="e">
        <f t="shared" si="133"/>
        <v>#N/A</v>
      </c>
      <c r="Q1190" s="602"/>
      <c r="R1190" s="602"/>
      <c r="S1190" s="579">
        <f t="shared" si="137"/>
        <v>0</v>
      </c>
      <c r="T1190" s="579">
        <f t="shared" si="138"/>
        <v>0</v>
      </c>
      <c r="U1190" s="735"/>
      <c r="V1190" s="831"/>
      <c r="X1190" s="981">
        <v>0</v>
      </c>
      <c r="Y1190" s="981" t="e">
        <v>#N/A</v>
      </c>
      <c r="AB1190" s="981">
        <v>0</v>
      </c>
      <c r="AC1190" s="981">
        <v>0</v>
      </c>
    </row>
    <row r="1191" spans="1:29" ht="15.75" hidden="1" customHeight="1" thickBot="1" x14ac:dyDescent="0.25">
      <c r="A1191" s="580" t="str">
        <f t="shared" ref="A1191:A1254" si="139">CONCATENATE(C1191,G1191)</f>
        <v>52115959SPSD1E-M4</v>
      </c>
      <c r="B1191" s="581">
        <v>1175</v>
      </c>
      <c r="C1191" s="735">
        <v>52115959</v>
      </c>
      <c r="D1191" s="713" t="s">
        <v>10204</v>
      </c>
      <c r="E1191" s="667">
        <v>54</v>
      </c>
      <c r="G1191" s="667" t="s">
        <v>364</v>
      </c>
      <c r="H1191" s="97" t="s">
        <v>69</v>
      </c>
      <c r="I1191" s="690" t="s">
        <v>104</v>
      </c>
      <c r="J1191" s="691" t="s">
        <v>154</v>
      </c>
      <c r="K1191" s="688" t="s">
        <v>630</v>
      </c>
      <c r="L1191" s="688" t="s">
        <v>47</v>
      </c>
      <c r="M1191" s="585">
        <v>1</v>
      </c>
      <c r="O1191" s="579">
        <f t="shared" si="134"/>
        <v>0</v>
      </c>
      <c r="P1191" s="585" t="e">
        <f t="shared" ref="P1191:P1254" si="140">ROUNDUP(VLOOKUP(L1191,$E$2:$I$9,5,FALSE)*M1191,0)</f>
        <v>#N/A</v>
      </c>
      <c r="Q1191" s="602"/>
      <c r="R1191" s="602"/>
      <c r="S1191" s="579">
        <f t="shared" si="137"/>
        <v>0</v>
      </c>
      <c r="T1191" s="579">
        <f t="shared" si="138"/>
        <v>0</v>
      </c>
      <c r="U1191" s="735"/>
      <c r="V1191" s="831"/>
      <c r="X1191" s="981">
        <v>0</v>
      </c>
      <c r="Y1191" s="981" t="e">
        <v>#N/A</v>
      </c>
      <c r="AB1191" s="981">
        <v>0</v>
      </c>
      <c r="AC1191" s="981">
        <v>0</v>
      </c>
    </row>
    <row r="1192" spans="1:29" ht="15.75" hidden="1" customHeight="1" thickBot="1" x14ac:dyDescent="0.25">
      <c r="A1192" s="580" t="str">
        <f t="shared" si="139"/>
        <v>52115958SPSD1E-M4</v>
      </c>
      <c r="B1192" s="581">
        <v>1176</v>
      </c>
      <c r="C1192" s="735">
        <v>52115958</v>
      </c>
      <c r="D1192" s="713" t="s">
        <v>679</v>
      </c>
      <c r="E1192" s="667">
        <v>54</v>
      </c>
      <c r="G1192" s="667" t="s">
        <v>364</v>
      </c>
      <c r="H1192" s="97" t="s">
        <v>69</v>
      </c>
      <c r="I1192" s="690" t="s">
        <v>104</v>
      </c>
      <c r="J1192" s="691" t="s">
        <v>154</v>
      </c>
      <c r="K1192" s="688" t="s">
        <v>630</v>
      </c>
      <c r="L1192" s="688" t="s">
        <v>47</v>
      </c>
      <c r="M1192" s="585">
        <v>1</v>
      </c>
      <c r="O1192" s="579">
        <f t="shared" si="134"/>
        <v>0</v>
      </c>
      <c r="P1192" s="585" t="e">
        <f t="shared" si="140"/>
        <v>#N/A</v>
      </c>
      <c r="Q1192" s="602"/>
      <c r="R1192" s="602"/>
      <c r="S1192" s="579">
        <f t="shared" si="137"/>
        <v>0</v>
      </c>
      <c r="T1192" s="579">
        <f t="shared" si="138"/>
        <v>0</v>
      </c>
      <c r="U1192" s="735"/>
      <c r="V1192" s="831"/>
      <c r="X1192" s="981">
        <v>0</v>
      </c>
      <c r="Y1192" s="981" t="e">
        <v>#N/A</v>
      </c>
      <c r="AB1192" s="981">
        <v>0</v>
      </c>
      <c r="AC1192" s="981">
        <v>0</v>
      </c>
    </row>
    <row r="1193" spans="1:29" ht="15.75" hidden="1" customHeight="1" thickBot="1" x14ac:dyDescent="0.25">
      <c r="A1193" s="580" t="str">
        <f t="shared" si="139"/>
        <v>52115954SPSD2D-M4</v>
      </c>
      <c r="B1193" s="581">
        <v>1177</v>
      </c>
      <c r="C1193" s="639">
        <v>52115954</v>
      </c>
      <c r="D1193" s="639" t="s">
        <v>680</v>
      </c>
      <c r="E1193" s="639">
        <v>54</v>
      </c>
      <c r="G1193" s="639" t="s">
        <v>400</v>
      </c>
      <c r="H1193" s="97" t="s">
        <v>69</v>
      </c>
      <c r="I1193" s="690" t="s">
        <v>104</v>
      </c>
      <c r="J1193" s="688">
        <v>2003</v>
      </c>
      <c r="K1193" s="688" t="s">
        <v>681</v>
      </c>
      <c r="L1193" s="688" t="s">
        <v>301</v>
      </c>
      <c r="M1193" s="585">
        <v>1</v>
      </c>
      <c r="O1193" s="579">
        <f t="shared" si="134"/>
        <v>0</v>
      </c>
      <c r="P1193" s="585" t="e">
        <f t="shared" si="140"/>
        <v>#N/A</v>
      </c>
      <c r="Q1193" s="602"/>
      <c r="R1193" s="602"/>
      <c r="S1193" s="579">
        <f t="shared" si="137"/>
        <v>0</v>
      </c>
      <c r="T1193" s="579">
        <f t="shared" si="138"/>
        <v>0</v>
      </c>
      <c r="U1193" s="735"/>
      <c r="V1193" s="831"/>
      <c r="X1193" s="981">
        <v>0</v>
      </c>
      <c r="Y1193" s="981" t="e">
        <v>#N/A</v>
      </c>
      <c r="AB1193" s="981">
        <v>0</v>
      </c>
      <c r="AC1193" s="981">
        <v>0</v>
      </c>
    </row>
    <row r="1194" spans="1:29" ht="30.75" hidden="1" customHeight="1" thickBot="1" x14ac:dyDescent="0.25">
      <c r="A1194" s="580" t="str">
        <f t="shared" si="139"/>
        <v>52115953SPSD1E-M4</v>
      </c>
      <c r="B1194" s="581">
        <v>1178</v>
      </c>
      <c r="C1194" s="639">
        <v>52115953</v>
      </c>
      <c r="D1194" s="739" t="s">
        <v>10200</v>
      </c>
      <c r="E1194" s="639">
        <v>54</v>
      </c>
      <c r="G1194" s="639" t="s">
        <v>364</v>
      </c>
      <c r="H1194" s="97" t="s">
        <v>69</v>
      </c>
      <c r="I1194" s="690" t="s">
        <v>104</v>
      </c>
      <c r="J1194" s="691" t="s">
        <v>154</v>
      </c>
      <c r="K1194" s="715" t="s">
        <v>683</v>
      </c>
      <c r="L1194" s="688" t="s">
        <v>47</v>
      </c>
      <c r="M1194" s="585">
        <v>1</v>
      </c>
      <c r="O1194" s="579">
        <f t="shared" si="134"/>
        <v>0</v>
      </c>
      <c r="P1194" s="585" t="e">
        <f t="shared" si="140"/>
        <v>#N/A</v>
      </c>
      <c r="Q1194" s="602"/>
      <c r="R1194" s="602"/>
      <c r="S1194" s="579">
        <f t="shared" si="137"/>
        <v>0</v>
      </c>
      <c r="T1194" s="579">
        <f t="shared" si="138"/>
        <v>0</v>
      </c>
      <c r="U1194" s="735"/>
      <c r="V1194" s="831"/>
      <c r="X1194" s="981">
        <v>0</v>
      </c>
      <c r="Y1194" s="981" t="e">
        <v>#N/A</v>
      </c>
      <c r="AB1194" s="981">
        <v>0</v>
      </c>
      <c r="AC1194" s="981">
        <v>0</v>
      </c>
    </row>
    <row r="1195" spans="1:29" ht="15.75" hidden="1" customHeight="1" thickBot="1" x14ac:dyDescent="0.25">
      <c r="A1195" s="580" t="str">
        <f t="shared" si="139"/>
        <v>52115952SPSD1D-M4</v>
      </c>
      <c r="B1195" s="581">
        <v>1179</v>
      </c>
      <c r="C1195" s="639">
        <v>52115952</v>
      </c>
      <c r="D1195" s="639" t="s">
        <v>10202</v>
      </c>
      <c r="E1195" s="639">
        <v>54</v>
      </c>
      <c r="G1195" s="639" t="s">
        <v>362</v>
      </c>
      <c r="H1195" s="97" t="s">
        <v>69</v>
      </c>
      <c r="I1195" s="690" t="s">
        <v>104</v>
      </c>
      <c r="J1195" s="690">
        <v>2003</v>
      </c>
      <c r="K1195" s="715" t="s">
        <v>681</v>
      </c>
      <c r="L1195" s="688" t="s">
        <v>301</v>
      </c>
      <c r="M1195" s="585">
        <v>1</v>
      </c>
      <c r="O1195" s="579">
        <f t="shared" ref="O1195:O1258" si="141">ROUNDUP(IF(N1195="PENDANT",(VLOOKUP(L1195,$E$2:$I$9,5,FALSE)*M1195)),0)</f>
        <v>0</v>
      </c>
      <c r="P1195" s="585" t="e">
        <f t="shared" si="140"/>
        <v>#N/A</v>
      </c>
      <c r="Q1195" s="602"/>
      <c r="R1195" s="602"/>
      <c r="S1195" s="579">
        <f t="shared" si="137"/>
        <v>0</v>
      </c>
      <c r="T1195" s="579">
        <f t="shared" si="138"/>
        <v>0</v>
      </c>
      <c r="U1195" s="735"/>
      <c r="V1195" s="831"/>
      <c r="X1195" s="981">
        <v>0</v>
      </c>
      <c r="Y1195" s="981" t="e">
        <v>#N/A</v>
      </c>
      <c r="AB1195" s="981">
        <v>0</v>
      </c>
      <c r="AC1195" s="981">
        <v>0</v>
      </c>
    </row>
    <row r="1196" spans="1:29" ht="30.75" hidden="1" customHeight="1" thickBot="1" x14ac:dyDescent="0.25">
      <c r="A1196" s="580" t="str">
        <f t="shared" si="139"/>
        <v>52115951SPSD1E-M4</v>
      </c>
      <c r="B1196" s="581">
        <v>1180</v>
      </c>
      <c r="C1196" s="639">
        <v>52115951</v>
      </c>
      <c r="D1196" s="639" t="s">
        <v>10198</v>
      </c>
      <c r="E1196" s="639">
        <v>54</v>
      </c>
      <c r="G1196" s="639" t="s">
        <v>364</v>
      </c>
      <c r="H1196" s="97" t="s">
        <v>69</v>
      </c>
      <c r="I1196" s="690" t="s">
        <v>104</v>
      </c>
      <c r="J1196" s="691" t="s">
        <v>154</v>
      </c>
      <c r="K1196" s="715" t="s">
        <v>686</v>
      </c>
      <c r="L1196" s="688" t="s">
        <v>301</v>
      </c>
      <c r="M1196" s="585">
        <v>1</v>
      </c>
      <c r="O1196" s="579">
        <f t="shared" si="141"/>
        <v>0</v>
      </c>
      <c r="P1196" s="585" t="e">
        <f t="shared" si="140"/>
        <v>#N/A</v>
      </c>
      <c r="Q1196" s="602"/>
      <c r="R1196" s="602"/>
      <c r="S1196" s="579">
        <f t="shared" si="137"/>
        <v>0</v>
      </c>
      <c r="T1196" s="579">
        <f t="shared" si="138"/>
        <v>0</v>
      </c>
      <c r="U1196" s="735"/>
      <c r="V1196" s="831"/>
      <c r="X1196" s="981">
        <v>0</v>
      </c>
      <c r="Y1196" s="981" t="e">
        <v>#N/A</v>
      </c>
      <c r="AB1196" s="981">
        <v>0</v>
      </c>
      <c r="AC1196" s="981">
        <v>0</v>
      </c>
    </row>
    <row r="1197" spans="1:29" ht="15.75" hidden="1" customHeight="1" thickBot="1" x14ac:dyDescent="0.25">
      <c r="A1197" s="580" t="str">
        <f t="shared" si="139"/>
        <v>52115950SPSD1D-M4</v>
      </c>
      <c r="B1197" s="581">
        <v>1181</v>
      </c>
      <c r="C1197" s="639">
        <v>52115950</v>
      </c>
      <c r="D1197" s="639" t="s">
        <v>10203</v>
      </c>
      <c r="E1197" s="639">
        <v>54</v>
      </c>
      <c r="G1197" s="639" t="s">
        <v>362</v>
      </c>
      <c r="H1197" s="97" t="s">
        <v>471</v>
      </c>
      <c r="I1197" s="690" t="s">
        <v>104</v>
      </c>
      <c r="J1197" s="688">
        <v>2003</v>
      </c>
      <c r="K1197" s="688" t="s">
        <v>681</v>
      </c>
      <c r="L1197" s="688" t="s">
        <v>301</v>
      </c>
      <c r="M1197" s="585">
        <v>1</v>
      </c>
      <c r="O1197" s="579">
        <f t="shared" si="141"/>
        <v>0</v>
      </c>
      <c r="P1197" s="585" t="e">
        <f t="shared" si="140"/>
        <v>#N/A</v>
      </c>
      <c r="Q1197" s="602"/>
      <c r="R1197" s="602"/>
      <c r="S1197" s="579">
        <f t="shared" si="137"/>
        <v>0</v>
      </c>
      <c r="T1197" s="579">
        <f t="shared" si="138"/>
        <v>0</v>
      </c>
      <c r="U1197" s="735"/>
      <c r="V1197" s="831"/>
      <c r="X1197" s="981">
        <v>0</v>
      </c>
      <c r="Y1197" s="981" t="e">
        <v>#N/A</v>
      </c>
      <c r="AB1197" s="981">
        <v>0</v>
      </c>
      <c r="AC1197" s="981">
        <v>0</v>
      </c>
    </row>
    <row r="1198" spans="1:29" ht="15.75" hidden="1" customHeight="1" thickBot="1" x14ac:dyDescent="0.25">
      <c r="A1198" s="580" t="str">
        <f t="shared" si="139"/>
        <v>52115946SPSD1E-M4</v>
      </c>
      <c r="B1198" s="581">
        <v>1182</v>
      </c>
      <c r="C1198" s="639">
        <v>52115946</v>
      </c>
      <c r="D1198" s="639" t="s">
        <v>689</v>
      </c>
      <c r="E1198" s="639">
        <v>54</v>
      </c>
      <c r="G1198" s="639" t="s">
        <v>364</v>
      </c>
      <c r="H1198" s="97" t="s">
        <v>69</v>
      </c>
      <c r="I1198" s="690" t="s">
        <v>104</v>
      </c>
      <c r="J1198" s="691" t="s">
        <v>154</v>
      </c>
      <c r="K1198" s="715" t="s">
        <v>673</v>
      </c>
      <c r="L1198" s="688" t="s">
        <v>301</v>
      </c>
      <c r="M1198" s="585">
        <v>1</v>
      </c>
      <c r="O1198" s="579">
        <f t="shared" si="141"/>
        <v>0</v>
      </c>
      <c r="P1198" s="585" t="e">
        <f t="shared" si="140"/>
        <v>#N/A</v>
      </c>
      <c r="Q1198" s="602"/>
      <c r="R1198" s="602"/>
      <c r="S1198" s="579">
        <f t="shared" si="137"/>
        <v>0</v>
      </c>
      <c r="T1198" s="579">
        <f t="shared" si="138"/>
        <v>0</v>
      </c>
      <c r="U1198" s="735"/>
      <c r="V1198" s="831"/>
      <c r="X1198" s="981">
        <v>0</v>
      </c>
      <c r="Y1198" s="981" t="e">
        <v>#N/A</v>
      </c>
      <c r="AB1198" s="981">
        <v>0</v>
      </c>
      <c r="AC1198" s="981">
        <v>0</v>
      </c>
    </row>
    <row r="1199" spans="1:29" ht="15.75" hidden="1" customHeight="1" thickBot="1" x14ac:dyDescent="0.25">
      <c r="A1199" s="580" t="str">
        <f t="shared" si="139"/>
        <v>52115945SPSD2E-M4</v>
      </c>
      <c r="B1199" s="581">
        <v>1183</v>
      </c>
      <c r="C1199" s="639">
        <v>52115945</v>
      </c>
      <c r="D1199" s="639" t="s">
        <v>690</v>
      </c>
      <c r="E1199" s="639">
        <v>54</v>
      </c>
      <c r="G1199" s="639" t="s">
        <v>397</v>
      </c>
      <c r="H1199" s="97" t="s">
        <v>69</v>
      </c>
      <c r="I1199" s="690" t="s">
        <v>104</v>
      </c>
      <c r="J1199" s="691" t="s">
        <v>154</v>
      </c>
      <c r="K1199" s="715" t="s">
        <v>673</v>
      </c>
      <c r="L1199" s="688" t="s">
        <v>691</v>
      </c>
      <c r="M1199" s="585">
        <v>1</v>
      </c>
      <c r="O1199" s="579">
        <f t="shared" si="141"/>
        <v>0</v>
      </c>
      <c r="P1199" s="585" t="e">
        <f t="shared" si="140"/>
        <v>#N/A</v>
      </c>
      <c r="Q1199" s="602"/>
      <c r="R1199" s="602"/>
      <c r="S1199" s="579">
        <f t="shared" si="137"/>
        <v>0</v>
      </c>
      <c r="T1199" s="579">
        <f t="shared" si="138"/>
        <v>0</v>
      </c>
      <c r="U1199" s="735"/>
      <c r="V1199" s="831"/>
      <c r="X1199" s="981">
        <v>0</v>
      </c>
      <c r="Y1199" s="981" t="e">
        <v>#N/A</v>
      </c>
      <c r="AB1199" s="981">
        <v>0</v>
      </c>
      <c r="AC1199" s="981">
        <v>0</v>
      </c>
    </row>
    <row r="1200" spans="1:29" ht="15.75" hidden="1" customHeight="1" thickBot="1" x14ac:dyDescent="0.25">
      <c r="A1200" s="580" t="str">
        <f t="shared" si="139"/>
        <v>52115944SPSD1D-M4</v>
      </c>
      <c r="B1200" s="581">
        <v>1184</v>
      </c>
      <c r="C1200" s="639">
        <v>52115944</v>
      </c>
      <c r="D1200" s="639" t="s">
        <v>692</v>
      </c>
      <c r="E1200" s="639">
        <v>54</v>
      </c>
      <c r="G1200" s="639" t="s">
        <v>362</v>
      </c>
      <c r="H1200" s="97" t="s">
        <v>69</v>
      </c>
      <c r="I1200" s="690" t="s">
        <v>133</v>
      </c>
      <c r="J1200" s="691" t="s">
        <v>154</v>
      </c>
      <c r="K1200" s="688" t="s">
        <v>693</v>
      </c>
      <c r="L1200" s="688" t="s">
        <v>47</v>
      </c>
      <c r="M1200" s="585">
        <v>1</v>
      </c>
      <c r="O1200" s="579">
        <f t="shared" si="141"/>
        <v>0</v>
      </c>
      <c r="P1200" s="585" t="e">
        <f t="shared" si="140"/>
        <v>#N/A</v>
      </c>
      <c r="Q1200" s="602"/>
      <c r="R1200" s="602"/>
      <c r="S1200" s="579">
        <f t="shared" si="137"/>
        <v>0</v>
      </c>
      <c r="T1200" s="579">
        <f t="shared" si="138"/>
        <v>0</v>
      </c>
      <c r="U1200" s="735"/>
      <c r="V1200" s="831"/>
      <c r="X1200" s="981">
        <v>0</v>
      </c>
      <c r="Y1200" s="981" t="e">
        <v>#N/A</v>
      </c>
      <c r="AB1200" s="981">
        <v>0</v>
      </c>
      <c r="AC1200" s="981">
        <v>0</v>
      </c>
    </row>
    <row r="1201" spans="1:29" ht="15.75" hidden="1" customHeight="1" thickBot="1" x14ac:dyDescent="0.25">
      <c r="A1201" s="580" t="str">
        <f t="shared" si="139"/>
        <v>52115939SPSD1D-M4</v>
      </c>
      <c r="B1201" s="581">
        <v>1185</v>
      </c>
      <c r="C1201" s="690">
        <v>52115939</v>
      </c>
      <c r="D1201" s="639" t="s">
        <v>694</v>
      </c>
      <c r="E1201" s="639">
        <v>54</v>
      </c>
      <c r="G1201" s="639" t="s">
        <v>362</v>
      </c>
      <c r="H1201" s="97" t="s">
        <v>471</v>
      </c>
      <c r="I1201" s="690" t="s">
        <v>104</v>
      </c>
      <c r="J1201" s="688">
        <v>2003</v>
      </c>
      <c r="K1201" s="688" t="s">
        <v>681</v>
      </c>
      <c r="L1201" s="688" t="s">
        <v>301</v>
      </c>
      <c r="M1201" s="585">
        <v>1</v>
      </c>
      <c r="O1201" s="579">
        <f t="shared" si="141"/>
        <v>0</v>
      </c>
      <c r="P1201" s="585" t="e">
        <f t="shared" si="140"/>
        <v>#N/A</v>
      </c>
      <c r="Q1201" s="602"/>
      <c r="R1201" s="602"/>
      <c r="S1201" s="579">
        <f t="shared" si="137"/>
        <v>0</v>
      </c>
      <c r="T1201" s="579">
        <f t="shared" si="138"/>
        <v>0</v>
      </c>
      <c r="U1201" s="735"/>
      <c r="V1201" s="831"/>
      <c r="X1201" s="981">
        <v>0</v>
      </c>
      <c r="Y1201" s="981" t="e">
        <v>#N/A</v>
      </c>
      <c r="AB1201" s="981">
        <v>0</v>
      </c>
      <c r="AC1201" s="981">
        <v>0</v>
      </c>
    </row>
    <row r="1202" spans="1:29" ht="30.75" hidden="1" customHeight="1" thickBot="1" x14ac:dyDescent="0.25">
      <c r="A1202" s="580" t="str">
        <f t="shared" si="139"/>
        <v>52122247SPSD1E</v>
      </c>
      <c r="B1202" s="581">
        <v>1186</v>
      </c>
      <c r="C1202" s="692">
        <v>52122247</v>
      </c>
      <c r="D1202" s="740" t="s">
        <v>10207</v>
      </c>
      <c r="E1202" s="589">
        <v>54</v>
      </c>
      <c r="F1202" s="591"/>
      <c r="G1202" s="589" t="s">
        <v>619</v>
      </c>
      <c r="H1202" s="541" t="s">
        <v>69</v>
      </c>
      <c r="I1202" s="692" t="s">
        <v>104</v>
      </c>
      <c r="J1202" s="592" t="s">
        <v>9797</v>
      </c>
      <c r="K1202" s="741" t="s">
        <v>677</v>
      </c>
      <c r="L1202" s="604" t="s">
        <v>9782</v>
      </c>
      <c r="M1202" s="593">
        <v>1</v>
      </c>
      <c r="N1202" s="604" t="s">
        <v>78</v>
      </c>
      <c r="O1202" s="594">
        <f t="shared" si="141"/>
        <v>0</v>
      </c>
      <c r="P1202" s="593">
        <f t="shared" si="140"/>
        <v>38</v>
      </c>
      <c r="Q1202" s="706">
        <v>3</v>
      </c>
      <c r="R1202" s="706">
        <v>6</v>
      </c>
      <c r="S1202" s="594">
        <f t="shared" si="137"/>
        <v>3</v>
      </c>
      <c r="T1202" s="594">
        <f t="shared" si="138"/>
        <v>6</v>
      </c>
      <c r="U1202" s="641" t="s">
        <v>9822</v>
      </c>
      <c r="V1202" s="833">
        <v>42894</v>
      </c>
      <c r="X1202" s="981">
        <v>0</v>
      </c>
      <c r="Y1202" s="981">
        <v>19</v>
      </c>
      <c r="Z1202" s="981">
        <v>3</v>
      </c>
      <c r="AA1202" s="981">
        <v>6</v>
      </c>
      <c r="AB1202" s="981">
        <v>3</v>
      </c>
      <c r="AC1202" s="981">
        <v>6</v>
      </c>
    </row>
    <row r="1203" spans="1:29" ht="15.75" hidden="1" customHeight="1" thickBot="1" x14ac:dyDescent="0.25">
      <c r="A1203" s="580" t="str">
        <f t="shared" si="139"/>
        <v>52115937SPSD1D-M4</v>
      </c>
      <c r="B1203" s="581">
        <v>1187</v>
      </c>
      <c r="C1203" s="735">
        <v>52115937</v>
      </c>
      <c r="D1203" s="713" t="s">
        <v>678</v>
      </c>
      <c r="E1203" s="667">
        <v>54</v>
      </c>
      <c r="G1203" s="667" t="s">
        <v>362</v>
      </c>
      <c r="H1203" s="97" t="s">
        <v>69</v>
      </c>
      <c r="I1203" s="690" t="s">
        <v>104</v>
      </c>
      <c r="J1203" s="691" t="s">
        <v>154</v>
      </c>
      <c r="K1203" s="688" t="s">
        <v>630</v>
      </c>
      <c r="L1203" s="688" t="s">
        <v>47</v>
      </c>
      <c r="M1203" s="585">
        <v>1</v>
      </c>
      <c r="O1203" s="579">
        <f t="shared" si="141"/>
        <v>0</v>
      </c>
      <c r="P1203" s="585" t="e">
        <f t="shared" si="140"/>
        <v>#N/A</v>
      </c>
      <c r="Q1203" s="602"/>
      <c r="R1203" s="602"/>
      <c r="S1203" s="579">
        <f t="shared" si="137"/>
        <v>0</v>
      </c>
      <c r="T1203" s="579">
        <f t="shared" si="138"/>
        <v>0</v>
      </c>
      <c r="U1203" s="735"/>
      <c r="V1203" s="831"/>
      <c r="X1203" s="981">
        <v>0</v>
      </c>
      <c r="Y1203" s="981" t="e">
        <v>#N/A</v>
      </c>
      <c r="AB1203" s="981">
        <v>0</v>
      </c>
      <c r="AC1203" s="981">
        <v>0</v>
      </c>
    </row>
    <row r="1204" spans="1:29" ht="15.75" hidden="1" customHeight="1" thickBot="1" x14ac:dyDescent="0.25">
      <c r="A1204" s="580" t="str">
        <f t="shared" si="139"/>
        <v>52115936SPSD1E-M4</v>
      </c>
      <c r="B1204" s="581">
        <v>1188</v>
      </c>
      <c r="C1204" s="735">
        <v>52115936</v>
      </c>
      <c r="D1204" s="713" t="s">
        <v>10205</v>
      </c>
      <c r="E1204" s="667">
        <v>54</v>
      </c>
      <c r="G1204" s="667" t="s">
        <v>364</v>
      </c>
      <c r="H1204" s="97" t="s">
        <v>69</v>
      </c>
      <c r="I1204" s="690" t="s">
        <v>104</v>
      </c>
      <c r="J1204" s="691" t="s">
        <v>154</v>
      </c>
      <c r="K1204" s="688" t="s">
        <v>630</v>
      </c>
      <c r="L1204" s="688" t="s">
        <v>47</v>
      </c>
      <c r="M1204" s="585">
        <v>1</v>
      </c>
      <c r="O1204" s="579">
        <f t="shared" si="141"/>
        <v>0</v>
      </c>
      <c r="P1204" s="585" t="e">
        <f t="shared" si="140"/>
        <v>#N/A</v>
      </c>
      <c r="Q1204" s="602"/>
      <c r="R1204" s="602"/>
      <c r="S1204" s="579">
        <f t="shared" si="137"/>
        <v>0</v>
      </c>
      <c r="T1204" s="579">
        <f t="shared" si="138"/>
        <v>0</v>
      </c>
      <c r="U1204" s="735"/>
      <c r="V1204" s="831"/>
      <c r="X1204" s="981">
        <v>0</v>
      </c>
      <c r="Y1204" s="981" t="e">
        <v>#N/A</v>
      </c>
      <c r="AB1204" s="981">
        <v>0</v>
      </c>
      <c r="AC1204" s="981">
        <v>0</v>
      </c>
    </row>
    <row r="1205" spans="1:29" ht="15.75" hidden="1" customHeight="1" thickBot="1" x14ac:dyDescent="0.25">
      <c r="A1205" s="580" t="str">
        <f t="shared" si="139"/>
        <v>52115935SPSD1D-M4</v>
      </c>
      <c r="B1205" s="581">
        <v>1189</v>
      </c>
      <c r="C1205" s="735">
        <v>52115935</v>
      </c>
      <c r="D1205" s="713" t="s">
        <v>679</v>
      </c>
      <c r="E1205" s="667">
        <v>54</v>
      </c>
      <c r="G1205" s="667" t="s">
        <v>362</v>
      </c>
      <c r="H1205" s="97" t="s">
        <v>69</v>
      </c>
      <c r="I1205" s="690" t="s">
        <v>104</v>
      </c>
      <c r="J1205" s="691" t="s">
        <v>154</v>
      </c>
      <c r="K1205" s="688" t="s">
        <v>630</v>
      </c>
      <c r="L1205" s="688" t="s">
        <v>47</v>
      </c>
      <c r="M1205" s="585">
        <v>1</v>
      </c>
      <c r="O1205" s="579">
        <f t="shared" si="141"/>
        <v>0</v>
      </c>
      <c r="P1205" s="585" t="e">
        <f t="shared" si="140"/>
        <v>#N/A</v>
      </c>
      <c r="Q1205" s="602"/>
      <c r="R1205" s="602"/>
      <c r="S1205" s="579">
        <f t="shared" si="137"/>
        <v>0</v>
      </c>
      <c r="T1205" s="579">
        <f t="shared" si="138"/>
        <v>0</v>
      </c>
      <c r="U1205" s="735"/>
      <c r="V1205" s="831"/>
      <c r="X1205" s="981">
        <v>0</v>
      </c>
      <c r="Y1205" s="981" t="e">
        <v>#N/A</v>
      </c>
      <c r="AB1205" s="981">
        <v>0</v>
      </c>
      <c r="AC1205" s="981">
        <v>0</v>
      </c>
    </row>
    <row r="1206" spans="1:29" ht="15.75" hidden="1" customHeight="1" thickBot="1" x14ac:dyDescent="0.25">
      <c r="A1206" s="580" t="str">
        <f t="shared" si="139"/>
        <v>52115934SPSD1E-M4</v>
      </c>
      <c r="B1206" s="581">
        <v>1190</v>
      </c>
      <c r="C1206" s="735">
        <v>52115934</v>
      </c>
      <c r="D1206" s="713" t="s">
        <v>679</v>
      </c>
      <c r="E1206" s="667">
        <v>54</v>
      </c>
      <c r="G1206" s="667" t="s">
        <v>364</v>
      </c>
      <c r="H1206" s="97" t="s">
        <v>69</v>
      </c>
      <c r="I1206" s="690" t="s">
        <v>104</v>
      </c>
      <c r="J1206" s="691" t="s">
        <v>154</v>
      </c>
      <c r="K1206" s="688" t="s">
        <v>630</v>
      </c>
      <c r="L1206" s="688" t="s">
        <v>47</v>
      </c>
      <c r="M1206" s="585">
        <v>1</v>
      </c>
      <c r="O1206" s="579">
        <f t="shared" si="141"/>
        <v>0</v>
      </c>
      <c r="P1206" s="585" t="e">
        <f t="shared" si="140"/>
        <v>#N/A</v>
      </c>
      <c r="Q1206" s="602"/>
      <c r="R1206" s="602"/>
      <c r="S1206" s="579">
        <f t="shared" si="137"/>
        <v>0</v>
      </c>
      <c r="T1206" s="579">
        <f t="shared" si="138"/>
        <v>0</v>
      </c>
      <c r="U1206" s="735"/>
      <c r="V1206" s="831"/>
      <c r="X1206" s="981">
        <v>0</v>
      </c>
      <c r="Y1206" s="981" t="e">
        <v>#N/A</v>
      </c>
      <c r="AB1206" s="981">
        <v>0</v>
      </c>
      <c r="AC1206" s="981">
        <v>0</v>
      </c>
    </row>
    <row r="1207" spans="1:29" ht="15.75" hidden="1" customHeight="1" thickBot="1" x14ac:dyDescent="0.25">
      <c r="A1207" s="580" t="str">
        <f t="shared" si="139"/>
        <v>52113986SPSD1E-M4</v>
      </c>
      <c r="B1207" s="581">
        <v>1191</v>
      </c>
      <c r="C1207" s="639">
        <v>52113986</v>
      </c>
      <c r="D1207" s="639" t="s">
        <v>130</v>
      </c>
      <c r="E1207" s="639">
        <v>25</v>
      </c>
      <c r="G1207" s="639" t="s">
        <v>364</v>
      </c>
      <c r="H1207" s="97" t="s">
        <v>69</v>
      </c>
      <c r="I1207" s="690" t="s">
        <v>294</v>
      </c>
      <c r="J1207" s="691" t="s">
        <v>132</v>
      </c>
      <c r="K1207" s="688" t="s">
        <v>134</v>
      </c>
      <c r="L1207" s="688"/>
      <c r="M1207" s="585">
        <v>1</v>
      </c>
      <c r="O1207" s="579">
        <f t="shared" si="141"/>
        <v>0</v>
      </c>
      <c r="P1207" s="585" t="e">
        <f t="shared" si="140"/>
        <v>#N/A</v>
      </c>
      <c r="Q1207" s="602"/>
      <c r="R1207" s="602"/>
      <c r="S1207" s="579">
        <f t="shared" si="137"/>
        <v>0</v>
      </c>
      <c r="T1207" s="579">
        <f t="shared" si="138"/>
        <v>0</v>
      </c>
      <c r="U1207" s="735"/>
      <c r="V1207" s="831"/>
      <c r="X1207" s="981">
        <v>0</v>
      </c>
      <c r="Y1207" s="981" t="e">
        <v>#N/A</v>
      </c>
      <c r="AB1207" s="981">
        <v>0</v>
      </c>
      <c r="AC1207" s="981">
        <v>0</v>
      </c>
    </row>
    <row r="1208" spans="1:29" ht="15.75" hidden="1" customHeight="1" thickBot="1" x14ac:dyDescent="0.25">
      <c r="A1208" s="580" t="str">
        <f t="shared" si="139"/>
        <v>52113446SPSF1D-M4</v>
      </c>
      <c r="B1208" s="581">
        <v>1192</v>
      </c>
      <c r="C1208" s="639">
        <v>52113446</v>
      </c>
      <c r="D1208" s="639" t="s">
        <v>696</v>
      </c>
      <c r="E1208" s="639">
        <v>66</v>
      </c>
      <c r="G1208" s="639" t="s">
        <v>138</v>
      </c>
      <c r="H1208" s="97" t="s">
        <v>69</v>
      </c>
      <c r="I1208" s="690" t="s">
        <v>306</v>
      </c>
      <c r="J1208" s="691" t="s">
        <v>9797</v>
      </c>
      <c r="K1208" s="688" t="s">
        <v>697</v>
      </c>
      <c r="L1208" s="688" t="s">
        <v>9782</v>
      </c>
      <c r="M1208" s="585">
        <v>1</v>
      </c>
      <c r="N1208" s="644" t="s">
        <v>78</v>
      </c>
      <c r="O1208" s="579">
        <f t="shared" si="141"/>
        <v>0</v>
      </c>
      <c r="P1208" s="585">
        <f t="shared" si="140"/>
        <v>38</v>
      </c>
      <c r="Q1208" s="602">
        <v>2</v>
      </c>
      <c r="R1208" s="602">
        <v>3</v>
      </c>
      <c r="S1208" s="579">
        <f t="shared" si="137"/>
        <v>3</v>
      </c>
      <c r="T1208" s="579">
        <f t="shared" si="138"/>
        <v>5</v>
      </c>
      <c r="U1208" s="735" t="s">
        <v>9822</v>
      </c>
      <c r="V1208" s="832">
        <v>42972</v>
      </c>
      <c r="X1208" s="981">
        <v>0</v>
      </c>
      <c r="Y1208" s="981">
        <v>19</v>
      </c>
      <c r="Z1208" s="981">
        <v>2</v>
      </c>
      <c r="AA1208" s="981">
        <v>3</v>
      </c>
      <c r="AB1208" s="981">
        <v>3</v>
      </c>
      <c r="AC1208" s="981">
        <v>5</v>
      </c>
    </row>
    <row r="1209" spans="1:29" ht="15.75" hidden="1" customHeight="1" thickBot="1" x14ac:dyDescent="0.25">
      <c r="A1209" s="580" t="str">
        <f t="shared" si="139"/>
        <v>52110190SPSD1E-M4</v>
      </c>
      <c r="B1209" s="581">
        <v>1193</v>
      </c>
      <c r="C1209" s="667">
        <v>52110190</v>
      </c>
      <c r="D1209" s="667" t="s">
        <v>634</v>
      </c>
      <c r="E1209" s="667">
        <v>20</v>
      </c>
      <c r="G1209" s="667" t="s">
        <v>364</v>
      </c>
      <c r="H1209" s="724" t="s">
        <v>69</v>
      </c>
      <c r="I1209" s="690" t="s">
        <v>104</v>
      </c>
      <c r="J1209" s="691" t="s">
        <v>132</v>
      </c>
      <c r="K1209" s="688" t="s">
        <v>134</v>
      </c>
      <c r="L1209" s="688" t="s">
        <v>47</v>
      </c>
      <c r="M1209" s="585">
        <v>1</v>
      </c>
      <c r="O1209" s="579">
        <f t="shared" si="141"/>
        <v>0</v>
      </c>
      <c r="P1209" s="585" t="e">
        <f t="shared" si="140"/>
        <v>#N/A</v>
      </c>
      <c r="Q1209" s="602"/>
      <c r="R1209" s="602"/>
      <c r="S1209" s="579">
        <f t="shared" si="137"/>
        <v>0</v>
      </c>
      <c r="T1209" s="579">
        <f t="shared" si="138"/>
        <v>0</v>
      </c>
      <c r="U1209" s="735"/>
      <c r="V1209" s="831"/>
      <c r="X1209" s="981">
        <v>0</v>
      </c>
      <c r="Y1209" s="981" t="e">
        <v>#N/A</v>
      </c>
      <c r="AB1209" s="981">
        <v>0</v>
      </c>
      <c r="AC1209" s="981">
        <v>0</v>
      </c>
    </row>
    <row r="1210" spans="1:29" ht="15.75" hidden="1" customHeight="1" thickBot="1" x14ac:dyDescent="0.25">
      <c r="A1210" s="580" t="str">
        <f t="shared" si="139"/>
        <v>52110189SPSD1E-M4</v>
      </c>
      <c r="B1210" s="581">
        <v>1194</v>
      </c>
      <c r="C1210" s="661">
        <v>52110189</v>
      </c>
      <c r="D1210" s="713" t="s">
        <v>634</v>
      </c>
      <c r="E1210" s="713">
        <v>25</v>
      </c>
      <c r="G1210" s="713" t="s">
        <v>364</v>
      </c>
      <c r="H1210" s="97" t="s">
        <v>69</v>
      </c>
      <c r="I1210" s="690" t="s">
        <v>104</v>
      </c>
      <c r="J1210" s="691" t="s">
        <v>132</v>
      </c>
      <c r="K1210" s="688" t="s">
        <v>134</v>
      </c>
      <c r="L1210" s="688" t="s">
        <v>47</v>
      </c>
      <c r="M1210" s="585">
        <v>1</v>
      </c>
      <c r="O1210" s="579">
        <f t="shared" si="141"/>
        <v>0</v>
      </c>
      <c r="P1210" s="585" t="e">
        <f t="shared" si="140"/>
        <v>#N/A</v>
      </c>
      <c r="Q1210" s="602"/>
      <c r="R1210" s="602"/>
      <c r="S1210" s="579">
        <f t="shared" si="137"/>
        <v>0</v>
      </c>
      <c r="T1210" s="579">
        <f t="shared" si="138"/>
        <v>0</v>
      </c>
      <c r="U1210" s="735"/>
      <c r="V1210" s="831"/>
      <c r="X1210" s="981">
        <v>0</v>
      </c>
      <c r="Y1210" s="981" t="e">
        <v>#N/A</v>
      </c>
      <c r="AB1210" s="981">
        <v>0</v>
      </c>
      <c r="AC1210" s="981">
        <v>0</v>
      </c>
    </row>
    <row r="1211" spans="1:29" ht="30.75" hidden="1" customHeight="1" thickBot="1" x14ac:dyDescent="0.25">
      <c r="A1211" s="580" t="str">
        <f t="shared" si="139"/>
        <v>52136347SPSD2E-M4</v>
      </c>
      <c r="B1211" s="581">
        <v>1195</v>
      </c>
      <c r="C1211" s="639">
        <v>52136347</v>
      </c>
      <c r="D1211" s="639" t="s">
        <v>699</v>
      </c>
      <c r="E1211" s="639">
        <v>130</v>
      </c>
      <c r="G1211" s="639" t="s">
        <v>397</v>
      </c>
      <c r="H1211" s="97" t="s">
        <v>69</v>
      </c>
      <c r="I1211" s="690" t="s">
        <v>104</v>
      </c>
      <c r="J1211" s="691" t="s">
        <v>132</v>
      </c>
      <c r="K1211" s="715" t="s">
        <v>700</v>
      </c>
      <c r="L1211" s="688" t="s">
        <v>301</v>
      </c>
      <c r="M1211" s="585">
        <v>1</v>
      </c>
      <c r="O1211" s="579">
        <f t="shared" si="141"/>
        <v>0</v>
      </c>
      <c r="P1211" s="585" t="e">
        <f t="shared" si="140"/>
        <v>#N/A</v>
      </c>
      <c r="Q1211" s="602"/>
      <c r="R1211" s="602"/>
      <c r="S1211" s="579">
        <f t="shared" si="137"/>
        <v>0</v>
      </c>
      <c r="T1211" s="579">
        <f t="shared" si="138"/>
        <v>0</v>
      </c>
      <c r="U1211" s="735"/>
      <c r="V1211" s="831"/>
      <c r="X1211" s="981">
        <v>0</v>
      </c>
      <c r="Y1211" s="981" t="e">
        <v>#N/A</v>
      </c>
      <c r="AB1211" s="981">
        <v>0</v>
      </c>
      <c r="AC1211" s="981">
        <v>0</v>
      </c>
    </row>
    <row r="1212" spans="1:29" ht="15.75" hidden="1" customHeight="1" thickBot="1" x14ac:dyDescent="0.25">
      <c r="A1212" s="580" t="str">
        <f t="shared" si="139"/>
        <v>52136346SPSD3D-M4</v>
      </c>
      <c r="B1212" s="581">
        <v>1196</v>
      </c>
      <c r="C1212" s="735">
        <v>52136346</v>
      </c>
      <c r="D1212" s="639" t="s">
        <v>701</v>
      </c>
      <c r="E1212" s="639">
        <v>130</v>
      </c>
      <c r="G1212" s="639" t="s">
        <v>131</v>
      </c>
      <c r="H1212" s="97" t="s">
        <v>69</v>
      </c>
      <c r="I1212" s="690" t="s">
        <v>104</v>
      </c>
      <c r="J1212" s="691" t="s">
        <v>132</v>
      </c>
      <c r="K1212" s="688" t="s">
        <v>702</v>
      </c>
      <c r="L1212" s="688" t="s">
        <v>47</v>
      </c>
      <c r="M1212" s="585">
        <v>1</v>
      </c>
      <c r="O1212" s="579">
        <f t="shared" si="141"/>
        <v>0</v>
      </c>
      <c r="P1212" s="585" t="e">
        <f t="shared" si="140"/>
        <v>#N/A</v>
      </c>
      <c r="Q1212" s="602"/>
      <c r="R1212" s="602"/>
      <c r="S1212" s="579">
        <f t="shared" si="137"/>
        <v>0</v>
      </c>
      <c r="T1212" s="579">
        <f t="shared" si="138"/>
        <v>0</v>
      </c>
      <c r="U1212" s="735"/>
      <c r="V1212" s="831"/>
      <c r="X1212" s="981">
        <v>0</v>
      </c>
      <c r="Y1212" s="981" t="e">
        <v>#N/A</v>
      </c>
      <c r="AB1212" s="981">
        <v>0</v>
      </c>
      <c r="AC1212" s="981">
        <v>0</v>
      </c>
    </row>
    <row r="1213" spans="1:29" ht="15.75" hidden="1" customHeight="1" thickBot="1" x14ac:dyDescent="0.25">
      <c r="A1213" s="580" t="str">
        <f t="shared" si="139"/>
        <v>52108786MA021E</v>
      </c>
      <c r="B1213" s="581">
        <v>1197</v>
      </c>
      <c r="C1213" s="589">
        <v>52108786</v>
      </c>
      <c r="D1213" s="589" t="s">
        <v>286</v>
      </c>
      <c r="E1213" s="589">
        <v>700</v>
      </c>
      <c r="F1213" s="591"/>
      <c r="G1213" s="589" t="s">
        <v>1867</v>
      </c>
      <c r="H1213" s="541" t="s">
        <v>69</v>
      </c>
      <c r="I1213" s="692" t="s">
        <v>97</v>
      </c>
      <c r="J1213" s="592" t="s">
        <v>9798</v>
      </c>
      <c r="K1213" s="604" t="s">
        <v>287</v>
      </c>
      <c r="L1213" s="604" t="s">
        <v>9782</v>
      </c>
      <c r="M1213" s="593">
        <v>2</v>
      </c>
      <c r="N1213" s="604" t="s">
        <v>78</v>
      </c>
      <c r="O1213" s="594">
        <f t="shared" si="141"/>
        <v>0</v>
      </c>
      <c r="P1213" s="593">
        <f t="shared" si="140"/>
        <v>75</v>
      </c>
      <c r="Q1213" s="706">
        <v>2</v>
      </c>
      <c r="R1213" s="706">
        <v>3</v>
      </c>
      <c r="S1213" s="594">
        <f t="shared" si="137"/>
        <v>1</v>
      </c>
      <c r="T1213" s="594">
        <f t="shared" si="138"/>
        <v>1</v>
      </c>
      <c r="U1213" s="641" t="s">
        <v>9822</v>
      </c>
      <c r="V1213" s="833">
        <v>42892</v>
      </c>
      <c r="X1213" s="981">
        <v>0</v>
      </c>
      <c r="Y1213" s="981">
        <v>37</v>
      </c>
      <c r="Z1213" s="981">
        <v>2</v>
      </c>
      <c r="AA1213" s="981">
        <v>3</v>
      </c>
      <c r="AB1213" s="981">
        <v>1</v>
      </c>
      <c r="AC1213" s="981">
        <v>1</v>
      </c>
    </row>
    <row r="1214" spans="1:29" ht="15.75" hidden="1" customHeight="1" thickBot="1" x14ac:dyDescent="0.25">
      <c r="A1214" s="580" t="str">
        <f t="shared" si="139"/>
        <v>52108786PINTURA</v>
      </c>
      <c r="B1214" s="581">
        <v>1198</v>
      </c>
      <c r="C1214" s="589">
        <v>52108786</v>
      </c>
      <c r="D1214" s="589" t="s">
        <v>286</v>
      </c>
      <c r="E1214" s="589">
        <v>3000</v>
      </c>
      <c r="F1214" s="591"/>
      <c r="G1214" s="589" t="s">
        <v>315</v>
      </c>
      <c r="H1214" s="541" t="s">
        <v>69</v>
      </c>
      <c r="I1214" s="692" t="s">
        <v>315</v>
      </c>
      <c r="J1214" s="592" t="s">
        <v>9798</v>
      </c>
      <c r="K1214" s="604" t="s">
        <v>287</v>
      </c>
      <c r="L1214" s="604" t="s">
        <v>9782</v>
      </c>
      <c r="M1214" s="593">
        <v>15</v>
      </c>
      <c r="N1214" s="604" t="s">
        <v>78</v>
      </c>
      <c r="O1214" s="594">
        <f t="shared" si="141"/>
        <v>0</v>
      </c>
      <c r="P1214" s="593">
        <f t="shared" si="140"/>
        <v>563</v>
      </c>
      <c r="Q1214" s="706">
        <v>2</v>
      </c>
      <c r="R1214" s="706">
        <v>3</v>
      </c>
      <c r="S1214" s="594">
        <f t="shared" ref="S1214:S1245" si="142">ROUNDUP(IF(N1214="pps",(M1214*VLOOKUP(L1214,$E$2:$I$9,4,FALSE)*$B$3)/E1214,0),0)</f>
        <v>1</v>
      </c>
      <c r="T1214" s="594">
        <f t="shared" ref="T1214:T1245" si="143">ROUNDUP(IF(N1214="pps",(M1214*VLOOKUP(L1214,$E$2:$I$9,4,FALSE)*$B$9)/E1214,0),0)</f>
        <v>2</v>
      </c>
      <c r="U1214" s="641" t="s">
        <v>9822</v>
      </c>
      <c r="V1214" s="833">
        <v>42892</v>
      </c>
      <c r="X1214" s="981">
        <v>0</v>
      </c>
      <c r="Y1214" s="981">
        <v>274</v>
      </c>
      <c r="Z1214" s="981">
        <v>2</v>
      </c>
      <c r="AA1214" s="981">
        <v>3</v>
      </c>
      <c r="AB1214" s="981">
        <v>4</v>
      </c>
      <c r="AC1214" s="981">
        <v>7</v>
      </c>
    </row>
    <row r="1215" spans="1:29" ht="15.75" hidden="1" customHeight="1" thickBot="1" x14ac:dyDescent="0.25">
      <c r="A1215" s="580" t="str">
        <f t="shared" si="139"/>
        <v>52108786TAP029E</v>
      </c>
      <c r="B1215" s="581">
        <v>1199</v>
      </c>
      <c r="C1215" s="692">
        <v>52108786</v>
      </c>
      <c r="D1215" s="589" t="s">
        <v>589</v>
      </c>
      <c r="E1215" s="589">
        <v>700</v>
      </c>
      <c r="F1215" s="591"/>
      <c r="G1215" s="589" t="s">
        <v>9958</v>
      </c>
      <c r="H1215" s="742" t="s">
        <v>69</v>
      </c>
      <c r="I1215" s="692" t="s">
        <v>97</v>
      </c>
      <c r="J1215" s="592" t="s">
        <v>9798</v>
      </c>
      <c r="K1215" s="604" t="s">
        <v>287</v>
      </c>
      <c r="L1215" s="604" t="s">
        <v>9782</v>
      </c>
      <c r="M1215" s="593">
        <v>1</v>
      </c>
      <c r="N1215" s="604" t="s">
        <v>78</v>
      </c>
      <c r="O1215" s="594">
        <f t="shared" si="141"/>
        <v>0</v>
      </c>
      <c r="P1215" s="593">
        <f t="shared" si="140"/>
        <v>38</v>
      </c>
      <c r="Q1215" s="706">
        <v>2</v>
      </c>
      <c r="R1215" s="706">
        <v>3</v>
      </c>
      <c r="S1215" s="594">
        <f t="shared" si="142"/>
        <v>1</v>
      </c>
      <c r="T1215" s="594">
        <f t="shared" si="143"/>
        <v>1</v>
      </c>
      <c r="U1215" s="641" t="s">
        <v>9822</v>
      </c>
      <c r="V1215" s="833">
        <v>42892</v>
      </c>
      <c r="X1215" s="981">
        <v>0</v>
      </c>
      <c r="Y1215" s="981">
        <v>19</v>
      </c>
      <c r="Z1215" s="981">
        <v>2</v>
      </c>
      <c r="AA1215" s="981">
        <v>3</v>
      </c>
      <c r="AB1215" s="981">
        <v>1</v>
      </c>
      <c r="AC1215" s="981">
        <v>1</v>
      </c>
    </row>
    <row r="1216" spans="1:29" ht="15.75" hidden="1" customHeight="1" thickBot="1" x14ac:dyDescent="0.25">
      <c r="A1216" s="580" t="str">
        <f t="shared" si="139"/>
        <v>52108117MA003D</v>
      </c>
      <c r="B1216" s="581">
        <v>1200</v>
      </c>
      <c r="C1216" s="589">
        <v>52108117</v>
      </c>
      <c r="D1216" s="589" t="s">
        <v>705</v>
      </c>
      <c r="E1216" s="589">
        <v>1000</v>
      </c>
      <c r="F1216" s="591"/>
      <c r="G1216" s="589" t="s">
        <v>1388</v>
      </c>
      <c r="H1216" s="589" t="s">
        <v>69</v>
      </c>
      <c r="I1216" s="692" t="s">
        <v>97</v>
      </c>
      <c r="J1216" s="592" t="s">
        <v>9797</v>
      </c>
      <c r="K1216" s="604" t="s">
        <v>274</v>
      </c>
      <c r="L1216" s="604" t="s">
        <v>9782</v>
      </c>
      <c r="M1216" s="593">
        <v>2</v>
      </c>
      <c r="N1216" s="604" t="s">
        <v>78</v>
      </c>
      <c r="O1216" s="594">
        <f t="shared" si="141"/>
        <v>0</v>
      </c>
      <c r="P1216" s="593">
        <f t="shared" si="140"/>
        <v>75</v>
      </c>
      <c r="Q1216" s="706">
        <v>2</v>
      </c>
      <c r="R1216" s="706">
        <v>3</v>
      </c>
      <c r="S1216" s="594">
        <f t="shared" si="142"/>
        <v>1</v>
      </c>
      <c r="T1216" s="594">
        <f t="shared" si="143"/>
        <v>1</v>
      </c>
      <c r="U1216" s="641" t="s">
        <v>9822</v>
      </c>
      <c r="V1216" s="833">
        <v>42898</v>
      </c>
      <c r="X1216" s="981">
        <v>0</v>
      </c>
      <c r="Y1216" s="981">
        <v>37</v>
      </c>
      <c r="Z1216" s="981">
        <v>2</v>
      </c>
      <c r="AA1216" s="981">
        <v>3</v>
      </c>
      <c r="AB1216" s="981">
        <v>1</v>
      </c>
      <c r="AC1216" s="981">
        <v>1</v>
      </c>
    </row>
    <row r="1217" spans="1:29" ht="15.75" hidden="1" customHeight="1" thickBot="1" x14ac:dyDescent="0.25">
      <c r="A1217" s="580" t="str">
        <f t="shared" si="139"/>
        <v>52107209MB010D</v>
      </c>
      <c r="B1217" s="581">
        <v>1201</v>
      </c>
      <c r="C1217" s="688">
        <v>52107209</v>
      </c>
      <c r="D1217" s="688" t="s">
        <v>706</v>
      </c>
      <c r="E1217" s="688">
        <v>1000</v>
      </c>
      <c r="F1217" s="613"/>
      <c r="G1217" s="688" t="s">
        <v>1437</v>
      </c>
      <c r="H1217" s="97" t="s">
        <v>69</v>
      </c>
      <c r="I1217" s="690" t="s">
        <v>84</v>
      </c>
      <c r="J1217" s="691" t="s">
        <v>9794</v>
      </c>
      <c r="K1217" s="688" t="s">
        <v>409</v>
      </c>
      <c r="L1217" s="688" t="s">
        <v>9782</v>
      </c>
      <c r="M1217" s="614">
        <v>1</v>
      </c>
      <c r="N1217" s="688" t="s">
        <v>78</v>
      </c>
      <c r="O1217" s="615">
        <f t="shared" si="141"/>
        <v>0</v>
      </c>
      <c r="P1217" s="593">
        <f t="shared" si="140"/>
        <v>38</v>
      </c>
      <c r="Q1217" s="815">
        <v>2</v>
      </c>
      <c r="R1217" s="815">
        <v>3</v>
      </c>
      <c r="S1217" s="594">
        <f t="shared" si="142"/>
        <v>1</v>
      </c>
      <c r="T1217" s="594">
        <f t="shared" si="143"/>
        <v>1</v>
      </c>
      <c r="U1217" s="735" t="s">
        <v>9824</v>
      </c>
      <c r="V1217" s="832">
        <v>42969</v>
      </c>
      <c r="X1217" s="981">
        <v>0</v>
      </c>
      <c r="Y1217" s="981">
        <v>19</v>
      </c>
      <c r="Z1217" s="981">
        <v>2</v>
      </c>
      <c r="AA1217" s="981">
        <v>3</v>
      </c>
      <c r="AB1217" s="981">
        <v>1</v>
      </c>
      <c r="AC1217" s="981">
        <v>1</v>
      </c>
    </row>
    <row r="1218" spans="1:29" ht="15.75" hidden="1" customHeight="1" thickBot="1" x14ac:dyDescent="0.25">
      <c r="A1218" s="580" t="str">
        <f t="shared" si="139"/>
        <v>52106428SPSF1D-M5</v>
      </c>
      <c r="B1218" s="581">
        <v>1202</v>
      </c>
      <c r="C1218" s="688">
        <v>52106428</v>
      </c>
      <c r="D1218" s="688" t="s">
        <v>707</v>
      </c>
      <c r="E1218" s="688">
        <v>224</v>
      </c>
      <c r="G1218" s="639" t="s">
        <v>708</v>
      </c>
      <c r="H1218" s="97" t="s">
        <v>139</v>
      </c>
      <c r="I1218" s="690" t="s">
        <v>306</v>
      </c>
      <c r="J1218" s="691" t="s">
        <v>9797</v>
      </c>
      <c r="K1218" s="688" t="s">
        <v>140</v>
      </c>
      <c r="L1218" s="688" t="s">
        <v>9782</v>
      </c>
      <c r="M1218" s="585">
        <v>1</v>
      </c>
      <c r="N1218" s="644" t="s">
        <v>78</v>
      </c>
      <c r="O1218" s="579">
        <f t="shared" si="141"/>
        <v>0</v>
      </c>
      <c r="P1218" s="585">
        <f t="shared" si="140"/>
        <v>38</v>
      </c>
      <c r="Q1218" s="602">
        <v>2</v>
      </c>
      <c r="R1218" s="602">
        <v>3</v>
      </c>
      <c r="S1218" s="579">
        <f t="shared" si="142"/>
        <v>1</v>
      </c>
      <c r="T1218" s="579">
        <f t="shared" si="143"/>
        <v>2</v>
      </c>
      <c r="U1218" s="735" t="s">
        <v>9822</v>
      </c>
      <c r="V1218" s="832">
        <v>42972</v>
      </c>
      <c r="X1218" s="981">
        <v>0</v>
      </c>
      <c r="Y1218" s="981">
        <v>19</v>
      </c>
      <c r="Z1218" s="981">
        <v>2</v>
      </c>
      <c r="AA1218" s="981">
        <v>3</v>
      </c>
      <c r="AB1218" s="981">
        <v>1</v>
      </c>
      <c r="AC1218" s="981">
        <v>2</v>
      </c>
    </row>
    <row r="1219" spans="1:29" ht="15.75" hidden="1" customHeight="1" thickBot="1" x14ac:dyDescent="0.25">
      <c r="A1219" s="580" t="str">
        <f t="shared" si="139"/>
        <v>52106426SPSF1D-M5</v>
      </c>
      <c r="B1219" s="581">
        <v>1203</v>
      </c>
      <c r="C1219" s="688">
        <v>52106426</v>
      </c>
      <c r="D1219" s="688" t="s">
        <v>709</v>
      </c>
      <c r="E1219" s="688">
        <v>224</v>
      </c>
      <c r="G1219" s="639" t="s">
        <v>708</v>
      </c>
      <c r="H1219" s="97" t="s">
        <v>139</v>
      </c>
      <c r="I1219" s="690" t="s">
        <v>306</v>
      </c>
      <c r="J1219" s="691" t="s">
        <v>9797</v>
      </c>
      <c r="K1219" s="688" t="s">
        <v>140</v>
      </c>
      <c r="L1219" s="688" t="s">
        <v>9782</v>
      </c>
      <c r="M1219" s="585">
        <v>1</v>
      </c>
      <c r="N1219" s="644" t="s">
        <v>78</v>
      </c>
      <c r="O1219" s="579">
        <f t="shared" si="141"/>
        <v>0</v>
      </c>
      <c r="P1219" s="585">
        <f t="shared" si="140"/>
        <v>38</v>
      </c>
      <c r="Q1219" s="602">
        <v>2</v>
      </c>
      <c r="R1219" s="602">
        <v>3</v>
      </c>
      <c r="S1219" s="579">
        <f t="shared" si="142"/>
        <v>1</v>
      </c>
      <c r="T1219" s="579">
        <f t="shared" si="143"/>
        <v>2</v>
      </c>
      <c r="U1219" s="735" t="s">
        <v>9822</v>
      </c>
      <c r="V1219" s="832">
        <v>42972</v>
      </c>
      <c r="X1219" s="981">
        <v>0</v>
      </c>
      <c r="Y1219" s="981">
        <v>19</v>
      </c>
      <c r="Z1219" s="981">
        <v>2</v>
      </c>
      <c r="AA1219" s="981">
        <v>3</v>
      </c>
      <c r="AB1219" s="981">
        <v>1</v>
      </c>
      <c r="AC1219" s="981">
        <v>2</v>
      </c>
    </row>
    <row r="1220" spans="1:29" ht="15.75" hidden="1" customHeight="1" thickBot="1" x14ac:dyDescent="0.25">
      <c r="A1220" s="580" t="str">
        <f t="shared" si="139"/>
        <v>52104770MA021E</v>
      </c>
      <c r="B1220" s="581">
        <v>1204</v>
      </c>
      <c r="C1220" s="589">
        <v>52104770</v>
      </c>
      <c r="D1220" s="589" t="s">
        <v>712</v>
      </c>
      <c r="E1220" s="589">
        <v>20</v>
      </c>
      <c r="F1220" s="591"/>
      <c r="G1220" s="589" t="s">
        <v>1867</v>
      </c>
      <c r="H1220" s="541" t="s">
        <v>69</v>
      </c>
      <c r="I1220" s="692" t="s">
        <v>97</v>
      </c>
      <c r="J1220" s="592" t="s">
        <v>9798</v>
      </c>
      <c r="K1220" s="604" t="s">
        <v>713</v>
      </c>
      <c r="L1220" s="604" t="s">
        <v>9782</v>
      </c>
      <c r="M1220" s="593">
        <v>1</v>
      </c>
      <c r="N1220" s="604" t="s">
        <v>78</v>
      </c>
      <c r="O1220" s="594">
        <f t="shared" si="141"/>
        <v>0</v>
      </c>
      <c r="P1220" s="593">
        <f t="shared" si="140"/>
        <v>38</v>
      </c>
      <c r="Q1220" s="706">
        <v>2</v>
      </c>
      <c r="R1220" s="706">
        <v>3</v>
      </c>
      <c r="S1220" s="594">
        <f t="shared" si="142"/>
        <v>8</v>
      </c>
      <c r="T1220" s="594">
        <f t="shared" si="143"/>
        <v>15</v>
      </c>
      <c r="U1220" s="641" t="s">
        <v>9822</v>
      </c>
      <c r="V1220" s="833">
        <v>42892</v>
      </c>
      <c r="X1220" s="981">
        <v>0</v>
      </c>
      <c r="Y1220" s="981">
        <v>19</v>
      </c>
      <c r="Z1220" s="981">
        <v>2</v>
      </c>
      <c r="AA1220" s="981">
        <v>3</v>
      </c>
      <c r="AB1220" s="981">
        <v>8</v>
      </c>
      <c r="AC1220" s="981">
        <v>15</v>
      </c>
    </row>
    <row r="1221" spans="1:29" ht="15.75" hidden="1" customHeight="1" thickBot="1" x14ac:dyDescent="0.25">
      <c r="A1221" s="580" t="str">
        <f t="shared" si="139"/>
        <v>52123914SPSL3</v>
      </c>
      <c r="B1221" s="581">
        <v>1205</v>
      </c>
      <c r="C1221" s="589">
        <v>52123914</v>
      </c>
      <c r="D1221" s="589" t="s">
        <v>714</v>
      </c>
      <c r="E1221" s="589">
        <v>20</v>
      </c>
      <c r="F1221" s="591"/>
      <c r="G1221" s="589" t="s">
        <v>715</v>
      </c>
      <c r="H1221" s="589"/>
      <c r="I1221" s="692" t="s">
        <v>2283</v>
      </c>
      <c r="J1221" s="592" t="s">
        <v>716</v>
      </c>
      <c r="K1221" s="604"/>
      <c r="L1221" s="604" t="s">
        <v>9782</v>
      </c>
      <c r="M1221" s="593">
        <v>1</v>
      </c>
      <c r="N1221" s="604" t="s">
        <v>78</v>
      </c>
      <c r="O1221" s="594">
        <f t="shared" si="141"/>
        <v>0</v>
      </c>
      <c r="P1221" s="593">
        <f t="shared" si="140"/>
        <v>38</v>
      </c>
      <c r="Q1221" s="706">
        <v>2</v>
      </c>
      <c r="R1221" s="706">
        <v>5</v>
      </c>
      <c r="S1221" s="594">
        <f t="shared" si="142"/>
        <v>8</v>
      </c>
      <c r="T1221" s="594">
        <f t="shared" si="143"/>
        <v>15</v>
      </c>
      <c r="U1221" s="641" t="s">
        <v>9822</v>
      </c>
      <c r="V1221" s="833">
        <v>42905</v>
      </c>
      <c r="X1221" s="981">
        <v>0</v>
      </c>
      <c r="Y1221" s="981">
        <v>19</v>
      </c>
      <c r="Z1221" s="981">
        <v>2</v>
      </c>
      <c r="AA1221" s="981">
        <v>5</v>
      </c>
      <c r="AB1221" s="981">
        <v>8</v>
      </c>
      <c r="AC1221" s="981">
        <v>15</v>
      </c>
    </row>
    <row r="1222" spans="1:29" ht="15.75" hidden="1" customHeight="1" thickBot="1" x14ac:dyDescent="0.25">
      <c r="A1222" s="580" t="str">
        <f t="shared" si="139"/>
        <v>52100514SPSD1D-M4</v>
      </c>
      <c r="B1222" s="581">
        <v>1206</v>
      </c>
      <c r="C1222" s="667">
        <v>52100514</v>
      </c>
      <c r="D1222" s="667" t="s">
        <v>717</v>
      </c>
      <c r="E1222" s="667">
        <v>20</v>
      </c>
      <c r="G1222" s="667" t="s">
        <v>362</v>
      </c>
      <c r="H1222" s="97" t="s">
        <v>69</v>
      </c>
      <c r="I1222" s="690" t="s">
        <v>104</v>
      </c>
      <c r="J1222" s="691" t="s">
        <v>132</v>
      </c>
      <c r="K1222" s="688" t="s">
        <v>718</v>
      </c>
      <c r="L1222" s="688" t="s">
        <v>47</v>
      </c>
      <c r="M1222" s="585">
        <v>1</v>
      </c>
      <c r="O1222" s="579">
        <f t="shared" si="141"/>
        <v>0</v>
      </c>
      <c r="P1222" s="585" t="e">
        <f t="shared" si="140"/>
        <v>#N/A</v>
      </c>
      <c r="Q1222" s="602"/>
      <c r="R1222" s="602"/>
      <c r="S1222" s="579">
        <f t="shared" si="142"/>
        <v>0</v>
      </c>
      <c r="T1222" s="579">
        <f t="shared" si="143"/>
        <v>0</v>
      </c>
      <c r="U1222" s="735"/>
      <c r="V1222" s="831"/>
      <c r="X1222" s="981">
        <v>0</v>
      </c>
      <c r="Y1222" s="981" t="e">
        <v>#N/A</v>
      </c>
      <c r="AB1222" s="981">
        <v>0</v>
      </c>
      <c r="AC1222" s="981">
        <v>0</v>
      </c>
    </row>
    <row r="1223" spans="1:29" ht="15.75" hidden="1" customHeight="1" thickBot="1" x14ac:dyDescent="0.25">
      <c r="A1223" s="580" t="str">
        <f t="shared" si="139"/>
        <v>52100513SPSD1E-M4</v>
      </c>
      <c r="B1223" s="581">
        <v>1207</v>
      </c>
      <c r="C1223" s="674">
        <v>52100513</v>
      </c>
      <c r="D1223" s="667" t="s">
        <v>717</v>
      </c>
      <c r="E1223" s="667">
        <v>20</v>
      </c>
      <c r="G1223" s="667" t="s">
        <v>364</v>
      </c>
      <c r="H1223" s="97" t="s">
        <v>69</v>
      </c>
      <c r="I1223" s="690" t="s">
        <v>104</v>
      </c>
      <c r="J1223" s="691" t="s">
        <v>132</v>
      </c>
      <c r="K1223" s="688" t="s">
        <v>718</v>
      </c>
      <c r="L1223" s="688" t="s">
        <v>47</v>
      </c>
      <c r="M1223" s="585">
        <v>1</v>
      </c>
      <c r="O1223" s="579">
        <f t="shared" si="141"/>
        <v>0</v>
      </c>
      <c r="P1223" s="585" t="e">
        <f t="shared" si="140"/>
        <v>#N/A</v>
      </c>
      <c r="Q1223" s="602"/>
      <c r="R1223" s="602"/>
      <c r="S1223" s="579">
        <f t="shared" si="142"/>
        <v>0</v>
      </c>
      <c r="T1223" s="579">
        <f t="shared" si="143"/>
        <v>0</v>
      </c>
      <c r="U1223" s="735"/>
      <c r="V1223" s="831"/>
      <c r="X1223" s="981">
        <v>0</v>
      </c>
      <c r="Y1223" s="981" t="e">
        <v>#N/A</v>
      </c>
      <c r="AB1223" s="981">
        <v>0</v>
      </c>
      <c r="AC1223" s="981">
        <v>0</v>
      </c>
    </row>
    <row r="1224" spans="1:29" ht="15.75" hidden="1" customHeight="1" thickBot="1" x14ac:dyDescent="0.25">
      <c r="A1224" s="580" t="str">
        <f t="shared" si="139"/>
        <v>52100479SPST4D-M3</v>
      </c>
      <c r="B1224" s="581">
        <v>1208</v>
      </c>
      <c r="C1224" s="690">
        <v>52100479</v>
      </c>
      <c r="D1224" s="695" t="s">
        <v>719</v>
      </c>
      <c r="E1224" s="639">
        <v>36</v>
      </c>
      <c r="G1224" s="639" t="s">
        <v>720</v>
      </c>
      <c r="H1224" s="97" t="s">
        <v>69</v>
      </c>
      <c r="I1224" s="690" t="s">
        <v>721</v>
      </c>
      <c r="J1224" s="691" t="s">
        <v>132</v>
      </c>
      <c r="K1224" s="715" t="s">
        <v>474</v>
      </c>
      <c r="L1224" s="688" t="s">
        <v>301</v>
      </c>
      <c r="M1224" s="585">
        <v>1</v>
      </c>
      <c r="O1224" s="579">
        <f t="shared" si="141"/>
        <v>0</v>
      </c>
      <c r="P1224" s="585" t="e">
        <f t="shared" si="140"/>
        <v>#N/A</v>
      </c>
      <c r="Q1224" s="602"/>
      <c r="R1224" s="602"/>
      <c r="S1224" s="579">
        <f t="shared" si="142"/>
        <v>0</v>
      </c>
      <c r="T1224" s="579">
        <f t="shared" si="143"/>
        <v>0</v>
      </c>
      <c r="U1224" s="735"/>
      <c r="V1224" s="831"/>
      <c r="X1224" s="981">
        <v>0</v>
      </c>
      <c r="Y1224" s="981" t="e">
        <v>#N/A</v>
      </c>
      <c r="AB1224" s="981">
        <v>0</v>
      </c>
      <c r="AC1224" s="981">
        <v>0</v>
      </c>
    </row>
    <row r="1225" spans="1:29" ht="30.75" hidden="1" customHeight="1" thickBot="1" x14ac:dyDescent="0.25">
      <c r="A1225" s="580" t="str">
        <f t="shared" si="139"/>
        <v>52100478SPST4D-M3</v>
      </c>
      <c r="B1225" s="581">
        <v>1209</v>
      </c>
      <c r="C1225" s="690">
        <v>52100478</v>
      </c>
      <c r="D1225" s="695" t="s">
        <v>722</v>
      </c>
      <c r="E1225" s="639">
        <v>36</v>
      </c>
      <c r="G1225" s="639" t="s">
        <v>720</v>
      </c>
      <c r="H1225" s="97" t="s">
        <v>69</v>
      </c>
      <c r="I1225" s="690" t="s">
        <v>294</v>
      </c>
      <c r="J1225" s="691" t="s">
        <v>132</v>
      </c>
      <c r="K1225" s="715" t="s">
        <v>474</v>
      </c>
      <c r="L1225" s="688" t="s">
        <v>301</v>
      </c>
      <c r="M1225" s="585">
        <v>1</v>
      </c>
      <c r="O1225" s="579">
        <f t="shared" si="141"/>
        <v>0</v>
      </c>
      <c r="P1225" s="585" t="e">
        <f t="shared" si="140"/>
        <v>#N/A</v>
      </c>
      <c r="Q1225" s="602"/>
      <c r="R1225" s="602"/>
      <c r="S1225" s="579">
        <f t="shared" si="142"/>
        <v>0</v>
      </c>
      <c r="T1225" s="579">
        <f t="shared" si="143"/>
        <v>0</v>
      </c>
      <c r="U1225" s="735"/>
      <c r="V1225" s="831"/>
      <c r="X1225" s="981">
        <v>0</v>
      </c>
      <c r="Y1225" s="981" t="e">
        <v>#N/A</v>
      </c>
      <c r="AB1225" s="981">
        <v>0</v>
      </c>
      <c r="AC1225" s="981">
        <v>0</v>
      </c>
    </row>
    <row r="1226" spans="1:29" ht="15.75" hidden="1" customHeight="1" thickBot="1" x14ac:dyDescent="0.25">
      <c r="A1226" s="580" t="str">
        <f t="shared" si="139"/>
        <v>52100320SPSF1D-M4</v>
      </c>
      <c r="B1226" s="581">
        <v>1210</v>
      </c>
      <c r="C1226" s="639">
        <v>52100320</v>
      </c>
      <c r="D1226" s="639" t="s">
        <v>137</v>
      </c>
      <c r="E1226" s="639">
        <v>180</v>
      </c>
      <c r="G1226" s="639" t="s">
        <v>138</v>
      </c>
      <c r="H1226" s="97" t="s">
        <v>139</v>
      </c>
      <c r="I1226" s="690"/>
      <c r="J1226" s="691" t="s">
        <v>132</v>
      </c>
      <c r="K1226" s="688" t="s">
        <v>140</v>
      </c>
      <c r="L1226" s="688" t="s">
        <v>47</v>
      </c>
      <c r="M1226" s="585">
        <v>1</v>
      </c>
      <c r="O1226" s="579">
        <f t="shared" si="141"/>
        <v>0</v>
      </c>
      <c r="P1226" s="585" t="e">
        <f t="shared" si="140"/>
        <v>#N/A</v>
      </c>
      <c r="Q1226" s="602"/>
      <c r="R1226" s="602"/>
      <c r="S1226" s="579">
        <f t="shared" si="142"/>
        <v>0</v>
      </c>
      <c r="T1226" s="579">
        <f t="shared" si="143"/>
        <v>0</v>
      </c>
      <c r="U1226" s="735"/>
      <c r="V1226" s="831"/>
      <c r="X1226" s="981">
        <v>0</v>
      </c>
      <c r="Y1226" s="981" t="e">
        <v>#N/A</v>
      </c>
      <c r="AB1226" s="981">
        <v>0</v>
      </c>
      <c r="AC1226" s="981">
        <v>0</v>
      </c>
    </row>
    <row r="1227" spans="1:29" ht="15.75" hidden="1" customHeight="1" thickBot="1" x14ac:dyDescent="0.25">
      <c r="A1227" s="580" t="str">
        <f t="shared" si="139"/>
        <v>52099526MB018D-M1</v>
      </c>
      <c r="B1227" s="581">
        <v>1211</v>
      </c>
      <c r="C1227" s="605">
        <v>52099526</v>
      </c>
      <c r="D1227" s="639" t="s">
        <v>724</v>
      </c>
      <c r="E1227" s="639">
        <v>70</v>
      </c>
      <c r="G1227" s="639" t="s">
        <v>82</v>
      </c>
      <c r="H1227" s="97" t="s">
        <v>69</v>
      </c>
      <c r="I1227" s="690" t="s">
        <v>84</v>
      </c>
      <c r="J1227" s="691" t="s">
        <v>83</v>
      </c>
      <c r="K1227" s="688" t="s">
        <v>611</v>
      </c>
      <c r="L1227" s="688" t="s">
        <v>535</v>
      </c>
      <c r="M1227" s="585">
        <v>1</v>
      </c>
      <c r="O1227" s="579">
        <f t="shared" si="141"/>
        <v>0</v>
      </c>
      <c r="P1227" s="585" t="e">
        <f t="shared" si="140"/>
        <v>#N/A</v>
      </c>
      <c r="Q1227" s="602"/>
      <c r="R1227" s="602"/>
      <c r="S1227" s="579">
        <f t="shared" si="142"/>
        <v>0</v>
      </c>
      <c r="T1227" s="579">
        <f t="shared" si="143"/>
        <v>0</v>
      </c>
      <c r="U1227" s="735"/>
      <c r="V1227" s="831"/>
      <c r="X1227" s="981">
        <v>0</v>
      </c>
      <c r="Y1227" s="981" t="e">
        <v>#N/A</v>
      </c>
      <c r="AB1227" s="981">
        <v>0</v>
      </c>
      <c r="AC1227" s="981">
        <v>0</v>
      </c>
    </row>
    <row r="1228" spans="1:29" ht="15.75" hidden="1" customHeight="1" thickBot="1" x14ac:dyDescent="0.25">
      <c r="A1228" s="580" t="str">
        <f t="shared" si="139"/>
        <v>52099526TP033D-M2</v>
      </c>
      <c r="B1228" s="581">
        <v>1212</v>
      </c>
      <c r="C1228" s="692">
        <v>52099526</v>
      </c>
      <c r="D1228" s="589" t="s">
        <v>437</v>
      </c>
      <c r="E1228" s="589">
        <v>70</v>
      </c>
      <c r="F1228" s="591"/>
      <c r="G1228" s="589" t="s">
        <v>109</v>
      </c>
      <c r="H1228" s="541" t="s">
        <v>69</v>
      </c>
      <c r="I1228" s="692" t="s">
        <v>84</v>
      </c>
      <c r="J1228" s="592" t="s">
        <v>83</v>
      </c>
      <c r="K1228" s="604" t="s">
        <v>611</v>
      </c>
      <c r="L1228" s="604" t="s">
        <v>535</v>
      </c>
      <c r="M1228" s="593">
        <v>1</v>
      </c>
      <c r="N1228" s="604"/>
      <c r="O1228" s="594">
        <f t="shared" si="141"/>
        <v>0</v>
      </c>
      <c r="P1228" s="585" t="e">
        <f t="shared" si="140"/>
        <v>#N/A</v>
      </c>
      <c r="Q1228" s="706"/>
      <c r="R1228" s="706"/>
      <c r="S1228" s="579">
        <f t="shared" si="142"/>
        <v>0</v>
      </c>
      <c r="T1228" s="579">
        <f t="shared" si="143"/>
        <v>0</v>
      </c>
      <c r="U1228" s="641" t="s">
        <v>9823</v>
      </c>
      <c r="V1228" s="853">
        <v>42961</v>
      </c>
      <c r="X1228" s="981">
        <v>0</v>
      </c>
      <c r="Y1228" s="981" t="e">
        <v>#N/A</v>
      </c>
      <c r="AB1228" s="981">
        <v>0</v>
      </c>
      <c r="AC1228" s="981">
        <v>0</v>
      </c>
    </row>
    <row r="1229" spans="1:29" ht="15.75" hidden="1" customHeight="1" thickBot="1" x14ac:dyDescent="0.25">
      <c r="A1229" s="580" t="str">
        <f t="shared" si="139"/>
        <v>52099526MB010D-M1</v>
      </c>
      <c r="B1229" s="581">
        <v>1213</v>
      </c>
      <c r="C1229" s="693">
        <v>52099526</v>
      </c>
      <c r="D1229" s="586" t="s">
        <v>437</v>
      </c>
      <c r="E1229" s="586">
        <v>70</v>
      </c>
      <c r="G1229" s="586" t="s">
        <v>347</v>
      </c>
      <c r="H1229" s="391" t="s">
        <v>69</v>
      </c>
      <c r="I1229" s="693" t="s">
        <v>84</v>
      </c>
      <c r="J1229" s="694" t="s">
        <v>83</v>
      </c>
      <c r="K1229" s="605" t="s">
        <v>611</v>
      </c>
      <c r="L1229" s="605" t="s">
        <v>535</v>
      </c>
      <c r="M1229" s="585">
        <v>1</v>
      </c>
      <c r="N1229" s="644" t="s">
        <v>78</v>
      </c>
      <c r="O1229" s="579">
        <f t="shared" si="141"/>
        <v>0</v>
      </c>
      <c r="P1229" s="585" t="e">
        <f t="shared" si="140"/>
        <v>#N/A</v>
      </c>
      <c r="Q1229" s="602">
        <v>2</v>
      </c>
      <c r="R1229" s="602">
        <v>3</v>
      </c>
      <c r="S1229" s="579" t="e">
        <f t="shared" si="142"/>
        <v>#N/A</v>
      </c>
      <c r="T1229" s="579" t="e">
        <f t="shared" si="143"/>
        <v>#N/A</v>
      </c>
      <c r="U1229" s="735" t="s">
        <v>9824</v>
      </c>
      <c r="V1229" s="832">
        <v>42971</v>
      </c>
      <c r="X1229" s="981">
        <v>0</v>
      </c>
      <c r="Y1229" s="981" t="e">
        <v>#N/A</v>
      </c>
      <c r="Z1229" s="981">
        <v>2</v>
      </c>
      <c r="AA1229" s="981">
        <v>3</v>
      </c>
      <c r="AB1229" s="981" t="e">
        <v>#N/A</v>
      </c>
      <c r="AC1229" s="981" t="e">
        <v>#N/A</v>
      </c>
    </row>
    <row r="1230" spans="1:29" ht="15.75" hidden="1" customHeight="1" thickBot="1" x14ac:dyDescent="0.25">
      <c r="A1230" s="580" t="str">
        <f t="shared" si="139"/>
        <v>52099031MA021E</v>
      </c>
      <c r="B1230" s="581">
        <v>1214</v>
      </c>
      <c r="C1230" s="639">
        <v>52099031</v>
      </c>
      <c r="D1230" s="639" t="s">
        <v>725</v>
      </c>
      <c r="E1230" s="639">
        <v>40</v>
      </c>
      <c r="F1230" s="613"/>
      <c r="G1230" s="639" t="s">
        <v>1867</v>
      </c>
      <c r="H1230" s="97" t="s">
        <v>69</v>
      </c>
      <c r="I1230" s="690" t="s">
        <v>97</v>
      </c>
      <c r="J1230" s="691" t="s">
        <v>9798</v>
      </c>
      <c r="K1230" s="688" t="s">
        <v>436</v>
      </c>
      <c r="L1230" s="688" t="s">
        <v>9782</v>
      </c>
      <c r="M1230" s="614">
        <v>1</v>
      </c>
      <c r="N1230" s="688" t="s">
        <v>78</v>
      </c>
      <c r="O1230" s="615">
        <f t="shared" si="141"/>
        <v>0</v>
      </c>
      <c r="P1230" s="593">
        <f t="shared" si="140"/>
        <v>38</v>
      </c>
      <c r="Q1230" s="815">
        <v>6</v>
      </c>
      <c r="R1230" s="815">
        <v>8</v>
      </c>
      <c r="S1230" s="594">
        <f t="shared" si="142"/>
        <v>4</v>
      </c>
      <c r="T1230" s="594">
        <f t="shared" si="143"/>
        <v>8</v>
      </c>
      <c r="U1230" s="735" t="s">
        <v>9824</v>
      </c>
      <c r="V1230" s="832">
        <v>43006</v>
      </c>
      <c r="X1230" s="981">
        <v>0</v>
      </c>
      <c r="Y1230" s="981">
        <v>19</v>
      </c>
      <c r="Z1230" s="981">
        <v>6</v>
      </c>
      <c r="AA1230" s="981">
        <v>8</v>
      </c>
      <c r="AB1230" s="981">
        <v>4</v>
      </c>
      <c r="AC1230" s="981">
        <v>8</v>
      </c>
    </row>
    <row r="1231" spans="1:29" ht="15.75" hidden="1" customHeight="1" thickBot="1" x14ac:dyDescent="0.25">
      <c r="A1231" s="580" t="str">
        <f t="shared" si="139"/>
        <v>52098605SPSD2E-M4</v>
      </c>
      <c r="B1231" s="581">
        <v>1215</v>
      </c>
      <c r="C1231" s="667">
        <v>52098605</v>
      </c>
      <c r="D1231" s="667" t="s">
        <v>726</v>
      </c>
      <c r="E1231" s="667">
        <v>100</v>
      </c>
      <c r="G1231" s="667" t="s">
        <v>397</v>
      </c>
      <c r="H1231" s="97" t="s">
        <v>69</v>
      </c>
      <c r="I1231" s="690" t="s">
        <v>104</v>
      </c>
      <c r="J1231" s="691" t="s">
        <v>70</v>
      </c>
      <c r="K1231" s="688" t="s">
        <v>718</v>
      </c>
      <c r="L1231" s="688" t="s">
        <v>47</v>
      </c>
      <c r="M1231" s="585">
        <v>1</v>
      </c>
      <c r="O1231" s="579">
        <f t="shared" si="141"/>
        <v>0</v>
      </c>
      <c r="P1231" s="585" t="e">
        <f t="shared" si="140"/>
        <v>#N/A</v>
      </c>
      <c r="Q1231" s="602"/>
      <c r="R1231" s="602"/>
      <c r="S1231" s="579">
        <f t="shared" si="142"/>
        <v>0</v>
      </c>
      <c r="T1231" s="579">
        <f t="shared" si="143"/>
        <v>0</v>
      </c>
      <c r="U1231" s="735"/>
      <c r="V1231" s="831"/>
      <c r="X1231" s="981">
        <v>0</v>
      </c>
      <c r="Y1231" s="981" t="e">
        <v>#N/A</v>
      </c>
      <c r="AB1231" s="981">
        <v>0</v>
      </c>
      <c r="AC1231" s="981">
        <v>0</v>
      </c>
    </row>
    <row r="1232" spans="1:29" ht="15.75" hidden="1" customHeight="1" thickBot="1" x14ac:dyDescent="0.25">
      <c r="A1232" s="580" t="str">
        <f t="shared" si="139"/>
        <v>52098604DO023E-M4</v>
      </c>
      <c r="B1232" s="581">
        <v>1216</v>
      </c>
      <c r="C1232" s="667">
        <v>52098604</v>
      </c>
      <c r="D1232" s="667" t="s">
        <v>10093</v>
      </c>
      <c r="E1232" s="667">
        <v>100</v>
      </c>
      <c r="G1232" s="667" t="s">
        <v>103</v>
      </c>
      <c r="H1232" s="97" t="s">
        <v>69</v>
      </c>
      <c r="I1232" s="690" t="s">
        <v>104</v>
      </c>
      <c r="J1232" s="691" t="s">
        <v>70</v>
      </c>
      <c r="K1232" s="688" t="s">
        <v>718</v>
      </c>
      <c r="L1232" s="688" t="s">
        <v>47</v>
      </c>
      <c r="M1232" s="585">
        <v>1</v>
      </c>
      <c r="O1232" s="579">
        <f t="shared" si="141"/>
        <v>0</v>
      </c>
      <c r="P1232" s="585" t="e">
        <f t="shared" si="140"/>
        <v>#N/A</v>
      </c>
      <c r="Q1232" s="602"/>
      <c r="R1232" s="602"/>
      <c r="S1232" s="579">
        <f t="shared" si="142"/>
        <v>0</v>
      </c>
      <c r="T1232" s="579">
        <f t="shared" si="143"/>
        <v>0</v>
      </c>
      <c r="U1232" s="735"/>
      <c r="V1232" s="831"/>
      <c r="X1232" s="981">
        <v>0</v>
      </c>
      <c r="Y1232" s="981" t="e">
        <v>#N/A</v>
      </c>
      <c r="AB1232" s="981">
        <v>0</v>
      </c>
      <c r="AC1232" s="981">
        <v>0</v>
      </c>
    </row>
    <row r="1233" spans="1:29" ht="15.75" hidden="1" customHeight="1" thickBot="1" x14ac:dyDescent="0.25">
      <c r="A1233" s="580" t="str">
        <f t="shared" si="139"/>
        <v>52096991SPSF1D-M4</v>
      </c>
      <c r="B1233" s="581">
        <v>1217</v>
      </c>
      <c r="C1233" s="688">
        <v>52096991</v>
      </c>
      <c r="D1233" s="688" t="s">
        <v>728</v>
      </c>
      <c r="E1233" s="639">
        <v>66</v>
      </c>
      <c r="G1233" s="639" t="s">
        <v>138</v>
      </c>
      <c r="H1233" s="97" t="s">
        <v>69</v>
      </c>
      <c r="I1233" s="690" t="s">
        <v>306</v>
      </c>
      <c r="J1233" s="691" t="s">
        <v>9797</v>
      </c>
      <c r="K1233" s="688" t="s">
        <v>729</v>
      </c>
      <c r="L1233" s="688" t="s">
        <v>9782</v>
      </c>
      <c r="M1233" s="585">
        <v>1</v>
      </c>
      <c r="N1233" s="644" t="s">
        <v>78</v>
      </c>
      <c r="O1233" s="579">
        <f t="shared" si="141"/>
        <v>0</v>
      </c>
      <c r="P1233" s="585">
        <f t="shared" si="140"/>
        <v>38</v>
      </c>
      <c r="Q1233" s="602">
        <v>3</v>
      </c>
      <c r="R1233" s="602">
        <v>5</v>
      </c>
      <c r="S1233" s="579">
        <f t="shared" si="142"/>
        <v>3</v>
      </c>
      <c r="T1233" s="579">
        <f t="shared" si="143"/>
        <v>5</v>
      </c>
      <c r="U1233" s="735" t="s">
        <v>9822</v>
      </c>
      <c r="V1233" s="832">
        <v>42972</v>
      </c>
      <c r="X1233" s="981">
        <v>0</v>
      </c>
      <c r="Y1233" s="981">
        <v>19</v>
      </c>
      <c r="Z1233" s="981">
        <v>3</v>
      </c>
      <c r="AA1233" s="981">
        <v>5</v>
      </c>
      <c r="AB1233" s="981">
        <v>3</v>
      </c>
      <c r="AC1233" s="981">
        <v>5</v>
      </c>
    </row>
    <row r="1234" spans="1:29" ht="15.75" hidden="1" customHeight="1" thickBot="1" x14ac:dyDescent="0.25">
      <c r="A1234" s="580" t="str">
        <f t="shared" si="139"/>
        <v>52095758SPSD1D-M5</v>
      </c>
      <c r="B1234" s="581">
        <v>1218</v>
      </c>
      <c r="C1234" s="639">
        <v>52095758</v>
      </c>
      <c r="D1234" s="639" t="s">
        <v>733</v>
      </c>
      <c r="E1234" s="639">
        <v>30</v>
      </c>
      <c r="G1234" s="639" t="s">
        <v>734</v>
      </c>
      <c r="H1234" s="97" t="s">
        <v>139</v>
      </c>
      <c r="I1234" s="690" t="s">
        <v>104</v>
      </c>
      <c r="J1234" s="691" t="s">
        <v>132</v>
      </c>
      <c r="K1234" s="688" t="s">
        <v>140</v>
      </c>
      <c r="L1234" s="688" t="s">
        <v>301</v>
      </c>
      <c r="M1234" s="585">
        <v>1</v>
      </c>
      <c r="O1234" s="579">
        <f t="shared" si="141"/>
        <v>0</v>
      </c>
      <c r="P1234" s="585" t="e">
        <f t="shared" si="140"/>
        <v>#N/A</v>
      </c>
      <c r="Q1234" s="602"/>
      <c r="R1234" s="602"/>
      <c r="S1234" s="579">
        <f t="shared" si="142"/>
        <v>0</v>
      </c>
      <c r="T1234" s="579">
        <f t="shared" si="143"/>
        <v>0</v>
      </c>
      <c r="U1234" s="735"/>
      <c r="V1234" s="831"/>
      <c r="X1234" s="981">
        <v>0</v>
      </c>
      <c r="Y1234" s="981" t="e">
        <v>#N/A</v>
      </c>
      <c r="AB1234" s="981">
        <v>0</v>
      </c>
      <c r="AC1234" s="981">
        <v>0</v>
      </c>
    </row>
    <row r="1235" spans="1:29" ht="15.75" hidden="1" customHeight="1" thickBot="1" x14ac:dyDescent="0.25">
      <c r="A1235" s="580" t="str">
        <f t="shared" si="139"/>
        <v>52095757SPSD1E-M5</v>
      </c>
      <c r="B1235" s="581">
        <v>1219</v>
      </c>
      <c r="C1235" s="639">
        <v>52095757</v>
      </c>
      <c r="D1235" s="639" t="s">
        <v>735</v>
      </c>
      <c r="E1235" s="639">
        <v>30</v>
      </c>
      <c r="G1235" s="639" t="s">
        <v>736</v>
      </c>
      <c r="H1235" s="639" t="s">
        <v>139</v>
      </c>
      <c r="I1235" s="690" t="s">
        <v>104</v>
      </c>
      <c r="J1235" s="691" t="s">
        <v>132</v>
      </c>
      <c r="K1235" s="688" t="s">
        <v>140</v>
      </c>
      <c r="L1235" s="688" t="s">
        <v>301</v>
      </c>
      <c r="M1235" s="585">
        <v>1</v>
      </c>
      <c r="O1235" s="579">
        <f t="shared" si="141"/>
        <v>0</v>
      </c>
      <c r="P1235" s="585" t="e">
        <f t="shared" si="140"/>
        <v>#N/A</v>
      </c>
      <c r="Q1235" s="602"/>
      <c r="R1235" s="602"/>
      <c r="S1235" s="579">
        <f t="shared" si="142"/>
        <v>0</v>
      </c>
      <c r="T1235" s="579">
        <f t="shared" si="143"/>
        <v>0</v>
      </c>
      <c r="U1235" s="735"/>
      <c r="V1235" s="831"/>
      <c r="X1235" s="981">
        <v>0</v>
      </c>
      <c r="Y1235" s="981" t="e">
        <v>#N/A</v>
      </c>
      <c r="AB1235" s="981">
        <v>0</v>
      </c>
      <c r="AC1235" s="981">
        <v>0</v>
      </c>
    </row>
    <row r="1236" spans="1:29" ht="15.75" hidden="1" customHeight="1" thickBot="1" x14ac:dyDescent="0.25">
      <c r="A1236" s="580" t="str">
        <f t="shared" si="139"/>
        <v>52095756SPSD1D-M5</v>
      </c>
      <c r="B1236" s="581">
        <v>1220</v>
      </c>
      <c r="C1236" s="639">
        <v>52095756</v>
      </c>
      <c r="D1236" s="639" t="s">
        <v>737</v>
      </c>
      <c r="E1236" s="639">
        <v>30</v>
      </c>
      <c r="G1236" s="639" t="s">
        <v>734</v>
      </c>
      <c r="H1236" s="97" t="s">
        <v>139</v>
      </c>
      <c r="I1236" s="690" t="s">
        <v>104</v>
      </c>
      <c r="J1236" s="691" t="s">
        <v>132</v>
      </c>
      <c r="K1236" s="688" t="s">
        <v>140</v>
      </c>
      <c r="L1236" s="688" t="s">
        <v>301</v>
      </c>
      <c r="M1236" s="585">
        <v>1</v>
      </c>
      <c r="O1236" s="579">
        <f t="shared" si="141"/>
        <v>0</v>
      </c>
      <c r="P1236" s="585" t="e">
        <f t="shared" si="140"/>
        <v>#N/A</v>
      </c>
      <c r="Q1236" s="602"/>
      <c r="R1236" s="602"/>
      <c r="S1236" s="579">
        <f t="shared" si="142"/>
        <v>0</v>
      </c>
      <c r="T1236" s="579">
        <f t="shared" si="143"/>
        <v>0</v>
      </c>
      <c r="U1236" s="735"/>
      <c r="V1236" s="831"/>
      <c r="X1236" s="981">
        <v>0</v>
      </c>
      <c r="Y1236" s="981" t="e">
        <v>#N/A</v>
      </c>
      <c r="AB1236" s="981">
        <v>0</v>
      </c>
      <c r="AC1236" s="981">
        <v>0</v>
      </c>
    </row>
    <row r="1237" spans="1:29" ht="15.75" hidden="1" customHeight="1" thickBot="1" x14ac:dyDescent="0.25">
      <c r="A1237" s="580" t="str">
        <f t="shared" si="139"/>
        <v>52095755SPSD2E-M5</v>
      </c>
      <c r="B1237" s="581">
        <v>1221</v>
      </c>
      <c r="C1237" s="639">
        <v>52095755</v>
      </c>
      <c r="D1237" s="639" t="s">
        <v>738</v>
      </c>
      <c r="E1237" s="639">
        <v>30</v>
      </c>
      <c r="G1237" s="639" t="s">
        <v>739</v>
      </c>
      <c r="H1237" s="97" t="s">
        <v>139</v>
      </c>
      <c r="I1237" s="690" t="s">
        <v>104</v>
      </c>
      <c r="J1237" s="691" t="s">
        <v>132</v>
      </c>
      <c r="K1237" s="688" t="s">
        <v>140</v>
      </c>
      <c r="L1237" s="688" t="s">
        <v>301</v>
      </c>
      <c r="M1237" s="585">
        <v>1</v>
      </c>
      <c r="O1237" s="579">
        <f t="shared" si="141"/>
        <v>0</v>
      </c>
      <c r="P1237" s="585" t="e">
        <f t="shared" si="140"/>
        <v>#N/A</v>
      </c>
      <c r="Q1237" s="602"/>
      <c r="R1237" s="602"/>
      <c r="S1237" s="579">
        <f t="shared" si="142"/>
        <v>0</v>
      </c>
      <c r="T1237" s="579">
        <f t="shared" si="143"/>
        <v>0</v>
      </c>
      <c r="U1237" s="735"/>
      <c r="V1237" s="831"/>
      <c r="X1237" s="981">
        <v>0</v>
      </c>
      <c r="Y1237" s="981" t="e">
        <v>#N/A</v>
      </c>
      <c r="AB1237" s="981">
        <v>0</v>
      </c>
      <c r="AC1237" s="981">
        <v>0</v>
      </c>
    </row>
    <row r="1238" spans="1:29" ht="24" hidden="1" customHeight="1" thickBot="1" x14ac:dyDescent="0.25">
      <c r="A1238" s="580" t="str">
        <f t="shared" si="139"/>
        <v>52095323MB018D-M1</v>
      </c>
      <c r="B1238" s="581">
        <v>1222</v>
      </c>
      <c r="C1238" s="586">
        <v>52095323</v>
      </c>
      <c r="D1238" s="639" t="s">
        <v>740</v>
      </c>
      <c r="E1238" s="639">
        <v>100</v>
      </c>
      <c r="G1238" s="639" t="s">
        <v>82</v>
      </c>
      <c r="H1238" s="97" t="s">
        <v>69</v>
      </c>
      <c r="I1238" s="690" t="s">
        <v>84</v>
      </c>
      <c r="J1238" s="691" t="s">
        <v>9797</v>
      </c>
      <c r="K1238" s="688" t="s">
        <v>741</v>
      </c>
      <c r="L1238" s="688" t="s">
        <v>9782</v>
      </c>
      <c r="M1238" s="585">
        <v>1</v>
      </c>
      <c r="N1238" s="644" t="s">
        <v>78</v>
      </c>
      <c r="O1238" s="579">
        <f t="shared" si="141"/>
        <v>0</v>
      </c>
      <c r="P1238" s="585">
        <f t="shared" si="140"/>
        <v>38</v>
      </c>
      <c r="Q1238" s="602">
        <v>2</v>
      </c>
      <c r="R1238" s="602">
        <v>3</v>
      </c>
      <c r="S1238" s="579">
        <f t="shared" si="142"/>
        <v>2</v>
      </c>
      <c r="T1238" s="579">
        <f t="shared" si="143"/>
        <v>3</v>
      </c>
      <c r="U1238" s="735" t="s">
        <v>9824</v>
      </c>
      <c r="V1238" s="832">
        <v>42971</v>
      </c>
      <c r="X1238" s="981">
        <v>0</v>
      </c>
      <c r="Y1238" s="981">
        <v>19</v>
      </c>
      <c r="Z1238" s="981">
        <v>2</v>
      </c>
      <c r="AA1238" s="981">
        <v>3</v>
      </c>
      <c r="AB1238" s="981">
        <v>2</v>
      </c>
      <c r="AC1238" s="981">
        <v>3</v>
      </c>
    </row>
    <row r="1239" spans="1:29" ht="15.75" hidden="1" customHeight="1" thickBot="1" x14ac:dyDescent="0.25">
      <c r="A1239" s="580" t="str">
        <f t="shared" si="139"/>
        <v>9148419</v>
      </c>
      <c r="B1239" s="581">
        <v>1223</v>
      </c>
      <c r="C1239" s="639">
        <v>9148419</v>
      </c>
      <c r="D1239" s="639" t="s">
        <v>742</v>
      </c>
      <c r="E1239" s="639">
        <v>79580</v>
      </c>
      <c r="G1239" s="639"/>
      <c r="H1239" s="97"/>
      <c r="I1239" s="690"/>
      <c r="J1239" s="691" t="s">
        <v>83</v>
      </c>
      <c r="K1239" s="688"/>
      <c r="L1239" s="688"/>
      <c r="M1239" s="585">
        <v>1</v>
      </c>
      <c r="O1239" s="579">
        <f t="shared" si="141"/>
        <v>0</v>
      </c>
      <c r="P1239" s="585" t="e">
        <f t="shared" si="140"/>
        <v>#N/A</v>
      </c>
      <c r="Q1239" s="602"/>
      <c r="R1239" s="602"/>
      <c r="S1239" s="579">
        <f t="shared" si="142"/>
        <v>0</v>
      </c>
      <c r="T1239" s="579">
        <f t="shared" si="143"/>
        <v>0</v>
      </c>
      <c r="U1239" s="735"/>
      <c r="V1239" s="831"/>
      <c r="X1239" s="981">
        <v>0</v>
      </c>
      <c r="Y1239" s="981" t="e">
        <v>#N/A</v>
      </c>
      <c r="AB1239" s="981">
        <v>0</v>
      </c>
      <c r="AC1239" s="981">
        <v>0</v>
      </c>
    </row>
    <row r="1240" spans="1:29" ht="15.75" hidden="1" customHeight="1" thickBot="1" x14ac:dyDescent="0.25">
      <c r="A1240" s="580" t="str">
        <f t="shared" si="139"/>
        <v>52093441TP030D-M2</v>
      </c>
      <c r="B1240" s="581">
        <v>1224</v>
      </c>
      <c r="C1240" s="688">
        <v>52093441</v>
      </c>
      <c r="D1240" s="688" t="s">
        <v>743</v>
      </c>
      <c r="E1240" s="639">
        <v>21</v>
      </c>
      <c r="G1240" s="688" t="s">
        <v>744</v>
      </c>
      <c r="H1240" s="97" t="s">
        <v>69</v>
      </c>
      <c r="I1240" s="690" t="s">
        <v>121</v>
      </c>
      <c r="J1240" s="691" t="s">
        <v>83</v>
      </c>
      <c r="K1240" s="688" t="s">
        <v>745</v>
      </c>
      <c r="L1240" s="688" t="s">
        <v>47</v>
      </c>
      <c r="M1240" s="585">
        <v>1</v>
      </c>
      <c r="O1240" s="579">
        <f t="shared" si="141"/>
        <v>0</v>
      </c>
      <c r="P1240" s="585" t="e">
        <f t="shared" si="140"/>
        <v>#N/A</v>
      </c>
      <c r="Q1240" s="602"/>
      <c r="R1240" s="602"/>
      <c r="S1240" s="579">
        <f t="shared" si="142"/>
        <v>0</v>
      </c>
      <c r="T1240" s="579">
        <f t="shared" si="143"/>
        <v>0</v>
      </c>
      <c r="U1240" s="735"/>
      <c r="V1240" s="831"/>
      <c r="X1240" s="981">
        <v>0</v>
      </c>
      <c r="Y1240" s="981" t="e">
        <v>#N/A</v>
      </c>
      <c r="AB1240" s="981">
        <v>0</v>
      </c>
      <c r="AC1240" s="981">
        <v>0</v>
      </c>
    </row>
    <row r="1241" spans="1:29" ht="15.75" hidden="1" customHeight="1" thickBot="1" x14ac:dyDescent="0.25">
      <c r="A1241" s="580" t="str">
        <f t="shared" si="139"/>
        <v>52093441TP032E-M2</v>
      </c>
      <c r="B1241" s="581">
        <v>1225</v>
      </c>
      <c r="C1241" s="639">
        <v>52093441</v>
      </c>
      <c r="D1241" s="639" t="s">
        <v>743</v>
      </c>
      <c r="E1241" s="586">
        <v>21</v>
      </c>
      <c r="G1241" s="639" t="s">
        <v>746</v>
      </c>
      <c r="H1241" s="391" t="s">
        <v>69</v>
      </c>
      <c r="I1241" s="693" t="s">
        <v>121</v>
      </c>
      <c r="J1241" s="694" t="s">
        <v>83</v>
      </c>
      <c r="K1241" s="605" t="s">
        <v>745</v>
      </c>
      <c r="L1241" s="605" t="s">
        <v>47</v>
      </c>
      <c r="M1241" s="585">
        <v>1</v>
      </c>
      <c r="O1241" s="579">
        <f t="shared" si="141"/>
        <v>0</v>
      </c>
      <c r="P1241" s="585" t="e">
        <f t="shared" si="140"/>
        <v>#N/A</v>
      </c>
      <c r="Q1241" s="602"/>
      <c r="R1241" s="602"/>
      <c r="S1241" s="579">
        <f t="shared" si="142"/>
        <v>0</v>
      </c>
      <c r="T1241" s="579">
        <f t="shared" si="143"/>
        <v>0</v>
      </c>
      <c r="U1241" s="735"/>
      <c r="V1241" s="831"/>
      <c r="X1241" s="981">
        <v>0</v>
      </c>
      <c r="Y1241" s="981" t="e">
        <v>#N/A</v>
      </c>
      <c r="AB1241" s="981">
        <v>0</v>
      </c>
      <c r="AC1241" s="981">
        <v>0</v>
      </c>
    </row>
    <row r="1242" spans="1:29" ht="15.75" hidden="1" customHeight="1" thickBot="1" x14ac:dyDescent="0.25">
      <c r="A1242" s="580" t="str">
        <f t="shared" si="139"/>
        <v>52093438SPSF1E</v>
      </c>
      <c r="B1242" s="581">
        <v>1226</v>
      </c>
      <c r="C1242" s="688">
        <v>52093438</v>
      </c>
      <c r="D1242" s="688" t="s">
        <v>743</v>
      </c>
      <c r="E1242" s="639">
        <v>24</v>
      </c>
      <c r="G1242" s="639" t="s">
        <v>731</v>
      </c>
      <c r="H1242" s="639" t="s">
        <v>69</v>
      </c>
      <c r="I1242" s="639" t="s">
        <v>306</v>
      </c>
      <c r="J1242" s="639" t="s">
        <v>9798</v>
      </c>
      <c r="K1242" s="639" t="s">
        <v>745</v>
      </c>
      <c r="L1242" s="688" t="s">
        <v>9782</v>
      </c>
      <c r="M1242" s="585">
        <v>1</v>
      </c>
      <c r="N1242" s="644" t="s">
        <v>78</v>
      </c>
      <c r="O1242" s="579">
        <f t="shared" si="141"/>
        <v>0</v>
      </c>
      <c r="P1242" s="585">
        <f t="shared" si="140"/>
        <v>38</v>
      </c>
      <c r="Q1242" s="602">
        <v>6</v>
      </c>
      <c r="R1242" s="602">
        <v>12</v>
      </c>
      <c r="S1242" s="579">
        <f t="shared" si="142"/>
        <v>7</v>
      </c>
      <c r="T1242" s="579">
        <f t="shared" si="143"/>
        <v>13</v>
      </c>
      <c r="U1242" s="735" t="s">
        <v>9822</v>
      </c>
      <c r="V1242" s="832">
        <v>42972</v>
      </c>
      <c r="X1242" s="981">
        <v>0</v>
      </c>
      <c r="Y1242" s="981">
        <v>19</v>
      </c>
      <c r="Z1242" s="981">
        <v>6</v>
      </c>
      <c r="AA1242" s="981">
        <v>12</v>
      </c>
      <c r="AB1242" s="981">
        <v>7</v>
      </c>
      <c r="AC1242" s="981">
        <v>13</v>
      </c>
    </row>
    <row r="1243" spans="1:29" ht="15.75" hidden="1" customHeight="1" thickBot="1" x14ac:dyDescent="0.25">
      <c r="A1243" s="580" t="str">
        <f t="shared" si="139"/>
        <v>52093183DO023E-M5</v>
      </c>
      <c r="B1243" s="581">
        <v>1227</v>
      </c>
      <c r="C1243" s="586">
        <v>52093183</v>
      </c>
      <c r="D1243" s="639" t="s">
        <v>747</v>
      </c>
      <c r="E1243" s="639">
        <v>52</v>
      </c>
      <c r="G1243" s="639" t="s">
        <v>188</v>
      </c>
      <c r="H1243" s="97" t="s">
        <v>139</v>
      </c>
      <c r="I1243" s="690" t="s">
        <v>104</v>
      </c>
      <c r="J1243" s="691" t="s">
        <v>132</v>
      </c>
      <c r="K1243" s="688" t="s">
        <v>140</v>
      </c>
      <c r="L1243" s="688" t="s">
        <v>135</v>
      </c>
      <c r="M1243" s="585">
        <v>1</v>
      </c>
      <c r="O1243" s="579">
        <f t="shared" si="141"/>
        <v>0</v>
      </c>
      <c r="P1243" s="585">
        <f t="shared" si="140"/>
        <v>4</v>
      </c>
      <c r="Q1243" s="602"/>
      <c r="R1243" s="602"/>
      <c r="S1243" s="579">
        <f t="shared" si="142"/>
        <v>0</v>
      </c>
      <c r="T1243" s="579">
        <f t="shared" si="143"/>
        <v>0</v>
      </c>
      <c r="U1243" s="735"/>
      <c r="V1243" s="831"/>
      <c r="X1243" s="981">
        <v>0</v>
      </c>
      <c r="Y1243" s="981">
        <v>2</v>
      </c>
      <c r="AB1243" s="981">
        <v>0</v>
      </c>
      <c r="AC1243" s="981">
        <v>0</v>
      </c>
    </row>
    <row r="1244" spans="1:29" ht="15.75" hidden="1" customHeight="1" thickBot="1" x14ac:dyDescent="0.25">
      <c r="A1244" s="580" t="str">
        <f t="shared" si="139"/>
        <v>52093182DO023E-M5</v>
      </c>
      <c r="B1244" s="581">
        <v>1228</v>
      </c>
      <c r="C1244" s="639">
        <v>52093182</v>
      </c>
      <c r="D1244" s="639" t="s">
        <v>748</v>
      </c>
      <c r="E1244" s="639">
        <v>52</v>
      </c>
      <c r="G1244" s="639" t="s">
        <v>188</v>
      </c>
      <c r="H1244" s="97" t="s">
        <v>139</v>
      </c>
      <c r="I1244" s="690" t="s">
        <v>104</v>
      </c>
      <c r="J1244" s="691" t="s">
        <v>132</v>
      </c>
      <c r="K1244" s="688" t="s">
        <v>140</v>
      </c>
      <c r="L1244" s="688" t="s">
        <v>46</v>
      </c>
      <c r="M1244" s="585">
        <v>1</v>
      </c>
      <c r="O1244" s="579">
        <f t="shared" si="141"/>
        <v>0</v>
      </c>
      <c r="P1244" s="585" t="e">
        <f t="shared" si="140"/>
        <v>#N/A</v>
      </c>
      <c r="Q1244" s="602"/>
      <c r="R1244" s="602"/>
      <c r="S1244" s="579">
        <f t="shared" si="142"/>
        <v>0</v>
      </c>
      <c r="T1244" s="579">
        <f t="shared" si="143"/>
        <v>0</v>
      </c>
      <c r="U1244" s="735"/>
      <c r="V1244" s="831"/>
      <c r="X1244" s="981">
        <v>0</v>
      </c>
      <c r="Y1244" s="981" t="e">
        <v>#N/A</v>
      </c>
      <c r="AB1244" s="981">
        <v>0</v>
      </c>
      <c r="AC1244" s="981">
        <v>0</v>
      </c>
    </row>
    <row r="1245" spans="1:29" ht="15.75" hidden="1" customHeight="1" thickBot="1" x14ac:dyDescent="0.25">
      <c r="A1245" s="580" t="str">
        <f t="shared" si="139"/>
        <v>52092819DO001E-M4</v>
      </c>
      <c r="B1245" s="581">
        <v>1229</v>
      </c>
      <c r="C1245" s="639">
        <v>52092819</v>
      </c>
      <c r="D1245" s="639" t="s">
        <v>749</v>
      </c>
      <c r="E1245" s="639">
        <v>80</v>
      </c>
      <c r="G1245" s="639" t="s">
        <v>750</v>
      </c>
      <c r="H1245" s="724" t="s">
        <v>471</v>
      </c>
      <c r="I1245" s="690" t="s">
        <v>104</v>
      </c>
      <c r="J1245" s="691" t="s">
        <v>83</v>
      </c>
      <c r="K1245" s="688" t="s">
        <v>193</v>
      </c>
      <c r="L1245" s="688" t="s">
        <v>301</v>
      </c>
      <c r="M1245" s="585">
        <v>1</v>
      </c>
      <c r="O1245" s="579">
        <f t="shared" si="141"/>
        <v>0</v>
      </c>
      <c r="P1245" s="585" t="e">
        <f t="shared" si="140"/>
        <v>#N/A</v>
      </c>
      <c r="Q1245" s="602"/>
      <c r="R1245" s="602"/>
      <c r="S1245" s="579">
        <f t="shared" si="142"/>
        <v>0</v>
      </c>
      <c r="T1245" s="579">
        <f t="shared" si="143"/>
        <v>0</v>
      </c>
      <c r="U1245" s="735"/>
      <c r="V1245" s="831"/>
      <c r="X1245" s="981">
        <v>0</v>
      </c>
      <c r="Y1245" s="981" t="e">
        <v>#N/A</v>
      </c>
      <c r="AB1245" s="981">
        <v>0</v>
      </c>
      <c r="AC1245" s="981">
        <v>0</v>
      </c>
    </row>
    <row r="1246" spans="1:29" ht="15.75" hidden="1" customHeight="1" thickBot="1" x14ac:dyDescent="0.25">
      <c r="A1246" s="580" t="str">
        <f t="shared" si="139"/>
        <v>52092818DO001E-M4</v>
      </c>
      <c r="B1246" s="581">
        <v>1230</v>
      </c>
      <c r="C1246" s="639">
        <v>52092818</v>
      </c>
      <c r="D1246" s="639" t="s">
        <v>751</v>
      </c>
      <c r="E1246" s="639">
        <v>80</v>
      </c>
      <c r="G1246" s="586" t="s">
        <v>750</v>
      </c>
      <c r="H1246" s="97" t="s">
        <v>471</v>
      </c>
      <c r="I1246" s="690" t="s">
        <v>104</v>
      </c>
      <c r="J1246" s="691" t="s">
        <v>449</v>
      </c>
      <c r="K1246" s="688" t="s">
        <v>193</v>
      </c>
      <c r="L1246" s="688" t="s">
        <v>301</v>
      </c>
      <c r="M1246" s="585">
        <v>1</v>
      </c>
      <c r="O1246" s="579">
        <f t="shared" si="141"/>
        <v>0</v>
      </c>
      <c r="P1246" s="585" t="e">
        <f t="shared" si="140"/>
        <v>#N/A</v>
      </c>
      <c r="Q1246" s="602"/>
      <c r="R1246" s="602"/>
      <c r="S1246" s="579">
        <f t="shared" ref="S1246:S1252" si="144">ROUNDUP(IF(N1246="pps",(M1246*VLOOKUP(L1246,$E$2:$I$9,4,FALSE)*$B$3)/E1246,0),0)</f>
        <v>0</v>
      </c>
      <c r="T1246" s="579">
        <f t="shared" ref="T1246:T1252" si="145">ROUNDUP(IF(N1246="pps",(M1246*VLOOKUP(L1246,$E$2:$I$9,4,FALSE)*$B$9)/E1246,0),0)</f>
        <v>0</v>
      </c>
      <c r="U1246" s="735"/>
      <c r="V1246" s="831"/>
      <c r="X1246" s="981">
        <v>0</v>
      </c>
      <c r="Y1246" s="981" t="e">
        <v>#N/A</v>
      </c>
      <c r="AB1246" s="981">
        <v>0</v>
      </c>
      <c r="AC1246" s="981">
        <v>0</v>
      </c>
    </row>
    <row r="1247" spans="1:29" ht="15.75" hidden="1" customHeight="1" thickBot="1" x14ac:dyDescent="0.25">
      <c r="A1247" s="580" t="str">
        <f t="shared" si="139"/>
        <v>52092615TP008E-M3</v>
      </c>
      <c r="B1247" s="581">
        <v>1231</v>
      </c>
      <c r="C1247" s="693">
        <v>52092615</v>
      </c>
      <c r="D1247" s="586" t="s">
        <v>752</v>
      </c>
      <c r="E1247" s="586">
        <v>60</v>
      </c>
      <c r="G1247" s="586" t="s">
        <v>553</v>
      </c>
      <c r="H1247" s="743" t="s">
        <v>153</v>
      </c>
      <c r="I1247" s="693" t="s">
        <v>9802</v>
      </c>
      <c r="J1247" s="694" t="s">
        <v>9798</v>
      </c>
      <c r="K1247" s="605" t="s">
        <v>753</v>
      </c>
      <c r="L1247" s="605" t="s">
        <v>9782</v>
      </c>
      <c r="M1247" s="585">
        <v>1</v>
      </c>
      <c r="N1247" s="644" t="s">
        <v>78</v>
      </c>
      <c r="O1247" s="579">
        <f t="shared" si="141"/>
        <v>0</v>
      </c>
      <c r="P1247" s="585">
        <f t="shared" si="140"/>
        <v>38</v>
      </c>
      <c r="Q1247" s="602">
        <v>3</v>
      </c>
      <c r="R1247" s="602">
        <v>5</v>
      </c>
      <c r="S1247" s="579">
        <f t="shared" si="144"/>
        <v>3</v>
      </c>
      <c r="T1247" s="579">
        <f t="shared" si="145"/>
        <v>5</v>
      </c>
      <c r="U1247" s="735" t="s">
        <v>9822</v>
      </c>
      <c r="V1247" s="832">
        <v>42972</v>
      </c>
      <c r="X1247" s="981">
        <v>0</v>
      </c>
      <c r="Y1247" s="981">
        <v>19</v>
      </c>
      <c r="Z1247" s="981">
        <v>3</v>
      </c>
      <c r="AA1247" s="981">
        <v>5</v>
      </c>
      <c r="AB1247" s="981">
        <v>3</v>
      </c>
      <c r="AC1247" s="981">
        <v>5</v>
      </c>
    </row>
    <row r="1248" spans="1:29" ht="15.75" hidden="1" customHeight="1" thickBot="1" x14ac:dyDescent="0.25">
      <c r="A1248" s="580" t="str">
        <f t="shared" si="139"/>
        <v>52089510TP001D-M2</v>
      </c>
      <c r="B1248" s="581">
        <v>1232</v>
      </c>
      <c r="C1248" s="639">
        <v>52089510</v>
      </c>
      <c r="D1248" s="639" t="s">
        <v>757</v>
      </c>
      <c r="E1248" s="639">
        <v>60</v>
      </c>
      <c r="G1248" s="639" t="s">
        <v>152</v>
      </c>
      <c r="H1248" s="97" t="s">
        <v>69</v>
      </c>
      <c r="I1248" s="690" t="s">
        <v>303</v>
      </c>
      <c r="J1248" s="691" t="s">
        <v>758</v>
      </c>
      <c r="K1248" s="688" t="s">
        <v>759</v>
      </c>
      <c r="L1248" s="688" t="s">
        <v>47</v>
      </c>
      <c r="M1248" s="585">
        <v>1</v>
      </c>
      <c r="O1248" s="579">
        <f t="shared" si="141"/>
        <v>0</v>
      </c>
      <c r="P1248" s="585" t="e">
        <f t="shared" si="140"/>
        <v>#N/A</v>
      </c>
      <c r="Q1248" s="602"/>
      <c r="R1248" s="602"/>
      <c r="S1248" s="579">
        <f t="shared" si="144"/>
        <v>0</v>
      </c>
      <c r="T1248" s="579">
        <f t="shared" si="145"/>
        <v>0</v>
      </c>
      <c r="U1248" s="735"/>
      <c r="V1248" s="831"/>
      <c r="X1248" s="981">
        <v>0</v>
      </c>
      <c r="Y1248" s="981" t="e">
        <v>#N/A</v>
      </c>
      <c r="AB1248" s="981">
        <v>0</v>
      </c>
      <c r="AC1248" s="981">
        <v>0</v>
      </c>
    </row>
    <row r="1249" spans="1:29" ht="15.75" hidden="1" customHeight="1" thickBot="1" x14ac:dyDescent="0.25">
      <c r="A1249" s="580" t="str">
        <f t="shared" si="139"/>
        <v>52089510</v>
      </c>
      <c r="B1249" s="581">
        <v>1233</v>
      </c>
      <c r="C1249" s="690">
        <v>52089510</v>
      </c>
      <c r="D1249" s="639" t="s">
        <v>760</v>
      </c>
      <c r="E1249" s="639"/>
      <c r="G1249" s="639"/>
      <c r="H1249" s="97"/>
      <c r="I1249" s="690"/>
      <c r="J1249" s="691"/>
      <c r="K1249" s="688"/>
      <c r="L1249" s="688"/>
      <c r="M1249" s="585">
        <v>1</v>
      </c>
      <c r="O1249" s="579">
        <f t="shared" si="141"/>
        <v>0</v>
      </c>
      <c r="P1249" s="585" t="e">
        <f t="shared" si="140"/>
        <v>#N/A</v>
      </c>
      <c r="Q1249" s="602"/>
      <c r="R1249" s="602"/>
      <c r="S1249" s="579">
        <f t="shared" si="144"/>
        <v>0</v>
      </c>
      <c r="T1249" s="579">
        <f t="shared" si="145"/>
        <v>0</v>
      </c>
      <c r="U1249" s="735"/>
      <c r="V1249" s="831"/>
      <c r="X1249" s="981">
        <v>0</v>
      </c>
      <c r="Y1249" s="981" t="e">
        <v>#N/A</v>
      </c>
      <c r="AB1249" s="981">
        <v>0</v>
      </c>
      <c r="AC1249" s="981">
        <v>0</v>
      </c>
    </row>
    <row r="1250" spans="1:29" ht="15.75" hidden="1" customHeight="1" thickBot="1" x14ac:dyDescent="0.25">
      <c r="A1250" s="580" t="str">
        <f t="shared" si="139"/>
        <v>52089198SPSD1E-M4</v>
      </c>
      <c r="B1250" s="581">
        <v>1234</v>
      </c>
      <c r="C1250" s="639">
        <v>52089198</v>
      </c>
      <c r="D1250" s="639" t="s">
        <v>761</v>
      </c>
      <c r="E1250" s="639">
        <v>25</v>
      </c>
      <c r="G1250" s="639" t="s">
        <v>364</v>
      </c>
      <c r="H1250" s="97" t="s">
        <v>69</v>
      </c>
      <c r="I1250" s="690" t="s">
        <v>104</v>
      </c>
      <c r="J1250" s="691" t="s">
        <v>132</v>
      </c>
      <c r="K1250" s="688" t="s">
        <v>653</v>
      </c>
      <c r="L1250" s="688" t="s">
        <v>301</v>
      </c>
      <c r="M1250" s="585">
        <v>1</v>
      </c>
      <c r="O1250" s="579">
        <f t="shared" si="141"/>
        <v>0</v>
      </c>
      <c r="P1250" s="585" t="e">
        <f t="shared" si="140"/>
        <v>#N/A</v>
      </c>
      <c r="Q1250" s="602"/>
      <c r="R1250" s="602"/>
      <c r="S1250" s="579">
        <f t="shared" si="144"/>
        <v>0</v>
      </c>
      <c r="T1250" s="579">
        <f t="shared" si="145"/>
        <v>0</v>
      </c>
      <c r="U1250" s="735"/>
      <c r="V1250" s="831"/>
      <c r="X1250" s="981">
        <v>0</v>
      </c>
      <c r="Y1250" s="981" t="e">
        <v>#N/A</v>
      </c>
      <c r="AB1250" s="981">
        <v>0</v>
      </c>
      <c r="AC1250" s="981">
        <v>0</v>
      </c>
    </row>
    <row r="1251" spans="1:29" ht="15.75" hidden="1" customHeight="1" thickBot="1" x14ac:dyDescent="0.25">
      <c r="A1251" s="580" t="str">
        <f t="shared" si="139"/>
        <v>52089196SPSD2E-M4</v>
      </c>
      <c r="B1251" s="581">
        <v>1235</v>
      </c>
      <c r="C1251" s="639">
        <v>52089196</v>
      </c>
      <c r="D1251" s="639" t="s">
        <v>658</v>
      </c>
      <c r="E1251" s="639">
        <v>40</v>
      </c>
      <c r="G1251" s="639" t="s">
        <v>397</v>
      </c>
      <c r="H1251" s="97" t="s">
        <v>69</v>
      </c>
      <c r="I1251" s="690" t="s">
        <v>104</v>
      </c>
      <c r="J1251" s="691" t="s">
        <v>132</v>
      </c>
      <c r="K1251" s="688" t="s">
        <v>653</v>
      </c>
      <c r="L1251" s="688" t="s">
        <v>301</v>
      </c>
      <c r="M1251" s="585">
        <v>1</v>
      </c>
      <c r="O1251" s="579">
        <f t="shared" si="141"/>
        <v>0</v>
      </c>
      <c r="P1251" s="585" t="e">
        <f t="shared" si="140"/>
        <v>#N/A</v>
      </c>
      <c r="Q1251" s="602"/>
      <c r="R1251" s="602"/>
      <c r="S1251" s="579">
        <f t="shared" si="144"/>
        <v>0</v>
      </c>
      <c r="T1251" s="579">
        <f t="shared" si="145"/>
        <v>0</v>
      </c>
      <c r="U1251" s="735"/>
      <c r="V1251" s="831"/>
      <c r="X1251" s="981">
        <v>0</v>
      </c>
      <c r="Y1251" s="981" t="e">
        <v>#N/A</v>
      </c>
      <c r="AB1251" s="981">
        <v>0</v>
      </c>
      <c r="AC1251" s="981">
        <v>0</v>
      </c>
    </row>
    <row r="1252" spans="1:29" ht="15.75" hidden="1" customHeight="1" thickBot="1" x14ac:dyDescent="0.25">
      <c r="A1252" s="580" t="str">
        <f t="shared" si="139"/>
        <v>52088733PDI</v>
      </c>
      <c r="B1252" s="581">
        <v>1236</v>
      </c>
      <c r="C1252" s="639">
        <v>52088733</v>
      </c>
      <c r="D1252" s="639" t="s">
        <v>10094</v>
      </c>
      <c r="E1252" s="639">
        <v>300</v>
      </c>
      <c r="G1252" s="639" t="s">
        <v>146</v>
      </c>
      <c r="H1252" s="97" t="s">
        <v>69</v>
      </c>
      <c r="I1252" s="690" t="s">
        <v>146</v>
      </c>
      <c r="J1252" s="691" t="s">
        <v>83</v>
      </c>
      <c r="K1252" s="688"/>
      <c r="L1252" s="688"/>
      <c r="M1252" s="585">
        <v>1</v>
      </c>
      <c r="O1252" s="579">
        <f t="shared" si="141"/>
        <v>0</v>
      </c>
      <c r="P1252" s="585" t="e">
        <f t="shared" si="140"/>
        <v>#N/A</v>
      </c>
      <c r="Q1252" s="602"/>
      <c r="R1252" s="602"/>
      <c r="S1252" s="579">
        <f t="shared" si="144"/>
        <v>0</v>
      </c>
      <c r="T1252" s="579">
        <f t="shared" si="145"/>
        <v>0</v>
      </c>
      <c r="U1252" s="735"/>
      <c r="V1252" s="831"/>
      <c r="X1252" s="981">
        <v>0</v>
      </c>
      <c r="Y1252" s="981" t="e">
        <v>#N/A</v>
      </c>
      <c r="AB1252" s="981">
        <v>0</v>
      </c>
      <c r="AC1252" s="981">
        <v>0</v>
      </c>
    </row>
    <row r="1253" spans="1:29" ht="15.75" hidden="1" customHeight="1" thickBot="1" x14ac:dyDescent="0.25">
      <c r="A1253" s="580" t="str">
        <f t="shared" si="139"/>
        <v>52085573TAP012E</v>
      </c>
      <c r="B1253" s="581">
        <v>1237</v>
      </c>
      <c r="C1253" s="589">
        <v>52085573</v>
      </c>
      <c r="D1253" s="589" t="s">
        <v>764</v>
      </c>
      <c r="E1253" s="589">
        <v>3000</v>
      </c>
      <c r="F1253" s="591"/>
      <c r="G1253" s="589" t="s">
        <v>9941</v>
      </c>
      <c r="H1253" s="541" t="s">
        <v>69</v>
      </c>
      <c r="I1253" s="692" t="s">
        <v>75</v>
      </c>
      <c r="J1253" s="592" t="s">
        <v>117</v>
      </c>
      <c r="K1253" s="604" t="s">
        <v>611</v>
      </c>
      <c r="L1253" s="604" t="s">
        <v>47</v>
      </c>
      <c r="M1253" s="593">
        <v>1</v>
      </c>
      <c r="N1253" s="604"/>
      <c r="O1253" s="594">
        <f t="shared" si="141"/>
        <v>0</v>
      </c>
      <c r="P1253" s="593" t="e">
        <f t="shared" si="140"/>
        <v>#N/A</v>
      </c>
      <c r="Q1253" s="706"/>
      <c r="R1253" s="706"/>
      <c r="S1253" s="594">
        <v>2</v>
      </c>
      <c r="T1253" s="594">
        <v>3</v>
      </c>
      <c r="U1253" s="641" t="s">
        <v>9823</v>
      </c>
      <c r="V1253" s="833">
        <v>43012</v>
      </c>
      <c r="X1253" s="981">
        <v>0</v>
      </c>
      <c r="Y1253" s="981" t="e">
        <v>#N/A</v>
      </c>
      <c r="AB1253" s="981">
        <v>0</v>
      </c>
      <c r="AC1253" s="981">
        <v>0</v>
      </c>
    </row>
    <row r="1254" spans="1:29" ht="15.75" hidden="1" customHeight="1" thickBot="1" x14ac:dyDescent="0.25">
      <c r="A1254" s="580" t="str">
        <f t="shared" si="139"/>
        <v>52085477SPST3D-M3</v>
      </c>
      <c r="B1254" s="581">
        <v>1238</v>
      </c>
      <c r="C1254" s="639">
        <v>52085477</v>
      </c>
      <c r="D1254" s="639" t="s">
        <v>766</v>
      </c>
      <c r="E1254" s="639">
        <v>36</v>
      </c>
      <c r="G1254" s="639" t="s">
        <v>767</v>
      </c>
      <c r="H1254" s="97" t="s">
        <v>69</v>
      </c>
      <c r="I1254" s="690" t="s">
        <v>75</v>
      </c>
      <c r="J1254" s="691" t="s">
        <v>132</v>
      </c>
      <c r="K1254" s="688" t="s">
        <v>474</v>
      </c>
      <c r="L1254" s="688" t="s">
        <v>47</v>
      </c>
      <c r="M1254" s="585">
        <v>1</v>
      </c>
      <c r="O1254" s="579">
        <f t="shared" si="141"/>
        <v>0</v>
      </c>
      <c r="P1254" s="585" t="e">
        <f t="shared" si="140"/>
        <v>#N/A</v>
      </c>
      <c r="Q1254" s="602"/>
      <c r="R1254" s="602"/>
      <c r="S1254" s="579">
        <f t="shared" ref="S1254:S1290" si="146">ROUNDUP(IF(N1254="pps",(M1254*VLOOKUP(L1254,$E$2:$I$9,4,FALSE)*$B$3)/E1254,0),0)</f>
        <v>0</v>
      </c>
      <c r="T1254" s="579">
        <f t="shared" ref="T1254:T1290" si="147">ROUNDUP(IF(N1254="pps",(M1254*VLOOKUP(L1254,$E$2:$I$9,4,FALSE)*$B$9)/E1254,0),0)</f>
        <v>0</v>
      </c>
      <c r="U1254" s="735"/>
      <c r="V1254" s="831"/>
      <c r="X1254" s="981">
        <v>0</v>
      </c>
      <c r="Y1254" s="981" t="e">
        <v>#N/A</v>
      </c>
      <c r="AB1254" s="981">
        <v>0</v>
      </c>
      <c r="AC1254" s="981">
        <v>0</v>
      </c>
    </row>
    <row r="1255" spans="1:29" ht="15.75" hidden="1" customHeight="1" thickBot="1" x14ac:dyDescent="0.25">
      <c r="A1255" s="580" t="str">
        <f t="shared" ref="A1255:A1318" si="148">CONCATENATE(C1255,G1255)</f>
        <v>52144820SPSMBB-M1</v>
      </c>
      <c r="B1255" s="581">
        <v>1239</v>
      </c>
      <c r="C1255" s="586">
        <v>52144820</v>
      </c>
      <c r="D1255" s="586" t="s">
        <v>768</v>
      </c>
      <c r="E1255" s="586">
        <v>80</v>
      </c>
      <c r="G1255" s="586" t="s">
        <v>359</v>
      </c>
      <c r="H1255" s="391" t="s">
        <v>69</v>
      </c>
      <c r="I1255" s="693" t="s">
        <v>257</v>
      </c>
      <c r="J1255" s="694" t="s">
        <v>9797</v>
      </c>
      <c r="K1255" s="605" t="s">
        <v>769</v>
      </c>
      <c r="L1255" s="605" t="s">
        <v>10052</v>
      </c>
      <c r="M1255" s="585">
        <v>1</v>
      </c>
      <c r="N1255" s="644" t="s">
        <v>78</v>
      </c>
      <c r="O1255" s="579">
        <f t="shared" si="141"/>
        <v>0</v>
      </c>
      <c r="P1255" s="585">
        <f t="shared" ref="P1255:P1318" si="149">ROUNDUP(VLOOKUP(L1255,$E$2:$I$9,5,FALSE)*M1255,0)</f>
        <v>26</v>
      </c>
      <c r="Q1255" s="602">
        <v>2</v>
      </c>
      <c r="R1255" s="602">
        <v>3</v>
      </c>
      <c r="S1255" s="579">
        <f t="shared" si="146"/>
        <v>2</v>
      </c>
      <c r="T1255" s="579">
        <f t="shared" si="147"/>
        <v>3</v>
      </c>
      <c r="U1255" s="735" t="s">
        <v>9824</v>
      </c>
      <c r="V1255" s="832">
        <v>42969</v>
      </c>
      <c r="X1255" s="981">
        <v>0</v>
      </c>
      <c r="Y1255" s="981">
        <v>13</v>
      </c>
      <c r="Z1255" s="981">
        <v>2</v>
      </c>
      <c r="AA1255" s="981">
        <v>3</v>
      </c>
      <c r="AB1255" s="981">
        <v>2</v>
      </c>
      <c r="AC1255" s="981">
        <v>3</v>
      </c>
    </row>
    <row r="1256" spans="1:29" ht="15.75" hidden="1" customHeight="1" thickBot="1" x14ac:dyDescent="0.25">
      <c r="A1256" s="580" t="str">
        <f t="shared" si="148"/>
        <v>52083373</v>
      </c>
      <c r="B1256" s="581">
        <v>1240</v>
      </c>
      <c r="C1256" s="745">
        <v>52083373</v>
      </c>
      <c r="D1256" s="745" t="s">
        <v>770</v>
      </c>
      <c r="E1256" s="745">
        <v>400</v>
      </c>
      <c r="F1256" s="746"/>
      <c r="G1256" s="745"/>
      <c r="H1256" s="747" t="s">
        <v>69</v>
      </c>
      <c r="I1256" s="748"/>
      <c r="J1256" s="749" t="s">
        <v>132</v>
      </c>
      <c r="K1256" s="750" t="s">
        <v>274</v>
      </c>
      <c r="L1256" s="750" t="s">
        <v>47</v>
      </c>
      <c r="M1256" s="682">
        <v>1</v>
      </c>
      <c r="N1256" s="750"/>
      <c r="O1256" s="751">
        <f t="shared" si="141"/>
        <v>0</v>
      </c>
      <c r="P1256" s="682" t="e">
        <f t="shared" si="149"/>
        <v>#N/A</v>
      </c>
      <c r="Q1256" s="819"/>
      <c r="R1256" s="819"/>
      <c r="S1256" s="751">
        <f t="shared" si="146"/>
        <v>0</v>
      </c>
      <c r="T1256" s="751">
        <f t="shared" si="147"/>
        <v>0</v>
      </c>
      <c r="U1256" s="880"/>
      <c r="V1256" s="881"/>
      <c r="X1256" s="981">
        <v>0</v>
      </c>
      <c r="Y1256" s="981" t="e">
        <v>#N/A</v>
      </c>
      <c r="AB1256" s="981">
        <v>0</v>
      </c>
      <c r="AC1256" s="981">
        <v>0</v>
      </c>
    </row>
    <row r="1257" spans="1:29" ht="15.75" hidden="1" customHeight="1" thickBot="1" x14ac:dyDescent="0.25">
      <c r="A1257" s="580" t="str">
        <f t="shared" si="148"/>
        <v>52135055TP001E</v>
      </c>
      <c r="B1257" s="581">
        <v>1241</v>
      </c>
      <c r="C1257" s="639">
        <v>52135055</v>
      </c>
      <c r="D1257" s="639" t="s">
        <v>620</v>
      </c>
      <c r="E1257" s="639">
        <v>10</v>
      </c>
      <c r="G1257" s="639" t="s">
        <v>771</v>
      </c>
      <c r="H1257" s="97"/>
      <c r="I1257" s="690" t="s">
        <v>10134</v>
      </c>
      <c r="J1257" s="691" t="s">
        <v>9795</v>
      </c>
      <c r="K1257" s="688"/>
      <c r="L1257" s="688" t="s">
        <v>9782</v>
      </c>
      <c r="M1257" s="585">
        <v>1</v>
      </c>
      <c r="N1257" s="644" t="s">
        <v>78</v>
      </c>
      <c r="O1257" s="579">
        <f t="shared" si="141"/>
        <v>0</v>
      </c>
      <c r="P1257" s="585">
        <f t="shared" si="149"/>
        <v>38</v>
      </c>
      <c r="Q1257" s="602">
        <v>4</v>
      </c>
      <c r="R1257" s="602">
        <v>10</v>
      </c>
      <c r="S1257" s="579">
        <f t="shared" si="146"/>
        <v>15</v>
      </c>
      <c r="T1257" s="579">
        <f t="shared" si="147"/>
        <v>30</v>
      </c>
      <c r="U1257" s="735" t="s">
        <v>9822</v>
      </c>
      <c r="V1257" s="832">
        <v>42961</v>
      </c>
      <c r="X1257" s="981">
        <v>0</v>
      </c>
      <c r="Y1257" s="981">
        <v>19</v>
      </c>
      <c r="Z1257" s="981">
        <v>4</v>
      </c>
      <c r="AA1257" s="981">
        <v>10</v>
      </c>
      <c r="AB1257" s="981">
        <v>15</v>
      </c>
      <c r="AC1257" s="981">
        <v>30</v>
      </c>
    </row>
    <row r="1258" spans="1:29" ht="15.75" hidden="1" customHeight="1" thickBot="1" x14ac:dyDescent="0.25">
      <c r="A1258" s="580" t="str">
        <f t="shared" si="148"/>
        <v>52146374TP001E</v>
      </c>
      <c r="B1258" s="581">
        <v>1242</v>
      </c>
      <c r="C1258" s="639">
        <v>52146374</v>
      </c>
      <c r="D1258" s="639" t="s">
        <v>620</v>
      </c>
      <c r="E1258" s="639">
        <v>10</v>
      </c>
      <c r="G1258" s="639" t="s">
        <v>771</v>
      </c>
      <c r="H1258" s="97" t="s">
        <v>570</v>
      </c>
      <c r="I1258" s="690" t="s">
        <v>10134</v>
      </c>
      <c r="J1258" s="691" t="s">
        <v>9795</v>
      </c>
      <c r="K1258" s="688" t="s">
        <v>773</v>
      </c>
      <c r="L1258" s="688" t="s">
        <v>9782</v>
      </c>
      <c r="M1258" s="585">
        <v>1</v>
      </c>
      <c r="N1258" s="644" t="s">
        <v>78</v>
      </c>
      <c r="O1258" s="579">
        <f t="shared" si="141"/>
        <v>0</v>
      </c>
      <c r="P1258" s="585">
        <f t="shared" si="149"/>
        <v>38</v>
      </c>
      <c r="Q1258" s="602">
        <v>2</v>
      </c>
      <c r="R1258" s="602">
        <v>5</v>
      </c>
      <c r="S1258" s="579">
        <f t="shared" si="146"/>
        <v>15</v>
      </c>
      <c r="T1258" s="579">
        <f t="shared" si="147"/>
        <v>30</v>
      </c>
      <c r="U1258" s="735" t="s">
        <v>9822</v>
      </c>
      <c r="V1258" s="832">
        <v>42961</v>
      </c>
      <c r="X1258" s="981">
        <v>0</v>
      </c>
      <c r="Y1258" s="981">
        <v>19</v>
      </c>
      <c r="Z1258" s="981">
        <v>2</v>
      </c>
      <c r="AA1258" s="981">
        <v>5</v>
      </c>
      <c r="AB1258" s="981">
        <v>15</v>
      </c>
      <c r="AC1258" s="981">
        <v>30</v>
      </c>
    </row>
    <row r="1259" spans="1:29" ht="30.75" hidden="1" customHeight="1" thickBot="1" x14ac:dyDescent="0.25">
      <c r="A1259" s="580" t="str">
        <f t="shared" si="148"/>
        <v>52076120DO012D-M4</v>
      </c>
      <c r="B1259" s="581">
        <v>1243</v>
      </c>
      <c r="C1259" s="586">
        <v>52076120</v>
      </c>
      <c r="D1259" s="639" t="s">
        <v>774</v>
      </c>
      <c r="E1259" s="639">
        <v>42</v>
      </c>
      <c r="G1259" s="639" t="s">
        <v>775</v>
      </c>
      <c r="H1259" s="97" t="s">
        <v>153</v>
      </c>
      <c r="I1259" s="690" t="s">
        <v>104</v>
      </c>
      <c r="J1259" s="691" t="s">
        <v>83</v>
      </c>
      <c r="K1259" s="715" t="s">
        <v>776</v>
      </c>
      <c r="L1259" s="688" t="s">
        <v>301</v>
      </c>
      <c r="M1259" s="585">
        <v>1</v>
      </c>
      <c r="O1259" s="579">
        <f t="shared" ref="O1259:O1322" si="150">ROUNDUP(IF(N1259="PENDANT",(VLOOKUP(L1259,$E$2:$I$9,5,FALSE)*M1259)),0)</f>
        <v>0</v>
      </c>
      <c r="P1259" s="585" t="e">
        <f t="shared" si="149"/>
        <v>#N/A</v>
      </c>
      <c r="Q1259" s="602"/>
      <c r="R1259" s="602"/>
      <c r="S1259" s="579">
        <f t="shared" si="146"/>
        <v>0</v>
      </c>
      <c r="T1259" s="579">
        <f t="shared" si="147"/>
        <v>0</v>
      </c>
      <c r="U1259" s="735"/>
      <c r="V1259" s="831"/>
      <c r="X1259" s="981">
        <v>0</v>
      </c>
      <c r="Y1259" s="981" t="e">
        <v>#N/A</v>
      </c>
      <c r="AB1259" s="981">
        <v>0</v>
      </c>
      <c r="AC1259" s="981">
        <v>0</v>
      </c>
    </row>
    <row r="1260" spans="1:29" ht="30.75" hidden="1" customHeight="1" thickBot="1" x14ac:dyDescent="0.25">
      <c r="A1260" s="580" t="str">
        <f t="shared" si="148"/>
        <v>52076120DO010E-M4</v>
      </c>
      <c r="B1260" s="581">
        <v>1244</v>
      </c>
      <c r="C1260" s="586">
        <v>52076120</v>
      </c>
      <c r="D1260" s="639" t="s">
        <v>774</v>
      </c>
      <c r="E1260" s="639">
        <v>42</v>
      </c>
      <c r="G1260" s="718" t="s">
        <v>452</v>
      </c>
      <c r="H1260" s="97" t="s">
        <v>153</v>
      </c>
      <c r="I1260" s="690" t="s">
        <v>104</v>
      </c>
      <c r="J1260" s="691" t="s">
        <v>83</v>
      </c>
      <c r="K1260" s="715" t="s">
        <v>776</v>
      </c>
      <c r="L1260" s="688" t="s">
        <v>301</v>
      </c>
      <c r="M1260" s="585">
        <v>1</v>
      </c>
      <c r="O1260" s="579">
        <f t="shared" si="150"/>
        <v>0</v>
      </c>
      <c r="P1260" s="585" t="e">
        <f t="shared" si="149"/>
        <v>#N/A</v>
      </c>
      <c r="Q1260" s="602"/>
      <c r="R1260" s="602"/>
      <c r="S1260" s="579">
        <f t="shared" si="146"/>
        <v>0</v>
      </c>
      <c r="T1260" s="579">
        <f t="shared" si="147"/>
        <v>0</v>
      </c>
      <c r="U1260" s="735"/>
      <c r="V1260" s="831"/>
      <c r="X1260" s="981">
        <v>0</v>
      </c>
      <c r="Y1260" s="981" t="e">
        <v>#N/A</v>
      </c>
      <c r="AB1260" s="981">
        <v>0</v>
      </c>
      <c r="AC1260" s="981">
        <v>0</v>
      </c>
    </row>
    <row r="1261" spans="1:29" ht="15.75" hidden="1" customHeight="1" thickBot="1" x14ac:dyDescent="0.25">
      <c r="A1261" s="580" t="str">
        <f t="shared" si="148"/>
        <v>52136817SPSD1D-M4</v>
      </c>
      <c r="B1261" s="581">
        <v>1245</v>
      </c>
      <c r="C1261" s="639">
        <v>52136817</v>
      </c>
      <c r="D1261" s="639" t="s">
        <v>777</v>
      </c>
      <c r="E1261" s="639">
        <v>42</v>
      </c>
      <c r="G1261" s="639" t="s">
        <v>362</v>
      </c>
      <c r="H1261" s="97" t="s">
        <v>69</v>
      </c>
      <c r="I1261" s="690" t="s">
        <v>104</v>
      </c>
      <c r="J1261" s="691" t="s">
        <v>83</v>
      </c>
      <c r="K1261" s="715" t="s">
        <v>472</v>
      </c>
      <c r="L1261" s="688" t="s">
        <v>47</v>
      </c>
      <c r="M1261" s="585">
        <v>1</v>
      </c>
      <c r="O1261" s="579">
        <f t="shared" si="150"/>
        <v>0</v>
      </c>
      <c r="P1261" s="585" t="e">
        <f t="shared" si="149"/>
        <v>#N/A</v>
      </c>
      <c r="Q1261" s="602"/>
      <c r="R1261" s="602"/>
      <c r="S1261" s="579">
        <f t="shared" si="146"/>
        <v>0</v>
      </c>
      <c r="T1261" s="579">
        <f t="shared" si="147"/>
        <v>0</v>
      </c>
      <c r="U1261" s="735"/>
      <c r="V1261" s="831"/>
      <c r="X1261" s="981">
        <v>0</v>
      </c>
      <c r="Y1261" s="981" t="e">
        <v>#N/A</v>
      </c>
      <c r="AB1261" s="981">
        <v>0</v>
      </c>
      <c r="AC1261" s="981">
        <v>0</v>
      </c>
    </row>
    <row r="1262" spans="1:29" ht="15.75" hidden="1" customHeight="1" thickBot="1" x14ac:dyDescent="0.25">
      <c r="A1262" s="580" t="str">
        <f t="shared" si="148"/>
        <v>52076119SPSD2E-M4</v>
      </c>
      <c r="B1262" s="581">
        <v>1246</v>
      </c>
      <c r="C1262" s="639">
        <v>52076119</v>
      </c>
      <c r="D1262" s="639" t="s">
        <v>778</v>
      </c>
      <c r="E1262" s="639">
        <v>42</v>
      </c>
      <c r="G1262" s="639" t="s">
        <v>397</v>
      </c>
      <c r="H1262" s="97" t="s">
        <v>153</v>
      </c>
      <c r="I1262" s="690" t="s">
        <v>104</v>
      </c>
      <c r="J1262" s="691" t="s">
        <v>83</v>
      </c>
      <c r="K1262" s="715" t="s">
        <v>472</v>
      </c>
      <c r="L1262" s="688" t="s">
        <v>47</v>
      </c>
      <c r="M1262" s="585">
        <v>1</v>
      </c>
      <c r="O1262" s="579">
        <f t="shared" si="150"/>
        <v>0</v>
      </c>
      <c r="P1262" s="585" t="e">
        <f t="shared" si="149"/>
        <v>#N/A</v>
      </c>
      <c r="Q1262" s="602"/>
      <c r="R1262" s="602"/>
      <c r="S1262" s="579">
        <f t="shared" si="146"/>
        <v>0</v>
      </c>
      <c r="T1262" s="579">
        <f t="shared" si="147"/>
        <v>0</v>
      </c>
      <c r="U1262" s="735"/>
      <c r="V1262" s="831"/>
      <c r="X1262" s="981">
        <v>0</v>
      </c>
      <c r="Y1262" s="981" t="e">
        <v>#N/A</v>
      </c>
      <c r="AB1262" s="981">
        <v>0</v>
      </c>
      <c r="AC1262" s="981">
        <v>0</v>
      </c>
    </row>
    <row r="1263" spans="1:29" ht="15.75" hidden="1" customHeight="1" thickBot="1" x14ac:dyDescent="0.25">
      <c r="A1263" s="580" t="str">
        <f t="shared" si="148"/>
        <v>52073582SPSLF3-M1</v>
      </c>
      <c r="B1263" s="581">
        <v>1247</v>
      </c>
      <c r="C1263" s="589">
        <v>52073582</v>
      </c>
      <c r="D1263" s="589" t="s">
        <v>779</v>
      </c>
      <c r="E1263" s="589">
        <v>21</v>
      </c>
      <c r="F1263" s="591"/>
      <c r="G1263" s="589" t="s">
        <v>203</v>
      </c>
      <c r="H1263" s="541" t="s">
        <v>69</v>
      </c>
      <c r="I1263" s="692" t="s">
        <v>71</v>
      </c>
      <c r="J1263" s="592" t="s">
        <v>9797</v>
      </c>
      <c r="K1263" s="604" t="s">
        <v>769</v>
      </c>
      <c r="L1263" s="604" t="s">
        <v>10053</v>
      </c>
      <c r="M1263" s="593">
        <v>1</v>
      </c>
      <c r="N1263" s="604" t="s">
        <v>78</v>
      </c>
      <c r="O1263" s="594">
        <f t="shared" si="150"/>
        <v>0</v>
      </c>
      <c r="P1263" s="593">
        <f t="shared" si="149"/>
        <v>13</v>
      </c>
      <c r="Q1263" s="706">
        <v>2</v>
      </c>
      <c r="R1263" s="706">
        <v>6</v>
      </c>
      <c r="S1263" s="594">
        <f t="shared" si="146"/>
        <v>3</v>
      </c>
      <c r="T1263" s="594">
        <f t="shared" si="147"/>
        <v>5</v>
      </c>
      <c r="U1263" s="641" t="s">
        <v>9822</v>
      </c>
      <c r="V1263" s="833">
        <v>42906</v>
      </c>
      <c r="X1263" s="981">
        <v>0</v>
      </c>
      <c r="Y1263" s="981">
        <v>6</v>
      </c>
      <c r="Z1263" s="981">
        <v>2</v>
      </c>
      <c r="AA1263" s="981">
        <v>6</v>
      </c>
      <c r="AB1263" s="981">
        <v>3</v>
      </c>
      <c r="AC1263" s="981">
        <v>5</v>
      </c>
    </row>
    <row r="1264" spans="1:29" ht="15.75" hidden="1" customHeight="1" thickBot="1" x14ac:dyDescent="0.25">
      <c r="A1264" s="580" t="str">
        <f t="shared" si="148"/>
        <v>52071076DO023E-M4</v>
      </c>
      <c r="B1264" s="581">
        <v>1248</v>
      </c>
      <c r="C1264" s="639">
        <v>52071076</v>
      </c>
      <c r="D1264" s="639" t="s">
        <v>780</v>
      </c>
      <c r="E1264" s="639">
        <v>800</v>
      </c>
      <c r="G1264" s="639" t="s">
        <v>103</v>
      </c>
      <c r="H1264" s="97" t="s">
        <v>69</v>
      </c>
      <c r="I1264" s="690" t="s">
        <v>104</v>
      </c>
      <c r="J1264" s="691" t="s">
        <v>70</v>
      </c>
      <c r="K1264" s="688" t="s">
        <v>274</v>
      </c>
      <c r="L1264" s="688" t="s">
        <v>704</v>
      </c>
      <c r="M1264" s="585">
        <v>1</v>
      </c>
      <c r="O1264" s="579">
        <f t="shared" si="150"/>
        <v>0</v>
      </c>
      <c r="P1264" s="585" t="e">
        <f t="shared" si="149"/>
        <v>#N/A</v>
      </c>
      <c r="Q1264" s="602"/>
      <c r="R1264" s="602"/>
      <c r="S1264" s="579">
        <f t="shared" si="146"/>
        <v>0</v>
      </c>
      <c r="T1264" s="579">
        <f t="shared" si="147"/>
        <v>0</v>
      </c>
      <c r="U1264" s="735"/>
      <c r="V1264" s="831"/>
      <c r="X1264" s="981">
        <v>0</v>
      </c>
      <c r="Y1264" s="981" t="e">
        <v>#N/A</v>
      </c>
      <c r="AB1264" s="981">
        <v>0</v>
      </c>
      <c r="AC1264" s="981">
        <v>0</v>
      </c>
    </row>
    <row r="1265" spans="1:29" ht="15.75" hidden="1" customHeight="1" thickBot="1" x14ac:dyDescent="0.25">
      <c r="A1265" s="580" t="str">
        <f t="shared" si="148"/>
        <v>52068741</v>
      </c>
      <c r="B1265" s="581">
        <v>1249</v>
      </c>
      <c r="C1265" s="586">
        <v>52068741</v>
      </c>
      <c r="D1265" s="586" t="s">
        <v>781</v>
      </c>
      <c r="E1265" s="586">
        <v>600</v>
      </c>
      <c r="G1265" s="586"/>
      <c r="H1265" s="391"/>
      <c r="I1265" s="744"/>
      <c r="J1265" s="694" t="s">
        <v>132</v>
      </c>
      <c r="K1265" s="605"/>
      <c r="L1265" s="605"/>
      <c r="M1265" s="585">
        <v>1</v>
      </c>
      <c r="O1265" s="579">
        <f t="shared" si="150"/>
        <v>0</v>
      </c>
      <c r="P1265" s="585" t="e">
        <f t="shared" si="149"/>
        <v>#N/A</v>
      </c>
      <c r="Q1265" s="602"/>
      <c r="R1265" s="602"/>
      <c r="S1265" s="579">
        <f t="shared" si="146"/>
        <v>0</v>
      </c>
      <c r="T1265" s="579">
        <f t="shared" si="147"/>
        <v>0</v>
      </c>
      <c r="U1265" s="735"/>
      <c r="V1265" s="831"/>
      <c r="X1265" s="981">
        <v>0</v>
      </c>
      <c r="Y1265" s="981" t="e">
        <v>#N/A</v>
      </c>
      <c r="AB1265" s="981">
        <v>0</v>
      </c>
      <c r="AC1265" s="981">
        <v>0</v>
      </c>
    </row>
    <row r="1266" spans="1:29" ht="15.75" hidden="1" customHeight="1" thickBot="1" x14ac:dyDescent="0.25">
      <c r="A1266" s="580" t="str">
        <f t="shared" si="148"/>
        <v>52068740</v>
      </c>
      <c r="B1266" s="581">
        <v>1250</v>
      </c>
      <c r="C1266" s="693">
        <v>52068740</v>
      </c>
      <c r="D1266" s="586" t="s">
        <v>781</v>
      </c>
      <c r="E1266" s="586">
        <v>600</v>
      </c>
      <c r="G1266" s="586"/>
      <c r="H1266" s="752"/>
      <c r="I1266" s="693"/>
      <c r="J1266" s="694" t="s">
        <v>132</v>
      </c>
      <c r="K1266" s="605"/>
      <c r="L1266" s="605"/>
      <c r="M1266" s="585">
        <v>1</v>
      </c>
      <c r="O1266" s="579">
        <f t="shared" si="150"/>
        <v>0</v>
      </c>
      <c r="P1266" s="585" t="e">
        <f t="shared" si="149"/>
        <v>#N/A</v>
      </c>
      <c r="Q1266" s="602"/>
      <c r="R1266" s="602"/>
      <c r="S1266" s="579">
        <f t="shared" si="146"/>
        <v>0</v>
      </c>
      <c r="T1266" s="579">
        <f t="shared" si="147"/>
        <v>0</v>
      </c>
      <c r="U1266" s="735"/>
      <c r="V1266" s="831"/>
      <c r="X1266" s="981">
        <v>0</v>
      </c>
      <c r="Y1266" s="981" t="e">
        <v>#N/A</v>
      </c>
      <c r="AB1266" s="981">
        <v>0</v>
      </c>
      <c r="AC1266" s="981">
        <v>0</v>
      </c>
    </row>
    <row r="1267" spans="1:29" ht="15.75" hidden="1" customHeight="1" thickBot="1" x14ac:dyDescent="0.25">
      <c r="A1267" s="580" t="str">
        <f t="shared" si="148"/>
        <v>52068739BLACKS-PIT</v>
      </c>
      <c r="B1267" s="581">
        <v>1251</v>
      </c>
      <c r="C1267" s="586">
        <v>52068739</v>
      </c>
      <c r="D1267" s="586" t="s">
        <v>782</v>
      </c>
      <c r="E1267" s="586">
        <v>600</v>
      </c>
      <c r="G1267" s="586" t="s">
        <v>387</v>
      </c>
      <c r="H1267" s="391" t="s">
        <v>69</v>
      </c>
      <c r="I1267" s="693"/>
      <c r="J1267" s="694" t="s">
        <v>132</v>
      </c>
      <c r="K1267" s="605" t="s">
        <v>388</v>
      </c>
      <c r="L1267" s="605" t="s">
        <v>114</v>
      </c>
      <c r="M1267" s="585">
        <v>1</v>
      </c>
      <c r="O1267" s="579">
        <f t="shared" si="150"/>
        <v>0</v>
      </c>
      <c r="P1267" s="585">
        <f t="shared" si="149"/>
        <v>9</v>
      </c>
      <c r="Q1267" s="602"/>
      <c r="R1267" s="602"/>
      <c r="S1267" s="579">
        <f t="shared" si="146"/>
        <v>0</v>
      </c>
      <c r="T1267" s="579">
        <f t="shared" si="147"/>
        <v>0</v>
      </c>
      <c r="U1267" s="735"/>
      <c r="V1267" s="831"/>
      <c r="X1267" s="981">
        <v>0</v>
      </c>
      <c r="Y1267" s="981">
        <v>5</v>
      </c>
      <c r="AB1267" s="981">
        <v>0</v>
      </c>
      <c r="AC1267" s="981">
        <v>0</v>
      </c>
    </row>
    <row r="1268" spans="1:29" ht="15.75" hidden="1" customHeight="1" thickBot="1" x14ac:dyDescent="0.25">
      <c r="A1268" s="580" t="str">
        <f t="shared" si="148"/>
        <v>52068738</v>
      </c>
      <c r="B1268" s="581">
        <v>1252</v>
      </c>
      <c r="C1268" s="639">
        <v>52068738</v>
      </c>
      <c r="D1268" s="639" t="s">
        <v>783</v>
      </c>
      <c r="E1268" s="639">
        <v>600</v>
      </c>
      <c r="G1268" s="639"/>
      <c r="H1268" s="97"/>
      <c r="I1268" s="690"/>
      <c r="J1268" s="691" t="s">
        <v>132</v>
      </c>
      <c r="K1268" s="688"/>
      <c r="L1268" s="688"/>
      <c r="M1268" s="585">
        <v>1</v>
      </c>
      <c r="O1268" s="579">
        <f t="shared" si="150"/>
        <v>0</v>
      </c>
      <c r="P1268" s="585" t="e">
        <f t="shared" si="149"/>
        <v>#N/A</v>
      </c>
      <c r="Q1268" s="602"/>
      <c r="R1268" s="602"/>
      <c r="S1268" s="579">
        <f t="shared" si="146"/>
        <v>0</v>
      </c>
      <c r="T1268" s="579">
        <f t="shared" si="147"/>
        <v>0</v>
      </c>
      <c r="U1268" s="735"/>
      <c r="V1268" s="831"/>
      <c r="X1268" s="981">
        <v>0</v>
      </c>
      <c r="Y1268" s="981" t="e">
        <v>#N/A</v>
      </c>
      <c r="AB1268" s="981">
        <v>0</v>
      </c>
      <c r="AC1268" s="981">
        <v>0</v>
      </c>
    </row>
    <row r="1269" spans="1:29" ht="15.75" hidden="1" customHeight="1" thickBot="1" x14ac:dyDescent="0.25">
      <c r="A1269" s="580" t="str">
        <f t="shared" si="148"/>
        <v>52067632TP035D-M2</v>
      </c>
      <c r="B1269" s="581">
        <v>1253</v>
      </c>
      <c r="C1269" s="589">
        <v>52067632</v>
      </c>
      <c r="D1269" s="589" t="s">
        <v>784</v>
      </c>
      <c r="E1269" s="589">
        <v>5000</v>
      </c>
      <c r="F1269" s="591"/>
      <c r="G1269" s="589" t="s">
        <v>210</v>
      </c>
      <c r="H1269" s="541" t="s">
        <v>69</v>
      </c>
      <c r="I1269" s="692" t="s">
        <v>121</v>
      </c>
      <c r="J1269" s="592" t="s">
        <v>83</v>
      </c>
      <c r="K1269" s="604" t="s">
        <v>219</v>
      </c>
      <c r="L1269" s="604" t="s">
        <v>47</v>
      </c>
      <c r="M1269" s="593">
        <v>1</v>
      </c>
      <c r="N1269" s="604"/>
      <c r="O1269" s="594">
        <f t="shared" si="150"/>
        <v>0</v>
      </c>
      <c r="P1269" s="585" t="e">
        <f t="shared" si="149"/>
        <v>#N/A</v>
      </c>
      <c r="Q1269" s="706">
        <v>2</v>
      </c>
      <c r="R1269" s="706">
        <v>3</v>
      </c>
      <c r="S1269" s="579">
        <f t="shared" si="146"/>
        <v>0</v>
      </c>
      <c r="T1269" s="579">
        <f t="shared" si="147"/>
        <v>0</v>
      </c>
      <c r="U1269" s="641" t="s">
        <v>9823</v>
      </c>
      <c r="V1269" s="833">
        <v>42963</v>
      </c>
      <c r="X1269" s="981">
        <v>0</v>
      </c>
      <c r="Y1269" s="981" t="e">
        <v>#N/A</v>
      </c>
      <c r="Z1269" s="981">
        <v>2</v>
      </c>
      <c r="AA1269" s="981">
        <v>3</v>
      </c>
      <c r="AB1269" s="981">
        <v>0</v>
      </c>
      <c r="AC1269" s="981">
        <v>0</v>
      </c>
    </row>
    <row r="1270" spans="1:29" ht="15.75" hidden="1" customHeight="1" thickBot="1" x14ac:dyDescent="0.25">
      <c r="A1270" s="580" t="str">
        <f t="shared" si="148"/>
        <v>52064661SPST4E-M3</v>
      </c>
      <c r="B1270" s="581">
        <v>1254</v>
      </c>
      <c r="C1270" s="639">
        <v>52064661</v>
      </c>
      <c r="D1270" s="639" t="s">
        <v>647</v>
      </c>
      <c r="E1270" s="639">
        <v>20</v>
      </c>
      <c r="G1270" s="639" t="s">
        <v>785</v>
      </c>
      <c r="H1270" s="97" t="s">
        <v>69</v>
      </c>
      <c r="I1270" s="690" t="s">
        <v>75</v>
      </c>
      <c r="J1270" s="691" t="s">
        <v>132</v>
      </c>
      <c r="K1270" s="688" t="s">
        <v>134</v>
      </c>
      <c r="L1270" s="688" t="s">
        <v>42</v>
      </c>
      <c r="M1270" s="585">
        <v>1</v>
      </c>
      <c r="O1270" s="579">
        <f t="shared" si="150"/>
        <v>0</v>
      </c>
      <c r="P1270" s="585">
        <f t="shared" si="149"/>
        <v>21</v>
      </c>
      <c r="Q1270" s="602"/>
      <c r="R1270" s="602"/>
      <c r="S1270" s="579">
        <f t="shared" si="146"/>
        <v>0</v>
      </c>
      <c r="T1270" s="579">
        <f t="shared" si="147"/>
        <v>0</v>
      </c>
      <c r="U1270" s="735"/>
      <c r="V1270" s="831"/>
      <c r="X1270" s="981">
        <v>0</v>
      </c>
      <c r="Y1270" s="981">
        <v>10</v>
      </c>
      <c r="AB1270" s="981">
        <v>0</v>
      </c>
      <c r="AC1270" s="981">
        <v>0</v>
      </c>
    </row>
    <row r="1271" spans="1:29" ht="15.75" hidden="1" customHeight="1" thickBot="1" x14ac:dyDescent="0.25">
      <c r="A1271" s="580" t="str">
        <f t="shared" si="148"/>
        <v>52064660SPST4E-M3</v>
      </c>
      <c r="B1271" s="581">
        <v>1255</v>
      </c>
      <c r="C1271" s="639">
        <v>52064660</v>
      </c>
      <c r="D1271" s="639" t="s">
        <v>647</v>
      </c>
      <c r="E1271" s="639">
        <v>20</v>
      </c>
      <c r="G1271" s="639" t="s">
        <v>785</v>
      </c>
      <c r="H1271" s="97" t="s">
        <v>153</v>
      </c>
      <c r="I1271" s="690" t="s">
        <v>294</v>
      </c>
      <c r="J1271" s="691" t="s">
        <v>132</v>
      </c>
      <c r="K1271" s="688" t="s">
        <v>650</v>
      </c>
      <c r="L1271" s="688" t="s">
        <v>42</v>
      </c>
      <c r="M1271" s="585">
        <v>1</v>
      </c>
      <c r="O1271" s="579">
        <f t="shared" si="150"/>
        <v>0</v>
      </c>
      <c r="P1271" s="585">
        <f t="shared" si="149"/>
        <v>21</v>
      </c>
      <c r="Q1271" s="602"/>
      <c r="R1271" s="602"/>
      <c r="S1271" s="579">
        <f t="shared" si="146"/>
        <v>0</v>
      </c>
      <c r="T1271" s="579">
        <f t="shared" si="147"/>
        <v>0</v>
      </c>
      <c r="U1271" s="735"/>
      <c r="V1271" s="831"/>
      <c r="X1271" s="981">
        <v>0</v>
      </c>
      <c r="Y1271" s="981">
        <v>10</v>
      </c>
      <c r="AB1271" s="981">
        <v>0</v>
      </c>
      <c r="AC1271" s="981">
        <v>0</v>
      </c>
    </row>
    <row r="1272" spans="1:29" ht="15.75" hidden="1" customHeight="1" thickBot="1" x14ac:dyDescent="0.25">
      <c r="A1272" s="580" t="str">
        <f t="shared" si="148"/>
        <v>52064027PINTUR-M3</v>
      </c>
      <c r="B1272" s="581">
        <v>1256</v>
      </c>
      <c r="C1272" s="639">
        <v>52064027</v>
      </c>
      <c r="D1272" s="639" t="s">
        <v>786</v>
      </c>
      <c r="E1272" s="639">
        <v>30</v>
      </c>
      <c r="G1272" s="639" t="s">
        <v>787</v>
      </c>
      <c r="H1272" s="639" t="s">
        <v>69</v>
      </c>
      <c r="I1272" s="690" t="s">
        <v>315</v>
      </c>
      <c r="J1272" s="691" t="s">
        <v>132</v>
      </c>
      <c r="K1272" s="688" t="s">
        <v>578</v>
      </c>
      <c r="L1272" s="688" t="s">
        <v>47</v>
      </c>
      <c r="M1272" s="585">
        <v>1</v>
      </c>
      <c r="O1272" s="579">
        <f t="shared" si="150"/>
        <v>0</v>
      </c>
      <c r="P1272" s="585" t="e">
        <f t="shared" si="149"/>
        <v>#N/A</v>
      </c>
      <c r="Q1272" s="602"/>
      <c r="R1272" s="602"/>
      <c r="S1272" s="579">
        <f t="shared" si="146"/>
        <v>0</v>
      </c>
      <c r="T1272" s="579">
        <f t="shared" si="147"/>
        <v>0</v>
      </c>
      <c r="U1272" s="735"/>
      <c r="V1272" s="831"/>
      <c r="X1272" s="981">
        <v>0</v>
      </c>
      <c r="Y1272" s="981" t="e">
        <v>#N/A</v>
      </c>
      <c r="AB1272" s="981">
        <v>0</v>
      </c>
      <c r="AC1272" s="981">
        <v>0</v>
      </c>
    </row>
    <row r="1273" spans="1:29" ht="15.75" hidden="1" customHeight="1" thickBot="1" x14ac:dyDescent="0.25">
      <c r="A1273" s="580" t="str">
        <f t="shared" si="148"/>
        <v>52061203SPSLF3-M1</v>
      </c>
      <c r="B1273" s="581">
        <v>1257</v>
      </c>
      <c r="C1273" s="589">
        <v>52061203</v>
      </c>
      <c r="D1273" s="589" t="s">
        <v>791</v>
      </c>
      <c r="E1273" s="589">
        <v>32</v>
      </c>
      <c r="F1273" s="591"/>
      <c r="G1273" s="589" t="s">
        <v>203</v>
      </c>
      <c r="H1273" s="541" t="s">
        <v>153</v>
      </c>
      <c r="I1273" s="692" t="s">
        <v>71</v>
      </c>
      <c r="J1273" s="592" t="s">
        <v>9797</v>
      </c>
      <c r="K1273" s="604" t="s">
        <v>287</v>
      </c>
      <c r="L1273" s="604" t="s">
        <v>9782</v>
      </c>
      <c r="M1273" s="593">
        <v>1</v>
      </c>
      <c r="N1273" s="604" t="s">
        <v>78</v>
      </c>
      <c r="O1273" s="594">
        <f t="shared" si="150"/>
        <v>0</v>
      </c>
      <c r="P1273" s="593">
        <f t="shared" si="149"/>
        <v>38</v>
      </c>
      <c r="Q1273" s="706">
        <v>3</v>
      </c>
      <c r="R1273" s="706">
        <v>6</v>
      </c>
      <c r="S1273" s="594">
        <f t="shared" si="146"/>
        <v>5</v>
      </c>
      <c r="T1273" s="594">
        <f t="shared" si="147"/>
        <v>10</v>
      </c>
      <c r="U1273" s="641" t="s">
        <v>9822</v>
      </c>
      <c r="V1273" s="833">
        <v>42906</v>
      </c>
      <c r="X1273" s="981">
        <v>0</v>
      </c>
      <c r="Y1273" s="981">
        <v>19</v>
      </c>
      <c r="Z1273" s="981">
        <v>3</v>
      </c>
      <c r="AA1273" s="981">
        <v>6</v>
      </c>
      <c r="AB1273" s="981">
        <v>5</v>
      </c>
      <c r="AC1273" s="981">
        <v>10</v>
      </c>
    </row>
    <row r="1274" spans="1:29" ht="15.75" hidden="1" customHeight="1" thickBot="1" x14ac:dyDescent="0.25">
      <c r="A1274" s="580" t="str">
        <f t="shared" si="148"/>
        <v>52059849SPSD3E-M4</v>
      </c>
      <c r="B1274" s="581">
        <v>1258</v>
      </c>
      <c r="C1274" s="639">
        <v>52059849</v>
      </c>
      <c r="D1274" s="639" t="s">
        <v>652</v>
      </c>
      <c r="E1274" s="639">
        <v>25</v>
      </c>
      <c r="G1274" s="639" t="s">
        <v>403</v>
      </c>
      <c r="H1274" s="97" t="s">
        <v>69</v>
      </c>
      <c r="I1274" s="690" t="s">
        <v>104</v>
      </c>
      <c r="J1274" s="691" t="s">
        <v>132</v>
      </c>
      <c r="K1274" s="644" t="s">
        <v>653</v>
      </c>
      <c r="L1274" s="688" t="s">
        <v>301</v>
      </c>
      <c r="M1274" s="585">
        <v>1</v>
      </c>
      <c r="O1274" s="579">
        <f t="shared" si="150"/>
        <v>0</v>
      </c>
      <c r="P1274" s="585" t="e">
        <f t="shared" si="149"/>
        <v>#N/A</v>
      </c>
      <c r="Q1274" s="602"/>
      <c r="R1274" s="602"/>
      <c r="S1274" s="579">
        <f t="shared" si="146"/>
        <v>0</v>
      </c>
      <c r="T1274" s="579">
        <f t="shared" si="147"/>
        <v>0</v>
      </c>
      <c r="U1274" s="735"/>
      <c r="V1274" s="831"/>
      <c r="X1274" s="981">
        <v>0</v>
      </c>
      <c r="Y1274" s="981" t="e">
        <v>#N/A</v>
      </c>
      <c r="AB1274" s="981">
        <v>0</v>
      </c>
      <c r="AC1274" s="981">
        <v>0</v>
      </c>
    </row>
    <row r="1275" spans="1:29" ht="15.75" hidden="1" customHeight="1" thickBot="1" x14ac:dyDescent="0.25">
      <c r="A1275" s="580" t="str">
        <f t="shared" si="148"/>
        <v>52058747DO023E-M5</v>
      </c>
      <c r="B1275" s="581">
        <v>1259</v>
      </c>
      <c r="C1275" s="639">
        <v>52058747</v>
      </c>
      <c r="D1275" s="639" t="s">
        <v>792</v>
      </c>
      <c r="E1275" s="639">
        <v>70</v>
      </c>
      <c r="G1275" s="639" t="s">
        <v>188</v>
      </c>
      <c r="H1275" s="97" t="s">
        <v>139</v>
      </c>
      <c r="I1275" s="690" t="s">
        <v>104</v>
      </c>
      <c r="J1275" s="691" t="s">
        <v>132</v>
      </c>
      <c r="K1275" s="688" t="s">
        <v>140</v>
      </c>
      <c r="L1275" s="688" t="s">
        <v>301</v>
      </c>
      <c r="M1275" s="585">
        <v>1</v>
      </c>
      <c r="O1275" s="579">
        <f t="shared" si="150"/>
        <v>0</v>
      </c>
      <c r="P1275" s="585" t="e">
        <f t="shared" si="149"/>
        <v>#N/A</v>
      </c>
      <c r="Q1275" s="602"/>
      <c r="R1275" s="602"/>
      <c r="S1275" s="579">
        <f t="shared" si="146"/>
        <v>0</v>
      </c>
      <c r="T1275" s="579">
        <f t="shared" si="147"/>
        <v>0</v>
      </c>
      <c r="U1275" s="735"/>
      <c r="V1275" s="831"/>
      <c r="X1275" s="981">
        <v>0</v>
      </c>
      <c r="Y1275" s="981" t="e">
        <v>#N/A</v>
      </c>
      <c r="AB1275" s="981">
        <v>0</v>
      </c>
      <c r="AC1275" s="981">
        <v>0</v>
      </c>
    </row>
    <row r="1276" spans="1:29" ht="15.75" hidden="1" customHeight="1" thickBot="1" x14ac:dyDescent="0.25">
      <c r="A1276" s="580" t="str">
        <f t="shared" si="148"/>
        <v>52058746SPSD1E-M5</v>
      </c>
      <c r="B1276" s="581">
        <v>1260</v>
      </c>
      <c r="C1276" s="639">
        <v>52058746</v>
      </c>
      <c r="D1276" s="639" t="s">
        <v>793</v>
      </c>
      <c r="E1276" s="639">
        <v>56</v>
      </c>
      <c r="G1276" s="639" t="s">
        <v>736</v>
      </c>
      <c r="H1276" s="753" t="s">
        <v>139</v>
      </c>
      <c r="I1276" s="690" t="s">
        <v>104</v>
      </c>
      <c r="J1276" s="691" t="s">
        <v>132</v>
      </c>
      <c r="K1276" s="688" t="s">
        <v>794</v>
      </c>
      <c r="L1276" s="688" t="s">
        <v>301</v>
      </c>
      <c r="M1276" s="585">
        <v>1</v>
      </c>
      <c r="O1276" s="579">
        <f t="shared" si="150"/>
        <v>0</v>
      </c>
      <c r="P1276" s="585" t="e">
        <f t="shared" si="149"/>
        <v>#N/A</v>
      </c>
      <c r="Q1276" s="602"/>
      <c r="R1276" s="602"/>
      <c r="S1276" s="579">
        <f t="shared" si="146"/>
        <v>0</v>
      </c>
      <c r="T1276" s="579">
        <f t="shared" si="147"/>
        <v>0</v>
      </c>
      <c r="U1276" s="735"/>
      <c r="V1276" s="831"/>
      <c r="X1276" s="981">
        <v>0</v>
      </c>
      <c r="Y1276" s="981" t="e">
        <v>#N/A</v>
      </c>
      <c r="AB1276" s="981">
        <v>0</v>
      </c>
      <c r="AC1276" s="981">
        <v>0</v>
      </c>
    </row>
    <row r="1277" spans="1:29" ht="15.75" hidden="1" customHeight="1" thickBot="1" x14ac:dyDescent="0.25">
      <c r="A1277" s="580" t="str">
        <f t="shared" si="148"/>
        <v>52058745SPSD1D-M5</v>
      </c>
      <c r="B1277" s="581">
        <v>1261</v>
      </c>
      <c r="C1277" s="639">
        <v>52058745</v>
      </c>
      <c r="D1277" s="639" t="s">
        <v>795</v>
      </c>
      <c r="E1277" s="639">
        <v>56</v>
      </c>
      <c r="G1277" s="639" t="s">
        <v>734</v>
      </c>
      <c r="H1277" s="97" t="s">
        <v>139</v>
      </c>
      <c r="I1277" s="690" t="s">
        <v>104</v>
      </c>
      <c r="J1277" s="691" t="s">
        <v>132</v>
      </c>
      <c r="K1277" s="688" t="s">
        <v>140</v>
      </c>
      <c r="L1277" s="688" t="s">
        <v>47</v>
      </c>
      <c r="M1277" s="585">
        <v>1</v>
      </c>
      <c r="O1277" s="579">
        <f t="shared" si="150"/>
        <v>0</v>
      </c>
      <c r="P1277" s="585" t="e">
        <f t="shared" si="149"/>
        <v>#N/A</v>
      </c>
      <c r="Q1277" s="602"/>
      <c r="R1277" s="602"/>
      <c r="S1277" s="579">
        <f t="shared" si="146"/>
        <v>0</v>
      </c>
      <c r="T1277" s="579">
        <f t="shared" si="147"/>
        <v>0</v>
      </c>
      <c r="U1277" s="735"/>
      <c r="V1277" s="831"/>
      <c r="X1277" s="981">
        <v>0</v>
      </c>
      <c r="Y1277" s="981" t="e">
        <v>#N/A</v>
      </c>
      <c r="AB1277" s="981">
        <v>0</v>
      </c>
      <c r="AC1277" s="981">
        <v>0</v>
      </c>
    </row>
    <row r="1278" spans="1:29" ht="15.75" hidden="1" customHeight="1" thickBot="1" x14ac:dyDescent="0.25">
      <c r="A1278" s="580" t="str">
        <f t="shared" si="148"/>
        <v>52058744SPSD2E-M5</v>
      </c>
      <c r="B1278" s="581">
        <v>1262</v>
      </c>
      <c r="C1278" s="639">
        <v>52058744</v>
      </c>
      <c r="D1278" s="639" t="s">
        <v>796</v>
      </c>
      <c r="E1278" s="639">
        <v>56</v>
      </c>
      <c r="G1278" s="639" t="s">
        <v>739</v>
      </c>
      <c r="H1278" s="97" t="s">
        <v>139</v>
      </c>
      <c r="I1278" s="690" t="s">
        <v>104</v>
      </c>
      <c r="J1278" s="691" t="s">
        <v>132</v>
      </c>
      <c r="K1278" s="688" t="s">
        <v>794</v>
      </c>
      <c r="L1278" s="688" t="s">
        <v>47</v>
      </c>
      <c r="M1278" s="585">
        <v>1</v>
      </c>
      <c r="O1278" s="579">
        <f t="shared" si="150"/>
        <v>0</v>
      </c>
      <c r="P1278" s="585" t="e">
        <f t="shared" si="149"/>
        <v>#N/A</v>
      </c>
      <c r="Q1278" s="602"/>
      <c r="R1278" s="602"/>
      <c r="S1278" s="579">
        <f t="shared" si="146"/>
        <v>0</v>
      </c>
      <c r="T1278" s="579">
        <f t="shared" si="147"/>
        <v>0</v>
      </c>
      <c r="U1278" s="735"/>
      <c r="V1278" s="831"/>
      <c r="X1278" s="981">
        <v>0</v>
      </c>
      <c r="Y1278" s="981" t="e">
        <v>#N/A</v>
      </c>
      <c r="AB1278" s="981">
        <v>0</v>
      </c>
      <c r="AC1278" s="981">
        <v>0</v>
      </c>
    </row>
    <row r="1279" spans="1:29" ht="15.75" hidden="1" customHeight="1" thickBot="1" x14ac:dyDescent="0.25">
      <c r="A1279" s="580" t="str">
        <f t="shared" si="148"/>
        <v>52057556MINOMI-M3</v>
      </c>
      <c r="B1279" s="581">
        <v>1263</v>
      </c>
      <c r="C1279" s="589">
        <v>52057556</v>
      </c>
      <c r="D1279" s="589" t="s">
        <v>374</v>
      </c>
      <c r="E1279" s="589">
        <v>120</v>
      </c>
      <c r="F1279" s="591"/>
      <c r="G1279" s="589" t="s">
        <v>261</v>
      </c>
      <c r="H1279" s="541" t="s">
        <v>376</v>
      </c>
      <c r="I1279" s="692" t="s">
        <v>121</v>
      </c>
      <c r="J1279" s="592" t="s">
        <v>132</v>
      </c>
      <c r="K1279" s="741" t="s">
        <v>377</v>
      </c>
      <c r="L1279" s="604" t="s">
        <v>47</v>
      </c>
      <c r="M1279" s="593">
        <v>1</v>
      </c>
      <c r="N1279" s="604"/>
      <c r="O1279" s="594">
        <f t="shared" si="150"/>
        <v>0</v>
      </c>
      <c r="P1279" s="585" t="e">
        <f t="shared" si="149"/>
        <v>#N/A</v>
      </c>
      <c r="Q1279" s="706">
        <v>1</v>
      </c>
      <c r="R1279" s="706">
        <v>2</v>
      </c>
      <c r="S1279" s="579">
        <f t="shared" si="146"/>
        <v>0</v>
      </c>
      <c r="T1279" s="579">
        <f t="shared" si="147"/>
        <v>0</v>
      </c>
      <c r="U1279" s="848" t="s">
        <v>9823</v>
      </c>
      <c r="V1279" s="836">
        <v>42963</v>
      </c>
      <c r="X1279" s="981">
        <v>0</v>
      </c>
      <c r="Y1279" s="981" t="e">
        <v>#N/A</v>
      </c>
      <c r="Z1279" s="981">
        <v>1</v>
      </c>
      <c r="AA1279" s="981">
        <v>2</v>
      </c>
      <c r="AB1279" s="981">
        <v>0</v>
      </c>
      <c r="AC1279" s="981">
        <v>0</v>
      </c>
    </row>
    <row r="1280" spans="1:29" ht="15.75" hidden="1" customHeight="1" thickBot="1" x14ac:dyDescent="0.25">
      <c r="A1280" s="580" t="str">
        <f t="shared" si="148"/>
        <v>52055807MA021E</v>
      </c>
      <c r="B1280" s="581">
        <v>1264</v>
      </c>
      <c r="C1280" s="589">
        <v>52055807</v>
      </c>
      <c r="D1280" s="589" t="s">
        <v>799</v>
      </c>
      <c r="E1280" s="589">
        <v>40</v>
      </c>
      <c r="F1280" s="591"/>
      <c r="G1280" s="589" t="s">
        <v>1867</v>
      </c>
      <c r="H1280" s="541" t="s">
        <v>69</v>
      </c>
      <c r="I1280" s="692" t="s">
        <v>97</v>
      </c>
      <c r="J1280" s="592" t="s">
        <v>9798</v>
      </c>
      <c r="K1280" s="604" t="s">
        <v>800</v>
      </c>
      <c r="L1280" s="604" t="s">
        <v>9782</v>
      </c>
      <c r="M1280" s="593">
        <v>1</v>
      </c>
      <c r="N1280" s="604" t="s">
        <v>78</v>
      </c>
      <c r="O1280" s="594">
        <f t="shared" si="150"/>
        <v>0</v>
      </c>
      <c r="P1280" s="593">
        <f t="shared" si="149"/>
        <v>38</v>
      </c>
      <c r="Q1280" s="706">
        <v>4</v>
      </c>
      <c r="R1280" s="706">
        <v>6</v>
      </c>
      <c r="S1280" s="594">
        <f t="shared" si="146"/>
        <v>4</v>
      </c>
      <c r="T1280" s="594">
        <f t="shared" si="147"/>
        <v>8</v>
      </c>
      <c r="U1280" s="641" t="s">
        <v>9822</v>
      </c>
      <c r="V1280" s="833">
        <v>42892</v>
      </c>
      <c r="X1280" s="981">
        <v>0</v>
      </c>
      <c r="Y1280" s="981">
        <v>19</v>
      </c>
      <c r="Z1280" s="981">
        <v>4</v>
      </c>
      <c r="AA1280" s="981">
        <v>6</v>
      </c>
      <c r="AB1280" s="981">
        <v>4</v>
      </c>
      <c r="AC1280" s="981">
        <v>8</v>
      </c>
    </row>
    <row r="1281" spans="1:29" ht="15.75" hidden="1" customHeight="1" thickBot="1" x14ac:dyDescent="0.25">
      <c r="A1281" s="580" t="str">
        <f t="shared" si="148"/>
        <v>52054213</v>
      </c>
      <c r="B1281" s="581">
        <v>1265</v>
      </c>
      <c r="C1281" s="586">
        <v>52054213</v>
      </c>
      <c r="D1281" s="586" t="s">
        <v>801</v>
      </c>
      <c r="E1281" s="586">
        <v>100</v>
      </c>
      <c r="G1281" s="586"/>
      <c r="H1281" s="391"/>
      <c r="I1281" s="744"/>
      <c r="J1281" s="691" t="s">
        <v>132</v>
      </c>
      <c r="K1281" s="605"/>
      <c r="L1281" s="605"/>
      <c r="M1281" s="585">
        <v>1</v>
      </c>
      <c r="O1281" s="579">
        <f t="shared" si="150"/>
        <v>0</v>
      </c>
      <c r="P1281" s="585" t="e">
        <f t="shared" si="149"/>
        <v>#N/A</v>
      </c>
      <c r="Q1281" s="602"/>
      <c r="R1281" s="602"/>
      <c r="S1281" s="579">
        <f t="shared" si="146"/>
        <v>0</v>
      </c>
      <c r="T1281" s="579">
        <f t="shared" si="147"/>
        <v>0</v>
      </c>
      <c r="U1281" s="735"/>
      <c r="V1281" s="831"/>
      <c r="X1281" s="981">
        <v>0</v>
      </c>
      <c r="Y1281" s="981" t="e">
        <v>#N/A</v>
      </c>
      <c r="AB1281" s="981">
        <v>0</v>
      </c>
      <c r="AC1281" s="981">
        <v>0</v>
      </c>
    </row>
    <row r="1282" spans="1:29" ht="15.75" hidden="1" customHeight="1" thickBot="1" x14ac:dyDescent="0.25">
      <c r="A1282" s="580" t="str">
        <f t="shared" si="148"/>
        <v>52054212</v>
      </c>
      <c r="B1282" s="581">
        <v>1266</v>
      </c>
      <c r="C1282" s="586">
        <v>52054212</v>
      </c>
      <c r="D1282" s="586" t="s">
        <v>802</v>
      </c>
      <c r="E1282" s="586">
        <v>100</v>
      </c>
      <c r="G1282" s="586"/>
      <c r="H1282" s="391"/>
      <c r="I1282" s="744"/>
      <c r="J1282" s="691" t="s">
        <v>132</v>
      </c>
      <c r="K1282" s="605"/>
      <c r="L1282" s="605"/>
      <c r="M1282" s="585">
        <v>1</v>
      </c>
      <c r="O1282" s="579">
        <f t="shared" si="150"/>
        <v>0</v>
      </c>
      <c r="P1282" s="585" t="e">
        <f t="shared" si="149"/>
        <v>#N/A</v>
      </c>
      <c r="Q1282" s="602"/>
      <c r="R1282" s="602"/>
      <c r="S1282" s="579">
        <f t="shared" si="146"/>
        <v>0</v>
      </c>
      <c r="T1282" s="579">
        <f t="shared" si="147"/>
        <v>0</v>
      </c>
      <c r="U1282" s="735"/>
      <c r="V1282" s="831"/>
      <c r="X1282" s="981">
        <v>0</v>
      </c>
      <c r="Y1282" s="981" t="e">
        <v>#N/A</v>
      </c>
      <c r="AB1282" s="981">
        <v>0</v>
      </c>
      <c r="AC1282" s="981">
        <v>0</v>
      </c>
    </row>
    <row r="1283" spans="1:29" ht="15.75" hidden="1" customHeight="1" thickBot="1" x14ac:dyDescent="0.25">
      <c r="A1283" s="580" t="str">
        <f t="shared" si="148"/>
        <v>52053859SPSLF4-M1</v>
      </c>
      <c r="B1283" s="581">
        <v>1267</v>
      </c>
      <c r="C1283" s="716">
        <v>52053859</v>
      </c>
      <c r="D1283" s="589" t="s">
        <v>803</v>
      </c>
      <c r="E1283" s="589">
        <v>462</v>
      </c>
      <c r="F1283" s="591"/>
      <c r="G1283" s="589" t="s">
        <v>236</v>
      </c>
      <c r="H1283" s="541" t="s">
        <v>69</v>
      </c>
      <c r="I1283" s="692" t="s">
        <v>565</v>
      </c>
      <c r="J1283" s="592" t="s">
        <v>9798</v>
      </c>
      <c r="K1283" s="604" t="s">
        <v>804</v>
      </c>
      <c r="L1283" s="604" t="s">
        <v>9782</v>
      </c>
      <c r="M1283" s="593">
        <v>1</v>
      </c>
      <c r="N1283" s="604" t="s">
        <v>78</v>
      </c>
      <c r="O1283" s="594">
        <f t="shared" si="150"/>
        <v>0</v>
      </c>
      <c r="P1283" s="593">
        <f t="shared" si="149"/>
        <v>38</v>
      </c>
      <c r="Q1283" s="706">
        <v>2</v>
      </c>
      <c r="R1283" s="706">
        <v>3</v>
      </c>
      <c r="S1283" s="594">
        <f t="shared" si="146"/>
        <v>1</v>
      </c>
      <c r="T1283" s="594">
        <f t="shared" si="147"/>
        <v>1</v>
      </c>
      <c r="U1283" s="641" t="s">
        <v>9822</v>
      </c>
      <c r="V1283" s="833">
        <v>42905</v>
      </c>
      <c r="X1283" s="981">
        <v>0</v>
      </c>
      <c r="Y1283" s="981">
        <v>19</v>
      </c>
      <c r="Z1283" s="981">
        <v>2</v>
      </c>
      <c r="AA1283" s="981">
        <v>3</v>
      </c>
      <c r="AB1283" s="981">
        <v>1</v>
      </c>
      <c r="AC1283" s="981">
        <v>1</v>
      </c>
    </row>
    <row r="1284" spans="1:29" ht="15.75" hidden="1" customHeight="1" thickBot="1" x14ac:dyDescent="0.25">
      <c r="A1284" s="580" t="str">
        <f t="shared" si="148"/>
        <v>52053753SPSF1D-M4</v>
      </c>
      <c r="B1284" s="581">
        <v>1268</v>
      </c>
      <c r="C1284" s="639">
        <v>52053753</v>
      </c>
      <c r="D1284" s="639" t="s">
        <v>805</v>
      </c>
      <c r="E1284" s="639">
        <v>32</v>
      </c>
      <c r="G1284" s="639" t="s">
        <v>138</v>
      </c>
      <c r="H1284" s="97" t="s">
        <v>69</v>
      </c>
      <c r="I1284" s="690" t="s">
        <v>121</v>
      </c>
      <c r="J1284" s="691" t="s">
        <v>9798</v>
      </c>
      <c r="K1284" s="688" t="s">
        <v>745</v>
      </c>
      <c r="L1284" s="688" t="s">
        <v>9782</v>
      </c>
      <c r="M1284" s="585">
        <v>1</v>
      </c>
      <c r="N1284" s="644" t="s">
        <v>78</v>
      </c>
      <c r="O1284" s="579">
        <f t="shared" si="150"/>
        <v>0</v>
      </c>
      <c r="P1284" s="585">
        <f t="shared" si="149"/>
        <v>38</v>
      </c>
      <c r="Q1284" s="602">
        <v>2</v>
      </c>
      <c r="R1284" s="602">
        <v>3</v>
      </c>
      <c r="S1284" s="579">
        <f t="shared" si="146"/>
        <v>5</v>
      </c>
      <c r="T1284" s="579">
        <f t="shared" si="147"/>
        <v>10</v>
      </c>
      <c r="U1284" s="735" t="s">
        <v>9822</v>
      </c>
      <c r="V1284" s="832">
        <v>42972</v>
      </c>
      <c r="X1284" s="981">
        <v>0</v>
      </c>
      <c r="Y1284" s="981">
        <v>19</v>
      </c>
      <c r="Z1284" s="981">
        <v>2</v>
      </c>
      <c r="AA1284" s="981">
        <v>3</v>
      </c>
      <c r="AB1284" s="981">
        <v>5</v>
      </c>
      <c r="AC1284" s="981">
        <v>10</v>
      </c>
    </row>
    <row r="1285" spans="1:29" ht="15.75" hidden="1" customHeight="1" thickBot="1" x14ac:dyDescent="0.25">
      <c r="A1285" s="580" t="str">
        <f t="shared" si="148"/>
        <v>52053752SPSF1D-M4</v>
      </c>
      <c r="B1285" s="581">
        <v>1269</v>
      </c>
      <c r="C1285" s="639">
        <v>52053752</v>
      </c>
      <c r="D1285" s="639" t="s">
        <v>805</v>
      </c>
      <c r="E1285" s="639">
        <v>32</v>
      </c>
      <c r="G1285" s="639" t="s">
        <v>138</v>
      </c>
      <c r="H1285" s="97" t="s">
        <v>69</v>
      </c>
      <c r="I1285" s="690" t="s">
        <v>306</v>
      </c>
      <c r="J1285" s="691" t="s">
        <v>9798</v>
      </c>
      <c r="K1285" s="688" t="s">
        <v>745</v>
      </c>
      <c r="L1285" s="688" t="s">
        <v>9782</v>
      </c>
      <c r="M1285" s="585">
        <v>1</v>
      </c>
      <c r="N1285" s="644" t="s">
        <v>78</v>
      </c>
      <c r="O1285" s="579">
        <f t="shared" si="150"/>
        <v>0</v>
      </c>
      <c r="P1285" s="585">
        <f t="shared" si="149"/>
        <v>38</v>
      </c>
      <c r="Q1285" s="602">
        <v>2</v>
      </c>
      <c r="R1285" s="602">
        <v>3</v>
      </c>
      <c r="S1285" s="579">
        <f t="shared" si="146"/>
        <v>5</v>
      </c>
      <c r="T1285" s="579">
        <f t="shared" si="147"/>
        <v>10</v>
      </c>
      <c r="U1285" s="735" t="s">
        <v>9822</v>
      </c>
      <c r="V1285" s="832">
        <v>42972</v>
      </c>
      <c r="X1285" s="981">
        <v>0</v>
      </c>
      <c r="Y1285" s="981">
        <v>19</v>
      </c>
      <c r="Z1285" s="981">
        <v>2</v>
      </c>
      <c r="AA1285" s="981">
        <v>3</v>
      </c>
      <c r="AB1285" s="981">
        <v>5</v>
      </c>
      <c r="AC1285" s="981">
        <v>10</v>
      </c>
    </row>
    <row r="1286" spans="1:29" ht="15.75" hidden="1" customHeight="1" thickBot="1" x14ac:dyDescent="0.25">
      <c r="A1286" s="580" t="str">
        <f t="shared" si="148"/>
        <v>52052758LF006D-M1</v>
      </c>
      <c r="B1286" s="581">
        <v>1270</v>
      </c>
      <c r="C1286" s="589">
        <v>52052758</v>
      </c>
      <c r="D1286" s="589" t="s">
        <v>806</v>
      </c>
      <c r="E1286" s="589">
        <v>60</v>
      </c>
      <c r="F1286" s="591"/>
      <c r="G1286" s="589" t="s">
        <v>383</v>
      </c>
      <c r="H1286" s="541" t="s">
        <v>69</v>
      </c>
      <c r="I1286" s="692" t="s">
        <v>71</v>
      </c>
      <c r="J1286" s="592" t="s">
        <v>9798</v>
      </c>
      <c r="K1286" s="604" t="s">
        <v>287</v>
      </c>
      <c r="L1286" s="604" t="s">
        <v>9782</v>
      </c>
      <c r="M1286" s="593">
        <v>1</v>
      </c>
      <c r="N1286" s="604" t="s">
        <v>78</v>
      </c>
      <c r="O1286" s="594">
        <f t="shared" si="150"/>
        <v>0</v>
      </c>
      <c r="P1286" s="593">
        <f t="shared" si="149"/>
        <v>38</v>
      </c>
      <c r="Q1286" s="706">
        <v>2</v>
      </c>
      <c r="R1286" s="706">
        <v>4</v>
      </c>
      <c r="S1286" s="594">
        <f t="shared" si="146"/>
        <v>3</v>
      </c>
      <c r="T1286" s="594">
        <f t="shared" si="147"/>
        <v>5</v>
      </c>
      <c r="U1286" s="641" t="s">
        <v>9822</v>
      </c>
      <c r="V1286" s="833">
        <v>42905</v>
      </c>
      <c r="X1286" s="981">
        <v>0</v>
      </c>
      <c r="Y1286" s="981">
        <v>19</v>
      </c>
      <c r="Z1286" s="981">
        <v>2</v>
      </c>
      <c r="AA1286" s="981">
        <v>4</v>
      </c>
      <c r="AB1286" s="981">
        <v>3</v>
      </c>
      <c r="AC1286" s="981">
        <v>5</v>
      </c>
    </row>
    <row r="1287" spans="1:29" ht="15.75" hidden="1" customHeight="1" thickBot="1" x14ac:dyDescent="0.25">
      <c r="A1287" s="580" t="str">
        <f t="shared" si="148"/>
        <v>52051866SPSD2E-M4</v>
      </c>
      <c r="B1287" s="581">
        <v>1271</v>
      </c>
      <c r="C1287" s="639">
        <v>52051866</v>
      </c>
      <c r="D1287" s="639" t="s">
        <v>807</v>
      </c>
      <c r="E1287" s="639">
        <v>54</v>
      </c>
      <c r="G1287" s="639" t="s">
        <v>397</v>
      </c>
      <c r="H1287" s="97" t="s">
        <v>69</v>
      </c>
      <c r="I1287" s="690" t="s">
        <v>104</v>
      </c>
      <c r="J1287" s="691" t="s">
        <v>154</v>
      </c>
      <c r="K1287" s="688" t="s">
        <v>630</v>
      </c>
      <c r="L1287" s="688" t="s">
        <v>47</v>
      </c>
      <c r="M1287" s="585">
        <v>1</v>
      </c>
      <c r="O1287" s="579">
        <f t="shared" si="150"/>
        <v>0</v>
      </c>
      <c r="P1287" s="585" t="e">
        <f t="shared" si="149"/>
        <v>#N/A</v>
      </c>
      <c r="Q1287" s="602"/>
      <c r="R1287" s="602"/>
      <c r="S1287" s="579">
        <f t="shared" si="146"/>
        <v>0</v>
      </c>
      <c r="T1287" s="579">
        <f t="shared" si="147"/>
        <v>0</v>
      </c>
      <c r="U1287" s="735"/>
      <c r="V1287" s="831"/>
      <c r="X1287" s="981">
        <v>0</v>
      </c>
      <c r="Y1287" s="981" t="e">
        <v>#N/A</v>
      </c>
      <c r="AB1287" s="981">
        <v>0</v>
      </c>
      <c r="AC1287" s="981">
        <v>0</v>
      </c>
    </row>
    <row r="1288" spans="1:29" ht="15.75" hidden="1" customHeight="1" thickBot="1" x14ac:dyDescent="0.25">
      <c r="A1288" s="580" t="str">
        <f t="shared" si="148"/>
        <v>52051864SPSD2D-M4</v>
      </c>
      <c r="B1288" s="581">
        <v>1272</v>
      </c>
      <c r="C1288" s="586">
        <v>52051864</v>
      </c>
      <c r="D1288" s="639" t="s">
        <v>808</v>
      </c>
      <c r="E1288" s="639">
        <v>54</v>
      </c>
      <c r="G1288" s="639" t="s">
        <v>400</v>
      </c>
      <c r="H1288" s="97" t="s">
        <v>147</v>
      </c>
      <c r="I1288" s="690" t="s">
        <v>104</v>
      </c>
      <c r="J1288" s="690">
        <v>2003</v>
      </c>
      <c r="K1288" s="688" t="s">
        <v>681</v>
      </c>
      <c r="L1288" s="688" t="s">
        <v>301</v>
      </c>
      <c r="M1288" s="585">
        <v>1</v>
      </c>
      <c r="O1288" s="579">
        <f t="shared" si="150"/>
        <v>0</v>
      </c>
      <c r="P1288" s="585" t="e">
        <f t="shared" si="149"/>
        <v>#N/A</v>
      </c>
      <c r="Q1288" s="602"/>
      <c r="R1288" s="602"/>
      <c r="S1288" s="579">
        <f t="shared" si="146"/>
        <v>0</v>
      </c>
      <c r="T1288" s="579">
        <f t="shared" si="147"/>
        <v>0</v>
      </c>
      <c r="U1288" s="735"/>
      <c r="V1288" s="831"/>
      <c r="X1288" s="981">
        <v>0</v>
      </c>
      <c r="Y1288" s="981" t="e">
        <v>#N/A</v>
      </c>
      <c r="AB1288" s="981">
        <v>0</v>
      </c>
      <c r="AC1288" s="981">
        <v>0</v>
      </c>
    </row>
    <row r="1289" spans="1:29" ht="30.75" hidden="1" customHeight="1" thickBot="1" x14ac:dyDescent="0.25">
      <c r="A1289" s="580" t="str">
        <f t="shared" si="148"/>
        <v>52051863SPSD1E-M4</v>
      </c>
      <c r="B1289" s="581">
        <v>1273</v>
      </c>
      <c r="C1289" s="639">
        <v>52051863</v>
      </c>
      <c r="D1289" s="639" t="s">
        <v>809</v>
      </c>
      <c r="E1289" s="639">
        <v>54</v>
      </c>
      <c r="G1289" s="639" t="s">
        <v>364</v>
      </c>
      <c r="H1289" s="97" t="s">
        <v>69</v>
      </c>
      <c r="I1289" s="690" t="s">
        <v>104</v>
      </c>
      <c r="J1289" s="691" t="s">
        <v>132</v>
      </c>
      <c r="K1289" s="715" t="s">
        <v>683</v>
      </c>
      <c r="L1289" s="688" t="s">
        <v>301</v>
      </c>
      <c r="M1289" s="585">
        <v>1</v>
      </c>
      <c r="O1289" s="579">
        <f t="shared" si="150"/>
        <v>0</v>
      </c>
      <c r="P1289" s="585" t="e">
        <f t="shared" si="149"/>
        <v>#N/A</v>
      </c>
      <c r="Q1289" s="602"/>
      <c r="R1289" s="602"/>
      <c r="S1289" s="579">
        <f t="shared" si="146"/>
        <v>0</v>
      </c>
      <c r="T1289" s="579">
        <f t="shared" si="147"/>
        <v>0</v>
      </c>
      <c r="U1289" s="735"/>
      <c r="V1289" s="831"/>
      <c r="X1289" s="981">
        <v>0</v>
      </c>
      <c r="Y1289" s="981" t="e">
        <v>#N/A</v>
      </c>
      <c r="AB1289" s="981">
        <v>0</v>
      </c>
      <c r="AC1289" s="981">
        <v>0</v>
      </c>
    </row>
    <row r="1290" spans="1:29" ht="15.75" hidden="1" customHeight="1" thickBot="1" x14ac:dyDescent="0.25">
      <c r="A1290" s="580" t="str">
        <f t="shared" si="148"/>
        <v>52051062SPSMBC-M1</v>
      </c>
      <c r="B1290" s="581">
        <v>1274</v>
      </c>
      <c r="C1290" s="586">
        <v>52051062</v>
      </c>
      <c r="D1290" s="639" t="s">
        <v>810</v>
      </c>
      <c r="E1290" s="639">
        <v>32</v>
      </c>
      <c r="G1290" s="639" t="s">
        <v>533</v>
      </c>
      <c r="H1290" s="97" t="s">
        <v>153</v>
      </c>
      <c r="I1290" s="690" t="s">
        <v>257</v>
      </c>
      <c r="J1290" s="691" t="s">
        <v>132</v>
      </c>
      <c r="K1290" s="688" t="s">
        <v>287</v>
      </c>
      <c r="L1290" s="688" t="s">
        <v>47</v>
      </c>
      <c r="M1290" s="585">
        <v>1</v>
      </c>
      <c r="O1290" s="579">
        <f t="shared" si="150"/>
        <v>0</v>
      </c>
      <c r="P1290" s="585" t="e">
        <f t="shared" si="149"/>
        <v>#N/A</v>
      </c>
      <c r="Q1290" s="602"/>
      <c r="R1290" s="602"/>
      <c r="S1290" s="579">
        <f t="shared" si="146"/>
        <v>0</v>
      </c>
      <c r="T1290" s="579">
        <f t="shared" si="147"/>
        <v>0</v>
      </c>
      <c r="U1290" s="735"/>
      <c r="V1290" s="831"/>
      <c r="X1290" s="981">
        <v>0</v>
      </c>
      <c r="Y1290" s="981" t="e">
        <v>#N/A</v>
      </c>
      <c r="AB1290" s="981">
        <v>0</v>
      </c>
      <c r="AC1290" s="981">
        <v>0</v>
      </c>
    </row>
    <row r="1291" spans="1:29" ht="15.75" hidden="1" customHeight="1" thickBot="1" x14ac:dyDescent="0.25">
      <c r="A1291" s="580" t="str">
        <f t="shared" si="148"/>
        <v>52049665TAP015E</v>
      </c>
      <c r="B1291" s="581">
        <v>1275</v>
      </c>
      <c r="C1291" s="589">
        <v>52049665</v>
      </c>
      <c r="D1291" s="740" t="s">
        <v>812</v>
      </c>
      <c r="E1291" s="589">
        <v>1000</v>
      </c>
      <c r="F1291" s="591"/>
      <c r="G1291" s="589" t="s">
        <v>9944</v>
      </c>
      <c r="H1291" s="541" t="s">
        <v>69</v>
      </c>
      <c r="I1291" s="692" t="s">
        <v>121</v>
      </c>
      <c r="J1291" s="592" t="s">
        <v>70</v>
      </c>
      <c r="K1291" s="604" t="s">
        <v>385</v>
      </c>
      <c r="L1291" s="604" t="s">
        <v>114</v>
      </c>
      <c r="M1291" s="593">
        <v>1</v>
      </c>
      <c r="N1291" s="604"/>
      <c r="O1291" s="594">
        <f t="shared" si="150"/>
        <v>0</v>
      </c>
      <c r="P1291" s="593">
        <f t="shared" si="149"/>
        <v>9</v>
      </c>
      <c r="Q1291" s="706"/>
      <c r="R1291" s="706"/>
      <c r="S1291" s="594">
        <v>2</v>
      </c>
      <c r="T1291" s="594">
        <v>3</v>
      </c>
      <c r="U1291" s="641" t="s">
        <v>9823</v>
      </c>
      <c r="V1291" s="1007">
        <v>43012</v>
      </c>
      <c r="X1291" s="981">
        <v>0</v>
      </c>
      <c r="Y1291" s="981">
        <v>5</v>
      </c>
      <c r="AB1291" s="981">
        <v>0</v>
      </c>
      <c r="AC1291" s="981">
        <v>0</v>
      </c>
    </row>
    <row r="1292" spans="1:29" ht="15.75" hidden="1" customHeight="1" thickBot="1" x14ac:dyDescent="0.25">
      <c r="A1292" s="580" t="str">
        <f t="shared" si="148"/>
        <v>52048248SPSLF4-M1</v>
      </c>
      <c r="B1292" s="581">
        <v>1276</v>
      </c>
      <c r="C1292" s="589">
        <v>52048248</v>
      </c>
      <c r="D1292" s="589" t="s">
        <v>813</v>
      </c>
      <c r="E1292" s="589">
        <v>170</v>
      </c>
      <c r="F1292" s="591"/>
      <c r="G1292" s="589" t="s">
        <v>236</v>
      </c>
      <c r="H1292" s="541" t="s">
        <v>139</v>
      </c>
      <c r="I1292" s="692" t="s">
        <v>71</v>
      </c>
      <c r="J1292" s="592" t="s">
        <v>9797</v>
      </c>
      <c r="K1292" s="604" t="s">
        <v>140</v>
      </c>
      <c r="L1292" s="604" t="s">
        <v>9782</v>
      </c>
      <c r="M1292" s="593">
        <v>1</v>
      </c>
      <c r="N1292" s="604" t="s">
        <v>78</v>
      </c>
      <c r="O1292" s="594">
        <f t="shared" si="150"/>
        <v>0</v>
      </c>
      <c r="P1292" s="593">
        <f t="shared" si="149"/>
        <v>38</v>
      </c>
      <c r="Q1292" s="706">
        <v>2</v>
      </c>
      <c r="R1292" s="706">
        <v>3</v>
      </c>
      <c r="S1292" s="594">
        <f t="shared" ref="S1292:S1321" si="151">ROUNDUP(IF(N1292="pps",(M1292*VLOOKUP(L1292,$E$2:$I$9,4,FALSE)*$B$3)/E1292,0),0)</f>
        <v>1</v>
      </c>
      <c r="T1292" s="594">
        <f t="shared" ref="T1292:T1321" si="152">ROUNDUP(IF(N1292="pps",(M1292*VLOOKUP(L1292,$E$2:$I$9,4,FALSE)*$B$9)/E1292,0),0)</f>
        <v>2</v>
      </c>
      <c r="U1292" s="641" t="s">
        <v>9822</v>
      </c>
      <c r="V1292" s="833">
        <v>42905</v>
      </c>
      <c r="X1292" s="981">
        <v>0</v>
      </c>
      <c r="Y1292" s="981">
        <v>19</v>
      </c>
      <c r="Z1292" s="981">
        <v>2</v>
      </c>
      <c r="AA1292" s="981">
        <v>3</v>
      </c>
      <c r="AB1292" s="981">
        <v>1</v>
      </c>
      <c r="AC1292" s="981">
        <v>2</v>
      </c>
    </row>
    <row r="1293" spans="1:29" ht="15.75" hidden="1" customHeight="1" thickBot="1" x14ac:dyDescent="0.25">
      <c r="A1293" s="580" t="str">
        <f t="shared" si="148"/>
        <v>52048247SPSLF4-M1</v>
      </c>
      <c r="B1293" s="581">
        <v>1277</v>
      </c>
      <c r="C1293" s="589">
        <v>52048247</v>
      </c>
      <c r="D1293" s="589" t="s">
        <v>814</v>
      </c>
      <c r="E1293" s="589">
        <v>170</v>
      </c>
      <c r="F1293" s="591"/>
      <c r="G1293" s="589" t="s">
        <v>236</v>
      </c>
      <c r="H1293" s="541" t="s">
        <v>139</v>
      </c>
      <c r="I1293" s="692" t="s">
        <v>71</v>
      </c>
      <c r="J1293" s="592" t="s">
        <v>9797</v>
      </c>
      <c r="K1293" s="604" t="s">
        <v>140</v>
      </c>
      <c r="L1293" s="604" t="s">
        <v>9782</v>
      </c>
      <c r="M1293" s="593">
        <v>1</v>
      </c>
      <c r="N1293" s="604" t="s">
        <v>78</v>
      </c>
      <c r="O1293" s="594">
        <f t="shared" si="150"/>
        <v>0</v>
      </c>
      <c r="P1293" s="593">
        <f t="shared" si="149"/>
        <v>38</v>
      </c>
      <c r="Q1293" s="706">
        <v>2</v>
      </c>
      <c r="R1293" s="706">
        <v>3</v>
      </c>
      <c r="S1293" s="594">
        <f t="shared" si="151"/>
        <v>1</v>
      </c>
      <c r="T1293" s="594">
        <f t="shared" si="152"/>
        <v>2</v>
      </c>
      <c r="U1293" s="641" t="s">
        <v>9822</v>
      </c>
      <c r="V1293" s="833">
        <v>42905</v>
      </c>
      <c r="X1293" s="981">
        <v>0</v>
      </c>
      <c r="Y1293" s="981">
        <v>19</v>
      </c>
      <c r="Z1293" s="981">
        <v>2</v>
      </c>
      <c r="AA1293" s="981">
        <v>3</v>
      </c>
      <c r="AB1293" s="981">
        <v>1</v>
      </c>
      <c r="AC1293" s="981">
        <v>2</v>
      </c>
    </row>
    <row r="1294" spans="1:29" ht="15" hidden="1" customHeight="1" x14ac:dyDescent="0.25">
      <c r="A1294" s="580" t="str">
        <f t="shared" si="148"/>
        <v>52048235</v>
      </c>
      <c r="B1294" s="581">
        <v>1278</v>
      </c>
      <c r="C1294" s="690">
        <v>52048235</v>
      </c>
      <c r="D1294" s="586" t="s">
        <v>815</v>
      </c>
      <c r="E1294" s="639">
        <v>30</v>
      </c>
      <c r="G1294" s="639"/>
      <c r="H1294" s="97"/>
      <c r="I1294" s="690"/>
      <c r="J1294" s="697" t="s">
        <v>132</v>
      </c>
      <c r="K1294" s="698"/>
      <c r="L1294" s="698"/>
      <c r="M1294" s="598">
        <v>1</v>
      </c>
      <c r="N1294" s="699"/>
      <c r="O1294" s="599">
        <f t="shared" si="150"/>
        <v>0</v>
      </c>
      <c r="P1294" s="598" t="e">
        <f t="shared" si="149"/>
        <v>#N/A</v>
      </c>
      <c r="Q1294" s="702"/>
      <c r="R1294" s="702"/>
      <c r="S1294" s="599">
        <f t="shared" si="151"/>
        <v>0</v>
      </c>
      <c r="T1294" s="599">
        <f t="shared" si="152"/>
        <v>0</v>
      </c>
      <c r="U1294" s="774"/>
      <c r="V1294" s="861"/>
      <c r="X1294" s="981">
        <v>0</v>
      </c>
      <c r="Y1294" s="981" t="e">
        <v>#N/A</v>
      </c>
      <c r="AB1294" s="981">
        <v>0</v>
      </c>
      <c r="AC1294" s="981">
        <v>0</v>
      </c>
    </row>
    <row r="1295" spans="1:29" ht="15" hidden="1" customHeight="1" x14ac:dyDescent="0.25">
      <c r="A1295" s="580" t="str">
        <f t="shared" si="148"/>
        <v>52048214LF001E-M1</v>
      </c>
      <c r="B1295" s="581">
        <v>1279</v>
      </c>
      <c r="C1295" s="589">
        <v>52048214</v>
      </c>
      <c r="D1295" s="589" t="s">
        <v>816</v>
      </c>
      <c r="E1295" s="589">
        <v>306</v>
      </c>
      <c r="F1295" s="591"/>
      <c r="G1295" s="589" t="s">
        <v>373</v>
      </c>
      <c r="H1295" s="541" t="s">
        <v>69</v>
      </c>
      <c r="I1295" s="692" t="s">
        <v>71</v>
      </c>
      <c r="J1295" s="592" t="s">
        <v>9797</v>
      </c>
      <c r="K1295" s="604" t="s">
        <v>817</v>
      </c>
      <c r="L1295" s="604" t="s">
        <v>10051</v>
      </c>
      <c r="M1295" s="593">
        <v>1</v>
      </c>
      <c r="N1295" s="604" t="s">
        <v>78</v>
      </c>
      <c r="O1295" s="593">
        <f t="shared" si="150"/>
        <v>0</v>
      </c>
      <c r="P1295" s="593">
        <f t="shared" si="149"/>
        <v>26</v>
      </c>
      <c r="Q1295" s="593">
        <v>2</v>
      </c>
      <c r="R1295" s="593">
        <v>3</v>
      </c>
      <c r="S1295" s="593">
        <f t="shared" si="151"/>
        <v>1</v>
      </c>
      <c r="T1295" s="593">
        <f t="shared" si="152"/>
        <v>1</v>
      </c>
      <c r="U1295" s="641" t="s">
        <v>9822</v>
      </c>
      <c r="V1295" s="856">
        <v>42878</v>
      </c>
      <c r="X1295" s="981">
        <v>0</v>
      </c>
      <c r="Y1295" s="981">
        <v>13</v>
      </c>
      <c r="Z1295" s="981">
        <v>2</v>
      </c>
      <c r="AA1295" s="981">
        <v>3</v>
      </c>
      <c r="AB1295" s="981">
        <v>1</v>
      </c>
      <c r="AC1295" s="981">
        <v>1</v>
      </c>
    </row>
    <row r="1296" spans="1:29" ht="15.75" hidden="1" customHeight="1" thickBot="1" x14ac:dyDescent="0.25">
      <c r="A1296" s="580" t="str">
        <f t="shared" si="148"/>
        <v>52048151TP019E-M3</v>
      </c>
      <c r="B1296" s="581">
        <v>1280</v>
      </c>
      <c r="C1296" s="589">
        <v>52048151</v>
      </c>
      <c r="D1296" s="589" t="s">
        <v>786</v>
      </c>
      <c r="E1296" s="589">
        <v>1500</v>
      </c>
      <c r="G1296" s="589" t="s">
        <v>818</v>
      </c>
      <c r="H1296" s="97" t="s">
        <v>153</v>
      </c>
      <c r="I1296" s="690" t="s">
        <v>121</v>
      </c>
      <c r="J1296" s="733" t="s">
        <v>335</v>
      </c>
      <c r="K1296" s="734" t="s">
        <v>388</v>
      </c>
      <c r="L1296" s="734" t="s">
        <v>42</v>
      </c>
      <c r="M1296" s="602">
        <v>1</v>
      </c>
      <c r="N1296" s="722"/>
      <c r="O1296" s="602">
        <f t="shared" si="150"/>
        <v>0</v>
      </c>
      <c r="P1296" s="602">
        <f t="shared" si="149"/>
        <v>21</v>
      </c>
      <c r="Q1296" s="602"/>
      <c r="R1296" s="602"/>
      <c r="S1296" s="706">
        <f t="shared" si="151"/>
        <v>0</v>
      </c>
      <c r="T1296" s="706">
        <f t="shared" si="152"/>
        <v>0</v>
      </c>
      <c r="U1296" s="876" t="s">
        <v>9823</v>
      </c>
      <c r="V1296" s="877">
        <v>43013</v>
      </c>
      <c r="X1296" s="981">
        <v>0</v>
      </c>
      <c r="Y1296" s="981">
        <v>10</v>
      </c>
      <c r="AB1296" s="981">
        <v>0</v>
      </c>
      <c r="AC1296" s="981">
        <v>0</v>
      </c>
    </row>
    <row r="1297" spans="1:29" ht="15.75" hidden="1" customHeight="1" thickBot="1" x14ac:dyDescent="0.25">
      <c r="A1297" s="580" t="str">
        <f t="shared" si="148"/>
        <v>52048150DO023E-M4</v>
      </c>
      <c r="B1297" s="581">
        <v>1281</v>
      </c>
      <c r="C1297" s="639">
        <v>52048150</v>
      </c>
      <c r="D1297" s="639" t="s">
        <v>819</v>
      </c>
      <c r="E1297" s="639">
        <v>1500</v>
      </c>
      <c r="G1297" s="639" t="s">
        <v>103</v>
      </c>
      <c r="H1297" s="97" t="s">
        <v>69</v>
      </c>
      <c r="I1297" s="690" t="s">
        <v>104</v>
      </c>
      <c r="J1297" s="691" t="s">
        <v>335</v>
      </c>
      <c r="K1297" s="688" t="s">
        <v>820</v>
      </c>
      <c r="L1297" s="688" t="s">
        <v>47</v>
      </c>
      <c r="M1297" s="585">
        <v>1</v>
      </c>
      <c r="O1297" s="579">
        <f t="shared" si="150"/>
        <v>0</v>
      </c>
      <c r="P1297" s="585" t="e">
        <f t="shared" si="149"/>
        <v>#N/A</v>
      </c>
      <c r="Q1297" s="602"/>
      <c r="R1297" s="602"/>
      <c r="S1297" s="579">
        <f t="shared" si="151"/>
        <v>0</v>
      </c>
      <c r="T1297" s="579">
        <f t="shared" si="152"/>
        <v>0</v>
      </c>
      <c r="U1297" s="735"/>
      <c r="V1297" s="831"/>
      <c r="X1297" s="981">
        <v>0</v>
      </c>
      <c r="Y1297" s="981" t="e">
        <v>#N/A</v>
      </c>
      <c r="AB1297" s="981">
        <v>0</v>
      </c>
      <c r="AC1297" s="981">
        <v>0</v>
      </c>
    </row>
    <row r="1298" spans="1:29" ht="15.75" hidden="1" customHeight="1" thickBot="1" x14ac:dyDescent="0.25">
      <c r="A1298" s="580" t="str">
        <f t="shared" si="148"/>
        <v>52048150DO007E-M4</v>
      </c>
      <c r="B1298" s="581">
        <v>1282</v>
      </c>
      <c r="C1298" s="639">
        <v>52048150</v>
      </c>
      <c r="D1298" s="639" t="s">
        <v>819</v>
      </c>
      <c r="E1298" s="639">
        <v>1500</v>
      </c>
      <c r="G1298" s="718" t="s">
        <v>821</v>
      </c>
      <c r="H1298" s="97" t="s">
        <v>153</v>
      </c>
      <c r="I1298" s="690" t="s">
        <v>104</v>
      </c>
      <c r="J1298" s="691" t="s">
        <v>117</v>
      </c>
      <c r="K1298" s="688" t="s">
        <v>820</v>
      </c>
      <c r="L1298" s="688" t="s">
        <v>47</v>
      </c>
      <c r="M1298" s="585">
        <v>1</v>
      </c>
      <c r="O1298" s="579">
        <f t="shared" si="150"/>
        <v>0</v>
      </c>
      <c r="P1298" s="585" t="e">
        <f t="shared" si="149"/>
        <v>#N/A</v>
      </c>
      <c r="Q1298" s="602"/>
      <c r="R1298" s="602"/>
      <c r="S1298" s="579">
        <f t="shared" si="151"/>
        <v>0</v>
      </c>
      <c r="T1298" s="579">
        <f t="shared" si="152"/>
        <v>0</v>
      </c>
      <c r="U1298" s="735"/>
      <c r="V1298" s="831"/>
      <c r="X1298" s="981">
        <v>0</v>
      </c>
      <c r="Y1298" s="981" t="e">
        <v>#N/A</v>
      </c>
      <c r="AB1298" s="981">
        <v>0</v>
      </c>
      <c r="AC1298" s="981">
        <v>0</v>
      </c>
    </row>
    <row r="1299" spans="1:29" ht="15.75" hidden="1" customHeight="1" thickBot="1" x14ac:dyDescent="0.25">
      <c r="A1299" s="580" t="str">
        <f t="shared" si="148"/>
        <v>52048149TP011D-M2</v>
      </c>
      <c r="B1299" s="581">
        <v>1283</v>
      </c>
      <c r="C1299" s="639">
        <v>52048149</v>
      </c>
      <c r="D1299" s="639" t="s">
        <v>786</v>
      </c>
      <c r="E1299" s="639">
        <v>1500</v>
      </c>
      <c r="G1299" s="639" t="s">
        <v>822</v>
      </c>
      <c r="H1299" s="97" t="s">
        <v>69</v>
      </c>
      <c r="I1299" s="690" t="s">
        <v>75</v>
      </c>
      <c r="J1299" s="691" t="s">
        <v>70</v>
      </c>
      <c r="K1299" s="688" t="s">
        <v>823</v>
      </c>
      <c r="L1299" s="688" t="s">
        <v>135</v>
      </c>
      <c r="M1299" s="585">
        <v>1</v>
      </c>
      <c r="O1299" s="579">
        <f t="shared" si="150"/>
        <v>0</v>
      </c>
      <c r="P1299" s="585">
        <f t="shared" si="149"/>
        <v>4</v>
      </c>
      <c r="Q1299" s="602"/>
      <c r="R1299" s="602"/>
      <c r="S1299" s="579">
        <f t="shared" si="151"/>
        <v>0</v>
      </c>
      <c r="T1299" s="579">
        <f t="shared" si="152"/>
        <v>0</v>
      </c>
      <c r="U1299" s="735"/>
      <c r="V1299" s="831"/>
      <c r="X1299" s="981">
        <v>0</v>
      </c>
      <c r="Y1299" s="981">
        <v>2</v>
      </c>
      <c r="AB1299" s="981">
        <v>0</v>
      </c>
      <c r="AC1299" s="981">
        <v>0</v>
      </c>
    </row>
    <row r="1300" spans="1:29" ht="30.75" hidden="1" customHeight="1" thickBot="1" x14ac:dyDescent="0.25">
      <c r="A1300" s="580" t="str">
        <f t="shared" si="148"/>
        <v>52048084DOORS 21D-M4</v>
      </c>
      <c r="B1300" s="581">
        <v>1284</v>
      </c>
      <c r="C1300" s="586">
        <v>52048084</v>
      </c>
      <c r="D1300" s="586" t="s">
        <v>824</v>
      </c>
      <c r="E1300" s="586">
        <v>800</v>
      </c>
      <c r="G1300" s="586" t="s">
        <v>825</v>
      </c>
      <c r="H1300" s="391" t="s">
        <v>69</v>
      </c>
      <c r="I1300" s="693" t="s">
        <v>104</v>
      </c>
      <c r="J1300" s="694" t="s">
        <v>83</v>
      </c>
      <c r="K1300" s="658" t="s">
        <v>826</v>
      </c>
      <c r="L1300" s="605" t="s">
        <v>301</v>
      </c>
      <c r="M1300" s="585">
        <v>1</v>
      </c>
      <c r="O1300" s="579">
        <f t="shared" si="150"/>
        <v>0</v>
      </c>
      <c r="P1300" s="585" t="e">
        <f t="shared" si="149"/>
        <v>#N/A</v>
      </c>
      <c r="Q1300" s="602"/>
      <c r="R1300" s="602"/>
      <c r="S1300" s="579">
        <f t="shared" si="151"/>
        <v>0</v>
      </c>
      <c r="T1300" s="579">
        <f t="shared" si="152"/>
        <v>0</v>
      </c>
      <c r="U1300" s="735"/>
      <c r="V1300" s="831"/>
      <c r="X1300" s="981">
        <v>0</v>
      </c>
      <c r="Y1300" s="981" t="e">
        <v>#N/A</v>
      </c>
      <c r="AB1300" s="981">
        <v>0</v>
      </c>
      <c r="AC1300" s="981">
        <v>0</v>
      </c>
    </row>
    <row r="1301" spans="1:29" ht="15.75" hidden="1" customHeight="1" thickBot="1" x14ac:dyDescent="0.25">
      <c r="A1301" s="580" t="str">
        <f t="shared" si="148"/>
        <v>52048083SPSD21E-M4</v>
      </c>
      <c r="B1301" s="581">
        <v>1285</v>
      </c>
      <c r="C1301" s="639">
        <v>52048083</v>
      </c>
      <c r="D1301" s="639" t="s">
        <v>827</v>
      </c>
      <c r="E1301" s="639">
        <v>800</v>
      </c>
      <c r="G1301" s="639" t="s">
        <v>828</v>
      </c>
      <c r="H1301" s="97" t="s">
        <v>69</v>
      </c>
      <c r="I1301" s="690" t="s">
        <v>104</v>
      </c>
      <c r="J1301" s="691" t="s">
        <v>83</v>
      </c>
      <c r="K1301" s="715" t="s">
        <v>829</v>
      </c>
      <c r="L1301" s="688" t="s">
        <v>301</v>
      </c>
      <c r="M1301" s="585">
        <v>1</v>
      </c>
      <c r="O1301" s="579">
        <f t="shared" si="150"/>
        <v>0</v>
      </c>
      <c r="P1301" s="585" t="e">
        <f t="shared" si="149"/>
        <v>#N/A</v>
      </c>
      <c r="Q1301" s="602"/>
      <c r="R1301" s="602"/>
      <c r="S1301" s="579">
        <f t="shared" si="151"/>
        <v>0</v>
      </c>
      <c r="T1301" s="579">
        <f t="shared" si="152"/>
        <v>0</v>
      </c>
      <c r="U1301" s="735"/>
      <c r="V1301" s="831"/>
      <c r="X1301" s="981">
        <v>0</v>
      </c>
      <c r="Y1301" s="981" t="e">
        <v>#N/A</v>
      </c>
      <c r="AB1301" s="981">
        <v>0</v>
      </c>
      <c r="AC1301" s="981">
        <v>0</v>
      </c>
    </row>
    <row r="1302" spans="1:29" ht="15.75" hidden="1" customHeight="1" thickBot="1" x14ac:dyDescent="0.25">
      <c r="A1302" s="580" t="str">
        <f t="shared" si="148"/>
        <v>52047604MINOMI-M3</v>
      </c>
      <c r="B1302" s="581">
        <v>1286</v>
      </c>
      <c r="C1302" s="639">
        <v>52047604</v>
      </c>
      <c r="D1302" s="639" t="s">
        <v>832</v>
      </c>
      <c r="E1302" s="639">
        <v>10</v>
      </c>
      <c r="G1302" s="639" t="s">
        <v>261</v>
      </c>
      <c r="H1302" s="97" t="s">
        <v>69</v>
      </c>
      <c r="I1302" s="690" t="s">
        <v>75</v>
      </c>
      <c r="J1302" s="691" t="s">
        <v>132</v>
      </c>
      <c r="K1302" s="688" t="s">
        <v>833</v>
      </c>
      <c r="L1302" s="688" t="s">
        <v>42</v>
      </c>
      <c r="M1302" s="585">
        <v>1</v>
      </c>
      <c r="O1302" s="579">
        <f t="shared" si="150"/>
        <v>0</v>
      </c>
      <c r="P1302" s="585">
        <f t="shared" si="149"/>
        <v>21</v>
      </c>
      <c r="Q1302" s="602"/>
      <c r="R1302" s="602"/>
      <c r="S1302" s="579">
        <f t="shared" si="151"/>
        <v>0</v>
      </c>
      <c r="T1302" s="579">
        <f t="shared" si="152"/>
        <v>0</v>
      </c>
      <c r="U1302" s="735"/>
      <c r="V1302" s="831"/>
      <c r="X1302" s="981">
        <v>0</v>
      </c>
      <c r="Y1302" s="981">
        <v>10</v>
      </c>
      <c r="AB1302" s="981">
        <v>0</v>
      </c>
      <c r="AC1302" s="981">
        <v>0</v>
      </c>
    </row>
    <row r="1303" spans="1:29" ht="15.75" hidden="1" customHeight="1" thickBot="1" x14ac:dyDescent="0.25">
      <c r="A1303" s="580" t="str">
        <f t="shared" si="148"/>
        <v>52047365SPSD2E-M4</v>
      </c>
      <c r="B1303" s="581">
        <v>1287</v>
      </c>
      <c r="C1303" s="639">
        <v>52047365</v>
      </c>
      <c r="D1303" s="639" t="s">
        <v>834</v>
      </c>
      <c r="E1303" s="639">
        <v>54</v>
      </c>
      <c r="G1303" s="639" t="s">
        <v>397</v>
      </c>
      <c r="H1303" s="97" t="s">
        <v>69</v>
      </c>
      <c r="I1303" s="690" t="s">
        <v>104</v>
      </c>
      <c r="J1303" s="691" t="s">
        <v>132</v>
      </c>
      <c r="K1303" s="715" t="s">
        <v>673</v>
      </c>
      <c r="L1303" s="688" t="s">
        <v>301</v>
      </c>
      <c r="M1303" s="585">
        <v>1</v>
      </c>
      <c r="O1303" s="579">
        <f t="shared" si="150"/>
        <v>0</v>
      </c>
      <c r="P1303" s="585" t="e">
        <f t="shared" si="149"/>
        <v>#N/A</v>
      </c>
      <c r="Q1303" s="602"/>
      <c r="R1303" s="602"/>
      <c r="S1303" s="579">
        <f t="shared" si="151"/>
        <v>0</v>
      </c>
      <c r="T1303" s="579">
        <f t="shared" si="152"/>
        <v>0</v>
      </c>
      <c r="U1303" s="735"/>
      <c r="V1303" s="831"/>
      <c r="X1303" s="981">
        <v>0</v>
      </c>
      <c r="Y1303" s="981" t="e">
        <v>#N/A</v>
      </c>
      <c r="AB1303" s="981">
        <v>0</v>
      </c>
      <c r="AC1303" s="981">
        <v>0</v>
      </c>
    </row>
    <row r="1304" spans="1:29" ht="15.75" hidden="1" customHeight="1" thickBot="1" x14ac:dyDescent="0.25">
      <c r="A1304" s="580" t="str">
        <f t="shared" si="148"/>
        <v>52047364SPSD1E-M4</v>
      </c>
      <c r="B1304" s="581">
        <v>1288</v>
      </c>
      <c r="C1304" s="639">
        <v>52047364</v>
      </c>
      <c r="D1304" s="639" t="s">
        <v>835</v>
      </c>
      <c r="E1304" s="639">
        <v>54</v>
      </c>
      <c r="G1304" s="639" t="s">
        <v>364</v>
      </c>
      <c r="H1304" s="97" t="s">
        <v>69</v>
      </c>
      <c r="I1304" s="690" t="s">
        <v>104</v>
      </c>
      <c r="J1304" s="691" t="s">
        <v>132</v>
      </c>
      <c r="K1304" s="715" t="s">
        <v>673</v>
      </c>
      <c r="L1304" s="688" t="s">
        <v>301</v>
      </c>
      <c r="M1304" s="585">
        <v>1</v>
      </c>
      <c r="O1304" s="579">
        <f t="shared" si="150"/>
        <v>0</v>
      </c>
      <c r="P1304" s="585" t="e">
        <f t="shared" si="149"/>
        <v>#N/A</v>
      </c>
      <c r="Q1304" s="602"/>
      <c r="R1304" s="602"/>
      <c r="S1304" s="579">
        <f t="shared" si="151"/>
        <v>0</v>
      </c>
      <c r="T1304" s="579">
        <f t="shared" si="152"/>
        <v>0</v>
      </c>
      <c r="U1304" s="735"/>
      <c r="V1304" s="831"/>
      <c r="X1304" s="981">
        <v>0</v>
      </c>
      <c r="Y1304" s="981" t="e">
        <v>#N/A</v>
      </c>
      <c r="AB1304" s="981">
        <v>0</v>
      </c>
      <c r="AC1304" s="981">
        <v>0</v>
      </c>
    </row>
    <row r="1305" spans="1:29" ht="15.75" hidden="1" customHeight="1" thickBot="1" x14ac:dyDescent="0.25">
      <c r="A1305" s="580" t="str">
        <f t="shared" si="148"/>
        <v>52047363</v>
      </c>
      <c r="B1305" s="581">
        <v>1289</v>
      </c>
      <c r="C1305" s="674">
        <v>52047363</v>
      </c>
      <c r="D1305" s="639" t="s">
        <v>669</v>
      </c>
      <c r="E1305" s="639">
        <v>54</v>
      </c>
      <c r="G1305" s="639"/>
      <c r="H1305" s="639" t="s">
        <v>69</v>
      </c>
      <c r="I1305" s="690" t="s">
        <v>104</v>
      </c>
      <c r="J1305" s="691" t="s">
        <v>132</v>
      </c>
      <c r="K1305" s="688" t="s">
        <v>836</v>
      </c>
      <c r="L1305" s="688" t="s">
        <v>47</v>
      </c>
      <c r="M1305" s="585">
        <v>1</v>
      </c>
      <c r="O1305" s="579">
        <f t="shared" si="150"/>
        <v>0</v>
      </c>
      <c r="P1305" s="585" t="e">
        <f t="shared" si="149"/>
        <v>#N/A</v>
      </c>
      <c r="Q1305" s="602"/>
      <c r="R1305" s="602"/>
      <c r="S1305" s="579">
        <f t="shared" si="151"/>
        <v>0</v>
      </c>
      <c r="T1305" s="579">
        <f t="shared" si="152"/>
        <v>0</v>
      </c>
      <c r="U1305" s="735"/>
      <c r="V1305" s="831"/>
      <c r="X1305" s="981">
        <v>0</v>
      </c>
      <c r="Y1305" s="981" t="e">
        <v>#N/A</v>
      </c>
      <c r="AB1305" s="981">
        <v>0</v>
      </c>
      <c r="AC1305" s="981">
        <v>0</v>
      </c>
    </row>
    <row r="1306" spans="1:29" ht="15.75" hidden="1" customHeight="1" thickBot="1" x14ac:dyDescent="0.25">
      <c r="A1306" s="580" t="str">
        <f t="shared" si="148"/>
        <v>52047362SPSD2D-M4</v>
      </c>
      <c r="B1306" s="581">
        <v>1290</v>
      </c>
      <c r="C1306" s="639">
        <v>52047362</v>
      </c>
      <c r="D1306" s="639" t="s">
        <v>837</v>
      </c>
      <c r="E1306" s="639">
        <v>54</v>
      </c>
      <c r="G1306" s="639" t="s">
        <v>400</v>
      </c>
      <c r="H1306" s="97" t="s">
        <v>147</v>
      </c>
      <c r="I1306" s="690" t="s">
        <v>104</v>
      </c>
      <c r="J1306" s="688">
        <v>2003</v>
      </c>
      <c r="K1306" s="688" t="s">
        <v>681</v>
      </c>
      <c r="L1306" s="688" t="s">
        <v>301</v>
      </c>
      <c r="M1306" s="585">
        <v>1</v>
      </c>
      <c r="O1306" s="579">
        <f t="shared" si="150"/>
        <v>0</v>
      </c>
      <c r="P1306" s="585" t="e">
        <f t="shared" si="149"/>
        <v>#N/A</v>
      </c>
      <c r="Q1306" s="602"/>
      <c r="R1306" s="602"/>
      <c r="S1306" s="579">
        <f t="shared" si="151"/>
        <v>0</v>
      </c>
      <c r="T1306" s="579">
        <f t="shared" si="152"/>
        <v>0</v>
      </c>
      <c r="U1306" s="735"/>
      <c r="V1306" s="831"/>
      <c r="X1306" s="981">
        <v>0</v>
      </c>
      <c r="Y1306" s="981" t="e">
        <v>#N/A</v>
      </c>
      <c r="AB1306" s="981">
        <v>0</v>
      </c>
      <c r="AC1306" s="981">
        <v>0</v>
      </c>
    </row>
    <row r="1307" spans="1:29" ht="15.75" hidden="1" customHeight="1" thickBot="1" x14ac:dyDescent="0.25">
      <c r="A1307" s="580" t="str">
        <f t="shared" si="148"/>
        <v>52047168</v>
      </c>
      <c r="B1307" s="581">
        <v>1291</v>
      </c>
      <c r="C1307" s="639">
        <v>52047168</v>
      </c>
      <c r="D1307" s="639" t="s">
        <v>669</v>
      </c>
      <c r="E1307" s="639">
        <v>54</v>
      </c>
      <c r="G1307" s="639"/>
      <c r="H1307" s="97" t="s">
        <v>69</v>
      </c>
      <c r="I1307" s="690" t="s">
        <v>104</v>
      </c>
      <c r="J1307" s="691" t="s">
        <v>132</v>
      </c>
      <c r="K1307" s="715" t="s">
        <v>836</v>
      </c>
      <c r="L1307" s="688" t="s">
        <v>301</v>
      </c>
      <c r="M1307" s="585">
        <v>1</v>
      </c>
      <c r="O1307" s="579">
        <f t="shared" si="150"/>
        <v>0</v>
      </c>
      <c r="P1307" s="585" t="e">
        <f t="shared" si="149"/>
        <v>#N/A</v>
      </c>
      <c r="Q1307" s="602"/>
      <c r="R1307" s="602"/>
      <c r="S1307" s="579">
        <f t="shared" si="151"/>
        <v>0</v>
      </c>
      <c r="T1307" s="579">
        <f t="shared" si="152"/>
        <v>0</v>
      </c>
      <c r="U1307" s="735"/>
      <c r="V1307" s="831"/>
      <c r="X1307" s="981">
        <v>0</v>
      </c>
      <c r="Y1307" s="981" t="e">
        <v>#N/A</v>
      </c>
      <c r="AB1307" s="981">
        <v>0</v>
      </c>
      <c r="AC1307" s="981">
        <v>0</v>
      </c>
    </row>
    <row r="1308" spans="1:29" ht="15.75" hidden="1" customHeight="1" thickBot="1" x14ac:dyDescent="0.25">
      <c r="A1308" s="580" t="str">
        <f t="shared" si="148"/>
        <v>52046228MA004D</v>
      </c>
      <c r="B1308" s="581">
        <v>1292</v>
      </c>
      <c r="C1308" s="692">
        <v>52046228</v>
      </c>
      <c r="D1308" s="604" t="s">
        <v>838</v>
      </c>
      <c r="E1308" s="589">
        <v>250</v>
      </c>
      <c r="F1308" s="591"/>
      <c r="G1308" s="589" t="s">
        <v>1389</v>
      </c>
      <c r="H1308" s="541" t="s">
        <v>839</v>
      </c>
      <c r="I1308" s="692" t="s">
        <v>97</v>
      </c>
      <c r="J1308" s="592" t="s">
        <v>9795</v>
      </c>
      <c r="K1308" s="604" t="s">
        <v>537</v>
      </c>
      <c r="L1308" s="604" t="s">
        <v>9782</v>
      </c>
      <c r="M1308" s="593">
        <v>1</v>
      </c>
      <c r="N1308" s="604" t="s">
        <v>78</v>
      </c>
      <c r="O1308" s="594">
        <f t="shared" si="150"/>
        <v>0</v>
      </c>
      <c r="P1308" s="593">
        <f t="shared" si="149"/>
        <v>38</v>
      </c>
      <c r="Q1308" s="706"/>
      <c r="R1308" s="706"/>
      <c r="S1308" s="594">
        <f t="shared" si="151"/>
        <v>1</v>
      </c>
      <c r="T1308" s="594">
        <f t="shared" si="152"/>
        <v>2</v>
      </c>
      <c r="U1308" s="641" t="s">
        <v>9822</v>
      </c>
      <c r="V1308" s="833">
        <v>42898</v>
      </c>
      <c r="X1308" s="981">
        <v>0</v>
      </c>
      <c r="Y1308" s="981">
        <v>19</v>
      </c>
      <c r="AB1308" s="981">
        <v>1</v>
      </c>
      <c r="AC1308" s="981">
        <v>2</v>
      </c>
    </row>
    <row r="1309" spans="1:29" ht="15.75" hidden="1" customHeight="1" thickBot="1" x14ac:dyDescent="0.25">
      <c r="A1309" s="580" t="str">
        <f t="shared" si="148"/>
        <v>52045889LF006D-M1</v>
      </c>
      <c r="B1309" s="581">
        <v>1293</v>
      </c>
      <c r="C1309" s="589">
        <v>52045889</v>
      </c>
      <c r="D1309" s="589" t="s">
        <v>840</v>
      </c>
      <c r="E1309" s="589">
        <v>1100</v>
      </c>
      <c r="F1309" s="591"/>
      <c r="G1309" s="589" t="s">
        <v>383</v>
      </c>
      <c r="H1309" s="754" t="s">
        <v>69</v>
      </c>
      <c r="I1309" s="692" t="s">
        <v>71</v>
      </c>
      <c r="J1309" s="592" t="s">
        <v>9798</v>
      </c>
      <c r="K1309" s="604" t="s">
        <v>841</v>
      </c>
      <c r="L1309" s="604" t="s">
        <v>9782</v>
      </c>
      <c r="M1309" s="593">
        <v>1</v>
      </c>
      <c r="N1309" s="604" t="s">
        <v>78</v>
      </c>
      <c r="O1309" s="594">
        <f t="shared" si="150"/>
        <v>0</v>
      </c>
      <c r="P1309" s="593">
        <f t="shared" si="149"/>
        <v>38</v>
      </c>
      <c r="Q1309" s="706">
        <v>2</v>
      </c>
      <c r="R1309" s="706">
        <v>3</v>
      </c>
      <c r="S1309" s="594">
        <f t="shared" si="151"/>
        <v>1</v>
      </c>
      <c r="T1309" s="594">
        <f t="shared" si="152"/>
        <v>1</v>
      </c>
      <c r="U1309" s="641" t="s">
        <v>9822</v>
      </c>
      <c r="V1309" s="833">
        <v>42905</v>
      </c>
      <c r="X1309" s="981">
        <v>0</v>
      </c>
      <c r="Y1309" s="981">
        <v>19</v>
      </c>
      <c r="Z1309" s="981">
        <v>2</v>
      </c>
      <c r="AA1309" s="981">
        <v>3</v>
      </c>
      <c r="AB1309" s="981">
        <v>1</v>
      </c>
      <c r="AC1309" s="981">
        <v>1</v>
      </c>
    </row>
    <row r="1310" spans="1:29" ht="15.75" hidden="1" customHeight="1" thickBot="1" x14ac:dyDescent="0.25">
      <c r="A1310" s="580" t="str">
        <f t="shared" si="148"/>
        <v>52045856</v>
      </c>
      <c r="B1310" s="581">
        <v>1294</v>
      </c>
      <c r="C1310" s="639">
        <v>52045856</v>
      </c>
      <c r="D1310" s="639" t="s">
        <v>842</v>
      </c>
      <c r="E1310" s="639">
        <v>54</v>
      </c>
      <c r="G1310" s="639"/>
      <c r="H1310" s="97" t="s">
        <v>69</v>
      </c>
      <c r="I1310" s="690" t="s">
        <v>104</v>
      </c>
      <c r="J1310" s="688" t="s">
        <v>132</v>
      </c>
      <c r="K1310" s="688" t="s">
        <v>677</v>
      </c>
      <c r="L1310" s="688" t="s">
        <v>301</v>
      </c>
      <c r="M1310" s="585">
        <v>1</v>
      </c>
      <c r="O1310" s="579">
        <f t="shared" si="150"/>
        <v>0</v>
      </c>
      <c r="P1310" s="585" t="e">
        <f t="shared" si="149"/>
        <v>#N/A</v>
      </c>
      <c r="Q1310" s="602"/>
      <c r="R1310" s="602"/>
      <c r="S1310" s="579">
        <f t="shared" si="151"/>
        <v>0</v>
      </c>
      <c r="T1310" s="579">
        <f t="shared" si="152"/>
        <v>0</v>
      </c>
      <c r="U1310" s="735"/>
      <c r="V1310" s="831"/>
      <c r="X1310" s="981">
        <v>0</v>
      </c>
      <c r="Y1310" s="981" t="e">
        <v>#N/A</v>
      </c>
      <c r="AB1310" s="981">
        <v>0</v>
      </c>
      <c r="AC1310" s="981">
        <v>0</v>
      </c>
    </row>
    <row r="1311" spans="1:29" ht="15.75" hidden="1" customHeight="1" thickBot="1" x14ac:dyDescent="0.25">
      <c r="A1311" s="580" t="str">
        <f t="shared" si="148"/>
        <v>52045847</v>
      </c>
      <c r="B1311" s="581">
        <v>1295</v>
      </c>
      <c r="C1311" s="639">
        <v>52045847</v>
      </c>
      <c r="D1311" s="639" t="s">
        <v>669</v>
      </c>
      <c r="E1311" s="639">
        <v>54</v>
      </c>
      <c r="G1311" s="639"/>
      <c r="H1311" s="97" t="s">
        <v>69</v>
      </c>
      <c r="I1311" s="690" t="s">
        <v>104</v>
      </c>
      <c r="J1311" s="691" t="s">
        <v>132</v>
      </c>
      <c r="K1311" s="715" t="s">
        <v>836</v>
      </c>
      <c r="L1311" s="688" t="s">
        <v>47</v>
      </c>
      <c r="M1311" s="585">
        <v>1</v>
      </c>
      <c r="O1311" s="579">
        <f t="shared" si="150"/>
        <v>0</v>
      </c>
      <c r="P1311" s="585" t="e">
        <f t="shared" si="149"/>
        <v>#N/A</v>
      </c>
      <c r="Q1311" s="602"/>
      <c r="R1311" s="602"/>
      <c r="S1311" s="579">
        <f t="shared" si="151"/>
        <v>0</v>
      </c>
      <c r="T1311" s="579">
        <f t="shared" si="152"/>
        <v>0</v>
      </c>
      <c r="U1311" s="735"/>
      <c r="V1311" s="831"/>
      <c r="X1311" s="981">
        <v>0</v>
      </c>
      <c r="Y1311" s="981" t="e">
        <v>#N/A</v>
      </c>
      <c r="AB1311" s="981">
        <v>0</v>
      </c>
      <c r="AC1311" s="981">
        <v>0</v>
      </c>
    </row>
    <row r="1312" spans="1:29" ht="15.75" hidden="1" customHeight="1" thickBot="1" x14ac:dyDescent="0.25">
      <c r="A1312" s="580" t="str">
        <f t="shared" si="148"/>
        <v>52045844SPSD2D-M4</v>
      </c>
      <c r="B1312" s="581">
        <v>1296</v>
      </c>
      <c r="C1312" s="586">
        <v>52045844</v>
      </c>
      <c r="D1312" s="639" t="s">
        <v>843</v>
      </c>
      <c r="E1312" s="639">
        <v>54</v>
      </c>
      <c r="G1312" s="639" t="s">
        <v>400</v>
      </c>
      <c r="H1312" s="97" t="s">
        <v>147</v>
      </c>
      <c r="I1312" s="690" t="s">
        <v>104</v>
      </c>
      <c r="J1312" s="688">
        <v>2003</v>
      </c>
      <c r="K1312" s="688" t="s">
        <v>681</v>
      </c>
      <c r="L1312" s="688" t="s">
        <v>301</v>
      </c>
      <c r="M1312" s="585">
        <v>1</v>
      </c>
      <c r="O1312" s="579">
        <f t="shared" si="150"/>
        <v>0</v>
      </c>
      <c r="P1312" s="585" t="e">
        <f t="shared" si="149"/>
        <v>#N/A</v>
      </c>
      <c r="Q1312" s="602"/>
      <c r="R1312" s="602"/>
      <c r="S1312" s="579">
        <f t="shared" si="151"/>
        <v>0</v>
      </c>
      <c r="T1312" s="579">
        <f t="shared" si="152"/>
        <v>0</v>
      </c>
      <c r="U1312" s="735"/>
      <c r="V1312" s="831"/>
      <c r="X1312" s="981">
        <v>0</v>
      </c>
      <c r="Y1312" s="981" t="e">
        <v>#N/A</v>
      </c>
      <c r="AB1312" s="981">
        <v>0</v>
      </c>
      <c r="AC1312" s="981">
        <v>0</v>
      </c>
    </row>
    <row r="1313" spans="1:29" ht="15.75" hidden="1" customHeight="1" thickBot="1" x14ac:dyDescent="0.25">
      <c r="A1313" s="580" t="str">
        <f t="shared" si="148"/>
        <v>52045844</v>
      </c>
      <c r="B1313" s="581">
        <v>1297</v>
      </c>
      <c r="C1313" s="639">
        <v>52045844</v>
      </c>
      <c r="D1313" s="639" t="s">
        <v>845</v>
      </c>
      <c r="E1313" s="639">
        <v>54</v>
      </c>
      <c r="G1313" s="639"/>
      <c r="H1313" s="97" t="s">
        <v>153</v>
      </c>
      <c r="I1313" s="690" t="s">
        <v>104</v>
      </c>
      <c r="J1313" s="691" t="s">
        <v>154</v>
      </c>
      <c r="K1313" s="688" t="s">
        <v>836</v>
      </c>
      <c r="L1313" s="688" t="s">
        <v>301</v>
      </c>
      <c r="M1313" s="585">
        <v>1</v>
      </c>
      <c r="O1313" s="579">
        <f t="shared" si="150"/>
        <v>0</v>
      </c>
      <c r="P1313" s="585" t="e">
        <f t="shared" si="149"/>
        <v>#N/A</v>
      </c>
      <c r="Q1313" s="602"/>
      <c r="R1313" s="602"/>
      <c r="S1313" s="579">
        <f t="shared" si="151"/>
        <v>0</v>
      </c>
      <c r="T1313" s="579">
        <f t="shared" si="152"/>
        <v>0</v>
      </c>
      <c r="U1313" s="735"/>
      <c r="V1313" s="831"/>
      <c r="X1313" s="981">
        <v>0</v>
      </c>
      <c r="Y1313" s="981" t="e">
        <v>#N/A</v>
      </c>
      <c r="AB1313" s="981">
        <v>0</v>
      </c>
      <c r="AC1313" s="981">
        <v>0</v>
      </c>
    </row>
    <row r="1314" spans="1:29" ht="15.75" hidden="1" customHeight="1" thickBot="1" x14ac:dyDescent="0.25">
      <c r="A1314" s="580" t="str">
        <f t="shared" si="148"/>
        <v>52045822SPSD2D-M4</v>
      </c>
      <c r="B1314" s="581">
        <v>1298</v>
      </c>
      <c r="C1314" s="639">
        <v>52045822</v>
      </c>
      <c r="D1314" s="639" t="s">
        <v>846</v>
      </c>
      <c r="E1314" s="639">
        <v>54</v>
      </c>
      <c r="G1314" s="639" t="s">
        <v>400</v>
      </c>
      <c r="H1314" s="97" t="s">
        <v>147</v>
      </c>
      <c r="I1314" s="690" t="s">
        <v>104</v>
      </c>
      <c r="J1314" s="688">
        <v>2003</v>
      </c>
      <c r="K1314" s="715" t="s">
        <v>681</v>
      </c>
      <c r="L1314" s="688" t="s">
        <v>301</v>
      </c>
      <c r="M1314" s="585">
        <v>1</v>
      </c>
      <c r="O1314" s="579">
        <f t="shared" si="150"/>
        <v>0</v>
      </c>
      <c r="P1314" s="585" t="e">
        <f t="shared" si="149"/>
        <v>#N/A</v>
      </c>
      <c r="Q1314" s="602"/>
      <c r="R1314" s="602"/>
      <c r="S1314" s="579">
        <f t="shared" si="151"/>
        <v>0</v>
      </c>
      <c r="T1314" s="579">
        <f t="shared" si="152"/>
        <v>0</v>
      </c>
      <c r="U1314" s="735"/>
      <c r="V1314" s="831"/>
      <c r="X1314" s="981">
        <v>0</v>
      </c>
      <c r="Y1314" s="981" t="e">
        <v>#N/A</v>
      </c>
      <c r="AB1314" s="981">
        <v>0</v>
      </c>
      <c r="AC1314" s="981">
        <v>0</v>
      </c>
    </row>
    <row r="1315" spans="1:29" ht="16.5" hidden="1" customHeight="1" thickBot="1" x14ac:dyDescent="0.25">
      <c r="A1315" s="580" t="str">
        <f t="shared" si="148"/>
        <v>52045800SPSD3E-M4</v>
      </c>
      <c r="B1315" s="581">
        <v>1299</v>
      </c>
      <c r="C1315" s="639">
        <v>52045800</v>
      </c>
      <c r="D1315" s="639" t="s">
        <v>847</v>
      </c>
      <c r="E1315" s="639">
        <v>54</v>
      </c>
      <c r="G1315" s="639" t="s">
        <v>403</v>
      </c>
      <c r="H1315" s="97" t="s">
        <v>69</v>
      </c>
      <c r="I1315" s="690" t="s">
        <v>104</v>
      </c>
      <c r="J1315" s="691" t="s">
        <v>154</v>
      </c>
      <c r="K1315" s="715" t="s">
        <v>668</v>
      </c>
      <c r="L1315" s="688" t="s">
        <v>301</v>
      </c>
      <c r="M1315" s="585">
        <v>1</v>
      </c>
      <c r="O1315" s="579">
        <f t="shared" si="150"/>
        <v>0</v>
      </c>
      <c r="P1315" s="585" t="e">
        <f t="shared" si="149"/>
        <v>#N/A</v>
      </c>
      <c r="Q1315" s="602"/>
      <c r="R1315" s="602"/>
      <c r="S1315" s="579">
        <f t="shared" si="151"/>
        <v>0</v>
      </c>
      <c r="T1315" s="579">
        <f t="shared" si="152"/>
        <v>0</v>
      </c>
      <c r="U1315" s="735"/>
      <c r="V1315" s="831"/>
      <c r="X1315" s="981">
        <v>0</v>
      </c>
      <c r="Y1315" s="981" t="e">
        <v>#N/A</v>
      </c>
      <c r="AB1315" s="981">
        <v>0</v>
      </c>
      <c r="AC1315" s="981">
        <v>0</v>
      </c>
    </row>
    <row r="1316" spans="1:29" ht="15.75" hidden="1" customHeight="1" thickBot="1" x14ac:dyDescent="0.25">
      <c r="A1316" s="580" t="str">
        <f t="shared" si="148"/>
        <v>52045794</v>
      </c>
      <c r="B1316" s="581">
        <v>1300</v>
      </c>
      <c r="C1316" s="639">
        <v>52045794</v>
      </c>
      <c r="D1316" s="639" t="s">
        <v>848</v>
      </c>
      <c r="E1316" s="639">
        <v>54</v>
      </c>
      <c r="G1316" s="639"/>
      <c r="H1316" s="97" t="s">
        <v>153</v>
      </c>
      <c r="I1316" s="690" t="s">
        <v>104</v>
      </c>
      <c r="J1316" s="691" t="s">
        <v>154</v>
      </c>
      <c r="K1316" s="688" t="s">
        <v>836</v>
      </c>
      <c r="L1316" s="688" t="s">
        <v>301</v>
      </c>
      <c r="M1316" s="585">
        <v>1</v>
      </c>
      <c r="O1316" s="579">
        <f t="shared" si="150"/>
        <v>0</v>
      </c>
      <c r="P1316" s="585" t="e">
        <f t="shared" si="149"/>
        <v>#N/A</v>
      </c>
      <c r="Q1316" s="602"/>
      <c r="R1316" s="602"/>
      <c r="S1316" s="579">
        <f t="shared" si="151"/>
        <v>0</v>
      </c>
      <c r="T1316" s="579">
        <f t="shared" si="152"/>
        <v>0</v>
      </c>
      <c r="U1316" s="735"/>
      <c r="V1316" s="831"/>
      <c r="X1316" s="981">
        <v>0</v>
      </c>
      <c r="Y1316" s="981" t="e">
        <v>#N/A</v>
      </c>
      <c r="AB1316" s="981">
        <v>0</v>
      </c>
      <c r="AC1316" s="981">
        <v>0</v>
      </c>
    </row>
    <row r="1317" spans="1:29" ht="15.75" hidden="1" customHeight="1" thickBot="1" x14ac:dyDescent="0.25">
      <c r="A1317" s="580" t="str">
        <f t="shared" si="148"/>
        <v>52045786</v>
      </c>
      <c r="B1317" s="581">
        <v>1301</v>
      </c>
      <c r="C1317" s="639">
        <v>52045786</v>
      </c>
      <c r="D1317" s="639" t="s">
        <v>849</v>
      </c>
      <c r="E1317" s="639">
        <v>54</v>
      </c>
      <c r="G1317" s="639"/>
      <c r="H1317" s="755" t="s">
        <v>153</v>
      </c>
      <c r="I1317" s="690" t="s">
        <v>104</v>
      </c>
      <c r="J1317" s="691" t="s">
        <v>154</v>
      </c>
      <c r="K1317" s="688" t="s">
        <v>836</v>
      </c>
      <c r="L1317" s="688" t="s">
        <v>301</v>
      </c>
      <c r="M1317" s="585">
        <v>1</v>
      </c>
      <c r="O1317" s="579">
        <f t="shared" si="150"/>
        <v>0</v>
      </c>
      <c r="P1317" s="585" t="e">
        <f t="shared" si="149"/>
        <v>#N/A</v>
      </c>
      <c r="Q1317" s="602"/>
      <c r="R1317" s="602"/>
      <c r="S1317" s="579">
        <f t="shared" si="151"/>
        <v>0</v>
      </c>
      <c r="T1317" s="579">
        <f t="shared" si="152"/>
        <v>0</v>
      </c>
      <c r="U1317" s="735"/>
      <c r="V1317" s="831"/>
      <c r="X1317" s="981">
        <v>0</v>
      </c>
      <c r="Y1317" s="981" t="e">
        <v>#N/A</v>
      </c>
      <c r="AB1317" s="981">
        <v>0</v>
      </c>
      <c r="AC1317" s="981">
        <v>0</v>
      </c>
    </row>
    <row r="1318" spans="1:29" ht="15.75" hidden="1" customHeight="1" thickBot="1" x14ac:dyDescent="0.25">
      <c r="A1318" s="580" t="str">
        <f t="shared" si="148"/>
        <v>52044395SPSD3E-M4</v>
      </c>
      <c r="B1318" s="581">
        <v>1302</v>
      </c>
      <c r="C1318" s="639">
        <v>52044395</v>
      </c>
      <c r="D1318" s="639" t="s">
        <v>850</v>
      </c>
      <c r="E1318" s="639">
        <v>30</v>
      </c>
      <c r="G1318" s="639" t="s">
        <v>403</v>
      </c>
      <c r="H1318" s="97" t="s">
        <v>139</v>
      </c>
      <c r="I1318" s="690" t="s">
        <v>104</v>
      </c>
      <c r="J1318" s="691" t="s">
        <v>132</v>
      </c>
      <c r="K1318" s="644" t="s">
        <v>851</v>
      </c>
      <c r="L1318" s="688" t="s">
        <v>301</v>
      </c>
      <c r="M1318" s="585">
        <v>1</v>
      </c>
      <c r="O1318" s="579">
        <f t="shared" si="150"/>
        <v>0</v>
      </c>
      <c r="P1318" s="585" t="e">
        <f t="shared" si="149"/>
        <v>#N/A</v>
      </c>
      <c r="Q1318" s="602"/>
      <c r="R1318" s="602"/>
      <c r="S1318" s="579">
        <f t="shared" si="151"/>
        <v>0</v>
      </c>
      <c r="T1318" s="579">
        <f t="shared" si="152"/>
        <v>0</v>
      </c>
      <c r="U1318" s="735"/>
      <c r="V1318" s="831"/>
      <c r="X1318" s="981">
        <v>0</v>
      </c>
      <c r="Y1318" s="981" t="e">
        <v>#N/A</v>
      </c>
      <c r="AB1318" s="981">
        <v>0</v>
      </c>
      <c r="AC1318" s="981">
        <v>0</v>
      </c>
    </row>
    <row r="1319" spans="1:29" ht="15.75" hidden="1" customHeight="1" thickBot="1" x14ac:dyDescent="0.25">
      <c r="A1319" s="580" t="str">
        <f t="shared" ref="A1319:A1382" si="153">CONCATENATE(C1319,G1319)</f>
        <v>52042065</v>
      </c>
      <c r="B1319" s="581">
        <v>1303</v>
      </c>
      <c r="C1319" s="586">
        <v>52042065</v>
      </c>
      <c r="D1319" s="586" t="s">
        <v>815</v>
      </c>
      <c r="E1319" s="586">
        <v>30</v>
      </c>
      <c r="G1319" s="586"/>
      <c r="H1319" s="391" t="s">
        <v>147</v>
      </c>
      <c r="I1319" s="693" t="s">
        <v>97</v>
      </c>
      <c r="J1319" s="694" t="s">
        <v>132</v>
      </c>
      <c r="K1319" s="605" t="s">
        <v>377</v>
      </c>
      <c r="L1319" s="605" t="s">
        <v>47</v>
      </c>
      <c r="M1319" s="585">
        <v>1</v>
      </c>
      <c r="O1319" s="579">
        <f t="shared" si="150"/>
        <v>0</v>
      </c>
      <c r="P1319" s="585" t="e">
        <f t="shared" ref="P1319:P1382" si="154">ROUNDUP(VLOOKUP(L1319,$E$2:$I$9,5,FALSE)*M1319,0)</f>
        <v>#N/A</v>
      </c>
      <c r="Q1319" s="602"/>
      <c r="R1319" s="602"/>
      <c r="S1319" s="579">
        <f t="shared" si="151"/>
        <v>0</v>
      </c>
      <c r="T1319" s="579">
        <f t="shared" si="152"/>
        <v>0</v>
      </c>
      <c r="U1319" s="735"/>
      <c r="V1319" s="831"/>
      <c r="X1319" s="981">
        <v>0</v>
      </c>
      <c r="Y1319" s="981" t="e">
        <v>#N/A</v>
      </c>
      <c r="AB1319" s="981">
        <v>0</v>
      </c>
      <c r="AC1319" s="981">
        <v>0</v>
      </c>
    </row>
    <row r="1320" spans="1:29" ht="15.75" hidden="1" customHeight="1" thickBot="1" x14ac:dyDescent="0.25">
      <c r="A1320" s="580" t="str">
        <f t="shared" si="153"/>
        <v>52040721MINOMI-M3</v>
      </c>
      <c r="B1320" s="581">
        <v>1304</v>
      </c>
      <c r="C1320" s="639">
        <v>52040721</v>
      </c>
      <c r="D1320" s="639" t="s">
        <v>832</v>
      </c>
      <c r="E1320" s="639">
        <v>40</v>
      </c>
      <c r="G1320" s="639" t="s">
        <v>261</v>
      </c>
      <c r="H1320" s="97" t="s">
        <v>69</v>
      </c>
      <c r="I1320" s="690" t="s">
        <v>75</v>
      </c>
      <c r="J1320" s="691" t="s">
        <v>132</v>
      </c>
      <c r="K1320" s="688" t="s">
        <v>852</v>
      </c>
      <c r="L1320" s="688" t="s">
        <v>114</v>
      </c>
      <c r="M1320" s="585">
        <v>1</v>
      </c>
      <c r="O1320" s="579">
        <f t="shared" si="150"/>
        <v>0</v>
      </c>
      <c r="P1320" s="585">
        <f t="shared" si="154"/>
        <v>9</v>
      </c>
      <c r="Q1320" s="602"/>
      <c r="R1320" s="602"/>
      <c r="S1320" s="579">
        <f t="shared" si="151"/>
        <v>0</v>
      </c>
      <c r="T1320" s="579">
        <f t="shared" si="152"/>
        <v>0</v>
      </c>
      <c r="U1320" s="735"/>
      <c r="V1320" s="831"/>
      <c r="X1320" s="981">
        <v>0</v>
      </c>
      <c r="Y1320" s="981">
        <v>5</v>
      </c>
      <c r="AB1320" s="981">
        <v>0</v>
      </c>
      <c r="AC1320" s="981">
        <v>0</v>
      </c>
    </row>
    <row r="1321" spans="1:29" ht="15.75" hidden="1" customHeight="1" thickBot="1" x14ac:dyDescent="0.25">
      <c r="A1321" s="580" t="str">
        <f t="shared" si="153"/>
        <v>52039163TP006D-M2</v>
      </c>
      <c r="B1321" s="581">
        <v>1305</v>
      </c>
      <c r="C1321" s="639">
        <v>52039163</v>
      </c>
      <c r="D1321" s="639" t="s">
        <v>853</v>
      </c>
      <c r="E1321" s="639">
        <v>250</v>
      </c>
      <c r="G1321" s="639" t="s">
        <v>323</v>
      </c>
      <c r="H1321" s="97" t="s">
        <v>69</v>
      </c>
      <c r="I1321" s="690" t="s">
        <v>303</v>
      </c>
      <c r="J1321" s="691" t="s">
        <v>132</v>
      </c>
      <c r="K1321" s="688" t="s">
        <v>274</v>
      </c>
      <c r="L1321" s="688" t="s">
        <v>114</v>
      </c>
      <c r="M1321" s="585">
        <v>1</v>
      </c>
      <c r="O1321" s="579">
        <f t="shared" si="150"/>
        <v>0</v>
      </c>
      <c r="P1321" s="585">
        <f t="shared" si="154"/>
        <v>9</v>
      </c>
      <c r="Q1321" s="602"/>
      <c r="R1321" s="602"/>
      <c r="S1321" s="579">
        <f t="shared" si="151"/>
        <v>0</v>
      </c>
      <c r="T1321" s="579">
        <f t="shared" si="152"/>
        <v>0</v>
      </c>
      <c r="U1321" s="735"/>
      <c r="V1321" s="831"/>
      <c r="X1321" s="981">
        <v>0</v>
      </c>
      <c r="Y1321" s="981">
        <v>5</v>
      </c>
      <c r="AB1321" s="981">
        <v>0</v>
      </c>
      <c r="AC1321" s="981">
        <v>0</v>
      </c>
    </row>
    <row r="1322" spans="1:29" ht="15.75" hidden="1" customHeight="1" thickBot="1" x14ac:dyDescent="0.25">
      <c r="A1322" s="580" t="str">
        <f t="shared" si="153"/>
        <v>52038406TP023E-M3</v>
      </c>
      <c r="B1322" s="581">
        <v>1306</v>
      </c>
      <c r="C1322" s="589">
        <v>52038406</v>
      </c>
      <c r="D1322" s="589" t="s">
        <v>854</v>
      </c>
      <c r="E1322" s="589">
        <v>1620</v>
      </c>
      <c r="F1322" s="591"/>
      <c r="G1322" s="589" t="s">
        <v>369</v>
      </c>
      <c r="H1322" s="541" t="s">
        <v>69</v>
      </c>
      <c r="I1322" s="692" t="s">
        <v>121</v>
      </c>
      <c r="J1322" s="592" t="s">
        <v>117</v>
      </c>
      <c r="K1322" s="604" t="s">
        <v>855</v>
      </c>
      <c r="L1322" s="604" t="s">
        <v>42</v>
      </c>
      <c r="M1322" s="593">
        <v>1</v>
      </c>
      <c r="N1322" s="604"/>
      <c r="O1322" s="594">
        <f t="shared" si="150"/>
        <v>0</v>
      </c>
      <c r="P1322" s="593">
        <f t="shared" si="154"/>
        <v>21</v>
      </c>
      <c r="Q1322" s="706"/>
      <c r="R1322" s="706"/>
      <c r="S1322" s="594">
        <v>2</v>
      </c>
      <c r="T1322" s="594">
        <v>3</v>
      </c>
      <c r="U1322" s="641" t="s">
        <v>9823</v>
      </c>
      <c r="V1322" s="853">
        <v>42994</v>
      </c>
      <c r="X1322" s="981">
        <v>0</v>
      </c>
      <c r="Y1322" s="981">
        <v>10</v>
      </c>
      <c r="AB1322" s="981">
        <v>0</v>
      </c>
      <c r="AC1322" s="981">
        <v>0</v>
      </c>
    </row>
    <row r="1323" spans="1:29" ht="15.75" hidden="1" customHeight="1" thickBot="1" x14ac:dyDescent="0.25">
      <c r="A1323" s="580" t="str">
        <f t="shared" si="153"/>
        <v>52038401SPST1E-M3</v>
      </c>
      <c r="B1323" s="581">
        <v>1307</v>
      </c>
      <c r="C1323" s="639">
        <v>52038401</v>
      </c>
      <c r="D1323" s="639" t="s">
        <v>856</v>
      </c>
      <c r="E1323" s="639">
        <v>54</v>
      </c>
      <c r="G1323" s="639" t="s">
        <v>293</v>
      </c>
      <c r="H1323" s="97" t="s">
        <v>69</v>
      </c>
      <c r="I1323" s="690" t="s">
        <v>294</v>
      </c>
      <c r="J1323" s="691" t="s">
        <v>9795</v>
      </c>
      <c r="K1323" s="688" t="s">
        <v>855</v>
      </c>
      <c r="L1323" s="688" t="s">
        <v>10052</v>
      </c>
      <c r="M1323" s="585">
        <v>1</v>
      </c>
      <c r="N1323" s="644" t="s">
        <v>78</v>
      </c>
      <c r="O1323" s="579">
        <f t="shared" ref="O1323:O1386" si="155">ROUNDUP(IF(N1323="PENDANT",(VLOOKUP(L1323,$E$2:$I$9,5,FALSE)*M1323)),0)</f>
        <v>0</v>
      </c>
      <c r="P1323" s="585">
        <f t="shared" si="154"/>
        <v>26</v>
      </c>
      <c r="Q1323" s="602">
        <v>3</v>
      </c>
      <c r="R1323" s="602">
        <v>6</v>
      </c>
      <c r="S1323" s="579">
        <f t="shared" ref="S1323:S1329" si="156">ROUNDUP(IF(N1323="pps",(M1323*VLOOKUP(L1323,$E$2:$I$9,4,FALSE)*$B$3)/E1323,0),0)</f>
        <v>2</v>
      </c>
      <c r="T1323" s="579">
        <f t="shared" ref="T1323:T1329" si="157">ROUNDUP(IF(N1323="pps",(M1323*VLOOKUP(L1323,$E$2:$I$9,4,FALSE)*$B$9)/E1323,0),0)</f>
        <v>4</v>
      </c>
      <c r="U1323" s="735" t="s">
        <v>9822</v>
      </c>
      <c r="V1323" s="832">
        <v>42958</v>
      </c>
      <c r="X1323" s="981">
        <v>0</v>
      </c>
      <c r="Y1323" s="981">
        <v>13</v>
      </c>
      <c r="Z1323" s="981">
        <v>3</v>
      </c>
      <c r="AA1323" s="981">
        <v>6</v>
      </c>
      <c r="AB1323" s="981">
        <v>2</v>
      </c>
      <c r="AC1323" s="981">
        <v>4</v>
      </c>
    </row>
    <row r="1324" spans="1:29" ht="15.75" hidden="1" customHeight="1" thickBot="1" x14ac:dyDescent="0.25">
      <c r="A1324" s="580" t="str">
        <f t="shared" si="153"/>
        <v>52036426SPST2E-M3</v>
      </c>
      <c r="B1324" s="581">
        <v>1308</v>
      </c>
      <c r="C1324" s="639">
        <v>52036426</v>
      </c>
      <c r="D1324" s="639" t="s">
        <v>859</v>
      </c>
      <c r="E1324" s="639">
        <v>100</v>
      </c>
      <c r="G1324" s="639" t="s">
        <v>642</v>
      </c>
      <c r="H1324" s="97" t="s">
        <v>69</v>
      </c>
      <c r="I1324" s="690" t="s">
        <v>294</v>
      </c>
      <c r="J1324" s="691" t="s">
        <v>9798</v>
      </c>
      <c r="K1324" s="688" t="s">
        <v>223</v>
      </c>
      <c r="L1324" s="688" t="s">
        <v>9782</v>
      </c>
      <c r="M1324" s="585">
        <v>1</v>
      </c>
      <c r="N1324" s="644" t="s">
        <v>78</v>
      </c>
      <c r="O1324" s="579">
        <f t="shared" si="155"/>
        <v>0</v>
      </c>
      <c r="P1324" s="585">
        <f t="shared" si="154"/>
        <v>38</v>
      </c>
      <c r="Q1324" s="602">
        <v>2</v>
      </c>
      <c r="R1324" s="602">
        <v>3</v>
      </c>
      <c r="S1324" s="579">
        <f t="shared" si="156"/>
        <v>2</v>
      </c>
      <c r="T1324" s="579">
        <f t="shared" si="157"/>
        <v>3</v>
      </c>
      <c r="U1324" s="735" t="s">
        <v>9822</v>
      </c>
      <c r="V1324" s="832">
        <v>42968</v>
      </c>
      <c r="X1324" s="981">
        <v>0</v>
      </c>
      <c r="Y1324" s="981">
        <v>19</v>
      </c>
      <c r="Z1324" s="981">
        <v>2</v>
      </c>
      <c r="AA1324" s="981">
        <v>3</v>
      </c>
      <c r="AB1324" s="981">
        <v>2</v>
      </c>
      <c r="AC1324" s="981">
        <v>3</v>
      </c>
    </row>
    <row r="1325" spans="1:29" ht="15.75" hidden="1" customHeight="1" thickBot="1" x14ac:dyDescent="0.25">
      <c r="A1325" s="580" t="str">
        <f t="shared" si="153"/>
        <v>52036416SPST2E-M3</v>
      </c>
      <c r="B1325" s="581">
        <v>1309</v>
      </c>
      <c r="C1325" s="639">
        <v>52036416</v>
      </c>
      <c r="D1325" s="639" t="s">
        <v>860</v>
      </c>
      <c r="E1325" s="639">
        <v>100</v>
      </c>
      <c r="G1325" s="639" t="s">
        <v>642</v>
      </c>
      <c r="H1325" s="97" t="s">
        <v>69</v>
      </c>
      <c r="I1325" s="690" t="s">
        <v>294</v>
      </c>
      <c r="J1325" s="691" t="s">
        <v>9798</v>
      </c>
      <c r="K1325" s="688" t="s">
        <v>223</v>
      </c>
      <c r="L1325" s="688" t="s">
        <v>9782</v>
      </c>
      <c r="M1325" s="585">
        <v>1</v>
      </c>
      <c r="N1325" s="644" t="s">
        <v>78</v>
      </c>
      <c r="O1325" s="579">
        <f t="shared" si="155"/>
        <v>0</v>
      </c>
      <c r="P1325" s="585">
        <f t="shared" si="154"/>
        <v>38</v>
      </c>
      <c r="Q1325" s="602">
        <v>2</v>
      </c>
      <c r="R1325" s="602">
        <v>4</v>
      </c>
      <c r="S1325" s="579">
        <f t="shared" si="156"/>
        <v>2</v>
      </c>
      <c r="T1325" s="579">
        <f t="shared" si="157"/>
        <v>3</v>
      </c>
      <c r="U1325" s="735" t="s">
        <v>9822</v>
      </c>
      <c r="V1325" s="832">
        <v>42968</v>
      </c>
      <c r="X1325" s="981">
        <v>0</v>
      </c>
      <c r="Y1325" s="981">
        <v>19</v>
      </c>
      <c r="Z1325" s="981">
        <v>2</v>
      </c>
      <c r="AA1325" s="981">
        <v>4</v>
      </c>
      <c r="AB1325" s="981">
        <v>2</v>
      </c>
      <c r="AC1325" s="981">
        <v>3</v>
      </c>
    </row>
    <row r="1326" spans="1:29" ht="15.75" hidden="1" customHeight="1" thickBot="1" x14ac:dyDescent="0.25">
      <c r="A1326" s="580" t="str">
        <f t="shared" si="153"/>
        <v>52034711TP055D-M2</v>
      </c>
      <c r="B1326" s="581">
        <v>1310</v>
      </c>
      <c r="C1326" s="756">
        <v>52034711</v>
      </c>
      <c r="D1326" s="756" t="s">
        <v>862</v>
      </c>
      <c r="E1326" s="756">
        <v>70</v>
      </c>
      <c r="G1326" s="756" t="s">
        <v>863</v>
      </c>
      <c r="H1326" s="757" t="s">
        <v>69</v>
      </c>
      <c r="I1326" s="758" t="s">
        <v>121</v>
      </c>
      <c r="J1326" s="759" t="s">
        <v>70</v>
      </c>
      <c r="K1326" s="760" t="s">
        <v>864</v>
      </c>
      <c r="L1326" s="760" t="s">
        <v>47</v>
      </c>
      <c r="M1326" s="585">
        <v>1</v>
      </c>
      <c r="O1326" s="579">
        <f t="shared" si="155"/>
        <v>0</v>
      </c>
      <c r="P1326" s="585" t="e">
        <f t="shared" si="154"/>
        <v>#N/A</v>
      </c>
      <c r="Q1326" s="602"/>
      <c r="R1326" s="602"/>
      <c r="S1326" s="579">
        <f t="shared" si="156"/>
        <v>0</v>
      </c>
      <c r="T1326" s="579">
        <f t="shared" si="157"/>
        <v>0</v>
      </c>
      <c r="U1326" s="735"/>
      <c r="V1326" s="831"/>
      <c r="X1326" s="981">
        <v>0</v>
      </c>
      <c r="Y1326" s="981" t="e">
        <v>#N/A</v>
      </c>
      <c r="AB1326" s="981">
        <v>0</v>
      </c>
      <c r="AC1326" s="981">
        <v>0</v>
      </c>
    </row>
    <row r="1327" spans="1:29" ht="15.75" hidden="1" customHeight="1" thickBot="1" x14ac:dyDescent="0.25">
      <c r="A1327" s="580" t="str">
        <f t="shared" si="153"/>
        <v>52034711TP055E-M2</v>
      </c>
      <c r="B1327" s="581">
        <v>1311</v>
      </c>
      <c r="C1327" s="756">
        <v>52034711</v>
      </c>
      <c r="D1327" s="756" t="s">
        <v>862</v>
      </c>
      <c r="E1327" s="756">
        <v>70</v>
      </c>
      <c r="G1327" s="756" t="s">
        <v>218</v>
      </c>
      <c r="H1327" s="757" t="s">
        <v>69</v>
      </c>
      <c r="I1327" s="758" t="s">
        <v>121</v>
      </c>
      <c r="J1327" s="759" t="s">
        <v>70</v>
      </c>
      <c r="K1327" s="760" t="s">
        <v>864</v>
      </c>
      <c r="L1327" s="760" t="s">
        <v>47</v>
      </c>
      <c r="M1327" s="585">
        <v>1</v>
      </c>
      <c r="O1327" s="579">
        <f t="shared" si="155"/>
        <v>0</v>
      </c>
      <c r="P1327" s="585" t="e">
        <f t="shared" si="154"/>
        <v>#N/A</v>
      </c>
      <c r="Q1327" s="602"/>
      <c r="R1327" s="602"/>
      <c r="S1327" s="579">
        <f t="shared" si="156"/>
        <v>0</v>
      </c>
      <c r="T1327" s="579">
        <f t="shared" si="157"/>
        <v>0</v>
      </c>
      <c r="U1327" s="735"/>
      <c r="V1327" s="831"/>
      <c r="X1327" s="981">
        <v>0</v>
      </c>
      <c r="Y1327" s="981" t="e">
        <v>#N/A</v>
      </c>
      <c r="AB1327" s="981">
        <v>0</v>
      </c>
      <c r="AC1327" s="981">
        <v>0</v>
      </c>
    </row>
    <row r="1328" spans="1:29" ht="15.75" hidden="1" customHeight="1" thickBot="1" x14ac:dyDescent="0.25">
      <c r="A1328" s="580" t="str">
        <f t="shared" si="153"/>
        <v/>
      </c>
      <c r="B1328" s="581">
        <v>1312</v>
      </c>
      <c r="C1328" s="639"/>
      <c r="D1328" s="639"/>
      <c r="E1328" s="639"/>
      <c r="G1328" s="639"/>
      <c r="H1328" s="97"/>
      <c r="I1328" s="690"/>
      <c r="J1328" s="691"/>
      <c r="K1328" s="644"/>
      <c r="L1328" s="688"/>
      <c r="M1328" s="585">
        <v>1</v>
      </c>
      <c r="O1328" s="579">
        <f t="shared" si="155"/>
        <v>0</v>
      </c>
      <c r="P1328" s="585" t="e">
        <f t="shared" si="154"/>
        <v>#N/A</v>
      </c>
      <c r="Q1328" s="602"/>
      <c r="R1328" s="602"/>
      <c r="S1328" s="579">
        <f t="shared" si="156"/>
        <v>0</v>
      </c>
      <c r="T1328" s="579">
        <f t="shared" si="157"/>
        <v>0</v>
      </c>
      <c r="U1328" s="735"/>
      <c r="V1328" s="831"/>
      <c r="X1328" s="981">
        <v>0</v>
      </c>
      <c r="Y1328" s="981" t="e">
        <v>#N/A</v>
      </c>
      <c r="AB1328" s="981">
        <v>0</v>
      </c>
      <c r="AC1328" s="981">
        <v>0</v>
      </c>
    </row>
    <row r="1329" spans="1:29" ht="15.75" hidden="1" customHeight="1" thickBot="1" x14ac:dyDescent="0.25">
      <c r="A1329" s="580" t="str">
        <f t="shared" si="153"/>
        <v>52033366DO023E-M4</v>
      </c>
      <c r="B1329" s="581">
        <v>1313</v>
      </c>
      <c r="C1329" s="639">
        <v>52033366</v>
      </c>
      <c r="D1329" s="639" t="s">
        <v>866</v>
      </c>
      <c r="E1329" s="639">
        <v>350</v>
      </c>
      <c r="F1329" s="613"/>
      <c r="G1329" s="639" t="s">
        <v>103</v>
      </c>
      <c r="H1329" s="97" t="s">
        <v>69</v>
      </c>
      <c r="I1329" s="690" t="s">
        <v>104</v>
      </c>
      <c r="J1329" s="691" t="s">
        <v>70</v>
      </c>
      <c r="K1329" s="688" t="s">
        <v>867</v>
      </c>
      <c r="L1329" s="688" t="s">
        <v>301</v>
      </c>
      <c r="M1329" s="614">
        <v>1</v>
      </c>
      <c r="N1329" s="688"/>
      <c r="O1329" s="615">
        <f t="shared" si="155"/>
        <v>0</v>
      </c>
      <c r="P1329" s="614" t="e">
        <f t="shared" si="154"/>
        <v>#N/A</v>
      </c>
      <c r="Q1329" s="815"/>
      <c r="R1329" s="815"/>
      <c r="S1329" s="615">
        <f t="shared" si="156"/>
        <v>0</v>
      </c>
      <c r="T1329" s="615">
        <f t="shared" si="157"/>
        <v>0</v>
      </c>
      <c r="U1329" s="735"/>
      <c r="V1329" s="831"/>
      <c r="X1329" s="981">
        <v>0</v>
      </c>
      <c r="Y1329" s="981" t="e">
        <v>#N/A</v>
      </c>
      <c r="AB1329" s="981">
        <v>0</v>
      </c>
      <c r="AC1329" s="981">
        <v>0</v>
      </c>
    </row>
    <row r="1330" spans="1:29" ht="15.75" hidden="1" customHeight="1" thickBot="1" x14ac:dyDescent="0.25">
      <c r="A1330" s="580" t="str">
        <f t="shared" si="153"/>
        <v>52033366TAP015E</v>
      </c>
      <c r="B1330" s="581">
        <v>1314</v>
      </c>
      <c r="C1330" s="589">
        <v>52033366</v>
      </c>
      <c r="D1330" s="589" t="s">
        <v>868</v>
      </c>
      <c r="E1330" s="589">
        <v>350</v>
      </c>
      <c r="F1330" s="591"/>
      <c r="G1330" s="589" t="s">
        <v>9944</v>
      </c>
      <c r="H1330" s="541" t="s">
        <v>69</v>
      </c>
      <c r="I1330" s="692" t="s">
        <v>121</v>
      </c>
      <c r="J1330" s="592" t="s">
        <v>70</v>
      </c>
      <c r="K1330" s="604" t="s">
        <v>867</v>
      </c>
      <c r="L1330" s="604" t="s">
        <v>47</v>
      </c>
      <c r="M1330" s="593">
        <v>1</v>
      </c>
      <c r="N1330" s="604"/>
      <c r="O1330" s="594">
        <f t="shared" si="155"/>
        <v>0</v>
      </c>
      <c r="P1330" s="593" t="e">
        <f t="shared" si="154"/>
        <v>#N/A</v>
      </c>
      <c r="Q1330" s="706"/>
      <c r="R1330" s="706"/>
      <c r="S1330" s="594">
        <v>2</v>
      </c>
      <c r="T1330" s="594">
        <v>3</v>
      </c>
      <c r="U1330" s="641" t="s">
        <v>9823</v>
      </c>
      <c r="V1330" s="1007">
        <v>43012</v>
      </c>
      <c r="X1330" s="981">
        <v>0</v>
      </c>
      <c r="Y1330" s="981" t="e">
        <v>#N/A</v>
      </c>
      <c r="AB1330" s="981">
        <v>0</v>
      </c>
      <c r="AC1330" s="981">
        <v>0</v>
      </c>
    </row>
    <row r="1331" spans="1:29" ht="15.75" hidden="1" customHeight="1" thickBot="1" x14ac:dyDescent="0.25">
      <c r="A1331" s="580" t="str">
        <f t="shared" si="153"/>
        <v>52032629TP053D-M2</v>
      </c>
      <c r="B1331" s="581">
        <v>1315</v>
      </c>
      <c r="C1331" s="639">
        <v>52032629</v>
      </c>
      <c r="D1331" s="639" t="s">
        <v>869</v>
      </c>
      <c r="E1331" s="639">
        <v>300</v>
      </c>
      <c r="G1331" s="639" t="s">
        <v>548</v>
      </c>
      <c r="H1331" s="97" t="s">
        <v>69</v>
      </c>
      <c r="I1331" s="690" t="s">
        <v>121</v>
      </c>
      <c r="J1331" s="691" t="s">
        <v>117</v>
      </c>
      <c r="K1331" s="688" t="s">
        <v>245</v>
      </c>
      <c r="L1331" s="688" t="s">
        <v>47</v>
      </c>
      <c r="M1331" s="585">
        <v>1</v>
      </c>
      <c r="O1331" s="579">
        <f t="shared" si="155"/>
        <v>0</v>
      </c>
      <c r="P1331" s="585" t="e">
        <f t="shared" si="154"/>
        <v>#N/A</v>
      </c>
      <c r="Q1331" s="602"/>
      <c r="R1331" s="602"/>
      <c r="S1331" s="579">
        <f>ROUNDUP(IF(N1331="pps",(M1331*VLOOKUP(L1331,$E$2:$I$9,4,FALSE)*$B$3)/E1331,0),0)</f>
        <v>0</v>
      </c>
      <c r="T1331" s="579">
        <f>ROUNDUP(IF(N1331="pps",(M1331*VLOOKUP(L1331,$E$2:$I$9,4,FALSE)*$B$9)/E1331,0),0)</f>
        <v>0</v>
      </c>
      <c r="U1331" s="735"/>
      <c r="V1331" s="831"/>
      <c r="X1331" s="981">
        <v>0</v>
      </c>
      <c r="Y1331" s="981" t="e">
        <v>#N/A</v>
      </c>
      <c r="AB1331" s="981">
        <v>0</v>
      </c>
      <c r="AC1331" s="981">
        <v>0</v>
      </c>
    </row>
    <row r="1332" spans="1:29" ht="15.75" hidden="1" customHeight="1" thickBot="1" x14ac:dyDescent="0.25">
      <c r="A1332" s="580" t="str">
        <f t="shared" si="153"/>
        <v>52027942TP020E-M3</v>
      </c>
      <c r="B1332" s="581">
        <v>1316</v>
      </c>
      <c r="C1332" s="586">
        <v>52027942</v>
      </c>
      <c r="D1332" s="639" t="s">
        <v>232</v>
      </c>
      <c r="E1332" s="639">
        <v>2400</v>
      </c>
      <c r="G1332" s="639" t="s">
        <v>874</v>
      </c>
      <c r="H1332" s="97" t="s">
        <v>69</v>
      </c>
      <c r="I1332" s="690" t="s">
        <v>121</v>
      </c>
      <c r="J1332" s="691" t="s">
        <v>83</v>
      </c>
      <c r="K1332" s="688" t="s">
        <v>875</v>
      </c>
      <c r="L1332" s="688" t="s">
        <v>114</v>
      </c>
      <c r="M1332" s="585">
        <v>1</v>
      </c>
      <c r="O1332" s="579">
        <f t="shared" si="155"/>
        <v>0</v>
      </c>
      <c r="P1332" s="585">
        <f t="shared" si="154"/>
        <v>9</v>
      </c>
      <c r="Q1332" s="602"/>
      <c r="R1332" s="602"/>
      <c r="S1332" s="579">
        <f>ROUNDUP(IF(N1332="pps",(M1332*VLOOKUP(L1332,$E$2:$I$9,4,FALSE)*$B$3)/E1332,0),0)</f>
        <v>0</v>
      </c>
      <c r="T1332" s="579">
        <f>ROUNDUP(IF(N1332="pps",(M1332*VLOOKUP(L1332,$E$2:$I$9,4,FALSE)*$B$9)/E1332,0),0)</f>
        <v>0</v>
      </c>
      <c r="U1332" s="735"/>
      <c r="V1332" s="831"/>
      <c r="X1332" s="981">
        <v>0</v>
      </c>
      <c r="Y1332" s="981">
        <v>5</v>
      </c>
      <c r="AB1332" s="981">
        <v>0</v>
      </c>
      <c r="AC1332" s="981">
        <v>0</v>
      </c>
    </row>
    <row r="1333" spans="1:29" ht="15.75" hidden="1" customHeight="1" thickBot="1" x14ac:dyDescent="0.25">
      <c r="A1333" s="580" t="str">
        <f t="shared" si="153"/>
        <v>52027942TP029E-M3</v>
      </c>
      <c r="B1333" s="581">
        <v>1317</v>
      </c>
      <c r="C1333" s="692">
        <v>52027942</v>
      </c>
      <c r="D1333" s="589" t="s">
        <v>876</v>
      </c>
      <c r="E1333" s="589">
        <v>2400</v>
      </c>
      <c r="F1333" s="591"/>
      <c r="G1333" s="589" t="s">
        <v>544</v>
      </c>
      <c r="H1333" s="541" t="s">
        <v>69</v>
      </c>
      <c r="I1333" s="692" t="s">
        <v>877</v>
      </c>
      <c r="J1333" s="592" t="s">
        <v>83</v>
      </c>
      <c r="K1333" s="604" t="s">
        <v>239</v>
      </c>
      <c r="L1333" s="604" t="s">
        <v>114</v>
      </c>
      <c r="M1333" s="593">
        <v>1</v>
      </c>
      <c r="N1333" s="604"/>
      <c r="O1333" s="594">
        <f t="shared" si="155"/>
        <v>0</v>
      </c>
      <c r="P1333" s="593">
        <f t="shared" si="154"/>
        <v>9</v>
      </c>
      <c r="Q1333" s="706"/>
      <c r="R1333" s="706"/>
      <c r="S1333" s="594">
        <v>2</v>
      </c>
      <c r="T1333" s="594">
        <v>3</v>
      </c>
      <c r="U1333" s="641" t="s">
        <v>9823</v>
      </c>
      <c r="V1333" s="1004">
        <v>43004</v>
      </c>
      <c r="X1333" s="981">
        <v>0</v>
      </c>
      <c r="Y1333" s="981">
        <v>5</v>
      </c>
      <c r="AB1333" s="981">
        <v>0</v>
      </c>
      <c r="AC1333" s="981">
        <v>0</v>
      </c>
    </row>
    <row r="1334" spans="1:29" ht="15.75" hidden="1" customHeight="1" thickBot="1" x14ac:dyDescent="0.25">
      <c r="A1334" s="580" t="str">
        <f t="shared" si="153"/>
        <v>52027942TP050D-M2</v>
      </c>
      <c r="B1334" s="581">
        <v>1318</v>
      </c>
      <c r="C1334" s="586">
        <v>52027942</v>
      </c>
      <c r="D1334" s="586" t="s">
        <v>876</v>
      </c>
      <c r="E1334" s="586">
        <v>2400</v>
      </c>
      <c r="G1334" s="586" t="s">
        <v>331</v>
      </c>
      <c r="H1334" s="391" t="s">
        <v>69</v>
      </c>
      <c r="I1334" s="693" t="s">
        <v>121</v>
      </c>
      <c r="J1334" s="694" t="s">
        <v>83</v>
      </c>
      <c r="K1334" s="605" t="s">
        <v>878</v>
      </c>
      <c r="L1334" s="605" t="s">
        <v>879</v>
      </c>
      <c r="M1334" s="585">
        <v>1</v>
      </c>
      <c r="O1334" s="579">
        <f t="shared" si="155"/>
        <v>0</v>
      </c>
      <c r="P1334" s="585" t="e">
        <f t="shared" si="154"/>
        <v>#N/A</v>
      </c>
      <c r="Q1334" s="602"/>
      <c r="R1334" s="602"/>
      <c r="S1334" s="579">
        <f t="shared" ref="S1334:S1343" si="158">ROUNDUP(IF(N1334="pps",(M1334*VLOOKUP(L1334,$E$2:$I$9,4,FALSE)*$B$3)/E1334,0),0)</f>
        <v>0</v>
      </c>
      <c r="T1334" s="579">
        <f t="shared" ref="T1334:T1343" si="159">ROUNDUP(IF(N1334="pps",(M1334*VLOOKUP(L1334,$E$2:$I$9,4,FALSE)*$B$9)/E1334,0),0)</f>
        <v>0</v>
      </c>
      <c r="U1334" s="735"/>
      <c r="V1334" s="831"/>
      <c r="X1334" s="981">
        <v>0</v>
      </c>
      <c r="Y1334" s="981" t="e">
        <v>#N/A</v>
      </c>
      <c r="AB1334" s="981">
        <v>0</v>
      </c>
      <c r="AC1334" s="981">
        <v>0</v>
      </c>
    </row>
    <row r="1335" spans="1:29" ht="15.75" hidden="1" customHeight="1" thickBot="1" x14ac:dyDescent="0.25">
      <c r="A1335" s="580" t="str">
        <f t="shared" si="153"/>
        <v>52027942</v>
      </c>
      <c r="B1335" s="581">
        <v>1319</v>
      </c>
      <c r="C1335" s="693">
        <v>52027942</v>
      </c>
      <c r="D1335" s="586" t="s">
        <v>876</v>
      </c>
      <c r="E1335" s="586">
        <v>2400</v>
      </c>
      <c r="G1335" s="586"/>
      <c r="H1335" s="761" t="s">
        <v>69</v>
      </c>
      <c r="I1335" s="693" t="s">
        <v>412</v>
      </c>
      <c r="J1335" s="694" t="s">
        <v>83</v>
      </c>
      <c r="K1335" s="605" t="s">
        <v>239</v>
      </c>
      <c r="L1335" s="605" t="s">
        <v>47</v>
      </c>
      <c r="M1335" s="585">
        <v>1</v>
      </c>
      <c r="O1335" s="579">
        <f t="shared" si="155"/>
        <v>0</v>
      </c>
      <c r="P1335" s="585" t="e">
        <f t="shared" si="154"/>
        <v>#N/A</v>
      </c>
      <c r="Q1335" s="602"/>
      <c r="R1335" s="602"/>
      <c r="S1335" s="579">
        <f t="shared" si="158"/>
        <v>0</v>
      </c>
      <c r="T1335" s="579">
        <f t="shared" si="159"/>
        <v>0</v>
      </c>
      <c r="U1335" s="735"/>
      <c r="V1335" s="831"/>
      <c r="X1335" s="981">
        <v>0</v>
      </c>
      <c r="Y1335" s="981" t="e">
        <v>#N/A</v>
      </c>
      <c r="AB1335" s="981">
        <v>0</v>
      </c>
      <c r="AC1335" s="981">
        <v>0</v>
      </c>
    </row>
    <row r="1336" spans="1:29" ht="15.75" hidden="1" customHeight="1" thickBot="1" x14ac:dyDescent="0.25">
      <c r="A1336" s="580" t="str">
        <f t="shared" si="153"/>
        <v>52021297SPST4E-M3</v>
      </c>
      <c r="B1336" s="581">
        <v>1320</v>
      </c>
      <c r="C1336" s="639">
        <v>52021297</v>
      </c>
      <c r="D1336" s="639" t="s">
        <v>647</v>
      </c>
      <c r="E1336" s="639">
        <v>40</v>
      </c>
      <c r="G1336" s="639" t="s">
        <v>785</v>
      </c>
      <c r="H1336" s="97" t="s">
        <v>69</v>
      </c>
      <c r="I1336" s="690" t="s">
        <v>75</v>
      </c>
      <c r="J1336" s="691" t="s">
        <v>132</v>
      </c>
      <c r="K1336" s="688" t="s">
        <v>134</v>
      </c>
      <c r="L1336" s="688" t="s">
        <v>42</v>
      </c>
      <c r="M1336" s="585">
        <v>1</v>
      </c>
      <c r="O1336" s="579">
        <f t="shared" si="155"/>
        <v>0</v>
      </c>
      <c r="P1336" s="585">
        <f t="shared" si="154"/>
        <v>21</v>
      </c>
      <c r="Q1336" s="602"/>
      <c r="R1336" s="602"/>
      <c r="S1336" s="579">
        <f t="shared" si="158"/>
        <v>0</v>
      </c>
      <c r="T1336" s="579">
        <f t="shared" si="159"/>
        <v>0</v>
      </c>
      <c r="U1336" s="735"/>
      <c r="V1336" s="831"/>
      <c r="X1336" s="981">
        <v>0</v>
      </c>
      <c r="Y1336" s="981">
        <v>10</v>
      </c>
      <c r="AB1336" s="981">
        <v>0</v>
      </c>
      <c r="AC1336" s="981">
        <v>0</v>
      </c>
    </row>
    <row r="1337" spans="1:29" ht="15.75" hidden="1" customHeight="1" thickBot="1" x14ac:dyDescent="0.25">
      <c r="A1337" s="580" t="str">
        <f t="shared" si="153"/>
        <v>52018710TP019E-M3</v>
      </c>
      <c r="B1337" s="581">
        <v>1321</v>
      </c>
      <c r="C1337" s="586">
        <v>52018710</v>
      </c>
      <c r="D1337" s="639" t="s">
        <v>497</v>
      </c>
      <c r="E1337" s="639">
        <v>8000</v>
      </c>
      <c r="G1337" s="639" t="s">
        <v>818</v>
      </c>
      <c r="H1337" s="97" t="s">
        <v>69</v>
      </c>
      <c r="I1337" s="690" t="s">
        <v>121</v>
      </c>
      <c r="J1337" s="691" t="s">
        <v>83</v>
      </c>
      <c r="K1337" s="688" t="s">
        <v>291</v>
      </c>
      <c r="L1337" s="688" t="s">
        <v>47</v>
      </c>
      <c r="M1337" s="585">
        <v>1</v>
      </c>
      <c r="O1337" s="579">
        <f t="shared" si="155"/>
        <v>0</v>
      </c>
      <c r="P1337" s="585" t="e">
        <f t="shared" si="154"/>
        <v>#N/A</v>
      </c>
      <c r="Q1337" s="602"/>
      <c r="R1337" s="602"/>
      <c r="S1337" s="579">
        <f t="shared" si="158"/>
        <v>0</v>
      </c>
      <c r="T1337" s="579">
        <f t="shared" si="159"/>
        <v>0</v>
      </c>
      <c r="U1337" s="735"/>
      <c r="V1337" s="831"/>
      <c r="X1337" s="981">
        <v>0</v>
      </c>
      <c r="Y1337" s="981" t="e">
        <v>#N/A</v>
      </c>
      <c r="AB1337" s="981">
        <v>0</v>
      </c>
      <c r="AC1337" s="981">
        <v>0</v>
      </c>
    </row>
    <row r="1338" spans="1:29" ht="15.75" hidden="1" customHeight="1" thickBot="1" x14ac:dyDescent="0.25">
      <c r="A1338" s="580" t="str">
        <f t="shared" si="153"/>
        <v>52018114</v>
      </c>
      <c r="B1338" s="581">
        <v>1322</v>
      </c>
      <c r="C1338" s="639">
        <v>52018114</v>
      </c>
      <c r="D1338" s="639" t="s">
        <v>620</v>
      </c>
      <c r="E1338" s="639">
        <v>40</v>
      </c>
      <c r="G1338" s="639"/>
      <c r="H1338" s="97"/>
      <c r="I1338" s="690" t="s">
        <v>75</v>
      </c>
      <c r="J1338" s="691" t="s">
        <v>132</v>
      </c>
      <c r="K1338" s="688"/>
      <c r="L1338" s="688"/>
      <c r="M1338" s="585">
        <v>1</v>
      </c>
      <c r="O1338" s="579">
        <f t="shared" si="155"/>
        <v>0</v>
      </c>
      <c r="P1338" s="585" t="e">
        <f t="shared" si="154"/>
        <v>#N/A</v>
      </c>
      <c r="Q1338" s="602"/>
      <c r="R1338" s="602"/>
      <c r="S1338" s="579">
        <f t="shared" si="158"/>
        <v>0</v>
      </c>
      <c r="T1338" s="579">
        <f t="shared" si="159"/>
        <v>0</v>
      </c>
      <c r="U1338" s="735"/>
      <c r="V1338" s="831"/>
      <c r="X1338" s="981">
        <v>0</v>
      </c>
      <c r="Y1338" s="981" t="e">
        <v>#N/A</v>
      </c>
      <c r="AB1338" s="981">
        <v>0</v>
      </c>
      <c r="AC1338" s="981">
        <v>0</v>
      </c>
    </row>
    <row r="1339" spans="1:29" ht="15.75" hidden="1" customHeight="1" thickBot="1" x14ac:dyDescent="0.25">
      <c r="A1339" s="580" t="str">
        <f t="shared" si="153"/>
        <v>52123915SPSLF3</v>
      </c>
      <c r="B1339" s="581">
        <v>1323</v>
      </c>
      <c r="C1339" s="589">
        <v>52123915</v>
      </c>
      <c r="D1339" s="589" t="s">
        <v>883</v>
      </c>
      <c r="E1339" s="589">
        <v>20</v>
      </c>
      <c r="F1339" s="591"/>
      <c r="G1339" s="589" t="s">
        <v>196</v>
      </c>
      <c r="H1339" s="589"/>
      <c r="I1339" s="692" t="s">
        <v>2283</v>
      </c>
      <c r="J1339" s="592" t="s">
        <v>716</v>
      </c>
      <c r="K1339" s="604"/>
      <c r="L1339" s="604" t="s">
        <v>9782</v>
      </c>
      <c r="M1339" s="593">
        <v>1</v>
      </c>
      <c r="N1339" s="604" t="s">
        <v>78</v>
      </c>
      <c r="O1339" s="594">
        <f t="shared" si="155"/>
        <v>0</v>
      </c>
      <c r="P1339" s="593">
        <f t="shared" si="154"/>
        <v>38</v>
      </c>
      <c r="Q1339" s="706">
        <v>2</v>
      </c>
      <c r="R1339" s="706">
        <v>5</v>
      </c>
      <c r="S1339" s="594">
        <f t="shared" si="158"/>
        <v>8</v>
      </c>
      <c r="T1339" s="594">
        <f t="shared" si="159"/>
        <v>15</v>
      </c>
      <c r="U1339" s="641" t="s">
        <v>9822</v>
      </c>
      <c r="V1339" s="833">
        <v>42905</v>
      </c>
      <c r="X1339" s="981">
        <v>0</v>
      </c>
      <c r="Y1339" s="981">
        <v>19</v>
      </c>
      <c r="Z1339" s="981">
        <v>2</v>
      </c>
      <c r="AA1339" s="981">
        <v>5</v>
      </c>
      <c r="AB1339" s="981">
        <v>8</v>
      </c>
      <c r="AC1339" s="981">
        <v>15</v>
      </c>
    </row>
    <row r="1340" spans="1:29" ht="15.75" hidden="1" customHeight="1" thickBot="1" x14ac:dyDescent="0.25">
      <c r="A1340" s="580" t="str">
        <f t="shared" si="153"/>
        <v>25777560DO01D-M4</v>
      </c>
      <c r="B1340" s="581">
        <v>1324</v>
      </c>
      <c r="C1340" s="695">
        <v>25777560</v>
      </c>
      <c r="D1340" s="639" t="s">
        <v>884</v>
      </c>
      <c r="E1340" s="639">
        <v>210</v>
      </c>
      <c r="G1340" s="639" t="s">
        <v>885</v>
      </c>
      <c r="H1340" s="97" t="s">
        <v>69</v>
      </c>
      <c r="I1340" s="688" t="s">
        <v>133</v>
      </c>
      <c r="J1340" s="691" t="s">
        <v>83</v>
      </c>
      <c r="K1340" s="688" t="s">
        <v>886</v>
      </c>
      <c r="L1340" s="688" t="s">
        <v>509</v>
      </c>
      <c r="M1340" s="585">
        <v>1</v>
      </c>
      <c r="O1340" s="579">
        <f t="shared" si="155"/>
        <v>0</v>
      </c>
      <c r="P1340" s="585" t="e">
        <f t="shared" si="154"/>
        <v>#N/A</v>
      </c>
      <c r="Q1340" s="602"/>
      <c r="R1340" s="602"/>
      <c r="S1340" s="579">
        <f t="shared" si="158"/>
        <v>0</v>
      </c>
      <c r="T1340" s="579">
        <f t="shared" si="159"/>
        <v>0</v>
      </c>
      <c r="U1340" s="735"/>
      <c r="V1340" s="831"/>
      <c r="X1340" s="981">
        <v>0</v>
      </c>
      <c r="Y1340" s="981" t="e">
        <v>#N/A</v>
      </c>
      <c r="AB1340" s="981">
        <v>0</v>
      </c>
      <c r="AC1340" s="981">
        <v>0</v>
      </c>
    </row>
    <row r="1341" spans="1:29" ht="15.75" hidden="1" customHeight="1" thickBot="1" x14ac:dyDescent="0.25">
      <c r="A1341" s="580" t="str">
        <f t="shared" si="153"/>
        <v>25777560SPSD2E-M4</v>
      </c>
      <c r="B1341" s="581">
        <v>1325</v>
      </c>
      <c r="C1341" s="695">
        <v>25777560</v>
      </c>
      <c r="D1341" s="639" t="s">
        <v>884</v>
      </c>
      <c r="E1341" s="639">
        <v>210</v>
      </c>
      <c r="G1341" s="639" t="s">
        <v>397</v>
      </c>
      <c r="H1341" s="97" t="s">
        <v>69</v>
      </c>
      <c r="I1341" s="690" t="s">
        <v>133</v>
      </c>
      <c r="J1341" s="691" t="s">
        <v>83</v>
      </c>
      <c r="K1341" s="688" t="s">
        <v>886</v>
      </c>
      <c r="L1341" s="688" t="s">
        <v>509</v>
      </c>
      <c r="M1341" s="585">
        <v>1</v>
      </c>
      <c r="O1341" s="579">
        <f t="shared" si="155"/>
        <v>0</v>
      </c>
      <c r="P1341" s="585" t="e">
        <f t="shared" si="154"/>
        <v>#N/A</v>
      </c>
      <c r="Q1341" s="602"/>
      <c r="R1341" s="602"/>
      <c r="S1341" s="579">
        <f t="shared" si="158"/>
        <v>0</v>
      </c>
      <c r="T1341" s="579">
        <f t="shared" si="159"/>
        <v>0</v>
      </c>
      <c r="U1341" s="735"/>
      <c r="V1341" s="831"/>
      <c r="X1341" s="981">
        <v>0</v>
      </c>
      <c r="Y1341" s="981" t="e">
        <v>#N/A</v>
      </c>
      <c r="AB1341" s="981">
        <v>0</v>
      </c>
      <c r="AC1341" s="981">
        <v>0</v>
      </c>
    </row>
    <row r="1342" spans="1:29" ht="15.75" hidden="1" customHeight="1" thickBot="1" x14ac:dyDescent="0.25">
      <c r="A1342" s="580" t="str">
        <f t="shared" si="153"/>
        <v>25775833TP058D-M2</v>
      </c>
      <c r="B1342" s="581">
        <v>1326</v>
      </c>
      <c r="C1342" s="586">
        <v>25775833</v>
      </c>
      <c r="D1342" s="586" t="s">
        <v>887</v>
      </c>
      <c r="E1342" s="586">
        <v>480</v>
      </c>
      <c r="G1342" s="586" t="s">
        <v>411</v>
      </c>
      <c r="H1342" s="391" t="s">
        <v>69</v>
      </c>
      <c r="I1342" s="693" t="s">
        <v>412</v>
      </c>
      <c r="J1342" s="694" t="s">
        <v>83</v>
      </c>
      <c r="K1342" s="605" t="s">
        <v>888</v>
      </c>
      <c r="L1342" s="605" t="s">
        <v>47</v>
      </c>
      <c r="M1342" s="585">
        <v>1</v>
      </c>
      <c r="O1342" s="579">
        <f t="shared" si="155"/>
        <v>0</v>
      </c>
      <c r="P1342" s="585" t="e">
        <f t="shared" si="154"/>
        <v>#N/A</v>
      </c>
      <c r="Q1342" s="602"/>
      <c r="R1342" s="602"/>
      <c r="S1342" s="579">
        <f t="shared" si="158"/>
        <v>0</v>
      </c>
      <c r="T1342" s="579">
        <f t="shared" si="159"/>
        <v>0</v>
      </c>
      <c r="U1342" s="735"/>
      <c r="V1342" s="831"/>
      <c r="X1342" s="981">
        <v>0</v>
      </c>
      <c r="Y1342" s="981" t="e">
        <v>#N/A</v>
      </c>
      <c r="AB1342" s="981">
        <v>0</v>
      </c>
      <c r="AC1342" s="981">
        <v>0</v>
      </c>
    </row>
    <row r="1343" spans="1:29" ht="15.75" hidden="1" customHeight="1" thickBot="1" x14ac:dyDescent="0.25">
      <c r="A1343" s="580" t="str">
        <f t="shared" si="153"/>
        <v>24585345LF001D-M1</v>
      </c>
      <c r="B1343" s="581">
        <v>1327</v>
      </c>
      <c r="C1343" s="708">
        <v>24585345</v>
      </c>
      <c r="D1343" s="708" t="s">
        <v>889</v>
      </c>
      <c r="E1343" s="708">
        <v>500</v>
      </c>
      <c r="G1343" s="708" t="s">
        <v>890</v>
      </c>
      <c r="H1343" s="709" t="s">
        <v>69</v>
      </c>
      <c r="I1343" s="710" t="s">
        <v>71</v>
      </c>
      <c r="J1343" s="707" t="s">
        <v>117</v>
      </c>
      <c r="K1343" s="711" t="s">
        <v>409</v>
      </c>
      <c r="L1343" s="711" t="s">
        <v>47</v>
      </c>
      <c r="M1343" s="585">
        <v>1</v>
      </c>
      <c r="O1343" s="579">
        <f t="shared" si="155"/>
        <v>0</v>
      </c>
      <c r="P1343" s="585" t="e">
        <f t="shared" si="154"/>
        <v>#N/A</v>
      </c>
      <c r="Q1343" s="602"/>
      <c r="R1343" s="602"/>
      <c r="S1343" s="579">
        <f t="shared" si="158"/>
        <v>0</v>
      </c>
      <c r="T1343" s="579">
        <f t="shared" si="159"/>
        <v>0</v>
      </c>
      <c r="U1343" s="735"/>
      <c r="V1343" s="831"/>
      <c r="X1343" s="981">
        <v>0</v>
      </c>
      <c r="Y1343" s="981" t="e">
        <v>#N/A</v>
      </c>
      <c r="AB1343" s="981">
        <v>0</v>
      </c>
      <c r="AC1343" s="981">
        <v>0</v>
      </c>
    </row>
    <row r="1344" spans="1:29" ht="15.75" hidden="1" customHeight="1" thickBot="1" x14ac:dyDescent="0.25">
      <c r="A1344" s="580" t="str">
        <f t="shared" si="153"/>
        <v>24445743TP012E-M3</v>
      </c>
      <c r="B1344" s="581">
        <v>1328</v>
      </c>
      <c r="C1344" s="589">
        <v>24445743</v>
      </c>
      <c r="D1344" s="589" t="s">
        <v>891</v>
      </c>
      <c r="E1344" s="589">
        <v>500</v>
      </c>
      <c r="F1344" s="591"/>
      <c r="G1344" s="589" t="s">
        <v>214</v>
      </c>
      <c r="H1344" s="541" t="s">
        <v>69</v>
      </c>
      <c r="I1344" s="692" t="s">
        <v>75</v>
      </c>
      <c r="J1344" s="592" t="s">
        <v>70</v>
      </c>
      <c r="K1344" s="688" t="s">
        <v>892</v>
      </c>
      <c r="L1344" s="688" t="s">
        <v>47</v>
      </c>
      <c r="M1344" s="593">
        <v>1</v>
      </c>
      <c r="O1344" s="579">
        <f t="shared" si="155"/>
        <v>0</v>
      </c>
      <c r="P1344" s="585" t="e">
        <f t="shared" si="154"/>
        <v>#N/A</v>
      </c>
      <c r="Q1344" s="706"/>
      <c r="R1344" s="706"/>
      <c r="S1344" s="594">
        <v>2</v>
      </c>
      <c r="T1344" s="594">
        <v>3</v>
      </c>
      <c r="U1344" s="641" t="s">
        <v>9823</v>
      </c>
      <c r="V1344" s="1005">
        <v>43012</v>
      </c>
      <c r="X1344" s="981">
        <v>0</v>
      </c>
      <c r="Y1344" s="981" t="e">
        <v>#N/A</v>
      </c>
      <c r="AB1344" s="981">
        <v>0</v>
      </c>
      <c r="AC1344" s="981">
        <v>0</v>
      </c>
    </row>
    <row r="1345" spans="1:29" ht="15.75" hidden="1" customHeight="1" thickBot="1" x14ac:dyDescent="0.25">
      <c r="A1345" s="580" t="str">
        <f t="shared" si="153"/>
        <v>93396319SEQUEN-M2</v>
      </c>
      <c r="B1345" s="581">
        <v>1329</v>
      </c>
      <c r="C1345" s="589">
        <v>93396319</v>
      </c>
      <c r="D1345" s="589" t="s">
        <v>893</v>
      </c>
      <c r="E1345" s="589">
        <v>500</v>
      </c>
      <c r="F1345" s="591"/>
      <c r="G1345" s="589" t="s">
        <v>894</v>
      </c>
      <c r="H1345" s="541" t="s">
        <v>69</v>
      </c>
      <c r="I1345" s="692" t="s">
        <v>121</v>
      </c>
      <c r="J1345" s="592" t="s">
        <v>9795</v>
      </c>
      <c r="K1345" s="604" t="s">
        <v>10188</v>
      </c>
      <c r="L1345" s="604" t="s">
        <v>47</v>
      </c>
      <c r="M1345" s="593">
        <v>1</v>
      </c>
      <c r="N1345" s="604" t="s">
        <v>78</v>
      </c>
      <c r="O1345" s="594">
        <f t="shared" si="155"/>
        <v>0</v>
      </c>
      <c r="P1345" s="585" t="e">
        <f t="shared" si="154"/>
        <v>#N/A</v>
      </c>
      <c r="Q1345" s="706">
        <v>2</v>
      </c>
      <c r="R1345" s="706">
        <v>3</v>
      </c>
      <c r="S1345" s="579" t="e">
        <f t="shared" ref="S1345:S1376" si="160">ROUNDUP(IF(N1345="pps",(M1345*VLOOKUP(L1345,$E$2:$I$9,4,FALSE)*$B$3)/E1345,0),0)</f>
        <v>#N/A</v>
      </c>
      <c r="T1345" s="579" t="e">
        <f t="shared" ref="T1345:T1376" si="161">ROUNDUP(IF(N1345="pps",(M1345*VLOOKUP(L1345,$E$2:$I$9,4,FALSE)*$B$9)/E1345,0),0)</f>
        <v>#N/A</v>
      </c>
      <c r="U1345" s="641" t="s">
        <v>9823</v>
      </c>
      <c r="V1345" s="853">
        <v>42965</v>
      </c>
      <c r="X1345" s="981">
        <v>0</v>
      </c>
      <c r="Y1345" s="981" t="e">
        <v>#N/A</v>
      </c>
      <c r="Z1345" s="981">
        <v>2</v>
      </c>
      <c r="AA1345" s="981">
        <v>3</v>
      </c>
      <c r="AB1345" s="981">
        <v>0</v>
      </c>
      <c r="AC1345" s="981">
        <v>0</v>
      </c>
    </row>
    <row r="1346" spans="1:29" ht="15.75" hidden="1" customHeight="1" thickBot="1" x14ac:dyDescent="0.25">
      <c r="A1346" s="580" t="str">
        <f t="shared" si="153"/>
        <v>24417149MB012D</v>
      </c>
      <c r="B1346" s="581">
        <v>1330</v>
      </c>
      <c r="C1346" s="639">
        <v>24417149</v>
      </c>
      <c r="D1346" s="639" t="s">
        <v>895</v>
      </c>
      <c r="E1346" s="639">
        <v>2000</v>
      </c>
      <c r="F1346" s="613"/>
      <c r="G1346" s="639" t="s">
        <v>1425</v>
      </c>
      <c r="H1346" s="97" t="s">
        <v>69</v>
      </c>
      <c r="I1346" s="690" t="s">
        <v>84</v>
      </c>
      <c r="J1346" s="691" t="s">
        <v>9795</v>
      </c>
      <c r="K1346" s="688" t="s">
        <v>178</v>
      </c>
      <c r="L1346" s="688" t="s">
        <v>9782</v>
      </c>
      <c r="M1346" s="614">
        <v>1</v>
      </c>
      <c r="N1346" s="688" t="s">
        <v>78</v>
      </c>
      <c r="O1346" s="615">
        <f t="shared" si="155"/>
        <v>0</v>
      </c>
      <c r="P1346" s="585">
        <f t="shared" si="154"/>
        <v>38</v>
      </c>
      <c r="Q1346" s="815">
        <v>2</v>
      </c>
      <c r="R1346" s="815">
        <v>3</v>
      </c>
      <c r="S1346" s="579">
        <f t="shared" si="160"/>
        <v>1</v>
      </c>
      <c r="T1346" s="579">
        <f t="shared" si="161"/>
        <v>1</v>
      </c>
      <c r="U1346" s="735" t="s">
        <v>9824</v>
      </c>
      <c r="V1346" s="832">
        <v>42969</v>
      </c>
      <c r="X1346" s="981">
        <v>0</v>
      </c>
      <c r="Y1346" s="981">
        <v>19</v>
      </c>
      <c r="Z1346" s="981">
        <v>2</v>
      </c>
      <c r="AA1346" s="981">
        <v>3</v>
      </c>
      <c r="AB1346" s="981">
        <v>1</v>
      </c>
      <c r="AC1346" s="981">
        <v>1</v>
      </c>
    </row>
    <row r="1347" spans="1:29" ht="15" hidden="1" customHeight="1" x14ac:dyDescent="0.25">
      <c r="A1347" s="580" t="str">
        <f t="shared" si="153"/>
        <v>24417149TP038D-M2</v>
      </c>
      <c r="B1347" s="581">
        <v>1331</v>
      </c>
      <c r="C1347" s="589">
        <v>24417149</v>
      </c>
      <c r="D1347" s="589" t="s">
        <v>895</v>
      </c>
      <c r="E1347" s="589">
        <v>2000</v>
      </c>
      <c r="F1347" s="591"/>
      <c r="G1347" s="589" t="s">
        <v>320</v>
      </c>
      <c r="H1347" s="541" t="s">
        <v>69</v>
      </c>
      <c r="I1347" s="692" t="s">
        <v>121</v>
      </c>
      <c r="J1347" s="762" t="s">
        <v>117</v>
      </c>
      <c r="K1347" s="763" t="s">
        <v>896</v>
      </c>
      <c r="L1347" s="763" t="s">
        <v>47</v>
      </c>
      <c r="M1347" s="629">
        <v>1</v>
      </c>
      <c r="N1347" s="763"/>
      <c r="O1347" s="630">
        <f t="shared" si="155"/>
        <v>0</v>
      </c>
      <c r="P1347" s="598" t="e">
        <f t="shared" si="154"/>
        <v>#N/A</v>
      </c>
      <c r="Q1347" s="706">
        <v>2</v>
      </c>
      <c r="R1347" s="706">
        <v>3</v>
      </c>
      <c r="S1347" s="599">
        <f t="shared" si="160"/>
        <v>0</v>
      </c>
      <c r="T1347" s="599">
        <f t="shared" si="161"/>
        <v>0</v>
      </c>
      <c r="U1347" s="641" t="s">
        <v>9823</v>
      </c>
      <c r="V1347" s="853">
        <v>42963</v>
      </c>
      <c r="X1347" s="981">
        <v>0</v>
      </c>
      <c r="Y1347" s="981" t="e">
        <v>#N/A</v>
      </c>
      <c r="Z1347" s="981">
        <v>2</v>
      </c>
      <c r="AA1347" s="981">
        <v>3</v>
      </c>
      <c r="AB1347" s="981">
        <v>0</v>
      </c>
      <c r="AC1347" s="981">
        <v>0</v>
      </c>
    </row>
    <row r="1348" spans="1:29" ht="15.75" hidden="1" customHeight="1" x14ac:dyDescent="0.25">
      <c r="A1348" s="580" t="str">
        <f t="shared" si="153"/>
        <v>24412671LF001E</v>
      </c>
      <c r="B1348" s="581">
        <v>1332</v>
      </c>
      <c r="C1348" s="589">
        <v>24412671</v>
      </c>
      <c r="D1348" s="589" t="s">
        <v>897</v>
      </c>
      <c r="E1348" s="589">
        <v>5000</v>
      </c>
      <c r="F1348" s="591"/>
      <c r="G1348" s="589" t="s">
        <v>1440</v>
      </c>
      <c r="H1348" s="541" t="s">
        <v>69</v>
      </c>
      <c r="I1348" s="692" t="s">
        <v>71</v>
      </c>
      <c r="J1348" s="592" t="s">
        <v>9798</v>
      </c>
      <c r="K1348" s="604" t="s">
        <v>10057</v>
      </c>
      <c r="L1348" s="604" t="s">
        <v>10052</v>
      </c>
      <c r="M1348" s="593">
        <v>1</v>
      </c>
      <c r="N1348" s="604" t="s">
        <v>78</v>
      </c>
      <c r="O1348" s="593">
        <f t="shared" si="155"/>
        <v>0</v>
      </c>
      <c r="P1348" s="593">
        <f t="shared" si="154"/>
        <v>26</v>
      </c>
      <c r="Q1348" s="593">
        <v>2</v>
      </c>
      <c r="R1348" s="593">
        <v>3</v>
      </c>
      <c r="S1348" s="593">
        <f t="shared" si="160"/>
        <v>1</v>
      </c>
      <c r="T1348" s="593">
        <f t="shared" si="161"/>
        <v>1</v>
      </c>
      <c r="U1348" s="641" t="s">
        <v>9822</v>
      </c>
      <c r="V1348" s="856">
        <v>42878</v>
      </c>
      <c r="X1348" s="981">
        <v>0</v>
      </c>
      <c r="Y1348" s="981">
        <v>13</v>
      </c>
      <c r="Z1348" s="981">
        <v>2</v>
      </c>
      <c r="AA1348" s="981">
        <v>3</v>
      </c>
      <c r="AB1348" s="981">
        <v>1</v>
      </c>
      <c r="AC1348" s="981">
        <v>1</v>
      </c>
    </row>
    <row r="1349" spans="1:29" ht="15.75" hidden="1" customHeight="1" thickBot="1" x14ac:dyDescent="0.25">
      <c r="A1349" s="580" t="str">
        <f t="shared" si="153"/>
        <v/>
      </c>
      <c r="B1349" s="581">
        <v>1333</v>
      </c>
      <c r="C1349" s="690"/>
      <c r="D1349" s="639"/>
      <c r="E1349" s="639"/>
      <c r="G1349" s="639"/>
      <c r="H1349" s="97"/>
      <c r="I1349" s="690"/>
      <c r="J1349" s="733"/>
      <c r="K1349" s="734"/>
      <c r="L1349" s="734"/>
      <c r="M1349" s="602">
        <v>1</v>
      </c>
      <c r="N1349" s="722"/>
      <c r="O1349" s="602">
        <f t="shared" si="155"/>
        <v>0</v>
      </c>
      <c r="P1349" s="602" t="e">
        <f t="shared" si="154"/>
        <v>#N/A</v>
      </c>
      <c r="Q1349" s="602"/>
      <c r="R1349" s="602"/>
      <c r="S1349" s="602">
        <f t="shared" si="160"/>
        <v>0</v>
      </c>
      <c r="T1349" s="602">
        <f t="shared" si="161"/>
        <v>0</v>
      </c>
      <c r="U1349" s="840"/>
      <c r="V1349" s="878"/>
      <c r="X1349" s="981">
        <v>0</v>
      </c>
      <c r="Y1349" s="981" t="e">
        <v>#N/A</v>
      </c>
      <c r="AB1349" s="981">
        <v>0</v>
      </c>
      <c r="AC1349" s="981">
        <v>0</v>
      </c>
    </row>
    <row r="1350" spans="1:29" ht="15.75" hidden="1" customHeight="1" thickBot="1" x14ac:dyDescent="0.25">
      <c r="A1350" s="580" t="str">
        <f t="shared" si="153"/>
        <v>24410001MA021E</v>
      </c>
      <c r="B1350" s="581">
        <v>1334</v>
      </c>
      <c r="C1350" s="692">
        <v>24410001</v>
      </c>
      <c r="D1350" s="589" t="s">
        <v>899</v>
      </c>
      <c r="E1350" s="589">
        <v>4000</v>
      </c>
      <c r="F1350" s="591"/>
      <c r="G1350" s="589" t="s">
        <v>1867</v>
      </c>
      <c r="H1350" s="541" t="s">
        <v>69</v>
      </c>
      <c r="I1350" s="692" t="s">
        <v>97</v>
      </c>
      <c r="J1350" s="592" t="s">
        <v>9797</v>
      </c>
      <c r="K1350" s="604" t="s">
        <v>898</v>
      </c>
      <c r="L1350" s="604" t="s">
        <v>9782</v>
      </c>
      <c r="M1350" s="593">
        <v>1</v>
      </c>
      <c r="N1350" s="604" t="s">
        <v>78</v>
      </c>
      <c r="O1350" s="594">
        <f t="shared" si="155"/>
        <v>0</v>
      </c>
      <c r="P1350" s="593">
        <f t="shared" si="154"/>
        <v>38</v>
      </c>
      <c r="Q1350" s="706">
        <v>2</v>
      </c>
      <c r="R1350" s="706">
        <v>3</v>
      </c>
      <c r="S1350" s="594">
        <f t="shared" si="160"/>
        <v>1</v>
      </c>
      <c r="T1350" s="594">
        <f t="shared" si="161"/>
        <v>1</v>
      </c>
      <c r="U1350" s="641" t="s">
        <v>9822</v>
      </c>
      <c r="V1350" s="833">
        <v>42892</v>
      </c>
      <c r="X1350" s="981">
        <v>0</v>
      </c>
      <c r="Y1350" s="981">
        <v>19</v>
      </c>
      <c r="Z1350" s="981">
        <v>2</v>
      </c>
      <c r="AA1350" s="981">
        <v>3</v>
      </c>
      <c r="AB1350" s="981">
        <v>1</v>
      </c>
      <c r="AC1350" s="981">
        <v>1</v>
      </c>
    </row>
    <row r="1351" spans="1:29" ht="15.75" hidden="1" customHeight="1" thickBot="1" x14ac:dyDescent="0.25">
      <c r="A1351" s="580" t="str">
        <f t="shared" si="153"/>
        <v>24403251MA011D</v>
      </c>
      <c r="B1351" s="581">
        <v>1335</v>
      </c>
      <c r="C1351" s="589">
        <v>24403251</v>
      </c>
      <c r="D1351" s="589" t="s">
        <v>354</v>
      </c>
      <c r="E1351" s="589">
        <v>1500</v>
      </c>
      <c r="F1351" s="591"/>
      <c r="G1351" s="589" t="s">
        <v>1393</v>
      </c>
      <c r="H1351" s="541" t="s">
        <v>69</v>
      </c>
      <c r="I1351" s="692" t="s">
        <v>97</v>
      </c>
      <c r="J1351" s="592" t="s">
        <v>9795</v>
      </c>
      <c r="K1351" s="604" t="s">
        <v>178</v>
      </c>
      <c r="L1351" s="604" t="s">
        <v>9782</v>
      </c>
      <c r="M1351" s="593">
        <v>3</v>
      </c>
      <c r="N1351" s="604" t="s">
        <v>78</v>
      </c>
      <c r="O1351" s="594">
        <f t="shared" si="155"/>
        <v>0</v>
      </c>
      <c r="P1351" s="593">
        <f t="shared" si="154"/>
        <v>113</v>
      </c>
      <c r="Q1351" s="706">
        <v>2</v>
      </c>
      <c r="R1351" s="706">
        <v>3</v>
      </c>
      <c r="S1351" s="594">
        <f t="shared" si="160"/>
        <v>1</v>
      </c>
      <c r="T1351" s="594">
        <f t="shared" si="161"/>
        <v>1</v>
      </c>
      <c r="U1351" s="641" t="s">
        <v>9822</v>
      </c>
      <c r="V1351" s="833">
        <v>42898</v>
      </c>
      <c r="X1351" s="981">
        <v>0</v>
      </c>
      <c r="Y1351" s="981">
        <v>55</v>
      </c>
      <c r="Z1351" s="981">
        <v>2</v>
      </c>
      <c r="AA1351" s="981">
        <v>3</v>
      </c>
      <c r="AB1351" s="981">
        <v>1</v>
      </c>
      <c r="AC1351" s="981">
        <v>1</v>
      </c>
    </row>
    <row r="1352" spans="1:29" ht="15.75" hidden="1" customHeight="1" thickBot="1" x14ac:dyDescent="0.25">
      <c r="A1352" s="580" t="str">
        <f t="shared" si="153"/>
        <v>24403251MA008D</v>
      </c>
      <c r="B1352" s="581">
        <v>1336</v>
      </c>
      <c r="C1352" s="589">
        <v>24403251</v>
      </c>
      <c r="D1352" s="589" t="s">
        <v>354</v>
      </c>
      <c r="E1352" s="589">
        <v>1500</v>
      </c>
      <c r="F1352" s="591"/>
      <c r="G1352" s="589" t="s">
        <v>1391</v>
      </c>
      <c r="H1352" s="541" t="s">
        <v>69</v>
      </c>
      <c r="I1352" s="692" t="s">
        <v>97</v>
      </c>
      <c r="J1352" s="592" t="s">
        <v>9795</v>
      </c>
      <c r="K1352" s="604" t="s">
        <v>178</v>
      </c>
      <c r="L1352" s="604" t="s">
        <v>9782</v>
      </c>
      <c r="M1352" s="593">
        <v>3</v>
      </c>
      <c r="N1352" s="604" t="s">
        <v>78</v>
      </c>
      <c r="O1352" s="594">
        <f t="shared" si="155"/>
        <v>0</v>
      </c>
      <c r="P1352" s="593">
        <f t="shared" si="154"/>
        <v>113</v>
      </c>
      <c r="Q1352" s="706">
        <v>2</v>
      </c>
      <c r="R1352" s="706">
        <v>3</v>
      </c>
      <c r="S1352" s="594">
        <f t="shared" si="160"/>
        <v>1</v>
      </c>
      <c r="T1352" s="594">
        <f t="shared" si="161"/>
        <v>1</v>
      </c>
      <c r="U1352" s="641" t="s">
        <v>9822</v>
      </c>
      <c r="V1352" s="833">
        <v>42898</v>
      </c>
      <c r="X1352" s="981">
        <v>0</v>
      </c>
      <c r="Y1352" s="981">
        <v>55</v>
      </c>
      <c r="Z1352" s="981">
        <v>2</v>
      </c>
      <c r="AA1352" s="981">
        <v>3</v>
      </c>
      <c r="AB1352" s="981">
        <v>1</v>
      </c>
      <c r="AC1352" s="981">
        <v>1</v>
      </c>
    </row>
    <row r="1353" spans="1:29" ht="15.75" hidden="1" customHeight="1" thickBot="1" x14ac:dyDescent="0.25">
      <c r="A1353" s="580" t="str">
        <f t="shared" si="153"/>
        <v>24403251TP002D-M2</v>
      </c>
      <c r="B1353" s="581">
        <v>1337</v>
      </c>
      <c r="C1353" s="639">
        <v>24403251</v>
      </c>
      <c r="D1353" s="639" t="s">
        <v>354</v>
      </c>
      <c r="E1353" s="639">
        <v>1500</v>
      </c>
      <c r="G1353" s="586" t="s">
        <v>903</v>
      </c>
      <c r="H1353" s="97" t="s">
        <v>69</v>
      </c>
      <c r="I1353" s="690" t="s">
        <v>75</v>
      </c>
      <c r="J1353" s="691" t="s">
        <v>70</v>
      </c>
      <c r="K1353" s="688" t="s">
        <v>178</v>
      </c>
      <c r="L1353" s="688" t="s">
        <v>47</v>
      </c>
      <c r="M1353" s="585">
        <v>1</v>
      </c>
      <c r="O1353" s="579">
        <f t="shared" si="155"/>
        <v>0</v>
      </c>
      <c r="P1353" s="585" t="e">
        <f t="shared" si="154"/>
        <v>#N/A</v>
      </c>
      <c r="Q1353" s="602"/>
      <c r="R1353" s="602"/>
      <c r="S1353" s="579">
        <f t="shared" si="160"/>
        <v>0</v>
      </c>
      <c r="T1353" s="579">
        <f t="shared" si="161"/>
        <v>0</v>
      </c>
      <c r="U1353" s="735"/>
      <c r="V1353" s="831"/>
      <c r="X1353" s="981">
        <v>0</v>
      </c>
      <c r="Y1353" s="981" t="e">
        <v>#N/A</v>
      </c>
      <c r="AB1353" s="981">
        <v>0</v>
      </c>
      <c r="AC1353" s="981">
        <v>0</v>
      </c>
    </row>
    <row r="1354" spans="1:29" ht="15.75" hidden="1" customHeight="1" thickBot="1" x14ac:dyDescent="0.25">
      <c r="A1354" s="580" t="str">
        <f t="shared" si="153"/>
        <v>24403251TP053D-M2</v>
      </c>
      <c r="B1354" s="581">
        <v>1338</v>
      </c>
      <c r="C1354" s="639">
        <v>24403251</v>
      </c>
      <c r="D1354" s="639" t="s">
        <v>354</v>
      </c>
      <c r="E1354" s="639">
        <v>1500</v>
      </c>
      <c r="G1354" s="639" t="s">
        <v>548</v>
      </c>
      <c r="H1354" s="97" t="s">
        <v>69</v>
      </c>
      <c r="I1354" s="690" t="s">
        <v>121</v>
      </c>
      <c r="J1354" s="691" t="s">
        <v>70</v>
      </c>
      <c r="K1354" s="688" t="s">
        <v>178</v>
      </c>
      <c r="L1354" s="688" t="s">
        <v>42</v>
      </c>
      <c r="M1354" s="585">
        <v>1</v>
      </c>
      <c r="O1354" s="579">
        <f t="shared" si="155"/>
        <v>0</v>
      </c>
      <c r="P1354" s="585">
        <f t="shared" si="154"/>
        <v>21</v>
      </c>
      <c r="Q1354" s="602"/>
      <c r="R1354" s="602"/>
      <c r="S1354" s="579">
        <f t="shared" si="160"/>
        <v>0</v>
      </c>
      <c r="T1354" s="579">
        <f t="shared" si="161"/>
        <v>0</v>
      </c>
      <c r="U1354" s="735"/>
      <c r="V1354" s="831"/>
      <c r="X1354" s="981">
        <v>0</v>
      </c>
      <c r="Y1354" s="981">
        <v>10</v>
      </c>
      <c r="AB1354" s="981">
        <v>0</v>
      </c>
      <c r="AC1354" s="981">
        <v>0</v>
      </c>
    </row>
    <row r="1355" spans="1:29" ht="15.75" hidden="1" customHeight="1" thickBot="1" x14ac:dyDescent="0.25">
      <c r="A1355" s="580" t="str">
        <f t="shared" si="153"/>
        <v>24403251TP038D-M2</v>
      </c>
      <c r="B1355" s="581">
        <v>1339</v>
      </c>
      <c r="C1355" s="589">
        <v>24403251</v>
      </c>
      <c r="D1355" s="589" t="s">
        <v>354</v>
      </c>
      <c r="E1355" s="589">
        <v>1500</v>
      </c>
      <c r="F1355" s="591"/>
      <c r="G1355" s="589" t="s">
        <v>320</v>
      </c>
      <c r="H1355" s="541" t="s">
        <v>69</v>
      </c>
      <c r="I1355" s="692" t="s">
        <v>121</v>
      </c>
      <c r="J1355" s="592" t="s">
        <v>70</v>
      </c>
      <c r="K1355" s="604" t="s">
        <v>178</v>
      </c>
      <c r="L1355" s="604" t="s">
        <v>47</v>
      </c>
      <c r="M1355" s="593">
        <v>1</v>
      </c>
      <c r="N1355" s="604"/>
      <c r="O1355" s="594">
        <f t="shared" si="155"/>
        <v>0</v>
      </c>
      <c r="P1355" s="585" t="e">
        <f t="shared" si="154"/>
        <v>#N/A</v>
      </c>
      <c r="Q1355" s="706">
        <v>2</v>
      </c>
      <c r="R1355" s="706">
        <v>3</v>
      </c>
      <c r="S1355" s="579">
        <f t="shared" si="160"/>
        <v>0</v>
      </c>
      <c r="T1355" s="579">
        <f t="shared" si="161"/>
        <v>0</v>
      </c>
      <c r="U1355" s="641" t="s">
        <v>9823</v>
      </c>
      <c r="V1355" s="853">
        <v>42965</v>
      </c>
      <c r="X1355" s="981">
        <v>0</v>
      </c>
      <c r="Y1355" s="981" t="e">
        <v>#N/A</v>
      </c>
      <c r="Z1355" s="981">
        <v>2</v>
      </c>
      <c r="AA1355" s="981">
        <v>3</v>
      </c>
      <c r="AB1355" s="981">
        <v>0</v>
      </c>
      <c r="AC1355" s="981">
        <v>0</v>
      </c>
    </row>
    <row r="1356" spans="1:29" ht="15.75" hidden="1" customHeight="1" thickBot="1" x14ac:dyDescent="0.25">
      <c r="A1356" s="580" t="str">
        <f t="shared" si="153"/>
        <v>24403251TP001D-M2</v>
      </c>
      <c r="B1356" s="581">
        <v>1340</v>
      </c>
      <c r="C1356" s="639">
        <v>24403251</v>
      </c>
      <c r="D1356" s="639" t="s">
        <v>354</v>
      </c>
      <c r="E1356" s="639">
        <v>1500</v>
      </c>
      <c r="G1356" s="639" t="s">
        <v>152</v>
      </c>
      <c r="H1356" s="97" t="s">
        <v>69</v>
      </c>
      <c r="I1356" s="690" t="s">
        <v>97</v>
      </c>
      <c r="J1356" s="691" t="s">
        <v>70</v>
      </c>
      <c r="K1356" s="688" t="s">
        <v>178</v>
      </c>
      <c r="L1356" s="688" t="s">
        <v>42</v>
      </c>
      <c r="M1356" s="585">
        <v>1</v>
      </c>
      <c r="O1356" s="579">
        <f t="shared" si="155"/>
        <v>0</v>
      </c>
      <c r="P1356" s="585">
        <f t="shared" si="154"/>
        <v>21</v>
      </c>
      <c r="Q1356" s="602"/>
      <c r="R1356" s="602"/>
      <c r="S1356" s="579">
        <f t="shared" si="160"/>
        <v>0</v>
      </c>
      <c r="T1356" s="579">
        <f t="shared" si="161"/>
        <v>0</v>
      </c>
      <c r="U1356" s="735"/>
      <c r="V1356" s="831"/>
      <c r="X1356" s="981">
        <v>0</v>
      </c>
      <c r="Y1356" s="981">
        <v>10</v>
      </c>
      <c r="AB1356" s="981">
        <v>0</v>
      </c>
      <c r="AC1356" s="981">
        <v>0</v>
      </c>
    </row>
    <row r="1357" spans="1:29" ht="15.75" hidden="1" customHeight="1" thickBot="1" x14ac:dyDescent="0.25">
      <c r="A1357" s="580" t="str">
        <f t="shared" si="153"/>
        <v>23444865SPST1E-M3</v>
      </c>
      <c r="B1357" s="581">
        <v>1341</v>
      </c>
      <c r="C1357" s="586">
        <v>23444865</v>
      </c>
      <c r="D1357" s="586" t="s">
        <v>905</v>
      </c>
      <c r="E1357" s="586">
        <v>28</v>
      </c>
      <c r="G1357" s="639" t="s">
        <v>293</v>
      </c>
      <c r="H1357" s="391" t="s">
        <v>69</v>
      </c>
      <c r="I1357" s="693" t="s">
        <v>294</v>
      </c>
      <c r="J1357" s="694" t="s">
        <v>9798</v>
      </c>
      <c r="K1357" s="605" t="s">
        <v>906</v>
      </c>
      <c r="L1357" s="688" t="s">
        <v>9782</v>
      </c>
      <c r="M1357" s="585">
        <v>1</v>
      </c>
      <c r="N1357" s="644" t="s">
        <v>78</v>
      </c>
      <c r="O1357" s="579">
        <f t="shared" si="155"/>
        <v>0</v>
      </c>
      <c r="P1357" s="585">
        <f t="shared" si="154"/>
        <v>38</v>
      </c>
      <c r="Q1357" s="602">
        <v>3</v>
      </c>
      <c r="R1357" s="602">
        <v>6</v>
      </c>
      <c r="S1357" s="579">
        <f t="shared" si="160"/>
        <v>6</v>
      </c>
      <c r="T1357" s="579">
        <f t="shared" si="161"/>
        <v>11</v>
      </c>
      <c r="U1357" s="735" t="s">
        <v>9822</v>
      </c>
      <c r="V1357" s="832">
        <v>42958</v>
      </c>
      <c r="X1357" s="981">
        <v>0</v>
      </c>
      <c r="Y1357" s="981">
        <v>19</v>
      </c>
      <c r="Z1357" s="981">
        <v>3</v>
      </c>
      <c r="AA1357" s="981">
        <v>6</v>
      </c>
      <c r="AB1357" s="981">
        <v>6</v>
      </c>
      <c r="AC1357" s="981">
        <v>11</v>
      </c>
    </row>
    <row r="1358" spans="1:29" ht="15.75" hidden="1" customHeight="1" thickBot="1" x14ac:dyDescent="0.25">
      <c r="A1358" s="580" t="str">
        <f t="shared" si="153"/>
        <v>23163359</v>
      </c>
      <c r="B1358" s="581">
        <v>1342</v>
      </c>
      <c r="C1358" s="639">
        <v>23163359</v>
      </c>
      <c r="D1358" s="764" t="s">
        <v>907</v>
      </c>
      <c r="E1358" s="639">
        <v>47180</v>
      </c>
      <c r="G1358" s="639"/>
      <c r="H1358" s="97"/>
      <c r="I1358" s="690" t="s">
        <v>315</v>
      </c>
      <c r="J1358" s="691" t="s">
        <v>83</v>
      </c>
      <c r="K1358" s="688" t="s">
        <v>908</v>
      </c>
      <c r="L1358" s="688" t="s">
        <v>114</v>
      </c>
      <c r="M1358" s="585">
        <v>1</v>
      </c>
      <c r="O1358" s="579">
        <f t="shared" si="155"/>
        <v>0</v>
      </c>
      <c r="P1358" s="585">
        <f t="shared" si="154"/>
        <v>9</v>
      </c>
      <c r="Q1358" s="602"/>
      <c r="R1358" s="602"/>
      <c r="S1358" s="579">
        <f t="shared" si="160"/>
        <v>0</v>
      </c>
      <c r="T1358" s="579">
        <f t="shared" si="161"/>
        <v>0</v>
      </c>
      <c r="U1358" s="735"/>
      <c r="V1358" s="831"/>
      <c r="X1358" s="981">
        <v>0</v>
      </c>
      <c r="Y1358" s="981">
        <v>5</v>
      </c>
      <c r="AB1358" s="981">
        <v>0</v>
      </c>
      <c r="AC1358" s="981">
        <v>0</v>
      </c>
    </row>
    <row r="1359" spans="1:29" ht="15.75" hidden="1" customHeight="1" thickBot="1" x14ac:dyDescent="0.25">
      <c r="A1359" s="580" t="str">
        <f t="shared" si="153"/>
        <v>23123450SPST2D-M3</v>
      </c>
      <c r="B1359" s="581">
        <v>1343</v>
      </c>
      <c r="C1359" s="639">
        <v>23123450</v>
      </c>
      <c r="D1359" s="639" t="s">
        <v>909</v>
      </c>
      <c r="E1359" s="639">
        <v>28</v>
      </c>
      <c r="G1359" s="639" t="s">
        <v>910</v>
      </c>
      <c r="H1359" s="97" t="s">
        <v>69</v>
      </c>
      <c r="I1359" s="690" t="s">
        <v>75</v>
      </c>
      <c r="J1359" s="691" t="s">
        <v>83</v>
      </c>
      <c r="K1359" s="688" t="s">
        <v>911</v>
      </c>
      <c r="L1359" s="688" t="s">
        <v>114</v>
      </c>
      <c r="M1359" s="585">
        <v>1</v>
      </c>
      <c r="O1359" s="579">
        <f t="shared" si="155"/>
        <v>0</v>
      </c>
      <c r="P1359" s="585">
        <f t="shared" si="154"/>
        <v>9</v>
      </c>
      <c r="Q1359" s="602"/>
      <c r="R1359" s="602"/>
      <c r="S1359" s="579">
        <f t="shared" si="160"/>
        <v>0</v>
      </c>
      <c r="T1359" s="579">
        <f t="shared" si="161"/>
        <v>0</v>
      </c>
      <c r="U1359" s="735"/>
      <c r="V1359" s="831"/>
      <c r="X1359" s="981">
        <v>0</v>
      </c>
      <c r="Y1359" s="981">
        <v>5</v>
      </c>
      <c r="AB1359" s="981">
        <v>0</v>
      </c>
      <c r="AC1359" s="981">
        <v>0</v>
      </c>
    </row>
    <row r="1360" spans="1:29" ht="15.75" hidden="1" customHeight="1" thickBot="1" x14ac:dyDescent="0.25">
      <c r="A1360" s="580" t="str">
        <f t="shared" si="153"/>
        <v>22761863TP045D-M2</v>
      </c>
      <c r="B1360" s="581">
        <v>1344</v>
      </c>
      <c r="C1360" s="604">
        <v>22761863</v>
      </c>
      <c r="D1360" s="604" t="s">
        <v>912</v>
      </c>
      <c r="E1360" s="589">
        <v>175</v>
      </c>
      <c r="F1360" s="591"/>
      <c r="G1360" s="604" t="s">
        <v>632</v>
      </c>
      <c r="H1360" s="541" t="s">
        <v>69</v>
      </c>
      <c r="I1360" s="692" t="s">
        <v>412</v>
      </c>
      <c r="J1360" s="592" t="s">
        <v>83</v>
      </c>
      <c r="K1360" s="604" t="s">
        <v>913</v>
      </c>
      <c r="L1360" s="604" t="s">
        <v>47</v>
      </c>
      <c r="M1360" s="593">
        <v>1</v>
      </c>
      <c r="N1360" s="604"/>
      <c r="O1360" s="594">
        <f t="shared" si="155"/>
        <v>0</v>
      </c>
      <c r="P1360" s="585" t="e">
        <f t="shared" si="154"/>
        <v>#N/A</v>
      </c>
      <c r="Q1360" s="706">
        <v>2</v>
      </c>
      <c r="R1360" s="706">
        <v>3</v>
      </c>
      <c r="S1360" s="579">
        <f t="shared" si="160"/>
        <v>0</v>
      </c>
      <c r="T1360" s="579">
        <f t="shared" si="161"/>
        <v>0</v>
      </c>
      <c r="U1360" s="641" t="s">
        <v>9823</v>
      </c>
      <c r="V1360" s="853">
        <v>42969</v>
      </c>
      <c r="X1360" s="981">
        <v>0</v>
      </c>
      <c r="Y1360" s="981" t="e">
        <v>#N/A</v>
      </c>
      <c r="Z1360" s="981">
        <v>2</v>
      </c>
      <c r="AA1360" s="981">
        <v>3</v>
      </c>
      <c r="AB1360" s="981">
        <v>0</v>
      </c>
      <c r="AC1360" s="981">
        <v>0</v>
      </c>
    </row>
    <row r="1361" spans="1:29" ht="15" hidden="1" customHeight="1" x14ac:dyDescent="0.25">
      <c r="A1361" s="580" t="str">
        <f t="shared" si="153"/>
        <v>21030249SPST1E-M3</v>
      </c>
      <c r="B1361" s="581">
        <v>1345</v>
      </c>
      <c r="C1361" s="639">
        <v>21030249</v>
      </c>
      <c r="D1361" s="639" t="s">
        <v>232</v>
      </c>
      <c r="E1361" s="639">
        <v>2000</v>
      </c>
      <c r="G1361" s="639" t="s">
        <v>293</v>
      </c>
      <c r="H1361" s="97" t="s">
        <v>69</v>
      </c>
      <c r="I1361" s="690" t="s">
        <v>294</v>
      </c>
      <c r="J1361" s="697" t="s">
        <v>9798</v>
      </c>
      <c r="K1361" s="699" t="s">
        <v>215</v>
      </c>
      <c r="L1361" s="698" t="s">
        <v>9782</v>
      </c>
      <c r="M1361" s="598">
        <v>1</v>
      </c>
      <c r="N1361" s="699" t="s">
        <v>78</v>
      </c>
      <c r="O1361" s="599">
        <f t="shared" si="155"/>
        <v>0</v>
      </c>
      <c r="P1361" s="598">
        <f t="shared" si="154"/>
        <v>38</v>
      </c>
      <c r="Q1361" s="702">
        <v>2</v>
      </c>
      <c r="R1361" s="702">
        <v>3</v>
      </c>
      <c r="S1361" s="599">
        <f t="shared" si="160"/>
        <v>1</v>
      </c>
      <c r="T1361" s="599">
        <f t="shared" si="161"/>
        <v>1</v>
      </c>
      <c r="U1361" s="774" t="s">
        <v>9822</v>
      </c>
      <c r="V1361" s="858">
        <v>42958</v>
      </c>
      <c r="X1361" s="981">
        <v>0</v>
      </c>
      <c r="Y1361" s="981">
        <v>19</v>
      </c>
      <c r="Z1361" s="981">
        <v>2</v>
      </c>
      <c r="AA1361" s="981">
        <v>3</v>
      </c>
      <c r="AB1361" s="981">
        <v>1</v>
      </c>
      <c r="AC1361" s="981">
        <v>1</v>
      </c>
    </row>
    <row r="1362" spans="1:29" ht="15.75" hidden="1" customHeight="1" x14ac:dyDescent="0.25">
      <c r="A1362" s="580" t="str">
        <f t="shared" si="153"/>
        <v>20940115MA009E</v>
      </c>
      <c r="B1362" s="581">
        <v>1346</v>
      </c>
      <c r="C1362" s="589">
        <v>20940115</v>
      </c>
      <c r="D1362" s="589" t="s">
        <v>914</v>
      </c>
      <c r="E1362" s="589">
        <v>250</v>
      </c>
      <c r="F1362" s="591"/>
      <c r="G1362" s="589" t="s">
        <v>1399</v>
      </c>
      <c r="H1362" s="541" t="s">
        <v>69</v>
      </c>
      <c r="I1362" s="692" t="s">
        <v>97</v>
      </c>
      <c r="J1362" s="592" t="s">
        <v>9798</v>
      </c>
      <c r="K1362" s="604" t="s">
        <v>916</v>
      </c>
      <c r="L1362" s="604" t="s">
        <v>10053</v>
      </c>
      <c r="M1362" s="593">
        <v>2</v>
      </c>
      <c r="N1362" s="604" t="s">
        <v>78</v>
      </c>
      <c r="O1362" s="593">
        <f t="shared" si="155"/>
        <v>0</v>
      </c>
      <c r="P1362" s="593">
        <f t="shared" si="154"/>
        <v>25</v>
      </c>
      <c r="Q1362" s="593">
        <v>2</v>
      </c>
      <c r="R1362" s="593">
        <v>3</v>
      </c>
      <c r="S1362" s="593">
        <f t="shared" si="160"/>
        <v>1</v>
      </c>
      <c r="T1362" s="593">
        <f t="shared" si="161"/>
        <v>1</v>
      </c>
      <c r="U1362" s="641" t="s">
        <v>9822</v>
      </c>
      <c r="V1362" s="856">
        <v>42879</v>
      </c>
      <c r="X1362" s="981">
        <v>0</v>
      </c>
      <c r="Y1362" s="981">
        <v>12</v>
      </c>
      <c r="Z1362" s="981">
        <v>2</v>
      </c>
      <c r="AA1362" s="981">
        <v>3</v>
      </c>
      <c r="AB1362" s="981">
        <v>1</v>
      </c>
      <c r="AC1362" s="981">
        <v>1</v>
      </c>
    </row>
    <row r="1363" spans="1:29" ht="15.75" hidden="1" customHeight="1" thickBot="1" x14ac:dyDescent="0.25">
      <c r="A1363" s="580" t="str">
        <f t="shared" si="153"/>
        <v>20940115SPSMBB-M1</v>
      </c>
      <c r="B1363" s="581">
        <v>1347</v>
      </c>
      <c r="C1363" s="586">
        <v>20940115</v>
      </c>
      <c r="D1363" s="586" t="s">
        <v>914</v>
      </c>
      <c r="E1363" s="586">
        <v>300</v>
      </c>
      <c r="G1363" s="586" t="s">
        <v>359</v>
      </c>
      <c r="H1363" s="391" t="s">
        <v>69</v>
      </c>
      <c r="I1363" s="693" t="s">
        <v>257</v>
      </c>
      <c r="J1363" s="720" t="s">
        <v>83</v>
      </c>
      <c r="K1363" s="721" t="s">
        <v>916</v>
      </c>
      <c r="L1363" s="721" t="s">
        <v>10053</v>
      </c>
      <c r="M1363" s="602">
        <v>2</v>
      </c>
      <c r="N1363" s="722" t="s">
        <v>78</v>
      </c>
      <c r="O1363" s="602">
        <f t="shared" si="155"/>
        <v>0</v>
      </c>
      <c r="P1363" s="602">
        <f t="shared" si="154"/>
        <v>25</v>
      </c>
      <c r="Q1363" s="602">
        <v>2</v>
      </c>
      <c r="R1363" s="602">
        <v>3</v>
      </c>
      <c r="S1363" s="602">
        <f t="shared" si="160"/>
        <v>1</v>
      </c>
      <c r="T1363" s="602">
        <f t="shared" si="161"/>
        <v>1</v>
      </c>
      <c r="U1363" s="840" t="s">
        <v>9824</v>
      </c>
      <c r="V1363" s="882">
        <v>42969</v>
      </c>
      <c r="X1363" s="981">
        <v>0</v>
      </c>
      <c r="Y1363" s="981">
        <v>12</v>
      </c>
      <c r="Z1363" s="981">
        <v>2</v>
      </c>
      <c r="AA1363" s="981">
        <v>3</v>
      </c>
      <c r="AB1363" s="981">
        <v>1</v>
      </c>
      <c r="AC1363" s="981">
        <v>1</v>
      </c>
    </row>
    <row r="1364" spans="1:29" ht="15.75" hidden="1" customHeight="1" thickBot="1" x14ac:dyDescent="0.25">
      <c r="A1364" s="580" t="str">
        <f t="shared" si="153"/>
        <v>20848733TP021E-M3</v>
      </c>
      <c r="B1364" s="581">
        <v>1348</v>
      </c>
      <c r="C1364" s="690">
        <v>20848733</v>
      </c>
      <c r="D1364" s="639" t="s">
        <v>917</v>
      </c>
      <c r="E1364" s="639">
        <v>5000</v>
      </c>
      <c r="G1364" s="639" t="s">
        <v>918</v>
      </c>
      <c r="H1364" s="97" t="s">
        <v>69</v>
      </c>
      <c r="I1364" s="690" t="s">
        <v>121</v>
      </c>
      <c r="J1364" s="691" t="s">
        <v>83</v>
      </c>
      <c r="K1364" s="688" t="s">
        <v>291</v>
      </c>
      <c r="L1364" s="688" t="s">
        <v>47</v>
      </c>
      <c r="M1364" s="585">
        <v>1</v>
      </c>
      <c r="O1364" s="579">
        <f t="shared" si="155"/>
        <v>0</v>
      </c>
      <c r="P1364" s="585" t="e">
        <f t="shared" si="154"/>
        <v>#N/A</v>
      </c>
      <c r="Q1364" s="602"/>
      <c r="R1364" s="602"/>
      <c r="S1364" s="579">
        <f t="shared" si="160"/>
        <v>0</v>
      </c>
      <c r="T1364" s="579">
        <f t="shared" si="161"/>
        <v>0</v>
      </c>
      <c r="U1364" s="735"/>
      <c r="V1364" s="831"/>
      <c r="X1364" s="981">
        <v>0</v>
      </c>
      <c r="Y1364" s="981" t="e">
        <v>#N/A</v>
      </c>
      <c r="AB1364" s="981">
        <v>0</v>
      </c>
      <c r="AC1364" s="981">
        <v>0</v>
      </c>
    </row>
    <row r="1365" spans="1:29" ht="15.75" hidden="1" customHeight="1" thickBot="1" x14ac:dyDescent="0.25">
      <c r="A1365" s="580" t="str">
        <f t="shared" si="153"/>
        <v>20848733TP038E-M2</v>
      </c>
      <c r="B1365" s="581">
        <v>1349</v>
      </c>
      <c r="C1365" s="639">
        <v>20848733</v>
      </c>
      <c r="D1365" s="639" t="s">
        <v>917</v>
      </c>
      <c r="E1365" s="639">
        <v>5000</v>
      </c>
      <c r="G1365" s="639" t="s">
        <v>919</v>
      </c>
      <c r="H1365" s="97" t="s">
        <v>69</v>
      </c>
      <c r="I1365" s="690" t="s">
        <v>121</v>
      </c>
      <c r="J1365" s="691" t="s">
        <v>83</v>
      </c>
      <c r="K1365" s="688" t="s">
        <v>291</v>
      </c>
      <c r="L1365" s="688" t="s">
        <v>47</v>
      </c>
      <c r="M1365" s="585">
        <v>1</v>
      </c>
      <c r="O1365" s="579">
        <f t="shared" si="155"/>
        <v>0</v>
      </c>
      <c r="P1365" s="585" t="e">
        <f t="shared" si="154"/>
        <v>#N/A</v>
      </c>
      <c r="Q1365" s="602"/>
      <c r="R1365" s="602"/>
      <c r="S1365" s="579">
        <f t="shared" si="160"/>
        <v>0</v>
      </c>
      <c r="T1365" s="579">
        <f t="shared" si="161"/>
        <v>0</v>
      </c>
      <c r="U1365" s="735"/>
      <c r="V1365" s="831"/>
      <c r="X1365" s="981">
        <v>0</v>
      </c>
      <c r="Y1365" s="981" t="e">
        <v>#N/A</v>
      </c>
      <c r="AB1365" s="981">
        <v>0</v>
      </c>
      <c r="AC1365" s="981">
        <v>0</v>
      </c>
    </row>
    <row r="1366" spans="1:29" ht="15.75" hidden="1" customHeight="1" thickBot="1" x14ac:dyDescent="0.25">
      <c r="A1366" s="580" t="str">
        <f t="shared" si="153"/>
        <v>20848733</v>
      </c>
      <c r="B1366" s="581">
        <v>1350</v>
      </c>
      <c r="C1366" s="639">
        <v>20848733</v>
      </c>
      <c r="D1366" s="639" t="s">
        <v>917</v>
      </c>
      <c r="E1366" s="639">
        <v>5000</v>
      </c>
      <c r="G1366" s="639"/>
      <c r="H1366" s="97" t="s">
        <v>69</v>
      </c>
      <c r="I1366" s="690" t="s">
        <v>121</v>
      </c>
      <c r="J1366" s="691" t="s">
        <v>83</v>
      </c>
      <c r="K1366" s="688" t="s">
        <v>291</v>
      </c>
      <c r="L1366" s="688" t="s">
        <v>47</v>
      </c>
      <c r="M1366" s="585">
        <v>1</v>
      </c>
      <c r="O1366" s="579">
        <f t="shared" si="155"/>
        <v>0</v>
      </c>
      <c r="P1366" s="585" t="e">
        <f t="shared" si="154"/>
        <v>#N/A</v>
      </c>
      <c r="Q1366" s="602"/>
      <c r="R1366" s="602"/>
      <c r="S1366" s="579">
        <f t="shared" si="160"/>
        <v>0</v>
      </c>
      <c r="T1366" s="579">
        <f t="shared" si="161"/>
        <v>0</v>
      </c>
      <c r="U1366" s="735"/>
      <c r="V1366" s="831"/>
      <c r="X1366" s="981">
        <v>0</v>
      </c>
      <c r="Y1366" s="981" t="e">
        <v>#N/A</v>
      </c>
      <c r="AB1366" s="981">
        <v>0</v>
      </c>
      <c r="AC1366" s="981">
        <v>0</v>
      </c>
    </row>
    <row r="1367" spans="1:29" ht="15.75" hidden="1" customHeight="1" thickBot="1" x14ac:dyDescent="0.25">
      <c r="A1367" s="580" t="str">
        <f t="shared" si="153"/>
        <v>15792288MB001D-M1</v>
      </c>
      <c r="B1367" s="581">
        <v>1351</v>
      </c>
      <c r="C1367" s="639">
        <v>15792288</v>
      </c>
      <c r="D1367" s="639" t="s">
        <v>920</v>
      </c>
      <c r="E1367" s="639">
        <v>1200</v>
      </c>
      <c r="G1367" s="639" t="s">
        <v>921</v>
      </c>
      <c r="H1367" s="97" t="s">
        <v>69</v>
      </c>
      <c r="I1367" s="690" t="s">
        <v>84</v>
      </c>
      <c r="J1367" s="691" t="s">
        <v>117</v>
      </c>
      <c r="K1367" s="688" t="s">
        <v>113</v>
      </c>
      <c r="L1367" s="688" t="s">
        <v>47</v>
      </c>
      <c r="M1367" s="585">
        <v>1</v>
      </c>
      <c r="O1367" s="579">
        <f t="shared" si="155"/>
        <v>0</v>
      </c>
      <c r="P1367" s="585" t="e">
        <f t="shared" si="154"/>
        <v>#N/A</v>
      </c>
      <c r="Q1367" s="602"/>
      <c r="R1367" s="602"/>
      <c r="S1367" s="579">
        <f t="shared" si="160"/>
        <v>0</v>
      </c>
      <c r="T1367" s="579">
        <f t="shared" si="161"/>
        <v>0</v>
      </c>
      <c r="U1367" s="735"/>
      <c r="V1367" s="831"/>
      <c r="X1367" s="981">
        <v>0</v>
      </c>
      <c r="Y1367" s="981" t="e">
        <v>#N/A</v>
      </c>
      <c r="AB1367" s="981">
        <v>0</v>
      </c>
      <c r="AC1367" s="981">
        <v>0</v>
      </c>
    </row>
    <row r="1368" spans="1:29" ht="15.75" hidden="1" customHeight="1" thickBot="1" x14ac:dyDescent="0.25">
      <c r="A1368" s="580" t="str">
        <f t="shared" si="153"/>
        <v>15788727LF006D-M1</v>
      </c>
      <c r="B1368" s="581">
        <v>1352</v>
      </c>
      <c r="C1368" s="589">
        <v>15788727</v>
      </c>
      <c r="D1368" s="589" t="s">
        <v>922</v>
      </c>
      <c r="E1368" s="589">
        <v>1000</v>
      </c>
      <c r="F1368" s="591"/>
      <c r="G1368" s="589" t="s">
        <v>383</v>
      </c>
      <c r="H1368" s="541" t="s">
        <v>69</v>
      </c>
      <c r="I1368" s="692" t="s">
        <v>71</v>
      </c>
      <c r="J1368" s="592" t="s">
        <v>9798</v>
      </c>
      <c r="K1368" s="604" t="s">
        <v>923</v>
      </c>
      <c r="L1368" s="604" t="s">
        <v>9782</v>
      </c>
      <c r="M1368" s="593">
        <v>1</v>
      </c>
      <c r="N1368" s="604" t="s">
        <v>78</v>
      </c>
      <c r="O1368" s="594">
        <f t="shared" si="155"/>
        <v>0</v>
      </c>
      <c r="P1368" s="593">
        <f t="shared" si="154"/>
        <v>38</v>
      </c>
      <c r="Q1368" s="706">
        <v>2</v>
      </c>
      <c r="R1368" s="706">
        <v>3</v>
      </c>
      <c r="S1368" s="594">
        <f t="shared" si="160"/>
        <v>1</v>
      </c>
      <c r="T1368" s="594">
        <f t="shared" si="161"/>
        <v>1</v>
      </c>
      <c r="U1368" s="641" t="s">
        <v>9822</v>
      </c>
      <c r="V1368" s="833">
        <v>42905</v>
      </c>
      <c r="X1368" s="981">
        <v>0</v>
      </c>
      <c r="Y1368" s="981">
        <v>19</v>
      </c>
      <c r="Z1368" s="981">
        <v>2</v>
      </c>
      <c r="AA1368" s="981">
        <v>3</v>
      </c>
      <c r="AB1368" s="981">
        <v>1</v>
      </c>
      <c r="AC1368" s="981">
        <v>1</v>
      </c>
    </row>
    <row r="1369" spans="1:29" ht="17.25" hidden="1" customHeight="1" thickBot="1" x14ac:dyDescent="0.25">
      <c r="A1369" s="580" t="str">
        <f t="shared" si="153"/>
        <v>15250458SPSD2E-M4</v>
      </c>
      <c r="B1369" s="581">
        <v>1353</v>
      </c>
      <c r="C1369" s="639">
        <v>15250458</v>
      </c>
      <c r="D1369" s="639" t="s">
        <v>924</v>
      </c>
      <c r="E1369" s="639">
        <v>128</v>
      </c>
      <c r="G1369" s="639" t="s">
        <v>397</v>
      </c>
      <c r="H1369" s="97" t="s">
        <v>69</v>
      </c>
      <c r="I1369" s="690" t="s">
        <v>104</v>
      </c>
      <c r="J1369" s="691" t="s">
        <v>83</v>
      </c>
      <c r="K1369" s="715" t="s">
        <v>925</v>
      </c>
      <c r="L1369" s="688" t="s">
        <v>301</v>
      </c>
      <c r="M1369" s="585">
        <v>1</v>
      </c>
      <c r="O1369" s="579">
        <f t="shared" si="155"/>
        <v>0</v>
      </c>
      <c r="P1369" s="585" t="e">
        <f t="shared" si="154"/>
        <v>#N/A</v>
      </c>
      <c r="Q1369" s="602"/>
      <c r="R1369" s="602"/>
      <c r="S1369" s="579">
        <f t="shared" si="160"/>
        <v>0</v>
      </c>
      <c r="T1369" s="579">
        <f t="shared" si="161"/>
        <v>0</v>
      </c>
      <c r="U1369" s="735"/>
      <c r="V1369" s="831"/>
      <c r="X1369" s="981">
        <v>0</v>
      </c>
      <c r="Y1369" s="981" t="e">
        <v>#N/A</v>
      </c>
      <c r="AB1369" s="981">
        <v>0</v>
      </c>
      <c r="AC1369" s="981">
        <v>0</v>
      </c>
    </row>
    <row r="1370" spans="1:29" ht="15.75" hidden="1" customHeight="1" thickBot="1" x14ac:dyDescent="0.25">
      <c r="A1370" s="580" t="str">
        <f t="shared" si="153"/>
        <v>13597327TP019E-M3</v>
      </c>
      <c r="B1370" s="581">
        <v>1354</v>
      </c>
      <c r="C1370" s="589">
        <v>13597327</v>
      </c>
      <c r="D1370" s="589" t="s">
        <v>926</v>
      </c>
      <c r="E1370" s="589">
        <v>4800</v>
      </c>
      <c r="G1370" s="589" t="s">
        <v>818</v>
      </c>
      <c r="H1370" s="97" t="s">
        <v>69</v>
      </c>
      <c r="I1370" s="690" t="s">
        <v>121</v>
      </c>
      <c r="J1370" s="691" t="s">
        <v>83</v>
      </c>
      <c r="K1370" s="688" t="s">
        <v>219</v>
      </c>
      <c r="L1370" s="688" t="s">
        <v>47</v>
      </c>
      <c r="M1370" s="585">
        <v>1</v>
      </c>
      <c r="O1370" s="579">
        <f t="shared" si="155"/>
        <v>0</v>
      </c>
      <c r="P1370" s="585" t="e">
        <f t="shared" si="154"/>
        <v>#N/A</v>
      </c>
      <c r="Q1370" s="602"/>
      <c r="R1370" s="602"/>
      <c r="S1370" s="594">
        <f t="shared" si="160"/>
        <v>0</v>
      </c>
      <c r="T1370" s="594">
        <f t="shared" si="161"/>
        <v>0</v>
      </c>
      <c r="U1370" s="641" t="s">
        <v>9823</v>
      </c>
      <c r="V1370" s="833">
        <v>43013</v>
      </c>
      <c r="X1370" s="981">
        <v>0</v>
      </c>
      <c r="Y1370" s="981" t="e">
        <v>#N/A</v>
      </c>
      <c r="AB1370" s="981">
        <v>0</v>
      </c>
      <c r="AC1370" s="981">
        <v>0</v>
      </c>
    </row>
    <row r="1371" spans="1:29" ht="15.75" hidden="1" customHeight="1" thickBot="1" x14ac:dyDescent="0.25">
      <c r="A1371" s="580" t="str">
        <f t="shared" si="153"/>
        <v>13595559SPST4D-M3</v>
      </c>
      <c r="B1371" s="581">
        <v>1355</v>
      </c>
      <c r="C1371" s="639">
        <v>13595559</v>
      </c>
      <c r="D1371" s="639" t="s">
        <v>927</v>
      </c>
      <c r="E1371" s="639">
        <v>24</v>
      </c>
      <c r="G1371" s="639" t="s">
        <v>720</v>
      </c>
      <c r="H1371" s="97" t="s">
        <v>153</v>
      </c>
      <c r="I1371" s="690" t="s">
        <v>294</v>
      </c>
      <c r="J1371" s="691" t="s">
        <v>83</v>
      </c>
      <c r="K1371" s="688" t="s">
        <v>258</v>
      </c>
      <c r="L1371" s="688" t="s">
        <v>47</v>
      </c>
      <c r="M1371" s="585">
        <v>1</v>
      </c>
      <c r="O1371" s="579">
        <f t="shared" si="155"/>
        <v>0</v>
      </c>
      <c r="P1371" s="585" t="e">
        <f t="shared" si="154"/>
        <v>#N/A</v>
      </c>
      <c r="Q1371" s="602"/>
      <c r="R1371" s="602"/>
      <c r="S1371" s="579">
        <f t="shared" si="160"/>
        <v>0</v>
      </c>
      <c r="T1371" s="579">
        <f t="shared" si="161"/>
        <v>0</v>
      </c>
      <c r="U1371" s="735"/>
      <c r="V1371" s="831"/>
      <c r="X1371" s="981">
        <v>0</v>
      </c>
      <c r="Y1371" s="981" t="e">
        <v>#N/A</v>
      </c>
      <c r="AB1371" s="981">
        <v>0</v>
      </c>
      <c r="AC1371" s="981">
        <v>0</v>
      </c>
    </row>
    <row r="1372" spans="1:29" ht="15.75" hidden="1" customHeight="1" thickBot="1" x14ac:dyDescent="0.25">
      <c r="A1372" s="580" t="str">
        <f t="shared" si="153"/>
        <v>13594370TP045D-M2</v>
      </c>
      <c r="B1372" s="581">
        <v>1356</v>
      </c>
      <c r="C1372" s="589">
        <v>13594370</v>
      </c>
      <c r="D1372" s="589" t="s">
        <v>928</v>
      </c>
      <c r="E1372" s="589">
        <v>24</v>
      </c>
      <c r="F1372" s="591"/>
      <c r="G1372" s="589" t="s">
        <v>632</v>
      </c>
      <c r="H1372" s="541" t="s">
        <v>69</v>
      </c>
      <c r="I1372" s="692" t="s">
        <v>412</v>
      </c>
      <c r="J1372" s="592" t="s">
        <v>83</v>
      </c>
      <c r="K1372" s="604" t="s">
        <v>929</v>
      </c>
      <c r="L1372" s="604" t="s">
        <v>47</v>
      </c>
      <c r="M1372" s="593">
        <v>1</v>
      </c>
      <c r="N1372" s="604"/>
      <c r="O1372" s="594">
        <f t="shared" si="155"/>
        <v>0</v>
      </c>
      <c r="P1372" s="585" t="e">
        <f t="shared" si="154"/>
        <v>#N/A</v>
      </c>
      <c r="Q1372" s="706"/>
      <c r="R1372" s="706"/>
      <c r="S1372" s="579">
        <f t="shared" si="160"/>
        <v>0</v>
      </c>
      <c r="T1372" s="579">
        <f t="shared" si="161"/>
        <v>0</v>
      </c>
      <c r="U1372" s="641"/>
      <c r="V1372" s="870"/>
      <c r="X1372" s="981">
        <v>0</v>
      </c>
      <c r="Y1372" s="981" t="e">
        <v>#N/A</v>
      </c>
      <c r="AB1372" s="981">
        <v>0</v>
      </c>
      <c r="AC1372" s="981">
        <v>0</v>
      </c>
    </row>
    <row r="1373" spans="1:29" ht="19.5" hidden="1" customHeight="1" thickBot="1" x14ac:dyDescent="0.25">
      <c r="A1373" s="580" t="str">
        <f t="shared" si="153"/>
        <v>13510456SPSD1E-M4</v>
      </c>
      <c r="B1373" s="581">
        <v>1357</v>
      </c>
      <c r="C1373" s="639">
        <v>13510456</v>
      </c>
      <c r="D1373" s="639" t="s">
        <v>930</v>
      </c>
      <c r="E1373" s="639">
        <v>16</v>
      </c>
      <c r="G1373" s="639" t="s">
        <v>364</v>
      </c>
      <c r="H1373" s="97" t="s">
        <v>69</v>
      </c>
      <c r="I1373" s="690" t="s">
        <v>104</v>
      </c>
      <c r="J1373" s="691" t="s">
        <v>83</v>
      </c>
      <c r="K1373" s="715" t="s">
        <v>931</v>
      </c>
      <c r="L1373" s="688" t="s">
        <v>301</v>
      </c>
      <c r="M1373" s="585">
        <v>1</v>
      </c>
      <c r="O1373" s="579">
        <f t="shared" si="155"/>
        <v>0</v>
      </c>
      <c r="P1373" s="585" t="e">
        <f t="shared" si="154"/>
        <v>#N/A</v>
      </c>
      <c r="Q1373" s="602"/>
      <c r="R1373" s="602"/>
      <c r="S1373" s="579">
        <f t="shared" si="160"/>
        <v>0</v>
      </c>
      <c r="T1373" s="579">
        <f t="shared" si="161"/>
        <v>0</v>
      </c>
      <c r="U1373" s="735"/>
      <c r="V1373" s="831"/>
      <c r="X1373" s="981">
        <v>0</v>
      </c>
      <c r="Y1373" s="981" t="e">
        <v>#N/A</v>
      </c>
      <c r="AB1373" s="981">
        <v>0</v>
      </c>
      <c r="AC1373" s="981">
        <v>0</v>
      </c>
    </row>
    <row r="1374" spans="1:29" ht="19.5" hidden="1" customHeight="1" thickBot="1" x14ac:dyDescent="0.25">
      <c r="A1374" s="580" t="str">
        <f t="shared" si="153"/>
        <v>13510457SPSD2D-M4</v>
      </c>
      <c r="B1374" s="581">
        <v>1358</v>
      </c>
      <c r="C1374" s="586">
        <v>13510457</v>
      </c>
      <c r="D1374" s="586" t="s">
        <v>932</v>
      </c>
      <c r="E1374" s="586">
        <v>16</v>
      </c>
      <c r="G1374" s="586" t="s">
        <v>400</v>
      </c>
      <c r="H1374" s="391" t="s">
        <v>69</v>
      </c>
      <c r="I1374" s="693" t="s">
        <v>104</v>
      </c>
      <c r="J1374" s="691" t="s">
        <v>83</v>
      </c>
      <c r="K1374" s="658" t="s">
        <v>933</v>
      </c>
      <c r="L1374" s="605" t="s">
        <v>301</v>
      </c>
      <c r="M1374" s="585">
        <v>1</v>
      </c>
      <c r="O1374" s="579">
        <f t="shared" si="155"/>
        <v>0</v>
      </c>
      <c r="P1374" s="585" t="e">
        <f t="shared" si="154"/>
        <v>#N/A</v>
      </c>
      <c r="Q1374" s="602"/>
      <c r="R1374" s="602"/>
      <c r="S1374" s="579">
        <f t="shared" si="160"/>
        <v>0</v>
      </c>
      <c r="T1374" s="579">
        <f t="shared" si="161"/>
        <v>0</v>
      </c>
      <c r="U1374" s="735"/>
      <c r="V1374" s="831"/>
      <c r="X1374" s="981">
        <v>0</v>
      </c>
      <c r="Y1374" s="981" t="e">
        <v>#N/A</v>
      </c>
      <c r="AB1374" s="981">
        <v>0</v>
      </c>
      <c r="AC1374" s="981">
        <v>0</v>
      </c>
    </row>
    <row r="1375" spans="1:29" ht="15.75" hidden="1" customHeight="1" thickBot="1" x14ac:dyDescent="0.25">
      <c r="A1375" s="580" t="str">
        <f t="shared" si="153"/>
        <v>13510458SPSD3D-M4</v>
      </c>
      <c r="B1375" s="581">
        <v>1359</v>
      </c>
      <c r="C1375" s="639">
        <v>13510458</v>
      </c>
      <c r="D1375" s="639" t="s">
        <v>934</v>
      </c>
      <c r="E1375" s="639">
        <v>16</v>
      </c>
      <c r="G1375" s="639" t="s">
        <v>131</v>
      </c>
      <c r="H1375" s="97" t="s">
        <v>69</v>
      </c>
      <c r="I1375" s="690" t="s">
        <v>104</v>
      </c>
      <c r="J1375" s="691" t="s">
        <v>83</v>
      </c>
      <c r="K1375" s="688" t="s">
        <v>935</v>
      </c>
      <c r="L1375" s="688" t="s">
        <v>47</v>
      </c>
      <c r="M1375" s="585">
        <v>1</v>
      </c>
      <c r="O1375" s="579">
        <f t="shared" si="155"/>
        <v>0</v>
      </c>
      <c r="P1375" s="585" t="e">
        <f t="shared" si="154"/>
        <v>#N/A</v>
      </c>
      <c r="Q1375" s="602"/>
      <c r="R1375" s="602"/>
      <c r="S1375" s="579">
        <f t="shared" si="160"/>
        <v>0</v>
      </c>
      <c r="T1375" s="579">
        <f t="shared" si="161"/>
        <v>0</v>
      </c>
      <c r="U1375" s="735"/>
      <c r="V1375" s="831"/>
      <c r="X1375" s="981">
        <v>0</v>
      </c>
      <c r="Y1375" s="981" t="e">
        <v>#N/A</v>
      </c>
      <c r="AB1375" s="981">
        <v>0</v>
      </c>
      <c r="AC1375" s="981">
        <v>0</v>
      </c>
    </row>
    <row r="1376" spans="1:29" ht="19.5" hidden="1" customHeight="1" thickBot="1" x14ac:dyDescent="0.25">
      <c r="A1376" s="580" t="str">
        <f t="shared" si="153"/>
        <v>13510453SPSD2E-M4</v>
      </c>
      <c r="B1376" s="581">
        <v>1360</v>
      </c>
      <c r="C1376" s="639">
        <v>13510453</v>
      </c>
      <c r="D1376" s="639" t="s">
        <v>938</v>
      </c>
      <c r="E1376" s="639">
        <v>16</v>
      </c>
      <c r="G1376" s="639" t="s">
        <v>397</v>
      </c>
      <c r="H1376" s="97" t="s">
        <v>69</v>
      </c>
      <c r="I1376" s="690" t="s">
        <v>104</v>
      </c>
      <c r="J1376" s="691" t="s">
        <v>83</v>
      </c>
      <c r="K1376" s="715" t="s">
        <v>939</v>
      </c>
      <c r="L1376" s="688" t="s">
        <v>301</v>
      </c>
      <c r="M1376" s="585">
        <v>1</v>
      </c>
      <c r="O1376" s="579">
        <f t="shared" si="155"/>
        <v>0</v>
      </c>
      <c r="P1376" s="585" t="e">
        <f t="shared" si="154"/>
        <v>#N/A</v>
      </c>
      <c r="Q1376" s="602"/>
      <c r="R1376" s="602"/>
      <c r="S1376" s="579">
        <f t="shared" si="160"/>
        <v>0</v>
      </c>
      <c r="T1376" s="579">
        <f t="shared" si="161"/>
        <v>0</v>
      </c>
      <c r="U1376" s="735"/>
      <c r="V1376" s="831"/>
      <c r="X1376" s="981">
        <v>0</v>
      </c>
      <c r="Y1376" s="981" t="e">
        <v>#N/A</v>
      </c>
      <c r="AB1376" s="981">
        <v>0</v>
      </c>
      <c r="AC1376" s="981">
        <v>0</v>
      </c>
    </row>
    <row r="1377" spans="1:29" ht="15.75" hidden="1" customHeight="1" thickBot="1" x14ac:dyDescent="0.25">
      <c r="A1377" s="580" t="str">
        <f t="shared" si="153"/>
        <v>13510461SPSD3D-M4</v>
      </c>
      <c r="B1377" s="581">
        <v>1361</v>
      </c>
      <c r="C1377" s="639">
        <v>13510461</v>
      </c>
      <c r="D1377" s="639" t="s">
        <v>940</v>
      </c>
      <c r="E1377" s="639">
        <v>16</v>
      </c>
      <c r="G1377" s="639" t="s">
        <v>131</v>
      </c>
      <c r="H1377" s="97" t="s">
        <v>471</v>
      </c>
      <c r="I1377" s="690" t="s">
        <v>104</v>
      </c>
      <c r="J1377" s="691" t="s">
        <v>83</v>
      </c>
      <c r="K1377" s="688" t="s">
        <v>363</v>
      </c>
      <c r="L1377" s="688" t="s">
        <v>47</v>
      </c>
      <c r="M1377" s="585">
        <v>1</v>
      </c>
      <c r="O1377" s="579">
        <f t="shared" si="155"/>
        <v>0</v>
      </c>
      <c r="P1377" s="585" t="e">
        <f t="shared" si="154"/>
        <v>#N/A</v>
      </c>
      <c r="Q1377" s="602"/>
      <c r="R1377" s="602"/>
      <c r="S1377" s="579">
        <f t="shared" ref="S1377:S1408" si="162">ROUNDUP(IF(N1377="pps",(M1377*VLOOKUP(L1377,$E$2:$I$9,4,FALSE)*$B$3)/E1377,0),0)</f>
        <v>0</v>
      </c>
      <c r="T1377" s="579">
        <f t="shared" ref="T1377:T1408" si="163">ROUNDUP(IF(N1377="pps",(M1377*VLOOKUP(L1377,$E$2:$I$9,4,FALSE)*$B$9)/E1377,0),0)</f>
        <v>0</v>
      </c>
      <c r="U1377" s="735"/>
      <c r="V1377" s="831"/>
      <c r="X1377" s="981">
        <v>0</v>
      </c>
      <c r="Y1377" s="981" t="e">
        <v>#N/A</v>
      </c>
      <c r="AB1377" s="981">
        <v>0</v>
      </c>
      <c r="AC1377" s="981">
        <v>0</v>
      </c>
    </row>
    <row r="1378" spans="1:29" ht="19.5" hidden="1" customHeight="1" thickBot="1" x14ac:dyDescent="0.25">
      <c r="A1378" s="580" t="str">
        <f t="shared" si="153"/>
        <v>13510462SPSD1E-M4</v>
      </c>
      <c r="B1378" s="581">
        <v>1362</v>
      </c>
      <c r="C1378" s="639">
        <v>13510462</v>
      </c>
      <c r="D1378" s="639" t="s">
        <v>941</v>
      </c>
      <c r="E1378" s="639">
        <v>16</v>
      </c>
      <c r="G1378" s="639" t="s">
        <v>364</v>
      </c>
      <c r="H1378" s="97" t="s">
        <v>69</v>
      </c>
      <c r="I1378" s="690" t="s">
        <v>104</v>
      </c>
      <c r="J1378" s="691" t="s">
        <v>83</v>
      </c>
      <c r="K1378" s="715" t="s">
        <v>942</v>
      </c>
      <c r="L1378" s="688" t="s">
        <v>301</v>
      </c>
      <c r="M1378" s="585">
        <v>1</v>
      </c>
      <c r="O1378" s="579">
        <f t="shared" si="155"/>
        <v>0</v>
      </c>
      <c r="P1378" s="585" t="e">
        <f t="shared" si="154"/>
        <v>#N/A</v>
      </c>
      <c r="Q1378" s="602"/>
      <c r="R1378" s="602"/>
      <c r="S1378" s="579">
        <f t="shared" si="162"/>
        <v>0</v>
      </c>
      <c r="T1378" s="579">
        <f t="shared" si="163"/>
        <v>0</v>
      </c>
      <c r="U1378" s="735"/>
      <c r="V1378" s="831"/>
      <c r="X1378" s="981">
        <v>0</v>
      </c>
      <c r="Y1378" s="981" t="e">
        <v>#N/A</v>
      </c>
      <c r="AB1378" s="981">
        <v>0</v>
      </c>
      <c r="AC1378" s="981">
        <v>0</v>
      </c>
    </row>
    <row r="1379" spans="1:29" ht="19.5" hidden="1" customHeight="1" thickBot="1" x14ac:dyDescent="0.25">
      <c r="A1379" s="580" t="str">
        <f t="shared" si="153"/>
        <v>13510463SPSD2D-M4</v>
      </c>
      <c r="B1379" s="581">
        <v>1363</v>
      </c>
      <c r="C1379" s="639">
        <v>13510463</v>
      </c>
      <c r="D1379" s="639" t="s">
        <v>943</v>
      </c>
      <c r="E1379" s="639">
        <v>16</v>
      </c>
      <c r="G1379" s="639" t="s">
        <v>400</v>
      </c>
      <c r="H1379" s="97" t="s">
        <v>69</v>
      </c>
      <c r="I1379" s="690" t="s">
        <v>104</v>
      </c>
      <c r="J1379" s="691" t="s">
        <v>83</v>
      </c>
      <c r="K1379" s="715" t="s">
        <v>933</v>
      </c>
      <c r="L1379" s="688" t="s">
        <v>301</v>
      </c>
      <c r="M1379" s="585">
        <v>1</v>
      </c>
      <c r="O1379" s="579">
        <f t="shared" si="155"/>
        <v>0</v>
      </c>
      <c r="P1379" s="585" t="e">
        <f t="shared" si="154"/>
        <v>#N/A</v>
      </c>
      <c r="Q1379" s="602"/>
      <c r="R1379" s="602"/>
      <c r="S1379" s="579">
        <f t="shared" si="162"/>
        <v>0</v>
      </c>
      <c r="T1379" s="579">
        <f t="shared" si="163"/>
        <v>0</v>
      </c>
      <c r="U1379" s="735"/>
      <c r="V1379" s="831"/>
      <c r="X1379" s="981">
        <v>0</v>
      </c>
      <c r="Y1379" s="981" t="e">
        <v>#N/A</v>
      </c>
      <c r="AB1379" s="981">
        <v>0</v>
      </c>
      <c r="AC1379" s="981">
        <v>0</v>
      </c>
    </row>
    <row r="1380" spans="1:29" ht="19.5" hidden="1" customHeight="1" thickBot="1" x14ac:dyDescent="0.25">
      <c r="A1380" s="580" t="str">
        <f t="shared" si="153"/>
        <v>13510468SPSD2E-M4</v>
      </c>
      <c r="B1380" s="581">
        <v>1364</v>
      </c>
      <c r="C1380" s="639">
        <v>13510468</v>
      </c>
      <c r="D1380" s="639" t="s">
        <v>944</v>
      </c>
      <c r="E1380" s="639">
        <v>16</v>
      </c>
      <c r="G1380" s="639" t="s">
        <v>397</v>
      </c>
      <c r="H1380" s="97" t="s">
        <v>69</v>
      </c>
      <c r="I1380" s="690" t="s">
        <v>104</v>
      </c>
      <c r="J1380" s="691" t="s">
        <v>83</v>
      </c>
      <c r="K1380" s="715" t="s">
        <v>931</v>
      </c>
      <c r="L1380" s="688" t="s">
        <v>301</v>
      </c>
      <c r="M1380" s="585">
        <v>1</v>
      </c>
      <c r="O1380" s="579">
        <f t="shared" si="155"/>
        <v>0</v>
      </c>
      <c r="P1380" s="585" t="e">
        <f t="shared" si="154"/>
        <v>#N/A</v>
      </c>
      <c r="Q1380" s="602"/>
      <c r="R1380" s="602"/>
      <c r="S1380" s="579">
        <f t="shared" si="162"/>
        <v>0</v>
      </c>
      <c r="T1380" s="579">
        <f t="shared" si="163"/>
        <v>0</v>
      </c>
      <c r="U1380" s="735"/>
      <c r="V1380" s="831"/>
      <c r="X1380" s="981">
        <v>0</v>
      </c>
      <c r="Y1380" s="981" t="e">
        <v>#N/A</v>
      </c>
      <c r="AB1380" s="981">
        <v>0</v>
      </c>
      <c r="AC1380" s="981">
        <v>0</v>
      </c>
    </row>
    <row r="1381" spans="1:29" ht="15.75" hidden="1" customHeight="1" thickBot="1" x14ac:dyDescent="0.25">
      <c r="A1381" s="580" t="str">
        <f t="shared" si="153"/>
        <v>13591435TP040D-M2</v>
      </c>
      <c r="B1381" s="581">
        <v>1365</v>
      </c>
      <c r="C1381" s="586">
        <v>13591435</v>
      </c>
      <c r="D1381" s="639" t="s">
        <v>945</v>
      </c>
      <c r="E1381" s="639">
        <v>100</v>
      </c>
      <c r="G1381" s="639" t="s">
        <v>330</v>
      </c>
      <c r="H1381" s="97" t="s">
        <v>69</v>
      </c>
      <c r="I1381" s="690" t="s">
        <v>121</v>
      </c>
      <c r="J1381" s="691" t="s">
        <v>83</v>
      </c>
      <c r="K1381" s="688" t="s">
        <v>946</v>
      </c>
      <c r="L1381" s="688" t="s">
        <v>47</v>
      </c>
      <c r="M1381" s="585">
        <v>1</v>
      </c>
      <c r="O1381" s="579">
        <f t="shared" si="155"/>
        <v>0</v>
      </c>
      <c r="P1381" s="585" t="e">
        <f t="shared" si="154"/>
        <v>#N/A</v>
      </c>
      <c r="Q1381" s="602"/>
      <c r="R1381" s="602"/>
      <c r="S1381" s="579">
        <f t="shared" si="162"/>
        <v>0</v>
      </c>
      <c r="T1381" s="579">
        <f t="shared" si="163"/>
        <v>0</v>
      </c>
      <c r="U1381" s="735"/>
      <c r="V1381" s="831"/>
      <c r="X1381" s="981">
        <v>0</v>
      </c>
      <c r="Y1381" s="981" t="e">
        <v>#N/A</v>
      </c>
      <c r="AB1381" s="981">
        <v>0</v>
      </c>
      <c r="AC1381" s="981">
        <v>0</v>
      </c>
    </row>
    <row r="1382" spans="1:29" ht="15.75" hidden="1" customHeight="1" thickBot="1" x14ac:dyDescent="0.25">
      <c r="A1382" s="580" t="str">
        <f t="shared" si="153"/>
        <v>13585947TP045D-M2</v>
      </c>
      <c r="B1382" s="581">
        <v>1366</v>
      </c>
      <c r="C1382" s="589">
        <v>13585947</v>
      </c>
      <c r="D1382" s="589" t="s">
        <v>947</v>
      </c>
      <c r="E1382" s="589">
        <v>30</v>
      </c>
      <c r="F1382" s="591"/>
      <c r="G1382" s="589" t="s">
        <v>632</v>
      </c>
      <c r="H1382" s="541" t="s">
        <v>69</v>
      </c>
      <c r="I1382" s="692" t="s">
        <v>412</v>
      </c>
      <c r="J1382" s="592" t="s">
        <v>335</v>
      </c>
      <c r="K1382" s="604" t="s">
        <v>948</v>
      </c>
      <c r="L1382" s="604" t="s">
        <v>47</v>
      </c>
      <c r="M1382" s="593">
        <v>1</v>
      </c>
      <c r="N1382" s="604"/>
      <c r="O1382" s="594">
        <f t="shared" si="155"/>
        <v>0</v>
      </c>
      <c r="P1382" s="585" t="e">
        <f t="shared" si="154"/>
        <v>#N/A</v>
      </c>
      <c r="Q1382" s="706">
        <v>1</v>
      </c>
      <c r="R1382" s="706">
        <v>2</v>
      </c>
      <c r="S1382" s="579">
        <f t="shared" si="162"/>
        <v>0</v>
      </c>
      <c r="T1382" s="579">
        <f t="shared" si="163"/>
        <v>0</v>
      </c>
      <c r="U1382" s="848" t="s">
        <v>9823</v>
      </c>
      <c r="V1382" s="836">
        <v>42969</v>
      </c>
      <c r="X1382" s="981">
        <v>0</v>
      </c>
      <c r="Y1382" s="981" t="e">
        <v>#N/A</v>
      </c>
      <c r="Z1382" s="981">
        <v>1</v>
      </c>
      <c r="AA1382" s="981">
        <v>2</v>
      </c>
      <c r="AB1382" s="981">
        <v>0</v>
      </c>
      <c r="AC1382" s="981">
        <v>0</v>
      </c>
    </row>
    <row r="1383" spans="1:29" ht="15.75" hidden="1" customHeight="1" thickBot="1" x14ac:dyDescent="0.25">
      <c r="A1383" s="580" t="str">
        <f t="shared" ref="A1383:A1421" si="164">CONCATENATE(C1383,G1383)</f>
        <v>13581431SPST1E-M3</v>
      </c>
      <c r="B1383" s="581">
        <v>1367</v>
      </c>
      <c r="C1383" s="639">
        <v>13581431</v>
      </c>
      <c r="D1383" s="639" t="s">
        <v>951</v>
      </c>
      <c r="E1383" s="639">
        <v>120</v>
      </c>
      <c r="G1383" s="639" t="s">
        <v>293</v>
      </c>
      <c r="H1383" s="97" t="s">
        <v>69</v>
      </c>
      <c r="I1383" s="690" t="s">
        <v>294</v>
      </c>
      <c r="J1383" s="694" t="s">
        <v>9798</v>
      </c>
      <c r="K1383" s="688" t="s">
        <v>952</v>
      </c>
      <c r="L1383" s="688" t="s">
        <v>10052</v>
      </c>
      <c r="M1383" s="585">
        <v>1</v>
      </c>
      <c r="N1383" s="644" t="s">
        <v>78</v>
      </c>
      <c r="O1383" s="579">
        <f t="shared" si="155"/>
        <v>0</v>
      </c>
      <c r="P1383" s="585">
        <f t="shared" ref="P1383:P1421" si="165">ROUNDUP(VLOOKUP(L1383,$E$2:$I$9,5,FALSE)*M1383,0)</f>
        <v>26</v>
      </c>
      <c r="Q1383" s="602">
        <v>2</v>
      </c>
      <c r="R1383" s="602">
        <v>3</v>
      </c>
      <c r="S1383" s="579">
        <f t="shared" si="162"/>
        <v>1</v>
      </c>
      <c r="T1383" s="579">
        <f t="shared" si="163"/>
        <v>2</v>
      </c>
      <c r="U1383" s="735" t="s">
        <v>9822</v>
      </c>
      <c r="V1383" s="832">
        <v>42958</v>
      </c>
      <c r="X1383" s="981">
        <v>0</v>
      </c>
      <c r="Y1383" s="981">
        <v>13</v>
      </c>
      <c r="Z1383" s="981">
        <v>2</v>
      </c>
      <c r="AA1383" s="981">
        <v>3</v>
      </c>
      <c r="AB1383" s="981">
        <v>1</v>
      </c>
      <c r="AC1383" s="981">
        <v>2</v>
      </c>
    </row>
    <row r="1384" spans="1:29" ht="15.75" hidden="1" customHeight="1" thickBot="1" x14ac:dyDescent="0.25">
      <c r="A1384" s="580" t="str">
        <f t="shared" si="164"/>
        <v>13579477MA021E</v>
      </c>
      <c r="B1384" s="581">
        <v>1368</v>
      </c>
      <c r="C1384" s="589">
        <v>13579477</v>
      </c>
      <c r="D1384" s="589" t="s">
        <v>953</v>
      </c>
      <c r="E1384" s="589">
        <v>27</v>
      </c>
      <c r="F1384" s="591"/>
      <c r="G1384" s="589" t="s">
        <v>1867</v>
      </c>
      <c r="H1384" s="541" t="s">
        <v>69</v>
      </c>
      <c r="I1384" s="692" t="s">
        <v>519</v>
      </c>
      <c r="J1384" s="592" t="s">
        <v>9798</v>
      </c>
      <c r="K1384" s="604" t="s">
        <v>954</v>
      </c>
      <c r="L1384" s="604" t="s">
        <v>9782</v>
      </c>
      <c r="M1384" s="593">
        <v>1</v>
      </c>
      <c r="N1384" s="604" t="s">
        <v>78</v>
      </c>
      <c r="O1384" s="594">
        <f t="shared" si="155"/>
        <v>0</v>
      </c>
      <c r="P1384" s="593">
        <f t="shared" si="165"/>
        <v>38</v>
      </c>
      <c r="Q1384" s="706">
        <v>5</v>
      </c>
      <c r="R1384" s="706">
        <v>10</v>
      </c>
      <c r="S1384" s="594">
        <f t="shared" si="162"/>
        <v>6</v>
      </c>
      <c r="T1384" s="594">
        <f t="shared" si="163"/>
        <v>12</v>
      </c>
      <c r="U1384" s="641" t="s">
        <v>9822</v>
      </c>
      <c r="V1384" s="833">
        <v>42892</v>
      </c>
      <c r="X1384" s="981">
        <v>0</v>
      </c>
      <c r="Y1384" s="981">
        <v>19</v>
      </c>
      <c r="Z1384" s="981">
        <v>5</v>
      </c>
      <c r="AA1384" s="981">
        <v>10</v>
      </c>
      <c r="AB1384" s="981">
        <v>6</v>
      </c>
      <c r="AC1384" s="981">
        <v>12</v>
      </c>
    </row>
    <row r="1385" spans="1:29" ht="15.75" hidden="1" customHeight="1" thickBot="1" x14ac:dyDescent="0.25">
      <c r="A1385" s="580" t="str">
        <f t="shared" si="164"/>
        <v>13575635TP053D-M2</v>
      </c>
      <c r="B1385" s="581">
        <v>1369</v>
      </c>
      <c r="C1385" s="639">
        <v>13575635</v>
      </c>
      <c r="D1385" s="639" t="s">
        <v>955</v>
      </c>
      <c r="E1385" s="639">
        <v>1600</v>
      </c>
      <c r="G1385" s="639" t="s">
        <v>548</v>
      </c>
      <c r="H1385" s="97" t="s">
        <v>69</v>
      </c>
      <c r="I1385" s="690" t="s">
        <v>121</v>
      </c>
      <c r="J1385" s="691" t="s">
        <v>83</v>
      </c>
      <c r="K1385" s="688" t="s">
        <v>219</v>
      </c>
      <c r="L1385" s="688" t="s">
        <v>47</v>
      </c>
      <c r="M1385" s="585">
        <v>1</v>
      </c>
      <c r="O1385" s="579">
        <f t="shared" si="155"/>
        <v>0</v>
      </c>
      <c r="P1385" s="585" t="e">
        <f t="shared" si="165"/>
        <v>#N/A</v>
      </c>
      <c r="Q1385" s="602"/>
      <c r="R1385" s="602"/>
      <c r="S1385" s="579">
        <f t="shared" si="162"/>
        <v>0</v>
      </c>
      <c r="T1385" s="579">
        <f t="shared" si="163"/>
        <v>0</v>
      </c>
      <c r="U1385" s="735"/>
      <c r="V1385" s="831"/>
      <c r="X1385" s="981">
        <v>0</v>
      </c>
      <c r="Y1385" s="981" t="e">
        <v>#N/A</v>
      </c>
      <c r="AB1385" s="981">
        <v>0</v>
      </c>
      <c r="AC1385" s="981">
        <v>0</v>
      </c>
    </row>
    <row r="1386" spans="1:29" ht="15.75" hidden="1" customHeight="1" thickBot="1" x14ac:dyDescent="0.25">
      <c r="A1386" s="580" t="str">
        <f t="shared" si="164"/>
        <v>13511955SPST1E-M3</v>
      </c>
      <c r="B1386" s="581">
        <v>1370</v>
      </c>
      <c r="C1386" s="639">
        <v>13511955</v>
      </c>
      <c r="D1386" s="639" t="s">
        <v>956</v>
      </c>
      <c r="E1386" s="639">
        <v>24</v>
      </c>
      <c r="G1386" s="639" t="s">
        <v>293</v>
      </c>
      <c r="H1386" s="97" t="s">
        <v>153</v>
      </c>
      <c r="I1386" s="690" t="s">
        <v>294</v>
      </c>
      <c r="J1386" s="691" t="s">
        <v>9798</v>
      </c>
      <c r="K1386" s="688" t="s">
        <v>633</v>
      </c>
      <c r="L1386" s="688" t="s">
        <v>9782</v>
      </c>
      <c r="M1386" s="585">
        <v>1</v>
      </c>
      <c r="N1386" s="644" t="s">
        <v>78</v>
      </c>
      <c r="O1386" s="579">
        <f t="shared" si="155"/>
        <v>0</v>
      </c>
      <c r="P1386" s="585">
        <f t="shared" si="165"/>
        <v>38</v>
      </c>
      <c r="Q1386" s="602">
        <v>5</v>
      </c>
      <c r="R1386" s="602">
        <v>10</v>
      </c>
      <c r="S1386" s="579">
        <f t="shared" si="162"/>
        <v>7</v>
      </c>
      <c r="T1386" s="579">
        <f t="shared" si="163"/>
        <v>13</v>
      </c>
      <c r="U1386" s="735" t="s">
        <v>9822</v>
      </c>
      <c r="V1386" s="832">
        <v>42958</v>
      </c>
      <c r="X1386" s="981">
        <v>0</v>
      </c>
      <c r="Y1386" s="981">
        <v>19</v>
      </c>
      <c r="Z1386" s="981">
        <v>5</v>
      </c>
      <c r="AA1386" s="981">
        <v>10</v>
      </c>
      <c r="AB1386" s="981">
        <v>7</v>
      </c>
      <c r="AC1386" s="981">
        <v>13</v>
      </c>
    </row>
    <row r="1387" spans="1:29" ht="15.75" hidden="1" customHeight="1" thickBot="1" x14ac:dyDescent="0.25">
      <c r="A1387" s="580" t="str">
        <f t="shared" si="164"/>
        <v>13510532SPST2E-M3</v>
      </c>
      <c r="B1387" s="581">
        <v>1371</v>
      </c>
      <c r="C1387" s="688">
        <v>13510532</v>
      </c>
      <c r="D1387" s="688" t="s">
        <v>958</v>
      </c>
      <c r="E1387" s="688">
        <v>28</v>
      </c>
      <c r="G1387" s="639" t="s">
        <v>642</v>
      </c>
      <c r="H1387" s="97" t="s">
        <v>69</v>
      </c>
      <c r="I1387" s="690" t="s">
        <v>294</v>
      </c>
      <c r="J1387" s="691" t="s">
        <v>9798</v>
      </c>
      <c r="K1387" s="688" t="s">
        <v>474</v>
      </c>
      <c r="L1387" s="688" t="s">
        <v>9782</v>
      </c>
      <c r="M1387" s="585">
        <v>1</v>
      </c>
      <c r="N1387" s="644" t="s">
        <v>78</v>
      </c>
      <c r="O1387" s="579">
        <f t="shared" ref="O1387:O1421" si="166">ROUNDUP(IF(N1387="PENDANT",(VLOOKUP(L1387,$E$2:$I$9,5,FALSE)*M1387)),0)</f>
        <v>0</v>
      </c>
      <c r="P1387" s="585">
        <f t="shared" si="165"/>
        <v>38</v>
      </c>
      <c r="Q1387" s="602">
        <v>2</v>
      </c>
      <c r="R1387" s="602">
        <v>3</v>
      </c>
      <c r="S1387" s="579">
        <f t="shared" si="162"/>
        <v>6</v>
      </c>
      <c r="T1387" s="579">
        <f t="shared" si="163"/>
        <v>11</v>
      </c>
      <c r="U1387" s="735" t="s">
        <v>9822</v>
      </c>
      <c r="V1387" s="832">
        <v>42958</v>
      </c>
      <c r="X1387" s="981">
        <v>0</v>
      </c>
      <c r="Y1387" s="981">
        <v>19</v>
      </c>
      <c r="Z1387" s="981">
        <v>2</v>
      </c>
      <c r="AA1387" s="981">
        <v>3</v>
      </c>
      <c r="AB1387" s="981">
        <v>6</v>
      </c>
      <c r="AC1387" s="981">
        <v>11</v>
      </c>
    </row>
    <row r="1388" spans="1:29" ht="15.75" hidden="1" customHeight="1" thickBot="1" x14ac:dyDescent="0.25">
      <c r="A1388" s="580" t="str">
        <f t="shared" si="164"/>
        <v>13514454SPST2E-M3</v>
      </c>
      <c r="B1388" s="581">
        <v>1372</v>
      </c>
      <c r="C1388" s="688">
        <v>13514454</v>
      </c>
      <c r="D1388" s="688" t="s">
        <v>959</v>
      </c>
      <c r="E1388" s="688">
        <v>24</v>
      </c>
      <c r="G1388" s="639" t="s">
        <v>642</v>
      </c>
      <c r="H1388" s="97" t="s">
        <v>153</v>
      </c>
      <c r="I1388" s="690" t="s">
        <v>294</v>
      </c>
      <c r="J1388" s="688" t="s">
        <v>9798</v>
      </c>
      <c r="K1388" s="688" t="s">
        <v>258</v>
      </c>
      <c r="L1388" s="688" t="s">
        <v>9782</v>
      </c>
      <c r="M1388" s="585">
        <v>1</v>
      </c>
      <c r="N1388" s="644" t="s">
        <v>78</v>
      </c>
      <c r="O1388" s="579">
        <f t="shared" si="166"/>
        <v>0</v>
      </c>
      <c r="P1388" s="585">
        <f t="shared" si="165"/>
        <v>38</v>
      </c>
      <c r="Q1388" s="602">
        <v>6</v>
      </c>
      <c r="R1388" s="602">
        <v>12</v>
      </c>
      <c r="S1388" s="579">
        <f t="shared" si="162"/>
        <v>7</v>
      </c>
      <c r="T1388" s="579">
        <f t="shared" si="163"/>
        <v>13</v>
      </c>
      <c r="U1388" s="735" t="s">
        <v>9822</v>
      </c>
      <c r="V1388" s="832">
        <v>42968</v>
      </c>
      <c r="X1388" s="981">
        <v>0</v>
      </c>
      <c r="Y1388" s="981">
        <v>19</v>
      </c>
      <c r="Z1388" s="981">
        <v>6</v>
      </c>
      <c r="AA1388" s="981">
        <v>12</v>
      </c>
      <c r="AB1388" s="981">
        <v>7</v>
      </c>
      <c r="AC1388" s="981">
        <v>13</v>
      </c>
    </row>
    <row r="1389" spans="1:29" ht="15.75" hidden="1" customHeight="1" thickBot="1" x14ac:dyDescent="0.25">
      <c r="A1389" s="580" t="str">
        <f t="shared" si="164"/>
        <v>13505369SPSF1E</v>
      </c>
      <c r="B1389" s="581">
        <v>1373</v>
      </c>
      <c r="C1389" s="661">
        <v>13505369</v>
      </c>
      <c r="D1389" s="644" t="s">
        <v>960</v>
      </c>
      <c r="E1389" s="586">
        <v>270</v>
      </c>
      <c r="G1389" s="586" t="s">
        <v>731</v>
      </c>
      <c r="H1389" s="391" t="s">
        <v>69</v>
      </c>
      <c r="I1389" s="693" t="s">
        <v>306</v>
      </c>
      <c r="J1389" s="694" t="s">
        <v>9798</v>
      </c>
      <c r="K1389" s="605" t="s">
        <v>961</v>
      </c>
      <c r="L1389" s="605" t="s">
        <v>9782</v>
      </c>
      <c r="M1389" s="585">
        <v>1</v>
      </c>
      <c r="N1389" s="644" t="s">
        <v>78</v>
      </c>
      <c r="O1389" s="579">
        <f t="shared" si="166"/>
        <v>0</v>
      </c>
      <c r="P1389" s="585">
        <f t="shared" si="165"/>
        <v>38</v>
      </c>
      <c r="Q1389" s="602">
        <v>2</v>
      </c>
      <c r="R1389" s="602">
        <v>3</v>
      </c>
      <c r="S1389" s="579">
        <f t="shared" si="162"/>
        <v>1</v>
      </c>
      <c r="T1389" s="579">
        <f t="shared" si="163"/>
        <v>2</v>
      </c>
      <c r="U1389" s="735" t="s">
        <v>9822</v>
      </c>
      <c r="V1389" s="832">
        <v>42972</v>
      </c>
      <c r="X1389" s="981">
        <v>0</v>
      </c>
      <c r="Y1389" s="981">
        <v>19</v>
      </c>
      <c r="Z1389" s="981">
        <v>2</v>
      </c>
      <c r="AA1389" s="981">
        <v>3</v>
      </c>
      <c r="AB1389" s="981">
        <v>1</v>
      </c>
      <c r="AC1389" s="981">
        <v>2</v>
      </c>
    </row>
    <row r="1390" spans="1:29" ht="15.75" hidden="1" customHeight="1" thickBot="1" x14ac:dyDescent="0.25">
      <c r="A1390" s="580" t="str">
        <f t="shared" si="164"/>
        <v>13503059TP050D-M2</v>
      </c>
      <c r="B1390" s="581">
        <v>1374</v>
      </c>
      <c r="C1390" s="639">
        <v>13503059</v>
      </c>
      <c r="D1390" s="639" t="s">
        <v>962</v>
      </c>
      <c r="E1390" s="639">
        <v>360</v>
      </c>
      <c r="G1390" s="639" t="s">
        <v>331</v>
      </c>
      <c r="H1390" s="724" t="s">
        <v>69</v>
      </c>
      <c r="I1390" s="690" t="s">
        <v>121</v>
      </c>
      <c r="J1390" s="691" t="s">
        <v>83</v>
      </c>
      <c r="K1390" s="688" t="s">
        <v>963</v>
      </c>
      <c r="L1390" s="688" t="s">
        <v>114</v>
      </c>
      <c r="M1390" s="585">
        <v>1</v>
      </c>
      <c r="O1390" s="579">
        <f t="shared" si="166"/>
        <v>0</v>
      </c>
      <c r="P1390" s="585">
        <f t="shared" si="165"/>
        <v>9</v>
      </c>
      <c r="Q1390" s="602"/>
      <c r="R1390" s="602"/>
      <c r="S1390" s="579">
        <f t="shared" si="162"/>
        <v>0</v>
      </c>
      <c r="T1390" s="579">
        <f t="shared" si="163"/>
        <v>0</v>
      </c>
      <c r="U1390" s="735"/>
      <c r="V1390" s="831"/>
      <c r="X1390" s="981">
        <v>0</v>
      </c>
      <c r="Y1390" s="981">
        <v>5</v>
      </c>
      <c r="AB1390" s="981">
        <v>0</v>
      </c>
      <c r="AC1390" s="981">
        <v>0</v>
      </c>
    </row>
    <row r="1391" spans="1:29" ht="15.75" hidden="1" customHeight="1" thickBot="1" x14ac:dyDescent="0.25">
      <c r="A1391" s="580" t="str">
        <f t="shared" si="164"/>
        <v>13502353MA021E</v>
      </c>
      <c r="B1391" s="581">
        <v>1375</v>
      </c>
      <c r="C1391" s="667">
        <v>13502353</v>
      </c>
      <c r="D1391" s="639" t="s">
        <v>964</v>
      </c>
      <c r="E1391" s="639">
        <v>150</v>
      </c>
      <c r="F1391" s="613"/>
      <c r="G1391" s="639" t="s">
        <v>1867</v>
      </c>
      <c r="H1391" s="724" t="s">
        <v>69</v>
      </c>
      <c r="I1391" s="690" t="s">
        <v>97</v>
      </c>
      <c r="J1391" s="691" t="s">
        <v>9798</v>
      </c>
      <c r="K1391" s="688" t="s">
        <v>965</v>
      </c>
      <c r="L1391" s="688" t="s">
        <v>9782</v>
      </c>
      <c r="M1391" s="614">
        <v>1</v>
      </c>
      <c r="N1391" s="688" t="s">
        <v>78</v>
      </c>
      <c r="O1391" s="615">
        <f t="shared" si="166"/>
        <v>0</v>
      </c>
      <c r="P1391" s="593">
        <f t="shared" si="165"/>
        <v>38</v>
      </c>
      <c r="Q1391" s="815">
        <v>2</v>
      </c>
      <c r="R1391" s="815">
        <v>3</v>
      </c>
      <c r="S1391" s="594">
        <f t="shared" si="162"/>
        <v>1</v>
      </c>
      <c r="T1391" s="594">
        <f t="shared" si="163"/>
        <v>2</v>
      </c>
      <c r="U1391" s="735" t="s">
        <v>9824</v>
      </c>
      <c r="V1391" s="832">
        <v>43006</v>
      </c>
      <c r="X1391" s="981">
        <v>0</v>
      </c>
      <c r="Y1391" s="981">
        <v>19</v>
      </c>
      <c r="Z1391" s="981">
        <v>2</v>
      </c>
      <c r="AA1391" s="981">
        <v>3</v>
      </c>
      <c r="AB1391" s="981">
        <v>1</v>
      </c>
      <c r="AC1391" s="981">
        <v>2</v>
      </c>
    </row>
    <row r="1392" spans="1:29" ht="15.75" hidden="1" customHeight="1" thickBot="1" x14ac:dyDescent="0.25">
      <c r="A1392" s="580" t="str">
        <f t="shared" si="164"/>
        <v>13502164DO023E-M4</v>
      </c>
      <c r="B1392" s="581">
        <v>1376</v>
      </c>
      <c r="C1392" s="639">
        <v>13502164</v>
      </c>
      <c r="D1392" s="639" t="s">
        <v>968</v>
      </c>
      <c r="E1392" s="639">
        <v>350</v>
      </c>
      <c r="G1392" s="639" t="s">
        <v>103</v>
      </c>
      <c r="H1392" s="97" t="s">
        <v>69</v>
      </c>
      <c r="I1392" s="690" t="s">
        <v>104</v>
      </c>
      <c r="J1392" s="691" t="s">
        <v>70</v>
      </c>
      <c r="K1392" s="644" t="s">
        <v>867</v>
      </c>
      <c r="L1392" s="688" t="s">
        <v>969</v>
      </c>
      <c r="M1392" s="585">
        <v>1</v>
      </c>
      <c r="O1392" s="579">
        <f t="shared" si="166"/>
        <v>0</v>
      </c>
      <c r="P1392" s="585" t="e">
        <f t="shared" si="165"/>
        <v>#N/A</v>
      </c>
      <c r="Q1392" s="602"/>
      <c r="R1392" s="602"/>
      <c r="S1392" s="579">
        <f t="shared" si="162"/>
        <v>0</v>
      </c>
      <c r="T1392" s="579">
        <f t="shared" si="163"/>
        <v>0</v>
      </c>
      <c r="U1392" s="735"/>
      <c r="V1392" s="831"/>
      <c r="X1392" s="981">
        <v>0</v>
      </c>
      <c r="Y1392" s="981" t="e">
        <v>#N/A</v>
      </c>
      <c r="AB1392" s="981">
        <v>0</v>
      </c>
      <c r="AC1392" s="981">
        <v>0</v>
      </c>
    </row>
    <row r="1393" spans="1:29" ht="15.75" hidden="1" customHeight="1" thickBot="1" x14ac:dyDescent="0.25">
      <c r="A1393" s="580" t="str">
        <f t="shared" si="164"/>
        <v>13321093SPST1E-M3</v>
      </c>
      <c r="B1393" s="581">
        <v>1377</v>
      </c>
      <c r="C1393" s="639">
        <v>13321093</v>
      </c>
      <c r="D1393" s="639" t="s">
        <v>973</v>
      </c>
      <c r="E1393" s="639">
        <v>125</v>
      </c>
      <c r="G1393" s="639" t="s">
        <v>293</v>
      </c>
      <c r="H1393" s="97" t="s">
        <v>69</v>
      </c>
      <c r="I1393" s="690" t="s">
        <v>974</v>
      </c>
      <c r="J1393" s="691" t="s">
        <v>9798</v>
      </c>
      <c r="K1393" s="688" t="s">
        <v>975</v>
      </c>
      <c r="L1393" s="688" t="s">
        <v>10053</v>
      </c>
      <c r="M1393" s="585">
        <v>1</v>
      </c>
      <c r="N1393" s="644" t="s">
        <v>78</v>
      </c>
      <c r="O1393" s="579">
        <f t="shared" si="166"/>
        <v>0</v>
      </c>
      <c r="P1393" s="585">
        <f t="shared" si="165"/>
        <v>13</v>
      </c>
      <c r="Q1393" s="602">
        <v>2</v>
      </c>
      <c r="R1393" s="602">
        <v>3</v>
      </c>
      <c r="S1393" s="579">
        <f t="shared" si="162"/>
        <v>1</v>
      </c>
      <c r="T1393" s="579">
        <f t="shared" si="163"/>
        <v>1</v>
      </c>
      <c r="U1393" s="735" t="s">
        <v>9822</v>
      </c>
      <c r="V1393" s="832">
        <v>42958</v>
      </c>
      <c r="X1393" s="981">
        <v>0</v>
      </c>
      <c r="Y1393" s="981">
        <v>6</v>
      </c>
      <c r="Z1393" s="981">
        <v>2</v>
      </c>
      <c r="AA1393" s="981">
        <v>3</v>
      </c>
      <c r="AB1393" s="981">
        <v>1</v>
      </c>
      <c r="AC1393" s="981">
        <v>1</v>
      </c>
    </row>
    <row r="1394" spans="1:29" ht="15.75" hidden="1" customHeight="1" thickBot="1" x14ac:dyDescent="0.25">
      <c r="A1394" s="580" t="str">
        <f t="shared" si="164"/>
        <v>13290272SPST1D-M3</v>
      </c>
      <c r="B1394" s="581">
        <v>1378</v>
      </c>
      <c r="C1394" s="639">
        <v>13290272</v>
      </c>
      <c r="D1394" s="639" t="s">
        <v>977</v>
      </c>
      <c r="E1394" s="639">
        <v>28</v>
      </c>
      <c r="G1394" s="639" t="s">
        <v>978</v>
      </c>
      <c r="H1394" s="97" t="s">
        <v>153</v>
      </c>
      <c r="I1394" s="690" t="s">
        <v>75</v>
      </c>
      <c r="J1394" s="691" t="s">
        <v>83</v>
      </c>
      <c r="K1394" s="688" t="s">
        <v>979</v>
      </c>
      <c r="L1394" s="688" t="s">
        <v>47</v>
      </c>
      <c r="M1394" s="585">
        <v>1</v>
      </c>
      <c r="O1394" s="579">
        <f t="shared" si="166"/>
        <v>0</v>
      </c>
      <c r="P1394" s="585" t="e">
        <f t="shared" si="165"/>
        <v>#N/A</v>
      </c>
      <c r="Q1394" s="602"/>
      <c r="R1394" s="602"/>
      <c r="S1394" s="579">
        <f t="shared" si="162"/>
        <v>0</v>
      </c>
      <c r="T1394" s="579">
        <f t="shared" si="163"/>
        <v>0</v>
      </c>
      <c r="U1394" s="735"/>
      <c r="V1394" s="831"/>
      <c r="X1394" s="981">
        <v>0</v>
      </c>
      <c r="Y1394" s="981" t="e">
        <v>#N/A</v>
      </c>
      <c r="AB1394" s="981">
        <v>0</v>
      </c>
      <c r="AC1394" s="981">
        <v>0</v>
      </c>
    </row>
    <row r="1395" spans="1:29" ht="15.75" hidden="1" customHeight="1" thickBot="1" x14ac:dyDescent="0.25">
      <c r="A1395" s="580" t="str">
        <f t="shared" si="164"/>
        <v>13287828MA003D</v>
      </c>
      <c r="B1395" s="581">
        <v>1379</v>
      </c>
      <c r="C1395" s="589">
        <v>13287828</v>
      </c>
      <c r="D1395" s="589" t="s">
        <v>341</v>
      </c>
      <c r="E1395" s="589">
        <v>6000</v>
      </c>
      <c r="F1395" s="591"/>
      <c r="G1395" s="589" t="s">
        <v>1388</v>
      </c>
      <c r="H1395" s="541" t="s">
        <v>69</v>
      </c>
      <c r="I1395" s="692" t="s">
        <v>97</v>
      </c>
      <c r="J1395" s="592" t="s">
        <v>9798</v>
      </c>
      <c r="K1395" s="604" t="s">
        <v>980</v>
      </c>
      <c r="L1395" s="604" t="s">
        <v>9782</v>
      </c>
      <c r="M1395" s="593">
        <v>1</v>
      </c>
      <c r="N1395" s="604" t="s">
        <v>78</v>
      </c>
      <c r="O1395" s="594">
        <f t="shared" si="166"/>
        <v>0</v>
      </c>
      <c r="P1395" s="593">
        <f t="shared" si="165"/>
        <v>38</v>
      </c>
      <c r="Q1395" s="706">
        <v>2</v>
      </c>
      <c r="R1395" s="706">
        <v>3</v>
      </c>
      <c r="S1395" s="594">
        <f t="shared" si="162"/>
        <v>1</v>
      </c>
      <c r="T1395" s="594">
        <f t="shared" si="163"/>
        <v>1</v>
      </c>
      <c r="U1395" s="641" t="s">
        <v>9822</v>
      </c>
      <c r="V1395" s="833">
        <v>42898</v>
      </c>
      <c r="W1395" s="814" t="s">
        <v>1388</v>
      </c>
      <c r="X1395" s="981">
        <v>0</v>
      </c>
      <c r="Y1395" s="981">
        <v>19</v>
      </c>
      <c r="Z1395" s="981">
        <v>2</v>
      </c>
      <c r="AA1395" s="981">
        <v>3</v>
      </c>
      <c r="AB1395" s="981">
        <v>1</v>
      </c>
      <c r="AC1395" s="981">
        <v>1</v>
      </c>
    </row>
    <row r="1396" spans="1:29" ht="15.75" hidden="1" customHeight="1" thickBot="1" x14ac:dyDescent="0.25">
      <c r="A1396" s="580" t="str">
        <f t="shared" si="164"/>
        <v>13282835LF002E-M1</v>
      </c>
      <c r="B1396" s="581">
        <v>1380</v>
      </c>
      <c r="C1396" s="639">
        <v>13282835</v>
      </c>
      <c r="D1396" s="639" t="s">
        <v>981</v>
      </c>
      <c r="E1396" s="639">
        <v>200</v>
      </c>
      <c r="G1396" s="639" t="s">
        <v>982</v>
      </c>
      <c r="H1396" s="97" t="s">
        <v>69</v>
      </c>
      <c r="I1396" s="690" t="s">
        <v>71</v>
      </c>
      <c r="J1396" s="691" t="s">
        <v>83</v>
      </c>
      <c r="K1396" s="688" t="s">
        <v>983</v>
      </c>
      <c r="L1396" s="688" t="s">
        <v>47</v>
      </c>
      <c r="M1396" s="585">
        <v>1</v>
      </c>
      <c r="O1396" s="579">
        <f t="shared" si="166"/>
        <v>0</v>
      </c>
      <c r="P1396" s="585" t="e">
        <f t="shared" si="165"/>
        <v>#N/A</v>
      </c>
      <c r="Q1396" s="602"/>
      <c r="R1396" s="602"/>
      <c r="S1396" s="579">
        <f t="shared" si="162"/>
        <v>0</v>
      </c>
      <c r="T1396" s="579">
        <f t="shared" si="163"/>
        <v>0</v>
      </c>
      <c r="U1396" s="735"/>
      <c r="V1396" s="831"/>
      <c r="X1396" s="981">
        <v>0</v>
      </c>
      <c r="Y1396" s="981" t="e">
        <v>#N/A</v>
      </c>
      <c r="AB1396" s="981">
        <v>0</v>
      </c>
      <c r="AC1396" s="981">
        <v>0</v>
      </c>
    </row>
    <row r="1397" spans="1:29" ht="15.75" hidden="1" customHeight="1" thickBot="1" x14ac:dyDescent="0.25">
      <c r="A1397" s="580" t="str">
        <f t="shared" si="164"/>
        <v>13282835LF001D-M1</v>
      </c>
      <c r="B1397" s="581">
        <v>1381</v>
      </c>
      <c r="C1397" s="708">
        <v>13282835</v>
      </c>
      <c r="D1397" s="708" t="s">
        <v>981</v>
      </c>
      <c r="E1397" s="708">
        <v>250</v>
      </c>
      <c r="G1397" s="708" t="s">
        <v>890</v>
      </c>
      <c r="H1397" s="709" t="s">
        <v>69</v>
      </c>
      <c r="I1397" s="710" t="s">
        <v>71</v>
      </c>
      <c r="J1397" s="707" t="s">
        <v>83</v>
      </c>
      <c r="K1397" s="711" t="s">
        <v>983</v>
      </c>
      <c r="L1397" s="711" t="s">
        <v>47</v>
      </c>
      <c r="M1397" s="585">
        <v>1</v>
      </c>
      <c r="O1397" s="579">
        <f t="shared" si="166"/>
        <v>0</v>
      </c>
      <c r="P1397" s="585" t="e">
        <f t="shared" si="165"/>
        <v>#N/A</v>
      </c>
      <c r="Q1397" s="602"/>
      <c r="R1397" s="602"/>
      <c r="S1397" s="579">
        <f t="shared" si="162"/>
        <v>0</v>
      </c>
      <c r="T1397" s="579">
        <f t="shared" si="163"/>
        <v>0</v>
      </c>
      <c r="U1397" s="735"/>
      <c r="V1397" s="831"/>
      <c r="X1397" s="981">
        <v>0</v>
      </c>
      <c r="Y1397" s="981" t="e">
        <v>#N/A</v>
      </c>
      <c r="AB1397" s="981">
        <v>0</v>
      </c>
      <c r="AC1397" s="981">
        <v>0</v>
      </c>
    </row>
    <row r="1398" spans="1:29" ht="15.75" hidden="1" customHeight="1" thickBot="1" x14ac:dyDescent="0.25">
      <c r="A1398" s="580" t="str">
        <f t="shared" si="164"/>
        <v>13263724SPSMBB-M1</v>
      </c>
      <c r="B1398" s="581">
        <v>1382</v>
      </c>
      <c r="C1398" s="586">
        <v>13263724</v>
      </c>
      <c r="D1398" s="586" t="s">
        <v>10153</v>
      </c>
      <c r="E1398" s="586">
        <v>120</v>
      </c>
      <c r="F1398" s="624" t="s">
        <v>1465</v>
      </c>
      <c r="G1398" s="586" t="s">
        <v>359</v>
      </c>
      <c r="H1398" s="391" t="s">
        <v>69</v>
      </c>
      <c r="I1398" s="693" t="s">
        <v>257</v>
      </c>
      <c r="J1398" s="694" t="s">
        <v>83</v>
      </c>
      <c r="K1398" s="605" t="s">
        <v>985</v>
      </c>
      <c r="L1398" s="605" t="s">
        <v>9782</v>
      </c>
      <c r="M1398" s="585">
        <v>1</v>
      </c>
      <c r="N1398" s="644" t="s">
        <v>78</v>
      </c>
      <c r="O1398" s="579">
        <f t="shared" si="166"/>
        <v>0</v>
      </c>
      <c r="P1398" s="585">
        <f t="shared" si="165"/>
        <v>38</v>
      </c>
      <c r="Q1398" s="602">
        <v>2</v>
      </c>
      <c r="R1398" s="602">
        <v>3</v>
      </c>
      <c r="S1398" s="579">
        <f t="shared" si="162"/>
        <v>2</v>
      </c>
      <c r="T1398" s="579">
        <f t="shared" si="163"/>
        <v>3</v>
      </c>
      <c r="U1398" s="735" t="s">
        <v>9824</v>
      </c>
      <c r="V1398" s="832">
        <v>42969</v>
      </c>
      <c r="X1398" s="981">
        <v>0</v>
      </c>
      <c r="Y1398" s="981">
        <v>19</v>
      </c>
      <c r="Z1398" s="981">
        <v>2</v>
      </c>
      <c r="AA1398" s="981">
        <v>3</v>
      </c>
      <c r="AB1398" s="981">
        <v>2</v>
      </c>
      <c r="AC1398" s="981">
        <v>3</v>
      </c>
    </row>
    <row r="1399" spans="1:29" ht="15.75" hidden="1" customHeight="1" thickBot="1" x14ac:dyDescent="0.25">
      <c r="A1399" s="580" t="str">
        <f t="shared" si="164"/>
        <v>13260575TP042D-M2</v>
      </c>
      <c r="B1399" s="581">
        <v>1383</v>
      </c>
      <c r="C1399" s="589">
        <v>13260575</v>
      </c>
      <c r="D1399" s="589" t="s">
        <v>986</v>
      </c>
      <c r="E1399" s="589">
        <v>1000</v>
      </c>
      <c r="F1399" s="591"/>
      <c r="G1399" s="589" t="s">
        <v>554</v>
      </c>
      <c r="H1399" s="541" t="s">
        <v>69</v>
      </c>
      <c r="I1399" s="692" t="s">
        <v>121</v>
      </c>
      <c r="J1399" s="592" t="s">
        <v>83</v>
      </c>
      <c r="K1399" s="604" t="s">
        <v>987</v>
      </c>
      <c r="L1399" s="604" t="s">
        <v>42</v>
      </c>
      <c r="M1399" s="593">
        <v>1</v>
      </c>
      <c r="N1399" s="604"/>
      <c r="O1399" s="594">
        <f t="shared" si="166"/>
        <v>0</v>
      </c>
      <c r="P1399" s="585">
        <f t="shared" si="165"/>
        <v>21</v>
      </c>
      <c r="Q1399" s="706">
        <v>2</v>
      </c>
      <c r="R1399" s="706">
        <v>3</v>
      </c>
      <c r="S1399" s="579">
        <f t="shared" si="162"/>
        <v>0</v>
      </c>
      <c r="T1399" s="579">
        <f t="shared" si="163"/>
        <v>0</v>
      </c>
      <c r="U1399" s="641" t="s">
        <v>9823</v>
      </c>
      <c r="V1399" s="853">
        <v>42965</v>
      </c>
      <c r="X1399" s="981">
        <v>0</v>
      </c>
      <c r="Y1399" s="981">
        <v>10</v>
      </c>
      <c r="Z1399" s="981">
        <v>2</v>
      </c>
      <c r="AA1399" s="981">
        <v>3</v>
      </c>
      <c r="AB1399" s="981">
        <v>0</v>
      </c>
      <c r="AC1399" s="981">
        <v>0</v>
      </c>
    </row>
    <row r="1400" spans="1:29" ht="15.75" hidden="1" customHeight="1" thickBot="1" x14ac:dyDescent="0.25">
      <c r="A1400" s="580" t="str">
        <f t="shared" si="164"/>
        <v>13235986MA003D</v>
      </c>
      <c r="B1400" s="581">
        <v>1384</v>
      </c>
      <c r="C1400" s="589">
        <v>13235986</v>
      </c>
      <c r="D1400" s="589" t="s">
        <v>988</v>
      </c>
      <c r="E1400" s="589">
        <v>4500</v>
      </c>
      <c r="F1400" s="591"/>
      <c r="G1400" s="589" t="s">
        <v>1388</v>
      </c>
      <c r="H1400" s="541" t="s">
        <v>69</v>
      </c>
      <c r="I1400" s="692" t="s">
        <v>97</v>
      </c>
      <c r="J1400" s="592" t="s">
        <v>9798</v>
      </c>
      <c r="K1400" s="604" t="s">
        <v>989</v>
      </c>
      <c r="L1400" s="604" t="s">
        <v>9782</v>
      </c>
      <c r="M1400" s="593">
        <v>6</v>
      </c>
      <c r="N1400" s="604" t="s">
        <v>78</v>
      </c>
      <c r="O1400" s="594">
        <f t="shared" si="166"/>
        <v>0</v>
      </c>
      <c r="P1400" s="593">
        <f t="shared" si="165"/>
        <v>225</v>
      </c>
      <c r="Q1400" s="706">
        <v>2</v>
      </c>
      <c r="R1400" s="706">
        <v>3</v>
      </c>
      <c r="S1400" s="594">
        <f t="shared" si="162"/>
        <v>1</v>
      </c>
      <c r="T1400" s="594">
        <f t="shared" si="163"/>
        <v>1</v>
      </c>
      <c r="U1400" s="641" t="s">
        <v>9822</v>
      </c>
      <c r="V1400" s="833">
        <v>42898</v>
      </c>
      <c r="W1400" s="814" t="s">
        <v>1388</v>
      </c>
      <c r="X1400" s="981">
        <v>0</v>
      </c>
      <c r="Y1400" s="981">
        <v>110</v>
      </c>
      <c r="Z1400" s="981">
        <v>2</v>
      </c>
      <c r="AA1400" s="981">
        <v>3</v>
      </c>
      <c r="AB1400" s="981">
        <v>1</v>
      </c>
      <c r="AC1400" s="981">
        <v>1</v>
      </c>
    </row>
    <row r="1401" spans="1:29" ht="15.75" hidden="1" customHeight="1" thickBot="1" x14ac:dyDescent="0.25">
      <c r="A1401" s="580" t="str">
        <f t="shared" si="164"/>
        <v>13208672MA010D</v>
      </c>
      <c r="B1401" s="581">
        <v>1385</v>
      </c>
      <c r="C1401" s="589">
        <v>13208672</v>
      </c>
      <c r="D1401" s="589" t="s">
        <v>990</v>
      </c>
      <c r="E1401" s="589">
        <v>100</v>
      </c>
      <c r="F1401" s="591"/>
      <c r="G1401" s="589" t="s">
        <v>9855</v>
      </c>
      <c r="H1401" s="541" t="s">
        <v>69</v>
      </c>
      <c r="I1401" s="692" t="s">
        <v>97</v>
      </c>
      <c r="J1401" s="592" t="s">
        <v>9798</v>
      </c>
      <c r="K1401" s="604" t="s">
        <v>991</v>
      </c>
      <c r="L1401" s="604" t="s">
        <v>9782</v>
      </c>
      <c r="M1401" s="593">
        <v>4</v>
      </c>
      <c r="N1401" s="604" t="s">
        <v>78</v>
      </c>
      <c r="O1401" s="594">
        <f t="shared" si="166"/>
        <v>0</v>
      </c>
      <c r="P1401" s="593">
        <f t="shared" si="165"/>
        <v>150</v>
      </c>
      <c r="Q1401" s="706">
        <v>3</v>
      </c>
      <c r="R1401" s="706">
        <v>6</v>
      </c>
      <c r="S1401" s="594">
        <f t="shared" si="162"/>
        <v>6</v>
      </c>
      <c r="T1401" s="594">
        <f t="shared" si="163"/>
        <v>12</v>
      </c>
      <c r="U1401" s="641" t="s">
        <v>9822</v>
      </c>
      <c r="V1401" s="833">
        <v>42899</v>
      </c>
      <c r="W1401" s="814" t="s">
        <v>9855</v>
      </c>
      <c r="X1401" s="981">
        <v>0</v>
      </c>
      <c r="Y1401" s="981">
        <v>73</v>
      </c>
      <c r="Z1401" s="981">
        <v>3</v>
      </c>
      <c r="AA1401" s="981">
        <v>6</v>
      </c>
      <c r="AB1401" s="981">
        <v>6</v>
      </c>
      <c r="AC1401" s="981">
        <v>12</v>
      </c>
    </row>
    <row r="1402" spans="1:29" ht="15.75" hidden="1" customHeight="1" thickBot="1" x14ac:dyDescent="0.25">
      <c r="A1402" s="580" t="str">
        <f t="shared" si="164"/>
        <v>13191439TP006D-M2</v>
      </c>
      <c r="B1402" s="581">
        <v>1386</v>
      </c>
      <c r="C1402" s="639">
        <v>13191439</v>
      </c>
      <c r="D1402" s="639" t="s">
        <v>994</v>
      </c>
      <c r="E1402" s="639">
        <v>1000</v>
      </c>
      <c r="G1402" s="639" t="s">
        <v>323</v>
      </c>
      <c r="H1402" s="97" t="s">
        <v>69</v>
      </c>
      <c r="I1402" s="690" t="s">
        <v>75</v>
      </c>
      <c r="J1402" s="691" t="s">
        <v>117</v>
      </c>
      <c r="K1402" s="688" t="s">
        <v>995</v>
      </c>
      <c r="L1402" s="688" t="s">
        <v>47</v>
      </c>
      <c r="M1402" s="585">
        <v>1</v>
      </c>
      <c r="O1402" s="579">
        <f t="shared" si="166"/>
        <v>0</v>
      </c>
      <c r="P1402" s="585" t="e">
        <f t="shared" si="165"/>
        <v>#N/A</v>
      </c>
      <c r="Q1402" s="602"/>
      <c r="R1402" s="602"/>
      <c r="S1402" s="579">
        <f t="shared" si="162"/>
        <v>0</v>
      </c>
      <c r="T1402" s="579">
        <f t="shared" si="163"/>
        <v>0</v>
      </c>
      <c r="U1402" s="735"/>
      <c r="V1402" s="831"/>
      <c r="X1402" s="981">
        <v>0</v>
      </c>
      <c r="Y1402" s="981" t="e">
        <v>#N/A</v>
      </c>
      <c r="AB1402" s="981">
        <v>0</v>
      </c>
      <c r="AC1402" s="981">
        <v>0</v>
      </c>
    </row>
    <row r="1403" spans="1:29" ht="15.75" hidden="1" customHeight="1" thickBot="1" x14ac:dyDescent="0.25">
      <c r="A1403" s="580" t="str">
        <f t="shared" si="164"/>
        <v>13126729TP035D-M2</v>
      </c>
      <c r="B1403" s="581">
        <v>1387</v>
      </c>
      <c r="C1403" s="639">
        <v>13126729</v>
      </c>
      <c r="D1403" s="639" t="s">
        <v>996</v>
      </c>
      <c r="E1403" s="639">
        <v>60</v>
      </c>
      <c r="G1403" s="639" t="s">
        <v>210</v>
      </c>
      <c r="H1403" s="97" t="s">
        <v>69</v>
      </c>
      <c r="I1403" s="690" t="s">
        <v>121</v>
      </c>
      <c r="J1403" s="691" t="s">
        <v>83</v>
      </c>
      <c r="K1403" s="688" t="s">
        <v>239</v>
      </c>
      <c r="L1403" s="688" t="s">
        <v>47</v>
      </c>
      <c r="M1403" s="585">
        <v>1</v>
      </c>
      <c r="O1403" s="579">
        <f t="shared" si="166"/>
        <v>0</v>
      </c>
      <c r="P1403" s="585" t="e">
        <f t="shared" si="165"/>
        <v>#N/A</v>
      </c>
      <c r="Q1403" s="602"/>
      <c r="R1403" s="602"/>
      <c r="S1403" s="579">
        <f t="shared" si="162"/>
        <v>0</v>
      </c>
      <c r="T1403" s="579">
        <f t="shared" si="163"/>
        <v>0</v>
      </c>
      <c r="U1403" s="735"/>
      <c r="V1403" s="831"/>
      <c r="X1403" s="981">
        <v>0</v>
      </c>
      <c r="Y1403" s="981" t="e">
        <v>#N/A</v>
      </c>
      <c r="AB1403" s="981">
        <v>0</v>
      </c>
      <c r="AC1403" s="981">
        <v>0</v>
      </c>
    </row>
    <row r="1404" spans="1:29" ht="15.75" hidden="1" customHeight="1" thickBot="1" x14ac:dyDescent="0.25">
      <c r="A1404" s="580" t="str">
        <f t="shared" si="164"/>
        <v>13107446TP035D-M2</v>
      </c>
      <c r="B1404" s="581">
        <v>1388</v>
      </c>
      <c r="C1404" s="589">
        <v>13107446</v>
      </c>
      <c r="D1404" s="740" t="s">
        <v>997</v>
      </c>
      <c r="E1404" s="589">
        <v>1000</v>
      </c>
      <c r="F1404" s="591"/>
      <c r="G1404" s="589" t="s">
        <v>210</v>
      </c>
      <c r="H1404" s="541" t="s">
        <v>69</v>
      </c>
      <c r="I1404" s="692" t="s">
        <v>75</v>
      </c>
      <c r="J1404" s="592" t="s">
        <v>117</v>
      </c>
      <c r="K1404" s="604" t="s">
        <v>892</v>
      </c>
      <c r="L1404" s="604" t="s">
        <v>47</v>
      </c>
      <c r="M1404" s="593">
        <v>1</v>
      </c>
      <c r="N1404" s="604"/>
      <c r="O1404" s="594">
        <f t="shared" si="166"/>
        <v>0</v>
      </c>
      <c r="P1404" s="585" t="e">
        <f t="shared" si="165"/>
        <v>#N/A</v>
      </c>
      <c r="Q1404" s="706">
        <v>2</v>
      </c>
      <c r="R1404" s="706">
        <v>3</v>
      </c>
      <c r="S1404" s="579">
        <f t="shared" si="162"/>
        <v>0</v>
      </c>
      <c r="T1404" s="579">
        <f t="shared" si="163"/>
        <v>0</v>
      </c>
      <c r="U1404" s="641" t="s">
        <v>9823</v>
      </c>
      <c r="V1404" s="869">
        <v>42963</v>
      </c>
      <c r="X1404" s="981">
        <v>0</v>
      </c>
      <c r="Y1404" s="981" t="e">
        <v>#N/A</v>
      </c>
      <c r="Z1404" s="981">
        <v>2</v>
      </c>
      <c r="AA1404" s="981">
        <v>3</v>
      </c>
      <c r="AB1404" s="981">
        <v>0</v>
      </c>
      <c r="AC1404" s="981">
        <v>0</v>
      </c>
    </row>
    <row r="1405" spans="1:29" ht="15.75" hidden="1" customHeight="1" thickBot="1" x14ac:dyDescent="0.25">
      <c r="A1405" s="580" t="str">
        <f t="shared" si="164"/>
        <v>12677831SPSMBC-M1</v>
      </c>
      <c r="B1405" s="581">
        <v>1389</v>
      </c>
      <c r="C1405" s="586">
        <v>12677831</v>
      </c>
      <c r="D1405" s="586" t="s">
        <v>998</v>
      </c>
      <c r="E1405" s="586">
        <v>12</v>
      </c>
      <c r="G1405" s="586" t="s">
        <v>533</v>
      </c>
      <c r="H1405" s="391" t="s">
        <v>69</v>
      </c>
      <c r="I1405" s="744" t="s">
        <v>257</v>
      </c>
      <c r="J1405" s="691" t="s">
        <v>83</v>
      </c>
      <c r="K1405" s="605"/>
      <c r="L1405" s="605" t="s">
        <v>42</v>
      </c>
      <c r="M1405" s="585">
        <v>1</v>
      </c>
      <c r="O1405" s="579">
        <f t="shared" si="166"/>
        <v>0</v>
      </c>
      <c r="P1405" s="585">
        <f t="shared" si="165"/>
        <v>21</v>
      </c>
      <c r="Q1405" s="602"/>
      <c r="R1405" s="602"/>
      <c r="S1405" s="579">
        <f t="shared" si="162"/>
        <v>0</v>
      </c>
      <c r="T1405" s="579">
        <f t="shared" si="163"/>
        <v>0</v>
      </c>
      <c r="U1405" s="735"/>
      <c r="V1405" s="832"/>
      <c r="X1405" s="981">
        <v>0</v>
      </c>
      <c r="Y1405" s="981">
        <v>10</v>
      </c>
      <c r="AB1405" s="981">
        <v>0</v>
      </c>
      <c r="AC1405" s="981">
        <v>0</v>
      </c>
    </row>
    <row r="1406" spans="1:29" ht="15.75" hidden="1" customHeight="1" thickBot="1" x14ac:dyDescent="0.25">
      <c r="A1406" s="580" t="str">
        <f t="shared" si="164"/>
        <v>12675790SPSMB2-M1</v>
      </c>
      <c r="B1406" s="581">
        <v>1390</v>
      </c>
      <c r="C1406" s="644">
        <v>12675790</v>
      </c>
      <c r="D1406" s="644" t="s">
        <v>999</v>
      </c>
      <c r="E1406" s="586">
        <v>12</v>
      </c>
      <c r="G1406" s="586" t="s">
        <v>1000</v>
      </c>
      <c r="H1406" s="391" t="s">
        <v>69</v>
      </c>
      <c r="I1406" s="693" t="s">
        <v>257</v>
      </c>
      <c r="J1406" s="694" t="s">
        <v>83</v>
      </c>
      <c r="K1406" s="605" t="s">
        <v>906</v>
      </c>
      <c r="L1406" s="605" t="s">
        <v>47</v>
      </c>
      <c r="M1406" s="585">
        <v>1</v>
      </c>
      <c r="O1406" s="579">
        <f t="shared" si="166"/>
        <v>0</v>
      </c>
      <c r="P1406" s="585" t="e">
        <f t="shared" si="165"/>
        <v>#N/A</v>
      </c>
      <c r="Q1406" s="602"/>
      <c r="R1406" s="602"/>
      <c r="S1406" s="579">
        <f t="shared" si="162"/>
        <v>0</v>
      </c>
      <c r="T1406" s="579">
        <f t="shared" si="163"/>
        <v>0</v>
      </c>
      <c r="U1406" s="735"/>
      <c r="V1406" s="831"/>
      <c r="X1406" s="981">
        <v>0</v>
      </c>
      <c r="Y1406" s="981" t="e">
        <v>#N/A</v>
      </c>
      <c r="AB1406" s="981">
        <v>0</v>
      </c>
      <c r="AC1406" s="981">
        <v>0</v>
      </c>
    </row>
    <row r="1407" spans="1:29" ht="15.75" hidden="1" customHeight="1" thickBot="1" x14ac:dyDescent="0.25">
      <c r="A1407" s="580" t="str">
        <f t="shared" si="164"/>
        <v>12659379SPSMBC-M1</v>
      </c>
      <c r="B1407" s="581">
        <v>1391</v>
      </c>
      <c r="C1407" s="688">
        <v>12659379</v>
      </c>
      <c r="D1407" s="639" t="s">
        <v>1001</v>
      </c>
      <c r="E1407" s="639">
        <v>18</v>
      </c>
      <c r="G1407" s="639" t="s">
        <v>533</v>
      </c>
      <c r="H1407" s="97" t="s">
        <v>69</v>
      </c>
      <c r="I1407" s="690" t="s">
        <v>84</v>
      </c>
      <c r="J1407" s="691" t="s">
        <v>83</v>
      </c>
      <c r="K1407" s="644" t="s">
        <v>1002</v>
      </c>
      <c r="L1407" s="688" t="s">
        <v>1003</v>
      </c>
      <c r="M1407" s="585">
        <v>1</v>
      </c>
      <c r="O1407" s="579">
        <f t="shared" si="166"/>
        <v>0</v>
      </c>
      <c r="P1407" s="585" t="e">
        <f t="shared" si="165"/>
        <v>#N/A</v>
      </c>
      <c r="Q1407" s="602"/>
      <c r="R1407" s="602"/>
      <c r="S1407" s="579">
        <f t="shared" si="162"/>
        <v>0</v>
      </c>
      <c r="T1407" s="579">
        <f t="shared" si="163"/>
        <v>0</v>
      </c>
      <c r="U1407" s="735"/>
      <c r="V1407" s="831"/>
      <c r="X1407" s="981">
        <v>0</v>
      </c>
      <c r="Y1407" s="981" t="e">
        <v>#N/A</v>
      </c>
      <c r="AB1407" s="981">
        <v>0</v>
      </c>
      <c r="AC1407" s="981">
        <v>0</v>
      </c>
    </row>
    <row r="1408" spans="1:29" ht="15.75" hidden="1" customHeight="1" thickBot="1" x14ac:dyDescent="0.25">
      <c r="A1408" s="580" t="str">
        <f t="shared" si="164"/>
        <v>12659379SPSMBC-ZM8</v>
      </c>
      <c r="B1408" s="581">
        <v>1392</v>
      </c>
      <c r="C1408" s="586">
        <v>12659379</v>
      </c>
      <c r="D1408" s="639" t="s">
        <v>1001</v>
      </c>
      <c r="E1408" s="639">
        <v>18</v>
      </c>
      <c r="G1408" s="639" t="s">
        <v>1004</v>
      </c>
      <c r="H1408" s="97" t="s">
        <v>69</v>
      </c>
      <c r="I1408" s="690" t="s">
        <v>84</v>
      </c>
      <c r="J1408" s="691" t="s">
        <v>83</v>
      </c>
      <c r="K1408" s="688" t="s">
        <v>227</v>
      </c>
      <c r="L1408" s="688" t="s">
        <v>1003</v>
      </c>
      <c r="M1408" s="585">
        <v>1</v>
      </c>
      <c r="O1408" s="579">
        <f t="shared" si="166"/>
        <v>0</v>
      </c>
      <c r="P1408" s="585" t="e">
        <f t="shared" si="165"/>
        <v>#N/A</v>
      </c>
      <c r="Q1408" s="602"/>
      <c r="R1408" s="602"/>
      <c r="S1408" s="579">
        <f t="shared" si="162"/>
        <v>0</v>
      </c>
      <c r="T1408" s="579">
        <f t="shared" si="163"/>
        <v>0</v>
      </c>
      <c r="U1408" s="735"/>
      <c r="V1408" s="831"/>
      <c r="X1408" s="981">
        <v>0</v>
      </c>
      <c r="Y1408" s="981" t="e">
        <v>#N/A</v>
      </c>
      <c r="AB1408" s="981">
        <v>0</v>
      </c>
      <c r="AC1408" s="981">
        <v>0</v>
      </c>
    </row>
    <row r="1409" spans="1:29" ht="15.75" hidden="1" customHeight="1" thickBot="1" x14ac:dyDescent="0.25">
      <c r="A1409" s="580" t="str">
        <f t="shared" si="164"/>
        <v>12654172MB011D-ZM8</v>
      </c>
      <c r="B1409" s="581">
        <v>1393</v>
      </c>
      <c r="C1409" s="639">
        <v>12654172</v>
      </c>
      <c r="D1409" s="639" t="s">
        <v>1005</v>
      </c>
      <c r="E1409" s="639">
        <v>18</v>
      </c>
      <c r="G1409" s="639" t="s">
        <v>1006</v>
      </c>
      <c r="H1409" s="97" t="s">
        <v>69</v>
      </c>
      <c r="I1409" s="690" t="s">
        <v>84</v>
      </c>
      <c r="J1409" s="691" t="s">
        <v>83</v>
      </c>
      <c r="K1409" s="688"/>
      <c r="L1409" s="688" t="s">
        <v>1007</v>
      </c>
      <c r="M1409" s="585">
        <v>1</v>
      </c>
      <c r="O1409" s="579">
        <f t="shared" si="166"/>
        <v>0</v>
      </c>
      <c r="P1409" s="585" t="e">
        <f t="shared" si="165"/>
        <v>#N/A</v>
      </c>
      <c r="Q1409" s="602"/>
      <c r="R1409" s="602"/>
      <c r="S1409" s="579">
        <f t="shared" ref="S1409:S1415" si="167">ROUNDUP(IF(N1409="pps",(M1409*VLOOKUP(L1409,$E$2:$I$9,4,FALSE)*$B$3)/E1409,0),0)</f>
        <v>0</v>
      </c>
      <c r="T1409" s="579">
        <f t="shared" ref="T1409:T1415" si="168">ROUNDUP(IF(N1409="pps",(M1409*VLOOKUP(L1409,$E$2:$I$9,4,FALSE)*$B$9)/E1409,0),0)</f>
        <v>0</v>
      </c>
      <c r="U1409" s="735"/>
      <c r="V1409" s="831"/>
      <c r="X1409" s="981">
        <v>0</v>
      </c>
      <c r="Y1409" s="981" t="e">
        <v>#N/A</v>
      </c>
      <c r="AB1409" s="981">
        <v>0</v>
      </c>
      <c r="AC1409" s="981">
        <v>0</v>
      </c>
    </row>
    <row r="1410" spans="1:29" ht="15.75" hidden="1" customHeight="1" thickBot="1" x14ac:dyDescent="0.25">
      <c r="A1410" s="580" t="str">
        <f t="shared" si="164"/>
        <v>12654172SPSMBC-M1</v>
      </c>
      <c r="B1410" s="581">
        <v>1394</v>
      </c>
      <c r="C1410" s="688">
        <v>12654172</v>
      </c>
      <c r="D1410" s="639" t="s">
        <v>1005</v>
      </c>
      <c r="E1410" s="639">
        <v>18</v>
      </c>
      <c r="G1410" s="639" t="s">
        <v>533</v>
      </c>
      <c r="H1410" s="97" t="s">
        <v>69</v>
      </c>
      <c r="I1410" s="690" t="s">
        <v>84</v>
      </c>
      <c r="J1410" s="691" t="s">
        <v>83</v>
      </c>
      <c r="K1410" s="644" t="s">
        <v>1002</v>
      </c>
      <c r="L1410" s="688" t="s">
        <v>47</v>
      </c>
      <c r="M1410" s="585">
        <v>1</v>
      </c>
      <c r="O1410" s="579">
        <f t="shared" si="166"/>
        <v>0</v>
      </c>
      <c r="P1410" s="585" t="e">
        <f t="shared" si="165"/>
        <v>#N/A</v>
      </c>
      <c r="Q1410" s="602"/>
      <c r="R1410" s="602"/>
      <c r="S1410" s="579">
        <f t="shared" si="167"/>
        <v>0</v>
      </c>
      <c r="T1410" s="579">
        <f t="shared" si="168"/>
        <v>0</v>
      </c>
      <c r="U1410" s="735"/>
      <c r="V1410" s="831"/>
      <c r="X1410" s="981">
        <v>0</v>
      </c>
      <c r="Y1410" s="981" t="e">
        <v>#N/A</v>
      </c>
      <c r="AB1410" s="981">
        <v>0</v>
      </c>
      <c r="AC1410" s="981">
        <v>0</v>
      </c>
    </row>
    <row r="1411" spans="1:29" ht="15.75" hidden="1" customHeight="1" thickBot="1" x14ac:dyDescent="0.25">
      <c r="A1411" s="580" t="str">
        <f t="shared" si="164"/>
        <v>12563914TP034D-M2</v>
      </c>
      <c r="B1411" s="581">
        <v>1395</v>
      </c>
      <c r="C1411" s="639">
        <v>12563914</v>
      </c>
      <c r="D1411" s="639" t="s">
        <v>1008</v>
      </c>
      <c r="E1411" s="639">
        <v>400</v>
      </c>
      <c r="G1411" s="639" t="s">
        <v>765</v>
      </c>
      <c r="H1411" s="97" t="s">
        <v>69</v>
      </c>
      <c r="I1411" s="690" t="s">
        <v>121</v>
      </c>
      <c r="J1411" s="691" t="s">
        <v>117</v>
      </c>
      <c r="K1411" s="688" t="s">
        <v>274</v>
      </c>
      <c r="L1411" s="688" t="s">
        <v>47</v>
      </c>
      <c r="M1411" s="585">
        <v>1</v>
      </c>
      <c r="O1411" s="579">
        <f t="shared" si="166"/>
        <v>0</v>
      </c>
      <c r="P1411" s="585" t="e">
        <f t="shared" si="165"/>
        <v>#N/A</v>
      </c>
      <c r="Q1411" s="602"/>
      <c r="R1411" s="602"/>
      <c r="S1411" s="579">
        <f t="shared" si="167"/>
        <v>0</v>
      </c>
      <c r="T1411" s="579">
        <f t="shared" si="168"/>
        <v>0</v>
      </c>
      <c r="U1411" s="735"/>
      <c r="V1411" s="831"/>
      <c r="X1411" s="981">
        <v>0</v>
      </c>
      <c r="Y1411" s="981" t="e">
        <v>#N/A</v>
      </c>
      <c r="AB1411" s="981">
        <v>0</v>
      </c>
      <c r="AC1411" s="981">
        <v>0</v>
      </c>
    </row>
    <row r="1412" spans="1:29" ht="15" hidden="1" customHeight="1" x14ac:dyDescent="0.25">
      <c r="A1412" s="580" t="str">
        <f t="shared" si="164"/>
        <v>11900425TP050D-M2</v>
      </c>
      <c r="B1412" s="581">
        <v>1396</v>
      </c>
      <c r="C1412" s="589">
        <v>11900425</v>
      </c>
      <c r="D1412" s="589" t="s">
        <v>1009</v>
      </c>
      <c r="E1412" s="589">
        <v>2500</v>
      </c>
      <c r="F1412" s="591"/>
      <c r="G1412" s="589" t="s">
        <v>331</v>
      </c>
      <c r="H1412" s="541" t="s">
        <v>69</v>
      </c>
      <c r="I1412" s="692" t="s">
        <v>121</v>
      </c>
      <c r="J1412" s="762" t="s">
        <v>83</v>
      </c>
      <c r="K1412" s="763" t="s">
        <v>1010</v>
      </c>
      <c r="L1412" s="763" t="s">
        <v>42</v>
      </c>
      <c r="M1412" s="629">
        <v>1</v>
      </c>
      <c r="N1412" s="763"/>
      <c r="O1412" s="630">
        <f t="shared" si="166"/>
        <v>0</v>
      </c>
      <c r="P1412" s="598">
        <f t="shared" si="165"/>
        <v>21</v>
      </c>
      <c r="Q1412" s="817">
        <v>2</v>
      </c>
      <c r="R1412" s="817">
        <v>3</v>
      </c>
      <c r="S1412" s="599">
        <f t="shared" si="167"/>
        <v>0</v>
      </c>
      <c r="T1412" s="599">
        <f t="shared" si="168"/>
        <v>0</v>
      </c>
      <c r="U1412" s="866" t="s">
        <v>9823</v>
      </c>
      <c r="V1412" s="883">
        <v>42970</v>
      </c>
      <c r="X1412" s="981">
        <v>0</v>
      </c>
      <c r="Y1412" s="981">
        <v>10</v>
      </c>
      <c r="Z1412" s="981">
        <v>2</v>
      </c>
      <c r="AA1412" s="981">
        <v>3</v>
      </c>
      <c r="AB1412" s="981">
        <v>0</v>
      </c>
      <c r="AC1412" s="981">
        <v>0</v>
      </c>
    </row>
    <row r="1413" spans="1:29" ht="15" hidden="1" customHeight="1" x14ac:dyDescent="0.25">
      <c r="A1413" s="580" t="str">
        <f t="shared" si="164"/>
        <v>11611963MAP05D</v>
      </c>
      <c r="B1413" s="581">
        <v>1397</v>
      </c>
      <c r="C1413" s="589">
        <v>11611963</v>
      </c>
      <c r="D1413" s="740" t="s">
        <v>1011</v>
      </c>
      <c r="E1413" s="589">
        <v>1100</v>
      </c>
      <c r="F1413" s="591"/>
      <c r="G1413" s="589" t="s">
        <v>1386</v>
      </c>
      <c r="H1413" s="541" t="s">
        <v>69</v>
      </c>
      <c r="I1413" s="692" t="s">
        <v>97</v>
      </c>
      <c r="J1413" s="592" t="s">
        <v>9795</v>
      </c>
      <c r="K1413" s="604" t="s">
        <v>1013</v>
      </c>
      <c r="L1413" s="604" t="s">
        <v>9782</v>
      </c>
      <c r="M1413" s="593">
        <v>1</v>
      </c>
      <c r="N1413" s="604" t="s">
        <v>78</v>
      </c>
      <c r="O1413" s="593">
        <f t="shared" si="166"/>
        <v>0</v>
      </c>
      <c r="P1413" s="593">
        <f t="shared" si="165"/>
        <v>38</v>
      </c>
      <c r="Q1413" s="593">
        <v>2</v>
      </c>
      <c r="R1413" s="593">
        <v>3</v>
      </c>
      <c r="S1413" s="593">
        <f t="shared" si="167"/>
        <v>1</v>
      </c>
      <c r="T1413" s="593">
        <f t="shared" si="168"/>
        <v>1</v>
      </c>
      <c r="U1413" s="641" t="s">
        <v>9822</v>
      </c>
      <c r="V1413" s="856">
        <v>42885</v>
      </c>
      <c r="X1413" s="981">
        <v>0</v>
      </c>
      <c r="Y1413" s="981">
        <v>19</v>
      </c>
      <c r="Z1413" s="981">
        <v>2</v>
      </c>
      <c r="AA1413" s="981">
        <v>3</v>
      </c>
      <c r="AB1413" s="981">
        <v>1</v>
      </c>
      <c r="AC1413" s="981">
        <v>1</v>
      </c>
    </row>
    <row r="1414" spans="1:29" ht="15.75" hidden="1" customHeight="1" thickBot="1" x14ac:dyDescent="0.25">
      <c r="A1414" s="580" t="str">
        <f t="shared" si="164"/>
        <v>11611776TP050D-M2</v>
      </c>
      <c r="B1414" s="581">
        <v>1398</v>
      </c>
      <c r="C1414" s="586">
        <v>11611776</v>
      </c>
      <c r="D1414" s="586" t="s">
        <v>1014</v>
      </c>
      <c r="E1414" s="586">
        <v>350</v>
      </c>
      <c r="G1414" s="586" t="s">
        <v>331</v>
      </c>
      <c r="H1414" s="391" t="s">
        <v>69</v>
      </c>
      <c r="I1414" s="693" t="s">
        <v>121</v>
      </c>
      <c r="J1414" s="720" t="s">
        <v>83</v>
      </c>
      <c r="K1414" s="721" t="s">
        <v>474</v>
      </c>
      <c r="L1414" s="721" t="s">
        <v>47</v>
      </c>
      <c r="M1414" s="602">
        <v>1</v>
      </c>
      <c r="N1414" s="722"/>
      <c r="O1414" s="602">
        <f t="shared" si="166"/>
        <v>0</v>
      </c>
      <c r="P1414" s="602" t="e">
        <f t="shared" si="165"/>
        <v>#N/A</v>
      </c>
      <c r="Q1414" s="602"/>
      <c r="R1414" s="602"/>
      <c r="S1414" s="602">
        <f t="shared" si="167"/>
        <v>0</v>
      </c>
      <c r="T1414" s="602">
        <f t="shared" si="168"/>
        <v>0</v>
      </c>
      <c r="U1414" s="840"/>
      <c r="V1414" s="878"/>
      <c r="X1414" s="981">
        <v>0</v>
      </c>
      <c r="Y1414" s="981" t="e">
        <v>#N/A</v>
      </c>
      <c r="AB1414" s="981">
        <v>0</v>
      </c>
      <c r="AC1414" s="981">
        <v>0</v>
      </c>
    </row>
    <row r="1415" spans="1:29" ht="15.75" hidden="1" customHeight="1" thickBot="1" x14ac:dyDescent="0.25">
      <c r="A1415" s="580" t="str">
        <f t="shared" si="164"/>
        <v>11611334MA021E</v>
      </c>
      <c r="B1415" s="581">
        <v>1399</v>
      </c>
      <c r="C1415" s="604">
        <v>11611334</v>
      </c>
      <c r="D1415" s="604" t="s">
        <v>238</v>
      </c>
      <c r="E1415" s="589">
        <v>500</v>
      </c>
      <c r="F1415" s="591"/>
      <c r="G1415" s="604" t="s">
        <v>1867</v>
      </c>
      <c r="H1415" s="541" t="s">
        <v>69</v>
      </c>
      <c r="I1415" s="692" t="s">
        <v>97</v>
      </c>
      <c r="J1415" s="592" t="s">
        <v>9794</v>
      </c>
      <c r="K1415" s="604" t="s">
        <v>474</v>
      </c>
      <c r="L1415" s="604" t="s">
        <v>9782</v>
      </c>
      <c r="M1415" s="593">
        <v>3</v>
      </c>
      <c r="N1415" s="604" t="s">
        <v>78</v>
      </c>
      <c r="O1415" s="594">
        <f t="shared" si="166"/>
        <v>0</v>
      </c>
      <c r="P1415" s="593">
        <f t="shared" si="165"/>
        <v>113</v>
      </c>
      <c r="Q1415" s="706">
        <v>2</v>
      </c>
      <c r="R1415" s="706">
        <v>3</v>
      </c>
      <c r="S1415" s="594">
        <f t="shared" si="167"/>
        <v>1</v>
      </c>
      <c r="T1415" s="594">
        <f t="shared" si="168"/>
        <v>2</v>
      </c>
      <c r="U1415" s="641" t="s">
        <v>9822</v>
      </c>
      <c r="V1415" s="833">
        <v>42892</v>
      </c>
      <c r="X1415" s="981">
        <v>0</v>
      </c>
      <c r="Y1415" s="981">
        <v>55</v>
      </c>
      <c r="Z1415" s="981">
        <v>2</v>
      </c>
      <c r="AA1415" s="981">
        <v>3</v>
      </c>
      <c r="AB1415" s="981">
        <v>1</v>
      </c>
      <c r="AC1415" s="981">
        <v>2</v>
      </c>
    </row>
    <row r="1416" spans="1:29" ht="15.75" hidden="1" customHeight="1" thickBot="1" x14ac:dyDescent="0.25">
      <c r="A1416" s="580" t="str">
        <f t="shared" si="164"/>
        <v>11610966TAP015E</v>
      </c>
      <c r="B1416" s="581">
        <v>1400</v>
      </c>
      <c r="C1416" s="589">
        <v>11610966</v>
      </c>
      <c r="D1416" s="589" t="s">
        <v>1015</v>
      </c>
      <c r="E1416" s="589">
        <v>600</v>
      </c>
      <c r="F1416" s="591"/>
      <c r="G1416" s="589" t="s">
        <v>9944</v>
      </c>
      <c r="H1416" s="541" t="s">
        <v>69</v>
      </c>
      <c r="I1416" s="692" t="s">
        <v>121</v>
      </c>
      <c r="J1416" s="592" t="s">
        <v>117</v>
      </c>
      <c r="K1416" s="604" t="s">
        <v>474</v>
      </c>
      <c r="L1416" s="604" t="s">
        <v>42</v>
      </c>
      <c r="M1416" s="593">
        <v>1</v>
      </c>
      <c r="N1416" s="604"/>
      <c r="O1416" s="594">
        <f t="shared" si="166"/>
        <v>0</v>
      </c>
      <c r="P1416" s="593">
        <f t="shared" si="165"/>
        <v>21</v>
      </c>
      <c r="Q1416" s="706"/>
      <c r="R1416" s="706"/>
      <c r="S1416" s="594">
        <v>2</v>
      </c>
      <c r="T1416" s="594">
        <v>3</v>
      </c>
      <c r="U1416" s="641" t="s">
        <v>9823</v>
      </c>
      <c r="V1416" s="1007">
        <v>43012</v>
      </c>
      <c r="X1416" s="981">
        <v>0</v>
      </c>
      <c r="Y1416" s="981">
        <v>10</v>
      </c>
      <c r="AB1416" s="981">
        <v>0</v>
      </c>
      <c r="AC1416" s="981">
        <v>0</v>
      </c>
    </row>
    <row r="1417" spans="1:29" ht="15.75" hidden="1" customHeight="1" thickBot="1" x14ac:dyDescent="0.25">
      <c r="A1417" s="580" t="str">
        <f t="shared" si="164"/>
        <v>11610869DO023E-M4</v>
      </c>
      <c r="B1417" s="581">
        <v>1401</v>
      </c>
      <c r="C1417" s="639">
        <v>11610869</v>
      </c>
      <c r="D1417" s="639" t="s">
        <v>1016</v>
      </c>
      <c r="E1417" s="639">
        <v>3000</v>
      </c>
      <c r="G1417" s="639" t="s">
        <v>103</v>
      </c>
      <c r="H1417" s="97" t="s">
        <v>69</v>
      </c>
      <c r="I1417" s="690" t="s">
        <v>104</v>
      </c>
      <c r="J1417" s="691" t="s">
        <v>1017</v>
      </c>
      <c r="K1417" s="688" t="s">
        <v>1018</v>
      </c>
      <c r="L1417" s="688" t="s">
        <v>47</v>
      </c>
      <c r="M1417" s="585">
        <v>1</v>
      </c>
      <c r="O1417" s="579">
        <f t="shared" si="166"/>
        <v>0</v>
      </c>
      <c r="P1417" s="585" t="e">
        <f t="shared" si="165"/>
        <v>#N/A</v>
      </c>
      <c r="Q1417" s="602"/>
      <c r="R1417" s="602"/>
      <c r="S1417" s="579">
        <f>ROUNDUP(IF(N1417="pps",(M1417*VLOOKUP(L1417,$E$2:$I$9,4,FALSE)*$B$3)/E1417,0),0)</f>
        <v>0</v>
      </c>
      <c r="T1417" s="579">
        <f>ROUNDUP(IF(N1417="pps",(M1417*VLOOKUP(L1417,$E$2:$I$9,4,FALSE)*$B$9)/E1417,0),0)</f>
        <v>0</v>
      </c>
      <c r="U1417" s="735"/>
      <c r="V1417" s="831"/>
      <c r="X1417" s="981">
        <v>0</v>
      </c>
      <c r="Y1417" s="981" t="e">
        <v>#N/A</v>
      </c>
      <c r="AB1417" s="981">
        <v>0</v>
      </c>
      <c r="AC1417" s="981">
        <v>0</v>
      </c>
    </row>
    <row r="1418" spans="1:29" ht="15.75" hidden="1" customHeight="1" thickBot="1" x14ac:dyDescent="0.25">
      <c r="A1418" s="580" t="str">
        <f t="shared" si="164"/>
        <v>11610869DO0013E-M4</v>
      </c>
      <c r="B1418" s="581">
        <v>1402</v>
      </c>
      <c r="C1418" s="639">
        <v>11610869</v>
      </c>
      <c r="D1418" s="639" t="s">
        <v>1016</v>
      </c>
      <c r="E1418" s="639">
        <v>3600</v>
      </c>
      <c r="G1418" s="639" t="s">
        <v>1019</v>
      </c>
      <c r="H1418" s="97" t="s">
        <v>69</v>
      </c>
      <c r="I1418" s="690" t="s">
        <v>104</v>
      </c>
      <c r="J1418" s="691" t="s">
        <v>83</v>
      </c>
      <c r="K1418" s="688" t="s">
        <v>1018</v>
      </c>
      <c r="L1418" s="688" t="s">
        <v>47</v>
      </c>
      <c r="M1418" s="585">
        <v>1</v>
      </c>
      <c r="O1418" s="579">
        <f t="shared" si="166"/>
        <v>0</v>
      </c>
      <c r="P1418" s="585" t="e">
        <f t="shared" si="165"/>
        <v>#N/A</v>
      </c>
      <c r="Q1418" s="602"/>
      <c r="R1418" s="602"/>
      <c r="S1418" s="579">
        <f>ROUNDUP(IF(N1418="pps",(M1418*VLOOKUP(L1418,$E$2:$I$9,4,FALSE)*$B$3)/E1418,0),0)</f>
        <v>0</v>
      </c>
      <c r="T1418" s="579">
        <f>ROUNDUP(IF(N1418="pps",(M1418*VLOOKUP(L1418,$E$2:$I$9,4,FALSE)*$B$9)/E1418,0),0)</f>
        <v>0</v>
      </c>
      <c r="U1418" s="735"/>
      <c r="V1418" s="831"/>
      <c r="X1418" s="981">
        <v>0</v>
      </c>
      <c r="Y1418" s="981" t="e">
        <v>#N/A</v>
      </c>
      <c r="AB1418" s="981">
        <v>0</v>
      </c>
      <c r="AC1418" s="981">
        <v>0</v>
      </c>
    </row>
    <row r="1419" spans="1:29" ht="15.75" hidden="1" customHeight="1" thickBot="1" x14ac:dyDescent="0.25">
      <c r="A1419" s="580" t="str">
        <f t="shared" si="164"/>
        <v>11610524TP024D-M2</v>
      </c>
      <c r="B1419" s="581">
        <v>1403</v>
      </c>
      <c r="C1419" s="644">
        <v>11610524</v>
      </c>
      <c r="D1419" s="644" t="s">
        <v>1020</v>
      </c>
      <c r="E1419" s="586">
        <v>8000</v>
      </c>
      <c r="G1419" s="644" t="s">
        <v>268</v>
      </c>
      <c r="H1419" s="391" t="s">
        <v>69</v>
      </c>
      <c r="I1419" s="693" t="s">
        <v>75</v>
      </c>
      <c r="J1419" s="694" t="s">
        <v>83</v>
      </c>
      <c r="K1419" s="605" t="s">
        <v>258</v>
      </c>
      <c r="L1419" s="605" t="s">
        <v>47</v>
      </c>
      <c r="M1419" s="585">
        <v>1</v>
      </c>
      <c r="O1419" s="579">
        <f t="shared" si="166"/>
        <v>0</v>
      </c>
      <c r="P1419" s="585" t="e">
        <f t="shared" si="165"/>
        <v>#N/A</v>
      </c>
      <c r="Q1419" s="602"/>
      <c r="R1419" s="602"/>
      <c r="S1419" s="579">
        <f>ROUNDUP(IF(N1419="pps",(M1419*VLOOKUP(L1419,$E$2:$I$9,4,FALSE)*$B$3)/E1419,0),0)</f>
        <v>0</v>
      </c>
      <c r="T1419" s="579">
        <f>ROUNDUP(IF(N1419="pps",(M1419*VLOOKUP(L1419,$E$2:$I$9,4,FALSE)*$B$9)/E1419,0),0)</f>
        <v>0</v>
      </c>
      <c r="U1419" s="735"/>
      <c r="V1419" s="831"/>
      <c r="X1419" s="981">
        <v>0</v>
      </c>
      <c r="Y1419" s="981" t="e">
        <v>#N/A</v>
      </c>
      <c r="AB1419" s="981">
        <v>0</v>
      </c>
      <c r="AC1419" s="981">
        <v>0</v>
      </c>
    </row>
    <row r="1420" spans="1:29" ht="15.75" hidden="1" customHeight="1" x14ac:dyDescent="0.25">
      <c r="A1420" s="580" t="str">
        <f t="shared" si="164"/>
        <v>11610524TP024E-M3</v>
      </c>
      <c r="B1420" s="581">
        <v>1404</v>
      </c>
      <c r="C1420" s="688">
        <v>11610524</v>
      </c>
      <c r="D1420" s="688" t="s">
        <v>1020</v>
      </c>
      <c r="E1420" s="639">
        <v>8000</v>
      </c>
      <c r="G1420" s="688" t="s">
        <v>270</v>
      </c>
      <c r="H1420" s="97" t="s">
        <v>69</v>
      </c>
      <c r="I1420" s="690" t="s">
        <v>75</v>
      </c>
      <c r="J1420" s="697" t="s">
        <v>83</v>
      </c>
      <c r="K1420" s="698" t="s">
        <v>258</v>
      </c>
      <c r="L1420" s="698" t="s">
        <v>47</v>
      </c>
      <c r="M1420" s="598">
        <v>1</v>
      </c>
      <c r="N1420" s="699"/>
      <c r="O1420" s="599">
        <f t="shared" si="166"/>
        <v>0</v>
      </c>
      <c r="P1420" s="598" t="e">
        <f t="shared" si="165"/>
        <v>#N/A</v>
      </c>
      <c r="Q1420" s="702"/>
      <c r="R1420" s="702"/>
      <c r="S1420" s="599">
        <f>ROUNDUP(IF(N1420="pps",(M1420*VLOOKUP(L1420,$E$2:$I$9,4,FALSE)*$B$3)/E1420,0),0)</f>
        <v>0</v>
      </c>
      <c r="T1420" s="599">
        <f>ROUNDUP(IF(N1420="pps",(M1420*VLOOKUP(L1420,$E$2:$I$9,4,FALSE)*$B$9)/E1420,0),0)</f>
        <v>0</v>
      </c>
      <c r="U1420" s="774"/>
      <c r="V1420" s="861"/>
      <c r="X1420" s="981">
        <v>0</v>
      </c>
      <c r="Y1420" s="981" t="e">
        <v>#N/A</v>
      </c>
      <c r="AB1420" s="981">
        <v>0</v>
      </c>
      <c r="AC1420" s="981">
        <v>0</v>
      </c>
    </row>
    <row r="1421" spans="1:29" ht="15" hidden="1" customHeight="1" x14ac:dyDescent="0.25">
      <c r="A1421" s="580" t="str">
        <f t="shared" si="164"/>
        <v>SEQUENCIADOMAP06E</v>
      </c>
      <c r="B1421" s="581">
        <v>561</v>
      </c>
      <c r="C1421" s="582" t="s">
        <v>1467</v>
      </c>
      <c r="D1421" s="582" t="s">
        <v>1856</v>
      </c>
      <c r="E1421" s="582">
        <v>12</v>
      </c>
      <c r="F1421" s="584" t="s">
        <v>1644</v>
      </c>
      <c r="G1421" s="585" t="s">
        <v>1416</v>
      </c>
      <c r="H1421" s="585"/>
      <c r="I1421" s="354" t="s">
        <v>97</v>
      </c>
      <c r="J1421" s="584" t="s">
        <v>1660</v>
      </c>
      <c r="K1421" s="354" t="s">
        <v>1644</v>
      </c>
      <c r="L1421" s="585" t="s">
        <v>9783</v>
      </c>
      <c r="M1421" s="585">
        <v>1</v>
      </c>
      <c r="N1421" s="585"/>
      <c r="O1421" s="585">
        <f t="shared" si="166"/>
        <v>0</v>
      </c>
      <c r="P1421" s="585">
        <f t="shared" si="165"/>
        <v>38</v>
      </c>
      <c r="Q1421" s="585"/>
      <c r="R1421" s="585"/>
      <c r="S1421" s="585">
        <f>ROUNDUP(IF(N1421="pps",(M1421*VLOOKUP(L1421,$E$2:$I$9,4,FALSE)*$B$3)/E1421,0),0)</f>
        <v>0</v>
      </c>
      <c r="T1421" s="585">
        <f>ROUNDUP(IF(N1421="pps",(M1421*VLOOKUP(L1421,$E$2:$I$9,4,FALSE)*$B$9)/E1421,0),0)</f>
        <v>0</v>
      </c>
      <c r="U1421" s="614"/>
      <c r="V1421" s="1045"/>
      <c r="W1421" s="844"/>
      <c r="X1421" s="980">
        <v>0</v>
      </c>
      <c r="Y1421" s="980">
        <v>19</v>
      </c>
      <c r="Z1421" s="980"/>
      <c r="AA1421" s="980"/>
      <c r="AB1421" s="980">
        <v>0</v>
      </c>
      <c r="AC1421" s="980">
        <v>0</v>
      </c>
    </row>
    <row r="1422" spans="1:29" ht="15.75" hidden="1" customHeight="1" thickBot="1" x14ac:dyDescent="0.25">
      <c r="A1422" s="580" t="str">
        <f t="shared" ref="A1422:A1472" si="169">CONCATENATE(C1422,G1422)</f>
        <v>11610068MA021E</v>
      </c>
      <c r="B1422" s="581">
        <v>1406</v>
      </c>
      <c r="C1422" s="688">
        <v>11610068</v>
      </c>
      <c r="D1422" s="639" t="s">
        <v>1022</v>
      </c>
      <c r="E1422" s="639">
        <v>2300</v>
      </c>
      <c r="F1422" s="613"/>
      <c r="G1422" s="639" t="s">
        <v>1867</v>
      </c>
      <c r="H1422" s="97" t="s">
        <v>69</v>
      </c>
      <c r="I1422" s="690" t="s">
        <v>519</v>
      </c>
      <c r="J1422" s="733" t="s">
        <v>9798</v>
      </c>
      <c r="K1422" s="734" t="s">
        <v>10061</v>
      </c>
      <c r="L1422" s="734" t="s">
        <v>9782</v>
      </c>
      <c r="M1422" s="815">
        <v>5</v>
      </c>
      <c r="N1422" s="734" t="s">
        <v>78</v>
      </c>
      <c r="O1422" s="815">
        <f t="shared" ref="O1422:O1471" si="170">ROUNDUP(IF(N1422="PENDANT",(VLOOKUP(L1422,$E$2:$I$9,5,FALSE)*M1422)),0)</f>
        <v>0</v>
      </c>
      <c r="P1422" s="815">
        <f t="shared" ref="P1422:P1471" si="171">ROUNDUP(VLOOKUP(L1422,$E$2:$I$9,5,FALSE)*M1422,0)</f>
        <v>188</v>
      </c>
      <c r="Q1422" s="815">
        <v>2</v>
      </c>
      <c r="R1422" s="815">
        <v>3</v>
      </c>
      <c r="S1422" s="815">
        <f t="shared" ref="S1422:S1471" si="172">ROUNDUP(IF(N1422="pps",(M1422*VLOOKUP(L1422,$E$2:$I$9,4,FALSE)*$B$3)/E1422,0),0)</f>
        <v>1</v>
      </c>
      <c r="T1422" s="815">
        <f t="shared" ref="T1422:T1471" si="173">ROUNDUP(IF(N1422="pps",(M1422*VLOOKUP(L1422,$E$2:$I$9,4,FALSE)*$B$9)/E1422,0),0)</f>
        <v>1</v>
      </c>
      <c r="U1422" s="840" t="s">
        <v>9824</v>
      </c>
      <c r="V1422" s="882">
        <v>43003</v>
      </c>
      <c r="X1422" s="981">
        <v>0</v>
      </c>
      <c r="Y1422" s="981">
        <v>92</v>
      </c>
      <c r="Z1422" s="981">
        <v>2</v>
      </c>
      <c r="AA1422" s="981">
        <v>3</v>
      </c>
      <c r="AB1422" s="981">
        <v>1</v>
      </c>
      <c r="AC1422" s="981">
        <v>1</v>
      </c>
    </row>
    <row r="1423" spans="1:29" ht="15.75" hidden="1" customHeight="1" thickBot="1" x14ac:dyDescent="0.25">
      <c r="A1423" s="580" t="str">
        <f t="shared" si="169"/>
        <v>11609952LF001D-M1</v>
      </c>
      <c r="B1423" s="581">
        <v>1407</v>
      </c>
      <c r="C1423" s="708">
        <v>11609952</v>
      </c>
      <c r="D1423" s="708" t="s">
        <v>1025</v>
      </c>
      <c r="E1423" s="708">
        <v>8000</v>
      </c>
      <c r="G1423" s="708" t="s">
        <v>890</v>
      </c>
      <c r="H1423" s="709" t="s">
        <v>69</v>
      </c>
      <c r="I1423" s="710" t="s">
        <v>71</v>
      </c>
      <c r="J1423" s="707" t="s">
        <v>83</v>
      </c>
      <c r="K1423" s="711" t="s">
        <v>258</v>
      </c>
      <c r="L1423" s="711" t="s">
        <v>47</v>
      </c>
      <c r="M1423" s="585">
        <v>1</v>
      </c>
      <c r="O1423" s="579">
        <f t="shared" si="170"/>
        <v>0</v>
      </c>
      <c r="P1423" s="585" t="e">
        <f t="shared" si="171"/>
        <v>#N/A</v>
      </c>
      <c r="Q1423" s="602"/>
      <c r="R1423" s="602"/>
      <c r="S1423" s="579">
        <f t="shared" si="172"/>
        <v>0</v>
      </c>
      <c r="T1423" s="579">
        <f t="shared" si="173"/>
        <v>0</v>
      </c>
      <c r="U1423" s="735"/>
      <c r="V1423" s="831"/>
      <c r="X1423" s="981">
        <v>0</v>
      </c>
      <c r="Y1423" s="981" t="e">
        <v>#N/A</v>
      </c>
      <c r="AB1423" s="981">
        <v>0</v>
      </c>
      <c r="AC1423" s="981">
        <v>0</v>
      </c>
    </row>
    <row r="1424" spans="1:29" ht="15.75" hidden="1" customHeight="1" thickBot="1" x14ac:dyDescent="0.25">
      <c r="A1424" s="580" t="str">
        <f t="shared" si="169"/>
        <v>11609952TP038D-M2</v>
      </c>
      <c r="B1424" s="581">
        <v>1408</v>
      </c>
      <c r="C1424" s="690">
        <v>11609952</v>
      </c>
      <c r="D1424" s="639" t="s">
        <v>1025</v>
      </c>
      <c r="E1424" s="639">
        <v>8000</v>
      </c>
      <c r="G1424" s="639" t="s">
        <v>320</v>
      </c>
      <c r="H1424" s="97" t="s">
        <v>69</v>
      </c>
      <c r="I1424" s="690" t="s">
        <v>121</v>
      </c>
      <c r="J1424" s="691" t="s">
        <v>83</v>
      </c>
      <c r="K1424" s="688" t="s">
        <v>258</v>
      </c>
      <c r="L1424" s="688" t="s">
        <v>47</v>
      </c>
      <c r="M1424" s="585">
        <v>1</v>
      </c>
      <c r="O1424" s="579">
        <f t="shared" si="170"/>
        <v>0</v>
      </c>
      <c r="P1424" s="585" t="e">
        <f t="shared" si="171"/>
        <v>#N/A</v>
      </c>
      <c r="Q1424" s="602"/>
      <c r="R1424" s="602"/>
      <c r="S1424" s="579">
        <f t="shared" si="172"/>
        <v>0</v>
      </c>
      <c r="T1424" s="579">
        <f t="shared" si="173"/>
        <v>0</v>
      </c>
      <c r="U1424" s="735"/>
      <c r="V1424" s="831"/>
      <c r="X1424" s="981">
        <v>0</v>
      </c>
      <c r="Y1424" s="981" t="e">
        <v>#N/A</v>
      </c>
      <c r="AB1424" s="981">
        <v>0</v>
      </c>
      <c r="AC1424" s="981">
        <v>0</v>
      </c>
    </row>
    <row r="1425" spans="1:29" ht="15.75" hidden="1" customHeight="1" thickBot="1" x14ac:dyDescent="0.25">
      <c r="A1425" s="580" t="str">
        <f t="shared" si="169"/>
        <v>11609952TP024D-M2</v>
      </c>
      <c r="B1425" s="581">
        <v>1409</v>
      </c>
      <c r="C1425" s="693">
        <v>11609952</v>
      </c>
      <c r="D1425" s="586" t="s">
        <v>1025</v>
      </c>
      <c r="E1425" s="639">
        <v>8000</v>
      </c>
      <c r="G1425" s="586" t="s">
        <v>268</v>
      </c>
      <c r="H1425" s="97" t="s">
        <v>69</v>
      </c>
      <c r="I1425" s="690" t="s">
        <v>121</v>
      </c>
      <c r="J1425" s="691" t="s">
        <v>83</v>
      </c>
      <c r="K1425" s="688" t="s">
        <v>258</v>
      </c>
      <c r="L1425" s="688" t="s">
        <v>47</v>
      </c>
      <c r="M1425" s="585">
        <v>1</v>
      </c>
      <c r="O1425" s="579">
        <f t="shared" si="170"/>
        <v>0</v>
      </c>
      <c r="P1425" s="585" t="e">
        <f t="shared" si="171"/>
        <v>#N/A</v>
      </c>
      <c r="Q1425" s="602"/>
      <c r="R1425" s="602"/>
      <c r="S1425" s="579">
        <f t="shared" si="172"/>
        <v>0</v>
      </c>
      <c r="T1425" s="579">
        <f t="shared" si="173"/>
        <v>0</v>
      </c>
      <c r="U1425" s="735"/>
      <c r="V1425" s="831"/>
      <c r="X1425" s="981">
        <v>0</v>
      </c>
      <c r="Y1425" s="981" t="e">
        <v>#N/A</v>
      </c>
      <c r="AB1425" s="981">
        <v>0</v>
      </c>
      <c r="AC1425" s="981">
        <v>0</v>
      </c>
    </row>
    <row r="1426" spans="1:29" ht="15.75" hidden="1" customHeight="1" thickBot="1" x14ac:dyDescent="0.25">
      <c r="A1426" s="580" t="str">
        <f t="shared" si="169"/>
        <v>11609952TP024E-M3</v>
      </c>
      <c r="B1426" s="581">
        <v>1410</v>
      </c>
      <c r="C1426" s="693">
        <v>11609952</v>
      </c>
      <c r="D1426" s="586" t="s">
        <v>1025</v>
      </c>
      <c r="E1426" s="639">
        <v>8000</v>
      </c>
      <c r="G1426" s="586" t="s">
        <v>270</v>
      </c>
      <c r="H1426" s="97" t="s">
        <v>69</v>
      </c>
      <c r="I1426" s="690" t="s">
        <v>121</v>
      </c>
      <c r="J1426" s="691" t="s">
        <v>83</v>
      </c>
      <c r="K1426" s="688" t="s">
        <v>258</v>
      </c>
      <c r="L1426" s="688" t="s">
        <v>47</v>
      </c>
      <c r="M1426" s="585">
        <v>1</v>
      </c>
      <c r="O1426" s="579">
        <f t="shared" si="170"/>
        <v>0</v>
      </c>
      <c r="P1426" s="585" t="e">
        <f t="shared" si="171"/>
        <v>#N/A</v>
      </c>
      <c r="Q1426" s="602"/>
      <c r="R1426" s="602"/>
      <c r="S1426" s="579">
        <f t="shared" si="172"/>
        <v>0</v>
      </c>
      <c r="T1426" s="579">
        <f t="shared" si="173"/>
        <v>0</v>
      </c>
      <c r="U1426" s="735"/>
      <c r="V1426" s="831"/>
      <c r="X1426" s="981">
        <v>0</v>
      </c>
      <c r="Y1426" s="981" t="e">
        <v>#N/A</v>
      </c>
      <c r="AB1426" s="981">
        <v>0</v>
      </c>
      <c r="AC1426" s="981">
        <v>0</v>
      </c>
    </row>
    <row r="1427" spans="1:29" ht="15.75" hidden="1" customHeight="1" thickBot="1" x14ac:dyDescent="0.25">
      <c r="A1427" s="580" t="str">
        <f t="shared" si="169"/>
        <v>11609952TP061D-M2</v>
      </c>
      <c r="B1427" s="581">
        <v>1411</v>
      </c>
      <c r="C1427" s="690">
        <v>11609952</v>
      </c>
      <c r="D1427" s="639" t="s">
        <v>1025</v>
      </c>
      <c r="E1427" s="639">
        <v>8000</v>
      </c>
      <c r="G1427" s="639" t="s">
        <v>290</v>
      </c>
      <c r="H1427" s="97" t="s">
        <v>69</v>
      </c>
      <c r="I1427" s="690" t="s">
        <v>412</v>
      </c>
      <c r="J1427" s="691" t="s">
        <v>263</v>
      </c>
      <c r="K1427" s="688" t="s">
        <v>258</v>
      </c>
      <c r="L1427" s="688" t="s">
        <v>47</v>
      </c>
      <c r="M1427" s="585">
        <v>1</v>
      </c>
      <c r="O1427" s="579">
        <f t="shared" si="170"/>
        <v>0</v>
      </c>
      <c r="P1427" s="585" t="e">
        <f t="shared" si="171"/>
        <v>#N/A</v>
      </c>
      <c r="Q1427" s="602"/>
      <c r="R1427" s="602"/>
      <c r="S1427" s="579">
        <f t="shared" si="172"/>
        <v>0</v>
      </c>
      <c r="T1427" s="579">
        <f t="shared" si="173"/>
        <v>0</v>
      </c>
      <c r="U1427" s="735"/>
      <c r="V1427" s="831"/>
      <c r="X1427" s="981">
        <v>0</v>
      </c>
      <c r="Y1427" s="981" t="e">
        <v>#N/A</v>
      </c>
      <c r="AB1427" s="981">
        <v>0</v>
      </c>
      <c r="AC1427" s="981">
        <v>0</v>
      </c>
    </row>
    <row r="1428" spans="1:29" ht="15.75" hidden="1" customHeight="1" thickBot="1" x14ac:dyDescent="0.25">
      <c r="A1428" s="580" t="str">
        <f t="shared" si="169"/>
        <v>11609939MA004D</v>
      </c>
      <c r="B1428" s="581">
        <v>1412</v>
      </c>
      <c r="C1428" s="589">
        <v>11609939</v>
      </c>
      <c r="D1428" s="589" t="s">
        <v>1026</v>
      </c>
      <c r="E1428" s="589">
        <v>1000</v>
      </c>
      <c r="F1428" s="591"/>
      <c r="G1428" s="589" t="s">
        <v>1389</v>
      </c>
      <c r="H1428" s="541" t="s">
        <v>69</v>
      </c>
      <c r="I1428" s="692" t="s">
        <v>97</v>
      </c>
      <c r="J1428" s="592" t="s">
        <v>9798</v>
      </c>
      <c r="K1428" s="604" t="s">
        <v>239</v>
      </c>
      <c r="L1428" s="604" t="s">
        <v>9782</v>
      </c>
      <c r="M1428" s="593">
        <v>1</v>
      </c>
      <c r="N1428" s="604" t="s">
        <v>78</v>
      </c>
      <c r="O1428" s="594">
        <f t="shared" si="170"/>
        <v>0</v>
      </c>
      <c r="P1428" s="593">
        <f t="shared" si="171"/>
        <v>38</v>
      </c>
      <c r="Q1428" s="706">
        <v>2</v>
      </c>
      <c r="R1428" s="706">
        <v>3</v>
      </c>
      <c r="S1428" s="594">
        <f t="shared" si="172"/>
        <v>1</v>
      </c>
      <c r="T1428" s="594">
        <f t="shared" si="173"/>
        <v>1</v>
      </c>
      <c r="U1428" s="641" t="s">
        <v>9822</v>
      </c>
      <c r="V1428" s="833">
        <v>42898</v>
      </c>
      <c r="W1428" s="814" t="s">
        <v>1389</v>
      </c>
      <c r="X1428" s="981">
        <v>0</v>
      </c>
      <c r="Y1428" s="981">
        <v>19</v>
      </c>
      <c r="Z1428" s="981">
        <v>2</v>
      </c>
      <c r="AA1428" s="981">
        <v>3</v>
      </c>
      <c r="AB1428" s="981">
        <v>1</v>
      </c>
      <c r="AC1428" s="981">
        <v>1</v>
      </c>
    </row>
    <row r="1429" spans="1:29" ht="15.75" hidden="1" customHeight="1" thickBot="1" x14ac:dyDescent="0.25">
      <c r="A1429" s="580" t="str">
        <f t="shared" si="169"/>
        <v>11609752MA021E</v>
      </c>
      <c r="B1429" s="581">
        <v>1413</v>
      </c>
      <c r="C1429" s="639">
        <v>11609752</v>
      </c>
      <c r="D1429" s="639" t="s">
        <v>1027</v>
      </c>
      <c r="E1429" s="639">
        <v>320</v>
      </c>
      <c r="F1429" s="613"/>
      <c r="G1429" s="639" t="s">
        <v>1867</v>
      </c>
      <c r="H1429" s="97" t="s">
        <v>69</v>
      </c>
      <c r="I1429" s="690" t="s">
        <v>97</v>
      </c>
      <c r="J1429" s="691" t="s">
        <v>9794</v>
      </c>
      <c r="K1429" s="688" t="s">
        <v>245</v>
      </c>
      <c r="L1429" s="688" t="s">
        <v>9782</v>
      </c>
      <c r="M1429" s="614">
        <v>1</v>
      </c>
      <c r="N1429" s="688" t="s">
        <v>78</v>
      </c>
      <c r="O1429" s="615">
        <f t="shared" si="170"/>
        <v>0</v>
      </c>
      <c r="P1429" s="593">
        <f t="shared" si="171"/>
        <v>38</v>
      </c>
      <c r="Q1429" s="815">
        <v>3</v>
      </c>
      <c r="R1429" s="815">
        <v>5</v>
      </c>
      <c r="S1429" s="594">
        <f t="shared" si="172"/>
        <v>1</v>
      </c>
      <c r="T1429" s="594">
        <f t="shared" si="173"/>
        <v>1</v>
      </c>
      <c r="U1429" s="735" t="s">
        <v>9824</v>
      </c>
      <c r="V1429" s="832">
        <v>42976</v>
      </c>
      <c r="X1429" s="981">
        <v>0</v>
      </c>
      <c r="Y1429" s="981">
        <v>19</v>
      </c>
      <c r="Z1429" s="981">
        <v>3</v>
      </c>
      <c r="AA1429" s="981">
        <v>5</v>
      </c>
      <c r="AB1429" s="981">
        <v>1</v>
      </c>
      <c r="AC1429" s="981">
        <v>1</v>
      </c>
    </row>
    <row r="1430" spans="1:29" ht="15.75" hidden="1" customHeight="1" thickBot="1" x14ac:dyDescent="0.25">
      <c r="B1430" s="581">
        <v>1414</v>
      </c>
      <c r="C1430" s="589">
        <v>11609752</v>
      </c>
      <c r="D1430" s="589" t="s">
        <v>1027</v>
      </c>
      <c r="E1430" s="589">
        <v>320</v>
      </c>
      <c r="F1430" s="591"/>
      <c r="G1430" s="589" t="s">
        <v>1429</v>
      </c>
      <c r="H1430" s="541" t="s">
        <v>69</v>
      </c>
      <c r="I1430" s="692" t="s">
        <v>84</v>
      </c>
      <c r="J1430" s="592" t="s">
        <v>9794</v>
      </c>
      <c r="K1430" s="604" t="s">
        <v>245</v>
      </c>
      <c r="L1430" s="604" t="s">
        <v>9782</v>
      </c>
      <c r="M1430" s="593">
        <v>1</v>
      </c>
      <c r="N1430" s="604" t="s">
        <v>78</v>
      </c>
      <c r="O1430" s="594">
        <f t="shared" si="170"/>
        <v>0</v>
      </c>
      <c r="P1430" s="593">
        <f t="shared" si="171"/>
        <v>38</v>
      </c>
      <c r="Q1430" s="706">
        <v>3</v>
      </c>
      <c r="R1430" s="706">
        <v>5</v>
      </c>
      <c r="S1430" s="594">
        <f t="shared" ref="S1430" si="174">ROUNDUP(IF(N1430="pps",(M1430*VLOOKUP(L1430,$E$2:$I$9,4,FALSE)*$B$3)/E1430,0),0)</f>
        <v>1</v>
      </c>
      <c r="T1430" s="594">
        <f t="shared" ref="T1430" si="175">ROUNDUP(IF(N1430="pps",(M1430*VLOOKUP(L1430,$E$2:$I$9,4,FALSE)*$B$9)/E1430,0),0)</f>
        <v>1</v>
      </c>
      <c r="U1430" s="641" t="s">
        <v>9822</v>
      </c>
      <c r="V1430" s="833">
        <v>42893</v>
      </c>
      <c r="X1430" s="981">
        <v>0</v>
      </c>
      <c r="Y1430" s="981">
        <v>19</v>
      </c>
      <c r="Z1430" s="981">
        <v>3</v>
      </c>
      <c r="AA1430" s="981">
        <v>5</v>
      </c>
      <c r="AB1430" s="981">
        <v>1</v>
      </c>
      <c r="AC1430" s="981">
        <v>1</v>
      </c>
    </row>
    <row r="1431" spans="1:29" ht="15.75" hidden="1" customHeight="1" thickBot="1" x14ac:dyDescent="0.25">
      <c r="A1431" s="580" t="str">
        <f t="shared" si="169"/>
        <v>11609716MB021E-M1</v>
      </c>
      <c r="B1431" s="581">
        <v>1415</v>
      </c>
      <c r="C1431" s="708">
        <v>11609716</v>
      </c>
      <c r="D1431" s="708" t="s">
        <v>1028</v>
      </c>
      <c r="E1431" s="708">
        <v>3500</v>
      </c>
      <c r="G1431" s="708" t="s">
        <v>438</v>
      </c>
      <c r="H1431" s="709" t="s">
        <v>69</v>
      </c>
      <c r="I1431" s="710" t="s">
        <v>84</v>
      </c>
      <c r="J1431" s="707" t="s">
        <v>9798</v>
      </c>
      <c r="K1431" s="711" t="s">
        <v>1029</v>
      </c>
      <c r="L1431" s="711" t="s">
        <v>9782</v>
      </c>
      <c r="M1431" s="585">
        <v>1</v>
      </c>
      <c r="N1431" s="644" t="s">
        <v>78</v>
      </c>
      <c r="O1431" s="579">
        <f t="shared" si="170"/>
        <v>0</v>
      </c>
      <c r="P1431" s="585">
        <f t="shared" si="171"/>
        <v>38</v>
      </c>
      <c r="Q1431" s="602">
        <v>2</v>
      </c>
      <c r="R1431" s="602">
        <v>3</v>
      </c>
      <c r="S1431" s="579">
        <f t="shared" si="172"/>
        <v>1</v>
      </c>
      <c r="T1431" s="579">
        <f t="shared" si="173"/>
        <v>1</v>
      </c>
      <c r="U1431" s="735" t="s">
        <v>9824</v>
      </c>
      <c r="V1431" s="832">
        <v>42976</v>
      </c>
      <c r="X1431" s="981">
        <v>0</v>
      </c>
      <c r="Y1431" s="981">
        <v>19</v>
      </c>
      <c r="Z1431" s="981">
        <v>2</v>
      </c>
      <c r="AA1431" s="981">
        <v>3</v>
      </c>
      <c r="AB1431" s="981">
        <v>1</v>
      </c>
      <c r="AC1431" s="981">
        <v>1</v>
      </c>
    </row>
    <row r="1432" spans="1:29" ht="15" hidden="1" customHeight="1" x14ac:dyDescent="0.25">
      <c r="A1432" s="580" t="str">
        <f t="shared" si="169"/>
        <v>11609656MA021E</v>
      </c>
      <c r="B1432" s="581">
        <v>1416</v>
      </c>
      <c r="C1432" s="589">
        <v>11609656</v>
      </c>
      <c r="D1432" s="589" t="s">
        <v>1030</v>
      </c>
      <c r="E1432" s="589">
        <v>9500</v>
      </c>
      <c r="F1432" s="591"/>
      <c r="G1432" s="589" t="s">
        <v>1867</v>
      </c>
      <c r="H1432" s="541" t="s">
        <v>69</v>
      </c>
      <c r="I1432" s="692" t="s">
        <v>97</v>
      </c>
      <c r="J1432" s="762" t="s">
        <v>9798</v>
      </c>
      <c r="K1432" s="763" t="s">
        <v>1013</v>
      </c>
      <c r="L1432" s="763" t="s">
        <v>9782</v>
      </c>
      <c r="M1432" s="629">
        <v>1</v>
      </c>
      <c r="N1432" s="763" t="s">
        <v>78</v>
      </c>
      <c r="O1432" s="630">
        <f t="shared" si="170"/>
        <v>0</v>
      </c>
      <c r="P1432" s="629">
        <f t="shared" si="171"/>
        <v>38</v>
      </c>
      <c r="Q1432" s="817">
        <v>2</v>
      </c>
      <c r="R1432" s="817">
        <v>3</v>
      </c>
      <c r="S1432" s="630">
        <f t="shared" si="172"/>
        <v>1</v>
      </c>
      <c r="T1432" s="630">
        <f t="shared" si="173"/>
        <v>1</v>
      </c>
      <c r="U1432" s="866" t="s">
        <v>9822</v>
      </c>
      <c r="V1432" s="867">
        <v>42892</v>
      </c>
      <c r="X1432" s="981">
        <v>0</v>
      </c>
      <c r="Y1432" s="981">
        <v>19</v>
      </c>
      <c r="Z1432" s="981">
        <v>2</v>
      </c>
      <c r="AA1432" s="981">
        <v>3</v>
      </c>
      <c r="AB1432" s="981">
        <v>1</v>
      </c>
      <c r="AC1432" s="981">
        <v>1</v>
      </c>
    </row>
    <row r="1433" spans="1:29" ht="15" hidden="1" customHeight="1" x14ac:dyDescent="0.25">
      <c r="A1433" s="580" t="str">
        <f t="shared" si="169"/>
        <v>11609634LF001E</v>
      </c>
      <c r="B1433" s="581">
        <v>1417</v>
      </c>
      <c r="C1433" s="589">
        <v>11609634</v>
      </c>
      <c r="D1433" s="589" t="s">
        <v>1032</v>
      </c>
      <c r="E1433" s="589">
        <v>1400</v>
      </c>
      <c r="F1433" s="591"/>
      <c r="G1433" s="589" t="s">
        <v>1440</v>
      </c>
      <c r="H1433" s="541" t="s">
        <v>69</v>
      </c>
      <c r="I1433" s="692" t="s">
        <v>71</v>
      </c>
      <c r="J1433" s="592" t="s">
        <v>9798</v>
      </c>
      <c r="K1433" s="604" t="s">
        <v>1033</v>
      </c>
      <c r="L1433" s="604" t="s">
        <v>9782</v>
      </c>
      <c r="M1433" s="593">
        <v>2</v>
      </c>
      <c r="N1433" s="604" t="s">
        <v>78</v>
      </c>
      <c r="O1433" s="593">
        <f t="shared" si="170"/>
        <v>0</v>
      </c>
      <c r="P1433" s="593">
        <f t="shared" si="171"/>
        <v>75</v>
      </c>
      <c r="Q1433" s="593">
        <v>2</v>
      </c>
      <c r="R1433" s="593">
        <v>3</v>
      </c>
      <c r="S1433" s="593">
        <f t="shared" si="172"/>
        <v>1</v>
      </c>
      <c r="T1433" s="593">
        <f t="shared" si="173"/>
        <v>1</v>
      </c>
      <c r="U1433" s="641" t="s">
        <v>9822</v>
      </c>
      <c r="V1433" s="856">
        <v>42878</v>
      </c>
      <c r="X1433" s="981">
        <v>0</v>
      </c>
      <c r="Y1433" s="981">
        <v>37</v>
      </c>
      <c r="Z1433" s="981">
        <v>2</v>
      </c>
      <c r="AA1433" s="981">
        <v>3</v>
      </c>
      <c r="AB1433" s="981">
        <v>1</v>
      </c>
      <c r="AC1433" s="981">
        <v>1</v>
      </c>
    </row>
    <row r="1434" spans="1:29" ht="15.75" hidden="1" customHeight="1" thickBot="1" x14ac:dyDescent="0.25">
      <c r="A1434" s="580" t="str">
        <f t="shared" si="169"/>
        <v>11609608MA011D</v>
      </c>
      <c r="B1434" s="581">
        <v>1418</v>
      </c>
      <c r="C1434" s="589">
        <v>11609608</v>
      </c>
      <c r="D1434" s="589" t="s">
        <v>1034</v>
      </c>
      <c r="E1434" s="589">
        <v>140</v>
      </c>
      <c r="F1434" s="591"/>
      <c r="G1434" s="589" t="s">
        <v>1393</v>
      </c>
      <c r="H1434" s="541" t="s">
        <v>69</v>
      </c>
      <c r="I1434" s="692" t="s">
        <v>97</v>
      </c>
      <c r="J1434" s="596" t="s">
        <v>9795</v>
      </c>
      <c r="K1434" s="705" t="s">
        <v>245</v>
      </c>
      <c r="L1434" s="705" t="s">
        <v>9782</v>
      </c>
      <c r="M1434" s="706">
        <v>2</v>
      </c>
      <c r="N1434" s="705" t="s">
        <v>78</v>
      </c>
      <c r="O1434" s="706">
        <f t="shared" si="170"/>
        <v>0</v>
      </c>
      <c r="P1434" s="706">
        <f t="shared" si="171"/>
        <v>75</v>
      </c>
      <c r="Q1434" s="706">
        <v>2</v>
      </c>
      <c r="R1434" s="706">
        <v>4</v>
      </c>
      <c r="S1434" s="706">
        <f t="shared" si="172"/>
        <v>3</v>
      </c>
      <c r="T1434" s="706">
        <f t="shared" si="173"/>
        <v>5</v>
      </c>
      <c r="U1434" s="876" t="s">
        <v>9822</v>
      </c>
      <c r="V1434" s="877">
        <v>42898</v>
      </c>
      <c r="X1434" s="981">
        <v>0</v>
      </c>
      <c r="Y1434" s="981">
        <v>37</v>
      </c>
      <c r="Z1434" s="981">
        <v>2</v>
      </c>
      <c r="AA1434" s="981">
        <v>4</v>
      </c>
      <c r="AB1434" s="981">
        <v>3</v>
      </c>
      <c r="AC1434" s="981">
        <v>5</v>
      </c>
    </row>
    <row r="1435" spans="1:29" ht="15" hidden="1" customHeight="1" x14ac:dyDescent="0.25">
      <c r="A1435" s="580" t="str">
        <f t="shared" si="169"/>
        <v>11609532TP024E-M3</v>
      </c>
      <c r="B1435" s="581">
        <v>1419</v>
      </c>
      <c r="C1435" s="639">
        <v>11609532</v>
      </c>
      <c r="D1435" s="639" t="s">
        <v>1035</v>
      </c>
      <c r="E1435" s="639">
        <v>700</v>
      </c>
      <c r="G1435" s="639" t="s">
        <v>270</v>
      </c>
      <c r="H1435" s="97" t="s">
        <v>69</v>
      </c>
      <c r="I1435" s="690" t="s">
        <v>121</v>
      </c>
      <c r="J1435" s="697" t="s">
        <v>117</v>
      </c>
      <c r="K1435" s="698" t="s">
        <v>474</v>
      </c>
      <c r="L1435" s="698" t="s">
        <v>114</v>
      </c>
      <c r="M1435" s="598">
        <v>1</v>
      </c>
      <c r="N1435" s="699"/>
      <c r="O1435" s="599">
        <f t="shared" si="170"/>
        <v>0</v>
      </c>
      <c r="P1435" s="598">
        <f t="shared" si="171"/>
        <v>9</v>
      </c>
      <c r="Q1435" s="702"/>
      <c r="R1435" s="702"/>
      <c r="S1435" s="599">
        <f t="shared" si="172"/>
        <v>0</v>
      </c>
      <c r="T1435" s="599">
        <f t="shared" si="173"/>
        <v>0</v>
      </c>
      <c r="U1435" s="774"/>
      <c r="V1435" s="861"/>
      <c r="X1435" s="981">
        <v>0</v>
      </c>
      <c r="Y1435" s="981">
        <v>5</v>
      </c>
      <c r="AB1435" s="981">
        <v>0</v>
      </c>
      <c r="AC1435" s="981">
        <v>0</v>
      </c>
    </row>
    <row r="1436" spans="1:29" ht="15" hidden="1" customHeight="1" x14ac:dyDescent="0.25">
      <c r="A1436" s="580" t="str">
        <f t="shared" si="169"/>
        <v>11609457MB021E</v>
      </c>
      <c r="B1436" s="581">
        <v>1420</v>
      </c>
      <c r="C1436" s="639">
        <v>11609457</v>
      </c>
      <c r="D1436" s="639" t="s">
        <v>1036</v>
      </c>
      <c r="E1436" s="639">
        <v>6000</v>
      </c>
      <c r="F1436" s="613"/>
      <c r="G1436" s="639" t="s">
        <v>9878</v>
      </c>
      <c r="H1436" s="97" t="s">
        <v>69</v>
      </c>
      <c r="I1436" s="690" t="s">
        <v>84</v>
      </c>
      <c r="J1436" s="691" t="s">
        <v>9798</v>
      </c>
      <c r="K1436" s="688" t="s">
        <v>239</v>
      </c>
      <c r="L1436" s="688" t="s">
        <v>9782</v>
      </c>
      <c r="M1436" s="614">
        <v>4</v>
      </c>
      <c r="N1436" s="688" t="s">
        <v>78</v>
      </c>
      <c r="O1436" s="614">
        <f t="shared" si="170"/>
        <v>0</v>
      </c>
      <c r="P1436" s="593">
        <f t="shared" si="171"/>
        <v>150</v>
      </c>
      <c r="Q1436" s="614">
        <v>2</v>
      </c>
      <c r="R1436" s="614">
        <v>3</v>
      </c>
      <c r="S1436" s="593">
        <f t="shared" si="172"/>
        <v>1</v>
      </c>
      <c r="T1436" s="593">
        <f t="shared" si="173"/>
        <v>1</v>
      </c>
      <c r="U1436" s="735" t="s">
        <v>9824</v>
      </c>
      <c r="V1436" s="873">
        <v>42976</v>
      </c>
      <c r="X1436" s="981">
        <v>0</v>
      </c>
      <c r="Y1436" s="981">
        <v>73</v>
      </c>
      <c r="Z1436" s="981">
        <v>2</v>
      </c>
      <c r="AA1436" s="981">
        <v>3</v>
      </c>
      <c r="AB1436" s="981">
        <v>1</v>
      </c>
      <c r="AC1436" s="981">
        <v>1</v>
      </c>
    </row>
    <row r="1437" spans="1:29" ht="15" hidden="1" customHeight="1" x14ac:dyDescent="0.25">
      <c r="A1437" s="580" t="str">
        <f t="shared" si="169"/>
        <v>11609457LF001E</v>
      </c>
      <c r="B1437" s="581">
        <v>1421</v>
      </c>
      <c r="C1437" s="589">
        <v>11609457</v>
      </c>
      <c r="D1437" s="589" t="s">
        <v>1036</v>
      </c>
      <c r="E1437" s="589">
        <v>6000</v>
      </c>
      <c r="F1437" s="591"/>
      <c r="G1437" s="589" t="s">
        <v>1440</v>
      </c>
      <c r="H1437" s="541" t="s">
        <v>69</v>
      </c>
      <c r="I1437" s="692" t="s">
        <v>71</v>
      </c>
      <c r="J1437" s="592" t="s">
        <v>9798</v>
      </c>
      <c r="K1437" s="604" t="s">
        <v>239</v>
      </c>
      <c r="L1437" s="604" t="s">
        <v>9782</v>
      </c>
      <c r="M1437" s="593">
        <v>1</v>
      </c>
      <c r="N1437" s="604" t="s">
        <v>78</v>
      </c>
      <c r="O1437" s="593">
        <f t="shared" si="170"/>
        <v>0</v>
      </c>
      <c r="P1437" s="593">
        <f t="shared" si="171"/>
        <v>38</v>
      </c>
      <c r="Q1437" s="593">
        <v>2</v>
      </c>
      <c r="R1437" s="593">
        <v>3</v>
      </c>
      <c r="S1437" s="593">
        <f t="shared" si="172"/>
        <v>1</v>
      </c>
      <c r="T1437" s="593">
        <f t="shared" si="173"/>
        <v>1</v>
      </c>
      <c r="U1437" s="641" t="s">
        <v>9822</v>
      </c>
      <c r="V1437" s="856">
        <v>42878</v>
      </c>
      <c r="X1437" s="981">
        <v>0</v>
      </c>
      <c r="Y1437" s="981">
        <v>19</v>
      </c>
      <c r="Z1437" s="981">
        <v>2</v>
      </c>
      <c r="AA1437" s="981">
        <v>3</v>
      </c>
      <c r="AB1437" s="981">
        <v>1</v>
      </c>
      <c r="AC1437" s="981">
        <v>1</v>
      </c>
    </row>
    <row r="1438" spans="1:29" ht="15.75" hidden="1" customHeight="1" thickBot="1" x14ac:dyDescent="0.25">
      <c r="A1438" s="580" t="str">
        <f t="shared" si="169"/>
        <v>11609282MA021E</v>
      </c>
      <c r="B1438" s="581">
        <v>1422</v>
      </c>
      <c r="C1438" s="589">
        <v>11609282</v>
      </c>
      <c r="D1438" s="589" t="s">
        <v>1037</v>
      </c>
      <c r="E1438" s="589">
        <v>600</v>
      </c>
      <c r="F1438" s="591"/>
      <c r="G1438" s="589" t="s">
        <v>1867</v>
      </c>
      <c r="H1438" s="541" t="s">
        <v>69</v>
      </c>
      <c r="I1438" s="692" t="s">
        <v>97</v>
      </c>
      <c r="J1438" s="596" t="s">
        <v>9798</v>
      </c>
      <c r="K1438" s="705" t="s">
        <v>1038</v>
      </c>
      <c r="L1438" s="705" t="s">
        <v>9782</v>
      </c>
      <c r="M1438" s="706">
        <v>1</v>
      </c>
      <c r="N1438" s="705" t="s">
        <v>78</v>
      </c>
      <c r="O1438" s="706">
        <f t="shared" si="170"/>
        <v>0</v>
      </c>
      <c r="P1438" s="706">
        <f t="shared" si="171"/>
        <v>38</v>
      </c>
      <c r="Q1438" s="706">
        <v>2</v>
      </c>
      <c r="R1438" s="706">
        <v>3</v>
      </c>
      <c r="S1438" s="706">
        <f t="shared" si="172"/>
        <v>1</v>
      </c>
      <c r="T1438" s="706">
        <f t="shared" si="173"/>
        <v>1</v>
      </c>
      <c r="U1438" s="876" t="s">
        <v>9822</v>
      </c>
      <c r="V1438" s="877">
        <v>42892</v>
      </c>
      <c r="X1438" s="981">
        <v>0</v>
      </c>
      <c r="Y1438" s="981">
        <v>19</v>
      </c>
      <c r="Z1438" s="981">
        <v>2</v>
      </c>
      <c r="AA1438" s="981">
        <v>3</v>
      </c>
      <c r="AB1438" s="981">
        <v>1</v>
      </c>
      <c r="AC1438" s="981">
        <v>1</v>
      </c>
    </row>
    <row r="1439" spans="1:29" ht="15.75" hidden="1" customHeight="1" thickBot="1" x14ac:dyDescent="0.25">
      <c r="A1439" s="580" t="str">
        <f t="shared" si="169"/>
        <v>11609282MA010D</v>
      </c>
      <c r="B1439" s="581">
        <v>1423</v>
      </c>
      <c r="C1439" s="589">
        <v>11609282</v>
      </c>
      <c r="D1439" s="589" t="s">
        <v>1039</v>
      </c>
      <c r="E1439" s="589">
        <v>600</v>
      </c>
      <c r="F1439" s="591"/>
      <c r="G1439" s="589" t="s">
        <v>9855</v>
      </c>
      <c r="H1439" s="765" t="s">
        <v>69</v>
      </c>
      <c r="I1439" s="692" t="s">
        <v>97</v>
      </c>
      <c r="J1439" s="592" t="s">
        <v>9798</v>
      </c>
      <c r="K1439" s="604" t="s">
        <v>1038</v>
      </c>
      <c r="L1439" s="604" t="s">
        <v>9782</v>
      </c>
      <c r="M1439" s="593">
        <v>1</v>
      </c>
      <c r="N1439" s="604" t="s">
        <v>78</v>
      </c>
      <c r="O1439" s="594">
        <f t="shared" si="170"/>
        <v>0</v>
      </c>
      <c r="P1439" s="593">
        <f t="shared" si="171"/>
        <v>38</v>
      </c>
      <c r="Q1439" s="706">
        <v>2</v>
      </c>
      <c r="R1439" s="706">
        <v>3</v>
      </c>
      <c r="S1439" s="594">
        <f t="shared" si="172"/>
        <v>1</v>
      </c>
      <c r="T1439" s="594">
        <f t="shared" si="173"/>
        <v>1</v>
      </c>
      <c r="U1439" s="641" t="s">
        <v>9822</v>
      </c>
      <c r="V1439" s="833">
        <v>42892</v>
      </c>
      <c r="X1439" s="981">
        <v>0</v>
      </c>
      <c r="Y1439" s="981">
        <v>19</v>
      </c>
      <c r="Z1439" s="981">
        <v>2</v>
      </c>
      <c r="AA1439" s="981">
        <v>3</v>
      </c>
      <c r="AB1439" s="981">
        <v>1</v>
      </c>
      <c r="AC1439" s="981">
        <v>1</v>
      </c>
    </row>
    <row r="1440" spans="1:29" ht="15.75" hidden="1" customHeight="1" thickBot="1" x14ac:dyDescent="0.25">
      <c r="A1440" s="580" t="str">
        <f t="shared" si="169"/>
        <v>11609280TP026E-M3</v>
      </c>
      <c r="B1440" s="581">
        <v>1424</v>
      </c>
      <c r="C1440" s="639">
        <v>11609280</v>
      </c>
      <c r="D1440" s="639" t="s">
        <v>1041</v>
      </c>
      <c r="E1440" s="639">
        <v>2000</v>
      </c>
      <c r="G1440" s="639" t="s">
        <v>1042</v>
      </c>
      <c r="H1440" s="97" t="s">
        <v>69</v>
      </c>
      <c r="I1440" s="690" t="s">
        <v>121</v>
      </c>
      <c r="J1440" s="691" t="s">
        <v>83</v>
      </c>
      <c r="K1440" s="688" t="s">
        <v>1043</v>
      </c>
      <c r="L1440" s="688" t="s">
        <v>47</v>
      </c>
      <c r="M1440" s="585">
        <v>1</v>
      </c>
      <c r="O1440" s="579">
        <f t="shared" si="170"/>
        <v>0</v>
      </c>
      <c r="P1440" s="585" t="e">
        <f t="shared" si="171"/>
        <v>#N/A</v>
      </c>
      <c r="Q1440" s="602"/>
      <c r="R1440" s="602"/>
      <c r="S1440" s="579">
        <f t="shared" si="172"/>
        <v>0</v>
      </c>
      <c r="T1440" s="579">
        <f t="shared" si="173"/>
        <v>0</v>
      </c>
      <c r="U1440" s="735"/>
      <c r="V1440" s="831"/>
      <c r="X1440" s="981">
        <v>0</v>
      </c>
      <c r="Y1440" s="981" t="e">
        <v>#N/A</v>
      </c>
      <c r="AB1440" s="981">
        <v>0</v>
      </c>
      <c r="AC1440" s="981">
        <v>0</v>
      </c>
    </row>
    <row r="1441" spans="1:29" ht="15.75" hidden="1" customHeight="1" thickBot="1" x14ac:dyDescent="0.25">
      <c r="A1441" s="580" t="str">
        <f t="shared" si="169"/>
        <v>11589351MA012D</v>
      </c>
      <c r="B1441" s="581">
        <v>1425</v>
      </c>
      <c r="C1441" s="589">
        <v>11589351</v>
      </c>
      <c r="D1441" s="589" t="s">
        <v>1044</v>
      </c>
      <c r="E1441" s="589">
        <v>110</v>
      </c>
      <c r="F1441" s="591"/>
      <c r="G1441" s="589" t="s">
        <v>9856</v>
      </c>
      <c r="H1441" s="541" t="s">
        <v>69</v>
      </c>
      <c r="I1441" s="692" t="s">
        <v>97</v>
      </c>
      <c r="J1441" s="592" t="s">
        <v>9794</v>
      </c>
      <c r="K1441" s="604" t="s">
        <v>245</v>
      </c>
      <c r="L1441" s="604" t="s">
        <v>9782</v>
      </c>
      <c r="M1441" s="593">
        <v>4</v>
      </c>
      <c r="N1441" s="604" t="s">
        <v>78</v>
      </c>
      <c r="O1441" s="594">
        <f t="shared" si="170"/>
        <v>0</v>
      </c>
      <c r="P1441" s="593">
        <f t="shared" si="171"/>
        <v>150</v>
      </c>
      <c r="Q1441" s="706">
        <v>3</v>
      </c>
      <c r="R1441" s="706">
        <v>5</v>
      </c>
      <c r="S1441" s="594">
        <f t="shared" si="172"/>
        <v>6</v>
      </c>
      <c r="T1441" s="594">
        <f t="shared" si="173"/>
        <v>11</v>
      </c>
      <c r="U1441" s="641" t="s">
        <v>9822</v>
      </c>
      <c r="V1441" s="833">
        <v>42892</v>
      </c>
      <c r="X1441" s="981">
        <v>0</v>
      </c>
      <c r="Y1441" s="981">
        <v>73</v>
      </c>
      <c r="Z1441" s="981">
        <v>3</v>
      </c>
      <c r="AA1441" s="981">
        <v>5</v>
      </c>
      <c r="AB1441" s="981">
        <v>6</v>
      </c>
      <c r="AC1441" s="981">
        <v>11</v>
      </c>
    </row>
    <row r="1442" spans="1:29" ht="15.75" hidden="1" customHeight="1" thickBot="1" x14ac:dyDescent="0.25">
      <c r="A1442" s="580" t="str">
        <f t="shared" si="169"/>
        <v>11589296MA021E</v>
      </c>
      <c r="B1442" s="581">
        <v>1426</v>
      </c>
      <c r="C1442" s="589">
        <v>11589296</v>
      </c>
      <c r="D1442" s="589" t="s">
        <v>232</v>
      </c>
      <c r="E1442" s="589">
        <v>1000</v>
      </c>
      <c r="F1442" s="591"/>
      <c r="G1442" s="589" t="s">
        <v>1867</v>
      </c>
      <c r="H1442" s="541" t="s">
        <v>69</v>
      </c>
      <c r="I1442" s="692" t="s">
        <v>97</v>
      </c>
      <c r="J1442" s="592" t="s">
        <v>9798</v>
      </c>
      <c r="K1442" s="604" t="s">
        <v>10062</v>
      </c>
      <c r="L1442" s="604" t="s">
        <v>9782</v>
      </c>
      <c r="M1442" s="593">
        <v>4</v>
      </c>
      <c r="N1442" s="604" t="s">
        <v>78</v>
      </c>
      <c r="O1442" s="594">
        <f t="shared" si="170"/>
        <v>0</v>
      </c>
      <c r="P1442" s="593">
        <f t="shared" si="171"/>
        <v>150</v>
      </c>
      <c r="Q1442" s="706">
        <v>2</v>
      </c>
      <c r="R1442" s="706">
        <v>3</v>
      </c>
      <c r="S1442" s="594">
        <f t="shared" si="172"/>
        <v>1</v>
      </c>
      <c r="T1442" s="594">
        <f t="shared" si="173"/>
        <v>2</v>
      </c>
      <c r="U1442" s="641" t="s">
        <v>9822</v>
      </c>
      <c r="V1442" s="833">
        <v>42892</v>
      </c>
      <c r="X1442" s="981">
        <v>0</v>
      </c>
      <c r="Y1442" s="981">
        <v>73</v>
      </c>
      <c r="Z1442" s="981">
        <v>2</v>
      </c>
      <c r="AA1442" s="981">
        <v>3</v>
      </c>
      <c r="AB1442" s="981">
        <v>1</v>
      </c>
      <c r="AC1442" s="981">
        <v>2</v>
      </c>
    </row>
    <row r="1443" spans="1:29" ht="15.75" hidden="1" customHeight="1" thickBot="1" x14ac:dyDescent="0.25">
      <c r="A1443" s="580" t="str">
        <f t="shared" si="169"/>
        <v>11589295LF001D</v>
      </c>
      <c r="B1443" s="581">
        <v>1427</v>
      </c>
      <c r="C1443" s="589">
        <v>11589295</v>
      </c>
      <c r="D1443" s="589" t="s">
        <v>1048</v>
      </c>
      <c r="E1443" s="589">
        <v>400</v>
      </c>
      <c r="F1443" s="591"/>
      <c r="G1443" s="589" t="s">
        <v>1442</v>
      </c>
      <c r="H1443" s="541" t="s">
        <v>69</v>
      </c>
      <c r="I1443" s="692" t="s">
        <v>2283</v>
      </c>
      <c r="J1443" s="592" t="s">
        <v>9798</v>
      </c>
      <c r="K1443" s="604" t="s">
        <v>10057</v>
      </c>
      <c r="L1443" s="604" t="s">
        <v>9782</v>
      </c>
      <c r="M1443" s="593">
        <v>10</v>
      </c>
      <c r="N1443" s="604" t="s">
        <v>78</v>
      </c>
      <c r="O1443" s="594">
        <f t="shared" si="170"/>
        <v>0</v>
      </c>
      <c r="P1443" s="593">
        <f t="shared" si="171"/>
        <v>375</v>
      </c>
      <c r="Q1443" s="706">
        <v>2</v>
      </c>
      <c r="R1443" s="706">
        <v>3</v>
      </c>
      <c r="S1443" s="594">
        <f t="shared" si="172"/>
        <v>4</v>
      </c>
      <c r="T1443" s="594">
        <f t="shared" si="173"/>
        <v>8</v>
      </c>
      <c r="U1443" s="641" t="s">
        <v>9822</v>
      </c>
      <c r="V1443" s="833">
        <v>42892</v>
      </c>
      <c r="X1443" s="981">
        <v>0</v>
      </c>
      <c r="Y1443" s="981">
        <v>183</v>
      </c>
      <c r="Z1443" s="981">
        <v>2</v>
      </c>
      <c r="AA1443" s="981">
        <v>3</v>
      </c>
      <c r="AB1443" s="981">
        <v>1</v>
      </c>
      <c r="AC1443" s="981">
        <v>2</v>
      </c>
    </row>
    <row r="1444" spans="1:29" ht="15.75" hidden="1" customHeight="1" thickBot="1" x14ac:dyDescent="0.25">
      <c r="A1444" s="580" t="str">
        <f t="shared" si="169"/>
        <v>11589292LF006D-M1</v>
      </c>
      <c r="B1444" s="581">
        <v>1428</v>
      </c>
      <c r="C1444" s="692">
        <v>11589292</v>
      </c>
      <c r="D1444" s="589" t="s">
        <v>232</v>
      </c>
      <c r="E1444" s="589">
        <v>700</v>
      </c>
      <c r="F1444" s="591"/>
      <c r="G1444" s="589" t="s">
        <v>383</v>
      </c>
      <c r="H1444" s="541" t="s">
        <v>69</v>
      </c>
      <c r="I1444" s="692" t="s">
        <v>71</v>
      </c>
      <c r="J1444" s="592" t="s">
        <v>9795</v>
      </c>
      <c r="K1444" s="741" t="s">
        <v>98</v>
      </c>
      <c r="L1444" s="604" t="s">
        <v>9782</v>
      </c>
      <c r="M1444" s="593">
        <v>4</v>
      </c>
      <c r="N1444" s="604" t="s">
        <v>78</v>
      </c>
      <c r="O1444" s="594">
        <f t="shared" si="170"/>
        <v>0</v>
      </c>
      <c r="P1444" s="593">
        <f t="shared" si="171"/>
        <v>150</v>
      </c>
      <c r="Q1444" s="706">
        <v>2</v>
      </c>
      <c r="R1444" s="706">
        <v>3</v>
      </c>
      <c r="S1444" s="594">
        <f t="shared" si="172"/>
        <v>1</v>
      </c>
      <c r="T1444" s="594">
        <f t="shared" si="173"/>
        <v>2</v>
      </c>
      <c r="U1444" s="641" t="s">
        <v>9822</v>
      </c>
      <c r="V1444" s="833">
        <v>42921</v>
      </c>
      <c r="X1444" s="981">
        <v>0</v>
      </c>
      <c r="Y1444" s="981">
        <v>73</v>
      </c>
      <c r="Z1444" s="981">
        <v>2</v>
      </c>
      <c r="AA1444" s="981">
        <v>3</v>
      </c>
      <c r="AB1444" s="981">
        <v>1</v>
      </c>
      <c r="AC1444" s="981">
        <v>2</v>
      </c>
    </row>
    <row r="1445" spans="1:29" ht="15.75" hidden="1" customHeight="1" thickBot="1" x14ac:dyDescent="0.25">
      <c r="A1445" s="580" t="str">
        <f t="shared" si="169"/>
        <v>11589290MA021E</v>
      </c>
      <c r="B1445" s="581">
        <v>1429</v>
      </c>
      <c r="C1445" s="604">
        <v>11589290</v>
      </c>
      <c r="D1445" s="589" t="s">
        <v>1051</v>
      </c>
      <c r="E1445" s="589">
        <v>3500</v>
      </c>
      <c r="F1445" s="591"/>
      <c r="G1445" s="604" t="s">
        <v>1867</v>
      </c>
      <c r="H1445" s="541" t="s">
        <v>69</v>
      </c>
      <c r="I1445" s="692" t="s">
        <v>519</v>
      </c>
      <c r="J1445" s="592" t="s">
        <v>9798</v>
      </c>
      <c r="K1445" s="604" t="s">
        <v>258</v>
      </c>
      <c r="L1445" s="604" t="s">
        <v>9782</v>
      </c>
      <c r="M1445" s="593">
        <v>2</v>
      </c>
      <c r="N1445" s="604" t="s">
        <v>78</v>
      </c>
      <c r="O1445" s="594">
        <f t="shared" si="170"/>
        <v>0</v>
      </c>
      <c r="P1445" s="593">
        <f t="shared" si="171"/>
        <v>75</v>
      </c>
      <c r="Q1445" s="706">
        <v>2</v>
      </c>
      <c r="R1445" s="706">
        <v>3</v>
      </c>
      <c r="S1445" s="594">
        <f t="shared" si="172"/>
        <v>1</v>
      </c>
      <c r="T1445" s="594">
        <f t="shared" si="173"/>
        <v>1</v>
      </c>
      <c r="U1445" s="641" t="s">
        <v>9822</v>
      </c>
      <c r="V1445" s="833">
        <v>42892</v>
      </c>
      <c r="X1445" s="981">
        <v>0</v>
      </c>
      <c r="Y1445" s="981">
        <v>37</v>
      </c>
      <c r="Z1445" s="981">
        <v>2</v>
      </c>
      <c r="AA1445" s="981">
        <v>3</v>
      </c>
      <c r="AB1445" s="981">
        <v>1</v>
      </c>
      <c r="AC1445" s="981">
        <v>1</v>
      </c>
    </row>
    <row r="1446" spans="1:29" ht="15.75" hidden="1" customHeight="1" thickBot="1" x14ac:dyDescent="0.25">
      <c r="A1446" s="580" t="str">
        <f t="shared" si="169"/>
        <v>11589289MA021E</v>
      </c>
      <c r="B1446" s="581">
        <v>1430</v>
      </c>
      <c r="C1446" s="692">
        <v>11589289</v>
      </c>
      <c r="D1446" s="589" t="s">
        <v>876</v>
      </c>
      <c r="E1446" s="589">
        <v>900</v>
      </c>
      <c r="F1446" s="591"/>
      <c r="G1446" s="589" t="s">
        <v>1867</v>
      </c>
      <c r="H1446" s="541" t="s">
        <v>69</v>
      </c>
      <c r="I1446" s="692" t="s">
        <v>97</v>
      </c>
      <c r="J1446" s="592" t="s">
        <v>9798</v>
      </c>
      <c r="K1446" s="604" t="s">
        <v>1052</v>
      </c>
      <c r="L1446" s="604" t="s">
        <v>9782</v>
      </c>
      <c r="M1446" s="593">
        <v>12</v>
      </c>
      <c r="N1446" s="604" t="s">
        <v>78</v>
      </c>
      <c r="O1446" s="594">
        <f t="shared" si="170"/>
        <v>0</v>
      </c>
      <c r="P1446" s="593">
        <f t="shared" si="171"/>
        <v>450</v>
      </c>
      <c r="Q1446" s="706">
        <v>2</v>
      </c>
      <c r="R1446" s="706">
        <v>3</v>
      </c>
      <c r="S1446" s="594">
        <f t="shared" si="172"/>
        <v>2</v>
      </c>
      <c r="T1446" s="594">
        <f t="shared" si="173"/>
        <v>4</v>
      </c>
      <c r="U1446" s="641" t="s">
        <v>9822</v>
      </c>
      <c r="V1446" s="833">
        <v>42892</v>
      </c>
      <c r="X1446" s="981">
        <v>0</v>
      </c>
      <c r="Y1446" s="981">
        <v>219</v>
      </c>
      <c r="Z1446" s="981">
        <v>2</v>
      </c>
      <c r="AA1446" s="981">
        <v>3</v>
      </c>
      <c r="AB1446" s="981">
        <v>2</v>
      </c>
      <c r="AC1446" s="981">
        <v>4</v>
      </c>
    </row>
    <row r="1447" spans="1:29" ht="15.75" hidden="1" customHeight="1" thickBot="1" x14ac:dyDescent="0.25">
      <c r="A1447" s="580" t="str">
        <f t="shared" si="169"/>
        <v>11589289SPSLF</v>
      </c>
      <c r="B1447" s="581">
        <v>1431</v>
      </c>
      <c r="C1447" s="589">
        <v>11589289</v>
      </c>
      <c r="D1447" s="589" t="s">
        <v>876</v>
      </c>
      <c r="E1447" s="589">
        <v>900</v>
      </c>
      <c r="F1447" s="591"/>
      <c r="G1447" s="589" t="s">
        <v>10055</v>
      </c>
      <c r="H1447" s="541" t="s">
        <v>69</v>
      </c>
      <c r="I1447" s="692" t="s">
        <v>71</v>
      </c>
      <c r="J1447" s="592" t="s">
        <v>9798</v>
      </c>
      <c r="K1447" s="604" t="s">
        <v>1052</v>
      </c>
      <c r="L1447" s="604" t="s">
        <v>9782</v>
      </c>
      <c r="M1447" s="593">
        <v>12</v>
      </c>
      <c r="N1447" s="604" t="s">
        <v>78</v>
      </c>
      <c r="O1447" s="594">
        <f t="shared" si="170"/>
        <v>0</v>
      </c>
      <c r="P1447" s="593">
        <f t="shared" si="171"/>
        <v>450</v>
      </c>
      <c r="Q1447" s="706">
        <v>2</v>
      </c>
      <c r="R1447" s="706">
        <v>3</v>
      </c>
      <c r="S1447" s="594">
        <f t="shared" si="172"/>
        <v>2</v>
      </c>
      <c r="T1447" s="594">
        <f t="shared" si="173"/>
        <v>4</v>
      </c>
      <c r="U1447" s="641" t="s">
        <v>9822</v>
      </c>
      <c r="V1447" s="833">
        <v>42892</v>
      </c>
      <c r="X1447" s="981">
        <v>0</v>
      </c>
      <c r="Y1447" s="981">
        <v>219</v>
      </c>
      <c r="Z1447" s="981">
        <v>2</v>
      </c>
      <c r="AA1447" s="981">
        <v>3</v>
      </c>
      <c r="AB1447" s="981">
        <v>2</v>
      </c>
      <c r="AC1447" s="981">
        <v>4</v>
      </c>
    </row>
    <row r="1448" spans="1:29" ht="15.75" hidden="1" customHeight="1" thickBot="1" x14ac:dyDescent="0.25">
      <c r="A1448" s="580" t="str">
        <f t="shared" si="169"/>
        <v>11589289TAP055E</v>
      </c>
      <c r="B1448" s="581">
        <v>1432</v>
      </c>
      <c r="C1448" s="692">
        <v>11589289</v>
      </c>
      <c r="D1448" s="589" t="s">
        <v>876</v>
      </c>
      <c r="E1448" s="589">
        <v>900</v>
      </c>
      <c r="F1448" s="591"/>
      <c r="G1448" s="589" t="s">
        <v>9984</v>
      </c>
      <c r="H1448" s="541" t="s">
        <v>69</v>
      </c>
      <c r="I1448" s="692" t="s">
        <v>121</v>
      </c>
      <c r="J1448" s="592" t="s">
        <v>9798</v>
      </c>
      <c r="K1448" s="604" t="s">
        <v>239</v>
      </c>
      <c r="L1448" s="604" t="s">
        <v>9782</v>
      </c>
      <c r="M1448" s="593">
        <v>2</v>
      </c>
      <c r="N1448" s="604" t="s">
        <v>78</v>
      </c>
      <c r="O1448" s="594">
        <f t="shared" si="170"/>
        <v>0</v>
      </c>
      <c r="P1448" s="593">
        <f t="shared" si="171"/>
        <v>75</v>
      </c>
      <c r="Q1448" s="706">
        <v>2</v>
      </c>
      <c r="R1448" s="706">
        <v>3</v>
      </c>
      <c r="S1448" s="594">
        <f t="shared" si="172"/>
        <v>1</v>
      </c>
      <c r="T1448" s="594">
        <f t="shared" si="173"/>
        <v>1</v>
      </c>
      <c r="U1448" s="641" t="s">
        <v>9822</v>
      </c>
      <c r="V1448" s="833">
        <v>42892</v>
      </c>
      <c r="X1448" s="981">
        <v>0</v>
      </c>
      <c r="Y1448" s="981">
        <v>37</v>
      </c>
      <c r="Z1448" s="981">
        <v>2</v>
      </c>
      <c r="AA1448" s="981">
        <v>3</v>
      </c>
      <c r="AB1448" s="981">
        <v>1</v>
      </c>
      <c r="AC1448" s="981">
        <v>1</v>
      </c>
    </row>
    <row r="1449" spans="1:29" ht="15.75" hidden="1" customHeight="1" thickBot="1" x14ac:dyDescent="0.25">
      <c r="A1449" s="580" t="str">
        <f t="shared" si="169"/>
        <v>11589277MA011D</v>
      </c>
      <c r="B1449" s="581">
        <v>1433</v>
      </c>
      <c r="C1449" s="692">
        <v>11589277</v>
      </c>
      <c r="D1449" s="589" t="s">
        <v>1053</v>
      </c>
      <c r="E1449" s="589">
        <v>120</v>
      </c>
      <c r="F1449" s="591"/>
      <c r="G1449" s="589" t="s">
        <v>1393</v>
      </c>
      <c r="H1449" s="541" t="s">
        <v>69</v>
      </c>
      <c r="I1449" s="692" t="s">
        <v>97</v>
      </c>
      <c r="J1449" s="592" t="s">
        <v>9794</v>
      </c>
      <c r="K1449" s="604" t="s">
        <v>1054</v>
      </c>
      <c r="L1449" s="604" t="s">
        <v>9782</v>
      </c>
      <c r="M1449" s="593">
        <v>1</v>
      </c>
      <c r="N1449" s="604" t="s">
        <v>78</v>
      </c>
      <c r="O1449" s="594">
        <f t="shared" si="170"/>
        <v>0</v>
      </c>
      <c r="P1449" s="593">
        <f t="shared" si="171"/>
        <v>38</v>
      </c>
      <c r="Q1449" s="706">
        <v>3</v>
      </c>
      <c r="R1449" s="706">
        <v>9</v>
      </c>
      <c r="S1449" s="594">
        <f t="shared" si="172"/>
        <v>2</v>
      </c>
      <c r="T1449" s="594">
        <f t="shared" si="173"/>
        <v>3</v>
      </c>
      <c r="U1449" s="641" t="s">
        <v>9822</v>
      </c>
      <c r="V1449" s="833">
        <v>42898</v>
      </c>
      <c r="W1449" s="814" t="s">
        <v>9856</v>
      </c>
      <c r="X1449" s="981">
        <v>0</v>
      </c>
      <c r="Y1449" s="981">
        <v>19</v>
      </c>
      <c r="Z1449" s="981">
        <v>3</v>
      </c>
      <c r="AA1449" s="981">
        <v>9</v>
      </c>
      <c r="AB1449" s="981">
        <v>2</v>
      </c>
      <c r="AC1449" s="981">
        <v>3</v>
      </c>
    </row>
    <row r="1450" spans="1:29" ht="15.75" hidden="1" customHeight="1" thickBot="1" x14ac:dyDescent="0.25">
      <c r="A1450" s="580" t="str">
        <f t="shared" si="169"/>
        <v>11589164TP035D-M2</v>
      </c>
      <c r="B1450" s="581">
        <v>1434</v>
      </c>
      <c r="C1450" s="690">
        <v>11589164</v>
      </c>
      <c r="D1450" s="639" t="s">
        <v>1056</v>
      </c>
      <c r="E1450" s="639">
        <v>270</v>
      </c>
      <c r="G1450" s="639" t="s">
        <v>210</v>
      </c>
      <c r="H1450" s="97" t="s">
        <v>69</v>
      </c>
      <c r="I1450" s="690" t="s">
        <v>121</v>
      </c>
      <c r="J1450" s="691" t="s">
        <v>117</v>
      </c>
      <c r="K1450" s="688" t="s">
        <v>245</v>
      </c>
      <c r="L1450" s="688" t="s">
        <v>47</v>
      </c>
      <c r="M1450" s="585">
        <v>1</v>
      </c>
      <c r="O1450" s="579">
        <f t="shared" si="170"/>
        <v>0</v>
      </c>
      <c r="P1450" s="585" t="e">
        <f t="shared" si="171"/>
        <v>#N/A</v>
      </c>
      <c r="Q1450" s="602"/>
      <c r="R1450" s="602"/>
      <c r="S1450" s="579">
        <f t="shared" si="172"/>
        <v>0</v>
      </c>
      <c r="T1450" s="579">
        <f t="shared" si="173"/>
        <v>0</v>
      </c>
      <c r="U1450" s="735"/>
      <c r="V1450" s="831"/>
      <c r="X1450" s="981">
        <v>0</v>
      </c>
      <c r="Y1450" s="981" t="e">
        <v>#N/A</v>
      </c>
      <c r="AB1450" s="981">
        <v>0</v>
      </c>
      <c r="AC1450" s="981">
        <v>0</v>
      </c>
    </row>
    <row r="1451" spans="1:29" ht="15.75" hidden="1" customHeight="1" thickBot="1" x14ac:dyDescent="0.25">
      <c r="A1451" s="580" t="str">
        <f t="shared" si="169"/>
        <v>11589015LF002D-M1</v>
      </c>
      <c r="B1451" s="581">
        <v>1435</v>
      </c>
      <c r="C1451" s="692">
        <v>11589015</v>
      </c>
      <c r="D1451" s="589" t="s">
        <v>1057</v>
      </c>
      <c r="E1451" s="589">
        <v>4000</v>
      </c>
      <c r="F1451" s="591"/>
      <c r="G1451" s="589" t="s">
        <v>395</v>
      </c>
      <c r="H1451" s="541" t="s">
        <v>69</v>
      </c>
      <c r="I1451" s="692" t="s">
        <v>71</v>
      </c>
      <c r="J1451" s="592" t="s">
        <v>9798</v>
      </c>
      <c r="K1451" s="604" t="s">
        <v>239</v>
      </c>
      <c r="L1451" s="604" t="s">
        <v>9782</v>
      </c>
      <c r="M1451" s="593">
        <v>1</v>
      </c>
      <c r="N1451" s="604" t="s">
        <v>78</v>
      </c>
      <c r="O1451" s="594">
        <f t="shared" si="170"/>
        <v>0</v>
      </c>
      <c r="P1451" s="593">
        <f t="shared" si="171"/>
        <v>38</v>
      </c>
      <c r="Q1451" s="706">
        <v>2</v>
      </c>
      <c r="R1451" s="706">
        <v>3</v>
      </c>
      <c r="S1451" s="594">
        <f t="shared" si="172"/>
        <v>1</v>
      </c>
      <c r="T1451" s="594">
        <f t="shared" si="173"/>
        <v>1</v>
      </c>
      <c r="U1451" s="641" t="s">
        <v>9822</v>
      </c>
      <c r="V1451" s="833">
        <v>42906</v>
      </c>
      <c r="X1451" s="981">
        <v>0</v>
      </c>
      <c r="Y1451" s="981">
        <v>19</v>
      </c>
      <c r="Z1451" s="981">
        <v>2</v>
      </c>
      <c r="AA1451" s="981">
        <v>3</v>
      </c>
      <c r="AB1451" s="981">
        <v>1</v>
      </c>
      <c r="AC1451" s="981">
        <v>1</v>
      </c>
    </row>
    <row r="1452" spans="1:29" ht="15.75" hidden="1" customHeight="1" thickBot="1" x14ac:dyDescent="0.25">
      <c r="A1452" s="580" t="str">
        <f t="shared" si="169"/>
        <v>11589015TP039E-M2</v>
      </c>
      <c r="B1452" s="581">
        <v>1436</v>
      </c>
      <c r="C1452" s="693">
        <v>11589015</v>
      </c>
      <c r="D1452" s="695" t="s">
        <v>1058</v>
      </c>
      <c r="E1452" s="639">
        <v>4000</v>
      </c>
      <c r="G1452" s="639" t="s">
        <v>1059</v>
      </c>
      <c r="H1452" s="97" t="s">
        <v>69</v>
      </c>
      <c r="I1452" s="690" t="s">
        <v>121</v>
      </c>
      <c r="J1452" s="691" t="s">
        <v>83</v>
      </c>
      <c r="K1452" s="688" t="s">
        <v>239</v>
      </c>
      <c r="L1452" s="688" t="s">
        <v>47</v>
      </c>
      <c r="M1452" s="585">
        <v>1</v>
      </c>
      <c r="O1452" s="579">
        <f t="shared" si="170"/>
        <v>0</v>
      </c>
      <c r="P1452" s="585" t="e">
        <f t="shared" si="171"/>
        <v>#N/A</v>
      </c>
      <c r="Q1452" s="602"/>
      <c r="R1452" s="602"/>
      <c r="S1452" s="579">
        <f t="shared" si="172"/>
        <v>0</v>
      </c>
      <c r="T1452" s="579">
        <f t="shared" si="173"/>
        <v>0</v>
      </c>
      <c r="U1452" s="735"/>
      <c r="V1452" s="831"/>
      <c r="X1452" s="981">
        <v>0</v>
      </c>
      <c r="Y1452" s="981" t="e">
        <v>#N/A</v>
      </c>
      <c r="AB1452" s="981">
        <v>0</v>
      </c>
      <c r="AC1452" s="981">
        <v>0</v>
      </c>
    </row>
    <row r="1453" spans="1:29" ht="15.75" hidden="1" customHeight="1" thickBot="1" x14ac:dyDescent="0.25">
      <c r="A1453" s="580" t="str">
        <f t="shared" si="169"/>
        <v>11589015TP040D-M2</v>
      </c>
      <c r="B1453" s="581">
        <v>1437</v>
      </c>
      <c r="C1453" s="693">
        <v>11589015</v>
      </c>
      <c r="D1453" s="695" t="s">
        <v>1058</v>
      </c>
      <c r="E1453" s="639">
        <v>4000</v>
      </c>
      <c r="G1453" s="639" t="s">
        <v>330</v>
      </c>
      <c r="H1453" s="97" t="s">
        <v>69</v>
      </c>
      <c r="I1453" s="690" t="s">
        <v>121</v>
      </c>
      <c r="J1453" s="691" t="s">
        <v>83</v>
      </c>
      <c r="K1453" s="688" t="s">
        <v>239</v>
      </c>
      <c r="L1453" s="688" t="s">
        <v>47</v>
      </c>
      <c r="M1453" s="585">
        <v>1</v>
      </c>
      <c r="O1453" s="579">
        <f t="shared" si="170"/>
        <v>0</v>
      </c>
      <c r="P1453" s="585" t="e">
        <f t="shared" si="171"/>
        <v>#N/A</v>
      </c>
      <c r="Q1453" s="602"/>
      <c r="R1453" s="602"/>
      <c r="S1453" s="579">
        <f t="shared" si="172"/>
        <v>0</v>
      </c>
      <c r="T1453" s="579">
        <f t="shared" si="173"/>
        <v>0</v>
      </c>
      <c r="U1453" s="735"/>
      <c r="V1453" s="831"/>
      <c r="X1453" s="981">
        <v>0</v>
      </c>
      <c r="Y1453" s="981" t="e">
        <v>#N/A</v>
      </c>
      <c r="AB1453" s="981">
        <v>0</v>
      </c>
      <c r="AC1453" s="981">
        <v>0</v>
      </c>
    </row>
    <row r="1454" spans="1:29" ht="24" hidden="1" customHeight="1" thickBot="1" x14ac:dyDescent="0.25">
      <c r="A1454" s="580" t="str">
        <f t="shared" si="169"/>
        <v>11589012DO023E-M4</v>
      </c>
      <c r="B1454" s="581">
        <v>1438</v>
      </c>
      <c r="C1454" s="690">
        <v>11589012</v>
      </c>
      <c r="D1454" s="639" t="s">
        <v>1060</v>
      </c>
      <c r="E1454" s="639">
        <v>3000</v>
      </c>
      <c r="G1454" s="639" t="s">
        <v>103</v>
      </c>
      <c r="H1454" s="97" t="s">
        <v>69</v>
      </c>
      <c r="I1454" s="690" t="s">
        <v>104</v>
      </c>
      <c r="J1454" s="691" t="s">
        <v>83</v>
      </c>
      <c r="K1454" s="715" t="s">
        <v>1061</v>
      </c>
      <c r="L1454" s="688" t="s">
        <v>301</v>
      </c>
      <c r="M1454" s="585">
        <v>1</v>
      </c>
      <c r="O1454" s="579">
        <f t="shared" si="170"/>
        <v>0</v>
      </c>
      <c r="P1454" s="585" t="e">
        <f t="shared" si="171"/>
        <v>#N/A</v>
      </c>
      <c r="Q1454" s="602"/>
      <c r="R1454" s="602"/>
      <c r="S1454" s="579">
        <f t="shared" si="172"/>
        <v>0</v>
      </c>
      <c r="T1454" s="579">
        <f t="shared" si="173"/>
        <v>0</v>
      </c>
      <c r="U1454" s="735"/>
      <c r="V1454" s="831"/>
      <c r="X1454" s="981">
        <v>0</v>
      </c>
      <c r="Y1454" s="981" t="e">
        <v>#N/A</v>
      </c>
      <c r="AB1454" s="981">
        <v>0</v>
      </c>
      <c r="AC1454" s="981">
        <v>0</v>
      </c>
    </row>
    <row r="1455" spans="1:29" ht="15.75" hidden="1" customHeight="1" thickBot="1" x14ac:dyDescent="0.25">
      <c r="A1455" s="580" t="str">
        <f t="shared" si="169"/>
        <v>11588738TP020D-M2</v>
      </c>
      <c r="B1455" s="581">
        <v>1439</v>
      </c>
      <c r="C1455" s="690">
        <v>11588738</v>
      </c>
      <c r="D1455" s="639" t="s">
        <v>1062</v>
      </c>
      <c r="E1455" s="639">
        <v>300</v>
      </c>
      <c r="G1455" s="639" t="s">
        <v>1063</v>
      </c>
      <c r="H1455" s="97" t="s">
        <v>69</v>
      </c>
      <c r="I1455" s="690" t="s">
        <v>121</v>
      </c>
      <c r="J1455" s="691" t="s">
        <v>117</v>
      </c>
      <c r="K1455" s="688" t="s">
        <v>245</v>
      </c>
      <c r="L1455" s="688" t="s">
        <v>47</v>
      </c>
      <c r="M1455" s="585">
        <v>1</v>
      </c>
      <c r="O1455" s="579">
        <f t="shared" si="170"/>
        <v>0</v>
      </c>
      <c r="P1455" s="585" t="e">
        <f t="shared" si="171"/>
        <v>#N/A</v>
      </c>
      <c r="Q1455" s="602"/>
      <c r="R1455" s="602"/>
      <c r="S1455" s="579">
        <f t="shared" si="172"/>
        <v>0</v>
      </c>
      <c r="T1455" s="579">
        <f t="shared" si="173"/>
        <v>0</v>
      </c>
      <c r="U1455" s="735"/>
      <c r="V1455" s="831"/>
      <c r="X1455" s="981">
        <v>0</v>
      </c>
      <c r="Y1455" s="981" t="e">
        <v>#N/A</v>
      </c>
      <c r="AB1455" s="981">
        <v>0</v>
      </c>
      <c r="AC1455" s="981">
        <v>0</v>
      </c>
    </row>
    <row r="1456" spans="1:29" ht="15.75" hidden="1" customHeight="1" thickBot="1" x14ac:dyDescent="0.25">
      <c r="A1456" s="580" t="str">
        <f t="shared" si="169"/>
        <v>11588738TP020E-M3</v>
      </c>
      <c r="B1456" s="581">
        <v>1440</v>
      </c>
      <c r="C1456" s="690">
        <v>11588738</v>
      </c>
      <c r="D1456" s="639" t="s">
        <v>1062</v>
      </c>
      <c r="E1456" s="639">
        <v>300</v>
      </c>
      <c r="G1456" s="639" t="s">
        <v>874</v>
      </c>
      <c r="H1456" s="97" t="s">
        <v>69</v>
      </c>
      <c r="I1456" s="690" t="s">
        <v>121</v>
      </c>
      <c r="J1456" s="691" t="s">
        <v>117</v>
      </c>
      <c r="K1456" s="688" t="s">
        <v>245</v>
      </c>
      <c r="L1456" s="690" t="s">
        <v>47</v>
      </c>
      <c r="M1456" s="585">
        <v>1</v>
      </c>
      <c r="O1456" s="579">
        <f t="shared" si="170"/>
        <v>0</v>
      </c>
      <c r="P1456" s="585" t="e">
        <f t="shared" si="171"/>
        <v>#N/A</v>
      </c>
      <c r="Q1456" s="602"/>
      <c r="R1456" s="602"/>
      <c r="S1456" s="579">
        <f t="shared" si="172"/>
        <v>0</v>
      </c>
      <c r="T1456" s="579">
        <f t="shared" si="173"/>
        <v>0</v>
      </c>
      <c r="U1456" s="735"/>
      <c r="V1456" s="831"/>
      <c r="X1456" s="981">
        <v>0</v>
      </c>
      <c r="Y1456" s="981" t="e">
        <v>#N/A</v>
      </c>
      <c r="AB1456" s="981">
        <v>0</v>
      </c>
      <c r="AC1456" s="981">
        <v>0</v>
      </c>
    </row>
    <row r="1457" spans="1:29" ht="15.75" hidden="1" customHeight="1" thickBot="1" x14ac:dyDescent="0.25">
      <c r="A1457" s="580" t="str">
        <f t="shared" si="169"/>
        <v>11588726MA021E</v>
      </c>
      <c r="B1457" s="581">
        <v>1441</v>
      </c>
      <c r="C1457" s="690">
        <v>11588726</v>
      </c>
      <c r="D1457" s="639" t="s">
        <v>1064</v>
      </c>
      <c r="E1457" s="639">
        <v>400</v>
      </c>
      <c r="F1457" s="613"/>
      <c r="G1457" s="639" t="s">
        <v>1867</v>
      </c>
      <c r="H1457" s="97" t="s">
        <v>69</v>
      </c>
      <c r="I1457" s="690" t="s">
        <v>97</v>
      </c>
      <c r="J1457" s="691" t="s">
        <v>9794</v>
      </c>
      <c r="K1457" s="688" t="s">
        <v>245</v>
      </c>
      <c r="L1457" s="688" t="s">
        <v>9782</v>
      </c>
      <c r="M1457" s="614">
        <v>1</v>
      </c>
      <c r="N1457" s="688" t="s">
        <v>78</v>
      </c>
      <c r="O1457" s="615">
        <f t="shared" si="170"/>
        <v>0</v>
      </c>
      <c r="P1457" s="593">
        <f t="shared" si="171"/>
        <v>38</v>
      </c>
      <c r="Q1457" s="815">
        <v>2</v>
      </c>
      <c r="R1457" s="815">
        <v>3</v>
      </c>
      <c r="S1457" s="594">
        <f t="shared" si="172"/>
        <v>1</v>
      </c>
      <c r="T1457" s="594">
        <f t="shared" si="173"/>
        <v>1</v>
      </c>
      <c r="U1457" s="735" t="s">
        <v>9824</v>
      </c>
      <c r="V1457" s="832">
        <v>43006</v>
      </c>
      <c r="X1457" s="981">
        <v>0</v>
      </c>
      <c r="Y1457" s="981">
        <v>19</v>
      </c>
      <c r="Z1457" s="981">
        <v>2</v>
      </c>
      <c r="AA1457" s="981">
        <v>3</v>
      </c>
      <c r="AB1457" s="981">
        <v>1</v>
      </c>
      <c r="AC1457" s="981">
        <v>1</v>
      </c>
    </row>
    <row r="1458" spans="1:29" ht="15.75" hidden="1" customHeight="1" thickBot="1" x14ac:dyDescent="0.25">
      <c r="A1458" s="580" t="str">
        <f t="shared" si="169"/>
        <v>11588724TAP033E</v>
      </c>
      <c r="B1458" s="581">
        <v>1442</v>
      </c>
      <c r="C1458" s="769">
        <v>11588724</v>
      </c>
      <c r="D1458" s="589" t="s">
        <v>238</v>
      </c>
      <c r="E1458" s="589">
        <v>500</v>
      </c>
      <c r="F1458" s="591"/>
      <c r="G1458" s="589" t="s">
        <v>9962</v>
      </c>
      <c r="H1458" s="541" t="s">
        <v>69</v>
      </c>
      <c r="I1458" s="692" t="s">
        <v>121</v>
      </c>
      <c r="J1458" s="592" t="s">
        <v>117</v>
      </c>
      <c r="K1458" s="604" t="s">
        <v>474</v>
      </c>
      <c r="L1458" s="604" t="s">
        <v>47</v>
      </c>
      <c r="M1458" s="593">
        <v>1</v>
      </c>
      <c r="N1458" s="604"/>
      <c r="O1458" s="594">
        <f t="shared" si="170"/>
        <v>0</v>
      </c>
      <c r="P1458" s="593" t="e">
        <f t="shared" si="171"/>
        <v>#N/A</v>
      </c>
      <c r="Q1458" s="706"/>
      <c r="R1458" s="706"/>
      <c r="S1458" s="594">
        <v>2</v>
      </c>
      <c r="T1458" s="594">
        <v>3</v>
      </c>
      <c r="U1458" s="641" t="s">
        <v>9823</v>
      </c>
      <c r="V1458" s="853">
        <v>43004</v>
      </c>
      <c r="X1458" s="981">
        <v>0</v>
      </c>
      <c r="Y1458" s="981" t="e">
        <v>#N/A</v>
      </c>
      <c r="AB1458" s="981">
        <v>0</v>
      </c>
      <c r="AC1458" s="981">
        <v>0</v>
      </c>
    </row>
    <row r="1459" spans="1:29" ht="15.75" hidden="1" customHeight="1" thickBot="1" x14ac:dyDescent="0.25">
      <c r="A1459" s="580" t="str">
        <f t="shared" si="169"/>
        <v>11588722MA021E</v>
      </c>
      <c r="B1459" s="581">
        <v>1443</v>
      </c>
      <c r="C1459" s="589">
        <v>11588722</v>
      </c>
      <c r="D1459" s="589" t="s">
        <v>1065</v>
      </c>
      <c r="E1459" s="589">
        <v>600</v>
      </c>
      <c r="F1459" s="591"/>
      <c r="G1459" s="589" t="s">
        <v>1867</v>
      </c>
      <c r="H1459" s="765" t="s">
        <v>69</v>
      </c>
      <c r="I1459" s="692" t="s">
        <v>97</v>
      </c>
      <c r="J1459" s="592" t="s">
        <v>9794</v>
      </c>
      <c r="K1459" s="604" t="s">
        <v>239</v>
      </c>
      <c r="L1459" s="604" t="s">
        <v>9782</v>
      </c>
      <c r="M1459" s="593">
        <v>4</v>
      </c>
      <c r="N1459" s="604" t="s">
        <v>78</v>
      </c>
      <c r="O1459" s="594">
        <f t="shared" si="170"/>
        <v>0</v>
      </c>
      <c r="P1459" s="593">
        <f t="shared" si="171"/>
        <v>150</v>
      </c>
      <c r="Q1459" s="706">
        <v>2</v>
      </c>
      <c r="R1459" s="706">
        <v>3</v>
      </c>
      <c r="S1459" s="594">
        <f t="shared" si="172"/>
        <v>1</v>
      </c>
      <c r="T1459" s="594">
        <f t="shared" si="173"/>
        <v>2</v>
      </c>
      <c r="U1459" s="641" t="s">
        <v>9822</v>
      </c>
      <c r="V1459" s="833">
        <v>42892</v>
      </c>
      <c r="X1459" s="981">
        <v>0</v>
      </c>
      <c r="Y1459" s="981">
        <v>73</v>
      </c>
      <c r="Z1459" s="981">
        <v>2</v>
      </c>
      <c r="AA1459" s="981">
        <v>3</v>
      </c>
      <c r="AB1459" s="981">
        <v>1</v>
      </c>
      <c r="AC1459" s="981">
        <v>2</v>
      </c>
    </row>
    <row r="1460" spans="1:29" ht="15" hidden="1" customHeight="1" x14ac:dyDescent="0.25">
      <c r="A1460" s="580" t="str">
        <f t="shared" si="169"/>
        <v>11588713MA009D</v>
      </c>
      <c r="B1460" s="581">
        <v>1444</v>
      </c>
      <c r="C1460" s="692">
        <v>11588713</v>
      </c>
      <c r="D1460" s="589" t="s">
        <v>1066</v>
      </c>
      <c r="E1460" s="589">
        <v>1200</v>
      </c>
      <c r="F1460" s="591"/>
      <c r="G1460" s="589" t="s">
        <v>1392</v>
      </c>
      <c r="H1460" s="541" t="s">
        <v>69</v>
      </c>
      <c r="I1460" s="692" t="s">
        <v>97</v>
      </c>
      <c r="J1460" s="762" t="s">
        <v>9798</v>
      </c>
      <c r="K1460" s="763" t="s">
        <v>245</v>
      </c>
      <c r="L1460" s="763" t="s">
        <v>9782</v>
      </c>
      <c r="M1460" s="629">
        <v>2</v>
      </c>
      <c r="N1460" s="763" t="s">
        <v>78</v>
      </c>
      <c r="O1460" s="630">
        <f t="shared" si="170"/>
        <v>0</v>
      </c>
      <c r="P1460" s="629">
        <f t="shared" si="171"/>
        <v>75</v>
      </c>
      <c r="Q1460" s="817">
        <v>2</v>
      </c>
      <c r="R1460" s="817">
        <v>3</v>
      </c>
      <c r="S1460" s="630">
        <f t="shared" si="172"/>
        <v>1</v>
      </c>
      <c r="T1460" s="630">
        <f t="shared" si="173"/>
        <v>1</v>
      </c>
      <c r="U1460" s="866" t="s">
        <v>9822</v>
      </c>
      <c r="V1460" s="867">
        <v>42898</v>
      </c>
      <c r="W1460" s="814" t="s">
        <v>1392</v>
      </c>
      <c r="X1460" s="981">
        <v>0</v>
      </c>
      <c r="Y1460" s="981">
        <v>37</v>
      </c>
      <c r="Z1460" s="981">
        <v>2</v>
      </c>
      <c r="AA1460" s="981">
        <v>3</v>
      </c>
      <c r="AB1460" s="981">
        <v>1</v>
      </c>
      <c r="AC1460" s="981">
        <v>1</v>
      </c>
    </row>
    <row r="1461" spans="1:29" ht="15" hidden="1" customHeight="1" x14ac:dyDescent="0.25">
      <c r="A1461" s="580" t="str">
        <f t="shared" si="169"/>
        <v>11588712MAP05D</v>
      </c>
      <c r="B1461" s="581">
        <v>1445</v>
      </c>
      <c r="C1461" s="692">
        <v>11588712</v>
      </c>
      <c r="D1461" s="589" t="s">
        <v>1069</v>
      </c>
      <c r="E1461" s="589">
        <v>1200</v>
      </c>
      <c r="F1461" s="591"/>
      <c r="G1461" s="589" t="s">
        <v>1386</v>
      </c>
      <c r="H1461" s="541" t="s">
        <v>69</v>
      </c>
      <c r="I1461" s="692" t="s">
        <v>97</v>
      </c>
      <c r="J1461" s="592" t="s">
        <v>9794</v>
      </c>
      <c r="K1461" s="604" t="s">
        <v>239</v>
      </c>
      <c r="L1461" s="604" t="s">
        <v>9782</v>
      </c>
      <c r="M1461" s="593">
        <v>3</v>
      </c>
      <c r="N1461" s="604" t="s">
        <v>78</v>
      </c>
      <c r="O1461" s="593">
        <f t="shared" si="170"/>
        <v>0</v>
      </c>
      <c r="P1461" s="593">
        <f t="shared" si="171"/>
        <v>113</v>
      </c>
      <c r="Q1461" s="593">
        <v>2</v>
      </c>
      <c r="R1461" s="593">
        <v>3</v>
      </c>
      <c r="S1461" s="593">
        <f t="shared" si="172"/>
        <v>1</v>
      </c>
      <c r="T1461" s="593">
        <f t="shared" si="173"/>
        <v>1</v>
      </c>
      <c r="U1461" s="641" t="s">
        <v>9822</v>
      </c>
      <c r="V1461" s="856">
        <v>42885</v>
      </c>
      <c r="X1461" s="981">
        <v>0</v>
      </c>
      <c r="Y1461" s="981">
        <v>55</v>
      </c>
      <c r="Z1461" s="981">
        <v>2</v>
      </c>
      <c r="AA1461" s="981">
        <v>3</v>
      </c>
      <c r="AB1461" s="981">
        <v>1</v>
      </c>
      <c r="AC1461" s="981">
        <v>1</v>
      </c>
    </row>
    <row r="1462" spans="1:29" ht="15.75" hidden="1" customHeight="1" thickBot="1" x14ac:dyDescent="0.25">
      <c r="A1462" s="580" t="str">
        <f t="shared" si="169"/>
        <v>11588710DO0023E-M4</v>
      </c>
      <c r="B1462" s="581">
        <v>1446</v>
      </c>
      <c r="C1462" s="690">
        <v>11588710</v>
      </c>
      <c r="D1462" s="639" t="s">
        <v>1070</v>
      </c>
      <c r="E1462" s="639">
        <v>2500</v>
      </c>
      <c r="G1462" s="639" t="s">
        <v>1071</v>
      </c>
      <c r="H1462" s="97" t="s">
        <v>69</v>
      </c>
      <c r="I1462" s="690" t="s">
        <v>104</v>
      </c>
      <c r="J1462" s="733" t="s">
        <v>83</v>
      </c>
      <c r="K1462" s="734" t="s">
        <v>215</v>
      </c>
      <c r="L1462" s="734" t="s">
        <v>47</v>
      </c>
      <c r="M1462" s="602">
        <v>1</v>
      </c>
      <c r="N1462" s="722"/>
      <c r="O1462" s="602">
        <f t="shared" si="170"/>
        <v>0</v>
      </c>
      <c r="P1462" s="602" t="e">
        <f t="shared" si="171"/>
        <v>#N/A</v>
      </c>
      <c r="Q1462" s="602"/>
      <c r="R1462" s="602"/>
      <c r="S1462" s="602">
        <f t="shared" si="172"/>
        <v>0</v>
      </c>
      <c r="T1462" s="602">
        <f t="shared" si="173"/>
        <v>0</v>
      </c>
      <c r="U1462" s="840"/>
      <c r="V1462" s="878"/>
      <c r="X1462" s="981">
        <v>0</v>
      </c>
      <c r="Y1462" s="981" t="e">
        <v>#N/A</v>
      </c>
      <c r="AB1462" s="981">
        <v>0</v>
      </c>
      <c r="AC1462" s="981">
        <v>0</v>
      </c>
    </row>
    <row r="1463" spans="1:29" ht="15.75" hidden="1" customHeight="1" thickBot="1" x14ac:dyDescent="0.25">
      <c r="A1463" s="580" t="str">
        <f t="shared" si="169"/>
        <v>11571264DO01D-M4</v>
      </c>
      <c r="B1463" s="581">
        <v>1447</v>
      </c>
      <c r="C1463" s="690">
        <v>11571264</v>
      </c>
      <c r="D1463" s="639" t="s">
        <v>1072</v>
      </c>
      <c r="E1463" s="639">
        <v>1500</v>
      </c>
      <c r="G1463" s="639" t="s">
        <v>885</v>
      </c>
      <c r="H1463" s="97" t="s">
        <v>69</v>
      </c>
      <c r="I1463" s="690" t="s">
        <v>104</v>
      </c>
      <c r="J1463" s="691" t="s">
        <v>83</v>
      </c>
      <c r="K1463" s="688" t="s">
        <v>215</v>
      </c>
      <c r="L1463" s="688" t="s">
        <v>301</v>
      </c>
      <c r="M1463" s="585">
        <v>1</v>
      </c>
      <c r="O1463" s="579">
        <f t="shared" si="170"/>
        <v>0</v>
      </c>
      <c r="P1463" s="585" t="e">
        <f t="shared" si="171"/>
        <v>#N/A</v>
      </c>
      <c r="Q1463" s="602"/>
      <c r="R1463" s="602"/>
      <c r="S1463" s="579">
        <f t="shared" si="172"/>
        <v>0</v>
      </c>
      <c r="T1463" s="579">
        <f t="shared" si="173"/>
        <v>0</v>
      </c>
      <c r="U1463" s="735"/>
      <c r="V1463" s="831"/>
      <c r="X1463" s="981">
        <v>0</v>
      </c>
      <c r="Y1463" s="981" t="e">
        <v>#N/A</v>
      </c>
      <c r="AB1463" s="981">
        <v>0</v>
      </c>
      <c r="AC1463" s="981">
        <v>0</v>
      </c>
    </row>
    <row r="1464" spans="1:29" ht="15" hidden="1" customHeight="1" x14ac:dyDescent="0.25">
      <c r="A1464" s="580" t="str">
        <f t="shared" si="169"/>
        <v>11571264DO023E-M4</v>
      </c>
      <c r="B1464" s="581">
        <v>1448</v>
      </c>
      <c r="C1464" s="690">
        <v>11571264</v>
      </c>
      <c r="D1464" s="639" t="s">
        <v>1073</v>
      </c>
      <c r="E1464" s="639">
        <v>1500</v>
      </c>
      <c r="G1464" s="586" t="s">
        <v>103</v>
      </c>
      <c r="H1464" s="97" t="s">
        <v>69</v>
      </c>
      <c r="I1464" s="690" t="s">
        <v>104</v>
      </c>
      <c r="J1464" s="697" t="s">
        <v>83</v>
      </c>
      <c r="K1464" s="699" t="s">
        <v>215</v>
      </c>
      <c r="L1464" s="698" t="s">
        <v>47</v>
      </c>
      <c r="M1464" s="598">
        <v>1</v>
      </c>
      <c r="N1464" s="699"/>
      <c r="O1464" s="599">
        <f t="shared" si="170"/>
        <v>0</v>
      </c>
      <c r="P1464" s="598" t="e">
        <f t="shared" si="171"/>
        <v>#N/A</v>
      </c>
      <c r="Q1464" s="702"/>
      <c r="R1464" s="702"/>
      <c r="S1464" s="599">
        <f t="shared" si="172"/>
        <v>0</v>
      </c>
      <c r="T1464" s="599">
        <f t="shared" si="173"/>
        <v>0</v>
      </c>
      <c r="U1464" s="774"/>
      <c r="V1464" s="861"/>
      <c r="X1464" s="981">
        <v>0</v>
      </c>
      <c r="Y1464" s="981" t="e">
        <v>#N/A</v>
      </c>
      <c r="AB1464" s="981">
        <v>0</v>
      </c>
      <c r="AC1464" s="981">
        <v>0</v>
      </c>
    </row>
    <row r="1465" spans="1:29" ht="15" hidden="1" customHeight="1" x14ac:dyDescent="0.25">
      <c r="A1465" s="580" t="str">
        <f t="shared" si="169"/>
        <v>11571248MA021E</v>
      </c>
      <c r="B1465" s="581">
        <v>1449</v>
      </c>
      <c r="C1465" s="692">
        <v>11571248</v>
      </c>
      <c r="D1465" s="589" t="s">
        <v>1075</v>
      </c>
      <c r="E1465" s="589">
        <v>1200</v>
      </c>
      <c r="F1465" s="591"/>
      <c r="G1465" s="589" t="s">
        <v>1867</v>
      </c>
      <c r="H1465" s="541" t="s">
        <v>69</v>
      </c>
      <c r="I1465" s="692" t="s">
        <v>97</v>
      </c>
      <c r="J1465" s="592" t="s">
        <v>9794</v>
      </c>
      <c r="K1465" s="604" t="s">
        <v>474</v>
      </c>
      <c r="L1465" s="604" t="s">
        <v>10053</v>
      </c>
      <c r="M1465" s="593">
        <v>1</v>
      </c>
      <c r="N1465" s="604" t="s">
        <v>78</v>
      </c>
      <c r="O1465" s="593">
        <f t="shared" si="170"/>
        <v>0</v>
      </c>
      <c r="P1465" s="593">
        <f t="shared" si="171"/>
        <v>13</v>
      </c>
      <c r="Q1465" s="593">
        <v>2</v>
      </c>
      <c r="R1465" s="593">
        <v>3</v>
      </c>
      <c r="S1465" s="593">
        <f t="shared" si="172"/>
        <v>1</v>
      </c>
      <c r="T1465" s="593">
        <f t="shared" si="173"/>
        <v>1</v>
      </c>
      <c r="U1465" s="641" t="s">
        <v>9822</v>
      </c>
      <c r="V1465" s="856">
        <v>42879</v>
      </c>
      <c r="X1465" s="981">
        <v>0</v>
      </c>
      <c r="Y1465" s="981">
        <v>6</v>
      </c>
      <c r="Z1465" s="981">
        <v>2</v>
      </c>
      <c r="AA1465" s="981">
        <v>3</v>
      </c>
      <c r="AB1465" s="981">
        <v>1</v>
      </c>
      <c r="AC1465" s="981">
        <v>1</v>
      </c>
    </row>
    <row r="1466" spans="1:29" ht="15" hidden="1" customHeight="1" x14ac:dyDescent="0.25">
      <c r="A1466" s="580" t="str">
        <f t="shared" si="169"/>
        <v>11571248MB004D</v>
      </c>
      <c r="B1466" s="581">
        <v>1450</v>
      </c>
      <c r="C1466" s="692">
        <v>11571248</v>
      </c>
      <c r="D1466" s="589" t="s">
        <v>1075</v>
      </c>
      <c r="E1466" s="589">
        <v>1200</v>
      </c>
      <c r="F1466" s="591"/>
      <c r="G1466" s="589" t="s">
        <v>1435</v>
      </c>
      <c r="H1466" s="541" t="s">
        <v>69</v>
      </c>
      <c r="I1466" s="692" t="s">
        <v>257</v>
      </c>
      <c r="J1466" s="592" t="s">
        <v>9794</v>
      </c>
      <c r="K1466" s="604" t="s">
        <v>474</v>
      </c>
      <c r="L1466" s="604" t="s">
        <v>10053</v>
      </c>
      <c r="M1466" s="593">
        <v>1</v>
      </c>
      <c r="N1466" s="604" t="s">
        <v>78</v>
      </c>
      <c r="O1466" s="593">
        <f t="shared" si="170"/>
        <v>0</v>
      </c>
      <c r="P1466" s="593">
        <f t="shared" si="171"/>
        <v>13</v>
      </c>
      <c r="Q1466" s="593">
        <v>2</v>
      </c>
      <c r="R1466" s="593">
        <v>3</v>
      </c>
      <c r="S1466" s="593">
        <f t="shared" si="172"/>
        <v>1</v>
      </c>
      <c r="T1466" s="593">
        <f t="shared" si="173"/>
        <v>1</v>
      </c>
      <c r="U1466" s="641" t="s">
        <v>9822</v>
      </c>
      <c r="V1466" s="856">
        <v>42879</v>
      </c>
      <c r="X1466" s="981">
        <v>0</v>
      </c>
      <c r="Y1466" s="981">
        <v>6</v>
      </c>
      <c r="Z1466" s="981">
        <v>2</v>
      </c>
      <c r="AA1466" s="981">
        <v>3</v>
      </c>
      <c r="AB1466" s="981">
        <v>1</v>
      </c>
      <c r="AC1466" s="981">
        <v>1</v>
      </c>
    </row>
    <row r="1467" spans="1:29" ht="15.75" hidden="1" customHeight="1" thickBot="1" x14ac:dyDescent="0.25">
      <c r="A1467" s="580" t="str">
        <f t="shared" si="169"/>
        <v>11571225TP042D-M2</v>
      </c>
      <c r="B1467" s="581">
        <v>1451</v>
      </c>
      <c r="C1467" s="589">
        <v>11571225</v>
      </c>
      <c r="D1467" s="589" t="s">
        <v>1077</v>
      </c>
      <c r="E1467" s="589">
        <v>6000</v>
      </c>
      <c r="F1467" s="591"/>
      <c r="G1467" s="589" t="s">
        <v>554</v>
      </c>
      <c r="H1467" s="541" t="s">
        <v>69</v>
      </c>
      <c r="I1467" s="692" t="s">
        <v>121</v>
      </c>
      <c r="J1467" s="596" t="s">
        <v>83</v>
      </c>
      <c r="K1467" s="705" t="s">
        <v>239</v>
      </c>
      <c r="L1467" s="705" t="s">
        <v>135</v>
      </c>
      <c r="M1467" s="706">
        <v>1</v>
      </c>
      <c r="N1467" s="705"/>
      <c r="O1467" s="706">
        <f t="shared" si="170"/>
        <v>0</v>
      </c>
      <c r="P1467" s="602">
        <f t="shared" si="171"/>
        <v>4</v>
      </c>
      <c r="Q1467" s="706">
        <v>2</v>
      </c>
      <c r="R1467" s="706">
        <v>3</v>
      </c>
      <c r="S1467" s="602">
        <f t="shared" si="172"/>
        <v>0</v>
      </c>
      <c r="T1467" s="602">
        <f t="shared" si="173"/>
        <v>0</v>
      </c>
      <c r="U1467" s="876" t="s">
        <v>9823</v>
      </c>
      <c r="V1467" s="884">
        <v>42965</v>
      </c>
      <c r="X1467" s="981">
        <v>0</v>
      </c>
      <c r="Y1467" s="981">
        <v>2</v>
      </c>
      <c r="Z1467" s="981">
        <v>2</v>
      </c>
      <c r="AA1467" s="981">
        <v>3</v>
      </c>
      <c r="AB1467" s="981">
        <v>0</v>
      </c>
      <c r="AC1467" s="981">
        <v>0</v>
      </c>
    </row>
    <row r="1468" spans="1:29" ht="15.75" hidden="1" customHeight="1" thickBot="1" x14ac:dyDescent="0.25">
      <c r="A1468" s="580" t="str">
        <f t="shared" si="169"/>
        <v>11571225TP050D-M2</v>
      </c>
      <c r="B1468" s="581">
        <v>1452</v>
      </c>
      <c r="C1468" s="690">
        <v>11571225</v>
      </c>
      <c r="D1468" s="639" t="s">
        <v>1078</v>
      </c>
      <c r="E1468" s="639">
        <v>6000</v>
      </c>
      <c r="G1468" s="639" t="s">
        <v>331</v>
      </c>
      <c r="H1468" s="97" t="s">
        <v>69</v>
      </c>
      <c r="I1468" s="690" t="s">
        <v>121</v>
      </c>
      <c r="J1468" s="691" t="s">
        <v>83</v>
      </c>
      <c r="K1468" s="688" t="s">
        <v>239</v>
      </c>
      <c r="L1468" s="688" t="s">
        <v>135</v>
      </c>
      <c r="M1468" s="585">
        <v>1</v>
      </c>
      <c r="O1468" s="579">
        <f t="shared" si="170"/>
        <v>0</v>
      </c>
      <c r="P1468" s="585">
        <f t="shared" si="171"/>
        <v>4</v>
      </c>
      <c r="Q1468" s="602"/>
      <c r="R1468" s="602"/>
      <c r="S1468" s="579">
        <f t="shared" si="172"/>
        <v>0</v>
      </c>
      <c r="T1468" s="579">
        <f t="shared" si="173"/>
        <v>0</v>
      </c>
      <c r="U1468" s="735"/>
      <c r="V1468" s="831"/>
      <c r="X1468" s="981">
        <v>0</v>
      </c>
      <c r="Y1468" s="981">
        <v>2</v>
      </c>
      <c r="AB1468" s="981">
        <v>0</v>
      </c>
      <c r="AC1468" s="981">
        <v>0</v>
      </c>
    </row>
    <row r="1469" spans="1:29" ht="15.75" hidden="1" customHeight="1" thickBot="1" x14ac:dyDescent="0.25">
      <c r="A1469" s="580" t="str">
        <f t="shared" si="169"/>
        <v>11571162TP024D-M2</v>
      </c>
      <c r="B1469" s="581">
        <v>1453</v>
      </c>
      <c r="C1469" s="690">
        <v>11571162</v>
      </c>
      <c r="D1469" s="639" t="s">
        <v>1079</v>
      </c>
      <c r="E1469" s="639">
        <v>800</v>
      </c>
      <c r="G1469" s="639" t="s">
        <v>268</v>
      </c>
      <c r="H1469" s="97" t="s">
        <v>69</v>
      </c>
      <c r="I1469" s="690" t="s">
        <v>121</v>
      </c>
      <c r="J1469" s="691" t="s">
        <v>117</v>
      </c>
      <c r="K1469" s="688" t="s">
        <v>1080</v>
      </c>
      <c r="L1469" s="688" t="s">
        <v>42</v>
      </c>
      <c r="M1469" s="585">
        <v>1</v>
      </c>
      <c r="O1469" s="579">
        <f t="shared" si="170"/>
        <v>0</v>
      </c>
      <c r="P1469" s="585">
        <f t="shared" si="171"/>
        <v>21</v>
      </c>
      <c r="Q1469" s="602"/>
      <c r="R1469" s="602"/>
      <c r="S1469" s="579">
        <f t="shared" si="172"/>
        <v>0</v>
      </c>
      <c r="T1469" s="579">
        <f t="shared" si="173"/>
        <v>0</v>
      </c>
      <c r="U1469" s="735"/>
      <c r="V1469" s="831"/>
      <c r="X1469" s="981">
        <v>0</v>
      </c>
      <c r="Y1469" s="981">
        <v>10</v>
      </c>
      <c r="AB1469" s="981">
        <v>0</v>
      </c>
      <c r="AC1469" s="981">
        <v>0</v>
      </c>
    </row>
    <row r="1470" spans="1:29" ht="15.75" hidden="1" customHeight="1" thickBot="1" x14ac:dyDescent="0.25">
      <c r="A1470" s="580" t="str">
        <f t="shared" si="169"/>
        <v>11571122DO023E-M4</v>
      </c>
      <c r="B1470" s="581">
        <v>1454</v>
      </c>
      <c r="C1470" s="690">
        <v>11571122</v>
      </c>
      <c r="D1470" s="639" t="s">
        <v>1081</v>
      </c>
      <c r="E1470" s="639">
        <v>6000</v>
      </c>
      <c r="G1470" s="586" t="s">
        <v>103</v>
      </c>
      <c r="H1470" s="97" t="s">
        <v>69</v>
      </c>
      <c r="I1470" s="690" t="s">
        <v>104</v>
      </c>
      <c r="J1470" s="691" t="s">
        <v>83</v>
      </c>
      <c r="K1470" s="688" t="s">
        <v>1082</v>
      </c>
      <c r="L1470" s="688" t="s">
        <v>47</v>
      </c>
      <c r="M1470" s="585">
        <v>1</v>
      </c>
      <c r="O1470" s="579">
        <f t="shared" si="170"/>
        <v>0</v>
      </c>
      <c r="P1470" s="585" t="e">
        <f t="shared" si="171"/>
        <v>#N/A</v>
      </c>
      <c r="Q1470" s="602"/>
      <c r="R1470" s="602"/>
      <c r="S1470" s="579">
        <f t="shared" si="172"/>
        <v>0</v>
      </c>
      <c r="T1470" s="579">
        <f t="shared" si="173"/>
        <v>0</v>
      </c>
      <c r="U1470" s="735"/>
      <c r="V1470" s="831"/>
      <c r="X1470" s="981">
        <v>0</v>
      </c>
      <c r="Y1470" s="981" t="e">
        <v>#N/A</v>
      </c>
      <c r="AB1470" s="981">
        <v>0</v>
      </c>
      <c r="AC1470" s="981">
        <v>0</v>
      </c>
    </row>
    <row r="1471" spans="1:29" ht="15.75" hidden="1" customHeight="1" thickBot="1" x14ac:dyDescent="0.25">
      <c r="A1471" s="580" t="str">
        <f t="shared" si="169"/>
        <v>11570654DO023E-M4</v>
      </c>
      <c r="B1471" s="581">
        <v>1455</v>
      </c>
      <c r="C1471" s="639">
        <v>11570654</v>
      </c>
      <c r="D1471" s="639" t="s">
        <v>322</v>
      </c>
      <c r="E1471" s="639">
        <v>8000</v>
      </c>
      <c r="G1471" s="639" t="s">
        <v>103</v>
      </c>
      <c r="H1471" s="97" t="s">
        <v>69</v>
      </c>
      <c r="I1471" s="690" t="s">
        <v>104</v>
      </c>
      <c r="J1471" s="691" t="s">
        <v>83</v>
      </c>
      <c r="K1471" s="688" t="s">
        <v>239</v>
      </c>
      <c r="L1471" s="688" t="s">
        <v>324</v>
      </c>
      <c r="M1471" s="585">
        <v>1</v>
      </c>
      <c r="O1471" s="579">
        <f t="shared" si="170"/>
        <v>0</v>
      </c>
      <c r="P1471" s="585" t="e">
        <f t="shared" si="171"/>
        <v>#N/A</v>
      </c>
      <c r="Q1471" s="602"/>
      <c r="R1471" s="602"/>
      <c r="S1471" s="579">
        <f t="shared" si="172"/>
        <v>0</v>
      </c>
      <c r="T1471" s="579">
        <f t="shared" si="173"/>
        <v>0</v>
      </c>
      <c r="U1471" s="735"/>
      <c r="V1471" s="831"/>
      <c r="X1471" s="981">
        <v>0</v>
      </c>
      <c r="Y1471" s="981" t="e">
        <v>#N/A</v>
      </c>
      <c r="AB1471" s="981">
        <v>0</v>
      </c>
      <c r="AC1471" s="981">
        <v>0</v>
      </c>
    </row>
    <row r="1472" spans="1:29" ht="15.75" hidden="1" customHeight="1" thickBot="1" x14ac:dyDescent="0.25">
      <c r="A1472" s="580" t="str">
        <f t="shared" si="169"/>
        <v>11570654DO001E-M4</v>
      </c>
      <c r="B1472" s="581">
        <v>1456</v>
      </c>
      <c r="C1472" s="639">
        <v>11570654</v>
      </c>
      <c r="D1472" s="639" t="s">
        <v>322</v>
      </c>
      <c r="E1472" s="639">
        <v>8000</v>
      </c>
      <c r="G1472" s="639" t="s">
        <v>750</v>
      </c>
      <c r="H1472" s="97" t="s">
        <v>69</v>
      </c>
      <c r="I1472" s="690" t="s">
        <v>104</v>
      </c>
      <c r="J1472" s="691" t="s">
        <v>83</v>
      </c>
      <c r="K1472" s="688" t="s">
        <v>239</v>
      </c>
      <c r="L1472" s="688" t="s">
        <v>324</v>
      </c>
      <c r="M1472" s="585">
        <v>1</v>
      </c>
      <c r="O1472" s="579">
        <f t="shared" ref="O1472:O1530" si="176">ROUNDUP(IF(N1472="PENDANT",(VLOOKUP(L1472,$E$2:$I$9,5,FALSE)*M1472)),0)</f>
        <v>0</v>
      </c>
      <c r="P1472" s="585" t="e">
        <f t="shared" ref="P1472:P1530" si="177">ROUNDUP(VLOOKUP(L1472,$E$2:$I$9,5,FALSE)*M1472,0)</f>
        <v>#N/A</v>
      </c>
      <c r="Q1472" s="602"/>
      <c r="R1472" s="602"/>
      <c r="S1472" s="579">
        <f t="shared" ref="S1472:S1530" si="178">ROUNDUP(IF(N1472="pps",(M1472*VLOOKUP(L1472,$E$2:$I$9,4,FALSE)*$B$3)/E1472,0),0)</f>
        <v>0</v>
      </c>
      <c r="T1472" s="579">
        <f t="shared" ref="T1472:T1530" si="179">ROUNDUP(IF(N1472="pps",(M1472*VLOOKUP(L1472,$E$2:$I$9,4,FALSE)*$B$9)/E1472,0),0)</f>
        <v>0</v>
      </c>
      <c r="U1472" s="735"/>
      <c r="V1472" s="831"/>
      <c r="X1472" s="981">
        <v>0</v>
      </c>
      <c r="Y1472" s="981" t="e">
        <v>#N/A</v>
      </c>
      <c r="AB1472" s="981">
        <v>0</v>
      </c>
      <c r="AC1472" s="981">
        <v>0</v>
      </c>
    </row>
    <row r="1473" spans="1:29" ht="15.75" hidden="1" customHeight="1" thickBot="1" x14ac:dyDescent="0.25">
      <c r="A1473" s="580" t="str">
        <f t="shared" ref="A1473:A1531" si="180">CONCATENATE(C1473,G1473)</f>
        <v>11570654DO002D-M4</v>
      </c>
      <c r="B1473" s="581">
        <v>1457</v>
      </c>
      <c r="C1473" s="639">
        <v>11570654</v>
      </c>
      <c r="D1473" s="639" t="s">
        <v>322</v>
      </c>
      <c r="E1473" s="639">
        <v>8000</v>
      </c>
      <c r="G1473" s="639" t="s">
        <v>1083</v>
      </c>
      <c r="H1473" s="732" t="s">
        <v>69</v>
      </c>
      <c r="I1473" s="690" t="s">
        <v>104</v>
      </c>
      <c r="J1473" s="691" t="s">
        <v>83</v>
      </c>
      <c r="K1473" s="688" t="s">
        <v>239</v>
      </c>
      <c r="L1473" s="688" t="s">
        <v>324</v>
      </c>
      <c r="M1473" s="585">
        <v>1</v>
      </c>
      <c r="O1473" s="579">
        <f t="shared" si="176"/>
        <v>0</v>
      </c>
      <c r="P1473" s="585" t="e">
        <f t="shared" si="177"/>
        <v>#N/A</v>
      </c>
      <c r="Q1473" s="602"/>
      <c r="R1473" s="602"/>
      <c r="S1473" s="579">
        <f t="shared" si="178"/>
        <v>0</v>
      </c>
      <c r="T1473" s="579">
        <f t="shared" si="179"/>
        <v>0</v>
      </c>
      <c r="U1473" s="735"/>
      <c r="V1473" s="831"/>
      <c r="X1473" s="981">
        <v>0</v>
      </c>
      <c r="Y1473" s="981" t="e">
        <v>#N/A</v>
      </c>
      <c r="AB1473" s="981">
        <v>0</v>
      </c>
      <c r="AC1473" s="981">
        <v>0</v>
      </c>
    </row>
    <row r="1474" spans="1:29" ht="15.75" hidden="1" customHeight="1" thickBot="1" x14ac:dyDescent="0.25">
      <c r="A1474" s="580" t="str">
        <f t="shared" si="180"/>
        <v>11570654DO002E-M4</v>
      </c>
      <c r="B1474" s="581">
        <v>1458</v>
      </c>
      <c r="C1474" s="639">
        <v>11570654</v>
      </c>
      <c r="D1474" s="639" t="s">
        <v>322</v>
      </c>
      <c r="E1474" s="639">
        <v>8000</v>
      </c>
      <c r="G1474" s="639" t="s">
        <v>432</v>
      </c>
      <c r="H1474" s="732" t="s">
        <v>69</v>
      </c>
      <c r="I1474" s="690" t="s">
        <v>104</v>
      </c>
      <c r="J1474" s="691" t="s">
        <v>83</v>
      </c>
      <c r="K1474" s="688" t="s">
        <v>239</v>
      </c>
      <c r="L1474" s="688" t="s">
        <v>324</v>
      </c>
      <c r="M1474" s="585">
        <v>1</v>
      </c>
      <c r="O1474" s="579">
        <f t="shared" si="176"/>
        <v>0</v>
      </c>
      <c r="P1474" s="585" t="e">
        <f t="shared" si="177"/>
        <v>#N/A</v>
      </c>
      <c r="Q1474" s="602"/>
      <c r="R1474" s="602"/>
      <c r="S1474" s="579">
        <f t="shared" si="178"/>
        <v>0</v>
      </c>
      <c r="T1474" s="579">
        <f t="shared" si="179"/>
        <v>0</v>
      </c>
      <c r="U1474" s="735"/>
      <c r="V1474" s="831"/>
      <c r="X1474" s="981">
        <v>0</v>
      </c>
      <c r="Y1474" s="981" t="e">
        <v>#N/A</v>
      </c>
      <c r="AB1474" s="981">
        <v>0</v>
      </c>
      <c r="AC1474" s="981">
        <v>0</v>
      </c>
    </row>
    <row r="1475" spans="1:29" ht="15.75" hidden="1" customHeight="1" thickBot="1" x14ac:dyDescent="0.25">
      <c r="A1475" s="580" t="str">
        <f t="shared" si="180"/>
        <v>11570654SPSD3D-M4</v>
      </c>
      <c r="B1475" s="581">
        <v>1459</v>
      </c>
      <c r="C1475" s="690">
        <v>11570654</v>
      </c>
      <c r="D1475" s="639" t="s">
        <v>115</v>
      </c>
      <c r="E1475" s="639">
        <v>8000</v>
      </c>
      <c r="G1475" s="639" t="s">
        <v>131</v>
      </c>
      <c r="H1475" s="97" t="s">
        <v>69</v>
      </c>
      <c r="I1475" s="690" t="s">
        <v>104</v>
      </c>
      <c r="J1475" s="691" t="s">
        <v>83</v>
      </c>
      <c r="K1475" s="688" t="s">
        <v>239</v>
      </c>
      <c r="L1475" s="688" t="s">
        <v>301</v>
      </c>
      <c r="M1475" s="585">
        <v>1</v>
      </c>
      <c r="O1475" s="579">
        <f t="shared" si="176"/>
        <v>0</v>
      </c>
      <c r="P1475" s="585" t="e">
        <f t="shared" si="177"/>
        <v>#N/A</v>
      </c>
      <c r="Q1475" s="602"/>
      <c r="R1475" s="602"/>
      <c r="S1475" s="579">
        <f t="shared" si="178"/>
        <v>0</v>
      </c>
      <c r="T1475" s="579">
        <f t="shared" si="179"/>
        <v>0</v>
      </c>
      <c r="U1475" s="735"/>
      <c r="V1475" s="831"/>
      <c r="X1475" s="981">
        <v>0</v>
      </c>
      <c r="Y1475" s="981" t="e">
        <v>#N/A</v>
      </c>
      <c r="AB1475" s="981">
        <v>0</v>
      </c>
      <c r="AC1475" s="981">
        <v>0</v>
      </c>
    </row>
    <row r="1476" spans="1:29" ht="15.75" hidden="1" customHeight="1" thickBot="1" x14ac:dyDescent="0.25">
      <c r="A1476" s="580" t="str">
        <f t="shared" si="180"/>
        <v>11570654SPSD1E-M4</v>
      </c>
      <c r="B1476" s="581">
        <v>1460</v>
      </c>
      <c r="C1476" s="690">
        <v>11570654</v>
      </c>
      <c r="D1476" s="639" t="s">
        <v>115</v>
      </c>
      <c r="E1476" s="639">
        <v>8000</v>
      </c>
      <c r="G1476" s="639" t="s">
        <v>364</v>
      </c>
      <c r="H1476" s="97" t="s">
        <v>69</v>
      </c>
      <c r="I1476" s="690" t="s">
        <v>104</v>
      </c>
      <c r="J1476" s="691" t="s">
        <v>83</v>
      </c>
      <c r="K1476" s="688" t="s">
        <v>239</v>
      </c>
      <c r="L1476" s="688" t="s">
        <v>301</v>
      </c>
      <c r="M1476" s="585">
        <v>1</v>
      </c>
      <c r="O1476" s="579">
        <f t="shared" si="176"/>
        <v>0</v>
      </c>
      <c r="P1476" s="585" t="e">
        <f t="shared" si="177"/>
        <v>#N/A</v>
      </c>
      <c r="Q1476" s="602"/>
      <c r="R1476" s="602"/>
      <c r="S1476" s="579">
        <f t="shared" si="178"/>
        <v>0</v>
      </c>
      <c r="T1476" s="579">
        <f t="shared" si="179"/>
        <v>0</v>
      </c>
      <c r="U1476" s="735"/>
      <c r="V1476" s="831"/>
      <c r="X1476" s="981">
        <v>0</v>
      </c>
      <c r="Y1476" s="981" t="e">
        <v>#N/A</v>
      </c>
      <c r="AB1476" s="981">
        <v>0</v>
      </c>
      <c r="AC1476" s="981">
        <v>0</v>
      </c>
    </row>
    <row r="1477" spans="1:29" ht="15.75" hidden="1" customHeight="1" thickBot="1" x14ac:dyDescent="0.25">
      <c r="A1477" s="580" t="str">
        <f t="shared" si="180"/>
        <v>11570654TP001D-M2</v>
      </c>
      <c r="B1477" s="581">
        <v>1461</v>
      </c>
      <c r="C1477" s="639">
        <v>11570654</v>
      </c>
      <c r="D1477" s="639" t="s">
        <v>322</v>
      </c>
      <c r="E1477" s="639">
        <v>8000</v>
      </c>
      <c r="G1477" s="639" t="s">
        <v>152</v>
      </c>
      <c r="H1477" s="97" t="s">
        <v>69</v>
      </c>
      <c r="I1477" s="690" t="s">
        <v>75</v>
      </c>
      <c r="J1477" s="691" t="s">
        <v>83</v>
      </c>
      <c r="K1477" s="688" t="s">
        <v>239</v>
      </c>
      <c r="L1477" s="688" t="s">
        <v>324</v>
      </c>
      <c r="M1477" s="585">
        <v>1</v>
      </c>
      <c r="O1477" s="579">
        <f t="shared" si="176"/>
        <v>0</v>
      </c>
      <c r="P1477" s="585" t="e">
        <f t="shared" si="177"/>
        <v>#N/A</v>
      </c>
      <c r="Q1477" s="602"/>
      <c r="R1477" s="602"/>
      <c r="S1477" s="579">
        <f t="shared" si="178"/>
        <v>0</v>
      </c>
      <c r="T1477" s="579">
        <f t="shared" si="179"/>
        <v>0</v>
      </c>
      <c r="U1477" s="735"/>
      <c r="V1477" s="831"/>
      <c r="X1477" s="981">
        <v>0</v>
      </c>
      <c r="Y1477" s="981" t="e">
        <v>#N/A</v>
      </c>
      <c r="AB1477" s="981">
        <v>0</v>
      </c>
      <c r="AC1477" s="981">
        <v>0</v>
      </c>
    </row>
    <row r="1478" spans="1:29" ht="15.75" hidden="1" customHeight="1" thickBot="1" x14ac:dyDescent="0.25">
      <c r="A1478" s="580" t="str">
        <f t="shared" si="180"/>
        <v>11570654TP035D-M2</v>
      </c>
      <c r="B1478" s="581">
        <v>1462</v>
      </c>
      <c r="C1478" s="639">
        <v>11570654</v>
      </c>
      <c r="D1478" s="639" t="s">
        <v>322</v>
      </c>
      <c r="E1478" s="639">
        <v>8000</v>
      </c>
      <c r="G1478" s="639" t="s">
        <v>210</v>
      </c>
      <c r="H1478" s="97" t="s">
        <v>69</v>
      </c>
      <c r="I1478" s="693" t="s">
        <v>75</v>
      </c>
      <c r="J1478" s="691" t="s">
        <v>83</v>
      </c>
      <c r="K1478" s="688" t="s">
        <v>239</v>
      </c>
      <c r="L1478" s="688" t="s">
        <v>324</v>
      </c>
      <c r="M1478" s="585">
        <v>1</v>
      </c>
      <c r="O1478" s="579">
        <f t="shared" si="176"/>
        <v>0</v>
      </c>
      <c r="P1478" s="585" t="e">
        <f t="shared" si="177"/>
        <v>#N/A</v>
      </c>
      <c r="Q1478" s="602"/>
      <c r="R1478" s="602"/>
      <c r="S1478" s="579">
        <f t="shared" si="178"/>
        <v>0</v>
      </c>
      <c r="T1478" s="579">
        <f t="shared" si="179"/>
        <v>0</v>
      </c>
      <c r="U1478" s="735"/>
      <c r="V1478" s="831"/>
      <c r="X1478" s="981">
        <v>0</v>
      </c>
      <c r="Y1478" s="981" t="e">
        <v>#N/A</v>
      </c>
      <c r="AB1478" s="981">
        <v>0</v>
      </c>
      <c r="AC1478" s="981">
        <v>0</v>
      </c>
    </row>
    <row r="1479" spans="1:29" ht="15.75" hidden="1" customHeight="1" thickBot="1" x14ac:dyDescent="0.25">
      <c r="A1479" s="580" t="str">
        <f t="shared" si="180"/>
        <v>11570654TP016E-M2</v>
      </c>
      <c r="B1479" s="581">
        <v>1463</v>
      </c>
      <c r="C1479" s="639">
        <v>11570654</v>
      </c>
      <c r="D1479" s="639" t="s">
        <v>322</v>
      </c>
      <c r="E1479" s="639">
        <v>8000</v>
      </c>
      <c r="G1479" s="639" t="s">
        <v>1084</v>
      </c>
      <c r="H1479" s="97" t="s">
        <v>69</v>
      </c>
      <c r="I1479" s="690" t="s">
        <v>121</v>
      </c>
      <c r="J1479" s="691" t="s">
        <v>83</v>
      </c>
      <c r="K1479" s="688" t="s">
        <v>239</v>
      </c>
      <c r="L1479" s="688" t="s">
        <v>324</v>
      </c>
      <c r="M1479" s="585">
        <v>1</v>
      </c>
      <c r="O1479" s="579">
        <f t="shared" si="176"/>
        <v>0</v>
      </c>
      <c r="P1479" s="585" t="e">
        <f t="shared" si="177"/>
        <v>#N/A</v>
      </c>
      <c r="Q1479" s="602"/>
      <c r="R1479" s="602"/>
      <c r="S1479" s="579">
        <f t="shared" si="178"/>
        <v>0</v>
      </c>
      <c r="T1479" s="579">
        <f t="shared" si="179"/>
        <v>0</v>
      </c>
      <c r="U1479" s="735"/>
      <c r="V1479" s="831"/>
      <c r="X1479" s="981">
        <v>0</v>
      </c>
      <c r="Y1479" s="981" t="e">
        <v>#N/A</v>
      </c>
      <c r="AB1479" s="981">
        <v>0</v>
      </c>
      <c r="AC1479" s="981">
        <v>0</v>
      </c>
    </row>
    <row r="1480" spans="1:29" ht="15.75" hidden="1" customHeight="1" thickBot="1" x14ac:dyDescent="0.25">
      <c r="A1480" s="580" t="str">
        <f t="shared" si="180"/>
        <v>11570637MA021E</v>
      </c>
      <c r="B1480" s="581">
        <v>1464</v>
      </c>
      <c r="C1480" s="692">
        <v>11570637</v>
      </c>
      <c r="D1480" s="589" t="s">
        <v>1085</v>
      </c>
      <c r="E1480" s="589">
        <v>2500</v>
      </c>
      <c r="F1480" s="591"/>
      <c r="G1480" s="589" t="s">
        <v>1867</v>
      </c>
      <c r="H1480" s="541" t="s">
        <v>69</v>
      </c>
      <c r="I1480" s="692" t="s">
        <v>97</v>
      </c>
      <c r="J1480" s="592" t="s">
        <v>9798</v>
      </c>
      <c r="K1480" s="604" t="s">
        <v>239</v>
      </c>
      <c r="L1480" s="604" t="s">
        <v>9782</v>
      </c>
      <c r="M1480" s="593">
        <v>20</v>
      </c>
      <c r="N1480" s="604" t="s">
        <v>78</v>
      </c>
      <c r="O1480" s="594">
        <f t="shared" si="176"/>
        <v>0</v>
      </c>
      <c r="P1480" s="593">
        <f t="shared" si="177"/>
        <v>750</v>
      </c>
      <c r="Q1480" s="706">
        <v>2</v>
      </c>
      <c r="R1480" s="706">
        <v>3</v>
      </c>
      <c r="S1480" s="594">
        <f t="shared" si="178"/>
        <v>2</v>
      </c>
      <c r="T1480" s="594">
        <f t="shared" si="179"/>
        <v>3</v>
      </c>
      <c r="U1480" s="641" t="s">
        <v>9822</v>
      </c>
      <c r="V1480" s="833">
        <v>42892</v>
      </c>
      <c r="X1480" s="981">
        <v>0</v>
      </c>
      <c r="Y1480" s="981">
        <v>365</v>
      </c>
      <c r="Z1480" s="981">
        <v>2</v>
      </c>
      <c r="AA1480" s="981">
        <v>3</v>
      </c>
      <c r="AB1480" s="981">
        <v>2</v>
      </c>
      <c r="AC1480" s="981">
        <v>3</v>
      </c>
    </row>
    <row r="1481" spans="1:29" ht="15" hidden="1" customHeight="1" x14ac:dyDescent="0.25">
      <c r="A1481" s="580" t="str">
        <f t="shared" si="180"/>
        <v>11570637MB003E</v>
      </c>
      <c r="B1481" s="581">
        <v>1465</v>
      </c>
      <c r="C1481" s="692">
        <v>11570637</v>
      </c>
      <c r="D1481" s="589" t="s">
        <v>1087</v>
      </c>
      <c r="E1481" s="589">
        <v>2500</v>
      </c>
      <c r="F1481" s="591"/>
      <c r="G1481" s="589" t="s">
        <v>1430</v>
      </c>
      <c r="H1481" s="541" t="s">
        <v>69</v>
      </c>
      <c r="I1481" s="692" t="s">
        <v>84</v>
      </c>
      <c r="J1481" s="762" t="s">
        <v>9798</v>
      </c>
      <c r="K1481" s="763" t="s">
        <v>239</v>
      </c>
      <c r="L1481" s="763" t="s">
        <v>9782</v>
      </c>
      <c r="M1481" s="629">
        <v>5</v>
      </c>
      <c r="N1481" s="763" t="s">
        <v>78</v>
      </c>
      <c r="O1481" s="630">
        <f t="shared" si="176"/>
        <v>0</v>
      </c>
      <c r="P1481" s="629">
        <f t="shared" si="177"/>
        <v>188</v>
      </c>
      <c r="Q1481" s="817">
        <v>2</v>
      </c>
      <c r="R1481" s="817">
        <v>3</v>
      </c>
      <c r="S1481" s="630">
        <f t="shared" si="178"/>
        <v>1</v>
      </c>
      <c r="T1481" s="630">
        <f t="shared" si="179"/>
        <v>1</v>
      </c>
      <c r="U1481" s="866" t="s">
        <v>9822</v>
      </c>
      <c r="V1481" s="867">
        <v>42892</v>
      </c>
      <c r="X1481" s="981">
        <v>0</v>
      </c>
      <c r="Y1481" s="981">
        <v>92</v>
      </c>
      <c r="Z1481" s="981">
        <v>2</v>
      </c>
      <c r="AA1481" s="981">
        <v>3</v>
      </c>
      <c r="AB1481" s="981">
        <v>1</v>
      </c>
      <c r="AC1481" s="981">
        <v>1</v>
      </c>
    </row>
    <row r="1482" spans="1:29" ht="15.75" hidden="1" customHeight="1" x14ac:dyDescent="0.25">
      <c r="A1482" s="580" t="str">
        <f t="shared" si="180"/>
        <v>11570514MA009D</v>
      </c>
      <c r="B1482" s="581">
        <v>1466</v>
      </c>
      <c r="C1482" s="692">
        <v>11570514</v>
      </c>
      <c r="D1482" s="740" t="s">
        <v>1088</v>
      </c>
      <c r="E1482" s="589">
        <v>180</v>
      </c>
      <c r="F1482" s="591"/>
      <c r="G1482" s="589" t="s">
        <v>1392</v>
      </c>
      <c r="H1482" s="541" t="s">
        <v>69</v>
      </c>
      <c r="I1482" s="692" t="s">
        <v>97</v>
      </c>
      <c r="J1482" s="592" t="s">
        <v>9794</v>
      </c>
      <c r="K1482" s="604" t="s">
        <v>245</v>
      </c>
      <c r="L1482" s="604" t="s">
        <v>9782</v>
      </c>
      <c r="M1482" s="593">
        <v>3</v>
      </c>
      <c r="N1482" s="604" t="s">
        <v>78</v>
      </c>
      <c r="O1482" s="593">
        <f t="shared" si="176"/>
        <v>0</v>
      </c>
      <c r="P1482" s="593">
        <f t="shared" si="177"/>
        <v>113</v>
      </c>
      <c r="Q1482" s="593">
        <v>4</v>
      </c>
      <c r="R1482" s="593">
        <v>6</v>
      </c>
      <c r="S1482" s="593">
        <f t="shared" si="178"/>
        <v>3</v>
      </c>
      <c r="T1482" s="593">
        <f t="shared" si="179"/>
        <v>5</v>
      </c>
      <c r="U1482" s="641" t="s">
        <v>9822</v>
      </c>
      <c r="V1482" s="856">
        <v>42879</v>
      </c>
      <c r="X1482" s="981">
        <v>0</v>
      </c>
      <c r="Y1482" s="981">
        <v>55</v>
      </c>
      <c r="Z1482" s="981">
        <v>4</v>
      </c>
      <c r="AA1482" s="981">
        <v>6</v>
      </c>
      <c r="AB1482" s="981">
        <v>3</v>
      </c>
      <c r="AC1482" s="981">
        <v>5</v>
      </c>
    </row>
    <row r="1483" spans="1:29" ht="15" hidden="1" customHeight="1" x14ac:dyDescent="0.25">
      <c r="A1483" s="580" t="str">
        <f t="shared" si="180"/>
        <v>11570514MA009E</v>
      </c>
      <c r="B1483" s="581">
        <v>1467</v>
      </c>
      <c r="C1483" s="692">
        <v>11570514</v>
      </c>
      <c r="D1483" s="740" t="s">
        <v>1088</v>
      </c>
      <c r="E1483" s="589">
        <v>180</v>
      </c>
      <c r="F1483" s="591"/>
      <c r="G1483" s="589" t="s">
        <v>1399</v>
      </c>
      <c r="H1483" s="767" t="s">
        <v>69</v>
      </c>
      <c r="I1483" s="692" t="s">
        <v>97</v>
      </c>
      <c r="J1483" s="592" t="s">
        <v>9794</v>
      </c>
      <c r="K1483" s="604" t="s">
        <v>245</v>
      </c>
      <c r="L1483" s="604" t="s">
        <v>9782</v>
      </c>
      <c r="M1483" s="593">
        <v>3</v>
      </c>
      <c r="N1483" s="604" t="s">
        <v>78</v>
      </c>
      <c r="O1483" s="593">
        <f t="shared" si="176"/>
        <v>0</v>
      </c>
      <c r="P1483" s="593">
        <f t="shared" si="177"/>
        <v>113</v>
      </c>
      <c r="Q1483" s="593">
        <v>4</v>
      </c>
      <c r="R1483" s="593">
        <v>6</v>
      </c>
      <c r="S1483" s="593">
        <f t="shared" si="178"/>
        <v>3</v>
      </c>
      <c r="T1483" s="593">
        <f t="shared" si="179"/>
        <v>5</v>
      </c>
      <c r="U1483" s="641" t="s">
        <v>9822</v>
      </c>
      <c r="V1483" s="856">
        <v>42879</v>
      </c>
      <c r="X1483" s="981">
        <v>0</v>
      </c>
      <c r="Y1483" s="981">
        <v>55</v>
      </c>
      <c r="Z1483" s="981">
        <v>4</v>
      </c>
      <c r="AA1483" s="981">
        <v>6</v>
      </c>
      <c r="AB1483" s="981">
        <v>3</v>
      </c>
      <c r="AC1483" s="981">
        <v>5</v>
      </c>
    </row>
    <row r="1484" spans="1:29" ht="15.75" hidden="1" customHeight="1" thickBot="1" x14ac:dyDescent="0.25">
      <c r="A1484" s="580" t="str">
        <f t="shared" si="180"/>
        <v>11570513DO004D-M4</v>
      </c>
      <c r="B1484" s="581">
        <v>1468</v>
      </c>
      <c r="C1484" s="690">
        <v>11570513</v>
      </c>
      <c r="D1484" s="639" t="s">
        <v>1090</v>
      </c>
      <c r="E1484" s="639">
        <v>1700</v>
      </c>
      <c r="G1484" s="639" t="s">
        <v>1091</v>
      </c>
      <c r="H1484" s="97" t="s">
        <v>69</v>
      </c>
      <c r="I1484" s="690" t="s">
        <v>104</v>
      </c>
      <c r="J1484" s="733" t="s">
        <v>117</v>
      </c>
      <c r="K1484" s="722" t="s">
        <v>545</v>
      </c>
      <c r="L1484" s="734" t="s">
        <v>47</v>
      </c>
      <c r="M1484" s="602">
        <v>1</v>
      </c>
      <c r="N1484" s="722"/>
      <c r="O1484" s="602">
        <f t="shared" si="176"/>
        <v>0</v>
      </c>
      <c r="P1484" s="602" t="e">
        <f t="shared" si="177"/>
        <v>#N/A</v>
      </c>
      <c r="Q1484" s="602"/>
      <c r="R1484" s="602"/>
      <c r="S1484" s="602">
        <f t="shared" si="178"/>
        <v>0</v>
      </c>
      <c r="T1484" s="602">
        <f t="shared" si="179"/>
        <v>0</v>
      </c>
      <c r="U1484" s="840"/>
      <c r="V1484" s="878"/>
      <c r="X1484" s="981">
        <v>0</v>
      </c>
      <c r="Y1484" s="981" t="e">
        <v>#N/A</v>
      </c>
      <c r="AB1484" s="981">
        <v>0</v>
      </c>
      <c r="AC1484" s="981">
        <v>0</v>
      </c>
    </row>
    <row r="1485" spans="1:29" ht="15.75" hidden="1" customHeight="1" thickBot="1" x14ac:dyDescent="0.25">
      <c r="A1485" s="580" t="str">
        <f t="shared" si="180"/>
        <v>11570499MA021E</v>
      </c>
      <c r="B1485" s="581">
        <v>1469</v>
      </c>
      <c r="C1485" s="692">
        <v>11570499</v>
      </c>
      <c r="D1485" s="589" t="s">
        <v>1092</v>
      </c>
      <c r="E1485" s="589">
        <v>2400</v>
      </c>
      <c r="F1485" s="591"/>
      <c r="G1485" s="589" t="s">
        <v>1867</v>
      </c>
      <c r="H1485" s="541" t="s">
        <v>69</v>
      </c>
      <c r="I1485" s="692" t="s">
        <v>97</v>
      </c>
      <c r="J1485" s="592" t="s">
        <v>9798</v>
      </c>
      <c r="K1485" s="604" t="s">
        <v>239</v>
      </c>
      <c r="L1485" s="604" t="s">
        <v>9782</v>
      </c>
      <c r="M1485" s="593">
        <v>12</v>
      </c>
      <c r="N1485" s="604" t="s">
        <v>78</v>
      </c>
      <c r="O1485" s="594">
        <f t="shared" si="176"/>
        <v>0</v>
      </c>
      <c r="P1485" s="593">
        <f t="shared" si="177"/>
        <v>450</v>
      </c>
      <c r="Q1485" s="706">
        <v>2</v>
      </c>
      <c r="R1485" s="706">
        <v>3</v>
      </c>
      <c r="S1485" s="594">
        <f t="shared" si="178"/>
        <v>1</v>
      </c>
      <c r="T1485" s="594">
        <f t="shared" si="179"/>
        <v>2</v>
      </c>
      <c r="U1485" s="641" t="s">
        <v>9822</v>
      </c>
      <c r="V1485" s="833">
        <v>42892</v>
      </c>
      <c r="X1485" s="981">
        <v>0</v>
      </c>
      <c r="Y1485" s="981">
        <v>219</v>
      </c>
      <c r="Z1485" s="981">
        <v>2</v>
      </c>
      <c r="AA1485" s="981">
        <v>3</v>
      </c>
      <c r="AB1485" s="981">
        <v>1</v>
      </c>
      <c r="AC1485" s="981">
        <v>2</v>
      </c>
    </row>
    <row r="1486" spans="1:29" ht="15.75" hidden="1" customHeight="1" thickBot="1" x14ac:dyDescent="0.25">
      <c r="A1486" s="580" t="str">
        <f t="shared" si="180"/>
        <v>11570499TAP042D</v>
      </c>
      <c r="B1486" s="581">
        <v>1470</v>
      </c>
      <c r="C1486" s="692">
        <v>11570499</v>
      </c>
      <c r="D1486" s="589" t="s">
        <v>1092</v>
      </c>
      <c r="E1486" s="589">
        <v>2400</v>
      </c>
      <c r="F1486" s="591"/>
      <c r="G1486" s="589" t="s">
        <v>10022</v>
      </c>
      <c r="H1486" s="541" t="s">
        <v>69</v>
      </c>
      <c r="I1486" s="692" t="s">
        <v>9804</v>
      </c>
      <c r="J1486" s="592" t="s">
        <v>9798</v>
      </c>
      <c r="K1486" s="604" t="s">
        <v>239</v>
      </c>
      <c r="L1486" s="604" t="s">
        <v>9782</v>
      </c>
      <c r="M1486" s="593">
        <v>12</v>
      </c>
      <c r="N1486" s="604" t="s">
        <v>78</v>
      </c>
      <c r="O1486" s="594">
        <f t="shared" si="176"/>
        <v>0</v>
      </c>
      <c r="P1486" s="593">
        <f t="shared" si="177"/>
        <v>450</v>
      </c>
      <c r="Q1486" s="706">
        <v>2</v>
      </c>
      <c r="R1486" s="706">
        <v>3</v>
      </c>
      <c r="S1486" s="594">
        <f t="shared" si="178"/>
        <v>1</v>
      </c>
      <c r="T1486" s="594">
        <f t="shared" si="179"/>
        <v>2</v>
      </c>
      <c r="U1486" s="641" t="s">
        <v>9822</v>
      </c>
      <c r="V1486" s="833">
        <v>42892</v>
      </c>
      <c r="X1486" s="981">
        <v>0</v>
      </c>
      <c r="Y1486" s="981">
        <v>219</v>
      </c>
      <c r="Z1486" s="981">
        <v>2</v>
      </c>
      <c r="AA1486" s="981">
        <v>3</v>
      </c>
      <c r="AB1486" s="981">
        <v>1</v>
      </c>
      <c r="AC1486" s="981">
        <v>2</v>
      </c>
    </row>
    <row r="1487" spans="1:29" ht="15.75" hidden="1" customHeight="1" thickBot="1" x14ac:dyDescent="0.25">
      <c r="A1487" s="580" t="str">
        <f t="shared" si="180"/>
        <v>11570498MA021E</v>
      </c>
      <c r="B1487" s="581">
        <v>1471</v>
      </c>
      <c r="C1487" s="589">
        <v>11570498</v>
      </c>
      <c r="D1487" s="589" t="s">
        <v>1095</v>
      </c>
      <c r="E1487" s="589">
        <v>2500</v>
      </c>
      <c r="F1487" s="591"/>
      <c r="G1487" s="589" t="s">
        <v>1867</v>
      </c>
      <c r="H1487" s="541" t="s">
        <v>69</v>
      </c>
      <c r="I1487" s="692" t="s">
        <v>97</v>
      </c>
      <c r="J1487" s="592" t="s">
        <v>9798</v>
      </c>
      <c r="K1487" s="604" t="s">
        <v>215</v>
      </c>
      <c r="L1487" s="604" t="s">
        <v>9782</v>
      </c>
      <c r="M1487" s="593">
        <v>16</v>
      </c>
      <c r="N1487" s="604" t="s">
        <v>78</v>
      </c>
      <c r="O1487" s="594">
        <f t="shared" si="176"/>
        <v>0</v>
      </c>
      <c r="P1487" s="593">
        <f t="shared" si="177"/>
        <v>600</v>
      </c>
      <c r="Q1487" s="706">
        <v>2</v>
      </c>
      <c r="R1487" s="706">
        <v>3</v>
      </c>
      <c r="S1487" s="594">
        <f t="shared" si="178"/>
        <v>1</v>
      </c>
      <c r="T1487" s="594">
        <f t="shared" si="179"/>
        <v>2</v>
      </c>
      <c r="U1487" s="641" t="s">
        <v>9822</v>
      </c>
      <c r="V1487" s="833">
        <v>42892</v>
      </c>
      <c r="X1487" s="981">
        <v>0</v>
      </c>
      <c r="Y1487" s="981">
        <v>292</v>
      </c>
      <c r="Z1487" s="981">
        <v>2</v>
      </c>
      <c r="AA1487" s="981">
        <v>3</v>
      </c>
      <c r="AB1487" s="981">
        <v>1</v>
      </c>
      <c r="AC1487" s="981">
        <v>2</v>
      </c>
    </row>
    <row r="1488" spans="1:29" ht="15.75" hidden="1" customHeight="1" thickBot="1" x14ac:dyDescent="0.25">
      <c r="A1488" s="580" t="str">
        <f t="shared" si="180"/>
        <v>11570279MA021E</v>
      </c>
      <c r="B1488" s="581">
        <v>1472</v>
      </c>
      <c r="C1488" s="604">
        <v>11570279</v>
      </c>
      <c r="D1488" s="604" t="s">
        <v>1097</v>
      </c>
      <c r="E1488" s="604">
        <v>400</v>
      </c>
      <c r="F1488" s="591"/>
      <c r="G1488" s="589" t="s">
        <v>1867</v>
      </c>
      <c r="H1488" s="541" t="s">
        <v>69</v>
      </c>
      <c r="I1488" s="692" t="s">
        <v>97</v>
      </c>
      <c r="J1488" s="592" t="s">
        <v>9794</v>
      </c>
      <c r="K1488" s="604" t="s">
        <v>1098</v>
      </c>
      <c r="L1488" s="604" t="s">
        <v>9782</v>
      </c>
      <c r="M1488" s="593">
        <v>3</v>
      </c>
      <c r="N1488" s="604" t="s">
        <v>78</v>
      </c>
      <c r="O1488" s="594">
        <f t="shared" si="176"/>
        <v>0</v>
      </c>
      <c r="P1488" s="593">
        <f t="shared" si="177"/>
        <v>113</v>
      </c>
      <c r="Q1488" s="706">
        <v>2</v>
      </c>
      <c r="R1488" s="706">
        <v>3</v>
      </c>
      <c r="S1488" s="594">
        <f t="shared" si="178"/>
        <v>2</v>
      </c>
      <c r="T1488" s="594">
        <f t="shared" si="179"/>
        <v>3</v>
      </c>
      <c r="U1488" s="641" t="s">
        <v>9822</v>
      </c>
      <c r="V1488" s="833">
        <v>42892</v>
      </c>
      <c r="X1488" s="981">
        <v>0</v>
      </c>
      <c r="Y1488" s="981">
        <v>55</v>
      </c>
      <c r="Z1488" s="981">
        <v>2</v>
      </c>
      <c r="AA1488" s="981">
        <v>3</v>
      </c>
      <c r="AB1488" s="981">
        <v>2</v>
      </c>
      <c r="AC1488" s="981">
        <v>3</v>
      </c>
    </row>
    <row r="1489" spans="1:29" ht="15.75" hidden="1" customHeight="1" thickBot="1" x14ac:dyDescent="0.25">
      <c r="A1489" s="580" t="str">
        <f t="shared" si="180"/>
        <v>11570273TP050D-M2</v>
      </c>
      <c r="B1489" s="581">
        <v>1473</v>
      </c>
      <c r="C1489" s="690">
        <v>11570273</v>
      </c>
      <c r="D1489" s="639" t="s">
        <v>1099</v>
      </c>
      <c r="E1489" s="639">
        <v>400</v>
      </c>
      <c r="G1489" s="639" t="s">
        <v>331</v>
      </c>
      <c r="H1489" s="97" t="s">
        <v>69</v>
      </c>
      <c r="I1489" s="690" t="s">
        <v>121</v>
      </c>
      <c r="J1489" s="691" t="s">
        <v>117</v>
      </c>
      <c r="K1489" s="688" t="s">
        <v>545</v>
      </c>
      <c r="L1489" s="688" t="s">
        <v>47</v>
      </c>
      <c r="M1489" s="585">
        <v>1</v>
      </c>
      <c r="O1489" s="579">
        <f t="shared" si="176"/>
        <v>0</v>
      </c>
      <c r="P1489" s="585" t="e">
        <f t="shared" si="177"/>
        <v>#N/A</v>
      </c>
      <c r="Q1489" s="602"/>
      <c r="R1489" s="602"/>
      <c r="S1489" s="579">
        <f t="shared" si="178"/>
        <v>0</v>
      </c>
      <c r="T1489" s="579">
        <f t="shared" si="179"/>
        <v>0</v>
      </c>
      <c r="U1489" s="735"/>
      <c r="V1489" s="831"/>
      <c r="X1489" s="981">
        <v>0</v>
      </c>
      <c r="Y1489" s="981" t="e">
        <v>#N/A</v>
      </c>
      <c r="AB1489" s="981">
        <v>0</v>
      </c>
      <c r="AC1489" s="981">
        <v>0</v>
      </c>
    </row>
    <row r="1490" spans="1:29" ht="15.75" hidden="1" customHeight="1" thickBot="1" x14ac:dyDescent="0.25">
      <c r="A1490" s="580" t="str">
        <f t="shared" si="180"/>
        <v>11570218TAP015E</v>
      </c>
      <c r="B1490" s="581">
        <v>1474</v>
      </c>
      <c r="C1490" s="692">
        <v>11570218</v>
      </c>
      <c r="D1490" s="589" t="s">
        <v>1100</v>
      </c>
      <c r="E1490" s="589">
        <v>2000</v>
      </c>
      <c r="F1490" s="591"/>
      <c r="G1490" s="589" t="s">
        <v>9944</v>
      </c>
      <c r="H1490" s="541" t="s">
        <v>69</v>
      </c>
      <c r="I1490" s="692" t="s">
        <v>121</v>
      </c>
      <c r="J1490" s="592" t="s">
        <v>83</v>
      </c>
      <c r="K1490" s="604" t="s">
        <v>239</v>
      </c>
      <c r="L1490" s="604" t="s">
        <v>114</v>
      </c>
      <c r="M1490" s="593">
        <v>1</v>
      </c>
      <c r="N1490" s="604"/>
      <c r="O1490" s="594">
        <f t="shared" si="176"/>
        <v>0</v>
      </c>
      <c r="P1490" s="593">
        <f t="shared" si="177"/>
        <v>9</v>
      </c>
      <c r="Q1490" s="706"/>
      <c r="R1490" s="706"/>
      <c r="S1490" s="594">
        <v>2</v>
      </c>
      <c r="T1490" s="594">
        <v>3</v>
      </c>
      <c r="U1490" s="641" t="s">
        <v>9823</v>
      </c>
      <c r="V1490" s="1007">
        <v>43012</v>
      </c>
      <c r="X1490" s="981">
        <v>0</v>
      </c>
      <c r="Y1490" s="981">
        <v>5</v>
      </c>
      <c r="AB1490" s="981">
        <v>0</v>
      </c>
      <c r="AC1490" s="981">
        <v>0</v>
      </c>
    </row>
    <row r="1491" spans="1:29" ht="15.75" hidden="1" customHeight="1" thickBot="1" x14ac:dyDescent="0.25">
      <c r="A1491" s="580" t="str">
        <f t="shared" si="180"/>
        <v>11570144TP012E-M3</v>
      </c>
      <c r="B1491" s="581">
        <v>1475</v>
      </c>
      <c r="C1491" s="604">
        <v>11570144</v>
      </c>
      <c r="D1491" s="604" t="s">
        <v>1101</v>
      </c>
      <c r="E1491" s="589">
        <v>1300</v>
      </c>
      <c r="F1491" s="591"/>
      <c r="G1491" s="604" t="s">
        <v>214</v>
      </c>
      <c r="H1491" s="541" t="s">
        <v>69</v>
      </c>
      <c r="I1491" s="692" t="s">
        <v>75</v>
      </c>
      <c r="J1491" s="592" t="s">
        <v>83</v>
      </c>
      <c r="K1491" s="604" t="s">
        <v>1010</v>
      </c>
      <c r="L1491" s="604" t="s">
        <v>47</v>
      </c>
      <c r="M1491" s="593">
        <v>1</v>
      </c>
      <c r="N1491" s="604"/>
      <c r="O1491" s="594">
        <f t="shared" si="176"/>
        <v>0</v>
      </c>
      <c r="P1491" s="593" t="e">
        <f t="shared" si="177"/>
        <v>#N/A</v>
      </c>
      <c r="Q1491" s="706"/>
      <c r="R1491" s="706"/>
      <c r="S1491" s="594">
        <v>2</v>
      </c>
      <c r="T1491" s="594">
        <v>3</v>
      </c>
      <c r="U1491" s="641" t="s">
        <v>9823</v>
      </c>
      <c r="V1491" s="1004">
        <v>43012</v>
      </c>
      <c r="X1491" s="981">
        <v>0</v>
      </c>
      <c r="Y1491" s="981" t="e">
        <v>#N/A</v>
      </c>
      <c r="AB1491" s="981">
        <v>0</v>
      </c>
      <c r="AC1491" s="981">
        <v>0</v>
      </c>
    </row>
    <row r="1492" spans="1:29" ht="15.75" hidden="1" customHeight="1" thickBot="1" x14ac:dyDescent="0.25">
      <c r="A1492" s="580" t="str">
        <f t="shared" si="180"/>
        <v>11570007TP061D-M2</v>
      </c>
      <c r="B1492" s="581">
        <v>1476</v>
      </c>
      <c r="C1492" s="690">
        <v>11570007</v>
      </c>
      <c r="D1492" s="639" t="s">
        <v>1102</v>
      </c>
      <c r="E1492" s="639">
        <v>800</v>
      </c>
      <c r="G1492" s="639" t="s">
        <v>290</v>
      </c>
      <c r="H1492" s="97" t="s">
        <v>69</v>
      </c>
      <c r="I1492" s="690" t="s">
        <v>121</v>
      </c>
      <c r="J1492" s="691" t="s">
        <v>117</v>
      </c>
      <c r="K1492" s="688" t="s">
        <v>245</v>
      </c>
      <c r="L1492" s="688" t="s">
        <v>47</v>
      </c>
      <c r="M1492" s="585">
        <v>1</v>
      </c>
      <c r="O1492" s="579">
        <f t="shared" si="176"/>
        <v>0</v>
      </c>
      <c r="P1492" s="585" t="e">
        <f t="shared" si="177"/>
        <v>#N/A</v>
      </c>
      <c r="Q1492" s="602"/>
      <c r="R1492" s="602"/>
      <c r="S1492" s="579">
        <f t="shared" si="178"/>
        <v>0</v>
      </c>
      <c r="T1492" s="579">
        <f t="shared" si="179"/>
        <v>0</v>
      </c>
      <c r="U1492" s="735"/>
      <c r="V1492" s="831"/>
      <c r="X1492" s="981">
        <v>0</v>
      </c>
      <c r="Y1492" s="981" t="e">
        <v>#N/A</v>
      </c>
      <c r="AB1492" s="981">
        <v>0</v>
      </c>
      <c r="AC1492" s="981">
        <v>0</v>
      </c>
    </row>
    <row r="1493" spans="1:29" ht="15.75" hidden="1" customHeight="1" thickBot="1" x14ac:dyDescent="0.25">
      <c r="A1493" s="580" t="str">
        <f t="shared" si="180"/>
        <v>11569885TP029E-M3</v>
      </c>
      <c r="B1493" s="581">
        <v>1477</v>
      </c>
      <c r="C1493" s="690">
        <v>11569885</v>
      </c>
      <c r="D1493" s="639" t="s">
        <v>1103</v>
      </c>
      <c r="E1493" s="639">
        <v>600</v>
      </c>
      <c r="G1493" s="639" t="s">
        <v>544</v>
      </c>
      <c r="H1493" s="97" t="s">
        <v>69</v>
      </c>
      <c r="I1493" s="690" t="s">
        <v>121</v>
      </c>
      <c r="J1493" s="691" t="s">
        <v>83</v>
      </c>
      <c r="K1493" s="688" t="s">
        <v>215</v>
      </c>
      <c r="L1493" s="688" t="s">
        <v>42</v>
      </c>
      <c r="M1493" s="585">
        <v>1</v>
      </c>
      <c r="O1493" s="579">
        <f t="shared" si="176"/>
        <v>0</v>
      </c>
      <c r="P1493" s="585">
        <f t="shared" si="177"/>
        <v>21</v>
      </c>
      <c r="Q1493" s="602"/>
      <c r="R1493" s="602"/>
      <c r="S1493" s="579">
        <f t="shared" si="178"/>
        <v>0</v>
      </c>
      <c r="T1493" s="579">
        <f t="shared" si="179"/>
        <v>0</v>
      </c>
      <c r="U1493" s="735"/>
      <c r="V1493" s="831"/>
      <c r="X1493" s="981">
        <v>0</v>
      </c>
      <c r="Y1493" s="981">
        <v>10</v>
      </c>
      <c r="AB1493" s="981">
        <v>0</v>
      </c>
      <c r="AC1493" s="981">
        <v>0</v>
      </c>
    </row>
    <row r="1494" spans="1:29" ht="15.75" hidden="1" customHeight="1" thickBot="1" x14ac:dyDescent="0.25">
      <c r="A1494" s="580" t="str">
        <f t="shared" si="180"/>
        <v>11569695TP053D-M2</v>
      </c>
      <c r="B1494" s="581">
        <v>1478</v>
      </c>
      <c r="C1494" s="690">
        <v>11569695</v>
      </c>
      <c r="D1494" s="639" t="s">
        <v>1104</v>
      </c>
      <c r="E1494" s="639">
        <v>1000</v>
      </c>
      <c r="G1494" s="639" t="s">
        <v>548</v>
      </c>
      <c r="H1494" s="97" t="s">
        <v>69</v>
      </c>
      <c r="I1494" s="690" t="s">
        <v>121</v>
      </c>
      <c r="J1494" s="691" t="s">
        <v>117</v>
      </c>
      <c r="K1494" s="688" t="s">
        <v>474</v>
      </c>
      <c r="L1494" s="688" t="s">
        <v>47</v>
      </c>
      <c r="M1494" s="585">
        <v>1</v>
      </c>
      <c r="O1494" s="579">
        <f t="shared" si="176"/>
        <v>0</v>
      </c>
      <c r="P1494" s="585" t="e">
        <f t="shared" si="177"/>
        <v>#N/A</v>
      </c>
      <c r="Q1494" s="602"/>
      <c r="R1494" s="602"/>
      <c r="S1494" s="579">
        <f t="shared" si="178"/>
        <v>0</v>
      </c>
      <c r="T1494" s="579">
        <f t="shared" si="179"/>
        <v>0</v>
      </c>
      <c r="U1494" s="735"/>
      <c r="V1494" s="831"/>
      <c r="X1494" s="981">
        <v>0</v>
      </c>
      <c r="Y1494" s="981" t="e">
        <v>#N/A</v>
      </c>
      <c r="AB1494" s="981">
        <v>0</v>
      </c>
      <c r="AC1494" s="981">
        <v>0</v>
      </c>
    </row>
    <row r="1495" spans="1:29" ht="15.75" hidden="1" customHeight="1" thickBot="1" x14ac:dyDescent="0.25">
      <c r="A1495" s="580" t="str">
        <f t="shared" si="180"/>
        <v>11569695TP055E-M2</v>
      </c>
      <c r="B1495" s="581">
        <v>1479</v>
      </c>
      <c r="C1495" s="690">
        <v>11569695</v>
      </c>
      <c r="D1495" s="639" t="s">
        <v>1105</v>
      </c>
      <c r="E1495" s="639">
        <v>1000</v>
      </c>
      <c r="G1495" s="639" t="s">
        <v>218</v>
      </c>
      <c r="H1495" s="97" t="s">
        <v>69</v>
      </c>
      <c r="I1495" s="690" t="s">
        <v>121</v>
      </c>
      <c r="J1495" s="691" t="s">
        <v>117</v>
      </c>
      <c r="K1495" s="688" t="s">
        <v>474</v>
      </c>
      <c r="L1495" s="688" t="s">
        <v>47</v>
      </c>
      <c r="M1495" s="585">
        <v>1</v>
      </c>
      <c r="O1495" s="579">
        <f t="shared" si="176"/>
        <v>0</v>
      </c>
      <c r="P1495" s="585" t="e">
        <f t="shared" si="177"/>
        <v>#N/A</v>
      </c>
      <c r="Q1495" s="602"/>
      <c r="R1495" s="602"/>
      <c r="S1495" s="579">
        <f t="shared" si="178"/>
        <v>0</v>
      </c>
      <c r="T1495" s="579">
        <f t="shared" si="179"/>
        <v>0</v>
      </c>
      <c r="U1495" s="735"/>
      <c r="V1495" s="831"/>
      <c r="X1495" s="981">
        <v>0</v>
      </c>
      <c r="Y1495" s="981" t="e">
        <v>#N/A</v>
      </c>
      <c r="AB1495" s="981">
        <v>0</v>
      </c>
      <c r="AC1495" s="981">
        <v>0</v>
      </c>
    </row>
    <row r="1496" spans="1:29" ht="15.75" hidden="1" customHeight="1" thickBot="1" x14ac:dyDescent="0.25">
      <c r="A1496" s="580" t="str">
        <f t="shared" si="180"/>
        <v>11569638TP055D-M2</v>
      </c>
      <c r="B1496" s="581">
        <v>1480</v>
      </c>
      <c r="C1496" s="692">
        <v>11569638</v>
      </c>
      <c r="D1496" s="589" t="s">
        <v>1106</v>
      </c>
      <c r="E1496" s="589">
        <v>400</v>
      </c>
      <c r="F1496" s="591"/>
      <c r="G1496" s="589" t="s">
        <v>863</v>
      </c>
      <c r="H1496" s="541" t="s">
        <v>69</v>
      </c>
      <c r="I1496" s="692" t="s">
        <v>121</v>
      </c>
      <c r="J1496" s="592" t="s">
        <v>117</v>
      </c>
      <c r="K1496" s="604" t="s">
        <v>545</v>
      </c>
      <c r="L1496" s="604" t="s">
        <v>47</v>
      </c>
      <c r="M1496" s="593">
        <v>1</v>
      </c>
      <c r="N1496" s="604"/>
      <c r="O1496" s="594">
        <f t="shared" si="176"/>
        <v>0</v>
      </c>
      <c r="P1496" s="585" t="e">
        <f t="shared" si="177"/>
        <v>#N/A</v>
      </c>
      <c r="Q1496" s="706">
        <v>2</v>
      </c>
      <c r="R1496" s="706">
        <v>3</v>
      </c>
      <c r="S1496" s="579">
        <f t="shared" si="178"/>
        <v>0</v>
      </c>
      <c r="T1496" s="579">
        <f t="shared" si="179"/>
        <v>0</v>
      </c>
      <c r="U1496" s="641" t="s">
        <v>9823</v>
      </c>
      <c r="V1496" s="853">
        <v>42970</v>
      </c>
      <c r="X1496" s="981">
        <v>0</v>
      </c>
      <c r="Y1496" s="981" t="e">
        <v>#N/A</v>
      </c>
      <c r="Z1496" s="981">
        <v>2</v>
      </c>
      <c r="AA1496" s="981">
        <v>3</v>
      </c>
      <c r="AB1496" s="981">
        <v>0</v>
      </c>
      <c r="AC1496" s="981">
        <v>0</v>
      </c>
    </row>
    <row r="1497" spans="1:29" ht="15.75" hidden="1" customHeight="1" thickBot="1" x14ac:dyDescent="0.25">
      <c r="A1497" s="580" t="str">
        <f t="shared" si="180"/>
        <v>11569638TP055E-M2</v>
      </c>
      <c r="B1497" s="581">
        <v>1481</v>
      </c>
      <c r="C1497" s="692">
        <v>11569638</v>
      </c>
      <c r="D1497" s="589" t="s">
        <v>1106</v>
      </c>
      <c r="E1497" s="589">
        <v>400</v>
      </c>
      <c r="F1497" s="591"/>
      <c r="G1497" s="589" t="s">
        <v>218</v>
      </c>
      <c r="H1497" s="541" t="s">
        <v>69</v>
      </c>
      <c r="I1497" s="692" t="s">
        <v>121</v>
      </c>
      <c r="J1497" s="592" t="s">
        <v>117</v>
      </c>
      <c r="K1497" s="604" t="s">
        <v>545</v>
      </c>
      <c r="L1497" s="604" t="s">
        <v>47</v>
      </c>
      <c r="M1497" s="593">
        <v>1</v>
      </c>
      <c r="N1497" s="604"/>
      <c r="O1497" s="594">
        <f t="shared" si="176"/>
        <v>0</v>
      </c>
      <c r="P1497" s="585" t="e">
        <f t="shared" si="177"/>
        <v>#N/A</v>
      </c>
      <c r="Q1497" s="706">
        <v>2</v>
      </c>
      <c r="R1497" s="706">
        <v>3</v>
      </c>
      <c r="S1497" s="579">
        <f t="shared" si="178"/>
        <v>0</v>
      </c>
      <c r="T1497" s="579">
        <f t="shared" si="179"/>
        <v>0</v>
      </c>
      <c r="U1497" s="641" t="s">
        <v>9823</v>
      </c>
      <c r="V1497" s="853">
        <v>42970</v>
      </c>
      <c r="X1497" s="981">
        <v>0</v>
      </c>
      <c r="Y1497" s="981" t="e">
        <v>#N/A</v>
      </c>
      <c r="Z1497" s="981">
        <v>2</v>
      </c>
      <c r="AA1497" s="981">
        <v>3</v>
      </c>
      <c r="AB1497" s="981">
        <v>0</v>
      </c>
      <c r="AC1497" s="981">
        <v>0</v>
      </c>
    </row>
    <row r="1498" spans="1:29" ht="15.75" hidden="1" customHeight="1" thickBot="1" x14ac:dyDescent="0.25">
      <c r="A1498" s="580" t="str">
        <f t="shared" si="180"/>
        <v>11562507TP061D-M2</v>
      </c>
      <c r="B1498" s="581">
        <v>1482</v>
      </c>
      <c r="C1498" s="690">
        <v>11562507</v>
      </c>
      <c r="D1498" s="639" t="s">
        <v>1107</v>
      </c>
      <c r="E1498" s="639">
        <v>500</v>
      </c>
      <c r="G1498" s="639" t="s">
        <v>290</v>
      </c>
      <c r="H1498" s="97" t="s">
        <v>69</v>
      </c>
      <c r="I1498" s="690" t="s">
        <v>121</v>
      </c>
      <c r="J1498" s="691" t="s">
        <v>117</v>
      </c>
      <c r="K1498" s="688" t="s">
        <v>1108</v>
      </c>
      <c r="L1498" s="688" t="s">
        <v>47</v>
      </c>
      <c r="M1498" s="585">
        <v>1</v>
      </c>
      <c r="O1498" s="579">
        <f t="shared" si="176"/>
        <v>0</v>
      </c>
      <c r="P1498" s="585" t="e">
        <f t="shared" si="177"/>
        <v>#N/A</v>
      </c>
      <c r="Q1498" s="602"/>
      <c r="R1498" s="602"/>
      <c r="S1498" s="579">
        <f t="shared" si="178"/>
        <v>0</v>
      </c>
      <c r="T1498" s="579">
        <f t="shared" si="179"/>
        <v>0</v>
      </c>
      <c r="U1498" s="735"/>
      <c r="V1498" s="831"/>
      <c r="X1498" s="981">
        <v>0</v>
      </c>
      <c r="Y1498" s="981" t="e">
        <v>#N/A</v>
      </c>
      <c r="AB1498" s="981">
        <v>0</v>
      </c>
      <c r="AC1498" s="981">
        <v>0</v>
      </c>
    </row>
    <row r="1499" spans="1:29" ht="15.75" hidden="1" customHeight="1" thickBot="1" x14ac:dyDescent="0.25">
      <c r="A1499" s="580" t="str">
        <f t="shared" si="180"/>
        <v>11519387MA021E</v>
      </c>
      <c r="B1499" s="581">
        <v>1483</v>
      </c>
      <c r="C1499" s="690">
        <v>11519387</v>
      </c>
      <c r="D1499" s="639" t="s">
        <v>1109</v>
      </c>
      <c r="E1499" s="639">
        <v>400</v>
      </c>
      <c r="G1499" s="639" t="s">
        <v>1867</v>
      </c>
      <c r="H1499" s="97" t="s">
        <v>69</v>
      </c>
      <c r="I1499" s="690" t="s">
        <v>97</v>
      </c>
      <c r="J1499" s="691" t="s">
        <v>9798</v>
      </c>
      <c r="K1499" s="688" t="s">
        <v>474</v>
      </c>
      <c r="L1499" s="688" t="s">
        <v>47</v>
      </c>
      <c r="M1499" s="585">
        <v>3</v>
      </c>
      <c r="N1499" s="644" t="s">
        <v>78</v>
      </c>
      <c r="O1499" s="579">
        <f t="shared" si="176"/>
        <v>0</v>
      </c>
      <c r="P1499" s="585" t="e">
        <f t="shared" si="177"/>
        <v>#N/A</v>
      </c>
      <c r="Q1499" s="602">
        <v>2</v>
      </c>
      <c r="R1499" s="602">
        <v>3</v>
      </c>
      <c r="S1499" s="579" t="e">
        <f t="shared" si="178"/>
        <v>#N/A</v>
      </c>
      <c r="T1499" s="579" t="e">
        <f t="shared" si="179"/>
        <v>#N/A</v>
      </c>
      <c r="U1499" s="735" t="s">
        <v>9824</v>
      </c>
      <c r="V1499" s="885">
        <v>43017</v>
      </c>
      <c r="X1499" s="981">
        <v>0</v>
      </c>
      <c r="Y1499" s="981" t="e">
        <v>#N/A</v>
      </c>
      <c r="Z1499" s="981">
        <v>2</v>
      </c>
      <c r="AA1499" s="981">
        <v>3</v>
      </c>
      <c r="AB1499" s="981" t="e">
        <v>#N/A</v>
      </c>
      <c r="AC1499" s="981" t="e">
        <v>#N/A</v>
      </c>
    </row>
    <row r="1500" spans="1:29" ht="15.75" hidden="1" customHeight="1" thickBot="1" x14ac:dyDescent="0.25">
      <c r="A1500" s="580" t="str">
        <f t="shared" si="180"/>
        <v>11561969TP035D-M2</v>
      </c>
      <c r="B1500" s="581">
        <v>1484</v>
      </c>
      <c r="C1500" s="692">
        <v>11561969</v>
      </c>
      <c r="D1500" s="589" t="s">
        <v>1109</v>
      </c>
      <c r="E1500" s="589">
        <v>500</v>
      </c>
      <c r="F1500" s="591"/>
      <c r="G1500" s="589" t="s">
        <v>210</v>
      </c>
      <c r="H1500" s="541" t="s">
        <v>69</v>
      </c>
      <c r="I1500" s="692">
        <v>105</v>
      </c>
      <c r="J1500" s="592" t="s">
        <v>117</v>
      </c>
      <c r="K1500" s="604" t="s">
        <v>474</v>
      </c>
      <c r="L1500" s="604" t="s">
        <v>47</v>
      </c>
      <c r="M1500" s="593">
        <v>1</v>
      </c>
      <c r="N1500" s="604"/>
      <c r="O1500" s="594">
        <f t="shared" si="176"/>
        <v>0</v>
      </c>
      <c r="P1500" s="585" t="e">
        <f t="shared" si="177"/>
        <v>#N/A</v>
      </c>
      <c r="Q1500" s="706">
        <v>2</v>
      </c>
      <c r="R1500" s="706">
        <v>3</v>
      </c>
      <c r="S1500" s="579">
        <f t="shared" si="178"/>
        <v>0</v>
      </c>
      <c r="T1500" s="579">
        <f t="shared" si="179"/>
        <v>0</v>
      </c>
      <c r="U1500" s="641" t="s">
        <v>9823</v>
      </c>
      <c r="V1500" s="833">
        <v>42963</v>
      </c>
      <c r="X1500" s="981">
        <v>0</v>
      </c>
      <c r="Y1500" s="981" t="e">
        <v>#N/A</v>
      </c>
      <c r="Z1500" s="981">
        <v>2</v>
      </c>
      <c r="AA1500" s="981">
        <v>3</v>
      </c>
      <c r="AB1500" s="981">
        <v>0</v>
      </c>
      <c r="AC1500" s="981">
        <v>0</v>
      </c>
    </row>
    <row r="1501" spans="1:29" ht="15.75" hidden="1" customHeight="1" thickBot="1" x14ac:dyDescent="0.25">
      <c r="A1501" s="580" t="str">
        <f t="shared" si="180"/>
        <v>11561645TP012E-M3</v>
      </c>
      <c r="B1501" s="581">
        <v>1485</v>
      </c>
      <c r="C1501" s="692">
        <v>11561645</v>
      </c>
      <c r="D1501" s="589" t="s">
        <v>1110</v>
      </c>
      <c r="E1501" s="589">
        <v>4000</v>
      </c>
      <c r="F1501" s="591"/>
      <c r="G1501" s="589" t="s">
        <v>214</v>
      </c>
      <c r="H1501" s="541" t="s">
        <v>69</v>
      </c>
      <c r="I1501" s="692" t="s">
        <v>75</v>
      </c>
      <c r="J1501" s="592" t="s">
        <v>335</v>
      </c>
      <c r="K1501" s="604" t="s">
        <v>215</v>
      </c>
      <c r="L1501" s="604" t="s">
        <v>47</v>
      </c>
      <c r="M1501" s="593">
        <v>1</v>
      </c>
      <c r="N1501" s="604"/>
      <c r="O1501" s="594">
        <f t="shared" si="176"/>
        <v>0</v>
      </c>
      <c r="P1501" s="593" t="e">
        <f t="shared" si="177"/>
        <v>#N/A</v>
      </c>
      <c r="Q1501" s="706"/>
      <c r="R1501" s="706"/>
      <c r="S1501" s="594">
        <v>2</v>
      </c>
      <c r="T1501" s="594">
        <v>3</v>
      </c>
      <c r="U1501" s="641" t="s">
        <v>9823</v>
      </c>
      <c r="V1501" s="833">
        <v>43012</v>
      </c>
      <c r="X1501" s="981">
        <v>0</v>
      </c>
      <c r="Y1501" s="981" t="e">
        <v>#N/A</v>
      </c>
      <c r="AB1501" s="981">
        <v>0</v>
      </c>
      <c r="AC1501" s="981">
        <v>0</v>
      </c>
    </row>
    <row r="1502" spans="1:29" ht="15.75" hidden="1" customHeight="1" thickBot="1" x14ac:dyDescent="0.25">
      <c r="A1502" s="580" t="str">
        <f t="shared" si="180"/>
        <v>11561629TP019E-M3</v>
      </c>
      <c r="B1502" s="581">
        <v>1486</v>
      </c>
      <c r="C1502" s="692">
        <v>11561629</v>
      </c>
      <c r="D1502" s="589" t="s">
        <v>1111</v>
      </c>
      <c r="E1502" s="589">
        <v>5000</v>
      </c>
      <c r="G1502" s="589" t="s">
        <v>818</v>
      </c>
      <c r="H1502" s="97" t="s">
        <v>69</v>
      </c>
      <c r="I1502" s="690" t="s">
        <v>498</v>
      </c>
      <c r="J1502" s="691" t="s">
        <v>70</v>
      </c>
      <c r="K1502" s="688" t="s">
        <v>178</v>
      </c>
      <c r="L1502" s="688" t="s">
        <v>47</v>
      </c>
      <c r="M1502" s="585">
        <v>1</v>
      </c>
      <c r="O1502" s="579">
        <f t="shared" si="176"/>
        <v>0</v>
      </c>
      <c r="P1502" s="585" t="e">
        <f t="shared" si="177"/>
        <v>#N/A</v>
      </c>
      <c r="Q1502" s="602"/>
      <c r="R1502" s="602"/>
      <c r="S1502" s="594">
        <f t="shared" si="178"/>
        <v>0</v>
      </c>
      <c r="T1502" s="594">
        <f t="shared" si="179"/>
        <v>0</v>
      </c>
      <c r="U1502" s="641" t="s">
        <v>9823</v>
      </c>
      <c r="V1502" s="833">
        <v>43013</v>
      </c>
      <c r="X1502" s="981">
        <v>0</v>
      </c>
      <c r="Y1502" s="981" t="e">
        <v>#N/A</v>
      </c>
      <c r="AB1502" s="981">
        <v>0</v>
      </c>
      <c r="AC1502" s="981">
        <v>0</v>
      </c>
    </row>
    <row r="1503" spans="1:29" ht="15.75" hidden="1" customHeight="1" thickBot="1" x14ac:dyDescent="0.25">
      <c r="A1503" s="580" t="str">
        <f t="shared" si="180"/>
        <v>11561576TP035D-M2</v>
      </c>
      <c r="B1503" s="581">
        <v>1487</v>
      </c>
      <c r="C1503" s="690">
        <v>11561576</v>
      </c>
      <c r="D1503" s="639" t="s">
        <v>1112</v>
      </c>
      <c r="E1503" s="639">
        <v>2000</v>
      </c>
      <c r="G1503" s="639" t="s">
        <v>210</v>
      </c>
      <c r="H1503" s="97" t="s">
        <v>69</v>
      </c>
      <c r="I1503" s="690" t="s">
        <v>121</v>
      </c>
      <c r="J1503" s="691" t="s">
        <v>83</v>
      </c>
      <c r="K1503" s="688" t="s">
        <v>239</v>
      </c>
      <c r="L1503" s="688" t="s">
        <v>47</v>
      </c>
      <c r="M1503" s="585">
        <v>1</v>
      </c>
      <c r="O1503" s="579">
        <f t="shared" si="176"/>
        <v>0</v>
      </c>
      <c r="P1503" s="585" t="e">
        <f t="shared" si="177"/>
        <v>#N/A</v>
      </c>
      <c r="Q1503" s="602"/>
      <c r="R1503" s="602"/>
      <c r="S1503" s="579">
        <f t="shared" si="178"/>
        <v>0</v>
      </c>
      <c r="T1503" s="579">
        <f t="shared" si="179"/>
        <v>0</v>
      </c>
      <c r="U1503" s="735"/>
      <c r="V1503" s="831"/>
      <c r="X1503" s="981">
        <v>0</v>
      </c>
      <c r="Y1503" s="981" t="e">
        <v>#N/A</v>
      </c>
      <c r="AB1503" s="981">
        <v>0</v>
      </c>
      <c r="AC1503" s="981">
        <v>0</v>
      </c>
    </row>
    <row r="1504" spans="1:29" ht="15.75" hidden="1" customHeight="1" thickBot="1" x14ac:dyDescent="0.25">
      <c r="A1504" s="580" t="str">
        <f t="shared" si="180"/>
        <v>11561576TP38D2-M2</v>
      </c>
      <c r="B1504" s="581">
        <v>1488</v>
      </c>
      <c r="C1504" s="693">
        <v>11561576</v>
      </c>
      <c r="D1504" s="586"/>
      <c r="E1504" s="586">
        <v>2000</v>
      </c>
      <c r="G1504" s="586" t="s">
        <v>1114</v>
      </c>
      <c r="H1504" s="391" t="s">
        <v>69</v>
      </c>
      <c r="I1504" s="690" t="s">
        <v>121</v>
      </c>
      <c r="J1504" s="694" t="s">
        <v>83</v>
      </c>
      <c r="K1504" s="688" t="s">
        <v>239</v>
      </c>
      <c r="L1504" s="688" t="s">
        <v>47</v>
      </c>
      <c r="M1504" s="585">
        <v>1</v>
      </c>
      <c r="O1504" s="579">
        <f t="shared" si="176"/>
        <v>0</v>
      </c>
      <c r="P1504" s="585" t="e">
        <f t="shared" si="177"/>
        <v>#N/A</v>
      </c>
      <c r="Q1504" s="602"/>
      <c r="R1504" s="602"/>
      <c r="S1504" s="579">
        <f t="shared" si="178"/>
        <v>0</v>
      </c>
      <c r="T1504" s="579">
        <f t="shared" si="179"/>
        <v>0</v>
      </c>
      <c r="U1504" s="735"/>
      <c r="V1504" s="831"/>
      <c r="X1504" s="981">
        <v>0</v>
      </c>
      <c r="Y1504" s="981" t="e">
        <v>#N/A</v>
      </c>
      <c r="AB1504" s="981">
        <v>0</v>
      </c>
      <c r="AC1504" s="981">
        <v>0</v>
      </c>
    </row>
    <row r="1505" spans="1:29" ht="15.75" hidden="1" customHeight="1" thickBot="1" x14ac:dyDescent="0.25">
      <c r="A1505" s="580" t="str">
        <f t="shared" si="180"/>
        <v>11561025MB021E-M1</v>
      </c>
      <c r="B1505" s="581">
        <v>1489</v>
      </c>
      <c r="C1505" s="690">
        <v>11561025</v>
      </c>
      <c r="D1505" s="639" t="s">
        <v>1115</v>
      </c>
      <c r="E1505" s="639">
        <v>1500</v>
      </c>
      <c r="G1505" s="639" t="s">
        <v>438</v>
      </c>
      <c r="H1505" s="97" t="s">
        <v>69</v>
      </c>
      <c r="I1505" s="690" t="s">
        <v>84</v>
      </c>
      <c r="J1505" s="691" t="s">
        <v>9794</v>
      </c>
      <c r="K1505" s="688" t="s">
        <v>568</v>
      </c>
      <c r="L1505" s="688" t="s">
        <v>9782</v>
      </c>
      <c r="M1505" s="585">
        <v>1</v>
      </c>
      <c r="N1505" s="644" t="s">
        <v>78</v>
      </c>
      <c r="O1505" s="579">
        <f t="shared" si="176"/>
        <v>0</v>
      </c>
      <c r="P1505" s="585">
        <f t="shared" si="177"/>
        <v>38</v>
      </c>
      <c r="Q1505" s="602">
        <v>2</v>
      </c>
      <c r="R1505" s="602">
        <v>3</v>
      </c>
      <c r="S1505" s="579">
        <f t="shared" si="178"/>
        <v>1</v>
      </c>
      <c r="T1505" s="579">
        <f t="shared" si="179"/>
        <v>1</v>
      </c>
      <c r="U1505" s="735" t="s">
        <v>9824</v>
      </c>
      <c r="V1505" s="832">
        <v>42976</v>
      </c>
      <c r="X1505" s="981">
        <v>0</v>
      </c>
      <c r="Y1505" s="981">
        <v>19</v>
      </c>
      <c r="Z1505" s="981">
        <v>2</v>
      </c>
      <c r="AA1505" s="981">
        <v>3</v>
      </c>
      <c r="AB1505" s="981">
        <v>1</v>
      </c>
      <c r="AC1505" s="981">
        <v>1</v>
      </c>
    </row>
    <row r="1506" spans="1:29" ht="15.75" hidden="1" customHeight="1" thickBot="1" x14ac:dyDescent="0.25">
      <c r="A1506" s="580" t="str">
        <f t="shared" si="180"/>
        <v>11601795MA008D-M2</v>
      </c>
      <c r="B1506" s="581">
        <v>1490</v>
      </c>
      <c r="C1506" s="716">
        <v>11601795</v>
      </c>
      <c r="D1506" s="716" t="s">
        <v>1116</v>
      </c>
      <c r="E1506" s="716">
        <v>80</v>
      </c>
      <c r="F1506" s="768"/>
      <c r="G1506" s="716" t="s">
        <v>493</v>
      </c>
      <c r="H1506" s="541" t="s">
        <v>153</v>
      </c>
      <c r="I1506" s="769" t="s">
        <v>97</v>
      </c>
      <c r="J1506" s="770" t="s">
        <v>9795</v>
      </c>
      <c r="K1506" s="643" t="s">
        <v>245</v>
      </c>
      <c r="L1506" s="643" t="s">
        <v>9782</v>
      </c>
      <c r="M1506" s="771">
        <v>2</v>
      </c>
      <c r="N1506" s="643" t="s">
        <v>78</v>
      </c>
      <c r="O1506" s="772">
        <f t="shared" si="176"/>
        <v>0</v>
      </c>
      <c r="P1506" s="771">
        <f t="shared" si="177"/>
        <v>75</v>
      </c>
      <c r="Q1506" s="820">
        <v>4</v>
      </c>
      <c r="R1506" s="820">
        <v>6</v>
      </c>
      <c r="S1506" s="772">
        <f t="shared" si="178"/>
        <v>4</v>
      </c>
      <c r="T1506" s="772">
        <f t="shared" si="179"/>
        <v>8</v>
      </c>
      <c r="U1506" s="643" t="s">
        <v>9822</v>
      </c>
      <c r="V1506" s="836">
        <v>42888</v>
      </c>
      <c r="X1506" s="981">
        <v>0</v>
      </c>
      <c r="Y1506" s="981">
        <v>37</v>
      </c>
      <c r="Z1506" s="981">
        <v>4</v>
      </c>
      <c r="AA1506" s="981">
        <v>6</v>
      </c>
      <c r="AB1506" s="981">
        <v>4</v>
      </c>
      <c r="AC1506" s="981">
        <v>8</v>
      </c>
    </row>
    <row r="1507" spans="1:29" ht="15.75" hidden="1" customHeight="1" thickBot="1" x14ac:dyDescent="0.25">
      <c r="A1507" s="580" t="str">
        <f t="shared" si="180"/>
        <v>11601795MAP05D</v>
      </c>
      <c r="B1507" s="581">
        <v>1491</v>
      </c>
      <c r="C1507" s="716">
        <v>11601795</v>
      </c>
      <c r="D1507" s="716" t="s">
        <v>1116</v>
      </c>
      <c r="E1507" s="716">
        <v>80</v>
      </c>
      <c r="F1507" s="768"/>
      <c r="G1507" s="716" t="s">
        <v>1386</v>
      </c>
      <c r="H1507" s="541" t="s">
        <v>153</v>
      </c>
      <c r="I1507" s="769" t="s">
        <v>97</v>
      </c>
      <c r="J1507" s="770" t="s">
        <v>9795</v>
      </c>
      <c r="K1507" s="643" t="s">
        <v>245</v>
      </c>
      <c r="L1507" s="643" t="s">
        <v>9782</v>
      </c>
      <c r="M1507" s="771">
        <v>2</v>
      </c>
      <c r="N1507" s="643" t="s">
        <v>78</v>
      </c>
      <c r="O1507" s="772">
        <f t="shared" si="176"/>
        <v>0</v>
      </c>
      <c r="P1507" s="771">
        <f t="shared" si="177"/>
        <v>75</v>
      </c>
      <c r="Q1507" s="820">
        <v>4</v>
      </c>
      <c r="R1507" s="820">
        <v>6</v>
      </c>
      <c r="S1507" s="772">
        <f t="shared" si="178"/>
        <v>4</v>
      </c>
      <c r="T1507" s="772">
        <f t="shared" si="179"/>
        <v>8</v>
      </c>
      <c r="U1507" s="643" t="s">
        <v>9822</v>
      </c>
      <c r="V1507" s="836">
        <v>42888</v>
      </c>
      <c r="X1507" s="981">
        <v>0</v>
      </c>
      <c r="Y1507" s="981">
        <v>37</v>
      </c>
      <c r="Z1507" s="981">
        <v>4</v>
      </c>
      <c r="AA1507" s="981">
        <v>6</v>
      </c>
      <c r="AB1507" s="981">
        <v>4</v>
      </c>
      <c r="AC1507" s="981">
        <v>8</v>
      </c>
    </row>
    <row r="1508" spans="1:29" ht="15" hidden="1" customHeight="1" x14ac:dyDescent="0.25">
      <c r="A1508" s="580" t="str">
        <f t="shared" si="180"/>
        <v>52251392MINOMI-M3</v>
      </c>
      <c r="B1508" s="581">
        <v>1492</v>
      </c>
      <c r="C1508" s="354">
        <v>52251392</v>
      </c>
      <c r="D1508" s="639" t="s">
        <v>1117</v>
      </c>
      <c r="E1508" s="639">
        <v>800</v>
      </c>
      <c r="G1508" s="639" t="s">
        <v>261</v>
      </c>
      <c r="H1508" s="97" t="s">
        <v>153</v>
      </c>
      <c r="I1508" s="690" t="s">
        <v>121</v>
      </c>
      <c r="J1508" s="697" t="s">
        <v>321</v>
      </c>
      <c r="K1508" s="698" t="s">
        <v>1118</v>
      </c>
      <c r="L1508" s="698" t="s">
        <v>301</v>
      </c>
      <c r="M1508" s="598">
        <v>1</v>
      </c>
      <c r="N1508" s="699"/>
      <c r="O1508" s="599">
        <f t="shared" si="176"/>
        <v>0</v>
      </c>
      <c r="P1508" s="598" t="e">
        <f t="shared" si="177"/>
        <v>#N/A</v>
      </c>
      <c r="Q1508" s="702"/>
      <c r="R1508" s="702"/>
      <c r="S1508" s="599">
        <f t="shared" si="178"/>
        <v>0</v>
      </c>
      <c r="T1508" s="599">
        <f t="shared" si="179"/>
        <v>0</v>
      </c>
      <c r="U1508" s="774"/>
      <c r="V1508" s="861"/>
      <c r="X1508" s="981">
        <v>0</v>
      </c>
      <c r="Y1508" s="981" t="e">
        <v>#N/A</v>
      </c>
      <c r="AB1508" s="981">
        <v>0</v>
      </c>
      <c r="AC1508" s="981">
        <v>0</v>
      </c>
    </row>
    <row r="1509" spans="1:29" ht="15" hidden="1" customHeight="1" x14ac:dyDescent="0.25">
      <c r="A1509" s="580" t="str">
        <f t="shared" si="180"/>
        <v>11548763MAP05D</v>
      </c>
      <c r="B1509" s="581">
        <v>1493</v>
      </c>
      <c r="C1509" s="589">
        <v>11548763</v>
      </c>
      <c r="D1509" s="589" t="s">
        <v>1119</v>
      </c>
      <c r="E1509" s="589">
        <v>80</v>
      </c>
      <c r="F1509" s="591"/>
      <c r="G1509" s="589" t="s">
        <v>1386</v>
      </c>
      <c r="H1509" s="541" t="s">
        <v>69</v>
      </c>
      <c r="I1509" s="692" t="s">
        <v>97</v>
      </c>
      <c r="J1509" s="592" t="s">
        <v>9795</v>
      </c>
      <c r="K1509" s="604" t="s">
        <v>245</v>
      </c>
      <c r="L1509" s="604" t="s">
        <v>9782</v>
      </c>
      <c r="M1509" s="593">
        <v>1</v>
      </c>
      <c r="N1509" s="604" t="s">
        <v>78</v>
      </c>
      <c r="O1509" s="593">
        <f t="shared" si="176"/>
        <v>0</v>
      </c>
      <c r="P1509" s="593">
        <f t="shared" si="177"/>
        <v>38</v>
      </c>
      <c r="Q1509" s="593">
        <v>6</v>
      </c>
      <c r="R1509" s="593">
        <v>11</v>
      </c>
      <c r="S1509" s="593">
        <f t="shared" si="178"/>
        <v>2</v>
      </c>
      <c r="T1509" s="593">
        <f t="shared" si="179"/>
        <v>4</v>
      </c>
      <c r="U1509" s="641" t="s">
        <v>9822</v>
      </c>
      <c r="V1509" s="856">
        <v>42885</v>
      </c>
      <c r="X1509" s="981">
        <v>0</v>
      </c>
      <c r="Y1509" s="981">
        <v>19</v>
      </c>
      <c r="Z1509" s="981">
        <v>6</v>
      </c>
      <c r="AA1509" s="981">
        <v>11</v>
      </c>
      <c r="AB1509" s="981">
        <v>2</v>
      </c>
      <c r="AC1509" s="981">
        <v>4</v>
      </c>
    </row>
    <row r="1510" spans="1:29" ht="15.75" hidden="1" customHeight="1" thickBot="1" x14ac:dyDescent="0.25">
      <c r="A1510" s="580" t="str">
        <f t="shared" si="180"/>
        <v>11548445DO023E-M4</v>
      </c>
      <c r="B1510" s="581">
        <v>1494</v>
      </c>
      <c r="C1510" s="586">
        <v>11548445</v>
      </c>
      <c r="D1510" s="586" t="s">
        <v>1122</v>
      </c>
      <c r="E1510" s="586">
        <v>10000</v>
      </c>
      <c r="G1510" s="586" t="s">
        <v>103</v>
      </c>
      <c r="H1510" s="391" t="s">
        <v>69</v>
      </c>
      <c r="I1510" s="693" t="s">
        <v>104</v>
      </c>
      <c r="J1510" s="720" t="s">
        <v>117</v>
      </c>
      <c r="K1510" s="773" t="s">
        <v>1123</v>
      </c>
      <c r="L1510" s="721" t="s">
        <v>691</v>
      </c>
      <c r="M1510" s="602">
        <v>1</v>
      </c>
      <c r="N1510" s="722"/>
      <c r="O1510" s="602">
        <f t="shared" si="176"/>
        <v>0</v>
      </c>
      <c r="P1510" s="602" t="e">
        <f t="shared" si="177"/>
        <v>#N/A</v>
      </c>
      <c r="Q1510" s="602"/>
      <c r="R1510" s="602"/>
      <c r="S1510" s="602">
        <f t="shared" si="178"/>
        <v>0</v>
      </c>
      <c r="T1510" s="602">
        <f t="shared" si="179"/>
        <v>0</v>
      </c>
      <c r="U1510" s="840"/>
      <c r="V1510" s="878"/>
      <c r="X1510" s="981">
        <v>0</v>
      </c>
      <c r="Y1510" s="981" t="e">
        <v>#N/A</v>
      </c>
      <c r="AB1510" s="981">
        <v>0</v>
      </c>
      <c r="AC1510" s="981">
        <v>0</v>
      </c>
    </row>
    <row r="1511" spans="1:29" ht="15.75" hidden="1" customHeight="1" thickBot="1" x14ac:dyDescent="0.25">
      <c r="A1511" s="580" t="str">
        <f t="shared" si="180"/>
        <v>11547280TP041E-M2</v>
      </c>
      <c r="B1511" s="581">
        <v>1495</v>
      </c>
      <c r="C1511" s="688">
        <v>11547280</v>
      </c>
      <c r="D1511" s="688" t="s">
        <v>1124</v>
      </c>
      <c r="E1511" s="688">
        <v>2000</v>
      </c>
      <c r="G1511" s="688" t="s">
        <v>1093</v>
      </c>
      <c r="H1511" s="97" t="s">
        <v>69</v>
      </c>
      <c r="I1511" s="690" t="s">
        <v>121</v>
      </c>
      <c r="J1511" s="691" t="s">
        <v>83</v>
      </c>
      <c r="K1511" s="688" t="s">
        <v>258</v>
      </c>
      <c r="L1511" s="688" t="s">
        <v>47</v>
      </c>
      <c r="M1511" s="585">
        <v>1</v>
      </c>
      <c r="O1511" s="579">
        <f t="shared" si="176"/>
        <v>0</v>
      </c>
      <c r="P1511" s="585" t="e">
        <f t="shared" si="177"/>
        <v>#N/A</v>
      </c>
      <c r="Q1511" s="602"/>
      <c r="R1511" s="602"/>
      <c r="S1511" s="579">
        <f t="shared" si="178"/>
        <v>0</v>
      </c>
      <c r="T1511" s="579">
        <f t="shared" si="179"/>
        <v>0</v>
      </c>
      <c r="U1511" s="735"/>
      <c r="V1511" s="831"/>
      <c r="X1511" s="981">
        <v>0</v>
      </c>
      <c r="Y1511" s="981" t="e">
        <v>#N/A</v>
      </c>
      <c r="AB1511" s="981">
        <v>0</v>
      </c>
      <c r="AC1511" s="981">
        <v>0</v>
      </c>
    </row>
    <row r="1512" spans="1:29" ht="15.75" hidden="1" customHeight="1" thickBot="1" x14ac:dyDescent="0.25">
      <c r="A1512" s="580" t="str">
        <f t="shared" si="180"/>
        <v>11547280TP042D-M2</v>
      </c>
      <c r="B1512" s="581">
        <v>1496</v>
      </c>
      <c r="C1512" s="605">
        <v>11547280</v>
      </c>
      <c r="D1512" s="605" t="s">
        <v>1124</v>
      </c>
      <c r="E1512" s="605">
        <v>2000</v>
      </c>
      <c r="G1512" s="605" t="s">
        <v>554</v>
      </c>
      <c r="H1512" s="391" t="s">
        <v>69</v>
      </c>
      <c r="I1512" s="693" t="s">
        <v>121</v>
      </c>
      <c r="J1512" s="694" t="s">
        <v>83</v>
      </c>
      <c r="K1512" s="605" t="s">
        <v>258</v>
      </c>
      <c r="L1512" s="605" t="s">
        <v>47</v>
      </c>
      <c r="M1512" s="585">
        <v>1</v>
      </c>
      <c r="O1512" s="579">
        <f t="shared" si="176"/>
        <v>0</v>
      </c>
      <c r="P1512" s="585" t="e">
        <f t="shared" si="177"/>
        <v>#N/A</v>
      </c>
      <c r="Q1512" s="602"/>
      <c r="R1512" s="602"/>
      <c r="S1512" s="579">
        <f t="shared" si="178"/>
        <v>0</v>
      </c>
      <c r="T1512" s="579">
        <f t="shared" si="179"/>
        <v>0</v>
      </c>
      <c r="U1512" s="735"/>
      <c r="V1512" s="831"/>
      <c r="X1512" s="981">
        <v>0</v>
      </c>
      <c r="Y1512" s="981" t="e">
        <v>#N/A</v>
      </c>
      <c r="AB1512" s="981">
        <v>0</v>
      </c>
      <c r="AC1512" s="981">
        <v>0</v>
      </c>
    </row>
    <row r="1513" spans="1:29" ht="15.75" hidden="1" customHeight="1" thickBot="1" x14ac:dyDescent="0.25">
      <c r="A1513" s="580" t="str">
        <f t="shared" si="180"/>
        <v>11546961MA008D</v>
      </c>
      <c r="B1513" s="581">
        <v>1497</v>
      </c>
      <c r="C1513" s="589">
        <v>11546961</v>
      </c>
      <c r="D1513" s="589" t="s">
        <v>1125</v>
      </c>
      <c r="E1513" s="589">
        <v>150</v>
      </c>
      <c r="F1513" s="591"/>
      <c r="G1513" s="589" t="s">
        <v>1391</v>
      </c>
      <c r="H1513" s="541" t="s">
        <v>69</v>
      </c>
      <c r="I1513" s="692" t="s">
        <v>97</v>
      </c>
      <c r="J1513" s="592" t="s">
        <v>9798</v>
      </c>
      <c r="K1513" s="604" t="s">
        <v>258</v>
      </c>
      <c r="L1513" s="604" t="s">
        <v>9782</v>
      </c>
      <c r="M1513" s="593">
        <v>1</v>
      </c>
      <c r="N1513" s="604" t="s">
        <v>78</v>
      </c>
      <c r="O1513" s="594">
        <f t="shared" si="176"/>
        <v>0</v>
      </c>
      <c r="P1513" s="593">
        <f t="shared" si="177"/>
        <v>38</v>
      </c>
      <c r="Q1513" s="706">
        <v>2</v>
      </c>
      <c r="R1513" s="706">
        <v>3</v>
      </c>
      <c r="S1513" s="594">
        <f t="shared" si="178"/>
        <v>1</v>
      </c>
      <c r="T1513" s="594">
        <f t="shared" si="179"/>
        <v>2</v>
      </c>
      <c r="U1513" s="641" t="s">
        <v>9822</v>
      </c>
      <c r="V1513" s="833">
        <v>42898</v>
      </c>
      <c r="X1513" s="981">
        <v>0</v>
      </c>
      <c r="Y1513" s="981">
        <v>19</v>
      </c>
      <c r="Z1513" s="981">
        <v>2</v>
      </c>
      <c r="AA1513" s="981">
        <v>3</v>
      </c>
      <c r="AB1513" s="981">
        <v>1</v>
      </c>
      <c r="AC1513" s="981">
        <v>2</v>
      </c>
    </row>
    <row r="1514" spans="1:29" ht="15.75" hidden="1" customHeight="1" thickBot="1" x14ac:dyDescent="0.25">
      <c r="A1514" s="580" t="str">
        <f t="shared" si="180"/>
        <v>11546868MA021E</v>
      </c>
      <c r="B1514" s="581">
        <v>1498</v>
      </c>
      <c r="C1514" s="713">
        <v>11546868</v>
      </c>
      <c r="D1514" s="713" t="s">
        <v>1126</v>
      </c>
      <c r="E1514" s="667">
        <v>5000</v>
      </c>
      <c r="F1514" s="613"/>
      <c r="G1514" s="667" t="s">
        <v>1867</v>
      </c>
      <c r="H1514" s="97" t="s">
        <v>69</v>
      </c>
      <c r="I1514" s="690" t="s">
        <v>97</v>
      </c>
      <c r="J1514" s="691" t="s">
        <v>9798</v>
      </c>
      <c r="K1514" s="688" t="s">
        <v>10062</v>
      </c>
      <c r="L1514" s="688" t="s">
        <v>9782</v>
      </c>
      <c r="M1514" s="614">
        <v>2</v>
      </c>
      <c r="N1514" s="688" t="s">
        <v>78</v>
      </c>
      <c r="O1514" s="615">
        <f t="shared" si="176"/>
        <v>0</v>
      </c>
      <c r="P1514" s="593">
        <f t="shared" si="177"/>
        <v>75</v>
      </c>
      <c r="Q1514" s="815">
        <v>2</v>
      </c>
      <c r="R1514" s="815">
        <v>3</v>
      </c>
      <c r="S1514" s="594">
        <f t="shared" si="178"/>
        <v>1</v>
      </c>
      <c r="T1514" s="594">
        <f t="shared" si="179"/>
        <v>1</v>
      </c>
      <c r="U1514" s="735" t="s">
        <v>9824</v>
      </c>
      <c r="V1514" s="832">
        <v>42976</v>
      </c>
      <c r="X1514" s="981">
        <v>0</v>
      </c>
      <c r="Y1514" s="981">
        <v>37</v>
      </c>
      <c r="Z1514" s="981">
        <v>2</v>
      </c>
      <c r="AA1514" s="981">
        <v>3</v>
      </c>
      <c r="AB1514" s="981">
        <v>1</v>
      </c>
      <c r="AC1514" s="981">
        <v>1</v>
      </c>
    </row>
    <row r="1515" spans="1:29" ht="15.75" hidden="1" customHeight="1" thickBot="1" x14ac:dyDescent="0.25">
      <c r="A1515" s="580" t="str">
        <f t="shared" si="180"/>
        <v>11546868TAP019E</v>
      </c>
      <c r="B1515" s="581">
        <v>1499</v>
      </c>
      <c r="C1515" s="643">
        <v>11546868</v>
      </c>
      <c r="D1515" s="589" t="s">
        <v>1127</v>
      </c>
      <c r="E1515" s="589">
        <v>5000</v>
      </c>
      <c r="F1515" s="591"/>
      <c r="G1515" s="589" t="s">
        <v>9948</v>
      </c>
      <c r="H1515" s="541" t="s">
        <v>69</v>
      </c>
      <c r="I1515" s="692" t="s">
        <v>9803</v>
      </c>
      <c r="J1515" s="592" t="s">
        <v>9798</v>
      </c>
      <c r="K1515" s="604" t="s">
        <v>10062</v>
      </c>
      <c r="L1515" s="604" t="s">
        <v>9782</v>
      </c>
      <c r="M1515" s="593">
        <v>5</v>
      </c>
      <c r="N1515" s="604" t="s">
        <v>78</v>
      </c>
      <c r="O1515" s="594">
        <f t="shared" si="176"/>
        <v>0</v>
      </c>
      <c r="P1515" s="593">
        <f t="shared" si="177"/>
        <v>188</v>
      </c>
      <c r="Q1515" s="706">
        <v>2</v>
      </c>
      <c r="R1515" s="706">
        <v>3</v>
      </c>
      <c r="S1515" s="594">
        <f t="shared" si="178"/>
        <v>1</v>
      </c>
      <c r="T1515" s="594">
        <f t="shared" si="179"/>
        <v>1</v>
      </c>
      <c r="U1515" s="641" t="s">
        <v>9823</v>
      </c>
      <c r="V1515" s="833">
        <v>42893</v>
      </c>
      <c r="X1515" s="981">
        <v>0</v>
      </c>
      <c r="Y1515" s="981">
        <v>92</v>
      </c>
      <c r="Z1515" s="981">
        <v>2</v>
      </c>
      <c r="AA1515" s="981">
        <v>3</v>
      </c>
      <c r="AB1515" s="981">
        <v>1</v>
      </c>
      <c r="AC1515" s="981">
        <v>1</v>
      </c>
    </row>
    <row r="1516" spans="1:29" ht="15.75" hidden="1" customHeight="1" thickBot="1" x14ac:dyDescent="0.25">
      <c r="A1516" s="580" t="str">
        <f t="shared" si="180"/>
        <v>11546389MA016E-M1</v>
      </c>
      <c r="B1516" s="581">
        <v>1500</v>
      </c>
      <c r="C1516" s="693">
        <v>11546389</v>
      </c>
      <c r="D1516" s="586" t="s">
        <v>1128</v>
      </c>
      <c r="E1516" s="586">
        <v>4500</v>
      </c>
      <c r="G1516" s="586" t="s">
        <v>581</v>
      </c>
      <c r="H1516" s="391" t="s">
        <v>69</v>
      </c>
      <c r="I1516" s="693" t="s">
        <v>97</v>
      </c>
      <c r="J1516" s="694" t="s">
        <v>70</v>
      </c>
      <c r="K1516" s="605" t="s">
        <v>239</v>
      </c>
      <c r="L1516" s="605" t="s">
        <v>301</v>
      </c>
      <c r="M1516" s="585">
        <v>1</v>
      </c>
      <c r="O1516" s="579">
        <f t="shared" si="176"/>
        <v>0</v>
      </c>
      <c r="P1516" s="585" t="e">
        <f t="shared" si="177"/>
        <v>#N/A</v>
      </c>
      <c r="Q1516" s="602"/>
      <c r="R1516" s="602"/>
      <c r="S1516" s="579">
        <f t="shared" si="178"/>
        <v>0</v>
      </c>
      <c r="T1516" s="579">
        <f t="shared" si="179"/>
        <v>0</v>
      </c>
      <c r="U1516" s="735"/>
      <c r="V1516" s="831"/>
      <c r="X1516" s="981">
        <v>0</v>
      </c>
      <c r="Y1516" s="981" t="e">
        <v>#N/A</v>
      </c>
      <c r="AB1516" s="981">
        <v>0</v>
      </c>
      <c r="AC1516" s="981">
        <v>0</v>
      </c>
    </row>
    <row r="1517" spans="1:29" ht="15.75" hidden="1" customHeight="1" thickBot="1" x14ac:dyDescent="0.25">
      <c r="A1517" s="580" t="str">
        <f t="shared" si="180"/>
        <v>11519918TP050D-M2</v>
      </c>
      <c r="B1517" s="581">
        <v>1501</v>
      </c>
      <c r="C1517" s="605">
        <v>11519918</v>
      </c>
      <c r="D1517" s="605" t="s">
        <v>1129</v>
      </c>
      <c r="E1517" s="605">
        <v>2500</v>
      </c>
      <c r="G1517" s="586" t="s">
        <v>331</v>
      </c>
      <c r="H1517" s="391" t="s">
        <v>69</v>
      </c>
      <c r="I1517" s="693" t="s">
        <v>121</v>
      </c>
      <c r="J1517" s="694" t="s">
        <v>83</v>
      </c>
      <c r="K1517" s="605" t="s">
        <v>215</v>
      </c>
      <c r="L1517" s="605" t="s">
        <v>47</v>
      </c>
      <c r="M1517" s="585">
        <v>1</v>
      </c>
      <c r="O1517" s="579">
        <f t="shared" si="176"/>
        <v>0</v>
      </c>
      <c r="P1517" s="585" t="e">
        <f t="shared" si="177"/>
        <v>#N/A</v>
      </c>
      <c r="Q1517" s="602"/>
      <c r="R1517" s="602"/>
      <c r="S1517" s="579">
        <f t="shared" si="178"/>
        <v>0</v>
      </c>
      <c r="T1517" s="579">
        <f t="shared" si="179"/>
        <v>0</v>
      </c>
      <c r="U1517" s="735"/>
      <c r="V1517" s="831"/>
      <c r="X1517" s="981">
        <v>0</v>
      </c>
      <c r="Y1517" s="981" t="e">
        <v>#N/A</v>
      </c>
      <c r="AB1517" s="981">
        <v>0</v>
      </c>
      <c r="AC1517" s="981">
        <v>0</v>
      </c>
    </row>
    <row r="1518" spans="1:29" ht="15.75" hidden="1" customHeight="1" thickBot="1" x14ac:dyDescent="0.25">
      <c r="A1518" s="580" t="str">
        <f t="shared" si="180"/>
        <v>11519507TP034D-M2</v>
      </c>
      <c r="B1518" s="581">
        <v>1502</v>
      </c>
      <c r="C1518" s="690">
        <v>11519507</v>
      </c>
      <c r="D1518" s="639" t="s">
        <v>1130</v>
      </c>
      <c r="E1518" s="639">
        <v>1500</v>
      </c>
      <c r="G1518" s="639" t="s">
        <v>765</v>
      </c>
      <c r="H1518" s="97" t="s">
        <v>69</v>
      </c>
      <c r="I1518" s="690" t="s">
        <v>121</v>
      </c>
      <c r="J1518" s="691" t="s">
        <v>83</v>
      </c>
      <c r="K1518" s="688" t="s">
        <v>239</v>
      </c>
      <c r="L1518" s="688" t="s">
        <v>47</v>
      </c>
      <c r="M1518" s="585">
        <v>1</v>
      </c>
      <c r="O1518" s="579">
        <f t="shared" si="176"/>
        <v>0</v>
      </c>
      <c r="P1518" s="585" t="e">
        <f t="shared" si="177"/>
        <v>#N/A</v>
      </c>
      <c r="Q1518" s="602"/>
      <c r="R1518" s="602"/>
      <c r="S1518" s="579">
        <f t="shared" si="178"/>
        <v>0</v>
      </c>
      <c r="T1518" s="579">
        <f t="shared" si="179"/>
        <v>0</v>
      </c>
      <c r="U1518" s="735"/>
      <c r="V1518" s="831"/>
      <c r="X1518" s="981">
        <v>0</v>
      </c>
      <c r="Y1518" s="981" t="e">
        <v>#N/A</v>
      </c>
      <c r="AB1518" s="981">
        <v>0</v>
      </c>
      <c r="AC1518" s="981">
        <v>0</v>
      </c>
    </row>
    <row r="1519" spans="1:29" ht="15.75" hidden="1" customHeight="1" thickBot="1" x14ac:dyDescent="0.25">
      <c r="A1519" s="580" t="str">
        <f t="shared" si="180"/>
        <v>11519388MA004D</v>
      </c>
      <c r="B1519" s="581">
        <v>1503</v>
      </c>
      <c r="C1519" s="692">
        <v>11519388</v>
      </c>
      <c r="D1519" s="589" t="s">
        <v>1131</v>
      </c>
      <c r="E1519" s="589">
        <v>500</v>
      </c>
      <c r="F1519" s="591"/>
      <c r="G1519" s="589" t="s">
        <v>1389</v>
      </c>
      <c r="H1519" s="541" t="s">
        <v>69</v>
      </c>
      <c r="I1519" s="692" t="s">
        <v>97</v>
      </c>
      <c r="J1519" s="592" t="s">
        <v>9794</v>
      </c>
      <c r="K1519" s="604" t="s">
        <v>474</v>
      </c>
      <c r="L1519" s="604" t="s">
        <v>9782</v>
      </c>
      <c r="M1519" s="593">
        <v>1</v>
      </c>
      <c r="N1519" s="604" t="s">
        <v>78</v>
      </c>
      <c r="O1519" s="594">
        <f t="shared" si="176"/>
        <v>0</v>
      </c>
      <c r="P1519" s="593">
        <f t="shared" si="177"/>
        <v>38</v>
      </c>
      <c r="Q1519" s="706">
        <v>2</v>
      </c>
      <c r="R1519" s="706">
        <v>3</v>
      </c>
      <c r="S1519" s="594">
        <f t="shared" si="178"/>
        <v>1</v>
      </c>
      <c r="T1519" s="594">
        <f t="shared" si="179"/>
        <v>1</v>
      </c>
      <c r="U1519" s="641" t="s">
        <v>9822</v>
      </c>
      <c r="V1519" s="833">
        <v>42898</v>
      </c>
      <c r="X1519" s="981">
        <v>0</v>
      </c>
      <c r="Y1519" s="981">
        <v>19</v>
      </c>
      <c r="Z1519" s="981">
        <v>2</v>
      </c>
      <c r="AA1519" s="981">
        <v>3</v>
      </c>
      <c r="AB1519" s="981">
        <v>1</v>
      </c>
      <c r="AC1519" s="981">
        <v>1</v>
      </c>
    </row>
    <row r="1520" spans="1:29" ht="15.75" hidden="1" customHeight="1" thickBot="1" x14ac:dyDescent="0.25">
      <c r="A1520" s="580" t="str">
        <f t="shared" si="180"/>
        <v>11519388TP035D-M2</v>
      </c>
      <c r="B1520" s="581">
        <v>1504</v>
      </c>
      <c r="C1520" s="692">
        <v>11519388</v>
      </c>
      <c r="D1520" s="589" t="s">
        <v>1132</v>
      </c>
      <c r="E1520" s="589">
        <v>500</v>
      </c>
      <c r="F1520" s="591"/>
      <c r="G1520" s="589" t="s">
        <v>210</v>
      </c>
      <c r="H1520" s="541" t="s">
        <v>69</v>
      </c>
      <c r="I1520" s="692" t="s">
        <v>121</v>
      </c>
      <c r="J1520" s="592" t="s">
        <v>117</v>
      </c>
      <c r="K1520" s="604" t="s">
        <v>474</v>
      </c>
      <c r="L1520" s="604" t="s">
        <v>47</v>
      </c>
      <c r="M1520" s="593">
        <v>1</v>
      </c>
      <c r="N1520" s="604"/>
      <c r="O1520" s="594">
        <f t="shared" si="176"/>
        <v>0</v>
      </c>
      <c r="P1520" s="585" t="e">
        <f t="shared" si="177"/>
        <v>#N/A</v>
      </c>
      <c r="Q1520" s="706">
        <v>2</v>
      </c>
      <c r="R1520" s="706">
        <v>3</v>
      </c>
      <c r="S1520" s="579">
        <f t="shared" si="178"/>
        <v>0</v>
      </c>
      <c r="T1520" s="579">
        <f t="shared" si="179"/>
        <v>0</v>
      </c>
      <c r="U1520" s="641" t="s">
        <v>9823</v>
      </c>
      <c r="V1520" s="869">
        <v>42963</v>
      </c>
      <c r="X1520" s="981">
        <v>0</v>
      </c>
      <c r="Y1520" s="981" t="e">
        <v>#N/A</v>
      </c>
      <c r="Z1520" s="981">
        <v>2</v>
      </c>
      <c r="AA1520" s="981">
        <v>3</v>
      </c>
      <c r="AB1520" s="981">
        <v>0</v>
      </c>
      <c r="AC1520" s="981">
        <v>0</v>
      </c>
    </row>
    <row r="1521" spans="1:29" ht="15.75" hidden="1" customHeight="1" thickBot="1" x14ac:dyDescent="0.25">
      <c r="A1521" s="580" t="str">
        <f t="shared" si="180"/>
        <v>11519388TAP033E</v>
      </c>
      <c r="B1521" s="581">
        <v>1505</v>
      </c>
      <c r="C1521" s="692">
        <v>11519388</v>
      </c>
      <c r="D1521" s="589" t="s">
        <v>1132</v>
      </c>
      <c r="E1521" s="589">
        <v>500</v>
      </c>
      <c r="F1521" s="591"/>
      <c r="G1521" s="589" t="s">
        <v>9962</v>
      </c>
      <c r="H1521" s="742" t="s">
        <v>69</v>
      </c>
      <c r="I1521" s="692" t="s">
        <v>121</v>
      </c>
      <c r="J1521" s="592" t="s">
        <v>117</v>
      </c>
      <c r="K1521" s="604" t="s">
        <v>474</v>
      </c>
      <c r="L1521" s="604" t="s">
        <v>47</v>
      </c>
      <c r="M1521" s="593">
        <v>1</v>
      </c>
      <c r="N1521" s="604"/>
      <c r="O1521" s="594">
        <f t="shared" si="176"/>
        <v>0</v>
      </c>
      <c r="P1521" s="585" t="e">
        <f t="shared" si="177"/>
        <v>#N/A</v>
      </c>
      <c r="Q1521" s="706">
        <v>2</v>
      </c>
      <c r="R1521" s="706">
        <v>3</v>
      </c>
      <c r="S1521" s="579">
        <f t="shared" si="178"/>
        <v>0</v>
      </c>
      <c r="T1521" s="579">
        <f t="shared" si="179"/>
        <v>0</v>
      </c>
      <c r="U1521" s="641" t="s">
        <v>9823</v>
      </c>
      <c r="V1521" s="833">
        <v>42963</v>
      </c>
      <c r="X1521" s="981">
        <v>0</v>
      </c>
      <c r="Y1521" s="981" t="e">
        <v>#N/A</v>
      </c>
      <c r="Z1521" s="981">
        <v>2</v>
      </c>
      <c r="AA1521" s="981">
        <v>3</v>
      </c>
      <c r="AB1521" s="981">
        <v>0</v>
      </c>
      <c r="AC1521" s="981">
        <v>0</v>
      </c>
    </row>
    <row r="1522" spans="1:29" ht="15.75" hidden="1" customHeight="1" thickBot="1" x14ac:dyDescent="0.25">
      <c r="A1522" s="580" t="str">
        <f t="shared" si="180"/>
        <v>11519387TP034D-M2</v>
      </c>
      <c r="B1522" s="581">
        <v>1506</v>
      </c>
      <c r="C1522" s="690">
        <v>11519387</v>
      </c>
      <c r="D1522" s="639" t="s">
        <v>1133</v>
      </c>
      <c r="E1522" s="639">
        <v>400</v>
      </c>
      <c r="G1522" s="639" t="s">
        <v>765</v>
      </c>
      <c r="H1522" s="97" t="s">
        <v>69</v>
      </c>
      <c r="I1522" s="690" t="s">
        <v>121</v>
      </c>
      <c r="J1522" s="691" t="s">
        <v>117</v>
      </c>
      <c r="K1522" s="688" t="s">
        <v>474</v>
      </c>
      <c r="L1522" s="688" t="s">
        <v>47</v>
      </c>
      <c r="M1522" s="585">
        <v>1</v>
      </c>
      <c r="O1522" s="579">
        <f t="shared" si="176"/>
        <v>0</v>
      </c>
      <c r="P1522" s="585" t="e">
        <f t="shared" si="177"/>
        <v>#N/A</v>
      </c>
      <c r="Q1522" s="602"/>
      <c r="R1522" s="602"/>
      <c r="S1522" s="579">
        <f t="shared" si="178"/>
        <v>0</v>
      </c>
      <c r="T1522" s="579">
        <f t="shared" si="179"/>
        <v>0</v>
      </c>
      <c r="U1522" s="735"/>
      <c r="V1522" s="831"/>
      <c r="X1522" s="981">
        <v>0</v>
      </c>
      <c r="Y1522" s="981" t="e">
        <v>#N/A</v>
      </c>
      <c r="AB1522" s="981">
        <v>0</v>
      </c>
      <c r="AC1522" s="981">
        <v>0</v>
      </c>
    </row>
    <row r="1523" spans="1:29" ht="15.75" hidden="1" customHeight="1" thickBot="1" x14ac:dyDescent="0.25">
      <c r="A1523" s="580" t="str">
        <f t="shared" si="180"/>
        <v>11519387TP038D-M2</v>
      </c>
      <c r="B1523" s="581">
        <v>1507</v>
      </c>
      <c r="C1523" s="690">
        <v>11519387</v>
      </c>
      <c r="D1523" s="639" t="s">
        <v>1133</v>
      </c>
      <c r="E1523" s="639">
        <v>400</v>
      </c>
      <c r="G1523" s="639" t="s">
        <v>320</v>
      </c>
      <c r="H1523" s="97" t="s">
        <v>69</v>
      </c>
      <c r="I1523" s="690" t="s">
        <v>121</v>
      </c>
      <c r="J1523" s="691" t="s">
        <v>117</v>
      </c>
      <c r="K1523" s="688" t="s">
        <v>474</v>
      </c>
      <c r="L1523" s="688" t="s">
        <v>47</v>
      </c>
      <c r="M1523" s="585">
        <v>1</v>
      </c>
      <c r="O1523" s="579">
        <f t="shared" si="176"/>
        <v>0</v>
      </c>
      <c r="P1523" s="585" t="e">
        <f t="shared" si="177"/>
        <v>#N/A</v>
      </c>
      <c r="Q1523" s="602"/>
      <c r="R1523" s="602"/>
      <c r="S1523" s="579">
        <f t="shared" si="178"/>
        <v>0</v>
      </c>
      <c r="T1523" s="579">
        <f t="shared" si="179"/>
        <v>0</v>
      </c>
      <c r="U1523" s="735"/>
      <c r="V1523" s="831"/>
      <c r="X1523" s="981">
        <v>0</v>
      </c>
      <c r="Y1523" s="981" t="e">
        <v>#N/A</v>
      </c>
      <c r="AB1523" s="981">
        <v>0</v>
      </c>
      <c r="AC1523" s="981">
        <v>0</v>
      </c>
    </row>
    <row r="1524" spans="1:29" ht="15.75" hidden="1" customHeight="1" thickBot="1" x14ac:dyDescent="0.25">
      <c r="A1524" s="580" t="str">
        <f t="shared" si="180"/>
        <v>11519383MB018D-M1</v>
      </c>
      <c r="B1524" s="581">
        <v>1508</v>
      </c>
      <c r="C1524" s="693">
        <v>11519383</v>
      </c>
      <c r="D1524" s="639" t="s">
        <v>1134</v>
      </c>
      <c r="E1524" s="639">
        <v>1000</v>
      </c>
      <c r="G1524" s="639" t="s">
        <v>82</v>
      </c>
      <c r="H1524" s="97" t="s">
        <v>69</v>
      </c>
      <c r="I1524" s="690" t="s">
        <v>84</v>
      </c>
      <c r="J1524" s="691" t="s">
        <v>9794</v>
      </c>
      <c r="K1524" s="688" t="s">
        <v>1135</v>
      </c>
      <c r="L1524" s="688" t="s">
        <v>9782</v>
      </c>
      <c r="M1524" s="585">
        <v>1</v>
      </c>
      <c r="N1524" s="644" t="s">
        <v>78</v>
      </c>
      <c r="O1524" s="579">
        <f t="shared" si="176"/>
        <v>0</v>
      </c>
      <c r="P1524" s="585">
        <f t="shared" si="177"/>
        <v>38</v>
      </c>
      <c r="Q1524" s="602">
        <v>2</v>
      </c>
      <c r="R1524" s="602">
        <v>3</v>
      </c>
      <c r="S1524" s="579">
        <f t="shared" si="178"/>
        <v>1</v>
      </c>
      <c r="T1524" s="579">
        <f t="shared" si="179"/>
        <v>1</v>
      </c>
      <c r="U1524" s="735" t="s">
        <v>9824</v>
      </c>
      <c r="V1524" s="832">
        <v>42971</v>
      </c>
      <c r="X1524" s="981">
        <v>0</v>
      </c>
      <c r="Y1524" s="981">
        <v>19</v>
      </c>
      <c r="Z1524" s="981">
        <v>2</v>
      </c>
      <c r="AA1524" s="981">
        <v>3</v>
      </c>
      <c r="AB1524" s="981">
        <v>1</v>
      </c>
      <c r="AC1524" s="981">
        <v>1</v>
      </c>
    </row>
    <row r="1525" spans="1:29" ht="15.75" hidden="1" customHeight="1" thickBot="1" x14ac:dyDescent="0.25">
      <c r="A1525" s="580" t="str">
        <f t="shared" si="180"/>
        <v>11519383TP035D-M2</v>
      </c>
      <c r="B1525" s="581">
        <v>1509</v>
      </c>
      <c r="C1525" s="769">
        <v>11519383</v>
      </c>
      <c r="D1525" s="589" t="s">
        <v>1134</v>
      </c>
      <c r="E1525" s="589">
        <v>1000</v>
      </c>
      <c r="F1525" s="591"/>
      <c r="G1525" s="589" t="s">
        <v>210</v>
      </c>
      <c r="H1525" s="541" t="s">
        <v>69</v>
      </c>
      <c r="I1525" s="692" t="s">
        <v>121</v>
      </c>
      <c r="J1525" s="592" t="s">
        <v>117</v>
      </c>
      <c r="K1525" s="604" t="s">
        <v>1135</v>
      </c>
      <c r="L1525" s="604" t="s">
        <v>47</v>
      </c>
      <c r="M1525" s="593">
        <v>1</v>
      </c>
      <c r="N1525" s="604"/>
      <c r="O1525" s="594">
        <f t="shared" si="176"/>
        <v>0</v>
      </c>
      <c r="P1525" s="585" t="e">
        <f t="shared" si="177"/>
        <v>#N/A</v>
      </c>
      <c r="Q1525" s="706">
        <v>2</v>
      </c>
      <c r="R1525" s="706">
        <v>3</v>
      </c>
      <c r="S1525" s="579">
        <f t="shared" si="178"/>
        <v>0</v>
      </c>
      <c r="T1525" s="579">
        <f t="shared" si="179"/>
        <v>0</v>
      </c>
      <c r="U1525" s="641" t="s">
        <v>9823</v>
      </c>
      <c r="V1525" s="869">
        <v>42963</v>
      </c>
      <c r="X1525" s="981">
        <v>0</v>
      </c>
      <c r="Y1525" s="981" t="e">
        <v>#N/A</v>
      </c>
      <c r="Z1525" s="981">
        <v>2</v>
      </c>
      <c r="AA1525" s="981">
        <v>3</v>
      </c>
      <c r="AB1525" s="981">
        <v>0</v>
      </c>
      <c r="AC1525" s="981">
        <v>0</v>
      </c>
    </row>
    <row r="1526" spans="1:29" ht="15.75" hidden="1" customHeight="1" thickBot="1" x14ac:dyDescent="0.25">
      <c r="A1526" s="580" t="str">
        <f t="shared" si="180"/>
        <v>11519382TP058D-M2</v>
      </c>
      <c r="B1526" s="581">
        <v>1510</v>
      </c>
      <c r="C1526" s="693">
        <v>11519382</v>
      </c>
      <c r="D1526" s="639" t="s">
        <v>238</v>
      </c>
      <c r="E1526" s="639">
        <v>1200</v>
      </c>
      <c r="G1526" s="639" t="s">
        <v>411</v>
      </c>
      <c r="H1526" s="97" t="s">
        <v>69</v>
      </c>
      <c r="I1526" s="690" t="s">
        <v>121</v>
      </c>
      <c r="J1526" s="691" t="s">
        <v>117</v>
      </c>
      <c r="K1526" s="688" t="s">
        <v>594</v>
      </c>
      <c r="L1526" s="688" t="s">
        <v>47</v>
      </c>
      <c r="M1526" s="585">
        <v>1</v>
      </c>
      <c r="O1526" s="579">
        <f t="shared" si="176"/>
        <v>0</v>
      </c>
      <c r="P1526" s="585" t="e">
        <f t="shared" si="177"/>
        <v>#N/A</v>
      </c>
      <c r="Q1526" s="602"/>
      <c r="R1526" s="602"/>
      <c r="S1526" s="579">
        <f t="shared" si="178"/>
        <v>0</v>
      </c>
      <c r="T1526" s="579">
        <f t="shared" si="179"/>
        <v>0</v>
      </c>
      <c r="U1526" s="735"/>
      <c r="V1526" s="831"/>
      <c r="X1526" s="981">
        <v>0</v>
      </c>
      <c r="Y1526" s="981" t="e">
        <v>#N/A</v>
      </c>
      <c r="AB1526" s="981">
        <v>0</v>
      </c>
      <c r="AC1526" s="981">
        <v>0</v>
      </c>
    </row>
    <row r="1527" spans="1:29" ht="15.75" hidden="1" customHeight="1" x14ac:dyDescent="0.25">
      <c r="A1527" s="580" t="str">
        <f t="shared" si="180"/>
        <v>11519376MA021E-M1</v>
      </c>
      <c r="B1527" s="581">
        <v>1511</v>
      </c>
      <c r="C1527" s="693">
        <v>11519376</v>
      </c>
      <c r="D1527" s="639" t="s">
        <v>1136</v>
      </c>
      <c r="E1527" s="639">
        <v>1000</v>
      </c>
      <c r="G1527" s="639" t="s">
        <v>233</v>
      </c>
      <c r="H1527" s="97" t="s">
        <v>69</v>
      </c>
      <c r="I1527" s="690" t="s">
        <v>84</v>
      </c>
      <c r="J1527" s="697" t="s">
        <v>9794</v>
      </c>
      <c r="K1527" s="698" t="s">
        <v>474</v>
      </c>
      <c r="L1527" s="774" t="s">
        <v>47</v>
      </c>
      <c r="M1527" s="598">
        <v>1</v>
      </c>
      <c r="N1527" s="699" t="s">
        <v>78</v>
      </c>
      <c r="O1527" s="599">
        <f t="shared" si="176"/>
        <v>0</v>
      </c>
      <c r="P1527" s="598" t="e">
        <f t="shared" si="177"/>
        <v>#N/A</v>
      </c>
      <c r="Q1527" s="702">
        <v>2</v>
      </c>
      <c r="R1527" s="702">
        <v>3</v>
      </c>
      <c r="S1527" s="599" t="e">
        <f t="shared" si="178"/>
        <v>#N/A</v>
      </c>
      <c r="T1527" s="599" t="e">
        <f t="shared" si="179"/>
        <v>#N/A</v>
      </c>
      <c r="U1527" s="774" t="s">
        <v>9824</v>
      </c>
      <c r="V1527" s="858">
        <v>42976</v>
      </c>
      <c r="X1527" s="981">
        <v>0</v>
      </c>
      <c r="Y1527" s="981" t="e">
        <v>#N/A</v>
      </c>
      <c r="Z1527" s="981">
        <v>2</v>
      </c>
      <c r="AA1527" s="981">
        <v>3</v>
      </c>
      <c r="AB1527" s="981" t="e">
        <v>#N/A</v>
      </c>
      <c r="AC1527" s="981" t="e">
        <v>#N/A</v>
      </c>
    </row>
    <row r="1528" spans="1:29" ht="15" hidden="1" customHeight="1" x14ac:dyDescent="0.25">
      <c r="A1528" s="580" t="str">
        <f t="shared" si="180"/>
        <v>11519375LF001E</v>
      </c>
      <c r="B1528" s="581">
        <v>1512</v>
      </c>
      <c r="C1528" s="589">
        <v>11519375</v>
      </c>
      <c r="D1528" s="589" t="s">
        <v>238</v>
      </c>
      <c r="E1528" s="589">
        <v>1100</v>
      </c>
      <c r="F1528" s="591"/>
      <c r="G1528" s="589" t="s">
        <v>1440</v>
      </c>
      <c r="H1528" s="541" t="s">
        <v>69</v>
      </c>
      <c r="I1528" s="692" t="s">
        <v>71</v>
      </c>
      <c r="J1528" s="592" t="s">
        <v>9794</v>
      </c>
      <c r="K1528" s="604" t="s">
        <v>474</v>
      </c>
      <c r="L1528" s="604" t="s">
        <v>43</v>
      </c>
      <c r="M1528" s="593">
        <v>2</v>
      </c>
      <c r="N1528" s="604" t="s">
        <v>78</v>
      </c>
      <c r="O1528" s="593">
        <f t="shared" si="176"/>
        <v>0</v>
      </c>
      <c r="P1528" s="593">
        <f t="shared" si="177"/>
        <v>4</v>
      </c>
      <c r="Q1528" s="593">
        <v>2</v>
      </c>
      <c r="R1528" s="593">
        <v>3</v>
      </c>
      <c r="S1528" s="593">
        <f t="shared" si="178"/>
        <v>1</v>
      </c>
      <c r="T1528" s="593">
        <f t="shared" si="179"/>
        <v>1</v>
      </c>
      <c r="U1528" s="641" t="s">
        <v>9822</v>
      </c>
      <c r="V1528" s="856">
        <v>42878</v>
      </c>
      <c r="X1528" s="981">
        <v>0</v>
      </c>
      <c r="Y1528" s="981">
        <v>2</v>
      </c>
      <c r="Z1528" s="981">
        <v>2</v>
      </c>
      <c r="AA1528" s="981">
        <v>3</v>
      </c>
      <c r="AB1528" s="981">
        <v>1</v>
      </c>
      <c r="AC1528" s="981">
        <v>1</v>
      </c>
    </row>
    <row r="1529" spans="1:29" ht="15.75" hidden="1" customHeight="1" thickBot="1" x14ac:dyDescent="0.25">
      <c r="A1529" s="580" t="str">
        <f t="shared" si="180"/>
        <v>11518445TP040D-M2</v>
      </c>
      <c r="B1529" s="581">
        <v>1513</v>
      </c>
      <c r="C1529" s="693">
        <v>11518445</v>
      </c>
      <c r="D1529" s="695" t="s">
        <v>1137</v>
      </c>
      <c r="E1529" s="639">
        <v>800</v>
      </c>
      <c r="G1529" s="639" t="s">
        <v>330</v>
      </c>
      <c r="H1529" s="97" t="s">
        <v>69</v>
      </c>
      <c r="I1529" s="690" t="s">
        <v>121</v>
      </c>
      <c r="J1529" s="733" t="s">
        <v>117</v>
      </c>
      <c r="K1529" s="734" t="s">
        <v>1138</v>
      </c>
      <c r="L1529" s="734" t="s">
        <v>47</v>
      </c>
      <c r="M1529" s="602">
        <v>1</v>
      </c>
      <c r="N1529" s="722"/>
      <c r="O1529" s="602">
        <f t="shared" si="176"/>
        <v>0</v>
      </c>
      <c r="P1529" s="602" t="e">
        <f t="shared" si="177"/>
        <v>#N/A</v>
      </c>
      <c r="Q1529" s="602"/>
      <c r="R1529" s="602"/>
      <c r="S1529" s="602">
        <f t="shared" si="178"/>
        <v>0</v>
      </c>
      <c r="T1529" s="602">
        <f t="shared" si="179"/>
        <v>0</v>
      </c>
      <c r="U1529" s="840"/>
      <c r="V1529" s="878"/>
      <c r="X1529" s="981">
        <v>0</v>
      </c>
      <c r="Y1529" s="981" t="e">
        <v>#N/A</v>
      </c>
      <c r="AB1529" s="981">
        <v>0</v>
      </c>
      <c r="AC1529" s="981">
        <v>0</v>
      </c>
    </row>
    <row r="1530" spans="1:29" ht="15.75" hidden="1" customHeight="1" thickBot="1" x14ac:dyDescent="0.25">
      <c r="A1530" s="580" t="str">
        <f t="shared" si="180"/>
        <v>11517665MA004D</v>
      </c>
      <c r="B1530" s="581">
        <v>1514</v>
      </c>
      <c r="C1530" s="692">
        <v>11517665</v>
      </c>
      <c r="D1530" s="589" t="s">
        <v>1139</v>
      </c>
      <c r="E1530" s="589">
        <v>3000</v>
      </c>
      <c r="F1530" s="591"/>
      <c r="G1530" s="589" t="s">
        <v>1389</v>
      </c>
      <c r="H1530" s="775" t="s">
        <v>69</v>
      </c>
      <c r="I1530" s="692" t="s">
        <v>97</v>
      </c>
      <c r="J1530" s="592" t="s">
        <v>9798</v>
      </c>
      <c r="K1530" s="604" t="s">
        <v>1140</v>
      </c>
      <c r="L1530" s="604" t="s">
        <v>9782</v>
      </c>
      <c r="M1530" s="593">
        <v>3</v>
      </c>
      <c r="N1530" s="604" t="s">
        <v>78</v>
      </c>
      <c r="O1530" s="594">
        <f t="shared" si="176"/>
        <v>0</v>
      </c>
      <c r="P1530" s="593">
        <f t="shared" si="177"/>
        <v>113</v>
      </c>
      <c r="Q1530" s="706">
        <v>2</v>
      </c>
      <c r="R1530" s="706">
        <v>3</v>
      </c>
      <c r="S1530" s="594">
        <f t="shared" si="178"/>
        <v>1</v>
      </c>
      <c r="T1530" s="594">
        <f t="shared" si="179"/>
        <v>1</v>
      </c>
      <c r="U1530" s="641" t="s">
        <v>9822</v>
      </c>
      <c r="V1530" s="833">
        <v>42898</v>
      </c>
      <c r="X1530" s="981">
        <v>0</v>
      </c>
      <c r="Y1530" s="981">
        <v>55</v>
      </c>
      <c r="Z1530" s="981">
        <v>2</v>
      </c>
      <c r="AA1530" s="981">
        <v>3</v>
      </c>
      <c r="AB1530" s="981">
        <v>1</v>
      </c>
      <c r="AC1530" s="981">
        <v>1</v>
      </c>
    </row>
    <row r="1531" spans="1:29" ht="15.75" hidden="1" customHeight="1" thickBot="1" x14ac:dyDescent="0.25">
      <c r="A1531" s="580" t="str">
        <f t="shared" si="180"/>
        <v>11517233TP029E-M3</v>
      </c>
      <c r="B1531" s="581">
        <v>1515</v>
      </c>
      <c r="C1531" s="693">
        <v>11517233</v>
      </c>
      <c r="D1531" s="639" t="s">
        <v>1141</v>
      </c>
      <c r="E1531" s="639">
        <v>1500</v>
      </c>
      <c r="G1531" s="639" t="s">
        <v>544</v>
      </c>
      <c r="H1531" s="724" t="s">
        <v>69</v>
      </c>
      <c r="I1531" s="690" t="s">
        <v>121</v>
      </c>
      <c r="J1531" s="691" t="s">
        <v>83</v>
      </c>
      <c r="K1531" s="688" t="s">
        <v>215</v>
      </c>
      <c r="L1531" s="688" t="s">
        <v>47</v>
      </c>
      <c r="M1531" s="585">
        <v>1</v>
      </c>
      <c r="O1531" s="579">
        <f t="shared" ref="O1531:O1589" si="181">ROUNDUP(IF(N1531="PENDANT",(VLOOKUP(L1531,$E$2:$I$9,5,FALSE)*M1531)),0)</f>
        <v>0</v>
      </c>
      <c r="P1531" s="585" t="e">
        <f t="shared" ref="P1531:P1589" si="182">ROUNDUP(VLOOKUP(L1531,$E$2:$I$9,5,FALSE)*M1531,0)</f>
        <v>#N/A</v>
      </c>
      <c r="Q1531" s="602"/>
      <c r="R1531" s="602"/>
      <c r="S1531" s="579">
        <f t="shared" ref="S1531:S1589" si="183">ROUNDUP(IF(N1531="pps",(M1531*VLOOKUP(L1531,$E$2:$I$9,4,FALSE)*$B$3)/E1531,0),0)</f>
        <v>0</v>
      </c>
      <c r="T1531" s="579">
        <f t="shared" ref="T1531:T1589" si="184">ROUNDUP(IF(N1531="pps",(M1531*VLOOKUP(L1531,$E$2:$I$9,4,FALSE)*$B$9)/E1531,0),0)</f>
        <v>0</v>
      </c>
      <c r="U1531" s="735"/>
      <c r="V1531" s="831"/>
      <c r="X1531" s="981">
        <v>0</v>
      </c>
      <c r="Y1531" s="981" t="e">
        <v>#N/A</v>
      </c>
      <c r="AB1531" s="981">
        <v>0</v>
      </c>
      <c r="AC1531" s="981">
        <v>0</v>
      </c>
    </row>
    <row r="1532" spans="1:29" ht="15.75" hidden="1" customHeight="1" thickBot="1" x14ac:dyDescent="0.25">
      <c r="A1532" s="580" t="str">
        <f t="shared" ref="A1532:A1589" si="185">CONCATENATE(C1532,G1532)</f>
        <v>11516836TP012E-M3</v>
      </c>
      <c r="B1532" s="581">
        <v>1516</v>
      </c>
      <c r="C1532" s="692">
        <v>11516836</v>
      </c>
      <c r="D1532" s="589" t="s">
        <v>1142</v>
      </c>
      <c r="E1532" s="589">
        <v>1500</v>
      </c>
      <c r="F1532" s="591"/>
      <c r="G1532" s="589" t="s">
        <v>214</v>
      </c>
      <c r="H1532" s="541" t="s">
        <v>69</v>
      </c>
      <c r="I1532" s="692" t="s">
        <v>75</v>
      </c>
      <c r="J1532" s="592" t="s">
        <v>117</v>
      </c>
      <c r="K1532" s="604" t="s">
        <v>1143</v>
      </c>
      <c r="L1532" s="604" t="s">
        <v>47</v>
      </c>
      <c r="M1532" s="593">
        <v>1</v>
      </c>
      <c r="N1532" s="604"/>
      <c r="O1532" s="594">
        <f t="shared" si="181"/>
        <v>0</v>
      </c>
      <c r="P1532" s="593" t="e">
        <f t="shared" si="182"/>
        <v>#N/A</v>
      </c>
      <c r="Q1532" s="706"/>
      <c r="R1532" s="706"/>
      <c r="S1532" s="594">
        <v>2</v>
      </c>
      <c r="T1532" s="594">
        <v>3</v>
      </c>
      <c r="U1532" s="641" t="s">
        <v>9823</v>
      </c>
      <c r="V1532" s="833">
        <v>43012</v>
      </c>
      <c r="X1532" s="981">
        <v>0</v>
      </c>
      <c r="Y1532" s="981" t="e">
        <v>#N/A</v>
      </c>
      <c r="AB1532" s="981">
        <v>0</v>
      </c>
      <c r="AC1532" s="981">
        <v>0</v>
      </c>
    </row>
    <row r="1533" spans="1:29" ht="15.75" hidden="1" customHeight="1" thickBot="1" x14ac:dyDescent="0.25">
      <c r="A1533" s="580" t="str">
        <f t="shared" si="185"/>
        <v>11516836TP017D-M2</v>
      </c>
      <c r="B1533" s="581">
        <v>1517</v>
      </c>
      <c r="C1533" s="693">
        <v>11516836</v>
      </c>
      <c r="D1533" s="639" t="s">
        <v>1142</v>
      </c>
      <c r="E1533" s="639">
        <v>1500</v>
      </c>
      <c r="G1533" s="639" t="s">
        <v>514</v>
      </c>
      <c r="H1533" s="97" t="s">
        <v>69</v>
      </c>
      <c r="I1533" s="690" t="s">
        <v>75</v>
      </c>
      <c r="J1533" s="691" t="s">
        <v>117</v>
      </c>
      <c r="K1533" s="688" t="s">
        <v>1143</v>
      </c>
      <c r="L1533" s="688" t="s">
        <v>47</v>
      </c>
      <c r="M1533" s="585">
        <v>1</v>
      </c>
      <c r="O1533" s="579">
        <f t="shared" si="181"/>
        <v>0</v>
      </c>
      <c r="P1533" s="585" t="e">
        <f t="shared" si="182"/>
        <v>#N/A</v>
      </c>
      <c r="Q1533" s="602"/>
      <c r="R1533" s="602"/>
      <c r="S1533" s="579">
        <f t="shared" si="183"/>
        <v>0</v>
      </c>
      <c r="T1533" s="579">
        <f t="shared" si="184"/>
        <v>0</v>
      </c>
      <c r="U1533" s="735"/>
      <c r="V1533" s="831"/>
      <c r="X1533" s="981">
        <v>0</v>
      </c>
      <c r="Y1533" s="981" t="e">
        <v>#N/A</v>
      </c>
      <c r="AB1533" s="981">
        <v>0</v>
      </c>
      <c r="AC1533" s="981">
        <v>0</v>
      </c>
    </row>
    <row r="1534" spans="1:29" ht="15.75" hidden="1" customHeight="1" thickBot="1" x14ac:dyDescent="0.25">
      <c r="A1534" s="580" t="str">
        <f t="shared" si="185"/>
        <v>11516078MA021E</v>
      </c>
      <c r="B1534" s="581">
        <v>1518</v>
      </c>
      <c r="C1534" s="692">
        <v>11516078</v>
      </c>
      <c r="D1534" s="589" t="s">
        <v>1041</v>
      </c>
      <c r="E1534" s="589">
        <v>700</v>
      </c>
      <c r="F1534" s="591"/>
      <c r="G1534" s="589" t="s">
        <v>1867</v>
      </c>
      <c r="H1534" s="742" t="s">
        <v>69</v>
      </c>
      <c r="I1534" s="692" t="s">
        <v>97</v>
      </c>
      <c r="J1534" s="592" t="s">
        <v>9798</v>
      </c>
      <c r="K1534" s="604" t="s">
        <v>1140</v>
      </c>
      <c r="L1534" s="604" t="s">
        <v>9782</v>
      </c>
      <c r="M1534" s="593">
        <v>1</v>
      </c>
      <c r="N1534" s="604" t="s">
        <v>78</v>
      </c>
      <c r="O1534" s="594">
        <f t="shared" si="181"/>
        <v>0</v>
      </c>
      <c r="P1534" s="593">
        <f t="shared" si="182"/>
        <v>38</v>
      </c>
      <c r="Q1534" s="706">
        <v>2</v>
      </c>
      <c r="R1534" s="706">
        <v>3</v>
      </c>
      <c r="S1534" s="594">
        <f t="shared" si="183"/>
        <v>1</v>
      </c>
      <c r="T1534" s="594">
        <f t="shared" si="184"/>
        <v>1</v>
      </c>
      <c r="U1534" s="641" t="s">
        <v>9822</v>
      </c>
      <c r="V1534" s="833">
        <v>42892</v>
      </c>
      <c r="X1534" s="981">
        <v>0</v>
      </c>
      <c r="Y1534" s="981">
        <v>19</v>
      </c>
      <c r="Z1534" s="981">
        <v>2</v>
      </c>
      <c r="AA1534" s="981">
        <v>3</v>
      </c>
      <c r="AB1534" s="981">
        <v>1</v>
      </c>
      <c r="AC1534" s="981">
        <v>1</v>
      </c>
    </row>
    <row r="1535" spans="1:29" ht="15.75" hidden="1" customHeight="1" thickBot="1" x14ac:dyDescent="0.25">
      <c r="A1535" s="580" t="str">
        <f t="shared" si="185"/>
        <v>11516077MA021E</v>
      </c>
      <c r="B1535" s="581">
        <v>1519</v>
      </c>
      <c r="C1535" s="692">
        <v>11516077</v>
      </c>
      <c r="D1535" s="589" t="s">
        <v>541</v>
      </c>
      <c r="E1535" s="589">
        <v>1200</v>
      </c>
      <c r="F1535" s="591"/>
      <c r="G1535" s="589" t="s">
        <v>1867</v>
      </c>
      <c r="H1535" s="541" t="s">
        <v>69</v>
      </c>
      <c r="I1535" s="692" t="s">
        <v>97</v>
      </c>
      <c r="J1535" s="592" t="s">
        <v>9798</v>
      </c>
      <c r="K1535" s="604" t="s">
        <v>10064</v>
      </c>
      <c r="L1535" s="604" t="s">
        <v>9782</v>
      </c>
      <c r="M1535" s="593">
        <v>1</v>
      </c>
      <c r="N1535" s="604" t="s">
        <v>78</v>
      </c>
      <c r="O1535" s="594">
        <f t="shared" si="181"/>
        <v>0</v>
      </c>
      <c r="P1535" s="593">
        <f t="shared" si="182"/>
        <v>38</v>
      </c>
      <c r="Q1535" s="706">
        <v>2</v>
      </c>
      <c r="R1535" s="706">
        <v>3</v>
      </c>
      <c r="S1535" s="594">
        <f t="shared" si="183"/>
        <v>1</v>
      </c>
      <c r="T1535" s="594">
        <f t="shared" si="184"/>
        <v>1</v>
      </c>
      <c r="U1535" s="641" t="s">
        <v>9822</v>
      </c>
      <c r="V1535" s="833">
        <v>42893</v>
      </c>
      <c r="X1535" s="981">
        <v>0</v>
      </c>
      <c r="Y1535" s="981">
        <v>19</v>
      </c>
      <c r="Z1535" s="981">
        <v>2</v>
      </c>
      <c r="AA1535" s="981">
        <v>3</v>
      </c>
      <c r="AB1535" s="981">
        <v>1</v>
      </c>
      <c r="AC1535" s="981">
        <v>1</v>
      </c>
    </row>
    <row r="1536" spans="1:29" ht="15.75" hidden="1" customHeight="1" thickBot="1" x14ac:dyDescent="0.25">
      <c r="A1536" s="580" t="str">
        <f t="shared" si="185"/>
        <v>11516076MA021E</v>
      </c>
      <c r="B1536" s="581">
        <v>1520</v>
      </c>
      <c r="C1536" s="692">
        <v>11516076</v>
      </c>
      <c r="D1536" s="589" t="s">
        <v>1144</v>
      </c>
      <c r="E1536" s="589">
        <v>400</v>
      </c>
      <c r="F1536" s="591"/>
      <c r="G1536" s="589" t="s">
        <v>1867</v>
      </c>
      <c r="H1536" s="541" t="s">
        <v>69</v>
      </c>
      <c r="I1536" s="692" t="s">
        <v>97</v>
      </c>
      <c r="J1536" s="592" t="s">
        <v>9798</v>
      </c>
      <c r="K1536" s="604" t="s">
        <v>245</v>
      </c>
      <c r="L1536" s="604" t="s">
        <v>9782</v>
      </c>
      <c r="M1536" s="593">
        <v>2</v>
      </c>
      <c r="N1536" s="604" t="s">
        <v>78</v>
      </c>
      <c r="O1536" s="594">
        <f t="shared" si="181"/>
        <v>0</v>
      </c>
      <c r="P1536" s="593">
        <f t="shared" si="182"/>
        <v>75</v>
      </c>
      <c r="Q1536" s="706">
        <v>2</v>
      </c>
      <c r="R1536" s="706">
        <v>3</v>
      </c>
      <c r="S1536" s="594">
        <f t="shared" si="183"/>
        <v>1</v>
      </c>
      <c r="T1536" s="594">
        <f t="shared" si="184"/>
        <v>2</v>
      </c>
      <c r="U1536" s="641" t="s">
        <v>9822</v>
      </c>
      <c r="V1536" s="833">
        <v>42892</v>
      </c>
      <c r="X1536" s="981">
        <v>0</v>
      </c>
      <c r="Y1536" s="981">
        <v>37</v>
      </c>
      <c r="Z1536" s="981">
        <v>2</v>
      </c>
      <c r="AA1536" s="981">
        <v>3</v>
      </c>
      <c r="AB1536" s="981">
        <v>1</v>
      </c>
      <c r="AC1536" s="981">
        <v>2</v>
      </c>
    </row>
    <row r="1537" spans="1:29" ht="15.75" hidden="1" customHeight="1" thickBot="1" x14ac:dyDescent="0.25">
      <c r="A1537" s="580" t="str">
        <f t="shared" si="185"/>
        <v>11514597TP020D-M2</v>
      </c>
      <c r="B1537" s="581">
        <v>1521</v>
      </c>
      <c r="C1537" s="693">
        <v>11514597</v>
      </c>
      <c r="D1537" s="695" t="s">
        <v>1145</v>
      </c>
      <c r="E1537" s="639">
        <v>400</v>
      </c>
      <c r="G1537" s="639" t="s">
        <v>1063</v>
      </c>
      <c r="H1537" s="97" t="s">
        <v>69</v>
      </c>
      <c r="I1537" s="690" t="s">
        <v>121</v>
      </c>
      <c r="J1537" s="691" t="s">
        <v>117</v>
      </c>
      <c r="K1537" s="688" t="s">
        <v>545</v>
      </c>
      <c r="L1537" s="688" t="s">
        <v>47</v>
      </c>
      <c r="M1537" s="585">
        <v>1</v>
      </c>
      <c r="O1537" s="579">
        <f t="shared" si="181"/>
        <v>0</v>
      </c>
      <c r="P1537" s="585" t="e">
        <f t="shared" si="182"/>
        <v>#N/A</v>
      </c>
      <c r="Q1537" s="602"/>
      <c r="R1537" s="602"/>
      <c r="S1537" s="579">
        <f t="shared" si="183"/>
        <v>0</v>
      </c>
      <c r="T1537" s="579">
        <f t="shared" si="184"/>
        <v>0</v>
      </c>
      <c r="U1537" s="735"/>
      <c r="V1537" s="831"/>
      <c r="X1537" s="981">
        <v>0</v>
      </c>
      <c r="Y1537" s="981" t="e">
        <v>#N/A</v>
      </c>
      <c r="AB1537" s="981">
        <v>0</v>
      </c>
      <c r="AC1537" s="981">
        <v>0</v>
      </c>
    </row>
    <row r="1538" spans="1:29" ht="15.75" hidden="1" customHeight="1" thickBot="1" x14ac:dyDescent="0.25">
      <c r="A1538" s="580" t="str">
        <f t="shared" si="185"/>
        <v>11514597TP020E-M3</v>
      </c>
      <c r="B1538" s="581">
        <v>1522</v>
      </c>
      <c r="C1538" s="690">
        <v>11514597</v>
      </c>
      <c r="D1538" s="695" t="s">
        <v>1145</v>
      </c>
      <c r="E1538" s="639">
        <v>400</v>
      </c>
      <c r="G1538" s="639" t="s">
        <v>874</v>
      </c>
      <c r="H1538" s="97" t="s">
        <v>69</v>
      </c>
      <c r="I1538" s="690" t="s">
        <v>121</v>
      </c>
      <c r="J1538" s="691" t="s">
        <v>117</v>
      </c>
      <c r="K1538" s="688" t="s">
        <v>545</v>
      </c>
      <c r="L1538" s="690" t="s">
        <v>47</v>
      </c>
      <c r="M1538" s="585">
        <v>1</v>
      </c>
      <c r="O1538" s="579">
        <f t="shared" si="181"/>
        <v>0</v>
      </c>
      <c r="P1538" s="585" t="e">
        <f t="shared" si="182"/>
        <v>#N/A</v>
      </c>
      <c r="Q1538" s="602"/>
      <c r="R1538" s="602"/>
      <c r="S1538" s="579">
        <f t="shared" si="183"/>
        <v>0</v>
      </c>
      <c r="T1538" s="579">
        <f t="shared" si="184"/>
        <v>0</v>
      </c>
      <c r="U1538" s="735"/>
      <c r="V1538" s="831"/>
      <c r="X1538" s="981">
        <v>0</v>
      </c>
      <c r="Y1538" s="981" t="e">
        <v>#N/A</v>
      </c>
      <c r="AB1538" s="981">
        <v>0</v>
      </c>
      <c r="AC1538" s="981">
        <v>0</v>
      </c>
    </row>
    <row r="1539" spans="1:29" ht="15" hidden="1" customHeight="1" x14ac:dyDescent="0.25">
      <c r="A1539" s="580" t="str">
        <f t="shared" si="185"/>
        <v>11514597</v>
      </c>
      <c r="B1539" s="581">
        <v>1523</v>
      </c>
      <c r="C1539" s="693">
        <v>11514597</v>
      </c>
      <c r="D1539" s="695" t="s">
        <v>1145</v>
      </c>
      <c r="E1539" s="639">
        <v>400</v>
      </c>
      <c r="G1539" s="639"/>
      <c r="H1539" s="97" t="s">
        <v>69</v>
      </c>
      <c r="I1539" s="690" t="s">
        <v>121</v>
      </c>
      <c r="J1539" s="697" t="s">
        <v>117</v>
      </c>
      <c r="K1539" s="698" t="s">
        <v>545</v>
      </c>
      <c r="L1539" s="698" t="s">
        <v>47</v>
      </c>
      <c r="M1539" s="598">
        <v>1</v>
      </c>
      <c r="N1539" s="699"/>
      <c r="O1539" s="599">
        <f t="shared" si="181"/>
        <v>0</v>
      </c>
      <c r="P1539" s="598" t="e">
        <f t="shared" si="182"/>
        <v>#N/A</v>
      </c>
      <c r="Q1539" s="702"/>
      <c r="R1539" s="702"/>
      <c r="S1539" s="599">
        <f t="shared" si="183"/>
        <v>0</v>
      </c>
      <c r="T1539" s="599">
        <f t="shared" si="184"/>
        <v>0</v>
      </c>
      <c r="U1539" s="774"/>
      <c r="V1539" s="861"/>
      <c r="X1539" s="981">
        <v>0</v>
      </c>
      <c r="Y1539" s="981" t="e">
        <v>#N/A</v>
      </c>
      <c r="AB1539" s="981">
        <v>0</v>
      </c>
      <c r="AC1539" s="981">
        <v>0</v>
      </c>
    </row>
    <row r="1540" spans="1:29" ht="15.75" hidden="1" customHeight="1" x14ac:dyDescent="0.25">
      <c r="A1540" s="580" t="str">
        <f t="shared" si="185"/>
        <v>11514596MAP05D</v>
      </c>
      <c r="B1540" s="581">
        <v>1524</v>
      </c>
      <c r="C1540" s="692">
        <v>11514596</v>
      </c>
      <c r="D1540" s="589" t="s">
        <v>1146</v>
      </c>
      <c r="E1540" s="589">
        <v>1000</v>
      </c>
      <c r="F1540" s="591"/>
      <c r="G1540" s="589" t="s">
        <v>1386</v>
      </c>
      <c r="H1540" s="541" t="s">
        <v>69</v>
      </c>
      <c r="I1540" s="692" t="s">
        <v>97</v>
      </c>
      <c r="J1540" s="592" t="s">
        <v>9794</v>
      </c>
      <c r="K1540" s="604" t="s">
        <v>545</v>
      </c>
      <c r="L1540" s="604" t="s">
        <v>9782</v>
      </c>
      <c r="M1540" s="593">
        <v>1</v>
      </c>
      <c r="N1540" s="604" t="s">
        <v>78</v>
      </c>
      <c r="O1540" s="593">
        <f t="shared" si="181"/>
        <v>0</v>
      </c>
      <c r="P1540" s="593">
        <f t="shared" si="182"/>
        <v>38</v>
      </c>
      <c r="Q1540" s="593">
        <v>2</v>
      </c>
      <c r="R1540" s="593">
        <v>3</v>
      </c>
      <c r="S1540" s="593">
        <f t="shared" si="183"/>
        <v>1</v>
      </c>
      <c r="T1540" s="593">
        <f t="shared" si="184"/>
        <v>1</v>
      </c>
      <c r="U1540" s="641" t="s">
        <v>9822</v>
      </c>
      <c r="V1540" s="856">
        <v>42885</v>
      </c>
      <c r="X1540" s="981">
        <v>0</v>
      </c>
      <c r="Y1540" s="981">
        <v>19</v>
      </c>
      <c r="Z1540" s="981">
        <v>2</v>
      </c>
      <c r="AA1540" s="981">
        <v>3</v>
      </c>
      <c r="AB1540" s="981">
        <v>1</v>
      </c>
      <c r="AC1540" s="981">
        <v>1</v>
      </c>
    </row>
    <row r="1541" spans="1:29" ht="15.75" hidden="1" customHeight="1" thickBot="1" x14ac:dyDescent="0.25">
      <c r="A1541" s="580" t="str">
        <f t="shared" si="185"/>
        <v>11514596MB006D-M1</v>
      </c>
      <c r="B1541" s="581">
        <v>1525</v>
      </c>
      <c r="C1541" s="639">
        <v>11514596</v>
      </c>
      <c r="D1541" s="639" t="s">
        <v>1147</v>
      </c>
      <c r="E1541" s="639">
        <v>1000</v>
      </c>
      <c r="G1541" s="639" t="s">
        <v>1148</v>
      </c>
      <c r="H1541" s="97" t="s">
        <v>69</v>
      </c>
      <c r="I1541" s="690" t="s">
        <v>84</v>
      </c>
      <c r="J1541" s="733" t="s">
        <v>117</v>
      </c>
      <c r="K1541" s="734" t="s">
        <v>1149</v>
      </c>
      <c r="L1541" s="734" t="s">
        <v>301</v>
      </c>
      <c r="M1541" s="602">
        <v>1</v>
      </c>
      <c r="N1541" s="722"/>
      <c r="O1541" s="602">
        <f t="shared" si="181"/>
        <v>0</v>
      </c>
      <c r="P1541" s="602" t="e">
        <f t="shared" si="182"/>
        <v>#N/A</v>
      </c>
      <c r="Q1541" s="602"/>
      <c r="R1541" s="602"/>
      <c r="S1541" s="602">
        <f t="shared" si="183"/>
        <v>0</v>
      </c>
      <c r="T1541" s="602">
        <f t="shared" si="184"/>
        <v>0</v>
      </c>
      <c r="U1541" s="840"/>
      <c r="V1541" s="878"/>
      <c r="X1541" s="981">
        <v>0</v>
      </c>
      <c r="Y1541" s="981" t="e">
        <v>#N/A</v>
      </c>
      <c r="AB1541" s="981">
        <v>0</v>
      </c>
      <c r="AC1541" s="981">
        <v>0</v>
      </c>
    </row>
    <row r="1542" spans="1:29" ht="15.75" hidden="1" customHeight="1" thickBot="1" x14ac:dyDescent="0.25">
      <c r="A1542" s="580" t="str">
        <f t="shared" si="185"/>
        <v>11514596TP029E-M3</v>
      </c>
      <c r="B1542" s="581">
        <v>1526</v>
      </c>
      <c r="C1542" s="690">
        <v>11514596</v>
      </c>
      <c r="D1542" s="639" t="s">
        <v>1150</v>
      </c>
      <c r="E1542" s="639">
        <v>1000</v>
      </c>
      <c r="G1542" s="639" t="s">
        <v>544</v>
      </c>
      <c r="H1542" s="97" t="s">
        <v>69</v>
      </c>
      <c r="I1542" s="690" t="s">
        <v>121</v>
      </c>
      <c r="J1542" s="691" t="s">
        <v>117</v>
      </c>
      <c r="K1542" s="688" t="s">
        <v>545</v>
      </c>
      <c r="L1542" s="688" t="s">
        <v>47</v>
      </c>
      <c r="M1542" s="585">
        <v>1</v>
      </c>
      <c r="O1542" s="579">
        <f t="shared" si="181"/>
        <v>0</v>
      </c>
      <c r="P1542" s="585" t="e">
        <f t="shared" si="182"/>
        <v>#N/A</v>
      </c>
      <c r="Q1542" s="602"/>
      <c r="R1542" s="602"/>
      <c r="S1542" s="579">
        <f t="shared" si="183"/>
        <v>0</v>
      </c>
      <c r="T1542" s="579">
        <f t="shared" si="184"/>
        <v>0</v>
      </c>
      <c r="U1542" s="735"/>
      <c r="V1542" s="831"/>
      <c r="X1542" s="981">
        <v>0</v>
      </c>
      <c r="Y1542" s="981" t="e">
        <v>#N/A</v>
      </c>
      <c r="AB1542" s="981">
        <v>0</v>
      </c>
      <c r="AC1542" s="981">
        <v>0</v>
      </c>
    </row>
    <row r="1543" spans="1:29" ht="15.75" hidden="1" customHeight="1" thickBot="1" x14ac:dyDescent="0.25">
      <c r="A1543" s="580" t="str">
        <f t="shared" si="185"/>
        <v>11514596TP038D-M2</v>
      </c>
      <c r="B1543" s="581">
        <v>1527</v>
      </c>
      <c r="C1543" s="693">
        <v>11514596</v>
      </c>
      <c r="D1543" s="586" t="s">
        <v>1151</v>
      </c>
      <c r="E1543" s="586">
        <v>1000</v>
      </c>
      <c r="G1543" s="586" t="s">
        <v>320</v>
      </c>
      <c r="H1543" s="391" t="s">
        <v>69</v>
      </c>
      <c r="I1543" s="690" t="s">
        <v>121</v>
      </c>
      <c r="J1543" s="694" t="s">
        <v>117</v>
      </c>
      <c r="K1543" s="688" t="s">
        <v>545</v>
      </c>
      <c r="L1543" s="688" t="s">
        <v>47</v>
      </c>
      <c r="M1543" s="585">
        <v>1</v>
      </c>
      <c r="O1543" s="579">
        <f t="shared" si="181"/>
        <v>0</v>
      </c>
      <c r="P1543" s="585" t="e">
        <f t="shared" si="182"/>
        <v>#N/A</v>
      </c>
      <c r="Q1543" s="602"/>
      <c r="R1543" s="602"/>
      <c r="S1543" s="579">
        <f t="shared" si="183"/>
        <v>0</v>
      </c>
      <c r="T1543" s="579">
        <f t="shared" si="184"/>
        <v>0</v>
      </c>
      <c r="U1543" s="735"/>
      <c r="V1543" s="831"/>
      <c r="X1543" s="981">
        <v>0</v>
      </c>
      <c r="Y1543" s="981" t="e">
        <v>#N/A</v>
      </c>
      <c r="AB1543" s="981">
        <v>0</v>
      </c>
      <c r="AC1543" s="981">
        <v>0</v>
      </c>
    </row>
    <row r="1544" spans="1:29" ht="15.75" hidden="1" customHeight="1" thickBot="1" x14ac:dyDescent="0.25">
      <c r="A1544" s="580" t="str">
        <f t="shared" si="185"/>
        <v>11514596TAP055D</v>
      </c>
      <c r="B1544" s="581">
        <v>1528</v>
      </c>
      <c r="C1544" s="692">
        <v>11514596</v>
      </c>
      <c r="D1544" s="589" t="s">
        <v>1152</v>
      </c>
      <c r="E1544" s="589">
        <v>1000</v>
      </c>
      <c r="F1544" s="591"/>
      <c r="G1544" s="589" t="s">
        <v>10035</v>
      </c>
      <c r="H1544" s="541" t="s">
        <v>69</v>
      </c>
      <c r="I1544" s="692" t="s">
        <v>121</v>
      </c>
      <c r="J1544" s="592" t="s">
        <v>117</v>
      </c>
      <c r="K1544" s="604" t="s">
        <v>545</v>
      </c>
      <c r="L1544" s="604" t="s">
        <v>47</v>
      </c>
      <c r="M1544" s="593">
        <v>1</v>
      </c>
      <c r="N1544" s="604"/>
      <c r="O1544" s="594">
        <f t="shared" si="181"/>
        <v>0</v>
      </c>
      <c r="P1544" s="585" t="e">
        <f t="shared" si="182"/>
        <v>#N/A</v>
      </c>
      <c r="Q1544" s="706">
        <v>2</v>
      </c>
      <c r="R1544" s="706">
        <v>3</v>
      </c>
      <c r="S1544" s="579">
        <f t="shared" si="183"/>
        <v>0</v>
      </c>
      <c r="T1544" s="579">
        <f t="shared" si="184"/>
        <v>0</v>
      </c>
      <c r="U1544" s="641" t="s">
        <v>9823</v>
      </c>
      <c r="V1544" s="853">
        <v>42970</v>
      </c>
      <c r="X1544" s="981">
        <v>0</v>
      </c>
      <c r="Y1544" s="981" t="e">
        <v>#N/A</v>
      </c>
      <c r="Z1544" s="981">
        <v>2</v>
      </c>
      <c r="AA1544" s="981">
        <v>3</v>
      </c>
      <c r="AB1544" s="981">
        <v>0</v>
      </c>
      <c r="AC1544" s="981">
        <v>0</v>
      </c>
    </row>
    <row r="1545" spans="1:29" ht="15.75" hidden="1" customHeight="1" thickBot="1" x14ac:dyDescent="0.25">
      <c r="A1545" s="580" t="str">
        <f t="shared" si="185"/>
        <v>11514519TP026E-M3</v>
      </c>
      <c r="B1545" s="581">
        <v>1529</v>
      </c>
      <c r="C1545" s="692">
        <v>11514519</v>
      </c>
      <c r="D1545" s="740" t="s">
        <v>1153</v>
      </c>
      <c r="E1545" s="589">
        <v>700</v>
      </c>
      <c r="F1545" s="591"/>
      <c r="G1545" s="589" t="s">
        <v>1042</v>
      </c>
      <c r="H1545" s="541" t="s">
        <v>69</v>
      </c>
      <c r="I1545" s="692" t="s">
        <v>121</v>
      </c>
      <c r="J1545" s="592" t="s">
        <v>117</v>
      </c>
      <c r="K1545" s="604" t="s">
        <v>542</v>
      </c>
      <c r="L1545" s="604" t="s">
        <v>47</v>
      </c>
      <c r="M1545" s="593">
        <v>1</v>
      </c>
      <c r="N1545" s="604"/>
      <c r="O1545" s="594">
        <f t="shared" si="181"/>
        <v>0</v>
      </c>
      <c r="P1545" s="593" t="e">
        <f t="shared" si="182"/>
        <v>#N/A</v>
      </c>
      <c r="Q1545" s="706"/>
      <c r="R1545" s="706"/>
      <c r="S1545" s="594">
        <v>2</v>
      </c>
      <c r="T1545" s="594">
        <v>3</v>
      </c>
      <c r="U1545" s="641" t="s">
        <v>9823</v>
      </c>
      <c r="V1545" s="1004">
        <v>43004</v>
      </c>
      <c r="X1545" s="981">
        <v>0</v>
      </c>
      <c r="Y1545" s="981" t="e">
        <v>#N/A</v>
      </c>
      <c r="AB1545" s="981">
        <v>0</v>
      </c>
      <c r="AC1545" s="981">
        <v>0</v>
      </c>
    </row>
    <row r="1546" spans="1:29" ht="15.75" hidden="1" customHeight="1" thickBot="1" x14ac:dyDescent="0.25">
      <c r="A1546" s="580" t="str">
        <f t="shared" si="185"/>
        <v>11514519TP029E-M3</v>
      </c>
      <c r="B1546" s="581">
        <v>1530</v>
      </c>
      <c r="C1546" s="692">
        <v>11514519</v>
      </c>
      <c r="D1546" s="740" t="s">
        <v>1153</v>
      </c>
      <c r="E1546" s="589">
        <v>700</v>
      </c>
      <c r="F1546" s="591"/>
      <c r="G1546" s="589" t="s">
        <v>544</v>
      </c>
      <c r="H1546" s="541" t="s">
        <v>69</v>
      </c>
      <c r="I1546" s="692" t="s">
        <v>121</v>
      </c>
      <c r="J1546" s="592" t="s">
        <v>117</v>
      </c>
      <c r="K1546" s="604" t="s">
        <v>542</v>
      </c>
      <c r="L1546" s="604" t="s">
        <v>47</v>
      </c>
      <c r="M1546" s="593">
        <v>1</v>
      </c>
      <c r="N1546" s="604"/>
      <c r="O1546" s="594">
        <f t="shared" si="181"/>
        <v>0</v>
      </c>
      <c r="P1546" s="593" t="e">
        <f t="shared" si="182"/>
        <v>#N/A</v>
      </c>
      <c r="Q1546" s="706"/>
      <c r="R1546" s="706"/>
      <c r="S1546" s="594">
        <v>2</v>
      </c>
      <c r="T1546" s="594">
        <v>3</v>
      </c>
      <c r="U1546" s="641" t="s">
        <v>9823</v>
      </c>
      <c r="V1546" s="1004">
        <v>43004</v>
      </c>
      <c r="X1546" s="981">
        <v>0</v>
      </c>
      <c r="Y1546" s="981" t="e">
        <v>#N/A</v>
      </c>
      <c r="AB1546" s="981">
        <v>0</v>
      </c>
      <c r="AC1546" s="981">
        <v>0</v>
      </c>
    </row>
    <row r="1547" spans="1:29" ht="15.75" hidden="1" customHeight="1" thickBot="1" x14ac:dyDescent="0.25">
      <c r="A1547" s="580" t="str">
        <f t="shared" si="185"/>
        <v>11514517MA021E</v>
      </c>
      <c r="B1547" s="581">
        <v>1531</v>
      </c>
      <c r="C1547" s="766">
        <v>11514517</v>
      </c>
      <c r="D1547" s="639" t="s">
        <v>1154</v>
      </c>
      <c r="E1547" s="639">
        <v>1400</v>
      </c>
      <c r="F1547" s="613"/>
      <c r="G1547" s="639" t="s">
        <v>1867</v>
      </c>
      <c r="H1547" s="97" t="s">
        <v>69</v>
      </c>
      <c r="I1547" s="690" t="s">
        <v>84</v>
      </c>
      <c r="J1547" s="691" t="s">
        <v>9794</v>
      </c>
      <c r="K1547" s="688" t="s">
        <v>239</v>
      </c>
      <c r="L1547" s="688" t="s">
        <v>9782</v>
      </c>
      <c r="M1547" s="614">
        <v>4</v>
      </c>
      <c r="N1547" s="688" t="s">
        <v>78</v>
      </c>
      <c r="O1547" s="615">
        <f t="shared" si="181"/>
        <v>0</v>
      </c>
      <c r="P1547" s="593">
        <f t="shared" si="182"/>
        <v>150</v>
      </c>
      <c r="Q1547" s="815">
        <v>2</v>
      </c>
      <c r="R1547" s="815">
        <v>3</v>
      </c>
      <c r="S1547" s="594">
        <f t="shared" si="183"/>
        <v>1</v>
      </c>
      <c r="T1547" s="594">
        <f t="shared" si="184"/>
        <v>1</v>
      </c>
      <c r="U1547" s="735" t="s">
        <v>9824</v>
      </c>
      <c r="V1547" s="832">
        <v>43006</v>
      </c>
      <c r="X1547" s="981">
        <v>0</v>
      </c>
      <c r="Y1547" s="981">
        <v>73</v>
      </c>
      <c r="Z1547" s="981">
        <v>2</v>
      </c>
      <c r="AA1547" s="981">
        <v>3</v>
      </c>
      <c r="AB1547" s="981">
        <v>1</v>
      </c>
      <c r="AC1547" s="981">
        <v>1</v>
      </c>
    </row>
    <row r="1548" spans="1:29" ht="15.75" hidden="1" customHeight="1" thickBot="1" x14ac:dyDescent="0.25">
      <c r="A1548" s="580" t="str">
        <f t="shared" si="185"/>
        <v>11514517TAP004D</v>
      </c>
      <c r="B1548" s="581">
        <v>1532</v>
      </c>
      <c r="C1548" s="589">
        <v>11514517</v>
      </c>
      <c r="D1548" s="589" t="s">
        <v>1155</v>
      </c>
      <c r="E1548" s="589">
        <v>1400</v>
      </c>
      <c r="F1548" s="591"/>
      <c r="G1548" s="589" t="s">
        <v>9838</v>
      </c>
      <c r="H1548" s="589" t="s">
        <v>69</v>
      </c>
      <c r="I1548" s="692" t="s">
        <v>412</v>
      </c>
      <c r="J1548" s="592" t="s">
        <v>9794</v>
      </c>
      <c r="K1548" s="604" t="s">
        <v>239</v>
      </c>
      <c r="L1548" s="604" t="s">
        <v>9782</v>
      </c>
      <c r="M1548" s="593">
        <v>1</v>
      </c>
      <c r="N1548" s="604" t="s">
        <v>78</v>
      </c>
      <c r="O1548" s="594">
        <f t="shared" si="181"/>
        <v>0</v>
      </c>
      <c r="P1548" s="593">
        <f t="shared" si="182"/>
        <v>38</v>
      </c>
      <c r="Q1548" s="706">
        <v>2</v>
      </c>
      <c r="R1548" s="706">
        <v>3</v>
      </c>
      <c r="S1548" s="594">
        <f t="shared" si="183"/>
        <v>1</v>
      </c>
      <c r="T1548" s="594">
        <f t="shared" si="184"/>
        <v>1</v>
      </c>
      <c r="U1548" s="641" t="s">
        <v>9822</v>
      </c>
      <c r="V1548" s="833">
        <v>42893</v>
      </c>
      <c r="X1548" s="981">
        <v>0</v>
      </c>
      <c r="Y1548" s="981">
        <v>19</v>
      </c>
      <c r="Z1548" s="981">
        <v>2</v>
      </c>
      <c r="AA1548" s="981">
        <v>3</v>
      </c>
      <c r="AB1548" s="981">
        <v>1</v>
      </c>
      <c r="AC1548" s="981">
        <v>1</v>
      </c>
    </row>
    <row r="1549" spans="1:29" ht="15.75" hidden="1" customHeight="1" thickBot="1" x14ac:dyDescent="0.25">
      <c r="A1549" s="580" t="str">
        <f t="shared" si="185"/>
        <v>11514516MA021E</v>
      </c>
      <c r="B1549" s="581">
        <v>1533</v>
      </c>
      <c r="C1549" s="692">
        <v>11514516</v>
      </c>
      <c r="D1549" s="589" t="s">
        <v>1157</v>
      </c>
      <c r="E1549" s="589">
        <v>3000</v>
      </c>
      <c r="F1549" s="591"/>
      <c r="G1549" s="589" t="s">
        <v>1867</v>
      </c>
      <c r="H1549" s="541" t="s">
        <v>69</v>
      </c>
      <c r="I1549" s="692" t="s">
        <v>97</v>
      </c>
      <c r="J1549" s="592" t="s">
        <v>9794</v>
      </c>
      <c r="K1549" s="604" t="s">
        <v>545</v>
      </c>
      <c r="L1549" s="604" t="s">
        <v>9782</v>
      </c>
      <c r="M1549" s="593">
        <v>2</v>
      </c>
      <c r="N1549" s="604" t="s">
        <v>78</v>
      </c>
      <c r="O1549" s="594">
        <f t="shared" si="181"/>
        <v>0</v>
      </c>
      <c r="P1549" s="593">
        <f t="shared" si="182"/>
        <v>75</v>
      </c>
      <c r="Q1549" s="706">
        <v>2</v>
      </c>
      <c r="R1549" s="706">
        <v>3</v>
      </c>
      <c r="S1549" s="594">
        <f t="shared" si="183"/>
        <v>1</v>
      </c>
      <c r="T1549" s="594">
        <f t="shared" si="184"/>
        <v>1</v>
      </c>
      <c r="U1549" s="641" t="s">
        <v>9822</v>
      </c>
      <c r="V1549" s="833">
        <v>42892</v>
      </c>
      <c r="X1549" s="981">
        <v>0</v>
      </c>
      <c r="Y1549" s="981">
        <v>37</v>
      </c>
      <c r="Z1549" s="981">
        <v>2</v>
      </c>
      <c r="AA1549" s="981">
        <v>3</v>
      </c>
      <c r="AB1549" s="981">
        <v>1</v>
      </c>
      <c r="AC1549" s="981">
        <v>1</v>
      </c>
    </row>
    <row r="1550" spans="1:29" ht="15.75" hidden="1" customHeight="1" thickBot="1" x14ac:dyDescent="0.25">
      <c r="A1550" s="580" t="str">
        <f t="shared" si="185"/>
        <v>11514516MA004D</v>
      </c>
      <c r="B1550" s="581">
        <v>1534</v>
      </c>
      <c r="C1550" s="692">
        <v>11514516</v>
      </c>
      <c r="D1550" s="589" t="s">
        <v>1157</v>
      </c>
      <c r="E1550" s="589">
        <v>3000</v>
      </c>
      <c r="F1550" s="591"/>
      <c r="G1550" s="589" t="s">
        <v>1389</v>
      </c>
      <c r="H1550" s="541" t="s">
        <v>69</v>
      </c>
      <c r="I1550" s="692" t="s">
        <v>97</v>
      </c>
      <c r="J1550" s="592" t="s">
        <v>9794</v>
      </c>
      <c r="K1550" s="604" t="s">
        <v>545</v>
      </c>
      <c r="L1550" s="604" t="s">
        <v>9782</v>
      </c>
      <c r="M1550" s="593">
        <v>1</v>
      </c>
      <c r="N1550" s="604" t="s">
        <v>78</v>
      </c>
      <c r="O1550" s="594">
        <f t="shared" si="181"/>
        <v>0</v>
      </c>
      <c r="P1550" s="593">
        <f t="shared" si="182"/>
        <v>38</v>
      </c>
      <c r="Q1550" s="706">
        <v>2</v>
      </c>
      <c r="R1550" s="706">
        <v>3</v>
      </c>
      <c r="S1550" s="594">
        <f t="shared" si="183"/>
        <v>1</v>
      </c>
      <c r="T1550" s="594">
        <f t="shared" si="184"/>
        <v>1</v>
      </c>
      <c r="U1550" s="641" t="s">
        <v>9822</v>
      </c>
      <c r="V1550" s="833">
        <v>42892</v>
      </c>
      <c r="X1550" s="981">
        <v>0</v>
      </c>
      <c r="Y1550" s="981">
        <v>19</v>
      </c>
      <c r="Z1550" s="981">
        <v>2</v>
      </c>
      <c r="AA1550" s="981">
        <v>3</v>
      </c>
      <c r="AB1550" s="981">
        <v>1</v>
      </c>
      <c r="AC1550" s="981">
        <v>1</v>
      </c>
    </row>
    <row r="1551" spans="1:29" ht="15.75" hidden="1" customHeight="1" thickBot="1" x14ac:dyDescent="0.25">
      <c r="A1551" s="580" t="str">
        <f t="shared" si="185"/>
        <v>11514516TAP026E</v>
      </c>
      <c r="B1551" s="581">
        <v>1535</v>
      </c>
      <c r="C1551" s="692">
        <v>11514516</v>
      </c>
      <c r="D1551" s="589" t="s">
        <v>1157</v>
      </c>
      <c r="E1551" s="589">
        <v>3000</v>
      </c>
      <c r="F1551" s="591"/>
      <c r="G1551" s="589" t="s">
        <v>9955</v>
      </c>
      <c r="H1551" s="541" t="s">
        <v>69</v>
      </c>
      <c r="I1551" s="692" t="s">
        <v>9803</v>
      </c>
      <c r="J1551" s="592" t="s">
        <v>9794</v>
      </c>
      <c r="K1551" s="604" t="s">
        <v>545</v>
      </c>
      <c r="L1551" s="604" t="s">
        <v>9782</v>
      </c>
      <c r="M1551" s="593">
        <v>2</v>
      </c>
      <c r="N1551" s="604" t="s">
        <v>78</v>
      </c>
      <c r="O1551" s="594">
        <f t="shared" si="181"/>
        <v>0</v>
      </c>
      <c r="P1551" s="593">
        <f t="shared" si="182"/>
        <v>75</v>
      </c>
      <c r="Q1551" s="706">
        <v>2</v>
      </c>
      <c r="R1551" s="706">
        <v>3</v>
      </c>
      <c r="S1551" s="594">
        <f t="shared" si="183"/>
        <v>1</v>
      </c>
      <c r="T1551" s="594">
        <f t="shared" si="184"/>
        <v>1</v>
      </c>
      <c r="U1551" s="641" t="s">
        <v>9822</v>
      </c>
      <c r="V1551" s="833">
        <v>42892</v>
      </c>
      <c r="X1551" s="981">
        <v>0</v>
      </c>
      <c r="Y1551" s="981">
        <v>37</v>
      </c>
      <c r="Z1551" s="981">
        <v>2</v>
      </c>
      <c r="AA1551" s="981">
        <v>3</v>
      </c>
      <c r="AB1551" s="981">
        <v>1</v>
      </c>
      <c r="AC1551" s="981">
        <v>1</v>
      </c>
    </row>
    <row r="1552" spans="1:29" ht="15.75" hidden="1" customHeight="1" thickBot="1" x14ac:dyDescent="0.25">
      <c r="A1552" s="776" t="str">
        <f t="shared" si="185"/>
        <v>11514516MA016D</v>
      </c>
      <c r="B1552" s="581">
        <v>1536</v>
      </c>
      <c r="C1552" s="692">
        <v>11514516</v>
      </c>
      <c r="D1552" s="589" t="s">
        <v>1157</v>
      </c>
      <c r="E1552" s="589">
        <v>3000</v>
      </c>
      <c r="F1552" s="591"/>
      <c r="G1552" s="589" t="s">
        <v>9858</v>
      </c>
      <c r="H1552" s="541" t="s">
        <v>69</v>
      </c>
      <c r="I1552" s="692" t="s">
        <v>9804</v>
      </c>
      <c r="J1552" s="592" t="s">
        <v>9794</v>
      </c>
      <c r="K1552" s="604" t="s">
        <v>545</v>
      </c>
      <c r="L1552" s="604" t="s">
        <v>9782</v>
      </c>
      <c r="M1552" s="593">
        <v>2</v>
      </c>
      <c r="N1552" s="604" t="s">
        <v>78</v>
      </c>
      <c r="O1552" s="594">
        <f t="shared" ref="O1552:O1553" si="186">ROUNDUP(IF(N1552="PENDANT",(VLOOKUP(L1552,$E$2:$I$9,5,FALSE)*M1552)),0)</f>
        <v>0</v>
      </c>
      <c r="P1552" s="593">
        <f t="shared" ref="P1552:P1553" si="187">ROUNDUP(VLOOKUP(L1552,$E$2:$I$9,5,FALSE)*M1552,0)</f>
        <v>75</v>
      </c>
      <c r="Q1552" s="706">
        <v>2</v>
      </c>
      <c r="R1552" s="706">
        <v>3</v>
      </c>
      <c r="S1552" s="594">
        <f t="shared" ref="S1552:S1553" si="188">ROUNDUP(IF(N1552="pps",(M1552*VLOOKUP(L1552,$E$2:$I$9,4,FALSE)*$B$3)/E1552,0),0)</f>
        <v>1</v>
      </c>
      <c r="T1552" s="594">
        <f t="shared" ref="T1552:T1553" si="189">ROUNDUP(IF(N1552="pps",(M1552*VLOOKUP(L1552,$E$2:$I$9,4,FALSE)*$B$9)/E1552,0),0)</f>
        <v>1</v>
      </c>
      <c r="U1552" s="641" t="s">
        <v>9822</v>
      </c>
      <c r="V1552" s="833">
        <v>42892</v>
      </c>
      <c r="X1552" s="981">
        <v>0</v>
      </c>
      <c r="Y1552" s="981">
        <v>37</v>
      </c>
      <c r="Z1552" s="981">
        <v>2</v>
      </c>
      <c r="AA1552" s="981">
        <v>3</v>
      </c>
      <c r="AB1552" s="981">
        <v>1</v>
      </c>
      <c r="AC1552" s="981">
        <v>1</v>
      </c>
    </row>
    <row r="1553" spans="1:35" ht="15.75" hidden="1" customHeight="1" thickBot="1" x14ac:dyDescent="0.25">
      <c r="A1553" s="776" t="str">
        <f t="shared" si="185"/>
        <v>11514516DO023E</v>
      </c>
      <c r="B1553" s="581">
        <v>1537</v>
      </c>
      <c r="C1553" s="692">
        <v>11514516</v>
      </c>
      <c r="D1553" s="589" t="s">
        <v>1157</v>
      </c>
      <c r="E1553" s="589">
        <v>3000</v>
      </c>
      <c r="F1553" s="591"/>
      <c r="G1553" s="589" t="s">
        <v>1186</v>
      </c>
      <c r="H1553" s="541" t="s">
        <v>69</v>
      </c>
      <c r="I1553" s="692" t="s">
        <v>2429</v>
      </c>
      <c r="J1553" s="592" t="s">
        <v>9794</v>
      </c>
      <c r="K1553" s="604" t="s">
        <v>545</v>
      </c>
      <c r="L1553" s="604" t="s">
        <v>9782</v>
      </c>
      <c r="M1553" s="593">
        <v>8</v>
      </c>
      <c r="N1553" s="604" t="s">
        <v>78</v>
      </c>
      <c r="O1553" s="594">
        <f t="shared" si="186"/>
        <v>0</v>
      </c>
      <c r="P1553" s="593">
        <f t="shared" si="187"/>
        <v>300</v>
      </c>
      <c r="Q1553" s="706">
        <v>2</v>
      </c>
      <c r="R1553" s="706">
        <v>3</v>
      </c>
      <c r="S1553" s="594">
        <f t="shared" si="188"/>
        <v>1</v>
      </c>
      <c r="T1553" s="594">
        <f t="shared" si="189"/>
        <v>1</v>
      </c>
      <c r="U1553" s="641" t="s">
        <v>9822</v>
      </c>
      <c r="V1553" s="833">
        <v>42892</v>
      </c>
      <c r="X1553" s="981">
        <v>0</v>
      </c>
      <c r="Y1553" s="981">
        <v>146</v>
      </c>
      <c r="Z1553" s="981">
        <v>2</v>
      </c>
      <c r="AA1553" s="981">
        <v>3</v>
      </c>
      <c r="AB1553" s="981">
        <v>1</v>
      </c>
      <c r="AC1553" s="981">
        <v>1</v>
      </c>
    </row>
    <row r="1554" spans="1:35" ht="15.75" hidden="1" customHeight="1" thickBot="1" x14ac:dyDescent="0.25">
      <c r="A1554" s="580" t="str">
        <f t="shared" si="185"/>
        <v>11098941</v>
      </c>
      <c r="B1554" s="581">
        <v>1538</v>
      </c>
      <c r="C1554" s="690">
        <v>11098941</v>
      </c>
      <c r="D1554" s="639" t="s">
        <v>1159</v>
      </c>
      <c r="E1554" s="639">
        <v>3000</v>
      </c>
      <c r="G1554" s="639"/>
      <c r="H1554" s="97" t="s">
        <v>69</v>
      </c>
      <c r="I1554" s="690" t="s">
        <v>104</v>
      </c>
      <c r="J1554" s="691" t="s">
        <v>117</v>
      </c>
      <c r="K1554" s="644" t="s">
        <v>530</v>
      </c>
      <c r="L1554" s="688" t="s">
        <v>1160</v>
      </c>
      <c r="M1554" s="585">
        <v>1</v>
      </c>
      <c r="O1554" s="579">
        <f t="shared" si="181"/>
        <v>0</v>
      </c>
      <c r="P1554" s="585" t="e">
        <f t="shared" si="182"/>
        <v>#N/A</v>
      </c>
      <c r="Q1554" s="602"/>
      <c r="R1554" s="602"/>
      <c r="S1554" s="579">
        <f t="shared" si="183"/>
        <v>0</v>
      </c>
      <c r="T1554" s="579">
        <f t="shared" si="184"/>
        <v>0</v>
      </c>
      <c r="U1554" s="735"/>
      <c r="V1554" s="831"/>
      <c r="X1554" s="981">
        <v>0</v>
      </c>
      <c r="Y1554" s="981" t="e">
        <v>#N/A</v>
      </c>
      <c r="AB1554" s="981">
        <v>0</v>
      </c>
      <c r="AC1554" s="981">
        <v>0</v>
      </c>
    </row>
    <row r="1555" spans="1:35" ht="15.75" hidden="1" customHeight="1" thickBot="1" x14ac:dyDescent="0.25">
      <c r="A1555" s="580" t="str">
        <f t="shared" si="185"/>
        <v>11098941</v>
      </c>
      <c r="B1555" s="581">
        <v>1539</v>
      </c>
      <c r="C1555" s="690">
        <v>11098941</v>
      </c>
      <c r="D1555" s="639" t="s">
        <v>1159</v>
      </c>
      <c r="E1555" s="639">
        <v>3000</v>
      </c>
      <c r="G1555" s="639"/>
      <c r="H1555" s="97" t="s">
        <v>69</v>
      </c>
      <c r="I1555" s="693" t="s">
        <v>104</v>
      </c>
      <c r="J1555" s="691" t="s">
        <v>117</v>
      </c>
      <c r="K1555" s="644" t="s">
        <v>530</v>
      </c>
      <c r="L1555" s="688" t="s">
        <v>1160</v>
      </c>
      <c r="M1555" s="585">
        <v>1</v>
      </c>
      <c r="O1555" s="579">
        <f t="shared" si="181"/>
        <v>0</v>
      </c>
      <c r="P1555" s="585" t="e">
        <f t="shared" si="182"/>
        <v>#N/A</v>
      </c>
      <c r="Q1555" s="602"/>
      <c r="R1555" s="602"/>
      <c r="S1555" s="579">
        <f t="shared" si="183"/>
        <v>0</v>
      </c>
      <c r="T1555" s="579">
        <f t="shared" si="184"/>
        <v>0</v>
      </c>
      <c r="U1555" s="735"/>
      <c r="V1555" s="831"/>
      <c r="X1555" s="981">
        <v>0</v>
      </c>
      <c r="Y1555" s="981" t="e">
        <v>#N/A</v>
      </c>
      <c r="AB1555" s="981">
        <v>0</v>
      </c>
      <c r="AC1555" s="981">
        <v>0</v>
      </c>
    </row>
    <row r="1556" spans="1:35" s="844" customFormat="1" ht="15.75" hidden="1" customHeight="1" thickBot="1" x14ac:dyDescent="0.25">
      <c r="A1556" s="1008" t="str">
        <f t="shared" si="185"/>
        <v>11097232</v>
      </c>
      <c r="B1556" s="581">
        <v>1540</v>
      </c>
      <c r="C1556" s="690">
        <v>11097232</v>
      </c>
      <c r="D1556" s="639" t="s">
        <v>1161</v>
      </c>
      <c r="E1556" s="639">
        <v>4000</v>
      </c>
      <c r="F1556" s="591"/>
      <c r="G1556" s="639"/>
      <c r="H1556" s="97" t="s">
        <v>69</v>
      </c>
      <c r="I1556" s="690" t="s">
        <v>75</v>
      </c>
      <c r="J1556" s="691" t="s">
        <v>117</v>
      </c>
      <c r="K1556" s="604" t="s">
        <v>1162</v>
      </c>
      <c r="L1556" s="604" t="s">
        <v>47</v>
      </c>
      <c r="M1556" s="614">
        <v>1</v>
      </c>
      <c r="N1556" s="604"/>
      <c r="O1556" s="594">
        <f t="shared" si="181"/>
        <v>0</v>
      </c>
      <c r="P1556" s="593" t="e">
        <f t="shared" si="182"/>
        <v>#N/A</v>
      </c>
      <c r="Q1556" s="815"/>
      <c r="R1556" s="815"/>
      <c r="S1556" s="615">
        <v>2</v>
      </c>
      <c r="T1556" s="615">
        <v>3</v>
      </c>
      <c r="U1556" s="735" t="s">
        <v>9823</v>
      </c>
      <c r="V1556" s="829">
        <v>42991</v>
      </c>
      <c r="X1556" s="980">
        <v>0</v>
      </c>
      <c r="Y1556" s="980" t="e">
        <v>#N/A</v>
      </c>
      <c r="Z1556" s="980"/>
      <c r="AA1556" s="980"/>
      <c r="AB1556" s="980">
        <v>0</v>
      </c>
      <c r="AC1556" s="980">
        <v>0</v>
      </c>
      <c r="AD1556" s="980"/>
      <c r="AE1556" s="980"/>
      <c r="AF1556" s="980"/>
      <c r="AG1556" s="980"/>
      <c r="AH1556" s="980"/>
      <c r="AI1556" s="980"/>
    </row>
    <row r="1557" spans="1:35" ht="15" hidden="1" customHeight="1" x14ac:dyDescent="0.25">
      <c r="A1557" s="580" t="str">
        <f t="shared" si="185"/>
        <v>11097232TAP015E</v>
      </c>
      <c r="B1557" s="581">
        <v>1541</v>
      </c>
      <c r="C1557" s="692">
        <v>11097232</v>
      </c>
      <c r="D1557" s="589" t="s">
        <v>1161</v>
      </c>
      <c r="E1557" s="589">
        <v>4000</v>
      </c>
      <c r="F1557" s="591"/>
      <c r="G1557" s="589" t="s">
        <v>9944</v>
      </c>
      <c r="H1557" s="541" t="s">
        <v>69</v>
      </c>
      <c r="I1557" s="692" t="s">
        <v>75</v>
      </c>
      <c r="J1557" s="762" t="s">
        <v>117</v>
      </c>
      <c r="K1557" s="763" t="s">
        <v>1162</v>
      </c>
      <c r="L1557" s="993" t="s">
        <v>47</v>
      </c>
      <c r="M1557" s="629">
        <v>1</v>
      </c>
      <c r="N1557" s="763"/>
      <c r="O1557" s="630">
        <f t="shared" si="181"/>
        <v>0</v>
      </c>
      <c r="P1557" s="629" t="e">
        <f t="shared" si="182"/>
        <v>#N/A</v>
      </c>
      <c r="Q1557" s="817"/>
      <c r="R1557" s="817"/>
      <c r="S1557" s="594">
        <v>2</v>
      </c>
      <c r="T1557" s="594">
        <v>3</v>
      </c>
      <c r="U1557" s="641" t="s">
        <v>9823</v>
      </c>
      <c r="V1557" s="853">
        <v>42991</v>
      </c>
      <c r="X1557" s="981">
        <v>0</v>
      </c>
      <c r="Y1557" s="981" t="e">
        <v>#N/A</v>
      </c>
      <c r="AB1557" s="981">
        <v>0</v>
      </c>
      <c r="AC1557" s="981">
        <v>0</v>
      </c>
    </row>
    <row r="1558" spans="1:35" ht="15" hidden="1" customHeight="1" x14ac:dyDescent="0.25">
      <c r="A1558" s="580" t="str">
        <f t="shared" si="185"/>
        <v>11046461LF001E-M1</v>
      </c>
      <c r="B1558" s="581">
        <v>1542</v>
      </c>
      <c r="C1558" s="589">
        <v>11046461</v>
      </c>
      <c r="D1558" s="589" t="s">
        <v>10054</v>
      </c>
      <c r="E1558" s="589">
        <v>1500</v>
      </c>
      <c r="F1558" s="591"/>
      <c r="G1558" s="589" t="s">
        <v>373</v>
      </c>
      <c r="H1558" s="541" t="s">
        <v>69</v>
      </c>
      <c r="I1558" s="692" t="s">
        <v>71</v>
      </c>
      <c r="J1558" s="592" t="s">
        <v>9794</v>
      </c>
      <c r="K1558" s="604" t="s">
        <v>274</v>
      </c>
      <c r="L1558" s="604" t="s">
        <v>10052</v>
      </c>
      <c r="M1558" s="593">
        <v>1</v>
      </c>
      <c r="N1558" s="604" t="s">
        <v>78</v>
      </c>
      <c r="O1558" s="593">
        <f t="shared" si="181"/>
        <v>0</v>
      </c>
      <c r="P1558" s="593">
        <f t="shared" si="182"/>
        <v>26</v>
      </c>
      <c r="Q1558" s="593">
        <v>2</v>
      </c>
      <c r="R1558" s="593">
        <v>3</v>
      </c>
      <c r="S1558" s="593">
        <f t="shared" si="183"/>
        <v>1</v>
      </c>
      <c r="T1558" s="593">
        <f t="shared" si="184"/>
        <v>1</v>
      </c>
      <c r="U1558" s="641" t="s">
        <v>9822</v>
      </c>
      <c r="V1558" s="856">
        <v>42878</v>
      </c>
      <c r="X1558" s="981">
        <v>0</v>
      </c>
      <c r="Y1558" s="981">
        <v>13</v>
      </c>
      <c r="Z1558" s="981">
        <v>2</v>
      </c>
      <c r="AA1558" s="981">
        <v>3</v>
      </c>
      <c r="AB1558" s="981">
        <v>1</v>
      </c>
      <c r="AC1558" s="981">
        <v>1</v>
      </c>
    </row>
    <row r="1559" spans="1:35" ht="15" hidden="1" customHeight="1" x14ac:dyDescent="0.25">
      <c r="A1559" s="580" t="str">
        <f t="shared" si="185"/>
        <v>11046461SPSLF</v>
      </c>
      <c r="B1559" s="581">
        <v>1543</v>
      </c>
      <c r="C1559" s="692">
        <v>11046461</v>
      </c>
      <c r="D1559" s="589" t="s">
        <v>10054</v>
      </c>
      <c r="E1559" s="589">
        <v>1500</v>
      </c>
      <c r="F1559" s="591"/>
      <c r="G1559" s="589" t="s">
        <v>10055</v>
      </c>
      <c r="H1559" s="541" t="s">
        <v>69</v>
      </c>
      <c r="I1559" s="692" t="s">
        <v>71</v>
      </c>
      <c r="J1559" s="592" t="s">
        <v>9794</v>
      </c>
      <c r="K1559" s="604" t="s">
        <v>274</v>
      </c>
      <c r="L1559" s="604" t="s">
        <v>10052</v>
      </c>
      <c r="M1559" s="593">
        <v>1</v>
      </c>
      <c r="N1559" s="604" t="s">
        <v>78</v>
      </c>
      <c r="O1559" s="593">
        <f t="shared" si="181"/>
        <v>0</v>
      </c>
      <c r="P1559" s="593">
        <f t="shared" si="182"/>
        <v>26</v>
      </c>
      <c r="Q1559" s="593">
        <v>2</v>
      </c>
      <c r="R1559" s="593">
        <v>3</v>
      </c>
      <c r="S1559" s="593">
        <f t="shared" si="183"/>
        <v>1</v>
      </c>
      <c r="T1559" s="593">
        <f t="shared" si="184"/>
        <v>1</v>
      </c>
      <c r="U1559" s="641" t="s">
        <v>9822</v>
      </c>
      <c r="V1559" s="856">
        <v>42878</v>
      </c>
      <c r="X1559" s="981">
        <v>0</v>
      </c>
      <c r="Y1559" s="981">
        <v>13</v>
      </c>
      <c r="Z1559" s="981">
        <v>2</v>
      </c>
      <c r="AA1559" s="981">
        <v>3</v>
      </c>
      <c r="AB1559" s="981">
        <v>1</v>
      </c>
      <c r="AC1559" s="981">
        <v>1</v>
      </c>
    </row>
    <row r="1560" spans="1:35" ht="15.75" hidden="1" customHeight="1" thickBot="1" x14ac:dyDescent="0.25">
      <c r="A1560" s="580" t="str">
        <f t="shared" si="185"/>
        <v>10131313</v>
      </c>
      <c r="B1560" s="581">
        <v>1544</v>
      </c>
      <c r="C1560" s="693">
        <v>10131313</v>
      </c>
      <c r="D1560" s="586" t="s">
        <v>515</v>
      </c>
      <c r="E1560" s="586">
        <v>2600</v>
      </c>
      <c r="G1560" s="586"/>
      <c r="H1560" s="391" t="s">
        <v>69</v>
      </c>
      <c r="I1560" s="693" t="s">
        <v>71</v>
      </c>
      <c r="J1560" s="720" t="s">
        <v>83</v>
      </c>
      <c r="K1560" s="721" t="s">
        <v>516</v>
      </c>
      <c r="L1560" s="721" t="s">
        <v>691</v>
      </c>
      <c r="M1560" s="602">
        <v>1</v>
      </c>
      <c r="N1560" s="722"/>
      <c r="O1560" s="602">
        <f t="shared" si="181"/>
        <v>0</v>
      </c>
      <c r="P1560" s="602" t="e">
        <f t="shared" si="182"/>
        <v>#N/A</v>
      </c>
      <c r="Q1560" s="602"/>
      <c r="R1560" s="602"/>
      <c r="S1560" s="602">
        <f t="shared" si="183"/>
        <v>0</v>
      </c>
      <c r="T1560" s="602">
        <f t="shared" si="184"/>
        <v>0</v>
      </c>
      <c r="U1560" s="840"/>
      <c r="V1560" s="878"/>
      <c r="X1560" s="981">
        <v>0</v>
      </c>
      <c r="Y1560" s="981" t="e">
        <v>#N/A</v>
      </c>
      <c r="AB1560" s="981">
        <v>0</v>
      </c>
      <c r="AC1560" s="981">
        <v>0</v>
      </c>
    </row>
    <row r="1561" spans="1:35" ht="15.75" hidden="1" customHeight="1" thickBot="1" x14ac:dyDescent="0.25">
      <c r="A1561" s="580" t="str">
        <f t="shared" si="185"/>
        <v>10101011SPSMBC-M1</v>
      </c>
      <c r="B1561" s="581">
        <v>1545</v>
      </c>
      <c r="C1561" s="639">
        <v>10101011</v>
      </c>
      <c r="D1561" s="639" t="s">
        <v>1164</v>
      </c>
      <c r="E1561" s="639">
        <v>54</v>
      </c>
      <c r="G1561" s="639" t="s">
        <v>533</v>
      </c>
      <c r="H1561" s="97" t="s">
        <v>153</v>
      </c>
      <c r="I1561" s="690" t="s">
        <v>1165</v>
      </c>
      <c r="J1561" s="691" t="s">
        <v>83</v>
      </c>
      <c r="K1561" s="688" t="s">
        <v>140</v>
      </c>
      <c r="L1561" s="688" t="s">
        <v>42</v>
      </c>
      <c r="M1561" s="585">
        <v>1</v>
      </c>
      <c r="O1561" s="579">
        <f t="shared" si="181"/>
        <v>0</v>
      </c>
      <c r="P1561" s="585">
        <f t="shared" si="182"/>
        <v>21</v>
      </c>
      <c r="Q1561" s="602"/>
      <c r="R1561" s="602"/>
      <c r="S1561" s="579">
        <f t="shared" si="183"/>
        <v>0</v>
      </c>
      <c r="T1561" s="579">
        <f t="shared" si="184"/>
        <v>0</v>
      </c>
      <c r="U1561" s="735"/>
      <c r="V1561" s="831"/>
      <c r="X1561" s="981">
        <v>0</v>
      </c>
      <c r="Y1561" s="981">
        <v>10</v>
      </c>
      <c r="AB1561" s="981">
        <v>0</v>
      </c>
      <c r="AC1561" s="981">
        <v>0</v>
      </c>
    </row>
    <row r="1562" spans="1:35" ht="15.75" hidden="1" customHeight="1" thickBot="1" x14ac:dyDescent="0.25">
      <c r="A1562" s="580" t="str">
        <f t="shared" si="185"/>
        <v>10101011</v>
      </c>
      <c r="B1562" s="581">
        <v>1546</v>
      </c>
      <c r="C1562" s="639">
        <v>10101011</v>
      </c>
      <c r="D1562" s="639" t="s">
        <v>802</v>
      </c>
      <c r="E1562" s="639">
        <v>54</v>
      </c>
      <c r="G1562" s="639"/>
      <c r="H1562" s="97" t="s">
        <v>153</v>
      </c>
      <c r="I1562" s="690" t="s">
        <v>75</v>
      </c>
      <c r="J1562" s="691" t="s">
        <v>83</v>
      </c>
      <c r="K1562" s="688" t="s">
        <v>140</v>
      </c>
      <c r="L1562" s="688"/>
      <c r="M1562" s="585">
        <v>1</v>
      </c>
      <c r="O1562" s="579">
        <f t="shared" si="181"/>
        <v>0</v>
      </c>
      <c r="P1562" s="585" t="e">
        <f t="shared" si="182"/>
        <v>#N/A</v>
      </c>
      <c r="Q1562" s="602"/>
      <c r="R1562" s="602"/>
      <c r="S1562" s="579">
        <f t="shared" si="183"/>
        <v>0</v>
      </c>
      <c r="T1562" s="579">
        <f t="shared" si="184"/>
        <v>0</v>
      </c>
      <c r="U1562" s="735"/>
      <c r="V1562" s="831"/>
      <c r="X1562" s="981">
        <v>0</v>
      </c>
      <c r="Y1562" s="981" t="e">
        <v>#N/A</v>
      </c>
      <c r="AB1562" s="981">
        <v>0</v>
      </c>
      <c r="AC1562" s="981">
        <v>0</v>
      </c>
    </row>
    <row r="1563" spans="1:35" ht="15.75" hidden="1" customHeight="1" thickBot="1" x14ac:dyDescent="0.25">
      <c r="A1563" s="580" t="str">
        <f t="shared" si="185"/>
        <v>9598708MB020E-M1</v>
      </c>
      <c r="B1563" s="581">
        <v>1547</v>
      </c>
      <c r="C1563" s="708">
        <v>9598708</v>
      </c>
      <c r="D1563" s="708" t="s">
        <v>251</v>
      </c>
      <c r="E1563" s="708">
        <v>400</v>
      </c>
      <c r="G1563" s="708" t="s">
        <v>1166</v>
      </c>
      <c r="H1563" s="709" t="s">
        <v>69</v>
      </c>
      <c r="I1563" s="710" t="s">
        <v>84</v>
      </c>
      <c r="J1563" s="707" t="s">
        <v>83</v>
      </c>
      <c r="K1563" s="711" t="s">
        <v>253</v>
      </c>
      <c r="L1563" s="711" t="s">
        <v>47</v>
      </c>
      <c r="M1563" s="585">
        <v>1</v>
      </c>
      <c r="O1563" s="579">
        <f t="shared" si="181"/>
        <v>0</v>
      </c>
      <c r="P1563" s="585" t="e">
        <f t="shared" si="182"/>
        <v>#N/A</v>
      </c>
      <c r="Q1563" s="602"/>
      <c r="R1563" s="602"/>
      <c r="S1563" s="579">
        <f t="shared" si="183"/>
        <v>0</v>
      </c>
      <c r="T1563" s="579">
        <f t="shared" si="184"/>
        <v>0</v>
      </c>
      <c r="U1563" s="735"/>
      <c r="V1563" s="831"/>
      <c r="X1563" s="981">
        <v>0</v>
      </c>
      <c r="Y1563" s="981" t="e">
        <v>#N/A</v>
      </c>
      <c r="AB1563" s="981">
        <v>0</v>
      </c>
      <c r="AC1563" s="981">
        <v>0</v>
      </c>
    </row>
    <row r="1564" spans="1:35" ht="15.75" hidden="1" customHeight="1" thickBot="1" x14ac:dyDescent="0.25">
      <c r="A1564" s="580" t="str">
        <f t="shared" si="185"/>
        <v>9148419TAMPÃO-PIT</v>
      </c>
      <c r="B1564" s="581">
        <v>1548</v>
      </c>
      <c r="C1564" s="693">
        <v>9148419</v>
      </c>
      <c r="D1564" s="586" t="s">
        <v>1167</v>
      </c>
      <c r="E1564" s="639">
        <v>46500</v>
      </c>
      <c r="G1564" s="586" t="s">
        <v>317</v>
      </c>
      <c r="H1564" s="743" t="s">
        <v>69</v>
      </c>
      <c r="I1564" s="693" t="s">
        <v>315</v>
      </c>
      <c r="J1564" s="694" t="s">
        <v>117</v>
      </c>
      <c r="K1564" s="605" t="s">
        <v>1168</v>
      </c>
      <c r="L1564" s="605" t="s">
        <v>47</v>
      </c>
      <c r="M1564" s="585">
        <v>1</v>
      </c>
      <c r="O1564" s="579">
        <f t="shared" si="181"/>
        <v>0</v>
      </c>
      <c r="P1564" s="585" t="e">
        <f t="shared" si="182"/>
        <v>#N/A</v>
      </c>
      <c r="Q1564" s="602"/>
      <c r="R1564" s="602"/>
      <c r="S1564" s="579">
        <f t="shared" si="183"/>
        <v>0</v>
      </c>
      <c r="T1564" s="579">
        <f t="shared" si="184"/>
        <v>0</v>
      </c>
      <c r="U1564" s="735"/>
      <c r="V1564" s="831"/>
      <c r="X1564" s="981">
        <v>0</v>
      </c>
      <c r="Y1564" s="981" t="e">
        <v>#N/A</v>
      </c>
      <c r="AB1564" s="981">
        <v>0</v>
      </c>
      <c r="AC1564" s="981">
        <v>0</v>
      </c>
    </row>
    <row r="1565" spans="1:35" ht="15.75" hidden="1" customHeight="1" thickBot="1" x14ac:dyDescent="0.25">
      <c r="A1565" s="580" t="str">
        <f t="shared" si="185"/>
        <v>4874119TP055E-M2</v>
      </c>
      <c r="B1565" s="581">
        <v>1549</v>
      </c>
      <c r="C1565" s="756">
        <v>4874119</v>
      </c>
      <c r="D1565" s="756" t="s">
        <v>281</v>
      </c>
      <c r="E1565" s="756">
        <v>5000</v>
      </c>
      <c r="G1565" s="756" t="s">
        <v>218</v>
      </c>
      <c r="H1565" s="757" t="s">
        <v>69</v>
      </c>
      <c r="I1565" s="758" t="s">
        <v>121</v>
      </c>
      <c r="J1565" s="759" t="s">
        <v>83</v>
      </c>
      <c r="K1565" s="760" t="s">
        <v>283</v>
      </c>
      <c r="L1565" s="760" t="s">
        <v>47</v>
      </c>
      <c r="M1565" s="585">
        <v>1</v>
      </c>
      <c r="O1565" s="579">
        <f t="shared" si="181"/>
        <v>0</v>
      </c>
      <c r="P1565" s="585" t="e">
        <f t="shared" si="182"/>
        <v>#N/A</v>
      </c>
      <c r="Q1565" s="602"/>
      <c r="R1565" s="602"/>
      <c r="S1565" s="579">
        <f t="shared" si="183"/>
        <v>0</v>
      </c>
      <c r="T1565" s="579">
        <f t="shared" si="184"/>
        <v>0</v>
      </c>
      <c r="U1565" s="735"/>
      <c r="V1565" s="831"/>
      <c r="X1565" s="981">
        <v>0</v>
      </c>
      <c r="Y1565" s="981" t="e">
        <v>#N/A</v>
      </c>
      <c r="AB1565" s="981">
        <v>0</v>
      </c>
      <c r="AC1565" s="981">
        <v>0</v>
      </c>
    </row>
    <row r="1566" spans="1:35" ht="15.75" hidden="1" customHeight="1" thickBot="1" x14ac:dyDescent="0.25">
      <c r="A1566" s="580" t="str">
        <f t="shared" si="185"/>
        <v>11516077MA010D</v>
      </c>
      <c r="B1566" s="581">
        <v>1550</v>
      </c>
      <c r="C1566" s="692">
        <v>11516077</v>
      </c>
      <c r="D1566" s="589" t="s">
        <v>541</v>
      </c>
      <c r="E1566" s="589">
        <v>1200</v>
      </c>
      <c r="F1566" s="591"/>
      <c r="G1566" s="589" t="s">
        <v>9855</v>
      </c>
      <c r="H1566" s="541" t="s">
        <v>69</v>
      </c>
      <c r="I1566" s="692" t="s">
        <v>97</v>
      </c>
      <c r="J1566" s="592" t="s">
        <v>9798</v>
      </c>
      <c r="K1566" s="604" t="s">
        <v>10064</v>
      </c>
      <c r="L1566" s="604" t="s">
        <v>9782</v>
      </c>
      <c r="M1566" s="593">
        <v>2</v>
      </c>
      <c r="N1566" s="604" t="s">
        <v>78</v>
      </c>
      <c r="O1566" s="594">
        <f t="shared" si="181"/>
        <v>0</v>
      </c>
      <c r="P1566" s="593">
        <f t="shared" si="182"/>
        <v>75</v>
      </c>
      <c r="Q1566" s="706">
        <v>2</v>
      </c>
      <c r="R1566" s="706">
        <v>3</v>
      </c>
      <c r="S1566" s="594">
        <f t="shared" si="183"/>
        <v>1</v>
      </c>
      <c r="T1566" s="594">
        <f t="shared" si="184"/>
        <v>1</v>
      </c>
      <c r="U1566" s="641" t="s">
        <v>9822</v>
      </c>
      <c r="V1566" s="833">
        <v>42893</v>
      </c>
      <c r="X1566" s="981">
        <v>0</v>
      </c>
      <c r="Y1566" s="981">
        <v>37</v>
      </c>
      <c r="Z1566" s="981">
        <v>2</v>
      </c>
      <c r="AA1566" s="981">
        <v>3</v>
      </c>
      <c r="AB1566" s="981">
        <v>1</v>
      </c>
      <c r="AC1566" s="981">
        <v>1</v>
      </c>
    </row>
    <row r="1567" spans="1:35" ht="15.75" hidden="1" customHeight="1" thickBot="1" x14ac:dyDescent="0.25">
      <c r="A1567" s="580" t="str">
        <f t="shared" si="185"/>
        <v>95984307TAP060D</v>
      </c>
      <c r="B1567" s="581">
        <v>1551</v>
      </c>
      <c r="C1567" s="770" t="s">
        <v>1169</v>
      </c>
      <c r="D1567" s="641" t="s">
        <v>333</v>
      </c>
      <c r="E1567" s="589">
        <v>4500</v>
      </c>
      <c r="F1567" s="591"/>
      <c r="G1567" s="716" t="s">
        <v>10040</v>
      </c>
      <c r="H1567" s="754" t="s">
        <v>69</v>
      </c>
      <c r="I1567" s="692" t="s">
        <v>9804</v>
      </c>
      <c r="J1567" s="592" t="s">
        <v>9798</v>
      </c>
      <c r="K1567" s="604" t="s">
        <v>291</v>
      </c>
      <c r="L1567" s="604" t="s">
        <v>9782</v>
      </c>
      <c r="M1567" s="593">
        <v>2</v>
      </c>
      <c r="N1567" s="604" t="s">
        <v>78</v>
      </c>
      <c r="O1567" s="594">
        <f t="shared" si="181"/>
        <v>0</v>
      </c>
      <c r="P1567" s="593">
        <f t="shared" si="182"/>
        <v>75</v>
      </c>
      <c r="Q1567" s="706">
        <v>2</v>
      </c>
      <c r="R1567" s="706">
        <v>3</v>
      </c>
      <c r="S1567" s="594">
        <f t="shared" si="183"/>
        <v>1</v>
      </c>
      <c r="T1567" s="594">
        <f t="shared" si="184"/>
        <v>1</v>
      </c>
      <c r="U1567" s="641" t="s">
        <v>9822</v>
      </c>
      <c r="V1567" s="833">
        <v>42892</v>
      </c>
      <c r="X1567" s="981">
        <v>0</v>
      </c>
      <c r="Y1567" s="981">
        <v>37</v>
      </c>
      <c r="Z1567" s="981">
        <v>2</v>
      </c>
      <c r="AA1567" s="981">
        <v>3</v>
      </c>
      <c r="AB1567" s="981">
        <v>1</v>
      </c>
      <c r="AC1567" s="981">
        <v>1</v>
      </c>
    </row>
    <row r="1568" spans="1:35" ht="15.75" hidden="1" customHeight="1" thickBot="1" x14ac:dyDescent="0.25">
      <c r="A1568" s="580" t="str">
        <f t="shared" si="185"/>
        <v>11570498MA025E</v>
      </c>
      <c r="B1568" s="581">
        <v>1552</v>
      </c>
      <c r="C1568" s="589">
        <v>11570498</v>
      </c>
      <c r="D1568" s="589" t="s">
        <v>1095</v>
      </c>
      <c r="E1568" s="589">
        <v>2500</v>
      </c>
      <c r="F1568" s="591"/>
      <c r="G1568" s="589" t="s">
        <v>9847</v>
      </c>
      <c r="H1568" s="541" t="s">
        <v>69</v>
      </c>
      <c r="I1568" s="692" t="s">
        <v>97</v>
      </c>
      <c r="J1568" s="592" t="s">
        <v>9798</v>
      </c>
      <c r="K1568" s="604" t="s">
        <v>10057</v>
      </c>
      <c r="L1568" s="604" t="s">
        <v>9782</v>
      </c>
      <c r="M1568" s="593">
        <v>6</v>
      </c>
      <c r="N1568" s="604" t="s">
        <v>78</v>
      </c>
      <c r="O1568" s="594">
        <f t="shared" si="181"/>
        <v>0</v>
      </c>
      <c r="P1568" s="593">
        <f t="shared" si="182"/>
        <v>225</v>
      </c>
      <c r="Q1568" s="706">
        <v>2</v>
      </c>
      <c r="R1568" s="706">
        <v>3</v>
      </c>
      <c r="S1568" s="594">
        <f t="shared" si="183"/>
        <v>1</v>
      </c>
      <c r="T1568" s="594">
        <f t="shared" si="184"/>
        <v>1</v>
      </c>
      <c r="U1568" s="641" t="s">
        <v>9822</v>
      </c>
      <c r="V1568" s="833">
        <v>42892</v>
      </c>
      <c r="X1568" s="981">
        <v>0</v>
      </c>
      <c r="Y1568" s="981">
        <v>110</v>
      </c>
      <c r="Z1568" s="981">
        <v>2</v>
      </c>
      <c r="AA1568" s="981">
        <v>3</v>
      </c>
      <c r="AB1568" s="981">
        <v>1</v>
      </c>
      <c r="AC1568" s="981">
        <v>1</v>
      </c>
    </row>
    <row r="1569" spans="1:29" ht="15.75" hidden="1" customHeight="1" thickBot="1" x14ac:dyDescent="0.25">
      <c r="A1569" s="580" t="str">
        <f t="shared" si="185"/>
        <v>TP024E-M3</v>
      </c>
      <c r="B1569" s="581">
        <v>1553</v>
      </c>
      <c r="C1569" s="688"/>
      <c r="D1569" s="639" t="s">
        <v>267</v>
      </c>
      <c r="E1569" s="639">
        <v>1300</v>
      </c>
      <c r="G1569" s="639" t="s">
        <v>270</v>
      </c>
      <c r="H1569" s="97" t="s">
        <v>69</v>
      </c>
      <c r="I1569" s="690" t="s">
        <v>121</v>
      </c>
      <c r="J1569" s="691" t="s">
        <v>117</v>
      </c>
      <c r="K1569" s="688" t="s">
        <v>269</v>
      </c>
      <c r="L1569" s="688" t="s">
        <v>47</v>
      </c>
      <c r="M1569" s="585">
        <v>1</v>
      </c>
      <c r="O1569" s="579">
        <f t="shared" si="181"/>
        <v>0</v>
      </c>
      <c r="P1569" s="585" t="e">
        <f t="shared" si="182"/>
        <v>#N/A</v>
      </c>
      <c r="Q1569" s="602"/>
      <c r="R1569" s="602"/>
      <c r="S1569" s="579">
        <f t="shared" si="183"/>
        <v>0</v>
      </c>
      <c r="T1569" s="579">
        <f t="shared" si="184"/>
        <v>0</v>
      </c>
      <c r="U1569" s="735"/>
      <c r="V1569" s="831"/>
      <c r="X1569" s="981">
        <v>0</v>
      </c>
      <c r="Y1569" s="981" t="e">
        <v>#N/A</v>
      </c>
      <c r="AB1569" s="981">
        <v>0</v>
      </c>
      <c r="AC1569" s="981">
        <v>0</v>
      </c>
    </row>
    <row r="1570" spans="1:29" ht="15.75" hidden="1" customHeight="1" thickBot="1" x14ac:dyDescent="0.25">
      <c r="A1570" s="580" t="str">
        <f t="shared" si="185"/>
        <v>52117428PATIO-45</v>
      </c>
      <c r="B1570" s="581">
        <v>1554</v>
      </c>
      <c r="C1570" s="777">
        <v>52117428</v>
      </c>
      <c r="D1570" s="778" t="s">
        <v>1171</v>
      </c>
      <c r="E1570" s="778">
        <v>300</v>
      </c>
      <c r="G1570" s="778" t="s">
        <v>1172</v>
      </c>
      <c r="H1570" s="779" t="s">
        <v>69</v>
      </c>
      <c r="I1570" s="780" t="s">
        <v>1174</v>
      </c>
      <c r="J1570" s="781" t="s">
        <v>1173</v>
      </c>
      <c r="K1570" s="777" t="s">
        <v>388</v>
      </c>
      <c r="L1570" s="777" t="s">
        <v>1175</v>
      </c>
      <c r="M1570" s="585">
        <v>1</v>
      </c>
      <c r="O1570" s="579">
        <f t="shared" si="181"/>
        <v>0</v>
      </c>
      <c r="P1570" s="585" t="e">
        <f t="shared" si="182"/>
        <v>#N/A</v>
      </c>
      <c r="Q1570" s="602"/>
      <c r="R1570" s="602"/>
      <c r="S1570" s="579">
        <f t="shared" si="183"/>
        <v>0</v>
      </c>
      <c r="T1570" s="579">
        <f t="shared" si="184"/>
        <v>0</v>
      </c>
      <c r="U1570" s="735"/>
      <c r="V1570" s="831"/>
      <c r="X1570" s="981">
        <v>0</v>
      </c>
      <c r="Y1570" s="981" t="e">
        <v>#N/A</v>
      </c>
      <c r="AB1570" s="981">
        <v>0</v>
      </c>
      <c r="AC1570" s="981">
        <v>0</v>
      </c>
    </row>
    <row r="1571" spans="1:29" ht="15.75" hidden="1" customHeight="1" thickBot="1" x14ac:dyDescent="0.25">
      <c r="A1571" s="580" t="str">
        <f t="shared" si="185"/>
        <v>52117429PATIO-45</v>
      </c>
      <c r="B1571" s="581">
        <v>1555</v>
      </c>
      <c r="C1571" s="777">
        <v>52117429</v>
      </c>
      <c r="D1571" s="778" t="s">
        <v>1171</v>
      </c>
      <c r="E1571" s="778">
        <v>300</v>
      </c>
      <c r="G1571" s="778" t="s">
        <v>1172</v>
      </c>
      <c r="H1571" s="779" t="s">
        <v>69</v>
      </c>
      <c r="I1571" s="780" t="s">
        <v>1174</v>
      </c>
      <c r="J1571" s="781" t="s">
        <v>1173</v>
      </c>
      <c r="K1571" s="777" t="s">
        <v>388</v>
      </c>
      <c r="L1571" s="777" t="s">
        <v>1175</v>
      </c>
      <c r="M1571" s="585">
        <v>1</v>
      </c>
      <c r="O1571" s="579">
        <f t="shared" si="181"/>
        <v>0</v>
      </c>
      <c r="P1571" s="585" t="e">
        <f t="shared" si="182"/>
        <v>#N/A</v>
      </c>
      <c r="Q1571" s="602"/>
      <c r="R1571" s="602"/>
      <c r="S1571" s="579">
        <f t="shared" si="183"/>
        <v>0</v>
      </c>
      <c r="T1571" s="579">
        <f t="shared" si="184"/>
        <v>0</v>
      </c>
      <c r="U1571" s="735"/>
      <c r="V1571" s="831"/>
      <c r="X1571" s="981">
        <v>0</v>
      </c>
      <c r="Y1571" s="981" t="e">
        <v>#N/A</v>
      </c>
      <c r="AB1571" s="981">
        <v>0</v>
      </c>
      <c r="AC1571" s="981">
        <v>0</v>
      </c>
    </row>
    <row r="1572" spans="1:29" ht="15.75" hidden="1" customHeight="1" thickBot="1" x14ac:dyDescent="0.25">
      <c r="A1572" s="580" t="str">
        <f t="shared" si="185"/>
        <v>52117431PATIO-45</v>
      </c>
      <c r="B1572" s="581">
        <v>1556</v>
      </c>
      <c r="C1572" s="777">
        <v>52117431</v>
      </c>
      <c r="D1572" s="778" t="s">
        <v>1171</v>
      </c>
      <c r="E1572" s="778">
        <v>300</v>
      </c>
      <c r="G1572" s="778" t="s">
        <v>1172</v>
      </c>
      <c r="H1572" s="779" t="s">
        <v>69</v>
      </c>
      <c r="I1572" s="780" t="s">
        <v>1174</v>
      </c>
      <c r="J1572" s="781" t="s">
        <v>1173</v>
      </c>
      <c r="K1572" s="777" t="s">
        <v>388</v>
      </c>
      <c r="L1572" s="777" t="s">
        <v>1175</v>
      </c>
      <c r="M1572" s="585">
        <v>1</v>
      </c>
      <c r="O1572" s="579">
        <f t="shared" si="181"/>
        <v>0</v>
      </c>
      <c r="P1572" s="585" t="e">
        <f t="shared" si="182"/>
        <v>#N/A</v>
      </c>
      <c r="Q1572" s="602"/>
      <c r="R1572" s="602"/>
      <c r="S1572" s="579">
        <f t="shared" si="183"/>
        <v>0</v>
      </c>
      <c r="T1572" s="579">
        <f t="shared" si="184"/>
        <v>0</v>
      </c>
      <c r="U1572" s="735"/>
      <c r="V1572" s="831"/>
      <c r="X1572" s="981">
        <v>0</v>
      </c>
      <c r="Y1572" s="981" t="e">
        <v>#N/A</v>
      </c>
      <c r="AB1572" s="981">
        <v>0</v>
      </c>
      <c r="AC1572" s="981">
        <v>0</v>
      </c>
    </row>
    <row r="1573" spans="1:29" ht="15.75" hidden="1" customHeight="1" thickBot="1" x14ac:dyDescent="0.25">
      <c r="A1573" s="580" t="str">
        <f t="shared" si="185"/>
        <v>52117432PATIO-45</v>
      </c>
      <c r="B1573" s="581">
        <v>1557</v>
      </c>
      <c r="C1573" s="777">
        <v>52117432</v>
      </c>
      <c r="D1573" s="778" t="s">
        <v>1171</v>
      </c>
      <c r="E1573" s="778">
        <v>300</v>
      </c>
      <c r="G1573" s="778" t="s">
        <v>1172</v>
      </c>
      <c r="H1573" s="779" t="s">
        <v>69</v>
      </c>
      <c r="I1573" s="780" t="s">
        <v>1174</v>
      </c>
      <c r="J1573" s="781" t="s">
        <v>1173</v>
      </c>
      <c r="K1573" s="777" t="s">
        <v>388</v>
      </c>
      <c r="L1573" s="777" t="s">
        <v>1175</v>
      </c>
      <c r="M1573" s="585">
        <v>1</v>
      </c>
      <c r="O1573" s="579">
        <f t="shared" si="181"/>
        <v>0</v>
      </c>
      <c r="P1573" s="585" t="e">
        <f t="shared" si="182"/>
        <v>#N/A</v>
      </c>
      <c r="Q1573" s="602"/>
      <c r="R1573" s="602"/>
      <c r="S1573" s="579">
        <f t="shared" si="183"/>
        <v>0</v>
      </c>
      <c r="T1573" s="579">
        <f t="shared" si="184"/>
        <v>0</v>
      </c>
      <c r="U1573" s="735"/>
      <c r="V1573" s="831"/>
      <c r="X1573" s="981">
        <v>0</v>
      </c>
      <c r="Y1573" s="981" t="e">
        <v>#N/A</v>
      </c>
      <c r="AB1573" s="981">
        <v>0</v>
      </c>
      <c r="AC1573" s="981">
        <v>0</v>
      </c>
    </row>
    <row r="1574" spans="1:29" ht="15.75" hidden="1" customHeight="1" thickBot="1" x14ac:dyDescent="0.25">
      <c r="A1574" s="580" t="str">
        <f t="shared" si="185"/>
        <v>52117438PATIO-45</v>
      </c>
      <c r="B1574" s="581">
        <v>1558</v>
      </c>
      <c r="C1574" s="777">
        <v>52117438</v>
      </c>
      <c r="D1574" s="778" t="s">
        <v>1171</v>
      </c>
      <c r="E1574" s="778">
        <v>300</v>
      </c>
      <c r="G1574" s="778" t="s">
        <v>1172</v>
      </c>
      <c r="H1574" s="779" t="s">
        <v>69</v>
      </c>
      <c r="I1574" s="780" t="s">
        <v>1174</v>
      </c>
      <c r="J1574" s="781" t="s">
        <v>1173</v>
      </c>
      <c r="K1574" s="777" t="s">
        <v>388</v>
      </c>
      <c r="L1574" s="777" t="s">
        <v>1175</v>
      </c>
      <c r="M1574" s="585">
        <v>1</v>
      </c>
      <c r="O1574" s="579">
        <f t="shared" si="181"/>
        <v>0</v>
      </c>
      <c r="P1574" s="585" t="e">
        <f t="shared" si="182"/>
        <v>#N/A</v>
      </c>
      <c r="Q1574" s="602"/>
      <c r="R1574" s="602"/>
      <c r="S1574" s="579">
        <f t="shared" si="183"/>
        <v>0</v>
      </c>
      <c r="T1574" s="579">
        <f t="shared" si="184"/>
        <v>0</v>
      </c>
      <c r="U1574" s="735"/>
      <c r="V1574" s="831"/>
      <c r="X1574" s="981">
        <v>0</v>
      </c>
      <c r="Y1574" s="981" t="e">
        <v>#N/A</v>
      </c>
      <c r="AB1574" s="981">
        <v>0</v>
      </c>
      <c r="AC1574" s="981">
        <v>0</v>
      </c>
    </row>
    <row r="1575" spans="1:29" ht="15.75" hidden="1" customHeight="1" thickBot="1" x14ac:dyDescent="0.25">
      <c r="A1575" s="580" t="str">
        <f t="shared" si="185"/>
        <v>52117437PATIO-45</v>
      </c>
      <c r="B1575" s="581">
        <v>1559</v>
      </c>
      <c r="C1575" s="777">
        <v>52117437</v>
      </c>
      <c r="D1575" s="778" t="s">
        <v>1171</v>
      </c>
      <c r="E1575" s="778">
        <v>300</v>
      </c>
      <c r="G1575" s="778" t="s">
        <v>1172</v>
      </c>
      <c r="H1575" s="779" t="s">
        <v>69</v>
      </c>
      <c r="I1575" s="780" t="s">
        <v>1174</v>
      </c>
      <c r="J1575" s="781" t="s">
        <v>1173</v>
      </c>
      <c r="K1575" s="777" t="s">
        <v>388</v>
      </c>
      <c r="L1575" s="777" t="s">
        <v>1175</v>
      </c>
      <c r="M1575" s="585">
        <v>1</v>
      </c>
      <c r="O1575" s="579">
        <f t="shared" si="181"/>
        <v>0</v>
      </c>
      <c r="P1575" s="585" t="e">
        <f t="shared" si="182"/>
        <v>#N/A</v>
      </c>
      <c r="Q1575" s="602"/>
      <c r="R1575" s="602"/>
      <c r="S1575" s="579">
        <f t="shared" si="183"/>
        <v>0</v>
      </c>
      <c r="T1575" s="579">
        <f t="shared" si="184"/>
        <v>0</v>
      </c>
      <c r="U1575" s="735"/>
      <c r="V1575" s="831"/>
      <c r="X1575" s="981">
        <v>0</v>
      </c>
      <c r="Y1575" s="981" t="e">
        <v>#N/A</v>
      </c>
      <c r="AB1575" s="981">
        <v>0</v>
      </c>
      <c r="AC1575" s="981">
        <v>0</v>
      </c>
    </row>
    <row r="1576" spans="1:29" ht="15.75" hidden="1" customHeight="1" thickBot="1" x14ac:dyDescent="0.25">
      <c r="A1576" s="580" t="str">
        <f t="shared" si="185"/>
        <v>52117425PATIO-45</v>
      </c>
      <c r="B1576" s="581">
        <v>1560</v>
      </c>
      <c r="C1576" s="777">
        <v>52117425</v>
      </c>
      <c r="D1576" s="778" t="s">
        <v>1171</v>
      </c>
      <c r="E1576" s="778">
        <v>300</v>
      </c>
      <c r="G1576" s="778" t="s">
        <v>1172</v>
      </c>
      <c r="H1576" s="779" t="s">
        <v>69</v>
      </c>
      <c r="I1576" s="780" t="s">
        <v>1174</v>
      </c>
      <c r="J1576" s="781" t="s">
        <v>1173</v>
      </c>
      <c r="K1576" s="777" t="s">
        <v>388</v>
      </c>
      <c r="L1576" s="777" t="s">
        <v>1175</v>
      </c>
      <c r="M1576" s="585">
        <v>1</v>
      </c>
      <c r="O1576" s="579">
        <f t="shared" si="181"/>
        <v>0</v>
      </c>
      <c r="P1576" s="585" t="e">
        <f t="shared" si="182"/>
        <v>#N/A</v>
      </c>
      <c r="Q1576" s="602"/>
      <c r="R1576" s="602"/>
      <c r="S1576" s="579">
        <f t="shared" si="183"/>
        <v>0</v>
      </c>
      <c r="T1576" s="579">
        <f t="shared" si="184"/>
        <v>0</v>
      </c>
      <c r="U1576" s="735"/>
      <c r="V1576" s="831"/>
      <c r="X1576" s="981">
        <v>0</v>
      </c>
      <c r="Y1576" s="981" t="e">
        <v>#N/A</v>
      </c>
      <c r="AB1576" s="981">
        <v>0</v>
      </c>
      <c r="AC1576" s="981">
        <v>0</v>
      </c>
    </row>
    <row r="1577" spans="1:29" ht="15.75" hidden="1" customHeight="1" thickBot="1" x14ac:dyDescent="0.25">
      <c r="A1577" s="580" t="str">
        <f t="shared" si="185"/>
        <v>52117426PATIO-45</v>
      </c>
      <c r="B1577" s="581">
        <v>1561</v>
      </c>
      <c r="C1577" s="777">
        <v>52117426</v>
      </c>
      <c r="D1577" s="778" t="s">
        <v>1171</v>
      </c>
      <c r="E1577" s="778">
        <v>300</v>
      </c>
      <c r="G1577" s="778" t="s">
        <v>1172</v>
      </c>
      <c r="H1577" s="779" t="s">
        <v>69</v>
      </c>
      <c r="I1577" s="780" t="s">
        <v>1174</v>
      </c>
      <c r="J1577" s="781" t="s">
        <v>1173</v>
      </c>
      <c r="K1577" s="777" t="s">
        <v>388</v>
      </c>
      <c r="L1577" s="777" t="s">
        <v>1175</v>
      </c>
      <c r="M1577" s="585">
        <v>1</v>
      </c>
      <c r="O1577" s="579">
        <f t="shared" si="181"/>
        <v>0</v>
      </c>
      <c r="P1577" s="585" t="e">
        <f t="shared" si="182"/>
        <v>#N/A</v>
      </c>
      <c r="Q1577" s="602"/>
      <c r="R1577" s="602"/>
      <c r="S1577" s="579">
        <f t="shared" si="183"/>
        <v>0</v>
      </c>
      <c r="T1577" s="579">
        <f t="shared" si="184"/>
        <v>0</v>
      </c>
      <c r="U1577" s="735"/>
      <c r="V1577" s="831"/>
      <c r="X1577" s="981">
        <v>0</v>
      </c>
      <c r="Y1577" s="981" t="e">
        <v>#N/A</v>
      </c>
      <c r="AB1577" s="981">
        <v>0</v>
      </c>
      <c r="AC1577" s="981">
        <v>0</v>
      </c>
    </row>
    <row r="1578" spans="1:29" ht="15.75" hidden="1" customHeight="1" thickBot="1" x14ac:dyDescent="0.25">
      <c r="A1578" s="580" t="str">
        <f t="shared" si="185"/>
        <v>52117434PATIO-45</v>
      </c>
      <c r="B1578" s="581">
        <v>1562</v>
      </c>
      <c r="C1578" s="777">
        <v>52117434</v>
      </c>
      <c r="D1578" s="778" t="s">
        <v>1171</v>
      </c>
      <c r="E1578" s="778">
        <v>300</v>
      </c>
      <c r="G1578" s="778" t="s">
        <v>1172</v>
      </c>
      <c r="H1578" s="779" t="s">
        <v>69</v>
      </c>
      <c r="I1578" s="780" t="s">
        <v>1174</v>
      </c>
      <c r="J1578" s="781" t="s">
        <v>1173</v>
      </c>
      <c r="K1578" s="777" t="s">
        <v>388</v>
      </c>
      <c r="L1578" s="777" t="s">
        <v>1175</v>
      </c>
      <c r="M1578" s="585">
        <v>1</v>
      </c>
      <c r="O1578" s="579">
        <f t="shared" si="181"/>
        <v>0</v>
      </c>
      <c r="P1578" s="585" t="e">
        <f t="shared" si="182"/>
        <v>#N/A</v>
      </c>
      <c r="Q1578" s="602"/>
      <c r="R1578" s="602"/>
      <c r="S1578" s="579">
        <f t="shared" si="183"/>
        <v>0</v>
      </c>
      <c r="T1578" s="579">
        <f t="shared" si="184"/>
        <v>0</v>
      </c>
      <c r="U1578" s="735"/>
      <c r="V1578" s="831"/>
      <c r="X1578" s="981">
        <v>0</v>
      </c>
      <c r="Y1578" s="981" t="e">
        <v>#N/A</v>
      </c>
      <c r="AB1578" s="981">
        <v>0</v>
      </c>
      <c r="AC1578" s="981">
        <v>0</v>
      </c>
    </row>
    <row r="1579" spans="1:29" ht="15.75" hidden="1" customHeight="1" thickBot="1" x14ac:dyDescent="0.25">
      <c r="A1579" s="580" t="str">
        <f t="shared" si="185"/>
        <v>52117435PATIO-45</v>
      </c>
      <c r="B1579" s="581">
        <v>1563</v>
      </c>
      <c r="C1579" s="777">
        <v>52117435</v>
      </c>
      <c r="D1579" s="778" t="s">
        <v>1171</v>
      </c>
      <c r="E1579" s="778">
        <v>300</v>
      </c>
      <c r="G1579" s="778" t="s">
        <v>1172</v>
      </c>
      <c r="H1579" s="779" t="s">
        <v>69</v>
      </c>
      <c r="I1579" s="780" t="s">
        <v>1174</v>
      </c>
      <c r="J1579" s="781" t="s">
        <v>1173</v>
      </c>
      <c r="K1579" s="777" t="s">
        <v>388</v>
      </c>
      <c r="L1579" s="777" t="s">
        <v>1175</v>
      </c>
      <c r="M1579" s="585">
        <v>1</v>
      </c>
      <c r="O1579" s="579">
        <f t="shared" si="181"/>
        <v>0</v>
      </c>
      <c r="P1579" s="585" t="e">
        <f t="shared" si="182"/>
        <v>#N/A</v>
      </c>
      <c r="Q1579" s="602"/>
      <c r="R1579" s="602"/>
      <c r="S1579" s="579">
        <f t="shared" si="183"/>
        <v>0</v>
      </c>
      <c r="T1579" s="579">
        <f t="shared" si="184"/>
        <v>0</v>
      </c>
      <c r="U1579" s="735"/>
      <c r="V1579" s="831"/>
      <c r="X1579" s="981">
        <v>0</v>
      </c>
      <c r="Y1579" s="981" t="e">
        <v>#N/A</v>
      </c>
      <c r="AB1579" s="981">
        <v>0</v>
      </c>
      <c r="AC1579" s="981">
        <v>0</v>
      </c>
    </row>
    <row r="1580" spans="1:29" ht="15.75" hidden="1" customHeight="1" thickBot="1" x14ac:dyDescent="0.25">
      <c r="A1580" s="580" t="str">
        <f t="shared" si="185"/>
        <v>52117440PATIO-45</v>
      </c>
      <c r="B1580" s="581">
        <v>1564</v>
      </c>
      <c r="C1580" s="777">
        <v>52117440</v>
      </c>
      <c r="D1580" s="778" t="s">
        <v>1171</v>
      </c>
      <c r="E1580" s="778">
        <v>300</v>
      </c>
      <c r="G1580" s="778" t="s">
        <v>1172</v>
      </c>
      <c r="H1580" s="779" t="s">
        <v>69</v>
      </c>
      <c r="I1580" s="780" t="s">
        <v>1174</v>
      </c>
      <c r="J1580" s="781" t="s">
        <v>1173</v>
      </c>
      <c r="K1580" s="777" t="s">
        <v>388</v>
      </c>
      <c r="L1580" s="777" t="s">
        <v>1175</v>
      </c>
      <c r="M1580" s="585">
        <v>1</v>
      </c>
      <c r="O1580" s="579">
        <f t="shared" si="181"/>
        <v>0</v>
      </c>
      <c r="P1580" s="585" t="e">
        <f t="shared" si="182"/>
        <v>#N/A</v>
      </c>
      <c r="Q1580" s="602"/>
      <c r="R1580" s="602"/>
      <c r="S1580" s="579">
        <f t="shared" si="183"/>
        <v>0</v>
      </c>
      <c r="T1580" s="579">
        <f t="shared" si="184"/>
        <v>0</v>
      </c>
      <c r="U1580" s="735"/>
      <c r="V1580" s="831"/>
      <c r="X1580" s="981">
        <v>0</v>
      </c>
      <c r="Y1580" s="981" t="e">
        <v>#N/A</v>
      </c>
      <c r="AB1580" s="981">
        <v>0</v>
      </c>
      <c r="AC1580" s="981">
        <v>0</v>
      </c>
    </row>
    <row r="1581" spans="1:29" ht="15.75" hidden="1" customHeight="1" thickBot="1" x14ac:dyDescent="0.25">
      <c r="A1581" s="580" t="str">
        <f t="shared" si="185"/>
        <v>52117441PATIO-45</v>
      </c>
      <c r="B1581" s="581">
        <v>1565</v>
      </c>
      <c r="C1581" s="777">
        <v>52117441</v>
      </c>
      <c r="D1581" s="778" t="s">
        <v>1171</v>
      </c>
      <c r="E1581" s="778">
        <v>300</v>
      </c>
      <c r="G1581" s="778" t="s">
        <v>1172</v>
      </c>
      <c r="H1581" s="779" t="s">
        <v>69</v>
      </c>
      <c r="I1581" s="780" t="s">
        <v>1174</v>
      </c>
      <c r="J1581" s="781" t="s">
        <v>1173</v>
      </c>
      <c r="K1581" s="777" t="s">
        <v>388</v>
      </c>
      <c r="L1581" s="777" t="s">
        <v>1175</v>
      </c>
      <c r="M1581" s="585">
        <v>1</v>
      </c>
      <c r="O1581" s="579">
        <f t="shared" si="181"/>
        <v>0</v>
      </c>
      <c r="P1581" s="585" t="e">
        <f t="shared" si="182"/>
        <v>#N/A</v>
      </c>
      <c r="Q1581" s="602"/>
      <c r="R1581" s="602"/>
      <c r="S1581" s="579">
        <f t="shared" si="183"/>
        <v>0</v>
      </c>
      <c r="T1581" s="579">
        <f t="shared" si="184"/>
        <v>0</v>
      </c>
      <c r="U1581" s="735"/>
      <c r="V1581" s="831"/>
      <c r="X1581" s="981">
        <v>0</v>
      </c>
      <c r="Y1581" s="981" t="e">
        <v>#N/A</v>
      </c>
      <c r="AB1581" s="981">
        <v>0</v>
      </c>
      <c r="AC1581" s="981">
        <v>0</v>
      </c>
    </row>
    <row r="1582" spans="1:29" ht="15.75" hidden="1" customHeight="1" thickBot="1" x14ac:dyDescent="0.25">
      <c r="A1582" s="580" t="str">
        <f t="shared" si="185"/>
        <v>52061779PATIO-45</v>
      </c>
      <c r="B1582" s="581">
        <v>1566</v>
      </c>
      <c r="C1582" s="777">
        <v>52061779</v>
      </c>
      <c r="D1582" s="778" t="s">
        <v>1178</v>
      </c>
      <c r="E1582" s="778">
        <v>1000</v>
      </c>
      <c r="G1582" s="778" t="s">
        <v>1172</v>
      </c>
      <c r="H1582" s="779" t="s">
        <v>69</v>
      </c>
      <c r="I1582" s="780" t="s">
        <v>1174</v>
      </c>
      <c r="J1582" s="781" t="s">
        <v>1173</v>
      </c>
      <c r="K1582" s="777" t="s">
        <v>388</v>
      </c>
      <c r="L1582" s="777" t="s">
        <v>1175</v>
      </c>
      <c r="M1582" s="585">
        <v>1</v>
      </c>
      <c r="O1582" s="579">
        <f t="shared" si="181"/>
        <v>0</v>
      </c>
      <c r="P1582" s="585" t="e">
        <f t="shared" si="182"/>
        <v>#N/A</v>
      </c>
      <c r="Q1582" s="602"/>
      <c r="R1582" s="602"/>
      <c r="S1582" s="579">
        <f t="shared" si="183"/>
        <v>0</v>
      </c>
      <c r="T1582" s="579">
        <f t="shared" si="184"/>
        <v>0</v>
      </c>
      <c r="U1582" s="735"/>
      <c r="V1582" s="831"/>
      <c r="X1582" s="981">
        <v>0</v>
      </c>
      <c r="Y1582" s="981" t="e">
        <v>#N/A</v>
      </c>
      <c r="AB1582" s="981">
        <v>0</v>
      </c>
      <c r="AC1582" s="981">
        <v>0</v>
      </c>
    </row>
    <row r="1583" spans="1:29" ht="15.75" hidden="1" customHeight="1" thickBot="1" x14ac:dyDescent="0.25">
      <c r="A1583" s="580" t="str">
        <f t="shared" si="185"/>
        <v>52093507PATIO-45</v>
      </c>
      <c r="B1583" s="581">
        <v>1567</v>
      </c>
      <c r="C1583" s="777">
        <v>52093507</v>
      </c>
      <c r="D1583" s="778" t="s">
        <v>10095</v>
      </c>
      <c r="E1583" s="778">
        <v>400</v>
      </c>
      <c r="G1583" s="778" t="s">
        <v>1172</v>
      </c>
      <c r="H1583" s="779" t="s">
        <v>69</v>
      </c>
      <c r="I1583" s="780" t="s">
        <v>1174</v>
      </c>
      <c r="J1583" s="781" t="s">
        <v>1173</v>
      </c>
      <c r="K1583" s="777" t="s">
        <v>1182</v>
      </c>
      <c r="L1583" s="777" t="s">
        <v>1175</v>
      </c>
      <c r="M1583" s="585">
        <v>1</v>
      </c>
      <c r="O1583" s="579">
        <f t="shared" si="181"/>
        <v>0</v>
      </c>
      <c r="P1583" s="585" t="e">
        <f t="shared" si="182"/>
        <v>#N/A</v>
      </c>
      <c r="Q1583" s="602"/>
      <c r="R1583" s="602"/>
      <c r="S1583" s="579">
        <f t="shared" si="183"/>
        <v>0</v>
      </c>
      <c r="T1583" s="579">
        <f t="shared" si="184"/>
        <v>0</v>
      </c>
      <c r="U1583" s="735"/>
      <c r="V1583" s="831"/>
      <c r="X1583" s="981">
        <v>0</v>
      </c>
      <c r="Y1583" s="981" t="e">
        <v>#N/A</v>
      </c>
      <c r="AB1583" s="981">
        <v>0</v>
      </c>
      <c r="AC1583" s="981">
        <v>0</v>
      </c>
    </row>
    <row r="1584" spans="1:29" ht="15.75" hidden="1" customHeight="1" thickBot="1" x14ac:dyDescent="0.25">
      <c r="A1584" s="580" t="str">
        <f t="shared" si="185"/>
        <v>52093502PATIO-45</v>
      </c>
      <c r="B1584" s="581">
        <v>1568</v>
      </c>
      <c r="C1584" s="777">
        <v>52093502</v>
      </c>
      <c r="D1584" s="778" t="s">
        <v>10096</v>
      </c>
      <c r="E1584" s="778">
        <v>400</v>
      </c>
      <c r="G1584" s="778" t="s">
        <v>1172</v>
      </c>
      <c r="H1584" s="779" t="s">
        <v>69</v>
      </c>
      <c r="I1584" s="780" t="s">
        <v>1174</v>
      </c>
      <c r="J1584" s="781" t="s">
        <v>1173</v>
      </c>
      <c r="K1584" s="777" t="s">
        <v>1182</v>
      </c>
      <c r="L1584" s="777" t="s">
        <v>1175</v>
      </c>
      <c r="M1584" s="585">
        <v>1</v>
      </c>
      <c r="O1584" s="579">
        <f t="shared" si="181"/>
        <v>0</v>
      </c>
      <c r="P1584" s="585" t="e">
        <f t="shared" si="182"/>
        <v>#N/A</v>
      </c>
      <c r="Q1584" s="602"/>
      <c r="R1584" s="602"/>
      <c r="S1584" s="579">
        <f t="shared" si="183"/>
        <v>0</v>
      </c>
      <c r="T1584" s="579">
        <f t="shared" si="184"/>
        <v>0</v>
      </c>
      <c r="U1584" s="735"/>
      <c r="V1584" s="831"/>
      <c r="X1584" s="981">
        <v>0</v>
      </c>
      <c r="Y1584" s="981" t="e">
        <v>#N/A</v>
      </c>
      <c r="AB1584" s="981">
        <v>0</v>
      </c>
      <c r="AC1584" s="981">
        <v>0</v>
      </c>
    </row>
    <row r="1585" spans="1:29" ht="15.75" hidden="1" customHeight="1" thickBot="1" x14ac:dyDescent="0.25">
      <c r="A1585" s="580" t="str">
        <f t="shared" si="185"/>
        <v>52093506PATIO-45</v>
      </c>
      <c r="B1585" s="581">
        <v>1569</v>
      </c>
      <c r="C1585" s="777">
        <v>52093506</v>
      </c>
      <c r="D1585" s="778" t="s">
        <v>10181</v>
      </c>
      <c r="E1585" s="778">
        <v>400</v>
      </c>
      <c r="G1585" s="778" t="s">
        <v>1172</v>
      </c>
      <c r="H1585" s="779" t="s">
        <v>69</v>
      </c>
      <c r="I1585" s="780" t="s">
        <v>1174</v>
      </c>
      <c r="J1585" s="781" t="s">
        <v>1173</v>
      </c>
      <c r="K1585" s="777" t="s">
        <v>1182</v>
      </c>
      <c r="L1585" s="777" t="s">
        <v>1175</v>
      </c>
      <c r="M1585" s="585">
        <v>1</v>
      </c>
      <c r="O1585" s="579">
        <f t="shared" si="181"/>
        <v>0</v>
      </c>
      <c r="P1585" s="585" t="e">
        <f t="shared" si="182"/>
        <v>#N/A</v>
      </c>
      <c r="Q1585" s="602"/>
      <c r="R1585" s="602"/>
      <c r="S1585" s="579">
        <f t="shared" si="183"/>
        <v>0</v>
      </c>
      <c r="T1585" s="579">
        <f t="shared" si="184"/>
        <v>0</v>
      </c>
      <c r="U1585" s="735"/>
      <c r="V1585" s="831"/>
      <c r="X1585" s="981">
        <v>0</v>
      </c>
      <c r="Y1585" s="981" t="e">
        <v>#N/A</v>
      </c>
      <c r="AB1585" s="981">
        <v>0</v>
      </c>
      <c r="AC1585" s="981">
        <v>0</v>
      </c>
    </row>
    <row r="1586" spans="1:29" ht="15.75" hidden="1" customHeight="1" thickBot="1" x14ac:dyDescent="0.25">
      <c r="A1586" s="580" t="str">
        <f t="shared" si="185"/>
        <v>52093501PATIO-45</v>
      </c>
      <c r="B1586" s="581">
        <v>1570</v>
      </c>
      <c r="C1586" s="777">
        <v>52093501</v>
      </c>
      <c r="D1586" s="778" t="s">
        <v>10097</v>
      </c>
      <c r="E1586" s="778">
        <v>400</v>
      </c>
      <c r="G1586" s="778" t="s">
        <v>1172</v>
      </c>
      <c r="H1586" s="779" t="s">
        <v>69</v>
      </c>
      <c r="I1586" s="780" t="s">
        <v>1174</v>
      </c>
      <c r="J1586" s="781" t="s">
        <v>1173</v>
      </c>
      <c r="K1586" s="777" t="s">
        <v>1182</v>
      </c>
      <c r="L1586" s="777" t="s">
        <v>1175</v>
      </c>
      <c r="M1586" s="585">
        <v>1</v>
      </c>
      <c r="O1586" s="579">
        <f t="shared" si="181"/>
        <v>0</v>
      </c>
      <c r="P1586" s="585" t="e">
        <f t="shared" si="182"/>
        <v>#N/A</v>
      </c>
      <c r="Q1586" s="602"/>
      <c r="R1586" s="602"/>
      <c r="S1586" s="579">
        <f t="shared" si="183"/>
        <v>0</v>
      </c>
      <c r="T1586" s="579">
        <f t="shared" si="184"/>
        <v>0</v>
      </c>
      <c r="U1586" s="735"/>
      <c r="V1586" s="831"/>
      <c r="X1586" s="981">
        <v>0</v>
      </c>
      <c r="Y1586" s="981" t="e">
        <v>#N/A</v>
      </c>
      <c r="AB1586" s="981">
        <v>0</v>
      </c>
      <c r="AC1586" s="981">
        <v>0</v>
      </c>
    </row>
    <row r="1587" spans="1:29" ht="15.75" hidden="1" customHeight="1" thickBot="1" x14ac:dyDescent="0.25">
      <c r="A1587" s="580" t="str">
        <f t="shared" si="185"/>
        <v>11570637PATIO-45</v>
      </c>
      <c r="B1587" s="581">
        <v>1571</v>
      </c>
      <c r="C1587" s="782">
        <v>11570637</v>
      </c>
      <c r="D1587" s="783" t="s">
        <v>238</v>
      </c>
      <c r="E1587" s="783">
        <v>2500</v>
      </c>
      <c r="F1587" s="784"/>
      <c r="G1587" s="783" t="s">
        <v>1172</v>
      </c>
      <c r="H1587" s="785" t="s">
        <v>69</v>
      </c>
      <c r="I1587" s="786" t="s">
        <v>9806</v>
      </c>
      <c r="J1587" s="787" t="s">
        <v>9798</v>
      </c>
      <c r="K1587" s="782" t="s">
        <v>239</v>
      </c>
      <c r="L1587" s="782" t="s">
        <v>9782</v>
      </c>
      <c r="M1587" s="788">
        <v>2</v>
      </c>
      <c r="N1587" s="782" t="s">
        <v>78</v>
      </c>
      <c r="O1587" s="789">
        <f t="shared" si="181"/>
        <v>0</v>
      </c>
      <c r="P1587" s="788">
        <f t="shared" si="182"/>
        <v>75</v>
      </c>
      <c r="Q1587" s="821"/>
      <c r="R1587" s="821"/>
      <c r="S1587" s="789">
        <f t="shared" si="183"/>
        <v>1</v>
      </c>
      <c r="T1587" s="789">
        <f t="shared" si="184"/>
        <v>1</v>
      </c>
      <c r="U1587" s="886" t="s">
        <v>9822</v>
      </c>
      <c r="V1587" s="887">
        <v>42892</v>
      </c>
      <c r="X1587" s="981">
        <v>0</v>
      </c>
      <c r="Y1587" s="981">
        <v>37</v>
      </c>
      <c r="AB1587" s="981">
        <v>1</v>
      </c>
      <c r="AC1587" s="981">
        <v>1</v>
      </c>
    </row>
    <row r="1588" spans="1:29" ht="15.75" hidden="1" customHeight="1" thickBot="1" x14ac:dyDescent="0.25">
      <c r="A1588" s="580" t="str">
        <f t="shared" si="185"/>
        <v>93299895PATIO-45</v>
      </c>
      <c r="B1588" s="581">
        <v>1572</v>
      </c>
      <c r="C1588" s="777">
        <v>93299895</v>
      </c>
      <c r="D1588" s="778" t="s">
        <v>238</v>
      </c>
      <c r="E1588" s="778">
        <v>2500</v>
      </c>
      <c r="G1588" s="778" t="s">
        <v>1172</v>
      </c>
      <c r="H1588" s="779" t="s">
        <v>69</v>
      </c>
      <c r="I1588" s="780" t="s">
        <v>1174</v>
      </c>
      <c r="J1588" s="781" t="s">
        <v>117</v>
      </c>
      <c r="K1588" s="777" t="s">
        <v>474</v>
      </c>
      <c r="L1588" s="777" t="s">
        <v>1175</v>
      </c>
      <c r="M1588" s="585">
        <v>1</v>
      </c>
      <c r="O1588" s="579">
        <f t="shared" si="181"/>
        <v>0</v>
      </c>
      <c r="P1588" s="585" t="e">
        <f t="shared" si="182"/>
        <v>#N/A</v>
      </c>
      <c r="Q1588" s="602"/>
      <c r="R1588" s="602"/>
      <c r="S1588" s="579">
        <f t="shared" si="183"/>
        <v>0</v>
      </c>
      <c r="T1588" s="579">
        <f t="shared" si="184"/>
        <v>0</v>
      </c>
      <c r="U1588" s="735"/>
      <c r="V1588" s="831"/>
      <c r="X1588" s="981">
        <v>0</v>
      </c>
      <c r="Y1588" s="981" t="e">
        <v>#N/A</v>
      </c>
      <c r="AB1588" s="981">
        <v>0</v>
      </c>
      <c r="AC1588" s="981">
        <v>0</v>
      </c>
    </row>
    <row r="1589" spans="1:29" ht="15.75" hidden="1" customHeight="1" thickBot="1" x14ac:dyDescent="0.25">
      <c r="A1589" s="580" t="str">
        <f t="shared" si="185"/>
        <v>11609952TP053E-M2</v>
      </c>
      <c r="B1589" s="581">
        <v>1573</v>
      </c>
      <c r="C1589" s="690">
        <v>11609952</v>
      </c>
      <c r="D1589" s="639" t="s">
        <v>1025</v>
      </c>
      <c r="E1589" s="639">
        <v>8000</v>
      </c>
      <c r="G1589" s="639" t="s">
        <v>495</v>
      </c>
      <c r="H1589" s="97" t="s">
        <v>69</v>
      </c>
      <c r="I1589" s="690" t="s">
        <v>412</v>
      </c>
      <c r="J1589" s="691" t="s">
        <v>263</v>
      </c>
      <c r="K1589" s="688" t="s">
        <v>258</v>
      </c>
      <c r="L1589" s="688" t="s">
        <v>47</v>
      </c>
      <c r="M1589" s="585">
        <v>1</v>
      </c>
      <c r="O1589" s="579">
        <f t="shared" si="181"/>
        <v>0</v>
      </c>
      <c r="P1589" s="585" t="e">
        <f t="shared" si="182"/>
        <v>#N/A</v>
      </c>
      <c r="Q1589" s="602"/>
      <c r="R1589" s="602"/>
      <c r="S1589" s="579">
        <f t="shared" si="183"/>
        <v>0</v>
      </c>
      <c r="T1589" s="579">
        <f t="shared" si="184"/>
        <v>0</v>
      </c>
      <c r="U1589" s="735"/>
      <c r="V1589" s="831"/>
      <c r="X1589" s="981">
        <v>0</v>
      </c>
      <c r="Y1589" s="981" t="e">
        <v>#N/A</v>
      </c>
      <c r="AB1589" s="981">
        <v>0</v>
      </c>
      <c r="AC1589" s="981">
        <v>0</v>
      </c>
    </row>
    <row r="1590" spans="1:29" ht="15.75" hidden="1" customHeight="1" thickBot="1" x14ac:dyDescent="0.25">
      <c r="A1590" s="580" t="str">
        <f t="shared" ref="A1590:A1652" si="190">CONCATENATE(C1590,G1590)</f>
        <v>52135183SPSD1D</v>
      </c>
      <c r="B1590" s="581">
        <v>1574</v>
      </c>
      <c r="C1590" s="693">
        <v>52135183</v>
      </c>
      <c r="D1590" s="586" t="s">
        <v>1187</v>
      </c>
      <c r="E1590" s="639">
        <v>25</v>
      </c>
      <c r="G1590" s="639" t="s">
        <v>1188</v>
      </c>
      <c r="H1590" s="790" t="s">
        <v>69</v>
      </c>
      <c r="I1590" s="744" t="s">
        <v>104</v>
      </c>
      <c r="J1590" s="691" t="s">
        <v>1189</v>
      </c>
      <c r="K1590" s="688" t="s">
        <v>134</v>
      </c>
      <c r="L1590" s="688" t="s">
        <v>47</v>
      </c>
      <c r="M1590" s="585">
        <v>1</v>
      </c>
      <c r="O1590" s="579">
        <f t="shared" ref="O1590:O1652" si="191">ROUNDUP(IF(N1590="PENDANT",(VLOOKUP(L1590,$E$2:$I$9,5,FALSE)*M1590)),0)</f>
        <v>0</v>
      </c>
      <c r="P1590" s="585" t="e">
        <f t="shared" ref="P1590:P1652" si="192">ROUNDUP(VLOOKUP(L1590,$E$2:$I$9,5,FALSE)*M1590,0)</f>
        <v>#N/A</v>
      </c>
      <c r="Q1590" s="602"/>
      <c r="R1590" s="602"/>
      <c r="S1590" s="579">
        <f t="shared" ref="S1590:S1652" si="193">ROUNDUP(IF(N1590="pps",(M1590*VLOOKUP(L1590,$E$2:$I$9,4,FALSE)*$B$3)/E1590,0),0)</f>
        <v>0</v>
      </c>
      <c r="T1590" s="579">
        <f t="shared" ref="T1590:T1652" si="194">ROUNDUP(IF(N1590="pps",(M1590*VLOOKUP(L1590,$E$2:$I$9,4,FALSE)*$B$9)/E1590,0),0)</f>
        <v>0</v>
      </c>
      <c r="U1590" s="735"/>
      <c r="V1590" s="831"/>
      <c r="X1590" s="981">
        <v>0</v>
      </c>
      <c r="Y1590" s="981" t="e">
        <v>#N/A</v>
      </c>
      <c r="AB1590" s="981">
        <v>0</v>
      </c>
      <c r="AC1590" s="981">
        <v>0</v>
      </c>
    </row>
    <row r="1591" spans="1:29" ht="15.75" hidden="1" customHeight="1" thickBot="1" x14ac:dyDescent="0.25">
      <c r="A1591" s="580" t="str">
        <f t="shared" si="190"/>
        <v>52135185SPSD1E</v>
      </c>
      <c r="B1591" s="581">
        <v>1575</v>
      </c>
      <c r="C1591" s="693">
        <v>52135185</v>
      </c>
      <c r="D1591" s="586" t="s">
        <v>634</v>
      </c>
      <c r="E1591" s="791">
        <v>25</v>
      </c>
      <c r="G1591" s="791" t="s">
        <v>619</v>
      </c>
      <c r="H1591" s="790" t="s">
        <v>69</v>
      </c>
      <c r="I1591" s="744" t="s">
        <v>104</v>
      </c>
      <c r="J1591" s="691" t="s">
        <v>1189</v>
      </c>
      <c r="K1591" s="688" t="s">
        <v>134</v>
      </c>
      <c r="L1591" s="644" t="s">
        <v>47</v>
      </c>
      <c r="M1591" s="585">
        <v>1</v>
      </c>
      <c r="O1591" s="579">
        <f t="shared" si="191"/>
        <v>0</v>
      </c>
      <c r="P1591" s="585" t="e">
        <f t="shared" si="192"/>
        <v>#N/A</v>
      </c>
      <c r="Q1591" s="602"/>
      <c r="R1591" s="602"/>
      <c r="S1591" s="579">
        <f t="shared" si="193"/>
        <v>0</v>
      </c>
      <c r="T1591" s="579">
        <f t="shared" si="194"/>
        <v>0</v>
      </c>
      <c r="U1591" s="735"/>
      <c r="V1591" s="831"/>
      <c r="X1591" s="981">
        <v>0</v>
      </c>
      <c r="Y1591" s="981" t="e">
        <v>#N/A</v>
      </c>
      <c r="AB1591" s="981">
        <v>0</v>
      </c>
      <c r="AC1591" s="981">
        <v>0</v>
      </c>
    </row>
    <row r="1592" spans="1:29" ht="15.75" hidden="1" customHeight="1" thickBot="1" x14ac:dyDescent="0.25">
      <c r="A1592" s="580" t="str">
        <f t="shared" si="190"/>
        <v>52131442SPSD1D</v>
      </c>
      <c r="B1592" s="581">
        <v>1576</v>
      </c>
      <c r="C1592" s="693">
        <v>52131442</v>
      </c>
      <c r="D1592" s="586" t="s">
        <v>634</v>
      </c>
      <c r="E1592" s="791">
        <v>25</v>
      </c>
      <c r="G1592" s="639" t="s">
        <v>1188</v>
      </c>
      <c r="H1592" s="790" t="s">
        <v>69</v>
      </c>
      <c r="I1592" s="744" t="s">
        <v>104</v>
      </c>
      <c r="J1592" s="691" t="s">
        <v>1189</v>
      </c>
      <c r="K1592" s="688" t="s">
        <v>134</v>
      </c>
      <c r="L1592" s="644" t="s">
        <v>47</v>
      </c>
      <c r="M1592" s="585">
        <v>1</v>
      </c>
      <c r="O1592" s="579">
        <f t="shared" si="191"/>
        <v>0</v>
      </c>
      <c r="P1592" s="585" t="e">
        <f t="shared" si="192"/>
        <v>#N/A</v>
      </c>
      <c r="Q1592" s="602"/>
      <c r="R1592" s="602"/>
      <c r="S1592" s="579">
        <f t="shared" si="193"/>
        <v>0</v>
      </c>
      <c r="T1592" s="579">
        <f t="shared" si="194"/>
        <v>0</v>
      </c>
      <c r="U1592" s="735"/>
      <c r="V1592" s="831"/>
      <c r="X1592" s="981">
        <v>0</v>
      </c>
      <c r="Y1592" s="981" t="e">
        <v>#N/A</v>
      </c>
      <c r="AB1592" s="981">
        <v>0</v>
      </c>
      <c r="AC1592" s="981">
        <v>0</v>
      </c>
    </row>
    <row r="1593" spans="1:29" ht="15.75" hidden="1" customHeight="1" thickBot="1" x14ac:dyDescent="0.25">
      <c r="A1593" s="580" t="str">
        <f t="shared" si="190"/>
        <v>52131443SPSD1E</v>
      </c>
      <c r="B1593" s="581">
        <v>1577</v>
      </c>
      <c r="C1593" s="693">
        <v>52131443</v>
      </c>
      <c r="D1593" s="995" t="s">
        <v>130</v>
      </c>
      <c r="E1593" s="791">
        <v>25</v>
      </c>
      <c r="G1593" s="791" t="s">
        <v>619</v>
      </c>
      <c r="H1593" s="790" t="s">
        <v>69</v>
      </c>
      <c r="I1593" s="744" t="s">
        <v>104</v>
      </c>
      <c r="J1593" s="691" t="s">
        <v>1189</v>
      </c>
      <c r="K1593" s="688" t="s">
        <v>134</v>
      </c>
      <c r="L1593" s="644" t="s">
        <v>47</v>
      </c>
      <c r="M1593" s="585">
        <v>1</v>
      </c>
      <c r="O1593" s="579">
        <f t="shared" si="191"/>
        <v>0</v>
      </c>
      <c r="P1593" s="585" t="e">
        <f t="shared" si="192"/>
        <v>#N/A</v>
      </c>
      <c r="Q1593" s="602"/>
      <c r="R1593" s="602"/>
      <c r="S1593" s="579">
        <f t="shared" si="193"/>
        <v>0</v>
      </c>
      <c r="T1593" s="579">
        <f t="shared" si="194"/>
        <v>0</v>
      </c>
      <c r="U1593" s="735"/>
      <c r="V1593" s="831"/>
      <c r="X1593" s="981">
        <v>0</v>
      </c>
      <c r="Y1593" s="981" t="e">
        <v>#N/A</v>
      </c>
      <c r="AB1593" s="981">
        <v>0</v>
      </c>
      <c r="AC1593" s="981">
        <v>0</v>
      </c>
    </row>
    <row r="1594" spans="1:29" ht="15.75" hidden="1" customHeight="1" thickBot="1" x14ac:dyDescent="0.25">
      <c r="A1594" s="580" t="str">
        <f t="shared" si="190"/>
        <v>52131444SPSD2E</v>
      </c>
      <c r="B1594" s="581">
        <v>1578</v>
      </c>
      <c r="C1594" s="693">
        <v>52131444</v>
      </c>
      <c r="D1594" s="586" t="s">
        <v>634</v>
      </c>
      <c r="E1594" s="791">
        <v>25</v>
      </c>
      <c r="G1594" s="791" t="s">
        <v>616</v>
      </c>
      <c r="H1594" s="790" t="s">
        <v>69</v>
      </c>
      <c r="I1594" s="744" t="s">
        <v>104</v>
      </c>
      <c r="J1594" s="691" t="s">
        <v>1189</v>
      </c>
      <c r="K1594" s="688" t="s">
        <v>134</v>
      </c>
      <c r="L1594" s="644" t="s">
        <v>47</v>
      </c>
      <c r="M1594" s="585">
        <v>1</v>
      </c>
      <c r="O1594" s="579">
        <f t="shared" si="191"/>
        <v>0</v>
      </c>
      <c r="P1594" s="585" t="e">
        <f t="shared" si="192"/>
        <v>#N/A</v>
      </c>
      <c r="Q1594" s="602"/>
      <c r="R1594" s="602"/>
      <c r="S1594" s="579">
        <f t="shared" si="193"/>
        <v>0</v>
      </c>
      <c r="T1594" s="579">
        <f t="shared" si="194"/>
        <v>0</v>
      </c>
      <c r="U1594" s="735"/>
      <c r="V1594" s="831"/>
      <c r="X1594" s="981">
        <v>0</v>
      </c>
      <c r="Y1594" s="981" t="e">
        <v>#N/A</v>
      </c>
      <c r="AB1594" s="981">
        <v>0</v>
      </c>
      <c r="AC1594" s="981">
        <v>0</v>
      </c>
    </row>
    <row r="1595" spans="1:29" ht="15.75" hidden="1" customHeight="1" thickBot="1" x14ac:dyDescent="0.25">
      <c r="A1595" s="580" t="str">
        <f t="shared" si="190"/>
        <v>52131445SPSD2D</v>
      </c>
      <c r="B1595" s="581">
        <v>1579</v>
      </c>
      <c r="C1595" s="693">
        <v>52131445</v>
      </c>
      <c r="D1595" s="586" t="s">
        <v>634</v>
      </c>
      <c r="E1595" s="791">
        <v>25</v>
      </c>
      <c r="G1595" s="639" t="s">
        <v>1190</v>
      </c>
      <c r="H1595" s="790" t="s">
        <v>69</v>
      </c>
      <c r="I1595" s="744" t="s">
        <v>104</v>
      </c>
      <c r="J1595" s="691" t="s">
        <v>1189</v>
      </c>
      <c r="K1595" s="688" t="s">
        <v>134</v>
      </c>
      <c r="L1595" s="644" t="s">
        <v>47</v>
      </c>
      <c r="M1595" s="585">
        <v>1</v>
      </c>
      <c r="O1595" s="579">
        <f t="shared" si="191"/>
        <v>0</v>
      </c>
      <c r="P1595" s="585" t="e">
        <f t="shared" si="192"/>
        <v>#N/A</v>
      </c>
      <c r="Q1595" s="602"/>
      <c r="R1595" s="602"/>
      <c r="S1595" s="579">
        <f t="shared" si="193"/>
        <v>0</v>
      </c>
      <c r="T1595" s="579">
        <f t="shared" si="194"/>
        <v>0</v>
      </c>
      <c r="U1595" s="735"/>
      <c r="V1595" s="831"/>
      <c r="X1595" s="981">
        <v>0</v>
      </c>
      <c r="Y1595" s="981" t="e">
        <v>#N/A</v>
      </c>
      <c r="AB1595" s="981">
        <v>0</v>
      </c>
      <c r="AC1595" s="981">
        <v>0</v>
      </c>
    </row>
    <row r="1596" spans="1:29" ht="15.75" hidden="1" customHeight="1" thickBot="1" x14ac:dyDescent="0.25">
      <c r="A1596" s="580" t="str">
        <f t="shared" si="190"/>
        <v>52125041SPSD1E - M4</v>
      </c>
      <c r="B1596" s="581">
        <v>1580</v>
      </c>
      <c r="C1596" s="693">
        <v>52125041</v>
      </c>
      <c r="D1596" s="586" t="s">
        <v>692</v>
      </c>
      <c r="E1596" s="791">
        <v>54</v>
      </c>
      <c r="G1596" s="791" t="s">
        <v>1192</v>
      </c>
      <c r="H1596" s="790" t="s">
        <v>69</v>
      </c>
      <c r="I1596" s="744" t="s">
        <v>104</v>
      </c>
      <c r="J1596" s="791" t="s">
        <v>9796</v>
      </c>
      <c r="K1596" s="644" t="s">
        <v>1193</v>
      </c>
      <c r="L1596" s="644" t="s">
        <v>47</v>
      </c>
      <c r="M1596" s="585">
        <v>1</v>
      </c>
      <c r="O1596" s="579">
        <f t="shared" si="191"/>
        <v>0</v>
      </c>
      <c r="P1596" s="585" t="e">
        <f t="shared" si="192"/>
        <v>#N/A</v>
      </c>
      <c r="Q1596" s="602"/>
      <c r="R1596" s="602"/>
      <c r="S1596" s="579">
        <f t="shared" si="193"/>
        <v>0</v>
      </c>
      <c r="T1596" s="579">
        <f t="shared" si="194"/>
        <v>0</v>
      </c>
      <c r="U1596" s="735"/>
      <c r="V1596" s="831"/>
      <c r="X1596" s="981">
        <v>0</v>
      </c>
      <c r="Y1596" s="981" t="e">
        <v>#N/A</v>
      </c>
      <c r="AB1596" s="981">
        <v>0</v>
      </c>
      <c r="AC1596" s="981">
        <v>0</v>
      </c>
    </row>
    <row r="1597" spans="1:29" ht="15.75" hidden="1" customHeight="1" thickBot="1" x14ac:dyDescent="0.25">
      <c r="A1597" s="580" t="str">
        <f t="shared" si="190"/>
        <v>52125042SPSD1E - M4</v>
      </c>
      <c r="B1597" s="581">
        <v>1581</v>
      </c>
      <c r="C1597" s="693">
        <v>52125042</v>
      </c>
      <c r="D1597" s="586" t="s">
        <v>1191</v>
      </c>
      <c r="E1597" s="791">
        <v>25</v>
      </c>
      <c r="G1597" s="791" t="s">
        <v>1192</v>
      </c>
      <c r="H1597" s="790" t="s">
        <v>69</v>
      </c>
      <c r="I1597" s="744" t="s">
        <v>104</v>
      </c>
      <c r="J1597" s="792" t="s">
        <v>617</v>
      </c>
      <c r="K1597" s="644" t="s">
        <v>1193</v>
      </c>
      <c r="L1597" s="644" t="s">
        <v>47</v>
      </c>
      <c r="M1597" s="585">
        <v>1</v>
      </c>
      <c r="O1597" s="579">
        <f t="shared" si="191"/>
        <v>0</v>
      </c>
      <c r="P1597" s="585" t="e">
        <f t="shared" si="192"/>
        <v>#N/A</v>
      </c>
      <c r="Q1597" s="602"/>
      <c r="R1597" s="602"/>
      <c r="S1597" s="579">
        <f t="shared" si="193"/>
        <v>0</v>
      </c>
      <c r="T1597" s="579">
        <f t="shared" si="194"/>
        <v>0</v>
      </c>
      <c r="U1597" s="735"/>
      <c r="V1597" s="831"/>
      <c r="X1597" s="981">
        <v>0</v>
      </c>
      <c r="Y1597" s="981" t="e">
        <v>#N/A</v>
      </c>
      <c r="AB1597" s="981">
        <v>0</v>
      </c>
      <c r="AC1597" s="981">
        <v>0</v>
      </c>
    </row>
    <row r="1598" spans="1:29" ht="15.75" hidden="1" customHeight="1" thickBot="1" x14ac:dyDescent="0.25">
      <c r="A1598" s="580" t="str">
        <f t="shared" si="190"/>
        <v>52125043SPSD1E - M4</v>
      </c>
      <c r="B1598" s="581">
        <v>1582</v>
      </c>
      <c r="C1598" s="693">
        <v>52125043</v>
      </c>
      <c r="D1598" s="586" t="s">
        <v>692</v>
      </c>
      <c r="E1598" s="791">
        <v>54</v>
      </c>
      <c r="G1598" s="791" t="s">
        <v>1192</v>
      </c>
      <c r="H1598" s="790" t="s">
        <v>69</v>
      </c>
      <c r="I1598" s="744" t="s">
        <v>104</v>
      </c>
      <c r="J1598" s="792" t="s">
        <v>676</v>
      </c>
      <c r="K1598" s="644" t="s">
        <v>1193</v>
      </c>
      <c r="L1598" s="644" t="s">
        <v>47</v>
      </c>
      <c r="M1598" s="585">
        <v>1</v>
      </c>
      <c r="O1598" s="579">
        <f t="shared" si="191"/>
        <v>0</v>
      </c>
      <c r="P1598" s="585" t="e">
        <f t="shared" si="192"/>
        <v>#N/A</v>
      </c>
      <c r="Q1598" s="602"/>
      <c r="R1598" s="602"/>
      <c r="S1598" s="579">
        <f t="shared" si="193"/>
        <v>0</v>
      </c>
      <c r="T1598" s="579">
        <f t="shared" si="194"/>
        <v>0</v>
      </c>
      <c r="U1598" s="735"/>
      <c r="V1598" s="831"/>
      <c r="X1598" s="981">
        <v>0</v>
      </c>
      <c r="Y1598" s="981" t="e">
        <v>#N/A</v>
      </c>
      <c r="AB1598" s="981">
        <v>0</v>
      </c>
      <c r="AC1598" s="981">
        <v>0</v>
      </c>
    </row>
    <row r="1599" spans="1:29" ht="15.75" hidden="1" customHeight="1" thickBot="1" x14ac:dyDescent="0.25">
      <c r="A1599" s="580" t="str">
        <f t="shared" si="190"/>
        <v>52113989SPSD2D</v>
      </c>
      <c r="B1599" s="581">
        <v>1583</v>
      </c>
      <c r="C1599" s="693">
        <v>52113989</v>
      </c>
      <c r="D1599" s="605" t="s">
        <v>634</v>
      </c>
      <c r="E1599" s="791">
        <v>25</v>
      </c>
      <c r="G1599" s="644" t="s">
        <v>1190</v>
      </c>
      <c r="H1599" s="790" t="s">
        <v>69</v>
      </c>
      <c r="I1599" s="744" t="s">
        <v>104</v>
      </c>
      <c r="J1599" s="792" t="s">
        <v>617</v>
      </c>
      <c r="K1599" s="644" t="s">
        <v>134</v>
      </c>
      <c r="L1599" s="644" t="s">
        <v>47</v>
      </c>
      <c r="M1599" s="585">
        <v>1</v>
      </c>
      <c r="O1599" s="579">
        <f t="shared" si="191"/>
        <v>0</v>
      </c>
      <c r="P1599" s="585" t="e">
        <f t="shared" si="192"/>
        <v>#N/A</v>
      </c>
      <c r="Q1599" s="602"/>
      <c r="R1599" s="602"/>
      <c r="S1599" s="579">
        <f t="shared" si="193"/>
        <v>0</v>
      </c>
      <c r="T1599" s="579">
        <f t="shared" si="194"/>
        <v>0</v>
      </c>
      <c r="U1599" s="735"/>
      <c r="V1599" s="831"/>
      <c r="X1599" s="981">
        <v>0</v>
      </c>
      <c r="Y1599" s="981" t="e">
        <v>#N/A</v>
      </c>
      <c r="AB1599" s="981">
        <v>0</v>
      </c>
      <c r="AC1599" s="981">
        <v>0</v>
      </c>
    </row>
    <row r="1600" spans="1:29" ht="15.75" hidden="1" customHeight="1" thickBot="1" x14ac:dyDescent="0.25">
      <c r="A1600" s="580" t="str">
        <f t="shared" si="190"/>
        <v>52113983SPSD1E</v>
      </c>
      <c r="B1600" s="581">
        <v>1584</v>
      </c>
      <c r="C1600" s="693">
        <v>52113983</v>
      </c>
      <c r="D1600" s="605" t="s">
        <v>634</v>
      </c>
      <c r="E1600" s="791">
        <v>20</v>
      </c>
      <c r="G1600" s="644" t="s">
        <v>619</v>
      </c>
      <c r="H1600" s="793" t="s">
        <v>69</v>
      </c>
      <c r="I1600" s="744" t="s">
        <v>104</v>
      </c>
      <c r="J1600" s="792" t="s">
        <v>617</v>
      </c>
      <c r="K1600" s="644" t="s">
        <v>134</v>
      </c>
      <c r="L1600" s="644" t="s">
        <v>47</v>
      </c>
      <c r="M1600" s="585">
        <v>1</v>
      </c>
      <c r="O1600" s="579">
        <f t="shared" si="191"/>
        <v>0</v>
      </c>
      <c r="P1600" s="585" t="e">
        <f t="shared" si="192"/>
        <v>#N/A</v>
      </c>
      <c r="Q1600" s="602"/>
      <c r="R1600" s="602"/>
      <c r="S1600" s="579">
        <f t="shared" si="193"/>
        <v>0</v>
      </c>
      <c r="T1600" s="579">
        <f t="shared" si="194"/>
        <v>0</v>
      </c>
      <c r="U1600" s="735"/>
      <c r="V1600" s="831"/>
      <c r="X1600" s="981">
        <v>0</v>
      </c>
      <c r="Y1600" s="981" t="e">
        <v>#N/A</v>
      </c>
      <c r="AB1600" s="981">
        <v>0</v>
      </c>
      <c r="AC1600" s="981">
        <v>0</v>
      </c>
    </row>
    <row r="1601" spans="1:29" ht="15.75" hidden="1" customHeight="1" thickBot="1" x14ac:dyDescent="0.25">
      <c r="A1601" s="580" t="str">
        <f t="shared" si="190"/>
        <v>2866724SPSLF3</v>
      </c>
      <c r="B1601" s="581">
        <v>1585</v>
      </c>
      <c r="C1601" s="692">
        <v>2866724</v>
      </c>
      <c r="D1601" s="604" t="s">
        <v>1195</v>
      </c>
      <c r="E1601" s="589">
        <v>2000</v>
      </c>
      <c r="F1601" s="591"/>
      <c r="G1601" s="604" t="s">
        <v>196</v>
      </c>
      <c r="H1601" s="754" t="s">
        <v>69</v>
      </c>
      <c r="I1601" s="692" t="s">
        <v>71</v>
      </c>
      <c r="J1601" s="592" t="s">
        <v>9798</v>
      </c>
      <c r="K1601" s="604" t="s">
        <v>1197</v>
      </c>
      <c r="L1601" s="604" t="s">
        <v>9782</v>
      </c>
      <c r="M1601" s="593">
        <v>1</v>
      </c>
      <c r="N1601" s="604" t="s">
        <v>78</v>
      </c>
      <c r="O1601" s="594">
        <f t="shared" si="191"/>
        <v>0</v>
      </c>
      <c r="P1601" s="593">
        <f t="shared" si="192"/>
        <v>38</v>
      </c>
      <c r="Q1601" s="706">
        <v>2</v>
      </c>
      <c r="R1601" s="706">
        <v>3</v>
      </c>
      <c r="S1601" s="594">
        <f t="shared" si="193"/>
        <v>1</v>
      </c>
      <c r="T1601" s="594">
        <f t="shared" si="194"/>
        <v>1</v>
      </c>
      <c r="U1601" s="641" t="s">
        <v>9822</v>
      </c>
      <c r="V1601" s="833">
        <v>42906</v>
      </c>
      <c r="X1601" s="981">
        <v>0</v>
      </c>
      <c r="Y1601" s="981">
        <v>19</v>
      </c>
      <c r="Z1601" s="981">
        <v>2</v>
      </c>
      <c r="AA1601" s="981">
        <v>3</v>
      </c>
      <c r="AB1601" s="981">
        <v>1</v>
      </c>
      <c r="AC1601" s="981">
        <v>1</v>
      </c>
    </row>
    <row r="1602" spans="1:29" ht="15.75" hidden="1" customHeight="1" thickBot="1" x14ac:dyDescent="0.25">
      <c r="A1602" s="580" t="str">
        <f t="shared" si="190"/>
        <v>11570654DO015E</v>
      </c>
      <c r="B1602" s="581">
        <v>1586</v>
      </c>
      <c r="C1602" s="639">
        <v>11570654</v>
      </c>
      <c r="D1602" s="639" t="s">
        <v>322</v>
      </c>
      <c r="E1602" s="639">
        <v>8000</v>
      </c>
      <c r="G1602" s="639" t="s">
        <v>1198</v>
      </c>
      <c r="H1602" s="97" t="s">
        <v>69</v>
      </c>
      <c r="I1602" s="690" t="s">
        <v>104</v>
      </c>
      <c r="J1602" s="691" t="s">
        <v>83</v>
      </c>
      <c r="K1602" s="688" t="s">
        <v>239</v>
      </c>
      <c r="L1602" s="688" t="s">
        <v>324</v>
      </c>
      <c r="M1602" s="585">
        <v>1</v>
      </c>
      <c r="O1602" s="579">
        <f t="shared" si="191"/>
        <v>0</v>
      </c>
      <c r="P1602" s="585" t="e">
        <f t="shared" si="192"/>
        <v>#N/A</v>
      </c>
      <c r="Q1602" s="602"/>
      <c r="R1602" s="602"/>
      <c r="S1602" s="579">
        <f t="shared" si="193"/>
        <v>0</v>
      </c>
      <c r="T1602" s="579">
        <f t="shared" si="194"/>
        <v>0</v>
      </c>
      <c r="U1602" s="735"/>
      <c r="V1602" s="831"/>
      <c r="X1602" s="981">
        <v>0</v>
      </c>
      <c r="Y1602" s="981" t="e">
        <v>#N/A</v>
      </c>
      <c r="AB1602" s="981">
        <v>0</v>
      </c>
      <c r="AC1602" s="981">
        <v>0</v>
      </c>
    </row>
    <row r="1603" spans="1:29" ht="15.75" hidden="1" customHeight="1" thickBot="1" x14ac:dyDescent="0.25">
      <c r="A1603" s="580" t="str">
        <f t="shared" si="190"/>
        <v>52118096TP054D</v>
      </c>
      <c r="B1603" s="581">
        <v>1587</v>
      </c>
      <c r="C1603" s="692">
        <v>52118096</v>
      </c>
      <c r="D1603" s="589" t="s">
        <v>1199</v>
      </c>
      <c r="E1603" s="589">
        <v>4560</v>
      </c>
      <c r="F1603" s="591"/>
      <c r="G1603" s="589" t="s">
        <v>1200</v>
      </c>
      <c r="H1603" s="794"/>
      <c r="I1603" s="692"/>
      <c r="J1603" s="592" t="s">
        <v>1201</v>
      </c>
      <c r="K1603" s="604"/>
      <c r="L1603" s="604" t="s">
        <v>47</v>
      </c>
      <c r="M1603" s="593">
        <v>1</v>
      </c>
      <c r="N1603" s="604"/>
      <c r="O1603" s="594">
        <f t="shared" si="191"/>
        <v>0</v>
      </c>
      <c r="P1603" s="585" t="e">
        <f t="shared" si="192"/>
        <v>#N/A</v>
      </c>
      <c r="Q1603" s="706">
        <v>2</v>
      </c>
      <c r="R1603" s="706">
        <v>3</v>
      </c>
      <c r="S1603" s="579">
        <f t="shared" si="193"/>
        <v>0</v>
      </c>
      <c r="T1603" s="579">
        <f t="shared" si="194"/>
        <v>0</v>
      </c>
      <c r="U1603" s="641" t="s">
        <v>9823</v>
      </c>
      <c r="V1603" s="869">
        <v>42963</v>
      </c>
      <c r="X1603" s="981">
        <v>0</v>
      </c>
      <c r="Y1603" s="981" t="e">
        <v>#N/A</v>
      </c>
      <c r="Z1603" s="981">
        <v>2</v>
      </c>
      <c r="AA1603" s="981">
        <v>3</v>
      </c>
      <c r="AB1603" s="981">
        <v>0</v>
      </c>
      <c r="AC1603" s="981">
        <v>0</v>
      </c>
    </row>
    <row r="1604" spans="1:29" ht="15.75" hidden="1" customHeight="1" thickBot="1" x14ac:dyDescent="0.25">
      <c r="A1604" s="580" t="str">
        <f t="shared" si="190"/>
        <v>52118097TP054D</v>
      </c>
      <c r="B1604" s="581">
        <v>1588</v>
      </c>
      <c r="C1604" s="692">
        <v>52118097</v>
      </c>
      <c r="D1604" s="589" t="s">
        <v>1202</v>
      </c>
      <c r="E1604" s="589">
        <v>4830</v>
      </c>
      <c r="G1604" s="589" t="s">
        <v>1200</v>
      </c>
      <c r="H1604" s="795"/>
      <c r="I1604" s="744"/>
      <c r="J1604" s="792" t="s">
        <v>1201</v>
      </c>
      <c r="K1604" s="644"/>
      <c r="L1604" s="644" t="s">
        <v>47</v>
      </c>
      <c r="M1604" s="585">
        <v>1</v>
      </c>
      <c r="O1604" s="579">
        <f t="shared" si="191"/>
        <v>0</v>
      </c>
      <c r="P1604" s="585" t="e">
        <f t="shared" si="192"/>
        <v>#N/A</v>
      </c>
      <c r="Q1604" s="602"/>
      <c r="R1604" s="602"/>
      <c r="S1604" s="594">
        <f t="shared" si="193"/>
        <v>0</v>
      </c>
      <c r="T1604" s="594">
        <f t="shared" si="194"/>
        <v>0</v>
      </c>
      <c r="U1604" s="641" t="s">
        <v>9823</v>
      </c>
      <c r="V1604" s="833">
        <v>43013</v>
      </c>
      <c r="X1604" s="981">
        <v>0</v>
      </c>
      <c r="Y1604" s="981" t="e">
        <v>#N/A</v>
      </c>
      <c r="AB1604" s="981">
        <v>0</v>
      </c>
      <c r="AC1604" s="981">
        <v>0</v>
      </c>
    </row>
    <row r="1605" spans="1:29" ht="15.75" hidden="1" customHeight="1" thickBot="1" x14ac:dyDescent="0.25">
      <c r="A1605" s="580" t="str">
        <f t="shared" si="190"/>
        <v>52122500SPS INT</v>
      </c>
      <c r="B1605" s="581">
        <v>1589</v>
      </c>
      <c r="C1605" s="692">
        <v>52122500</v>
      </c>
      <c r="D1605" s="589" t="s">
        <v>1203</v>
      </c>
      <c r="E1605" s="589"/>
      <c r="F1605" s="591"/>
      <c r="G1605" s="589" t="s">
        <v>1204</v>
      </c>
      <c r="H1605" s="796"/>
      <c r="I1605" s="692"/>
      <c r="J1605" s="592"/>
      <c r="K1605" s="604"/>
      <c r="L1605" s="604"/>
      <c r="M1605" s="593">
        <v>1</v>
      </c>
      <c r="N1605" s="604"/>
      <c r="O1605" s="594">
        <f t="shared" si="191"/>
        <v>0</v>
      </c>
      <c r="P1605" s="585" t="e">
        <f t="shared" si="192"/>
        <v>#N/A</v>
      </c>
      <c r="Q1605" s="706">
        <v>2</v>
      </c>
      <c r="R1605" s="706">
        <v>3</v>
      </c>
      <c r="S1605" s="579">
        <f t="shared" si="193"/>
        <v>0</v>
      </c>
      <c r="T1605" s="579">
        <f t="shared" si="194"/>
        <v>0</v>
      </c>
      <c r="U1605" s="641" t="s">
        <v>9823</v>
      </c>
      <c r="V1605" s="869">
        <v>42963</v>
      </c>
      <c r="X1605" s="981">
        <v>0</v>
      </c>
      <c r="Y1605" s="981" t="e">
        <v>#N/A</v>
      </c>
      <c r="Z1605" s="981">
        <v>2</v>
      </c>
      <c r="AA1605" s="981">
        <v>3</v>
      </c>
      <c r="AB1605" s="981">
        <v>0</v>
      </c>
      <c r="AC1605" s="981">
        <v>0</v>
      </c>
    </row>
    <row r="1606" spans="1:29" ht="15.75" hidden="1" customHeight="1" thickBot="1" x14ac:dyDescent="0.25">
      <c r="A1606" s="580" t="str">
        <f t="shared" si="190"/>
        <v>52122501TP036D</v>
      </c>
      <c r="B1606" s="581">
        <v>1590</v>
      </c>
      <c r="C1606" s="692">
        <v>52122501</v>
      </c>
      <c r="D1606" s="589" t="s">
        <v>1203</v>
      </c>
      <c r="E1606" s="589"/>
      <c r="F1606" s="591"/>
      <c r="G1606" s="589" t="s">
        <v>1205</v>
      </c>
      <c r="H1606" s="796"/>
      <c r="I1606" s="692"/>
      <c r="J1606" s="592"/>
      <c r="K1606" s="604"/>
      <c r="L1606" s="604"/>
      <c r="M1606" s="593">
        <v>1</v>
      </c>
      <c r="N1606" s="604"/>
      <c r="O1606" s="594">
        <f t="shared" si="191"/>
        <v>0</v>
      </c>
      <c r="P1606" s="585" t="e">
        <f t="shared" si="192"/>
        <v>#N/A</v>
      </c>
      <c r="Q1606" s="706">
        <v>2</v>
      </c>
      <c r="R1606" s="706">
        <v>3</v>
      </c>
      <c r="S1606" s="579">
        <f t="shared" si="193"/>
        <v>0</v>
      </c>
      <c r="T1606" s="579">
        <f t="shared" si="194"/>
        <v>0</v>
      </c>
      <c r="U1606" s="641" t="s">
        <v>9823</v>
      </c>
      <c r="V1606" s="869">
        <v>42963</v>
      </c>
      <c r="X1606" s="981">
        <v>0</v>
      </c>
      <c r="Y1606" s="981" t="e">
        <v>#N/A</v>
      </c>
      <c r="Z1606" s="981">
        <v>2</v>
      </c>
      <c r="AA1606" s="981">
        <v>3</v>
      </c>
      <c r="AB1606" s="981">
        <v>0</v>
      </c>
      <c r="AC1606" s="981">
        <v>0</v>
      </c>
    </row>
    <row r="1607" spans="1:29" ht="15.75" hidden="1" customHeight="1" thickBot="1" x14ac:dyDescent="0.25">
      <c r="A1607" s="580" t="str">
        <f t="shared" si="190"/>
        <v>93298989</v>
      </c>
      <c r="B1607" s="581">
        <v>1591</v>
      </c>
      <c r="C1607" s="693">
        <v>93298989</v>
      </c>
      <c r="D1607" s="586" t="s">
        <v>1206</v>
      </c>
      <c r="E1607" s="791"/>
      <c r="G1607" s="791"/>
      <c r="H1607" s="795"/>
      <c r="I1607" s="744"/>
      <c r="J1607" s="792"/>
      <c r="K1607" s="644"/>
      <c r="L1607" s="644"/>
      <c r="M1607" s="585">
        <v>1</v>
      </c>
      <c r="O1607" s="579">
        <f t="shared" si="191"/>
        <v>0</v>
      </c>
      <c r="P1607" s="585" t="e">
        <f t="shared" si="192"/>
        <v>#N/A</v>
      </c>
      <c r="Q1607" s="602"/>
      <c r="R1607" s="602"/>
      <c r="S1607" s="579">
        <f t="shared" si="193"/>
        <v>0</v>
      </c>
      <c r="T1607" s="579">
        <f t="shared" si="194"/>
        <v>0</v>
      </c>
      <c r="U1607" s="735"/>
      <c r="V1607" s="831"/>
      <c r="X1607" s="981">
        <v>0</v>
      </c>
      <c r="Y1607" s="981" t="e">
        <v>#N/A</v>
      </c>
      <c r="AB1607" s="981">
        <v>0</v>
      </c>
      <c r="AC1607" s="981">
        <v>0</v>
      </c>
    </row>
    <row r="1608" spans="1:29" ht="15.75" hidden="1" customHeight="1" thickBot="1" x14ac:dyDescent="0.25">
      <c r="A1608" s="580" t="str">
        <f t="shared" si="190"/>
        <v>52127272SPSD2D-M4</v>
      </c>
      <c r="B1608" s="581">
        <v>1592</v>
      </c>
      <c r="C1608" s="738">
        <v>52127272</v>
      </c>
      <c r="D1608" s="738" t="s">
        <v>130</v>
      </c>
      <c r="E1608" s="738">
        <v>25</v>
      </c>
      <c r="G1608" s="738" t="s">
        <v>400</v>
      </c>
      <c r="H1608" s="97" t="s">
        <v>69</v>
      </c>
      <c r="I1608" s="690" t="s">
        <v>133</v>
      </c>
      <c r="J1608" s="691" t="s">
        <v>132</v>
      </c>
      <c r="K1608" s="688" t="s">
        <v>633</v>
      </c>
      <c r="L1608" s="688" t="s">
        <v>135</v>
      </c>
      <c r="M1608" s="585">
        <v>1</v>
      </c>
      <c r="O1608" s="579">
        <f t="shared" si="191"/>
        <v>0</v>
      </c>
      <c r="P1608" s="585">
        <f t="shared" si="192"/>
        <v>4</v>
      </c>
      <c r="Q1608" s="602"/>
      <c r="R1608" s="602"/>
      <c r="S1608" s="579">
        <f t="shared" si="193"/>
        <v>0</v>
      </c>
      <c r="T1608" s="579">
        <f t="shared" si="194"/>
        <v>0</v>
      </c>
      <c r="U1608" s="735"/>
      <c r="V1608" s="831"/>
      <c r="X1608" s="981">
        <v>0</v>
      </c>
      <c r="Y1608" s="981">
        <v>2</v>
      </c>
      <c r="AB1608" s="981">
        <v>0</v>
      </c>
      <c r="AC1608" s="981">
        <v>0</v>
      </c>
    </row>
    <row r="1609" spans="1:29" ht="15.75" hidden="1" customHeight="1" thickBot="1" x14ac:dyDescent="0.25">
      <c r="A1609" s="580" t="str">
        <f t="shared" si="190"/>
        <v>52128016</v>
      </c>
      <c r="B1609" s="581">
        <v>1593</v>
      </c>
      <c r="C1609" s="693">
        <v>52128016</v>
      </c>
      <c r="D1609" s="586" t="s">
        <v>692</v>
      </c>
      <c r="E1609" s="791">
        <v>54</v>
      </c>
      <c r="G1609" s="791"/>
      <c r="H1609" s="97" t="s">
        <v>69</v>
      </c>
      <c r="I1609" s="744"/>
      <c r="J1609" s="792" t="s">
        <v>1207</v>
      </c>
      <c r="K1609" s="644"/>
      <c r="L1609" s="644"/>
      <c r="M1609" s="585">
        <v>1</v>
      </c>
      <c r="O1609" s="579">
        <f t="shared" si="191"/>
        <v>0</v>
      </c>
      <c r="P1609" s="585" t="e">
        <f t="shared" si="192"/>
        <v>#N/A</v>
      </c>
      <c r="Q1609" s="602"/>
      <c r="R1609" s="602"/>
      <c r="S1609" s="579">
        <f t="shared" si="193"/>
        <v>0</v>
      </c>
      <c r="T1609" s="579">
        <f t="shared" si="194"/>
        <v>0</v>
      </c>
      <c r="U1609" s="735"/>
      <c r="V1609" s="831"/>
      <c r="X1609" s="981">
        <v>0</v>
      </c>
      <c r="Y1609" s="981" t="e">
        <v>#N/A</v>
      </c>
      <c r="AB1609" s="981">
        <v>0</v>
      </c>
      <c r="AC1609" s="981">
        <v>0</v>
      </c>
    </row>
    <row r="1610" spans="1:29" ht="15.75" hidden="1" customHeight="1" thickBot="1" x14ac:dyDescent="0.25">
      <c r="A1610" s="580" t="str">
        <f t="shared" si="190"/>
        <v>52128017</v>
      </c>
      <c r="B1610" s="581">
        <v>1594</v>
      </c>
      <c r="C1610" s="693">
        <v>52128017</v>
      </c>
      <c r="D1610" s="586" t="s">
        <v>692</v>
      </c>
      <c r="E1610" s="791">
        <v>54</v>
      </c>
      <c r="G1610" s="791"/>
      <c r="H1610" s="97" t="s">
        <v>69</v>
      </c>
      <c r="I1610" s="744"/>
      <c r="J1610" s="792" t="s">
        <v>1207</v>
      </c>
      <c r="K1610" s="644"/>
      <c r="L1610" s="644"/>
      <c r="M1610" s="585">
        <v>1</v>
      </c>
      <c r="O1610" s="579">
        <f t="shared" si="191"/>
        <v>0</v>
      </c>
      <c r="P1610" s="585" t="e">
        <f t="shared" si="192"/>
        <v>#N/A</v>
      </c>
      <c r="Q1610" s="602"/>
      <c r="R1610" s="602"/>
      <c r="S1610" s="579">
        <f t="shared" si="193"/>
        <v>0</v>
      </c>
      <c r="T1610" s="579">
        <f t="shared" si="194"/>
        <v>0</v>
      </c>
      <c r="U1610" s="735"/>
      <c r="V1610" s="831"/>
      <c r="X1610" s="981">
        <v>0</v>
      </c>
      <c r="Y1610" s="981" t="e">
        <v>#N/A</v>
      </c>
      <c r="AB1610" s="981">
        <v>0</v>
      </c>
      <c r="AC1610" s="981">
        <v>0</v>
      </c>
    </row>
    <row r="1611" spans="1:29" ht="15.75" hidden="1" customHeight="1" thickBot="1" x14ac:dyDescent="0.25">
      <c r="A1611" s="580" t="str">
        <f t="shared" si="190"/>
        <v>52128018</v>
      </c>
      <c r="B1611" s="581">
        <v>1595</v>
      </c>
      <c r="C1611" s="693">
        <v>52128018</v>
      </c>
      <c r="D1611" s="586" t="s">
        <v>692</v>
      </c>
      <c r="E1611" s="791">
        <v>54</v>
      </c>
      <c r="G1611" s="791"/>
      <c r="H1611" s="97" t="s">
        <v>69</v>
      </c>
      <c r="I1611" s="744"/>
      <c r="J1611" s="792" t="s">
        <v>1207</v>
      </c>
      <c r="K1611" s="644"/>
      <c r="L1611" s="644"/>
      <c r="M1611" s="585">
        <v>1</v>
      </c>
      <c r="O1611" s="579">
        <f t="shared" si="191"/>
        <v>0</v>
      </c>
      <c r="P1611" s="585" t="e">
        <f t="shared" si="192"/>
        <v>#N/A</v>
      </c>
      <c r="Q1611" s="602"/>
      <c r="R1611" s="602"/>
      <c r="S1611" s="579">
        <f t="shared" si="193"/>
        <v>0</v>
      </c>
      <c r="T1611" s="579">
        <f t="shared" si="194"/>
        <v>0</v>
      </c>
      <c r="U1611" s="735"/>
      <c r="V1611" s="831"/>
      <c r="X1611" s="981">
        <v>0</v>
      </c>
      <c r="Y1611" s="981" t="e">
        <v>#N/A</v>
      </c>
      <c r="AB1611" s="981">
        <v>0</v>
      </c>
      <c r="AC1611" s="981">
        <v>0</v>
      </c>
    </row>
    <row r="1612" spans="1:29" ht="15.75" hidden="1" customHeight="1" thickBot="1" x14ac:dyDescent="0.25">
      <c r="A1612" s="580" t="str">
        <f t="shared" si="190"/>
        <v>52128019</v>
      </c>
      <c r="B1612" s="581">
        <v>1596</v>
      </c>
      <c r="C1612" s="693">
        <v>52128019</v>
      </c>
      <c r="D1612" s="586" t="s">
        <v>692</v>
      </c>
      <c r="E1612" s="791">
        <v>54</v>
      </c>
      <c r="G1612" s="791"/>
      <c r="H1612" s="97" t="s">
        <v>69</v>
      </c>
      <c r="I1612" s="744"/>
      <c r="J1612" s="792" t="s">
        <v>1207</v>
      </c>
      <c r="K1612" s="644"/>
      <c r="L1612" s="644"/>
      <c r="M1612" s="585">
        <v>1</v>
      </c>
      <c r="O1612" s="579">
        <f t="shared" si="191"/>
        <v>0</v>
      </c>
      <c r="P1612" s="585" t="e">
        <f t="shared" si="192"/>
        <v>#N/A</v>
      </c>
      <c r="Q1612" s="602"/>
      <c r="R1612" s="602"/>
      <c r="S1612" s="579">
        <f t="shared" si="193"/>
        <v>0</v>
      </c>
      <c r="T1612" s="579">
        <f t="shared" si="194"/>
        <v>0</v>
      </c>
      <c r="U1612" s="735"/>
      <c r="V1612" s="831"/>
      <c r="X1612" s="981">
        <v>0</v>
      </c>
      <c r="Y1612" s="981" t="e">
        <v>#N/A</v>
      </c>
      <c r="AB1612" s="981">
        <v>0</v>
      </c>
      <c r="AC1612" s="981">
        <v>0</v>
      </c>
    </row>
    <row r="1613" spans="1:29" ht="15.75" hidden="1" customHeight="1" thickBot="1" x14ac:dyDescent="0.25">
      <c r="A1613" s="580" t="str">
        <f t="shared" si="190"/>
        <v>52134669SPSD2D-M4</v>
      </c>
      <c r="B1613" s="581">
        <v>1597</v>
      </c>
      <c r="C1613" s="797">
        <v>52134669</v>
      </c>
      <c r="D1613" s="791" t="s">
        <v>634</v>
      </c>
      <c r="E1613" s="791">
        <v>25</v>
      </c>
      <c r="G1613" s="791" t="s">
        <v>400</v>
      </c>
      <c r="H1613" s="791" t="s">
        <v>471</v>
      </c>
      <c r="I1613" s="744" t="s">
        <v>294</v>
      </c>
      <c r="J1613" s="792" t="s">
        <v>617</v>
      </c>
      <c r="K1613" s="644" t="s">
        <v>653</v>
      </c>
      <c r="L1613" s="644" t="s">
        <v>47</v>
      </c>
      <c r="M1613" s="585">
        <v>1</v>
      </c>
      <c r="O1613" s="579">
        <f t="shared" si="191"/>
        <v>0</v>
      </c>
      <c r="P1613" s="585" t="e">
        <f t="shared" si="192"/>
        <v>#N/A</v>
      </c>
      <c r="Q1613" s="602"/>
      <c r="R1613" s="602"/>
      <c r="S1613" s="579">
        <f t="shared" si="193"/>
        <v>0</v>
      </c>
      <c r="T1613" s="579">
        <f t="shared" si="194"/>
        <v>0</v>
      </c>
      <c r="U1613" s="735"/>
      <c r="V1613" s="831"/>
      <c r="X1613" s="981">
        <v>0</v>
      </c>
      <c r="Y1613" s="981" t="e">
        <v>#N/A</v>
      </c>
      <c r="AB1613" s="981">
        <v>0</v>
      </c>
      <c r="AC1613" s="981">
        <v>0</v>
      </c>
    </row>
    <row r="1614" spans="1:29" ht="15.75" hidden="1" customHeight="1" thickBot="1" x14ac:dyDescent="0.25">
      <c r="A1614" s="580" t="str">
        <f t="shared" si="190"/>
        <v>52134672SPSD2D-M4</v>
      </c>
      <c r="B1614" s="581">
        <v>1598</v>
      </c>
      <c r="C1614" s="791">
        <v>52134672</v>
      </c>
      <c r="D1614" s="791" t="s">
        <v>634</v>
      </c>
      <c r="E1614" s="791">
        <v>40</v>
      </c>
      <c r="G1614" s="791" t="s">
        <v>400</v>
      </c>
      <c r="H1614" s="798" t="s">
        <v>471</v>
      </c>
      <c r="I1614" s="744" t="s">
        <v>133</v>
      </c>
      <c r="J1614" s="792" t="s">
        <v>617</v>
      </c>
      <c r="K1614" s="644" t="s">
        <v>653</v>
      </c>
      <c r="L1614" s="644" t="s">
        <v>47</v>
      </c>
      <c r="M1614" s="585">
        <v>1</v>
      </c>
      <c r="O1614" s="579">
        <f t="shared" si="191"/>
        <v>0</v>
      </c>
      <c r="P1614" s="585" t="e">
        <f t="shared" si="192"/>
        <v>#N/A</v>
      </c>
      <c r="Q1614" s="602"/>
      <c r="R1614" s="602"/>
      <c r="S1614" s="579">
        <f t="shared" si="193"/>
        <v>0</v>
      </c>
      <c r="T1614" s="579">
        <f t="shared" si="194"/>
        <v>0</v>
      </c>
      <c r="U1614" s="735"/>
      <c r="V1614" s="831"/>
      <c r="X1614" s="981">
        <v>0</v>
      </c>
      <c r="Y1614" s="981" t="e">
        <v>#N/A</v>
      </c>
      <c r="AB1614" s="981">
        <v>0</v>
      </c>
      <c r="AC1614" s="981">
        <v>0</v>
      </c>
    </row>
    <row r="1615" spans="1:29" ht="15.75" hidden="1" customHeight="1" thickBot="1" x14ac:dyDescent="0.25">
      <c r="A1615" s="580" t="str">
        <f t="shared" si="190"/>
        <v>12685505SPSMBB</v>
      </c>
      <c r="B1615" s="581">
        <v>1599</v>
      </c>
      <c r="C1615" s="791">
        <v>12685505</v>
      </c>
      <c r="D1615" s="791" t="s">
        <v>998</v>
      </c>
      <c r="E1615" s="791">
        <v>18</v>
      </c>
      <c r="G1615" s="791" t="s">
        <v>1428</v>
      </c>
      <c r="H1615" s="791"/>
      <c r="I1615" s="744" t="s">
        <v>84</v>
      </c>
      <c r="J1615" s="792" t="s">
        <v>9798</v>
      </c>
      <c r="K1615" s="644" t="s">
        <v>10143</v>
      </c>
      <c r="L1615" s="644" t="s">
        <v>9782</v>
      </c>
      <c r="M1615" s="585">
        <v>1</v>
      </c>
      <c r="N1615" s="644" t="s">
        <v>147</v>
      </c>
      <c r="O1615" s="579">
        <f>ROUNDUP(IF(N1615="PENDANT",(VLOOKUP(L1615,$E$2:$I$9,5,FALSE)*M1615)),0)</f>
        <v>38</v>
      </c>
      <c r="P1615" s="585">
        <f t="shared" si="192"/>
        <v>38</v>
      </c>
      <c r="Q1615" s="602">
        <v>4</v>
      </c>
      <c r="R1615" s="602">
        <v>8</v>
      </c>
      <c r="S1615" s="579">
        <f t="shared" si="193"/>
        <v>0</v>
      </c>
      <c r="T1615" s="579">
        <f t="shared" si="194"/>
        <v>0</v>
      </c>
      <c r="U1615" s="735" t="s">
        <v>9824</v>
      </c>
      <c r="V1615" s="832">
        <v>42969</v>
      </c>
      <c r="X1615" s="981">
        <v>19</v>
      </c>
      <c r="Y1615" s="981">
        <v>19</v>
      </c>
      <c r="Z1615" s="981">
        <v>4</v>
      </c>
      <c r="AA1615" s="981">
        <v>8</v>
      </c>
      <c r="AB1615" s="981">
        <v>0</v>
      </c>
      <c r="AC1615" s="981">
        <v>0</v>
      </c>
    </row>
    <row r="1616" spans="1:29" ht="15.75" hidden="1" customHeight="1" thickBot="1" x14ac:dyDescent="0.25">
      <c r="A1616" s="580" t="str">
        <f t="shared" si="190"/>
        <v>52096409</v>
      </c>
      <c r="B1616" s="581">
        <v>1600</v>
      </c>
      <c r="C1616" s="582">
        <v>52096409</v>
      </c>
      <c r="D1616" s="616" t="s">
        <v>1210</v>
      </c>
      <c r="E1616" s="791">
        <v>80</v>
      </c>
      <c r="G1616" s="791"/>
      <c r="H1616" s="791"/>
      <c r="I1616" s="744"/>
      <c r="J1616" s="792" t="s">
        <v>1209</v>
      </c>
      <c r="K1616" s="644"/>
      <c r="L1616" s="644"/>
      <c r="M1616" s="585">
        <v>1</v>
      </c>
      <c r="O1616" s="579">
        <f t="shared" si="191"/>
        <v>0</v>
      </c>
      <c r="P1616" s="585" t="e">
        <f t="shared" si="192"/>
        <v>#N/A</v>
      </c>
      <c r="Q1616" s="602"/>
      <c r="R1616" s="602"/>
      <c r="S1616" s="579">
        <f t="shared" si="193"/>
        <v>0</v>
      </c>
      <c r="T1616" s="579">
        <f t="shared" si="194"/>
        <v>0</v>
      </c>
      <c r="U1616" s="735"/>
      <c r="V1616" s="831"/>
      <c r="X1616" s="981">
        <v>0</v>
      </c>
      <c r="Y1616" s="981" t="e">
        <v>#N/A</v>
      </c>
      <c r="AB1616" s="981">
        <v>0</v>
      </c>
      <c r="AC1616" s="981">
        <v>0</v>
      </c>
    </row>
    <row r="1617" spans="1:29" ht="15.75" hidden="1" customHeight="1" thickBot="1" x14ac:dyDescent="0.25">
      <c r="A1617" s="580" t="str">
        <f t="shared" si="190"/>
        <v>52118801SPST</v>
      </c>
      <c r="B1617" s="581">
        <v>1601</v>
      </c>
      <c r="C1617" s="693">
        <v>52118801</v>
      </c>
      <c r="D1617" s="586" t="s">
        <v>1187</v>
      </c>
      <c r="E1617" s="791">
        <v>80</v>
      </c>
      <c r="G1617" s="791" t="s">
        <v>294</v>
      </c>
      <c r="H1617" s="790" t="s">
        <v>69</v>
      </c>
      <c r="I1617" s="744" t="s">
        <v>104</v>
      </c>
      <c r="J1617" s="691" t="s">
        <v>9797</v>
      </c>
      <c r="K1617" s="688" t="s">
        <v>134</v>
      </c>
      <c r="L1617" s="644" t="s">
        <v>9782</v>
      </c>
      <c r="M1617" s="585">
        <v>1</v>
      </c>
      <c r="N1617" s="644" t="s">
        <v>78</v>
      </c>
      <c r="O1617" s="579">
        <f t="shared" si="191"/>
        <v>0</v>
      </c>
      <c r="P1617" s="585">
        <f t="shared" si="192"/>
        <v>38</v>
      </c>
      <c r="Q1617" s="602">
        <v>2</v>
      </c>
      <c r="R1617" s="602">
        <v>3</v>
      </c>
      <c r="S1617" s="579">
        <f t="shared" si="193"/>
        <v>2</v>
      </c>
      <c r="T1617" s="579">
        <f t="shared" si="194"/>
        <v>4</v>
      </c>
      <c r="U1617" s="735" t="s">
        <v>9822</v>
      </c>
      <c r="V1617" s="832">
        <v>42968</v>
      </c>
      <c r="X1617" s="981">
        <v>0</v>
      </c>
      <c r="Y1617" s="981">
        <v>19</v>
      </c>
      <c r="Z1617" s="981">
        <v>2</v>
      </c>
      <c r="AA1617" s="981">
        <v>3</v>
      </c>
      <c r="AB1617" s="981">
        <v>2</v>
      </c>
      <c r="AC1617" s="981">
        <v>4</v>
      </c>
    </row>
    <row r="1618" spans="1:29" ht="15.75" hidden="1" customHeight="1" thickBot="1" x14ac:dyDescent="0.25">
      <c r="A1618" s="580" t="str">
        <f t="shared" si="190"/>
        <v>95459393TAMPÃO-PIT</v>
      </c>
      <c r="B1618" s="581">
        <v>1602</v>
      </c>
      <c r="C1618" s="639">
        <v>95459393</v>
      </c>
      <c r="D1618" s="639" t="s">
        <v>352</v>
      </c>
      <c r="E1618" s="639">
        <v>1000</v>
      </c>
      <c r="G1618" s="639" t="s">
        <v>317</v>
      </c>
      <c r="H1618" s="97" t="s">
        <v>69</v>
      </c>
      <c r="I1618" s="690" t="s">
        <v>1211</v>
      </c>
      <c r="J1618" s="691" t="s">
        <v>321</v>
      </c>
      <c r="K1618" s="688" t="s">
        <v>353</v>
      </c>
      <c r="L1618" s="688" t="s">
        <v>47</v>
      </c>
      <c r="M1618" s="585">
        <v>1</v>
      </c>
      <c r="O1618" s="579">
        <f t="shared" si="191"/>
        <v>0</v>
      </c>
      <c r="P1618" s="585" t="e">
        <f t="shared" si="192"/>
        <v>#N/A</v>
      </c>
      <c r="Q1618" s="602"/>
      <c r="R1618" s="602"/>
      <c r="S1618" s="579">
        <f t="shared" si="193"/>
        <v>0</v>
      </c>
      <c r="T1618" s="579">
        <f t="shared" si="194"/>
        <v>0</v>
      </c>
      <c r="U1618" s="735"/>
      <c r="V1618" s="831"/>
      <c r="X1618" s="981">
        <v>0</v>
      </c>
      <c r="Y1618" s="981" t="e">
        <v>#N/A</v>
      </c>
      <c r="AB1618" s="981">
        <v>0</v>
      </c>
      <c r="AC1618" s="981">
        <v>0</v>
      </c>
    </row>
    <row r="1619" spans="1:29" ht="15.75" hidden="1" customHeight="1" thickBot="1" x14ac:dyDescent="0.25">
      <c r="A1619" s="580" t="str">
        <f t="shared" si="190"/>
        <v>52118802SPST</v>
      </c>
      <c r="B1619" s="581">
        <v>1603</v>
      </c>
      <c r="C1619" s="693">
        <v>52118802</v>
      </c>
      <c r="D1619" s="586" t="s">
        <v>1187</v>
      </c>
      <c r="E1619" s="791">
        <v>25</v>
      </c>
      <c r="G1619" s="791" t="s">
        <v>294</v>
      </c>
      <c r="H1619" s="790" t="s">
        <v>69</v>
      </c>
      <c r="I1619" s="744" t="s">
        <v>104</v>
      </c>
      <c r="J1619" s="691" t="s">
        <v>9797</v>
      </c>
      <c r="K1619" s="688" t="s">
        <v>134</v>
      </c>
      <c r="L1619" s="644" t="s">
        <v>9782</v>
      </c>
      <c r="M1619" s="585">
        <v>1</v>
      </c>
      <c r="N1619" s="644" t="s">
        <v>78</v>
      </c>
      <c r="O1619" s="579">
        <f t="shared" si="191"/>
        <v>0</v>
      </c>
      <c r="P1619" s="585">
        <f t="shared" si="192"/>
        <v>38</v>
      </c>
      <c r="Q1619" s="602">
        <v>2</v>
      </c>
      <c r="R1619" s="602">
        <v>3</v>
      </c>
      <c r="S1619" s="579">
        <f t="shared" si="193"/>
        <v>6</v>
      </c>
      <c r="T1619" s="579">
        <f t="shared" si="194"/>
        <v>12</v>
      </c>
      <c r="U1619" s="735" t="s">
        <v>9822</v>
      </c>
      <c r="V1619" s="832">
        <v>42958</v>
      </c>
      <c r="X1619" s="981">
        <v>0</v>
      </c>
      <c r="Y1619" s="981">
        <v>19</v>
      </c>
      <c r="Z1619" s="981">
        <v>2</v>
      </c>
      <c r="AA1619" s="981">
        <v>3</v>
      </c>
      <c r="AB1619" s="981">
        <v>6</v>
      </c>
      <c r="AC1619" s="981">
        <v>12</v>
      </c>
    </row>
    <row r="1620" spans="1:29" ht="15.75" hidden="1" customHeight="1" thickBot="1" x14ac:dyDescent="0.25">
      <c r="A1620" s="580" t="str">
        <f t="shared" si="190"/>
        <v>52127430SPST</v>
      </c>
      <c r="B1620" s="581">
        <v>1604</v>
      </c>
      <c r="C1620" s="693">
        <v>52127430</v>
      </c>
      <c r="D1620" s="586" t="s">
        <v>1187</v>
      </c>
      <c r="E1620" s="791">
        <v>30</v>
      </c>
      <c r="G1620" s="791" t="s">
        <v>294</v>
      </c>
      <c r="H1620" s="790" t="s">
        <v>69</v>
      </c>
      <c r="I1620" s="744" t="s">
        <v>104</v>
      </c>
      <c r="J1620" s="691" t="s">
        <v>9797</v>
      </c>
      <c r="K1620" s="688" t="s">
        <v>134</v>
      </c>
      <c r="L1620" s="644" t="s">
        <v>47</v>
      </c>
      <c r="M1620" s="585">
        <v>1</v>
      </c>
      <c r="N1620" s="644" t="s">
        <v>78</v>
      </c>
      <c r="O1620" s="579">
        <f t="shared" si="191"/>
        <v>0</v>
      </c>
      <c r="P1620" s="585" t="e">
        <f t="shared" si="192"/>
        <v>#N/A</v>
      </c>
      <c r="Q1620" s="602">
        <v>2</v>
      </c>
      <c r="R1620" s="602">
        <v>3</v>
      </c>
      <c r="S1620" s="579" t="e">
        <f t="shared" si="193"/>
        <v>#N/A</v>
      </c>
      <c r="T1620" s="579" t="e">
        <f t="shared" si="194"/>
        <v>#N/A</v>
      </c>
      <c r="U1620" s="735" t="s">
        <v>9822</v>
      </c>
      <c r="V1620" s="832">
        <v>42968</v>
      </c>
      <c r="X1620" s="981">
        <v>0</v>
      </c>
      <c r="Y1620" s="981" t="e">
        <v>#N/A</v>
      </c>
      <c r="Z1620" s="981">
        <v>2</v>
      </c>
      <c r="AA1620" s="981">
        <v>3</v>
      </c>
      <c r="AB1620" s="981" t="e">
        <v>#N/A</v>
      </c>
      <c r="AC1620" s="981" t="e">
        <v>#N/A</v>
      </c>
    </row>
    <row r="1621" spans="1:29" ht="15.75" hidden="1" customHeight="1" thickBot="1" x14ac:dyDescent="0.25">
      <c r="A1621" s="580" t="str">
        <f t="shared" si="190"/>
        <v>52104526</v>
      </c>
      <c r="B1621" s="581">
        <v>1605</v>
      </c>
      <c r="C1621" s="791">
        <v>52104526</v>
      </c>
      <c r="D1621" s="791" t="s">
        <v>1212</v>
      </c>
      <c r="E1621" s="791">
        <v>6</v>
      </c>
      <c r="G1621" s="791"/>
      <c r="H1621" s="798"/>
      <c r="I1621" s="744"/>
      <c r="J1621" s="792" t="s">
        <v>1213</v>
      </c>
      <c r="K1621" s="644"/>
      <c r="L1621" s="644"/>
      <c r="M1621" s="585">
        <v>1</v>
      </c>
      <c r="O1621" s="579">
        <f t="shared" si="191"/>
        <v>0</v>
      </c>
      <c r="P1621" s="585" t="e">
        <f t="shared" si="192"/>
        <v>#N/A</v>
      </c>
      <c r="Q1621" s="602"/>
      <c r="R1621" s="602"/>
      <c r="S1621" s="579">
        <f t="shared" si="193"/>
        <v>0</v>
      </c>
      <c r="T1621" s="579">
        <f t="shared" si="194"/>
        <v>0</v>
      </c>
      <c r="U1621" s="735"/>
      <c r="V1621" s="831"/>
      <c r="X1621" s="981">
        <v>0</v>
      </c>
      <c r="Y1621" s="981" t="e">
        <v>#N/A</v>
      </c>
      <c r="AB1621" s="981">
        <v>0</v>
      </c>
      <c r="AC1621" s="981">
        <v>0</v>
      </c>
    </row>
    <row r="1622" spans="1:29" ht="15.75" hidden="1" customHeight="1" thickBot="1" x14ac:dyDescent="0.25">
      <c r="A1622" s="580" t="str">
        <f t="shared" si="190"/>
        <v>52126140</v>
      </c>
      <c r="B1622" s="581">
        <v>1606</v>
      </c>
      <c r="C1622" s="791">
        <v>52126140</v>
      </c>
      <c r="D1622" s="586" t="s">
        <v>1214</v>
      </c>
      <c r="E1622" s="791">
        <v>6</v>
      </c>
      <c r="G1622" s="791"/>
      <c r="H1622" s="791"/>
      <c r="I1622" s="744"/>
      <c r="J1622" s="792" t="s">
        <v>1213</v>
      </c>
      <c r="K1622" s="644"/>
      <c r="L1622" s="644"/>
      <c r="M1622" s="585">
        <v>1</v>
      </c>
      <c r="O1622" s="579">
        <f t="shared" si="191"/>
        <v>0</v>
      </c>
      <c r="P1622" s="585" t="e">
        <f t="shared" si="192"/>
        <v>#N/A</v>
      </c>
      <c r="Q1622" s="602"/>
      <c r="R1622" s="602"/>
      <c r="S1622" s="579">
        <f t="shared" si="193"/>
        <v>0</v>
      </c>
      <c r="T1622" s="579">
        <f t="shared" si="194"/>
        <v>0</v>
      </c>
      <c r="U1622" s="735"/>
      <c r="V1622" s="831"/>
      <c r="X1622" s="981">
        <v>0</v>
      </c>
      <c r="Y1622" s="981" t="e">
        <v>#N/A</v>
      </c>
      <c r="AB1622" s="981">
        <v>0</v>
      </c>
      <c r="AC1622" s="981">
        <v>0</v>
      </c>
    </row>
    <row r="1623" spans="1:29" ht="15.75" hidden="1" customHeight="1" thickBot="1" x14ac:dyDescent="0.25">
      <c r="A1623" s="580" t="str">
        <f t="shared" si="190"/>
        <v>52128018</v>
      </c>
      <c r="B1623" s="581">
        <v>1607</v>
      </c>
      <c r="C1623" s="799">
        <v>52128018</v>
      </c>
      <c r="D1623" s="791" t="s">
        <v>1212</v>
      </c>
      <c r="E1623" s="791">
        <v>6</v>
      </c>
      <c r="G1623" s="791"/>
      <c r="H1623" s="791"/>
      <c r="I1623" s="744"/>
      <c r="J1623" s="792" t="s">
        <v>1213</v>
      </c>
      <c r="K1623" s="644"/>
      <c r="L1623" s="644"/>
      <c r="M1623" s="585">
        <v>1</v>
      </c>
      <c r="O1623" s="579">
        <f t="shared" si="191"/>
        <v>0</v>
      </c>
      <c r="P1623" s="585" t="e">
        <f t="shared" si="192"/>
        <v>#N/A</v>
      </c>
      <c r="Q1623" s="602"/>
      <c r="R1623" s="602"/>
      <c r="S1623" s="579">
        <f t="shared" si="193"/>
        <v>0</v>
      </c>
      <c r="T1623" s="579">
        <f t="shared" si="194"/>
        <v>0</v>
      </c>
      <c r="U1623" s="735"/>
      <c r="V1623" s="831"/>
      <c r="X1623" s="981">
        <v>0</v>
      </c>
      <c r="Y1623" s="981" t="e">
        <v>#N/A</v>
      </c>
      <c r="AB1623" s="981">
        <v>0</v>
      </c>
      <c r="AC1623" s="981">
        <v>0</v>
      </c>
    </row>
    <row r="1624" spans="1:29" ht="15.75" hidden="1" customHeight="1" thickBot="1" x14ac:dyDescent="0.25">
      <c r="A1624" s="580" t="str">
        <f t="shared" si="190"/>
        <v>52126126</v>
      </c>
      <c r="B1624" s="581">
        <v>1608</v>
      </c>
      <c r="C1624" s="799">
        <v>52126126</v>
      </c>
      <c r="D1624" s="799" t="s">
        <v>1215</v>
      </c>
      <c r="E1624" s="791">
        <v>6</v>
      </c>
      <c r="G1624" s="791"/>
      <c r="H1624" s="791"/>
      <c r="I1624" s="744"/>
      <c r="J1624" s="792" t="s">
        <v>1213</v>
      </c>
      <c r="K1624" s="644"/>
      <c r="L1624" s="644"/>
      <c r="M1624" s="585">
        <v>1</v>
      </c>
      <c r="O1624" s="579">
        <f t="shared" si="191"/>
        <v>0</v>
      </c>
      <c r="P1624" s="585" t="e">
        <f t="shared" si="192"/>
        <v>#N/A</v>
      </c>
      <c r="Q1624" s="602"/>
      <c r="R1624" s="602"/>
      <c r="S1624" s="579">
        <f t="shared" si="193"/>
        <v>0</v>
      </c>
      <c r="T1624" s="579">
        <f t="shared" si="194"/>
        <v>0</v>
      </c>
      <c r="U1624" s="735"/>
      <c r="V1624" s="831"/>
      <c r="X1624" s="981">
        <v>0</v>
      </c>
      <c r="Y1624" s="981" t="e">
        <v>#N/A</v>
      </c>
      <c r="AB1624" s="981">
        <v>0</v>
      </c>
      <c r="AC1624" s="981">
        <v>0</v>
      </c>
    </row>
    <row r="1625" spans="1:29" ht="15.75" hidden="1" customHeight="1" thickBot="1" x14ac:dyDescent="0.25">
      <c r="A1625" s="580" t="str">
        <f t="shared" si="190"/>
        <v>52116060</v>
      </c>
      <c r="B1625" s="581">
        <v>1609</v>
      </c>
      <c r="C1625" s="586">
        <v>52116060</v>
      </c>
      <c r="D1625" s="586" t="s">
        <v>1216</v>
      </c>
      <c r="E1625" s="791">
        <v>6</v>
      </c>
      <c r="G1625" s="791"/>
      <c r="H1625" s="791"/>
      <c r="I1625" s="744"/>
      <c r="J1625" s="792" t="s">
        <v>1213</v>
      </c>
      <c r="K1625" s="644"/>
      <c r="L1625" s="644"/>
      <c r="M1625" s="585">
        <v>1</v>
      </c>
      <c r="O1625" s="579">
        <f t="shared" si="191"/>
        <v>0</v>
      </c>
      <c r="P1625" s="585" t="e">
        <f t="shared" si="192"/>
        <v>#N/A</v>
      </c>
      <c r="Q1625" s="602"/>
      <c r="R1625" s="602"/>
      <c r="S1625" s="579">
        <f t="shared" si="193"/>
        <v>0</v>
      </c>
      <c r="T1625" s="579">
        <f t="shared" si="194"/>
        <v>0</v>
      </c>
      <c r="U1625" s="735"/>
      <c r="V1625" s="831"/>
      <c r="X1625" s="981">
        <v>0</v>
      </c>
      <c r="Y1625" s="981" t="e">
        <v>#N/A</v>
      </c>
      <c r="AB1625" s="981">
        <v>0</v>
      </c>
      <c r="AC1625" s="981">
        <v>0</v>
      </c>
    </row>
    <row r="1626" spans="1:29" ht="15.75" hidden="1" customHeight="1" thickBot="1" x14ac:dyDescent="0.25">
      <c r="A1626" s="580" t="str">
        <f t="shared" si="190"/>
        <v>52126136</v>
      </c>
      <c r="B1626" s="581">
        <v>1610</v>
      </c>
      <c r="C1626" s="800">
        <v>52126136</v>
      </c>
      <c r="D1626" s="791" t="s">
        <v>1212</v>
      </c>
      <c r="E1626" s="791">
        <v>6</v>
      </c>
      <c r="G1626" s="791"/>
      <c r="H1626" s="791"/>
      <c r="I1626" s="744"/>
      <c r="J1626" s="792" t="s">
        <v>1213</v>
      </c>
      <c r="K1626" s="644"/>
      <c r="L1626" s="644"/>
      <c r="M1626" s="585">
        <v>1</v>
      </c>
      <c r="O1626" s="579">
        <f t="shared" si="191"/>
        <v>0</v>
      </c>
      <c r="P1626" s="585" t="e">
        <f t="shared" si="192"/>
        <v>#N/A</v>
      </c>
      <c r="Q1626" s="602"/>
      <c r="R1626" s="602"/>
      <c r="S1626" s="579">
        <f t="shared" si="193"/>
        <v>0</v>
      </c>
      <c r="T1626" s="579">
        <f t="shared" si="194"/>
        <v>0</v>
      </c>
      <c r="U1626" s="735"/>
      <c r="V1626" s="831"/>
      <c r="X1626" s="981">
        <v>0</v>
      </c>
      <c r="Y1626" s="981" t="e">
        <v>#N/A</v>
      </c>
      <c r="AB1626" s="981">
        <v>0</v>
      </c>
      <c r="AC1626" s="981">
        <v>0</v>
      </c>
    </row>
    <row r="1627" spans="1:29" ht="15.75" hidden="1" customHeight="1" thickBot="1" x14ac:dyDescent="0.25">
      <c r="A1627" s="580" t="str">
        <f t="shared" si="190"/>
        <v>52104538</v>
      </c>
      <c r="B1627" s="581">
        <v>1611</v>
      </c>
      <c r="C1627" s="674">
        <v>52104538</v>
      </c>
      <c r="D1627" s="586" t="s">
        <v>1214</v>
      </c>
      <c r="E1627" s="791">
        <v>6</v>
      </c>
      <c r="G1627" s="791"/>
      <c r="H1627" s="791"/>
      <c r="I1627" s="744"/>
      <c r="J1627" s="792" t="s">
        <v>1213</v>
      </c>
      <c r="K1627" s="644"/>
      <c r="L1627" s="644"/>
      <c r="M1627" s="585">
        <v>1</v>
      </c>
      <c r="O1627" s="579">
        <f t="shared" si="191"/>
        <v>0</v>
      </c>
      <c r="P1627" s="585" t="e">
        <f t="shared" si="192"/>
        <v>#N/A</v>
      </c>
      <c r="Q1627" s="602"/>
      <c r="R1627" s="602"/>
      <c r="S1627" s="579">
        <f t="shared" si="193"/>
        <v>0</v>
      </c>
      <c r="T1627" s="579">
        <f t="shared" si="194"/>
        <v>0</v>
      </c>
      <c r="U1627" s="735"/>
      <c r="V1627" s="831"/>
      <c r="X1627" s="981">
        <v>0</v>
      </c>
      <c r="Y1627" s="981" t="e">
        <v>#N/A</v>
      </c>
      <c r="AB1627" s="981">
        <v>0</v>
      </c>
      <c r="AC1627" s="981">
        <v>0</v>
      </c>
    </row>
    <row r="1628" spans="1:29" ht="15.75" hidden="1" customHeight="1" thickBot="1" x14ac:dyDescent="0.25">
      <c r="A1628" s="580" t="str">
        <f t="shared" si="190"/>
        <v>52128016</v>
      </c>
      <c r="B1628" s="581">
        <v>1612</v>
      </c>
      <c r="C1628" s="799">
        <v>52128016</v>
      </c>
      <c r="D1628" s="791" t="s">
        <v>1212</v>
      </c>
      <c r="E1628" s="791">
        <v>6</v>
      </c>
      <c r="G1628" s="791"/>
      <c r="H1628" s="791"/>
      <c r="I1628" s="744"/>
      <c r="J1628" s="792" t="s">
        <v>1213</v>
      </c>
      <c r="K1628" s="644"/>
      <c r="L1628" s="644"/>
      <c r="M1628" s="585">
        <v>1</v>
      </c>
      <c r="O1628" s="579">
        <f t="shared" si="191"/>
        <v>0</v>
      </c>
      <c r="P1628" s="585" t="e">
        <f t="shared" si="192"/>
        <v>#N/A</v>
      </c>
      <c r="Q1628" s="602"/>
      <c r="R1628" s="602"/>
      <c r="S1628" s="579">
        <f t="shared" si="193"/>
        <v>0</v>
      </c>
      <c r="T1628" s="579">
        <f t="shared" si="194"/>
        <v>0</v>
      </c>
      <c r="U1628" s="735"/>
      <c r="V1628" s="831"/>
      <c r="X1628" s="981">
        <v>0</v>
      </c>
      <c r="Y1628" s="981" t="e">
        <v>#N/A</v>
      </c>
      <c r="AB1628" s="981">
        <v>0</v>
      </c>
      <c r="AC1628" s="981">
        <v>0</v>
      </c>
    </row>
    <row r="1629" spans="1:29" ht="15.75" hidden="1" customHeight="1" thickBot="1" x14ac:dyDescent="0.25">
      <c r="A1629" s="580" t="str">
        <f t="shared" si="190"/>
        <v>52104539</v>
      </c>
      <c r="B1629" s="581">
        <v>1613</v>
      </c>
      <c r="C1629" s="586">
        <v>52104539</v>
      </c>
      <c r="D1629" s="586" t="s">
        <v>1214</v>
      </c>
      <c r="E1629" s="791">
        <v>6</v>
      </c>
      <c r="G1629" s="791"/>
      <c r="H1629" s="791"/>
      <c r="I1629" s="744"/>
      <c r="J1629" s="792" t="s">
        <v>1213</v>
      </c>
      <c r="K1629" s="644"/>
      <c r="L1629" s="644"/>
      <c r="M1629" s="585">
        <v>1</v>
      </c>
      <c r="O1629" s="579">
        <f t="shared" si="191"/>
        <v>0</v>
      </c>
      <c r="P1629" s="585" t="e">
        <f t="shared" si="192"/>
        <v>#N/A</v>
      </c>
      <c r="Q1629" s="602"/>
      <c r="R1629" s="602"/>
      <c r="S1629" s="579">
        <f t="shared" si="193"/>
        <v>0</v>
      </c>
      <c r="T1629" s="579">
        <f t="shared" si="194"/>
        <v>0</v>
      </c>
      <c r="U1629" s="735"/>
      <c r="V1629" s="831"/>
      <c r="X1629" s="981">
        <v>0</v>
      </c>
      <c r="Y1629" s="981" t="e">
        <v>#N/A</v>
      </c>
      <c r="AB1629" s="981">
        <v>0</v>
      </c>
      <c r="AC1629" s="981">
        <v>0</v>
      </c>
    </row>
    <row r="1630" spans="1:29" ht="15.75" hidden="1" customHeight="1" thickBot="1" x14ac:dyDescent="0.25">
      <c r="A1630" s="580" t="str">
        <f t="shared" si="190"/>
        <v>52126137</v>
      </c>
      <c r="B1630" s="581">
        <v>1614</v>
      </c>
      <c r="C1630" s="800">
        <v>52126137</v>
      </c>
      <c r="D1630" s="791" t="s">
        <v>1212</v>
      </c>
      <c r="E1630" s="791">
        <v>6</v>
      </c>
      <c r="G1630" s="791"/>
      <c r="H1630" s="791"/>
      <c r="I1630" s="744"/>
      <c r="J1630" s="792" t="s">
        <v>1213</v>
      </c>
      <c r="K1630" s="644"/>
      <c r="L1630" s="644"/>
      <c r="M1630" s="585">
        <v>1</v>
      </c>
      <c r="O1630" s="579">
        <f t="shared" si="191"/>
        <v>0</v>
      </c>
      <c r="P1630" s="585" t="e">
        <f t="shared" si="192"/>
        <v>#N/A</v>
      </c>
      <c r="Q1630" s="602"/>
      <c r="R1630" s="602"/>
      <c r="S1630" s="579">
        <f t="shared" si="193"/>
        <v>0</v>
      </c>
      <c r="T1630" s="579">
        <f t="shared" si="194"/>
        <v>0</v>
      </c>
      <c r="U1630" s="735"/>
      <c r="V1630" s="831"/>
      <c r="X1630" s="981">
        <v>0</v>
      </c>
      <c r="Y1630" s="981" t="e">
        <v>#N/A</v>
      </c>
      <c r="AB1630" s="981">
        <v>0</v>
      </c>
      <c r="AC1630" s="981">
        <v>0</v>
      </c>
    </row>
    <row r="1631" spans="1:29" ht="15.75" hidden="1" customHeight="1" thickBot="1" x14ac:dyDescent="0.25">
      <c r="A1631" s="580" t="str">
        <f t="shared" si="190"/>
        <v>52116061</v>
      </c>
      <c r="B1631" s="581">
        <v>1615</v>
      </c>
      <c r="C1631" s="586">
        <v>52116061</v>
      </c>
      <c r="D1631" s="586" t="s">
        <v>1216</v>
      </c>
      <c r="E1631" s="791">
        <v>6</v>
      </c>
      <c r="G1631" s="791"/>
      <c r="H1631" s="791"/>
      <c r="I1631" s="744"/>
      <c r="J1631" s="792" t="s">
        <v>1213</v>
      </c>
      <c r="K1631" s="644"/>
      <c r="L1631" s="644"/>
      <c r="M1631" s="585">
        <v>1</v>
      </c>
      <c r="O1631" s="579">
        <f t="shared" si="191"/>
        <v>0</v>
      </c>
      <c r="P1631" s="585" t="e">
        <f t="shared" si="192"/>
        <v>#N/A</v>
      </c>
      <c r="Q1631" s="602"/>
      <c r="R1631" s="602"/>
      <c r="S1631" s="579">
        <f t="shared" si="193"/>
        <v>0</v>
      </c>
      <c r="T1631" s="579">
        <f t="shared" si="194"/>
        <v>0</v>
      </c>
      <c r="U1631" s="735"/>
      <c r="V1631" s="831"/>
      <c r="X1631" s="981">
        <v>0</v>
      </c>
      <c r="Y1631" s="981" t="e">
        <v>#N/A</v>
      </c>
      <c r="AB1631" s="981">
        <v>0</v>
      </c>
      <c r="AC1631" s="981">
        <v>0</v>
      </c>
    </row>
    <row r="1632" spans="1:29" ht="15.75" hidden="1" customHeight="1" thickBot="1" x14ac:dyDescent="0.25">
      <c r="A1632" s="580" t="str">
        <f t="shared" si="190"/>
        <v>52126127</v>
      </c>
      <c r="B1632" s="581">
        <v>1616</v>
      </c>
      <c r="C1632" s="799">
        <v>52126127</v>
      </c>
      <c r="D1632" s="799" t="s">
        <v>1217</v>
      </c>
      <c r="E1632" s="791">
        <v>6</v>
      </c>
      <c r="G1632" s="791"/>
      <c r="H1632" s="791"/>
      <c r="I1632" s="744"/>
      <c r="J1632" s="792" t="s">
        <v>1213</v>
      </c>
      <c r="K1632" s="644"/>
      <c r="L1632" s="644"/>
      <c r="M1632" s="585">
        <v>1</v>
      </c>
      <c r="O1632" s="579">
        <f t="shared" si="191"/>
        <v>0</v>
      </c>
      <c r="P1632" s="585" t="e">
        <f t="shared" si="192"/>
        <v>#N/A</v>
      </c>
      <c r="Q1632" s="602"/>
      <c r="R1632" s="602"/>
      <c r="S1632" s="579">
        <f t="shared" si="193"/>
        <v>0</v>
      </c>
      <c r="T1632" s="579">
        <f t="shared" si="194"/>
        <v>0</v>
      </c>
      <c r="U1632" s="735"/>
      <c r="V1632" s="831"/>
      <c r="X1632" s="981">
        <v>0</v>
      </c>
      <c r="Y1632" s="981" t="e">
        <v>#N/A</v>
      </c>
      <c r="AB1632" s="981">
        <v>0</v>
      </c>
      <c r="AC1632" s="981">
        <v>0</v>
      </c>
    </row>
    <row r="1633" spans="1:29" ht="15.75" hidden="1" customHeight="1" thickBot="1" x14ac:dyDescent="0.25">
      <c r="A1633" s="580" t="str">
        <f t="shared" si="190"/>
        <v>52126141</v>
      </c>
      <c r="B1633" s="581">
        <v>1617</v>
      </c>
      <c r="C1633" s="586">
        <v>52126141</v>
      </c>
      <c r="D1633" s="586" t="s">
        <v>1218</v>
      </c>
      <c r="E1633" s="791">
        <v>6</v>
      </c>
      <c r="G1633" s="791"/>
      <c r="H1633" s="791"/>
      <c r="I1633" s="744"/>
      <c r="J1633" s="792" t="s">
        <v>1213</v>
      </c>
      <c r="K1633" s="644"/>
      <c r="L1633" s="644"/>
      <c r="M1633" s="585">
        <v>1</v>
      </c>
      <c r="O1633" s="579">
        <f t="shared" si="191"/>
        <v>0</v>
      </c>
      <c r="P1633" s="585" t="e">
        <f t="shared" si="192"/>
        <v>#N/A</v>
      </c>
      <c r="Q1633" s="602"/>
      <c r="R1633" s="602"/>
      <c r="S1633" s="579">
        <f t="shared" si="193"/>
        <v>0</v>
      </c>
      <c r="T1633" s="579">
        <f t="shared" si="194"/>
        <v>0</v>
      </c>
      <c r="U1633" s="735"/>
      <c r="V1633" s="831"/>
      <c r="X1633" s="981">
        <v>0</v>
      </c>
      <c r="Y1633" s="981" t="e">
        <v>#N/A</v>
      </c>
      <c r="AB1633" s="981">
        <v>0</v>
      </c>
      <c r="AC1633" s="981">
        <v>0</v>
      </c>
    </row>
    <row r="1634" spans="1:29" ht="15.75" hidden="1" customHeight="1" thickBot="1" x14ac:dyDescent="0.25">
      <c r="A1634" s="580" t="str">
        <f t="shared" si="190"/>
        <v>52104527</v>
      </c>
      <c r="B1634" s="581">
        <v>1618</v>
      </c>
      <c r="C1634" s="791">
        <v>52104527</v>
      </c>
      <c r="D1634" s="791" t="s">
        <v>1212</v>
      </c>
      <c r="E1634" s="791">
        <v>6</v>
      </c>
      <c r="G1634" s="791"/>
      <c r="H1634" s="791"/>
      <c r="I1634" s="744"/>
      <c r="J1634" s="792" t="s">
        <v>1213</v>
      </c>
      <c r="K1634" s="644"/>
      <c r="L1634" s="644"/>
      <c r="M1634" s="585">
        <v>1</v>
      </c>
      <c r="O1634" s="579">
        <f t="shared" si="191"/>
        <v>0</v>
      </c>
      <c r="P1634" s="585" t="e">
        <f t="shared" si="192"/>
        <v>#N/A</v>
      </c>
      <c r="Q1634" s="602"/>
      <c r="R1634" s="602"/>
      <c r="S1634" s="579">
        <f t="shared" si="193"/>
        <v>0</v>
      </c>
      <c r="T1634" s="579">
        <f t="shared" si="194"/>
        <v>0</v>
      </c>
      <c r="U1634" s="735"/>
      <c r="V1634" s="831"/>
      <c r="X1634" s="981">
        <v>0</v>
      </c>
      <c r="Y1634" s="981" t="e">
        <v>#N/A</v>
      </c>
      <c r="AB1634" s="981">
        <v>0</v>
      </c>
      <c r="AC1634" s="981">
        <v>0</v>
      </c>
    </row>
    <row r="1635" spans="1:29" ht="15.75" hidden="1" customHeight="1" thickBot="1" x14ac:dyDescent="0.25">
      <c r="A1635" s="580" t="str">
        <f t="shared" si="190"/>
        <v>52128017</v>
      </c>
      <c r="B1635" s="581">
        <v>1619</v>
      </c>
      <c r="C1635" s="791">
        <v>52128017</v>
      </c>
      <c r="D1635" s="791" t="s">
        <v>1219</v>
      </c>
      <c r="E1635" s="791">
        <v>6</v>
      </c>
      <c r="G1635" s="791"/>
      <c r="H1635" s="791"/>
      <c r="I1635" s="744"/>
      <c r="J1635" s="792" t="s">
        <v>1213</v>
      </c>
      <c r="K1635" s="644"/>
      <c r="L1635" s="644"/>
      <c r="M1635" s="585">
        <v>1</v>
      </c>
      <c r="O1635" s="579">
        <f t="shared" si="191"/>
        <v>0</v>
      </c>
      <c r="P1635" s="585" t="e">
        <f t="shared" si="192"/>
        <v>#N/A</v>
      </c>
      <c r="Q1635" s="602"/>
      <c r="R1635" s="602"/>
      <c r="S1635" s="579">
        <f t="shared" si="193"/>
        <v>0</v>
      </c>
      <c r="T1635" s="579">
        <f t="shared" si="194"/>
        <v>0</v>
      </c>
      <c r="U1635" s="735"/>
      <c r="V1635" s="831"/>
      <c r="X1635" s="981">
        <v>0</v>
      </c>
      <c r="Y1635" s="981" t="e">
        <v>#N/A</v>
      </c>
      <c r="AB1635" s="981">
        <v>0</v>
      </c>
      <c r="AC1635" s="981">
        <v>0</v>
      </c>
    </row>
    <row r="1636" spans="1:29" ht="15.75" hidden="1" customHeight="1" thickBot="1" x14ac:dyDescent="0.25">
      <c r="A1636" s="580" t="str">
        <f t="shared" si="190"/>
        <v>52128019</v>
      </c>
      <c r="B1636" s="581">
        <v>1620</v>
      </c>
      <c r="C1636" s="791">
        <v>52128019</v>
      </c>
      <c r="D1636" s="791" t="s">
        <v>1219</v>
      </c>
      <c r="E1636" s="791">
        <v>6</v>
      </c>
      <c r="G1636" s="791"/>
      <c r="H1636" s="791"/>
      <c r="I1636" s="744"/>
      <c r="J1636" s="792" t="s">
        <v>1213</v>
      </c>
      <c r="K1636" s="644"/>
      <c r="L1636" s="644"/>
      <c r="M1636" s="585">
        <v>1</v>
      </c>
      <c r="O1636" s="579">
        <f t="shared" si="191"/>
        <v>0</v>
      </c>
      <c r="P1636" s="585" t="e">
        <f t="shared" si="192"/>
        <v>#N/A</v>
      </c>
      <c r="Q1636" s="602"/>
      <c r="R1636" s="602"/>
      <c r="S1636" s="579">
        <f t="shared" si="193"/>
        <v>0</v>
      </c>
      <c r="T1636" s="579">
        <f t="shared" si="194"/>
        <v>0</v>
      </c>
      <c r="U1636" s="735"/>
      <c r="V1636" s="831"/>
      <c r="X1636" s="981">
        <v>0</v>
      </c>
      <c r="Y1636" s="981" t="e">
        <v>#N/A</v>
      </c>
      <c r="AB1636" s="981">
        <v>0</v>
      </c>
      <c r="AC1636" s="981">
        <v>0</v>
      </c>
    </row>
    <row r="1637" spans="1:29" ht="15.75" hidden="1" customHeight="1" thickBot="1" x14ac:dyDescent="0.25">
      <c r="A1637" s="580" t="str">
        <f t="shared" si="190"/>
        <v>52128017</v>
      </c>
      <c r="B1637" s="581">
        <v>1621</v>
      </c>
      <c r="C1637" s="791">
        <v>52128017</v>
      </c>
      <c r="D1637" s="791" t="s">
        <v>1219</v>
      </c>
      <c r="E1637" s="791">
        <v>6</v>
      </c>
      <c r="G1637" s="791"/>
      <c r="H1637" s="791"/>
      <c r="I1637" s="744"/>
      <c r="J1637" s="792" t="s">
        <v>1213</v>
      </c>
      <c r="K1637" s="644"/>
      <c r="L1637" s="644"/>
      <c r="M1637" s="585">
        <v>1</v>
      </c>
      <c r="O1637" s="579">
        <f t="shared" si="191"/>
        <v>0</v>
      </c>
      <c r="P1637" s="585" t="e">
        <f t="shared" si="192"/>
        <v>#N/A</v>
      </c>
      <c r="Q1637" s="602"/>
      <c r="R1637" s="602"/>
      <c r="S1637" s="579">
        <f t="shared" si="193"/>
        <v>0</v>
      </c>
      <c r="T1637" s="579">
        <f t="shared" si="194"/>
        <v>0</v>
      </c>
      <c r="U1637" s="735"/>
      <c r="V1637" s="831"/>
      <c r="X1637" s="981">
        <v>0</v>
      </c>
      <c r="Y1637" s="981" t="e">
        <v>#N/A</v>
      </c>
      <c r="AB1637" s="981">
        <v>0</v>
      </c>
      <c r="AC1637" s="981">
        <v>0</v>
      </c>
    </row>
    <row r="1638" spans="1:29" ht="15.75" hidden="1" customHeight="1" thickBot="1" x14ac:dyDescent="0.25">
      <c r="A1638" s="580" t="str">
        <f t="shared" si="190"/>
        <v>52141142MB010D</v>
      </c>
      <c r="B1638" s="581">
        <v>1622</v>
      </c>
      <c r="C1638" s="791">
        <v>52141142</v>
      </c>
      <c r="D1638" s="791" t="s">
        <v>10185</v>
      </c>
      <c r="E1638" s="791">
        <v>500</v>
      </c>
      <c r="G1638" s="791" t="s">
        <v>1437</v>
      </c>
      <c r="H1638" s="791"/>
      <c r="I1638" s="744" t="s">
        <v>84</v>
      </c>
      <c r="J1638" s="792" t="s">
        <v>9794</v>
      </c>
      <c r="K1638" s="644" t="s">
        <v>409</v>
      </c>
      <c r="L1638" s="644" t="s">
        <v>9782</v>
      </c>
      <c r="M1638" s="585">
        <v>1</v>
      </c>
      <c r="N1638" s="644" t="s">
        <v>78</v>
      </c>
      <c r="O1638" s="579">
        <f t="shared" si="191"/>
        <v>0</v>
      </c>
      <c r="P1638" s="585">
        <f t="shared" si="192"/>
        <v>38</v>
      </c>
      <c r="Q1638" s="602">
        <v>2</v>
      </c>
      <c r="R1638" s="602">
        <v>3</v>
      </c>
      <c r="S1638" s="579">
        <f t="shared" si="193"/>
        <v>1</v>
      </c>
      <c r="T1638" s="579">
        <f t="shared" si="194"/>
        <v>1</v>
      </c>
      <c r="U1638" s="735" t="s">
        <v>9824</v>
      </c>
      <c r="V1638" s="832">
        <v>42971</v>
      </c>
      <c r="X1638" s="981">
        <v>0</v>
      </c>
      <c r="Y1638" s="981">
        <v>19</v>
      </c>
      <c r="Z1638" s="981">
        <v>2</v>
      </c>
      <c r="AA1638" s="981">
        <v>3</v>
      </c>
      <c r="AB1638" s="981">
        <v>1</v>
      </c>
      <c r="AC1638" s="981">
        <v>1</v>
      </c>
    </row>
    <row r="1639" spans="1:29" ht="20.25" hidden="1" customHeight="1" thickBot="1" x14ac:dyDescent="0.25">
      <c r="A1639" s="580" t="str">
        <f t="shared" si="190"/>
        <v>94765238TAP040D</v>
      </c>
      <c r="B1639" s="581">
        <v>1623</v>
      </c>
      <c r="C1639" s="623">
        <v>94765238</v>
      </c>
      <c r="D1639" s="791" t="s">
        <v>10101</v>
      </c>
      <c r="E1639" s="791">
        <v>200</v>
      </c>
      <c r="F1639" s="624" t="s">
        <v>10100</v>
      </c>
      <c r="G1639" s="791" t="s">
        <v>10020</v>
      </c>
      <c r="H1639" s="791"/>
      <c r="I1639" s="744" t="s">
        <v>9802</v>
      </c>
      <c r="J1639" s="792" t="s">
        <v>10098</v>
      </c>
      <c r="K1639" s="644" t="s">
        <v>10099</v>
      </c>
      <c r="L1639" s="644" t="s">
        <v>9782</v>
      </c>
      <c r="M1639" s="585">
        <v>1</v>
      </c>
      <c r="N1639" s="644" t="s">
        <v>147</v>
      </c>
      <c r="O1639" s="579">
        <v>2</v>
      </c>
      <c r="P1639" s="585" t="s">
        <v>10111</v>
      </c>
      <c r="Q1639" s="602">
        <v>2</v>
      </c>
      <c r="R1639" s="602">
        <v>4</v>
      </c>
      <c r="S1639" s="579">
        <v>2</v>
      </c>
      <c r="T1639" s="579">
        <v>4</v>
      </c>
      <c r="U1639" s="735" t="s">
        <v>9824</v>
      </c>
      <c r="V1639" s="832">
        <v>42949</v>
      </c>
      <c r="X1639" s="981">
        <v>2</v>
      </c>
      <c r="Y1639" s="981" t="s">
        <v>10111</v>
      </c>
      <c r="Z1639" s="981">
        <v>2</v>
      </c>
      <c r="AA1639" s="981">
        <v>4</v>
      </c>
      <c r="AB1639" s="981">
        <v>2</v>
      </c>
      <c r="AC1639" s="981">
        <v>4</v>
      </c>
    </row>
    <row r="1640" spans="1:29" ht="16.5" hidden="1" customHeight="1" thickBot="1" x14ac:dyDescent="0.25">
      <c r="A1640" s="580" t="str">
        <f t="shared" si="190"/>
        <v>13509599SPST1E</v>
      </c>
      <c r="B1640" s="581">
        <v>1624</v>
      </c>
      <c r="C1640" s="801">
        <v>13509599</v>
      </c>
      <c r="D1640" s="802" t="s">
        <v>10102</v>
      </c>
      <c r="E1640" s="802">
        <v>27</v>
      </c>
      <c r="F1640" s="803"/>
      <c r="G1640" s="802" t="s">
        <v>1312</v>
      </c>
      <c r="H1640" s="802" t="s">
        <v>10103</v>
      </c>
      <c r="I1640" s="804" t="s">
        <v>9802</v>
      </c>
      <c r="J1640" s="805" t="s">
        <v>9798</v>
      </c>
      <c r="K1640" s="806" t="s">
        <v>10108</v>
      </c>
      <c r="L1640" s="807"/>
      <c r="M1640" s="808"/>
      <c r="N1640" s="807" t="s">
        <v>147</v>
      </c>
      <c r="O1640" s="809" t="e">
        <f t="shared" si="191"/>
        <v>#N/A</v>
      </c>
      <c r="P1640" s="808" t="e">
        <f t="shared" si="192"/>
        <v>#N/A</v>
      </c>
      <c r="Q1640" s="822"/>
      <c r="R1640" s="822"/>
      <c r="S1640" s="809">
        <f t="shared" si="193"/>
        <v>0</v>
      </c>
      <c r="T1640" s="809">
        <f t="shared" si="194"/>
        <v>0</v>
      </c>
      <c r="U1640" s="888"/>
      <c r="V1640" s="889"/>
      <c r="X1640" s="981" t="e">
        <v>#N/A</v>
      </c>
      <c r="Y1640" s="981" t="e">
        <v>#N/A</v>
      </c>
      <c r="AB1640" s="981">
        <v>0</v>
      </c>
      <c r="AC1640" s="981">
        <v>0</v>
      </c>
    </row>
    <row r="1641" spans="1:29" ht="16.5" hidden="1" customHeight="1" thickBot="1" x14ac:dyDescent="0.25">
      <c r="A1641" s="580" t="str">
        <f t="shared" si="190"/>
        <v>13515945SPST1E</v>
      </c>
      <c r="B1641" s="581">
        <v>1625</v>
      </c>
      <c r="C1641" s="801">
        <v>13515945</v>
      </c>
      <c r="D1641" s="802" t="s">
        <v>10102</v>
      </c>
      <c r="E1641" s="802">
        <v>24</v>
      </c>
      <c r="F1641" s="803"/>
      <c r="G1641" s="802" t="s">
        <v>1312</v>
      </c>
      <c r="H1641" s="802" t="s">
        <v>10103</v>
      </c>
      <c r="I1641" s="804" t="s">
        <v>9802</v>
      </c>
      <c r="J1641" s="805" t="s">
        <v>9798</v>
      </c>
      <c r="K1641" s="806" t="s">
        <v>633</v>
      </c>
      <c r="L1641" s="807"/>
      <c r="M1641" s="808"/>
      <c r="N1641" s="807" t="s">
        <v>147</v>
      </c>
      <c r="O1641" s="809" t="e">
        <f t="shared" si="191"/>
        <v>#N/A</v>
      </c>
      <c r="P1641" s="808" t="e">
        <f t="shared" si="192"/>
        <v>#N/A</v>
      </c>
      <c r="Q1641" s="822"/>
      <c r="R1641" s="822"/>
      <c r="S1641" s="809">
        <f t="shared" si="193"/>
        <v>0</v>
      </c>
      <c r="T1641" s="809">
        <f t="shared" si="194"/>
        <v>0</v>
      </c>
      <c r="U1641" s="888"/>
      <c r="V1641" s="889"/>
      <c r="X1641" s="981" t="e">
        <v>#N/A</v>
      </c>
      <c r="Y1641" s="981" t="e">
        <v>#N/A</v>
      </c>
      <c r="AB1641" s="981">
        <v>0</v>
      </c>
      <c r="AC1641" s="981">
        <v>0</v>
      </c>
    </row>
    <row r="1642" spans="1:29" ht="16.5" hidden="1" customHeight="1" thickBot="1" x14ac:dyDescent="0.25">
      <c r="A1642" s="580" t="str">
        <f t="shared" si="190"/>
        <v>52143527SPST2D</v>
      </c>
      <c r="B1642" s="581">
        <v>1626</v>
      </c>
      <c r="C1642" s="801">
        <v>52143527</v>
      </c>
      <c r="D1642" s="802" t="s">
        <v>10104</v>
      </c>
      <c r="E1642" s="802">
        <v>40</v>
      </c>
      <c r="F1642" s="803"/>
      <c r="G1642" s="802" t="s">
        <v>1313</v>
      </c>
      <c r="H1642" s="802" t="s">
        <v>10103</v>
      </c>
      <c r="I1642" s="804" t="s">
        <v>9802</v>
      </c>
      <c r="J1642" s="805" t="s">
        <v>9797</v>
      </c>
      <c r="K1642" s="806" t="s">
        <v>10109</v>
      </c>
      <c r="L1642" s="808"/>
      <c r="M1642" s="808"/>
      <c r="N1642" s="807" t="s">
        <v>78</v>
      </c>
      <c r="O1642" s="809">
        <f t="shared" si="191"/>
        <v>0</v>
      </c>
      <c r="P1642" s="808" t="e">
        <f t="shared" si="192"/>
        <v>#N/A</v>
      </c>
      <c r="Q1642" s="822"/>
      <c r="R1642" s="822"/>
      <c r="S1642" s="809" t="e">
        <f t="shared" si="193"/>
        <v>#N/A</v>
      </c>
      <c r="T1642" s="809" t="e">
        <f t="shared" si="194"/>
        <v>#N/A</v>
      </c>
      <c r="U1642" s="888"/>
      <c r="V1642" s="889"/>
      <c r="X1642" s="981">
        <v>0</v>
      </c>
      <c r="Y1642" s="981" t="e">
        <v>#N/A</v>
      </c>
      <c r="AB1642" s="981" t="e">
        <v>#N/A</v>
      </c>
      <c r="AC1642" s="981" t="e">
        <v>#N/A</v>
      </c>
    </row>
    <row r="1643" spans="1:29" ht="16.5" hidden="1" customHeight="1" thickBot="1" x14ac:dyDescent="0.25">
      <c r="A1643" s="580" t="str">
        <f t="shared" si="190"/>
        <v>52143526SPST2D</v>
      </c>
      <c r="B1643" s="581">
        <v>1627</v>
      </c>
      <c r="C1643" s="801">
        <v>52143526</v>
      </c>
      <c r="D1643" s="802" t="s">
        <v>10104</v>
      </c>
      <c r="E1643" s="802">
        <v>20</v>
      </c>
      <c r="F1643" s="803"/>
      <c r="G1643" s="802" t="s">
        <v>1313</v>
      </c>
      <c r="H1643" s="802" t="s">
        <v>10103</v>
      </c>
      <c r="I1643" s="804" t="s">
        <v>9802</v>
      </c>
      <c r="J1643" s="805" t="s">
        <v>9797</v>
      </c>
      <c r="K1643" s="806" t="s">
        <v>10109</v>
      </c>
      <c r="L1643" s="808"/>
      <c r="M1643" s="808"/>
      <c r="N1643" s="807" t="s">
        <v>78</v>
      </c>
      <c r="O1643" s="809">
        <f t="shared" si="191"/>
        <v>0</v>
      </c>
      <c r="P1643" s="808" t="e">
        <f t="shared" si="192"/>
        <v>#N/A</v>
      </c>
      <c r="Q1643" s="822"/>
      <c r="R1643" s="822"/>
      <c r="S1643" s="809" t="e">
        <f t="shared" si="193"/>
        <v>#N/A</v>
      </c>
      <c r="T1643" s="809" t="e">
        <f t="shared" si="194"/>
        <v>#N/A</v>
      </c>
      <c r="U1643" s="888"/>
      <c r="V1643" s="889"/>
      <c r="X1643" s="981">
        <v>0</v>
      </c>
      <c r="Y1643" s="981" t="e">
        <v>#N/A</v>
      </c>
      <c r="AB1643" s="981" t="e">
        <v>#N/A</v>
      </c>
      <c r="AC1643" s="981" t="e">
        <v>#N/A</v>
      </c>
    </row>
    <row r="1644" spans="1:29" ht="15.75" hidden="1" customHeight="1" thickBot="1" x14ac:dyDescent="0.25">
      <c r="A1644" s="580" t="str">
        <f t="shared" si="190"/>
        <v>52146978TAP009E</v>
      </c>
      <c r="B1644" s="581">
        <v>1628</v>
      </c>
      <c r="C1644" s="801">
        <v>52146978</v>
      </c>
      <c r="D1644" s="802" t="s">
        <v>10105</v>
      </c>
      <c r="E1644" s="802">
        <v>25</v>
      </c>
      <c r="F1644" s="803"/>
      <c r="G1644" s="802" t="s">
        <v>9834</v>
      </c>
      <c r="H1644" s="802" t="s">
        <v>10103</v>
      </c>
      <c r="I1644" s="804" t="s">
        <v>9802</v>
      </c>
      <c r="J1644" s="805" t="s">
        <v>1660</v>
      </c>
      <c r="K1644" s="807" t="s">
        <v>10110</v>
      </c>
      <c r="L1644" s="808"/>
      <c r="M1644" s="808"/>
      <c r="N1644" s="807" t="s">
        <v>78</v>
      </c>
      <c r="O1644" s="809">
        <f t="shared" si="191"/>
        <v>0</v>
      </c>
      <c r="P1644" s="808" t="e">
        <f t="shared" si="192"/>
        <v>#N/A</v>
      </c>
      <c r="Q1644" s="822"/>
      <c r="R1644" s="822"/>
      <c r="S1644" s="809" t="e">
        <f t="shared" si="193"/>
        <v>#N/A</v>
      </c>
      <c r="T1644" s="809" t="e">
        <f t="shared" si="194"/>
        <v>#N/A</v>
      </c>
      <c r="U1644" s="888"/>
      <c r="V1644" s="889"/>
      <c r="X1644" s="981">
        <v>0</v>
      </c>
      <c r="Y1644" s="981" t="e">
        <v>#N/A</v>
      </c>
      <c r="AB1644" s="981" t="e">
        <v>#N/A</v>
      </c>
      <c r="AC1644" s="981" t="e">
        <v>#N/A</v>
      </c>
    </row>
    <row r="1645" spans="1:29" ht="15.75" hidden="1" customHeight="1" thickBot="1" x14ac:dyDescent="0.25">
      <c r="A1645" s="580" t="str">
        <f t="shared" si="190"/>
        <v>52146982TAP014E</v>
      </c>
      <c r="B1645" s="581">
        <v>1629</v>
      </c>
      <c r="C1645" s="801">
        <v>52146982</v>
      </c>
      <c r="D1645" s="801" t="s">
        <v>10106</v>
      </c>
      <c r="E1645" s="802">
        <v>50</v>
      </c>
      <c r="F1645" s="803"/>
      <c r="G1645" s="802" t="s">
        <v>9943</v>
      </c>
      <c r="H1645" s="802" t="s">
        <v>10103</v>
      </c>
      <c r="I1645" s="804" t="s">
        <v>9802</v>
      </c>
      <c r="J1645" s="805" t="s">
        <v>1660</v>
      </c>
      <c r="K1645" s="807" t="s">
        <v>1734</v>
      </c>
      <c r="L1645" s="808"/>
      <c r="M1645" s="808"/>
      <c r="N1645" s="807" t="s">
        <v>147</v>
      </c>
      <c r="O1645" s="809" t="e">
        <f t="shared" si="191"/>
        <v>#N/A</v>
      </c>
      <c r="P1645" s="808" t="e">
        <f t="shared" si="192"/>
        <v>#N/A</v>
      </c>
      <c r="Q1645" s="822"/>
      <c r="R1645" s="822"/>
      <c r="S1645" s="809">
        <f t="shared" si="193"/>
        <v>0</v>
      </c>
      <c r="T1645" s="809">
        <f t="shared" si="194"/>
        <v>0</v>
      </c>
      <c r="U1645" s="888"/>
      <c r="V1645" s="889"/>
      <c r="X1645" s="981" t="e">
        <v>#N/A</v>
      </c>
      <c r="Y1645" s="981" t="e">
        <v>#N/A</v>
      </c>
      <c r="AB1645" s="981">
        <v>0</v>
      </c>
      <c r="AC1645" s="981">
        <v>0</v>
      </c>
    </row>
    <row r="1646" spans="1:29" ht="15.75" hidden="1" customHeight="1" thickBot="1" x14ac:dyDescent="0.25">
      <c r="A1646" s="580" t="str">
        <f t="shared" si="190"/>
        <v>52146980TAP014E</v>
      </c>
      <c r="B1646" s="581">
        <v>1630</v>
      </c>
      <c r="C1646" s="801">
        <v>52146980</v>
      </c>
      <c r="D1646" s="801" t="s">
        <v>10106</v>
      </c>
      <c r="E1646" s="802">
        <v>50</v>
      </c>
      <c r="F1646" s="803"/>
      <c r="G1646" s="802" t="s">
        <v>9943</v>
      </c>
      <c r="H1646" s="802" t="s">
        <v>10103</v>
      </c>
      <c r="I1646" s="804" t="s">
        <v>9802</v>
      </c>
      <c r="J1646" s="805" t="s">
        <v>1660</v>
      </c>
      <c r="K1646" s="807" t="s">
        <v>1734</v>
      </c>
      <c r="L1646" s="808"/>
      <c r="M1646" s="808"/>
      <c r="N1646" s="807" t="s">
        <v>147</v>
      </c>
      <c r="O1646" s="809" t="e">
        <f t="shared" si="191"/>
        <v>#N/A</v>
      </c>
      <c r="P1646" s="808" t="e">
        <f t="shared" si="192"/>
        <v>#N/A</v>
      </c>
      <c r="Q1646" s="822"/>
      <c r="R1646" s="822"/>
      <c r="S1646" s="809">
        <f t="shared" si="193"/>
        <v>0</v>
      </c>
      <c r="T1646" s="809">
        <f t="shared" si="194"/>
        <v>0</v>
      </c>
      <c r="U1646" s="888"/>
      <c r="V1646" s="889"/>
      <c r="X1646" s="981" t="e">
        <v>#N/A</v>
      </c>
      <c r="Y1646" s="981" t="e">
        <v>#N/A</v>
      </c>
      <c r="AB1646" s="981">
        <v>0</v>
      </c>
      <c r="AC1646" s="981">
        <v>0</v>
      </c>
    </row>
    <row r="1647" spans="1:29" ht="15.75" hidden="1" customHeight="1" thickBot="1" x14ac:dyDescent="0.25">
      <c r="A1647" s="580" t="str">
        <f t="shared" si="190"/>
        <v>52145764TAP015E</v>
      </c>
      <c r="B1647" s="581">
        <v>1631</v>
      </c>
      <c r="C1647" s="801">
        <v>52145764</v>
      </c>
      <c r="D1647" s="801" t="s">
        <v>10107</v>
      </c>
      <c r="E1647" s="802">
        <v>25</v>
      </c>
      <c r="F1647" s="803"/>
      <c r="G1647" s="802" t="s">
        <v>9944</v>
      </c>
      <c r="H1647" s="802" t="s">
        <v>10103</v>
      </c>
      <c r="I1647" s="804" t="s">
        <v>9802</v>
      </c>
      <c r="J1647" s="805" t="s">
        <v>1660</v>
      </c>
      <c r="K1647" s="807" t="s">
        <v>10110</v>
      </c>
      <c r="L1647" s="808"/>
      <c r="M1647" s="808"/>
      <c r="N1647" s="807" t="s">
        <v>147</v>
      </c>
      <c r="O1647" s="809" t="e">
        <f t="shared" si="191"/>
        <v>#N/A</v>
      </c>
      <c r="P1647" s="808" t="e">
        <f t="shared" si="192"/>
        <v>#N/A</v>
      </c>
      <c r="Q1647" s="822"/>
      <c r="R1647" s="822"/>
      <c r="S1647" s="809">
        <f t="shared" si="193"/>
        <v>0</v>
      </c>
      <c r="T1647" s="809">
        <f t="shared" si="194"/>
        <v>0</v>
      </c>
      <c r="U1647" s="888"/>
      <c r="V1647" s="889"/>
      <c r="X1647" s="981" t="e">
        <v>#N/A</v>
      </c>
      <c r="Y1647" s="981" t="e">
        <v>#N/A</v>
      </c>
      <c r="AB1647" s="981">
        <v>0</v>
      </c>
      <c r="AC1647" s="981">
        <v>0</v>
      </c>
    </row>
    <row r="1648" spans="1:29" ht="15.75" hidden="1" customHeight="1" thickBot="1" x14ac:dyDescent="0.25">
      <c r="A1648" s="580" t="str">
        <f t="shared" si="190"/>
        <v>9309620TAP040D</v>
      </c>
      <c r="B1648" s="581">
        <v>1632</v>
      </c>
      <c r="C1648" s="623">
        <v>9309620</v>
      </c>
      <c r="D1648" s="623" t="s">
        <v>10131</v>
      </c>
      <c r="E1648" s="791">
        <v>12</v>
      </c>
      <c r="F1648" s="624" t="s">
        <v>10100</v>
      </c>
      <c r="G1648" s="791" t="s">
        <v>10020</v>
      </c>
      <c r="H1648" s="791"/>
      <c r="I1648" s="744" t="s">
        <v>9802</v>
      </c>
      <c r="J1648" s="792" t="s">
        <v>54</v>
      </c>
      <c r="K1648" s="644" t="s">
        <v>10099</v>
      </c>
      <c r="L1648" s="354" t="s">
        <v>9782</v>
      </c>
      <c r="M1648" s="585">
        <v>1</v>
      </c>
      <c r="N1648" s="644" t="s">
        <v>147</v>
      </c>
      <c r="O1648" s="579">
        <f t="shared" si="191"/>
        <v>38</v>
      </c>
      <c r="P1648" s="585">
        <f t="shared" si="192"/>
        <v>38</v>
      </c>
      <c r="Q1648" s="602">
        <v>5</v>
      </c>
      <c r="R1648" s="602">
        <v>20</v>
      </c>
      <c r="S1648" s="579">
        <f t="shared" si="193"/>
        <v>0</v>
      </c>
      <c r="T1648" s="579">
        <f t="shared" si="194"/>
        <v>0</v>
      </c>
      <c r="U1648" s="735" t="s">
        <v>9824</v>
      </c>
      <c r="V1648" s="832">
        <v>42958</v>
      </c>
      <c r="X1648" s="981">
        <v>19</v>
      </c>
      <c r="Y1648" s="981">
        <v>19</v>
      </c>
      <c r="Z1648" s="981">
        <v>5</v>
      </c>
      <c r="AA1648" s="981">
        <v>20</v>
      </c>
      <c r="AB1648" s="981">
        <v>0</v>
      </c>
      <c r="AC1648" s="981">
        <v>0</v>
      </c>
    </row>
    <row r="1649" spans="1:35" ht="15.75" hidden="1" customHeight="1" thickBot="1" x14ac:dyDescent="0.25">
      <c r="A1649" s="580" t="str">
        <f t="shared" si="190"/>
        <v>9309563TAP040D</v>
      </c>
      <c r="B1649" s="581">
        <v>1633</v>
      </c>
      <c r="C1649" s="623">
        <v>9309563</v>
      </c>
      <c r="D1649" s="623" t="s">
        <v>10132</v>
      </c>
      <c r="E1649" s="791">
        <v>12</v>
      </c>
      <c r="F1649" s="624" t="s">
        <v>10100</v>
      </c>
      <c r="G1649" s="791" t="s">
        <v>10020</v>
      </c>
      <c r="H1649" s="791"/>
      <c r="I1649" s="744" t="s">
        <v>9802</v>
      </c>
      <c r="J1649" s="792" t="s">
        <v>54</v>
      </c>
      <c r="K1649" s="644" t="s">
        <v>10099</v>
      </c>
      <c r="L1649" s="354" t="s">
        <v>9782</v>
      </c>
      <c r="M1649" s="585">
        <v>1</v>
      </c>
      <c r="N1649" s="644" t="s">
        <v>147</v>
      </c>
      <c r="O1649" s="579">
        <f t="shared" si="191"/>
        <v>38</v>
      </c>
      <c r="P1649" s="585">
        <f t="shared" si="192"/>
        <v>38</v>
      </c>
      <c r="Q1649" s="602">
        <v>5</v>
      </c>
      <c r="R1649" s="602">
        <v>15</v>
      </c>
      <c r="S1649" s="579">
        <f t="shared" si="193"/>
        <v>0</v>
      </c>
      <c r="T1649" s="579">
        <f t="shared" si="194"/>
        <v>0</v>
      </c>
      <c r="U1649" s="735" t="s">
        <v>9824</v>
      </c>
      <c r="V1649" s="832">
        <v>42958</v>
      </c>
      <c r="X1649" s="981">
        <v>19</v>
      </c>
      <c r="Y1649" s="981">
        <v>19</v>
      </c>
      <c r="Z1649" s="981">
        <v>5</v>
      </c>
      <c r="AA1649" s="981">
        <v>15</v>
      </c>
      <c r="AB1649" s="981">
        <v>0</v>
      </c>
      <c r="AC1649" s="981">
        <v>0</v>
      </c>
    </row>
    <row r="1650" spans="1:35" ht="15.75" hidden="1" customHeight="1" thickBot="1" x14ac:dyDescent="0.25">
      <c r="A1650" s="580" t="str">
        <f t="shared" si="190"/>
        <v>87654321</v>
      </c>
      <c r="B1650" s="581">
        <v>1634</v>
      </c>
      <c r="C1650" s="623">
        <v>87654321</v>
      </c>
      <c r="D1650" s="623" t="s">
        <v>10135</v>
      </c>
      <c r="E1650" s="791">
        <v>100</v>
      </c>
      <c r="F1650" s="624" t="s">
        <v>104</v>
      </c>
      <c r="G1650" s="791"/>
      <c r="H1650" s="791"/>
      <c r="I1650" s="744"/>
      <c r="J1650" s="792" t="s">
        <v>1225</v>
      </c>
      <c r="K1650" s="644"/>
      <c r="M1650" s="585"/>
      <c r="O1650" s="579">
        <f t="shared" si="191"/>
        <v>0</v>
      </c>
      <c r="P1650" s="585" t="e">
        <f t="shared" si="192"/>
        <v>#N/A</v>
      </c>
      <c r="Q1650" s="602"/>
      <c r="R1650" s="602"/>
      <c r="S1650" s="579">
        <f t="shared" si="193"/>
        <v>0</v>
      </c>
      <c r="T1650" s="579">
        <f t="shared" si="194"/>
        <v>0</v>
      </c>
      <c r="U1650" s="735"/>
      <c r="V1650" s="831"/>
      <c r="X1650" s="981">
        <v>0</v>
      </c>
      <c r="Y1650" s="981" t="e">
        <v>#N/A</v>
      </c>
      <c r="AB1650" s="981">
        <v>0</v>
      </c>
      <c r="AC1650" s="981">
        <v>0</v>
      </c>
    </row>
    <row r="1651" spans="1:35" ht="15.75" hidden="1" customHeight="1" thickBot="1" x14ac:dyDescent="0.25">
      <c r="A1651" s="580" t="str">
        <f t="shared" si="190"/>
        <v>52149349DO023E</v>
      </c>
      <c r="B1651" s="581">
        <v>1635</v>
      </c>
      <c r="C1651" s="810">
        <v>52149349</v>
      </c>
      <c r="D1651" s="810" t="s">
        <v>10093</v>
      </c>
      <c r="E1651" s="810">
        <v>100</v>
      </c>
      <c r="F1651" s="803" t="s">
        <v>104</v>
      </c>
      <c r="G1651" s="810" t="s">
        <v>1186</v>
      </c>
      <c r="H1651" s="811" t="s">
        <v>69</v>
      </c>
      <c r="I1651" s="804" t="s">
        <v>104</v>
      </c>
      <c r="J1651" s="805" t="s">
        <v>9797</v>
      </c>
      <c r="K1651" s="807" t="s">
        <v>718</v>
      </c>
      <c r="L1651" s="807" t="s">
        <v>47</v>
      </c>
      <c r="M1651" s="808">
        <v>1</v>
      </c>
      <c r="N1651" s="807" t="s">
        <v>78</v>
      </c>
      <c r="O1651" s="809">
        <f t="shared" si="191"/>
        <v>0</v>
      </c>
      <c r="P1651" s="808" t="e">
        <f t="shared" si="192"/>
        <v>#N/A</v>
      </c>
      <c r="Q1651" s="822"/>
      <c r="R1651" s="822"/>
      <c r="S1651" s="809" t="e">
        <f t="shared" si="193"/>
        <v>#N/A</v>
      </c>
      <c r="T1651" s="809" t="e">
        <f t="shared" si="194"/>
        <v>#N/A</v>
      </c>
      <c r="U1651" s="888"/>
      <c r="V1651" s="889"/>
      <c r="X1651" s="981">
        <v>0</v>
      </c>
      <c r="Y1651" s="981" t="e">
        <v>#N/A</v>
      </c>
      <c r="AB1651" s="981" t="e">
        <v>#N/A</v>
      </c>
      <c r="AC1651" s="981" t="e">
        <v>#N/A</v>
      </c>
    </row>
    <row r="1652" spans="1:35" ht="15.75" hidden="1" customHeight="1" thickBot="1" x14ac:dyDescent="0.25">
      <c r="A1652" s="580" t="str">
        <f t="shared" si="190"/>
        <v>52149348DO023E</v>
      </c>
      <c r="B1652" s="581">
        <v>1636</v>
      </c>
      <c r="C1652" s="810">
        <v>52149348</v>
      </c>
      <c r="D1652" s="810" t="s">
        <v>726</v>
      </c>
      <c r="E1652" s="810">
        <v>100</v>
      </c>
      <c r="F1652" s="803" t="s">
        <v>104</v>
      </c>
      <c r="G1652" s="810" t="s">
        <v>1186</v>
      </c>
      <c r="H1652" s="811" t="s">
        <v>69</v>
      </c>
      <c r="I1652" s="804" t="s">
        <v>104</v>
      </c>
      <c r="J1652" s="805" t="s">
        <v>9797</v>
      </c>
      <c r="K1652" s="807" t="s">
        <v>718</v>
      </c>
      <c r="L1652" s="807" t="s">
        <v>47</v>
      </c>
      <c r="M1652" s="808">
        <v>1</v>
      </c>
      <c r="N1652" s="807" t="s">
        <v>78</v>
      </c>
      <c r="O1652" s="809">
        <f t="shared" si="191"/>
        <v>0</v>
      </c>
      <c r="P1652" s="808" t="e">
        <f t="shared" si="192"/>
        <v>#N/A</v>
      </c>
      <c r="Q1652" s="822"/>
      <c r="R1652" s="822"/>
      <c r="S1652" s="809" t="e">
        <f t="shared" si="193"/>
        <v>#N/A</v>
      </c>
      <c r="T1652" s="809" t="e">
        <f t="shared" si="194"/>
        <v>#N/A</v>
      </c>
      <c r="U1652" s="888"/>
      <c r="V1652" s="889"/>
      <c r="X1652" s="981">
        <v>0</v>
      </c>
      <c r="Y1652" s="981" t="e">
        <v>#N/A</v>
      </c>
      <c r="AB1652" s="981" t="e">
        <v>#N/A</v>
      </c>
      <c r="AC1652" s="981" t="e">
        <v>#N/A</v>
      </c>
    </row>
    <row r="1653" spans="1:35" ht="15.75" hidden="1" customHeight="1" thickBot="1" x14ac:dyDescent="0.25">
      <c r="A1653" s="580" t="str">
        <f t="shared" ref="A1653:A1657" si="195">CONCATENATE(C1653,G1653)</f>
        <v>52132019DO023E</v>
      </c>
      <c r="B1653" s="581">
        <v>1637</v>
      </c>
      <c r="C1653" s="801">
        <v>52132019</v>
      </c>
      <c r="D1653" s="801" t="s">
        <v>10137</v>
      </c>
      <c r="E1653" s="802"/>
      <c r="F1653" s="803" t="s">
        <v>104</v>
      </c>
      <c r="G1653" s="808" t="s">
        <v>1186</v>
      </c>
      <c r="H1653" s="808" t="s">
        <v>10103</v>
      </c>
      <c r="I1653" s="804" t="s">
        <v>104</v>
      </c>
      <c r="J1653" s="805" t="s">
        <v>1225</v>
      </c>
      <c r="K1653" s="807" t="s">
        <v>10139</v>
      </c>
      <c r="L1653" s="808"/>
      <c r="M1653" s="808"/>
      <c r="N1653" s="807" t="s">
        <v>78</v>
      </c>
      <c r="O1653" s="809">
        <f t="shared" ref="O1653:O1714" si="196">ROUNDUP(IF(N1653="PENDANT",(VLOOKUP(L1653,$E$2:$I$9,5,FALSE)*M1653)),0)</f>
        <v>0</v>
      </c>
      <c r="P1653" s="808" t="e">
        <f t="shared" ref="P1653:P1714" si="197">ROUNDUP(VLOOKUP(L1653,$E$2:$I$9,5,FALSE)*M1653,0)</f>
        <v>#N/A</v>
      </c>
      <c r="Q1653" s="822"/>
      <c r="R1653" s="822"/>
      <c r="S1653" s="809" t="e">
        <f t="shared" ref="S1653:S1714" si="198">ROUNDUP(IF(N1653="pps",(M1653*VLOOKUP(L1653,$E$2:$I$9,4,FALSE)*$B$3)/E1653,0),0)</f>
        <v>#N/A</v>
      </c>
      <c r="T1653" s="809" t="e">
        <f t="shared" ref="T1653:T1714" si="199">ROUNDUP(IF(N1653="pps",(M1653*VLOOKUP(L1653,$E$2:$I$9,4,FALSE)*$B$9)/E1653,0),0)</f>
        <v>#N/A</v>
      </c>
      <c r="U1653" s="888"/>
      <c r="V1653" s="889"/>
      <c r="X1653" s="981">
        <v>0</v>
      </c>
      <c r="Y1653" s="981" t="e">
        <v>#N/A</v>
      </c>
      <c r="AB1653" s="981" t="e">
        <v>#N/A</v>
      </c>
      <c r="AC1653" s="981" t="e">
        <v>#N/A</v>
      </c>
    </row>
    <row r="1654" spans="1:35" ht="15.75" hidden="1" customHeight="1" thickBot="1" x14ac:dyDescent="0.25">
      <c r="A1654" s="580" t="str">
        <f t="shared" si="195"/>
        <v>52147911</v>
      </c>
      <c r="B1654" s="581">
        <v>1638</v>
      </c>
      <c r="C1654" s="801">
        <v>52147911</v>
      </c>
      <c r="D1654" s="801" t="s">
        <v>10138</v>
      </c>
      <c r="E1654" s="802"/>
      <c r="F1654" s="803" t="s">
        <v>104</v>
      </c>
      <c r="G1654" s="808"/>
      <c r="H1654" s="808" t="s">
        <v>10103</v>
      </c>
      <c r="I1654" s="804" t="s">
        <v>104</v>
      </c>
      <c r="J1654" s="805" t="s">
        <v>9797</v>
      </c>
      <c r="K1654" s="807" t="s">
        <v>10139</v>
      </c>
      <c r="L1654" s="808"/>
      <c r="M1654" s="808"/>
      <c r="N1654" s="807" t="s">
        <v>78</v>
      </c>
      <c r="O1654" s="809">
        <f t="shared" si="196"/>
        <v>0</v>
      </c>
      <c r="P1654" s="808" t="e">
        <f t="shared" si="197"/>
        <v>#N/A</v>
      </c>
      <c r="Q1654" s="822"/>
      <c r="R1654" s="822"/>
      <c r="S1654" s="809" t="e">
        <f t="shared" si="198"/>
        <v>#N/A</v>
      </c>
      <c r="T1654" s="809" t="e">
        <f t="shared" si="199"/>
        <v>#N/A</v>
      </c>
      <c r="U1654" s="888"/>
      <c r="V1654" s="889"/>
      <c r="X1654" s="981">
        <v>0</v>
      </c>
      <c r="Y1654" s="981" t="e">
        <v>#N/A</v>
      </c>
      <c r="AB1654" s="981" t="e">
        <v>#N/A</v>
      </c>
      <c r="AC1654" s="981" t="e">
        <v>#N/A</v>
      </c>
    </row>
    <row r="1655" spans="1:35" ht="15.75" hidden="1" customHeight="1" thickBot="1" x14ac:dyDescent="0.25">
      <c r="A1655" s="580" t="str">
        <f t="shared" si="195"/>
        <v>52132020</v>
      </c>
      <c r="B1655" s="581">
        <v>1639</v>
      </c>
      <c r="C1655" s="801">
        <v>52132020</v>
      </c>
      <c r="D1655" s="801" t="s">
        <v>10137</v>
      </c>
      <c r="E1655" s="802"/>
      <c r="F1655" s="803" t="s">
        <v>104</v>
      </c>
      <c r="G1655" s="808"/>
      <c r="H1655" s="808" t="s">
        <v>10103</v>
      </c>
      <c r="I1655" s="804" t="s">
        <v>104</v>
      </c>
      <c r="J1655" s="805" t="s">
        <v>1225</v>
      </c>
      <c r="K1655" s="807" t="s">
        <v>10139</v>
      </c>
      <c r="L1655" s="808"/>
      <c r="M1655" s="808"/>
      <c r="N1655" s="807" t="s">
        <v>78</v>
      </c>
      <c r="O1655" s="809">
        <f t="shared" si="196"/>
        <v>0</v>
      </c>
      <c r="P1655" s="808" t="e">
        <f t="shared" si="197"/>
        <v>#N/A</v>
      </c>
      <c r="Q1655" s="822"/>
      <c r="R1655" s="822"/>
      <c r="S1655" s="809" t="e">
        <f t="shared" si="198"/>
        <v>#N/A</v>
      </c>
      <c r="T1655" s="809" t="e">
        <f t="shared" si="199"/>
        <v>#N/A</v>
      </c>
      <c r="U1655" s="888"/>
      <c r="V1655" s="889"/>
      <c r="X1655" s="981">
        <v>0</v>
      </c>
      <c r="Y1655" s="981" t="e">
        <v>#N/A</v>
      </c>
      <c r="AB1655" s="981" t="e">
        <v>#N/A</v>
      </c>
      <c r="AC1655" s="981" t="e">
        <v>#N/A</v>
      </c>
    </row>
    <row r="1656" spans="1:35" ht="15.75" hidden="1" customHeight="1" thickBot="1" x14ac:dyDescent="0.25">
      <c r="A1656" s="580" t="str">
        <f t="shared" si="195"/>
        <v>52147912</v>
      </c>
      <c r="B1656" s="581">
        <v>1640</v>
      </c>
      <c r="C1656" s="801">
        <v>52147912</v>
      </c>
      <c r="D1656" s="801" t="s">
        <v>10138</v>
      </c>
      <c r="E1656" s="802"/>
      <c r="F1656" s="803" t="s">
        <v>104</v>
      </c>
      <c r="G1656" s="808"/>
      <c r="H1656" s="808" t="s">
        <v>10103</v>
      </c>
      <c r="I1656" s="804" t="s">
        <v>104</v>
      </c>
      <c r="J1656" s="805" t="s">
        <v>9797</v>
      </c>
      <c r="K1656" s="807" t="s">
        <v>10139</v>
      </c>
      <c r="L1656" s="808"/>
      <c r="M1656" s="808"/>
      <c r="N1656" s="807" t="s">
        <v>78</v>
      </c>
      <c r="O1656" s="809">
        <f t="shared" si="196"/>
        <v>0</v>
      </c>
      <c r="P1656" s="808" t="e">
        <f t="shared" si="197"/>
        <v>#N/A</v>
      </c>
      <c r="Q1656" s="822"/>
      <c r="R1656" s="822"/>
      <c r="S1656" s="809" t="e">
        <f t="shared" si="198"/>
        <v>#N/A</v>
      </c>
      <c r="T1656" s="809" t="e">
        <f t="shared" si="199"/>
        <v>#N/A</v>
      </c>
      <c r="U1656" s="888"/>
      <c r="V1656" s="889"/>
      <c r="X1656" s="981">
        <v>0</v>
      </c>
      <c r="Y1656" s="981" t="e">
        <v>#N/A</v>
      </c>
      <c r="AB1656" s="981" t="e">
        <v>#N/A</v>
      </c>
      <c r="AC1656" s="981" t="e">
        <v>#N/A</v>
      </c>
    </row>
    <row r="1657" spans="1:35" s="890" customFormat="1" ht="15.75" hidden="1" customHeight="1" thickBot="1" x14ac:dyDescent="0.25">
      <c r="A1657" s="812" t="str">
        <f t="shared" si="195"/>
        <v>52149136</v>
      </c>
      <c r="B1657" s="581">
        <v>1641</v>
      </c>
      <c r="C1657" s="802">
        <v>52149136</v>
      </c>
      <c r="D1657" s="802" t="s">
        <v>422</v>
      </c>
      <c r="E1657" s="802"/>
      <c r="F1657" s="803" t="s">
        <v>104</v>
      </c>
      <c r="G1657" s="802"/>
      <c r="H1657" s="811" t="s">
        <v>69</v>
      </c>
      <c r="I1657" s="804" t="s">
        <v>104</v>
      </c>
      <c r="J1657" s="805" t="s">
        <v>83</v>
      </c>
      <c r="K1657" s="807" t="s">
        <v>105</v>
      </c>
      <c r="L1657" s="807" t="s">
        <v>301</v>
      </c>
      <c r="M1657" s="808">
        <v>1</v>
      </c>
      <c r="N1657" s="807"/>
      <c r="O1657" s="809">
        <f t="shared" si="196"/>
        <v>0</v>
      </c>
      <c r="P1657" s="808" t="e">
        <f t="shared" si="197"/>
        <v>#N/A</v>
      </c>
      <c r="Q1657" s="822"/>
      <c r="R1657" s="822"/>
      <c r="S1657" s="809">
        <f t="shared" si="198"/>
        <v>0</v>
      </c>
      <c r="T1657" s="809">
        <f t="shared" si="199"/>
        <v>0</v>
      </c>
      <c r="U1657" s="888"/>
      <c r="V1657" s="889"/>
      <c r="X1657" s="986">
        <v>0</v>
      </c>
      <c r="Y1657" s="986" t="e">
        <v>#N/A</v>
      </c>
      <c r="Z1657" s="986"/>
      <c r="AA1657" s="986"/>
      <c r="AB1657" s="986">
        <v>0</v>
      </c>
      <c r="AC1657" s="986">
        <v>0</v>
      </c>
      <c r="AD1657" s="986"/>
      <c r="AE1657" s="986"/>
      <c r="AF1657" s="986"/>
      <c r="AG1657" s="986"/>
      <c r="AH1657" s="986"/>
      <c r="AI1657" s="986"/>
    </row>
    <row r="1658" spans="1:35" ht="15.75" hidden="1" customHeight="1" thickBot="1" x14ac:dyDescent="0.25">
      <c r="A1658" s="580" t="str">
        <f t="shared" ref="A1658:A1721" si="200">CONCATENATE(C1658,G1658)</f>
        <v>52113571PINTURA</v>
      </c>
      <c r="B1658" s="581">
        <v>1642</v>
      </c>
      <c r="C1658" s="623">
        <v>52113571</v>
      </c>
      <c r="D1658" s="623" t="s">
        <v>10149</v>
      </c>
      <c r="E1658" s="623">
        <v>1000</v>
      </c>
      <c r="F1658" s="624" t="s">
        <v>315</v>
      </c>
      <c r="G1658" s="354" t="s">
        <v>315</v>
      </c>
      <c r="I1658" s="354" t="s">
        <v>315</v>
      </c>
      <c r="J1658" s="792" t="s">
        <v>1225</v>
      </c>
      <c r="K1658" s="354" t="s">
        <v>10110</v>
      </c>
      <c r="L1658" s="354" t="s">
        <v>9782</v>
      </c>
      <c r="M1658" s="354">
        <v>1</v>
      </c>
      <c r="N1658" s="644" t="s">
        <v>147</v>
      </c>
      <c r="O1658" s="579">
        <f t="shared" si="196"/>
        <v>38</v>
      </c>
      <c r="P1658" s="585">
        <f t="shared" si="197"/>
        <v>38</v>
      </c>
      <c r="Q1658" s="602"/>
      <c r="R1658" s="602"/>
      <c r="S1658" s="579">
        <f t="shared" si="198"/>
        <v>0</v>
      </c>
      <c r="T1658" s="579">
        <f t="shared" si="199"/>
        <v>0</v>
      </c>
      <c r="U1658" s="735" t="s">
        <v>9822</v>
      </c>
      <c r="V1658" s="832">
        <v>42970</v>
      </c>
      <c r="X1658" s="981">
        <v>19</v>
      </c>
      <c r="Y1658" s="981">
        <v>19</v>
      </c>
      <c r="AB1658" s="981">
        <v>0</v>
      </c>
      <c r="AC1658" s="981">
        <v>0</v>
      </c>
    </row>
    <row r="1659" spans="1:35" ht="15.75" hidden="1" customHeight="1" thickBot="1" x14ac:dyDescent="0.25">
      <c r="A1659" s="580" t="str">
        <f t="shared" si="200"/>
        <v>94749904PINTURA</v>
      </c>
      <c r="B1659" s="581">
        <v>1643</v>
      </c>
      <c r="C1659" s="623">
        <v>94749904</v>
      </c>
      <c r="D1659" s="623" t="s">
        <v>10149</v>
      </c>
      <c r="E1659" s="623">
        <v>2000</v>
      </c>
      <c r="F1659" s="624" t="s">
        <v>315</v>
      </c>
      <c r="G1659" s="354" t="s">
        <v>315</v>
      </c>
      <c r="I1659" s="354" t="s">
        <v>315</v>
      </c>
      <c r="J1659" s="792" t="s">
        <v>1225</v>
      </c>
      <c r="K1659" s="354" t="s">
        <v>10110</v>
      </c>
      <c r="L1659" s="354" t="s">
        <v>9782</v>
      </c>
      <c r="M1659" s="354">
        <v>1</v>
      </c>
      <c r="N1659" s="644" t="s">
        <v>147</v>
      </c>
      <c r="O1659" s="579">
        <f>ROUNDUP(IF(N1659="PENDANT",(VLOOKUP(L1659,$E$2:$I$9,5,FALSE)*M1659)),0)</f>
        <v>38</v>
      </c>
      <c r="P1659" s="585">
        <f>ROUNDUP(VLOOKUP(L1659,$E$2:$I$9,5,FALSE)*M1659,0)</f>
        <v>38</v>
      </c>
      <c r="Q1659" s="602"/>
      <c r="R1659" s="602"/>
      <c r="S1659" s="579">
        <f>ROUNDUP(IF(N1659="pps",(M1659*VLOOKUP(L1659,$E$2:$I$9,4,FALSE)*$B$3)/E1659,0),0)</f>
        <v>0</v>
      </c>
      <c r="T1659" s="579">
        <f>ROUNDUP(IF(N1659="pps",(M1659*VLOOKUP(L1659,$E$2:$I$9,4,FALSE)*$B$9)/E1659,0),0)</f>
        <v>0</v>
      </c>
      <c r="U1659" s="891" t="s">
        <v>9822</v>
      </c>
      <c r="V1659" s="892">
        <v>42970</v>
      </c>
      <c r="X1659" s="981">
        <v>19</v>
      </c>
      <c r="Y1659" s="981">
        <v>19</v>
      </c>
      <c r="AB1659" s="981">
        <v>0</v>
      </c>
      <c r="AC1659" s="981">
        <v>0</v>
      </c>
    </row>
    <row r="1660" spans="1:35" ht="15.75" hidden="1" customHeight="1" thickBot="1" x14ac:dyDescent="0.25">
      <c r="A1660" s="580" t="str">
        <f t="shared" si="200"/>
        <v>94749906PINTURA</v>
      </c>
      <c r="B1660" s="581">
        <v>1644</v>
      </c>
      <c r="C1660" s="623">
        <v>94749906</v>
      </c>
      <c r="D1660" s="623" t="s">
        <v>10149</v>
      </c>
      <c r="F1660" s="624" t="s">
        <v>315</v>
      </c>
      <c r="G1660" s="354" t="s">
        <v>315</v>
      </c>
      <c r="I1660" s="354" t="s">
        <v>315</v>
      </c>
      <c r="J1660" s="792" t="s">
        <v>1225</v>
      </c>
      <c r="K1660" s="354" t="s">
        <v>10110</v>
      </c>
      <c r="L1660" s="354" t="s">
        <v>9782</v>
      </c>
      <c r="M1660" s="354">
        <v>1</v>
      </c>
      <c r="N1660" s="644" t="s">
        <v>147</v>
      </c>
      <c r="O1660" s="579">
        <f>ROUNDUP(IF(N1660="PENDANT",(VLOOKUP(L1660,$E$2:$I$9,5,FALSE)*M1660)),0)</f>
        <v>38</v>
      </c>
      <c r="P1660" s="585">
        <f>ROUNDUP(VLOOKUP(L1660,$E$2:$I$9,5,FALSE)*M1660,0)</f>
        <v>38</v>
      </c>
      <c r="Q1660" s="602"/>
      <c r="R1660" s="602"/>
      <c r="S1660" s="579">
        <f>ROUNDUP(IF(N1660="pps",(M1660*VLOOKUP(L1660,$E$2:$I$9,4,FALSE)*$B$3)/E1660,0),0)</f>
        <v>0</v>
      </c>
      <c r="T1660" s="579">
        <f>ROUNDUP(IF(N1660="pps",(M1660*VLOOKUP(L1660,$E$2:$I$9,4,FALSE)*$B$9)/E1660,0),0)</f>
        <v>0</v>
      </c>
      <c r="U1660" s="891" t="s">
        <v>9822</v>
      </c>
      <c r="V1660" s="892">
        <v>42970</v>
      </c>
      <c r="X1660" s="981">
        <v>19</v>
      </c>
      <c r="Y1660" s="981">
        <v>19</v>
      </c>
      <c r="AB1660" s="981">
        <v>0</v>
      </c>
      <c r="AC1660" s="981">
        <v>0</v>
      </c>
    </row>
    <row r="1661" spans="1:35" ht="15.75" hidden="1" customHeight="1" thickBot="1" x14ac:dyDescent="0.25">
      <c r="A1661" s="580" t="str">
        <f t="shared" si="200"/>
        <v>94725747PINTURA</v>
      </c>
      <c r="B1661" s="581">
        <v>1645</v>
      </c>
      <c r="C1661" s="623">
        <v>94725747</v>
      </c>
      <c r="D1661" s="623" t="s">
        <v>10149</v>
      </c>
      <c r="E1661" s="623">
        <v>3000</v>
      </c>
      <c r="F1661" s="624" t="s">
        <v>315</v>
      </c>
      <c r="G1661" s="354" t="s">
        <v>315</v>
      </c>
      <c r="I1661" s="354" t="s">
        <v>315</v>
      </c>
      <c r="J1661" s="792" t="s">
        <v>1225</v>
      </c>
      <c r="K1661" s="354" t="s">
        <v>10110</v>
      </c>
      <c r="L1661" s="354" t="s">
        <v>9782</v>
      </c>
      <c r="M1661" s="354">
        <v>1</v>
      </c>
      <c r="N1661" s="644" t="s">
        <v>147</v>
      </c>
      <c r="O1661" s="579">
        <f>ROUNDUP(IF(N1661="PENDANT",(VLOOKUP(L1661,$E$2:$I$9,5,FALSE)*M1661)),0)</f>
        <v>38</v>
      </c>
      <c r="P1661" s="585">
        <f>ROUNDUP(VLOOKUP(L1661,$E$2:$I$9,5,FALSE)*M1661,0)</f>
        <v>38</v>
      </c>
      <c r="Q1661" s="602"/>
      <c r="R1661" s="602"/>
      <c r="S1661" s="579">
        <f>ROUNDUP(IF(N1661="pps",(M1661*VLOOKUP(L1661,$E$2:$I$9,4,FALSE)*$B$3)/E1661,0),0)</f>
        <v>0</v>
      </c>
      <c r="T1661" s="579">
        <f>ROUNDUP(IF(N1661="pps",(M1661*VLOOKUP(L1661,$E$2:$I$9,4,FALSE)*$B$9)/E1661,0),0)</f>
        <v>0</v>
      </c>
      <c r="U1661" s="891" t="s">
        <v>9822</v>
      </c>
      <c r="V1661" s="892">
        <v>42970</v>
      </c>
      <c r="X1661" s="981">
        <v>19</v>
      </c>
      <c r="Y1661" s="981">
        <v>19</v>
      </c>
      <c r="AB1661" s="981">
        <v>0</v>
      </c>
      <c r="AC1661" s="981">
        <v>0</v>
      </c>
    </row>
    <row r="1662" spans="1:35" ht="15.75" hidden="1" customHeight="1" thickBot="1" x14ac:dyDescent="0.25">
      <c r="A1662" s="580" t="str">
        <f t="shared" si="200"/>
        <v>52033619PINTURA</v>
      </c>
      <c r="B1662" s="581">
        <v>1646</v>
      </c>
      <c r="C1662" s="623">
        <v>52033619</v>
      </c>
      <c r="D1662" s="623" t="s">
        <v>10149</v>
      </c>
      <c r="E1662" s="623">
        <v>5000</v>
      </c>
      <c r="F1662" s="624" t="s">
        <v>315</v>
      </c>
      <c r="G1662" s="354" t="s">
        <v>315</v>
      </c>
      <c r="I1662" s="354" t="s">
        <v>315</v>
      </c>
      <c r="J1662" s="792" t="s">
        <v>1225</v>
      </c>
      <c r="K1662" s="354" t="s">
        <v>10110</v>
      </c>
      <c r="L1662" s="354" t="s">
        <v>9782</v>
      </c>
      <c r="M1662" s="354">
        <v>1</v>
      </c>
      <c r="N1662" s="644" t="s">
        <v>147</v>
      </c>
      <c r="O1662" s="579">
        <f>ROUNDUP(IF(N1662="PENDANT",(VLOOKUP(L1662,$E$2:$I$9,5,FALSE)*M1662)),0)</f>
        <v>38</v>
      </c>
      <c r="P1662" s="585">
        <f>ROUNDUP(VLOOKUP(L1662,$E$2:$I$9,5,FALSE)*M1662,0)</f>
        <v>38</v>
      </c>
      <c r="Q1662" s="602"/>
      <c r="R1662" s="602"/>
      <c r="S1662" s="579">
        <f>ROUNDUP(IF(N1662="pps",(M1662*VLOOKUP(L1662,$E$2:$I$9,4,FALSE)*$B$3)/E1662,0),0)</f>
        <v>0</v>
      </c>
      <c r="T1662" s="579">
        <f>ROUNDUP(IF(N1662="pps",(M1662*VLOOKUP(L1662,$E$2:$I$9,4,FALSE)*$B$9)/E1662,0),0)</f>
        <v>0</v>
      </c>
      <c r="U1662" s="644" t="s">
        <v>9822</v>
      </c>
      <c r="V1662" s="892">
        <v>42970</v>
      </c>
      <c r="X1662" s="981">
        <v>19</v>
      </c>
      <c r="Y1662" s="981">
        <v>19</v>
      </c>
      <c r="AB1662" s="981">
        <v>0</v>
      </c>
      <c r="AC1662" s="981">
        <v>0</v>
      </c>
    </row>
    <row r="1663" spans="1:35" ht="15.75" hidden="1" customHeight="1" thickBot="1" x14ac:dyDescent="0.25">
      <c r="A1663" s="580" t="str">
        <f t="shared" si="200"/>
        <v>52147303SPSBAGS</v>
      </c>
      <c r="B1663" s="581">
        <v>1647</v>
      </c>
      <c r="C1663" s="623">
        <v>52147303</v>
      </c>
      <c r="D1663" s="623" t="s">
        <v>10177</v>
      </c>
      <c r="E1663" s="623">
        <v>12</v>
      </c>
      <c r="F1663" s="624" t="s">
        <v>140</v>
      </c>
      <c r="G1663" s="354" t="s">
        <v>10178</v>
      </c>
      <c r="J1663" s="792" t="s">
        <v>1482</v>
      </c>
      <c r="K1663" s="354" t="s">
        <v>140</v>
      </c>
      <c r="O1663" s="579">
        <f>ROUNDUP(IF(N1663="PENDANT",(VLOOKUP(L1663,$E$2:$I$9,5,FALSE)*M1663)),0)</f>
        <v>0</v>
      </c>
      <c r="P1663" s="585" t="e">
        <f>ROUNDUP(VLOOKUP(L1663,$E$2:$I$9,5,FALSE)*M1663,0)</f>
        <v>#N/A</v>
      </c>
      <c r="Q1663" s="602"/>
      <c r="R1663" s="602"/>
      <c r="S1663" s="579">
        <f>ROUNDUP(IF(N1663="pps",(M1663*VLOOKUP(L1663,$E$2:$I$9,4,FALSE)*$B$3)/E1663,0),0)</f>
        <v>0</v>
      </c>
      <c r="T1663" s="579">
        <f>ROUNDUP(IF(N1663="pps",(M1663*VLOOKUP(L1663,$E$2:$I$9,4,FALSE)*$B$9)/E1663,0),0)</f>
        <v>0</v>
      </c>
      <c r="U1663" s="644"/>
      <c r="V1663" s="892"/>
    </row>
    <row r="1664" spans="1:35" ht="15.75" hidden="1" customHeight="1" thickBot="1" x14ac:dyDescent="0.25">
      <c r="A1664" s="580" t="str">
        <f t="shared" si="200"/>
        <v>52133330TAP034D</v>
      </c>
      <c r="B1664" s="581">
        <v>1648</v>
      </c>
      <c r="C1664" s="623">
        <v>52133330</v>
      </c>
      <c r="D1664" s="623" t="s">
        <v>10196</v>
      </c>
      <c r="E1664" s="623">
        <v>80</v>
      </c>
      <c r="G1664" s="354" t="s">
        <v>10014</v>
      </c>
      <c r="I1664" s="354" t="s">
        <v>9803</v>
      </c>
      <c r="J1664" s="792" t="s">
        <v>1482</v>
      </c>
      <c r="L1664" s="354" t="s">
        <v>9782</v>
      </c>
      <c r="M1664" s="354">
        <v>1</v>
      </c>
      <c r="N1664" s="644" t="s">
        <v>147</v>
      </c>
      <c r="O1664" s="579">
        <f t="shared" si="196"/>
        <v>38</v>
      </c>
      <c r="P1664" s="585">
        <f t="shared" si="197"/>
        <v>38</v>
      </c>
      <c r="Q1664" s="602"/>
      <c r="R1664" s="602"/>
      <c r="S1664" s="579">
        <f t="shared" si="198"/>
        <v>0</v>
      </c>
      <c r="T1664" s="579">
        <f t="shared" si="199"/>
        <v>0</v>
      </c>
      <c r="U1664" s="814"/>
      <c r="V1664" s="814"/>
    </row>
    <row r="1665" spans="1:35" ht="15.75" hidden="1" customHeight="1" thickBot="1" x14ac:dyDescent="0.25">
      <c r="A1665" s="580" t="str">
        <f t="shared" si="200"/>
        <v>52084512MA010E</v>
      </c>
      <c r="B1665" s="581">
        <v>1649</v>
      </c>
      <c r="C1665" s="582">
        <v>52084512</v>
      </c>
      <c r="D1665" s="582" t="s">
        <v>1688</v>
      </c>
      <c r="E1665" s="582">
        <v>24</v>
      </c>
      <c r="F1665" s="584" t="s">
        <v>1689</v>
      </c>
      <c r="G1665" s="585" t="s">
        <v>1400</v>
      </c>
      <c r="H1665" s="585"/>
      <c r="I1665" s="584" t="s">
        <v>1690</v>
      </c>
      <c r="J1665" s="584" t="s">
        <v>1660</v>
      </c>
      <c r="K1665" s="585" t="s">
        <v>1691</v>
      </c>
      <c r="L1665" s="585" t="s">
        <v>9783</v>
      </c>
      <c r="M1665" s="585">
        <v>1</v>
      </c>
      <c r="N1665" s="585" t="s">
        <v>147</v>
      </c>
      <c r="O1665" s="579" t="s">
        <v>10066</v>
      </c>
      <c r="P1665" s="585">
        <f t="shared" si="197"/>
        <v>38</v>
      </c>
      <c r="Q1665" s="602"/>
      <c r="R1665" s="602"/>
      <c r="S1665" s="579">
        <f t="shared" si="198"/>
        <v>0</v>
      </c>
      <c r="T1665" s="579">
        <f t="shared" si="199"/>
        <v>0</v>
      </c>
      <c r="U1665" s="614" t="s">
        <v>9824</v>
      </c>
      <c r="V1665" s="828">
        <v>43033</v>
      </c>
    </row>
    <row r="1666" spans="1:35" s="1030" customFormat="1" ht="15" hidden="1" customHeight="1" thickBot="1" x14ac:dyDescent="0.25">
      <c r="A1666" s="580" t="str">
        <f t="shared" si="200"/>
        <v>52142402SEQ. FAROL</v>
      </c>
      <c r="B1666" s="581">
        <v>1650</v>
      </c>
      <c r="C1666" s="582">
        <v>52142402</v>
      </c>
      <c r="D1666" s="616" t="s">
        <v>10209</v>
      </c>
      <c r="E1666" s="582">
        <v>32</v>
      </c>
      <c r="F1666" s="584" t="s">
        <v>2419</v>
      </c>
      <c r="G1666" s="584" t="s">
        <v>2484</v>
      </c>
      <c r="H1666" s="584"/>
      <c r="I1666" s="585" t="s">
        <v>2484</v>
      </c>
      <c r="J1666" s="584" t="s">
        <v>831</v>
      </c>
      <c r="K1666" s="585"/>
      <c r="L1666" s="585" t="s">
        <v>9782</v>
      </c>
      <c r="M1666" s="585">
        <v>1</v>
      </c>
      <c r="N1666" s="585" t="s">
        <v>147</v>
      </c>
      <c r="O1666" s="579" t="s">
        <v>10066</v>
      </c>
      <c r="P1666" s="585">
        <f t="shared" si="197"/>
        <v>38</v>
      </c>
      <c r="Q1666" s="602"/>
      <c r="R1666" s="602"/>
      <c r="S1666" s="579">
        <f t="shared" si="198"/>
        <v>0</v>
      </c>
      <c r="T1666" s="579">
        <f t="shared" si="199"/>
        <v>0</v>
      </c>
      <c r="U1666" s="1031" t="s">
        <v>9822</v>
      </c>
      <c r="V1666" s="1032">
        <v>43054</v>
      </c>
      <c r="X1666" s="981">
        <v>0</v>
      </c>
      <c r="Y1666" s="981">
        <v>19</v>
      </c>
      <c r="Z1666" s="981"/>
      <c r="AA1666" s="981"/>
      <c r="AB1666" s="981">
        <v>0</v>
      </c>
      <c r="AC1666" s="981">
        <v>0</v>
      </c>
      <c r="AD1666" s="981"/>
      <c r="AE1666" s="981"/>
      <c r="AF1666" s="981"/>
      <c r="AG1666" s="981"/>
      <c r="AH1666" s="981"/>
      <c r="AI1666" s="981"/>
    </row>
    <row r="1667" spans="1:35" ht="15.75" hidden="1" customHeight="1" thickBot="1" x14ac:dyDescent="0.25">
      <c r="A1667" s="580" t="str">
        <f t="shared" si="200"/>
        <v>52142403SEQ. FAROL</v>
      </c>
      <c r="B1667" s="581">
        <v>1651</v>
      </c>
      <c r="C1667" s="623">
        <v>52142403</v>
      </c>
      <c r="D1667" s="616" t="s">
        <v>10220</v>
      </c>
      <c r="E1667" s="623">
        <v>32</v>
      </c>
      <c r="G1667" s="584" t="s">
        <v>2484</v>
      </c>
      <c r="I1667" s="585" t="s">
        <v>2484</v>
      </c>
      <c r="J1667" s="584" t="s">
        <v>831</v>
      </c>
      <c r="L1667" s="354" t="s">
        <v>9782</v>
      </c>
      <c r="M1667" s="354">
        <v>1</v>
      </c>
      <c r="N1667" s="644" t="s">
        <v>147</v>
      </c>
      <c r="O1667" s="579" t="s">
        <v>10066</v>
      </c>
      <c r="P1667" s="585">
        <f t="shared" si="197"/>
        <v>38</v>
      </c>
      <c r="Q1667" s="602"/>
      <c r="R1667" s="602"/>
      <c r="S1667" s="579">
        <f t="shared" si="198"/>
        <v>0</v>
      </c>
      <c r="T1667" s="579">
        <f t="shared" si="199"/>
        <v>0</v>
      </c>
      <c r="U1667" s="814" t="s">
        <v>9822</v>
      </c>
      <c r="V1667" s="1033">
        <v>43054</v>
      </c>
    </row>
    <row r="1668" spans="1:35" s="1035" customFormat="1" ht="15.75" hidden="1" customHeight="1" thickBot="1" x14ac:dyDescent="0.25">
      <c r="A1668" s="580" t="str">
        <f>CONCATENATE(C1668,G1668)</f>
        <v>52146442SEQ. FAROL</v>
      </c>
      <c r="B1668" s="581">
        <v>1652</v>
      </c>
      <c r="C1668" s="582">
        <v>52146442</v>
      </c>
      <c r="D1668" s="616" t="s">
        <v>2492</v>
      </c>
      <c r="E1668" s="582">
        <v>12</v>
      </c>
      <c r="F1668" s="584" t="s">
        <v>2493</v>
      </c>
      <c r="G1668" s="584" t="s">
        <v>2484</v>
      </c>
      <c r="H1668" s="584"/>
      <c r="I1668" s="585"/>
      <c r="J1668" s="584" t="s">
        <v>1225</v>
      </c>
      <c r="K1668" s="585"/>
      <c r="L1668" s="585" t="s">
        <v>9783</v>
      </c>
      <c r="M1668" s="585">
        <v>1</v>
      </c>
      <c r="N1668" s="606"/>
      <c r="O1668" s="579">
        <f>ROUNDUP(IF(N1668="PENDANT",(VLOOKUP(L1668,$E$2:$I$9,5,FALSE)*M1668)),0)</f>
        <v>0</v>
      </c>
      <c r="P1668" s="585">
        <f>ROUNDUP(VLOOKUP(L1668,$E$2:$I$9,5,FALSE)*M1668,0)</f>
        <v>38</v>
      </c>
      <c r="Q1668" s="602"/>
      <c r="R1668" s="602"/>
      <c r="S1668" s="579">
        <f>ROUNDUP(IF(N1668="pps",(M1668*VLOOKUP(L1668,$E$2:$I$9,4,FALSE)*$B$3)/E1668,0),0)</f>
        <v>0</v>
      </c>
      <c r="T1668" s="579">
        <f>ROUNDUP(IF(N1668="pps",(M1668*VLOOKUP(L1668,$E$2:$I$9,4,FALSE)*$B$9)/E1668,0),0)</f>
        <v>0</v>
      </c>
      <c r="U1668" s="644"/>
      <c r="V1668" s="957"/>
      <c r="X1668" s="981">
        <v>0</v>
      </c>
      <c r="Y1668" s="981">
        <v>19</v>
      </c>
      <c r="Z1668" s="981"/>
      <c r="AA1668" s="981"/>
      <c r="AB1668" s="981">
        <v>0</v>
      </c>
      <c r="AC1668" s="981">
        <v>0</v>
      </c>
      <c r="AD1668" s="981"/>
      <c r="AE1668" s="981"/>
      <c r="AF1668" s="981"/>
      <c r="AG1668" s="981"/>
      <c r="AH1668" s="981"/>
      <c r="AI1668" s="981"/>
    </row>
    <row r="1669" spans="1:35" s="1035" customFormat="1" ht="15.75" hidden="1" customHeight="1" thickBot="1" x14ac:dyDescent="0.25">
      <c r="A1669" s="580" t="str">
        <f t="shared" ref="A1669:A1687" si="201">CONCATENATE(C1669,G1669)</f>
        <v>52146443SEQ. FAROL</v>
      </c>
      <c r="B1669" s="581">
        <v>1653</v>
      </c>
      <c r="C1669" s="582">
        <v>52146443</v>
      </c>
      <c r="D1669" s="616" t="s">
        <v>2494</v>
      </c>
      <c r="E1669" s="582">
        <v>12</v>
      </c>
      <c r="F1669" s="584" t="s">
        <v>2495</v>
      </c>
      <c r="G1669" s="584" t="s">
        <v>2484</v>
      </c>
      <c r="H1669" s="584"/>
      <c r="I1669" s="585"/>
      <c r="J1669" s="584" t="s">
        <v>1225</v>
      </c>
      <c r="K1669" s="585"/>
      <c r="L1669" s="585" t="s">
        <v>9783</v>
      </c>
      <c r="M1669" s="585">
        <v>1</v>
      </c>
      <c r="N1669" s="606"/>
      <c r="O1669" s="579">
        <f>ROUNDUP(IF(N1669="PENDANT",(VLOOKUP(L1669,$E$2:$I$9,5,FALSE)*M1669)),0)</f>
        <v>0</v>
      </c>
      <c r="P1669" s="585">
        <f>ROUNDUP(VLOOKUP(L1669,$E$2:$I$9,5,FALSE)*M1669,0)</f>
        <v>38</v>
      </c>
      <c r="Q1669" s="602"/>
      <c r="R1669" s="602"/>
      <c r="S1669" s="579">
        <f>ROUNDUP(IF(N1669="pps",(M1669*VLOOKUP(L1669,$E$2:$I$9,4,FALSE)*$B$3)/E1669,0),0)</f>
        <v>0</v>
      </c>
      <c r="T1669" s="579">
        <f>ROUNDUP(IF(N1669="pps",(M1669*VLOOKUP(L1669,$E$2:$I$9,4,FALSE)*$B$9)/E1669,0),0)</f>
        <v>0</v>
      </c>
      <c r="U1669" s="644"/>
      <c r="V1669" s="957"/>
      <c r="X1669" s="981">
        <v>0</v>
      </c>
      <c r="Y1669" s="981">
        <v>19</v>
      </c>
      <c r="Z1669" s="981"/>
      <c r="AA1669" s="981"/>
      <c r="AB1669" s="981">
        <v>0</v>
      </c>
      <c r="AC1669" s="981">
        <v>0</v>
      </c>
      <c r="AD1669" s="981"/>
      <c r="AE1669" s="981"/>
      <c r="AF1669" s="981"/>
      <c r="AG1669" s="981"/>
      <c r="AH1669" s="981"/>
      <c r="AI1669" s="981"/>
    </row>
    <row r="1670" spans="1:35" ht="15.75" hidden="1" customHeight="1" thickBot="1" x14ac:dyDescent="0.25">
      <c r="A1670" s="1038" t="str">
        <f t="shared" si="201"/>
        <v>52149612SEQ. CHICOTE</v>
      </c>
      <c r="B1670" s="1039">
        <v>1654</v>
      </c>
      <c r="C1670" s="1040">
        <v>52149612</v>
      </c>
      <c r="D1670" s="1040" t="s">
        <v>10163</v>
      </c>
      <c r="E1670" s="1040">
        <v>20</v>
      </c>
      <c r="F1670" s="1041"/>
      <c r="G1670" s="1042" t="s">
        <v>9916</v>
      </c>
      <c r="H1670" s="354" t="s">
        <v>10230</v>
      </c>
      <c r="J1670" s="354" t="s">
        <v>1225</v>
      </c>
      <c r="L1670" s="354" t="s">
        <v>9783</v>
      </c>
      <c r="M1670" s="354">
        <v>1</v>
      </c>
      <c r="O1670" s="579">
        <v>0</v>
      </c>
      <c r="P1670" s="585">
        <v>38</v>
      </c>
      <c r="Q1670" s="602"/>
      <c r="R1670" s="602"/>
      <c r="S1670" s="579">
        <v>0</v>
      </c>
      <c r="T1670" s="579">
        <v>0</v>
      </c>
      <c r="U1670" s="814"/>
      <c r="V1670" s="814"/>
      <c r="X1670" s="981">
        <v>0</v>
      </c>
      <c r="Y1670" s="981">
        <v>19</v>
      </c>
      <c r="AB1670" s="981">
        <v>0</v>
      </c>
      <c r="AC1670" s="981">
        <v>0</v>
      </c>
    </row>
    <row r="1671" spans="1:35" ht="15.75" hidden="1" customHeight="1" thickBot="1" x14ac:dyDescent="0.25">
      <c r="A1671" s="1038" t="str">
        <f t="shared" si="201"/>
        <v>52149614SEQ. CHICOTE</v>
      </c>
      <c r="B1671" s="1039">
        <v>1655</v>
      </c>
      <c r="C1671" s="1040">
        <v>52149614</v>
      </c>
      <c r="D1671" s="1040" t="s">
        <v>10222</v>
      </c>
      <c r="E1671" s="1040">
        <v>20</v>
      </c>
      <c r="F1671" s="1041"/>
      <c r="G1671" s="1042" t="s">
        <v>9916</v>
      </c>
      <c r="H1671" s="354" t="s">
        <v>10230</v>
      </c>
      <c r="J1671" s="354" t="s">
        <v>1225</v>
      </c>
      <c r="O1671" s="579">
        <f t="shared" si="196"/>
        <v>0</v>
      </c>
      <c r="P1671" s="585" t="e">
        <f t="shared" si="197"/>
        <v>#N/A</v>
      </c>
      <c r="Q1671" s="602"/>
      <c r="R1671" s="602"/>
      <c r="S1671" s="579">
        <f t="shared" si="198"/>
        <v>0</v>
      </c>
      <c r="T1671" s="579">
        <f t="shared" si="199"/>
        <v>0</v>
      </c>
      <c r="U1671" s="814"/>
      <c r="V1671" s="814"/>
    </row>
    <row r="1672" spans="1:35" ht="15.75" hidden="1" customHeight="1" thickBot="1" x14ac:dyDescent="0.25">
      <c r="A1672" s="1038" t="str">
        <f t="shared" si="201"/>
        <v>52149557SEQ. CHICOTE</v>
      </c>
      <c r="B1672" s="1039">
        <v>1656</v>
      </c>
      <c r="C1672" s="1040">
        <v>52149557</v>
      </c>
      <c r="D1672" s="1040" t="s">
        <v>10223</v>
      </c>
      <c r="E1672" s="1040">
        <v>20</v>
      </c>
      <c r="F1672" s="1041"/>
      <c r="G1672" s="1042" t="s">
        <v>9916</v>
      </c>
      <c r="H1672" s="354" t="s">
        <v>10230</v>
      </c>
      <c r="J1672" s="354" t="s">
        <v>1225</v>
      </c>
      <c r="O1672" s="579">
        <f t="shared" si="196"/>
        <v>0</v>
      </c>
      <c r="P1672" s="585" t="e">
        <f t="shared" si="197"/>
        <v>#N/A</v>
      </c>
      <c r="Q1672" s="602"/>
      <c r="R1672" s="602"/>
      <c r="S1672" s="579">
        <f t="shared" si="198"/>
        <v>0</v>
      </c>
      <c r="T1672" s="579">
        <f t="shared" si="199"/>
        <v>0</v>
      </c>
      <c r="U1672" s="814"/>
      <c r="V1672" s="814"/>
    </row>
    <row r="1673" spans="1:35" ht="15.75" hidden="1" customHeight="1" thickBot="1" x14ac:dyDescent="0.25">
      <c r="A1673" s="1038" t="str">
        <f t="shared" si="201"/>
        <v>52149560SEQ. CHICOTE</v>
      </c>
      <c r="B1673" s="1039">
        <v>1657</v>
      </c>
      <c r="C1673" s="1040">
        <v>52149560</v>
      </c>
      <c r="D1673" s="1040" t="s">
        <v>10223</v>
      </c>
      <c r="E1673" s="1040">
        <v>20</v>
      </c>
      <c r="F1673" s="1041"/>
      <c r="G1673" s="1042" t="s">
        <v>9916</v>
      </c>
      <c r="H1673" s="354" t="s">
        <v>10230</v>
      </c>
      <c r="J1673" s="354" t="s">
        <v>1225</v>
      </c>
      <c r="O1673" s="579">
        <f t="shared" si="196"/>
        <v>0</v>
      </c>
      <c r="P1673" s="585" t="e">
        <f t="shared" si="197"/>
        <v>#N/A</v>
      </c>
      <c r="Q1673" s="602"/>
      <c r="R1673" s="602"/>
      <c r="S1673" s="579">
        <f t="shared" si="198"/>
        <v>0</v>
      </c>
      <c r="T1673" s="579">
        <f t="shared" si="199"/>
        <v>0</v>
      </c>
      <c r="U1673" s="814"/>
      <c r="V1673" s="814"/>
    </row>
    <row r="1674" spans="1:35" ht="15.75" hidden="1" customHeight="1" thickBot="1" x14ac:dyDescent="0.25">
      <c r="A1674" s="1038" t="str">
        <f t="shared" si="201"/>
        <v>52149561SEQ. CHICOTE</v>
      </c>
      <c r="B1674" s="1039">
        <v>1658</v>
      </c>
      <c r="C1674" s="1040">
        <v>52149561</v>
      </c>
      <c r="D1674" s="1040" t="s">
        <v>10223</v>
      </c>
      <c r="E1674" s="1040">
        <v>20</v>
      </c>
      <c r="F1674" s="1041"/>
      <c r="G1674" s="1042" t="s">
        <v>9916</v>
      </c>
      <c r="H1674" s="354" t="s">
        <v>10230</v>
      </c>
      <c r="J1674" s="354" t="s">
        <v>1225</v>
      </c>
      <c r="O1674" s="579">
        <f t="shared" si="196"/>
        <v>0</v>
      </c>
      <c r="P1674" s="585" t="e">
        <f t="shared" si="197"/>
        <v>#N/A</v>
      </c>
      <c r="Q1674" s="602"/>
      <c r="R1674" s="602"/>
      <c r="S1674" s="579">
        <f t="shared" si="198"/>
        <v>0</v>
      </c>
      <c r="T1674" s="579">
        <f t="shared" si="199"/>
        <v>0</v>
      </c>
      <c r="U1674" s="814"/>
      <c r="V1674" s="814"/>
    </row>
    <row r="1675" spans="1:35" ht="15.75" hidden="1" customHeight="1" thickBot="1" x14ac:dyDescent="0.25">
      <c r="A1675" s="1038" t="str">
        <f t="shared" si="201"/>
        <v>52149565SEQ. CHICOTE</v>
      </c>
      <c r="B1675" s="1039">
        <v>1659</v>
      </c>
      <c r="C1675" s="1040">
        <v>52149565</v>
      </c>
      <c r="D1675" s="1040" t="s">
        <v>10223</v>
      </c>
      <c r="E1675" s="1040">
        <v>20</v>
      </c>
      <c r="F1675" s="1041"/>
      <c r="G1675" s="1042" t="s">
        <v>9916</v>
      </c>
      <c r="H1675" s="354" t="s">
        <v>10230</v>
      </c>
      <c r="J1675" s="354" t="s">
        <v>1225</v>
      </c>
      <c r="O1675" s="579">
        <f t="shared" si="196"/>
        <v>0</v>
      </c>
      <c r="P1675" s="585" t="e">
        <f t="shared" si="197"/>
        <v>#N/A</v>
      </c>
      <c r="Q1675" s="602"/>
      <c r="R1675" s="602"/>
      <c r="S1675" s="579">
        <f t="shared" si="198"/>
        <v>0</v>
      </c>
      <c r="T1675" s="579">
        <f t="shared" si="199"/>
        <v>0</v>
      </c>
      <c r="U1675" s="814"/>
      <c r="V1675" s="814"/>
    </row>
    <row r="1676" spans="1:35" ht="15.75" hidden="1" customHeight="1" thickBot="1" x14ac:dyDescent="0.25">
      <c r="A1676" s="1038" t="str">
        <f t="shared" si="201"/>
        <v>52149566SEQ. CHICOTE</v>
      </c>
      <c r="B1676" s="1039">
        <v>1660</v>
      </c>
      <c r="C1676" s="1040">
        <v>52149566</v>
      </c>
      <c r="D1676" s="1040" t="s">
        <v>10223</v>
      </c>
      <c r="E1676" s="1040">
        <v>20</v>
      </c>
      <c r="F1676" s="1041"/>
      <c r="G1676" s="1042" t="s">
        <v>9916</v>
      </c>
      <c r="H1676" s="354" t="s">
        <v>10230</v>
      </c>
      <c r="J1676" s="354" t="s">
        <v>1225</v>
      </c>
      <c r="O1676" s="579">
        <f t="shared" si="196"/>
        <v>0</v>
      </c>
      <c r="P1676" s="585" t="e">
        <f t="shared" si="197"/>
        <v>#N/A</v>
      </c>
      <c r="Q1676" s="602"/>
      <c r="R1676" s="602"/>
      <c r="S1676" s="579">
        <f t="shared" si="198"/>
        <v>0</v>
      </c>
      <c r="T1676" s="579">
        <f t="shared" si="199"/>
        <v>0</v>
      </c>
      <c r="U1676" s="814"/>
      <c r="V1676" s="814"/>
    </row>
    <row r="1677" spans="1:35" ht="15.75" hidden="1" customHeight="1" thickBot="1" x14ac:dyDescent="0.25">
      <c r="A1677" s="1038" t="str">
        <f t="shared" si="201"/>
        <v>52149567SEQ. CHICOTE</v>
      </c>
      <c r="B1677" s="1039">
        <v>1661</v>
      </c>
      <c r="C1677" s="1040">
        <v>52149567</v>
      </c>
      <c r="D1677" s="1040" t="s">
        <v>10223</v>
      </c>
      <c r="E1677" s="1040">
        <v>20</v>
      </c>
      <c r="F1677" s="1041"/>
      <c r="G1677" s="1042" t="s">
        <v>9916</v>
      </c>
      <c r="H1677" s="354" t="s">
        <v>10230</v>
      </c>
      <c r="J1677" s="354" t="s">
        <v>1225</v>
      </c>
      <c r="O1677" s="579">
        <f t="shared" si="196"/>
        <v>0</v>
      </c>
      <c r="P1677" s="585" t="e">
        <f t="shared" si="197"/>
        <v>#N/A</v>
      </c>
      <c r="Q1677" s="602"/>
      <c r="R1677" s="602"/>
      <c r="S1677" s="579">
        <f t="shared" si="198"/>
        <v>0</v>
      </c>
      <c r="T1677" s="579">
        <f t="shared" si="199"/>
        <v>0</v>
      </c>
      <c r="U1677" s="814"/>
      <c r="V1677" s="814"/>
    </row>
    <row r="1678" spans="1:35" ht="15.75" hidden="1" customHeight="1" thickBot="1" x14ac:dyDescent="0.25">
      <c r="A1678" s="1038" t="str">
        <f t="shared" si="201"/>
        <v>52149570SEQ. CHICOTE</v>
      </c>
      <c r="B1678" s="1039">
        <v>1662</v>
      </c>
      <c r="C1678" s="1040">
        <v>52149570</v>
      </c>
      <c r="D1678" s="1040" t="s">
        <v>10223</v>
      </c>
      <c r="E1678" s="1040">
        <v>20</v>
      </c>
      <c r="F1678" s="1041"/>
      <c r="G1678" s="1042" t="s">
        <v>9916</v>
      </c>
      <c r="H1678" s="354" t="s">
        <v>10230</v>
      </c>
      <c r="J1678" s="354" t="s">
        <v>1225</v>
      </c>
      <c r="O1678" s="579">
        <f t="shared" si="196"/>
        <v>0</v>
      </c>
      <c r="P1678" s="585" t="e">
        <f t="shared" si="197"/>
        <v>#N/A</v>
      </c>
      <c r="Q1678" s="602"/>
      <c r="R1678" s="602"/>
      <c r="S1678" s="579">
        <f t="shared" si="198"/>
        <v>0</v>
      </c>
      <c r="T1678" s="579">
        <f t="shared" si="199"/>
        <v>0</v>
      </c>
      <c r="U1678" s="814"/>
      <c r="V1678" s="814"/>
    </row>
    <row r="1679" spans="1:35" ht="15.75" hidden="1" customHeight="1" thickBot="1" x14ac:dyDescent="0.25">
      <c r="A1679" s="1038" t="str">
        <f t="shared" si="201"/>
        <v>52149571SEQ. CHICOTE</v>
      </c>
      <c r="B1679" s="1039">
        <v>1663</v>
      </c>
      <c r="C1679" s="1040">
        <v>52149571</v>
      </c>
      <c r="D1679" s="1040" t="s">
        <v>10223</v>
      </c>
      <c r="E1679" s="1040">
        <v>20</v>
      </c>
      <c r="F1679" s="1041"/>
      <c r="G1679" s="1042" t="s">
        <v>9916</v>
      </c>
      <c r="H1679" s="354" t="s">
        <v>10230</v>
      </c>
      <c r="J1679" s="354" t="s">
        <v>1225</v>
      </c>
      <c r="O1679" s="579">
        <f t="shared" si="196"/>
        <v>0</v>
      </c>
      <c r="P1679" s="585" t="e">
        <f t="shared" si="197"/>
        <v>#N/A</v>
      </c>
      <c r="Q1679" s="602"/>
      <c r="R1679" s="602"/>
      <c r="S1679" s="579">
        <f t="shared" si="198"/>
        <v>0</v>
      </c>
      <c r="T1679" s="579">
        <f t="shared" si="199"/>
        <v>0</v>
      </c>
      <c r="U1679" s="814"/>
      <c r="V1679" s="814"/>
    </row>
    <row r="1680" spans="1:35" ht="15.75" hidden="1" customHeight="1" thickBot="1" x14ac:dyDescent="0.25">
      <c r="A1680" s="1038" t="str">
        <f t="shared" si="201"/>
        <v>52149573SEQ. CHICOTE</v>
      </c>
      <c r="B1680" s="1039">
        <v>1664</v>
      </c>
      <c r="C1680" s="1040">
        <v>52149573</v>
      </c>
      <c r="D1680" s="1040" t="s">
        <v>10224</v>
      </c>
      <c r="E1680" s="1040">
        <v>20</v>
      </c>
      <c r="F1680" s="1041"/>
      <c r="G1680" s="1042" t="s">
        <v>9916</v>
      </c>
      <c r="H1680" s="354" t="s">
        <v>10230</v>
      </c>
      <c r="J1680" s="354" t="s">
        <v>1225</v>
      </c>
      <c r="O1680" s="579">
        <f t="shared" si="196"/>
        <v>0</v>
      </c>
      <c r="P1680" s="585" t="e">
        <f t="shared" si="197"/>
        <v>#N/A</v>
      </c>
      <c r="Q1680" s="602"/>
      <c r="R1680" s="602"/>
      <c r="S1680" s="579">
        <f t="shared" si="198"/>
        <v>0</v>
      </c>
      <c r="T1680" s="579">
        <f t="shared" si="199"/>
        <v>0</v>
      </c>
      <c r="U1680" s="814"/>
      <c r="V1680" s="814"/>
    </row>
    <row r="1681" spans="1:22" ht="15.75" hidden="1" customHeight="1" thickBot="1" x14ac:dyDescent="0.25">
      <c r="A1681" s="1038" t="str">
        <f t="shared" si="201"/>
        <v>52149574SEQ. CHICOTE</v>
      </c>
      <c r="B1681" s="1039">
        <v>1665</v>
      </c>
      <c r="C1681" s="1040">
        <v>52149574</v>
      </c>
      <c r="D1681" s="1040" t="s">
        <v>10224</v>
      </c>
      <c r="E1681" s="1040">
        <v>20</v>
      </c>
      <c r="F1681" s="1041"/>
      <c r="G1681" s="1042" t="s">
        <v>9916</v>
      </c>
      <c r="H1681" s="354" t="s">
        <v>10230</v>
      </c>
      <c r="J1681" s="354" t="s">
        <v>1225</v>
      </c>
      <c r="O1681" s="579">
        <f t="shared" si="196"/>
        <v>0</v>
      </c>
      <c r="P1681" s="585" t="e">
        <f t="shared" si="197"/>
        <v>#N/A</v>
      </c>
      <c r="Q1681" s="602"/>
      <c r="R1681" s="602"/>
      <c r="S1681" s="579">
        <f t="shared" si="198"/>
        <v>0</v>
      </c>
      <c r="T1681" s="579">
        <f t="shared" si="199"/>
        <v>0</v>
      </c>
      <c r="U1681" s="814"/>
      <c r="V1681" s="814"/>
    </row>
    <row r="1682" spans="1:22" ht="15.75" hidden="1" customHeight="1" thickBot="1" x14ac:dyDescent="0.25">
      <c r="A1682" s="1038" t="str">
        <f t="shared" si="201"/>
        <v>52149575SEQ. CHICOTE</v>
      </c>
      <c r="B1682" s="1039">
        <v>1666</v>
      </c>
      <c r="C1682" s="1040">
        <v>52149575</v>
      </c>
      <c r="D1682" s="1040" t="s">
        <v>10224</v>
      </c>
      <c r="E1682" s="1040">
        <v>20</v>
      </c>
      <c r="F1682" s="1041"/>
      <c r="G1682" s="1042" t="s">
        <v>9916</v>
      </c>
      <c r="H1682" s="354" t="s">
        <v>10230</v>
      </c>
      <c r="J1682" s="354" t="s">
        <v>1225</v>
      </c>
      <c r="O1682" s="579">
        <f t="shared" si="196"/>
        <v>0</v>
      </c>
      <c r="P1682" s="585" t="e">
        <f t="shared" si="197"/>
        <v>#N/A</v>
      </c>
      <c r="Q1682" s="602"/>
      <c r="R1682" s="602"/>
      <c r="S1682" s="579">
        <f t="shared" si="198"/>
        <v>0</v>
      </c>
      <c r="T1682" s="579">
        <f t="shared" si="199"/>
        <v>0</v>
      </c>
      <c r="U1682" s="814"/>
      <c r="V1682" s="814"/>
    </row>
    <row r="1683" spans="1:22" ht="15.75" hidden="1" customHeight="1" thickBot="1" x14ac:dyDescent="0.25">
      <c r="A1683" s="1038" t="str">
        <f t="shared" si="201"/>
        <v>52149576SEQ. CHICOTE</v>
      </c>
      <c r="B1683" s="1039">
        <v>1667</v>
      </c>
      <c r="C1683" s="1040">
        <v>52149576</v>
      </c>
      <c r="D1683" s="1040" t="s">
        <v>10224</v>
      </c>
      <c r="E1683" s="1040">
        <v>20</v>
      </c>
      <c r="F1683" s="1041"/>
      <c r="G1683" s="1042" t="s">
        <v>9916</v>
      </c>
      <c r="H1683" s="354" t="s">
        <v>10230</v>
      </c>
      <c r="J1683" s="354" t="s">
        <v>1225</v>
      </c>
      <c r="O1683" s="579">
        <f t="shared" si="196"/>
        <v>0</v>
      </c>
      <c r="P1683" s="585" t="e">
        <f t="shared" si="197"/>
        <v>#N/A</v>
      </c>
      <c r="Q1683" s="602"/>
      <c r="R1683" s="602"/>
      <c r="S1683" s="579">
        <f t="shared" si="198"/>
        <v>0</v>
      </c>
      <c r="T1683" s="579">
        <f t="shared" si="199"/>
        <v>0</v>
      </c>
      <c r="U1683" s="814"/>
      <c r="V1683" s="814"/>
    </row>
    <row r="1684" spans="1:22" ht="15.75" hidden="1" customHeight="1" thickBot="1" x14ac:dyDescent="0.25">
      <c r="A1684" s="1038" t="str">
        <f t="shared" si="201"/>
        <v>52149577SEQ. CHICOTE</v>
      </c>
      <c r="B1684" s="1039">
        <v>1668</v>
      </c>
      <c r="C1684" s="1040">
        <v>52149577</v>
      </c>
      <c r="D1684" s="1040" t="s">
        <v>10224</v>
      </c>
      <c r="E1684" s="1040">
        <v>20</v>
      </c>
      <c r="F1684" s="1041"/>
      <c r="G1684" s="1042" t="s">
        <v>9916</v>
      </c>
      <c r="H1684" s="354" t="s">
        <v>10230</v>
      </c>
      <c r="J1684" s="354" t="s">
        <v>1225</v>
      </c>
      <c r="O1684" s="579">
        <f t="shared" si="196"/>
        <v>0</v>
      </c>
      <c r="P1684" s="585" t="e">
        <f t="shared" si="197"/>
        <v>#N/A</v>
      </c>
      <c r="Q1684" s="602"/>
      <c r="R1684" s="602"/>
      <c r="S1684" s="579">
        <f t="shared" si="198"/>
        <v>0</v>
      </c>
      <c r="T1684" s="579">
        <f t="shared" si="199"/>
        <v>0</v>
      </c>
      <c r="U1684" s="814"/>
      <c r="V1684" s="814"/>
    </row>
    <row r="1685" spans="1:22" ht="15.75" hidden="1" customHeight="1" thickBot="1" x14ac:dyDescent="0.25">
      <c r="A1685" s="1038" t="str">
        <f t="shared" si="201"/>
        <v>52149578SEQ. CHICOTE</v>
      </c>
      <c r="B1685" s="1039">
        <v>1669</v>
      </c>
      <c r="C1685" s="1040">
        <v>52149578</v>
      </c>
      <c r="D1685" s="1040" t="s">
        <v>10224</v>
      </c>
      <c r="E1685" s="1040">
        <v>20</v>
      </c>
      <c r="F1685" s="1041"/>
      <c r="G1685" s="1042" t="s">
        <v>9916</v>
      </c>
      <c r="H1685" s="354" t="s">
        <v>10230</v>
      </c>
      <c r="J1685" s="354" t="s">
        <v>1225</v>
      </c>
      <c r="O1685" s="579">
        <f t="shared" si="196"/>
        <v>0</v>
      </c>
      <c r="P1685" s="585" t="e">
        <f t="shared" si="197"/>
        <v>#N/A</v>
      </c>
      <c r="Q1685" s="602"/>
      <c r="R1685" s="602"/>
      <c r="S1685" s="579">
        <f t="shared" si="198"/>
        <v>0</v>
      </c>
      <c r="T1685" s="579">
        <f t="shared" si="199"/>
        <v>0</v>
      </c>
      <c r="U1685" s="814"/>
      <c r="V1685" s="814"/>
    </row>
    <row r="1686" spans="1:22" ht="15.75" hidden="1" customHeight="1" thickBot="1" x14ac:dyDescent="0.25">
      <c r="A1686" s="1038" t="str">
        <f t="shared" si="201"/>
        <v>52149579SEQ. CHICOTE</v>
      </c>
      <c r="B1686" s="1039">
        <v>1670</v>
      </c>
      <c r="C1686" s="1040">
        <v>52149579</v>
      </c>
      <c r="D1686" s="1040" t="s">
        <v>10224</v>
      </c>
      <c r="E1686" s="1040">
        <v>20</v>
      </c>
      <c r="F1686" s="1041"/>
      <c r="G1686" s="1042" t="s">
        <v>9916</v>
      </c>
      <c r="H1686" s="354" t="s">
        <v>10230</v>
      </c>
      <c r="J1686" s="354" t="s">
        <v>1225</v>
      </c>
      <c r="O1686" s="579">
        <f t="shared" si="196"/>
        <v>0</v>
      </c>
      <c r="P1686" s="585" t="e">
        <f t="shared" si="197"/>
        <v>#N/A</v>
      </c>
      <c r="Q1686" s="602"/>
      <c r="R1686" s="602"/>
      <c r="S1686" s="579">
        <f t="shared" si="198"/>
        <v>0</v>
      </c>
      <c r="T1686" s="579">
        <f t="shared" si="199"/>
        <v>0</v>
      </c>
      <c r="U1686" s="814"/>
      <c r="V1686" s="814"/>
    </row>
    <row r="1687" spans="1:22" ht="15.75" hidden="1" customHeight="1" thickBot="1" x14ac:dyDescent="0.25">
      <c r="A1687" s="1038" t="str">
        <f t="shared" si="201"/>
        <v>52149580SEQ. CHICOTE</v>
      </c>
      <c r="B1687" s="1039">
        <v>1671</v>
      </c>
      <c r="C1687" s="1040">
        <v>52149580</v>
      </c>
      <c r="D1687" s="1040" t="s">
        <v>10224</v>
      </c>
      <c r="E1687" s="1040">
        <v>20</v>
      </c>
      <c r="F1687" s="1041"/>
      <c r="G1687" s="1042" t="s">
        <v>9916</v>
      </c>
      <c r="H1687" s="354" t="s">
        <v>10230</v>
      </c>
      <c r="J1687" s="354" t="s">
        <v>1225</v>
      </c>
      <c r="O1687" s="579">
        <f t="shared" si="196"/>
        <v>0</v>
      </c>
      <c r="P1687" s="585" t="e">
        <f t="shared" si="197"/>
        <v>#N/A</v>
      </c>
      <c r="Q1687" s="602"/>
      <c r="R1687" s="602"/>
      <c r="S1687" s="579">
        <f t="shared" si="198"/>
        <v>0</v>
      </c>
      <c r="T1687" s="579">
        <f t="shared" si="199"/>
        <v>0</v>
      </c>
      <c r="U1687" s="814"/>
      <c r="V1687" s="814"/>
    </row>
    <row r="1688" spans="1:22" ht="15.75" hidden="1" customHeight="1" thickBot="1" x14ac:dyDescent="0.25">
      <c r="A1688" s="1038" t="str">
        <f t="shared" si="200"/>
        <v>52149581SEQ. CHICOTE</v>
      </c>
      <c r="B1688" s="1039">
        <v>1672</v>
      </c>
      <c r="C1688" s="1040">
        <v>52149581</v>
      </c>
      <c r="D1688" s="1040" t="s">
        <v>10224</v>
      </c>
      <c r="E1688" s="1040">
        <v>20</v>
      </c>
      <c r="F1688" s="1041"/>
      <c r="G1688" s="1042" t="s">
        <v>9916</v>
      </c>
      <c r="H1688" s="354" t="s">
        <v>10230</v>
      </c>
      <c r="J1688" s="354" t="s">
        <v>1225</v>
      </c>
      <c r="O1688" s="579">
        <f t="shared" si="196"/>
        <v>0</v>
      </c>
      <c r="P1688" s="585" t="e">
        <f t="shared" si="197"/>
        <v>#N/A</v>
      </c>
      <c r="Q1688" s="602"/>
      <c r="R1688" s="602"/>
      <c r="S1688" s="579">
        <f t="shared" si="198"/>
        <v>0</v>
      </c>
      <c r="T1688" s="579">
        <f t="shared" si="199"/>
        <v>0</v>
      </c>
      <c r="U1688" s="814"/>
      <c r="V1688" s="814"/>
    </row>
    <row r="1689" spans="1:22" ht="15.75" hidden="1" customHeight="1" thickBot="1" x14ac:dyDescent="0.25">
      <c r="A1689" s="1038" t="str">
        <f t="shared" si="200"/>
        <v>52149582SEQ. CHICOTE</v>
      </c>
      <c r="B1689" s="1039">
        <v>1673</v>
      </c>
      <c r="C1689" s="1040">
        <v>52149582</v>
      </c>
      <c r="D1689" s="1040" t="s">
        <v>10224</v>
      </c>
      <c r="E1689" s="1040">
        <v>20</v>
      </c>
      <c r="F1689" s="1041"/>
      <c r="G1689" s="1042" t="s">
        <v>9916</v>
      </c>
      <c r="H1689" s="354" t="s">
        <v>10230</v>
      </c>
      <c r="J1689" s="354" t="s">
        <v>1225</v>
      </c>
      <c r="O1689" s="579">
        <f t="shared" si="196"/>
        <v>0</v>
      </c>
      <c r="P1689" s="585" t="e">
        <f t="shared" si="197"/>
        <v>#N/A</v>
      </c>
      <c r="Q1689" s="602"/>
      <c r="R1689" s="602"/>
      <c r="S1689" s="579">
        <f t="shared" si="198"/>
        <v>0</v>
      </c>
      <c r="T1689" s="579">
        <f t="shared" si="199"/>
        <v>0</v>
      </c>
      <c r="U1689" s="814"/>
      <c r="V1689" s="814"/>
    </row>
    <row r="1690" spans="1:22" ht="15.75" hidden="1" customHeight="1" thickBot="1" x14ac:dyDescent="0.25">
      <c r="A1690" s="1038" t="str">
        <f t="shared" si="200"/>
        <v>52149583SEQ. CHICOTE</v>
      </c>
      <c r="B1690" s="1039">
        <v>1674</v>
      </c>
      <c r="C1690" s="1040">
        <v>52149583</v>
      </c>
      <c r="D1690" s="1040" t="s">
        <v>10224</v>
      </c>
      <c r="E1690" s="1040">
        <v>20</v>
      </c>
      <c r="F1690" s="1041"/>
      <c r="G1690" s="1042" t="s">
        <v>9916</v>
      </c>
      <c r="H1690" s="354" t="s">
        <v>10230</v>
      </c>
      <c r="J1690" s="354" t="s">
        <v>1225</v>
      </c>
      <c r="O1690" s="579">
        <f t="shared" si="196"/>
        <v>0</v>
      </c>
      <c r="P1690" s="585" t="e">
        <f t="shared" si="197"/>
        <v>#N/A</v>
      </c>
      <c r="Q1690" s="602"/>
      <c r="R1690" s="602"/>
      <c r="S1690" s="579">
        <f t="shared" si="198"/>
        <v>0</v>
      </c>
      <c r="T1690" s="579">
        <f t="shared" si="199"/>
        <v>0</v>
      </c>
      <c r="U1690" s="814"/>
      <c r="V1690" s="814"/>
    </row>
    <row r="1691" spans="1:22" ht="15.75" hidden="1" customHeight="1" thickBot="1" x14ac:dyDescent="0.25">
      <c r="A1691" s="1038" t="str">
        <f t="shared" si="200"/>
        <v>52149584SEQ. CHICOTE</v>
      </c>
      <c r="B1691" s="1039">
        <v>1675</v>
      </c>
      <c r="C1691" s="1040">
        <v>52149584</v>
      </c>
      <c r="D1691" s="1040" t="s">
        <v>10224</v>
      </c>
      <c r="E1691" s="1040">
        <v>20</v>
      </c>
      <c r="F1691" s="1041"/>
      <c r="G1691" s="1042" t="s">
        <v>9916</v>
      </c>
      <c r="H1691" s="354" t="s">
        <v>10230</v>
      </c>
      <c r="J1691" s="354" t="s">
        <v>1225</v>
      </c>
      <c r="O1691" s="579">
        <f t="shared" si="196"/>
        <v>0</v>
      </c>
      <c r="P1691" s="585" t="e">
        <f t="shared" si="197"/>
        <v>#N/A</v>
      </c>
      <c r="Q1691" s="602"/>
      <c r="R1691" s="602"/>
      <c r="S1691" s="579">
        <f t="shared" si="198"/>
        <v>0</v>
      </c>
      <c r="T1691" s="579">
        <f t="shared" si="199"/>
        <v>0</v>
      </c>
      <c r="U1691" s="814"/>
      <c r="V1691" s="814"/>
    </row>
    <row r="1692" spans="1:22" ht="15.75" hidden="1" customHeight="1" thickBot="1" x14ac:dyDescent="0.25">
      <c r="A1692" s="1038" t="str">
        <f t="shared" si="200"/>
        <v>52149585SEQ. CHICOTE</v>
      </c>
      <c r="B1692" s="1039">
        <v>1676</v>
      </c>
      <c r="C1692" s="1040">
        <v>52149585</v>
      </c>
      <c r="D1692" s="1040" t="s">
        <v>10224</v>
      </c>
      <c r="E1692" s="1040">
        <v>20</v>
      </c>
      <c r="F1692" s="1041"/>
      <c r="G1692" s="1042" t="s">
        <v>9916</v>
      </c>
      <c r="H1692" s="354" t="s">
        <v>10230</v>
      </c>
      <c r="J1692" s="354" t="s">
        <v>1225</v>
      </c>
      <c r="O1692" s="579">
        <f t="shared" si="196"/>
        <v>0</v>
      </c>
      <c r="P1692" s="585" t="e">
        <f t="shared" si="197"/>
        <v>#N/A</v>
      </c>
      <c r="Q1692" s="602"/>
      <c r="R1692" s="602"/>
      <c r="S1692" s="579">
        <f t="shared" si="198"/>
        <v>0</v>
      </c>
      <c r="T1692" s="579">
        <f t="shared" si="199"/>
        <v>0</v>
      </c>
      <c r="U1692" s="814"/>
      <c r="V1692" s="814"/>
    </row>
    <row r="1693" spans="1:22" ht="15.75" hidden="1" customHeight="1" thickBot="1" x14ac:dyDescent="0.25">
      <c r="A1693" s="1038" t="str">
        <f t="shared" si="200"/>
        <v>52149586SEQ. CHICOTE</v>
      </c>
      <c r="B1693" s="1039">
        <v>1677</v>
      </c>
      <c r="C1693" s="1040">
        <v>52149586</v>
      </c>
      <c r="D1693" s="1040" t="s">
        <v>10224</v>
      </c>
      <c r="E1693" s="1040">
        <v>20</v>
      </c>
      <c r="F1693" s="1041"/>
      <c r="G1693" s="1042" t="s">
        <v>9916</v>
      </c>
      <c r="H1693" s="354" t="s">
        <v>10230</v>
      </c>
      <c r="J1693" s="354" t="s">
        <v>1225</v>
      </c>
      <c r="O1693" s="579">
        <f t="shared" si="196"/>
        <v>0</v>
      </c>
      <c r="P1693" s="585" t="e">
        <f t="shared" si="197"/>
        <v>#N/A</v>
      </c>
      <c r="Q1693" s="602"/>
      <c r="R1693" s="602"/>
      <c r="S1693" s="579">
        <f t="shared" si="198"/>
        <v>0</v>
      </c>
      <c r="T1693" s="579">
        <f t="shared" si="199"/>
        <v>0</v>
      </c>
      <c r="U1693" s="814"/>
      <c r="V1693" s="814"/>
    </row>
    <row r="1694" spans="1:22" ht="15.75" hidden="1" customHeight="1" thickBot="1" x14ac:dyDescent="0.25">
      <c r="A1694" s="1038" t="str">
        <f t="shared" si="200"/>
        <v>52149588SEQ. CHICOTE</v>
      </c>
      <c r="B1694" s="1039">
        <v>1678</v>
      </c>
      <c r="C1694" s="1040">
        <v>52149588</v>
      </c>
      <c r="D1694" s="1040" t="s">
        <v>10225</v>
      </c>
      <c r="E1694" s="1040">
        <v>20</v>
      </c>
      <c r="F1694" s="1041"/>
      <c r="G1694" s="1042" t="s">
        <v>9916</v>
      </c>
      <c r="H1694" s="354" t="s">
        <v>10230</v>
      </c>
      <c r="J1694" s="354" t="s">
        <v>1225</v>
      </c>
      <c r="O1694" s="579">
        <f t="shared" si="196"/>
        <v>0</v>
      </c>
      <c r="P1694" s="585" t="e">
        <f t="shared" si="197"/>
        <v>#N/A</v>
      </c>
      <c r="Q1694" s="602"/>
      <c r="R1694" s="602"/>
      <c r="S1694" s="579">
        <f t="shared" si="198"/>
        <v>0</v>
      </c>
      <c r="T1694" s="579">
        <f t="shared" si="199"/>
        <v>0</v>
      </c>
      <c r="U1694" s="814"/>
      <c r="V1694" s="814"/>
    </row>
    <row r="1695" spans="1:22" ht="15.75" hidden="1" customHeight="1" thickBot="1" x14ac:dyDescent="0.25">
      <c r="A1695" s="1038" t="str">
        <f t="shared" si="200"/>
        <v>52149590SEQ. CHICOTE</v>
      </c>
      <c r="B1695" s="1039">
        <v>1679</v>
      </c>
      <c r="C1695" s="1040">
        <v>52149590</v>
      </c>
      <c r="D1695" s="1040" t="s">
        <v>10224</v>
      </c>
      <c r="E1695" s="1040">
        <v>20</v>
      </c>
      <c r="F1695" s="1041"/>
      <c r="G1695" s="1042" t="s">
        <v>9916</v>
      </c>
      <c r="H1695" s="354" t="s">
        <v>10230</v>
      </c>
      <c r="J1695" s="354" t="s">
        <v>1225</v>
      </c>
      <c r="O1695" s="579">
        <f t="shared" si="196"/>
        <v>0</v>
      </c>
      <c r="P1695" s="585" t="e">
        <f t="shared" si="197"/>
        <v>#N/A</v>
      </c>
      <c r="Q1695" s="602"/>
      <c r="R1695" s="602"/>
      <c r="S1695" s="579">
        <f t="shared" si="198"/>
        <v>0</v>
      </c>
      <c r="T1695" s="579">
        <f t="shared" si="199"/>
        <v>0</v>
      </c>
      <c r="U1695" s="814"/>
      <c r="V1695" s="814"/>
    </row>
    <row r="1696" spans="1:22" ht="15.75" hidden="1" customHeight="1" thickBot="1" x14ac:dyDescent="0.25">
      <c r="A1696" s="1038" t="str">
        <f t="shared" si="200"/>
        <v>52149591SEQ. CHICOTE</v>
      </c>
      <c r="B1696" s="1039">
        <v>1680</v>
      </c>
      <c r="C1696" s="1040">
        <v>52149591</v>
      </c>
      <c r="D1696" s="1040" t="s">
        <v>10224</v>
      </c>
      <c r="E1696" s="1040">
        <v>20</v>
      </c>
      <c r="F1696" s="1041"/>
      <c r="G1696" s="1042" t="s">
        <v>9916</v>
      </c>
      <c r="H1696" s="354" t="s">
        <v>10230</v>
      </c>
      <c r="J1696" s="354" t="s">
        <v>1225</v>
      </c>
      <c r="O1696" s="579">
        <f t="shared" si="196"/>
        <v>0</v>
      </c>
      <c r="P1696" s="585" t="e">
        <f t="shared" si="197"/>
        <v>#N/A</v>
      </c>
      <c r="Q1696" s="602"/>
      <c r="R1696" s="602"/>
      <c r="S1696" s="579">
        <f t="shared" si="198"/>
        <v>0</v>
      </c>
      <c r="T1696" s="579">
        <f t="shared" si="199"/>
        <v>0</v>
      </c>
      <c r="U1696" s="814"/>
      <c r="V1696" s="814"/>
    </row>
    <row r="1697" spans="1:22" ht="15.75" hidden="1" customHeight="1" thickBot="1" x14ac:dyDescent="0.25">
      <c r="A1697" s="1038" t="str">
        <f t="shared" si="200"/>
        <v>52149592SEQ. CHICOTE</v>
      </c>
      <c r="B1697" s="1039">
        <v>1681</v>
      </c>
      <c r="C1697" s="1040">
        <v>52149592</v>
      </c>
      <c r="D1697" s="1040" t="s">
        <v>10224</v>
      </c>
      <c r="E1697" s="1040">
        <v>20</v>
      </c>
      <c r="F1697" s="1041"/>
      <c r="G1697" s="1042" t="s">
        <v>9916</v>
      </c>
      <c r="H1697" s="354" t="s">
        <v>10230</v>
      </c>
      <c r="J1697" s="354" t="s">
        <v>1225</v>
      </c>
      <c r="O1697" s="579">
        <f t="shared" si="196"/>
        <v>0</v>
      </c>
      <c r="P1697" s="585" t="e">
        <f t="shared" si="197"/>
        <v>#N/A</v>
      </c>
      <c r="Q1697" s="602"/>
      <c r="R1697" s="602"/>
      <c r="S1697" s="579">
        <f t="shared" si="198"/>
        <v>0</v>
      </c>
      <c r="T1697" s="579">
        <f t="shared" si="199"/>
        <v>0</v>
      </c>
      <c r="U1697" s="814"/>
      <c r="V1697" s="814"/>
    </row>
    <row r="1698" spans="1:22" ht="15.75" hidden="1" customHeight="1" thickBot="1" x14ac:dyDescent="0.25">
      <c r="A1698" s="1038" t="str">
        <f t="shared" si="200"/>
        <v>52149593SEQ. CHICOTE</v>
      </c>
      <c r="B1698" s="1039">
        <v>1682</v>
      </c>
      <c r="C1698" s="1040">
        <v>52149593</v>
      </c>
      <c r="D1698" s="1040" t="s">
        <v>10224</v>
      </c>
      <c r="E1698" s="1040">
        <v>20</v>
      </c>
      <c r="F1698" s="1041"/>
      <c r="G1698" s="1042" t="s">
        <v>9916</v>
      </c>
      <c r="H1698" s="354" t="s">
        <v>10230</v>
      </c>
      <c r="J1698" s="354" t="s">
        <v>1225</v>
      </c>
      <c r="O1698" s="579">
        <f t="shared" si="196"/>
        <v>0</v>
      </c>
      <c r="P1698" s="585" t="e">
        <f t="shared" si="197"/>
        <v>#N/A</v>
      </c>
      <c r="Q1698" s="602"/>
      <c r="R1698" s="602"/>
      <c r="S1698" s="579">
        <f t="shared" si="198"/>
        <v>0</v>
      </c>
      <c r="T1698" s="579">
        <f t="shared" si="199"/>
        <v>0</v>
      </c>
      <c r="U1698" s="814"/>
      <c r="V1698" s="814"/>
    </row>
    <row r="1699" spans="1:22" ht="15.75" hidden="1" customHeight="1" thickBot="1" x14ac:dyDescent="0.25">
      <c r="A1699" s="1038" t="str">
        <f t="shared" si="200"/>
        <v>52149594SEQ. CHICOTE</v>
      </c>
      <c r="B1699" s="1039">
        <v>1683</v>
      </c>
      <c r="C1699" s="1040">
        <v>52149594</v>
      </c>
      <c r="D1699" s="1040" t="s">
        <v>10224</v>
      </c>
      <c r="E1699" s="1040">
        <v>20</v>
      </c>
      <c r="F1699" s="1041"/>
      <c r="G1699" s="1042" t="s">
        <v>9916</v>
      </c>
      <c r="H1699" s="354" t="s">
        <v>10230</v>
      </c>
      <c r="J1699" s="354" t="s">
        <v>1225</v>
      </c>
      <c r="O1699" s="579">
        <f t="shared" si="196"/>
        <v>0</v>
      </c>
      <c r="P1699" s="585" t="e">
        <f t="shared" si="197"/>
        <v>#N/A</v>
      </c>
      <c r="Q1699" s="602"/>
      <c r="R1699" s="602"/>
      <c r="S1699" s="579">
        <f t="shared" si="198"/>
        <v>0</v>
      </c>
      <c r="T1699" s="579">
        <f t="shared" si="199"/>
        <v>0</v>
      </c>
      <c r="U1699" s="814"/>
      <c r="V1699" s="814"/>
    </row>
    <row r="1700" spans="1:22" ht="15.75" hidden="1" customHeight="1" thickBot="1" x14ac:dyDescent="0.25">
      <c r="A1700" s="1038" t="str">
        <f t="shared" si="200"/>
        <v>52149595SEQ. CHICOTE</v>
      </c>
      <c r="B1700" s="1039">
        <v>1684</v>
      </c>
      <c r="C1700" s="1040">
        <v>52149595</v>
      </c>
      <c r="D1700" s="1040" t="s">
        <v>10224</v>
      </c>
      <c r="E1700" s="1040">
        <v>20</v>
      </c>
      <c r="F1700" s="1041"/>
      <c r="G1700" s="1042" t="s">
        <v>9916</v>
      </c>
      <c r="H1700" s="354" t="s">
        <v>10230</v>
      </c>
      <c r="J1700" s="354" t="s">
        <v>1225</v>
      </c>
      <c r="O1700" s="579">
        <f t="shared" si="196"/>
        <v>0</v>
      </c>
      <c r="P1700" s="585" t="e">
        <f t="shared" si="197"/>
        <v>#N/A</v>
      </c>
      <c r="Q1700" s="602"/>
      <c r="R1700" s="602"/>
      <c r="S1700" s="579">
        <f t="shared" si="198"/>
        <v>0</v>
      </c>
      <c r="T1700" s="579">
        <f t="shared" si="199"/>
        <v>0</v>
      </c>
      <c r="U1700" s="814"/>
      <c r="V1700" s="814"/>
    </row>
    <row r="1701" spans="1:22" ht="15.75" hidden="1" customHeight="1" thickBot="1" x14ac:dyDescent="0.25">
      <c r="A1701" s="1038" t="str">
        <f t="shared" si="200"/>
        <v>52149596SEQ. CHICOTE</v>
      </c>
      <c r="B1701" s="1039">
        <v>1685</v>
      </c>
      <c r="C1701" s="1040">
        <v>52149596</v>
      </c>
      <c r="D1701" s="1040" t="s">
        <v>10224</v>
      </c>
      <c r="E1701" s="1040">
        <v>20</v>
      </c>
      <c r="F1701" s="1041"/>
      <c r="G1701" s="1042" t="s">
        <v>9916</v>
      </c>
      <c r="H1701" s="354" t="s">
        <v>10230</v>
      </c>
      <c r="J1701" s="354" t="s">
        <v>1225</v>
      </c>
      <c r="O1701" s="579">
        <f t="shared" si="196"/>
        <v>0</v>
      </c>
      <c r="P1701" s="585" t="e">
        <f t="shared" si="197"/>
        <v>#N/A</v>
      </c>
      <c r="Q1701" s="602"/>
      <c r="R1701" s="602"/>
      <c r="S1701" s="579">
        <f t="shared" si="198"/>
        <v>0</v>
      </c>
      <c r="T1701" s="579">
        <f t="shared" si="199"/>
        <v>0</v>
      </c>
      <c r="U1701" s="814"/>
      <c r="V1701" s="814"/>
    </row>
    <row r="1702" spans="1:22" ht="15.75" hidden="1" customHeight="1" thickBot="1" x14ac:dyDescent="0.25">
      <c r="A1702" s="1038" t="str">
        <f t="shared" si="200"/>
        <v>52149597SEQ. CHICOTE</v>
      </c>
      <c r="B1702" s="1039">
        <v>1686</v>
      </c>
      <c r="C1702" s="1040">
        <v>52149597</v>
      </c>
      <c r="D1702" s="1040" t="s">
        <v>10224</v>
      </c>
      <c r="E1702" s="1040">
        <v>20</v>
      </c>
      <c r="F1702" s="1041"/>
      <c r="G1702" s="1042" t="s">
        <v>9916</v>
      </c>
      <c r="H1702" s="354" t="s">
        <v>10230</v>
      </c>
      <c r="J1702" s="354" t="s">
        <v>1225</v>
      </c>
      <c r="O1702" s="579">
        <f t="shared" si="196"/>
        <v>0</v>
      </c>
      <c r="P1702" s="585" t="e">
        <f t="shared" si="197"/>
        <v>#N/A</v>
      </c>
      <c r="Q1702" s="602"/>
      <c r="R1702" s="602"/>
      <c r="S1702" s="579">
        <f t="shared" si="198"/>
        <v>0</v>
      </c>
      <c r="T1702" s="579">
        <f t="shared" si="199"/>
        <v>0</v>
      </c>
      <c r="U1702" s="814"/>
      <c r="V1702" s="814"/>
    </row>
    <row r="1703" spans="1:22" ht="15.75" hidden="1" customHeight="1" thickBot="1" x14ac:dyDescent="0.25">
      <c r="A1703" s="1038" t="str">
        <f t="shared" si="200"/>
        <v>52149598SEQ. CHICOTE</v>
      </c>
      <c r="B1703" s="1039">
        <v>1687</v>
      </c>
      <c r="C1703" s="1040">
        <v>52149598</v>
      </c>
      <c r="D1703" s="1040" t="s">
        <v>10224</v>
      </c>
      <c r="E1703" s="1040">
        <v>20</v>
      </c>
      <c r="F1703" s="1041"/>
      <c r="G1703" s="1042" t="s">
        <v>9916</v>
      </c>
      <c r="H1703" s="354" t="s">
        <v>10230</v>
      </c>
      <c r="J1703" s="354" t="s">
        <v>1225</v>
      </c>
      <c r="O1703" s="579">
        <f t="shared" si="196"/>
        <v>0</v>
      </c>
      <c r="P1703" s="585" t="e">
        <f t="shared" si="197"/>
        <v>#N/A</v>
      </c>
      <c r="Q1703" s="602"/>
      <c r="R1703" s="602"/>
      <c r="S1703" s="579">
        <f t="shared" si="198"/>
        <v>0</v>
      </c>
      <c r="T1703" s="579">
        <f t="shared" si="199"/>
        <v>0</v>
      </c>
      <c r="U1703" s="814"/>
      <c r="V1703" s="814"/>
    </row>
    <row r="1704" spans="1:22" ht="15.75" hidden="1" customHeight="1" thickBot="1" x14ac:dyDescent="0.25">
      <c r="A1704" s="1038" t="str">
        <f t="shared" si="200"/>
        <v>52149620SEQ. CHICOTE</v>
      </c>
      <c r="B1704" s="1039">
        <v>1688</v>
      </c>
      <c r="C1704" s="1040">
        <v>52149620</v>
      </c>
      <c r="D1704" s="1040" t="s">
        <v>10226</v>
      </c>
      <c r="E1704" s="1040">
        <v>20</v>
      </c>
      <c r="F1704" s="1041"/>
      <c r="G1704" s="1042" t="s">
        <v>9916</v>
      </c>
      <c r="H1704" s="354" t="s">
        <v>10230</v>
      </c>
      <c r="J1704" s="354" t="s">
        <v>1225</v>
      </c>
      <c r="O1704" s="579">
        <f t="shared" si="196"/>
        <v>0</v>
      </c>
      <c r="P1704" s="585" t="e">
        <f t="shared" si="197"/>
        <v>#N/A</v>
      </c>
      <c r="Q1704" s="602"/>
      <c r="R1704" s="602"/>
      <c r="S1704" s="579">
        <f t="shared" si="198"/>
        <v>0</v>
      </c>
      <c r="T1704" s="579">
        <f t="shared" si="199"/>
        <v>0</v>
      </c>
      <c r="U1704" s="814"/>
      <c r="V1704" s="814"/>
    </row>
    <row r="1705" spans="1:22" ht="15.75" hidden="1" customHeight="1" thickBot="1" x14ac:dyDescent="0.25">
      <c r="A1705" s="1038" t="str">
        <f t="shared" si="200"/>
        <v>52149605SEQ. CHICOTE</v>
      </c>
      <c r="B1705" s="1039">
        <v>1689</v>
      </c>
      <c r="C1705" s="1040">
        <v>52149605</v>
      </c>
      <c r="D1705" s="1040" t="s">
        <v>10227</v>
      </c>
      <c r="E1705" s="1040">
        <v>20</v>
      </c>
      <c r="F1705" s="1041"/>
      <c r="G1705" s="1042" t="s">
        <v>9916</v>
      </c>
      <c r="H1705" s="354" t="s">
        <v>10230</v>
      </c>
      <c r="J1705" s="354" t="s">
        <v>1225</v>
      </c>
      <c r="O1705" s="579">
        <f t="shared" si="196"/>
        <v>0</v>
      </c>
      <c r="P1705" s="585" t="e">
        <f t="shared" si="197"/>
        <v>#N/A</v>
      </c>
      <c r="Q1705" s="602"/>
      <c r="R1705" s="602"/>
      <c r="S1705" s="579">
        <f t="shared" si="198"/>
        <v>0</v>
      </c>
      <c r="T1705" s="579">
        <f t="shared" si="199"/>
        <v>0</v>
      </c>
      <c r="U1705" s="814"/>
      <c r="V1705" s="814"/>
    </row>
    <row r="1706" spans="1:22" ht="15.75" hidden="1" customHeight="1" thickBot="1" x14ac:dyDescent="0.25">
      <c r="A1706" s="1038" t="str">
        <f t="shared" si="200"/>
        <v>52149616SEQ. CHICOTE</v>
      </c>
      <c r="B1706" s="1039">
        <v>1690</v>
      </c>
      <c r="C1706" s="1040">
        <v>52149616</v>
      </c>
      <c r="D1706" s="1040" t="s">
        <v>10227</v>
      </c>
      <c r="E1706" s="1040">
        <v>20</v>
      </c>
      <c r="F1706" s="1041"/>
      <c r="G1706" s="1042" t="s">
        <v>9916</v>
      </c>
      <c r="H1706" s="354" t="s">
        <v>10230</v>
      </c>
      <c r="J1706" s="354" t="s">
        <v>1225</v>
      </c>
      <c r="O1706" s="579">
        <f t="shared" si="196"/>
        <v>0</v>
      </c>
      <c r="P1706" s="585" t="e">
        <f t="shared" si="197"/>
        <v>#N/A</v>
      </c>
      <c r="Q1706" s="602"/>
      <c r="R1706" s="602"/>
      <c r="S1706" s="579">
        <f t="shared" si="198"/>
        <v>0</v>
      </c>
      <c r="T1706" s="579">
        <f t="shared" si="199"/>
        <v>0</v>
      </c>
      <c r="U1706" s="814"/>
      <c r="V1706" s="814"/>
    </row>
    <row r="1707" spans="1:22" ht="15.75" hidden="1" customHeight="1" thickBot="1" x14ac:dyDescent="0.25">
      <c r="A1707" s="1038" t="str">
        <f t="shared" si="200"/>
        <v>52149619SEQ. CHICOTE</v>
      </c>
      <c r="B1707" s="1039">
        <v>1691</v>
      </c>
      <c r="C1707" s="1040">
        <v>52149619</v>
      </c>
      <c r="D1707" s="1040" t="s">
        <v>10227</v>
      </c>
      <c r="E1707" s="1040">
        <v>20</v>
      </c>
      <c r="F1707" s="1041"/>
      <c r="G1707" s="1042" t="s">
        <v>9916</v>
      </c>
      <c r="H1707" s="354" t="s">
        <v>10230</v>
      </c>
      <c r="J1707" s="354" t="s">
        <v>1225</v>
      </c>
      <c r="O1707" s="579">
        <f t="shared" si="196"/>
        <v>0</v>
      </c>
      <c r="P1707" s="585" t="e">
        <f t="shared" si="197"/>
        <v>#N/A</v>
      </c>
      <c r="Q1707" s="602"/>
      <c r="R1707" s="602"/>
      <c r="S1707" s="579">
        <f t="shared" si="198"/>
        <v>0</v>
      </c>
      <c r="T1707" s="579">
        <f t="shared" si="199"/>
        <v>0</v>
      </c>
      <c r="U1707" s="814"/>
      <c r="V1707" s="814"/>
    </row>
    <row r="1708" spans="1:22" ht="15.75" hidden="1" customHeight="1" thickBot="1" x14ac:dyDescent="0.25">
      <c r="A1708" s="1038" t="str">
        <f t="shared" si="200"/>
        <v>52149563SEQ. CHICOTE</v>
      </c>
      <c r="B1708" s="1039">
        <v>1692</v>
      </c>
      <c r="C1708" s="1040">
        <v>52149563</v>
      </c>
      <c r="D1708" s="1040" t="s">
        <v>10224</v>
      </c>
      <c r="E1708" s="1040">
        <v>20</v>
      </c>
      <c r="F1708" s="1041"/>
      <c r="G1708" s="1042" t="s">
        <v>9916</v>
      </c>
      <c r="H1708" s="354" t="s">
        <v>10230</v>
      </c>
      <c r="J1708" s="354" t="s">
        <v>1225</v>
      </c>
      <c r="O1708" s="579">
        <f t="shared" si="196"/>
        <v>0</v>
      </c>
      <c r="P1708" s="585" t="e">
        <f t="shared" si="197"/>
        <v>#N/A</v>
      </c>
      <c r="Q1708" s="602"/>
      <c r="R1708" s="602"/>
      <c r="S1708" s="579">
        <f t="shared" si="198"/>
        <v>0</v>
      </c>
      <c r="T1708" s="579">
        <f t="shared" si="199"/>
        <v>0</v>
      </c>
      <c r="U1708" s="814"/>
      <c r="V1708" s="814"/>
    </row>
    <row r="1709" spans="1:22" ht="15.75" hidden="1" customHeight="1" thickBot="1" x14ac:dyDescent="0.25">
      <c r="A1709" s="1038" t="str">
        <f t="shared" si="200"/>
        <v>52143527SEQ. CHICOTE</v>
      </c>
      <c r="B1709" s="1039">
        <v>1693</v>
      </c>
      <c r="C1709" s="1040">
        <v>52143527</v>
      </c>
      <c r="D1709" s="1040" t="s">
        <v>10228</v>
      </c>
      <c r="E1709" s="1040">
        <v>20</v>
      </c>
      <c r="F1709" s="1041"/>
      <c r="G1709" s="1042" t="s">
        <v>9916</v>
      </c>
      <c r="H1709" s="354" t="s">
        <v>10230</v>
      </c>
      <c r="J1709" s="354" t="s">
        <v>1225</v>
      </c>
      <c r="O1709" s="579">
        <f t="shared" si="196"/>
        <v>0</v>
      </c>
      <c r="P1709" s="585" t="e">
        <f t="shared" si="197"/>
        <v>#N/A</v>
      </c>
      <c r="Q1709" s="602"/>
      <c r="R1709" s="602"/>
      <c r="S1709" s="579">
        <f t="shared" si="198"/>
        <v>0</v>
      </c>
      <c r="T1709" s="579">
        <f t="shared" si="199"/>
        <v>0</v>
      </c>
      <c r="U1709" s="814"/>
      <c r="V1709" s="814"/>
    </row>
    <row r="1710" spans="1:22" ht="15.75" hidden="1" customHeight="1" thickBot="1" x14ac:dyDescent="0.25">
      <c r="A1710" s="1038" t="str">
        <f t="shared" si="200"/>
        <v>52143526SEQ. CHICOTE</v>
      </c>
      <c r="B1710" s="1039">
        <v>1694</v>
      </c>
      <c r="C1710" s="1040">
        <v>52143526</v>
      </c>
      <c r="D1710" s="1040" t="s">
        <v>10229</v>
      </c>
      <c r="E1710" s="1040">
        <v>20</v>
      </c>
      <c r="F1710" s="1041"/>
      <c r="G1710" s="1042" t="s">
        <v>9916</v>
      </c>
      <c r="H1710" s="354" t="s">
        <v>10230</v>
      </c>
      <c r="J1710" s="354" t="s">
        <v>1225</v>
      </c>
      <c r="O1710" s="579">
        <f t="shared" si="196"/>
        <v>0</v>
      </c>
      <c r="P1710" s="585" t="e">
        <f t="shared" si="197"/>
        <v>#N/A</v>
      </c>
      <c r="Q1710" s="602"/>
      <c r="R1710" s="602"/>
      <c r="S1710" s="579">
        <f t="shared" si="198"/>
        <v>0</v>
      </c>
      <c r="T1710" s="579">
        <f t="shared" si="199"/>
        <v>0</v>
      </c>
      <c r="U1710" s="814"/>
      <c r="V1710" s="814"/>
    </row>
    <row r="1711" spans="1:22" ht="15.75" hidden="1" customHeight="1" thickBot="1" x14ac:dyDescent="0.25">
      <c r="A1711" s="1038" t="str">
        <f t="shared" si="200"/>
        <v>52149603SEQ. CHICOTE</v>
      </c>
      <c r="B1711" s="1039">
        <v>1695</v>
      </c>
      <c r="C1711" s="1040">
        <v>52149603</v>
      </c>
      <c r="D1711" s="1040" t="s">
        <v>2408</v>
      </c>
      <c r="E1711" s="1040">
        <v>20</v>
      </c>
      <c r="F1711" s="1041"/>
      <c r="G1711" s="1042" t="s">
        <v>9916</v>
      </c>
      <c r="H1711" s="354" t="s">
        <v>10230</v>
      </c>
      <c r="J1711" s="354" t="s">
        <v>1225</v>
      </c>
      <c r="O1711" s="579">
        <f t="shared" si="196"/>
        <v>0</v>
      </c>
      <c r="P1711" s="585" t="e">
        <f t="shared" si="197"/>
        <v>#N/A</v>
      </c>
      <c r="Q1711" s="602"/>
      <c r="R1711" s="602"/>
      <c r="S1711" s="579">
        <f t="shared" si="198"/>
        <v>0</v>
      </c>
      <c r="T1711" s="579">
        <f t="shared" si="199"/>
        <v>0</v>
      </c>
      <c r="U1711" s="814"/>
      <c r="V1711" s="814"/>
    </row>
    <row r="1712" spans="1:22" ht="15.75" hidden="1" customHeight="1" thickBot="1" x14ac:dyDescent="0.25">
      <c r="A1712" s="1038" t="str">
        <f t="shared" si="200"/>
        <v>52149606SEQ. CHICOTE</v>
      </c>
      <c r="B1712" s="1039">
        <v>1696</v>
      </c>
      <c r="C1712" s="1040">
        <v>52149606</v>
      </c>
      <c r="D1712" s="1040" t="s">
        <v>2408</v>
      </c>
      <c r="E1712" s="1040">
        <v>20</v>
      </c>
      <c r="F1712" s="1040"/>
      <c r="G1712" s="1042" t="s">
        <v>9916</v>
      </c>
      <c r="H1712" s="354" t="s">
        <v>10230</v>
      </c>
      <c r="J1712" s="354" t="s">
        <v>1225</v>
      </c>
      <c r="O1712" s="579">
        <f t="shared" si="196"/>
        <v>0</v>
      </c>
      <c r="P1712" s="585" t="e">
        <f t="shared" si="197"/>
        <v>#N/A</v>
      </c>
      <c r="Q1712" s="602"/>
      <c r="R1712" s="602"/>
      <c r="S1712" s="579">
        <f t="shared" si="198"/>
        <v>0</v>
      </c>
      <c r="T1712" s="579">
        <f t="shared" si="199"/>
        <v>0</v>
      </c>
      <c r="U1712" s="814"/>
      <c r="V1712" s="814"/>
    </row>
    <row r="1713" spans="1:22" ht="15.75" hidden="1" customHeight="1" thickBot="1" x14ac:dyDescent="0.25">
      <c r="A1713" s="1038" t="str">
        <f t="shared" si="200"/>
        <v>52149558SEQ. CHICOTE</v>
      </c>
      <c r="B1713" s="1039">
        <v>1697</v>
      </c>
      <c r="C1713" s="1040">
        <v>52149558</v>
      </c>
      <c r="D1713" s="1040" t="s">
        <v>2408</v>
      </c>
      <c r="E1713" s="1040">
        <v>20</v>
      </c>
      <c r="F1713" s="1041"/>
      <c r="G1713" s="1042" t="s">
        <v>9916</v>
      </c>
      <c r="J1713" s="354" t="s">
        <v>1225</v>
      </c>
      <c r="O1713" s="579">
        <f t="shared" si="196"/>
        <v>0</v>
      </c>
      <c r="P1713" s="585" t="e">
        <f t="shared" si="197"/>
        <v>#N/A</v>
      </c>
      <c r="Q1713" s="602"/>
      <c r="R1713" s="602"/>
      <c r="S1713" s="579">
        <f t="shared" si="198"/>
        <v>0</v>
      </c>
      <c r="T1713" s="579">
        <f t="shared" si="199"/>
        <v>0</v>
      </c>
      <c r="U1713" s="814"/>
      <c r="V1713" s="814"/>
    </row>
    <row r="1714" spans="1:22" ht="15.75" hidden="1" customHeight="1" thickBot="1" x14ac:dyDescent="0.25">
      <c r="A1714" s="1038" t="str">
        <f t="shared" si="200"/>
        <v>52149569SEQ. CHICOTE</v>
      </c>
      <c r="B1714" s="1039">
        <v>1698</v>
      </c>
      <c r="C1714" s="1040">
        <v>52149569</v>
      </c>
      <c r="D1714" s="1040" t="s">
        <v>2408</v>
      </c>
      <c r="E1714" s="1040">
        <v>20</v>
      </c>
      <c r="F1714" s="1041"/>
      <c r="G1714" s="1042" t="s">
        <v>9916</v>
      </c>
      <c r="J1714" s="354" t="s">
        <v>1225</v>
      </c>
      <c r="O1714" s="579">
        <f t="shared" si="196"/>
        <v>0</v>
      </c>
      <c r="P1714" s="585" t="e">
        <f t="shared" si="197"/>
        <v>#N/A</v>
      </c>
      <c r="Q1714" s="602"/>
      <c r="R1714" s="602"/>
      <c r="S1714" s="579">
        <f t="shared" si="198"/>
        <v>0</v>
      </c>
      <c r="T1714" s="579">
        <f t="shared" si="199"/>
        <v>0</v>
      </c>
      <c r="U1714" s="814"/>
      <c r="V1714" s="814"/>
    </row>
    <row r="1715" spans="1:22" ht="15.75" hidden="1" customHeight="1" thickBot="1" x14ac:dyDescent="0.25">
      <c r="A1715" s="1038" t="str">
        <f t="shared" si="200"/>
        <v>52149559SEQ. CHICOTE</v>
      </c>
      <c r="B1715" s="1039">
        <v>1699</v>
      </c>
      <c r="C1715" s="1040">
        <v>52149559</v>
      </c>
      <c r="D1715" s="1040" t="s">
        <v>2408</v>
      </c>
      <c r="E1715" s="1040">
        <v>20</v>
      </c>
      <c r="F1715" s="1041"/>
      <c r="G1715" s="1042" t="s">
        <v>9916</v>
      </c>
      <c r="J1715" s="354" t="s">
        <v>1225</v>
      </c>
      <c r="O1715" s="579">
        <f t="shared" ref="O1715:O1778" si="202">ROUNDUP(IF(N1715="PENDANT",(VLOOKUP(L1715,$E$2:$I$9,5,FALSE)*M1715)),0)</f>
        <v>0</v>
      </c>
      <c r="P1715" s="585" t="e">
        <f t="shared" ref="P1715:P1778" si="203">ROUNDUP(VLOOKUP(L1715,$E$2:$I$9,5,FALSE)*M1715,0)</f>
        <v>#N/A</v>
      </c>
      <c r="Q1715" s="602"/>
      <c r="R1715" s="602"/>
      <c r="S1715" s="579">
        <f t="shared" ref="S1715:S1778" si="204">ROUNDUP(IF(N1715="pps",(M1715*VLOOKUP(L1715,$E$2:$I$9,4,FALSE)*$B$3)/E1715,0),0)</f>
        <v>0</v>
      </c>
      <c r="T1715" s="579">
        <f t="shared" ref="T1715:T1778" si="205">ROUNDUP(IF(N1715="pps",(M1715*VLOOKUP(L1715,$E$2:$I$9,4,FALSE)*$B$9)/E1715,0),0)</f>
        <v>0</v>
      </c>
      <c r="U1715" s="814"/>
      <c r="V1715" s="814"/>
    </row>
    <row r="1716" spans="1:22" ht="15.75" hidden="1" customHeight="1" thickBot="1" x14ac:dyDescent="0.25">
      <c r="A1716" s="1038" t="str">
        <f t="shared" si="200"/>
        <v>52149568SEQ. CHICOTE</v>
      </c>
      <c r="B1716" s="1039">
        <v>1700</v>
      </c>
      <c r="C1716" s="1040">
        <v>52149568</v>
      </c>
      <c r="D1716" s="1040" t="s">
        <v>2408</v>
      </c>
      <c r="E1716" s="1040">
        <v>20</v>
      </c>
      <c r="F1716" s="1041"/>
      <c r="G1716" s="1042" t="s">
        <v>9916</v>
      </c>
      <c r="J1716" s="354" t="s">
        <v>1225</v>
      </c>
      <c r="O1716" s="579">
        <f t="shared" si="202"/>
        <v>0</v>
      </c>
      <c r="P1716" s="585" t="e">
        <f t="shared" si="203"/>
        <v>#N/A</v>
      </c>
      <c r="Q1716" s="602"/>
      <c r="R1716" s="602"/>
      <c r="S1716" s="579">
        <f t="shared" si="204"/>
        <v>0</v>
      </c>
      <c r="T1716" s="579">
        <f t="shared" si="205"/>
        <v>0</v>
      </c>
      <c r="U1716" s="814"/>
      <c r="V1716" s="814"/>
    </row>
    <row r="1717" spans="1:22" ht="15.75" hidden="1" customHeight="1" thickBot="1" x14ac:dyDescent="0.25">
      <c r="A1717" s="1038" t="str">
        <f t="shared" si="200"/>
        <v>52149608SEQ. CHICOTE</v>
      </c>
      <c r="B1717" s="1039">
        <v>1701</v>
      </c>
      <c r="C1717" s="1040">
        <v>52149608</v>
      </c>
      <c r="D1717" s="1040" t="s">
        <v>2408</v>
      </c>
      <c r="E1717" s="1040">
        <v>20</v>
      </c>
      <c r="F1717" s="1041"/>
      <c r="G1717" s="1042" t="s">
        <v>9916</v>
      </c>
      <c r="J1717" s="354" t="s">
        <v>1225</v>
      </c>
      <c r="O1717" s="579">
        <f t="shared" si="202"/>
        <v>0</v>
      </c>
      <c r="P1717" s="585" t="e">
        <f t="shared" si="203"/>
        <v>#N/A</v>
      </c>
      <c r="Q1717" s="602"/>
      <c r="R1717" s="602"/>
      <c r="S1717" s="579">
        <f t="shared" si="204"/>
        <v>0</v>
      </c>
      <c r="T1717" s="579">
        <f t="shared" si="205"/>
        <v>0</v>
      </c>
      <c r="U1717" s="814"/>
      <c r="V1717" s="814"/>
    </row>
    <row r="1718" spans="1:22" ht="15.75" hidden="1" customHeight="1" thickBot="1" x14ac:dyDescent="0.25">
      <c r="A1718" s="580" t="str">
        <f>CONCATENATE(C1718,G1718)</f>
        <v>10111213</v>
      </c>
      <c r="B1718" s="581">
        <v>1702</v>
      </c>
      <c r="C1718" s="1043">
        <v>10111213</v>
      </c>
      <c r="D1718" s="623" t="s">
        <v>10232</v>
      </c>
      <c r="E1718" s="623">
        <v>60</v>
      </c>
      <c r="F1718" s="624" t="s">
        <v>104</v>
      </c>
      <c r="H1718" s="354" t="s">
        <v>471</v>
      </c>
      <c r="O1718" s="579">
        <f t="shared" si="202"/>
        <v>0</v>
      </c>
      <c r="P1718" s="585" t="e">
        <f t="shared" si="203"/>
        <v>#N/A</v>
      </c>
      <c r="Q1718" s="602"/>
      <c r="R1718" s="602"/>
      <c r="S1718" s="579">
        <f t="shared" si="204"/>
        <v>0</v>
      </c>
      <c r="T1718" s="579">
        <f t="shared" si="205"/>
        <v>0</v>
      </c>
      <c r="U1718" s="814"/>
      <c r="V1718" s="814"/>
    </row>
    <row r="1719" spans="1:22" ht="15.75" hidden="1" customHeight="1" thickBot="1" x14ac:dyDescent="0.25">
      <c r="A1719" s="580" t="str">
        <f t="shared" si="200"/>
        <v>52149589SEQ. CHICOTE</v>
      </c>
      <c r="B1719" s="581">
        <v>1703</v>
      </c>
      <c r="C1719" s="1040">
        <v>52149589</v>
      </c>
      <c r="D1719" s="1040" t="s">
        <v>2408</v>
      </c>
      <c r="E1719" s="1040">
        <v>20</v>
      </c>
      <c r="F1719" s="1041"/>
      <c r="G1719" s="1042" t="s">
        <v>9916</v>
      </c>
      <c r="J1719" s="354" t="s">
        <v>1225</v>
      </c>
      <c r="O1719" s="579">
        <f t="shared" si="202"/>
        <v>0</v>
      </c>
      <c r="P1719" s="585" t="e">
        <f t="shared" si="203"/>
        <v>#N/A</v>
      </c>
      <c r="Q1719" s="602"/>
      <c r="R1719" s="602"/>
      <c r="S1719" s="579">
        <f t="shared" si="204"/>
        <v>0</v>
      </c>
      <c r="T1719" s="579">
        <f t="shared" si="205"/>
        <v>0</v>
      </c>
      <c r="U1719" s="814"/>
      <c r="V1719" s="814"/>
    </row>
    <row r="1720" spans="1:22" ht="15.75" hidden="1" customHeight="1" thickBot="1" x14ac:dyDescent="0.25">
      <c r="A1720" s="580" t="str">
        <f t="shared" si="200"/>
        <v/>
      </c>
      <c r="B1720" s="581">
        <v>1704</v>
      </c>
      <c r="O1720" s="579">
        <f t="shared" si="202"/>
        <v>0</v>
      </c>
      <c r="P1720" s="585" t="e">
        <f t="shared" si="203"/>
        <v>#N/A</v>
      </c>
      <c r="Q1720" s="602"/>
      <c r="R1720" s="602"/>
      <c r="S1720" s="579">
        <f t="shared" si="204"/>
        <v>0</v>
      </c>
      <c r="T1720" s="579">
        <f t="shared" si="205"/>
        <v>0</v>
      </c>
      <c r="U1720" s="814"/>
      <c r="V1720" s="814"/>
    </row>
    <row r="1721" spans="1:22" ht="15.75" hidden="1" customHeight="1" thickBot="1" x14ac:dyDescent="0.25">
      <c r="A1721" s="580" t="str">
        <f t="shared" si="200"/>
        <v/>
      </c>
      <c r="B1721" s="581">
        <v>1705</v>
      </c>
      <c r="O1721" s="579">
        <f t="shared" si="202"/>
        <v>0</v>
      </c>
      <c r="P1721" s="585" t="e">
        <f t="shared" si="203"/>
        <v>#N/A</v>
      </c>
      <c r="Q1721" s="602"/>
      <c r="R1721" s="602"/>
      <c r="S1721" s="579">
        <f t="shared" si="204"/>
        <v>0</v>
      </c>
      <c r="T1721" s="579">
        <f t="shared" si="205"/>
        <v>0</v>
      </c>
      <c r="U1721" s="814"/>
      <c r="V1721" s="814"/>
    </row>
    <row r="1722" spans="1:22" ht="15.75" hidden="1" customHeight="1" thickBot="1" x14ac:dyDescent="0.25">
      <c r="A1722" s="580" t="str">
        <f t="shared" ref="A1722:A1785" si="206">CONCATENATE(C1722,G1722)</f>
        <v/>
      </c>
      <c r="B1722" s="581">
        <v>1706</v>
      </c>
      <c r="O1722" s="579">
        <f t="shared" si="202"/>
        <v>0</v>
      </c>
      <c r="P1722" s="585" t="e">
        <f t="shared" si="203"/>
        <v>#N/A</v>
      </c>
      <c r="Q1722" s="602"/>
      <c r="R1722" s="602"/>
      <c r="S1722" s="579">
        <f t="shared" si="204"/>
        <v>0</v>
      </c>
      <c r="T1722" s="579">
        <f t="shared" si="205"/>
        <v>0</v>
      </c>
      <c r="U1722" s="814"/>
      <c r="V1722" s="814"/>
    </row>
    <row r="1723" spans="1:22" ht="15.75" hidden="1" customHeight="1" thickBot="1" x14ac:dyDescent="0.25">
      <c r="A1723" s="580" t="str">
        <f t="shared" si="206"/>
        <v/>
      </c>
      <c r="B1723" s="581">
        <v>1707</v>
      </c>
      <c r="O1723" s="579">
        <f t="shared" si="202"/>
        <v>0</v>
      </c>
      <c r="P1723" s="585" t="e">
        <f t="shared" si="203"/>
        <v>#N/A</v>
      </c>
      <c r="Q1723" s="602"/>
      <c r="R1723" s="602"/>
      <c r="S1723" s="579">
        <f t="shared" si="204"/>
        <v>0</v>
      </c>
      <c r="T1723" s="579">
        <f t="shared" si="205"/>
        <v>0</v>
      </c>
      <c r="U1723" s="814"/>
      <c r="V1723" s="814"/>
    </row>
    <row r="1724" spans="1:22" ht="15.75" hidden="1" customHeight="1" thickBot="1" x14ac:dyDescent="0.25">
      <c r="A1724" s="580" t="str">
        <f t="shared" si="206"/>
        <v/>
      </c>
      <c r="B1724" s="581">
        <v>1708</v>
      </c>
      <c r="O1724" s="579">
        <f t="shared" si="202"/>
        <v>0</v>
      </c>
      <c r="P1724" s="585" t="e">
        <f t="shared" si="203"/>
        <v>#N/A</v>
      </c>
      <c r="Q1724" s="602"/>
      <c r="R1724" s="602"/>
      <c r="S1724" s="579">
        <f t="shared" si="204"/>
        <v>0</v>
      </c>
      <c r="T1724" s="579">
        <f t="shared" si="205"/>
        <v>0</v>
      </c>
      <c r="U1724" s="814"/>
      <c r="V1724" s="814"/>
    </row>
    <row r="1725" spans="1:22" ht="15.75" hidden="1" customHeight="1" thickBot="1" x14ac:dyDescent="0.25">
      <c r="A1725" s="580" t="str">
        <f t="shared" si="206"/>
        <v/>
      </c>
      <c r="B1725" s="581">
        <v>1709</v>
      </c>
      <c r="O1725" s="579">
        <f t="shared" si="202"/>
        <v>0</v>
      </c>
      <c r="P1725" s="585" t="e">
        <f t="shared" si="203"/>
        <v>#N/A</v>
      </c>
      <c r="Q1725" s="602"/>
      <c r="R1725" s="602"/>
      <c r="S1725" s="579">
        <f t="shared" si="204"/>
        <v>0</v>
      </c>
      <c r="T1725" s="579">
        <f t="shared" si="205"/>
        <v>0</v>
      </c>
      <c r="U1725" s="814"/>
      <c r="V1725" s="814"/>
    </row>
    <row r="1726" spans="1:22" ht="15.75" hidden="1" customHeight="1" thickBot="1" x14ac:dyDescent="0.25">
      <c r="A1726" s="580" t="str">
        <f t="shared" si="206"/>
        <v/>
      </c>
      <c r="B1726" s="581">
        <v>1710</v>
      </c>
      <c r="O1726" s="579">
        <f t="shared" si="202"/>
        <v>0</v>
      </c>
      <c r="P1726" s="585" t="e">
        <f t="shared" si="203"/>
        <v>#N/A</v>
      </c>
      <c r="Q1726" s="602"/>
      <c r="R1726" s="602"/>
      <c r="S1726" s="579">
        <f t="shared" si="204"/>
        <v>0</v>
      </c>
      <c r="T1726" s="579">
        <f t="shared" si="205"/>
        <v>0</v>
      </c>
      <c r="U1726" s="814"/>
      <c r="V1726" s="814"/>
    </row>
    <row r="1727" spans="1:22" ht="15.75" hidden="1" customHeight="1" thickBot="1" x14ac:dyDescent="0.25">
      <c r="A1727" s="580" t="str">
        <f t="shared" si="206"/>
        <v/>
      </c>
      <c r="B1727" s="581">
        <v>1711</v>
      </c>
      <c r="O1727" s="579">
        <f t="shared" si="202"/>
        <v>0</v>
      </c>
      <c r="P1727" s="585" t="e">
        <f t="shared" si="203"/>
        <v>#N/A</v>
      </c>
      <c r="Q1727" s="602"/>
      <c r="R1727" s="602"/>
      <c r="S1727" s="579">
        <f t="shared" si="204"/>
        <v>0</v>
      </c>
      <c r="T1727" s="579">
        <f t="shared" si="205"/>
        <v>0</v>
      </c>
      <c r="U1727" s="814"/>
      <c r="V1727" s="814"/>
    </row>
    <row r="1728" spans="1:22" ht="15.75" hidden="1" customHeight="1" thickBot="1" x14ac:dyDescent="0.25">
      <c r="A1728" s="580" t="str">
        <f t="shared" si="206"/>
        <v/>
      </c>
      <c r="B1728" s="581">
        <v>1712</v>
      </c>
      <c r="O1728" s="579">
        <f t="shared" si="202"/>
        <v>0</v>
      </c>
      <c r="P1728" s="585" t="e">
        <f t="shared" si="203"/>
        <v>#N/A</v>
      </c>
      <c r="Q1728" s="602"/>
      <c r="R1728" s="602"/>
      <c r="S1728" s="579">
        <f t="shared" si="204"/>
        <v>0</v>
      </c>
      <c r="T1728" s="579">
        <f t="shared" si="205"/>
        <v>0</v>
      </c>
      <c r="U1728" s="814"/>
      <c r="V1728" s="814"/>
    </row>
    <row r="1729" spans="1:22" ht="15.75" hidden="1" customHeight="1" thickBot="1" x14ac:dyDescent="0.25">
      <c r="A1729" s="580" t="str">
        <f t="shared" si="206"/>
        <v/>
      </c>
      <c r="B1729" s="581">
        <v>1713</v>
      </c>
      <c r="O1729" s="579">
        <f t="shared" si="202"/>
        <v>0</v>
      </c>
      <c r="P1729" s="585" t="e">
        <f t="shared" si="203"/>
        <v>#N/A</v>
      </c>
      <c r="Q1729" s="602"/>
      <c r="R1729" s="602"/>
      <c r="S1729" s="579">
        <f t="shared" si="204"/>
        <v>0</v>
      </c>
      <c r="T1729" s="579">
        <f t="shared" si="205"/>
        <v>0</v>
      </c>
      <c r="U1729" s="814"/>
      <c r="V1729" s="814"/>
    </row>
    <row r="1730" spans="1:22" ht="15.75" hidden="1" customHeight="1" thickBot="1" x14ac:dyDescent="0.25">
      <c r="A1730" s="580" t="str">
        <f t="shared" si="206"/>
        <v/>
      </c>
      <c r="B1730" s="581">
        <v>1714</v>
      </c>
      <c r="O1730" s="579">
        <f t="shared" si="202"/>
        <v>0</v>
      </c>
      <c r="P1730" s="585" t="e">
        <f t="shared" si="203"/>
        <v>#N/A</v>
      </c>
      <c r="Q1730" s="602"/>
      <c r="R1730" s="602"/>
      <c r="S1730" s="579">
        <f t="shared" si="204"/>
        <v>0</v>
      </c>
      <c r="T1730" s="579">
        <f t="shared" si="205"/>
        <v>0</v>
      </c>
      <c r="U1730" s="814"/>
      <c r="V1730" s="814"/>
    </row>
    <row r="1731" spans="1:22" ht="15.75" hidden="1" customHeight="1" thickBot="1" x14ac:dyDescent="0.25">
      <c r="A1731" s="580" t="str">
        <f t="shared" si="206"/>
        <v/>
      </c>
      <c r="B1731" s="581">
        <v>1715</v>
      </c>
      <c r="O1731" s="579">
        <f t="shared" si="202"/>
        <v>0</v>
      </c>
      <c r="P1731" s="585" t="e">
        <f t="shared" si="203"/>
        <v>#N/A</v>
      </c>
      <c r="Q1731" s="602"/>
      <c r="R1731" s="602"/>
      <c r="S1731" s="579">
        <f t="shared" si="204"/>
        <v>0</v>
      </c>
      <c r="T1731" s="579">
        <f t="shared" si="205"/>
        <v>0</v>
      </c>
      <c r="U1731" s="814"/>
      <c r="V1731" s="814"/>
    </row>
    <row r="1732" spans="1:22" ht="15.75" hidden="1" customHeight="1" thickBot="1" x14ac:dyDescent="0.25">
      <c r="A1732" s="580" t="str">
        <f t="shared" si="206"/>
        <v/>
      </c>
      <c r="B1732" s="581">
        <v>1716</v>
      </c>
      <c r="O1732" s="579">
        <f t="shared" si="202"/>
        <v>0</v>
      </c>
      <c r="P1732" s="585" t="e">
        <f t="shared" si="203"/>
        <v>#N/A</v>
      </c>
      <c r="Q1732" s="602"/>
      <c r="R1732" s="602"/>
      <c r="S1732" s="579">
        <f t="shared" si="204"/>
        <v>0</v>
      </c>
      <c r="T1732" s="579">
        <f t="shared" si="205"/>
        <v>0</v>
      </c>
      <c r="U1732" s="814"/>
      <c r="V1732" s="814"/>
    </row>
    <row r="1733" spans="1:22" ht="15.75" hidden="1" customHeight="1" thickBot="1" x14ac:dyDescent="0.25">
      <c r="A1733" s="580" t="str">
        <f t="shared" si="206"/>
        <v/>
      </c>
      <c r="B1733" s="581">
        <v>1717</v>
      </c>
      <c r="O1733" s="579">
        <f t="shared" si="202"/>
        <v>0</v>
      </c>
      <c r="P1733" s="585" t="e">
        <f t="shared" si="203"/>
        <v>#N/A</v>
      </c>
      <c r="Q1733" s="602"/>
      <c r="R1733" s="602"/>
      <c r="S1733" s="579">
        <f t="shared" si="204"/>
        <v>0</v>
      </c>
      <c r="T1733" s="579">
        <f t="shared" si="205"/>
        <v>0</v>
      </c>
      <c r="U1733" s="814"/>
      <c r="V1733" s="814"/>
    </row>
    <row r="1734" spans="1:22" ht="15.75" hidden="1" customHeight="1" thickBot="1" x14ac:dyDescent="0.25">
      <c r="A1734" s="580" t="str">
        <f t="shared" si="206"/>
        <v/>
      </c>
      <c r="B1734" s="581">
        <v>1718</v>
      </c>
      <c r="O1734" s="579">
        <f t="shared" si="202"/>
        <v>0</v>
      </c>
      <c r="P1734" s="585" t="e">
        <f t="shared" si="203"/>
        <v>#N/A</v>
      </c>
      <c r="Q1734" s="602"/>
      <c r="R1734" s="602"/>
      <c r="S1734" s="579">
        <f t="shared" si="204"/>
        <v>0</v>
      </c>
      <c r="T1734" s="579">
        <f t="shared" si="205"/>
        <v>0</v>
      </c>
      <c r="U1734" s="814"/>
      <c r="V1734" s="814"/>
    </row>
    <row r="1735" spans="1:22" ht="15.75" hidden="1" customHeight="1" thickBot="1" x14ac:dyDescent="0.25">
      <c r="A1735" s="580" t="str">
        <f t="shared" si="206"/>
        <v/>
      </c>
      <c r="B1735" s="581">
        <v>1813</v>
      </c>
      <c r="O1735" s="579">
        <f t="shared" si="202"/>
        <v>0</v>
      </c>
      <c r="P1735" s="585" t="e">
        <f t="shared" si="203"/>
        <v>#N/A</v>
      </c>
      <c r="Q1735" s="602"/>
      <c r="R1735" s="602"/>
      <c r="S1735" s="579">
        <f t="shared" si="204"/>
        <v>0</v>
      </c>
      <c r="T1735" s="579">
        <f t="shared" si="205"/>
        <v>0</v>
      </c>
      <c r="U1735" s="814"/>
      <c r="V1735" s="814"/>
    </row>
    <row r="1736" spans="1:22" ht="15.75" hidden="1" customHeight="1" thickBot="1" x14ac:dyDescent="0.25">
      <c r="A1736" s="580" t="str">
        <f t="shared" si="206"/>
        <v/>
      </c>
      <c r="B1736" s="575">
        <v>1814</v>
      </c>
      <c r="O1736" s="579">
        <f t="shared" si="202"/>
        <v>0</v>
      </c>
      <c r="P1736" s="585" t="e">
        <f t="shared" si="203"/>
        <v>#N/A</v>
      </c>
      <c r="Q1736" s="602"/>
      <c r="R1736" s="602"/>
      <c r="S1736" s="579">
        <f t="shared" si="204"/>
        <v>0</v>
      </c>
      <c r="T1736" s="579">
        <f t="shared" si="205"/>
        <v>0</v>
      </c>
      <c r="U1736" s="814"/>
      <c r="V1736" s="814"/>
    </row>
    <row r="1737" spans="1:22" ht="15.75" hidden="1" customHeight="1" thickBot="1" x14ac:dyDescent="0.25">
      <c r="A1737" s="580" t="str">
        <f t="shared" si="206"/>
        <v/>
      </c>
      <c r="B1737" s="581">
        <v>1815</v>
      </c>
      <c r="O1737" s="579">
        <f t="shared" si="202"/>
        <v>0</v>
      </c>
      <c r="P1737" s="585" t="e">
        <f t="shared" si="203"/>
        <v>#N/A</v>
      </c>
      <c r="Q1737" s="602"/>
      <c r="R1737" s="602"/>
      <c r="S1737" s="579">
        <f t="shared" si="204"/>
        <v>0</v>
      </c>
      <c r="T1737" s="579">
        <f t="shared" si="205"/>
        <v>0</v>
      </c>
      <c r="U1737" s="814"/>
      <c r="V1737" s="814"/>
    </row>
    <row r="1738" spans="1:22" ht="15.75" hidden="1" customHeight="1" thickBot="1" x14ac:dyDescent="0.25">
      <c r="A1738" s="580" t="str">
        <f t="shared" si="206"/>
        <v/>
      </c>
      <c r="B1738" s="581">
        <v>1816</v>
      </c>
      <c r="O1738" s="579">
        <f t="shared" si="202"/>
        <v>0</v>
      </c>
      <c r="P1738" s="585" t="e">
        <f t="shared" si="203"/>
        <v>#N/A</v>
      </c>
      <c r="Q1738" s="602"/>
      <c r="R1738" s="602"/>
      <c r="S1738" s="579">
        <f t="shared" si="204"/>
        <v>0</v>
      </c>
      <c r="T1738" s="579">
        <f t="shared" si="205"/>
        <v>0</v>
      </c>
      <c r="U1738" s="814"/>
      <c r="V1738" s="814"/>
    </row>
    <row r="1739" spans="1:22" ht="15.75" hidden="1" customHeight="1" thickBot="1" x14ac:dyDescent="0.25">
      <c r="A1739" s="580" t="str">
        <f t="shared" si="206"/>
        <v/>
      </c>
      <c r="B1739" s="581">
        <v>1817</v>
      </c>
      <c r="O1739" s="579">
        <f t="shared" si="202"/>
        <v>0</v>
      </c>
      <c r="P1739" s="585" t="e">
        <f t="shared" si="203"/>
        <v>#N/A</v>
      </c>
      <c r="Q1739" s="602"/>
      <c r="R1739" s="602"/>
      <c r="S1739" s="579">
        <f t="shared" si="204"/>
        <v>0</v>
      </c>
      <c r="T1739" s="579">
        <f t="shared" si="205"/>
        <v>0</v>
      </c>
      <c r="U1739" s="814"/>
      <c r="V1739" s="814"/>
    </row>
    <row r="1740" spans="1:22" ht="15.75" hidden="1" customHeight="1" thickBot="1" x14ac:dyDescent="0.25">
      <c r="A1740" s="580" t="str">
        <f t="shared" si="206"/>
        <v/>
      </c>
      <c r="B1740" s="581">
        <v>1818</v>
      </c>
      <c r="O1740" s="579">
        <f t="shared" si="202"/>
        <v>0</v>
      </c>
      <c r="P1740" s="585" t="e">
        <f t="shared" si="203"/>
        <v>#N/A</v>
      </c>
      <c r="Q1740" s="602"/>
      <c r="R1740" s="602"/>
      <c r="S1740" s="579">
        <f t="shared" si="204"/>
        <v>0</v>
      </c>
      <c r="T1740" s="579">
        <f t="shared" si="205"/>
        <v>0</v>
      </c>
      <c r="U1740" s="814"/>
      <c r="V1740" s="814"/>
    </row>
    <row r="1741" spans="1:22" ht="15.75" hidden="1" customHeight="1" thickBot="1" x14ac:dyDescent="0.25">
      <c r="A1741" s="580" t="str">
        <f t="shared" si="206"/>
        <v/>
      </c>
      <c r="B1741" s="581">
        <v>1819</v>
      </c>
      <c r="O1741" s="579">
        <f t="shared" si="202"/>
        <v>0</v>
      </c>
      <c r="P1741" s="585" t="e">
        <f t="shared" si="203"/>
        <v>#N/A</v>
      </c>
      <c r="Q1741" s="602"/>
      <c r="R1741" s="602"/>
      <c r="S1741" s="579">
        <f t="shared" si="204"/>
        <v>0</v>
      </c>
      <c r="T1741" s="579">
        <f t="shared" si="205"/>
        <v>0</v>
      </c>
      <c r="U1741" s="814"/>
      <c r="V1741" s="814"/>
    </row>
    <row r="1742" spans="1:22" ht="15.75" hidden="1" customHeight="1" thickBot="1" x14ac:dyDescent="0.25">
      <c r="A1742" s="580" t="str">
        <f t="shared" si="206"/>
        <v/>
      </c>
      <c r="B1742" s="581">
        <v>1820</v>
      </c>
      <c r="O1742" s="579">
        <f t="shared" si="202"/>
        <v>0</v>
      </c>
      <c r="P1742" s="585" t="e">
        <f t="shared" si="203"/>
        <v>#N/A</v>
      </c>
      <c r="Q1742" s="602"/>
      <c r="R1742" s="602"/>
      <c r="S1742" s="579">
        <f t="shared" si="204"/>
        <v>0</v>
      </c>
      <c r="T1742" s="579">
        <f t="shared" si="205"/>
        <v>0</v>
      </c>
      <c r="U1742" s="814"/>
      <c r="V1742" s="814"/>
    </row>
    <row r="1743" spans="1:22" ht="15.75" hidden="1" customHeight="1" thickBot="1" x14ac:dyDescent="0.25">
      <c r="A1743" s="580" t="str">
        <f t="shared" si="206"/>
        <v/>
      </c>
      <c r="B1743" s="575">
        <v>1821</v>
      </c>
      <c r="O1743" s="579">
        <f t="shared" si="202"/>
        <v>0</v>
      </c>
      <c r="P1743" s="585" t="e">
        <f t="shared" si="203"/>
        <v>#N/A</v>
      </c>
      <c r="Q1743" s="602"/>
      <c r="R1743" s="602"/>
      <c r="S1743" s="579">
        <f t="shared" si="204"/>
        <v>0</v>
      </c>
      <c r="T1743" s="579">
        <f t="shared" si="205"/>
        <v>0</v>
      </c>
      <c r="U1743" s="814"/>
      <c r="V1743" s="814"/>
    </row>
    <row r="1744" spans="1:22" ht="15.75" hidden="1" customHeight="1" thickBot="1" x14ac:dyDescent="0.25">
      <c r="A1744" s="580" t="str">
        <f t="shared" si="206"/>
        <v/>
      </c>
      <c r="B1744" s="581">
        <v>1822</v>
      </c>
      <c r="O1744" s="579">
        <f t="shared" si="202"/>
        <v>0</v>
      </c>
      <c r="P1744" s="585" t="e">
        <f t="shared" si="203"/>
        <v>#N/A</v>
      </c>
      <c r="Q1744" s="602"/>
      <c r="R1744" s="602"/>
      <c r="S1744" s="579">
        <f t="shared" si="204"/>
        <v>0</v>
      </c>
      <c r="T1744" s="579">
        <f t="shared" si="205"/>
        <v>0</v>
      </c>
      <c r="U1744" s="814"/>
      <c r="V1744" s="814"/>
    </row>
    <row r="1745" spans="1:22" ht="15.75" hidden="1" customHeight="1" thickBot="1" x14ac:dyDescent="0.25">
      <c r="A1745" s="580" t="str">
        <f t="shared" si="206"/>
        <v/>
      </c>
      <c r="B1745" s="581">
        <v>1823</v>
      </c>
      <c r="O1745" s="579">
        <f t="shared" si="202"/>
        <v>0</v>
      </c>
      <c r="P1745" s="585" t="e">
        <f t="shared" si="203"/>
        <v>#N/A</v>
      </c>
      <c r="Q1745" s="602"/>
      <c r="R1745" s="602"/>
      <c r="S1745" s="579">
        <f t="shared" si="204"/>
        <v>0</v>
      </c>
      <c r="T1745" s="579">
        <f t="shared" si="205"/>
        <v>0</v>
      </c>
      <c r="U1745" s="814"/>
      <c r="V1745" s="814"/>
    </row>
    <row r="1746" spans="1:22" ht="15.75" hidden="1" customHeight="1" thickBot="1" x14ac:dyDescent="0.25">
      <c r="A1746" s="580" t="str">
        <f t="shared" si="206"/>
        <v/>
      </c>
      <c r="B1746" s="581">
        <v>1824</v>
      </c>
      <c r="O1746" s="579">
        <f t="shared" si="202"/>
        <v>0</v>
      </c>
      <c r="P1746" s="585" t="e">
        <f t="shared" si="203"/>
        <v>#N/A</v>
      </c>
      <c r="Q1746" s="602"/>
      <c r="R1746" s="602"/>
      <c r="S1746" s="579">
        <f t="shared" si="204"/>
        <v>0</v>
      </c>
      <c r="T1746" s="579">
        <f t="shared" si="205"/>
        <v>0</v>
      </c>
      <c r="U1746" s="814"/>
      <c r="V1746" s="814"/>
    </row>
    <row r="1747" spans="1:22" ht="15.75" hidden="1" customHeight="1" thickBot="1" x14ac:dyDescent="0.25">
      <c r="A1747" s="580" t="str">
        <f t="shared" si="206"/>
        <v/>
      </c>
      <c r="B1747" s="581">
        <v>1825</v>
      </c>
      <c r="O1747" s="579">
        <f t="shared" si="202"/>
        <v>0</v>
      </c>
      <c r="P1747" s="585" t="e">
        <f t="shared" si="203"/>
        <v>#N/A</v>
      </c>
      <c r="Q1747" s="602"/>
      <c r="R1747" s="602"/>
      <c r="S1747" s="579">
        <f t="shared" si="204"/>
        <v>0</v>
      </c>
      <c r="T1747" s="579">
        <f t="shared" si="205"/>
        <v>0</v>
      </c>
      <c r="U1747" s="814"/>
      <c r="V1747" s="814"/>
    </row>
    <row r="1748" spans="1:22" ht="15.75" hidden="1" customHeight="1" thickBot="1" x14ac:dyDescent="0.25">
      <c r="A1748" s="580" t="str">
        <f t="shared" si="206"/>
        <v/>
      </c>
      <c r="B1748" s="581">
        <v>1826</v>
      </c>
      <c r="O1748" s="579">
        <f t="shared" si="202"/>
        <v>0</v>
      </c>
      <c r="P1748" s="585" t="e">
        <f t="shared" si="203"/>
        <v>#N/A</v>
      </c>
      <c r="Q1748" s="602"/>
      <c r="R1748" s="602"/>
      <c r="S1748" s="579">
        <f t="shared" si="204"/>
        <v>0</v>
      </c>
      <c r="T1748" s="579">
        <f t="shared" si="205"/>
        <v>0</v>
      </c>
      <c r="U1748" s="814"/>
      <c r="V1748" s="814"/>
    </row>
    <row r="1749" spans="1:22" ht="15.75" hidden="1" customHeight="1" thickBot="1" x14ac:dyDescent="0.25">
      <c r="A1749" s="580" t="str">
        <f t="shared" si="206"/>
        <v/>
      </c>
      <c r="B1749" s="581">
        <v>1827</v>
      </c>
      <c r="O1749" s="579">
        <f t="shared" si="202"/>
        <v>0</v>
      </c>
      <c r="P1749" s="585" t="e">
        <f t="shared" si="203"/>
        <v>#N/A</v>
      </c>
      <c r="Q1749" s="602"/>
      <c r="R1749" s="602"/>
      <c r="S1749" s="579">
        <f t="shared" si="204"/>
        <v>0</v>
      </c>
      <c r="T1749" s="579">
        <f t="shared" si="205"/>
        <v>0</v>
      </c>
      <c r="U1749" s="814"/>
      <c r="V1749" s="814"/>
    </row>
    <row r="1750" spans="1:22" ht="15.75" hidden="1" customHeight="1" thickBot="1" x14ac:dyDescent="0.25">
      <c r="A1750" s="580" t="str">
        <f t="shared" si="206"/>
        <v/>
      </c>
      <c r="B1750" s="575">
        <v>1828</v>
      </c>
      <c r="O1750" s="579">
        <f t="shared" si="202"/>
        <v>0</v>
      </c>
      <c r="P1750" s="585" t="e">
        <f t="shared" si="203"/>
        <v>#N/A</v>
      </c>
      <c r="Q1750" s="602"/>
      <c r="R1750" s="602"/>
      <c r="S1750" s="579">
        <f t="shared" si="204"/>
        <v>0</v>
      </c>
      <c r="T1750" s="579">
        <f t="shared" si="205"/>
        <v>0</v>
      </c>
      <c r="U1750" s="814"/>
      <c r="V1750" s="814"/>
    </row>
    <row r="1751" spans="1:22" ht="15.75" hidden="1" customHeight="1" thickBot="1" x14ac:dyDescent="0.25">
      <c r="A1751" s="580" t="str">
        <f t="shared" si="206"/>
        <v/>
      </c>
      <c r="B1751" s="581">
        <v>1829</v>
      </c>
      <c r="O1751" s="579">
        <f t="shared" si="202"/>
        <v>0</v>
      </c>
      <c r="P1751" s="585" t="e">
        <f t="shared" si="203"/>
        <v>#N/A</v>
      </c>
      <c r="Q1751" s="602"/>
      <c r="R1751" s="602"/>
      <c r="S1751" s="579">
        <f t="shared" si="204"/>
        <v>0</v>
      </c>
      <c r="T1751" s="579">
        <f t="shared" si="205"/>
        <v>0</v>
      </c>
      <c r="U1751" s="814"/>
      <c r="V1751" s="814"/>
    </row>
    <row r="1752" spans="1:22" ht="15.75" hidden="1" customHeight="1" thickBot="1" x14ac:dyDescent="0.25">
      <c r="A1752" s="580" t="str">
        <f t="shared" si="206"/>
        <v/>
      </c>
      <c r="B1752" s="581">
        <v>1830</v>
      </c>
      <c r="O1752" s="579">
        <f t="shared" si="202"/>
        <v>0</v>
      </c>
      <c r="P1752" s="585" t="e">
        <f t="shared" si="203"/>
        <v>#N/A</v>
      </c>
      <c r="Q1752" s="602"/>
      <c r="R1752" s="602"/>
      <c r="S1752" s="579">
        <f t="shared" si="204"/>
        <v>0</v>
      </c>
      <c r="T1752" s="579">
        <f t="shared" si="205"/>
        <v>0</v>
      </c>
      <c r="U1752" s="814"/>
      <c r="V1752" s="814"/>
    </row>
    <row r="1753" spans="1:22" ht="15.75" hidden="1" customHeight="1" thickBot="1" x14ac:dyDescent="0.25">
      <c r="A1753" s="580" t="str">
        <f t="shared" si="206"/>
        <v/>
      </c>
      <c r="B1753" s="581">
        <v>1831</v>
      </c>
      <c r="O1753" s="579">
        <f t="shared" si="202"/>
        <v>0</v>
      </c>
      <c r="P1753" s="585" t="e">
        <f t="shared" si="203"/>
        <v>#N/A</v>
      </c>
      <c r="Q1753" s="602"/>
      <c r="R1753" s="602"/>
      <c r="S1753" s="579">
        <f t="shared" si="204"/>
        <v>0</v>
      </c>
      <c r="T1753" s="579">
        <f t="shared" si="205"/>
        <v>0</v>
      </c>
      <c r="U1753" s="814"/>
      <c r="V1753" s="814"/>
    </row>
    <row r="1754" spans="1:22" ht="15.75" hidden="1" customHeight="1" thickBot="1" x14ac:dyDescent="0.25">
      <c r="A1754" s="580" t="str">
        <f t="shared" si="206"/>
        <v/>
      </c>
      <c r="B1754" s="581">
        <v>1832</v>
      </c>
      <c r="O1754" s="579">
        <f t="shared" si="202"/>
        <v>0</v>
      </c>
      <c r="P1754" s="585" t="e">
        <f t="shared" si="203"/>
        <v>#N/A</v>
      </c>
      <c r="Q1754" s="602"/>
      <c r="R1754" s="602"/>
      <c r="S1754" s="579">
        <f t="shared" si="204"/>
        <v>0</v>
      </c>
      <c r="T1754" s="579">
        <f t="shared" si="205"/>
        <v>0</v>
      </c>
      <c r="U1754" s="814"/>
      <c r="V1754" s="814"/>
    </row>
    <row r="1755" spans="1:22" ht="15.75" hidden="1" customHeight="1" thickBot="1" x14ac:dyDescent="0.25">
      <c r="A1755" s="580" t="str">
        <f t="shared" si="206"/>
        <v/>
      </c>
      <c r="B1755" s="581">
        <v>1833</v>
      </c>
      <c r="O1755" s="579">
        <f t="shared" si="202"/>
        <v>0</v>
      </c>
      <c r="P1755" s="585" t="e">
        <f t="shared" si="203"/>
        <v>#N/A</v>
      </c>
      <c r="Q1755" s="602"/>
      <c r="R1755" s="602"/>
      <c r="S1755" s="579">
        <f t="shared" si="204"/>
        <v>0</v>
      </c>
      <c r="T1755" s="579">
        <f t="shared" si="205"/>
        <v>0</v>
      </c>
      <c r="U1755" s="814"/>
      <c r="V1755" s="814"/>
    </row>
    <row r="1756" spans="1:22" ht="15.75" hidden="1" customHeight="1" thickBot="1" x14ac:dyDescent="0.25">
      <c r="A1756" s="580" t="str">
        <f t="shared" si="206"/>
        <v/>
      </c>
      <c r="B1756" s="581">
        <v>1834</v>
      </c>
      <c r="O1756" s="579">
        <f t="shared" si="202"/>
        <v>0</v>
      </c>
      <c r="P1756" s="585" t="e">
        <f t="shared" si="203"/>
        <v>#N/A</v>
      </c>
      <c r="Q1756" s="602"/>
      <c r="R1756" s="602"/>
      <c r="S1756" s="579">
        <f t="shared" si="204"/>
        <v>0</v>
      </c>
      <c r="T1756" s="579">
        <f t="shared" si="205"/>
        <v>0</v>
      </c>
      <c r="U1756" s="814"/>
      <c r="V1756" s="814"/>
    </row>
    <row r="1757" spans="1:22" ht="15.75" hidden="1" customHeight="1" thickBot="1" x14ac:dyDescent="0.25">
      <c r="A1757" s="580" t="str">
        <f t="shared" si="206"/>
        <v/>
      </c>
      <c r="B1757" s="575">
        <v>1835</v>
      </c>
      <c r="O1757" s="579">
        <f t="shared" si="202"/>
        <v>0</v>
      </c>
      <c r="P1757" s="585" t="e">
        <f t="shared" si="203"/>
        <v>#N/A</v>
      </c>
      <c r="Q1757" s="602"/>
      <c r="R1757" s="602"/>
      <c r="S1757" s="579">
        <f t="shared" si="204"/>
        <v>0</v>
      </c>
      <c r="T1757" s="579">
        <f t="shared" si="205"/>
        <v>0</v>
      </c>
      <c r="U1757" s="814"/>
      <c r="V1757" s="814"/>
    </row>
    <row r="1758" spans="1:22" ht="15.75" hidden="1" customHeight="1" thickBot="1" x14ac:dyDescent="0.25">
      <c r="A1758" s="580" t="str">
        <f t="shared" si="206"/>
        <v/>
      </c>
      <c r="B1758" s="581">
        <v>1836</v>
      </c>
      <c r="O1758" s="579">
        <f t="shared" si="202"/>
        <v>0</v>
      </c>
      <c r="P1758" s="585" t="e">
        <f t="shared" si="203"/>
        <v>#N/A</v>
      </c>
      <c r="Q1758" s="602"/>
      <c r="R1758" s="602"/>
      <c r="S1758" s="579">
        <f t="shared" si="204"/>
        <v>0</v>
      </c>
      <c r="T1758" s="579">
        <f t="shared" si="205"/>
        <v>0</v>
      </c>
      <c r="U1758" s="814"/>
      <c r="V1758" s="814"/>
    </row>
    <row r="1759" spans="1:22" ht="15.75" hidden="1" customHeight="1" thickBot="1" x14ac:dyDescent="0.25">
      <c r="A1759" s="580" t="str">
        <f t="shared" si="206"/>
        <v/>
      </c>
      <c r="B1759" s="581">
        <v>1837</v>
      </c>
      <c r="O1759" s="579">
        <f t="shared" si="202"/>
        <v>0</v>
      </c>
      <c r="P1759" s="585" t="e">
        <f t="shared" si="203"/>
        <v>#N/A</v>
      </c>
      <c r="Q1759" s="602"/>
      <c r="R1759" s="602"/>
      <c r="S1759" s="579">
        <f t="shared" si="204"/>
        <v>0</v>
      </c>
      <c r="T1759" s="579">
        <f t="shared" si="205"/>
        <v>0</v>
      </c>
      <c r="U1759" s="814"/>
      <c r="V1759" s="814"/>
    </row>
    <row r="1760" spans="1:22" ht="15.75" hidden="1" customHeight="1" thickBot="1" x14ac:dyDescent="0.25">
      <c r="A1760" s="580" t="str">
        <f t="shared" si="206"/>
        <v/>
      </c>
      <c r="B1760" s="581">
        <v>1838</v>
      </c>
      <c r="O1760" s="579">
        <f t="shared" si="202"/>
        <v>0</v>
      </c>
      <c r="P1760" s="585" t="e">
        <f t="shared" si="203"/>
        <v>#N/A</v>
      </c>
      <c r="Q1760" s="602"/>
      <c r="R1760" s="602"/>
      <c r="S1760" s="579">
        <f t="shared" si="204"/>
        <v>0</v>
      </c>
      <c r="T1760" s="579">
        <f t="shared" si="205"/>
        <v>0</v>
      </c>
      <c r="U1760" s="814"/>
      <c r="V1760" s="814"/>
    </row>
    <row r="1761" spans="1:22" ht="15.75" hidden="1" customHeight="1" thickBot="1" x14ac:dyDescent="0.25">
      <c r="A1761" s="580" t="str">
        <f t="shared" si="206"/>
        <v/>
      </c>
      <c r="B1761" s="581">
        <v>1839</v>
      </c>
      <c r="O1761" s="579">
        <f t="shared" si="202"/>
        <v>0</v>
      </c>
      <c r="P1761" s="585" t="e">
        <f t="shared" si="203"/>
        <v>#N/A</v>
      </c>
      <c r="Q1761" s="602"/>
      <c r="R1761" s="602"/>
      <c r="S1761" s="579">
        <f t="shared" si="204"/>
        <v>0</v>
      </c>
      <c r="T1761" s="579">
        <f t="shared" si="205"/>
        <v>0</v>
      </c>
      <c r="U1761" s="814"/>
      <c r="V1761" s="814"/>
    </row>
    <row r="1762" spans="1:22" ht="15.75" hidden="1" customHeight="1" thickBot="1" x14ac:dyDescent="0.25">
      <c r="A1762" s="580" t="str">
        <f t="shared" si="206"/>
        <v/>
      </c>
      <c r="B1762" s="581">
        <v>1840</v>
      </c>
      <c r="O1762" s="579">
        <f t="shared" si="202"/>
        <v>0</v>
      </c>
      <c r="P1762" s="585" t="e">
        <f t="shared" si="203"/>
        <v>#N/A</v>
      </c>
      <c r="Q1762" s="602"/>
      <c r="R1762" s="602"/>
      <c r="S1762" s="579">
        <f t="shared" si="204"/>
        <v>0</v>
      </c>
      <c r="T1762" s="579">
        <f t="shared" si="205"/>
        <v>0</v>
      </c>
      <c r="U1762" s="814"/>
      <c r="V1762" s="814"/>
    </row>
    <row r="1763" spans="1:22" ht="15.75" hidden="1" customHeight="1" thickBot="1" x14ac:dyDescent="0.25">
      <c r="A1763" s="580" t="str">
        <f t="shared" si="206"/>
        <v/>
      </c>
      <c r="B1763" s="581">
        <v>1841</v>
      </c>
      <c r="O1763" s="579">
        <f t="shared" si="202"/>
        <v>0</v>
      </c>
      <c r="P1763" s="585" t="e">
        <f t="shared" si="203"/>
        <v>#N/A</v>
      </c>
      <c r="Q1763" s="602"/>
      <c r="R1763" s="602"/>
      <c r="S1763" s="579">
        <f t="shared" si="204"/>
        <v>0</v>
      </c>
      <c r="T1763" s="579">
        <f t="shared" si="205"/>
        <v>0</v>
      </c>
      <c r="U1763" s="814"/>
      <c r="V1763" s="814"/>
    </row>
    <row r="1764" spans="1:22" ht="15.75" hidden="1" customHeight="1" thickBot="1" x14ac:dyDescent="0.25">
      <c r="A1764" s="580" t="str">
        <f t="shared" si="206"/>
        <v/>
      </c>
      <c r="B1764" s="575">
        <v>1842</v>
      </c>
      <c r="O1764" s="579">
        <f t="shared" si="202"/>
        <v>0</v>
      </c>
      <c r="P1764" s="585" t="e">
        <f t="shared" si="203"/>
        <v>#N/A</v>
      </c>
      <c r="Q1764" s="602"/>
      <c r="R1764" s="602"/>
      <c r="S1764" s="579">
        <f t="shared" si="204"/>
        <v>0</v>
      </c>
      <c r="T1764" s="579">
        <f t="shared" si="205"/>
        <v>0</v>
      </c>
      <c r="U1764" s="814"/>
      <c r="V1764" s="814"/>
    </row>
    <row r="1765" spans="1:22" ht="15.75" hidden="1" customHeight="1" thickBot="1" x14ac:dyDescent="0.25">
      <c r="A1765" s="580" t="str">
        <f t="shared" si="206"/>
        <v/>
      </c>
      <c r="B1765" s="581">
        <v>1843</v>
      </c>
      <c r="O1765" s="579">
        <f t="shared" si="202"/>
        <v>0</v>
      </c>
      <c r="P1765" s="585" t="e">
        <f t="shared" si="203"/>
        <v>#N/A</v>
      </c>
      <c r="Q1765" s="602"/>
      <c r="R1765" s="602"/>
      <c r="S1765" s="579">
        <f t="shared" si="204"/>
        <v>0</v>
      </c>
      <c r="T1765" s="579">
        <f t="shared" si="205"/>
        <v>0</v>
      </c>
      <c r="U1765" s="814"/>
      <c r="V1765" s="814"/>
    </row>
    <row r="1766" spans="1:22" ht="15.75" hidden="1" customHeight="1" thickBot="1" x14ac:dyDescent="0.25">
      <c r="A1766" s="580" t="str">
        <f t="shared" si="206"/>
        <v/>
      </c>
      <c r="B1766" s="581">
        <v>1844</v>
      </c>
      <c r="O1766" s="579">
        <f t="shared" si="202"/>
        <v>0</v>
      </c>
      <c r="P1766" s="585" t="e">
        <f t="shared" si="203"/>
        <v>#N/A</v>
      </c>
      <c r="Q1766" s="602"/>
      <c r="R1766" s="602"/>
      <c r="S1766" s="579">
        <f t="shared" si="204"/>
        <v>0</v>
      </c>
      <c r="T1766" s="579">
        <f t="shared" si="205"/>
        <v>0</v>
      </c>
      <c r="U1766" s="814"/>
      <c r="V1766" s="814"/>
    </row>
    <row r="1767" spans="1:22" ht="15.75" hidden="1" customHeight="1" thickBot="1" x14ac:dyDescent="0.25">
      <c r="A1767" s="580" t="str">
        <f t="shared" si="206"/>
        <v/>
      </c>
      <c r="B1767" s="581">
        <v>1845</v>
      </c>
      <c r="O1767" s="579">
        <f t="shared" si="202"/>
        <v>0</v>
      </c>
      <c r="P1767" s="585" t="e">
        <f t="shared" si="203"/>
        <v>#N/A</v>
      </c>
      <c r="Q1767" s="602"/>
      <c r="R1767" s="602"/>
      <c r="S1767" s="579">
        <f t="shared" si="204"/>
        <v>0</v>
      </c>
      <c r="T1767" s="579">
        <f t="shared" si="205"/>
        <v>0</v>
      </c>
      <c r="U1767" s="814"/>
      <c r="V1767" s="814"/>
    </row>
    <row r="1768" spans="1:22" ht="15.75" hidden="1" customHeight="1" thickBot="1" x14ac:dyDescent="0.25">
      <c r="A1768" s="580" t="str">
        <f t="shared" si="206"/>
        <v/>
      </c>
      <c r="B1768" s="581">
        <v>1846</v>
      </c>
      <c r="O1768" s="579">
        <f t="shared" si="202"/>
        <v>0</v>
      </c>
      <c r="P1768" s="585" t="e">
        <f t="shared" si="203"/>
        <v>#N/A</v>
      </c>
      <c r="Q1768" s="602"/>
      <c r="R1768" s="602"/>
      <c r="S1768" s="579">
        <f t="shared" si="204"/>
        <v>0</v>
      </c>
      <c r="T1768" s="579">
        <f t="shared" si="205"/>
        <v>0</v>
      </c>
      <c r="U1768" s="814"/>
      <c r="V1768" s="814"/>
    </row>
    <row r="1769" spans="1:22" ht="15.75" hidden="1" customHeight="1" thickBot="1" x14ac:dyDescent="0.25">
      <c r="A1769" s="580" t="str">
        <f t="shared" si="206"/>
        <v/>
      </c>
      <c r="B1769" s="581">
        <v>1847</v>
      </c>
      <c r="O1769" s="579">
        <f t="shared" si="202"/>
        <v>0</v>
      </c>
      <c r="P1769" s="585" t="e">
        <f t="shared" si="203"/>
        <v>#N/A</v>
      </c>
      <c r="Q1769" s="602"/>
      <c r="R1769" s="602"/>
      <c r="S1769" s="579">
        <f t="shared" si="204"/>
        <v>0</v>
      </c>
      <c r="T1769" s="579">
        <f t="shared" si="205"/>
        <v>0</v>
      </c>
      <c r="U1769" s="814"/>
      <c r="V1769" s="814"/>
    </row>
    <row r="1770" spans="1:22" ht="15.75" hidden="1" customHeight="1" thickBot="1" x14ac:dyDescent="0.25">
      <c r="A1770" s="580" t="str">
        <f t="shared" si="206"/>
        <v/>
      </c>
      <c r="B1770" s="581">
        <v>1848</v>
      </c>
      <c r="O1770" s="579">
        <f t="shared" si="202"/>
        <v>0</v>
      </c>
      <c r="P1770" s="585" t="e">
        <f t="shared" si="203"/>
        <v>#N/A</v>
      </c>
      <c r="Q1770" s="602"/>
      <c r="R1770" s="602"/>
      <c r="S1770" s="579">
        <f t="shared" si="204"/>
        <v>0</v>
      </c>
      <c r="T1770" s="579">
        <f t="shared" si="205"/>
        <v>0</v>
      </c>
      <c r="U1770" s="814"/>
      <c r="V1770" s="814"/>
    </row>
    <row r="1771" spans="1:22" ht="15.75" hidden="1" customHeight="1" thickBot="1" x14ac:dyDescent="0.25">
      <c r="A1771" s="580" t="str">
        <f t="shared" si="206"/>
        <v/>
      </c>
      <c r="B1771" s="575">
        <v>1849</v>
      </c>
      <c r="O1771" s="579">
        <f t="shared" si="202"/>
        <v>0</v>
      </c>
      <c r="P1771" s="585" t="e">
        <f t="shared" si="203"/>
        <v>#N/A</v>
      </c>
      <c r="Q1771" s="602"/>
      <c r="R1771" s="602"/>
      <c r="S1771" s="579">
        <f t="shared" si="204"/>
        <v>0</v>
      </c>
      <c r="T1771" s="579">
        <f t="shared" si="205"/>
        <v>0</v>
      </c>
      <c r="U1771" s="814"/>
      <c r="V1771" s="814"/>
    </row>
    <row r="1772" spans="1:22" ht="15.75" hidden="1" customHeight="1" thickBot="1" x14ac:dyDescent="0.25">
      <c r="A1772" s="580" t="str">
        <f t="shared" si="206"/>
        <v/>
      </c>
      <c r="B1772" s="581">
        <v>1850</v>
      </c>
      <c r="O1772" s="579">
        <f t="shared" si="202"/>
        <v>0</v>
      </c>
      <c r="P1772" s="585" t="e">
        <f t="shared" si="203"/>
        <v>#N/A</v>
      </c>
      <c r="Q1772" s="602"/>
      <c r="R1772" s="602"/>
      <c r="S1772" s="579">
        <f t="shared" si="204"/>
        <v>0</v>
      </c>
      <c r="T1772" s="579">
        <f t="shared" si="205"/>
        <v>0</v>
      </c>
      <c r="U1772" s="814"/>
      <c r="V1772" s="814"/>
    </row>
    <row r="1773" spans="1:22" ht="15.75" hidden="1" customHeight="1" thickBot="1" x14ac:dyDescent="0.25">
      <c r="A1773" s="580" t="str">
        <f t="shared" si="206"/>
        <v/>
      </c>
      <c r="B1773" s="581">
        <v>1851</v>
      </c>
      <c r="O1773" s="579">
        <f t="shared" si="202"/>
        <v>0</v>
      </c>
      <c r="P1773" s="585" t="e">
        <f t="shared" si="203"/>
        <v>#N/A</v>
      </c>
      <c r="Q1773" s="602"/>
      <c r="R1773" s="602"/>
      <c r="S1773" s="579">
        <f t="shared" si="204"/>
        <v>0</v>
      </c>
      <c r="T1773" s="579">
        <f t="shared" si="205"/>
        <v>0</v>
      </c>
      <c r="U1773" s="814"/>
      <c r="V1773" s="814"/>
    </row>
    <row r="1774" spans="1:22" ht="15.75" hidden="1" customHeight="1" thickBot="1" x14ac:dyDescent="0.25">
      <c r="A1774" s="580" t="str">
        <f t="shared" si="206"/>
        <v/>
      </c>
      <c r="B1774" s="581">
        <v>1852</v>
      </c>
      <c r="O1774" s="579">
        <f t="shared" si="202"/>
        <v>0</v>
      </c>
      <c r="P1774" s="585" t="e">
        <f t="shared" si="203"/>
        <v>#N/A</v>
      </c>
      <c r="Q1774" s="602"/>
      <c r="R1774" s="602"/>
      <c r="S1774" s="579">
        <f t="shared" si="204"/>
        <v>0</v>
      </c>
      <c r="T1774" s="579">
        <f t="shared" si="205"/>
        <v>0</v>
      </c>
      <c r="U1774" s="814"/>
      <c r="V1774" s="814"/>
    </row>
    <row r="1775" spans="1:22" ht="15.75" hidden="1" customHeight="1" thickBot="1" x14ac:dyDescent="0.25">
      <c r="A1775" s="580" t="str">
        <f t="shared" si="206"/>
        <v/>
      </c>
      <c r="B1775" s="581">
        <v>1853</v>
      </c>
      <c r="O1775" s="579">
        <f t="shared" si="202"/>
        <v>0</v>
      </c>
      <c r="P1775" s="585" t="e">
        <f t="shared" si="203"/>
        <v>#N/A</v>
      </c>
      <c r="Q1775" s="602"/>
      <c r="R1775" s="602"/>
      <c r="S1775" s="579">
        <f t="shared" si="204"/>
        <v>0</v>
      </c>
      <c r="T1775" s="579">
        <f t="shared" si="205"/>
        <v>0</v>
      </c>
      <c r="U1775" s="814"/>
      <c r="V1775" s="814"/>
    </row>
    <row r="1776" spans="1:22" ht="15.75" hidden="1" customHeight="1" thickBot="1" x14ac:dyDescent="0.25">
      <c r="A1776" s="580" t="str">
        <f t="shared" si="206"/>
        <v/>
      </c>
      <c r="B1776" s="581">
        <v>1854</v>
      </c>
      <c r="O1776" s="579">
        <f t="shared" si="202"/>
        <v>0</v>
      </c>
      <c r="P1776" s="585" t="e">
        <f t="shared" si="203"/>
        <v>#N/A</v>
      </c>
      <c r="Q1776" s="602"/>
      <c r="R1776" s="602"/>
      <c r="S1776" s="579">
        <f t="shared" si="204"/>
        <v>0</v>
      </c>
      <c r="T1776" s="579">
        <f t="shared" si="205"/>
        <v>0</v>
      </c>
      <c r="U1776" s="814"/>
      <c r="V1776" s="814"/>
    </row>
    <row r="1777" spans="1:22" ht="15.75" hidden="1" customHeight="1" thickBot="1" x14ac:dyDescent="0.25">
      <c r="A1777" s="580" t="str">
        <f t="shared" si="206"/>
        <v/>
      </c>
      <c r="B1777" s="581">
        <v>1855</v>
      </c>
      <c r="O1777" s="579">
        <f t="shared" si="202"/>
        <v>0</v>
      </c>
      <c r="P1777" s="585" t="e">
        <f t="shared" si="203"/>
        <v>#N/A</v>
      </c>
      <c r="Q1777" s="602"/>
      <c r="R1777" s="602"/>
      <c r="S1777" s="579">
        <f t="shared" si="204"/>
        <v>0</v>
      </c>
      <c r="T1777" s="579">
        <f t="shared" si="205"/>
        <v>0</v>
      </c>
      <c r="U1777" s="814"/>
      <c r="V1777" s="814"/>
    </row>
    <row r="1778" spans="1:22" ht="15.75" hidden="1" customHeight="1" thickBot="1" x14ac:dyDescent="0.25">
      <c r="A1778" s="580" t="str">
        <f t="shared" si="206"/>
        <v/>
      </c>
      <c r="B1778" s="575">
        <v>1856</v>
      </c>
      <c r="O1778" s="579">
        <f t="shared" si="202"/>
        <v>0</v>
      </c>
      <c r="P1778" s="585" t="e">
        <f t="shared" si="203"/>
        <v>#N/A</v>
      </c>
      <c r="Q1778" s="602"/>
      <c r="R1778" s="602"/>
      <c r="S1778" s="579">
        <f t="shared" si="204"/>
        <v>0</v>
      </c>
      <c r="T1778" s="579">
        <f t="shared" si="205"/>
        <v>0</v>
      </c>
      <c r="U1778" s="814"/>
      <c r="V1778" s="814"/>
    </row>
    <row r="1779" spans="1:22" ht="15.75" hidden="1" customHeight="1" thickBot="1" x14ac:dyDescent="0.25">
      <c r="A1779" s="580" t="str">
        <f t="shared" si="206"/>
        <v/>
      </c>
      <c r="B1779" s="581">
        <v>1857</v>
      </c>
      <c r="O1779" s="579">
        <f t="shared" ref="O1779:O1842" si="207">ROUNDUP(IF(N1779="PENDANT",(VLOOKUP(L1779,$E$2:$I$9,5,FALSE)*M1779)),0)</f>
        <v>0</v>
      </c>
      <c r="P1779" s="585" t="e">
        <f t="shared" ref="P1779:P1842" si="208">ROUNDUP(VLOOKUP(L1779,$E$2:$I$9,5,FALSE)*M1779,0)</f>
        <v>#N/A</v>
      </c>
      <c r="Q1779" s="602"/>
      <c r="R1779" s="602"/>
      <c r="S1779" s="579">
        <f t="shared" ref="S1779:S1842" si="209">ROUNDUP(IF(N1779="pps",(M1779*VLOOKUP(L1779,$E$2:$I$9,4,FALSE)*$B$3)/E1779,0),0)</f>
        <v>0</v>
      </c>
      <c r="T1779" s="579">
        <f t="shared" ref="T1779:T1842" si="210">ROUNDUP(IF(N1779="pps",(M1779*VLOOKUP(L1779,$E$2:$I$9,4,FALSE)*$B$9)/E1779,0),0)</f>
        <v>0</v>
      </c>
      <c r="U1779" s="814"/>
      <c r="V1779" s="814"/>
    </row>
    <row r="1780" spans="1:22" ht="15.75" hidden="1" customHeight="1" thickBot="1" x14ac:dyDescent="0.25">
      <c r="A1780" s="580" t="str">
        <f t="shared" si="206"/>
        <v/>
      </c>
      <c r="B1780" s="581">
        <v>1858</v>
      </c>
      <c r="O1780" s="579">
        <f t="shared" si="207"/>
        <v>0</v>
      </c>
      <c r="P1780" s="585" t="e">
        <f t="shared" si="208"/>
        <v>#N/A</v>
      </c>
      <c r="Q1780" s="602"/>
      <c r="R1780" s="602"/>
      <c r="S1780" s="579">
        <f t="shared" si="209"/>
        <v>0</v>
      </c>
      <c r="T1780" s="579">
        <f t="shared" si="210"/>
        <v>0</v>
      </c>
      <c r="U1780" s="814"/>
      <c r="V1780" s="814"/>
    </row>
    <row r="1781" spans="1:22" ht="15.75" hidden="1" customHeight="1" thickBot="1" x14ac:dyDescent="0.25">
      <c r="A1781" s="580" t="str">
        <f t="shared" si="206"/>
        <v/>
      </c>
      <c r="B1781" s="581">
        <v>1859</v>
      </c>
      <c r="O1781" s="579">
        <f t="shared" si="207"/>
        <v>0</v>
      </c>
      <c r="P1781" s="585" t="e">
        <f t="shared" si="208"/>
        <v>#N/A</v>
      </c>
      <c r="Q1781" s="602"/>
      <c r="R1781" s="602"/>
      <c r="S1781" s="579">
        <f t="shared" si="209"/>
        <v>0</v>
      </c>
      <c r="T1781" s="579">
        <f t="shared" si="210"/>
        <v>0</v>
      </c>
      <c r="U1781" s="814"/>
      <c r="V1781" s="814"/>
    </row>
    <row r="1782" spans="1:22" ht="15.75" hidden="1" customHeight="1" thickBot="1" x14ac:dyDescent="0.25">
      <c r="A1782" s="580" t="str">
        <f t="shared" si="206"/>
        <v/>
      </c>
      <c r="B1782" s="581">
        <v>1860</v>
      </c>
      <c r="O1782" s="579">
        <f t="shared" si="207"/>
        <v>0</v>
      </c>
      <c r="P1782" s="585" t="e">
        <f t="shared" si="208"/>
        <v>#N/A</v>
      </c>
      <c r="Q1782" s="602"/>
      <c r="R1782" s="602"/>
      <c r="S1782" s="579">
        <f t="shared" si="209"/>
        <v>0</v>
      </c>
      <c r="T1782" s="579">
        <f t="shared" si="210"/>
        <v>0</v>
      </c>
      <c r="U1782" s="814"/>
      <c r="V1782" s="814"/>
    </row>
    <row r="1783" spans="1:22" ht="15.75" hidden="1" customHeight="1" thickBot="1" x14ac:dyDescent="0.25">
      <c r="A1783" s="580" t="str">
        <f t="shared" si="206"/>
        <v/>
      </c>
      <c r="B1783" s="581">
        <v>1861</v>
      </c>
      <c r="O1783" s="579">
        <f t="shared" si="207"/>
        <v>0</v>
      </c>
      <c r="P1783" s="585" t="e">
        <f t="shared" si="208"/>
        <v>#N/A</v>
      </c>
      <c r="Q1783" s="602"/>
      <c r="R1783" s="602"/>
      <c r="S1783" s="579">
        <f t="shared" si="209"/>
        <v>0</v>
      </c>
      <c r="T1783" s="579">
        <f t="shared" si="210"/>
        <v>0</v>
      </c>
      <c r="U1783" s="814"/>
      <c r="V1783" s="814"/>
    </row>
    <row r="1784" spans="1:22" ht="15.75" hidden="1" customHeight="1" thickBot="1" x14ac:dyDescent="0.25">
      <c r="A1784" s="580" t="str">
        <f t="shared" si="206"/>
        <v/>
      </c>
      <c r="B1784" s="581">
        <v>1862</v>
      </c>
      <c r="O1784" s="579">
        <f t="shared" si="207"/>
        <v>0</v>
      </c>
      <c r="P1784" s="585" t="e">
        <f t="shared" si="208"/>
        <v>#N/A</v>
      </c>
      <c r="Q1784" s="602"/>
      <c r="R1784" s="602"/>
      <c r="S1784" s="579">
        <f t="shared" si="209"/>
        <v>0</v>
      </c>
      <c r="T1784" s="579">
        <f t="shared" si="210"/>
        <v>0</v>
      </c>
      <c r="U1784" s="814"/>
      <c r="V1784" s="814"/>
    </row>
    <row r="1785" spans="1:22" ht="15.75" hidden="1" customHeight="1" thickBot="1" x14ac:dyDescent="0.25">
      <c r="A1785" s="580" t="str">
        <f t="shared" si="206"/>
        <v/>
      </c>
      <c r="B1785" s="575">
        <v>1863</v>
      </c>
      <c r="O1785" s="579">
        <f t="shared" si="207"/>
        <v>0</v>
      </c>
      <c r="P1785" s="585" t="e">
        <f t="shared" si="208"/>
        <v>#N/A</v>
      </c>
      <c r="Q1785" s="602"/>
      <c r="R1785" s="602"/>
      <c r="S1785" s="579">
        <f t="shared" si="209"/>
        <v>0</v>
      </c>
      <c r="T1785" s="579">
        <f t="shared" si="210"/>
        <v>0</v>
      </c>
      <c r="U1785" s="814"/>
      <c r="V1785" s="814"/>
    </row>
    <row r="1786" spans="1:22" ht="15.75" hidden="1" customHeight="1" thickBot="1" x14ac:dyDescent="0.25">
      <c r="A1786" s="580" t="str">
        <f t="shared" ref="A1786:A1849" si="211">CONCATENATE(C1786,G1786)</f>
        <v/>
      </c>
      <c r="B1786" s="581">
        <v>1864</v>
      </c>
      <c r="O1786" s="579">
        <f t="shared" si="207"/>
        <v>0</v>
      </c>
      <c r="P1786" s="585" t="e">
        <f t="shared" si="208"/>
        <v>#N/A</v>
      </c>
      <c r="Q1786" s="602"/>
      <c r="R1786" s="602"/>
      <c r="S1786" s="579">
        <f t="shared" si="209"/>
        <v>0</v>
      </c>
      <c r="T1786" s="579">
        <f t="shared" si="210"/>
        <v>0</v>
      </c>
      <c r="U1786" s="814"/>
      <c r="V1786" s="814"/>
    </row>
    <row r="1787" spans="1:22" ht="15.75" hidden="1" customHeight="1" thickBot="1" x14ac:dyDescent="0.25">
      <c r="A1787" s="580" t="str">
        <f t="shared" si="211"/>
        <v/>
      </c>
      <c r="B1787" s="581">
        <v>1865</v>
      </c>
      <c r="O1787" s="579">
        <f t="shared" si="207"/>
        <v>0</v>
      </c>
      <c r="P1787" s="585" t="e">
        <f t="shared" si="208"/>
        <v>#N/A</v>
      </c>
      <c r="Q1787" s="602"/>
      <c r="R1787" s="602"/>
      <c r="S1787" s="579">
        <f t="shared" si="209"/>
        <v>0</v>
      </c>
      <c r="T1787" s="579">
        <f t="shared" si="210"/>
        <v>0</v>
      </c>
      <c r="U1787" s="814"/>
      <c r="V1787" s="814"/>
    </row>
    <row r="1788" spans="1:22" ht="15.75" hidden="1" customHeight="1" thickBot="1" x14ac:dyDescent="0.25">
      <c r="A1788" s="580" t="str">
        <f t="shared" si="211"/>
        <v/>
      </c>
      <c r="B1788" s="581">
        <v>1866</v>
      </c>
      <c r="O1788" s="579">
        <f t="shared" si="207"/>
        <v>0</v>
      </c>
      <c r="P1788" s="585" t="e">
        <f t="shared" si="208"/>
        <v>#N/A</v>
      </c>
      <c r="Q1788" s="602"/>
      <c r="R1788" s="602"/>
      <c r="S1788" s="579">
        <f t="shared" si="209"/>
        <v>0</v>
      </c>
      <c r="T1788" s="579">
        <f t="shared" si="210"/>
        <v>0</v>
      </c>
      <c r="U1788" s="814"/>
      <c r="V1788" s="814"/>
    </row>
    <row r="1789" spans="1:22" ht="15.75" hidden="1" customHeight="1" thickBot="1" x14ac:dyDescent="0.25">
      <c r="A1789" s="580" t="str">
        <f t="shared" si="211"/>
        <v/>
      </c>
      <c r="B1789" s="581">
        <v>1867</v>
      </c>
      <c r="O1789" s="579">
        <f t="shared" si="207"/>
        <v>0</v>
      </c>
      <c r="P1789" s="585" t="e">
        <f t="shared" si="208"/>
        <v>#N/A</v>
      </c>
      <c r="Q1789" s="602"/>
      <c r="R1789" s="602"/>
      <c r="S1789" s="579">
        <f t="shared" si="209"/>
        <v>0</v>
      </c>
      <c r="T1789" s="579">
        <f t="shared" si="210"/>
        <v>0</v>
      </c>
      <c r="U1789" s="814"/>
      <c r="V1789" s="814"/>
    </row>
    <row r="1790" spans="1:22" ht="15.75" hidden="1" customHeight="1" thickBot="1" x14ac:dyDescent="0.25">
      <c r="A1790" s="580" t="str">
        <f t="shared" si="211"/>
        <v/>
      </c>
      <c r="B1790" s="581">
        <v>1868</v>
      </c>
      <c r="O1790" s="579">
        <f t="shared" si="207"/>
        <v>0</v>
      </c>
      <c r="P1790" s="585" t="e">
        <f t="shared" si="208"/>
        <v>#N/A</v>
      </c>
      <c r="Q1790" s="602"/>
      <c r="R1790" s="602"/>
      <c r="S1790" s="579">
        <f t="shared" si="209"/>
        <v>0</v>
      </c>
      <c r="T1790" s="579">
        <f t="shared" si="210"/>
        <v>0</v>
      </c>
      <c r="U1790" s="814"/>
      <c r="V1790" s="814"/>
    </row>
    <row r="1791" spans="1:22" ht="15.75" hidden="1" customHeight="1" thickBot="1" x14ac:dyDescent="0.25">
      <c r="A1791" s="580" t="str">
        <f t="shared" si="211"/>
        <v/>
      </c>
      <c r="B1791" s="581">
        <v>1869</v>
      </c>
      <c r="O1791" s="579">
        <f t="shared" si="207"/>
        <v>0</v>
      </c>
      <c r="P1791" s="585" t="e">
        <f t="shared" si="208"/>
        <v>#N/A</v>
      </c>
      <c r="Q1791" s="602"/>
      <c r="R1791" s="602"/>
      <c r="S1791" s="579">
        <f t="shared" si="209"/>
        <v>0</v>
      </c>
      <c r="T1791" s="579">
        <f t="shared" si="210"/>
        <v>0</v>
      </c>
      <c r="U1791" s="814"/>
      <c r="V1791" s="814"/>
    </row>
    <row r="1792" spans="1:22" ht="15.75" hidden="1" customHeight="1" thickBot="1" x14ac:dyDescent="0.25">
      <c r="A1792" s="580" t="str">
        <f t="shared" si="211"/>
        <v/>
      </c>
      <c r="B1792" s="575">
        <v>1870</v>
      </c>
      <c r="O1792" s="579">
        <f t="shared" si="207"/>
        <v>0</v>
      </c>
      <c r="P1792" s="585" t="e">
        <f t="shared" si="208"/>
        <v>#N/A</v>
      </c>
      <c r="Q1792" s="602"/>
      <c r="R1792" s="602"/>
      <c r="S1792" s="579">
        <f t="shared" si="209"/>
        <v>0</v>
      </c>
      <c r="T1792" s="579">
        <f t="shared" si="210"/>
        <v>0</v>
      </c>
      <c r="U1792" s="814"/>
      <c r="V1792" s="814"/>
    </row>
    <row r="1793" spans="1:22" ht="15.75" hidden="1" customHeight="1" thickBot="1" x14ac:dyDescent="0.25">
      <c r="A1793" s="580" t="str">
        <f t="shared" si="211"/>
        <v/>
      </c>
      <c r="B1793" s="581">
        <v>1871</v>
      </c>
      <c r="O1793" s="579">
        <f t="shared" si="207"/>
        <v>0</v>
      </c>
      <c r="P1793" s="585" t="e">
        <f t="shared" si="208"/>
        <v>#N/A</v>
      </c>
      <c r="Q1793" s="602"/>
      <c r="R1793" s="602"/>
      <c r="S1793" s="579">
        <f t="shared" si="209"/>
        <v>0</v>
      </c>
      <c r="T1793" s="579">
        <f t="shared" si="210"/>
        <v>0</v>
      </c>
      <c r="U1793" s="814"/>
      <c r="V1793" s="814"/>
    </row>
    <row r="1794" spans="1:22" ht="15.75" hidden="1" customHeight="1" thickBot="1" x14ac:dyDescent="0.25">
      <c r="A1794" s="580" t="str">
        <f t="shared" si="211"/>
        <v/>
      </c>
      <c r="B1794" s="581">
        <v>1872</v>
      </c>
      <c r="O1794" s="579">
        <f t="shared" si="207"/>
        <v>0</v>
      </c>
      <c r="P1794" s="585" t="e">
        <f t="shared" si="208"/>
        <v>#N/A</v>
      </c>
      <c r="Q1794" s="602"/>
      <c r="R1794" s="602"/>
      <c r="S1794" s="579">
        <f t="shared" si="209"/>
        <v>0</v>
      </c>
      <c r="T1794" s="579">
        <f t="shared" si="210"/>
        <v>0</v>
      </c>
      <c r="U1794" s="814"/>
      <c r="V1794" s="814"/>
    </row>
    <row r="1795" spans="1:22" ht="15.75" hidden="1" customHeight="1" thickBot="1" x14ac:dyDescent="0.25">
      <c r="A1795" s="580" t="str">
        <f t="shared" si="211"/>
        <v/>
      </c>
      <c r="B1795" s="581">
        <v>1873</v>
      </c>
      <c r="O1795" s="579">
        <f t="shared" si="207"/>
        <v>0</v>
      </c>
      <c r="P1795" s="585" t="e">
        <f t="shared" si="208"/>
        <v>#N/A</v>
      </c>
      <c r="Q1795" s="602"/>
      <c r="R1795" s="602"/>
      <c r="S1795" s="579">
        <f t="shared" si="209"/>
        <v>0</v>
      </c>
      <c r="T1795" s="579">
        <f t="shared" si="210"/>
        <v>0</v>
      </c>
      <c r="U1795" s="814"/>
      <c r="V1795" s="814"/>
    </row>
    <row r="1796" spans="1:22" ht="15.75" hidden="1" customHeight="1" thickBot="1" x14ac:dyDescent="0.25">
      <c r="A1796" s="580" t="str">
        <f t="shared" si="211"/>
        <v/>
      </c>
      <c r="O1796" s="579">
        <f t="shared" si="207"/>
        <v>0</v>
      </c>
      <c r="P1796" s="585" t="e">
        <f t="shared" si="208"/>
        <v>#N/A</v>
      </c>
      <c r="Q1796" s="602"/>
      <c r="R1796" s="602"/>
      <c r="S1796" s="579">
        <f t="shared" si="209"/>
        <v>0</v>
      </c>
      <c r="T1796" s="579">
        <f t="shared" si="210"/>
        <v>0</v>
      </c>
      <c r="U1796" s="814"/>
      <c r="V1796" s="814"/>
    </row>
    <row r="1797" spans="1:22" ht="15.75" hidden="1" customHeight="1" thickBot="1" x14ac:dyDescent="0.25">
      <c r="A1797" s="580" t="str">
        <f t="shared" si="211"/>
        <v/>
      </c>
      <c r="O1797" s="579">
        <f t="shared" si="207"/>
        <v>0</v>
      </c>
      <c r="P1797" s="585" t="e">
        <f t="shared" si="208"/>
        <v>#N/A</v>
      </c>
      <c r="Q1797" s="602"/>
      <c r="R1797" s="602"/>
      <c r="S1797" s="579">
        <f t="shared" si="209"/>
        <v>0</v>
      </c>
      <c r="T1797" s="579">
        <f t="shared" si="210"/>
        <v>0</v>
      </c>
      <c r="U1797" s="814"/>
      <c r="V1797" s="814"/>
    </row>
    <row r="1798" spans="1:22" ht="15.75" hidden="1" customHeight="1" thickBot="1" x14ac:dyDescent="0.25">
      <c r="A1798" s="580" t="str">
        <f t="shared" si="211"/>
        <v/>
      </c>
      <c r="O1798" s="579">
        <f t="shared" si="207"/>
        <v>0</v>
      </c>
      <c r="P1798" s="585" t="e">
        <f t="shared" si="208"/>
        <v>#N/A</v>
      </c>
      <c r="Q1798" s="602"/>
      <c r="R1798" s="602"/>
      <c r="S1798" s="579">
        <f t="shared" si="209"/>
        <v>0</v>
      </c>
      <c r="T1798" s="579">
        <f t="shared" si="210"/>
        <v>0</v>
      </c>
      <c r="U1798" s="814"/>
      <c r="V1798" s="814"/>
    </row>
    <row r="1799" spans="1:22" ht="15.75" hidden="1" customHeight="1" thickBot="1" x14ac:dyDescent="0.25">
      <c r="A1799" s="580" t="str">
        <f t="shared" si="211"/>
        <v/>
      </c>
      <c r="O1799" s="579">
        <f t="shared" si="207"/>
        <v>0</v>
      </c>
      <c r="P1799" s="585" t="e">
        <f t="shared" si="208"/>
        <v>#N/A</v>
      </c>
      <c r="Q1799" s="602"/>
      <c r="R1799" s="602"/>
      <c r="S1799" s="579">
        <f t="shared" si="209"/>
        <v>0</v>
      </c>
      <c r="T1799" s="579">
        <f t="shared" si="210"/>
        <v>0</v>
      </c>
      <c r="U1799" s="814"/>
      <c r="V1799" s="814"/>
    </row>
    <row r="1800" spans="1:22" ht="15.75" hidden="1" customHeight="1" thickBot="1" x14ac:dyDescent="0.25">
      <c r="A1800" s="580" t="str">
        <f t="shared" si="211"/>
        <v/>
      </c>
      <c r="O1800" s="579">
        <f t="shared" si="207"/>
        <v>0</v>
      </c>
      <c r="P1800" s="585" t="e">
        <f t="shared" si="208"/>
        <v>#N/A</v>
      </c>
      <c r="Q1800" s="602"/>
      <c r="R1800" s="602"/>
      <c r="S1800" s="579">
        <f t="shared" si="209"/>
        <v>0</v>
      </c>
      <c r="T1800" s="579">
        <f t="shared" si="210"/>
        <v>0</v>
      </c>
      <c r="U1800" s="814"/>
      <c r="V1800" s="814"/>
    </row>
    <row r="1801" spans="1:22" ht="15.75" hidden="1" customHeight="1" thickBot="1" x14ac:dyDescent="0.25">
      <c r="A1801" s="580" t="str">
        <f t="shared" si="211"/>
        <v/>
      </c>
      <c r="O1801" s="579">
        <f t="shared" si="207"/>
        <v>0</v>
      </c>
      <c r="P1801" s="585" t="e">
        <f t="shared" si="208"/>
        <v>#N/A</v>
      </c>
      <c r="Q1801" s="602"/>
      <c r="R1801" s="602"/>
      <c r="S1801" s="579">
        <f t="shared" si="209"/>
        <v>0</v>
      </c>
      <c r="T1801" s="579">
        <f t="shared" si="210"/>
        <v>0</v>
      </c>
      <c r="U1801" s="814"/>
      <c r="V1801" s="814"/>
    </row>
    <row r="1802" spans="1:22" ht="15.75" hidden="1" customHeight="1" thickBot="1" x14ac:dyDescent="0.25">
      <c r="A1802" s="580" t="str">
        <f t="shared" si="211"/>
        <v/>
      </c>
      <c r="O1802" s="579">
        <f t="shared" si="207"/>
        <v>0</v>
      </c>
      <c r="P1802" s="585" t="e">
        <f t="shared" si="208"/>
        <v>#N/A</v>
      </c>
      <c r="Q1802" s="602"/>
      <c r="R1802" s="602"/>
      <c r="S1802" s="579">
        <f t="shared" si="209"/>
        <v>0</v>
      </c>
      <c r="T1802" s="579">
        <f t="shared" si="210"/>
        <v>0</v>
      </c>
      <c r="U1802" s="814"/>
      <c r="V1802" s="814"/>
    </row>
    <row r="1803" spans="1:22" ht="15.75" hidden="1" customHeight="1" thickBot="1" x14ac:dyDescent="0.25">
      <c r="A1803" s="580" t="str">
        <f t="shared" si="211"/>
        <v/>
      </c>
      <c r="O1803" s="579">
        <f t="shared" si="207"/>
        <v>0</v>
      </c>
      <c r="P1803" s="585" t="e">
        <f t="shared" si="208"/>
        <v>#N/A</v>
      </c>
      <c r="Q1803" s="602"/>
      <c r="R1803" s="602"/>
      <c r="S1803" s="579">
        <f t="shared" si="209"/>
        <v>0</v>
      </c>
      <c r="T1803" s="579">
        <f t="shared" si="210"/>
        <v>0</v>
      </c>
      <c r="U1803" s="814"/>
      <c r="V1803" s="814"/>
    </row>
    <row r="1804" spans="1:22" ht="15.75" hidden="1" customHeight="1" thickBot="1" x14ac:dyDescent="0.25">
      <c r="A1804" s="580" t="str">
        <f t="shared" si="211"/>
        <v/>
      </c>
      <c r="O1804" s="579">
        <f t="shared" si="207"/>
        <v>0</v>
      </c>
      <c r="P1804" s="585" t="e">
        <f t="shared" si="208"/>
        <v>#N/A</v>
      </c>
      <c r="Q1804" s="602"/>
      <c r="R1804" s="602"/>
      <c r="S1804" s="579">
        <f t="shared" si="209"/>
        <v>0</v>
      </c>
      <c r="T1804" s="579">
        <f t="shared" si="210"/>
        <v>0</v>
      </c>
      <c r="U1804" s="814"/>
      <c r="V1804" s="814"/>
    </row>
    <row r="1805" spans="1:22" ht="15.75" hidden="1" customHeight="1" thickBot="1" x14ac:dyDescent="0.25">
      <c r="A1805" s="580" t="str">
        <f t="shared" si="211"/>
        <v/>
      </c>
      <c r="O1805" s="579">
        <f t="shared" si="207"/>
        <v>0</v>
      </c>
      <c r="P1805" s="585" t="e">
        <f t="shared" si="208"/>
        <v>#N/A</v>
      </c>
      <c r="Q1805" s="602"/>
      <c r="R1805" s="602"/>
      <c r="S1805" s="579">
        <f t="shared" si="209"/>
        <v>0</v>
      </c>
      <c r="T1805" s="579">
        <f t="shared" si="210"/>
        <v>0</v>
      </c>
      <c r="U1805" s="814"/>
      <c r="V1805" s="814"/>
    </row>
    <row r="1806" spans="1:22" ht="15.75" hidden="1" customHeight="1" thickBot="1" x14ac:dyDescent="0.25">
      <c r="A1806" s="580" t="str">
        <f t="shared" si="211"/>
        <v/>
      </c>
      <c r="B1806" s="814"/>
      <c r="C1806" s="814"/>
      <c r="D1806" s="814"/>
      <c r="E1806" s="814"/>
      <c r="F1806" s="814"/>
      <c r="G1806" s="814"/>
      <c r="H1806" s="814"/>
      <c r="I1806" s="814"/>
      <c r="J1806" s="814"/>
      <c r="K1806" s="814"/>
      <c r="L1806" s="814"/>
      <c r="M1806" s="814"/>
      <c r="N1806" s="814"/>
      <c r="O1806" s="579">
        <f t="shared" si="207"/>
        <v>0</v>
      </c>
      <c r="P1806" s="585" t="e">
        <f t="shared" si="208"/>
        <v>#N/A</v>
      </c>
      <c r="Q1806" s="602"/>
      <c r="R1806" s="602"/>
      <c r="S1806" s="579">
        <f t="shared" si="209"/>
        <v>0</v>
      </c>
      <c r="T1806" s="579">
        <f t="shared" si="210"/>
        <v>0</v>
      </c>
      <c r="U1806" s="814"/>
      <c r="V1806" s="814"/>
    </row>
    <row r="1807" spans="1:22" ht="15.75" hidden="1" customHeight="1" thickBot="1" x14ac:dyDescent="0.25">
      <c r="A1807" s="580" t="str">
        <f t="shared" si="211"/>
        <v/>
      </c>
      <c r="B1807" s="814"/>
      <c r="C1807" s="814"/>
      <c r="D1807" s="814"/>
      <c r="E1807" s="814"/>
      <c r="F1807" s="814"/>
      <c r="G1807" s="814"/>
      <c r="H1807" s="814"/>
      <c r="I1807" s="814"/>
      <c r="J1807" s="814"/>
      <c r="K1807" s="814"/>
      <c r="L1807" s="814"/>
      <c r="M1807" s="814"/>
      <c r="N1807" s="814"/>
      <c r="O1807" s="579">
        <f t="shared" si="207"/>
        <v>0</v>
      </c>
      <c r="P1807" s="585" t="e">
        <f t="shared" si="208"/>
        <v>#N/A</v>
      </c>
      <c r="Q1807" s="602"/>
      <c r="R1807" s="602"/>
      <c r="S1807" s="579">
        <f t="shared" si="209"/>
        <v>0</v>
      </c>
      <c r="T1807" s="579">
        <f t="shared" si="210"/>
        <v>0</v>
      </c>
      <c r="U1807" s="814"/>
      <c r="V1807" s="814"/>
    </row>
    <row r="1808" spans="1:22" ht="15.75" hidden="1" customHeight="1" thickBot="1" x14ac:dyDescent="0.25">
      <c r="A1808" s="580" t="str">
        <f t="shared" si="211"/>
        <v/>
      </c>
      <c r="B1808" s="814"/>
      <c r="C1808" s="814"/>
      <c r="D1808" s="814"/>
      <c r="E1808" s="814"/>
      <c r="F1808" s="814"/>
      <c r="G1808" s="814"/>
      <c r="H1808" s="814"/>
      <c r="I1808" s="814"/>
      <c r="J1808" s="814"/>
      <c r="K1808" s="814"/>
      <c r="L1808" s="814"/>
      <c r="M1808" s="814"/>
      <c r="N1808" s="814"/>
      <c r="O1808" s="579">
        <f t="shared" si="207"/>
        <v>0</v>
      </c>
      <c r="P1808" s="585" t="e">
        <f t="shared" si="208"/>
        <v>#N/A</v>
      </c>
      <c r="Q1808" s="602"/>
      <c r="R1808" s="602"/>
      <c r="S1808" s="579">
        <f t="shared" si="209"/>
        <v>0</v>
      </c>
      <c r="T1808" s="579">
        <f t="shared" si="210"/>
        <v>0</v>
      </c>
      <c r="U1808" s="814"/>
      <c r="V1808" s="814"/>
    </row>
    <row r="1809" spans="1:22" ht="15.75" hidden="1" customHeight="1" thickBot="1" x14ac:dyDescent="0.25">
      <c r="A1809" s="580" t="str">
        <f t="shared" si="211"/>
        <v/>
      </c>
      <c r="B1809" s="814"/>
      <c r="C1809" s="814"/>
      <c r="D1809" s="814"/>
      <c r="E1809" s="814"/>
      <c r="F1809" s="814"/>
      <c r="G1809" s="814"/>
      <c r="H1809" s="814"/>
      <c r="I1809" s="814"/>
      <c r="J1809" s="814"/>
      <c r="K1809" s="814"/>
      <c r="L1809" s="814"/>
      <c r="M1809" s="814"/>
      <c r="N1809" s="814"/>
      <c r="O1809" s="579">
        <f t="shared" si="207"/>
        <v>0</v>
      </c>
      <c r="P1809" s="585" t="e">
        <f t="shared" si="208"/>
        <v>#N/A</v>
      </c>
      <c r="Q1809" s="602"/>
      <c r="R1809" s="602"/>
      <c r="S1809" s="579">
        <f t="shared" si="209"/>
        <v>0</v>
      </c>
      <c r="T1809" s="579">
        <f t="shared" si="210"/>
        <v>0</v>
      </c>
      <c r="U1809" s="814"/>
      <c r="V1809" s="814"/>
    </row>
    <row r="1810" spans="1:22" ht="15.75" hidden="1" customHeight="1" thickBot="1" x14ac:dyDescent="0.25">
      <c r="A1810" s="580" t="str">
        <f t="shared" si="211"/>
        <v/>
      </c>
      <c r="B1810" s="814"/>
      <c r="C1810" s="814"/>
      <c r="D1810" s="814"/>
      <c r="E1810" s="814"/>
      <c r="F1810" s="814"/>
      <c r="G1810" s="814"/>
      <c r="H1810" s="814"/>
      <c r="I1810" s="814"/>
      <c r="J1810" s="814"/>
      <c r="K1810" s="814"/>
      <c r="L1810" s="814"/>
      <c r="M1810" s="814"/>
      <c r="N1810" s="814"/>
      <c r="O1810" s="579">
        <f t="shared" si="207"/>
        <v>0</v>
      </c>
      <c r="P1810" s="585" t="e">
        <f t="shared" si="208"/>
        <v>#N/A</v>
      </c>
      <c r="Q1810" s="602"/>
      <c r="R1810" s="602"/>
      <c r="S1810" s="579">
        <f t="shared" si="209"/>
        <v>0</v>
      </c>
      <c r="T1810" s="579">
        <f t="shared" si="210"/>
        <v>0</v>
      </c>
      <c r="U1810" s="814"/>
      <c r="V1810" s="814"/>
    </row>
    <row r="1811" spans="1:22" ht="15.75" hidden="1" customHeight="1" thickBot="1" x14ac:dyDescent="0.25">
      <c r="A1811" s="580" t="str">
        <f t="shared" si="211"/>
        <v/>
      </c>
      <c r="B1811" s="814"/>
      <c r="C1811" s="814"/>
      <c r="D1811" s="814"/>
      <c r="E1811" s="814"/>
      <c r="F1811" s="814"/>
      <c r="G1811" s="814"/>
      <c r="H1811" s="814"/>
      <c r="I1811" s="814"/>
      <c r="J1811" s="814"/>
      <c r="K1811" s="814"/>
      <c r="L1811" s="814"/>
      <c r="M1811" s="814"/>
      <c r="N1811" s="814"/>
      <c r="O1811" s="579">
        <f t="shared" si="207"/>
        <v>0</v>
      </c>
      <c r="P1811" s="585" t="e">
        <f t="shared" si="208"/>
        <v>#N/A</v>
      </c>
      <c r="Q1811" s="602"/>
      <c r="R1811" s="602"/>
      <c r="S1811" s="579">
        <f t="shared" si="209"/>
        <v>0</v>
      </c>
      <c r="T1811" s="579">
        <f t="shared" si="210"/>
        <v>0</v>
      </c>
      <c r="U1811" s="814"/>
      <c r="V1811" s="814"/>
    </row>
    <row r="1812" spans="1:22" ht="15.75" hidden="1" customHeight="1" thickBot="1" x14ac:dyDescent="0.25">
      <c r="A1812" s="580" t="str">
        <f t="shared" si="211"/>
        <v/>
      </c>
      <c r="B1812" s="814"/>
      <c r="C1812" s="814"/>
      <c r="D1812" s="814"/>
      <c r="E1812" s="814"/>
      <c r="F1812" s="814"/>
      <c r="G1812" s="814"/>
      <c r="H1812" s="814"/>
      <c r="I1812" s="814"/>
      <c r="J1812" s="814"/>
      <c r="K1812" s="814"/>
      <c r="L1812" s="814"/>
      <c r="M1812" s="814"/>
      <c r="N1812" s="814"/>
      <c r="O1812" s="579">
        <f t="shared" si="207"/>
        <v>0</v>
      </c>
      <c r="P1812" s="585" t="e">
        <f t="shared" si="208"/>
        <v>#N/A</v>
      </c>
      <c r="Q1812" s="602"/>
      <c r="R1812" s="602"/>
      <c r="S1812" s="579">
        <f t="shared" si="209"/>
        <v>0</v>
      </c>
      <c r="T1812" s="579">
        <f t="shared" si="210"/>
        <v>0</v>
      </c>
      <c r="U1812" s="814"/>
      <c r="V1812" s="814"/>
    </row>
    <row r="1813" spans="1:22" ht="15.75" hidden="1" customHeight="1" thickBot="1" x14ac:dyDescent="0.25">
      <c r="A1813" s="580" t="str">
        <f t="shared" si="211"/>
        <v/>
      </c>
      <c r="B1813" s="814"/>
      <c r="C1813" s="814"/>
      <c r="D1813" s="814"/>
      <c r="E1813" s="814"/>
      <c r="F1813" s="814"/>
      <c r="G1813" s="814"/>
      <c r="H1813" s="814"/>
      <c r="I1813" s="814"/>
      <c r="J1813" s="814"/>
      <c r="K1813" s="814"/>
      <c r="L1813" s="814"/>
      <c r="M1813" s="814"/>
      <c r="N1813" s="814"/>
      <c r="O1813" s="579">
        <f t="shared" si="207"/>
        <v>0</v>
      </c>
      <c r="P1813" s="585" t="e">
        <f t="shared" si="208"/>
        <v>#N/A</v>
      </c>
      <c r="Q1813" s="602"/>
      <c r="R1813" s="602"/>
      <c r="S1813" s="579">
        <f t="shared" si="209"/>
        <v>0</v>
      </c>
      <c r="T1813" s="579">
        <f t="shared" si="210"/>
        <v>0</v>
      </c>
      <c r="U1813" s="814"/>
      <c r="V1813" s="814"/>
    </row>
    <row r="1814" spans="1:22" ht="15.75" hidden="1" customHeight="1" thickBot="1" x14ac:dyDescent="0.25">
      <c r="A1814" s="580" t="str">
        <f t="shared" si="211"/>
        <v/>
      </c>
      <c r="B1814" s="814"/>
      <c r="C1814" s="814"/>
      <c r="D1814" s="814"/>
      <c r="E1814" s="814"/>
      <c r="F1814" s="814"/>
      <c r="G1814" s="814"/>
      <c r="H1814" s="814"/>
      <c r="I1814" s="814"/>
      <c r="J1814" s="814"/>
      <c r="K1814" s="814"/>
      <c r="L1814" s="814"/>
      <c r="M1814" s="814"/>
      <c r="N1814" s="814"/>
      <c r="O1814" s="579">
        <f t="shared" si="207"/>
        <v>0</v>
      </c>
      <c r="P1814" s="585" t="e">
        <f t="shared" si="208"/>
        <v>#N/A</v>
      </c>
      <c r="Q1814" s="602"/>
      <c r="R1814" s="602"/>
      <c r="S1814" s="579">
        <f t="shared" si="209"/>
        <v>0</v>
      </c>
      <c r="T1814" s="579">
        <f t="shared" si="210"/>
        <v>0</v>
      </c>
      <c r="U1814" s="814"/>
      <c r="V1814" s="814"/>
    </row>
    <row r="1815" spans="1:22" ht="15.75" hidden="1" customHeight="1" thickBot="1" x14ac:dyDescent="0.25">
      <c r="A1815" s="580" t="str">
        <f t="shared" si="211"/>
        <v/>
      </c>
      <c r="B1815" s="814"/>
      <c r="C1815" s="814"/>
      <c r="D1815" s="814"/>
      <c r="E1815" s="814"/>
      <c r="F1815" s="814"/>
      <c r="G1815" s="814"/>
      <c r="H1815" s="814"/>
      <c r="I1815" s="814"/>
      <c r="J1815" s="814"/>
      <c r="K1815" s="814"/>
      <c r="L1815" s="814"/>
      <c r="M1815" s="814"/>
      <c r="N1815" s="814"/>
      <c r="O1815" s="579">
        <f t="shared" si="207"/>
        <v>0</v>
      </c>
      <c r="P1815" s="585" t="e">
        <f t="shared" si="208"/>
        <v>#N/A</v>
      </c>
      <c r="Q1815" s="602"/>
      <c r="R1815" s="602"/>
      <c r="S1815" s="579">
        <f t="shared" si="209"/>
        <v>0</v>
      </c>
      <c r="T1815" s="579">
        <f t="shared" si="210"/>
        <v>0</v>
      </c>
      <c r="U1815" s="814"/>
      <c r="V1815" s="814"/>
    </row>
    <row r="1816" spans="1:22" ht="15.75" hidden="1" customHeight="1" thickBot="1" x14ac:dyDescent="0.25">
      <c r="A1816" s="580" t="str">
        <f t="shared" si="211"/>
        <v/>
      </c>
      <c r="B1816" s="814"/>
      <c r="C1816" s="814"/>
      <c r="D1816" s="814"/>
      <c r="E1816" s="814"/>
      <c r="F1816" s="814"/>
      <c r="G1816" s="814"/>
      <c r="H1816" s="814"/>
      <c r="I1816" s="814"/>
      <c r="J1816" s="814"/>
      <c r="K1816" s="814"/>
      <c r="L1816" s="814"/>
      <c r="M1816" s="814"/>
      <c r="N1816" s="814"/>
      <c r="O1816" s="579">
        <f t="shared" si="207"/>
        <v>0</v>
      </c>
      <c r="P1816" s="585" t="e">
        <f t="shared" si="208"/>
        <v>#N/A</v>
      </c>
      <c r="Q1816" s="602"/>
      <c r="R1816" s="602"/>
      <c r="S1816" s="579">
        <f t="shared" si="209"/>
        <v>0</v>
      </c>
      <c r="T1816" s="579">
        <f t="shared" si="210"/>
        <v>0</v>
      </c>
      <c r="U1816" s="814"/>
      <c r="V1816" s="814"/>
    </row>
    <row r="1817" spans="1:22" ht="15.75" hidden="1" customHeight="1" thickBot="1" x14ac:dyDescent="0.25">
      <c r="A1817" s="580" t="str">
        <f t="shared" si="211"/>
        <v/>
      </c>
      <c r="B1817" s="814"/>
      <c r="C1817" s="814"/>
      <c r="D1817" s="814"/>
      <c r="E1817" s="814"/>
      <c r="F1817" s="814"/>
      <c r="G1817" s="814"/>
      <c r="H1817" s="814"/>
      <c r="I1817" s="814"/>
      <c r="J1817" s="814"/>
      <c r="K1817" s="814"/>
      <c r="L1817" s="814"/>
      <c r="M1817" s="814"/>
      <c r="N1817" s="814"/>
      <c r="O1817" s="579">
        <f t="shared" si="207"/>
        <v>0</v>
      </c>
      <c r="P1817" s="585" t="e">
        <f t="shared" si="208"/>
        <v>#N/A</v>
      </c>
      <c r="Q1817" s="602"/>
      <c r="R1817" s="602"/>
      <c r="S1817" s="579">
        <f t="shared" si="209"/>
        <v>0</v>
      </c>
      <c r="T1817" s="579">
        <f t="shared" si="210"/>
        <v>0</v>
      </c>
      <c r="U1817" s="814"/>
      <c r="V1817" s="814"/>
    </row>
    <row r="1818" spans="1:22" ht="15.75" hidden="1" customHeight="1" thickBot="1" x14ac:dyDescent="0.25">
      <c r="A1818" s="580" t="str">
        <f t="shared" si="211"/>
        <v/>
      </c>
      <c r="B1818" s="814"/>
      <c r="C1818" s="814"/>
      <c r="D1818" s="814"/>
      <c r="E1818" s="814"/>
      <c r="F1818" s="814"/>
      <c r="G1818" s="814"/>
      <c r="H1818" s="814"/>
      <c r="I1818" s="814"/>
      <c r="J1818" s="814"/>
      <c r="K1818" s="814"/>
      <c r="L1818" s="814"/>
      <c r="M1818" s="814"/>
      <c r="N1818" s="814"/>
      <c r="O1818" s="579">
        <f t="shared" si="207"/>
        <v>0</v>
      </c>
      <c r="P1818" s="585" t="e">
        <f t="shared" si="208"/>
        <v>#N/A</v>
      </c>
      <c r="Q1818" s="602"/>
      <c r="R1818" s="602"/>
      <c r="S1818" s="579">
        <f t="shared" si="209"/>
        <v>0</v>
      </c>
      <c r="T1818" s="579">
        <f t="shared" si="210"/>
        <v>0</v>
      </c>
      <c r="U1818" s="814"/>
      <c r="V1818" s="814"/>
    </row>
    <row r="1819" spans="1:22" ht="15.75" hidden="1" customHeight="1" thickBot="1" x14ac:dyDescent="0.25">
      <c r="A1819" s="580" t="str">
        <f t="shared" si="211"/>
        <v/>
      </c>
      <c r="B1819" s="814"/>
      <c r="C1819" s="814"/>
      <c r="D1819" s="814"/>
      <c r="E1819" s="814"/>
      <c r="F1819" s="814"/>
      <c r="G1819" s="814"/>
      <c r="H1819" s="814"/>
      <c r="I1819" s="814"/>
      <c r="J1819" s="814"/>
      <c r="K1819" s="814"/>
      <c r="L1819" s="814"/>
      <c r="M1819" s="814"/>
      <c r="N1819" s="814"/>
      <c r="O1819" s="579">
        <f t="shared" si="207"/>
        <v>0</v>
      </c>
      <c r="P1819" s="585" t="e">
        <f t="shared" si="208"/>
        <v>#N/A</v>
      </c>
      <c r="Q1819" s="602"/>
      <c r="R1819" s="602"/>
      <c r="S1819" s="579">
        <f t="shared" si="209"/>
        <v>0</v>
      </c>
      <c r="T1819" s="579">
        <f t="shared" si="210"/>
        <v>0</v>
      </c>
      <c r="U1819" s="814"/>
      <c r="V1819" s="814"/>
    </row>
    <row r="1820" spans="1:22" ht="15.75" hidden="1" customHeight="1" thickBot="1" x14ac:dyDescent="0.25">
      <c r="A1820" s="580" t="str">
        <f t="shared" si="211"/>
        <v/>
      </c>
      <c r="B1820" s="814"/>
      <c r="C1820" s="814"/>
      <c r="D1820" s="814"/>
      <c r="E1820" s="814"/>
      <c r="F1820" s="814"/>
      <c r="G1820" s="814"/>
      <c r="H1820" s="814"/>
      <c r="I1820" s="814"/>
      <c r="J1820" s="814"/>
      <c r="K1820" s="814"/>
      <c r="L1820" s="814"/>
      <c r="M1820" s="814"/>
      <c r="N1820" s="814"/>
      <c r="O1820" s="579">
        <f t="shared" si="207"/>
        <v>0</v>
      </c>
      <c r="P1820" s="585" t="e">
        <f t="shared" si="208"/>
        <v>#N/A</v>
      </c>
      <c r="Q1820" s="602"/>
      <c r="R1820" s="602"/>
      <c r="S1820" s="579">
        <f t="shared" si="209"/>
        <v>0</v>
      </c>
      <c r="T1820" s="579">
        <f t="shared" si="210"/>
        <v>0</v>
      </c>
      <c r="U1820" s="814"/>
      <c r="V1820" s="814"/>
    </row>
    <row r="1821" spans="1:22" ht="15.75" hidden="1" customHeight="1" thickBot="1" x14ac:dyDescent="0.25">
      <c r="A1821" s="580" t="str">
        <f t="shared" si="211"/>
        <v/>
      </c>
      <c r="B1821" s="814"/>
      <c r="C1821" s="814"/>
      <c r="D1821" s="814"/>
      <c r="E1821" s="814"/>
      <c r="F1821" s="814"/>
      <c r="G1821" s="814"/>
      <c r="H1821" s="814"/>
      <c r="I1821" s="814"/>
      <c r="J1821" s="814"/>
      <c r="K1821" s="814"/>
      <c r="L1821" s="814"/>
      <c r="M1821" s="814"/>
      <c r="N1821" s="814"/>
      <c r="O1821" s="579">
        <f t="shared" si="207"/>
        <v>0</v>
      </c>
      <c r="P1821" s="585" t="e">
        <f t="shared" si="208"/>
        <v>#N/A</v>
      </c>
      <c r="Q1821" s="602"/>
      <c r="R1821" s="602"/>
      <c r="S1821" s="579">
        <f t="shared" si="209"/>
        <v>0</v>
      </c>
      <c r="T1821" s="579">
        <f t="shared" si="210"/>
        <v>0</v>
      </c>
      <c r="U1821" s="814"/>
      <c r="V1821" s="814"/>
    </row>
    <row r="1822" spans="1:22" ht="15.75" hidden="1" customHeight="1" thickBot="1" x14ac:dyDescent="0.25">
      <c r="A1822" s="580" t="str">
        <f t="shared" si="211"/>
        <v/>
      </c>
      <c r="B1822" s="814"/>
      <c r="C1822" s="814"/>
      <c r="D1822" s="814"/>
      <c r="E1822" s="814"/>
      <c r="F1822" s="814"/>
      <c r="G1822" s="814"/>
      <c r="H1822" s="814"/>
      <c r="I1822" s="814"/>
      <c r="J1822" s="814"/>
      <c r="K1822" s="814"/>
      <c r="L1822" s="814"/>
      <c r="M1822" s="814"/>
      <c r="N1822" s="814"/>
      <c r="O1822" s="579">
        <f t="shared" si="207"/>
        <v>0</v>
      </c>
      <c r="P1822" s="585" t="e">
        <f t="shared" si="208"/>
        <v>#N/A</v>
      </c>
      <c r="Q1822" s="602"/>
      <c r="R1822" s="602"/>
      <c r="S1822" s="579">
        <f t="shared" si="209"/>
        <v>0</v>
      </c>
      <c r="T1822" s="579">
        <f t="shared" si="210"/>
        <v>0</v>
      </c>
      <c r="U1822" s="814"/>
      <c r="V1822" s="814"/>
    </row>
    <row r="1823" spans="1:22" ht="15.75" hidden="1" customHeight="1" thickBot="1" x14ac:dyDescent="0.25">
      <c r="A1823" s="580" t="str">
        <f t="shared" si="211"/>
        <v/>
      </c>
      <c r="B1823" s="814"/>
      <c r="C1823" s="814"/>
      <c r="D1823" s="814"/>
      <c r="E1823" s="814"/>
      <c r="F1823" s="814"/>
      <c r="G1823" s="814"/>
      <c r="H1823" s="814"/>
      <c r="I1823" s="814"/>
      <c r="J1823" s="814"/>
      <c r="K1823" s="814"/>
      <c r="L1823" s="814"/>
      <c r="M1823" s="814"/>
      <c r="N1823" s="814"/>
      <c r="O1823" s="579">
        <f t="shared" si="207"/>
        <v>0</v>
      </c>
      <c r="P1823" s="585" t="e">
        <f t="shared" si="208"/>
        <v>#N/A</v>
      </c>
      <c r="Q1823" s="602"/>
      <c r="R1823" s="602"/>
      <c r="S1823" s="579">
        <f t="shared" si="209"/>
        <v>0</v>
      </c>
      <c r="T1823" s="579">
        <f t="shared" si="210"/>
        <v>0</v>
      </c>
      <c r="U1823" s="814"/>
      <c r="V1823" s="814"/>
    </row>
    <row r="1824" spans="1:22" ht="15.75" hidden="1" customHeight="1" thickBot="1" x14ac:dyDescent="0.25">
      <c r="A1824" s="580" t="str">
        <f t="shared" si="211"/>
        <v/>
      </c>
      <c r="B1824" s="814"/>
      <c r="C1824" s="814"/>
      <c r="D1824" s="814"/>
      <c r="E1824" s="814"/>
      <c r="F1824" s="814"/>
      <c r="G1824" s="814"/>
      <c r="H1824" s="814"/>
      <c r="I1824" s="814"/>
      <c r="J1824" s="814"/>
      <c r="K1824" s="814"/>
      <c r="L1824" s="814"/>
      <c r="M1824" s="814"/>
      <c r="N1824" s="814"/>
      <c r="O1824" s="579">
        <f t="shared" si="207"/>
        <v>0</v>
      </c>
      <c r="P1824" s="585" t="e">
        <f t="shared" si="208"/>
        <v>#N/A</v>
      </c>
      <c r="Q1824" s="602"/>
      <c r="R1824" s="602"/>
      <c r="S1824" s="579">
        <f t="shared" si="209"/>
        <v>0</v>
      </c>
      <c r="T1824" s="579">
        <f t="shared" si="210"/>
        <v>0</v>
      </c>
      <c r="U1824" s="814"/>
      <c r="V1824" s="814"/>
    </row>
    <row r="1825" spans="1:22" ht="15.75" hidden="1" customHeight="1" thickBot="1" x14ac:dyDescent="0.25">
      <c r="A1825" s="580" t="str">
        <f t="shared" si="211"/>
        <v/>
      </c>
      <c r="B1825" s="814"/>
      <c r="C1825" s="814"/>
      <c r="D1825" s="814"/>
      <c r="E1825" s="814"/>
      <c r="F1825" s="814"/>
      <c r="G1825" s="814"/>
      <c r="H1825" s="814"/>
      <c r="I1825" s="814"/>
      <c r="J1825" s="814"/>
      <c r="K1825" s="814"/>
      <c r="L1825" s="814"/>
      <c r="M1825" s="814"/>
      <c r="N1825" s="814"/>
      <c r="O1825" s="579">
        <f t="shared" si="207"/>
        <v>0</v>
      </c>
      <c r="P1825" s="585" t="e">
        <f t="shared" si="208"/>
        <v>#N/A</v>
      </c>
      <c r="Q1825" s="602"/>
      <c r="R1825" s="602"/>
      <c r="S1825" s="579">
        <f t="shared" si="209"/>
        <v>0</v>
      </c>
      <c r="T1825" s="579">
        <f t="shared" si="210"/>
        <v>0</v>
      </c>
      <c r="U1825" s="814"/>
      <c r="V1825" s="814"/>
    </row>
    <row r="1826" spans="1:22" ht="15.75" hidden="1" customHeight="1" thickBot="1" x14ac:dyDescent="0.25">
      <c r="A1826" s="580" t="str">
        <f t="shared" si="211"/>
        <v/>
      </c>
      <c r="B1826" s="814"/>
      <c r="C1826" s="814"/>
      <c r="D1826" s="814"/>
      <c r="E1826" s="814"/>
      <c r="F1826" s="814"/>
      <c r="G1826" s="814"/>
      <c r="H1826" s="814"/>
      <c r="I1826" s="814"/>
      <c r="J1826" s="814"/>
      <c r="K1826" s="814"/>
      <c r="L1826" s="814"/>
      <c r="M1826" s="814"/>
      <c r="N1826" s="814"/>
      <c r="O1826" s="579">
        <f t="shared" si="207"/>
        <v>0</v>
      </c>
      <c r="P1826" s="585" t="e">
        <f t="shared" si="208"/>
        <v>#N/A</v>
      </c>
      <c r="Q1826" s="602"/>
      <c r="R1826" s="602"/>
      <c r="S1826" s="579">
        <f t="shared" si="209"/>
        <v>0</v>
      </c>
      <c r="T1826" s="579">
        <f t="shared" si="210"/>
        <v>0</v>
      </c>
      <c r="U1826" s="814"/>
      <c r="V1826" s="814"/>
    </row>
    <row r="1827" spans="1:22" ht="15.75" hidden="1" customHeight="1" thickBot="1" x14ac:dyDescent="0.25">
      <c r="A1827" s="580" t="str">
        <f t="shared" si="211"/>
        <v/>
      </c>
      <c r="B1827" s="814"/>
      <c r="C1827" s="814"/>
      <c r="D1827" s="814"/>
      <c r="E1827" s="814"/>
      <c r="F1827" s="814"/>
      <c r="G1827" s="814"/>
      <c r="H1827" s="814"/>
      <c r="I1827" s="814"/>
      <c r="J1827" s="814"/>
      <c r="K1827" s="814"/>
      <c r="L1827" s="814"/>
      <c r="M1827" s="814"/>
      <c r="N1827" s="814"/>
      <c r="O1827" s="579">
        <f t="shared" si="207"/>
        <v>0</v>
      </c>
      <c r="P1827" s="585" t="e">
        <f t="shared" si="208"/>
        <v>#N/A</v>
      </c>
      <c r="Q1827" s="602"/>
      <c r="R1827" s="602"/>
      <c r="S1827" s="579">
        <f t="shared" si="209"/>
        <v>0</v>
      </c>
      <c r="T1827" s="579">
        <f t="shared" si="210"/>
        <v>0</v>
      </c>
      <c r="U1827" s="814"/>
      <c r="V1827" s="814"/>
    </row>
    <row r="1828" spans="1:22" ht="15.75" hidden="1" customHeight="1" thickBot="1" x14ac:dyDescent="0.25">
      <c r="A1828" s="580" t="str">
        <f t="shared" si="211"/>
        <v/>
      </c>
      <c r="B1828" s="814"/>
      <c r="C1828" s="814"/>
      <c r="D1828" s="814"/>
      <c r="E1828" s="814"/>
      <c r="F1828" s="814"/>
      <c r="G1828" s="814"/>
      <c r="H1828" s="814"/>
      <c r="I1828" s="814"/>
      <c r="J1828" s="814"/>
      <c r="K1828" s="814"/>
      <c r="L1828" s="814"/>
      <c r="M1828" s="814"/>
      <c r="N1828" s="814"/>
      <c r="O1828" s="579">
        <f t="shared" si="207"/>
        <v>0</v>
      </c>
      <c r="P1828" s="585" t="e">
        <f t="shared" si="208"/>
        <v>#N/A</v>
      </c>
      <c r="Q1828" s="602"/>
      <c r="R1828" s="602"/>
      <c r="S1828" s="579">
        <f t="shared" si="209"/>
        <v>0</v>
      </c>
      <c r="T1828" s="579">
        <f t="shared" si="210"/>
        <v>0</v>
      </c>
      <c r="U1828" s="814"/>
      <c r="V1828" s="814"/>
    </row>
    <row r="1829" spans="1:22" ht="15.75" hidden="1" customHeight="1" thickBot="1" x14ac:dyDescent="0.25">
      <c r="A1829" s="580" t="str">
        <f t="shared" si="211"/>
        <v/>
      </c>
      <c r="B1829" s="814"/>
      <c r="C1829" s="814"/>
      <c r="D1829" s="814"/>
      <c r="E1829" s="814"/>
      <c r="F1829" s="814"/>
      <c r="G1829" s="814"/>
      <c r="H1829" s="814"/>
      <c r="I1829" s="814"/>
      <c r="J1829" s="814"/>
      <c r="K1829" s="814"/>
      <c r="L1829" s="814"/>
      <c r="M1829" s="814"/>
      <c r="N1829" s="814"/>
      <c r="O1829" s="579">
        <f t="shared" si="207"/>
        <v>0</v>
      </c>
      <c r="P1829" s="585" t="e">
        <f t="shared" si="208"/>
        <v>#N/A</v>
      </c>
      <c r="Q1829" s="602"/>
      <c r="R1829" s="602"/>
      <c r="S1829" s="579">
        <f t="shared" si="209"/>
        <v>0</v>
      </c>
      <c r="T1829" s="579">
        <f t="shared" si="210"/>
        <v>0</v>
      </c>
      <c r="U1829" s="814"/>
      <c r="V1829" s="814"/>
    </row>
    <row r="1830" spans="1:22" ht="15.75" hidden="1" customHeight="1" thickBot="1" x14ac:dyDescent="0.25">
      <c r="A1830" s="580" t="str">
        <f t="shared" si="211"/>
        <v/>
      </c>
      <c r="B1830" s="814"/>
      <c r="C1830" s="814"/>
      <c r="D1830" s="814"/>
      <c r="E1830" s="814"/>
      <c r="F1830" s="814"/>
      <c r="G1830" s="814"/>
      <c r="H1830" s="814"/>
      <c r="I1830" s="814"/>
      <c r="J1830" s="814"/>
      <c r="K1830" s="814"/>
      <c r="L1830" s="814"/>
      <c r="M1830" s="814"/>
      <c r="N1830" s="814"/>
      <c r="O1830" s="579">
        <f t="shared" si="207"/>
        <v>0</v>
      </c>
      <c r="P1830" s="585" t="e">
        <f t="shared" si="208"/>
        <v>#N/A</v>
      </c>
      <c r="Q1830" s="602"/>
      <c r="R1830" s="602"/>
      <c r="S1830" s="579">
        <f t="shared" si="209"/>
        <v>0</v>
      </c>
      <c r="T1830" s="579">
        <f t="shared" si="210"/>
        <v>0</v>
      </c>
      <c r="U1830" s="814"/>
      <c r="V1830" s="814"/>
    </row>
    <row r="1831" spans="1:22" ht="15.75" hidden="1" customHeight="1" thickBot="1" x14ac:dyDescent="0.25">
      <c r="A1831" s="580" t="str">
        <f t="shared" si="211"/>
        <v/>
      </c>
      <c r="B1831" s="814"/>
      <c r="C1831" s="814"/>
      <c r="D1831" s="814"/>
      <c r="E1831" s="814"/>
      <c r="F1831" s="814"/>
      <c r="G1831" s="814"/>
      <c r="H1831" s="814"/>
      <c r="I1831" s="814"/>
      <c r="J1831" s="814"/>
      <c r="K1831" s="814"/>
      <c r="L1831" s="814"/>
      <c r="M1831" s="814"/>
      <c r="N1831" s="814"/>
      <c r="O1831" s="579">
        <f t="shared" si="207"/>
        <v>0</v>
      </c>
      <c r="P1831" s="585" t="e">
        <f t="shared" si="208"/>
        <v>#N/A</v>
      </c>
      <c r="Q1831" s="602"/>
      <c r="R1831" s="602"/>
      <c r="S1831" s="579">
        <f t="shared" si="209"/>
        <v>0</v>
      </c>
      <c r="T1831" s="579">
        <f t="shared" si="210"/>
        <v>0</v>
      </c>
      <c r="U1831" s="814"/>
      <c r="V1831" s="814"/>
    </row>
    <row r="1832" spans="1:22" ht="15.75" hidden="1" customHeight="1" thickBot="1" x14ac:dyDescent="0.25">
      <c r="A1832" s="580" t="str">
        <f t="shared" si="211"/>
        <v/>
      </c>
      <c r="B1832" s="814"/>
      <c r="C1832" s="814"/>
      <c r="D1832" s="814"/>
      <c r="E1832" s="814"/>
      <c r="F1832" s="814"/>
      <c r="G1832" s="814"/>
      <c r="H1832" s="814"/>
      <c r="I1832" s="814"/>
      <c r="J1832" s="814"/>
      <c r="K1832" s="814"/>
      <c r="L1832" s="814"/>
      <c r="M1832" s="814"/>
      <c r="N1832" s="814"/>
      <c r="O1832" s="579">
        <f t="shared" si="207"/>
        <v>0</v>
      </c>
      <c r="P1832" s="585" t="e">
        <f t="shared" si="208"/>
        <v>#N/A</v>
      </c>
      <c r="Q1832" s="602"/>
      <c r="R1832" s="602"/>
      <c r="S1832" s="579">
        <f t="shared" si="209"/>
        <v>0</v>
      </c>
      <c r="T1832" s="579">
        <f t="shared" si="210"/>
        <v>0</v>
      </c>
      <c r="U1832" s="814"/>
      <c r="V1832" s="814"/>
    </row>
    <row r="1833" spans="1:22" ht="15.75" hidden="1" customHeight="1" thickBot="1" x14ac:dyDescent="0.25">
      <c r="A1833" s="580" t="str">
        <f t="shared" si="211"/>
        <v/>
      </c>
      <c r="B1833" s="814"/>
      <c r="C1833" s="814"/>
      <c r="D1833" s="814"/>
      <c r="E1833" s="814"/>
      <c r="F1833" s="814"/>
      <c r="G1833" s="814"/>
      <c r="H1833" s="814"/>
      <c r="I1833" s="814"/>
      <c r="J1833" s="814"/>
      <c r="K1833" s="814"/>
      <c r="L1833" s="814"/>
      <c r="M1833" s="814"/>
      <c r="N1833" s="814"/>
      <c r="O1833" s="579">
        <f t="shared" si="207"/>
        <v>0</v>
      </c>
      <c r="P1833" s="585" t="e">
        <f t="shared" si="208"/>
        <v>#N/A</v>
      </c>
      <c r="Q1833" s="602"/>
      <c r="R1833" s="602"/>
      <c r="S1833" s="579">
        <f t="shared" si="209"/>
        <v>0</v>
      </c>
      <c r="T1833" s="579">
        <f t="shared" si="210"/>
        <v>0</v>
      </c>
      <c r="U1833" s="814"/>
      <c r="V1833" s="814"/>
    </row>
    <row r="1834" spans="1:22" ht="15.75" hidden="1" customHeight="1" thickBot="1" x14ac:dyDescent="0.25">
      <c r="A1834" s="580" t="str">
        <f t="shared" si="211"/>
        <v/>
      </c>
      <c r="B1834" s="814"/>
      <c r="C1834" s="814"/>
      <c r="D1834" s="814"/>
      <c r="E1834" s="814"/>
      <c r="F1834" s="814"/>
      <c r="G1834" s="814"/>
      <c r="H1834" s="814"/>
      <c r="I1834" s="814"/>
      <c r="J1834" s="814"/>
      <c r="K1834" s="814"/>
      <c r="L1834" s="814"/>
      <c r="M1834" s="814"/>
      <c r="N1834" s="814"/>
      <c r="O1834" s="579">
        <f t="shared" si="207"/>
        <v>0</v>
      </c>
      <c r="P1834" s="585" t="e">
        <f t="shared" si="208"/>
        <v>#N/A</v>
      </c>
      <c r="Q1834" s="602"/>
      <c r="R1834" s="602"/>
      <c r="S1834" s="579">
        <f t="shared" si="209"/>
        <v>0</v>
      </c>
      <c r="T1834" s="579">
        <f t="shared" si="210"/>
        <v>0</v>
      </c>
      <c r="U1834" s="814"/>
      <c r="V1834" s="814"/>
    </row>
    <row r="1835" spans="1:22" ht="15.75" hidden="1" customHeight="1" thickBot="1" x14ac:dyDescent="0.25">
      <c r="A1835" s="580" t="str">
        <f t="shared" si="211"/>
        <v/>
      </c>
      <c r="B1835" s="814"/>
      <c r="C1835" s="814"/>
      <c r="D1835" s="814"/>
      <c r="E1835" s="814"/>
      <c r="F1835" s="814"/>
      <c r="G1835" s="814"/>
      <c r="H1835" s="814"/>
      <c r="I1835" s="814"/>
      <c r="J1835" s="814"/>
      <c r="K1835" s="814"/>
      <c r="L1835" s="814"/>
      <c r="M1835" s="814"/>
      <c r="N1835" s="814"/>
      <c r="O1835" s="579">
        <f t="shared" si="207"/>
        <v>0</v>
      </c>
      <c r="P1835" s="585" t="e">
        <f t="shared" si="208"/>
        <v>#N/A</v>
      </c>
      <c r="Q1835" s="602"/>
      <c r="R1835" s="602"/>
      <c r="S1835" s="579">
        <f t="shared" si="209"/>
        <v>0</v>
      </c>
      <c r="T1835" s="579">
        <f t="shared" si="210"/>
        <v>0</v>
      </c>
      <c r="U1835" s="814"/>
      <c r="V1835" s="814"/>
    </row>
    <row r="1836" spans="1:22" ht="15.75" hidden="1" customHeight="1" thickBot="1" x14ac:dyDescent="0.25">
      <c r="A1836" s="580" t="str">
        <f t="shared" si="211"/>
        <v/>
      </c>
      <c r="B1836" s="814"/>
      <c r="C1836" s="814"/>
      <c r="D1836" s="814"/>
      <c r="E1836" s="814"/>
      <c r="F1836" s="814"/>
      <c r="G1836" s="814"/>
      <c r="H1836" s="814"/>
      <c r="I1836" s="814"/>
      <c r="J1836" s="814"/>
      <c r="K1836" s="814"/>
      <c r="L1836" s="814"/>
      <c r="M1836" s="814"/>
      <c r="N1836" s="814"/>
      <c r="O1836" s="579">
        <f t="shared" si="207"/>
        <v>0</v>
      </c>
      <c r="P1836" s="585" t="e">
        <f t="shared" si="208"/>
        <v>#N/A</v>
      </c>
      <c r="Q1836" s="602"/>
      <c r="R1836" s="602"/>
      <c r="S1836" s="579">
        <f t="shared" si="209"/>
        <v>0</v>
      </c>
      <c r="T1836" s="579">
        <f t="shared" si="210"/>
        <v>0</v>
      </c>
      <c r="U1836" s="814"/>
      <c r="V1836" s="814"/>
    </row>
    <row r="1837" spans="1:22" ht="15.75" hidden="1" customHeight="1" thickBot="1" x14ac:dyDescent="0.25">
      <c r="A1837" s="580" t="str">
        <f t="shared" si="211"/>
        <v/>
      </c>
      <c r="B1837" s="814"/>
      <c r="C1837" s="814"/>
      <c r="D1837" s="814"/>
      <c r="E1837" s="814"/>
      <c r="F1837" s="814"/>
      <c r="G1837" s="814"/>
      <c r="H1837" s="814"/>
      <c r="I1837" s="814"/>
      <c r="J1837" s="814"/>
      <c r="K1837" s="814"/>
      <c r="L1837" s="814"/>
      <c r="M1837" s="814"/>
      <c r="N1837" s="814"/>
      <c r="O1837" s="579">
        <f t="shared" si="207"/>
        <v>0</v>
      </c>
      <c r="P1837" s="585" t="e">
        <f t="shared" si="208"/>
        <v>#N/A</v>
      </c>
      <c r="Q1837" s="602"/>
      <c r="R1837" s="602"/>
      <c r="S1837" s="579">
        <f t="shared" si="209"/>
        <v>0</v>
      </c>
      <c r="T1837" s="579">
        <f t="shared" si="210"/>
        <v>0</v>
      </c>
      <c r="U1837" s="814"/>
      <c r="V1837" s="814"/>
    </row>
    <row r="1838" spans="1:22" ht="15.75" hidden="1" customHeight="1" thickBot="1" x14ac:dyDescent="0.25">
      <c r="A1838" s="580" t="str">
        <f t="shared" si="211"/>
        <v/>
      </c>
      <c r="B1838" s="814"/>
      <c r="C1838" s="814"/>
      <c r="D1838" s="814"/>
      <c r="E1838" s="814"/>
      <c r="F1838" s="814"/>
      <c r="G1838" s="814"/>
      <c r="H1838" s="814"/>
      <c r="I1838" s="814"/>
      <c r="J1838" s="814"/>
      <c r="K1838" s="814"/>
      <c r="L1838" s="814"/>
      <c r="M1838" s="814"/>
      <c r="N1838" s="814"/>
      <c r="O1838" s="579">
        <f t="shared" si="207"/>
        <v>0</v>
      </c>
      <c r="P1838" s="585" t="e">
        <f t="shared" si="208"/>
        <v>#N/A</v>
      </c>
      <c r="Q1838" s="602"/>
      <c r="R1838" s="602"/>
      <c r="S1838" s="579">
        <f t="shared" si="209"/>
        <v>0</v>
      </c>
      <c r="T1838" s="579">
        <f t="shared" si="210"/>
        <v>0</v>
      </c>
      <c r="U1838" s="814"/>
      <c r="V1838" s="814"/>
    </row>
    <row r="1839" spans="1:22" ht="15.75" hidden="1" customHeight="1" thickBot="1" x14ac:dyDescent="0.25">
      <c r="A1839" s="580" t="str">
        <f t="shared" si="211"/>
        <v/>
      </c>
      <c r="B1839" s="814"/>
      <c r="C1839" s="814"/>
      <c r="D1839" s="814"/>
      <c r="E1839" s="814"/>
      <c r="F1839" s="814"/>
      <c r="G1839" s="814"/>
      <c r="H1839" s="814"/>
      <c r="I1839" s="814"/>
      <c r="J1839" s="814"/>
      <c r="K1839" s="814"/>
      <c r="L1839" s="814"/>
      <c r="M1839" s="814"/>
      <c r="N1839" s="814"/>
      <c r="O1839" s="579">
        <f t="shared" si="207"/>
        <v>0</v>
      </c>
      <c r="P1839" s="585" t="e">
        <f t="shared" si="208"/>
        <v>#N/A</v>
      </c>
      <c r="Q1839" s="602"/>
      <c r="R1839" s="602"/>
      <c r="S1839" s="579">
        <f t="shared" si="209"/>
        <v>0</v>
      </c>
      <c r="T1839" s="579">
        <f t="shared" si="210"/>
        <v>0</v>
      </c>
      <c r="U1839" s="814"/>
      <c r="V1839" s="814"/>
    </row>
    <row r="1840" spans="1:22" ht="15.75" hidden="1" customHeight="1" thickBot="1" x14ac:dyDescent="0.25">
      <c r="A1840" s="580" t="str">
        <f t="shared" si="211"/>
        <v/>
      </c>
      <c r="B1840" s="814"/>
      <c r="C1840" s="814"/>
      <c r="D1840" s="814"/>
      <c r="E1840" s="814"/>
      <c r="F1840" s="814"/>
      <c r="G1840" s="814"/>
      <c r="H1840" s="814"/>
      <c r="I1840" s="814"/>
      <c r="J1840" s="814"/>
      <c r="K1840" s="814"/>
      <c r="L1840" s="814"/>
      <c r="M1840" s="814"/>
      <c r="N1840" s="814"/>
      <c r="O1840" s="579">
        <f t="shared" si="207"/>
        <v>0</v>
      </c>
      <c r="P1840" s="585" t="e">
        <f t="shared" si="208"/>
        <v>#N/A</v>
      </c>
      <c r="Q1840" s="602"/>
      <c r="R1840" s="602"/>
      <c r="S1840" s="579">
        <f t="shared" si="209"/>
        <v>0</v>
      </c>
      <c r="T1840" s="579">
        <f t="shared" si="210"/>
        <v>0</v>
      </c>
      <c r="U1840" s="814"/>
      <c r="V1840" s="814"/>
    </row>
    <row r="1841" spans="1:22" ht="15.75" hidden="1" customHeight="1" thickBot="1" x14ac:dyDescent="0.25">
      <c r="A1841" s="580" t="str">
        <f t="shared" si="211"/>
        <v/>
      </c>
      <c r="B1841" s="814"/>
      <c r="C1841" s="814"/>
      <c r="D1841" s="814"/>
      <c r="E1841" s="814"/>
      <c r="F1841" s="814"/>
      <c r="G1841" s="814"/>
      <c r="H1841" s="814"/>
      <c r="I1841" s="814"/>
      <c r="J1841" s="814"/>
      <c r="K1841" s="814"/>
      <c r="L1841" s="814"/>
      <c r="M1841" s="814"/>
      <c r="N1841" s="814"/>
      <c r="O1841" s="579">
        <f t="shared" si="207"/>
        <v>0</v>
      </c>
      <c r="P1841" s="585" t="e">
        <f t="shared" si="208"/>
        <v>#N/A</v>
      </c>
      <c r="Q1841" s="602"/>
      <c r="R1841" s="602"/>
      <c r="S1841" s="579">
        <f t="shared" si="209"/>
        <v>0</v>
      </c>
      <c r="T1841" s="579">
        <f t="shared" si="210"/>
        <v>0</v>
      </c>
      <c r="U1841" s="814"/>
      <c r="V1841" s="814"/>
    </row>
    <row r="1842" spans="1:22" ht="15.75" hidden="1" customHeight="1" thickBot="1" x14ac:dyDescent="0.25">
      <c r="A1842" s="580" t="str">
        <f t="shared" si="211"/>
        <v/>
      </c>
      <c r="B1842" s="814"/>
      <c r="C1842" s="814"/>
      <c r="D1842" s="814"/>
      <c r="E1842" s="814"/>
      <c r="F1842" s="814"/>
      <c r="G1842" s="814"/>
      <c r="H1842" s="814"/>
      <c r="I1842" s="814"/>
      <c r="J1842" s="814"/>
      <c r="K1842" s="814"/>
      <c r="L1842" s="814"/>
      <c r="M1842" s="814"/>
      <c r="N1842" s="814"/>
      <c r="O1842" s="579">
        <f t="shared" si="207"/>
        <v>0</v>
      </c>
      <c r="P1842" s="585" t="e">
        <f t="shared" si="208"/>
        <v>#N/A</v>
      </c>
      <c r="Q1842" s="602"/>
      <c r="R1842" s="602"/>
      <c r="S1842" s="579">
        <f t="shared" si="209"/>
        <v>0</v>
      </c>
      <c r="T1842" s="579">
        <f t="shared" si="210"/>
        <v>0</v>
      </c>
      <c r="U1842" s="814"/>
      <c r="V1842" s="814"/>
    </row>
    <row r="1843" spans="1:22" ht="15.75" hidden="1" customHeight="1" thickBot="1" x14ac:dyDescent="0.25">
      <c r="A1843" s="580" t="str">
        <f t="shared" si="211"/>
        <v/>
      </c>
      <c r="B1843" s="814"/>
      <c r="C1843" s="814"/>
      <c r="D1843" s="814"/>
      <c r="E1843" s="814"/>
      <c r="F1843" s="814"/>
      <c r="G1843" s="814"/>
      <c r="H1843" s="814"/>
      <c r="I1843" s="814"/>
      <c r="J1843" s="814"/>
      <c r="K1843" s="814"/>
      <c r="L1843" s="814"/>
      <c r="M1843" s="814"/>
      <c r="N1843" s="814"/>
      <c r="O1843" s="579">
        <f t="shared" ref="O1843:O1906" si="212">ROUNDUP(IF(N1843="PENDANT",(VLOOKUP(L1843,$E$2:$I$9,5,FALSE)*M1843)),0)</f>
        <v>0</v>
      </c>
      <c r="P1843" s="585" t="e">
        <f t="shared" ref="P1843:P1906" si="213">ROUNDUP(VLOOKUP(L1843,$E$2:$I$9,5,FALSE)*M1843,0)</f>
        <v>#N/A</v>
      </c>
      <c r="Q1843" s="602"/>
      <c r="R1843" s="602"/>
      <c r="S1843" s="579">
        <f t="shared" ref="S1843:S1906" si="214">ROUNDUP(IF(N1843="pps",(M1843*VLOOKUP(L1843,$E$2:$I$9,4,FALSE)*$B$3)/E1843,0),0)</f>
        <v>0</v>
      </c>
      <c r="T1843" s="579">
        <f t="shared" ref="T1843:T1906" si="215">ROUNDUP(IF(N1843="pps",(M1843*VLOOKUP(L1843,$E$2:$I$9,4,FALSE)*$B$9)/E1843,0),0)</f>
        <v>0</v>
      </c>
      <c r="U1843" s="814"/>
      <c r="V1843" s="814"/>
    </row>
    <row r="1844" spans="1:22" ht="15.75" hidden="1" customHeight="1" thickBot="1" x14ac:dyDescent="0.25">
      <c r="A1844" s="580" t="str">
        <f t="shared" si="211"/>
        <v/>
      </c>
      <c r="B1844" s="814"/>
      <c r="C1844" s="814"/>
      <c r="D1844" s="814"/>
      <c r="E1844" s="814"/>
      <c r="F1844" s="814"/>
      <c r="G1844" s="814"/>
      <c r="H1844" s="814"/>
      <c r="I1844" s="814"/>
      <c r="J1844" s="814"/>
      <c r="K1844" s="814"/>
      <c r="L1844" s="814"/>
      <c r="M1844" s="814"/>
      <c r="N1844" s="814"/>
      <c r="O1844" s="579">
        <f t="shared" si="212"/>
        <v>0</v>
      </c>
      <c r="P1844" s="585" t="e">
        <f t="shared" si="213"/>
        <v>#N/A</v>
      </c>
      <c r="Q1844" s="602"/>
      <c r="R1844" s="602"/>
      <c r="S1844" s="579">
        <f t="shared" si="214"/>
        <v>0</v>
      </c>
      <c r="T1844" s="579">
        <f t="shared" si="215"/>
        <v>0</v>
      </c>
      <c r="U1844" s="814"/>
      <c r="V1844" s="814"/>
    </row>
    <row r="1845" spans="1:22" ht="15.75" hidden="1" customHeight="1" thickBot="1" x14ac:dyDescent="0.25">
      <c r="A1845" s="580" t="str">
        <f t="shared" si="211"/>
        <v/>
      </c>
      <c r="B1845" s="814"/>
      <c r="C1845" s="814"/>
      <c r="D1845" s="814"/>
      <c r="E1845" s="814"/>
      <c r="F1845" s="814"/>
      <c r="G1845" s="814"/>
      <c r="H1845" s="814"/>
      <c r="I1845" s="814"/>
      <c r="J1845" s="814"/>
      <c r="K1845" s="814"/>
      <c r="L1845" s="814"/>
      <c r="M1845" s="814"/>
      <c r="N1845" s="814"/>
      <c r="O1845" s="579">
        <f t="shared" si="212"/>
        <v>0</v>
      </c>
      <c r="P1845" s="585" t="e">
        <f t="shared" si="213"/>
        <v>#N/A</v>
      </c>
      <c r="Q1845" s="602"/>
      <c r="R1845" s="602"/>
      <c r="S1845" s="579">
        <f t="shared" si="214"/>
        <v>0</v>
      </c>
      <c r="T1845" s="579">
        <f t="shared" si="215"/>
        <v>0</v>
      </c>
      <c r="U1845" s="814"/>
      <c r="V1845" s="814"/>
    </row>
    <row r="1846" spans="1:22" ht="15.75" hidden="1" customHeight="1" thickBot="1" x14ac:dyDescent="0.25">
      <c r="A1846" s="580" t="str">
        <f t="shared" si="211"/>
        <v/>
      </c>
      <c r="B1846" s="814"/>
      <c r="C1846" s="814"/>
      <c r="D1846" s="814"/>
      <c r="E1846" s="814"/>
      <c r="F1846" s="814"/>
      <c r="G1846" s="814"/>
      <c r="H1846" s="814"/>
      <c r="I1846" s="814"/>
      <c r="J1846" s="814"/>
      <c r="K1846" s="814"/>
      <c r="L1846" s="814"/>
      <c r="M1846" s="814"/>
      <c r="N1846" s="814"/>
      <c r="O1846" s="579">
        <f t="shared" si="212"/>
        <v>0</v>
      </c>
      <c r="P1846" s="585" t="e">
        <f t="shared" si="213"/>
        <v>#N/A</v>
      </c>
      <c r="Q1846" s="602"/>
      <c r="R1846" s="602"/>
      <c r="S1846" s="579">
        <f t="shared" si="214"/>
        <v>0</v>
      </c>
      <c r="T1846" s="579">
        <f t="shared" si="215"/>
        <v>0</v>
      </c>
      <c r="U1846" s="814"/>
      <c r="V1846" s="814"/>
    </row>
    <row r="1847" spans="1:22" ht="15.75" hidden="1" customHeight="1" thickBot="1" x14ac:dyDescent="0.25">
      <c r="A1847" s="580" t="str">
        <f t="shared" si="211"/>
        <v/>
      </c>
      <c r="B1847" s="814"/>
      <c r="C1847" s="814"/>
      <c r="D1847" s="814"/>
      <c r="E1847" s="814"/>
      <c r="F1847" s="814"/>
      <c r="G1847" s="814"/>
      <c r="H1847" s="814"/>
      <c r="I1847" s="814"/>
      <c r="J1847" s="814"/>
      <c r="K1847" s="814"/>
      <c r="L1847" s="814"/>
      <c r="M1847" s="814"/>
      <c r="N1847" s="814"/>
      <c r="O1847" s="579">
        <f t="shared" si="212"/>
        <v>0</v>
      </c>
      <c r="P1847" s="585" t="e">
        <f t="shared" si="213"/>
        <v>#N/A</v>
      </c>
      <c r="Q1847" s="602"/>
      <c r="R1847" s="602"/>
      <c r="S1847" s="579">
        <f t="shared" si="214"/>
        <v>0</v>
      </c>
      <c r="T1847" s="579">
        <f t="shared" si="215"/>
        <v>0</v>
      </c>
      <c r="U1847" s="814"/>
      <c r="V1847" s="814"/>
    </row>
    <row r="1848" spans="1:22" ht="15.75" hidden="1" customHeight="1" thickBot="1" x14ac:dyDescent="0.25">
      <c r="A1848" s="580" t="str">
        <f t="shared" si="211"/>
        <v/>
      </c>
      <c r="B1848" s="814"/>
      <c r="C1848" s="814"/>
      <c r="D1848" s="814"/>
      <c r="E1848" s="814"/>
      <c r="F1848" s="814"/>
      <c r="G1848" s="814"/>
      <c r="H1848" s="814"/>
      <c r="I1848" s="814"/>
      <c r="J1848" s="814"/>
      <c r="K1848" s="814"/>
      <c r="L1848" s="814"/>
      <c r="M1848" s="814"/>
      <c r="N1848" s="814"/>
      <c r="O1848" s="579">
        <f t="shared" si="212"/>
        <v>0</v>
      </c>
      <c r="P1848" s="585" t="e">
        <f t="shared" si="213"/>
        <v>#N/A</v>
      </c>
      <c r="Q1848" s="602"/>
      <c r="R1848" s="602"/>
      <c r="S1848" s="579">
        <f t="shared" si="214"/>
        <v>0</v>
      </c>
      <c r="T1848" s="579">
        <f t="shared" si="215"/>
        <v>0</v>
      </c>
      <c r="U1848" s="814"/>
      <c r="V1848" s="814"/>
    </row>
    <row r="1849" spans="1:22" ht="15.75" hidden="1" customHeight="1" thickBot="1" x14ac:dyDescent="0.25">
      <c r="A1849" s="580" t="str">
        <f t="shared" si="211"/>
        <v/>
      </c>
      <c r="B1849" s="814"/>
      <c r="C1849" s="814"/>
      <c r="D1849" s="814"/>
      <c r="E1849" s="814"/>
      <c r="F1849" s="814"/>
      <c r="G1849" s="814"/>
      <c r="H1849" s="814"/>
      <c r="I1849" s="814"/>
      <c r="J1849" s="814"/>
      <c r="K1849" s="814"/>
      <c r="L1849" s="814"/>
      <c r="M1849" s="814"/>
      <c r="N1849" s="814"/>
      <c r="O1849" s="579">
        <f t="shared" si="212"/>
        <v>0</v>
      </c>
      <c r="P1849" s="585" t="e">
        <f t="shared" si="213"/>
        <v>#N/A</v>
      </c>
      <c r="Q1849" s="602"/>
      <c r="R1849" s="602"/>
      <c r="S1849" s="579">
        <f t="shared" si="214"/>
        <v>0</v>
      </c>
      <c r="T1849" s="579">
        <f t="shared" si="215"/>
        <v>0</v>
      </c>
      <c r="U1849" s="814"/>
      <c r="V1849" s="814"/>
    </row>
    <row r="1850" spans="1:22" ht="15.75" hidden="1" customHeight="1" thickBot="1" x14ac:dyDescent="0.25">
      <c r="A1850" s="580" t="str">
        <f t="shared" ref="A1850:A1913" si="216">CONCATENATE(C1850,G1850)</f>
        <v/>
      </c>
      <c r="B1850" s="814"/>
      <c r="C1850" s="814"/>
      <c r="D1850" s="814"/>
      <c r="E1850" s="814"/>
      <c r="F1850" s="814"/>
      <c r="G1850" s="814"/>
      <c r="H1850" s="814"/>
      <c r="I1850" s="814"/>
      <c r="J1850" s="814"/>
      <c r="K1850" s="814"/>
      <c r="L1850" s="814"/>
      <c r="M1850" s="814"/>
      <c r="N1850" s="814"/>
      <c r="O1850" s="579">
        <f t="shared" si="212"/>
        <v>0</v>
      </c>
      <c r="P1850" s="585" t="e">
        <f t="shared" si="213"/>
        <v>#N/A</v>
      </c>
      <c r="Q1850" s="602"/>
      <c r="R1850" s="602"/>
      <c r="S1850" s="579">
        <f t="shared" si="214"/>
        <v>0</v>
      </c>
      <c r="T1850" s="579">
        <f t="shared" si="215"/>
        <v>0</v>
      </c>
      <c r="U1850" s="814"/>
      <c r="V1850" s="814"/>
    </row>
    <row r="1851" spans="1:22" ht="15.75" hidden="1" customHeight="1" thickBot="1" x14ac:dyDescent="0.25">
      <c r="A1851" s="580" t="str">
        <f t="shared" si="216"/>
        <v/>
      </c>
      <c r="B1851" s="814"/>
      <c r="C1851" s="814"/>
      <c r="D1851" s="814"/>
      <c r="E1851" s="814"/>
      <c r="F1851" s="814"/>
      <c r="G1851" s="814"/>
      <c r="H1851" s="814"/>
      <c r="I1851" s="814"/>
      <c r="J1851" s="814"/>
      <c r="K1851" s="814"/>
      <c r="L1851" s="814"/>
      <c r="M1851" s="814"/>
      <c r="N1851" s="814"/>
      <c r="O1851" s="579">
        <f t="shared" si="212"/>
        <v>0</v>
      </c>
      <c r="P1851" s="585" t="e">
        <f t="shared" si="213"/>
        <v>#N/A</v>
      </c>
      <c r="Q1851" s="602"/>
      <c r="R1851" s="602"/>
      <c r="S1851" s="579">
        <f t="shared" si="214"/>
        <v>0</v>
      </c>
      <c r="T1851" s="579">
        <f t="shared" si="215"/>
        <v>0</v>
      </c>
      <c r="U1851" s="814"/>
      <c r="V1851" s="814"/>
    </row>
    <row r="1852" spans="1:22" ht="15.75" hidden="1" customHeight="1" thickBot="1" x14ac:dyDescent="0.25">
      <c r="A1852" s="580" t="str">
        <f t="shared" si="216"/>
        <v/>
      </c>
      <c r="B1852" s="814"/>
      <c r="C1852" s="814"/>
      <c r="D1852" s="814"/>
      <c r="E1852" s="814"/>
      <c r="F1852" s="814"/>
      <c r="G1852" s="814"/>
      <c r="H1852" s="814"/>
      <c r="I1852" s="814"/>
      <c r="J1852" s="814"/>
      <c r="K1852" s="814"/>
      <c r="L1852" s="814"/>
      <c r="M1852" s="814"/>
      <c r="N1852" s="814"/>
      <c r="O1852" s="579">
        <f t="shared" si="212"/>
        <v>0</v>
      </c>
      <c r="P1852" s="585" t="e">
        <f t="shared" si="213"/>
        <v>#N/A</v>
      </c>
      <c r="Q1852" s="602"/>
      <c r="R1852" s="602"/>
      <c r="S1852" s="579">
        <f t="shared" si="214"/>
        <v>0</v>
      </c>
      <c r="T1852" s="579">
        <f t="shared" si="215"/>
        <v>0</v>
      </c>
      <c r="U1852" s="814"/>
      <c r="V1852" s="814"/>
    </row>
    <row r="1853" spans="1:22" ht="15.75" hidden="1" customHeight="1" thickBot="1" x14ac:dyDescent="0.25">
      <c r="A1853" s="580" t="str">
        <f t="shared" si="216"/>
        <v/>
      </c>
      <c r="B1853" s="814"/>
      <c r="C1853" s="814"/>
      <c r="D1853" s="814"/>
      <c r="E1853" s="814"/>
      <c r="F1853" s="814"/>
      <c r="G1853" s="814"/>
      <c r="H1853" s="814"/>
      <c r="I1853" s="814"/>
      <c r="J1853" s="814"/>
      <c r="K1853" s="814"/>
      <c r="L1853" s="814"/>
      <c r="M1853" s="814"/>
      <c r="N1853" s="814"/>
      <c r="O1853" s="579">
        <f t="shared" si="212"/>
        <v>0</v>
      </c>
      <c r="P1853" s="585" t="e">
        <f t="shared" si="213"/>
        <v>#N/A</v>
      </c>
      <c r="Q1853" s="602"/>
      <c r="R1853" s="602"/>
      <c r="S1853" s="579">
        <f t="shared" si="214"/>
        <v>0</v>
      </c>
      <c r="T1853" s="579">
        <f t="shared" si="215"/>
        <v>0</v>
      </c>
      <c r="U1853" s="814"/>
      <c r="V1853" s="814"/>
    </row>
    <row r="1854" spans="1:22" ht="15.75" hidden="1" customHeight="1" thickBot="1" x14ac:dyDescent="0.25">
      <c r="A1854" s="580" t="str">
        <f t="shared" si="216"/>
        <v/>
      </c>
      <c r="B1854" s="814"/>
      <c r="C1854" s="814"/>
      <c r="D1854" s="814"/>
      <c r="E1854" s="814"/>
      <c r="F1854" s="814"/>
      <c r="G1854" s="814"/>
      <c r="H1854" s="814"/>
      <c r="I1854" s="814"/>
      <c r="J1854" s="814"/>
      <c r="K1854" s="814"/>
      <c r="L1854" s="814"/>
      <c r="M1854" s="814"/>
      <c r="N1854" s="814"/>
      <c r="O1854" s="579">
        <f t="shared" si="212"/>
        <v>0</v>
      </c>
      <c r="P1854" s="585" t="e">
        <f t="shared" si="213"/>
        <v>#N/A</v>
      </c>
      <c r="Q1854" s="602"/>
      <c r="R1854" s="602"/>
      <c r="S1854" s="579">
        <f t="shared" si="214"/>
        <v>0</v>
      </c>
      <c r="T1854" s="579">
        <f t="shared" si="215"/>
        <v>0</v>
      </c>
      <c r="U1854" s="814"/>
      <c r="V1854" s="814"/>
    </row>
    <row r="1855" spans="1:22" ht="15.75" hidden="1" customHeight="1" thickBot="1" x14ac:dyDescent="0.25">
      <c r="A1855" s="580" t="str">
        <f t="shared" si="216"/>
        <v/>
      </c>
      <c r="B1855" s="814"/>
      <c r="C1855" s="814"/>
      <c r="D1855" s="814"/>
      <c r="E1855" s="814"/>
      <c r="F1855" s="814"/>
      <c r="G1855" s="814"/>
      <c r="H1855" s="814"/>
      <c r="I1855" s="814"/>
      <c r="J1855" s="814"/>
      <c r="K1855" s="814"/>
      <c r="L1855" s="814"/>
      <c r="M1855" s="814"/>
      <c r="N1855" s="814"/>
      <c r="O1855" s="579">
        <f t="shared" si="212"/>
        <v>0</v>
      </c>
      <c r="P1855" s="585" t="e">
        <f t="shared" si="213"/>
        <v>#N/A</v>
      </c>
      <c r="Q1855" s="602"/>
      <c r="R1855" s="602"/>
      <c r="S1855" s="579">
        <f t="shared" si="214"/>
        <v>0</v>
      </c>
      <c r="T1855" s="579">
        <f t="shared" si="215"/>
        <v>0</v>
      </c>
      <c r="U1855" s="814"/>
      <c r="V1855" s="814"/>
    </row>
    <row r="1856" spans="1:22" ht="15.75" hidden="1" customHeight="1" thickBot="1" x14ac:dyDescent="0.25">
      <c r="A1856" s="580" t="str">
        <f t="shared" si="216"/>
        <v/>
      </c>
      <c r="B1856" s="814"/>
      <c r="C1856" s="814"/>
      <c r="D1856" s="814"/>
      <c r="E1856" s="814"/>
      <c r="F1856" s="814"/>
      <c r="G1856" s="814"/>
      <c r="H1856" s="814"/>
      <c r="I1856" s="814"/>
      <c r="J1856" s="814"/>
      <c r="K1856" s="814"/>
      <c r="L1856" s="814"/>
      <c r="M1856" s="814"/>
      <c r="N1856" s="814"/>
      <c r="O1856" s="579">
        <f t="shared" si="212"/>
        <v>0</v>
      </c>
      <c r="P1856" s="585" t="e">
        <f t="shared" si="213"/>
        <v>#N/A</v>
      </c>
      <c r="Q1856" s="602"/>
      <c r="R1856" s="602"/>
      <c r="S1856" s="579">
        <f t="shared" si="214"/>
        <v>0</v>
      </c>
      <c r="T1856" s="579">
        <f t="shared" si="215"/>
        <v>0</v>
      </c>
      <c r="U1856" s="814"/>
      <c r="V1856" s="814"/>
    </row>
    <row r="1857" spans="1:22" ht="15.75" hidden="1" customHeight="1" thickBot="1" x14ac:dyDescent="0.25">
      <c r="A1857" s="580" t="str">
        <f t="shared" si="216"/>
        <v/>
      </c>
      <c r="B1857" s="814"/>
      <c r="C1857" s="814"/>
      <c r="D1857" s="814"/>
      <c r="E1857" s="814"/>
      <c r="F1857" s="814"/>
      <c r="G1857" s="814"/>
      <c r="H1857" s="814"/>
      <c r="I1857" s="814"/>
      <c r="J1857" s="814"/>
      <c r="K1857" s="814"/>
      <c r="L1857" s="814"/>
      <c r="M1857" s="814"/>
      <c r="N1857" s="814"/>
      <c r="O1857" s="579">
        <f t="shared" si="212"/>
        <v>0</v>
      </c>
      <c r="P1857" s="585" t="e">
        <f t="shared" si="213"/>
        <v>#N/A</v>
      </c>
      <c r="Q1857" s="602"/>
      <c r="R1857" s="602"/>
      <c r="S1857" s="579">
        <f t="shared" si="214"/>
        <v>0</v>
      </c>
      <c r="T1857" s="579">
        <f t="shared" si="215"/>
        <v>0</v>
      </c>
      <c r="U1857" s="814"/>
      <c r="V1857" s="814"/>
    </row>
    <row r="1858" spans="1:22" ht="15.75" hidden="1" customHeight="1" thickBot="1" x14ac:dyDescent="0.25">
      <c r="A1858" s="580" t="str">
        <f t="shared" si="216"/>
        <v/>
      </c>
      <c r="B1858" s="814"/>
      <c r="C1858" s="814"/>
      <c r="D1858" s="814"/>
      <c r="E1858" s="814"/>
      <c r="F1858" s="814"/>
      <c r="G1858" s="814"/>
      <c r="H1858" s="814"/>
      <c r="I1858" s="814"/>
      <c r="J1858" s="814"/>
      <c r="K1858" s="814"/>
      <c r="L1858" s="814"/>
      <c r="M1858" s="814"/>
      <c r="N1858" s="814"/>
      <c r="O1858" s="579">
        <f t="shared" si="212"/>
        <v>0</v>
      </c>
      <c r="P1858" s="585" t="e">
        <f t="shared" si="213"/>
        <v>#N/A</v>
      </c>
      <c r="Q1858" s="602"/>
      <c r="R1858" s="602"/>
      <c r="S1858" s="579">
        <f t="shared" si="214"/>
        <v>0</v>
      </c>
      <c r="T1858" s="579">
        <f t="shared" si="215"/>
        <v>0</v>
      </c>
      <c r="U1858" s="814"/>
      <c r="V1858" s="814"/>
    </row>
    <row r="1859" spans="1:22" ht="15.75" hidden="1" customHeight="1" thickBot="1" x14ac:dyDescent="0.25">
      <c r="A1859" s="580" t="str">
        <f t="shared" si="216"/>
        <v/>
      </c>
      <c r="B1859" s="814"/>
      <c r="C1859" s="814"/>
      <c r="D1859" s="814"/>
      <c r="E1859" s="814"/>
      <c r="F1859" s="814"/>
      <c r="G1859" s="814"/>
      <c r="H1859" s="814"/>
      <c r="I1859" s="814"/>
      <c r="J1859" s="814"/>
      <c r="K1859" s="814"/>
      <c r="L1859" s="814"/>
      <c r="M1859" s="814"/>
      <c r="N1859" s="814"/>
      <c r="O1859" s="579">
        <f t="shared" si="212"/>
        <v>0</v>
      </c>
      <c r="P1859" s="585" t="e">
        <f t="shared" si="213"/>
        <v>#N/A</v>
      </c>
      <c r="Q1859" s="602"/>
      <c r="R1859" s="602"/>
      <c r="S1859" s="579">
        <f t="shared" si="214"/>
        <v>0</v>
      </c>
      <c r="T1859" s="579">
        <f t="shared" si="215"/>
        <v>0</v>
      </c>
      <c r="U1859" s="814"/>
      <c r="V1859" s="814"/>
    </row>
    <row r="1860" spans="1:22" ht="15.75" hidden="1" customHeight="1" thickBot="1" x14ac:dyDescent="0.25">
      <c r="A1860" s="580" t="str">
        <f t="shared" si="216"/>
        <v/>
      </c>
      <c r="B1860" s="814"/>
      <c r="C1860" s="814"/>
      <c r="D1860" s="814"/>
      <c r="E1860" s="814"/>
      <c r="F1860" s="814"/>
      <c r="G1860" s="814"/>
      <c r="H1860" s="814"/>
      <c r="I1860" s="814"/>
      <c r="J1860" s="814"/>
      <c r="K1860" s="814"/>
      <c r="L1860" s="814"/>
      <c r="M1860" s="814"/>
      <c r="N1860" s="814"/>
      <c r="O1860" s="579">
        <f t="shared" si="212"/>
        <v>0</v>
      </c>
      <c r="P1860" s="585" t="e">
        <f t="shared" si="213"/>
        <v>#N/A</v>
      </c>
      <c r="Q1860" s="602"/>
      <c r="R1860" s="602"/>
      <c r="S1860" s="579">
        <f t="shared" si="214"/>
        <v>0</v>
      </c>
      <c r="T1860" s="579">
        <f t="shared" si="215"/>
        <v>0</v>
      </c>
      <c r="U1860" s="814"/>
      <c r="V1860" s="814"/>
    </row>
    <row r="1861" spans="1:22" ht="15.75" hidden="1" customHeight="1" thickBot="1" x14ac:dyDescent="0.25">
      <c r="A1861" s="580" t="str">
        <f t="shared" si="216"/>
        <v/>
      </c>
      <c r="B1861" s="814"/>
      <c r="C1861" s="814"/>
      <c r="D1861" s="814"/>
      <c r="E1861" s="814"/>
      <c r="F1861" s="814"/>
      <c r="G1861" s="814"/>
      <c r="H1861" s="814"/>
      <c r="I1861" s="814"/>
      <c r="J1861" s="814"/>
      <c r="K1861" s="814"/>
      <c r="L1861" s="814"/>
      <c r="M1861" s="814"/>
      <c r="N1861" s="814"/>
      <c r="O1861" s="579">
        <f t="shared" si="212"/>
        <v>0</v>
      </c>
      <c r="P1861" s="585" t="e">
        <f t="shared" si="213"/>
        <v>#N/A</v>
      </c>
      <c r="Q1861" s="602"/>
      <c r="R1861" s="602"/>
      <c r="S1861" s="579">
        <f t="shared" si="214"/>
        <v>0</v>
      </c>
      <c r="T1861" s="579">
        <f t="shared" si="215"/>
        <v>0</v>
      </c>
      <c r="U1861" s="814"/>
      <c r="V1861" s="814"/>
    </row>
    <row r="1862" spans="1:22" ht="15.75" hidden="1" customHeight="1" thickBot="1" x14ac:dyDescent="0.25">
      <c r="A1862" s="580" t="str">
        <f t="shared" si="216"/>
        <v/>
      </c>
      <c r="B1862" s="814"/>
      <c r="C1862" s="814"/>
      <c r="D1862" s="814"/>
      <c r="E1862" s="814"/>
      <c r="F1862" s="814"/>
      <c r="G1862" s="814"/>
      <c r="H1862" s="814"/>
      <c r="I1862" s="814"/>
      <c r="J1862" s="814"/>
      <c r="K1862" s="814"/>
      <c r="L1862" s="814"/>
      <c r="M1862" s="814"/>
      <c r="N1862" s="814"/>
      <c r="O1862" s="579">
        <f t="shared" si="212"/>
        <v>0</v>
      </c>
      <c r="P1862" s="585" t="e">
        <f t="shared" si="213"/>
        <v>#N/A</v>
      </c>
      <c r="Q1862" s="602"/>
      <c r="R1862" s="602"/>
      <c r="S1862" s="579">
        <f t="shared" si="214"/>
        <v>0</v>
      </c>
      <c r="T1862" s="579">
        <f t="shared" si="215"/>
        <v>0</v>
      </c>
      <c r="U1862" s="814"/>
      <c r="V1862" s="814"/>
    </row>
    <row r="1863" spans="1:22" ht="15.75" hidden="1" customHeight="1" thickBot="1" x14ac:dyDescent="0.25">
      <c r="A1863" s="580" t="str">
        <f t="shared" si="216"/>
        <v/>
      </c>
      <c r="B1863" s="814"/>
      <c r="C1863" s="814"/>
      <c r="D1863" s="814"/>
      <c r="E1863" s="814"/>
      <c r="F1863" s="814"/>
      <c r="G1863" s="814"/>
      <c r="H1863" s="814"/>
      <c r="I1863" s="814"/>
      <c r="J1863" s="814"/>
      <c r="K1863" s="814"/>
      <c r="L1863" s="814"/>
      <c r="M1863" s="814"/>
      <c r="N1863" s="814"/>
      <c r="O1863" s="579">
        <f t="shared" si="212"/>
        <v>0</v>
      </c>
      <c r="P1863" s="585" t="e">
        <f t="shared" si="213"/>
        <v>#N/A</v>
      </c>
      <c r="Q1863" s="602"/>
      <c r="R1863" s="602"/>
      <c r="S1863" s="579">
        <f t="shared" si="214"/>
        <v>0</v>
      </c>
      <c r="T1863" s="579">
        <f t="shared" si="215"/>
        <v>0</v>
      </c>
      <c r="U1863" s="814"/>
      <c r="V1863" s="814"/>
    </row>
    <row r="1864" spans="1:22" ht="15.75" hidden="1" customHeight="1" thickBot="1" x14ac:dyDescent="0.25">
      <c r="A1864" s="580" t="str">
        <f t="shared" si="216"/>
        <v/>
      </c>
      <c r="B1864" s="814"/>
      <c r="C1864" s="814"/>
      <c r="D1864" s="814"/>
      <c r="E1864" s="814"/>
      <c r="F1864" s="814"/>
      <c r="G1864" s="814"/>
      <c r="H1864" s="814"/>
      <c r="I1864" s="814"/>
      <c r="J1864" s="814"/>
      <c r="K1864" s="814"/>
      <c r="L1864" s="814"/>
      <c r="M1864" s="814"/>
      <c r="N1864" s="814"/>
      <c r="O1864" s="579">
        <f t="shared" si="212"/>
        <v>0</v>
      </c>
      <c r="P1864" s="585" t="e">
        <f t="shared" si="213"/>
        <v>#N/A</v>
      </c>
      <c r="Q1864" s="602"/>
      <c r="R1864" s="602"/>
      <c r="S1864" s="579">
        <f t="shared" si="214"/>
        <v>0</v>
      </c>
      <c r="T1864" s="579">
        <f t="shared" si="215"/>
        <v>0</v>
      </c>
      <c r="U1864" s="814"/>
      <c r="V1864" s="814"/>
    </row>
    <row r="1865" spans="1:22" ht="15.75" hidden="1" customHeight="1" thickBot="1" x14ac:dyDescent="0.25">
      <c r="A1865" s="580" t="str">
        <f t="shared" si="216"/>
        <v/>
      </c>
      <c r="B1865" s="814"/>
      <c r="C1865" s="814"/>
      <c r="D1865" s="814"/>
      <c r="E1865" s="814"/>
      <c r="F1865" s="814"/>
      <c r="G1865" s="814"/>
      <c r="H1865" s="814"/>
      <c r="I1865" s="814"/>
      <c r="J1865" s="814"/>
      <c r="K1865" s="814"/>
      <c r="L1865" s="814"/>
      <c r="M1865" s="814"/>
      <c r="N1865" s="814"/>
      <c r="O1865" s="579">
        <f t="shared" si="212"/>
        <v>0</v>
      </c>
      <c r="P1865" s="585" t="e">
        <f t="shared" si="213"/>
        <v>#N/A</v>
      </c>
      <c r="Q1865" s="602"/>
      <c r="R1865" s="602"/>
      <c r="S1865" s="579">
        <f t="shared" si="214"/>
        <v>0</v>
      </c>
      <c r="T1865" s="579">
        <f t="shared" si="215"/>
        <v>0</v>
      </c>
      <c r="U1865" s="814"/>
      <c r="V1865" s="814"/>
    </row>
    <row r="1866" spans="1:22" ht="15.75" hidden="1" customHeight="1" thickBot="1" x14ac:dyDescent="0.25">
      <c r="A1866" s="580" t="str">
        <f t="shared" si="216"/>
        <v/>
      </c>
      <c r="B1866" s="814"/>
      <c r="C1866" s="814"/>
      <c r="D1866" s="814"/>
      <c r="E1866" s="814"/>
      <c r="F1866" s="814"/>
      <c r="G1866" s="814"/>
      <c r="H1866" s="814"/>
      <c r="I1866" s="814"/>
      <c r="J1866" s="814"/>
      <c r="K1866" s="814"/>
      <c r="L1866" s="814"/>
      <c r="M1866" s="814"/>
      <c r="N1866" s="814"/>
      <c r="O1866" s="579">
        <f t="shared" si="212"/>
        <v>0</v>
      </c>
      <c r="P1866" s="585" t="e">
        <f t="shared" si="213"/>
        <v>#N/A</v>
      </c>
      <c r="Q1866" s="602"/>
      <c r="R1866" s="602"/>
      <c r="S1866" s="579">
        <f t="shared" si="214"/>
        <v>0</v>
      </c>
      <c r="T1866" s="579">
        <f t="shared" si="215"/>
        <v>0</v>
      </c>
      <c r="U1866" s="814"/>
      <c r="V1866" s="814"/>
    </row>
    <row r="1867" spans="1:22" ht="15.75" hidden="1" customHeight="1" thickBot="1" x14ac:dyDescent="0.25">
      <c r="A1867" s="580" t="str">
        <f t="shared" si="216"/>
        <v/>
      </c>
      <c r="B1867" s="814"/>
      <c r="C1867" s="814"/>
      <c r="D1867" s="814"/>
      <c r="E1867" s="814"/>
      <c r="F1867" s="814"/>
      <c r="G1867" s="814"/>
      <c r="H1867" s="814"/>
      <c r="I1867" s="814"/>
      <c r="J1867" s="814"/>
      <c r="K1867" s="814"/>
      <c r="L1867" s="814"/>
      <c r="M1867" s="814"/>
      <c r="N1867" s="814"/>
      <c r="O1867" s="579">
        <f t="shared" si="212"/>
        <v>0</v>
      </c>
      <c r="P1867" s="585" t="e">
        <f t="shared" si="213"/>
        <v>#N/A</v>
      </c>
      <c r="Q1867" s="602"/>
      <c r="R1867" s="602"/>
      <c r="S1867" s="579">
        <f t="shared" si="214"/>
        <v>0</v>
      </c>
      <c r="T1867" s="579">
        <f t="shared" si="215"/>
        <v>0</v>
      </c>
      <c r="U1867" s="814"/>
      <c r="V1867" s="814"/>
    </row>
    <row r="1868" spans="1:22" ht="15.75" hidden="1" customHeight="1" thickBot="1" x14ac:dyDescent="0.25">
      <c r="A1868" s="580" t="str">
        <f t="shared" si="216"/>
        <v/>
      </c>
      <c r="B1868" s="814"/>
      <c r="C1868" s="814"/>
      <c r="D1868" s="814"/>
      <c r="E1868" s="814"/>
      <c r="F1868" s="814"/>
      <c r="G1868" s="814"/>
      <c r="H1868" s="814"/>
      <c r="I1868" s="814"/>
      <c r="J1868" s="814"/>
      <c r="K1868" s="814"/>
      <c r="L1868" s="814"/>
      <c r="M1868" s="814"/>
      <c r="N1868" s="814"/>
      <c r="O1868" s="579">
        <f t="shared" si="212"/>
        <v>0</v>
      </c>
      <c r="P1868" s="585" t="e">
        <f t="shared" si="213"/>
        <v>#N/A</v>
      </c>
      <c r="Q1868" s="602"/>
      <c r="R1868" s="602"/>
      <c r="S1868" s="579">
        <f t="shared" si="214"/>
        <v>0</v>
      </c>
      <c r="T1868" s="579">
        <f t="shared" si="215"/>
        <v>0</v>
      </c>
      <c r="U1868" s="814"/>
      <c r="V1868" s="814"/>
    </row>
    <row r="1869" spans="1:22" ht="15.75" hidden="1" customHeight="1" thickBot="1" x14ac:dyDescent="0.25">
      <c r="A1869" s="580" t="str">
        <f t="shared" si="216"/>
        <v/>
      </c>
      <c r="B1869" s="814"/>
      <c r="C1869" s="814"/>
      <c r="D1869" s="814"/>
      <c r="E1869" s="814"/>
      <c r="F1869" s="814"/>
      <c r="G1869" s="814"/>
      <c r="H1869" s="814"/>
      <c r="I1869" s="814"/>
      <c r="J1869" s="814"/>
      <c r="K1869" s="814"/>
      <c r="L1869" s="814"/>
      <c r="M1869" s="814"/>
      <c r="N1869" s="814"/>
      <c r="O1869" s="579">
        <f t="shared" si="212"/>
        <v>0</v>
      </c>
      <c r="P1869" s="585" t="e">
        <f t="shared" si="213"/>
        <v>#N/A</v>
      </c>
      <c r="Q1869" s="602"/>
      <c r="R1869" s="602"/>
      <c r="S1869" s="579">
        <f t="shared" si="214"/>
        <v>0</v>
      </c>
      <c r="T1869" s="579">
        <f t="shared" si="215"/>
        <v>0</v>
      </c>
      <c r="U1869" s="814"/>
      <c r="V1869" s="814"/>
    </row>
    <row r="1870" spans="1:22" ht="15.75" hidden="1" customHeight="1" thickBot="1" x14ac:dyDescent="0.25">
      <c r="A1870" s="580" t="str">
        <f t="shared" si="216"/>
        <v/>
      </c>
      <c r="B1870" s="814"/>
      <c r="C1870" s="814"/>
      <c r="D1870" s="814"/>
      <c r="E1870" s="814"/>
      <c r="F1870" s="814"/>
      <c r="G1870" s="814"/>
      <c r="H1870" s="814"/>
      <c r="I1870" s="814"/>
      <c r="J1870" s="814"/>
      <c r="K1870" s="814"/>
      <c r="L1870" s="814"/>
      <c r="M1870" s="814"/>
      <c r="N1870" s="814"/>
      <c r="O1870" s="579">
        <f t="shared" si="212"/>
        <v>0</v>
      </c>
      <c r="P1870" s="585" t="e">
        <f t="shared" si="213"/>
        <v>#N/A</v>
      </c>
      <c r="Q1870" s="602"/>
      <c r="R1870" s="602"/>
      <c r="S1870" s="579">
        <f t="shared" si="214"/>
        <v>0</v>
      </c>
      <c r="T1870" s="579">
        <f t="shared" si="215"/>
        <v>0</v>
      </c>
      <c r="U1870" s="814"/>
      <c r="V1870" s="814"/>
    </row>
    <row r="1871" spans="1:22" ht="15.75" hidden="1" customHeight="1" thickBot="1" x14ac:dyDescent="0.25">
      <c r="A1871" s="580" t="str">
        <f t="shared" si="216"/>
        <v/>
      </c>
      <c r="B1871" s="814"/>
      <c r="C1871" s="814"/>
      <c r="D1871" s="814"/>
      <c r="E1871" s="814"/>
      <c r="F1871" s="814"/>
      <c r="G1871" s="814"/>
      <c r="H1871" s="814"/>
      <c r="I1871" s="814"/>
      <c r="J1871" s="814"/>
      <c r="K1871" s="814"/>
      <c r="L1871" s="814"/>
      <c r="M1871" s="814"/>
      <c r="N1871" s="814"/>
      <c r="O1871" s="579">
        <f t="shared" si="212"/>
        <v>0</v>
      </c>
      <c r="P1871" s="585" t="e">
        <f t="shared" si="213"/>
        <v>#N/A</v>
      </c>
      <c r="Q1871" s="602"/>
      <c r="R1871" s="602"/>
      <c r="S1871" s="579">
        <f t="shared" si="214"/>
        <v>0</v>
      </c>
      <c r="T1871" s="579">
        <f t="shared" si="215"/>
        <v>0</v>
      </c>
      <c r="U1871" s="814"/>
      <c r="V1871" s="814"/>
    </row>
    <row r="1872" spans="1:22" ht="15.75" hidden="1" customHeight="1" thickBot="1" x14ac:dyDescent="0.25">
      <c r="A1872" s="580" t="str">
        <f t="shared" si="216"/>
        <v/>
      </c>
      <c r="B1872" s="814"/>
      <c r="C1872" s="814"/>
      <c r="D1872" s="814"/>
      <c r="E1872" s="814"/>
      <c r="F1872" s="814"/>
      <c r="G1872" s="814"/>
      <c r="H1872" s="814"/>
      <c r="I1872" s="814"/>
      <c r="J1872" s="814"/>
      <c r="K1872" s="814"/>
      <c r="L1872" s="814"/>
      <c r="M1872" s="814"/>
      <c r="N1872" s="814"/>
      <c r="O1872" s="579">
        <f t="shared" si="212"/>
        <v>0</v>
      </c>
      <c r="P1872" s="585" t="e">
        <f t="shared" si="213"/>
        <v>#N/A</v>
      </c>
      <c r="Q1872" s="602"/>
      <c r="R1872" s="602"/>
      <c r="S1872" s="579">
        <f t="shared" si="214"/>
        <v>0</v>
      </c>
      <c r="T1872" s="579">
        <f t="shared" si="215"/>
        <v>0</v>
      </c>
      <c r="U1872" s="814"/>
      <c r="V1872" s="814"/>
    </row>
    <row r="1873" spans="1:22" ht="15.75" hidden="1" customHeight="1" thickBot="1" x14ac:dyDescent="0.25">
      <c r="A1873" s="580" t="str">
        <f t="shared" si="216"/>
        <v/>
      </c>
      <c r="B1873" s="814"/>
      <c r="C1873" s="814"/>
      <c r="D1873" s="814"/>
      <c r="E1873" s="814"/>
      <c r="F1873" s="814"/>
      <c r="G1873" s="814"/>
      <c r="H1873" s="814"/>
      <c r="I1873" s="814"/>
      <c r="J1873" s="814"/>
      <c r="K1873" s="814"/>
      <c r="L1873" s="814"/>
      <c r="M1873" s="814"/>
      <c r="N1873" s="814"/>
      <c r="O1873" s="579">
        <f t="shared" si="212"/>
        <v>0</v>
      </c>
      <c r="P1873" s="585" t="e">
        <f t="shared" si="213"/>
        <v>#N/A</v>
      </c>
      <c r="Q1873" s="602"/>
      <c r="R1873" s="602"/>
      <c r="S1873" s="579">
        <f t="shared" si="214"/>
        <v>0</v>
      </c>
      <c r="T1873" s="579">
        <f t="shared" si="215"/>
        <v>0</v>
      </c>
      <c r="U1873" s="814"/>
      <c r="V1873" s="814"/>
    </row>
    <row r="1874" spans="1:22" ht="15.75" hidden="1" customHeight="1" thickBot="1" x14ac:dyDescent="0.25">
      <c r="A1874" s="580" t="str">
        <f t="shared" si="216"/>
        <v/>
      </c>
      <c r="B1874" s="814"/>
      <c r="C1874" s="814"/>
      <c r="D1874" s="814"/>
      <c r="E1874" s="814"/>
      <c r="F1874" s="814"/>
      <c r="G1874" s="814"/>
      <c r="H1874" s="814"/>
      <c r="I1874" s="814"/>
      <c r="J1874" s="814"/>
      <c r="K1874" s="814"/>
      <c r="L1874" s="814"/>
      <c r="M1874" s="814"/>
      <c r="N1874" s="814"/>
      <c r="O1874" s="579">
        <f t="shared" si="212"/>
        <v>0</v>
      </c>
      <c r="P1874" s="585" t="e">
        <f t="shared" si="213"/>
        <v>#N/A</v>
      </c>
      <c r="Q1874" s="602"/>
      <c r="R1874" s="602"/>
      <c r="S1874" s="579">
        <f t="shared" si="214"/>
        <v>0</v>
      </c>
      <c r="T1874" s="579">
        <f t="shared" si="215"/>
        <v>0</v>
      </c>
      <c r="U1874" s="814"/>
      <c r="V1874" s="814"/>
    </row>
    <row r="1875" spans="1:22" ht="15.75" hidden="1" customHeight="1" thickBot="1" x14ac:dyDescent="0.25">
      <c r="A1875" s="580" t="str">
        <f t="shared" si="216"/>
        <v/>
      </c>
      <c r="B1875" s="814"/>
      <c r="C1875" s="814"/>
      <c r="D1875" s="814"/>
      <c r="E1875" s="814"/>
      <c r="F1875" s="814"/>
      <c r="G1875" s="814"/>
      <c r="H1875" s="814"/>
      <c r="I1875" s="814"/>
      <c r="J1875" s="814"/>
      <c r="K1875" s="814"/>
      <c r="L1875" s="814"/>
      <c r="M1875" s="814"/>
      <c r="N1875" s="814"/>
      <c r="O1875" s="579">
        <f t="shared" si="212"/>
        <v>0</v>
      </c>
      <c r="P1875" s="585" t="e">
        <f t="shared" si="213"/>
        <v>#N/A</v>
      </c>
      <c r="Q1875" s="602"/>
      <c r="R1875" s="602"/>
      <c r="S1875" s="579">
        <f t="shared" si="214"/>
        <v>0</v>
      </c>
      <c r="T1875" s="579">
        <f t="shared" si="215"/>
        <v>0</v>
      </c>
      <c r="U1875" s="814"/>
      <c r="V1875" s="814"/>
    </row>
    <row r="1876" spans="1:22" ht="15.75" hidden="1" customHeight="1" thickBot="1" x14ac:dyDescent="0.25">
      <c r="A1876" s="580" t="str">
        <f t="shared" si="216"/>
        <v/>
      </c>
      <c r="B1876" s="814"/>
      <c r="C1876" s="814"/>
      <c r="D1876" s="814"/>
      <c r="E1876" s="814"/>
      <c r="F1876" s="814"/>
      <c r="G1876" s="814"/>
      <c r="H1876" s="814"/>
      <c r="I1876" s="814"/>
      <c r="J1876" s="814"/>
      <c r="K1876" s="814"/>
      <c r="L1876" s="814"/>
      <c r="M1876" s="814"/>
      <c r="N1876" s="814"/>
      <c r="O1876" s="579">
        <f t="shared" si="212"/>
        <v>0</v>
      </c>
      <c r="P1876" s="585" t="e">
        <f t="shared" si="213"/>
        <v>#N/A</v>
      </c>
      <c r="Q1876" s="602"/>
      <c r="R1876" s="602"/>
      <c r="S1876" s="579">
        <f t="shared" si="214"/>
        <v>0</v>
      </c>
      <c r="T1876" s="579">
        <f t="shared" si="215"/>
        <v>0</v>
      </c>
      <c r="U1876" s="814"/>
      <c r="V1876" s="814"/>
    </row>
    <row r="1877" spans="1:22" ht="15.75" hidden="1" customHeight="1" thickBot="1" x14ac:dyDescent="0.25">
      <c r="A1877" s="580" t="str">
        <f t="shared" si="216"/>
        <v/>
      </c>
      <c r="B1877" s="814"/>
      <c r="C1877" s="814"/>
      <c r="D1877" s="814"/>
      <c r="E1877" s="814"/>
      <c r="F1877" s="814"/>
      <c r="G1877" s="814"/>
      <c r="H1877" s="814"/>
      <c r="I1877" s="814"/>
      <c r="J1877" s="814"/>
      <c r="K1877" s="814"/>
      <c r="L1877" s="814"/>
      <c r="M1877" s="814"/>
      <c r="N1877" s="814"/>
      <c r="O1877" s="579">
        <f t="shared" si="212"/>
        <v>0</v>
      </c>
      <c r="P1877" s="585" t="e">
        <f t="shared" si="213"/>
        <v>#N/A</v>
      </c>
      <c r="Q1877" s="602"/>
      <c r="R1877" s="602"/>
      <c r="S1877" s="579">
        <f t="shared" si="214"/>
        <v>0</v>
      </c>
      <c r="T1877" s="579">
        <f t="shared" si="215"/>
        <v>0</v>
      </c>
      <c r="U1877" s="814"/>
      <c r="V1877" s="814"/>
    </row>
    <row r="1878" spans="1:22" ht="15.75" hidden="1" customHeight="1" thickBot="1" x14ac:dyDescent="0.25">
      <c r="A1878" s="580" t="str">
        <f t="shared" si="216"/>
        <v/>
      </c>
      <c r="B1878" s="814"/>
      <c r="C1878" s="814"/>
      <c r="D1878" s="814"/>
      <c r="E1878" s="814"/>
      <c r="F1878" s="814"/>
      <c r="G1878" s="814"/>
      <c r="H1878" s="814"/>
      <c r="I1878" s="814"/>
      <c r="J1878" s="814"/>
      <c r="K1878" s="814"/>
      <c r="L1878" s="814"/>
      <c r="M1878" s="814"/>
      <c r="N1878" s="814"/>
      <c r="O1878" s="579">
        <f t="shared" si="212"/>
        <v>0</v>
      </c>
      <c r="P1878" s="585" t="e">
        <f t="shared" si="213"/>
        <v>#N/A</v>
      </c>
      <c r="Q1878" s="602"/>
      <c r="R1878" s="602"/>
      <c r="S1878" s="579">
        <f t="shared" si="214"/>
        <v>0</v>
      </c>
      <c r="T1878" s="579">
        <f t="shared" si="215"/>
        <v>0</v>
      </c>
      <c r="U1878" s="814"/>
      <c r="V1878" s="814"/>
    </row>
    <row r="1879" spans="1:22" ht="15.75" hidden="1" customHeight="1" thickBot="1" x14ac:dyDescent="0.25">
      <c r="A1879" s="580" t="str">
        <f t="shared" si="216"/>
        <v/>
      </c>
      <c r="B1879" s="814"/>
      <c r="C1879" s="814"/>
      <c r="D1879" s="814"/>
      <c r="E1879" s="814"/>
      <c r="F1879" s="814"/>
      <c r="G1879" s="814"/>
      <c r="H1879" s="814"/>
      <c r="I1879" s="814"/>
      <c r="J1879" s="814"/>
      <c r="K1879" s="814"/>
      <c r="L1879" s="814"/>
      <c r="M1879" s="814"/>
      <c r="N1879" s="814"/>
      <c r="O1879" s="579">
        <f t="shared" si="212"/>
        <v>0</v>
      </c>
      <c r="P1879" s="585" t="e">
        <f t="shared" si="213"/>
        <v>#N/A</v>
      </c>
      <c r="Q1879" s="602"/>
      <c r="R1879" s="602"/>
      <c r="S1879" s="579">
        <f t="shared" si="214"/>
        <v>0</v>
      </c>
      <c r="T1879" s="579">
        <f t="shared" si="215"/>
        <v>0</v>
      </c>
      <c r="U1879" s="814"/>
      <c r="V1879" s="814"/>
    </row>
    <row r="1880" spans="1:22" ht="15.75" hidden="1" customHeight="1" thickBot="1" x14ac:dyDescent="0.25">
      <c r="A1880" s="580" t="str">
        <f t="shared" si="216"/>
        <v/>
      </c>
      <c r="B1880" s="814"/>
      <c r="C1880" s="814"/>
      <c r="D1880" s="814"/>
      <c r="E1880" s="814"/>
      <c r="F1880" s="814"/>
      <c r="G1880" s="814"/>
      <c r="H1880" s="814"/>
      <c r="I1880" s="814"/>
      <c r="J1880" s="814"/>
      <c r="K1880" s="814"/>
      <c r="L1880" s="814"/>
      <c r="M1880" s="814"/>
      <c r="N1880" s="814"/>
      <c r="O1880" s="579">
        <f t="shared" si="212"/>
        <v>0</v>
      </c>
      <c r="P1880" s="585" t="e">
        <f t="shared" si="213"/>
        <v>#N/A</v>
      </c>
      <c r="Q1880" s="602"/>
      <c r="R1880" s="602"/>
      <c r="S1880" s="579">
        <f t="shared" si="214"/>
        <v>0</v>
      </c>
      <c r="T1880" s="579">
        <f t="shared" si="215"/>
        <v>0</v>
      </c>
      <c r="U1880" s="814"/>
      <c r="V1880" s="814"/>
    </row>
    <row r="1881" spans="1:22" ht="15.75" hidden="1" customHeight="1" thickBot="1" x14ac:dyDescent="0.25">
      <c r="A1881" s="580" t="str">
        <f t="shared" si="216"/>
        <v/>
      </c>
      <c r="B1881" s="814"/>
      <c r="C1881" s="814"/>
      <c r="D1881" s="814"/>
      <c r="E1881" s="814"/>
      <c r="F1881" s="814"/>
      <c r="G1881" s="814"/>
      <c r="H1881" s="814"/>
      <c r="I1881" s="814"/>
      <c r="J1881" s="814"/>
      <c r="K1881" s="814"/>
      <c r="L1881" s="814"/>
      <c r="M1881" s="814"/>
      <c r="N1881" s="814"/>
      <c r="O1881" s="579">
        <f t="shared" si="212"/>
        <v>0</v>
      </c>
      <c r="P1881" s="585" t="e">
        <f t="shared" si="213"/>
        <v>#N/A</v>
      </c>
      <c r="Q1881" s="602"/>
      <c r="R1881" s="602"/>
      <c r="S1881" s="579">
        <f t="shared" si="214"/>
        <v>0</v>
      </c>
      <c r="T1881" s="579">
        <f t="shared" si="215"/>
        <v>0</v>
      </c>
      <c r="U1881" s="814"/>
      <c r="V1881" s="814"/>
    </row>
    <row r="1882" spans="1:22" ht="15.75" hidden="1" customHeight="1" thickBot="1" x14ac:dyDescent="0.25">
      <c r="A1882" s="580" t="str">
        <f t="shared" si="216"/>
        <v/>
      </c>
      <c r="B1882" s="814"/>
      <c r="C1882" s="814"/>
      <c r="D1882" s="814"/>
      <c r="E1882" s="814"/>
      <c r="F1882" s="814"/>
      <c r="G1882" s="814"/>
      <c r="H1882" s="814"/>
      <c r="I1882" s="814"/>
      <c r="J1882" s="814"/>
      <c r="K1882" s="814"/>
      <c r="L1882" s="814"/>
      <c r="M1882" s="814"/>
      <c r="N1882" s="814"/>
      <c r="O1882" s="579">
        <f t="shared" si="212"/>
        <v>0</v>
      </c>
      <c r="P1882" s="585" t="e">
        <f t="shared" si="213"/>
        <v>#N/A</v>
      </c>
      <c r="Q1882" s="602"/>
      <c r="R1882" s="602"/>
      <c r="S1882" s="579">
        <f t="shared" si="214"/>
        <v>0</v>
      </c>
      <c r="T1882" s="579">
        <f t="shared" si="215"/>
        <v>0</v>
      </c>
      <c r="U1882" s="814"/>
      <c r="V1882" s="814"/>
    </row>
    <row r="1883" spans="1:22" ht="15.75" hidden="1" customHeight="1" thickBot="1" x14ac:dyDescent="0.25">
      <c r="A1883" s="580" t="str">
        <f t="shared" si="216"/>
        <v/>
      </c>
      <c r="B1883" s="814"/>
      <c r="C1883" s="814"/>
      <c r="D1883" s="814"/>
      <c r="E1883" s="814"/>
      <c r="F1883" s="814"/>
      <c r="G1883" s="814"/>
      <c r="H1883" s="814"/>
      <c r="I1883" s="814"/>
      <c r="J1883" s="814"/>
      <c r="K1883" s="814"/>
      <c r="L1883" s="814"/>
      <c r="M1883" s="814"/>
      <c r="N1883" s="814"/>
      <c r="O1883" s="579">
        <f t="shared" si="212"/>
        <v>0</v>
      </c>
      <c r="P1883" s="585" t="e">
        <f t="shared" si="213"/>
        <v>#N/A</v>
      </c>
      <c r="Q1883" s="602"/>
      <c r="R1883" s="602"/>
      <c r="S1883" s="579">
        <f t="shared" si="214"/>
        <v>0</v>
      </c>
      <c r="T1883" s="579">
        <f t="shared" si="215"/>
        <v>0</v>
      </c>
      <c r="U1883" s="814"/>
      <c r="V1883" s="814"/>
    </row>
    <row r="1884" spans="1:22" ht="15.75" hidden="1" customHeight="1" thickBot="1" x14ac:dyDescent="0.25">
      <c r="A1884" s="580" t="str">
        <f t="shared" si="216"/>
        <v/>
      </c>
      <c r="B1884" s="814"/>
      <c r="C1884" s="814"/>
      <c r="D1884" s="814"/>
      <c r="E1884" s="814"/>
      <c r="F1884" s="814"/>
      <c r="G1884" s="814"/>
      <c r="H1884" s="814"/>
      <c r="I1884" s="814"/>
      <c r="J1884" s="814"/>
      <c r="K1884" s="814"/>
      <c r="L1884" s="814"/>
      <c r="M1884" s="814"/>
      <c r="N1884" s="814"/>
      <c r="O1884" s="579">
        <f t="shared" si="212"/>
        <v>0</v>
      </c>
      <c r="P1884" s="585" t="e">
        <f t="shared" si="213"/>
        <v>#N/A</v>
      </c>
      <c r="Q1884" s="602"/>
      <c r="R1884" s="602"/>
      <c r="S1884" s="579">
        <f t="shared" si="214"/>
        <v>0</v>
      </c>
      <c r="T1884" s="579">
        <f t="shared" si="215"/>
        <v>0</v>
      </c>
      <c r="U1884" s="814"/>
      <c r="V1884" s="814"/>
    </row>
    <row r="1885" spans="1:22" ht="15.75" hidden="1" customHeight="1" thickBot="1" x14ac:dyDescent="0.25">
      <c r="A1885" s="580" t="str">
        <f t="shared" si="216"/>
        <v/>
      </c>
      <c r="B1885" s="814"/>
      <c r="C1885" s="814"/>
      <c r="D1885" s="814"/>
      <c r="E1885" s="814"/>
      <c r="F1885" s="814"/>
      <c r="G1885" s="814"/>
      <c r="H1885" s="814"/>
      <c r="I1885" s="814"/>
      <c r="J1885" s="814"/>
      <c r="K1885" s="814"/>
      <c r="L1885" s="814"/>
      <c r="M1885" s="814"/>
      <c r="N1885" s="814"/>
      <c r="O1885" s="579">
        <f t="shared" si="212"/>
        <v>0</v>
      </c>
      <c r="P1885" s="585" t="e">
        <f t="shared" si="213"/>
        <v>#N/A</v>
      </c>
      <c r="Q1885" s="602"/>
      <c r="R1885" s="602"/>
      <c r="S1885" s="579">
        <f t="shared" si="214"/>
        <v>0</v>
      </c>
      <c r="T1885" s="579">
        <f t="shared" si="215"/>
        <v>0</v>
      </c>
      <c r="U1885" s="814"/>
      <c r="V1885" s="814"/>
    </row>
    <row r="1886" spans="1:22" ht="15.75" hidden="1" customHeight="1" thickBot="1" x14ac:dyDescent="0.25">
      <c r="A1886" s="580" t="str">
        <f t="shared" si="216"/>
        <v/>
      </c>
      <c r="B1886" s="814"/>
      <c r="C1886" s="814"/>
      <c r="D1886" s="814"/>
      <c r="E1886" s="814"/>
      <c r="F1886" s="814"/>
      <c r="G1886" s="814"/>
      <c r="H1886" s="814"/>
      <c r="I1886" s="814"/>
      <c r="J1886" s="814"/>
      <c r="K1886" s="814"/>
      <c r="L1886" s="814"/>
      <c r="M1886" s="814"/>
      <c r="N1886" s="814"/>
      <c r="O1886" s="579">
        <f t="shared" si="212"/>
        <v>0</v>
      </c>
      <c r="P1886" s="585" t="e">
        <f t="shared" si="213"/>
        <v>#N/A</v>
      </c>
      <c r="Q1886" s="602"/>
      <c r="R1886" s="602"/>
      <c r="S1886" s="579">
        <f t="shared" si="214"/>
        <v>0</v>
      </c>
      <c r="T1886" s="579">
        <f t="shared" si="215"/>
        <v>0</v>
      </c>
      <c r="U1886" s="814"/>
      <c r="V1886" s="814"/>
    </row>
    <row r="1887" spans="1:22" ht="15.75" hidden="1" customHeight="1" thickBot="1" x14ac:dyDescent="0.25">
      <c r="A1887" s="580" t="str">
        <f t="shared" si="216"/>
        <v/>
      </c>
      <c r="B1887" s="814"/>
      <c r="C1887" s="814"/>
      <c r="D1887" s="814"/>
      <c r="E1887" s="814"/>
      <c r="F1887" s="814"/>
      <c r="G1887" s="814"/>
      <c r="H1887" s="814"/>
      <c r="I1887" s="814"/>
      <c r="J1887" s="814"/>
      <c r="K1887" s="814"/>
      <c r="L1887" s="814"/>
      <c r="M1887" s="814"/>
      <c r="N1887" s="814"/>
      <c r="O1887" s="579">
        <f t="shared" si="212"/>
        <v>0</v>
      </c>
      <c r="P1887" s="585" t="e">
        <f t="shared" si="213"/>
        <v>#N/A</v>
      </c>
      <c r="Q1887" s="602"/>
      <c r="R1887" s="602"/>
      <c r="S1887" s="579">
        <f t="shared" si="214"/>
        <v>0</v>
      </c>
      <c r="T1887" s="579">
        <f t="shared" si="215"/>
        <v>0</v>
      </c>
      <c r="U1887" s="814"/>
      <c r="V1887" s="814"/>
    </row>
    <row r="1888" spans="1:22" ht="15.75" hidden="1" customHeight="1" thickBot="1" x14ac:dyDescent="0.25">
      <c r="A1888" s="580" t="str">
        <f t="shared" si="216"/>
        <v/>
      </c>
      <c r="B1888" s="814"/>
      <c r="C1888" s="814"/>
      <c r="D1888" s="814"/>
      <c r="E1888" s="814"/>
      <c r="F1888" s="814"/>
      <c r="G1888" s="814"/>
      <c r="H1888" s="814"/>
      <c r="I1888" s="814"/>
      <c r="J1888" s="814"/>
      <c r="K1888" s="814"/>
      <c r="L1888" s="814"/>
      <c r="M1888" s="814"/>
      <c r="N1888" s="814"/>
      <c r="O1888" s="579">
        <f t="shared" si="212"/>
        <v>0</v>
      </c>
      <c r="P1888" s="585" t="e">
        <f t="shared" si="213"/>
        <v>#N/A</v>
      </c>
      <c r="Q1888" s="602"/>
      <c r="R1888" s="602"/>
      <c r="S1888" s="579">
        <f t="shared" si="214"/>
        <v>0</v>
      </c>
      <c r="T1888" s="579">
        <f t="shared" si="215"/>
        <v>0</v>
      </c>
      <c r="U1888" s="814"/>
      <c r="V1888" s="814"/>
    </row>
    <row r="1889" spans="1:22" ht="15.75" hidden="1" customHeight="1" thickBot="1" x14ac:dyDescent="0.25">
      <c r="A1889" s="580" t="str">
        <f t="shared" si="216"/>
        <v/>
      </c>
      <c r="B1889" s="814"/>
      <c r="C1889" s="814"/>
      <c r="D1889" s="814"/>
      <c r="E1889" s="814"/>
      <c r="F1889" s="814"/>
      <c r="G1889" s="814"/>
      <c r="H1889" s="814"/>
      <c r="I1889" s="814"/>
      <c r="J1889" s="814"/>
      <c r="K1889" s="814"/>
      <c r="L1889" s="814"/>
      <c r="M1889" s="814"/>
      <c r="N1889" s="814"/>
      <c r="O1889" s="579">
        <f t="shared" si="212"/>
        <v>0</v>
      </c>
      <c r="P1889" s="585" t="e">
        <f t="shared" si="213"/>
        <v>#N/A</v>
      </c>
      <c r="Q1889" s="602"/>
      <c r="R1889" s="602"/>
      <c r="S1889" s="579">
        <f t="shared" si="214"/>
        <v>0</v>
      </c>
      <c r="T1889" s="579">
        <f t="shared" si="215"/>
        <v>0</v>
      </c>
      <c r="U1889" s="814"/>
      <c r="V1889" s="814"/>
    </row>
    <row r="1890" spans="1:22" ht="15.75" hidden="1" customHeight="1" thickBot="1" x14ac:dyDescent="0.25">
      <c r="A1890" s="580" t="str">
        <f t="shared" si="216"/>
        <v/>
      </c>
      <c r="B1890" s="814"/>
      <c r="C1890" s="814"/>
      <c r="D1890" s="814"/>
      <c r="E1890" s="814"/>
      <c r="F1890" s="814"/>
      <c r="G1890" s="814"/>
      <c r="H1890" s="814"/>
      <c r="I1890" s="814"/>
      <c r="J1890" s="814"/>
      <c r="K1890" s="814"/>
      <c r="L1890" s="814"/>
      <c r="M1890" s="814"/>
      <c r="N1890" s="814"/>
      <c r="O1890" s="579">
        <f t="shared" si="212"/>
        <v>0</v>
      </c>
      <c r="P1890" s="585" t="e">
        <f t="shared" si="213"/>
        <v>#N/A</v>
      </c>
      <c r="Q1890" s="602"/>
      <c r="R1890" s="602"/>
      <c r="S1890" s="579">
        <f t="shared" si="214"/>
        <v>0</v>
      </c>
      <c r="T1890" s="579">
        <f t="shared" si="215"/>
        <v>0</v>
      </c>
      <c r="U1890" s="814"/>
      <c r="V1890" s="814"/>
    </row>
    <row r="1891" spans="1:22" ht="15.75" hidden="1" customHeight="1" thickBot="1" x14ac:dyDescent="0.25">
      <c r="A1891" s="580" t="str">
        <f t="shared" si="216"/>
        <v/>
      </c>
      <c r="B1891" s="814"/>
      <c r="C1891" s="814"/>
      <c r="D1891" s="814"/>
      <c r="E1891" s="814"/>
      <c r="F1891" s="814"/>
      <c r="G1891" s="814"/>
      <c r="H1891" s="814"/>
      <c r="I1891" s="814"/>
      <c r="J1891" s="814"/>
      <c r="K1891" s="814"/>
      <c r="L1891" s="814"/>
      <c r="M1891" s="814"/>
      <c r="N1891" s="814"/>
      <c r="O1891" s="579">
        <f t="shared" si="212"/>
        <v>0</v>
      </c>
      <c r="P1891" s="585" t="e">
        <f t="shared" si="213"/>
        <v>#N/A</v>
      </c>
      <c r="Q1891" s="602"/>
      <c r="R1891" s="602"/>
      <c r="S1891" s="579">
        <f t="shared" si="214"/>
        <v>0</v>
      </c>
      <c r="T1891" s="579">
        <f t="shared" si="215"/>
        <v>0</v>
      </c>
      <c r="U1891" s="814"/>
      <c r="V1891" s="814"/>
    </row>
    <row r="1892" spans="1:22" ht="15.75" hidden="1" customHeight="1" thickBot="1" x14ac:dyDescent="0.25">
      <c r="A1892" s="580" t="str">
        <f t="shared" si="216"/>
        <v/>
      </c>
      <c r="B1892" s="814"/>
      <c r="C1892" s="814"/>
      <c r="D1892" s="814"/>
      <c r="E1892" s="814"/>
      <c r="F1892" s="814"/>
      <c r="G1892" s="814"/>
      <c r="H1892" s="814"/>
      <c r="I1892" s="814"/>
      <c r="J1892" s="814"/>
      <c r="K1892" s="814"/>
      <c r="L1892" s="814"/>
      <c r="M1892" s="814"/>
      <c r="N1892" s="814"/>
      <c r="O1892" s="579">
        <f t="shared" si="212"/>
        <v>0</v>
      </c>
      <c r="P1892" s="585" t="e">
        <f t="shared" si="213"/>
        <v>#N/A</v>
      </c>
      <c r="Q1892" s="602"/>
      <c r="R1892" s="602"/>
      <c r="S1892" s="579">
        <f t="shared" si="214"/>
        <v>0</v>
      </c>
      <c r="T1892" s="579">
        <f t="shared" si="215"/>
        <v>0</v>
      </c>
      <c r="U1892" s="814"/>
      <c r="V1892" s="814"/>
    </row>
    <row r="1893" spans="1:22" ht="15.75" hidden="1" customHeight="1" thickBot="1" x14ac:dyDescent="0.25">
      <c r="A1893" s="580" t="str">
        <f t="shared" si="216"/>
        <v/>
      </c>
      <c r="B1893" s="814"/>
      <c r="C1893" s="814"/>
      <c r="D1893" s="814"/>
      <c r="E1893" s="814"/>
      <c r="F1893" s="814"/>
      <c r="G1893" s="814"/>
      <c r="H1893" s="814"/>
      <c r="I1893" s="814"/>
      <c r="J1893" s="814"/>
      <c r="K1893" s="814"/>
      <c r="L1893" s="814"/>
      <c r="M1893" s="814"/>
      <c r="N1893" s="814"/>
      <c r="O1893" s="579">
        <f t="shared" si="212"/>
        <v>0</v>
      </c>
      <c r="P1893" s="585" t="e">
        <f t="shared" si="213"/>
        <v>#N/A</v>
      </c>
      <c r="Q1893" s="602"/>
      <c r="R1893" s="602"/>
      <c r="S1893" s="579">
        <f t="shared" si="214"/>
        <v>0</v>
      </c>
      <c r="T1893" s="579">
        <f t="shared" si="215"/>
        <v>0</v>
      </c>
      <c r="U1893" s="814"/>
      <c r="V1893" s="814"/>
    </row>
    <row r="1894" spans="1:22" ht="15.75" hidden="1" customHeight="1" thickBot="1" x14ac:dyDescent="0.25">
      <c r="A1894" s="580" t="str">
        <f t="shared" si="216"/>
        <v/>
      </c>
      <c r="B1894" s="814"/>
      <c r="C1894" s="814"/>
      <c r="D1894" s="814"/>
      <c r="E1894" s="814"/>
      <c r="F1894" s="814"/>
      <c r="G1894" s="814"/>
      <c r="H1894" s="814"/>
      <c r="I1894" s="814"/>
      <c r="J1894" s="814"/>
      <c r="K1894" s="814"/>
      <c r="L1894" s="814"/>
      <c r="M1894" s="814"/>
      <c r="N1894" s="814"/>
      <c r="O1894" s="579">
        <f t="shared" si="212"/>
        <v>0</v>
      </c>
      <c r="P1894" s="585" t="e">
        <f t="shared" si="213"/>
        <v>#N/A</v>
      </c>
      <c r="Q1894" s="602"/>
      <c r="R1894" s="602"/>
      <c r="S1894" s="579">
        <f t="shared" si="214"/>
        <v>0</v>
      </c>
      <c r="T1894" s="579">
        <f t="shared" si="215"/>
        <v>0</v>
      </c>
      <c r="U1894" s="814"/>
      <c r="V1894" s="814"/>
    </row>
    <row r="1895" spans="1:22" ht="15.75" hidden="1" customHeight="1" thickBot="1" x14ac:dyDescent="0.25">
      <c r="A1895" s="580" t="str">
        <f t="shared" si="216"/>
        <v/>
      </c>
      <c r="B1895" s="814"/>
      <c r="C1895" s="814"/>
      <c r="D1895" s="814"/>
      <c r="E1895" s="814"/>
      <c r="F1895" s="814"/>
      <c r="G1895" s="814"/>
      <c r="H1895" s="814"/>
      <c r="I1895" s="814"/>
      <c r="J1895" s="814"/>
      <c r="K1895" s="814"/>
      <c r="L1895" s="814"/>
      <c r="M1895" s="814"/>
      <c r="N1895" s="814"/>
      <c r="O1895" s="579">
        <f t="shared" si="212"/>
        <v>0</v>
      </c>
      <c r="P1895" s="585" t="e">
        <f t="shared" si="213"/>
        <v>#N/A</v>
      </c>
      <c r="Q1895" s="602"/>
      <c r="R1895" s="602"/>
      <c r="S1895" s="579">
        <f t="shared" si="214"/>
        <v>0</v>
      </c>
      <c r="T1895" s="579">
        <f t="shared" si="215"/>
        <v>0</v>
      </c>
      <c r="U1895" s="814"/>
      <c r="V1895" s="814"/>
    </row>
    <row r="1896" spans="1:22" ht="15.75" hidden="1" customHeight="1" thickBot="1" x14ac:dyDescent="0.25">
      <c r="A1896" s="580" t="str">
        <f t="shared" si="216"/>
        <v/>
      </c>
      <c r="B1896" s="814"/>
      <c r="C1896" s="814"/>
      <c r="D1896" s="814"/>
      <c r="E1896" s="814"/>
      <c r="F1896" s="814"/>
      <c r="G1896" s="814"/>
      <c r="H1896" s="814"/>
      <c r="I1896" s="814"/>
      <c r="J1896" s="814"/>
      <c r="K1896" s="814"/>
      <c r="L1896" s="814"/>
      <c r="M1896" s="814"/>
      <c r="N1896" s="814"/>
      <c r="O1896" s="579">
        <f t="shared" si="212"/>
        <v>0</v>
      </c>
      <c r="P1896" s="585" t="e">
        <f t="shared" si="213"/>
        <v>#N/A</v>
      </c>
      <c r="Q1896" s="602"/>
      <c r="R1896" s="602"/>
      <c r="S1896" s="579">
        <f t="shared" si="214"/>
        <v>0</v>
      </c>
      <c r="T1896" s="579">
        <f t="shared" si="215"/>
        <v>0</v>
      </c>
      <c r="U1896" s="814"/>
      <c r="V1896" s="814"/>
    </row>
    <row r="1897" spans="1:22" ht="15.75" hidden="1" customHeight="1" thickBot="1" x14ac:dyDescent="0.25">
      <c r="A1897" s="580" t="str">
        <f t="shared" si="216"/>
        <v/>
      </c>
      <c r="B1897" s="814"/>
      <c r="C1897" s="814"/>
      <c r="D1897" s="814"/>
      <c r="E1897" s="814"/>
      <c r="F1897" s="814"/>
      <c r="G1897" s="814"/>
      <c r="H1897" s="814"/>
      <c r="I1897" s="814"/>
      <c r="J1897" s="814"/>
      <c r="K1897" s="814"/>
      <c r="L1897" s="814"/>
      <c r="M1897" s="814"/>
      <c r="N1897" s="814"/>
      <c r="O1897" s="579">
        <f t="shared" si="212"/>
        <v>0</v>
      </c>
      <c r="P1897" s="585" t="e">
        <f t="shared" si="213"/>
        <v>#N/A</v>
      </c>
      <c r="Q1897" s="602"/>
      <c r="R1897" s="602"/>
      <c r="S1897" s="579">
        <f t="shared" si="214"/>
        <v>0</v>
      </c>
      <c r="T1897" s="579">
        <f t="shared" si="215"/>
        <v>0</v>
      </c>
      <c r="U1897" s="814"/>
      <c r="V1897" s="814"/>
    </row>
    <row r="1898" spans="1:22" ht="15.75" hidden="1" customHeight="1" thickBot="1" x14ac:dyDescent="0.25">
      <c r="A1898" s="580" t="str">
        <f t="shared" si="216"/>
        <v/>
      </c>
      <c r="B1898" s="814"/>
      <c r="C1898" s="814"/>
      <c r="D1898" s="814"/>
      <c r="E1898" s="814"/>
      <c r="F1898" s="814"/>
      <c r="G1898" s="814"/>
      <c r="H1898" s="814"/>
      <c r="I1898" s="814"/>
      <c r="J1898" s="814"/>
      <c r="K1898" s="814"/>
      <c r="L1898" s="814"/>
      <c r="M1898" s="814"/>
      <c r="N1898" s="814"/>
      <c r="O1898" s="579">
        <f t="shared" si="212"/>
        <v>0</v>
      </c>
      <c r="P1898" s="585" t="e">
        <f t="shared" si="213"/>
        <v>#N/A</v>
      </c>
      <c r="Q1898" s="602"/>
      <c r="R1898" s="602"/>
      <c r="S1898" s="579">
        <f t="shared" si="214"/>
        <v>0</v>
      </c>
      <c r="T1898" s="579">
        <f t="shared" si="215"/>
        <v>0</v>
      </c>
      <c r="U1898" s="814"/>
      <c r="V1898" s="814"/>
    </row>
    <row r="1899" spans="1:22" ht="15.75" hidden="1" customHeight="1" thickBot="1" x14ac:dyDescent="0.25">
      <c r="A1899" s="580" t="str">
        <f t="shared" si="216"/>
        <v/>
      </c>
      <c r="B1899" s="814"/>
      <c r="C1899" s="814"/>
      <c r="D1899" s="814"/>
      <c r="E1899" s="814"/>
      <c r="F1899" s="814"/>
      <c r="G1899" s="814"/>
      <c r="H1899" s="814"/>
      <c r="I1899" s="814"/>
      <c r="J1899" s="814"/>
      <c r="K1899" s="814"/>
      <c r="L1899" s="814"/>
      <c r="M1899" s="814"/>
      <c r="N1899" s="814"/>
      <c r="O1899" s="579">
        <f t="shared" si="212"/>
        <v>0</v>
      </c>
      <c r="P1899" s="585" t="e">
        <f t="shared" si="213"/>
        <v>#N/A</v>
      </c>
      <c r="Q1899" s="602"/>
      <c r="R1899" s="602"/>
      <c r="S1899" s="579">
        <f t="shared" si="214"/>
        <v>0</v>
      </c>
      <c r="T1899" s="579">
        <f t="shared" si="215"/>
        <v>0</v>
      </c>
      <c r="U1899" s="814"/>
      <c r="V1899" s="814"/>
    </row>
    <row r="1900" spans="1:22" ht="15.75" hidden="1" customHeight="1" thickBot="1" x14ac:dyDescent="0.25">
      <c r="A1900" s="580" t="str">
        <f t="shared" si="216"/>
        <v/>
      </c>
      <c r="B1900" s="814"/>
      <c r="C1900" s="814"/>
      <c r="D1900" s="814"/>
      <c r="E1900" s="814"/>
      <c r="F1900" s="814"/>
      <c r="G1900" s="814"/>
      <c r="H1900" s="814"/>
      <c r="I1900" s="814"/>
      <c r="J1900" s="814"/>
      <c r="K1900" s="814"/>
      <c r="L1900" s="814"/>
      <c r="M1900" s="814"/>
      <c r="N1900" s="814"/>
      <c r="O1900" s="579">
        <f t="shared" si="212"/>
        <v>0</v>
      </c>
      <c r="P1900" s="585" t="e">
        <f t="shared" si="213"/>
        <v>#N/A</v>
      </c>
      <c r="Q1900" s="602"/>
      <c r="R1900" s="602"/>
      <c r="S1900" s="579">
        <f t="shared" si="214"/>
        <v>0</v>
      </c>
      <c r="T1900" s="579">
        <f t="shared" si="215"/>
        <v>0</v>
      </c>
      <c r="U1900" s="814"/>
      <c r="V1900" s="814"/>
    </row>
    <row r="1901" spans="1:22" ht="15.75" hidden="1" customHeight="1" thickBot="1" x14ac:dyDescent="0.25">
      <c r="A1901" s="580" t="str">
        <f t="shared" si="216"/>
        <v/>
      </c>
      <c r="B1901" s="814"/>
      <c r="C1901" s="814"/>
      <c r="D1901" s="814"/>
      <c r="E1901" s="814"/>
      <c r="F1901" s="814"/>
      <c r="G1901" s="814"/>
      <c r="H1901" s="814"/>
      <c r="I1901" s="814"/>
      <c r="J1901" s="814"/>
      <c r="K1901" s="814"/>
      <c r="L1901" s="814"/>
      <c r="M1901" s="814"/>
      <c r="N1901" s="814"/>
      <c r="O1901" s="579">
        <f t="shared" si="212"/>
        <v>0</v>
      </c>
      <c r="P1901" s="585" t="e">
        <f t="shared" si="213"/>
        <v>#N/A</v>
      </c>
      <c r="Q1901" s="602"/>
      <c r="R1901" s="602"/>
      <c r="S1901" s="579">
        <f t="shared" si="214"/>
        <v>0</v>
      </c>
      <c r="T1901" s="579">
        <f t="shared" si="215"/>
        <v>0</v>
      </c>
      <c r="U1901" s="814"/>
      <c r="V1901" s="814"/>
    </row>
    <row r="1902" spans="1:22" ht="15.75" hidden="1" customHeight="1" thickBot="1" x14ac:dyDescent="0.25">
      <c r="A1902" s="580" t="str">
        <f t="shared" si="216"/>
        <v/>
      </c>
      <c r="B1902" s="814"/>
      <c r="C1902" s="814"/>
      <c r="D1902" s="814"/>
      <c r="E1902" s="814"/>
      <c r="F1902" s="814"/>
      <c r="G1902" s="814"/>
      <c r="H1902" s="814"/>
      <c r="I1902" s="814"/>
      <c r="J1902" s="814"/>
      <c r="K1902" s="814"/>
      <c r="L1902" s="814"/>
      <c r="M1902" s="814"/>
      <c r="N1902" s="814"/>
      <c r="O1902" s="579">
        <f t="shared" si="212"/>
        <v>0</v>
      </c>
      <c r="P1902" s="585" t="e">
        <f t="shared" si="213"/>
        <v>#N/A</v>
      </c>
      <c r="Q1902" s="602"/>
      <c r="R1902" s="602"/>
      <c r="S1902" s="579">
        <f t="shared" si="214"/>
        <v>0</v>
      </c>
      <c r="T1902" s="579">
        <f t="shared" si="215"/>
        <v>0</v>
      </c>
      <c r="U1902" s="814"/>
      <c r="V1902" s="814"/>
    </row>
    <row r="1903" spans="1:22" ht="15.75" hidden="1" customHeight="1" thickBot="1" x14ac:dyDescent="0.25">
      <c r="A1903" s="580" t="str">
        <f t="shared" si="216"/>
        <v/>
      </c>
      <c r="B1903" s="814"/>
      <c r="C1903" s="814"/>
      <c r="D1903" s="814"/>
      <c r="E1903" s="814"/>
      <c r="F1903" s="814"/>
      <c r="G1903" s="814"/>
      <c r="H1903" s="814"/>
      <c r="I1903" s="814"/>
      <c r="J1903" s="814"/>
      <c r="K1903" s="814"/>
      <c r="L1903" s="814"/>
      <c r="M1903" s="814"/>
      <c r="N1903" s="814"/>
      <c r="O1903" s="579">
        <f t="shared" si="212"/>
        <v>0</v>
      </c>
      <c r="P1903" s="585" t="e">
        <f t="shared" si="213"/>
        <v>#N/A</v>
      </c>
      <c r="Q1903" s="602"/>
      <c r="R1903" s="602"/>
      <c r="S1903" s="579">
        <f t="shared" si="214"/>
        <v>0</v>
      </c>
      <c r="T1903" s="579">
        <f t="shared" si="215"/>
        <v>0</v>
      </c>
      <c r="U1903" s="814"/>
      <c r="V1903" s="814"/>
    </row>
    <row r="1904" spans="1:22" ht="15.75" hidden="1" customHeight="1" thickBot="1" x14ac:dyDescent="0.25">
      <c r="A1904" s="580" t="str">
        <f t="shared" si="216"/>
        <v/>
      </c>
      <c r="B1904" s="814"/>
      <c r="C1904" s="814"/>
      <c r="D1904" s="814"/>
      <c r="E1904" s="814"/>
      <c r="F1904" s="814"/>
      <c r="G1904" s="814"/>
      <c r="H1904" s="814"/>
      <c r="I1904" s="814"/>
      <c r="J1904" s="814"/>
      <c r="K1904" s="814"/>
      <c r="L1904" s="814"/>
      <c r="M1904" s="814"/>
      <c r="N1904" s="814"/>
      <c r="O1904" s="579">
        <f t="shared" si="212"/>
        <v>0</v>
      </c>
      <c r="P1904" s="585" t="e">
        <f t="shared" si="213"/>
        <v>#N/A</v>
      </c>
      <c r="Q1904" s="602"/>
      <c r="R1904" s="602"/>
      <c r="S1904" s="579">
        <f t="shared" si="214"/>
        <v>0</v>
      </c>
      <c r="T1904" s="579">
        <f t="shared" si="215"/>
        <v>0</v>
      </c>
      <c r="U1904" s="814"/>
      <c r="V1904" s="814"/>
    </row>
    <row r="1905" spans="1:22" ht="15.75" hidden="1" customHeight="1" thickBot="1" x14ac:dyDescent="0.25">
      <c r="A1905" s="580" t="str">
        <f t="shared" si="216"/>
        <v/>
      </c>
      <c r="B1905" s="814"/>
      <c r="C1905" s="814"/>
      <c r="D1905" s="814"/>
      <c r="E1905" s="814"/>
      <c r="F1905" s="814"/>
      <c r="G1905" s="814"/>
      <c r="H1905" s="814"/>
      <c r="I1905" s="814"/>
      <c r="J1905" s="814"/>
      <c r="K1905" s="814"/>
      <c r="L1905" s="814"/>
      <c r="M1905" s="814"/>
      <c r="N1905" s="814"/>
      <c r="O1905" s="579">
        <f t="shared" si="212"/>
        <v>0</v>
      </c>
      <c r="P1905" s="585" t="e">
        <f t="shared" si="213"/>
        <v>#N/A</v>
      </c>
      <c r="Q1905" s="602"/>
      <c r="R1905" s="602"/>
      <c r="S1905" s="579">
        <f t="shared" si="214"/>
        <v>0</v>
      </c>
      <c r="T1905" s="579">
        <f t="shared" si="215"/>
        <v>0</v>
      </c>
      <c r="U1905" s="814"/>
      <c r="V1905" s="814"/>
    </row>
    <row r="1906" spans="1:22" ht="15.75" hidden="1" customHeight="1" thickBot="1" x14ac:dyDescent="0.25">
      <c r="A1906" s="580" t="str">
        <f t="shared" si="216"/>
        <v/>
      </c>
      <c r="B1906" s="814"/>
      <c r="C1906" s="814"/>
      <c r="D1906" s="814"/>
      <c r="E1906" s="814"/>
      <c r="F1906" s="814"/>
      <c r="G1906" s="814"/>
      <c r="H1906" s="814"/>
      <c r="I1906" s="814"/>
      <c r="J1906" s="814"/>
      <c r="K1906" s="814"/>
      <c r="L1906" s="814"/>
      <c r="M1906" s="814"/>
      <c r="N1906" s="814"/>
      <c r="O1906" s="579">
        <f t="shared" si="212"/>
        <v>0</v>
      </c>
      <c r="P1906" s="585" t="e">
        <f t="shared" si="213"/>
        <v>#N/A</v>
      </c>
      <c r="Q1906" s="602"/>
      <c r="R1906" s="602"/>
      <c r="S1906" s="579">
        <f t="shared" si="214"/>
        <v>0</v>
      </c>
      <c r="T1906" s="579">
        <f t="shared" si="215"/>
        <v>0</v>
      </c>
      <c r="U1906" s="814"/>
      <c r="V1906" s="814"/>
    </row>
    <row r="1907" spans="1:22" ht="15.75" hidden="1" customHeight="1" thickBot="1" x14ac:dyDescent="0.25">
      <c r="A1907" s="580" t="str">
        <f t="shared" si="216"/>
        <v/>
      </c>
      <c r="B1907" s="814"/>
      <c r="C1907" s="814"/>
      <c r="D1907" s="814"/>
      <c r="E1907" s="814"/>
      <c r="F1907" s="814"/>
      <c r="G1907" s="814"/>
      <c r="H1907" s="814"/>
      <c r="I1907" s="814"/>
      <c r="J1907" s="814"/>
      <c r="K1907" s="814"/>
      <c r="L1907" s="814"/>
      <c r="M1907" s="814"/>
      <c r="N1907" s="814"/>
      <c r="O1907" s="579">
        <f t="shared" ref="O1907:O1970" si="217">ROUNDUP(IF(N1907="PENDANT",(VLOOKUP(L1907,$E$2:$I$9,5,FALSE)*M1907)),0)</f>
        <v>0</v>
      </c>
      <c r="P1907" s="585" t="e">
        <f t="shared" ref="P1907:P1970" si="218">ROUNDUP(VLOOKUP(L1907,$E$2:$I$9,5,FALSE)*M1907,0)</f>
        <v>#N/A</v>
      </c>
      <c r="Q1907" s="602"/>
      <c r="R1907" s="602"/>
      <c r="S1907" s="579">
        <f t="shared" ref="S1907:S1970" si="219">ROUNDUP(IF(N1907="pps",(M1907*VLOOKUP(L1907,$E$2:$I$9,4,FALSE)*$B$3)/E1907,0),0)</f>
        <v>0</v>
      </c>
      <c r="T1907" s="579">
        <f t="shared" ref="T1907:T1970" si="220">ROUNDUP(IF(N1907="pps",(M1907*VLOOKUP(L1907,$E$2:$I$9,4,FALSE)*$B$9)/E1907,0),0)</f>
        <v>0</v>
      </c>
      <c r="U1907" s="814"/>
      <c r="V1907" s="814"/>
    </row>
    <row r="1908" spans="1:22" ht="15.75" hidden="1" customHeight="1" thickBot="1" x14ac:dyDescent="0.25">
      <c r="A1908" s="580" t="str">
        <f t="shared" si="216"/>
        <v/>
      </c>
      <c r="B1908" s="814"/>
      <c r="C1908" s="814"/>
      <c r="D1908" s="814"/>
      <c r="E1908" s="814"/>
      <c r="F1908" s="814"/>
      <c r="G1908" s="814"/>
      <c r="H1908" s="814"/>
      <c r="I1908" s="814"/>
      <c r="J1908" s="814"/>
      <c r="K1908" s="814"/>
      <c r="L1908" s="814"/>
      <c r="M1908" s="814"/>
      <c r="N1908" s="814"/>
      <c r="O1908" s="579">
        <f t="shared" si="217"/>
        <v>0</v>
      </c>
      <c r="P1908" s="585" t="e">
        <f t="shared" si="218"/>
        <v>#N/A</v>
      </c>
      <c r="Q1908" s="602"/>
      <c r="R1908" s="602"/>
      <c r="S1908" s="579">
        <f t="shared" si="219"/>
        <v>0</v>
      </c>
      <c r="T1908" s="579">
        <f t="shared" si="220"/>
        <v>0</v>
      </c>
      <c r="U1908" s="814"/>
      <c r="V1908" s="814"/>
    </row>
    <row r="1909" spans="1:22" ht="15.75" hidden="1" customHeight="1" thickBot="1" x14ac:dyDescent="0.25">
      <c r="A1909" s="580" t="str">
        <f t="shared" si="216"/>
        <v/>
      </c>
      <c r="B1909" s="814"/>
      <c r="C1909" s="814"/>
      <c r="D1909" s="814"/>
      <c r="E1909" s="814"/>
      <c r="F1909" s="814"/>
      <c r="G1909" s="814"/>
      <c r="H1909" s="814"/>
      <c r="I1909" s="814"/>
      <c r="J1909" s="814"/>
      <c r="K1909" s="814"/>
      <c r="L1909" s="814"/>
      <c r="M1909" s="814"/>
      <c r="N1909" s="814"/>
      <c r="O1909" s="579">
        <f t="shared" si="217"/>
        <v>0</v>
      </c>
      <c r="P1909" s="585" t="e">
        <f t="shared" si="218"/>
        <v>#N/A</v>
      </c>
      <c r="Q1909" s="602"/>
      <c r="R1909" s="602"/>
      <c r="S1909" s="579">
        <f t="shared" si="219"/>
        <v>0</v>
      </c>
      <c r="T1909" s="579">
        <f t="shared" si="220"/>
        <v>0</v>
      </c>
      <c r="U1909" s="814"/>
      <c r="V1909" s="814"/>
    </row>
    <row r="1910" spans="1:22" ht="15.75" hidden="1" customHeight="1" thickBot="1" x14ac:dyDescent="0.25">
      <c r="A1910" s="580" t="str">
        <f t="shared" si="216"/>
        <v/>
      </c>
      <c r="B1910" s="814"/>
      <c r="C1910" s="814"/>
      <c r="D1910" s="814"/>
      <c r="E1910" s="814"/>
      <c r="F1910" s="814"/>
      <c r="G1910" s="814"/>
      <c r="H1910" s="814"/>
      <c r="I1910" s="814"/>
      <c r="J1910" s="814"/>
      <c r="K1910" s="814"/>
      <c r="L1910" s="814"/>
      <c r="M1910" s="814"/>
      <c r="N1910" s="814"/>
      <c r="O1910" s="579">
        <f t="shared" si="217"/>
        <v>0</v>
      </c>
      <c r="P1910" s="585" t="e">
        <f t="shared" si="218"/>
        <v>#N/A</v>
      </c>
      <c r="Q1910" s="602"/>
      <c r="R1910" s="602"/>
      <c r="S1910" s="579">
        <f t="shared" si="219"/>
        <v>0</v>
      </c>
      <c r="T1910" s="579">
        <f t="shared" si="220"/>
        <v>0</v>
      </c>
      <c r="U1910" s="814"/>
      <c r="V1910" s="814"/>
    </row>
    <row r="1911" spans="1:22" ht="15.75" hidden="1" customHeight="1" thickBot="1" x14ac:dyDescent="0.25">
      <c r="A1911" s="580" t="str">
        <f t="shared" si="216"/>
        <v/>
      </c>
      <c r="B1911" s="814"/>
      <c r="C1911" s="814"/>
      <c r="D1911" s="814"/>
      <c r="E1911" s="814"/>
      <c r="F1911" s="814"/>
      <c r="G1911" s="814"/>
      <c r="H1911" s="814"/>
      <c r="I1911" s="814"/>
      <c r="J1911" s="814"/>
      <c r="K1911" s="814"/>
      <c r="L1911" s="814"/>
      <c r="M1911" s="814"/>
      <c r="N1911" s="814"/>
      <c r="O1911" s="579">
        <f t="shared" si="217"/>
        <v>0</v>
      </c>
      <c r="P1911" s="585" t="e">
        <f t="shared" si="218"/>
        <v>#N/A</v>
      </c>
      <c r="Q1911" s="602"/>
      <c r="R1911" s="602"/>
      <c r="S1911" s="579">
        <f t="shared" si="219"/>
        <v>0</v>
      </c>
      <c r="T1911" s="579">
        <f t="shared" si="220"/>
        <v>0</v>
      </c>
      <c r="U1911" s="814"/>
      <c r="V1911" s="814"/>
    </row>
    <row r="1912" spans="1:22" ht="15.75" hidden="1" customHeight="1" thickBot="1" x14ac:dyDescent="0.25">
      <c r="A1912" s="580" t="str">
        <f t="shared" si="216"/>
        <v/>
      </c>
      <c r="B1912" s="814"/>
      <c r="C1912" s="814"/>
      <c r="D1912" s="814"/>
      <c r="E1912" s="814"/>
      <c r="F1912" s="814"/>
      <c r="G1912" s="814"/>
      <c r="H1912" s="814"/>
      <c r="I1912" s="814"/>
      <c r="J1912" s="814"/>
      <c r="K1912" s="814"/>
      <c r="L1912" s="814"/>
      <c r="M1912" s="814"/>
      <c r="N1912" s="814"/>
      <c r="O1912" s="579">
        <f t="shared" si="217"/>
        <v>0</v>
      </c>
      <c r="P1912" s="585" t="e">
        <f t="shared" si="218"/>
        <v>#N/A</v>
      </c>
      <c r="Q1912" s="602"/>
      <c r="R1912" s="602"/>
      <c r="S1912" s="579">
        <f t="shared" si="219"/>
        <v>0</v>
      </c>
      <c r="T1912" s="579">
        <f t="shared" si="220"/>
        <v>0</v>
      </c>
      <c r="U1912" s="814"/>
      <c r="V1912" s="814"/>
    </row>
    <row r="1913" spans="1:22" ht="15.75" hidden="1" customHeight="1" thickBot="1" x14ac:dyDescent="0.25">
      <c r="A1913" s="580" t="str">
        <f t="shared" si="216"/>
        <v/>
      </c>
      <c r="B1913" s="814"/>
      <c r="C1913" s="814"/>
      <c r="D1913" s="814"/>
      <c r="E1913" s="814"/>
      <c r="F1913" s="814"/>
      <c r="G1913" s="814"/>
      <c r="H1913" s="814"/>
      <c r="I1913" s="814"/>
      <c r="J1913" s="814"/>
      <c r="K1913" s="814"/>
      <c r="L1913" s="814"/>
      <c r="M1913" s="814"/>
      <c r="N1913" s="814"/>
      <c r="O1913" s="579">
        <f t="shared" si="217"/>
        <v>0</v>
      </c>
      <c r="P1913" s="585" t="e">
        <f t="shared" si="218"/>
        <v>#N/A</v>
      </c>
      <c r="Q1913" s="602"/>
      <c r="R1913" s="602"/>
      <c r="S1913" s="579">
        <f t="shared" si="219"/>
        <v>0</v>
      </c>
      <c r="T1913" s="579">
        <f t="shared" si="220"/>
        <v>0</v>
      </c>
      <c r="U1913" s="814"/>
      <c r="V1913" s="814"/>
    </row>
    <row r="1914" spans="1:22" ht="15.75" hidden="1" customHeight="1" thickBot="1" x14ac:dyDescent="0.25">
      <c r="A1914" s="580" t="str">
        <f t="shared" ref="A1914:A1977" si="221">CONCATENATE(C1914,G1914)</f>
        <v/>
      </c>
      <c r="B1914" s="814"/>
      <c r="C1914" s="814"/>
      <c r="D1914" s="814"/>
      <c r="E1914" s="814"/>
      <c r="F1914" s="814"/>
      <c r="G1914" s="814"/>
      <c r="H1914" s="814"/>
      <c r="I1914" s="814"/>
      <c r="J1914" s="814"/>
      <c r="K1914" s="814"/>
      <c r="L1914" s="814"/>
      <c r="M1914" s="814"/>
      <c r="N1914" s="814"/>
      <c r="O1914" s="579">
        <f t="shared" si="217"/>
        <v>0</v>
      </c>
      <c r="P1914" s="585" t="e">
        <f t="shared" si="218"/>
        <v>#N/A</v>
      </c>
      <c r="Q1914" s="602"/>
      <c r="R1914" s="602"/>
      <c r="S1914" s="579">
        <f t="shared" si="219"/>
        <v>0</v>
      </c>
      <c r="T1914" s="579">
        <f t="shared" si="220"/>
        <v>0</v>
      </c>
      <c r="U1914" s="814"/>
      <c r="V1914" s="814"/>
    </row>
    <row r="1915" spans="1:22" ht="15.75" hidden="1" customHeight="1" thickBot="1" x14ac:dyDescent="0.25">
      <c r="A1915" s="580" t="str">
        <f t="shared" si="221"/>
        <v/>
      </c>
      <c r="B1915" s="814"/>
      <c r="C1915" s="814"/>
      <c r="D1915" s="814"/>
      <c r="E1915" s="814"/>
      <c r="F1915" s="814"/>
      <c r="G1915" s="814"/>
      <c r="H1915" s="814"/>
      <c r="I1915" s="814"/>
      <c r="J1915" s="814"/>
      <c r="K1915" s="814"/>
      <c r="L1915" s="814"/>
      <c r="M1915" s="814"/>
      <c r="N1915" s="814"/>
      <c r="O1915" s="579">
        <f t="shared" si="217"/>
        <v>0</v>
      </c>
      <c r="P1915" s="585" t="e">
        <f t="shared" si="218"/>
        <v>#N/A</v>
      </c>
      <c r="Q1915" s="602"/>
      <c r="R1915" s="602"/>
      <c r="S1915" s="579">
        <f t="shared" si="219"/>
        <v>0</v>
      </c>
      <c r="T1915" s="579">
        <f t="shared" si="220"/>
        <v>0</v>
      </c>
      <c r="U1915" s="814"/>
      <c r="V1915" s="814"/>
    </row>
    <row r="1916" spans="1:22" ht="15.75" hidden="1" customHeight="1" thickBot="1" x14ac:dyDescent="0.25">
      <c r="A1916" s="580" t="str">
        <f t="shared" si="221"/>
        <v/>
      </c>
      <c r="B1916" s="814"/>
      <c r="C1916" s="814"/>
      <c r="D1916" s="814"/>
      <c r="E1916" s="814"/>
      <c r="F1916" s="814"/>
      <c r="G1916" s="814"/>
      <c r="H1916" s="814"/>
      <c r="I1916" s="814"/>
      <c r="J1916" s="814"/>
      <c r="K1916" s="814"/>
      <c r="L1916" s="814"/>
      <c r="M1916" s="814"/>
      <c r="N1916" s="814"/>
      <c r="O1916" s="579">
        <f t="shared" si="217"/>
        <v>0</v>
      </c>
      <c r="P1916" s="585" t="e">
        <f t="shared" si="218"/>
        <v>#N/A</v>
      </c>
      <c r="Q1916" s="602"/>
      <c r="R1916" s="602"/>
      <c r="S1916" s="579">
        <f t="shared" si="219"/>
        <v>0</v>
      </c>
      <c r="T1916" s="579">
        <f t="shared" si="220"/>
        <v>0</v>
      </c>
      <c r="U1916" s="814"/>
      <c r="V1916" s="814"/>
    </row>
    <row r="1917" spans="1:22" ht="15.75" hidden="1" customHeight="1" thickBot="1" x14ac:dyDescent="0.25">
      <c r="A1917" s="580" t="str">
        <f t="shared" si="221"/>
        <v/>
      </c>
      <c r="B1917" s="814"/>
      <c r="C1917" s="814"/>
      <c r="D1917" s="814"/>
      <c r="E1917" s="814"/>
      <c r="F1917" s="814"/>
      <c r="G1917" s="814"/>
      <c r="H1917" s="814"/>
      <c r="I1917" s="814"/>
      <c r="J1917" s="814"/>
      <c r="K1917" s="814"/>
      <c r="L1917" s="814"/>
      <c r="M1917" s="814"/>
      <c r="N1917" s="814"/>
      <c r="O1917" s="579">
        <f t="shared" si="217"/>
        <v>0</v>
      </c>
      <c r="P1917" s="585" t="e">
        <f t="shared" si="218"/>
        <v>#N/A</v>
      </c>
      <c r="Q1917" s="602"/>
      <c r="R1917" s="602"/>
      <c r="S1917" s="579">
        <f t="shared" si="219"/>
        <v>0</v>
      </c>
      <c r="T1917" s="579">
        <f t="shared" si="220"/>
        <v>0</v>
      </c>
      <c r="U1917" s="814"/>
      <c r="V1917" s="814"/>
    </row>
    <row r="1918" spans="1:22" ht="15.75" hidden="1" customHeight="1" thickBot="1" x14ac:dyDescent="0.25">
      <c r="A1918" s="580" t="str">
        <f t="shared" si="221"/>
        <v/>
      </c>
      <c r="B1918" s="814"/>
      <c r="C1918" s="814"/>
      <c r="D1918" s="814"/>
      <c r="E1918" s="814"/>
      <c r="F1918" s="814"/>
      <c r="G1918" s="814"/>
      <c r="H1918" s="814"/>
      <c r="I1918" s="814"/>
      <c r="J1918" s="814"/>
      <c r="K1918" s="814"/>
      <c r="L1918" s="814"/>
      <c r="M1918" s="814"/>
      <c r="N1918" s="814"/>
      <c r="O1918" s="579">
        <f t="shared" si="217"/>
        <v>0</v>
      </c>
      <c r="P1918" s="585" t="e">
        <f t="shared" si="218"/>
        <v>#N/A</v>
      </c>
      <c r="Q1918" s="602"/>
      <c r="R1918" s="602"/>
      <c r="S1918" s="579">
        <f t="shared" si="219"/>
        <v>0</v>
      </c>
      <c r="T1918" s="579">
        <f t="shared" si="220"/>
        <v>0</v>
      </c>
      <c r="U1918" s="814"/>
      <c r="V1918" s="814"/>
    </row>
    <row r="1919" spans="1:22" ht="15.75" hidden="1" customHeight="1" thickBot="1" x14ac:dyDescent="0.25">
      <c r="A1919" s="580" t="str">
        <f t="shared" si="221"/>
        <v/>
      </c>
      <c r="B1919" s="814"/>
      <c r="C1919" s="814"/>
      <c r="D1919" s="814"/>
      <c r="E1919" s="814"/>
      <c r="F1919" s="814"/>
      <c r="G1919" s="814"/>
      <c r="H1919" s="814"/>
      <c r="I1919" s="814"/>
      <c r="J1919" s="814"/>
      <c r="K1919" s="814"/>
      <c r="L1919" s="814"/>
      <c r="M1919" s="814"/>
      <c r="N1919" s="814"/>
      <c r="O1919" s="579">
        <f t="shared" si="217"/>
        <v>0</v>
      </c>
      <c r="P1919" s="585" t="e">
        <f t="shared" si="218"/>
        <v>#N/A</v>
      </c>
      <c r="Q1919" s="602"/>
      <c r="R1919" s="602"/>
      <c r="S1919" s="579">
        <f t="shared" si="219"/>
        <v>0</v>
      </c>
      <c r="T1919" s="579">
        <f t="shared" si="220"/>
        <v>0</v>
      </c>
      <c r="U1919" s="814"/>
      <c r="V1919" s="814"/>
    </row>
    <row r="1920" spans="1:22" ht="15.75" hidden="1" customHeight="1" thickBot="1" x14ac:dyDescent="0.25">
      <c r="A1920" s="580" t="str">
        <f t="shared" si="221"/>
        <v/>
      </c>
      <c r="B1920" s="814"/>
      <c r="C1920" s="814"/>
      <c r="D1920" s="814"/>
      <c r="E1920" s="814"/>
      <c r="F1920" s="814"/>
      <c r="G1920" s="814"/>
      <c r="H1920" s="814"/>
      <c r="I1920" s="814"/>
      <c r="J1920" s="814"/>
      <c r="K1920" s="814"/>
      <c r="L1920" s="814"/>
      <c r="M1920" s="814"/>
      <c r="N1920" s="814"/>
      <c r="O1920" s="579">
        <f t="shared" si="217"/>
        <v>0</v>
      </c>
      <c r="P1920" s="585" t="e">
        <f t="shared" si="218"/>
        <v>#N/A</v>
      </c>
      <c r="Q1920" s="602"/>
      <c r="R1920" s="602"/>
      <c r="S1920" s="579">
        <f t="shared" si="219"/>
        <v>0</v>
      </c>
      <c r="T1920" s="579">
        <f t="shared" si="220"/>
        <v>0</v>
      </c>
      <c r="U1920" s="814"/>
      <c r="V1920" s="814"/>
    </row>
    <row r="1921" spans="1:22" ht="15.75" hidden="1" customHeight="1" thickBot="1" x14ac:dyDescent="0.25">
      <c r="A1921" s="580" t="str">
        <f t="shared" si="221"/>
        <v/>
      </c>
      <c r="B1921" s="814"/>
      <c r="C1921" s="814"/>
      <c r="D1921" s="814"/>
      <c r="E1921" s="814"/>
      <c r="F1921" s="814"/>
      <c r="G1921" s="814"/>
      <c r="H1921" s="814"/>
      <c r="I1921" s="814"/>
      <c r="J1921" s="814"/>
      <c r="K1921" s="814"/>
      <c r="L1921" s="814"/>
      <c r="M1921" s="814"/>
      <c r="N1921" s="814"/>
      <c r="O1921" s="579">
        <f t="shared" si="217"/>
        <v>0</v>
      </c>
      <c r="P1921" s="585" t="e">
        <f t="shared" si="218"/>
        <v>#N/A</v>
      </c>
      <c r="Q1921" s="602"/>
      <c r="R1921" s="602"/>
      <c r="S1921" s="579">
        <f t="shared" si="219"/>
        <v>0</v>
      </c>
      <c r="T1921" s="579">
        <f t="shared" si="220"/>
        <v>0</v>
      </c>
      <c r="U1921" s="814"/>
      <c r="V1921" s="814"/>
    </row>
    <row r="1922" spans="1:22" ht="15.75" hidden="1" customHeight="1" thickBot="1" x14ac:dyDescent="0.25">
      <c r="A1922" s="580" t="str">
        <f t="shared" si="221"/>
        <v/>
      </c>
      <c r="B1922" s="814"/>
      <c r="C1922" s="814"/>
      <c r="D1922" s="814"/>
      <c r="E1922" s="814"/>
      <c r="F1922" s="814"/>
      <c r="G1922" s="814"/>
      <c r="H1922" s="814"/>
      <c r="I1922" s="814"/>
      <c r="J1922" s="814"/>
      <c r="K1922" s="814"/>
      <c r="L1922" s="814"/>
      <c r="M1922" s="814"/>
      <c r="N1922" s="814"/>
      <c r="O1922" s="579">
        <f t="shared" si="217"/>
        <v>0</v>
      </c>
      <c r="P1922" s="585" t="e">
        <f t="shared" si="218"/>
        <v>#N/A</v>
      </c>
      <c r="Q1922" s="602"/>
      <c r="R1922" s="602"/>
      <c r="S1922" s="579">
        <f t="shared" si="219"/>
        <v>0</v>
      </c>
      <c r="T1922" s="579">
        <f t="shared" si="220"/>
        <v>0</v>
      </c>
      <c r="U1922" s="814"/>
      <c r="V1922" s="814"/>
    </row>
    <row r="1923" spans="1:22" ht="15.75" hidden="1" customHeight="1" thickBot="1" x14ac:dyDescent="0.25">
      <c r="A1923" s="580" t="str">
        <f t="shared" si="221"/>
        <v/>
      </c>
      <c r="B1923" s="814"/>
      <c r="C1923" s="814"/>
      <c r="D1923" s="814"/>
      <c r="E1923" s="814"/>
      <c r="F1923" s="814"/>
      <c r="G1923" s="814"/>
      <c r="H1923" s="814"/>
      <c r="I1923" s="814"/>
      <c r="J1923" s="814"/>
      <c r="K1923" s="814"/>
      <c r="L1923" s="814"/>
      <c r="M1923" s="814"/>
      <c r="N1923" s="814"/>
      <c r="O1923" s="579">
        <f t="shared" si="217"/>
        <v>0</v>
      </c>
      <c r="P1923" s="585" t="e">
        <f t="shared" si="218"/>
        <v>#N/A</v>
      </c>
      <c r="Q1923" s="602"/>
      <c r="R1923" s="602"/>
      <c r="S1923" s="579">
        <f t="shared" si="219"/>
        <v>0</v>
      </c>
      <c r="T1923" s="579">
        <f t="shared" si="220"/>
        <v>0</v>
      </c>
      <c r="U1923" s="814"/>
      <c r="V1923" s="814"/>
    </row>
    <row r="1924" spans="1:22" ht="15.75" hidden="1" customHeight="1" thickBot="1" x14ac:dyDescent="0.25">
      <c r="A1924" s="580" t="str">
        <f t="shared" si="221"/>
        <v/>
      </c>
      <c r="B1924" s="814"/>
      <c r="C1924" s="814"/>
      <c r="D1924" s="814"/>
      <c r="E1924" s="814"/>
      <c r="F1924" s="814"/>
      <c r="G1924" s="814"/>
      <c r="H1924" s="814"/>
      <c r="I1924" s="814"/>
      <c r="J1924" s="814"/>
      <c r="K1924" s="814"/>
      <c r="L1924" s="814"/>
      <c r="M1924" s="814"/>
      <c r="N1924" s="814"/>
      <c r="O1924" s="579">
        <f t="shared" si="217"/>
        <v>0</v>
      </c>
      <c r="P1924" s="585" t="e">
        <f t="shared" si="218"/>
        <v>#N/A</v>
      </c>
      <c r="Q1924" s="602"/>
      <c r="R1924" s="602"/>
      <c r="S1924" s="579">
        <f t="shared" si="219"/>
        <v>0</v>
      </c>
      <c r="T1924" s="579">
        <f t="shared" si="220"/>
        <v>0</v>
      </c>
      <c r="U1924" s="814"/>
      <c r="V1924" s="814"/>
    </row>
    <row r="1925" spans="1:22" ht="15.75" hidden="1" customHeight="1" thickBot="1" x14ac:dyDescent="0.25">
      <c r="A1925" s="580" t="str">
        <f t="shared" si="221"/>
        <v/>
      </c>
      <c r="B1925" s="814"/>
      <c r="C1925" s="814"/>
      <c r="D1925" s="814"/>
      <c r="E1925" s="814"/>
      <c r="F1925" s="814"/>
      <c r="G1925" s="814"/>
      <c r="H1925" s="814"/>
      <c r="I1925" s="814"/>
      <c r="J1925" s="814"/>
      <c r="K1925" s="814"/>
      <c r="L1925" s="814"/>
      <c r="M1925" s="814"/>
      <c r="N1925" s="814"/>
      <c r="O1925" s="579">
        <f t="shared" si="217"/>
        <v>0</v>
      </c>
      <c r="P1925" s="585" t="e">
        <f t="shared" si="218"/>
        <v>#N/A</v>
      </c>
      <c r="Q1925" s="602"/>
      <c r="R1925" s="602"/>
      <c r="S1925" s="579">
        <f t="shared" si="219"/>
        <v>0</v>
      </c>
      <c r="T1925" s="579">
        <f t="shared" si="220"/>
        <v>0</v>
      </c>
      <c r="U1925" s="814"/>
      <c r="V1925" s="814"/>
    </row>
    <row r="1926" spans="1:22" ht="15.75" hidden="1" customHeight="1" thickBot="1" x14ac:dyDescent="0.25">
      <c r="A1926" s="580" t="str">
        <f t="shared" si="221"/>
        <v/>
      </c>
      <c r="B1926" s="814"/>
      <c r="C1926" s="814"/>
      <c r="D1926" s="814"/>
      <c r="E1926" s="814"/>
      <c r="F1926" s="814"/>
      <c r="G1926" s="814"/>
      <c r="H1926" s="814"/>
      <c r="I1926" s="814"/>
      <c r="J1926" s="814"/>
      <c r="K1926" s="814"/>
      <c r="L1926" s="814"/>
      <c r="M1926" s="814"/>
      <c r="N1926" s="814"/>
      <c r="O1926" s="579">
        <f t="shared" si="217"/>
        <v>0</v>
      </c>
      <c r="P1926" s="585" t="e">
        <f t="shared" si="218"/>
        <v>#N/A</v>
      </c>
      <c r="Q1926" s="602"/>
      <c r="R1926" s="602"/>
      <c r="S1926" s="579">
        <f t="shared" si="219"/>
        <v>0</v>
      </c>
      <c r="T1926" s="579">
        <f t="shared" si="220"/>
        <v>0</v>
      </c>
      <c r="U1926" s="814"/>
      <c r="V1926" s="814"/>
    </row>
    <row r="1927" spans="1:22" ht="15.75" hidden="1" customHeight="1" thickBot="1" x14ac:dyDescent="0.25">
      <c r="A1927" s="580" t="str">
        <f t="shared" si="221"/>
        <v/>
      </c>
      <c r="B1927" s="814"/>
      <c r="C1927" s="814"/>
      <c r="D1927" s="814"/>
      <c r="E1927" s="814"/>
      <c r="F1927" s="814"/>
      <c r="G1927" s="814"/>
      <c r="H1927" s="814"/>
      <c r="I1927" s="814"/>
      <c r="J1927" s="814"/>
      <c r="K1927" s="814"/>
      <c r="L1927" s="814"/>
      <c r="M1927" s="814"/>
      <c r="N1927" s="814"/>
      <c r="O1927" s="579">
        <f t="shared" si="217"/>
        <v>0</v>
      </c>
      <c r="P1927" s="585" t="e">
        <f t="shared" si="218"/>
        <v>#N/A</v>
      </c>
      <c r="Q1927" s="602"/>
      <c r="R1927" s="602"/>
      <c r="S1927" s="579">
        <f t="shared" si="219"/>
        <v>0</v>
      </c>
      <c r="T1927" s="579">
        <f t="shared" si="220"/>
        <v>0</v>
      </c>
      <c r="U1927" s="814"/>
      <c r="V1927" s="814"/>
    </row>
    <row r="1928" spans="1:22" ht="15.75" hidden="1" customHeight="1" thickBot="1" x14ac:dyDescent="0.25">
      <c r="A1928" s="580" t="str">
        <f t="shared" si="221"/>
        <v/>
      </c>
      <c r="B1928" s="814"/>
      <c r="C1928" s="814"/>
      <c r="D1928" s="814"/>
      <c r="E1928" s="814"/>
      <c r="F1928" s="814"/>
      <c r="G1928" s="814"/>
      <c r="H1928" s="814"/>
      <c r="I1928" s="814"/>
      <c r="J1928" s="814"/>
      <c r="K1928" s="814"/>
      <c r="L1928" s="814"/>
      <c r="M1928" s="814"/>
      <c r="N1928" s="814"/>
      <c r="O1928" s="579">
        <f t="shared" si="217"/>
        <v>0</v>
      </c>
      <c r="P1928" s="585" t="e">
        <f t="shared" si="218"/>
        <v>#N/A</v>
      </c>
      <c r="Q1928" s="602"/>
      <c r="R1928" s="602"/>
      <c r="S1928" s="579">
        <f t="shared" si="219"/>
        <v>0</v>
      </c>
      <c r="T1928" s="579">
        <f t="shared" si="220"/>
        <v>0</v>
      </c>
      <c r="U1928" s="814"/>
      <c r="V1928" s="814"/>
    </row>
    <row r="1929" spans="1:22" ht="15.75" hidden="1" customHeight="1" thickBot="1" x14ac:dyDescent="0.25">
      <c r="A1929" s="580" t="str">
        <f t="shared" si="221"/>
        <v/>
      </c>
      <c r="B1929" s="814"/>
      <c r="C1929" s="814"/>
      <c r="D1929" s="814"/>
      <c r="E1929" s="814"/>
      <c r="F1929" s="814"/>
      <c r="G1929" s="814"/>
      <c r="H1929" s="814"/>
      <c r="I1929" s="814"/>
      <c r="J1929" s="814"/>
      <c r="K1929" s="814"/>
      <c r="L1929" s="814"/>
      <c r="M1929" s="814"/>
      <c r="N1929" s="814"/>
      <c r="O1929" s="579">
        <f t="shared" si="217"/>
        <v>0</v>
      </c>
      <c r="P1929" s="585" t="e">
        <f t="shared" si="218"/>
        <v>#N/A</v>
      </c>
      <c r="Q1929" s="602"/>
      <c r="R1929" s="602"/>
      <c r="S1929" s="579">
        <f t="shared" si="219"/>
        <v>0</v>
      </c>
      <c r="T1929" s="579">
        <f t="shared" si="220"/>
        <v>0</v>
      </c>
      <c r="U1929" s="814"/>
      <c r="V1929" s="814"/>
    </row>
    <row r="1930" spans="1:22" ht="15.75" hidden="1" customHeight="1" thickBot="1" x14ac:dyDescent="0.25">
      <c r="A1930" s="580" t="str">
        <f t="shared" si="221"/>
        <v/>
      </c>
      <c r="B1930" s="814"/>
      <c r="C1930" s="814"/>
      <c r="D1930" s="814"/>
      <c r="E1930" s="814"/>
      <c r="F1930" s="814"/>
      <c r="G1930" s="814"/>
      <c r="H1930" s="814"/>
      <c r="I1930" s="814"/>
      <c r="J1930" s="814"/>
      <c r="K1930" s="814"/>
      <c r="L1930" s="814"/>
      <c r="M1930" s="814"/>
      <c r="N1930" s="814"/>
      <c r="O1930" s="579">
        <f t="shared" si="217"/>
        <v>0</v>
      </c>
      <c r="P1930" s="585" t="e">
        <f t="shared" si="218"/>
        <v>#N/A</v>
      </c>
      <c r="Q1930" s="602"/>
      <c r="R1930" s="602"/>
      <c r="S1930" s="579">
        <f t="shared" si="219"/>
        <v>0</v>
      </c>
      <c r="T1930" s="579">
        <f t="shared" si="220"/>
        <v>0</v>
      </c>
      <c r="U1930" s="814"/>
      <c r="V1930" s="814"/>
    </row>
    <row r="1931" spans="1:22" ht="15.75" hidden="1" customHeight="1" thickBot="1" x14ac:dyDescent="0.25">
      <c r="A1931" s="580" t="str">
        <f t="shared" si="221"/>
        <v/>
      </c>
      <c r="B1931" s="814"/>
      <c r="C1931" s="814"/>
      <c r="D1931" s="814"/>
      <c r="E1931" s="814"/>
      <c r="F1931" s="814"/>
      <c r="G1931" s="814"/>
      <c r="H1931" s="814"/>
      <c r="I1931" s="814"/>
      <c r="J1931" s="814"/>
      <c r="K1931" s="814"/>
      <c r="L1931" s="814"/>
      <c r="M1931" s="814"/>
      <c r="N1931" s="814"/>
      <c r="O1931" s="579">
        <f t="shared" si="217"/>
        <v>0</v>
      </c>
      <c r="P1931" s="585" t="e">
        <f t="shared" si="218"/>
        <v>#N/A</v>
      </c>
      <c r="Q1931" s="602"/>
      <c r="R1931" s="602"/>
      <c r="S1931" s="579">
        <f t="shared" si="219"/>
        <v>0</v>
      </c>
      <c r="T1931" s="579">
        <f t="shared" si="220"/>
        <v>0</v>
      </c>
      <c r="U1931" s="814"/>
      <c r="V1931" s="814"/>
    </row>
    <row r="1932" spans="1:22" ht="15.75" hidden="1" customHeight="1" thickBot="1" x14ac:dyDescent="0.25">
      <c r="A1932" s="580" t="str">
        <f t="shared" si="221"/>
        <v/>
      </c>
      <c r="B1932" s="814"/>
      <c r="C1932" s="814"/>
      <c r="D1932" s="814"/>
      <c r="E1932" s="814"/>
      <c r="F1932" s="814"/>
      <c r="G1932" s="814"/>
      <c r="H1932" s="814"/>
      <c r="I1932" s="814"/>
      <c r="J1932" s="814"/>
      <c r="K1932" s="814"/>
      <c r="L1932" s="814"/>
      <c r="M1932" s="814"/>
      <c r="N1932" s="814"/>
      <c r="O1932" s="579">
        <f t="shared" si="217"/>
        <v>0</v>
      </c>
      <c r="P1932" s="585" t="e">
        <f t="shared" si="218"/>
        <v>#N/A</v>
      </c>
      <c r="Q1932" s="602"/>
      <c r="R1932" s="602"/>
      <c r="S1932" s="579">
        <f t="shared" si="219"/>
        <v>0</v>
      </c>
      <c r="T1932" s="579">
        <f t="shared" si="220"/>
        <v>0</v>
      </c>
      <c r="U1932" s="814"/>
      <c r="V1932" s="814"/>
    </row>
    <row r="1933" spans="1:22" ht="15.75" hidden="1" customHeight="1" thickBot="1" x14ac:dyDescent="0.25">
      <c r="A1933" s="580" t="str">
        <f t="shared" si="221"/>
        <v/>
      </c>
      <c r="B1933" s="814"/>
      <c r="C1933" s="814"/>
      <c r="D1933" s="814"/>
      <c r="E1933" s="814"/>
      <c r="F1933" s="814"/>
      <c r="G1933" s="814"/>
      <c r="H1933" s="814"/>
      <c r="I1933" s="814"/>
      <c r="J1933" s="814"/>
      <c r="K1933" s="814"/>
      <c r="L1933" s="814"/>
      <c r="M1933" s="814"/>
      <c r="N1933" s="814"/>
      <c r="O1933" s="579">
        <f t="shared" si="217"/>
        <v>0</v>
      </c>
      <c r="P1933" s="585" t="e">
        <f t="shared" si="218"/>
        <v>#N/A</v>
      </c>
      <c r="Q1933" s="602"/>
      <c r="R1933" s="602"/>
      <c r="S1933" s="579">
        <f t="shared" si="219"/>
        <v>0</v>
      </c>
      <c r="T1933" s="579">
        <f t="shared" si="220"/>
        <v>0</v>
      </c>
      <c r="U1933" s="814"/>
      <c r="V1933" s="814"/>
    </row>
    <row r="1934" spans="1:22" ht="15.75" hidden="1" customHeight="1" thickBot="1" x14ac:dyDescent="0.25">
      <c r="A1934" s="580" t="str">
        <f t="shared" si="221"/>
        <v/>
      </c>
      <c r="B1934" s="814"/>
      <c r="C1934" s="814"/>
      <c r="D1934" s="814"/>
      <c r="E1934" s="814"/>
      <c r="F1934" s="814"/>
      <c r="G1934" s="814"/>
      <c r="H1934" s="814"/>
      <c r="I1934" s="814"/>
      <c r="J1934" s="814"/>
      <c r="K1934" s="814"/>
      <c r="L1934" s="814"/>
      <c r="M1934" s="814"/>
      <c r="N1934" s="814"/>
      <c r="O1934" s="579">
        <f t="shared" si="217"/>
        <v>0</v>
      </c>
      <c r="P1934" s="585" t="e">
        <f t="shared" si="218"/>
        <v>#N/A</v>
      </c>
      <c r="Q1934" s="602"/>
      <c r="R1934" s="602"/>
      <c r="S1934" s="579">
        <f t="shared" si="219"/>
        <v>0</v>
      </c>
      <c r="T1934" s="579">
        <f t="shared" si="220"/>
        <v>0</v>
      </c>
      <c r="U1934" s="814"/>
      <c r="V1934" s="814"/>
    </row>
    <row r="1935" spans="1:22" ht="15.75" hidden="1" customHeight="1" thickBot="1" x14ac:dyDescent="0.25">
      <c r="A1935" s="580" t="str">
        <f t="shared" si="221"/>
        <v/>
      </c>
      <c r="B1935" s="814"/>
      <c r="C1935" s="814"/>
      <c r="D1935" s="814"/>
      <c r="E1935" s="814"/>
      <c r="F1935" s="814"/>
      <c r="G1935" s="814"/>
      <c r="H1935" s="814"/>
      <c r="I1935" s="814"/>
      <c r="J1935" s="814"/>
      <c r="K1935" s="814"/>
      <c r="L1935" s="814"/>
      <c r="M1935" s="814"/>
      <c r="N1935" s="814"/>
      <c r="O1935" s="579">
        <f t="shared" si="217"/>
        <v>0</v>
      </c>
      <c r="P1935" s="585" t="e">
        <f t="shared" si="218"/>
        <v>#N/A</v>
      </c>
      <c r="Q1935" s="602"/>
      <c r="R1935" s="602"/>
      <c r="S1935" s="579">
        <f t="shared" si="219"/>
        <v>0</v>
      </c>
      <c r="T1935" s="579">
        <f t="shared" si="220"/>
        <v>0</v>
      </c>
      <c r="U1935" s="814"/>
      <c r="V1935" s="814"/>
    </row>
    <row r="1936" spans="1:22" ht="15.75" hidden="1" customHeight="1" thickBot="1" x14ac:dyDescent="0.25">
      <c r="A1936" s="580" t="str">
        <f t="shared" si="221"/>
        <v/>
      </c>
      <c r="B1936" s="814"/>
      <c r="C1936" s="814"/>
      <c r="D1936" s="814"/>
      <c r="E1936" s="814"/>
      <c r="F1936" s="814"/>
      <c r="G1936" s="814"/>
      <c r="H1936" s="814"/>
      <c r="I1936" s="814"/>
      <c r="J1936" s="814"/>
      <c r="K1936" s="814"/>
      <c r="L1936" s="814"/>
      <c r="M1936" s="814"/>
      <c r="N1936" s="814"/>
      <c r="O1936" s="579">
        <f t="shared" si="217"/>
        <v>0</v>
      </c>
      <c r="P1936" s="585" t="e">
        <f t="shared" si="218"/>
        <v>#N/A</v>
      </c>
      <c r="Q1936" s="602"/>
      <c r="R1936" s="602"/>
      <c r="S1936" s="579">
        <f t="shared" si="219"/>
        <v>0</v>
      </c>
      <c r="T1936" s="579">
        <f t="shared" si="220"/>
        <v>0</v>
      </c>
      <c r="U1936" s="814"/>
      <c r="V1936" s="814"/>
    </row>
    <row r="1937" spans="1:22" ht="15.75" hidden="1" customHeight="1" thickBot="1" x14ac:dyDescent="0.25">
      <c r="A1937" s="580" t="str">
        <f t="shared" si="221"/>
        <v/>
      </c>
      <c r="B1937" s="814"/>
      <c r="C1937" s="814"/>
      <c r="D1937" s="814"/>
      <c r="E1937" s="814"/>
      <c r="F1937" s="814"/>
      <c r="G1937" s="814"/>
      <c r="H1937" s="814"/>
      <c r="I1937" s="814"/>
      <c r="J1937" s="814"/>
      <c r="K1937" s="814"/>
      <c r="L1937" s="814"/>
      <c r="M1937" s="814"/>
      <c r="N1937" s="814"/>
      <c r="O1937" s="579">
        <f t="shared" si="217"/>
        <v>0</v>
      </c>
      <c r="P1937" s="585" t="e">
        <f t="shared" si="218"/>
        <v>#N/A</v>
      </c>
      <c r="Q1937" s="602"/>
      <c r="R1937" s="602"/>
      <c r="S1937" s="579">
        <f t="shared" si="219"/>
        <v>0</v>
      </c>
      <c r="T1937" s="579">
        <f t="shared" si="220"/>
        <v>0</v>
      </c>
      <c r="U1937" s="814"/>
      <c r="V1937" s="814"/>
    </row>
    <row r="1938" spans="1:22" ht="15.75" hidden="1" customHeight="1" thickBot="1" x14ac:dyDescent="0.25">
      <c r="A1938" s="580" t="str">
        <f t="shared" si="221"/>
        <v/>
      </c>
      <c r="B1938" s="814"/>
      <c r="C1938" s="814"/>
      <c r="D1938" s="814"/>
      <c r="E1938" s="814"/>
      <c r="F1938" s="814"/>
      <c r="G1938" s="814"/>
      <c r="H1938" s="814"/>
      <c r="I1938" s="814"/>
      <c r="J1938" s="814"/>
      <c r="K1938" s="814"/>
      <c r="L1938" s="814"/>
      <c r="M1938" s="814"/>
      <c r="N1938" s="814"/>
      <c r="O1938" s="579">
        <f t="shared" si="217"/>
        <v>0</v>
      </c>
      <c r="P1938" s="585" t="e">
        <f t="shared" si="218"/>
        <v>#N/A</v>
      </c>
      <c r="Q1938" s="602"/>
      <c r="R1938" s="602"/>
      <c r="S1938" s="579">
        <f t="shared" si="219"/>
        <v>0</v>
      </c>
      <c r="T1938" s="579">
        <f t="shared" si="220"/>
        <v>0</v>
      </c>
      <c r="U1938" s="814"/>
      <c r="V1938" s="814"/>
    </row>
    <row r="1939" spans="1:22" ht="15.75" hidden="1" customHeight="1" thickBot="1" x14ac:dyDescent="0.25">
      <c r="A1939" s="580" t="str">
        <f t="shared" si="221"/>
        <v/>
      </c>
      <c r="B1939" s="814"/>
      <c r="C1939" s="814"/>
      <c r="D1939" s="814"/>
      <c r="E1939" s="814"/>
      <c r="F1939" s="814"/>
      <c r="G1939" s="814"/>
      <c r="H1939" s="814"/>
      <c r="I1939" s="814"/>
      <c r="J1939" s="814"/>
      <c r="K1939" s="814"/>
      <c r="L1939" s="814"/>
      <c r="M1939" s="814"/>
      <c r="N1939" s="814"/>
      <c r="O1939" s="579">
        <f t="shared" si="217"/>
        <v>0</v>
      </c>
      <c r="P1939" s="585" t="e">
        <f t="shared" si="218"/>
        <v>#N/A</v>
      </c>
      <c r="Q1939" s="602"/>
      <c r="R1939" s="602"/>
      <c r="S1939" s="579">
        <f t="shared" si="219"/>
        <v>0</v>
      </c>
      <c r="T1939" s="579">
        <f t="shared" si="220"/>
        <v>0</v>
      </c>
      <c r="U1939" s="814"/>
      <c r="V1939" s="814"/>
    </row>
    <row r="1940" spans="1:22" ht="15.75" hidden="1" customHeight="1" thickBot="1" x14ac:dyDescent="0.25">
      <c r="A1940" s="580" t="str">
        <f t="shared" si="221"/>
        <v/>
      </c>
      <c r="B1940" s="814"/>
      <c r="C1940" s="814"/>
      <c r="D1940" s="814"/>
      <c r="E1940" s="814"/>
      <c r="F1940" s="814"/>
      <c r="G1940" s="814"/>
      <c r="H1940" s="814"/>
      <c r="I1940" s="814"/>
      <c r="J1940" s="814"/>
      <c r="K1940" s="814"/>
      <c r="L1940" s="814"/>
      <c r="M1940" s="814"/>
      <c r="N1940" s="814"/>
      <c r="O1940" s="579">
        <f t="shared" si="217"/>
        <v>0</v>
      </c>
      <c r="P1940" s="585" t="e">
        <f t="shared" si="218"/>
        <v>#N/A</v>
      </c>
      <c r="Q1940" s="602"/>
      <c r="R1940" s="602"/>
      <c r="S1940" s="579">
        <f t="shared" si="219"/>
        <v>0</v>
      </c>
      <c r="T1940" s="579">
        <f t="shared" si="220"/>
        <v>0</v>
      </c>
      <c r="U1940" s="814"/>
      <c r="V1940" s="814"/>
    </row>
    <row r="1941" spans="1:22" ht="15.75" hidden="1" customHeight="1" thickBot="1" x14ac:dyDescent="0.25">
      <c r="A1941" s="580" t="str">
        <f t="shared" si="221"/>
        <v/>
      </c>
      <c r="B1941" s="814"/>
      <c r="C1941" s="814"/>
      <c r="D1941" s="814"/>
      <c r="E1941" s="814"/>
      <c r="F1941" s="814"/>
      <c r="G1941" s="814"/>
      <c r="H1941" s="814"/>
      <c r="I1941" s="814"/>
      <c r="J1941" s="814"/>
      <c r="K1941" s="814"/>
      <c r="L1941" s="814"/>
      <c r="M1941" s="814"/>
      <c r="N1941" s="814"/>
      <c r="O1941" s="579">
        <f t="shared" si="217"/>
        <v>0</v>
      </c>
      <c r="P1941" s="585" t="e">
        <f t="shared" si="218"/>
        <v>#N/A</v>
      </c>
      <c r="Q1941" s="602"/>
      <c r="R1941" s="602"/>
      <c r="S1941" s="579">
        <f t="shared" si="219"/>
        <v>0</v>
      </c>
      <c r="T1941" s="579">
        <f t="shared" si="220"/>
        <v>0</v>
      </c>
      <c r="U1941" s="814"/>
      <c r="V1941" s="814"/>
    </row>
    <row r="1942" spans="1:22" ht="15.75" hidden="1" customHeight="1" thickBot="1" x14ac:dyDescent="0.25">
      <c r="A1942" s="580" t="str">
        <f t="shared" si="221"/>
        <v/>
      </c>
      <c r="B1942" s="814"/>
      <c r="C1942" s="814"/>
      <c r="D1942" s="814"/>
      <c r="E1942" s="814"/>
      <c r="F1942" s="814"/>
      <c r="G1942" s="814"/>
      <c r="H1942" s="814"/>
      <c r="I1942" s="814"/>
      <c r="J1942" s="814"/>
      <c r="K1942" s="814"/>
      <c r="L1942" s="814"/>
      <c r="M1942" s="814"/>
      <c r="N1942" s="814"/>
      <c r="O1942" s="579">
        <f t="shared" si="217"/>
        <v>0</v>
      </c>
      <c r="P1942" s="585" t="e">
        <f t="shared" si="218"/>
        <v>#N/A</v>
      </c>
      <c r="Q1942" s="602"/>
      <c r="R1942" s="602"/>
      <c r="S1942" s="579">
        <f t="shared" si="219"/>
        <v>0</v>
      </c>
      <c r="T1942" s="579">
        <f t="shared" si="220"/>
        <v>0</v>
      </c>
      <c r="U1942" s="814"/>
      <c r="V1942" s="814"/>
    </row>
    <row r="1943" spans="1:22" ht="15.75" hidden="1" customHeight="1" thickBot="1" x14ac:dyDescent="0.25">
      <c r="A1943" s="580" t="str">
        <f t="shared" si="221"/>
        <v/>
      </c>
      <c r="B1943" s="814"/>
      <c r="C1943" s="814"/>
      <c r="D1943" s="814"/>
      <c r="E1943" s="814"/>
      <c r="F1943" s="814"/>
      <c r="G1943" s="814"/>
      <c r="H1943" s="814"/>
      <c r="I1943" s="814"/>
      <c r="J1943" s="814"/>
      <c r="K1943" s="814"/>
      <c r="L1943" s="814"/>
      <c r="M1943" s="814"/>
      <c r="N1943" s="814"/>
      <c r="O1943" s="579">
        <f t="shared" si="217"/>
        <v>0</v>
      </c>
      <c r="P1943" s="585" t="e">
        <f t="shared" si="218"/>
        <v>#N/A</v>
      </c>
      <c r="Q1943" s="602"/>
      <c r="R1943" s="602"/>
      <c r="S1943" s="579">
        <f t="shared" si="219"/>
        <v>0</v>
      </c>
      <c r="T1943" s="579">
        <f t="shared" si="220"/>
        <v>0</v>
      </c>
      <c r="U1943" s="814"/>
      <c r="V1943" s="814"/>
    </row>
    <row r="1944" spans="1:22" ht="15.75" hidden="1" customHeight="1" thickBot="1" x14ac:dyDescent="0.25">
      <c r="A1944" s="580" t="str">
        <f t="shared" si="221"/>
        <v/>
      </c>
      <c r="B1944" s="814"/>
      <c r="C1944" s="814"/>
      <c r="D1944" s="814"/>
      <c r="E1944" s="814"/>
      <c r="F1944" s="814"/>
      <c r="G1944" s="814"/>
      <c r="H1944" s="814"/>
      <c r="I1944" s="814"/>
      <c r="J1944" s="814"/>
      <c r="K1944" s="814"/>
      <c r="L1944" s="814"/>
      <c r="M1944" s="814"/>
      <c r="N1944" s="814"/>
      <c r="O1944" s="579">
        <f t="shared" si="217"/>
        <v>0</v>
      </c>
      <c r="P1944" s="585" t="e">
        <f t="shared" si="218"/>
        <v>#N/A</v>
      </c>
      <c r="Q1944" s="602"/>
      <c r="R1944" s="602"/>
      <c r="S1944" s="579">
        <f t="shared" si="219"/>
        <v>0</v>
      </c>
      <c r="T1944" s="579">
        <f t="shared" si="220"/>
        <v>0</v>
      </c>
      <c r="U1944" s="814"/>
      <c r="V1944" s="814"/>
    </row>
    <row r="1945" spans="1:22" ht="15.75" hidden="1" customHeight="1" thickBot="1" x14ac:dyDescent="0.25">
      <c r="A1945" s="580" t="str">
        <f t="shared" si="221"/>
        <v/>
      </c>
      <c r="B1945" s="814"/>
      <c r="C1945" s="814"/>
      <c r="D1945" s="814"/>
      <c r="E1945" s="814"/>
      <c r="F1945" s="814"/>
      <c r="G1945" s="814"/>
      <c r="H1945" s="814"/>
      <c r="I1945" s="814"/>
      <c r="J1945" s="814"/>
      <c r="K1945" s="814"/>
      <c r="L1945" s="814"/>
      <c r="M1945" s="814"/>
      <c r="N1945" s="814"/>
      <c r="O1945" s="579">
        <f t="shared" si="217"/>
        <v>0</v>
      </c>
      <c r="P1945" s="585" t="e">
        <f t="shared" si="218"/>
        <v>#N/A</v>
      </c>
      <c r="Q1945" s="602"/>
      <c r="R1945" s="602"/>
      <c r="S1945" s="579">
        <f t="shared" si="219"/>
        <v>0</v>
      </c>
      <c r="T1945" s="579">
        <f t="shared" si="220"/>
        <v>0</v>
      </c>
      <c r="U1945" s="814"/>
      <c r="V1945" s="814"/>
    </row>
    <row r="1946" spans="1:22" ht="15.75" hidden="1" customHeight="1" thickBot="1" x14ac:dyDescent="0.25">
      <c r="A1946" s="580" t="str">
        <f t="shared" si="221"/>
        <v/>
      </c>
      <c r="B1946" s="814"/>
      <c r="C1946" s="814"/>
      <c r="D1946" s="814"/>
      <c r="E1946" s="814"/>
      <c r="F1946" s="814"/>
      <c r="G1946" s="814"/>
      <c r="H1946" s="814"/>
      <c r="I1946" s="814"/>
      <c r="J1946" s="814"/>
      <c r="K1946" s="814"/>
      <c r="L1946" s="814"/>
      <c r="M1946" s="814"/>
      <c r="N1946" s="814"/>
      <c r="O1946" s="579">
        <f t="shared" si="217"/>
        <v>0</v>
      </c>
      <c r="P1946" s="585" t="e">
        <f t="shared" si="218"/>
        <v>#N/A</v>
      </c>
      <c r="Q1946" s="602"/>
      <c r="R1946" s="602"/>
      <c r="S1946" s="579">
        <f t="shared" si="219"/>
        <v>0</v>
      </c>
      <c r="T1946" s="579">
        <f t="shared" si="220"/>
        <v>0</v>
      </c>
      <c r="U1946" s="814"/>
      <c r="V1946" s="814"/>
    </row>
    <row r="1947" spans="1:22" ht="15.75" hidden="1" customHeight="1" thickBot="1" x14ac:dyDescent="0.25">
      <c r="A1947" s="580" t="str">
        <f t="shared" si="221"/>
        <v/>
      </c>
      <c r="B1947" s="814"/>
      <c r="C1947" s="814"/>
      <c r="D1947" s="814"/>
      <c r="E1947" s="814"/>
      <c r="F1947" s="814"/>
      <c r="G1947" s="814"/>
      <c r="H1947" s="814"/>
      <c r="I1947" s="814"/>
      <c r="J1947" s="814"/>
      <c r="K1947" s="814"/>
      <c r="L1947" s="814"/>
      <c r="M1947" s="814"/>
      <c r="N1947" s="814"/>
      <c r="O1947" s="579">
        <f t="shared" si="217"/>
        <v>0</v>
      </c>
      <c r="P1947" s="585" t="e">
        <f t="shared" si="218"/>
        <v>#N/A</v>
      </c>
      <c r="Q1947" s="602"/>
      <c r="R1947" s="602"/>
      <c r="S1947" s="579">
        <f t="shared" si="219"/>
        <v>0</v>
      </c>
      <c r="T1947" s="579">
        <f t="shared" si="220"/>
        <v>0</v>
      </c>
      <c r="U1947" s="814"/>
      <c r="V1947" s="814"/>
    </row>
    <row r="1948" spans="1:22" ht="15.75" hidden="1" customHeight="1" thickBot="1" x14ac:dyDescent="0.25">
      <c r="A1948" s="580" t="str">
        <f t="shared" si="221"/>
        <v/>
      </c>
      <c r="B1948" s="814"/>
      <c r="C1948" s="814"/>
      <c r="D1948" s="814"/>
      <c r="E1948" s="814"/>
      <c r="F1948" s="814"/>
      <c r="G1948" s="814"/>
      <c r="H1948" s="814"/>
      <c r="I1948" s="814"/>
      <c r="J1948" s="814"/>
      <c r="K1948" s="814"/>
      <c r="L1948" s="814"/>
      <c r="M1948" s="814"/>
      <c r="N1948" s="814"/>
      <c r="O1948" s="579">
        <f t="shared" si="217"/>
        <v>0</v>
      </c>
      <c r="P1948" s="585" t="e">
        <f t="shared" si="218"/>
        <v>#N/A</v>
      </c>
      <c r="Q1948" s="602"/>
      <c r="R1948" s="602"/>
      <c r="S1948" s="579">
        <f t="shared" si="219"/>
        <v>0</v>
      </c>
      <c r="T1948" s="579">
        <f t="shared" si="220"/>
        <v>0</v>
      </c>
      <c r="U1948" s="814"/>
      <c r="V1948" s="814"/>
    </row>
    <row r="1949" spans="1:22" ht="15.75" hidden="1" customHeight="1" thickBot="1" x14ac:dyDescent="0.25">
      <c r="A1949" s="580" t="str">
        <f t="shared" si="221"/>
        <v/>
      </c>
      <c r="B1949" s="814"/>
      <c r="C1949" s="814"/>
      <c r="D1949" s="814"/>
      <c r="E1949" s="814"/>
      <c r="F1949" s="814"/>
      <c r="G1949" s="814"/>
      <c r="H1949" s="814"/>
      <c r="I1949" s="814"/>
      <c r="J1949" s="814"/>
      <c r="K1949" s="814"/>
      <c r="L1949" s="814"/>
      <c r="M1949" s="814"/>
      <c r="N1949" s="814"/>
      <c r="O1949" s="579">
        <f t="shared" si="217"/>
        <v>0</v>
      </c>
      <c r="P1949" s="585" t="e">
        <f t="shared" si="218"/>
        <v>#N/A</v>
      </c>
      <c r="Q1949" s="602"/>
      <c r="R1949" s="602"/>
      <c r="S1949" s="579">
        <f t="shared" si="219"/>
        <v>0</v>
      </c>
      <c r="T1949" s="579">
        <f t="shared" si="220"/>
        <v>0</v>
      </c>
      <c r="U1949" s="814"/>
      <c r="V1949" s="814"/>
    </row>
    <row r="1950" spans="1:22" ht="15.75" hidden="1" customHeight="1" thickBot="1" x14ac:dyDescent="0.25">
      <c r="A1950" s="580" t="str">
        <f t="shared" si="221"/>
        <v/>
      </c>
      <c r="B1950" s="814"/>
      <c r="C1950" s="814"/>
      <c r="D1950" s="814"/>
      <c r="E1950" s="814"/>
      <c r="F1950" s="814"/>
      <c r="G1950" s="814"/>
      <c r="H1950" s="814"/>
      <c r="I1950" s="814"/>
      <c r="J1950" s="814"/>
      <c r="K1950" s="814"/>
      <c r="L1950" s="814"/>
      <c r="M1950" s="814"/>
      <c r="N1950" s="814"/>
      <c r="O1950" s="579">
        <f t="shared" si="217"/>
        <v>0</v>
      </c>
      <c r="P1950" s="585" t="e">
        <f t="shared" si="218"/>
        <v>#N/A</v>
      </c>
      <c r="Q1950" s="602"/>
      <c r="R1950" s="602"/>
      <c r="S1950" s="579">
        <f t="shared" si="219"/>
        <v>0</v>
      </c>
      <c r="T1950" s="579">
        <f t="shared" si="220"/>
        <v>0</v>
      </c>
      <c r="U1950" s="814"/>
      <c r="V1950" s="814"/>
    </row>
    <row r="1951" spans="1:22" ht="15.75" hidden="1" customHeight="1" thickBot="1" x14ac:dyDescent="0.25">
      <c r="A1951" s="580" t="str">
        <f t="shared" si="221"/>
        <v/>
      </c>
      <c r="B1951" s="814"/>
      <c r="C1951" s="814"/>
      <c r="D1951" s="814"/>
      <c r="E1951" s="814"/>
      <c r="F1951" s="814"/>
      <c r="G1951" s="814"/>
      <c r="H1951" s="814"/>
      <c r="I1951" s="814"/>
      <c r="J1951" s="814"/>
      <c r="K1951" s="814"/>
      <c r="L1951" s="814"/>
      <c r="M1951" s="814"/>
      <c r="N1951" s="814"/>
      <c r="O1951" s="579">
        <f t="shared" si="217"/>
        <v>0</v>
      </c>
      <c r="P1951" s="585" t="e">
        <f t="shared" si="218"/>
        <v>#N/A</v>
      </c>
      <c r="Q1951" s="602"/>
      <c r="R1951" s="602"/>
      <c r="S1951" s="579">
        <f t="shared" si="219"/>
        <v>0</v>
      </c>
      <c r="T1951" s="579">
        <f t="shared" si="220"/>
        <v>0</v>
      </c>
      <c r="U1951" s="814"/>
      <c r="V1951" s="814"/>
    </row>
    <row r="1952" spans="1:22" ht="15.75" hidden="1" customHeight="1" thickBot="1" x14ac:dyDescent="0.25">
      <c r="A1952" s="580" t="str">
        <f t="shared" si="221"/>
        <v/>
      </c>
      <c r="B1952" s="814"/>
      <c r="C1952" s="814"/>
      <c r="D1952" s="814"/>
      <c r="E1952" s="814"/>
      <c r="F1952" s="814"/>
      <c r="G1952" s="814"/>
      <c r="H1952" s="814"/>
      <c r="I1952" s="814"/>
      <c r="J1952" s="814"/>
      <c r="K1952" s="814"/>
      <c r="L1952" s="814"/>
      <c r="M1952" s="814"/>
      <c r="N1952" s="814"/>
      <c r="O1952" s="579">
        <f t="shared" si="217"/>
        <v>0</v>
      </c>
      <c r="P1952" s="585" t="e">
        <f t="shared" si="218"/>
        <v>#N/A</v>
      </c>
      <c r="Q1952" s="602"/>
      <c r="R1952" s="602"/>
      <c r="S1952" s="579">
        <f t="shared" si="219"/>
        <v>0</v>
      </c>
      <c r="T1952" s="579">
        <f t="shared" si="220"/>
        <v>0</v>
      </c>
      <c r="U1952" s="814"/>
      <c r="V1952" s="814"/>
    </row>
    <row r="1953" spans="1:22" ht="15.75" hidden="1" customHeight="1" thickBot="1" x14ac:dyDescent="0.25">
      <c r="A1953" s="580" t="str">
        <f t="shared" si="221"/>
        <v/>
      </c>
      <c r="B1953" s="814"/>
      <c r="C1953" s="814"/>
      <c r="D1953" s="814"/>
      <c r="E1953" s="814"/>
      <c r="F1953" s="814"/>
      <c r="G1953" s="814"/>
      <c r="H1953" s="814"/>
      <c r="I1953" s="814"/>
      <c r="J1953" s="814"/>
      <c r="K1953" s="814"/>
      <c r="L1953" s="814"/>
      <c r="M1953" s="814"/>
      <c r="N1953" s="814"/>
      <c r="O1953" s="579">
        <f t="shared" si="217"/>
        <v>0</v>
      </c>
      <c r="P1953" s="585" t="e">
        <f t="shared" si="218"/>
        <v>#N/A</v>
      </c>
      <c r="Q1953" s="602"/>
      <c r="R1953" s="602"/>
      <c r="S1953" s="579">
        <f t="shared" si="219"/>
        <v>0</v>
      </c>
      <c r="T1953" s="579">
        <f t="shared" si="220"/>
        <v>0</v>
      </c>
      <c r="U1953" s="814"/>
      <c r="V1953" s="814"/>
    </row>
    <row r="1954" spans="1:22" ht="15.75" hidden="1" customHeight="1" thickBot="1" x14ac:dyDescent="0.25">
      <c r="A1954" s="580" t="str">
        <f t="shared" si="221"/>
        <v/>
      </c>
      <c r="B1954" s="814"/>
      <c r="C1954" s="814"/>
      <c r="D1954" s="814"/>
      <c r="E1954" s="814"/>
      <c r="F1954" s="814"/>
      <c r="G1954" s="814"/>
      <c r="H1954" s="814"/>
      <c r="I1954" s="814"/>
      <c r="J1954" s="814"/>
      <c r="K1954" s="814"/>
      <c r="L1954" s="814"/>
      <c r="M1954" s="814"/>
      <c r="N1954" s="814"/>
      <c r="O1954" s="579">
        <f t="shared" si="217"/>
        <v>0</v>
      </c>
      <c r="P1954" s="585" t="e">
        <f t="shared" si="218"/>
        <v>#N/A</v>
      </c>
      <c r="Q1954" s="602"/>
      <c r="R1954" s="602"/>
      <c r="S1954" s="579">
        <f t="shared" si="219"/>
        <v>0</v>
      </c>
      <c r="T1954" s="579">
        <f t="shared" si="220"/>
        <v>0</v>
      </c>
      <c r="U1954" s="814"/>
      <c r="V1954" s="814"/>
    </row>
    <row r="1955" spans="1:22" ht="15.75" hidden="1" customHeight="1" thickBot="1" x14ac:dyDescent="0.25">
      <c r="A1955" s="580" t="str">
        <f t="shared" si="221"/>
        <v/>
      </c>
      <c r="B1955" s="814"/>
      <c r="C1955" s="814"/>
      <c r="D1955" s="814"/>
      <c r="E1955" s="814"/>
      <c r="F1955" s="814"/>
      <c r="G1955" s="814"/>
      <c r="H1955" s="814"/>
      <c r="I1955" s="814"/>
      <c r="J1955" s="814"/>
      <c r="K1955" s="814"/>
      <c r="L1955" s="814"/>
      <c r="M1955" s="814"/>
      <c r="N1955" s="814"/>
      <c r="O1955" s="579">
        <f t="shared" si="217"/>
        <v>0</v>
      </c>
      <c r="P1955" s="585" t="e">
        <f t="shared" si="218"/>
        <v>#N/A</v>
      </c>
      <c r="Q1955" s="602"/>
      <c r="R1955" s="602"/>
      <c r="S1955" s="579">
        <f t="shared" si="219"/>
        <v>0</v>
      </c>
      <c r="T1955" s="579">
        <f t="shared" si="220"/>
        <v>0</v>
      </c>
      <c r="U1955" s="814"/>
      <c r="V1955" s="814"/>
    </row>
    <row r="1956" spans="1:22" ht="15.75" hidden="1" customHeight="1" thickBot="1" x14ac:dyDescent="0.25">
      <c r="A1956" s="580" t="str">
        <f t="shared" si="221"/>
        <v/>
      </c>
      <c r="B1956" s="814"/>
      <c r="C1956" s="814"/>
      <c r="D1956" s="814"/>
      <c r="E1956" s="814"/>
      <c r="F1956" s="814"/>
      <c r="G1956" s="814"/>
      <c r="H1956" s="814"/>
      <c r="I1956" s="814"/>
      <c r="J1956" s="814"/>
      <c r="K1956" s="814"/>
      <c r="L1956" s="814"/>
      <c r="M1956" s="814"/>
      <c r="N1956" s="814"/>
      <c r="O1956" s="579">
        <f t="shared" si="217"/>
        <v>0</v>
      </c>
      <c r="P1956" s="585" t="e">
        <f t="shared" si="218"/>
        <v>#N/A</v>
      </c>
      <c r="Q1956" s="602"/>
      <c r="R1956" s="602"/>
      <c r="S1956" s="579">
        <f t="shared" si="219"/>
        <v>0</v>
      </c>
      <c r="T1956" s="579">
        <f t="shared" si="220"/>
        <v>0</v>
      </c>
      <c r="U1956" s="814"/>
      <c r="V1956" s="814"/>
    </row>
    <row r="1957" spans="1:22" ht="15.75" hidden="1" customHeight="1" thickBot="1" x14ac:dyDescent="0.25">
      <c r="A1957" s="580" t="str">
        <f t="shared" si="221"/>
        <v/>
      </c>
      <c r="B1957" s="814"/>
      <c r="C1957" s="814"/>
      <c r="D1957" s="814"/>
      <c r="E1957" s="814"/>
      <c r="F1957" s="814"/>
      <c r="G1957" s="814"/>
      <c r="H1957" s="814"/>
      <c r="I1957" s="814"/>
      <c r="J1957" s="814"/>
      <c r="K1957" s="814"/>
      <c r="L1957" s="814"/>
      <c r="M1957" s="814"/>
      <c r="N1957" s="814"/>
      <c r="O1957" s="579">
        <f t="shared" si="217"/>
        <v>0</v>
      </c>
      <c r="P1957" s="585" t="e">
        <f t="shared" si="218"/>
        <v>#N/A</v>
      </c>
      <c r="Q1957" s="602"/>
      <c r="R1957" s="602"/>
      <c r="S1957" s="579">
        <f t="shared" si="219"/>
        <v>0</v>
      </c>
      <c r="T1957" s="579">
        <f t="shared" si="220"/>
        <v>0</v>
      </c>
      <c r="U1957" s="814"/>
      <c r="V1957" s="814"/>
    </row>
    <row r="1958" spans="1:22" ht="15.75" hidden="1" customHeight="1" thickBot="1" x14ac:dyDescent="0.25">
      <c r="A1958" s="580" t="str">
        <f t="shared" si="221"/>
        <v/>
      </c>
      <c r="B1958" s="814"/>
      <c r="C1958" s="814"/>
      <c r="D1958" s="814"/>
      <c r="E1958" s="814"/>
      <c r="F1958" s="814"/>
      <c r="G1958" s="814"/>
      <c r="H1958" s="814"/>
      <c r="I1958" s="814"/>
      <c r="J1958" s="814"/>
      <c r="K1958" s="814"/>
      <c r="L1958" s="814"/>
      <c r="M1958" s="814"/>
      <c r="N1958" s="814"/>
      <c r="O1958" s="579">
        <f t="shared" si="217"/>
        <v>0</v>
      </c>
      <c r="P1958" s="585" t="e">
        <f t="shared" si="218"/>
        <v>#N/A</v>
      </c>
      <c r="Q1958" s="602"/>
      <c r="R1958" s="602"/>
      <c r="S1958" s="579">
        <f t="shared" si="219"/>
        <v>0</v>
      </c>
      <c r="T1958" s="579">
        <f t="shared" si="220"/>
        <v>0</v>
      </c>
      <c r="U1958" s="814"/>
      <c r="V1958" s="814"/>
    </row>
    <row r="1959" spans="1:22" ht="15.75" hidden="1" customHeight="1" thickBot="1" x14ac:dyDescent="0.25">
      <c r="A1959" s="580" t="str">
        <f t="shared" si="221"/>
        <v/>
      </c>
      <c r="B1959" s="814"/>
      <c r="C1959" s="814"/>
      <c r="D1959" s="814"/>
      <c r="E1959" s="814"/>
      <c r="F1959" s="814"/>
      <c r="G1959" s="814"/>
      <c r="H1959" s="814"/>
      <c r="I1959" s="814"/>
      <c r="J1959" s="814"/>
      <c r="K1959" s="814"/>
      <c r="L1959" s="814"/>
      <c r="M1959" s="814"/>
      <c r="N1959" s="814"/>
      <c r="O1959" s="579">
        <f t="shared" si="217"/>
        <v>0</v>
      </c>
      <c r="P1959" s="585" t="e">
        <f t="shared" si="218"/>
        <v>#N/A</v>
      </c>
      <c r="Q1959" s="602"/>
      <c r="R1959" s="602"/>
      <c r="S1959" s="579">
        <f t="shared" si="219"/>
        <v>0</v>
      </c>
      <c r="T1959" s="579">
        <f t="shared" si="220"/>
        <v>0</v>
      </c>
      <c r="U1959" s="814"/>
      <c r="V1959" s="814"/>
    </row>
    <row r="1960" spans="1:22" ht="15.75" hidden="1" customHeight="1" thickBot="1" x14ac:dyDescent="0.25">
      <c r="A1960" s="580" t="str">
        <f t="shared" si="221"/>
        <v/>
      </c>
      <c r="B1960" s="814"/>
      <c r="C1960" s="814"/>
      <c r="D1960" s="814"/>
      <c r="E1960" s="814"/>
      <c r="F1960" s="814"/>
      <c r="G1960" s="814"/>
      <c r="H1960" s="814"/>
      <c r="I1960" s="814"/>
      <c r="J1960" s="814"/>
      <c r="K1960" s="814"/>
      <c r="L1960" s="814"/>
      <c r="M1960" s="814"/>
      <c r="N1960" s="814"/>
      <c r="O1960" s="579">
        <f t="shared" si="217"/>
        <v>0</v>
      </c>
      <c r="P1960" s="585" t="e">
        <f t="shared" si="218"/>
        <v>#N/A</v>
      </c>
      <c r="Q1960" s="602"/>
      <c r="R1960" s="602"/>
      <c r="S1960" s="579">
        <f t="shared" si="219"/>
        <v>0</v>
      </c>
      <c r="T1960" s="579">
        <f t="shared" si="220"/>
        <v>0</v>
      </c>
      <c r="U1960" s="814"/>
      <c r="V1960" s="814"/>
    </row>
    <row r="1961" spans="1:22" ht="15.75" hidden="1" customHeight="1" thickBot="1" x14ac:dyDescent="0.25">
      <c r="A1961" s="580" t="str">
        <f t="shared" si="221"/>
        <v/>
      </c>
      <c r="B1961" s="814"/>
      <c r="C1961" s="814"/>
      <c r="D1961" s="814"/>
      <c r="E1961" s="814"/>
      <c r="F1961" s="814"/>
      <c r="G1961" s="814"/>
      <c r="H1961" s="814"/>
      <c r="I1961" s="814"/>
      <c r="J1961" s="814"/>
      <c r="K1961" s="814"/>
      <c r="L1961" s="814"/>
      <c r="M1961" s="814"/>
      <c r="N1961" s="814"/>
      <c r="O1961" s="579">
        <f t="shared" si="217"/>
        <v>0</v>
      </c>
      <c r="P1961" s="585" t="e">
        <f t="shared" si="218"/>
        <v>#N/A</v>
      </c>
      <c r="Q1961" s="602"/>
      <c r="R1961" s="602"/>
      <c r="S1961" s="579">
        <f t="shared" si="219"/>
        <v>0</v>
      </c>
      <c r="T1961" s="579">
        <f t="shared" si="220"/>
        <v>0</v>
      </c>
      <c r="U1961" s="814"/>
      <c r="V1961" s="814"/>
    </row>
    <row r="1962" spans="1:22" ht="15.75" hidden="1" customHeight="1" thickBot="1" x14ac:dyDescent="0.25">
      <c r="A1962" s="580" t="str">
        <f t="shared" si="221"/>
        <v/>
      </c>
      <c r="B1962" s="814"/>
      <c r="C1962" s="814"/>
      <c r="D1962" s="814"/>
      <c r="E1962" s="814"/>
      <c r="F1962" s="814"/>
      <c r="G1962" s="814"/>
      <c r="H1962" s="814"/>
      <c r="I1962" s="814"/>
      <c r="J1962" s="814"/>
      <c r="K1962" s="814"/>
      <c r="L1962" s="814"/>
      <c r="M1962" s="814"/>
      <c r="N1962" s="814"/>
      <c r="O1962" s="579">
        <f t="shared" si="217"/>
        <v>0</v>
      </c>
      <c r="P1962" s="585" t="e">
        <f t="shared" si="218"/>
        <v>#N/A</v>
      </c>
      <c r="Q1962" s="602"/>
      <c r="R1962" s="602"/>
      <c r="S1962" s="579">
        <f t="shared" si="219"/>
        <v>0</v>
      </c>
      <c r="T1962" s="579">
        <f t="shared" si="220"/>
        <v>0</v>
      </c>
      <c r="U1962" s="814"/>
      <c r="V1962" s="814"/>
    </row>
    <row r="1963" spans="1:22" ht="15.75" hidden="1" customHeight="1" thickBot="1" x14ac:dyDescent="0.25">
      <c r="A1963" s="580" t="str">
        <f t="shared" si="221"/>
        <v/>
      </c>
      <c r="B1963" s="814"/>
      <c r="C1963" s="814"/>
      <c r="D1963" s="814"/>
      <c r="E1963" s="814"/>
      <c r="F1963" s="814"/>
      <c r="G1963" s="814"/>
      <c r="H1963" s="814"/>
      <c r="I1963" s="814"/>
      <c r="J1963" s="814"/>
      <c r="K1963" s="814"/>
      <c r="L1963" s="814"/>
      <c r="M1963" s="814"/>
      <c r="N1963" s="814"/>
      <c r="O1963" s="579">
        <f t="shared" si="217"/>
        <v>0</v>
      </c>
      <c r="P1963" s="585" t="e">
        <f t="shared" si="218"/>
        <v>#N/A</v>
      </c>
      <c r="Q1963" s="602"/>
      <c r="R1963" s="602"/>
      <c r="S1963" s="579">
        <f t="shared" si="219"/>
        <v>0</v>
      </c>
      <c r="T1963" s="579">
        <f t="shared" si="220"/>
        <v>0</v>
      </c>
      <c r="U1963" s="814"/>
      <c r="V1963" s="814"/>
    </row>
    <row r="1964" spans="1:22" ht="15.75" hidden="1" customHeight="1" thickBot="1" x14ac:dyDescent="0.25">
      <c r="A1964" s="580" t="str">
        <f t="shared" si="221"/>
        <v/>
      </c>
      <c r="B1964" s="814"/>
      <c r="C1964" s="814"/>
      <c r="D1964" s="814"/>
      <c r="E1964" s="814"/>
      <c r="F1964" s="814"/>
      <c r="G1964" s="814"/>
      <c r="H1964" s="814"/>
      <c r="I1964" s="814"/>
      <c r="J1964" s="814"/>
      <c r="K1964" s="814"/>
      <c r="L1964" s="814"/>
      <c r="M1964" s="814"/>
      <c r="N1964" s="814"/>
      <c r="O1964" s="579">
        <f t="shared" si="217"/>
        <v>0</v>
      </c>
      <c r="P1964" s="585" t="e">
        <f t="shared" si="218"/>
        <v>#N/A</v>
      </c>
      <c r="Q1964" s="602"/>
      <c r="R1964" s="602"/>
      <c r="S1964" s="579">
        <f t="shared" si="219"/>
        <v>0</v>
      </c>
      <c r="T1964" s="579">
        <f t="shared" si="220"/>
        <v>0</v>
      </c>
      <c r="U1964" s="814"/>
      <c r="V1964" s="814"/>
    </row>
    <row r="1965" spans="1:22" ht="15.75" hidden="1" customHeight="1" thickBot="1" x14ac:dyDescent="0.25">
      <c r="A1965" s="580" t="str">
        <f t="shared" si="221"/>
        <v/>
      </c>
      <c r="B1965" s="814"/>
      <c r="C1965" s="814"/>
      <c r="D1965" s="814"/>
      <c r="E1965" s="814"/>
      <c r="F1965" s="814"/>
      <c r="G1965" s="814"/>
      <c r="H1965" s="814"/>
      <c r="I1965" s="814"/>
      <c r="J1965" s="814"/>
      <c r="K1965" s="814"/>
      <c r="L1965" s="814"/>
      <c r="M1965" s="814"/>
      <c r="N1965" s="814"/>
      <c r="O1965" s="579">
        <f t="shared" si="217"/>
        <v>0</v>
      </c>
      <c r="P1965" s="585" t="e">
        <f t="shared" si="218"/>
        <v>#N/A</v>
      </c>
      <c r="Q1965" s="602"/>
      <c r="R1965" s="602"/>
      <c r="S1965" s="579">
        <f t="shared" si="219"/>
        <v>0</v>
      </c>
      <c r="T1965" s="579">
        <f t="shared" si="220"/>
        <v>0</v>
      </c>
      <c r="U1965" s="814"/>
      <c r="V1965" s="814"/>
    </row>
    <row r="1966" spans="1:22" ht="15.75" hidden="1" customHeight="1" thickBot="1" x14ac:dyDescent="0.25">
      <c r="A1966" s="580" t="str">
        <f t="shared" si="221"/>
        <v/>
      </c>
      <c r="B1966" s="814"/>
      <c r="C1966" s="814"/>
      <c r="D1966" s="814"/>
      <c r="E1966" s="814"/>
      <c r="F1966" s="814"/>
      <c r="G1966" s="814"/>
      <c r="H1966" s="814"/>
      <c r="I1966" s="814"/>
      <c r="J1966" s="814"/>
      <c r="K1966" s="814"/>
      <c r="L1966" s="814"/>
      <c r="M1966" s="814"/>
      <c r="N1966" s="814"/>
      <c r="O1966" s="579">
        <f t="shared" si="217"/>
        <v>0</v>
      </c>
      <c r="P1966" s="585" t="e">
        <f t="shared" si="218"/>
        <v>#N/A</v>
      </c>
      <c r="Q1966" s="602"/>
      <c r="R1966" s="602"/>
      <c r="S1966" s="579">
        <f t="shared" si="219"/>
        <v>0</v>
      </c>
      <c r="T1966" s="579">
        <f t="shared" si="220"/>
        <v>0</v>
      </c>
      <c r="U1966" s="814"/>
      <c r="V1966" s="814"/>
    </row>
    <row r="1967" spans="1:22" ht="15.75" hidden="1" customHeight="1" thickBot="1" x14ac:dyDescent="0.25">
      <c r="A1967" s="580" t="str">
        <f t="shared" si="221"/>
        <v/>
      </c>
      <c r="B1967" s="814"/>
      <c r="C1967" s="814"/>
      <c r="D1967" s="814"/>
      <c r="E1967" s="814"/>
      <c r="F1967" s="814"/>
      <c r="G1967" s="814"/>
      <c r="H1967" s="814"/>
      <c r="I1967" s="814"/>
      <c r="J1967" s="814"/>
      <c r="K1967" s="814"/>
      <c r="L1967" s="814"/>
      <c r="M1967" s="814"/>
      <c r="N1967" s="814"/>
      <c r="O1967" s="579">
        <f t="shared" si="217"/>
        <v>0</v>
      </c>
      <c r="P1967" s="585" t="e">
        <f t="shared" si="218"/>
        <v>#N/A</v>
      </c>
      <c r="Q1967" s="602"/>
      <c r="R1967" s="602"/>
      <c r="S1967" s="579">
        <f t="shared" si="219"/>
        <v>0</v>
      </c>
      <c r="T1967" s="579">
        <f t="shared" si="220"/>
        <v>0</v>
      </c>
      <c r="U1967" s="814"/>
      <c r="V1967" s="814"/>
    </row>
    <row r="1968" spans="1:22" ht="15.75" hidden="1" customHeight="1" thickBot="1" x14ac:dyDescent="0.25">
      <c r="A1968" s="580" t="str">
        <f t="shared" si="221"/>
        <v/>
      </c>
      <c r="B1968" s="814"/>
      <c r="C1968" s="814"/>
      <c r="D1968" s="814"/>
      <c r="E1968" s="814"/>
      <c r="F1968" s="814"/>
      <c r="G1968" s="814"/>
      <c r="H1968" s="814"/>
      <c r="I1968" s="814"/>
      <c r="J1968" s="814"/>
      <c r="K1968" s="814"/>
      <c r="L1968" s="814"/>
      <c r="M1968" s="814"/>
      <c r="N1968" s="814"/>
      <c r="O1968" s="579">
        <f t="shared" si="217"/>
        <v>0</v>
      </c>
      <c r="P1968" s="585" t="e">
        <f t="shared" si="218"/>
        <v>#N/A</v>
      </c>
      <c r="Q1968" s="602"/>
      <c r="R1968" s="602"/>
      <c r="S1968" s="579">
        <f t="shared" si="219"/>
        <v>0</v>
      </c>
      <c r="T1968" s="579">
        <f t="shared" si="220"/>
        <v>0</v>
      </c>
      <c r="U1968" s="814"/>
      <c r="V1968" s="814"/>
    </row>
    <row r="1969" spans="1:22" ht="15.75" hidden="1" customHeight="1" thickBot="1" x14ac:dyDescent="0.25">
      <c r="A1969" s="580" t="str">
        <f t="shared" si="221"/>
        <v/>
      </c>
      <c r="B1969" s="814"/>
      <c r="C1969" s="814"/>
      <c r="D1969" s="814"/>
      <c r="E1969" s="814"/>
      <c r="F1969" s="814"/>
      <c r="G1969" s="814"/>
      <c r="H1969" s="814"/>
      <c r="I1969" s="814"/>
      <c r="J1969" s="814"/>
      <c r="K1969" s="814"/>
      <c r="L1969" s="814"/>
      <c r="M1969" s="814"/>
      <c r="N1969" s="814"/>
      <c r="O1969" s="579">
        <f t="shared" si="217"/>
        <v>0</v>
      </c>
      <c r="P1969" s="585" t="e">
        <f t="shared" si="218"/>
        <v>#N/A</v>
      </c>
      <c r="Q1969" s="602"/>
      <c r="R1969" s="602"/>
      <c r="S1969" s="579">
        <f t="shared" si="219"/>
        <v>0</v>
      </c>
      <c r="T1969" s="579">
        <f t="shared" si="220"/>
        <v>0</v>
      </c>
      <c r="U1969" s="814"/>
      <c r="V1969" s="814"/>
    </row>
    <row r="1970" spans="1:22" ht="15.75" hidden="1" customHeight="1" thickBot="1" x14ac:dyDescent="0.25">
      <c r="A1970" s="580" t="str">
        <f t="shared" si="221"/>
        <v/>
      </c>
      <c r="B1970" s="814"/>
      <c r="C1970" s="814"/>
      <c r="D1970" s="814"/>
      <c r="E1970" s="814"/>
      <c r="F1970" s="814"/>
      <c r="G1970" s="814"/>
      <c r="H1970" s="814"/>
      <c r="I1970" s="814"/>
      <c r="J1970" s="814"/>
      <c r="K1970" s="814"/>
      <c r="L1970" s="814"/>
      <c r="M1970" s="814"/>
      <c r="N1970" s="814"/>
      <c r="O1970" s="579">
        <f t="shared" si="217"/>
        <v>0</v>
      </c>
      <c r="P1970" s="585" t="e">
        <f t="shared" si="218"/>
        <v>#N/A</v>
      </c>
      <c r="Q1970" s="602"/>
      <c r="R1970" s="602"/>
      <c r="S1970" s="579">
        <f t="shared" si="219"/>
        <v>0</v>
      </c>
      <c r="T1970" s="579">
        <f t="shared" si="220"/>
        <v>0</v>
      </c>
      <c r="U1970" s="814"/>
      <c r="V1970" s="814"/>
    </row>
    <row r="1971" spans="1:22" ht="15.75" hidden="1" customHeight="1" thickBot="1" x14ac:dyDescent="0.25">
      <c r="A1971" s="580" t="str">
        <f t="shared" si="221"/>
        <v/>
      </c>
      <c r="B1971" s="814"/>
      <c r="C1971" s="814"/>
      <c r="D1971" s="814"/>
      <c r="E1971" s="814"/>
      <c r="F1971" s="814"/>
      <c r="G1971" s="814"/>
      <c r="H1971" s="814"/>
      <c r="I1971" s="814"/>
      <c r="J1971" s="814"/>
      <c r="K1971" s="814"/>
      <c r="L1971" s="814"/>
      <c r="M1971" s="814"/>
      <c r="N1971" s="814"/>
      <c r="O1971" s="579">
        <f t="shared" ref="O1971:O2034" si="222">ROUNDUP(IF(N1971="PENDANT",(VLOOKUP(L1971,$E$2:$I$9,5,FALSE)*M1971)),0)</f>
        <v>0</v>
      </c>
      <c r="P1971" s="585" t="e">
        <f t="shared" ref="P1971:P2034" si="223">ROUNDUP(VLOOKUP(L1971,$E$2:$I$9,5,FALSE)*M1971,0)</f>
        <v>#N/A</v>
      </c>
      <c r="Q1971" s="602"/>
      <c r="R1971" s="602"/>
      <c r="S1971" s="579">
        <f t="shared" ref="S1971:S2034" si="224">ROUNDUP(IF(N1971="pps",(M1971*VLOOKUP(L1971,$E$2:$I$9,4,FALSE)*$B$3)/E1971,0),0)</f>
        <v>0</v>
      </c>
      <c r="T1971" s="579">
        <f t="shared" ref="T1971:T2034" si="225">ROUNDUP(IF(N1971="pps",(M1971*VLOOKUP(L1971,$E$2:$I$9,4,FALSE)*$B$9)/E1971,0),0)</f>
        <v>0</v>
      </c>
      <c r="U1971" s="814"/>
      <c r="V1971" s="814"/>
    </row>
    <row r="1972" spans="1:22" ht="15.75" hidden="1" customHeight="1" thickBot="1" x14ac:dyDescent="0.25">
      <c r="A1972" s="580" t="str">
        <f t="shared" si="221"/>
        <v/>
      </c>
      <c r="B1972" s="814"/>
      <c r="C1972" s="814"/>
      <c r="D1972" s="814"/>
      <c r="E1972" s="814"/>
      <c r="F1972" s="814"/>
      <c r="G1972" s="814"/>
      <c r="H1972" s="814"/>
      <c r="I1972" s="814"/>
      <c r="J1972" s="814"/>
      <c r="K1972" s="814"/>
      <c r="L1972" s="814"/>
      <c r="M1972" s="814"/>
      <c r="N1972" s="814"/>
      <c r="O1972" s="579">
        <f t="shared" si="222"/>
        <v>0</v>
      </c>
      <c r="P1972" s="585" t="e">
        <f t="shared" si="223"/>
        <v>#N/A</v>
      </c>
      <c r="Q1972" s="602"/>
      <c r="R1972" s="602"/>
      <c r="S1972" s="579">
        <f t="shared" si="224"/>
        <v>0</v>
      </c>
      <c r="T1972" s="579">
        <f t="shared" si="225"/>
        <v>0</v>
      </c>
      <c r="U1972" s="814"/>
      <c r="V1972" s="814"/>
    </row>
    <row r="1973" spans="1:22" ht="15.75" hidden="1" customHeight="1" thickBot="1" x14ac:dyDescent="0.25">
      <c r="A1973" s="580" t="str">
        <f t="shared" si="221"/>
        <v/>
      </c>
      <c r="B1973" s="814"/>
      <c r="C1973" s="814"/>
      <c r="D1973" s="814"/>
      <c r="E1973" s="814"/>
      <c r="F1973" s="814"/>
      <c r="G1973" s="814"/>
      <c r="H1973" s="814"/>
      <c r="I1973" s="814"/>
      <c r="J1973" s="814"/>
      <c r="K1973" s="814"/>
      <c r="L1973" s="814"/>
      <c r="M1973" s="814"/>
      <c r="N1973" s="814"/>
      <c r="O1973" s="579">
        <f t="shared" si="222"/>
        <v>0</v>
      </c>
      <c r="P1973" s="585" t="e">
        <f t="shared" si="223"/>
        <v>#N/A</v>
      </c>
      <c r="Q1973" s="602"/>
      <c r="R1973" s="602"/>
      <c r="S1973" s="579">
        <f t="shared" si="224"/>
        <v>0</v>
      </c>
      <c r="T1973" s="579">
        <f t="shared" si="225"/>
        <v>0</v>
      </c>
      <c r="U1973" s="814"/>
      <c r="V1973" s="814"/>
    </row>
    <row r="1974" spans="1:22" ht="15.75" hidden="1" customHeight="1" thickBot="1" x14ac:dyDescent="0.25">
      <c r="A1974" s="580" t="str">
        <f t="shared" si="221"/>
        <v/>
      </c>
      <c r="B1974" s="814"/>
      <c r="C1974" s="814"/>
      <c r="D1974" s="814"/>
      <c r="E1974" s="814"/>
      <c r="F1974" s="814"/>
      <c r="G1974" s="814"/>
      <c r="H1974" s="814"/>
      <c r="I1974" s="814"/>
      <c r="J1974" s="814"/>
      <c r="K1974" s="814"/>
      <c r="L1974" s="814"/>
      <c r="M1974" s="814"/>
      <c r="N1974" s="814"/>
      <c r="O1974" s="579">
        <f t="shared" si="222"/>
        <v>0</v>
      </c>
      <c r="P1974" s="585" t="e">
        <f t="shared" si="223"/>
        <v>#N/A</v>
      </c>
      <c r="Q1974" s="602"/>
      <c r="R1974" s="602"/>
      <c r="S1974" s="579">
        <f t="shared" si="224"/>
        <v>0</v>
      </c>
      <c r="T1974" s="579">
        <f t="shared" si="225"/>
        <v>0</v>
      </c>
      <c r="U1974" s="814"/>
      <c r="V1974" s="814"/>
    </row>
    <row r="1975" spans="1:22" ht="15.75" hidden="1" customHeight="1" thickBot="1" x14ac:dyDescent="0.25">
      <c r="A1975" s="580" t="str">
        <f t="shared" si="221"/>
        <v/>
      </c>
      <c r="B1975" s="814"/>
      <c r="C1975" s="814"/>
      <c r="D1975" s="814"/>
      <c r="E1975" s="814"/>
      <c r="F1975" s="814"/>
      <c r="G1975" s="814"/>
      <c r="H1975" s="814"/>
      <c r="I1975" s="814"/>
      <c r="J1975" s="814"/>
      <c r="K1975" s="814"/>
      <c r="L1975" s="814"/>
      <c r="M1975" s="814"/>
      <c r="N1975" s="814"/>
      <c r="O1975" s="579">
        <f t="shared" si="222"/>
        <v>0</v>
      </c>
      <c r="P1975" s="585" t="e">
        <f t="shared" si="223"/>
        <v>#N/A</v>
      </c>
      <c r="Q1975" s="602"/>
      <c r="R1975" s="602"/>
      <c r="S1975" s="579">
        <f t="shared" si="224"/>
        <v>0</v>
      </c>
      <c r="T1975" s="579">
        <f t="shared" si="225"/>
        <v>0</v>
      </c>
      <c r="U1975" s="814"/>
      <c r="V1975" s="814"/>
    </row>
    <row r="1976" spans="1:22" ht="15.75" hidden="1" customHeight="1" thickBot="1" x14ac:dyDescent="0.25">
      <c r="A1976" s="580" t="str">
        <f t="shared" si="221"/>
        <v/>
      </c>
      <c r="B1976" s="814"/>
      <c r="C1976" s="814"/>
      <c r="D1976" s="814"/>
      <c r="E1976" s="814"/>
      <c r="F1976" s="814"/>
      <c r="G1976" s="814"/>
      <c r="H1976" s="814"/>
      <c r="I1976" s="814"/>
      <c r="J1976" s="814"/>
      <c r="K1976" s="814"/>
      <c r="L1976" s="814"/>
      <c r="M1976" s="814"/>
      <c r="N1976" s="814"/>
      <c r="O1976" s="579">
        <f t="shared" si="222"/>
        <v>0</v>
      </c>
      <c r="P1976" s="585" t="e">
        <f t="shared" si="223"/>
        <v>#N/A</v>
      </c>
      <c r="Q1976" s="602"/>
      <c r="R1976" s="602"/>
      <c r="S1976" s="579">
        <f t="shared" si="224"/>
        <v>0</v>
      </c>
      <c r="T1976" s="579">
        <f t="shared" si="225"/>
        <v>0</v>
      </c>
      <c r="U1976" s="814"/>
      <c r="V1976" s="814"/>
    </row>
    <row r="1977" spans="1:22" ht="15.75" hidden="1" customHeight="1" thickBot="1" x14ac:dyDescent="0.25">
      <c r="A1977" s="580" t="str">
        <f t="shared" si="221"/>
        <v/>
      </c>
      <c r="B1977" s="814"/>
      <c r="C1977" s="814"/>
      <c r="D1977" s="814"/>
      <c r="E1977" s="814"/>
      <c r="F1977" s="814"/>
      <c r="G1977" s="814"/>
      <c r="H1977" s="814"/>
      <c r="I1977" s="814"/>
      <c r="J1977" s="814"/>
      <c r="K1977" s="814"/>
      <c r="L1977" s="814"/>
      <c r="M1977" s="814"/>
      <c r="N1977" s="814"/>
      <c r="O1977" s="579">
        <f t="shared" si="222"/>
        <v>0</v>
      </c>
      <c r="P1977" s="585" t="e">
        <f t="shared" si="223"/>
        <v>#N/A</v>
      </c>
      <c r="Q1977" s="602"/>
      <c r="R1977" s="602"/>
      <c r="S1977" s="579">
        <f t="shared" si="224"/>
        <v>0</v>
      </c>
      <c r="T1977" s="579">
        <f t="shared" si="225"/>
        <v>0</v>
      </c>
      <c r="U1977" s="814"/>
      <c r="V1977" s="814"/>
    </row>
    <row r="1978" spans="1:22" ht="15.75" hidden="1" customHeight="1" thickBot="1" x14ac:dyDescent="0.25">
      <c r="A1978" s="580" t="str">
        <f t="shared" ref="A1978:A2041" si="226">CONCATENATE(C1978,G1978)</f>
        <v/>
      </c>
      <c r="B1978" s="814"/>
      <c r="C1978" s="814"/>
      <c r="D1978" s="814"/>
      <c r="E1978" s="814"/>
      <c r="F1978" s="814"/>
      <c r="G1978" s="814"/>
      <c r="H1978" s="814"/>
      <c r="I1978" s="814"/>
      <c r="J1978" s="814"/>
      <c r="K1978" s="814"/>
      <c r="L1978" s="814"/>
      <c r="M1978" s="814"/>
      <c r="N1978" s="814"/>
      <c r="O1978" s="579">
        <f t="shared" si="222"/>
        <v>0</v>
      </c>
      <c r="P1978" s="585" t="e">
        <f t="shared" si="223"/>
        <v>#N/A</v>
      </c>
      <c r="Q1978" s="602"/>
      <c r="R1978" s="602"/>
      <c r="S1978" s="579">
        <f t="shared" si="224"/>
        <v>0</v>
      </c>
      <c r="T1978" s="579">
        <f t="shared" si="225"/>
        <v>0</v>
      </c>
      <c r="U1978" s="814"/>
      <c r="V1978" s="814"/>
    </row>
    <row r="1979" spans="1:22" ht="15.75" hidden="1" customHeight="1" thickBot="1" x14ac:dyDescent="0.25">
      <c r="A1979" s="580" t="str">
        <f t="shared" si="226"/>
        <v/>
      </c>
      <c r="B1979" s="814"/>
      <c r="C1979" s="814"/>
      <c r="D1979" s="814"/>
      <c r="E1979" s="814"/>
      <c r="F1979" s="814"/>
      <c r="G1979" s="814"/>
      <c r="H1979" s="814"/>
      <c r="I1979" s="814"/>
      <c r="J1979" s="814"/>
      <c r="K1979" s="814"/>
      <c r="L1979" s="814"/>
      <c r="M1979" s="814"/>
      <c r="N1979" s="814"/>
      <c r="O1979" s="579">
        <f t="shared" si="222"/>
        <v>0</v>
      </c>
      <c r="P1979" s="585" t="e">
        <f t="shared" si="223"/>
        <v>#N/A</v>
      </c>
      <c r="Q1979" s="602"/>
      <c r="R1979" s="602"/>
      <c r="S1979" s="579">
        <f t="shared" si="224"/>
        <v>0</v>
      </c>
      <c r="T1979" s="579">
        <f t="shared" si="225"/>
        <v>0</v>
      </c>
      <c r="U1979" s="814"/>
      <c r="V1979" s="814"/>
    </row>
    <row r="1980" spans="1:22" ht="15.75" hidden="1" customHeight="1" thickBot="1" x14ac:dyDescent="0.25">
      <c r="A1980" s="580" t="str">
        <f t="shared" si="226"/>
        <v/>
      </c>
      <c r="B1980" s="814"/>
      <c r="C1980" s="814"/>
      <c r="D1980" s="814"/>
      <c r="E1980" s="814"/>
      <c r="F1980" s="814"/>
      <c r="G1980" s="814"/>
      <c r="H1980" s="814"/>
      <c r="I1980" s="814"/>
      <c r="J1980" s="814"/>
      <c r="K1980" s="814"/>
      <c r="L1980" s="814"/>
      <c r="M1980" s="814"/>
      <c r="N1980" s="814"/>
      <c r="O1980" s="579">
        <f t="shared" si="222"/>
        <v>0</v>
      </c>
      <c r="P1980" s="585" t="e">
        <f t="shared" si="223"/>
        <v>#N/A</v>
      </c>
      <c r="Q1980" s="602"/>
      <c r="R1980" s="602"/>
      <c r="S1980" s="579">
        <f t="shared" si="224"/>
        <v>0</v>
      </c>
      <c r="T1980" s="579">
        <f t="shared" si="225"/>
        <v>0</v>
      </c>
      <c r="U1980" s="814"/>
      <c r="V1980" s="814"/>
    </row>
    <row r="1981" spans="1:22" ht="15.75" hidden="1" customHeight="1" thickBot="1" x14ac:dyDescent="0.25">
      <c r="A1981" s="580" t="str">
        <f t="shared" si="226"/>
        <v/>
      </c>
      <c r="B1981" s="814"/>
      <c r="C1981" s="814"/>
      <c r="D1981" s="814"/>
      <c r="E1981" s="814"/>
      <c r="F1981" s="814"/>
      <c r="G1981" s="814"/>
      <c r="H1981" s="814"/>
      <c r="I1981" s="814"/>
      <c r="J1981" s="814"/>
      <c r="K1981" s="814"/>
      <c r="L1981" s="814"/>
      <c r="M1981" s="814"/>
      <c r="N1981" s="814"/>
      <c r="O1981" s="579">
        <f t="shared" si="222"/>
        <v>0</v>
      </c>
      <c r="P1981" s="585" t="e">
        <f t="shared" si="223"/>
        <v>#N/A</v>
      </c>
      <c r="Q1981" s="602"/>
      <c r="R1981" s="602"/>
      <c r="S1981" s="579">
        <f t="shared" si="224"/>
        <v>0</v>
      </c>
      <c r="T1981" s="579">
        <f t="shared" si="225"/>
        <v>0</v>
      </c>
      <c r="U1981" s="814"/>
      <c r="V1981" s="814"/>
    </row>
    <row r="1982" spans="1:22" ht="15.75" hidden="1" customHeight="1" thickBot="1" x14ac:dyDescent="0.25">
      <c r="A1982" s="580" t="str">
        <f t="shared" si="226"/>
        <v/>
      </c>
      <c r="B1982" s="814"/>
      <c r="C1982" s="814"/>
      <c r="D1982" s="814"/>
      <c r="E1982" s="814"/>
      <c r="F1982" s="814"/>
      <c r="G1982" s="814"/>
      <c r="H1982" s="814"/>
      <c r="I1982" s="814"/>
      <c r="J1982" s="814"/>
      <c r="K1982" s="814"/>
      <c r="L1982" s="814"/>
      <c r="M1982" s="814"/>
      <c r="N1982" s="814"/>
      <c r="O1982" s="579">
        <f t="shared" si="222"/>
        <v>0</v>
      </c>
      <c r="P1982" s="585" t="e">
        <f t="shared" si="223"/>
        <v>#N/A</v>
      </c>
      <c r="Q1982" s="602"/>
      <c r="R1982" s="602"/>
      <c r="S1982" s="579">
        <f t="shared" si="224"/>
        <v>0</v>
      </c>
      <c r="T1982" s="579">
        <f t="shared" si="225"/>
        <v>0</v>
      </c>
      <c r="U1982" s="814"/>
      <c r="V1982" s="814"/>
    </row>
    <row r="1983" spans="1:22" ht="15.75" hidden="1" customHeight="1" thickBot="1" x14ac:dyDescent="0.25">
      <c r="A1983" s="580" t="str">
        <f t="shared" si="226"/>
        <v/>
      </c>
      <c r="B1983" s="814"/>
      <c r="C1983" s="814"/>
      <c r="D1983" s="814"/>
      <c r="E1983" s="814"/>
      <c r="F1983" s="814"/>
      <c r="G1983" s="814"/>
      <c r="H1983" s="814"/>
      <c r="I1983" s="814"/>
      <c r="J1983" s="814"/>
      <c r="K1983" s="814"/>
      <c r="L1983" s="814"/>
      <c r="M1983" s="814"/>
      <c r="N1983" s="814"/>
      <c r="O1983" s="579">
        <f t="shared" si="222"/>
        <v>0</v>
      </c>
      <c r="P1983" s="585" t="e">
        <f t="shared" si="223"/>
        <v>#N/A</v>
      </c>
      <c r="Q1983" s="602"/>
      <c r="R1983" s="602"/>
      <c r="S1983" s="579">
        <f t="shared" si="224"/>
        <v>0</v>
      </c>
      <c r="T1983" s="579">
        <f t="shared" si="225"/>
        <v>0</v>
      </c>
      <c r="U1983" s="814"/>
      <c r="V1983" s="814"/>
    </row>
    <row r="1984" spans="1:22" ht="15.75" hidden="1" customHeight="1" thickBot="1" x14ac:dyDescent="0.25">
      <c r="A1984" s="580" t="str">
        <f t="shared" si="226"/>
        <v/>
      </c>
      <c r="B1984" s="814"/>
      <c r="C1984" s="814"/>
      <c r="D1984" s="814"/>
      <c r="E1984" s="814"/>
      <c r="F1984" s="814"/>
      <c r="G1984" s="814"/>
      <c r="H1984" s="814"/>
      <c r="I1984" s="814"/>
      <c r="J1984" s="814"/>
      <c r="K1984" s="814"/>
      <c r="L1984" s="814"/>
      <c r="M1984" s="814"/>
      <c r="N1984" s="814"/>
      <c r="O1984" s="579">
        <f t="shared" si="222"/>
        <v>0</v>
      </c>
      <c r="P1984" s="585" t="e">
        <f t="shared" si="223"/>
        <v>#N/A</v>
      </c>
      <c r="Q1984" s="602"/>
      <c r="R1984" s="602"/>
      <c r="S1984" s="579">
        <f t="shared" si="224"/>
        <v>0</v>
      </c>
      <c r="T1984" s="579">
        <f t="shared" si="225"/>
        <v>0</v>
      </c>
      <c r="U1984" s="814"/>
      <c r="V1984" s="814"/>
    </row>
    <row r="1985" spans="1:22" ht="15.75" hidden="1" customHeight="1" thickBot="1" x14ac:dyDescent="0.25">
      <c r="A1985" s="580" t="str">
        <f t="shared" si="226"/>
        <v/>
      </c>
      <c r="B1985" s="814"/>
      <c r="C1985" s="814"/>
      <c r="D1985" s="814"/>
      <c r="E1985" s="814"/>
      <c r="F1985" s="814"/>
      <c r="G1985" s="814"/>
      <c r="H1985" s="814"/>
      <c r="I1985" s="814"/>
      <c r="J1985" s="814"/>
      <c r="K1985" s="814"/>
      <c r="L1985" s="814"/>
      <c r="M1985" s="814"/>
      <c r="N1985" s="814"/>
      <c r="O1985" s="579">
        <f t="shared" si="222"/>
        <v>0</v>
      </c>
      <c r="P1985" s="585" t="e">
        <f t="shared" si="223"/>
        <v>#N/A</v>
      </c>
      <c r="Q1985" s="602"/>
      <c r="R1985" s="602"/>
      <c r="S1985" s="579">
        <f t="shared" si="224"/>
        <v>0</v>
      </c>
      <c r="T1985" s="579">
        <f t="shared" si="225"/>
        <v>0</v>
      </c>
      <c r="U1985" s="814"/>
      <c r="V1985" s="814"/>
    </row>
    <row r="1986" spans="1:22" ht="15.75" hidden="1" customHeight="1" thickBot="1" x14ac:dyDescent="0.25">
      <c r="A1986" s="580" t="str">
        <f t="shared" si="226"/>
        <v/>
      </c>
      <c r="B1986" s="814"/>
      <c r="C1986" s="814"/>
      <c r="D1986" s="814"/>
      <c r="E1986" s="814"/>
      <c r="F1986" s="814"/>
      <c r="G1986" s="814"/>
      <c r="H1986" s="814"/>
      <c r="I1986" s="814"/>
      <c r="J1986" s="814"/>
      <c r="K1986" s="814"/>
      <c r="L1986" s="814"/>
      <c r="M1986" s="814"/>
      <c r="N1986" s="814"/>
      <c r="O1986" s="579">
        <f t="shared" si="222"/>
        <v>0</v>
      </c>
      <c r="P1986" s="585" t="e">
        <f t="shared" si="223"/>
        <v>#N/A</v>
      </c>
      <c r="Q1986" s="602"/>
      <c r="R1986" s="602"/>
      <c r="S1986" s="579">
        <f t="shared" si="224"/>
        <v>0</v>
      </c>
      <c r="T1986" s="579">
        <f t="shared" si="225"/>
        <v>0</v>
      </c>
      <c r="U1986" s="814"/>
      <c r="V1986" s="814"/>
    </row>
    <row r="1987" spans="1:22" ht="15.75" hidden="1" customHeight="1" thickBot="1" x14ac:dyDescent="0.25">
      <c r="A1987" s="580" t="str">
        <f t="shared" si="226"/>
        <v/>
      </c>
      <c r="B1987" s="814"/>
      <c r="C1987" s="814"/>
      <c r="D1987" s="814"/>
      <c r="E1987" s="814"/>
      <c r="F1987" s="814"/>
      <c r="G1987" s="814"/>
      <c r="H1987" s="814"/>
      <c r="I1987" s="814"/>
      <c r="J1987" s="814"/>
      <c r="K1987" s="814"/>
      <c r="L1987" s="814"/>
      <c r="M1987" s="814"/>
      <c r="N1987" s="814"/>
      <c r="O1987" s="579">
        <f t="shared" si="222"/>
        <v>0</v>
      </c>
      <c r="P1987" s="585" t="e">
        <f t="shared" si="223"/>
        <v>#N/A</v>
      </c>
      <c r="Q1987" s="602"/>
      <c r="R1987" s="602"/>
      <c r="S1987" s="579">
        <f t="shared" si="224"/>
        <v>0</v>
      </c>
      <c r="T1987" s="579">
        <f t="shared" si="225"/>
        <v>0</v>
      </c>
      <c r="U1987" s="814"/>
      <c r="V1987" s="814"/>
    </row>
    <row r="1988" spans="1:22" ht="15.75" hidden="1" customHeight="1" thickBot="1" x14ac:dyDescent="0.25">
      <c r="A1988" s="580" t="str">
        <f t="shared" si="226"/>
        <v/>
      </c>
      <c r="B1988" s="814"/>
      <c r="C1988" s="814"/>
      <c r="D1988" s="814"/>
      <c r="E1988" s="814"/>
      <c r="F1988" s="814"/>
      <c r="G1988" s="814"/>
      <c r="H1988" s="814"/>
      <c r="I1988" s="814"/>
      <c r="J1988" s="814"/>
      <c r="K1988" s="814"/>
      <c r="L1988" s="814"/>
      <c r="M1988" s="814"/>
      <c r="N1988" s="814"/>
      <c r="O1988" s="579">
        <f t="shared" si="222"/>
        <v>0</v>
      </c>
      <c r="P1988" s="585" t="e">
        <f t="shared" si="223"/>
        <v>#N/A</v>
      </c>
      <c r="Q1988" s="602"/>
      <c r="R1988" s="602"/>
      <c r="S1988" s="579">
        <f t="shared" si="224"/>
        <v>0</v>
      </c>
      <c r="T1988" s="579">
        <f t="shared" si="225"/>
        <v>0</v>
      </c>
      <c r="U1988" s="814"/>
      <c r="V1988" s="814"/>
    </row>
    <row r="1989" spans="1:22" ht="15.75" hidden="1" customHeight="1" thickBot="1" x14ac:dyDescent="0.25">
      <c r="A1989" s="580" t="str">
        <f t="shared" si="226"/>
        <v/>
      </c>
      <c r="B1989" s="814"/>
      <c r="C1989" s="814"/>
      <c r="D1989" s="814"/>
      <c r="E1989" s="814"/>
      <c r="F1989" s="814"/>
      <c r="G1989" s="814"/>
      <c r="H1989" s="814"/>
      <c r="I1989" s="814"/>
      <c r="J1989" s="814"/>
      <c r="K1989" s="814"/>
      <c r="L1989" s="814"/>
      <c r="M1989" s="814"/>
      <c r="N1989" s="814"/>
      <c r="O1989" s="579">
        <f t="shared" si="222"/>
        <v>0</v>
      </c>
      <c r="P1989" s="585" t="e">
        <f t="shared" si="223"/>
        <v>#N/A</v>
      </c>
      <c r="Q1989" s="602"/>
      <c r="R1989" s="602"/>
      <c r="S1989" s="579">
        <f t="shared" si="224"/>
        <v>0</v>
      </c>
      <c r="T1989" s="579">
        <f t="shared" si="225"/>
        <v>0</v>
      </c>
      <c r="U1989" s="814"/>
      <c r="V1989" s="814"/>
    </row>
    <row r="1990" spans="1:22" ht="15.75" hidden="1" customHeight="1" thickBot="1" x14ac:dyDescent="0.25">
      <c r="A1990" s="580" t="str">
        <f t="shared" si="226"/>
        <v/>
      </c>
      <c r="B1990" s="814"/>
      <c r="C1990" s="814"/>
      <c r="D1990" s="814"/>
      <c r="E1990" s="814"/>
      <c r="F1990" s="814"/>
      <c r="G1990" s="814"/>
      <c r="H1990" s="814"/>
      <c r="I1990" s="814"/>
      <c r="J1990" s="814"/>
      <c r="K1990" s="814"/>
      <c r="L1990" s="814"/>
      <c r="M1990" s="814"/>
      <c r="N1990" s="814"/>
      <c r="O1990" s="579">
        <f t="shared" si="222"/>
        <v>0</v>
      </c>
      <c r="P1990" s="585" t="e">
        <f t="shared" si="223"/>
        <v>#N/A</v>
      </c>
      <c r="Q1990" s="602"/>
      <c r="R1990" s="602"/>
      <c r="S1990" s="579">
        <f t="shared" si="224"/>
        <v>0</v>
      </c>
      <c r="T1990" s="579">
        <f t="shared" si="225"/>
        <v>0</v>
      </c>
      <c r="U1990" s="814"/>
      <c r="V1990" s="814"/>
    </row>
    <row r="1991" spans="1:22" ht="15.75" hidden="1" customHeight="1" thickBot="1" x14ac:dyDescent="0.25">
      <c r="A1991" s="580" t="str">
        <f t="shared" si="226"/>
        <v/>
      </c>
      <c r="B1991" s="814"/>
      <c r="C1991" s="814"/>
      <c r="D1991" s="814"/>
      <c r="E1991" s="814"/>
      <c r="F1991" s="814"/>
      <c r="G1991" s="814"/>
      <c r="H1991" s="814"/>
      <c r="I1991" s="814"/>
      <c r="J1991" s="814"/>
      <c r="K1991" s="814"/>
      <c r="L1991" s="814"/>
      <c r="M1991" s="814"/>
      <c r="N1991" s="814"/>
      <c r="O1991" s="579">
        <f t="shared" si="222"/>
        <v>0</v>
      </c>
      <c r="P1991" s="585" t="e">
        <f t="shared" si="223"/>
        <v>#N/A</v>
      </c>
      <c r="Q1991" s="602"/>
      <c r="R1991" s="602"/>
      <c r="S1991" s="579">
        <f t="shared" si="224"/>
        <v>0</v>
      </c>
      <c r="T1991" s="579">
        <f t="shared" si="225"/>
        <v>0</v>
      </c>
      <c r="U1991" s="814"/>
      <c r="V1991" s="814"/>
    </row>
    <row r="1992" spans="1:22" ht="15.75" hidden="1" customHeight="1" thickBot="1" x14ac:dyDescent="0.25">
      <c r="A1992" s="580" t="str">
        <f t="shared" si="226"/>
        <v/>
      </c>
      <c r="B1992" s="814"/>
      <c r="C1992" s="814"/>
      <c r="D1992" s="814"/>
      <c r="E1992" s="814"/>
      <c r="F1992" s="814"/>
      <c r="G1992" s="814"/>
      <c r="H1992" s="814"/>
      <c r="I1992" s="814"/>
      <c r="J1992" s="814"/>
      <c r="K1992" s="814"/>
      <c r="L1992" s="814"/>
      <c r="M1992" s="814"/>
      <c r="N1992" s="814"/>
      <c r="O1992" s="579">
        <f t="shared" si="222"/>
        <v>0</v>
      </c>
      <c r="P1992" s="585" t="e">
        <f t="shared" si="223"/>
        <v>#N/A</v>
      </c>
      <c r="Q1992" s="602"/>
      <c r="R1992" s="602"/>
      <c r="S1992" s="579">
        <f t="shared" si="224"/>
        <v>0</v>
      </c>
      <c r="T1992" s="579">
        <f t="shared" si="225"/>
        <v>0</v>
      </c>
      <c r="U1992" s="814"/>
      <c r="V1992" s="814"/>
    </row>
    <row r="1993" spans="1:22" ht="15.75" hidden="1" customHeight="1" thickBot="1" x14ac:dyDescent="0.25">
      <c r="A1993" s="580" t="str">
        <f t="shared" si="226"/>
        <v/>
      </c>
      <c r="B1993" s="814"/>
      <c r="C1993" s="814"/>
      <c r="D1993" s="814"/>
      <c r="E1993" s="814"/>
      <c r="F1993" s="814"/>
      <c r="G1993" s="814"/>
      <c r="H1993" s="814"/>
      <c r="I1993" s="814"/>
      <c r="J1993" s="814"/>
      <c r="K1993" s="814"/>
      <c r="L1993" s="814"/>
      <c r="M1993" s="814"/>
      <c r="N1993" s="814"/>
      <c r="O1993" s="579">
        <f t="shared" si="222"/>
        <v>0</v>
      </c>
      <c r="P1993" s="585" t="e">
        <f t="shared" si="223"/>
        <v>#N/A</v>
      </c>
      <c r="Q1993" s="602"/>
      <c r="R1993" s="602"/>
      <c r="S1993" s="579">
        <f t="shared" si="224"/>
        <v>0</v>
      </c>
      <c r="T1993" s="579">
        <f t="shared" si="225"/>
        <v>0</v>
      </c>
      <c r="U1993" s="814"/>
      <c r="V1993" s="814"/>
    </row>
    <row r="1994" spans="1:22" ht="15.75" hidden="1" customHeight="1" thickBot="1" x14ac:dyDescent="0.25">
      <c r="A1994" s="580" t="str">
        <f t="shared" si="226"/>
        <v/>
      </c>
      <c r="B1994" s="814"/>
      <c r="C1994" s="814"/>
      <c r="D1994" s="814"/>
      <c r="E1994" s="814"/>
      <c r="F1994" s="814"/>
      <c r="G1994" s="814"/>
      <c r="H1994" s="814"/>
      <c r="I1994" s="814"/>
      <c r="J1994" s="814"/>
      <c r="K1994" s="814"/>
      <c r="L1994" s="814"/>
      <c r="M1994" s="814"/>
      <c r="N1994" s="814"/>
      <c r="O1994" s="579">
        <f t="shared" si="222"/>
        <v>0</v>
      </c>
      <c r="P1994" s="585" t="e">
        <f t="shared" si="223"/>
        <v>#N/A</v>
      </c>
      <c r="Q1994" s="602"/>
      <c r="R1994" s="602"/>
      <c r="S1994" s="579">
        <f t="shared" si="224"/>
        <v>0</v>
      </c>
      <c r="T1994" s="579">
        <f t="shared" si="225"/>
        <v>0</v>
      </c>
      <c r="U1994" s="814"/>
      <c r="V1994" s="814"/>
    </row>
    <row r="1995" spans="1:22" ht="15.75" hidden="1" customHeight="1" thickBot="1" x14ac:dyDescent="0.25">
      <c r="A1995" s="580" t="str">
        <f t="shared" si="226"/>
        <v/>
      </c>
      <c r="B1995" s="814"/>
      <c r="C1995" s="814"/>
      <c r="D1995" s="814"/>
      <c r="E1995" s="814"/>
      <c r="F1995" s="814"/>
      <c r="G1995" s="814"/>
      <c r="H1995" s="814"/>
      <c r="I1995" s="814"/>
      <c r="J1995" s="814"/>
      <c r="K1995" s="814"/>
      <c r="L1995" s="814"/>
      <c r="M1995" s="814"/>
      <c r="N1995" s="814"/>
      <c r="O1995" s="579">
        <f t="shared" si="222"/>
        <v>0</v>
      </c>
      <c r="P1995" s="585" t="e">
        <f t="shared" si="223"/>
        <v>#N/A</v>
      </c>
      <c r="Q1995" s="602"/>
      <c r="R1995" s="602"/>
      <c r="S1995" s="579">
        <f t="shared" si="224"/>
        <v>0</v>
      </c>
      <c r="T1995" s="579">
        <f t="shared" si="225"/>
        <v>0</v>
      </c>
      <c r="U1995" s="814"/>
      <c r="V1995" s="814"/>
    </row>
    <row r="1996" spans="1:22" ht="15.75" hidden="1" customHeight="1" thickBot="1" x14ac:dyDescent="0.25">
      <c r="A1996" s="580" t="str">
        <f t="shared" si="226"/>
        <v/>
      </c>
      <c r="B1996" s="814"/>
      <c r="C1996" s="814"/>
      <c r="D1996" s="814"/>
      <c r="E1996" s="814"/>
      <c r="F1996" s="814"/>
      <c r="G1996" s="814"/>
      <c r="H1996" s="814"/>
      <c r="I1996" s="814"/>
      <c r="J1996" s="814"/>
      <c r="K1996" s="814"/>
      <c r="L1996" s="814"/>
      <c r="M1996" s="814"/>
      <c r="N1996" s="814"/>
      <c r="O1996" s="579">
        <f t="shared" si="222"/>
        <v>0</v>
      </c>
      <c r="P1996" s="585" t="e">
        <f t="shared" si="223"/>
        <v>#N/A</v>
      </c>
      <c r="Q1996" s="602"/>
      <c r="R1996" s="602"/>
      <c r="S1996" s="579">
        <f t="shared" si="224"/>
        <v>0</v>
      </c>
      <c r="T1996" s="579">
        <f t="shared" si="225"/>
        <v>0</v>
      </c>
      <c r="U1996" s="814"/>
      <c r="V1996" s="814"/>
    </row>
    <row r="1997" spans="1:22" ht="15.75" hidden="1" customHeight="1" thickBot="1" x14ac:dyDescent="0.25">
      <c r="A1997" s="580" t="str">
        <f t="shared" si="226"/>
        <v/>
      </c>
      <c r="B1997" s="814"/>
      <c r="C1997" s="814"/>
      <c r="D1997" s="814"/>
      <c r="E1997" s="814"/>
      <c r="F1997" s="814"/>
      <c r="G1997" s="814"/>
      <c r="H1997" s="814"/>
      <c r="I1997" s="814"/>
      <c r="J1997" s="814"/>
      <c r="K1997" s="814"/>
      <c r="L1997" s="814"/>
      <c r="M1997" s="814"/>
      <c r="N1997" s="814"/>
      <c r="O1997" s="579">
        <f t="shared" si="222"/>
        <v>0</v>
      </c>
      <c r="P1997" s="585" t="e">
        <f t="shared" si="223"/>
        <v>#N/A</v>
      </c>
      <c r="Q1997" s="602"/>
      <c r="R1997" s="602"/>
      <c r="S1997" s="579">
        <f t="shared" si="224"/>
        <v>0</v>
      </c>
      <c r="T1997" s="579">
        <f t="shared" si="225"/>
        <v>0</v>
      </c>
      <c r="U1997" s="814"/>
      <c r="V1997" s="814"/>
    </row>
    <row r="1998" spans="1:22" ht="15.75" hidden="1" customHeight="1" thickBot="1" x14ac:dyDescent="0.25">
      <c r="A1998" s="580" t="str">
        <f t="shared" si="226"/>
        <v/>
      </c>
      <c r="B1998" s="814"/>
      <c r="C1998" s="814"/>
      <c r="D1998" s="814"/>
      <c r="E1998" s="814"/>
      <c r="F1998" s="814"/>
      <c r="G1998" s="814"/>
      <c r="H1998" s="814"/>
      <c r="I1998" s="814"/>
      <c r="J1998" s="814"/>
      <c r="K1998" s="814"/>
      <c r="L1998" s="814"/>
      <c r="M1998" s="814"/>
      <c r="N1998" s="814"/>
      <c r="O1998" s="579">
        <f t="shared" si="222"/>
        <v>0</v>
      </c>
      <c r="P1998" s="585" t="e">
        <f t="shared" si="223"/>
        <v>#N/A</v>
      </c>
      <c r="Q1998" s="602"/>
      <c r="R1998" s="602"/>
      <c r="S1998" s="579">
        <f t="shared" si="224"/>
        <v>0</v>
      </c>
      <c r="T1998" s="579">
        <f t="shared" si="225"/>
        <v>0</v>
      </c>
      <c r="U1998" s="814"/>
      <c r="V1998" s="814"/>
    </row>
    <row r="1999" spans="1:22" ht="15.75" hidden="1" customHeight="1" thickBot="1" x14ac:dyDescent="0.25">
      <c r="A1999" s="580" t="str">
        <f t="shared" si="226"/>
        <v/>
      </c>
      <c r="B1999" s="814"/>
      <c r="C1999" s="814"/>
      <c r="D1999" s="814"/>
      <c r="E1999" s="814"/>
      <c r="F1999" s="814"/>
      <c r="G1999" s="814"/>
      <c r="H1999" s="814"/>
      <c r="I1999" s="814"/>
      <c r="J1999" s="814"/>
      <c r="K1999" s="814"/>
      <c r="L1999" s="814"/>
      <c r="M1999" s="814"/>
      <c r="N1999" s="814"/>
      <c r="O1999" s="579">
        <f t="shared" si="222"/>
        <v>0</v>
      </c>
      <c r="P1999" s="585" t="e">
        <f t="shared" si="223"/>
        <v>#N/A</v>
      </c>
      <c r="Q1999" s="602"/>
      <c r="R1999" s="602"/>
      <c r="S1999" s="579">
        <f t="shared" si="224"/>
        <v>0</v>
      </c>
      <c r="T1999" s="579">
        <f t="shared" si="225"/>
        <v>0</v>
      </c>
      <c r="U1999" s="814"/>
      <c r="V1999" s="814"/>
    </row>
    <row r="2000" spans="1:22" ht="15.75" hidden="1" customHeight="1" thickBot="1" x14ac:dyDescent="0.25">
      <c r="A2000" s="580" t="str">
        <f t="shared" si="226"/>
        <v/>
      </c>
      <c r="B2000" s="814"/>
      <c r="C2000" s="814"/>
      <c r="D2000" s="814"/>
      <c r="E2000" s="814"/>
      <c r="F2000" s="814"/>
      <c r="G2000" s="814"/>
      <c r="H2000" s="814"/>
      <c r="I2000" s="814"/>
      <c r="J2000" s="814"/>
      <c r="K2000" s="814"/>
      <c r="L2000" s="814"/>
      <c r="M2000" s="814"/>
      <c r="N2000" s="814"/>
      <c r="O2000" s="579">
        <f t="shared" si="222"/>
        <v>0</v>
      </c>
      <c r="P2000" s="585" t="e">
        <f t="shared" si="223"/>
        <v>#N/A</v>
      </c>
      <c r="Q2000" s="602"/>
      <c r="R2000" s="602"/>
      <c r="S2000" s="579">
        <f t="shared" si="224"/>
        <v>0</v>
      </c>
      <c r="T2000" s="579">
        <f t="shared" si="225"/>
        <v>0</v>
      </c>
      <c r="U2000" s="814"/>
      <c r="V2000" s="814"/>
    </row>
    <row r="2001" spans="1:22" ht="15.75" hidden="1" customHeight="1" thickBot="1" x14ac:dyDescent="0.25">
      <c r="A2001" s="580" t="str">
        <f t="shared" si="226"/>
        <v/>
      </c>
      <c r="B2001" s="814"/>
      <c r="C2001" s="814"/>
      <c r="D2001" s="814"/>
      <c r="E2001" s="814"/>
      <c r="F2001" s="814"/>
      <c r="G2001" s="814"/>
      <c r="H2001" s="814"/>
      <c r="I2001" s="814"/>
      <c r="J2001" s="814"/>
      <c r="K2001" s="814"/>
      <c r="L2001" s="814"/>
      <c r="M2001" s="814"/>
      <c r="N2001" s="814"/>
      <c r="O2001" s="579">
        <f t="shared" si="222"/>
        <v>0</v>
      </c>
      <c r="P2001" s="585" t="e">
        <f t="shared" si="223"/>
        <v>#N/A</v>
      </c>
      <c r="Q2001" s="602"/>
      <c r="R2001" s="602"/>
      <c r="S2001" s="579">
        <f t="shared" si="224"/>
        <v>0</v>
      </c>
      <c r="T2001" s="579">
        <f t="shared" si="225"/>
        <v>0</v>
      </c>
      <c r="U2001" s="814"/>
      <c r="V2001" s="814"/>
    </row>
    <row r="2002" spans="1:22" ht="15.75" hidden="1" customHeight="1" thickBot="1" x14ac:dyDescent="0.25">
      <c r="A2002" s="580" t="str">
        <f t="shared" si="226"/>
        <v/>
      </c>
      <c r="B2002" s="814"/>
      <c r="C2002" s="814"/>
      <c r="D2002" s="814"/>
      <c r="E2002" s="814"/>
      <c r="F2002" s="814"/>
      <c r="G2002" s="814"/>
      <c r="H2002" s="814"/>
      <c r="I2002" s="814"/>
      <c r="J2002" s="814"/>
      <c r="K2002" s="814"/>
      <c r="L2002" s="814"/>
      <c r="M2002" s="814"/>
      <c r="N2002" s="814"/>
      <c r="O2002" s="579">
        <f t="shared" si="222"/>
        <v>0</v>
      </c>
      <c r="P2002" s="585" t="e">
        <f t="shared" si="223"/>
        <v>#N/A</v>
      </c>
      <c r="Q2002" s="602"/>
      <c r="R2002" s="602"/>
      <c r="S2002" s="579">
        <f t="shared" si="224"/>
        <v>0</v>
      </c>
      <c r="T2002" s="579">
        <f t="shared" si="225"/>
        <v>0</v>
      </c>
      <c r="U2002" s="814"/>
      <c r="V2002" s="814"/>
    </row>
    <row r="2003" spans="1:22" ht="15.75" hidden="1" customHeight="1" thickBot="1" x14ac:dyDescent="0.25">
      <c r="A2003" s="580" t="str">
        <f t="shared" si="226"/>
        <v/>
      </c>
      <c r="B2003" s="814"/>
      <c r="C2003" s="814"/>
      <c r="D2003" s="814"/>
      <c r="E2003" s="814"/>
      <c r="F2003" s="814"/>
      <c r="G2003" s="814"/>
      <c r="H2003" s="814"/>
      <c r="I2003" s="814"/>
      <c r="J2003" s="814"/>
      <c r="K2003" s="814"/>
      <c r="L2003" s="814"/>
      <c r="M2003" s="814"/>
      <c r="N2003" s="814"/>
      <c r="O2003" s="579">
        <f t="shared" si="222"/>
        <v>0</v>
      </c>
      <c r="P2003" s="585" t="e">
        <f t="shared" si="223"/>
        <v>#N/A</v>
      </c>
      <c r="Q2003" s="602"/>
      <c r="R2003" s="602"/>
      <c r="S2003" s="579">
        <f t="shared" si="224"/>
        <v>0</v>
      </c>
      <c r="T2003" s="579">
        <f t="shared" si="225"/>
        <v>0</v>
      </c>
      <c r="U2003" s="814"/>
      <c r="V2003" s="814"/>
    </row>
    <row r="2004" spans="1:22" ht="15.75" hidden="1" customHeight="1" thickBot="1" x14ac:dyDescent="0.25">
      <c r="A2004" s="580" t="str">
        <f t="shared" si="226"/>
        <v/>
      </c>
      <c r="B2004" s="814"/>
      <c r="C2004" s="814"/>
      <c r="D2004" s="814"/>
      <c r="E2004" s="814"/>
      <c r="F2004" s="814"/>
      <c r="G2004" s="814"/>
      <c r="H2004" s="814"/>
      <c r="I2004" s="814"/>
      <c r="J2004" s="814"/>
      <c r="K2004" s="814"/>
      <c r="L2004" s="814"/>
      <c r="M2004" s="814"/>
      <c r="N2004" s="814"/>
      <c r="O2004" s="579">
        <f t="shared" si="222"/>
        <v>0</v>
      </c>
      <c r="P2004" s="585" t="e">
        <f t="shared" si="223"/>
        <v>#N/A</v>
      </c>
      <c r="Q2004" s="602"/>
      <c r="R2004" s="602"/>
      <c r="S2004" s="579">
        <f t="shared" si="224"/>
        <v>0</v>
      </c>
      <c r="T2004" s="579">
        <f t="shared" si="225"/>
        <v>0</v>
      </c>
      <c r="U2004" s="814"/>
      <c r="V2004" s="814"/>
    </row>
    <row r="2005" spans="1:22" ht="15.75" hidden="1" customHeight="1" thickBot="1" x14ac:dyDescent="0.25">
      <c r="A2005" s="580" t="str">
        <f t="shared" si="226"/>
        <v/>
      </c>
      <c r="B2005" s="814"/>
      <c r="C2005" s="814"/>
      <c r="D2005" s="814"/>
      <c r="E2005" s="814"/>
      <c r="F2005" s="814"/>
      <c r="G2005" s="814"/>
      <c r="H2005" s="814"/>
      <c r="I2005" s="814"/>
      <c r="J2005" s="814"/>
      <c r="K2005" s="814"/>
      <c r="L2005" s="814"/>
      <c r="M2005" s="814"/>
      <c r="N2005" s="814"/>
      <c r="O2005" s="579">
        <f t="shared" si="222"/>
        <v>0</v>
      </c>
      <c r="P2005" s="585" t="e">
        <f t="shared" si="223"/>
        <v>#N/A</v>
      </c>
      <c r="Q2005" s="602"/>
      <c r="R2005" s="602"/>
      <c r="S2005" s="579">
        <f t="shared" si="224"/>
        <v>0</v>
      </c>
      <c r="T2005" s="579">
        <f t="shared" si="225"/>
        <v>0</v>
      </c>
      <c r="U2005" s="814"/>
      <c r="V2005" s="814"/>
    </row>
    <row r="2006" spans="1:22" ht="15.75" hidden="1" customHeight="1" thickBot="1" x14ac:dyDescent="0.25">
      <c r="A2006" s="580" t="str">
        <f t="shared" si="226"/>
        <v/>
      </c>
      <c r="B2006" s="814"/>
      <c r="C2006" s="814"/>
      <c r="D2006" s="814"/>
      <c r="E2006" s="814"/>
      <c r="F2006" s="814"/>
      <c r="G2006" s="814"/>
      <c r="H2006" s="814"/>
      <c r="I2006" s="814"/>
      <c r="J2006" s="814"/>
      <c r="K2006" s="814"/>
      <c r="L2006" s="814"/>
      <c r="M2006" s="814"/>
      <c r="N2006" s="814"/>
      <c r="O2006" s="579">
        <f t="shared" si="222"/>
        <v>0</v>
      </c>
      <c r="P2006" s="585" t="e">
        <f t="shared" si="223"/>
        <v>#N/A</v>
      </c>
      <c r="Q2006" s="602"/>
      <c r="R2006" s="602"/>
      <c r="S2006" s="579">
        <f t="shared" si="224"/>
        <v>0</v>
      </c>
      <c r="T2006" s="579">
        <f t="shared" si="225"/>
        <v>0</v>
      </c>
      <c r="U2006" s="814"/>
      <c r="V2006" s="814"/>
    </row>
    <row r="2007" spans="1:22" ht="15.75" hidden="1" customHeight="1" thickBot="1" x14ac:dyDescent="0.25">
      <c r="A2007" s="580" t="str">
        <f t="shared" si="226"/>
        <v/>
      </c>
      <c r="B2007" s="814"/>
      <c r="C2007" s="814"/>
      <c r="D2007" s="814"/>
      <c r="E2007" s="814"/>
      <c r="F2007" s="814"/>
      <c r="G2007" s="814"/>
      <c r="H2007" s="814"/>
      <c r="I2007" s="814"/>
      <c r="J2007" s="814"/>
      <c r="K2007" s="814"/>
      <c r="L2007" s="814"/>
      <c r="M2007" s="814"/>
      <c r="N2007" s="814"/>
      <c r="O2007" s="579">
        <f t="shared" si="222"/>
        <v>0</v>
      </c>
      <c r="P2007" s="585" t="e">
        <f t="shared" si="223"/>
        <v>#N/A</v>
      </c>
      <c r="Q2007" s="602"/>
      <c r="R2007" s="602"/>
      <c r="S2007" s="579">
        <f t="shared" si="224"/>
        <v>0</v>
      </c>
      <c r="T2007" s="579">
        <f t="shared" si="225"/>
        <v>0</v>
      </c>
      <c r="U2007" s="814"/>
      <c r="V2007" s="814"/>
    </row>
    <row r="2008" spans="1:22" ht="15.75" hidden="1" customHeight="1" thickBot="1" x14ac:dyDescent="0.25">
      <c r="A2008" s="580" t="str">
        <f t="shared" si="226"/>
        <v/>
      </c>
      <c r="B2008" s="814"/>
      <c r="C2008" s="814"/>
      <c r="D2008" s="814"/>
      <c r="E2008" s="814"/>
      <c r="F2008" s="814"/>
      <c r="G2008" s="814"/>
      <c r="H2008" s="814"/>
      <c r="I2008" s="814"/>
      <c r="J2008" s="814"/>
      <c r="K2008" s="814"/>
      <c r="L2008" s="814"/>
      <c r="M2008" s="814"/>
      <c r="N2008" s="814"/>
      <c r="O2008" s="579">
        <f t="shared" si="222"/>
        <v>0</v>
      </c>
      <c r="P2008" s="585" t="e">
        <f t="shared" si="223"/>
        <v>#N/A</v>
      </c>
      <c r="Q2008" s="602"/>
      <c r="R2008" s="602"/>
      <c r="S2008" s="579">
        <f t="shared" si="224"/>
        <v>0</v>
      </c>
      <c r="T2008" s="579">
        <f t="shared" si="225"/>
        <v>0</v>
      </c>
      <c r="U2008" s="814"/>
      <c r="V2008" s="814"/>
    </row>
    <row r="2009" spans="1:22" ht="15.75" hidden="1" customHeight="1" thickBot="1" x14ac:dyDescent="0.25">
      <c r="A2009" s="580" t="str">
        <f t="shared" si="226"/>
        <v/>
      </c>
      <c r="B2009" s="814"/>
      <c r="C2009" s="814"/>
      <c r="D2009" s="814"/>
      <c r="E2009" s="814"/>
      <c r="F2009" s="814"/>
      <c r="G2009" s="814"/>
      <c r="H2009" s="814"/>
      <c r="I2009" s="814"/>
      <c r="J2009" s="814"/>
      <c r="K2009" s="814"/>
      <c r="L2009" s="814"/>
      <c r="M2009" s="814"/>
      <c r="N2009" s="814"/>
      <c r="O2009" s="579">
        <f t="shared" si="222"/>
        <v>0</v>
      </c>
      <c r="P2009" s="585" t="e">
        <f t="shared" si="223"/>
        <v>#N/A</v>
      </c>
      <c r="Q2009" s="602"/>
      <c r="R2009" s="602"/>
      <c r="S2009" s="579">
        <f t="shared" si="224"/>
        <v>0</v>
      </c>
      <c r="T2009" s="579">
        <f t="shared" si="225"/>
        <v>0</v>
      </c>
      <c r="U2009" s="814"/>
      <c r="V2009" s="814"/>
    </row>
    <row r="2010" spans="1:22" ht="15.75" hidden="1" customHeight="1" thickBot="1" x14ac:dyDescent="0.25">
      <c r="A2010" s="580" t="str">
        <f t="shared" si="226"/>
        <v/>
      </c>
      <c r="B2010" s="814"/>
      <c r="C2010" s="814"/>
      <c r="D2010" s="814"/>
      <c r="E2010" s="814"/>
      <c r="F2010" s="814"/>
      <c r="G2010" s="814"/>
      <c r="H2010" s="814"/>
      <c r="I2010" s="814"/>
      <c r="J2010" s="814"/>
      <c r="K2010" s="814"/>
      <c r="L2010" s="814"/>
      <c r="M2010" s="814"/>
      <c r="N2010" s="814"/>
      <c r="O2010" s="579">
        <f t="shared" si="222"/>
        <v>0</v>
      </c>
      <c r="P2010" s="585" t="e">
        <f t="shared" si="223"/>
        <v>#N/A</v>
      </c>
      <c r="Q2010" s="602"/>
      <c r="R2010" s="602"/>
      <c r="S2010" s="579">
        <f t="shared" si="224"/>
        <v>0</v>
      </c>
      <c r="T2010" s="579">
        <f t="shared" si="225"/>
        <v>0</v>
      </c>
      <c r="U2010" s="814"/>
      <c r="V2010" s="814"/>
    </row>
    <row r="2011" spans="1:22" ht="15.75" hidden="1" customHeight="1" thickBot="1" x14ac:dyDescent="0.25">
      <c r="A2011" s="580" t="str">
        <f t="shared" si="226"/>
        <v/>
      </c>
      <c r="B2011" s="814"/>
      <c r="C2011" s="814"/>
      <c r="D2011" s="814"/>
      <c r="E2011" s="814"/>
      <c r="F2011" s="814"/>
      <c r="G2011" s="814"/>
      <c r="H2011" s="814"/>
      <c r="I2011" s="814"/>
      <c r="J2011" s="814"/>
      <c r="K2011" s="814"/>
      <c r="L2011" s="814"/>
      <c r="M2011" s="814"/>
      <c r="N2011" s="814"/>
      <c r="O2011" s="579">
        <f t="shared" si="222"/>
        <v>0</v>
      </c>
      <c r="P2011" s="585" t="e">
        <f t="shared" si="223"/>
        <v>#N/A</v>
      </c>
      <c r="Q2011" s="602"/>
      <c r="R2011" s="602"/>
      <c r="S2011" s="579">
        <f t="shared" si="224"/>
        <v>0</v>
      </c>
      <c r="T2011" s="579">
        <f t="shared" si="225"/>
        <v>0</v>
      </c>
      <c r="U2011" s="814"/>
      <c r="V2011" s="814"/>
    </row>
    <row r="2012" spans="1:22" ht="15.75" hidden="1" customHeight="1" thickBot="1" x14ac:dyDescent="0.25">
      <c r="A2012" s="580" t="str">
        <f t="shared" si="226"/>
        <v/>
      </c>
      <c r="B2012" s="814"/>
      <c r="C2012" s="814"/>
      <c r="D2012" s="814"/>
      <c r="E2012" s="814"/>
      <c r="F2012" s="814"/>
      <c r="G2012" s="814"/>
      <c r="H2012" s="814"/>
      <c r="I2012" s="814"/>
      <c r="J2012" s="814"/>
      <c r="K2012" s="814"/>
      <c r="L2012" s="814"/>
      <c r="M2012" s="814"/>
      <c r="N2012" s="814"/>
      <c r="O2012" s="579">
        <f t="shared" si="222"/>
        <v>0</v>
      </c>
      <c r="P2012" s="585" t="e">
        <f t="shared" si="223"/>
        <v>#N/A</v>
      </c>
      <c r="Q2012" s="602"/>
      <c r="R2012" s="602"/>
      <c r="S2012" s="579">
        <f t="shared" si="224"/>
        <v>0</v>
      </c>
      <c r="T2012" s="579">
        <f t="shared" si="225"/>
        <v>0</v>
      </c>
      <c r="U2012" s="814"/>
      <c r="V2012" s="814"/>
    </row>
    <row r="2013" spans="1:22" ht="15.75" hidden="1" customHeight="1" thickBot="1" x14ac:dyDescent="0.25">
      <c r="A2013" s="580" t="str">
        <f t="shared" si="226"/>
        <v/>
      </c>
      <c r="B2013" s="814"/>
      <c r="C2013" s="814"/>
      <c r="D2013" s="814"/>
      <c r="E2013" s="814"/>
      <c r="F2013" s="814"/>
      <c r="G2013" s="814"/>
      <c r="H2013" s="814"/>
      <c r="I2013" s="814"/>
      <c r="J2013" s="814"/>
      <c r="K2013" s="814"/>
      <c r="L2013" s="814"/>
      <c r="M2013" s="814"/>
      <c r="N2013" s="814"/>
      <c r="O2013" s="579">
        <f t="shared" si="222"/>
        <v>0</v>
      </c>
      <c r="P2013" s="585" t="e">
        <f t="shared" si="223"/>
        <v>#N/A</v>
      </c>
      <c r="Q2013" s="602"/>
      <c r="R2013" s="602"/>
      <c r="S2013" s="579">
        <f t="shared" si="224"/>
        <v>0</v>
      </c>
      <c r="T2013" s="579">
        <f t="shared" si="225"/>
        <v>0</v>
      </c>
      <c r="U2013" s="814"/>
      <c r="V2013" s="814"/>
    </row>
    <row r="2014" spans="1:22" ht="15.75" hidden="1" customHeight="1" thickBot="1" x14ac:dyDescent="0.25">
      <c r="A2014" s="580" t="str">
        <f t="shared" si="226"/>
        <v/>
      </c>
      <c r="B2014" s="814"/>
      <c r="C2014" s="814"/>
      <c r="D2014" s="814"/>
      <c r="E2014" s="814"/>
      <c r="F2014" s="814"/>
      <c r="G2014" s="814"/>
      <c r="H2014" s="814"/>
      <c r="I2014" s="814"/>
      <c r="J2014" s="814"/>
      <c r="K2014" s="814"/>
      <c r="L2014" s="814"/>
      <c r="M2014" s="814"/>
      <c r="N2014" s="814"/>
      <c r="O2014" s="579">
        <f t="shared" si="222"/>
        <v>0</v>
      </c>
      <c r="P2014" s="585" t="e">
        <f t="shared" si="223"/>
        <v>#N/A</v>
      </c>
      <c r="Q2014" s="602"/>
      <c r="R2014" s="602"/>
      <c r="S2014" s="579">
        <f t="shared" si="224"/>
        <v>0</v>
      </c>
      <c r="T2014" s="579">
        <f t="shared" si="225"/>
        <v>0</v>
      </c>
      <c r="U2014" s="814"/>
      <c r="V2014" s="814"/>
    </row>
    <row r="2015" spans="1:22" ht="15.75" hidden="1" customHeight="1" thickBot="1" x14ac:dyDescent="0.25">
      <c r="A2015" s="580" t="str">
        <f t="shared" si="226"/>
        <v/>
      </c>
      <c r="B2015" s="814"/>
      <c r="C2015" s="814"/>
      <c r="D2015" s="814"/>
      <c r="E2015" s="814"/>
      <c r="F2015" s="814"/>
      <c r="G2015" s="814"/>
      <c r="H2015" s="814"/>
      <c r="I2015" s="814"/>
      <c r="J2015" s="814"/>
      <c r="K2015" s="814"/>
      <c r="L2015" s="814"/>
      <c r="M2015" s="814"/>
      <c r="N2015" s="814"/>
      <c r="O2015" s="579">
        <f t="shared" si="222"/>
        <v>0</v>
      </c>
      <c r="P2015" s="585" t="e">
        <f t="shared" si="223"/>
        <v>#N/A</v>
      </c>
      <c r="Q2015" s="602"/>
      <c r="R2015" s="602"/>
      <c r="S2015" s="579">
        <f t="shared" si="224"/>
        <v>0</v>
      </c>
      <c r="T2015" s="579">
        <f t="shared" si="225"/>
        <v>0</v>
      </c>
      <c r="U2015" s="814"/>
      <c r="V2015" s="814"/>
    </row>
    <row r="2016" spans="1:22" ht="15.75" hidden="1" customHeight="1" thickBot="1" x14ac:dyDescent="0.25">
      <c r="A2016" s="580" t="str">
        <f t="shared" si="226"/>
        <v/>
      </c>
      <c r="B2016" s="814"/>
      <c r="C2016" s="814"/>
      <c r="D2016" s="814"/>
      <c r="E2016" s="814"/>
      <c r="F2016" s="814"/>
      <c r="G2016" s="814"/>
      <c r="H2016" s="814"/>
      <c r="I2016" s="814"/>
      <c r="J2016" s="814"/>
      <c r="K2016" s="814"/>
      <c r="L2016" s="814"/>
      <c r="M2016" s="814"/>
      <c r="N2016" s="814"/>
      <c r="O2016" s="579">
        <f t="shared" si="222"/>
        <v>0</v>
      </c>
      <c r="P2016" s="585" t="e">
        <f t="shared" si="223"/>
        <v>#N/A</v>
      </c>
      <c r="Q2016" s="602"/>
      <c r="R2016" s="602"/>
      <c r="S2016" s="579">
        <f t="shared" si="224"/>
        <v>0</v>
      </c>
      <c r="T2016" s="579">
        <f t="shared" si="225"/>
        <v>0</v>
      </c>
      <c r="U2016" s="814"/>
      <c r="V2016" s="814"/>
    </row>
    <row r="2017" spans="1:22" ht="15.75" hidden="1" customHeight="1" thickBot="1" x14ac:dyDescent="0.25">
      <c r="A2017" s="580" t="str">
        <f t="shared" si="226"/>
        <v/>
      </c>
      <c r="B2017" s="814"/>
      <c r="C2017" s="814"/>
      <c r="D2017" s="814"/>
      <c r="E2017" s="814"/>
      <c r="F2017" s="814"/>
      <c r="G2017" s="814"/>
      <c r="H2017" s="814"/>
      <c r="I2017" s="814"/>
      <c r="J2017" s="814"/>
      <c r="K2017" s="814"/>
      <c r="L2017" s="814"/>
      <c r="M2017" s="814"/>
      <c r="N2017" s="814"/>
      <c r="O2017" s="579">
        <f t="shared" si="222"/>
        <v>0</v>
      </c>
      <c r="P2017" s="585" t="e">
        <f t="shared" si="223"/>
        <v>#N/A</v>
      </c>
      <c r="Q2017" s="602"/>
      <c r="R2017" s="602"/>
      <c r="S2017" s="579">
        <f t="shared" si="224"/>
        <v>0</v>
      </c>
      <c r="T2017" s="579">
        <f t="shared" si="225"/>
        <v>0</v>
      </c>
      <c r="U2017" s="814"/>
      <c r="V2017" s="814"/>
    </row>
    <row r="2018" spans="1:22" ht="15.75" hidden="1" customHeight="1" thickBot="1" x14ac:dyDescent="0.25">
      <c r="A2018" s="580" t="str">
        <f t="shared" si="226"/>
        <v/>
      </c>
      <c r="B2018" s="814"/>
      <c r="C2018" s="814"/>
      <c r="D2018" s="814"/>
      <c r="E2018" s="814"/>
      <c r="F2018" s="814"/>
      <c r="G2018" s="814"/>
      <c r="H2018" s="814"/>
      <c r="I2018" s="814"/>
      <c r="J2018" s="814"/>
      <c r="K2018" s="814"/>
      <c r="L2018" s="814"/>
      <c r="M2018" s="814"/>
      <c r="N2018" s="814"/>
      <c r="O2018" s="579">
        <f t="shared" si="222"/>
        <v>0</v>
      </c>
      <c r="P2018" s="585" t="e">
        <f t="shared" si="223"/>
        <v>#N/A</v>
      </c>
      <c r="Q2018" s="602"/>
      <c r="R2018" s="602"/>
      <c r="S2018" s="579">
        <f t="shared" si="224"/>
        <v>0</v>
      </c>
      <c r="T2018" s="579">
        <f t="shared" si="225"/>
        <v>0</v>
      </c>
      <c r="U2018" s="814"/>
      <c r="V2018" s="814"/>
    </row>
    <row r="2019" spans="1:22" ht="15.75" hidden="1" customHeight="1" thickBot="1" x14ac:dyDescent="0.25">
      <c r="A2019" s="580" t="str">
        <f t="shared" si="226"/>
        <v/>
      </c>
      <c r="B2019" s="814"/>
      <c r="C2019" s="814"/>
      <c r="D2019" s="814"/>
      <c r="E2019" s="814"/>
      <c r="F2019" s="814"/>
      <c r="G2019" s="814"/>
      <c r="H2019" s="814"/>
      <c r="I2019" s="814"/>
      <c r="J2019" s="814"/>
      <c r="K2019" s="814"/>
      <c r="L2019" s="814"/>
      <c r="M2019" s="814"/>
      <c r="N2019" s="814"/>
      <c r="O2019" s="579">
        <f t="shared" si="222"/>
        <v>0</v>
      </c>
      <c r="P2019" s="585" t="e">
        <f t="shared" si="223"/>
        <v>#N/A</v>
      </c>
      <c r="Q2019" s="602"/>
      <c r="R2019" s="602"/>
      <c r="S2019" s="579">
        <f t="shared" si="224"/>
        <v>0</v>
      </c>
      <c r="T2019" s="579">
        <f t="shared" si="225"/>
        <v>0</v>
      </c>
      <c r="U2019" s="814"/>
      <c r="V2019" s="814"/>
    </row>
    <row r="2020" spans="1:22" ht="15.75" hidden="1" customHeight="1" thickBot="1" x14ac:dyDescent="0.25">
      <c r="A2020" s="580" t="str">
        <f t="shared" si="226"/>
        <v/>
      </c>
      <c r="B2020" s="814"/>
      <c r="C2020" s="814"/>
      <c r="D2020" s="814"/>
      <c r="E2020" s="814"/>
      <c r="F2020" s="814"/>
      <c r="G2020" s="814"/>
      <c r="H2020" s="814"/>
      <c r="I2020" s="814"/>
      <c r="J2020" s="814"/>
      <c r="K2020" s="814"/>
      <c r="L2020" s="814"/>
      <c r="M2020" s="814"/>
      <c r="N2020" s="814"/>
      <c r="O2020" s="579">
        <f t="shared" si="222"/>
        <v>0</v>
      </c>
      <c r="P2020" s="585" t="e">
        <f t="shared" si="223"/>
        <v>#N/A</v>
      </c>
      <c r="Q2020" s="602"/>
      <c r="R2020" s="602"/>
      <c r="S2020" s="579">
        <f t="shared" si="224"/>
        <v>0</v>
      </c>
      <c r="T2020" s="579">
        <f t="shared" si="225"/>
        <v>0</v>
      </c>
      <c r="U2020" s="814"/>
      <c r="V2020" s="814"/>
    </row>
    <row r="2021" spans="1:22" ht="15.75" hidden="1" customHeight="1" thickBot="1" x14ac:dyDescent="0.25">
      <c r="A2021" s="580" t="str">
        <f t="shared" si="226"/>
        <v/>
      </c>
      <c r="B2021" s="814"/>
      <c r="C2021" s="814"/>
      <c r="D2021" s="814"/>
      <c r="E2021" s="814"/>
      <c r="F2021" s="814"/>
      <c r="G2021" s="814"/>
      <c r="H2021" s="814"/>
      <c r="I2021" s="814"/>
      <c r="J2021" s="814"/>
      <c r="K2021" s="814"/>
      <c r="L2021" s="814"/>
      <c r="M2021" s="814"/>
      <c r="N2021" s="814"/>
      <c r="O2021" s="579">
        <f t="shared" si="222"/>
        <v>0</v>
      </c>
      <c r="P2021" s="585" t="e">
        <f t="shared" si="223"/>
        <v>#N/A</v>
      </c>
      <c r="Q2021" s="602"/>
      <c r="R2021" s="602"/>
      <c r="S2021" s="579">
        <f t="shared" si="224"/>
        <v>0</v>
      </c>
      <c r="T2021" s="579">
        <f t="shared" si="225"/>
        <v>0</v>
      </c>
      <c r="U2021" s="814"/>
      <c r="V2021" s="814"/>
    </row>
    <row r="2022" spans="1:22" ht="15.75" hidden="1" customHeight="1" thickBot="1" x14ac:dyDescent="0.25">
      <c r="A2022" s="580" t="str">
        <f t="shared" si="226"/>
        <v/>
      </c>
      <c r="B2022" s="814"/>
      <c r="C2022" s="814"/>
      <c r="D2022" s="814"/>
      <c r="E2022" s="814"/>
      <c r="F2022" s="814"/>
      <c r="G2022" s="814"/>
      <c r="H2022" s="814"/>
      <c r="I2022" s="814"/>
      <c r="J2022" s="814"/>
      <c r="K2022" s="814"/>
      <c r="L2022" s="814"/>
      <c r="M2022" s="814"/>
      <c r="N2022" s="814"/>
      <c r="O2022" s="579">
        <f t="shared" si="222"/>
        <v>0</v>
      </c>
      <c r="P2022" s="585" t="e">
        <f t="shared" si="223"/>
        <v>#N/A</v>
      </c>
      <c r="Q2022" s="602"/>
      <c r="R2022" s="602"/>
      <c r="S2022" s="579">
        <f t="shared" si="224"/>
        <v>0</v>
      </c>
      <c r="T2022" s="579">
        <f t="shared" si="225"/>
        <v>0</v>
      </c>
      <c r="U2022" s="814"/>
      <c r="V2022" s="814"/>
    </row>
    <row r="2023" spans="1:22" ht="15.75" hidden="1" customHeight="1" thickBot="1" x14ac:dyDescent="0.25">
      <c r="A2023" s="580" t="str">
        <f t="shared" si="226"/>
        <v/>
      </c>
      <c r="B2023" s="814"/>
      <c r="C2023" s="814"/>
      <c r="D2023" s="814"/>
      <c r="E2023" s="814"/>
      <c r="F2023" s="814"/>
      <c r="G2023" s="814"/>
      <c r="H2023" s="814"/>
      <c r="I2023" s="814"/>
      <c r="J2023" s="814"/>
      <c r="K2023" s="814"/>
      <c r="L2023" s="814"/>
      <c r="M2023" s="814"/>
      <c r="N2023" s="814"/>
      <c r="O2023" s="579">
        <f t="shared" si="222"/>
        <v>0</v>
      </c>
      <c r="P2023" s="585" t="e">
        <f t="shared" si="223"/>
        <v>#N/A</v>
      </c>
      <c r="Q2023" s="602"/>
      <c r="R2023" s="602"/>
      <c r="S2023" s="579">
        <f t="shared" si="224"/>
        <v>0</v>
      </c>
      <c r="T2023" s="579">
        <f t="shared" si="225"/>
        <v>0</v>
      </c>
      <c r="U2023" s="814"/>
      <c r="V2023" s="814"/>
    </row>
    <row r="2024" spans="1:22" ht="15.75" hidden="1" customHeight="1" thickBot="1" x14ac:dyDescent="0.25">
      <c r="A2024" s="580" t="str">
        <f t="shared" si="226"/>
        <v/>
      </c>
      <c r="B2024" s="814"/>
      <c r="C2024" s="814"/>
      <c r="D2024" s="814"/>
      <c r="E2024" s="814"/>
      <c r="F2024" s="814"/>
      <c r="G2024" s="814"/>
      <c r="H2024" s="814"/>
      <c r="I2024" s="814"/>
      <c r="J2024" s="814"/>
      <c r="K2024" s="814"/>
      <c r="L2024" s="814"/>
      <c r="M2024" s="814"/>
      <c r="N2024" s="814"/>
      <c r="O2024" s="579">
        <f t="shared" si="222"/>
        <v>0</v>
      </c>
      <c r="P2024" s="585" t="e">
        <f t="shared" si="223"/>
        <v>#N/A</v>
      </c>
      <c r="Q2024" s="602"/>
      <c r="R2024" s="602"/>
      <c r="S2024" s="579">
        <f t="shared" si="224"/>
        <v>0</v>
      </c>
      <c r="T2024" s="579">
        <f t="shared" si="225"/>
        <v>0</v>
      </c>
      <c r="U2024" s="814"/>
      <c r="V2024" s="814"/>
    </row>
    <row r="2025" spans="1:22" ht="15.75" hidden="1" customHeight="1" thickBot="1" x14ac:dyDescent="0.25">
      <c r="A2025" s="580" t="str">
        <f t="shared" si="226"/>
        <v/>
      </c>
      <c r="B2025" s="814"/>
      <c r="C2025" s="814"/>
      <c r="D2025" s="814"/>
      <c r="E2025" s="814"/>
      <c r="F2025" s="814"/>
      <c r="G2025" s="814"/>
      <c r="H2025" s="814"/>
      <c r="I2025" s="814"/>
      <c r="J2025" s="814"/>
      <c r="K2025" s="814"/>
      <c r="L2025" s="814"/>
      <c r="M2025" s="814"/>
      <c r="N2025" s="814"/>
      <c r="O2025" s="579">
        <f t="shared" si="222"/>
        <v>0</v>
      </c>
      <c r="P2025" s="585" t="e">
        <f t="shared" si="223"/>
        <v>#N/A</v>
      </c>
      <c r="Q2025" s="602"/>
      <c r="R2025" s="602"/>
      <c r="S2025" s="579">
        <f t="shared" si="224"/>
        <v>0</v>
      </c>
      <c r="T2025" s="579">
        <f t="shared" si="225"/>
        <v>0</v>
      </c>
      <c r="U2025" s="814"/>
      <c r="V2025" s="814"/>
    </row>
    <row r="2026" spans="1:22" ht="15.75" hidden="1" customHeight="1" thickBot="1" x14ac:dyDescent="0.25">
      <c r="A2026" s="580" t="str">
        <f t="shared" si="226"/>
        <v/>
      </c>
      <c r="B2026" s="814"/>
      <c r="C2026" s="814"/>
      <c r="D2026" s="814"/>
      <c r="E2026" s="814"/>
      <c r="F2026" s="814"/>
      <c r="G2026" s="814"/>
      <c r="H2026" s="814"/>
      <c r="I2026" s="814"/>
      <c r="J2026" s="814"/>
      <c r="K2026" s="814"/>
      <c r="L2026" s="814"/>
      <c r="M2026" s="814"/>
      <c r="N2026" s="814"/>
      <c r="O2026" s="579">
        <f t="shared" si="222"/>
        <v>0</v>
      </c>
      <c r="P2026" s="585" t="e">
        <f t="shared" si="223"/>
        <v>#N/A</v>
      </c>
      <c r="Q2026" s="602"/>
      <c r="R2026" s="602"/>
      <c r="S2026" s="579">
        <f t="shared" si="224"/>
        <v>0</v>
      </c>
      <c r="T2026" s="579">
        <f t="shared" si="225"/>
        <v>0</v>
      </c>
      <c r="U2026" s="814"/>
      <c r="V2026" s="814"/>
    </row>
    <row r="2027" spans="1:22" ht="15.75" hidden="1" customHeight="1" thickBot="1" x14ac:dyDescent="0.25">
      <c r="A2027" s="580" t="str">
        <f t="shared" si="226"/>
        <v/>
      </c>
      <c r="B2027" s="814"/>
      <c r="C2027" s="814"/>
      <c r="D2027" s="814"/>
      <c r="E2027" s="814"/>
      <c r="F2027" s="814"/>
      <c r="G2027" s="814"/>
      <c r="H2027" s="814"/>
      <c r="I2027" s="814"/>
      <c r="J2027" s="814"/>
      <c r="K2027" s="814"/>
      <c r="L2027" s="814"/>
      <c r="M2027" s="814"/>
      <c r="N2027" s="814"/>
      <c r="O2027" s="579">
        <f t="shared" si="222"/>
        <v>0</v>
      </c>
      <c r="P2027" s="585" t="e">
        <f t="shared" si="223"/>
        <v>#N/A</v>
      </c>
      <c r="Q2027" s="602"/>
      <c r="R2027" s="602"/>
      <c r="S2027" s="579">
        <f t="shared" si="224"/>
        <v>0</v>
      </c>
      <c r="T2027" s="579">
        <f t="shared" si="225"/>
        <v>0</v>
      </c>
      <c r="U2027" s="814"/>
      <c r="V2027" s="814"/>
    </row>
    <row r="2028" spans="1:22" ht="15.75" hidden="1" customHeight="1" thickBot="1" x14ac:dyDescent="0.25">
      <c r="A2028" s="580" t="str">
        <f t="shared" si="226"/>
        <v/>
      </c>
      <c r="B2028" s="814"/>
      <c r="C2028" s="814"/>
      <c r="D2028" s="814"/>
      <c r="E2028" s="814"/>
      <c r="F2028" s="814"/>
      <c r="G2028" s="814"/>
      <c r="H2028" s="814"/>
      <c r="I2028" s="814"/>
      <c r="J2028" s="814"/>
      <c r="K2028" s="814"/>
      <c r="L2028" s="814"/>
      <c r="M2028" s="814"/>
      <c r="N2028" s="814"/>
      <c r="O2028" s="579">
        <f t="shared" si="222"/>
        <v>0</v>
      </c>
      <c r="P2028" s="585" t="e">
        <f t="shared" si="223"/>
        <v>#N/A</v>
      </c>
      <c r="Q2028" s="602"/>
      <c r="R2028" s="602"/>
      <c r="S2028" s="579">
        <f t="shared" si="224"/>
        <v>0</v>
      </c>
      <c r="T2028" s="579">
        <f t="shared" si="225"/>
        <v>0</v>
      </c>
      <c r="U2028" s="814"/>
      <c r="V2028" s="814"/>
    </row>
    <row r="2029" spans="1:22" ht="15.75" hidden="1" customHeight="1" thickBot="1" x14ac:dyDescent="0.25">
      <c r="A2029" s="580" t="str">
        <f t="shared" si="226"/>
        <v/>
      </c>
      <c r="B2029" s="814"/>
      <c r="C2029" s="814"/>
      <c r="D2029" s="814"/>
      <c r="E2029" s="814"/>
      <c r="F2029" s="814"/>
      <c r="G2029" s="814"/>
      <c r="H2029" s="814"/>
      <c r="I2029" s="814"/>
      <c r="J2029" s="814"/>
      <c r="K2029" s="814"/>
      <c r="L2029" s="814"/>
      <c r="M2029" s="814"/>
      <c r="N2029" s="814"/>
      <c r="O2029" s="579">
        <f t="shared" si="222"/>
        <v>0</v>
      </c>
      <c r="P2029" s="585" t="e">
        <f t="shared" si="223"/>
        <v>#N/A</v>
      </c>
      <c r="Q2029" s="602"/>
      <c r="R2029" s="602"/>
      <c r="S2029" s="579">
        <f t="shared" si="224"/>
        <v>0</v>
      </c>
      <c r="T2029" s="579">
        <f t="shared" si="225"/>
        <v>0</v>
      </c>
      <c r="U2029" s="814"/>
      <c r="V2029" s="814"/>
    </row>
    <row r="2030" spans="1:22" ht="15.75" hidden="1" customHeight="1" thickBot="1" x14ac:dyDescent="0.25">
      <c r="A2030" s="580" t="str">
        <f t="shared" si="226"/>
        <v/>
      </c>
      <c r="B2030" s="814"/>
      <c r="C2030" s="814"/>
      <c r="D2030" s="814"/>
      <c r="E2030" s="814"/>
      <c r="F2030" s="814"/>
      <c r="G2030" s="814"/>
      <c r="H2030" s="814"/>
      <c r="I2030" s="814"/>
      <c r="J2030" s="814"/>
      <c r="K2030" s="814"/>
      <c r="L2030" s="814"/>
      <c r="M2030" s="814"/>
      <c r="N2030" s="814"/>
      <c r="O2030" s="579">
        <f t="shared" si="222"/>
        <v>0</v>
      </c>
      <c r="P2030" s="585" t="e">
        <f t="shared" si="223"/>
        <v>#N/A</v>
      </c>
      <c r="Q2030" s="602"/>
      <c r="R2030" s="602"/>
      <c r="S2030" s="579">
        <f t="shared" si="224"/>
        <v>0</v>
      </c>
      <c r="T2030" s="579">
        <f t="shared" si="225"/>
        <v>0</v>
      </c>
      <c r="U2030" s="814"/>
      <c r="V2030" s="814"/>
    </row>
    <row r="2031" spans="1:22" ht="15.75" hidden="1" customHeight="1" thickBot="1" x14ac:dyDescent="0.25">
      <c r="A2031" s="580" t="str">
        <f t="shared" si="226"/>
        <v/>
      </c>
      <c r="B2031" s="814"/>
      <c r="C2031" s="814"/>
      <c r="D2031" s="814"/>
      <c r="E2031" s="814"/>
      <c r="F2031" s="814"/>
      <c r="G2031" s="814"/>
      <c r="H2031" s="814"/>
      <c r="I2031" s="814"/>
      <c r="J2031" s="814"/>
      <c r="K2031" s="814"/>
      <c r="L2031" s="814"/>
      <c r="M2031" s="814"/>
      <c r="N2031" s="814"/>
      <c r="O2031" s="579">
        <f t="shared" si="222"/>
        <v>0</v>
      </c>
      <c r="P2031" s="585" t="e">
        <f t="shared" si="223"/>
        <v>#N/A</v>
      </c>
      <c r="Q2031" s="602"/>
      <c r="R2031" s="602"/>
      <c r="S2031" s="579">
        <f t="shared" si="224"/>
        <v>0</v>
      </c>
      <c r="T2031" s="579">
        <f t="shared" si="225"/>
        <v>0</v>
      </c>
      <c r="U2031" s="814"/>
      <c r="V2031" s="814"/>
    </row>
    <row r="2032" spans="1:22" ht="15.75" hidden="1" customHeight="1" thickBot="1" x14ac:dyDescent="0.25">
      <c r="A2032" s="580" t="str">
        <f t="shared" si="226"/>
        <v/>
      </c>
      <c r="B2032" s="814"/>
      <c r="C2032" s="814"/>
      <c r="D2032" s="814"/>
      <c r="E2032" s="814"/>
      <c r="F2032" s="814"/>
      <c r="G2032" s="814"/>
      <c r="H2032" s="814"/>
      <c r="I2032" s="814"/>
      <c r="J2032" s="814"/>
      <c r="K2032" s="814"/>
      <c r="L2032" s="814"/>
      <c r="M2032" s="814"/>
      <c r="N2032" s="814"/>
      <c r="O2032" s="579">
        <f t="shared" si="222"/>
        <v>0</v>
      </c>
      <c r="P2032" s="585" t="e">
        <f t="shared" si="223"/>
        <v>#N/A</v>
      </c>
      <c r="Q2032" s="602"/>
      <c r="R2032" s="602"/>
      <c r="S2032" s="579">
        <f t="shared" si="224"/>
        <v>0</v>
      </c>
      <c r="T2032" s="579">
        <f t="shared" si="225"/>
        <v>0</v>
      </c>
      <c r="U2032" s="814"/>
      <c r="V2032" s="814"/>
    </row>
    <row r="2033" spans="1:22" ht="15.75" hidden="1" customHeight="1" thickBot="1" x14ac:dyDescent="0.25">
      <c r="A2033" s="580" t="str">
        <f t="shared" si="226"/>
        <v/>
      </c>
      <c r="B2033" s="814"/>
      <c r="C2033" s="814"/>
      <c r="D2033" s="814"/>
      <c r="E2033" s="814"/>
      <c r="F2033" s="814"/>
      <c r="G2033" s="814"/>
      <c r="H2033" s="814"/>
      <c r="I2033" s="814"/>
      <c r="J2033" s="814"/>
      <c r="K2033" s="814"/>
      <c r="L2033" s="814"/>
      <c r="M2033" s="814"/>
      <c r="N2033" s="814"/>
      <c r="O2033" s="579">
        <f t="shared" si="222"/>
        <v>0</v>
      </c>
      <c r="P2033" s="585" t="e">
        <f t="shared" si="223"/>
        <v>#N/A</v>
      </c>
      <c r="Q2033" s="602"/>
      <c r="R2033" s="602"/>
      <c r="S2033" s="579">
        <f t="shared" si="224"/>
        <v>0</v>
      </c>
      <c r="T2033" s="579">
        <f t="shared" si="225"/>
        <v>0</v>
      </c>
      <c r="U2033" s="814"/>
      <c r="V2033" s="814"/>
    </row>
    <row r="2034" spans="1:22" ht="15.75" hidden="1" customHeight="1" thickBot="1" x14ac:dyDescent="0.25">
      <c r="A2034" s="580" t="str">
        <f t="shared" si="226"/>
        <v/>
      </c>
      <c r="B2034" s="814"/>
      <c r="C2034" s="814"/>
      <c r="D2034" s="814"/>
      <c r="E2034" s="814"/>
      <c r="F2034" s="814"/>
      <c r="G2034" s="814"/>
      <c r="H2034" s="814"/>
      <c r="I2034" s="814"/>
      <c r="J2034" s="814"/>
      <c r="K2034" s="814"/>
      <c r="L2034" s="814"/>
      <c r="M2034" s="814"/>
      <c r="N2034" s="814"/>
      <c r="O2034" s="579">
        <f t="shared" si="222"/>
        <v>0</v>
      </c>
      <c r="P2034" s="585" t="e">
        <f t="shared" si="223"/>
        <v>#N/A</v>
      </c>
      <c r="Q2034" s="602"/>
      <c r="R2034" s="602"/>
      <c r="S2034" s="579">
        <f t="shared" si="224"/>
        <v>0</v>
      </c>
      <c r="T2034" s="579">
        <f t="shared" si="225"/>
        <v>0</v>
      </c>
      <c r="U2034" s="814"/>
      <c r="V2034" s="814"/>
    </row>
    <row r="2035" spans="1:22" ht="15.75" hidden="1" customHeight="1" thickBot="1" x14ac:dyDescent="0.25">
      <c r="A2035" s="580" t="str">
        <f t="shared" si="226"/>
        <v/>
      </c>
      <c r="B2035" s="814"/>
      <c r="C2035" s="814"/>
      <c r="D2035" s="814"/>
      <c r="E2035" s="814"/>
      <c r="F2035" s="814"/>
      <c r="G2035" s="814"/>
      <c r="H2035" s="814"/>
      <c r="I2035" s="814"/>
      <c r="J2035" s="814"/>
      <c r="K2035" s="814"/>
      <c r="L2035" s="814"/>
      <c r="M2035" s="814"/>
      <c r="N2035" s="814"/>
      <c r="O2035" s="579">
        <f t="shared" ref="O2035:O2098" si="227">ROUNDUP(IF(N2035="PENDANT",(VLOOKUP(L2035,$E$2:$I$9,5,FALSE)*M2035)),0)</f>
        <v>0</v>
      </c>
      <c r="P2035" s="585" t="e">
        <f t="shared" ref="P2035:P2098" si="228">ROUNDUP(VLOOKUP(L2035,$E$2:$I$9,5,FALSE)*M2035,0)</f>
        <v>#N/A</v>
      </c>
      <c r="Q2035" s="602"/>
      <c r="R2035" s="602"/>
      <c r="S2035" s="579">
        <f t="shared" ref="S2035:S2098" si="229">ROUNDUP(IF(N2035="pps",(M2035*VLOOKUP(L2035,$E$2:$I$9,4,FALSE)*$B$3)/E2035,0),0)</f>
        <v>0</v>
      </c>
      <c r="T2035" s="579">
        <f t="shared" ref="T2035:T2098" si="230">ROUNDUP(IF(N2035="pps",(M2035*VLOOKUP(L2035,$E$2:$I$9,4,FALSE)*$B$9)/E2035,0),0)</f>
        <v>0</v>
      </c>
      <c r="U2035" s="814"/>
      <c r="V2035" s="814"/>
    </row>
    <row r="2036" spans="1:22" ht="15.75" hidden="1" customHeight="1" thickBot="1" x14ac:dyDescent="0.25">
      <c r="A2036" s="580" t="str">
        <f t="shared" si="226"/>
        <v/>
      </c>
      <c r="B2036" s="814"/>
      <c r="C2036" s="814"/>
      <c r="D2036" s="814"/>
      <c r="E2036" s="814"/>
      <c r="F2036" s="814"/>
      <c r="G2036" s="814"/>
      <c r="H2036" s="814"/>
      <c r="I2036" s="814"/>
      <c r="J2036" s="814"/>
      <c r="K2036" s="814"/>
      <c r="L2036" s="814"/>
      <c r="M2036" s="814"/>
      <c r="N2036" s="814"/>
      <c r="O2036" s="579">
        <f t="shared" si="227"/>
        <v>0</v>
      </c>
      <c r="P2036" s="585" t="e">
        <f t="shared" si="228"/>
        <v>#N/A</v>
      </c>
      <c r="Q2036" s="602"/>
      <c r="R2036" s="602"/>
      <c r="S2036" s="579">
        <f t="shared" si="229"/>
        <v>0</v>
      </c>
      <c r="T2036" s="579">
        <f t="shared" si="230"/>
        <v>0</v>
      </c>
      <c r="U2036" s="814"/>
      <c r="V2036" s="814"/>
    </row>
    <row r="2037" spans="1:22" ht="15.75" hidden="1" customHeight="1" thickBot="1" x14ac:dyDescent="0.25">
      <c r="A2037" s="580" t="str">
        <f t="shared" si="226"/>
        <v/>
      </c>
      <c r="B2037" s="814"/>
      <c r="C2037" s="814"/>
      <c r="D2037" s="814"/>
      <c r="E2037" s="814"/>
      <c r="F2037" s="814"/>
      <c r="G2037" s="814"/>
      <c r="H2037" s="814"/>
      <c r="I2037" s="814"/>
      <c r="J2037" s="814"/>
      <c r="K2037" s="814"/>
      <c r="L2037" s="814"/>
      <c r="M2037" s="814"/>
      <c r="N2037" s="814"/>
      <c r="O2037" s="579">
        <f t="shared" si="227"/>
        <v>0</v>
      </c>
      <c r="P2037" s="585" t="e">
        <f t="shared" si="228"/>
        <v>#N/A</v>
      </c>
      <c r="Q2037" s="602"/>
      <c r="R2037" s="602"/>
      <c r="S2037" s="579">
        <f t="shared" si="229"/>
        <v>0</v>
      </c>
      <c r="T2037" s="579">
        <f t="shared" si="230"/>
        <v>0</v>
      </c>
      <c r="U2037" s="814"/>
      <c r="V2037" s="814"/>
    </row>
    <row r="2038" spans="1:22" ht="15.75" hidden="1" customHeight="1" thickBot="1" x14ac:dyDescent="0.25">
      <c r="A2038" s="580" t="str">
        <f t="shared" si="226"/>
        <v/>
      </c>
      <c r="B2038" s="814"/>
      <c r="C2038" s="814"/>
      <c r="D2038" s="814"/>
      <c r="E2038" s="814"/>
      <c r="F2038" s="814"/>
      <c r="G2038" s="814"/>
      <c r="H2038" s="814"/>
      <c r="I2038" s="814"/>
      <c r="J2038" s="814"/>
      <c r="K2038" s="814"/>
      <c r="L2038" s="814"/>
      <c r="M2038" s="814"/>
      <c r="N2038" s="814"/>
      <c r="O2038" s="579">
        <f t="shared" si="227"/>
        <v>0</v>
      </c>
      <c r="P2038" s="585" t="e">
        <f t="shared" si="228"/>
        <v>#N/A</v>
      </c>
      <c r="Q2038" s="602"/>
      <c r="R2038" s="602"/>
      <c r="S2038" s="579">
        <f t="shared" si="229"/>
        <v>0</v>
      </c>
      <c r="T2038" s="579">
        <f t="shared" si="230"/>
        <v>0</v>
      </c>
      <c r="U2038" s="814"/>
      <c r="V2038" s="814"/>
    </row>
    <row r="2039" spans="1:22" ht="15.75" hidden="1" customHeight="1" thickBot="1" x14ac:dyDescent="0.25">
      <c r="A2039" s="580" t="str">
        <f t="shared" si="226"/>
        <v/>
      </c>
      <c r="B2039" s="814"/>
      <c r="C2039" s="814"/>
      <c r="D2039" s="814"/>
      <c r="E2039" s="814"/>
      <c r="F2039" s="814"/>
      <c r="G2039" s="814"/>
      <c r="H2039" s="814"/>
      <c r="I2039" s="814"/>
      <c r="J2039" s="814"/>
      <c r="K2039" s="814"/>
      <c r="L2039" s="814"/>
      <c r="M2039" s="814"/>
      <c r="N2039" s="814"/>
      <c r="O2039" s="579">
        <f t="shared" si="227"/>
        <v>0</v>
      </c>
      <c r="P2039" s="585" t="e">
        <f t="shared" si="228"/>
        <v>#N/A</v>
      </c>
      <c r="Q2039" s="602"/>
      <c r="R2039" s="602"/>
      <c r="S2039" s="579">
        <f t="shared" si="229"/>
        <v>0</v>
      </c>
      <c r="T2039" s="579">
        <f t="shared" si="230"/>
        <v>0</v>
      </c>
      <c r="U2039" s="814"/>
      <c r="V2039" s="814"/>
    </row>
    <row r="2040" spans="1:22" ht="15.75" hidden="1" customHeight="1" thickBot="1" x14ac:dyDescent="0.25">
      <c r="A2040" s="580" t="str">
        <f t="shared" si="226"/>
        <v/>
      </c>
      <c r="B2040" s="814"/>
      <c r="C2040" s="814"/>
      <c r="D2040" s="814"/>
      <c r="E2040" s="814"/>
      <c r="F2040" s="814"/>
      <c r="G2040" s="814"/>
      <c r="H2040" s="814"/>
      <c r="I2040" s="814"/>
      <c r="J2040" s="814"/>
      <c r="K2040" s="814"/>
      <c r="L2040" s="814"/>
      <c r="M2040" s="814"/>
      <c r="N2040" s="814"/>
      <c r="O2040" s="579">
        <f t="shared" si="227"/>
        <v>0</v>
      </c>
      <c r="P2040" s="585" t="e">
        <f t="shared" si="228"/>
        <v>#N/A</v>
      </c>
      <c r="Q2040" s="602"/>
      <c r="R2040" s="602"/>
      <c r="S2040" s="579">
        <f t="shared" si="229"/>
        <v>0</v>
      </c>
      <c r="T2040" s="579">
        <f t="shared" si="230"/>
        <v>0</v>
      </c>
      <c r="U2040" s="814"/>
      <c r="V2040" s="814"/>
    </row>
    <row r="2041" spans="1:22" ht="15.75" hidden="1" customHeight="1" thickBot="1" x14ac:dyDescent="0.25">
      <c r="A2041" s="580" t="str">
        <f t="shared" si="226"/>
        <v/>
      </c>
      <c r="B2041" s="814"/>
      <c r="C2041" s="814"/>
      <c r="D2041" s="814"/>
      <c r="E2041" s="814"/>
      <c r="F2041" s="814"/>
      <c r="G2041" s="814"/>
      <c r="H2041" s="814"/>
      <c r="I2041" s="814"/>
      <c r="J2041" s="814"/>
      <c r="K2041" s="814"/>
      <c r="L2041" s="814"/>
      <c r="M2041" s="814"/>
      <c r="N2041" s="814"/>
      <c r="O2041" s="579">
        <f t="shared" si="227"/>
        <v>0</v>
      </c>
      <c r="P2041" s="585" t="e">
        <f t="shared" si="228"/>
        <v>#N/A</v>
      </c>
      <c r="Q2041" s="602"/>
      <c r="R2041" s="602"/>
      <c r="S2041" s="579">
        <f t="shared" si="229"/>
        <v>0</v>
      </c>
      <c r="T2041" s="579">
        <f t="shared" si="230"/>
        <v>0</v>
      </c>
      <c r="U2041" s="814"/>
      <c r="V2041" s="814"/>
    </row>
    <row r="2042" spans="1:22" ht="15.75" hidden="1" customHeight="1" thickBot="1" x14ac:dyDescent="0.25">
      <c r="A2042" s="580" t="str">
        <f t="shared" ref="A2042:A2105" si="231">CONCATENATE(C2042,G2042)</f>
        <v/>
      </c>
      <c r="B2042" s="814"/>
      <c r="C2042" s="814"/>
      <c r="D2042" s="814"/>
      <c r="E2042" s="814"/>
      <c r="F2042" s="814"/>
      <c r="G2042" s="814"/>
      <c r="H2042" s="814"/>
      <c r="I2042" s="814"/>
      <c r="J2042" s="814"/>
      <c r="K2042" s="814"/>
      <c r="L2042" s="814"/>
      <c r="M2042" s="814"/>
      <c r="N2042" s="814"/>
      <c r="O2042" s="579">
        <f t="shared" si="227"/>
        <v>0</v>
      </c>
      <c r="P2042" s="585" t="e">
        <f t="shared" si="228"/>
        <v>#N/A</v>
      </c>
      <c r="Q2042" s="602"/>
      <c r="R2042" s="602"/>
      <c r="S2042" s="579">
        <f t="shared" si="229"/>
        <v>0</v>
      </c>
      <c r="T2042" s="579">
        <f t="shared" si="230"/>
        <v>0</v>
      </c>
      <c r="U2042" s="814"/>
      <c r="V2042" s="814"/>
    </row>
    <row r="2043" spans="1:22" ht="15.75" hidden="1" customHeight="1" thickBot="1" x14ac:dyDescent="0.25">
      <c r="A2043" s="580" t="str">
        <f t="shared" si="231"/>
        <v/>
      </c>
      <c r="B2043" s="814"/>
      <c r="C2043" s="814"/>
      <c r="D2043" s="814"/>
      <c r="E2043" s="814"/>
      <c r="F2043" s="814"/>
      <c r="G2043" s="814"/>
      <c r="H2043" s="814"/>
      <c r="I2043" s="814"/>
      <c r="J2043" s="814"/>
      <c r="K2043" s="814"/>
      <c r="L2043" s="814"/>
      <c r="M2043" s="814"/>
      <c r="N2043" s="814"/>
      <c r="O2043" s="579">
        <f t="shared" si="227"/>
        <v>0</v>
      </c>
      <c r="P2043" s="585" t="e">
        <f t="shared" si="228"/>
        <v>#N/A</v>
      </c>
      <c r="Q2043" s="602"/>
      <c r="R2043" s="602"/>
      <c r="S2043" s="579">
        <f t="shared" si="229"/>
        <v>0</v>
      </c>
      <c r="T2043" s="579">
        <f t="shared" si="230"/>
        <v>0</v>
      </c>
      <c r="U2043" s="814"/>
      <c r="V2043" s="814"/>
    </row>
    <row r="2044" spans="1:22" ht="15.75" hidden="1" customHeight="1" thickBot="1" x14ac:dyDescent="0.25">
      <c r="A2044" s="580" t="str">
        <f t="shared" si="231"/>
        <v/>
      </c>
      <c r="B2044" s="814"/>
      <c r="C2044" s="814"/>
      <c r="D2044" s="814"/>
      <c r="E2044" s="814"/>
      <c r="F2044" s="814"/>
      <c r="G2044" s="814"/>
      <c r="H2044" s="814"/>
      <c r="I2044" s="814"/>
      <c r="J2044" s="814"/>
      <c r="K2044" s="814"/>
      <c r="L2044" s="814"/>
      <c r="M2044" s="814"/>
      <c r="N2044" s="814"/>
      <c r="O2044" s="579">
        <f t="shared" si="227"/>
        <v>0</v>
      </c>
      <c r="P2044" s="585" t="e">
        <f t="shared" si="228"/>
        <v>#N/A</v>
      </c>
      <c r="Q2044" s="602"/>
      <c r="R2044" s="602"/>
      <c r="S2044" s="579">
        <f t="shared" si="229"/>
        <v>0</v>
      </c>
      <c r="T2044" s="579">
        <f t="shared" si="230"/>
        <v>0</v>
      </c>
      <c r="U2044" s="814"/>
      <c r="V2044" s="814"/>
    </row>
    <row r="2045" spans="1:22" ht="15.75" hidden="1" customHeight="1" thickBot="1" x14ac:dyDescent="0.25">
      <c r="A2045" s="580" t="str">
        <f t="shared" si="231"/>
        <v/>
      </c>
      <c r="B2045" s="814"/>
      <c r="C2045" s="814"/>
      <c r="D2045" s="814"/>
      <c r="E2045" s="814"/>
      <c r="F2045" s="814"/>
      <c r="G2045" s="814"/>
      <c r="H2045" s="814"/>
      <c r="I2045" s="814"/>
      <c r="J2045" s="814"/>
      <c r="K2045" s="814"/>
      <c r="L2045" s="814"/>
      <c r="M2045" s="814"/>
      <c r="N2045" s="814"/>
      <c r="O2045" s="579">
        <f t="shared" si="227"/>
        <v>0</v>
      </c>
      <c r="P2045" s="585" t="e">
        <f t="shared" si="228"/>
        <v>#N/A</v>
      </c>
      <c r="Q2045" s="602"/>
      <c r="R2045" s="602"/>
      <c r="S2045" s="579">
        <f t="shared" si="229"/>
        <v>0</v>
      </c>
      <c r="T2045" s="579">
        <f t="shared" si="230"/>
        <v>0</v>
      </c>
      <c r="U2045" s="814"/>
      <c r="V2045" s="814"/>
    </row>
    <row r="2046" spans="1:22" ht="15.75" hidden="1" customHeight="1" thickBot="1" x14ac:dyDescent="0.25">
      <c r="A2046" s="580" t="str">
        <f t="shared" si="231"/>
        <v/>
      </c>
      <c r="B2046" s="814"/>
      <c r="C2046" s="814"/>
      <c r="D2046" s="814"/>
      <c r="E2046" s="814"/>
      <c r="F2046" s="814"/>
      <c r="G2046" s="814"/>
      <c r="H2046" s="814"/>
      <c r="I2046" s="814"/>
      <c r="J2046" s="814"/>
      <c r="K2046" s="814"/>
      <c r="L2046" s="814"/>
      <c r="M2046" s="814"/>
      <c r="N2046" s="814"/>
      <c r="O2046" s="579">
        <f t="shared" si="227"/>
        <v>0</v>
      </c>
      <c r="P2046" s="585" t="e">
        <f t="shared" si="228"/>
        <v>#N/A</v>
      </c>
      <c r="Q2046" s="602"/>
      <c r="R2046" s="602"/>
      <c r="S2046" s="579">
        <f t="shared" si="229"/>
        <v>0</v>
      </c>
      <c r="T2046" s="579">
        <f t="shared" si="230"/>
        <v>0</v>
      </c>
      <c r="U2046" s="814"/>
      <c r="V2046" s="814"/>
    </row>
    <row r="2047" spans="1:22" ht="15.75" hidden="1" customHeight="1" thickBot="1" x14ac:dyDescent="0.25">
      <c r="A2047" s="580" t="str">
        <f t="shared" si="231"/>
        <v/>
      </c>
      <c r="B2047" s="814"/>
      <c r="C2047" s="814"/>
      <c r="D2047" s="814"/>
      <c r="E2047" s="814"/>
      <c r="F2047" s="814"/>
      <c r="G2047" s="814"/>
      <c r="H2047" s="814"/>
      <c r="I2047" s="814"/>
      <c r="J2047" s="814"/>
      <c r="K2047" s="814"/>
      <c r="L2047" s="814"/>
      <c r="M2047" s="814"/>
      <c r="N2047" s="814"/>
      <c r="O2047" s="579">
        <f t="shared" si="227"/>
        <v>0</v>
      </c>
      <c r="P2047" s="585" t="e">
        <f t="shared" si="228"/>
        <v>#N/A</v>
      </c>
      <c r="Q2047" s="602"/>
      <c r="R2047" s="602"/>
      <c r="S2047" s="579">
        <f t="shared" si="229"/>
        <v>0</v>
      </c>
      <c r="T2047" s="579">
        <f t="shared" si="230"/>
        <v>0</v>
      </c>
      <c r="U2047" s="814"/>
      <c r="V2047" s="814"/>
    </row>
    <row r="2048" spans="1:22" ht="15.75" hidden="1" customHeight="1" thickBot="1" x14ac:dyDescent="0.25">
      <c r="A2048" s="580" t="str">
        <f t="shared" si="231"/>
        <v/>
      </c>
      <c r="B2048" s="814"/>
      <c r="C2048" s="814"/>
      <c r="D2048" s="814"/>
      <c r="E2048" s="814"/>
      <c r="F2048" s="814"/>
      <c r="G2048" s="814"/>
      <c r="H2048" s="814"/>
      <c r="I2048" s="814"/>
      <c r="J2048" s="814"/>
      <c r="K2048" s="814"/>
      <c r="L2048" s="814"/>
      <c r="M2048" s="814"/>
      <c r="N2048" s="814"/>
      <c r="O2048" s="579">
        <f t="shared" si="227"/>
        <v>0</v>
      </c>
      <c r="P2048" s="585" t="e">
        <f t="shared" si="228"/>
        <v>#N/A</v>
      </c>
      <c r="Q2048" s="602"/>
      <c r="R2048" s="602"/>
      <c r="S2048" s="579">
        <f t="shared" si="229"/>
        <v>0</v>
      </c>
      <c r="T2048" s="579">
        <f t="shared" si="230"/>
        <v>0</v>
      </c>
      <c r="U2048" s="814"/>
      <c r="V2048" s="814"/>
    </row>
    <row r="2049" spans="1:22" ht="15.75" hidden="1" customHeight="1" thickBot="1" x14ac:dyDescent="0.25">
      <c r="A2049" s="580" t="str">
        <f t="shared" si="231"/>
        <v/>
      </c>
      <c r="B2049" s="814"/>
      <c r="C2049" s="814"/>
      <c r="D2049" s="814"/>
      <c r="E2049" s="814"/>
      <c r="F2049" s="814"/>
      <c r="G2049" s="814"/>
      <c r="H2049" s="814"/>
      <c r="I2049" s="814"/>
      <c r="J2049" s="814"/>
      <c r="K2049" s="814"/>
      <c r="L2049" s="814"/>
      <c r="M2049" s="814"/>
      <c r="N2049" s="814"/>
      <c r="O2049" s="579">
        <f t="shared" si="227"/>
        <v>0</v>
      </c>
      <c r="P2049" s="585" t="e">
        <f t="shared" si="228"/>
        <v>#N/A</v>
      </c>
      <c r="Q2049" s="602"/>
      <c r="R2049" s="602"/>
      <c r="S2049" s="579">
        <f t="shared" si="229"/>
        <v>0</v>
      </c>
      <c r="T2049" s="579">
        <f t="shared" si="230"/>
        <v>0</v>
      </c>
      <c r="U2049" s="814"/>
      <c r="V2049" s="814"/>
    </row>
    <row r="2050" spans="1:22" ht="15.75" hidden="1" customHeight="1" thickBot="1" x14ac:dyDescent="0.25">
      <c r="A2050" s="580" t="str">
        <f t="shared" si="231"/>
        <v/>
      </c>
      <c r="B2050" s="814"/>
      <c r="C2050" s="814"/>
      <c r="D2050" s="814"/>
      <c r="E2050" s="814"/>
      <c r="F2050" s="814"/>
      <c r="G2050" s="814"/>
      <c r="H2050" s="814"/>
      <c r="I2050" s="814"/>
      <c r="J2050" s="814"/>
      <c r="K2050" s="814"/>
      <c r="L2050" s="814"/>
      <c r="M2050" s="814"/>
      <c r="N2050" s="814"/>
      <c r="O2050" s="579">
        <f t="shared" si="227"/>
        <v>0</v>
      </c>
      <c r="P2050" s="585" t="e">
        <f t="shared" si="228"/>
        <v>#N/A</v>
      </c>
      <c r="Q2050" s="602"/>
      <c r="R2050" s="602"/>
      <c r="S2050" s="579">
        <f t="shared" si="229"/>
        <v>0</v>
      </c>
      <c r="T2050" s="579">
        <f t="shared" si="230"/>
        <v>0</v>
      </c>
      <c r="U2050" s="814"/>
      <c r="V2050" s="814"/>
    </row>
    <row r="2051" spans="1:22" ht="15.75" hidden="1" customHeight="1" thickBot="1" x14ac:dyDescent="0.25">
      <c r="A2051" s="580" t="str">
        <f t="shared" si="231"/>
        <v/>
      </c>
      <c r="B2051" s="814"/>
      <c r="C2051" s="814"/>
      <c r="D2051" s="814"/>
      <c r="E2051" s="814"/>
      <c r="F2051" s="814"/>
      <c r="G2051" s="814"/>
      <c r="H2051" s="814"/>
      <c r="I2051" s="814"/>
      <c r="J2051" s="814"/>
      <c r="K2051" s="814"/>
      <c r="L2051" s="814"/>
      <c r="M2051" s="814"/>
      <c r="N2051" s="814"/>
      <c r="O2051" s="579">
        <f t="shared" si="227"/>
        <v>0</v>
      </c>
      <c r="P2051" s="585" t="e">
        <f t="shared" si="228"/>
        <v>#N/A</v>
      </c>
      <c r="Q2051" s="602"/>
      <c r="R2051" s="602"/>
      <c r="S2051" s="579">
        <f t="shared" si="229"/>
        <v>0</v>
      </c>
      <c r="T2051" s="579">
        <f t="shared" si="230"/>
        <v>0</v>
      </c>
      <c r="U2051" s="814"/>
      <c r="V2051" s="814"/>
    </row>
    <row r="2052" spans="1:22" ht="15.75" hidden="1" customHeight="1" thickBot="1" x14ac:dyDescent="0.25">
      <c r="A2052" s="580" t="str">
        <f t="shared" si="231"/>
        <v/>
      </c>
      <c r="B2052" s="814"/>
      <c r="C2052" s="814"/>
      <c r="D2052" s="814"/>
      <c r="E2052" s="814"/>
      <c r="F2052" s="814"/>
      <c r="G2052" s="814"/>
      <c r="H2052" s="814"/>
      <c r="I2052" s="814"/>
      <c r="J2052" s="814"/>
      <c r="K2052" s="814"/>
      <c r="L2052" s="814"/>
      <c r="M2052" s="814"/>
      <c r="N2052" s="814"/>
      <c r="O2052" s="579">
        <f t="shared" si="227"/>
        <v>0</v>
      </c>
      <c r="P2052" s="585" t="e">
        <f t="shared" si="228"/>
        <v>#N/A</v>
      </c>
      <c r="Q2052" s="602"/>
      <c r="R2052" s="602"/>
      <c r="S2052" s="579">
        <f t="shared" si="229"/>
        <v>0</v>
      </c>
      <c r="T2052" s="579">
        <f t="shared" si="230"/>
        <v>0</v>
      </c>
      <c r="U2052" s="814"/>
      <c r="V2052" s="814"/>
    </row>
    <row r="2053" spans="1:22" ht="15.75" hidden="1" customHeight="1" thickBot="1" x14ac:dyDescent="0.25">
      <c r="A2053" s="580" t="str">
        <f t="shared" si="231"/>
        <v/>
      </c>
      <c r="B2053" s="814"/>
      <c r="C2053" s="814"/>
      <c r="D2053" s="814"/>
      <c r="E2053" s="814"/>
      <c r="F2053" s="814"/>
      <c r="G2053" s="814"/>
      <c r="H2053" s="814"/>
      <c r="I2053" s="814"/>
      <c r="J2053" s="814"/>
      <c r="K2053" s="814"/>
      <c r="L2053" s="814"/>
      <c r="M2053" s="814"/>
      <c r="N2053" s="814"/>
      <c r="O2053" s="579">
        <f t="shared" si="227"/>
        <v>0</v>
      </c>
      <c r="P2053" s="585" t="e">
        <f t="shared" si="228"/>
        <v>#N/A</v>
      </c>
      <c r="Q2053" s="602"/>
      <c r="R2053" s="602"/>
      <c r="S2053" s="579">
        <f t="shared" si="229"/>
        <v>0</v>
      </c>
      <c r="T2053" s="579">
        <f t="shared" si="230"/>
        <v>0</v>
      </c>
      <c r="U2053" s="814"/>
      <c r="V2053" s="814"/>
    </row>
    <row r="2054" spans="1:22" ht="15.75" hidden="1" customHeight="1" thickBot="1" x14ac:dyDescent="0.25">
      <c r="A2054" s="580" t="str">
        <f t="shared" si="231"/>
        <v/>
      </c>
      <c r="B2054" s="814"/>
      <c r="C2054" s="814"/>
      <c r="D2054" s="814"/>
      <c r="E2054" s="814"/>
      <c r="F2054" s="814"/>
      <c r="G2054" s="814"/>
      <c r="H2054" s="814"/>
      <c r="I2054" s="814"/>
      <c r="J2054" s="814"/>
      <c r="K2054" s="814"/>
      <c r="L2054" s="814"/>
      <c r="M2054" s="814"/>
      <c r="N2054" s="814"/>
      <c r="O2054" s="579">
        <f t="shared" si="227"/>
        <v>0</v>
      </c>
      <c r="P2054" s="585" t="e">
        <f t="shared" si="228"/>
        <v>#N/A</v>
      </c>
      <c r="Q2054" s="602"/>
      <c r="R2054" s="602"/>
      <c r="S2054" s="579">
        <f t="shared" si="229"/>
        <v>0</v>
      </c>
      <c r="T2054" s="579">
        <f t="shared" si="230"/>
        <v>0</v>
      </c>
      <c r="U2054" s="814"/>
      <c r="V2054" s="814"/>
    </row>
    <row r="2055" spans="1:22" ht="15.75" hidden="1" customHeight="1" thickBot="1" x14ac:dyDescent="0.25">
      <c r="A2055" s="580" t="str">
        <f t="shared" si="231"/>
        <v/>
      </c>
      <c r="B2055" s="814"/>
      <c r="C2055" s="814"/>
      <c r="D2055" s="814"/>
      <c r="E2055" s="814"/>
      <c r="F2055" s="814"/>
      <c r="G2055" s="814"/>
      <c r="H2055" s="814"/>
      <c r="I2055" s="814"/>
      <c r="J2055" s="814"/>
      <c r="K2055" s="814"/>
      <c r="L2055" s="814"/>
      <c r="M2055" s="814"/>
      <c r="N2055" s="814"/>
      <c r="O2055" s="579">
        <f t="shared" si="227"/>
        <v>0</v>
      </c>
      <c r="P2055" s="585" t="e">
        <f t="shared" si="228"/>
        <v>#N/A</v>
      </c>
      <c r="Q2055" s="602"/>
      <c r="R2055" s="602"/>
      <c r="S2055" s="579">
        <f t="shared" si="229"/>
        <v>0</v>
      </c>
      <c r="T2055" s="579">
        <f t="shared" si="230"/>
        <v>0</v>
      </c>
      <c r="U2055" s="814"/>
      <c r="V2055" s="814"/>
    </row>
    <row r="2056" spans="1:22" ht="15.75" hidden="1" customHeight="1" thickBot="1" x14ac:dyDescent="0.25">
      <c r="A2056" s="580" t="str">
        <f t="shared" si="231"/>
        <v/>
      </c>
      <c r="B2056" s="814"/>
      <c r="C2056" s="814"/>
      <c r="D2056" s="814"/>
      <c r="E2056" s="814"/>
      <c r="F2056" s="814"/>
      <c r="G2056" s="814"/>
      <c r="H2056" s="814"/>
      <c r="I2056" s="814"/>
      <c r="J2056" s="814"/>
      <c r="K2056" s="814"/>
      <c r="L2056" s="814"/>
      <c r="M2056" s="814"/>
      <c r="N2056" s="814"/>
      <c r="O2056" s="579">
        <f t="shared" si="227"/>
        <v>0</v>
      </c>
      <c r="P2056" s="585" t="e">
        <f t="shared" si="228"/>
        <v>#N/A</v>
      </c>
      <c r="Q2056" s="602"/>
      <c r="R2056" s="602"/>
      <c r="S2056" s="579">
        <f t="shared" si="229"/>
        <v>0</v>
      </c>
      <c r="T2056" s="579">
        <f t="shared" si="230"/>
        <v>0</v>
      </c>
      <c r="U2056" s="814"/>
      <c r="V2056" s="814"/>
    </row>
    <row r="2057" spans="1:22" ht="15.75" hidden="1" customHeight="1" thickBot="1" x14ac:dyDescent="0.25">
      <c r="A2057" s="580" t="str">
        <f t="shared" si="231"/>
        <v/>
      </c>
      <c r="B2057" s="814"/>
      <c r="C2057" s="814"/>
      <c r="D2057" s="814"/>
      <c r="E2057" s="814"/>
      <c r="F2057" s="814"/>
      <c r="G2057" s="814"/>
      <c r="H2057" s="814"/>
      <c r="I2057" s="814"/>
      <c r="J2057" s="814"/>
      <c r="K2057" s="814"/>
      <c r="L2057" s="814"/>
      <c r="M2057" s="814"/>
      <c r="N2057" s="814"/>
      <c r="O2057" s="579">
        <f t="shared" si="227"/>
        <v>0</v>
      </c>
      <c r="P2057" s="585" t="e">
        <f t="shared" si="228"/>
        <v>#N/A</v>
      </c>
      <c r="Q2057" s="602"/>
      <c r="R2057" s="602"/>
      <c r="S2057" s="579">
        <f t="shared" si="229"/>
        <v>0</v>
      </c>
      <c r="T2057" s="579">
        <f t="shared" si="230"/>
        <v>0</v>
      </c>
      <c r="U2057" s="814"/>
      <c r="V2057" s="814"/>
    </row>
    <row r="2058" spans="1:22" ht="15.75" hidden="1" customHeight="1" thickBot="1" x14ac:dyDescent="0.25">
      <c r="A2058" s="580" t="str">
        <f t="shared" si="231"/>
        <v/>
      </c>
      <c r="B2058" s="814"/>
      <c r="C2058" s="814"/>
      <c r="D2058" s="814"/>
      <c r="E2058" s="814"/>
      <c r="F2058" s="814"/>
      <c r="G2058" s="814"/>
      <c r="H2058" s="814"/>
      <c r="I2058" s="814"/>
      <c r="J2058" s="814"/>
      <c r="K2058" s="814"/>
      <c r="L2058" s="814"/>
      <c r="M2058" s="814"/>
      <c r="N2058" s="814"/>
      <c r="O2058" s="579">
        <f t="shared" si="227"/>
        <v>0</v>
      </c>
      <c r="P2058" s="585" t="e">
        <f t="shared" si="228"/>
        <v>#N/A</v>
      </c>
      <c r="Q2058" s="602"/>
      <c r="R2058" s="602"/>
      <c r="S2058" s="579">
        <f t="shared" si="229"/>
        <v>0</v>
      </c>
      <c r="T2058" s="579">
        <f t="shared" si="230"/>
        <v>0</v>
      </c>
      <c r="U2058" s="814"/>
      <c r="V2058" s="814"/>
    </row>
    <row r="2059" spans="1:22" ht="15.75" hidden="1" customHeight="1" thickBot="1" x14ac:dyDescent="0.25">
      <c r="A2059" s="580" t="str">
        <f t="shared" si="231"/>
        <v/>
      </c>
      <c r="B2059" s="814"/>
      <c r="C2059" s="814"/>
      <c r="D2059" s="814"/>
      <c r="E2059" s="814"/>
      <c r="F2059" s="814"/>
      <c r="G2059" s="814"/>
      <c r="H2059" s="814"/>
      <c r="I2059" s="814"/>
      <c r="J2059" s="814"/>
      <c r="K2059" s="814"/>
      <c r="L2059" s="814"/>
      <c r="M2059" s="814"/>
      <c r="N2059" s="814"/>
      <c r="O2059" s="579">
        <f t="shared" si="227"/>
        <v>0</v>
      </c>
      <c r="P2059" s="585" t="e">
        <f t="shared" si="228"/>
        <v>#N/A</v>
      </c>
      <c r="Q2059" s="602"/>
      <c r="R2059" s="602"/>
      <c r="S2059" s="579">
        <f t="shared" si="229"/>
        <v>0</v>
      </c>
      <c r="T2059" s="579">
        <f t="shared" si="230"/>
        <v>0</v>
      </c>
      <c r="U2059" s="814"/>
      <c r="V2059" s="814"/>
    </row>
    <row r="2060" spans="1:22" ht="15.75" hidden="1" customHeight="1" thickBot="1" x14ac:dyDescent="0.25">
      <c r="A2060" s="580" t="str">
        <f t="shared" si="231"/>
        <v/>
      </c>
      <c r="B2060" s="814"/>
      <c r="C2060" s="814"/>
      <c r="D2060" s="814"/>
      <c r="E2060" s="814"/>
      <c r="F2060" s="814"/>
      <c r="G2060" s="814"/>
      <c r="H2060" s="814"/>
      <c r="I2060" s="814"/>
      <c r="J2060" s="814"/>
      <c r="K2060" s="814"/>
      <c r="L2060" s="814"/>
      <c r="M2060" s="814"/>
      <c r="N2060" s="814"/>
      <c r="O2060" s="579">
        <f t="shared" si="227"/>
        <v>0</v>
      </c>
      <c r="P2060" s="585" t="e">
        <f t="shared" si="228"/>
        <v>#N/A</v>
      </c>
      <c r="Q2060" s="602"/>
      <c r="R2060" s="602"/>
      <c r="S2060" s="579">
        <f t="shared" si="229"/>
        <v>0</v>
      </c>
      <c r="T2060" s="579">
        <f t="shared" si="230"/>
        <v>0</v>
      </c>
      <c r="U2060" s="814"/>
      <c r="V2060" s="814"/>
    </row>
    <row r="2061" spans="1:22" ht="15.75" hidden="1" customHeight="1" thickBot="1" x14ac:dyDescent="0.25">
      <c r="A2061" s="580" t="str">
        <f t="shared" si="231"/>
        <v/>
      </c>
      <c r="B2061" s="814"/>
      <c r="C2061" s="814"/>
      <c r="D2061" s="814"/>
      <c r="E2061" s="814"/>
      <c r="F2061" s="814"/>
      <c r="G2061" s="814"/>
      <c r="H2061" s="814"/>
      <c r="I2061" s="814"/>
      <c r="J2061" s="814"/>
      <c r="K2061" s="814"/>
      <c r="L2061" s="814"/>
      <c r="M2061" s="814"/>
      <c r="N2061" s="814"/>
      <c r="O2061" s="579">
        <f t="shared" si="227"/>
        <v>0</v>
      </c>
      <c r="P2061" s="585" t="e">
        <f t="shared" si="228"/>
        <v>#N/A</v>
      </c>
      <c r="Q2061" s="602"/>
      <c r="R2061" s="602"/>
      <c r="S2061" s="579">
        <f t="shared" si="229"/>
        <v>0</v>
      </c>
      <c r="T2061" s="579">
        <f t="shared" si="230"/>
        <v>0</v>
      </c>
      <c r="U2061" s="814"/>
      <c r="V2061" s="814"/>
    </row>
    <row r="2062" spans="1:22" ht="15.75" hidden="1" customHeight="1" thickBot="1" x14ac:dyDescent="0.25">
      <c r="A2062" s="580" t="str">
        <f t="shared" si="231"/>
        <v/>
      </c>
      <c r="B2062" s="814"/>
      <c r="C2062" s="814"/>
      <c r="D2062" s="814"/>
      <c r="E2062" s="814"/>
      <c r="F2062" s="814"/>
      <c r="G2062" s="814"/>
      <c r="H2062" s="814"/>
      <c r="I2062" s="814"/>
      <c r="J2062" s="814"/>
      <c r="K2062" s="814"/>
      <c r="L2062" s="814"/>
      <c r="M2062" s="814"/>
      <c r="N2062" s="814"/>
      <c r="O2062" s="579">
        <f t="shared" si="227"/>
        <v>0</v>
      </c>
      <c r="P2062" s="585" t="e">
        <f t="shared" si="228"/>
        <v>#N/A</v>
      </c>
      <c r="Q2062" s="602"/>
      <c r="R2062" s="602"/>
      <c r="S2062" s="579">
        <f t="shared" si="229"/>
        <v>0</v>
      </c>
      <c r="T2062" s="579">
        <f t="shared" si="230"/>
        <v>0</v>
      </c>
      <c r="U2062" s="814"/>
      <c r="V2062" s="814"/>
    </row>
    <row r="2063" spans="1:22" ht="15.75" hidden="1" customHeight="1" thickBot="1" x14ac:dyDescent="0.25">
      <c r="A2063" s="580" t="str">
        <f t="shared" si="231"/>
        <v/>
      </c>
      <c r="B2063" s="814"/>
      <c r="C2063" s="814"/>
      <c r="D2063" s="814"/>
      <c r="E2063" s="814"/>
      <c r="F2063" s="814"/>
      <c r="G2063" s="814"/>
      <c r="H2063" s="814"/>
      <c r="I2063" s="814"/>
      <c r="J2063" s="814"/>
      <c r="K2063" s="814"/>
      <c r="L2063" s="814"/>
      <c r="M2063" s="814"/>
      <c r="N2063" s="814"/>
      <c r="O2063" s="579">
        <f t="shared" si="227"/>
        <v>0</v>
      </c>
      <c r="P2063" s="585" t="e">
        <f t="shared" si="228"/>
        <v>#N/A</v>
      </c>
      <c r="Q2063" s="602"/>
      <c r="R2063" s="602"/>
      <c r="S2063" s="579">
        <f t="shared" si="229"/>
        <v>0</v>
      </c>
      <c r="T2063" s="579">
        <f t="shared" si="230"/>
        <v>0</v>
      </c>
      <c r="U2063" s="814"/>
      <c r="V2063" s="814"/>
    </row>
    <row r="2064" spans="1:22" ht="15.75" hidden="1" customHeight="1" thickBot="1" x14ac:dyDescent="0.25">
      <c r="A2064" s="580" t="str">
        <f t="shared" si="231"/>
        <v/>
      </c>
      <c r="B2064" s="814"/>
      <c r="C2064" s="814"/>
      <c r="D2064" s="814"/>
      <c r="E2064" s="814"/>
      <c r="F2064" s="814"/>
      <c r="G2064" s="814"/>
      <c r="H2064" s="814"/>
      <c r="I2064" s="814"/>
      <c r="J2064" s="814"/>
      <c r="K2064" s="814"/>
      <c r="L2064" s="814"/>
      <c r="M2064" s="814"/>
      <c r="N2064" s="814"/>
      <c r="O2064" s="579">
        <f t="shared" si="227"/>
        <v>0</v>
      </c>
      <c r="P2064" s="585" t="e">
        <f t="shared" si="228"/>
        <v>#N/A</v>
      </c>
      <c r="Q2064" s="602"/>
      <c r="R2064" s="602"/>
      <c r="S2064" s="579">
        <f t="shared" si="229"/>
        <v>0</v>
      </c>
      <c r="T2064" s="579">
        <f t="shared" si="230"/>
        <v>0</v>
      </c>
      <c r="U2064" s="814"/>
      <c r="V2064" s="814"/>
    </row>
    <row r="2065" spans="1:22" ht="15.75" hidden="1" customHeight="1" thickBot="1" x14ac:dyDescent="0.25">
      <c r="A2065" s="580" t="str">
        <f t="shared" si="231"/>
        <v/>
      </c>
      <c r="B2065" s="814"/>
      <c r="C2065" s="814"/>
      <c r="D2065" s="814"/>
      <c r="E2065" s="814"/>
      <c r="F2065" s="814"/>
      <c r="G2065" s="814"/>
      <c r="H2065" s="814"/>
      <c r="I2065" s="814"/>
      <c r="J2065" s="814"/>
      <c r="K2065" s="814"/>
      <c r="L2065" s="814"/>
      <c r="M2065" s="814"/>
      <c r="N2065" s="814"/>
      <c r="O2065" s="579">
        <f t="shared" si="227"/>
        <v>0</v>
      </c>
      <c r="P2065" s="585" t="e">
        <f t="shared" si="228"/>
        <v>#N/A</v>
      </c>
      <c r="Q2065" s="602"/>
      <c r="R2065" s="602"/>
      <c r="S2065" s="579">
        <f t="shared" si="229"/>
        <v>0</v>
      </c>
      <c r="T2065" s="579">
        <f t="shared" si="230"/>
        <v>0</v>
      </c>
      <c r="U2065" s="814"/>
      <c r="V2065" s="814"/>
    </row>
    <row r="2066" spans="1:22" ht="15.75" hidden="1" customHeight="1" thickBot="1" x14ac:dyDescent="0.25">
      <c r="A2066" s="580" t="str">
        <f t="shared" si="231"/>
        <v/>
      </c>
      <c r="B2066" s="814"/>
      <c r="C2066" s="814"/>
      <c r="D2066" s="814"/>
      <c r="E2066" s="814"/>
      <c r="F2066" s="814"/>
      <c r="G2066" s="814"/>
      <c r="H2066" s="814"/>
      <c r="I2066" s="814"/>
      <c r="J2066" s="814"/>
      <c r="K2066" s="814"/>
      <c r="L2066" s="814"/>
      <c r="M2066" s="814"/>
      <c r="N2066" s="814"/>
      <c r="O2066" s="579">
        <f t="shared" si="227"/>
        <v>0</v>
      </c>
      <c r="P2066" s="585" t="e">
        <f t="shared" si="228"/>
        <v>#N/A</v>
      </c>
      <c r="Q2066" s="602"/>
      <c r="R2066" s="602"/>
      <c r="S2066" s="579">
        <f t="shared" si="229"/>
        <v>0</v>
      </c>
      <c r="T2066" s="579">
        <f t="shared" si="230"/>
        <v>0</v>
      </c>
      <c r="U2066" s="814"/>
      <c r="V2066" s="814"/>
    </row>
    <row r="2067" spans="1:22" ht="15.75" hidden="1" customHeight="1" thickBot="1" x14ac:dyDescent="0.25">
      <c r="A2067" s="580" t="str">
        <f t="shared" si="231"/>
        <v/>
      </c>
      <c r="B2067" s="814"/>
      <c r="C2067" s="814"/>
      <c r="D2067" s="814"/>
      <c r="E2067" s="814"/>
      <c r="F2067" s="814"/>
      <c r="G2067" s="814"/>
      <c r="H2067" s="814"/>
      <c r="I2067" s="814"/>
      <c r="J2067" s="814"/>
      <c r="K2067" s="814"/>
      <c r="L2067" s="814"/>
      <c r="M2067" s="814"/>
      <c r="N2067" s="814"/>
      <c r="O2067" s="579">
        <f t="shared" si="227"/>
        <v>0</v>
      </c>
      <c r="P2067" s="585" t="e">
        <f t="shared" si="228"/>
        <v>#N/A</v>
      </c>
      <c r="Q2067" s="602"/>
      <c r="R2067" s="602"/>
      <c r="S2067" s="579">
        <f t="shared" si="229"/>
        <v>0</v>
      </c>
      <c r="T2067" s="579">
        <f t="shared" si="230"/>
        <v>0</v>
      </c>
      <c r="U2067" s="814"/>
      <c r="V2067" s="814"/>
    </row>
    <row r="2068" spans="1:22" ht="15.75" hidden="1" customHeight="1" thickBot="1" x14ac:dyDescent="0.25">
      <c r="A2068" s="580" t="str">
        <f t="shared" si="231"/>
        <v/>
      </c>
      <c r="B2068" s="814"/>
      <c r="C2068" s="814"/>
      <c r="D2068" s="814"/>
      <c r="E2068" s="814"/>
      <c r="F2068" s="814"/>
      <c r="G2068" s="814"/>
      <c r="H2068" s="814"/>
      <c r="I2068" s="814"/>
      <c r="J2068" s="814"/>
      <c r="K2068" s="814"/>
      <c r="L2068" s="814"/>
      <c r="M2068" s="814"/>
      <c r="N2068" s="814"/>
      <c r="O2068" s="579">
        <f t="shared" si="227"/>
        <v>0</v>
      </c>
      <c r="P2068" s="585" t="e">
        <f t="shared" si="228"/>
        <v>#N/A</v>
      </c>
      <c r="Q2068" s="602"/>
      <c r="R2068" s="602"/>
      <c r="S2068" s="579">
        <f t="shared" si="229"/>
        <v>0</v>
      </c>
      <c r="T2068" s="579">
        <f t="shared" si="230"/>
        <v>0</v>
      </c>
      <c r="U2068" s="814"/>
      <c r="V2068" s="814"/>
    </row>
    <row r="2069" spans="1:22" ht="15.75" hidden="1" customHeight="1" thickBot="1" x14ac:dyDescent="0.25">
      <c r="A2069" s="580" t="str">
        <f t="shared" si="231"/>
        <v/>
      </c>
      <c r="B2069" s="814"/>
      <c r="C2069" s="814"/>
      <c r="D2069" s="814"/>
      <c r="E2069" s="814"/>
      <c r="F2069" s="814"/>
      <c r="G2069" s="814"/>
      <c r="H2069" s="814"/>
      <c r="I2069" s="814"/>
      <c r="J2069" s="814"/>
      <c r="K2069" s="814"/>
      <c r="L2069" s="814"/>
      <c r="M2069" s="814"/>
      <c r="N2069" s="814"/>
      <c r="O2069" s="579">
        <f t="shared" si="227"/>
        <v>0</v>
      </c>
      <c r="P2069" s="585" t="e">
        <f t="shared" si="228"/>
        <v>#N/A</v>
      </c>
      <c r="Q2069" s="602"/>
      <c r="R2069" s="602"/>
      <c r="S2069" s="579">
        <f t="shared" si="229"/>
        <v>0</v>
      </c>
      <c r="T2069" s="579">
        <f t="shared" si="230"/>
        <v>0</v>
      </c>
      <c r="U2069" s="814"/>
      <c r="V2069" s="814"/>
    </row>
    <row r="2070" spans="1:22" ht="15.75" hidden="1" customHeight="1" thickBot="1" x14ac:dyDescent="0.25">
      <c r="A2070" s="580" t="str">
        <f t="shared" si="231"/>
        <v/>
      </c>
      <c r="B2070" s="814"/>
      <c r="C2070" s="814"/>
      <c r="D2070" s="814"/>
      <c r="E2070" s="814"/>
      <c r="F2070" s="814"/>
      <c r="G2070" s="814"/>
      <c r="H2070" s="814"/>
      <c r="I2070" s="814"/>
      <c r="J2070" s="814"/>
      <c r="K2070" s="814"/>
      <c r="L2070" s="814"/>
      <c r="M2070" s="814"/>
      <c r="N2070" s="814"/>
      <c r="O2070" s="579">
        <f t="shared" si="227"/>
        <v>0</v>
      </c>
      <c r="P2070" s="585" t="e">
        <f t="shared" si="228"/>
        <v>#N/A</v>
      </c>
      <c r="Q2070" s="602"/>
      <c r="R2070" s="602"/>
      <c r="S2070" s="579">
        <f t="shared" si="229"/>
        <v>0</v>
      </c>
      <c r="T2070" s="579">
        <f t="shared" si="230"/>
        <v>0</v>
      </c>
      <c r="U2070" s="814"/>
      <c r="V2070" s="814"/>
    </row>
    <row r="2071" spans="1:22" ht="15.75" hidden="1" customHeight="1" thickBot="1" x14ac:dyDescent="0.25">
      <c r="A2071" s="580" t="str">
        <f t="shared" si="231"/>
        <v/>
      </c>
      <c r="B2071" s="814"/>
      <c r="C2071" s="814"/>
      <c r="D2071" s="814"/>
      <c r="E2071" s="814"/>
      <c r="F2071" s="814"/>
      <c r="G2071" s="814"/>
      <c r="H2071" s="814"/>
      <c r="I2071" s="814"/>
      <c r="J2071" s="814"/>
      <c r="K2071" s="814"/>
      <c r="L2071" s="814"/>
      <c r="M2071" s="814"/>
      <c r="N2071" s="814"/>
      <c r="O2071" s="579">
        <f t="shared" si="227"/>
        <v>0</v>
      </c>
      <c r="P2071" s="585" t="e">
        <f t="shared" si="228"/>
        <v>#N/A</v>
      </c>
      <c r="Q2071" s="602"/>
      <c r="R2071" s="602"/>
      <c r="S2071" s="579">
        <f t="shared" si="229"/>
        <v>0</v>
      </c>
      <c r="T2071" s="579">
        <f t="shared" si="230"/>
        <v>0</v>
      </c>
      <c r="U2071" s="814"/>
      <c r="V2071" s="814"/>
    </row>
    <row r="2072" spans="1:22" ht="15.75" hidden="1" customHeight="1" thickBot="1" x14ac:dyDescent="0.25">
      <c r="A2072" s="580" t="str">
        <f t="shared" si="231"/>
        <v/>
      </c>
      <c r="B2072" s="814"/>
      <c r="C2072" s="814"/>
      <c r="D2072" s="814"/>
      <c r="E2072" s="814"/>
      <c r="F2072" s="814"/>
      <c r="G2072" s="814"/>
      <c r="H2072" s="814"/>
      <c r="I2072" s="814"/>
      <c r="J2072" s="814"/>
      <c r="K2072" s="814"/>
      <c r="L2072" s="814"/>
      <c r="M2072" s="814"/>
      <c r="N2072" s="814"/>
      <c r="O2072" s="579">
        <f t="shared" si="227"/>
        <v>0</v>
      </c>
      <c r="P2072" s="585" t="e">
        <f t="shared" si="228"/>
        <v>#N/A</v>
      </c>
      <c r="Q2072" s="602"/>
      <c r="R2072" s="602"/>
      <c r="S2072" s="579">
        <f t="shared" si="229"/>
        <v>0</v>
      </c>
      <c r="T2072" s="579">
        <f t="shared" si="230"/>
        <v>0</v>
      </c>
      <c r="U2072" s="814"/>
      <c r="V2072" s="814"/>
    </row>
    <row r="2073" spans="1:22" ht="15.75" hidden="1" customHeight="1" thickBot="1" x14ac:dyDescent="0.25">
      <c r="A2073" s="580" t="str">
        <f t="shared" si="231"/>
        <v/>
      </c>
      <c r="B2073" s="814"/>
      <c r="C2073" s="814"/>
      <c r="D2073" s="814"/>
      <c r="E2073" s="814"/>
      <c r="F2073" s="814"/>
      <c r="G2073" s="814"/>
      <c r="H2073" s="814"/>
      <c r="I2073" s="814"/>
      <c r="J2073" s="814"/>
      <c r="K2073" s="814"/>
      <c r="L2073" s="814"/>
      <c r="M2073" s="814"/>
      <c r="N2073" s="814"/>
      <c r="O2073" s="579">
        <f t="shared" si="227"/>
        <v>0</v>
      </c>
      <c r="P2073" s="585" t="e">
        <f t="shared" si="228"/>
        <v>#N/A</v>
      </c>
      <c r="Q2073" s="602"/>
      <c r="R2073" s="602"/>
      <c r="S2073" s="579">
        <f t="shared" si="229"/>
        <v>0</v>
      </c>
      <c r="T2073" s="579">
        <f t="shared" si="230"/>
        <v>0</v>
      </c>
      <c r="U2073" s="814"/>
      <c r="V2073" s="814"/>
    </row>
    <row r="2074" spans="1:22" ht="15.75" hidden="1" customHeight="1" thickBot="1" x14ac:dyDescent="0.25">
      <c r="A2074" s="580" t="str">
        <f t="shared" si="231"/>
        <v/>
      </c>
      <c r="B2074" s="814"/>
      <c r="C2074" s="814"/>
      <c r="D2074" s="814"/>
      <c r="E2074" s="814"/>
      <c r="F2074" s="814"/>
      <c r="G2074" s="814"/>
      <c r="H2074" s="814"/>
      <c r="I2074" s="814"/>
      <c r="J2074" s="814"/>
      <c r="K2074" s="814"/>
      <c r="L2074" s="814"/>
      <c r="M2074" s="814"/>
      <c r="N2074" s="814"/>
      <c r="O2074" s="579">
        <f t="shared" si="227"/>
        <v>0</v>
      </c>
      <c r="P2074" s="585" t="e">
        <f t="shared" si="228"/>
        <v>#N/A</v>
      </c>
      <c r="Q2074" s="602"/>
      <c r="R2074" s="602"/>
      <c r="S2074" s="579">
        <f t="shared" si="229"/>
        <v>0</v>
      </c>
      <c r="T2074" s="579">
        <f t="shared" si="230"/>
        <v>0</v>
      </c>
      <c r="U2074" s="814"/>
      <c r="V2074" s="814"/>
    </row>
    <row r="2075" spans="1:22" ht="15.75" hidden="1" customHeight="1" thickBot="1" x14ac:dyDescent="0.25">
      <c r="A2075" s="580" t="str">
        <f t="shared" si="231"/>
        <v/>
      </c>
      <c r="B2075" s="814"/>
      <c r="C2075" s="814"/>
      <c r="D2075" s="814"/>
      <c r="E2075" s="814"/>
      <c r="F2075" s="814"/>
      <c r="G2075" s="814"/>
      <c r="H2075" s="814"/>
      <c r="I2075" s="814"/>
      <c r="J2075" s="814"/>
      <c r="K2075" s="814"/>
      <c r="L2075" s="814"/>
      <c r="M2075" s="814"/>
      <c r="N2075" s="814"/>
      <c r="O2075" s="579">
        <f t="shared" si="227"/>
        <v>0</v>
      </c>
      <c r="P2075" s="585" t="e">
        <f t="shared" si="228"/>
        <v>#N/A</v>
      </c>
      <c r="Q2075" s="602"/>
      <c r="R2075" s="602"/>
      <c r="S2075" s="579">
        <f t="shared" si="229"/>
        <v>0</v>
      </c>
      <c r="T2075" s="579">
        <f t="shared" si="230"/>
        <v>0</v>
      </c>
      <c r="U2075" s="814"/>
      <c r="V2075" s="814"/>
    </row>
    <row r="2076" spans="1:22" ht="15.75" hidden="1" customHeight="1" thickBot="1" x14ac:dyDescent="0.25">
      <c r="A2076" s="580" t="str">
        <f t="shared" si="231"/>
        <v/>
      </c>
      <c r="B2076" s="814"/>
      <c r="C2076" s="814"/>
      <c r="D2076" s="814"/>
      <c r="E2076" s="814"/>
      <c r="F2076" s="814"/>
      <c r="G2076" s="814"/>
      <c r="H2076" s="814"/>
      <c r="I2076" s="814"/>
      <c r="J2076" s="814"/>
      <c r="K2076" s="814"/>
      <c r="L2076" s="814"/>
      <c r="M2076" s="814"/>
      <c r="N2076" s="814"/>
      <c r="O2076" s="579">
        <f t="shared" si="227"/>
        <v>0</v>
      </c>
      <c r="P2076" s="585" t="e">
        <f t="shared" si="228"/>
        <v>#N/A</v>
      </c>
      <c r="Q2076" s="602"/>
      <c r="R2076" s="602"/>
      <c r="S2076" s="579">
        <f t="shared" si="229"/>
        <v>0</v>
      </c>
      <c r="T2076" s="579">
        <f t="shared" si="230"/>
        <v>0</v>
      </c>
      <c r="U2076" s="814"/>
      <c r="V2076" s="814"/>
    </row>
    <row r="2077" spans="1:22" ht="15.75" hidden="1" customHeight="1" thickBot="1" x14ac:dyDescent="0.25">
      <c r="A2077" s="580" t="str">
        <f t="shared" si="231"/>
        <v/>
      </c>
      <c r="B2077" s="814"/>
      <c r="C2077" s="814"/>
      <c r="D2077" s="814"/>
      <c r="E2077" s="814"/>
      <c r="F2077" s="814"/>
      <c r="G2077" s="814"/>
      <c r="H2077" s="814"/>
      <c r="I2077" s="814"/>
      <c r="J2077" s="814"/>
      <c r="K2077" s="814"/>
      <c r="L2077" s="814"/>
      <c r="M2077" s="814"/>
      <c r="N2077" s="814"/>
      <c r="O2077" s="579">
        <f t="shared" si="227"/>
        <v>0</v>
      </c>
      <c r="P2077" s="585" t="e">
        <f t="shared" si="228"/>
        <v>#N/A</v>
      </c>
      <c r="Q2077" s="602"/>
      <c r="R2077" s="602"/>
      <c r="S2077" s="579">
        <f t="shared" si="229"/>
        <v>0</v>
      </c>
      <c r="T2077" s="579">
        <f t="shared" si="230"/>
        <v>0</v>
      </c>
      <c r="U2077" s="814"/>
      <c r="V2077" s="814"/>
    </row>
    <row r="2078" spans="1:22" ht="15.75" hidden="1" customHeight="1" thickBot="1" x14ac:dyDescent="0.25">
      <c r="A2078" s="580" t="str">
        <f t="shared" si="231"/>
        <v/>
      </c>
      <c r="B2078" s="814"/>
      <c r="C2078" s="814"/>
      <c r="D2078" s="814"/>
      <c r="E2078" s="814"/>
      <c r="F2078" s="814"/>
      <c r="G2078" s="814"/>
      <c r="H2078" s="814"/>
      <c r="I2078" s="814"/>
      <c r="J2078" s="814"/>
      <c r="K2078" s="814"/>
      <c r="L2078" s="814"/>
      <c r="M2078" s="814"/>
      <c r="N2078" s="814"/>
      <c r="O2078" s="579">
        <f t="shared" si="227"/>
        <v>0</v>
      </c>
      <c r="P2078" s="585" t="e">
        <f t="shared" si="228"/>
        <v>#N/A</v>
      </c>
      <c r="Q2078" s="602"/>
      <c r="R2078" s="602"/>
      <c r="S2078" s="579">
        <f t="shared" si="229"/>
        <v>0</v>
      </c>
      <c r="T2078" s="579">
        <f t="shared" si="230"/>
        <v>0</v>
      </c>
      <c r="U2078" s="814"/>
      <c r="V2078" s="814"/>
    </row>
    <row r="2079" spans="1:22" ht="15.75" hidden="1" customHeight="1" thickBot="1" x14ac:dyDescent="0.25">
      <c r="A2079" s="580" t="str">
        <f t="shared" si="231"/>
        <v/>
      </c>
      <c r="B2079" s="814"/>
      <c r="C2079" s="814"/>
      <c r="D2079" s="814"/>
      <c r="E2079" s="814"/>
      <c r="F2079" s="814"/>
      <c r="G2079" s="814"/>
      <c r="H2079" s="814"/>
      <c r="I2079" s="814"/>
      <c r="J2079" s="814"/>
      <c r="K2079" s="814"/>
      <c r="L2079" s="814"/>
      <c r="M2079" s="814"/>
      <c r="N2079" s="814"/>
      <c r="O2079" s="579">
        <f t="shared" si="227"/>
        <v>0</v>
      </c>
      <c r="P2079" s="585" t="e">
        <f t="shared" si="228"/>
        <v>#N/A</v>
      </c>
      <c r="Q2079" s="602"/>
      <c r="R2079" s="602"/>
      <c r="S2079" s="579">
        <f t="shared" si="229"/>
        <v>0</v>
      </c>
      <c r="T2079" s="579">
        <f t="shared" si="230"/>
        <v>0</v>
      </c>
      <c r="U2079" s="814"/>
      <c r="V2079" s="814"/>
    </row>
    <row r="2080" spans="1:22" ht="15.75" hidden="1" customHeight="1" thickBot="1" x14ac:dyDescent="0.25">
      <c r="A2080" s="580" t="str">
        <f t="shared" si="231"/>
        <v/>
      </c>
      <c r="B2080" s="814"/>
      <c r="C2080" s="814"/>
      <c r="D2080" s="814"/>
      <c r="E2080" s="814"/>
      <c r="F2080" s="814"/>
      <c r="G2080" s="814"/>
      <c r="H2080" s="814"/>
      <c r="I2080" s="814"/>
      <c r="J2080" s="814"/>
      <c r="K2080" s="814"/>
      <c r="L2080" s="814"/>
      <c r="M2080" s="814"/>
      <c r="N2080" s="814"/>
      <c r="O2080" s="579">
        <f t="shared" si="227"/>
        <v>0</v>
      </c>
      <c r="P2080" s="585" t="e">
        <f t="shared" si="228"/>
        <v>#N/A</v>
      </c>
      <c r="Q2080" s="602"/>
      <c r="R2080" s="602"/>
      <c r="S2080" s="579">
        <f t="shared" si="229"/>
        <v>0</v>
      </c>
      <c r="T2080" s="579">
        <f t="shared" si="230"/>
        <v>0</v>
      </c>
      <c r="U2080" s="814"/>
      <c r="V2080" s="814"/>
    </row>
    <row r="2081" spans="1:22" ht="15.75" hidden="1" customHeight="1" thickBot="1" x14ac:dyDescent="0.25">
      <c r="A2081" s="580" t="str">
        <f t="shared" si="231"/>
        <v/>
      </c>
      <c r="B2081" s="814"/>
      <c r="C2081" s="814"/>
      <c r="D2081" s="814"/>
      <c r="E2081" s="814"/>
      <c r="F2081" s="814"/>
      <c r="G2081" s="814"/>
      <c r="H2081" s="814"/>
      <c r="I2081" s="814"/>
      <c r="J2081" s="814"/>
      <c r="K2081" s="814"/>
      <c r="L2081" s="814"/>
      <c r="M2081" s="814"/>
      <c r="N2081" s="814"/>
      <c r="O2081" s="579">
        <f t="shared" si="227"/>
        <v>0</v>
      </c>
      <c r="P2081" s="585" t="e">
        <f t="shared" si="228"/>
        <v>#N/A</v>
      </c>
      <c r="Q2081" s="602"/>
      <c r="R2081" s="602"/>
      <c r="S2081" s="579">
        <f t="shared" si="229"/>
        <v>0</v>
      </c>
      <c r="T2081" s="579">
        <f t="shared" si="230"/>
        <v>0</v>
      </c>
      <c r="U2081" s="814"/>
      <c r="V2081" s="814"/>
    </row>
    <row r="2082" spans="1:22" ht="15.75" hidden="1" customHeight="1" thickBot="1" x14ac:dyDescent="0.25">
      <c r="A2082" s="580" t="str">
        <f t="shared" si="231"/>
        <v/>
      </c>
      <c r="B2082" s="814"/>
      <c r="C2082" s="814"/>
      <c r="D2082" s="814"/>
      <c r="E2082" s="814"/>
      <c r="F2082" s="814"/>
      <c r="G2082" s="814"/>
      <c r="H2082" s="814"/>
      <c r="I2082" s="814"/>
      <c r="J2082" s="814"/>
      <c r="K2082" s="814"/>
      <c r="L2082" s="814"/>
      <c r="M2082" s="814"/>
      <c r="N2082" s="814"/>
      <c r="O2082" s="579">
        <f t="shared" si="227"/>
        <v>0</v>
      </c>
      <c r="P2082" s="585" t="e">
        <f t="shared" si="228"/>
        <v>#N/A</v>
      </c>
      <c r="Q2082" s="602"/>
      <c r="R2082" s="602"/>
      <c r="S2082" s="579">
        <f t="shared" si="229"/>
        <v>0</v>
      </c>
      <c r="T2082" s="579">
        <f t="shared" si="230"/>
        <v>0</v>
      </c>
      <c r="U2082" s="814"/>
      <c r="V2082" s="814"/>
    </row>
    <row r="2083" spans="1:22" ht="15.75" hidden="1" customHeight="1" thickBot="1" x14ac:dyDescent="0.25">
      <c r="A2083" s="580" t="str">
        <f t="shared" si="231"/>
        <v/>
      </c>
      <c r="B2083" s="814"/>
      <c r="C2083" s="814"/>
      <c r="D2083" s="814"/>
      <c r="E2083" s="814"/>
      <c r="F2083" s="814"/>
      <c r="G2083" s="814"/>
      <c r="H2083" s="814"/>
      <c r="I2083" s="814"/>
      <c r="J2083" s="814"/>
      <c r="K2083" s="814"/>
      <c r="L2083" s="814"/>
      <c r="M2083" s="814"/>
      <c r="N2083" s="814"/>
      <c r="O2083" s="579">
        <f t="shared" si="227"/>
        <v>0</v>
      </c>
      <c r="P2083" s="585" t="e">
        <f t="shared" si="228"/>
        <v>#N/A</v>
      </c>
      <c r="Q2083" s="602"/>
      <c r="R2083" s="602"/>
      <c r="S2083" s="579">
        <f t="shared" si="229"/>
        <v>0</v>
      </c>
      <c r="T2083" s="579">
        <f t="shared" si="230"/>
        <v>0</v>
      </c>
      <c r="U2083" s="814"/>
      <c r="V2083" s="814"/>
    </row>
    <row r="2084" spans="1:22" ht="15.75" hidden="1" customHeight="1" thickBot="1" x14ac:dyDescent="0.25">
      <c r="A2084" s="580" t="str">
        <f t="shared" si="231"/>
        <v/>
      </c>
      <c r="B2084" s="814"/>
      <c r="C2084" s="814"/>
      <c r="D2084" s="814"/>
      <c r="E2084" s="814"/>
      <c r="F2084" s="814"/>
      <c r="G2084" s="814"/>
      <c r="H2084" s="814"/>
      <c r="I2084" s="814"/>
      <c r="J2084" s="814"/>
      <c r="K2084" s="814"/>
      <c r="L2084" s="814"/>
      <c r="M2084" s="814"/>
      <c r="N2084" s="814"/>
      <c r="O2084" s="579">
        <f t="shared" si="227"/>
        <v>0</v>
      </c>
      <c r="P2084" s="585" t="e">
        <f t="shared" si="228"/>
        <v>#N/A</v>
      </c>
      <c r="Q2084" s="602"/>
      <c r="R2084" s="602"/>
      <c r="S2084" s="579">
        <f t="shared" si="229"/>
        <v>0</v>
      </c>
      <c r="T2084" s="579">
        <f t="shared" si="230"/>
        <v>0</v>
      </c>
      <c r="U2084" s="814"/>
      <c r="V2084" s="814"/>
    </row>
    <row r="2085" spans="1:22" ht="15.75" hidden="1" customHeight="1" thickBot="1" x14ac:dyDescent="0.25">
      <c r="A2085" s="580" t="str">
        <f t="shared" si="231"/>
        <v/>
      </c>
      <c r="B2085" s="814"/>
      <c r="C2085" s="814"/>
      <c r="D2085" s="814"/>
      <c r="E2085" s="814"/>
      <c r="F2085" s="814"/>
      <c r="G2085" s="814"/>
      <c r="H2085" s="814"/>
      <c r="I2085" s="814"/>
      <c r="J2085" s="814"/>
      <c r="K2085" s="814"/>
      <c r="L2085" s="814"/>
      <c r="M2085" s="814"/>
      <c r="N2085" s="814"/>
      <c r="O2085" s="579">
        <f t="shared" si="227"/>
        <v>0</v>
      </c>
      <c r="P2085" s="585" t="e">
        <f t="shared" si="228"/>
        <v>#N/A</v>
      </c>
      <c r="Q2085" s="602"/>
      <c r="R2085" s="602"/>
      <c r="S2085" s="579">
        <f t="shared" si="229"/>
        <v>0</v>
      </c>
      <c r="T2085" s="579">
        <f t="shared" si="230"/>
        <v>0</v>
      </c>
      <c r="U2085" s="814"/>
      <c r="V2085" s="814"/>
    </row>
    <row r="2086" spans="1:22" ht="15.75" hidden="1" customHeight="1" thickBot="1" x14ac:dyDescent="0.25">
      <c r="A2086" s="580" t="str">
        <f t="shared" si="231"/>
        <v/>
      </c>
      <c r="B2086" s="814"/>
      <c r="C2086" s="814"/>
      <c r="D2086" s="814"/>
      <c r="E2086" s="814"/>
      <c r="F2086" s="814"/>
      <c r="G2086" s="814"/>
      <c r="H2086" s="814"/>
      <c r="I2086" s="814"/>
      <c r="J2086" s="814"/>
      <c r="K2086" s="814"/>
      <c r="L2086" s="814"/>
      <c r="M2086" s="814"/>
      <c r="N2086" s="814"/>
      <c r="O2086" s="579">
        <f t="shared" si="227"/>
        <v>0</v>
      </c>
      <c r="P2086" s="585" t="e">
        <f t="shared" si="228"/>
        <v>#N/A</v>
      </c>
      <c r="Q2086" s="602"/>
      <c r="R2086" s="602"/>
      <c r="S2086" s="579">
        <f t="shared" si="229"/>
        <v>0</v>
      </c>
      <c r="T2086" s="579">
        <f t="shared" si="230"/>
        <v>0</v>
      </c>
      <c r="U2086" s="814"/>
      <c r="V2086" s="814"/>
    </row>
    <row r="2087" spans="1:22" ht="15.75" hidden="1" customHeight="1" thickBot="1" x14ac:dyDescent="0.25">
      <c r="A2087" s="580" t="str">
        <f t="shared" si="231"/>
        <v/>
      </c>
      <c r="B2087" s="814"/>
      <c r="C2087" s="814"/>
      <c r="D2087" s="814"/>
      <c r="E2087" s="814"/>
      <c r="F2087" s="814"/>
      <c r="G2087" s="814"/>
      <c r="H2087" s="814"/>
      <c r="I2087" s="814"/>
      <c r="J2087" s="814"/>
      <c r="K2087" s="814"/>
      <c r="L2087" s="814"/>
      <c r="M2087" s="814"/>
      <c r="N2087" s="814"/>
      <c r="O2087" s="579">
        <f t="shared" si="227"/>
        <v>0</v>
      </c>
      <c r="P2087" s="585" t="e">
        <f t="shared" si="228"/>
        <v>#N/A</v>
      </c>
      <c r="Q2087" s="602"/>
      <c r="R2087" s="602"/>
      <c r="S2087" s="579">
        <f t="shared" si="229"/>
        <v>0</v>
      </c>
      <c r="T2087" s="579">
        <f t="shared" si="230"/>
        <v>0</v>
      </c>
      <c r="U2087" s="814"/>
      <c r="V2087" s="814"/>
    </row>
    <row r="2088" spans="1:22" ht="15.75" hidden="1" customHeight="1" thickBot="1" x14ac:dyDescent="0.25">
      <c r="A2088" s="580" t="str">
        <f t="shared" si="231"/>
        <v/>
      </c>
      <c r="B2088" s="814"/>
      <c r="C2088" s="814"/>
      <c r="D2088" s="814"/>
      <c r="E2088" s="814"/>
      <c r="F2088" s="814"/>
      <c r="G2088" s="814"/>
      <c r="H2088" s="814"/>
      <c r="I2088" s="814"/>
      <c r="J2088" s="814"/>
      <c r="K2088" s="814"/>
      <c r="L2088" s="814"/>
      <c r="M2088" s="814"/>
      <c r="N2088" s="814"/>
      <c r="O2088" s="579">
        <f t="shared" si="227"/>
        <v>0</v>
      </c>
      <c r="P2088" s="585" t="e">
        <f t="shared" si="228"/>
        <v>#N/A</v>
      </c>
      <c r="Q2088" s="602"/>
      <c r="R2088" s="602"/>
      <c r="S2088" s="579">
        <f t="shared" si="229"/>
        <v>0</v>
      </c>
      <c r="T2088" s="579">
        <f t="shared" si="230"/>
        <v>0</v>
      </c>
      <c r="U2088" s="814"/>
      <c r="V2088" s="814"/>
    </row>
    <row r="2089" spans="1:22" ht="15.75" hidden="1" customHeight="1" thickBot="1" x14ac:dyDescent="0.25">
      <c r="A2089" s="580" t="str">
        <f t="shared" si="231"/>
        <v/>
      </c>
      <c r="B2089" s="814"/>
      <c r="C2089" s="814"/>
      <c r="D2089" s="814"/>
      <c r="E2089" s="814"/>
      <c r="F2089" s="814"/>
      <c r="G2089" s="814"/>
      <c r="H2089" s="814"/>
      <c r="I2089" s="814"/>
      <c r="J2089" s="814"/>
      <c r="K2089" s="814"/>
      <c r="L2089" s="814"/>
      <c r="M2089" s="814"/>
      <c r="N2089" s="814"/>
      <c r="O2089" s="579">
        <f t="shared" si="227"/>
        <v>0</v>
      </c>
      <c r="P2089" s="585" t="e">
        <f t="shared" si="228"/>
        <v>#N/A</v>
      </c>
      <c r="Q2089" s="602"/>
      <c r="R2089" s="602"/>
      <c r="S2089" s="579">
        <f t="shared" si="229"/>
        <v>0</v>
      </c>
      <c r="T2089" s="579">
        <f t="shared" si="230"/>
        <v>0</v>
      </c>
      <c r="U2089" s="814"/>
      <c r="V2089" s="814"/>
    </row>
    <row r="2090" spans="1:22" ht="15.75" hidden="1" customHeight="1" thickBot="1" x14ac:dyDescent="0.25">
      <c r="A2090" s="580" t="str">
        <f t="shared" si="231"/>
        <v/>
      </c>
      <c r="B2090" s="814"/>
      <c r="C2090" s="814"/>
      <c r="D2090" s="814"/>
      <c r="E2090" s="814"/>
      <c r="F2090" s="814"/>
      <c r="G2090" s="814"/>
      <c r="H2090" s="814"/>
      <c r="I2090" s="814"/>
      <c r="J2090" s="814"/>
      <c r="K2090" s="814"/>
      <c r="L2090" s="814"/>
      <c r="M2090" s="814"/>
      <c r="N2090" s="814"/>
      <c r="O2090" s="579">
        <f t="shared" si="227"/>
        <v>0</v>
      </c>
      <c r="P2090" s="585" t="e">
        <f t="shared" si="228"/>
        <v>#N/A</v>
      </c>
      <c r="Q2090" s="602"/>
      <c r="R2090" s="602"/>
      <c r="S2090" s="579">
        <f t="shared" si="229"/>
        <v>0</v>
      </c>
      <c r="T2090" s="579">
        <f t="shared" si="230"/>
        <v>0</v>
      </c>
      <c r="U2090" s="814"/>
      <c r="V2090" s="814"/>
    </row>
    <row r="2091" spans="1:22" ht="15.75" hidden="1" customHeight="1" thickBot="1" x14ac:dyDescent="0.25">
      <c r="A2091" s="580" t="str">
        <f t="shared" si="231"/>
        <v/>
      </c>
      <c r="B2091" s="814"/>
      <c r="C2091" s="814"/>
      <c r="D2091" s="814"/>
      <c r="E2091" s="814"/>
      <c r="F2091" s="814"/>
      <c r="G2091" s="814"/>
      <c r="H2091" s="814"/>
      <c r="I2091" s="814"/>
      <c r="J2091" s="814"/>
      <c r="K2091" s="814"/>
      <c r="L2091" s="814"/>
      <c r="M2091" s="814"/>
      <c r="N2091" s="814"/>
      <c r="O2091" s="579">
        <f t="shared" si="227"/>
        <v>0</v>
      </c>
      <c r="P2091" s="585" t="e">
        <f t="shared" si="228"/>
        <v>#N/A</v>
      </c>
      <c r="Q2091" s="602"/>
      <c r="R2091" s="602"/>
      <c r="S2091" s="579">
        <f t="shared" si="229"/>
        <v>0</v>
      </c>
      <c r="T2091" s="579">
        <f t="shared" si="230"/>
        <v>0</v>
      </c>
      <c r="U2091" s="814"/>
      <c r="V2091" s="814"/>
    </row>
    <row r="2092" spans="1:22" ht="15.75" hidden="1" customHeight="1" thickBot="1" x14ac:dyDescent="0.25">
      <c r="A2092" s="580" t="str">
        <f t="shared" si="231"/>
        <v/>
      </c>
      <c r="B2092" s="814"/>
      <c r="C2092" s="814"/>
      <c r="D2092" s="814"/>
      <c r="E2092" s="814"/>
      <c r="F2092" s="814"/>
      <c r="G2092" s="814"/>
      <c r="H2092" s="814"/>
      <c r="I2092" s="814"/>
      <c r="J2092" s="814"/>
      <c r="K2092" s="814"/>
      <c r="L2092" s="814"/>
      <c r="M2092" s="814"/>
      <c r="N2092" s="814"/>
      <c r="O2092" s="579">
        <f t="shared" si="227"/>
        <v>0</v>
      </c>
      <c r="P2092" s="585" t="e">
        <f t="shared" si="228"/>
        <v>#N/A</v>
      </c>
      <c r="Q2092" s="602"/>
      <c r="R2092" s="602"/>
      <c r="S2092" s="579">
        <f t="shared" si="229"/>
        <v>0</v>
      </c>
      <c r="T2092" s="579">
        <f t="shared" si="230"/>
        <v>0</v>
      </c>
      <c r="U2092" s="814"/>
      <c r="V2092" s="814"/>
    </row>
    <row r="2093" spans="1:22" ht="15.75" hidden="1" customHeight="1" thickBot="1" x14ac:dyDescent="0.25">
      <c r="A2093" s="580" t="str">
        <f t="shared" si="231"/>
        <v/>
      </c>
      <c r="B2093" s="814"/>
      <c r="C2093" s="814"/>
      <c r="D2093" s="814"/>
      <c r="E2093" s="814"/>
      <c r="F2093" s="814"/>
      <c r="G2093" s="814"/>
      <c r="H2093" s="814"/>
      <c r="I2093" s="814"/>
      <c r="J2093" s="814"/>
      <c r="K2093" s="814"/>
      <c r="L2093" s="814"/>
      <c r="M2093" s="814"/>
      <c r="N2093" s="814"/>
      <c r="O2093" s="579">
        <f t="shared" si="227"/>
        <v>0</v>
      </c>
      <c r="P2093" s="585" t="e">
        <f t="shared" si="228"/>
        <v>#N/A</v>
      </c>
      <c r="Q2093" s="602"/>
      <c r="R2093" s="602"/>
      <c r="S2093" s="579">
        <f t="shared" si="229"/>
        <v>0</v>
      </c>
      <c r="T2093" s="579">
        <f t="shared" si="230"/>
        <v>0</v>
      </c>
      <c r="U2093" s="814"/>
      <c r="V2093" s="814"/>
    </row>
    <row r="2094" spans="1:22" ht="15.75" hidden="1" customHeight="1" thickBot="1" x14ac:dyDescent="0.25">
      <c r="A2094" s="580" t="str">
        <f t="shared" si="231"/>
        <v/>
      </c>
      <c r="B2094" s="814"/>
      <c r="C2094" s="814"/>
      <c r="D2094" s="814"/>
      <c r="E2094" s="814"/>
      <c r="F2094" s="814"/>
      <c r="G2094" s="814"/>
      <c r="H2094" s="814"/>
      <c r="I2094" s="814"/>
      <c r="J2094" s="814"/>
      <c r="K2094" s="814"/>
      <c r="L2094" s="814"/>
      <c r="M2094" s="814"/>
      <c r="N2094" s="814"/>
      <c r="O2094" s="579">
        <f t="shared" si="227"/>
        <v>0</v>
      </c>
      <c r="P2094" s="585" t="e">
        <f t="shared" si="228"/>
        <v>#N/A</v>
      </c>
      <c r="Q2094" s="602"/>
      <c r="R2094" s="602"/>
      <c r="S2094" s="579">
        <f t="shared" si="229"/>
        <v>0</v>
      </c>
      <c r="T2094" s="579">
        <f t="shared" si="230"/>
        <v>0</v>
      </c>
      <c r="U2094" s="814"/>
      <c r="V2094" s="814"/>
    </row>
    <row r="2095" spans="1:22" ht="15.75" hidden="1" customHeight="1" thickBot="1" x14ac:dyDescent="0.25">
      <c r="A2095" s="580" t="str">
        <f t="shared" si="231"/>
        <v/>
      </c>
      <c r="B2095" s="814"/>
      <c r="C2095" s="814"/>
      <c r="D2095" s="814"/>
      <c r="E2095" s="814"/>
      <c r="F2095" s="814"/>
      <c r="G2095" s="814"/>
      <c r="H2095" s="814"/>
      <c r="I2095" s="814"/>
      <c r="J2095" s="814"/>
      <c r="K2095" s="814"/>
      <c r="L2095" s="814"/>
      <c r="M2095" s="814"/>
      <c r="N2095" s="814"/>
      <c r="O2095" s="579">
        <f t="shared" si="227"/>
        <v>0</v>
      </c>
      <c r="P2095" s="585" t="e">
        <f t="shared" si="228"/>
        <v>#N/A</v>
      </c>
      <c r="Q2095" s="602"/>
      <c r="R2095" s="602"/>
      <c r="S2095" s="579">
        <f t="shared" si="229"/>
        <v>0</v>
      </c>
      <c r="T2095" s="579">
        <f t="shared" si="230"/>
        <v>0</v>
      </c>
      <c r="U2095" s="814"/>
      <c r="V2095" s="814"/>
    </row>
    <row r="2096" spans="1:22" ht="15.75" hidden="1" customHeight="1" thickBot="1" x14ac:dyDescent="0.25">
      <c r="A2096" s="580" t="str">
        <f t="shared" si="231"/>
        <v/>
      </c>
      <c r="B2096" s="814"/>
      <c r="C2096" s="814"/>
      <c r="D2096" s="814"/>
      <c r="E2096" s="814"/>
      <c r="F2096" s="814"/>
      <c r="G2096" s="814"/>
      <c r="H2096" s="814"/>
      <c r="I2096" s="814"/>
      <c r="J2096" s="814"/>
      <c r="K2096" s="814"/>
      <c r="L2096" s="814"/>
      <c r="M2096" s="814"/>
      <c r="N2096" s="814"/>
      <c r="O2096" s="579">
        <f t="shared" si="227"/>
        <v>0</v>
      </c>
      <c r="P2096" s="585" t="e">
        <f t="shared" si="228"/>
        <v>#N/A</v>
      </c>
      <c r="Q2096" s="602"/>
      <c r="R2096" s="602"/>
      <c r="S2096" s="579">
        <f t="shared" si="229"/>
        <v>0</v>
      </c>
      <c r="T2096" s="579">
        <f t="shared" si="230"/>
        <v>0</v>
      </c>
      <c r="U2096" s="814"/>
      <c r="V2096" s="814"/>
    </row>
    <row r="2097" spans="1:22" ht="15.75" hidden="1" customHeight="1" thickBot="1" x14ac:dyDescent="0.25">
      <c r="A2097" s="580" t="str">
        <f t="shared" si="231"/>
        <v/>
      </c>
      <c r="B2097" s="814"/>
      <c r="C2097" s="814"/>
      <c r="D2097" s="814"/>
      <c r="E2097" s="814"/>
      <c r="F2097" s="814"/>
      <c r="G2097" s="814"/>
      <c r="H2097" s="814"/>
      <c r="I2097" s="814"/>
      <c r="J2097" s="814"/>
      <c r="K2097" s="814"/>
      <c r="L2097" s="814"/>
      <c r="M2097" s="814"/>
      <c r="N2097" s="814"/>
      <c r="O2097" s="579">
        <f t="shared" si="227"/>
        <v>0</v>
      </c>
      <c r="P2097" s="585" t="e">
        <f t="shared" si="228"/>
        <v>#N/A</v>
      </c>
      <c r="Q2097" s="602"/>
      <c r="R2097" s="602"/>
      <c r="S2097" s="579">
        <f t="shared" si="229"/>
        <v>0</v>
      </c>
      <c r="T2097" s="579">
        <f t="shared" si="230"/>
        <v>0</v>
      </c>
      <c r="U2097" s="814"/>
      <c r="V2097" s="814"/>
    </row>
    <row r="2098" spans="1:22" ht="15.75" hidden="1" customHeight="1" thickBot="1" x14ac:dyDescent="0.25">
      <c r="A2098" s="580" t="str">
        <f t="shared" si="231"/>
        <v/>
      </c>
      <c r="B2098" s="814"/>
      <c r="C2098" s="814"/>
      <c r="D2098" s="814"/>
      <c r="E2098" s="814"/>
      <c r="F2098" s="814"/>
      <c r="G2098" s="814"/>
      <c r="H2098" s="814"/>
      <c r="I2098" s="814"/>
      <c r="J2098" s="814"/>
      <c r="K2098" s="814"/>
      <c r="L2098" s="814"/>
      <c r="M2098" s="814"/>
      <c r="N2098" s="814"/>
      <c r="O2098" s="579">
        <f t="shared" si="227"/>
        <v>0</v>
      </c>
      <c r="P2098" s="585" t="e">
        <f t="shared" si="228"/>
        <v>#N/A</v>
      </c>
      <c r="Q2098" s="602"/>
      <c r="R2098" s="602"/>
      <c r="S2098" s="579">
        <f t="shared" si="229"/>
        <v>0</v>
      </c>
      <c r="T2098" s="579">
        <f t="shared" si="230"/>
        <v>0</v>
      </c>
      <c r="U2098" s="814"/>
      <c r="V2098" s="814"/>
    </row>
    <row r="2099" spans="1:22" ht="15.75" hidden="1" customHeight="1" thickBot="1" x14ac:dyDescent="0.25">
      <c r="A2099" s="580" t="str">
        <f t="shared" si="231"/>
        <v/>
      </c>
      <c r="B2099" s="814"/>
      <c r="C2099" s="814"/>
      <c r="D2099" s="814"/>
      <c r="E2099" s="814"/>
      <c r="F2099" s="814"/>
      <c r="G2099" s="814"/>
      <c r="H2099" s="814"/>
      <c r="I2099" s="814"/>
      <c r="J2099" s="814"/>
      <c r="K2099" s="814"/>
      <c r="L2099" s="814"/>
      <c r="M2099" s="814"/>
      <c r="N2099" s="814"/>
      <c r="O2099" s="579">
        <f t="shared" ref="O2099:O2162" si="232">ROUNDUP(IF(N2099="PENDANT",(VLOOKUP(L2099,$E$2:$I$9,5,FALSE)*M2099)),0)</f>
        <v>0</v>
      </c>
      <c r="P2099" s="585" t="e">
        <f t="shared" ref="P2099:P2162" si="233">ROUNDUP(VLOOKUP(L2099,$E$2:$I$9,5,FALSE)*M2099,0)</f>
        <v>#N/A</v>
      </c>
      <c r="Q2099" s="602"/>
      <c r="R2099" s="602"/>
      <c r="S2099" s="579">
        <f t="shared" ref="S2099:S2162" si="234">ROUNDUP(IF(N2099="pps",(M2099*VLOOKUP(L2099,$E$2:$I$9,4,FALSE)*$B$3)/E2099,0),0)</f>
        <v>0</v>
      </c>
      <c r="T2099" s="579">
        <f t="shared" ref="T2099:T2162" si="235">ROUNDUP(IF(N2099="pps",(M2099*VLOOKUP(L2099,$E$2:$I$9,4,FALSE)*$B$9)/E2099,0),0)</f>
        <v>0</v>
      </c>
      <c r="U2099" s="814"/>
      <c r="V2099" s="814"/>
    </row>
    <row r="2100" spans="1:22" ht="15.75" hidden="1" customHeight="1" thickBot="1" x14ac:dyDescent="0.25">
      <c r="A2100" s="580" t="str">
        <f t="shared" si="231"/>
        <v/>
      </c>
      <c r="B2100" s="814"/>
      <c r="C2100" s="814"/>
      <c r="D2100" s="814"/>
      <c r="E2100" s="814"/>
      <c r="F2100" s="814"/>
      <c r="G2100" s="814"/>
      <c r="H2100" s="814"/>
      <c r="I2100" s="814"/>
      <c r="J2100" s="814"/>
      <c r="K2100" s="814"/>
      <c r="L2100" s="814"/>
      <c r="M2100" s="814"/>
      <c r="N2100" s="814"/>
      <c r="O2100" s="579">
        <f t="shared" si="232"/>
        <v>0</v>
      </c>
      <c r="P2100" s="585" t="e">
        <f t="shared" si="233"/>
        <v>#N/A</v>
      </c>
      <c r="Q2100" s="602"/>
      <c r="R2100" s="602"/>
      <c r="S2100" s="579">
        <f t="shared" si="234"/>
        <v>0</v>
      </c>
      <c r="T2100" s="579">
        <f t="shared" si="235"/>
        <v>0</v>
      </c>
      <c r="U2100" s="814"/>
      <c r="V2100" s="814"/>
    </row>
    <row r="2101" spans="1:22" ht="15.75" hidden="1" customHeight="1" thickBot="1" x14ac:dyDescent="0.25">
      <c r="A2101" s="580" t="str">
        <f t="shared" si="231"/>
        <v/>
      </c>
      <c r="B2101" s="814"/>
      <c r="C2101" s="814"/>
      <c r="D2101" s="814"/>
      <c r="E2101" s="814"/>
      <c r="F2101" s="814"/>
      <c r="G2101" s="814"/>
      <c r="H2101" s="814"/>
      <c r="I2101" s="814"/>
      <c r="J2101" s="814"/>
      <c r="K2101" s="814"/>
      <c r="L2101" s="814"/>
      <c r="M2101" s="814"/>
      <c r="N2101" s="814"/>
      <c r="O2101" s="579">
        <f t="shared" si="232"/>
        <v>0</v>
      </c>
      <c r="P2101" s="585" t="e">
        <f t="shared" si="233"/>
        <v>#N/A</v>
      </c>
      <c r="Q2101" s="602"/>
      <c r="R2101" s="602"/>
      <c r="S2101" s="579">
        <f t="shared" si="234"/>
        <v>0</v>
      </c>
      <c r="T2101" s="579">
        <f t="shared" si="235"/>
        <v>0</v>
      </c>
      <c r="U2101" s="814"/>
      <c r="V2101" s="814"/>
    </row>
    <row r="2102" spans="1:22" ht="15.75" hidden="1" customHeight="1" thickBot="1" x14ac:dyDescent="0.25">
      <c r="A2102" s="580" t="str">
        <f t="shared" si="231"/>
        <v/>
      </c>
      <c r="B2102" s="814"/>
      <c r="C2102" s="814"/>
      <c r="D2102" s="814"/>
      <c r="E2102" s="814"/>
      <c r="F2102" s="814"/>
      <c r="G2102" s="814"/>
      <c r="H2102" s="814"/>
      <c r="I2102" s="814"/>
      <c r="J2102" s="814"/>
      <c r="K2102" s="814"/>
      <c r="L2102" s="814"/>
      <c r="M2102" s="814"/>
      <c r="N2102" s="814"/>
      <c r="O2102" s="579">
        <f t="shared" si="232"/>
        <v>0</v>
      </c>
      <c r="P2102" s="585" t="e">
        <f t="shared" si="233"/>
        <v>#N/A</v>
      </c>
      <c r="Q2102" s="602"/>
      <c r="R2102" s="602"/>
      <c r="S2102" s="579">
        <f t="shared" si="234"/>
        <v>0</v>
      </c>
      <c r="T2102" s="579">
        <f t="shared" si="235"/>
        <v>0</v>
      </c>
      <c r="U2102" s="814"/>
      <c r="V2102" s="814"/>
    </row>
    <row r="2103" spans="1:22" ht="15.75" hidden="1" customHeight="1" thickBot="1" x14ac:dyDescent="0.25">
      <c r="A2103" s="580" t="str">
        <f t="shared" si="231"/>
        <v/>
      </c>
      <c r="B2103" s="814"/>
      <c r="C2103" s="814"/>
      <c r="D2103" s="814"/>
      <c r="E2103" s="814"/>
      <c r="F2103" s="814"/>
      <c r="G2103" s="814"/>
      <c r="H2103" s="814"/>
      <c r="I2103" s="814"/>
      <c r="J2103" s="814"/>
      <c r="K2103" s="814"/>
      <c r="L2103" s="814"/>
      <c r="M2103" s="814"/>
      <c r="N2103" s="814"/>
      <c r="O2103" s="579">
        <f t="shared" si="232"/>
        <v>0</v>
      </c>
      <c r="P2103" s="585" t="e">
        <f t="shared" si="233"/>
        <v>#N/A</v>
      </c>
      <c r="Q2103" s="602"/>
      <c r="R2103" s="602"/>
      <c r="S2103" s="579">
        <f t="shared" si="234"/>
        <v>0</v>
      </c>
      <c r="T2103" s="579">
        <f t="shared" si="235"/>
        <v>0</v>
      </c>
      <c r="U2103" s="814"/>
      <c r="V2103" s="814"/>
    </row>
    <row r="2104" spans="1:22" ht="15.75" hidden="1" customHeight="1" thickBot="1" x14ac:dyDescent="0.25">
      <c r="A2104" s="580" t="str">
        <f t="shared" si="231"/>
        <v/>
      </c>
      <c r="B2104" s="814"/>
      <c r="C2104" s="814"/>
      <c r="D2104" s="814"/>
      <c r="E2104" s="814"/>
      <c r="F2104" s="814"/>
      <c r="G2104" s="814"/>
      <c r="H2104" s="814"/>
      <c r="I2104" s="814"/>
      <c r="J2104" s="814"/>
      <c r="K2104" s="814"/>
      <c r="L2104" s="814"/>
      <c r="M2104" s="814"/>
      <c r="N2104" s="814"/>
      <c r="O2104" s="579">
        <f t="shared" si="232"/>
        <v>0</v>
      </c>
      <c r="P2104" s="585" t="e">
        <f t="shared" si="233"/>
        <v>#N/A</v>
      </c>
      <c r="Q2104" s="602"/>
      <c r="R2104" s="602"/>
      <c r="S2104" s="579">
        <f t="shared" si="234"/>
        <v>0</v>
      </c>
      <c r="T2104" s="579">
        <f t="shared" si="235"/>
        <v>0</v>
      </c>
      <c r="U2104" s="814"/>
      <c r="V2104" s="814"/>
    </row>
    <row r="2105" spans="1:22" ht="15.75" hidden="1" customHeight="1" thickBot="1" x14ac:dyDescent="0.25">
      <c r="A2105" s="580" t="str">
        <f t="shared" si="231"/>
        <v/>
      </c>
      <c r="B2105" s="814"/>
      <c r="C2105" s="814"/>
      <c r="D2105" s="814"/>
      <c r="E2105" s="814"/>
      <c r="F2105" s="814"/>
      <c r="G2105" s="814"/>
      <c r="H2105" s="814"/>
      <c r="I2105" s="814"/>
      <c r="J2105" s="814"/>
      <c r="K2105" s="814"/>
      <c r="L2105" s="814"/>
      <c r="M2105" s="814"/>
      <c r="N2105" s="814"/>
      <c r="O2105" s="579">
        <f t="shared" si="232"/>
        <v>0</v>
      </c>
      <c r="P2105" s="585" t="e">
        <f t="shared" si="233"/>
        <v>#N/A</v>
      </c>
      <c r="Q2105" s="602"/>
      <c r="R2105" s="602"/>
      <c r="S2105" s="579">
        <f t="shared" si="234"/>
        <v>0</v>
      </c>
      <c r="T2105" s="579">
        <f t="shared" si="235"/>
        <v>0</v>
      </c>
      <c r="U2105" s="814"/>
      <c r="V2105" s="814"/>
    </row>
    <row r="2106" spans="1:22" ht="15.75" hidden="1" customHeight="1" thickBot="1" x14ac:dyDescent="0.25">
      <c r="A2106" s="580" t="str">
        <f t="shared" ref="A2106:A2169" si="236">CONCATENATE(C2106,G2106)</f>
        <v/>
      </c>
      <c r="B2106" s="814"/>
      <c r="C2106" s="814"/>
      <c r="D2106" s="814"/>
      <c r="E2106" s="814"/>
      <c r="F2106" s="814"/>
      <c r="G2106" s="814"/>
      <c r="H2106" s="814"/>
      <c r="I2106" s="814"/>
      <c r="J2106" s="814"/>
      <c r="K2106" s="814"/>
      <c r="L2106" s="814"/>
      <c r="M2106" s="814"/>
      <c r="N2106" s="814"/>
      <c r="O2106" s="579">
        <f t="shared" si="232"/>
        <v>0</v>
      </c>
      <c r="P2106" s="585" t="e">
        <f t="shared" si="233"/>
        <v>#N/A</v>
      </c>
      <c r="Q2106" s="602"/>
      <c r="R2106" s="602"/>
      <c r="S2106" s="579">
        <f t="shared" si="234"/>
        <v>0</v>
      </c>
      <c r="T2106" s="579">
        <f t="shared" si="235"/>
        <v>0</v>
      </c>
      <c r="U2106" s="814"/>
      <c r="V2106" s="814"/>
    </row>
    <row r="2107" spans="1:22" ht="15.75" hidden="1" customHeight="1" thickBot="1" x14ac:dyDescent="0.25">
      <c r="A2107" s="580" t="str">
        <f t="shared" si="236"/>
        <v/>
      </c>
      <c r="B2107" s="814"/>
      <c r="C2107" s="814"/>
      <c r="D2107" s="814"/>
      <c r="E2107" s="814"/>
      <c r="F2107" s="814"/>
      <c r="G2107" s="814"/>
      <c r="H2107" s="814"/>
      <c r="I2107" s="814"/>
      <c r="J2107" s="814"/>
      <c r="K2107" s="814"/>
      <c r="L2107" s="814"/>
      <c r="M2107" s="814"/>
      <c r="N2107" s="814"/>
      <c r="O2107" s="579">
        <f t="shared" si="232"/>
        <v>0</v>
      </c>
      <c r="P2107" s="585" t="e">
        <f t="shared" si="233"/>
        <v>#N/A</v>
      </c>
      <c r="Q2107" s="602"/>
      <c r="R2107" s="602"/>
      <c r="S2107" s="579">
        <f t="shared" si="234"/>
        <v>0</v>
      </c>
      <c r="T2107" s="579">
        <f t="shared" si="235"/>
        <v>0</v>
      </c>
      <c r="U2107" s="814"/>
      <c r="V2107" s="814"/>
    </row>
    <row r="2108" spans="1:22" ht="15.75" hidden="1" customHeight="1" thickBot="1" x14ac:dyDescent="0.25">
      <c r="A2108" s="580" t="str">
        <f t="shared" si="236"/>
        <v/>
      </c>
      <c r="B2108" s="814"/>
      <c r="C2108" s="814"/>
      <c r="D2108" s="814"/>
      <c r="E2108" s="814"/>
      <c r="F2108" s="814"/>
      <c r="G2108" s="814"/>
      <c r="H2108" s="814"/>
      <c r="I2108" s="814"/>
      <c r="J2108" s="814"/>
      <c r="K2108" s="814"/>
      <c r="L2108" s="814"/>
      <c r="M2108" s="814"/>
      <c r="N2108" s="814"/>
      <c r="O2108" s="579">
        <f t="shared" si="232"/>
        <v>0</v>
      </c>
      <c r="P2108" s="585" t="e">
        <f t="shared" si="233"/>
        <v>#N/A</v>
      </c>
      <c r="Q2108" s="602"/>
      <c r="R2108" s="602"/>
      <c r="S2108" s="579">
        <f t="shared" si="234"/>
        <v>0</v>
      </c>
      <c r="T2108" s="579">
        <f t="shared" si="235"/>
        <v>0</v>
      </c>
      <c r="U2108" s="814"/>
      <c r="V2108" s="814"/>
    </row>
    <row r="2109" spans="1:22" ht="15.75" hidden="1" customHeight="1" thickBot="1" x14ac:dyDescent="0.25">
      <c r="A2109" s="580" t="str">
        <f t="shared" si="236"/>
        <v/>
      </c>
      <c r="B2109" s="814"/>
      <c r="C2109" s="814"/>
      <c r="D2109" s="814"/>
      <c r="E2109" s="814"/>
      <c r="F2109" s="814"/>
      <c r="G2109" s="814"/>
      <c r="H2109" s="814"/>
      <c r="I2109" s="814"/>
      <c r="J2109" s="814"/>
      <c r="K2109" s="814"/>
      <c r="L2109" s="814"/>
      <c r="M2109" s="814"/>
      <c r="N2109" s="814"/>
      <c r="O2109" s="579">
        <f t="shared" si="232"/>
        <v>0</v>
      </c>
      <c r="P2109" s="585" t="e">
        <f t="shared" si="233"/>
        <v>#N/A</v>
      </c>
      <c r="Q2109" s="602"/>
      <c r="R2109" s="602"/>
      <c r="S2109" s="579">
        <f t="shared" si="234"/>
        <v>0</v>
      </c>
      <c r="T2109" s="579">
        <f t="shared" si="235"/>
        <v>0</v>
      </c>
      <c r="U2109" s="814"/>
      <c r="V2109" s="814"/>
    </row>
    <row r="2110" spans="1:22" ht="15.75" hidden="1" customHeight="1" thickBot="1" x14ac:dyDescent="0.25">
      <c r="A2110" s="580" t="str">
        <f t="shared" si="236"/>
        <v/>
      </c>
      <c r="B2110" s="814"/>
      <c r="C2110" s="814"/>
      <c r="D2110" s="814"/>
      <c r="E2110" s="814"/>
      <c r="F2110" s="814"/>
      <c r="G2110" s="814"/>
      <c r="H2110" s="814"/>
      <c r="I2110" s="814"/>
      <c r="J2110" s="814"/>
      <c r="K2110" s="814"/>
      <c r="L2110" s="814"/>
      <c r="M2110" s="814"/>
      <c r="N2110" s="814"/>
      <c r="O2110" s="579">
        <f t="shared" si="232"/>
        <v>0</v>
      </c>
      <c r="P2110" s="585" t="e">
        <f t="shared" si="233"/>
        <v>#N/A</v>
      </c>
      <c r="Q2110" s="602"/>
      <c r="R2110" s="602"/>
      <c r="S2110" s="579">
        <f t="shared" si="234"/>
        <v>0</v>
      </c>
      <c r="T2110" s="579">
        <f t="shared" si="235"/>
        <v>0</v>
      </c>
      <c r="U2110" s="814"/>
      <c r="V2110" s="814"/>
    </row>
    <row r="2111" spans="1:22" ht="15.75" hidden="1" customHeight="1" thickBot="1" x14ac:dyDescent="0.25">
      <c r="A2111" s="580" t="str">
        <f t="shared" si="236"/>
        <v/>
      </c>
      <c r="B2111" s="814"/>
      <c r="C2111" s="814"/>
      <c r="D2111" s="814"/>
      <c r="E2111" s="814"/>
      <c r="F2111" s="814"/>
      <c r="G2111" s="814"/>
      <c r="H2111" s="814"/>
      <c r="I2111" s="814"/>
      <c r="J2111" s="814"/>
      <c r="K2111" s="814"/>
      <c r="L2111" s="814"/>
      <c r="M2111" s="814"/>
      <c r="N2111" s="814"/>
      <c r="O2111" s="579">
        <f t="shared" si="232"/>
        <v>0</v>
      </c>
      <c r="P2111" s="585" t="e">
        <f t="shared" si="233"/>
        <v>#N/A</v>
      </c>
      <c r="Q2111" s="602"/>
      <c r="R2111" s="602"/>
      <c r="S2111" s="579">
        <f t="shared" si="234"/>
        <v>0</v>
      </c>
      <c r="T2111" s="579">
        <f t="shared" si="235"/>
        <v>0</v>
      </c>
      <c r="U2111" s="814"/>
      <c r="V2111" s="814"/>
    </row>
    <row r="2112" spans="1:22" ht="15.75" hidden="1" customHeight="1" thickBot="1" x14ac:dyDescent="0.25">
      <c r="A2112" s="580" t="str">
        <f t="shared" si="236"/>
        <v/>
      </c>
      <c r="B2112" s="814"/>
      <c r="C2112" s="814"/>
      <c r="D2112" s="814"/>
      <c r="E2112" s="814"/>
      <c r="F2112" s="814"/>
      <c r="G2112" s="814"/>
      <c r="H2112" s="814"/>
      <c r="I2112" s="814"/>
      <c r="J2112" s="814"/>
      <c r="K2112" s="814"/>
      <c r="L2112" s="814"/>
      <c r="M2112" s="814"/>
      <c r="N2112" s="814"/>
      <c r="O2112" s="579">
        <f t="shared" si="232"/>
        <v>0</v>
      </c>
      <c r="P2112" s="585" t="e">
        <f t="shared" si="233"/>
        <v>#N/A</v>
      </c>
      <c r="Q2112" s="602"/>
      <c r="R2112" s="602"/>
      <c r="S2112" s="579">
        <f t="shared" si="234"/>
        <v>0</v>
      </c>
      <c r="T2112" s="579">
        <f t="shared" si="235"/>
        <v>0</v>
      </c>
      <c r="U2112" s="814"/>
      <c r="V2112" s="814"/>
    </row>
    <row r="2113" spans="1:22" ht="15.75" hidden="1" customHeight="1" thickBot="1" x14ac:dyDescent="0.25">
      <c r="A2113" s="580" t="str">
        <f t="shared" si="236"/>
        <v/>
      </c>
      <c r="B2113" s="814"/>
      <c r="C2113" s="814"/>
      <c r="D2113" s="814"/>
      <c r="E2113" s="814"/>
      <c r="F2113" s="814"/>
      <c r="G2113" s="814"/>
      <c r="H2113" s="814"/>
      <c r="I2113" s="814"/>
      <c r="J2113" s="814"/>
      <c r="K2113" s="814"/>
      <c r="L2113" s="814"/>
      <c r="M2113" s="814"/>
      <c r="N2113" s="814"/>
      <c r="O2113" s="579">
        <f t="shared" si="232"/>
        <v>0</v>
      </c>
      <c r="P2113" s="585" t="e">
        <f t="shared" si="233"/>
        <v>#N/A</v>
      </c>
      <c r="Q2113" s="602"/>
      <c r="R2113" s="602"/>
      <c r="S2113" s="579">
        <f t="shared" si="234"/>
        <v>0</v>
      </c>
      <c r="T2113" s="579">
        <f t="shared" si="235"/>
        <v>0</v>
      </c>
      <c r="U2113" s="814"/>
      <c r="V2113" s="814"/>
    </row>
    <row r="2114" spans="1:22" ht="15.75" hidden="1" customHeight="1" thickBot="1" x14ac:dyDescent="0.25">
      <c r="A2114" s="580" t="str">
        <f t="shared" si="236"/>
        <v/>
      </c>
      <c r="B2114" s="814"/>
      <c r="C2114" s="814"/>
      <c r="D2114" s="814"/>
      <c r="E2114" s="814"/>
      <c r="F2114" s="814"/>
      <c r="G2114" s="814"/>
      <c r="H2114" s="814"/>
      <c r="I2114" s="814"/>
      <c r="J2114" s="814"/>
      <c r="K2114" s="814"/>
      <c r="L2114" s="814"/>
      <c r="M2114" s="814"/>
      <c r="N2114" s="814"/>
      <c r="O2114" s="579">
        <f t="shared" si="232"/>
        <v>0</v>
      </c>
      <c r="P2114" s="585" t="e">
        <f t="shared" si="233"/>
        <v>#N/A</v>
      </c>
      <c r="Q2114" s="602"/>
      <c r="R2114" s="602"/>
      <c r="S2114" s="579">
        <f t="shared" si="234"/>
        <v>0</v>
      </c>
      <c r="T2114" s="579">
        <f t="shared" si="235"/>
        <v>0</v>
      </c>
      <c r="U2114" s="814"/>
      <c r="V2114" s="814"/>
    </row>
    <row r="2115" spans="1:22" ht="15.75" hidden="1" customHeight="1" thickBot="1" x14ac:dyDescent="0.25">
      <c r="A2115" s="580" t="str">
        <f t="shared" si="236"/>
        <v/>
      </c>
      <c r="B2115" s="814"/>
      <c r="C2115" s="814"/>
      <c r="D2115" s="814"/>
      <c r="E2115" s="814"/>
      <c r="F2115" s="814"/>
      <c r="G2115" s="814"/>
      <c r="H2115" s="814"/>
      <c r="I2115" s="814"/>
      <c r="J2115" s="814"/>
      <c r="K2115" s="814"/>
      <c r="L2115" s="814"/>
      <c r="M2115" s="814"/>
      <c r="N2115" s="814"/>
      <c r="O2115" s="579">
        <f t="shared" si="232"/>
        <v>0</v>
      </c>
      <c r="P2115" s="585" t="e">
        <f t="shared" si="233"/>
        <v>#N/A</v>
      </c>
      <c r="Q2115" s="602"/>
      <c r="R2115" s="602"/>
      <c r="S2115" s="579">
        <f t="shared" si="234"/>
        <v>0</v>
      </c>
      <c r="T2115" s="579">
        <f t="shared" si="235"/>
        <v>0</v>
      </c>
      <c r="U2115" s="814"/>
      <c r="V2115" s="814"/>
    </row>
    <row r="2116" spans="1:22" ht="15.75" hidden="1" customHeight="1" thickBot="1" x14ac:dyDescent="0.25">
      <c r="A2116" s="580" t="str">
        <f t="shared" si="236"/>
        <v/>
      </c>
      <c r="B2116" s="814"/>
      <c r="C2116" s="814"/>
      <c r="D2116" s="814"/>
      <c r="E2116" s="814"/>
      <c r="F2116" s="814"/>
      <c r="G2116" s="814"/>
      <c r="H2116" s="814"/>
      <c r="I2116" s="814"/>
      <c r="J2116" s="814"/>
      <c r="K2116" s="814"/>
      <c r="L2116" s="814"/>
      <c r="M2116" s="814"/>
      <c r="N2116" s="814"/>
      <c r="O2116" s="579">
        <f t="shared" si="232"/>
        <v>0</v>
      </c>
      <c r="P2116" s="585" t="e">
        <f t="shared" si="233"/>
        <v>#N/A</v>
      </c>
      <c r="Q2116" s="602"/>
      <c r="R2116" s="602"/>
      <c r="S2116" s="579">
        <f t="shared" si="234"/>
        <v>0</v>
      </c>
      <c r="T2116" s="579">
        <f t="shared" si="235"/>
        <v>0</v>
      </c>
      <c r="U2116" s="814"/>
      <c r="V2116" s="814"/>
    </row>
    <row r="2117" spans="1:22" ht="15.75" hidden="1" customHeight="1" thickBot="1" x14ac:dyDescent="0.25">
      <c r="A2117" s="580" t="str">
        <f t="shared" si="236"/>
        <v/>
      </c>
      <c r="B2117" s="814"/>
      <c r="C2117" s="814"/>
      <c r="D2117" s="814"/>
      <c r="E2117" s="814"/>
      <c r="F2117" s="814"/>
      <c r="G2117" s="814"/>
      <c r="H2117" s="814"/>
      <c r="I2117" s="814"/>
      <c r="J2117" s="814"/>
      <c r="K2117" s="814"/>
      <c r="L2117" s="814"/>
      <c r="M2117" s="814"/>
      <c r="N2117" s="814"/>
      <c r="O2117" s="579">
        <f t="shared" si="232"/>
        <v>0</v>
      </c>
      <c r="P2117" s="585" t="e">
        <f t="shared" si="233"/>
        <v>#N/A</v>
      </c>
      <c r="Q2117" s="602"/>
      <c r="R2117" s="602"/>
      <c r="S2117" s="579">
        <f t="shared" si="234"/>
        <v>0</v>
      </c>
      <c r="T2117" s="579">
        <f t="shared" si="235"/>
        <v>0</v>
      </c>
      <c r="U2117" s="814"/>
      <c r="V2117" s="814"/>
    </row>
    <row r="2118" spans="1:22" ht="15.75" hidden="1" customHeight="1" thickBot="1" x14ac:dyDescent="0.25">
      <c r="A2118" s="580" t="str">
        <f t="shared" si="236"/>
        <v/>
      </c>
      <c r="B2118" s="814"/>
      <c r="C2118" s="814"/>
      <c r="D2118" s="814"/>
      <c r="E2118" s="814"/>
      <c r="F2118" s="814"/>
      <c r="G2118" s="814"/>
      <c r="H2118" s="814"/>
      <c r="I2118" s="814"/>
      <c r="J2118" s="814"/>
      <c r="K2118" s="814"/>
      <c r="L2118" s="814"/>
      <c r="M2118" s="814"/>
      <c r="N2118" s="814"/>
      <c r="O2118" s="579">
        <f t="shared" si="232"/>
        <v>0</v>
      </c>
      <c r="P2118" s="585" t="e">
        <f t="shared" si="233"/>
        <v>#N/A</v>
      </c>
      <c r="Q2118" s="602"/>
      <c r="R2118" s="602"/>
      <c r="S2118" s="579">
        <f t="shared" si="234"/>
        <v>0</v>
      </c>
      <c r="T2118" s="579">
        <f t="shared" si="235"/>
        <v>0</v>
      </c>
      <c r="U2118" s="814"/>
      <c r="V2118" s="814"/>
    </row>
    <row r="2119" spans="1:22" ht="15.75" hidden="1" customHeight="1" thickBot="1" x14ac:dyDescent="0.25">
      <c r="A2119" s="580" t="str">
        <f t="shared" si="236"/>
        <v/>
      </c>
      <c r="B2119" s="814"/>
      <c r="C2119" s="814"/>
      <c r="D2119" s="814"/>
      <c r="E2119" s="814"/>
      <c r="F2119" s="814"/>
      <c r="G2119" s="814"/>
      <c r="H2119" s="814"/>
      <c r="I2119" s="814"/>
      <c r="J2119" s="814"/>
      <c r="K2119" s="814"/>
      <c r="L2119" s="814"/>
      <c r="M2119" s="814"/>
      <c r="N2119" s="814"/>
      <c r="O2119" s="579">
        <f t="shared" si="232"/>
        <v>0</v>
      </c>
      <c r="P2119" s="585" t="e">
        <f t="shared" si="233"/>
        <v>#N/A</v>
      </c>
      <c r="Q2119" s="602"/>
      <c r="R2119" s="602"/>
      <c r="S2119" s="579">
        <f t="shared" si="234"/>
        <v>0</v>
      </c>
      <c r="T2119" s="579">
        <f t="shared" si="235"/>
        <v>0</v>
      </c>
      <c r="U2119" s="814"/>
      <c r="V2119" s="814"/>
    </row>
    <row r="2120" spans="1:22" ht="15.75" hidden="1" customHeight="1" thickBot="1" x14ac:dyDescent="0.25">
      <c r="A2120" s="580" t="str">
        <f t="shared" si="236"/>
        <v/>
      </c>
      <c r="B2120" s="814"/>
      <c r="C2120" s="814"/>
      <c r="D2120" s="814"/>
      <c r="E2120" s="814"/>
      <c r="F2120" s="814"/>
      <c r="G2120" s="814"/>
      <c r="H2120" s="814"/>
      <c r="I2120" s="814"/>
      <c r="J2120" s="814"/>
      <c r="K2120" s="814"/>
      <c r="L2120" s="814"/>
      <c r="M2120" s="814"/>
      <c r="N2120" s="814"/>
      <c r="O2120" s="579">
        <f t="shared" si="232"/>
        <v>0</v>
      </c>
      <c r="P2120" s="585" t="e">
        <f t="shared" si="233"/>
        <v>#N/A</v>
      </c>
      <c r="Q2120" s="602"/>
      <c r="R2120" s="602"/>
      <c r="S2120" s="579">
        <f t="shared" si="234"/>
        <v>0</v>
      </c>
      <c r="T2120" s="579">
        <f t="shared" si="235"/>
        <v>0</v>
      </c>
      <c r="U2120" s="814"/>
      <c r="V2120" s="814"/>
    </row>
    <row r="2121" spans="1:22" ht="15.75" hidden="1" customHeight="1" thickBot="1" x14ac:dyDescent="0.25">
      <c r="A2121" s="580" t="str">
        <f t="shared" si="236"/>
        <v/>
      </c>
      <c r="B2121" s="814"/>
      <c r="C2121" s="814"/>
      <c r="D2121" s="814"/>
      <c r="E2121" s="814"/>
      <c r="F2121" s="814"/>
      <c r="G2121" s="814"/>
      <c r="H2121" s="814"/>
      <c r="I2121" s="814"/>
      <c r="J2121" s="814"/>
      <c r="K2121" s="814"/>
      <c r="L2121" s="814"/>
      <c r="M2121" s="814"/>
      <c r="N2121" s="814"/>
      <c r="O2121" s="579">
        <f t="shared" si="232"/>
        <v>0</v>
      </c>
      <c r="P2121" s="585" t="e">
        <f t="shared" si="233"/>
        <v>#N/A</v>
      </c>
      <c r="Q2121" s="602"/>
      <c r="R2121" s="602"/>
      <c r="S2121" s="579">
        <f t="shared" si="234"/>
        <v>0</v>
      </c>
      <c r="T2121" s="579">
        <f t="shared" si="235"/>
        <v>0</v>
      </c>
      <c r="U2121" s="814"/>
      <c r="V2121" s="814"/>
    </row>
    <row r="2122" spans="1:22" ht="15.75" hidden="1" customHeight="1" thickBot="1" x14ac:dyDescent="0.25">
      <c r="A2122" s="580" t="str">
        <f t="shared" si="236"/>
        <v/>
      </c>
      <c r="B2122" s="814"/>
      <c r="C2122" s="814"/>
      <c r="D2122" s="814"/>
      <c r="E2122" s="814"/>
      <c r="F2122" s="814"/>
      <c r="G2122" s="814"/>
      <c r="H2122" s="814"/>
      <c r="I2122" s="814"/>
      <c r="J2122" s="814"/>
      <c r="K2122" s="814"/>
      <c r="L2122" s="814"/>
      <c r="M2122" s="814"/>
      <c r="N2122" s="814"/>
      <c r="O2122" s="579">
        <f t="shared" si="232"/>
        <v>0</v>
      </c>
      <c r="P2122" s="585" t="e">
        <f t="shared" si="233"/>
        <v>#N/A</v>
      </c>
      <c r="Q2122" s="602"/>
      <c r="R2122" s="602"/>
      <c r="S2122" s="579">
        <f t="shared" si="234"/>
        <v>0</v>
      </c>
      <c r="T2122" s="579">
        <f t="shared" si="235"/>
        <v>0</v>
      </c>
      <c r="U2122" s="814"/>
      <c r="V2122" s="814"/>
    </row>
    <row r="2123" spans="1:22" ht="15.75" hidden="1" customHeight="1" thickBot="1" x14ac:dyDescent="0.25">
      <c r="A2123" s="580" t="str">
        <f t="shared" si="236"/>
        <v/>
      </c>
      <c r="B2123" s="814"/>
      <c r="C2123" s="814"/>
      <c r="D2123" s="814"/>
      <c r="E2123" s="814"/>
      <c r="F2123" s="814"/>
      <c r="G2123" s="814"/>
      <c r="H2123" s="814"/>
      <c r="I2123" s="814"/>
      <c r="J2123" s="814"/>
      <c r="K2123" s="814"/>
      <c r="L2123" s="814"/>
      <c r="M2123" s="814"/>
      <c r="N2123" s="814"/>
      <c r="O2123" s="579">
        <f t="shared" si="232"/>
        <v>0</v>
      </c>
      <c r="P2123" s="585" t="e">
        <f t="shared" si="233"/>
        <v>#N/A</v>
      </c>
      <c r="Q2123" s="602"/>
      <c r="R2123" s="602"/>
      <c r="S2123" s="579">
        <f t="shared" si="234"/>
        <v>0</v>
      </c>
      <c r="T2123" s="579">
        <f t="shared" si="235"/>
        <v>0</v>
      </c>
      <c r="U2123" s="814"/>
      <c r="V2123" s="814"/>
    </row>
    <row r="2124" spans="1:22" ht="15.75" hidden="1" customHeight="1" thickBot="1" x14ac:dyDescent="0.25">
      <c r="A2124" s="580" t="str">
        <f t="shared" si="236"/>
        <v/>
      </c>
      <c r="B2124" s="814"/>
      <c r="C2124" s="814"/>
      <c r="D2124" s="814"/>
      <c r="E2124" s="814"/>
      <c r="F2124" s="814"/>
      <c r="G2124" s="814"/>
      <c r="H2124" s="814"/>
      <c r="I2124" s="814"/>
      <c r="J2124" s="814"/>
      <c r="K2124" s="814"/>
      <c r="L2124" s="814"/>
      <c r="M2124" s="814"/>
      <c r="N2124" s="814"/>
      <c r="O2124" s="579">
        <f t="shared" si="232"/>
        <v>0</v>
      </c>
      <c r="P2124" s="585" t="e">
        <f t="shared" si="233"/>
        <v>#N/A</v>
      </c>
      <c r="Q2124" s="602"/>
      <c r="R2124" s="602"/>
      <c r="S2124" s="579">
        <f t="shared" si="234"/>
        <v>0</v>
      </c>
      <c r="T2124" s="579">
        <f t="shared" si="235"/>
        <v>0</v>
      </c>
      <c r="U2124" s="814"/>
      <c r="V2124" s="814"/>
    </row>
    <row r="2125" spans="1:22" ht="15.75" hidden="1" customHeight="1" thickBot="1" x14ac:dyDescent="0.25">
      <c r="A2125" s="580" t="str">
        <f t="shared" si="236"/>
        <v/>
      </c>
      <c r="B2125" s="814"/>
      <c r="C2125" s="814"/>
      <c r="D2125" s="814"/>
      <c r="E2125" s="814"/>
      <c r="F2125" s="814"/>
      <c r="G2125" s="814"/>
      <c r="H2125" s="814"/>
      <c r="I2125" s="814"/>
      <c r="J2125" s="814"/>
      <c r="K2125" s="814"/>
      <c r="L2125" s="814"/>
      <c r="M2125" s="814"/>
      <c r="N2125" s="814"/>
      <c r="O2125" s="579">
        <f t="shared" si="232"/>
        <v>0</v>
      </c>
      <c r="P2125" s="585" t="e">
        <f t="shared" si="233"/>
        <v>#N/A</v>
      </c>
      <c r="Q2125" s="602"/>
      <c r="R2125" s="602"/>
      <c r="S2125" s="579">
        <f t="shared" si="234"/>
        <v>0</v>
      </c>
      <c r="T2125" s="579">
        <f t="shared" si="235"/>
        <v>0</v>
      </c>
      <c r="U2125" s="814"/>
      <c r="V2125" s="814"/>
    </row>
    <row r="2126" spans="1:22" ht="15.75" hidden="1" customHeight="1" thickBot="1" x14ac:dyDescent="0.25">
      <c r="A2126" s="580" t="str">
        <f t="shared" si="236"/>
        <v/>
      </c>
      <c r="B2126" s="814"/>
      <c r="C2126" s="814"/>
      <c r="D2126" s="814"/>
      <c r="E2126" s="814"/>
      <c r="F2126" s="814"/>
      <c r="G2126" s="814"/>
      <c r="H2126" s="814"/>
      <c r="I2126" s="814"/>
      <c r="J2126" s="814"/>
      <c r="K2126" s="814"/>
      <c r="L2126" s="814"/>
      <c r="M2126" s="814"/>
      <c r="N2126" s="814"/>
      <c r="O2126" s="579">
        <f t="shared" si="232"/>
        <v>0</v>
      </c>
      <c r="P2126" s="585" t="e">
        <f t="shared" si="233"/>
        <v>#N/A</v>
      </c>
      <c r="Q2126" s="602"/>
      <c r="R2126" s="602"/>
      <c r="S2126" s="579">
        <f t="shared" si="234"/>
        <v>0</v>
      </c>
      <c r="T2126" s="579">
        <f t="shared" si="235"/>
        <v>0</v>
      </c>
      <c r="U2126" s="814"/>
      <c r="V2126" s="814"/>
    </row>
    <row r="2127" spans="1:22" ht="15.75" hidden="1" customHeight="1" thickBot="1" x14ac:dyDescent="0.25">
      <c r="A2127" s="580" t="str">
        <f t="shared" si="236"/>
        <v/>
      </c>
      <c r="B2127" s="814"/>
      <c r="C2127" s="814"/>
      <c r="D2127" s="814"/>
      <c r="E2127" s="814"/>
      <c r="F2127" s="814"/>
      <c r="G2127" s="814"/>
      <c r="H2127" s="814"/>
      <c r="I2127" s="814"/>
      <c r="J2127" s="814"/>
      <c r="K2127" s="814"/>
      <c r="L2127" s="814"/>
      <c r="M2127" s="814"/>
      <c r="N2127" s="814"/>
      <c r="O2127" s="579">
        <f t="shared" si="232"/>
        <v>0</v>
      </c>
      <c r="P2127" s="585" t="e">
        <f t="shared" si="233"/>
        <v>#N/A</v>
      </c>
      <c r="Q2127" s="602"/>
      <c r="R2127" s="602"/>
      <c r="S2127" s="579">
        <f t="shared" si="234"/>
        <v>0</v>
      </c>
      <c r="T2127" s="579">
        <f t="shared" si="235"/>
        <v>0</v>
      </c>
      <c r="U2127" s="814"/>
      <c r="V2127" s="814"/>
    </row>
    <row r="2128" spans="1:22" ht="15.75" hidden="1" customHeight="1" thickBot="1" x14ac:dyDescent="0.25">
      <c r="A2128" s="580" t="str">
        <f t="shared" si="236"/>
        <v/>
      </c>
      <c r="B2128" s="814"/>
      <c r="C2128" s="814"/>
      <c r="D2128" s="814"/>
      <c r="E2128" s="814"/>
      <c r="F2128" s="814"/>
      <c r="G2128" s="814"/>
      <c r="H2128" s="814"/>
      <c r="I2128" s="814"/>
      <c r="J2128" s="814"/>
      <c r="K2128" s="814"/>
      <c r="L2128" s="814"/>
      <c r="M2128" s="814"/>
      <c r="N2128" s="814"/>
      <c r="O2128" s="579">
        <f t="shared" si="232"/>
        <v>0</v>
      </c>
      <c r="P2128" s="585" t="e">
        <f t="shared" si="233"/>
        <v>#N/A</v>
      </c>
      <c r="Q2128" s="602"/>
      <c r="R2128" s="602"/>
      <c r="S2128" s="579">
        <f t="shared" si="234"/>
        <v>0</v>
      </c>
      <c r="T2128" s="579">
        <f t="shared" si="235"/>
        <v>0</v>
      </c>
      <c r="U2128" s="814"/>
      <c r="V2128" s="814"/>
    </row>
    <row r="2129" spans="1:22" ht="15.75" hidden="1" customHeight="1" thickBot="1" x14ac:dyDescent="0.25">
      <c r="A2129" s="580" t="str">
        <f t="shared" si="236"/>
        <v/>
      </c>
      <c r="B2129" s="814"/>
      <c r="C2129" s="814"/>
      <c r="D2129" s="814"/>
      <c r="E2129" s="814"/>
      <c r="F2129" s="814"/>
      <c r="G2129" s="814"/>
      <c r="H2129" s="814"/>
      <c r="I2129" s="814"/>
      <c r="J2129" s="814"/>
      <c r="K2129" s="814"/>
      <c r="L2129" s="814"/>
      <c r="M2129" s="814"/>
      <c r="N2129" s="814"/>
      <c r="O2129" s="579">
        <f t="shared" si="232"/>
        <v>0</v>
      </c>
      <c r="P2129" s="585" t="e">
        <f t="shared" si="233"/>
        <v>#N/A</v>
      </c>
      <c r="Q2129" s="602"/>
      <c r="R2129" s="602"/>
      <c r="S2129" s="579">
        <f t="shared" si="234"/>
        <v>0</v>
      </c>
      <c r="T2129" s="579">
        <f t="shared" si="235"/>
        <v>0</v>
      </c>
      <c r="U2129" s="814"/>
      <c r="V2129" s="814"/>
    </row>
    <row r="2130" spans="1:22" ht="15.75" hidden="1" customHeight="1" thickBot="1" x14ac:dyDescent="0.25">
      <c r="A2130" s="580" t="str">
        <f t="shared" si="236"/>
        <v/>
      </c>
      <c r="B2130" s="814"/>
      <c r="C2130" s="814"/>
      <c r="D2130" s="814"/>
      <c r="E2130" s="814"/>
      <c r="F2130" s="814"/>
      <c r="G2130" s="814"/>
      <c r="H2130" s="814"/>
      <c r="I2130" s="814"/>
      <c r="J2130" s="814"/>
      <c r="K2130" s="814"/>
      <c r="L2130" s="814"/>
      <c r="M2130" s="814"/>
      <c r="N2130" s="814"/>
      <c r="O2130" s="579">
        <f t="shared" si="232"/>
        <v>0</v>
      </c>
      <c r="P2130" s="585" t="e">
        <f t="shared" si="233"/>
        <v>#N/A</v>
      </c>
      <c r="Q2130" s="602"/>
      <c r="R2130" s="602"/>
      <c r="S2130" s="579">
        <f t="shared" si="234"/>
        <v>0</v>
      </c>
      <c r="T2130" s="579">
        <f t="shared" si="235"/>
        <v>0</v>
      </c>
      <c r="U2130" s="814"/>
      <c r="V2130" s="814"/>
    </row>
    <row r="2131" spans="1:22" ht="15.75" hidden="1" customHeight="1" thickBot="1" x14ac:dyDescent="0.25">
      <c r="A2131" s="580" t="str">
        <f t="shared" si="236"/>
        <v/>
      </c>
      <c r="B2131" s="814"/>
      <c r="C2131" s="814"/>
      <c r="D2131" s="814"/>
      <c r="E2131" s="814"/>
      <c r="F2131" s="814"/>
      <c r="G2131" s="814"/>
      <c r="H2131" s="814"/>
      <c r="I2131" s="814"/>
      <c r="J2131" s="814"/>
      <c r="K2131" s="814"/>
      <c r="L2131" s="814"/>
      <c r="M2131" s="814"/>
      <c r="N2131" s="814"/>
      <c r="O2131" s="579">
        <f t="shared" si="232"/>
        <v>0</v>
      </c>
      <c r="P2131" s="585" t="e">
        <f t="shared" si="233"/>
        <v>#N/A</v>
      </c>
      <c r="Q2131" s="602"/>
      <c r="R2131" s="602"/>
      <c r="S2131" s="579">
        <f t="shared" si="234"/>
        <v>0</v>
      </c>
      <c r="T2131" s="579">
        <f t="shared" si="235"/>
        <v>0</v>
      </c>
      <c r="U2131" s="814"/>
      <c r="V2131" s="814"/>
    </row>
    <row r="2132" spans="1:22" ht="15.75" hidden="1" customHeight="1" thickBot="1" x14ac:dyDescent="0.25">
      <c r="A2132" s="580" t="str">
        <f t="shared" si="236"/>
        <v/>
      </c>
      <c r="B2132" s="814"/>
      <c r="C2132" s="814"/>
      <c r="D2132" s="814"/>
      <c r="E2132" s="814"/>
      <c r="F2132" s="814"/>
      <c r="G2132" s="814"/>
      <c r="H2132" s="814"/>
      <c r="I2132" s="814"/>
      <c r="J2132" s="814"/>
      <c r="K2132" s="814"/>
      <c r="L2132" s="814"/>
      <c r="M2132" s="814"/>
      <c r="N2132" s="814"/>
      <c r="O2132" s="579">
        <f t="shared" si="232"/>
        <v>0</v>
      </c>
      <c r="P2132" s="585" t="e">
        <f t="shared" si="233"/>
        <v>#N/A</v>
      </c>
      <c r="Q2132" s="602"/>
      <c r="R2132" s="602"/>
      <c r="S2132" s="579">
        <f t="shared" si="234"/>
        <v>0</v>
      </c>
      <c r="T2132" s="579">
        <f t="shared" si="235"/>
        <v>0</v>
      </c>
      <c r="U2132" s="814"/>
      <c r="V2132" s="814"/>
    </row>
    <row r="2133" spans="1:22" ht="15.75" hidden="1" customHeight="1" thickBot="1" x14ac:dyDescent="0.25">
      <c r="A2133" s="580" t="str">
        <f t="shared" si="236"/>
        <v/>
      </c>
      <c r="B2133" s="814"/>
      <c r="C2133" s="814"/>
      <c r="D2133" s="814"/>
      <c r="E2133" s="814"/>
      <c r="F2133" s="814"/>
      <c r="G2133" s="814"/>
      <c r="H2133" s="814"/>
      <c r="I2133" s="814"/>
      <c r="J2133" s="814"/>
      <c r="K2133" s="814"/>
      <c r="L2133" s="814"/>
      <c r="M2133" s="814"/>
      <c r="N2133" s="814"/>
      <c r="O2133" s="579">
        <f t="shared" si="232"/>
        <v>0</v>
      </c>
      <c r="P2133" s="585" t="e">
        <f t="shared" si="233"/>
        <v>#N/A</v>
      </c>
      <c r="Q2133" s="602"/>
      <c r="R2133" s="602"/>
      <c r="S2133" s="579">
        <f t="shared" si="234"/>
        <v>0</v>
      </c>
      <c r="T2133" s="579">
        <f t="shared" si="235"/>
        <v>0</v>
      </c>
      <c r="U2133" s="814"/>
      <c r="V2133" s="814"/>
    </row>
    <row r="2134" spans="1:22" ht="15.75" hidden="1" customHeight="1" thickBot="1" x14ac:dyDescent="0.25">
      <c r="A2134" s="580" t="str">
        <f t="shared" si="236"/>
        <v/>
      </c>
      <c r="B2134" s="814"/>
      <c r="C2134" s="814"/>
      <c r="D2134" s="814"/>
      <c r="E2134" s="814"/>
      <c r="F2134" s="814"/>
      <c r="G2134" s="814"/>
      <c r="H2134" s="814"/>
      <c r="I2134" s="814"/>
      <c r="J2134" s="814"/>
      <c r="K2134" s="814"/>
      <c r="L2134" s="814"/>
      <c r="M2134" s="814"/>
      <c r="N2134" s="814"/>
      <c r="O2134" s="579">
        <f t="shared" si="232"/>
        <v>0</v>
      </c>
      <c r="P2134" s="585" t="e">
        <f t="shared" si="233"/>
        <v>#N/A</v>
      </c>
      <c r="Q2134" s="602"/>
      <c r="R2134" s="602"/>
      <c r="S2134" s="579">
        <f t="shared" si="234"/>
        <v>0</v>
      </c>
      <c r="T2134" s="579">
        <f t="shared" si="235"/>
        <v>0</v>
      </c>
      <c r="U2134" s="814"/>
      <c r="V2134" s="814"/>
    </row>
    <row r="2135" spans="1:22" ht="15.75" hidden="1" customHeight="1" thickBot="1" x14ac:dyDescent="0.25">
      <c r="A2135" s="580" t="str">
        <f t="shared" si="236"/>
        <v/>
      </c>
      <c r="B2135" s="814"/>
      <c r="C2135" s="814"/>
      <c r="D2135" s="814"/>
      <c r="E2135" s="814"/>
      <c r="F2135" s="814"/>
      <c r="G2135" s="814"/>
      <c r="H2135" s="814"/>
      <c r="I2135" s="814"/>
      <c r="J2135" s="814"/>
      <c r="K2135" s="814"/>
      <c r="L2135" s="814"/>
      <c r="M2135" s="814"/>
      <c r="N2135" s="814"/>
      <c r="O2135" s="579">
        <f t="shared" si="232"/>
        <v>0</v>
      </c>
      <c r="P2135" s="585" t="e">
        <f t="shared" si="233"/>
        <v>#N/A</v>
      </c>
      <c r="Q2135" s="602"/>
      <c r="R2135" s="602"/>
      <c r="S2135" s="579">
        <f t="shared" si="234"/>
        <v>0</v>
      </c>
      <c r="T2135" s="579">
        <f t="shared" si="235"/>
        <v>0</v>
      </c>
      <c r="U2135" s="814"/>
      <c r="V2135" s="814"/>
    </row>
    <row r="2136" spans="1:22" ht="15.75" hidden="1" customHeight="1" thickBot="1" x14ac:dyDescent="0.25">
      <c r="A2136" s="580" t="str">
        <f t="shared" si="236"/>
        <v/>
      </c>
      <c r="B2136" s="814"/>
      <c r="C2136" s="814"/>
      <c r="D2136" s="814"/>
      <c r="E2136" s="814"/>
      <c r="F2136" s="814"/>
      <c r="G2136" s="814"/>
      <c r="H2136" s="814"/>
      <c r="I2136" s="814"/>
      <c r="J2136" s="814"/>
      <c r="K2136" s="814"/>
      <c r="L2136" s="814"/>
      <c r="M2136" s="814"/>
      <c r="N2136" s="814"/>
      <c r="O2136" s="579">
        <f t="shared" si="232"/>
        <v>0</v>
      </c>
      <c r="P2136" s="585" t="e">
        <f t="shared" si="233"/>
        <v>#N/A</v>
      </c>
      <c r="Q2136" s="602"/>
      <c r="R2136" s="602"/>
      <c r="S2136" s="579">
        <f t="shared" si="234"/>
        <v>0</v>
      </c>
      <c r="T2136" s="579">
        <f t="shared" si="235"/>
        <v>0</v>
      </c>
      <c r="U2136" s="814"/>
      <c r="V2136" s="814"/>
    </row>
    <row r="2137" spans="1:22" ht="15.75" hidden="1" customHeight="1" thickBot="1" x14ac:dyDescent="0.25">
      <c r="A2137" s="580" t="str">
        <f t="shared" si="236"/>
        <v/>
      </c>
      <c r="B2137" s="814"/>
      <c r="C2137" s="814"/>
      <c r="D2137" s="814"/>
      <c r="E2137" s="814"/>
      <c r="F2137" s="814"/>
      <c r="G2137" s="814"/>
      <c r="H2137" s="814"/>
      <c r="I2137" s="814"/>
      <c r="J2137" s="814"/>
      <c r="K2137" s="814"/>
      <c r="L2137" s="814"/>
      <c r="M2137" s="814"/>
      <c r="N2137" s="814"/>
      <c r="O2137" s="579">
        <f t="shared" si="232"/>
        <v>0</v>
      </c>
      <c r="P2137" s="585" t="e">
        <f t="shared" si="233"/>
        <v>#N/A</v>
      </c>
      <c r="Q2137" s="602"/>
      <c r="R2137" s="602"/>
      <c r="S2137" s="579">
        <f t="shared" si="234"/>
        <v>0</v>
      </c>
      <c r="T2137" s="579">
        <f t="shared" si="235"/>
        <v>0</v>
      </c>
      <c r="U2137" s="814"/>
      <c r="V2137" s="814"/>
    </row>
    <row r="2138" spans="1:22" ht="15.75" hidden="1" customHeight="1" thickBot="1" x14ac:dyDescent="0.25">
      <c r="A2138" s="580" t="str">
        <f t="shared" si="236"/>
        <v/>
      </c>
      <c r="B2138" s="814"/>
      <c r="C2138" s="814"/>
      <c r="D2138" s="814"/>
      <c r="E2138" s="814"/>
      <c r="F2138" s="814"/>
      <c r="G2138" s="814"/>
      <c r="H2138" s="814"/>
      <c r="I2138" s="814"/>
      <c r="J2138" s="814"/>
      <c r="K2138" s="814"/>
      <c r="L2138" s="814"/>
      <c r="M2138" s="814"/>
      <c r="N2138" s="814"/>
      <c r="O2138" s="579">
        <f t="shared" si="232"/>
        <v>0</v>
      </c>
      <c r="P2138" s="585" t="e">
        <f t="shared" si="233"/>
        <v>#N/A</v>
      </c>
      <c r="Q2138" s="602"/>
      <c r="R2138" s="602"/>
      <c r="S2138" s="579">
        <f t="shared" si="234"/>
        <v>0</v>
      </c>
      <c r="T2138" s="579">
        <f t="shared" si="235"/>
        <v>0</v>
      </c>
      <c r="U2138" s="814"/>
      <c r="V2138" s="814"/>
    </row>
    <row r="2139" spans="1:22" ht="15.75" hidden="1" customHeight="1" thickBot="1" x14ac:dyDescent="0.25">
      <c r="A2139" s="580" t="str">
        <f t="shared" si="236"/>
        <v/>
      </c>
      <c r="B2139" s="814"/>
      <c r="C2139" s="814"/>
      <c r="D2139" s="814"/>
      <c r="E2139" s="814"/>
      <c r="F2139" s="814"/>
      <c r="G2139" s="814"/>
      <c r="H2139" s="814"/>
      <c r="I2139" s="814"/>
      <c r="J2139" s="814"/>
      <c r="K2139" s="814"/>
      <c r="L2139" s="814"/>
      <c r="M2139" s="814"/>
      <c r="N2139" s="814"/>
      <c r="O2139" s="579">
        <f t="shared" si="232"/>
        <v>0</v>
      </c>
      <c r="P2139" s="585" t="e">
        <f t="shared" si="233"/>
        <v>#N/A</v>
      </c>
      <c r="Q2139" s="602"/>
      <c r="R2139" s="602"/>
      <c r="S2139" s="579">
        <f t="shared" si="234"/>
        <v>0</v>
      </c>
      <c r="T2139" s="579">
        <f t="shared" si="235"/>
        <v>0</v>
      </c>
      <c r="U2139" s="814"/>
      <c r="V2139" s="814"/>
    </row>
    <row r="2140" spans="1:22" ht="15.75" hidden="1" customHeight="1" thickBot="1" x14ac:dyDescent="0.25">
      <c r="A2140" s="580" t="str">
        <f t="shared" si="236"/>
        <v/>
      </c>
      <c r="B2140" s="814"/>
      <c r="C2140" s="814"/>
      <c r="D2140" s="814"/>
      <c r="E2140" s="814"/>
      <c r="F2140" s="814"/>
      <c r="G2140" s="814"/>
      <c r="H2140" s="814"/>
      <c r="I2140" s="814"/>
      <c r="J2140" s="814"/>
      <c r="K2140" s="814"/>
      <c r="L2140" s="814"/>
      <c r="M2140" s="814"/>
      <c r="N2140" s="814"/>
      <c r="O2140" s="579">
        <f t="shared" si="232"/>
        <v>0</v>
      </c>
      <c r="P2140" s="585" t="e">
        <f t="shared" si="233"/>
        <v>#N/A</v>
      </c>
      <c r="Q2140" s="602"/>
      <c r="R2140" s="602"/>
      <c r="S2140" s="579">
        <f t="shared" si="234"/>
        <v>0</v>
      </c>
      <c r="T2140" s="579">
        <f t="shared" si="235"/>
        <v>0</v>
      </c>
      <c r="U2140" s="814"/>
      <c r="V2140" s="814"/>
    </row>
    <row r="2141" spans="1:22" ht="15.75" hidden="1" customHeight="1" thickBot="1" x14ac:dyDescent="0.25">
      <c r="A2141" s="580" t="str">
        <f t="shared" si="236"/>
        <v/>
      </c>
      <c r="B2141" s="814"/>
      <c r="C2141" s="814"/>
      <c r="D2141" s="814"/>
      <c r="E2141" s="814"/>
      <c r="F2141" s="814"/>
      <c r="G2141" s="814"/>
      <c r="H2141" s="814"/>
      <c r="I2141" s="814"/>
      <c r="J2141" s="814"/>
      <c r="K2141" s="814"/>
      <c r="L2141" s="814"/>
      <c r="M2141" s="814"/>
      <c r="N2141" s="814"/>
      <c r="O2141" s="579">
        <f t="shared" si="232"/>
        <v>0</v>
      </c>
      <c r="P2141" s="585" t="e">
        <f t="shared" si="233"/>
        <v>#N/A</v>
      </c>
      <c r="Q2141" s="602"/>
      <c r="R2141" s="602"/>
      <c r="S2141" s="579">
        <f t="shared" si="234"/>
        <v>0</v>
      </c>
      <c r="T2141" s="579">
        <f t="shared" si="235"/>
        <v>0</v>
      </c>
      <c r="U2141" s="814"/>
      <c r="V2141" s="814"/>
    </row>
    <row r="2142" spans="1:22" ht="15.75" hidden="1" customHeight="1" thickBot="1" x14ac:dyDescent="0.25">
      <c r="A2142" s="580" t="str">
        <f t="shared" si="236"/>
        <v/>
      </c>
      <c r="B2142" s="814"/>
      <c r="C2142" s="814"/>
      <c r="D2142" s="814"/>
      <c r="E2142" s="814"/>
      <c r="F2142" s="814"/>
      <c r="G2142" s="814"/>
      <c r="H2142" s="814"/>
      <c r="I2142" s="814"/>
      <c r="J2142" s="814"/>
      <c r="K2142" s="814"/>
      <c r="L2142" s="814"/>
      <c r="M2142" s="814"/>
      <c r="N2142" s="814"/>
      <c r="O2142" s="579">
        <f t="shared" si="232"/>
        <v>0</v>
      </c>
      <c r="P2142" s="585" t="e">
        <f t="shared" si="233"/>
        <v>#N/A</v>
      </c>
      <c r="Q2142" s="602"/>
      <c r="R2142" s="602"/>
      <c r="S2142" s="579">
        <f t="shared" si="234"/>
        <v>0</v>
      </c>
      <c r="T2142" s="579">
        <f t="shared" si="235"/>
        <v>0</v>
      </c>
      <c r="U2142" s="814"/>
      <c r="V2142" s="814"/>
    </row>
    <row r="2143" spans="1:22" ht="15.75" hidden="1" customHeight="1" thickBot="1" x14ac:dyDescent="0.25">
      <c r="A2143" s="580" t="str">
        <f t="shared" si="236"/>
        <v/>
      </c>
      <c r="B2143" s="814"/>
      <c r="C2143" s="814"/>
      <c r="D2143" s="814"/>
      <c r="E2143" s="814"/>
      <c r="F2143" s="814"/>
      <c r="G2143" s="814"/>
      <c r="H2143" s="814"/>
      <c r="I2143" s="814"/>
      <c r="J2143" s="814"/>
      <c r="K2143" s="814"/>
      <c r="L2143" s="814"/>
      <c r="M2143" s="814"/>
      <c r="N2143" s="814"/>
      <c r="O2143" s="579">
        <f t="shared" si="232"/>
        <v>0</v>
      </c>
      <c r="P2143" s="585" t="e">
        <f t="shared" si="233"/>
        <v>#N/A</v>
      </c>
      <c r="Q2143" s="602"/>
      <c r="R2143" s="602"/>
      <c r="S2143" s="579">
        <f t="shared" si="234"/>
        <v>0</v>
      </c>
      <c r="T2143" s="579">
        <f t="shared" si="235"/>
        <v>0</v>
      </c>
      <c r="U2143" s="814"/>
      <c r="V2143" s="814"/>
    </row>
    <row r="2144" spans="1:22" ht="15.75" hidden="1" customHeight="1" thickBot="1" x14ac:dyDescent="0.25">
      <c r="A2144" s="580" t="str">
        <f t="shared" si="236"/>
        <v/>
      </c>
      <c r="B2144" s="814"/>
      <c r="C2144" s="814"/>
      <c r="D2144" s="814"/>
      <c r="E2144" s="814"/>
      <c r="F2144" s="814"/>
      <c r="G2144" s="814"/>
      <c r="H2144" s="814"/>
      <c r="I2144" s="814"/>
      <c r="J2144" s="814"/>
      <c r="K2144" s="814"/>
      <c r="L2144" s="814"/>
      <c r="M2144" s="814"/>
      <c r="N2144" s="814"/>
      <c r="O2144" s="579">
        <f t="shared" si="232"/>
        <v>0</v>
      </c>
      <c r="P2144" s="585" t="e">
        <f t="shared" si="233"/>
        <v>#N/A</v>
      </c>
      <c r="Q2144" s="602"/>
      <c r="R2144" s="602"/>
      <c r="S2144" s="579">
        <f t="shared" si="234"/>
        <v>0</v>
      </c>
      <c r="T2144" s="579">
        <f t="shared" si="235"/>
        <v>0</v>
      </c>
      <c r="U2144" s="814"/>
      <c r="V2144" s="814"/>
    </row>
    <row r="2145" spans="1:22" ht="15.75" hidden="1" customHeight="1" thickBot="1" x14ac:dyDescent="0.25">
      <c r="A2145" s="580" t="str">
        <f t="shared" si="236"/>
        <v/>
      </c>
      <c r="B2145" s="814"/>
      <c r="C2145" s="814"/>
      <c r="D2145" s="814"/>
      <c r="E2145" s="814"/>
      <c r="F2145" s="814"/>
      <c r="G2145" s="814"/>
      <c r="H2145" s="814"/>
      <c r="I2145" s="814"/>
      <c r="J2145" s="814"/>
      <c r="K2145" s="814"/>
      <c r="L2145" s="814"/>
      <c r="M2145" s="814"/>
      <c r="N2145" s="814"/>
      <c r="O2145" s="579">
        <f t="shared" si="232"/>
        <v>0</v>
      </c>
      <c r="P2145" s="585" t="e">
        <f t="shared" si="233"/>
        <v>#N/A</v>
      </c>
      <c r="Q2145" s="602"/>
      <c r="R2145" s="602"/>
      <c r="S2145" s="579">
        <f t="shared" si="234"/>
        <v>0</v>
      </c>
      <c r="T2145" s="579">
        <f t="shared" si="235"/>
        <v>0</v>
      </c>
      <c r="U2145" s="814"/>
      <c r="V2145" s="814"/>
    </row>
    <row r="2146" spans="1:22" ht="15.75" hidden="1" customHeight="1" thickBot="1" x14ac:dyDescent="0.25">
      <c r="A2146" s="580" t="str">
        <f t="shared" si="236"/>
        <v/>
      </c>
      <c r="B2146" s="814"/>
      <c r="C2146" s="814"/>
      <c r="D2146" s="814"/>
      <c r="E2146" s="814"/>
      <c r="F2146" s="814"/>
      <c r="G2146" s="814"/>
      <c r="H2146" s="814"/>
      <c r="I2146" s="814"/>
      <c r="J2146" s="814"/>
      <c r="K2146" s="814"/>
      <c r="L2146" s="814"/>
      <c r="M2146" s="814"/>
      <c r="N2146" s="814"/>
      <c r="O2146" s="579">
        <f t="shared" si="232"/>
        <v>0</v>
      </c>
      <c r="P2146" s="585" t="e">
        <f t="shared" si="233"/>
        <v>#N/A</v>
      </c>
      <c r="Q2146" s="602"/>
      <c r="R2146" s="602"/>
      <c r="S2146" s="579">
        <f t="shared" si="234"/>
        <v>0</v>
      </c>
      <c r="T2146" s="579">
        <f t="shared" si="235"/>
        <v>0</v>
      </c>
      <c r="U2146" s="814"/>
      <c r="V2146" s="814"/>
    </row>
    <row r="2147" spans="1:22" ht="15.75" hidden="1" customHeight="1" thickBot="1" x14ac:dyDescent="0.25">
      <c r="A2147" s="580" t="str">
        <f t="shared" si="236"/>
        <v/>
      </c>
      <c r="B2147" s="814"/>
      <c r="C2147" s="814"/>
      <c r="D2147" s="814"/>
      <c r="E2147" s="814"/>
      <c r="F2147" s="814"/>
      <c r="G2147" s="814"/>
      <c r="H2147" s="814"/>
      <c r="I2147" s="814"/>
      <c r="J2147" s="814"/>
      <c r="K2147" s="814"/>
      <c r="L2147" s="814"/>
      <c r="M2147" s="814"/>
      <c r="N2147" s="814"/>
      <c r="O2147" s="579">
        <f t="shared" si="232"/>
        <v>0</v>
      </c>
      <c r="P2147" s="585" t="e">
        <f t="shared" si="233"/>
        <v>#N/A</v>
      </c>
      <c r="Q2147" s="602"/>
      <c r="R2147" s="602"/>
      <c r="S2147" s="579">
        <f t="shared" si="234"/>
        <v>0</v>
      </c>
      <c r="T2147" s="579">
        <f t="shared" si="235"/>
        <v>0</v>
      </c>
      <c r="U2147" s="814"/>
      <c r="V2147" s="814"/>
    </row>
    <row r="2148" spans="1:22" ht="15.75" hidden="1" customHeight="1" thickBot="1" x14ac:dyDescent="0.25">
      <c r="A2148" s="580" t="str">
        <f t="shared" si="236"/>
        <v/>
      </c>
      <c r="B2148" s="814"/>
      <c r="C2148" s="814"/>
      <c r="D2148" s="814"/>
      <c r="E2148" s="814"/>
      <c r="F2148" s="814"/>
      <c r="G2148" s="814"/>
      <c r="H2148" s="814"/>
      <c r="I2148" s="814"/>
      <c r="J2148" s="814"/>
      <c r="K2148" s="814"/>
      <c r="L2148" s="814"/>
      <c r="M2148" s="814"/>
      <c r="N2148" s="814"/>
      <c r="O2148" s="579">
        <f t="shared" si="232"/>
        <v>0</v>
      </c>
      <c r="P2148" s="585" t="e">
        <f t="shared" si="233"/>
        <v>#N/A</v>
      </c>
      <c r="Q2148" s="602"/>
      <c r="R2148" s="602"/>
      <c r="S2148" s="579">
        <f t="shared" si="234"/>
        <v>0</v>
      </c>
      <c r="T2148" s="579">
        <f t="shared" si="235"/>
        <v>0</v>
      </c>
      <c r="U2148" s="814"/>
      <c r="V2148" s="814"/>
    </row>
    <row r="2149" spans="1:22" ht="15.75" hidden="1" customHeight="1" thickBot="1" x14ac:dyDescent="0.25">
      <c r="A2149" s="580" t="str">
        <f t="shared" si="236"/>
        <v/>
      </c>
      <c r="B2149" s="814"/>
      <c r="C2149" s="814"/>
      <c r="D2149" s="814"/>
      <c r="E2149" s="814"/>
      <c r="F2149" s="814"/>
      <c r="G2149" s="814"/>
      <c r="H2149" s="814"/>
      <c r="I2149" s="814"/>
      <c r="J2149" s="814"/>
      <c r="K2149" s="814"/>
      <c r="L2149" s="814"/>
      <c r="M2149" s="814"/>
      <c r="N2149" s="814"/>
      <c r="O2149" s="579">
        <f t="shared" si="232"/>
        <v>0</v>
      </c>
      <c r="P2149" s="585" t="e">
        <f t="shared" si="233"/>
        <v>#N/A</v>
      </c>
      <c r="Q2149" s="602"/>
      <c r="R2149" s="602"/>
      <c r="S2149" s="579">
        <f t="shared" si="234"/>
        <v>0</v>
      </c>
      <c r="T2149" s="579">
        <f t="shared" si="235"/>
        <v>0</v>
      </c>
      <c r="U2149" s="814"/>
      <c r="V2149" s="814"/>
    </row>
    <row r="2150" spans="1:22" ht="15.75" hidden="1" customHeight="1" thickBot="1" x14ac:dyDescent="0.25">
      <c r="A2150" s="580" t="str">
        <f t="shared" si="236"/>
        <v/>
      </c>
      <c r="B2150" s="814"/>
      <c r="C2150" s="814"/>
      <c r="D2150" s="814"/>
      <c r="E2150" s="814"/>
      <c r="F2150" s="814"/>
      <c r="G2150" s="814"/>
      <c r="H2150" s="814"/>
      <c r="I2150" s="814"/>
      <c r="J2150" s="814"/>
      <c r="K2150" s="814"/>
      <c r="L2150" s="814"/>
      <c r="M2150" s="814"/>
      <c r="N2150" s="814"/>
      <c r="O2150" s="579">
        <f t="shared" si="232"/>
        <v>0</v>
      </c>
      <c r="P2150" s="585" t="e">
        <f t="shared" si="233"/>
        <v>#N/A</v>
      </c>
      <c r="Q2150" s="602"/>
      <c r="R2150" s="602"/>
      <c r="S2150" s="579">
        <f t="shared" si="234"/>
        <v>0</v>
      </c>
      <c r="T2150" s="579">
        <f t="shared" si="235"/>
        <v>0</v>
      </c>
      <c r="U2150" s="814"/>
      <c r="V2150" s="814"/>
    </row>
    <row r="2151" spans="1:22" ht="15.75" hidden="1" customHeight="1" thickBot="1" x14ac:dyDescent="0.25">
      <c r="A2151" s="580" t="str">
        <f t="shared" si="236"/>
        <v/>
      </c>
      <c r="B2151" s="814"/>
      <c r="C2151" s="814"/>
      <c r="D2151" s="814"/>
      <c r="E2151" s="814"/>
      <c r="F2151" s="814"/>
      <c r="G2151" s="814"/>
      <c r="H2151" s="814"/>
      <c r="I2151" s="814"/>
      <c r="J2151" s="814"/>
      <c r="K2151" s="814"/>
      <c r="L2151" s="814"/>
      <c r="M2151" s="814"/>
      <c r="N2151" s="814"/>
      <c r="O2151" s="579">
        <f t="shared" si="232"/>
        <v>0</v>
      </c>
      <c r="P2151" s="585" t="e">
        <f t="shared" si="233"/>
        <v>#N/A</v>
      </c>
      <c r="Q2151" s="602"/>
      <c r="R2151" s="602"/>
      <c r="S2151" s="579">
        <f t="shared" si="234"/>
        <v>0</v>
      </c>
      <c r="T2151" s="579">
        <f t="shared" si="235"/>
        <v>0</v>
      </c>
      <c r="U2151" s="814"/>
      <c r="V2151" s="814"/>
    </row>
    <row r="2152" spans="1:22" ht="15.75" hidden="1" customHeight="1" thickBot="1" x14ac:dyDescent="0.25">
      <c r="A2152" s="580" t="str">
        <f t="shared" si="236"/>
        <v/>
      </c>
      <c r="B2152" s="814"/>
      <c r="C2152" s="814"/>
      <c r="D2152" s="814"/>
      <c r="E2152" s="814"/>
      <c r="F2152" s="814"/>
      <c r="G2152" s="814"/>
      <c r="H2152" s="814"/>
      <c r="I2152" s="814"/>
      <c r="J2152" s="814"/>
      <c r="K2152" s="814"/>
      <c r="L2152" s="814"/>
      <c r="M2152" s="814"/>
      <c r="N2152" s="814"/>
      <c r="O2152" s="579">
        <f t="shared" si="232"/>
        <v>0</v>
      </c>
      <c r="P2152" s="585" t="e">
        <f t="shared" si="233"/>
        <v>#N/A</v>
      </c>
      <c r="Q2152" s="602"/>
      <c r="R2152" s="602"/>
      <c r="S2152" s="579">
        <f t="shared" si="234"/>
        <v>0</v>
      </c>
      <c r="T2152" s="579">
        <f t="shared" si="235"/>
        <v>0</v>
      </c>
      <c r="U2152" s="814"/>
      <c r="V2152" s="814"/>
    </row>
    <row r="2153" spans="1:22" ht="15.75" hidden="1" customHeight="1" thickBot="1" x14ac:dyDescent="0.25">
      <c r="A2153" s="580" t="str">
        <f t="shared" si="236"/>
        <v/>
      </c>
      <c r="B2153" s="814"/>
      <c r="C2153" s="814"/>
      <c r="D2153" s="814"/>
      <c r="E2153" s="814"/>
      <c r="F2153" s="814"/>
      <c r="G2153" s="814"/>
      <c r="H2153" s="814"/>
      <c r="I2153" s="814"/>
      <c r="J2153" s="814"/>
      <c r="K2153" s="814"/>
      <c r="L2153" s="814"/>
      <c r="M2153" s="814"/>
      <c r="N2153" s="814"/>
      <c r="O2153" s="579">
        <f t="shared" si="232"/>
        <v>0</v>
      </c>
      <c r="P2153" s="585" t="e">
        <f t="shared" si="233"/>
        <v>#N/A</v>
      </c>
      <c r="Q2153" s="602"/>
      <c r="R2153" s="602"/>
      <c r="S2153" s="579">
        <f t="shared" si="234"/>
        <v>0</v>
      </c>
      <c r="T2153" s="579">
        <f t="shared" si="235"/>
        <v>0</v>
      </c>
      <c r="U2153" s="814"/>
      <c r="V2153" s="814"/>
    </row>
    <row r="2154" spans="1:22" ht="15.75" hidden="1" customHeight="1" thickBot="1" x14ac:dyDescent="0.25">
      <c r="A2154" s="580" t="str">
        <f t="shared" si="236"/>
        <v/>
      </c>
      <c r="B2154" s="814"/>
      <c r="C2154" s="814"/>
      <c r="D2154" s="814"/>
      <c r="E2154" s="814"/>
      <c r="F2154" s="814"/>
      <c r="G2154" s="814"/>
      <c r="H2154" s="814"/>
      <c r="I2154" s="814"/>
      <c r="J2154" s="814"/>
      <c r="K2154" s="814"/>
      <c r="L2154" s="814"/>
      <c r="M2154" s="814"/>
      <c r="N2154" s="814"/>
      <c r="O2154" s="579">
        <f t="shared" si="232"/>
        <v>0</v>
      </c>
      <c r="P2154" s="585" t="e">
        <f t="shared" si="233"/>
        <v>#N/A</v>
      </c>
      <c r="Q2154" s="602"/>
      <c r="R2154" s="602"/>
      <c r="S2154" s="579">
        <f t="shared" si="234"/>
        <v>0</v>
      </c>
      <c r="T2154" s="579">
        <f t="shared" si="235"/>
        <v>0</v>
      </c>
      <c r="U2154" s="814"/>
      <c r="V2154" s="814"/>
    </row>
    <row r="2155" spans="1:22" ht="15.75" hidden="1" customHeight="1" thickBot="1" x14ac:dyDescent="0.25">
      <c r="A2155" s="580" t="str">
        <f t="shared" si="236"/>
        <v/>
      </c>
      <c r="B2155" s="814"/>
      <c r="C2155" s="814"/>
      <c r="D2155" s="814"/>
      <c r="E2155" s="814"/>
      <c r="F2155" s="814"/>
      <c r="G2155" s="814"/>
      <c r="H2155" s="814"/>
      <c r="I2155" s="814"/>
      <c r="J2155" s="814"/>
      <c r="K2155" s="814"/>
      <c r="L2155" s="814"/>
      <c r="M2155" s="814"/>
      <c r="N2155" s="814"/>
      <c r="O2155" s="579">
        <f t="shared" si="232"/>
        <v>0</v>
      </c>
      <c r="P2155" s="585" t="e">
        <f t="shared" si="233"/>
        <v>#N/A</v>
      </c>
      <c r="Q2155" s="602"/>
      <c r="R2155" s="602"/>
      <c r="S2155" s="579">
        <f t="shared" si="234"/>
        <v>0</v>
      </c>
      <c r="T2155" s="579">
        <f t="shared" si="235"/>
        <v>0</v>
      </c>
      <c r="U2155" s="814"/>
      <c r="V2155" s="814"/>
    </row>
    <row r="2156" spans="1:22" ht="15.75" hidden="1" customHeight="1" thickBot="1" x14ac:dyDescent="0.25">
      <c r="A2156" s="580" t="str">
        <f t="shared" si="236"/>
        <v/>
      </c>
      <c r="B2156" s="814"/>
      <c r="C2156" s="814"/>
      <c r="D2156" s="814"/>
      <c r="E2156" s="814"/>
      <c r="F2156" s="814"/>
      <c r="G2156" s="814"/>
      <c r="H2156" s="814"/>
      <c r="I2156" s="814"/>
      <c r="J2156" s="814"/>
      <c r="K2156" s="814"/>
      <c r="L2156" s="814"/>
      <c r="M2156" s="814"/>
      <c r="N2156" s="814"/>
      <c r="O2156" s="579">
        <f t="shared" si="232"/>
        <v>0</v>
      </c>
      <c r="P2156" s="585" t="e">
        <f t="shared" si="233"/>
        <v>#N/A</v>
      </c>
      <c r="Q2156" s="602"/>
      <c r="R2156" s="602"/>
      <c r="S2156" s="579">
        <f t="shared" si="234"/>
        <v>0</v>
      </c>
      <c r="T2156" s="579">
        <f t="shared" si="235"/>
        <v>0</v>
      </c>
      <c r="U2156" s="814"/>
      <c r="V2156" s="814"/>
    </row>
    <row r="2157" spans="1:22" ht="15.75" hidden="1" customHeight="1" thickBot="1" x14ac:dyDescent="0.25">
      <c r="A2157" s="580" t="str">
        <f t="shared" si="236"/>
        <v/>
      </c>
      <c r="B2157" s="814"/>
      <c r="C2157" s="814"/>
      <c r="D2157" s="814"/>
      <c r="E2157" s="814"/>
      <c r="F2157" s="814"/>
      <c r="G2157" s="814"/>
      <c r="H2157" s="814"/>
      <c r="I2157" s="814"/>
      <c r="J2157" s="814"/>
      <c r="K2157" s="814"/>
      <c r="L2157" s="814"/>
      <c r="M2157" s="814"/>
      <c r="N2157" s="814"/>
      <c r="O2157" s="579">
        <f t="shared" si="232"/>
        <v>0</v>
      </c>
      <c r="P2157" s="585" t="e">
        <f t="shared" si="233"/>
        <v>#N/A</v>
      </c>
      <c r="Q2157" s="602"/>
      <c r="R2157" s="602"/>
      <c r="S2157" s="579">
        <f t="shared" si="234"/>
        <v>0</v>
      </c>
      <c r="T2157" s="579">
        <f t="shared" si="235"/>
        <v>0</v>
      </c>
      <c r="U2157" s="814"/>
      <c r="V2157" s="814"/>
    </row>
    <row r="2158" spans="1:22" ht="15.75" hidden="1" customHeight="1" thickBot="1" x14ac:dyDescent="0.25">
      <c r="A2158" s="580" t="str">
        <f t="shared" si="236"/>
        <v/>
      </c>
      <c r="B2158" s="814"/>
      <c r="C2158" s="814"/>
      <c r="D2158" s="814"/>
      <c r="E2158" s="814"/>
      <c r="F2158" s="814"/>
      <c r="G2158" s="814"/>
      <c r="H2158" s="814"/>
      <c r="I2158" s="814"/>
      <c r="J2158" s="814"/>
      <c r="K2158" s="814"/>
      <c r="L2158" s="814"/>
      <c r="M2158" s="814"/>
      <c r="N2158" s="814"/>
      <c r="O2158" s="579">
        <f t="shared" si="232"/>
        <v>0</v>
      </c>
      <c r="P2158" s="585" t="e">
        <f t="shared" si="233"/>
        <v>#N/A</v>
      </c>
      <c r="Q2158" s="602"/>
      <c r="R2158" s="602"/>
      <c r="S2158" s="579">
        <f t="shared" si="234"/>
        <v>0</v>
      </c>
      <c r="T2158" s="579">
        <f t="shared" si="235"/>
        <v>0</v>
      </c>
      <c r="U2158" s="814"/>
      <c r="V2158" s="814"/>
    </row>
    <row r="2159" spans="1:22" ht="15.75" hidden="1" customHeight="1" thickBot="1" x14ac:dyDescent="0.25">
      <c r="A2159" s="580" t="str">
        <f t="shared" si="236"/>
        <v/>
      </c>
      <c r="B2159" s="814"/>
      <c r="C2159" s="814"/>
      <c r="D2159" s="814"/>
      <c r="E2159" s="814"/>
      <c r="F2159" s="814"/>
      <c r="G2159" s="814"/>
      <c r="H2159" s="814"/>
      <c r="I2159" s="814"/>
      <c r="J2159" s="814"/>
      <c r="K2159" s="814"/>
      <c r="L2159" s="814"/>
      <c r="M2159" s="814"/>
      <c r="N2159" s="814"/>
      <c r="O2159" s="579">
        <f t="shared" si="232"/>
        <v>0</v>
      </c>
      <c r="P2159" s="585" t="e">
        <f t="shared" si="233"/>
        <v>#N/A</v>
      </c>
      <c r="Q2159" s="602"/>
      <c r="R2159" s="602"/>
      <c r="S2159" s="579">
        <f t="shared" si="234"/>
        <v>0</v>
      </c>
      <c r="T2159" s="579">
        <f t="shared" si="235"/>
        <v>0</v>
      </c>
      <c r="U2159" s="814"/>
      <c r="V2159" s="814"/>
    </row>
    <row r="2160" spans="1:22" ht="15.75" hidden="1" customHeight="1" thickBot="1" x14ac:dyDescent="0.25">
      <c r="A2160" s="580" t="str">
        <f t="shared" si="236"/>
        <v/>
      </c>
      <c r="B2160" s="814"/>
      <c r="C2160" s="814"/>
      <c r="D2160" s="814"/>
      <c r="E2160" s="814"/>
      <c r="F2160" s="814"/>
      <c r="G2160" s="814"/>
      <c r="H2160" s="814"/>
      <c r="I2160" s="814"/>
      <c r="J2160" s="814"/>
      <c r="K2160" s="814"/>
      <c r="L2160" s="814"/>
      <c r="M2160" s="814"/>
      <c r="N2160" s="814"/>
      <c r="O2160" s="579">
        <f t="shared" si="232"/>
        <v>0</v>
      </c>
      <c r="P2160" s="585" t="e">
        <f t="shared" si="233"/>
        <v>#N/A</v>
      </c>
      <c r="Q2160" s="602"/>
      <c r="R2160" s="602"/>
      <c r="S2160" s="579">
        <f t="shared" si="234"/>
        <v>0</v>
      </c>
      <c r="T2160" s="579">
        <f t="shared" si="235"/>
        <v>0</v>
      </c>
      <c r="U2160" s="814"/>
      <c r="V2160" s="814"/>
    </row>
    <row r="2161" spans="1:22" ht="15.75" hidden="1" customHeight="1" thickBot="1" x14ac:dyDescent="0.25">
      <c r="A2161" s="580" t="str">
        <f t="shared" si="236"/>
        <v/>
      </c>
      <c r="B2161" s="814"/>
      <c r="C2161" s="814"/>
      <c r="D2161" s="814"/>
      <c r="E2161" s="814"/>
      <c r="F2161" s="814"/>
      <c r="G2161" s="814"/>
      <c r="H2161" s="814"/>
      <c r="I2161" s="814"/>
      <c r="J2161" s="814"/>
      <c r="K2161" s="814"/>
      <c r="L2161" s="814"/>
      <c r="M2161" s="814"/>
      <c r="N2161" s="814"/>
      <c r="O2161" s="579">
        <f t="shared" si="232"/>
        <v>0</v>
      </c>
      <c r="P2161" s="585" t="e">
        <f t="shared" si="233"/>
        <v>#N/A</v>
      </c>
      <c r="Q2161" s="602"/>
      <c r="R2161" s="602"/>
      <c r="S2161" s="579">
        <f t="shared" si="234"/>
        <v>0</v>
      </c>
      <c r="T2161" s="579">
        <f t="shared" si="235"/>
        <v>0</v>
      </c>
      <c r="U2161" s="814"/>
      <c r="V2161" s="814"/>
    </row>
    <row r="2162" spans="1:22" ht="15.75" hidden="1" customHeight="1" thickBot="1" x14ac:dyDescent="0.25">
      <c r="A2162" s="580" t="str">
        <f t="shared" si="236"/>
        <v/>
      </c>
      <c r="B2162" s="814"/>
      <c r="C2162" s="814"/>
      <c r="D2162" s="814"/>
      <c r="E2162" s="814"/>
      <c r="F2162" s="814"/>
      <c r="G2162" s="814"/>
      <c r="H2162" s="814"/>
      <c r="I2162" s="814"/>
      <c r="J2162" s="814"/>
      <c r="K2162" s="814"/>
      <c r="L2162" s="814"/>
      <c r="M2162" s="814"/>
      <c r="N2162" s="814"/>
      <c r="O2162" s="579">
        <f t="shared" si="232"/>
        <v>0</v>
      </c>
      <c r="P2162" s="585" t="e">
        <f t="shared" si="233"/>
        <v>#N/A</v>
      </c>
      <c r="Q2162" s="602"/>
      <c r="R2162" s="602"/>
      <c r="S2162" s="579">
        <f t="shared" si="234"/>
        <v>0</v>
      </c>
      <c r="T2162" s="579">
        <f t="shared" si="235"/>
        <v>0</v>
      </c>
      <c r="U2162" s="814"/>
      <c r="V2162" s="814"/>
    </row>
    <row r="2163" spans="1:22" ht="15.75" hidden="1" customHeight="1" thickBot="1" x14ac:dyDescent="0.25">
      <c r="A2163" s="580" t="str">
        <f t="shared" si="236"/>
        <v/>
      </c>
      <c r="B2163" s="814"/>
      <c r="C2163" s="814"/>
      <c r="D2163" s="814"/>
      <c r="E2163" s="814"/>
      <c r="F2163" s="814"/>
      <c r="G2163" s="814"/>
      <c r="H2163" s="814"/>
      <c r="I2163" s="814"/>
      <c r="J2163" s="814"/>
      <c r="K2163" s="814"/>
      <c r="L2163" s="814"/>
      <c r="M2163" s="814"/>
      <c r="N2163" s="814"/>
      <c r="O2163" s="579">
        <f t="shared" ref="O2163:O2226" si="237">ROUNDUP(IF(N2163="PENDANT",(VLOOKUP(L2163,$E$2:$I$9,5,FALSE)*M2163)),0)</f>
        <v>0</v>
      </c>
      <c r="P2163" s="585" t="e">
        <f t="shared" ref="P2163:P2226" si="238">ROUNDUP(VLOOKUP(L2163,$E$2:$I$9,5,FALSE)*M2163,0)</f>
        <v>#N/A</v>
      </c>
      <c r="Q2163" s="602"/>
      <c r="R2163" s="602"/>
      <c r="S2163" s="579">
        <f t="shared" ref="S2163:S2226" si="239">ROUNDUP(IF(N2163="pps",(M2163*VLOOKUP(L2163,$E$2:$I$9,4,FALSE)*$B$3)/E2163,0),0)</f>
        <v>0</v>
      </c>
      <c r="T2163" s="579">
        <f t="shared" ref="T2163:T2226" si="240">ROUNDUP(IF(N2163="pps",(M2163*VLOOKUP(L2163,$E$2:$I$9,4,FALSE)*$B$9)/E2163,0),0)</f>
        <v>0</v>
      </c>
      <c r="U2163" s="814"/>
      <c r="V2163" s="814"/>
    </row>
    <row r="2164" spans="1:22" ht="15.75" hidden="1" customHeight="1" thickBot="1" x14ac:dyDescent="0.25">
      <c r="A2164" s="580" t="str">
        <f t="shared" si="236"/>
        <v/>
      </c>
      <c r="B2164" s="814"/>
      <c r="C2164" s="814"/>
      <c r="D2164" s="814"/>
      <c r="E2164" s="814"/>
      <c r="F2164" s="814"/>
      <c r="G2164" s="814"/>
      <c r="H2164" s="814"/>
      <c r="I2164" s="814"/>
      <c r="J2164" s="814"/>
      <c r="K2164" s="814"/>
      <c r="L2164" s="814"/>
      <c r="M2164" s="814"/>
      <c r="N2164" s="814"/>
      <c r="O2164" s="579">
        <f t="shared" si="237"/>
        <v>0</v>
      </c>
      <c r="P2164" s="585" t="e">
        <f t="shared" si="238"/>
        <v>#N/A</v>
      </c>
      <c r="Q2164" s="602"/>
      <c r="R2164" s="602"/>
      <c r="S2164" s="579">
        <f t="shared" si="239"/>
        <v>0</v>
      </c>
      <c r="T2164" s="579">
        <f t="shared" si="240"/>
        <v>0</v>
      </c>
      <c r="U2164" s="814"/>
      <c r="V2164" s="814"/>
    </row>
    <row r="2165" spans="1:22" ht="15.75" hidden="1" customHeight="1" thickBot="1" x14ac:dyDescent="0.25">
      <c r="A2165" s="580" t="str">
        <f t="shared" si="236"/>
        <v/>
      </c>
      <c r="B2165" s="814"/>
      <c r="C2165" s="814"/>
      <c r="D2165" s="814"/>
      <c r="E2165" s="814"/>
      <c r="F2165" s="814"/>
      <c r="G2165" s="814"/>
      <c r="H2165" s="814"/>
      <c r="I2165" s="814"/>
      <c r="J2165" s="814"/>
      <c r="K2165" s="814"/>
      <c r="L2165" s="814"/>
      <c r="M2165" s="814"/>
      <c r="N2165" s="814"/>
      <c r="O2165" s="579">
        <f t="shared" si="237"/>
        <v>0</v>
      </c>
      <c r="P2165" s="585" t="e">
        <f t="shared" si="238"/>
        <v>#N/A</v>
      </c>
      <c r="Q2165" s="602"/>
      <c r="R2165" s="602"/>
      <c r="S2165" s="579">
        <f t="shared" si="239"/>
        <v>0</v>
      </c>
      <c r="T2165" s="579">
        <f t="shared" si="240"/>
        <v>0</v>
      </c>
      <c r="U2165" s="814"/>
      <c r="V2165" s="814"/>
    </row>
    <row r="2166" spans="1:22" ht="15.75" hidden="1" customHeight="1" thickBot="1" x14ac:dyDescent="0.25">
      <c r="A2166" s="580" t="str">
        <f t="shared" si="236"/>
        <v/>
      </c>
      <c r="B2166" s="814"/>
      <c r="C2166" s="814"/>
      <c r="D2166" s="814"/>
      <c r="E2166" s="814"/>
      <c r="F2166" s="814"/>
      <c r="G2166" s="814"/>
      <c r="H2166" s="814"/>
      <c r="I2166" s="814"/>
      <c r="J2166" s="814"/>
      <c r="K2166" s="814"/>
      <c r="L2166" s="814"/>
      <c r="M2166" s="814"/>
      <c r="N2166" s="814"/>
      <c r="O2166" s="579">
        <f t="shared" si="237"/>
        <v>0</v>
      </c>
      <c r="P2166" s="585" t="e">
        <f t="shared" si="238"/>
        <v>#N/A</v>
      </c>
      <c r="Q2166" s="602"/>
      <c r="R2166" s="602"/>
      <c r="S2166" s="579">
        <f t="shared" si="239"/>
        <v>0</v>
      </c>
      <c r="T2166" s="579">
        <f t="shared" si="240"/>
        <v>0</v>
      </c>
      <c r="U2166" s="814"/>
      <c r="V2166" s="814"/>
    </row>
    <row r="2167" spans="1:22" ht="15.75" hidden="1" customHeight="1" thickBot="1" x14ac:dyDescent="0.25">
      <c r="A2167" s="580" t="str">
        <f t="shared" si="236"/>
        <v/>
      </c>
      <c r="B2167" s="814"/>
      <c r="C2167" s="814"/>
      <c r="D2167" s="814"/>
      <c r="E2167" s="814"/>
      <c r="F2167" s="814"/>
      <c r="G2167" s="814"/>
      <c r="H2167" s="814"/>
      <c r="I2167" s="814"/>
      <c r="J2167" s="814"/>
      <c r="K2167" s="814"/>
      <c r="L2167" s="814"/>
      <c r="M2167" s="814"/>
      <c r="N2167" s="814"/>
      <c r="O2167" s="579">
        <f t="shared" si="237"/>
        <v>0</v>
      </c>
      <c r="P2167" s="585" t="e">
        <f t="shared" si="238"/>
        <v>#N/A</v>
      </c>
      <c r="Q2167" s="602"/>
      <c r="R2167" s="602"/>
      <c r="S2167" s="579">
        <f t="shared" si="239"/>
        <v>0</v>
      </c>
      <c r="T2167" s="579">
        <f t="shared" si="240"/>
        <v>0</v>
      </c>
      <c r="U2167" s="814"/>
      <c r="V2167" s="814"/>
    </row>
    <row r="2168" spans="1:22" ht="15.75" hidden="1" customHeight="1" thickBot="1" x14ac:dyDescent="0.25">
      <c r="A2168" s="580" t="str">
        <f t="shared" si="236"/>
        <v/>
      </c>
      <c r="B2168" s="814"/>
      <c r="C2168" s="814"/>
      <c r="D2168" s="814"/>
      <c r="E2168" s="814"/>
      <c r="F2168" s="814"/>
      <c r="G2168" s="814"/>
      <c r="H2168" s="814"/>
      <c r="I2168" s="814"/>
      <c r="J2168" s="814"/>
      <c r="K2168" s="814"/>
      <c r="L2168" s="814"/>
      <c r="M2168" s="814"/>
      <c r="N2168" s="814"/>
      <c r="O2168" s="579">
        <f t="shared" si="237"/>
        <v>0</v>
      </c>
      <c r="P2168" s="585" t="e">
        <f t="shared" si="238"/>
        <v>#N/A</v>
      </c>
      <c r="Q2168" s="602"/>
      <c r="R2168" s="602"/>
      <c r="S2168" s="579">
        <f t="shared" si="239"/>
        <v>0</v>
      </c>
      <c r="T2168" s="579">
        <f t="shared" si="240"/>
        <v>0</v>
      </c>
      <c r="U2168" s="814"/>
      <c r="V2168" s="814"/>
    </row>
    <row r="2169" spans="1:22" ht="15.75" hidden="1" customHeight="1" thickBot="1" x14ac:dyDescent="0.25">
      <c r="A2169" s="580" t="str">
        <f t="shared" si="236"/>
        <v/>
      </c>
      <c r="B2169" s="814"/>
      <c r="C2169" s="814"/>
      <c r="D2169" s="814"/>
      <c r="E2169" s="814"/>
      <c r="F2169" s="814"/>
      <c r="G2169" s="814"/>
      <c r="H2169" s="814"/>
      <c r="I2169" s="814"/>
      <c r="J2169" s="814"/>
      <c r="K2169" s="814"/>
      <c r="L2169" s="814"/>
      <c r="M2169" s="814"/>
      <c r="N2169" s="814"/>
      <c r="O2169" s="579">
        <f t="shared" si="237"/>
        <v>0</v>
      </c>
      <c r="P2169" s="585" t="e">
        <f t="shared" si="238"/>
        <v>#N/A</v>
      </c>
      <c r="Q2169" s="602"/>
      <c r="R2169" s="602"/>
      <c r="S2169" s="579">
        <f t="shared" si="239"/>
        <v>0</v>
      </c>
      <c r="T2169" s="579">
        <f t="shared" si="240"/>
        <v>0</v>
      </c>
      <c r="U2169" s="814"/>
      <c r="V2169" s="814"/>
    </row>
    <row r="2170" spans="1:22" ht="15.75" hidden="1" customHeight="1" thickBot="1" x14ac:dyDescent="0.25">
      <c r="A2170" s="580" t="str">
        <f t="shared" ref="A2170:A2233" si="241">CONCATENATE(C2170,G2170)</f>
        <v/>
      </c>
      <c r="B2170" s="814"/>
      <c r="C2170" s="814"/>
      <c r="D2170" s="814"/>
      <c r="E2170" s="814"/>
      <c r="F2170" s="814"/>
      <c r="G2170" s="814"/>
      <c r="H2170" s="814"/>
      <c r="I2170" s="814"/>
      <c r="J2170" s="814"/>
      <c r="K2170" s="814"/>
      <c r="L2170" s="814"/>
      <c r="M2170" s="814"/>
      <c r="N2170" s="814"/>
      <c r="O2170" s="579">
        <f t="shared" si="237"/>
        <v>0</v>
      </c>
      <c r="P2170" s="585" t="e">
        <f t="shared" si="238"/>
        <v>#N/A</v>
      </c>
      <c r="Q2170" s="602"/>
      <c r="R2170" s="602"/>
      <c r="S2170" s="579">
        <f t="shared" si="239"/>
        <v>0</v>
      </c>
      <c r="T2170" s="579">
        <f t="shared" si="240"/>
        <v>0</v>
      </c>
      <c r="U2170" s="814"/>
      <c r="V2170" s="814"/>
    </row>
    <row r="2171" spans="1:22" ht="15.75" hidden="1" customHeight="1" thickBot="1" x14ac:dyDescent="0.25">
      <c r="A2171" s="580" t="str">
        <f t="shared" si="241"/>
        <v/>
      </c>
      <c r="B2171" s="814"/>
      <c r="C2171" s="814"/>
      <c r="D2171" s="814"/>
      <c r="E2171" s="814"/>
      <c r="F2171" s="814"/>
      <c r="G2171" s="814"/>
      <c r="H2171" s="814"/>
      <c r="I2171" s="814"/>
      <c r="J2171" s="814"/>
      <c r="K2171" s="814"/>
      <c r="L2171" s="814"/>
      <c r="M2171" s="814"/>
      <c r="N2171" s="814"/>
      <c r="O2171" s="579">
        <f t="shared" si="237"/>
        <v>0</v>
      </c>
      <c r="P2171" s="585" t="e">
        <f t="shared" si="238"/>
        <v>#N/A</v>
      </c>
      <c r="Q2171" s="602"/>
      <c r="R2171" s="602"/>
      <c r="S2171" s="579">
        <f t="shared" si="239"/>
        <v>0</v>
      </c>
      <c r="T2171" s="579">
        <f t="shared" si="240"/>
        <v>0</v>
      </c>
      <c r="U2171" s="814"/>
      <c r="V2171" s="814"/>
    </row>
    <row r="2172" spans="1:22" ht="15.75" hidden="1" customHeight="1" thickBot="1" x14ac:dyDescent="0.25">
      <c r="A2172" s="580" t="str">
        <f t="shared" si="241"/>
        <v/>
      </c>
      <c r="B2172" s="814"/>
      <c r="C2172" s="814"/>
      <c r="D2172" s="814"/>
      <c r="E2172" s="814"/>
      <c r="F2172" s="814"/>
      <c r="G2172" s="814"/>
      <c r="H2172" s="814"/>
      <c r="I2172" s="814"/>
      <c r="J2172" s="814"/>
      <c r="K2172" s="814"/>
      <c r="L2172" s="814"/>
      <c r="M2172" s="814"/>
      <c r="N2172" s="814"/>
      <c r="O2172" s="579">
        <f t="shared" si="237"/>
        <v>0</v>
      </c>
      <c r="P2172" s="585" t="e">
        <f t="shared" si="238"/>
        <v>#N/A</v>
      </c>
      <c r="Q2172" s="602"/>
      <c r="R2172" s="602"/>
      <c r="S2172" s="579">
        <f t="shared" si="239"/>
        <v>0</v>
      </c>
      <c r="T2172" s="579">
        <f t="shared" si="240"/>
        <v>0</v>
      </c>
      <c r="U2172" s="814"/>
      <c r="V2172" s="814"/>
    </row>
    <row r="2173" spans="1:22" ht="15.75" hidden="1" customHeight="1" thickBot="1" x14ac:dyDescent="0.25">
      <c r="A2173" s="580" t="str">
        <f t="shared" si="241"/>
        <v/>
      </c>
      <c r="B2173" s="814"/>
      <c r="C2173" s="814"/>
      <c r="D2173" s="814"/>
      <c r="E2173" s="814"/>
      <c r="F2173" s="814"/>
      <c r="G2173" s="814"/>
      <c r="H2173" s="814"/>
      <c r="I2173" s="814"/>
      <c r="J2173" s="814"/>
      <c r="K2173" s="814"/>
      <c r="L2173" s="814"/>
      <c r="M2173" s="814"/>
      <c r="N2173" s="814"/>
      <c r="O2173" s="579">
        <f t="shared" si="237"/>
        <v>0</v>
      </c>
      <c r="P2173" s="585" t="e">
        <f t="shared" si="238"/>
        <v>#N/A</v>
      </c>
      <c r="Q2173" s="602"/>
      <c r="R2173" s="602"/>
      <c r="S2173" s="579">
        <f t="shared" si="239"/>
        <v>0</v>
      </c>
      <c r="T2173" s="579">
        <f t="shared" si="240"/>
        <v>0</v>
      </c>
      <c r="U2173" s="814"/>
      <c r="V2173" s="814"/>
    </row>
    <row r="2174" spans="1:22" ht="15.75" hidden="1" customHeight="1" thickBot="1" x14ac:dyDescent="0.25">
      <c r="A2174" s="580" t="str">
        <f t="shared" si="241"/>
        <v/>
      </c>
      <c r="B2174" s="814"/>
      <c r="C2174" s="814"/>
      <c r="D2174" s="814"/>
      <c r="E2174" s="814"/>
      <c r="F2174" s="814"/>
      <c r="G2174" s="814"/>
      <c r="H2174" s="814"/>
      <c r="I2174" s="814"/>
      <c r="J2174" s="814"/>
      <c r="K2174" s="814"/>
      <c r="L2174" s="814"/>
      <c r="M2174" s="814"/>
      <c r="N2174" s="814"/>
      <c r="O2174" s="579">
        <f t="shared" si="237"/>
        <v>0</v>
      </c>
      <c r="P2174" s="585" t="e">
        <f t="shared" si="238"/>
        <v>#N/A</v>
      </c>
      <c r="Q2174" s="602"/>
      <c r="R2174" s="602"/>
      <c r="S2174" s="579">
        <f t="shared" si="239"/>
        <v>0</v>
      </c>
      <c r="T2174" s="579">
        <f t="shared" si="240"/>
        <v>0</v>
      </c>
      <c r="U2174" s="814"/>
      <c r="V2174" s="814"/>
    </row>
    <row r="2175" spans="1:22" ht="15.75" hidden="1" customHeight="1" thickBot="1" x14ac:dyDescent="0.25">
      <c r="A2175" s="580" t="str">
        <f t="shared" si="241"/>
        <v/>
      </c>
      <c r="B2175" s="814"/>
      <c r="C2175" s="814"/>
      <c r="D2175" s="814"/>
      <c r="E2175" s="814"/>
      <c r="F2175" s="814"/>
      <c r="G2175" s="814"/>
      <c r="H2175" s="814"/>
      <c r="I2175" s="814"/>
      <c r="J2175" s="814"/>
      <c r="K2175" s="814"/>
      <c r="L2175" s="814"/>
      <c r="M2175" s="814"/>
      <c r="N2175" s="814"/>
      <c r="O2175" s="579">
        <f t="shared" si="237"/>
        <v>0</v>
      </c>
      <c r="P2175" s="585" t="e">
        <f t="shared" si="238"/>
        <v>#N/A</v>
      </c>
      <c r="Q2175" s="602"/>
      <c r="R2175" s="602"/>
      <c r="S2175" s="579">
        <f t="shared" si="239"/>
        <v>0</v>
      </c>
      <c r="T2175" s="579">
        <f t="shared" si="240"/>
        <v>0</v>
      </c>
      <c r="U2175" s="814"/>
      <c r="V2175" s="814"/>
    </row>
    <row r="2176" spans="1:22" ht="15.75" hidden="1" customHeight="1" thickBot="1" x14ac:dyDescent="0.25">
      <c r="A2176" s="580" t="str">
        <f t="shared" si="241"/>
        <v/>
      </c>
      <c r="B2176" s="814"/>
      <c r="C2176" s="814"/>
      <c r="D2176" s="814"/>
      <c r="E2176" s="814"/>
      <c r="F2176" s="814"/>
      <c r="G2176" s="814"/>
      <c r="H2176" s="814"/>
      <c r="I2176" s="814"/>
      <c r="J2176" s="814"/>
      <c r="K2176" s="814"/>
      <c r="L2176" s="814"/>
      <c r="M2176" s="814"/>
      <c r="N2176" s="814"/>
      <c r="O2176" s="579">
        <f t="shared" si="237"/>
        <v>0</v>
      </c>
      <c r="P2176" s="585" t="e">
        <f t="shared" si="238"/>
        <v>#N/A</v>
      </c>
      <c r="Q2176" s="602"/>
      <c r="R2176" s="602"/>
      <c r="S2176" s="579">
        <f t="shared" si="239"/>
        <v>0</v>
      </c>
      <c r="T2176" s="579">
        <f t="shared" si="240"/>
        <v>0</v>
      </c>
      <c r="U2176" s="814"/>
      <c r="V2176" s="814"/>
    </row>
    <row r="2177" spans="1:22" ht="15.75" hidden="1" customHeight="1" thickBot="1" x14ac:dyDescent="0.25">
      <c r="A2177" s="580" t="str">
        <f t="shared" si="241"/>
        <v/>
      </c>
      <c r="B2177" s="814"/>
      <c r="C2177" s="814"/>
      <c r="D2177" s="814"/>
      <c r="E2177" s="814"/>
      <c r="F2177" s="814"/>
      <c r="G2177" s="814"/>
      <c r="H2177" s="814"/>
      <c r="I2177" s="814"/>
      <c r="J2177" s="814"/>
      <c r="K2177" s="814"/>
      <c r="L2177" s="814"/>
      <c r="M2177" s="814"/>
      <c r="N2177" s="814"/>
      <c r="O2177" s="579">
        <f t="shared" si="237"/>
        <v>0</v>
      </c>
      <c r="P2177" s="585" t="e">
        <f t="shared" si="238"/>
        <v>#N/A</v>
      </c>
      <c r="Q2177" s="602"/>
      <c r="R2177" s="602"/>
      <c r="S2177" s="579">
        <f t="shared" si="239"/>
        <v>0</v>
      </c>
      <c r="T2177" s="579">
        <f t="shared" si="240"/>
        <v>0</v>
      </c>
      <c r="U2177" s="814"/>
      <c r="V2177" s="814"/>
    </row>
    <row r="2178" spans="1:22" ht="15.75" hidden="1" customHeight="1" thickBot="1" x14ac:dyDescent="0.25">
      <c r="A2178" s="580" t="str">
        <f t="shared" si="241"/>
        <v/>
      </c>
      <c r="B2178" s="814"/>
      <c r="C2178" s="814"/>
      <c r="D2178" s="814"/>
      <c r="E2178" s="814"/>
      <c r="F2178" s="814"/>
      <c r="G2178" s="814"/>
      <c r="H2178" s="814"/>
      <c r="I2178" s="814"/>
      <c r="J2178" s="814"/>
      <c r="K2178" s="814"/>
      <c r="L2178" s="814"/>
      <c r="M2178" s="814"/>
      <c r="N2178" s="814"/>
      <c r="O2178" s="579">
        <f t="shared" si="237"/>
        <v>0</v>
      </c>
      <c r="P2178" s="585" t="e">
        <f t="shared" si="238"/>
        <v>#N/A</v>
      </c>
      <c r="Q2178" s="602"/>
      <c r="R2178" s="602"/>
      <c r="S2178" s="579">
        <f t="shared" si="239"/>
        <v>0</v>
      </c>
      <c r="T2178" s="579">
        <f t="shared" si="240"/>
        <v>0</v>
      </c>
      <c r="U2178" s="814"/>
      <c r="V2178" s="814"/>
    </row>
    <row r="2179" spans="1:22" ht="15.75" hidden="1" customHeight="1" thickBot="1" x14ac:dyDescent="0.25">
      <c r="A2179" s="580" t="str">
        <f t="shared" si="241"/>
        <v/>
      </c>
      <c r="B2179" s="814"/>
      <c r="C2179" s="814"/>
      <c r="D2179" s="814"/>
      <c r="E2179" s="814"/>
      <c r="F2179" s="814"/>
      <c r="G2179" s="814"/>
      <c r="H2179" s="814"/>
      <c r="I2179" s="814"/>
      <c r="J2179" s="814"/>
      <c r="K2179" s="814"/>
      <c r="L2179" s="814"/>
      <c r="M2179" s="814"/>
      <c r="N2179" s="814"/>
      <c r="O2179" s="579">
        <f t="shared" si="237"/>
        <v>0</v>
      </c>
      <c r="P2179" s="585" t="e">
        <f t="shared" si="238"/>
        <v>#N/A</v>
      </c>
      <c r="Q2179" s="602"/>
      <c r="R2179" s="602"/>
      <c r="S2179" s="579">
        <f t="shared" si="239"/>
        <v>0</v>
      </c>
      <c r="T2179" s="579">
        <f t="shared" si="240"/>
        <v>0</v>
      </c>
      <c r="U2179" s="814"/>
      <c r="V2179" s="814"/>
    </row>
    <row r="2180" spans="1:22" ht="15.75" hidden="1" customHeight="1" thickBot="1" x14ac:dyDescent="0.25">
      <c r="A2180" s="580" t="str">
        <f t="shared" si="241"/>
        <v/>
      </c>
      <c r="B2180" s="814"/>
      <c r="C2180" s="814"/>
      <c r="D2180" s="814"/>
      <c r="E2180" s="814"/>
      <c r="F2180" s="814"/>
      <c r="G2180" s="814"/>
      <c r="H2180" s="814"/>
      <c r="I2180" s="814"/>
      <c r="J2180" s="814"/>
      <c r="K2180" s="814"/>
      <c r="L2180" s="814"/>
      <c r="M2180" s="814"/>
      <c r="N2180" s="814"/>
      <c r="O2180" s="579">
        <f t="shared" si="237"/>
        <v>0</v>
      </c>
      <c r="P2180" s="585" t="e">
        <f t="shared" si="238"/>
        <v>#N/A</v>
      </c>
      <c r="Q2180" s="602"/>
      <c r="R2180" s="602"/>
      <c r="S2180" s="579">
        <f t="shared" si="239"/>
        <v>0</v>
      </c>
      <c r="T2180" s="579">
        <f t="shared" si="240"/>
        <v>0</v>
      </c>
      <c r="U2180" s="814"/>
      <c r="V2180" s="814"/>
    </row>
    <row r="2181" spans="1:22" ht="15.75" hidden="1" customHeight="1" thickBot="1" x14ac:dyDescent="0.25">
      <c r="A2181" s="580" t="str">
        <f t="shared" si="241"/>
        <v/>
      </c>
      <c r="B2181" s="814"/>
      <c r="C2181" s="814"/>
      <c r="D2181" s="814"/>
      <c r="E2181" s="814"/>
      <c r="F2181" s="814"/>
      <c r="G2181" s="814"/>
      <c r="H2181" s="814"/>
      <c r="I2181" s="814"/>
      <c r="J2181" s="814"/>
      <c r="K2181" s="814"/>
      <c r="L2181" s="814"/>
      <c r="M2181" s="814"/>
      <c r="N2181" s="814"/>
      <c r="O2181" s="579">
        <f t="shared" si="237"/>
        <v>0</v>
      </c>
      <c r="P2181" s="585" t="e">
        <f t="shared" si="238"/>
        <v>#N/A</v>
      </c>
      <c r="Q2181" s="602"/>
      <c r="R2181" s="602"/>
      <c r="S2181" s="579">
        <f t="shared" si="239"/>
        <v>0</v>
      </c>
      <c r="T2181" s="579">
        <f t="shared" si="240"/>
        <v>0</v>
      </c>
      <c r="U2181" s="814"/>
      <c r="V2181" s="814"/>
    </row>
    <row r="2182" spans="1:22" ht="15.75" hidden="1" customHeight="1" thickBot="1" x14ac:dyDescent="0.25">
      <c r="A2182" s="580" t="str">
        <f t="shared" si="241"/>
        <v/>
      </c>
      <c r="B2182" s="814"/>
      <c r="C2182" s="814"/>
      <c r="D2182" s="814"/>
      <c r="E2182" s="814"/>
      <c r="F2182" s="814"/>
      <c r="G2182" s="814"/>
      <c r="H2182" s="814"/>
      <c r="I2182" s="814"/>
      <c r="J2182" s="814"/>
      <c r="K2182" s="814"/>
      <c r="L2182" s="814"/>
      <c r="M2182" s="814"/>
      <c r="N2182" s="814"/>
      <c r="O2182" s="579">
        <f t="shared" si="237"/>
        <v>0</v>
      </c>
      <c r="P2182" s="585" t="e">
        <f t="shared" si="238"/>
        <v>#N/A</v>
      </c>
      <c r="Q2182" s="602"/>
      <c r="R2182" s="602"/>
      <c r="S2182" s="579">
        <f t="shared" si="239"/>
        <v>0</v>
      </c>
      <c r="T2182" s="579">
        <f t="shared" si="240"/>
        <v>0</v>
      </c>
      <c r="U2182" s="814"/>
      <c r="V2182" s="814"/>
    </row>
    <row r="2183" spans="1:22" ht="15.75" hidden="1" customHeight="1" thickBot="1" x14ac:dyDescent="0.25">
      <c r="A2183" s="580" t="str">
        <f t="shared" si="241"/>
        <v/>
      </c>
      <c r="B2183" s="814"/>
      <c r="C2183" s="814"/>
      <c r="D2183" s="814"/>
      <c r="E2183" s="814"/>
      <c r="F2183" s="814"/>
      <c r="G2183" s="814"/>
      <c r="H2183" s="814"/>
      <c r="I2183" s="814"/>
      <c r="J2183" s="814"/>
      <c r="K2183" s="814"/>
      <c r="L2183" s="814"/>
      <c r="M2183" s="814"/>
      <c r="N2183" s="814"/>
      <c r="O2183" s="579">
        <f t="shared" si="237"/>
        <v>0</v>
      </c>
      <c r="P2183" s="585" t="e">
        <f t="shared" si="238"/>
        <v>#N/A</v>
      </c>
      <c r="Q2183" s="602"/>
      <c r="R2183" s="602"/>
      <c r="S2183" s="579">
        <f t="shared" si="239"/>
        <v>0</v>
      </c>
      <c r="T2183" s="579">
        <f t="shared" si="240"/>
        <v>0</v>
      </c>
      <c r="U2183" s="814"/>
      <c r="V2183" s="814"/>
    </row>
    <row r="2184" spans="1:22" ht="15.75" hidden="1" customHeight="1" thickBot="1" x14ac:dyDescent="0.25">
      <c r="A2184" s="580" t="str">
        <f t="shared" si="241"/>
        <v/>
      </c>
      <c r="B2184" s="814"/>
      <c r="C2184" s="814"/>
      <c r="D2184" s="814"/>
      <c r="E2184" s="814"/>
      <c r="F2184" s="814"/>
      <c r="G2184" s="814"/>
      <c r="H2184" s="814"/>
      <c r="I2184" s="814"/>
      <c r="J2184" s="814"/>
      <c r="K2184" s="814"/>
      <c r="L2184" s="814"/>
      <c r="M2184" s="814"/>
      <c r="N2184" s="814"/>
      <c r="O2184" s="579">
        <f t="shared" si="237"/>
        <v>0</v>
      </c>
      <c r="P2184" s="585" t="e">
        <f t="shared" si="238"/>
        <v>#N/A</v>
      </c>
      <c r="Q2184" s="602"/>
      <c r="R2184" s="602"/>
      <c r="S2184" s="579">
        <f t="shared" si="239"/>
        <v>0</v>
      </c>
      <c r="T2184" s="579">
        <f t="shared" si="240"/>
        <v>0</v>
      </c>
      <c r="U2184" s="814"/>
      <c r="V2184" s="814"/>
    </row>
    <row r="2185" spans="1:22" ht="15.75" hidden="1" customHeight="1" thickBot="1" x14ac:dyDescent="0.25">
      <c r="A2185" s="580" t="str">
        <f t="shared" si="241"/>
        <v/>
      </c>
      <c r="B2185" s="814"/>
      <c r="C2185" s="814"/>
      <c r="D2185" s="814"/>
      <c r="E2185" s="814"/>
      <c r="F2185" s="814"/>
      <c r="G2185" s="814"/>
      <c r="H2185" s="814"/>
      <c r="I2185" s="814"/>
      <c r="J2185" s="814"/>
      <c r="K2185" s="814"/>
      <c r="L2185" s="814"/>
      <c r="M2185" s="814"/>
      <c r="N2185" s="814"/>
      <c r="O2185" s="579">
        <f t="shared" si="237"/>
        <v>0</v>
      </c>
      <c r="P2185" s="585" t="e">
        <f t="shared" si="238"/>
        <v>#N/A</v>
      </c>
      <c r="Q2185" s="602"/>
      <c r="R2185" s="602"/>
      <c r="S2185" s="579">
        <f t="shared" si="239"/>
        <v>0</v>
      </c>
      <c r="T2185" s="579">
        <f t="shared" si="240"/>
        <v>0</v>
      </c>
      <c r="U2185" s="814"/>
      <c r="V2185" s="814"/>
    </row>
    <row r="2186" spans="1:22" ht="15.75" hidden="1" customHeight="1" thickBot="1" x14ac:dyDescent="0.25">
      <c r="A2186" s="580" t="str">
        <f t="shared" si="241"/>
        <v/>
      </c>
      <c r="B2186" s="814"/>
      <c r="C2186" s="814"/>
      <c r="D2186" s="814"/>
      <c r="E2186" s="814"/>
      <c r="F2186" s="814"/>
      <c r="G2186" s="814"/>
      <c r="H2186" s="814"/>
      <c r="I2186" s="814"/>
      <c r="J2186" s="814"/>
      <c r="K2186" s="814"/>
      <c r="L2186" s="814"/>
      <c r="M2186" s="814"/>
      <c r="N2186" s="814"/>
      <c r="O2186" s="579">
        <f t="shared" si="237"/>
        <v>0</v>
      </c>
      <c r="P2186" s="585" t="e">
        <f t="shared" si="238"/>
        <v>#N/A</v>
      </c>
      <c r="Q2186" s="602"/>
      <c r="R2186" s="602"/>
      <c r="S2186" s="579">
        <f t="shared" si="239"/>
        <v>0</v>
      </c>
      <c r="T2186" s="579">
        <f t="shared" si="240"/>
        <v>0</v>
      </c>
      <c r="U2186" s="814"/>
      <c r="V2186" s="814"/>
    </row>
    <row r="2187" spans="1:22" ht="15.75" hidden="1" customHeight="1" thickBot="1" x14ac:dyDescent="0.25">
      <c r="A2187" s="580" t="str">
        <f t="shared" si="241"/>
        <v/>
      </c>
      <c r="B2187" s="814"/>
      <c r="C2187" s="814"/>
      <c r="D2187" s="814"/>
      <c r="E2187" s="814"/>
      <c r="F2187" s="814"/>
      <c r="G2187" s="814"/>
      <c r="H2187" s="814"/>
      <c r="I2187" s="814"/>
      <c r="J2187" s="814"/>
      <c r="K2187" s="814"/>
      <c r="L2187" s="814"/>
      <c r="M2187" s="814"/>
      <c r="N2187" s="814"/>
      <c r="O2187" s="579">
        <f t="shared" si="237"/>
        <v>0</v>
      </c>
      <c r="P2187" s="585" t="e">
        <f t="shared" si="238"/>
        <v>#N/A</v>
      </c>
      <c r="Q2187" s="602"/>
      <c r="R2187" s="602"/>
      <c r="S2187" s="579">
        <f t="shared" si="239"/>
        <v>0</v>
      </c>
      <c r="T2187" s="579">
        <f t="shared" si="240"/>
        <v>0</v>
      </c>
      <c r="U2187" s="814"/>
      <c r="V2187" s="814"/>
    </row>
    <row r="2188" spans="1:22" ht="15.75" hidden="1" customHeight="1" thickBot="1" x14ac:dyDescent="0.25">
      <c r="A2188" s="580" t="str">
        <f t="shared" si="241"/>
        <v/>
      </c>
      <c r="B2188" s="814"/>
      <c r="C2188" s="814"/>
      <c r="D2188" s="814"/>
      <c r="E2188" s="814"/>
      <c r="F2188" s="814"/>
      <c r="G2188" s="814"/>
      <c r="H2188" s="814"/>
      <c r="I2188" s="814"/>
      <c r="J2188" s="814"/>
      <c r="K2188" s="814"/>
      <c r="L2188" s="814"/>
      <c r="M2188" s="814"/>
      <c r="N2188" s="814"/>
      <c r="O2188" s="579">
        <f t="shared" si="237"/>
        <v>0</v>
      </c>
      <c r="P2188" s="585" t="e">
        <f t="shared" si="238"/>
        <v>#N/A</v>
      </c>
      <c r="Q2188" s="602"/>
      <c r="R2188" s="602"/>
      <c r="S2188" s="579">
        <f t="shared" si="239"/>
        <v>0</v>
      </c>
      <c r="T2188" s="579">
        <f t="shared" si="240"/>
        <v>0</v>
      </c>
      <c r="U2188" s="814"/>
      <c r="V2188" s="814"/>
    </row>
    <row r="2189" spans="1:22" ht="15.75" hidden="1" customHeight="1" thickBot="1" x14ac:dyDescent="0.25">
      <c r="A2189" s="580" t="str">
        <f t="shared" si="241"/>
        <v/>
      </c>
      <c r="B2189" s="814"/>
      <c r="C2189" s="814"/>
      <c r="D2189" s="814"/>
      <c r="E2189" s="814"/>
      <c r="F2189" s="814"/>
      <c r="G2189" s="814"/>
      <c r="H2189" s="814"/>
      <c r="I2189" s="814"/>
      <c r="J2189" s="814"/>
      <c r="K2189" s="814"/>
      <c r="L2189" s="814"/>
      <c r="M2189" s="814"/>
      <c r="N2189" s="814"/>
      <c r="O2189" s="579">
        <f t="shared" si="237"/>
        <v>0</v>
      </c>
      <c r="P2189" s="585" t="e">
        <f t="shared" si="238"/>
        <v>#N/A</v>
      </c>
      <c r="Q2189" s="602"/>
      <c r="R2189" s="602"/>
      <c r="S2189" s="579">
        <f t="shared" si="239"/>
        <v>0</v>
      </c>
      <c r="T2189" s="579">
        <f t="shared" si="240"/>
        <v>0</v>
      </c>
      <c r="U2189" s="814"/>
      <c r="V2189" s="814"/>
    </row>
    <row r="2190" spans="1:22" ht="15.75" hidden="1" customHeight="1" thickBot="1" x14ac:dyDescent="0.25">
      <c r="A2190" s="580" t="str">
        <f t="shared" si="241"/>
        <v/>
      </c>
      <c r="B2190" s="814"/>
      <c r="C2190" s="814"/>
      <c r="D2190" s="814"/>
      <c r="E2190" s="814"/>
      <c r="F2190" s="814"/>
      <c r="G2190" s="814"/>
      <c r="H2190" s="814"/>
      <c r="I2190" s="814"/>
      <c r="J2190" s="814"/>
      <c r="K2190" s="814"/>
      <c r="L2190" s="814"/>
      <c r="M2190" s="814"/>
      <c r="N2190" s="814"/>
      <c r="O2190" s="579">
        <f t="shared" si="237"/>
        <v>0</v>
      </c>
      <c r="P2190" s="585" t="e">
        <f t="shared" si="238"/>
        <v>#N/A</v>
      </c>
      <c r="Q2190" s="602"/>
      <c r="R2190" s="602"/>
      <c r="S2190" s="579">
        <f t="shared" si="239"/>
        <v>0</v>
      </c>
      <c r="T2190" s="579">
        <f t="shared" si="240"/>
        <v>0</v>
      </c>
      <c r="U2190" s="814"/>
      <c r="V2190" s="814"/>
    </row>
    <row r="2191" spans="1:22" ht="15.75" hidden="1" customHeight="1" thickBot="1" x14ac:dyDescent="0.25">
      <c r="A2191" s="580" t="str">
        <f t="shared" si="241"/>
        <v/>
      </c>
      <c r="B2191" s="814"/>
      <c r="C2191" s="814"/>
      <c r="D2191" s="814"/>
      <c r="E2191" s="814"/>
      <c r="F2191" s="814"/>
      <c r="G2191" s="814"/>
      <c r="H2191" s="814"/>
      <c r="I2191" s="814"/>
      <c r="J2191" s="814"/>
      <c r="K2191" s="814"/>
      <c r="L2191" s="814"/>
      <c r="M2191" s="814"/>
      <c r="N2191" s="814"/>
      <c r="O2191" s="579">
        <f t="shared" si="237"/>
        <v>0</v>
      </c>
      <c r="P2191" s="585" t="e">
        <f t="shared" si="238"/>
        <v>#N/A</v>
      </c>
      <c r="Q2191" s="602"/>
      <c r="R2191" s="602"/>
      <c r="S2191" s="579">
        <f t="shared" si="239"/>
        <v>0</v>
      </c>
      <c r="T2191" s="579">
        <f t="shared" si="240"/>
        <v>0</v>
      </c>
      <c r="U2191" s="814"/>
      <c r="V2191" s="814"/>
    </row>
    <row r="2192" spans="1:22" ht="15.75" hidden="1" customHeight="1" thickBot="1" x14ac:dyDescent="0.25">
      <c r="A2192" s="580" t="str">
        <f t="shared" si="241"/>
        <v/>
      </c>
      <c r="B2192" s="814"/>
      <c r="C2192" s="814"/>
      <c r="D2192" s="814"/>
      <c r="E2192" s="814"/>
      <c r="F2192" s="814"/>
      <c r="G2192" s="814"/>
      <c r="H2192" s="814"/>
      <c r="I2192" s="814"/>
      <c r="J2192" s="814"/>
      <c r="K2192" s="814"/>
      <c r="L2192" s="814"/>
      <c r="M2192" s="814"/>
      <c r="N2192" s="814"/>
      <c r="O2192" s="579">
        <f t="shared" si="237"/>
        <v>0</v>
      </c>
      <c r="P2192" s="585" t="e">
        <f t="shared" si="238"/>
        <v>#N/A</v>
      </c>
      <c r="Q2192" s="602"/>
      <c r="R2192" s="602"/>
      <c r="S2192" s="579">
        <f t="shared" si="239"/>
        <v>0</v>
      </c>
      <c r="T2192" s="579">
        <f t="shared" si="240"/>
        <v>0</v>
      </c>
      <c r="U2192" s="814"/>
      <c r="V2192" s="814"/>
    </row>
    <row r="2193" spans="1:22" ht="15.75" hidden="1" customHeight="1" thickBot="1" x14ac:dyDescent="0.25">
      <c r="A2193" s="580" t="str">
        <f t="shared" si="241"/>
        <v/>
      </c>
      <c r="B2193" s="814"/>
      <c r="C2193" s="814"/>
      <c r="D2193" s="814"/>
      <c r="E2193" s="814"/>
      <c r="F2193" s="814"/>
      <c r="G2193" s="814"/>
      <c r="H2193" s="814"/>
      <c r="I2193" s="814"/>
      <c r="J2193" s="814"/>
      <c r="K2193" s="814"/>
      <c r="L2193" s="814"/>
      <c r="M2193" s="814"/>
      <c r="N2193" s="814"/>
      <c r="O2193" s="579">
        <f t="shared" si="237"/>
        <v>0</v>
      </c>
      <c r="P2193" s="585" t="e">
        <f t="shared" si="238"/>
        <v>#N/A</v>
      </c>
      <c r="Q2193" s="602"/>
      <c r="R2193" s="602"/>
      <c r="S2193" s="579">
        <f t="shared" si="239"/>
        <v>0</v>
      </c>
      <c r="T2193" s="579">
        <f t="shared" si="240"/>
        <v>0</v>
      </c>
      <c r="U2193" s="814"/>
      <c r="V2193" s="814"/>
    </row>
    <row r="2194" spans="1:22" ht="15.75" hidden="1" customHeight="1" thickBot="1" x14ac:dyDescent="0.25">
      <c r="A2194" s="580" t="str">
        <f t="shared" si="241"/>
        <v/>
      </c>
      <c r="B2194" s="814"/>
      <c r="C2194" s="814"/>
      <c r="D2194" s="814"/>
      <c r="E2194" s="814"/>
      <c r="F2194" s="814"/>
      <c r="G2194" s="814"/>
      <c r="H2194" s="814"/>
      <c r="I2194" s="814"/>
      <c r="J2194" s="814"/>
      <c r="K2194" s="814"/>
      <c r="L2194" s="814"/>
      <c r="M2194" s="814"/>
      <c r="N2194" s="814"/>
      <c r="O2194" s="579">
        <f t="shared" si="237"/>
        <v>0</v>
      </c>
      <c r="P2194" s="585" t="e">
        <f t="shared" si="238"/>
        <v>#N/A</v>
      </c>
      <c r="Q2194" s="602"/>
      <c r="R2194" s="602"/>
      <c r="S2194" s="579">
        <f t="shared" si="239"/>
        <v>0</v>
      </c>
      <c r="T2194" s="579">
        <f t="shared" si="240"/>
        <v>0</v>
      </c>
      <c r="U2194" s="814"/>
      <c r="V2194" s="814"/>
    </row>
    <row r="2195" spans="1:22" ht="15.75" hidden="1" customHeight="1" thickBot="1" x14ac:dyDescent="0.25">
      <c r="A2195" s="580" t="str">
        <f t="shared" si="241"/>
        <v/>
      </c>
      <c r="B2195" s="814"/>
      <c r="C2195" s="814"/>
      <c r="D2195" s="814"/>
      <c r="E2195" s="814"/>
      <c r="F2195" s="814"/>
      <c r="G2195" s="814"/>
      <c r="H2195" s="814"/>
      <c r="I2195" s="814"/>
      <c r="J2195" s="814"/>
      <c r="K2195" s="814"/>
      <c r="L2195" s="814"/>
      <c r="M2195" s="814"/>
      <c r="N2195" s="814"/>
      <c r="O2195" s="579">
        <f t="shared" si="237"/>
        <v>0</v>
      </c>
      <c r="P2195" s="585" t="e">
        <f t="shared" si="238"/>
        <v>#N/A</v>
      </c>
      <c r="Q2195" s="602"/>
      <c r="R2195" s="602"/>
      <c r="S2195" s="579">
        <f t="shared" si="239"/>
        <v>0</v>
      </c>
      <c r="T2195" s="579">
        <f t="shared" si="240"/>
        <v>0</v>
      </c>
      <c r="U2195" s="814"/>
      <c r="V2195" s="814"/>
    </row>
    <row r="2196" spans="1:22" ht="15.75" hidden="1" customHeight="1" thickBot="1" x14ac:dyDescent="0.25">
      <c r="A2196" s="580" t="str">
        <f t="shared" si="241"/>
        <v/>
      </c>
      <c r="B2196" s="814"/>
      <c r="C2196" s="814"/>
      <c r="D2196" s="814"/>
      <c r="E2196" s="814"/>
      <c r="F2196" s="814"/>
      <c r="G2196" s="814"/>
      <c r="H2196" s="814"/>
      <c r="I2196" s="814"/>
      <c r="J2196" s="814"/>
      <c r="K2196" s="814"/>
      <c r="L2196" s="814"/>
      <c r="M2196" s="814"/>
      <c r="N2196" s="814"/>
      <c r="O2196" s="579">
        <f t="shared" si="237"/>
        <v>0</v>
      </c>
      <c r="P2196" s="585" t="e">
        <f t="shared" si="238"/>
        <v>#N/A</v>
      </c>
      <c r="Q2196" s="602"/>
      <c r="R2196" s="602"/>
      <c r="S2196" s="579">
        <f t="shared" si="239"/>
        <v>0</v>
      </c>
      <c r="T2196" s="579">
        <f t="shared" si="240"/>
        <v>0</v>
      </c>
      <c r="U2196" s="814"/>
      <c r="V2196" s="814"/>
    </row>
    <row r="2197" spans="1:22" ht="15.75" hidden="1" customHeight="1" thickBot="1" x14ac:dyDescent="0.25">
      <c r="A2197" s="580" t="str">
        <f t="shared" si="241"/>
        <v/>
      </c>
      <c r="B2197" s="814"/>
      <c r="C2197" s="814"/>
      <c r="D2197" s="814"/>
      <c r="E2197" s="814"/>
      <c r="F2197" s="814"/>
      <c r="G2197" s="814"/>
      <c r="H2197" s="814"/>
      <c r="I2197" s="814"/>
      <c r="J2197" s="814"/>
      <c r="K2197" s="814"/>
      <c r="L2197" s="814"/>
      <c r="M2197" s="814"/>
      <c r="N2197" s="814"/>
      <c r="O2197" s="579">
        <f t="shared" si="237"/>
        <v>0</v>
      </c>
      <c r="P2197" s="585" t="e">
        <f t="shared" si="238"/>
        <v>#N/A</v>
      </c>
      <c r="Q2197" s="602"/>
      <c r="R2197" s="602"/>
      <c r="S2197" s="579">
        <f t="shared" si="239"/>
        <v>0</v>
      </c>
      <c r="T2197" s="579">
        <f t="shared" si="240"/>
        <v>0</v>
      </c>
      <c r="U2197" s="814"/>
      <c r="V2197" s="814"/>
    </row>
    <row r="2198" spans="1:22" ht="15.75" hidden="1" customHeight="1" thickBot="1" x14ac:dyDescent="0.25">
      <c r="A2198" s="580" t="str">
        <f t="shared" si="241"/>
        <v/>
      </c>
      <c r="B2198" s="814"/>
      <c r="C2198" s="814"/>
      <c r="D2198" s="814"/>
      <c r="E2198" s="814"/>
      <c r="F2198" s="814"/>
      <c r="G2198" s="814"/>
      <c r="H2198" s="814"/>
      <c r="I2198" s="814"/>
      <c r="J2198" s="814"/>
      <c r="K2198" s="814"/>
      <c r="L2198" s="814"/>
      <c r="M2198" s="814"/>
      <c r="N2198" s="814"/>
      <c r="O2198" s="579">
        <f t="shared" si="237"/>
        <v>0</v>
      </c>
      <c r="P2198" s="585" t="e">
        <f t="shared" si="238"/>
        <v>#N/A</v>
      </c>
      <c r="Q2198" s="602"/>
      <c r="R2198" s="602"/>
      <c r="S2198" s="579">
        <f t="shared" si="239"/>
        <v>0</v>
      </c>
      <c r="T2198" s="579">
        <f t="shared" si="240"/>
        <v>0</v>
      </c>
      <c r="U2198" s="814"/>
      <c r="V2198" s="814"/>
    </row>
    <row r="2199" spans="1:22" ht="15.75" hidden="1" customHeight="1" thickBot="1" x14ac:dyDescent="0.25">
      <c r="A2199" s="580" t="str">
        <f t="shared" si="241"/>
        <v/>
      </c>
      <c r="B2199" s="814"/>
      <c r="C2199" s="814"/>
      <c r="D2199" s="814"/>
      <c r="E2199" s="814"/>
      <c r="F2199" s="814"/>
      <c r="G2199" s="814"/>
      <c r="H2199" s="814"/>
      <c r="I2199" s="814"/>
      <c r="J2199" s="814"/>
      <c r="K2199" s="814"/>
      <c r="L2199" s="814"/>
      <c r="M2199" s="814"/>
      <c r="N2199" s="814"/>
      <c r="O2199" s="579">
        <f t="shared" si="237"/>
        <v>0</v>
      </c>
      <c r="P2199" s="585" t="e">
        <f t="shared" si="238"/>
        <v>#N/A</v>
      </c>
      <c r="Q2199" s="602"/>
      <c r="R2199" s="602"/>
      <c r="S2199" s="579">
        <f t="shared" si="239"/>
        <v>0</v>
      </c>
      <c r="T2199" s="579">
        <f t="shared" si="240"/>
        <v>0</v>
      </c>
      <c r="U2199" s="814"/>
      <c r="V2199" s="814"/>
    </row>
    <row r="2200" spans="1:22" ht="15.75" hidden="1" customHeight="1" thickBot="1" x14ac:dyDescent="0.25">
      <c r="A2200" s="580" t="str">
        <f t="shared" si="241"/>
        <v/>
      </c>
      <c r="B2200" s="814"/>
      <c r="C2200" s="814"/>
      <c r="D2200" s="814"/>
      <c r="E2200" s="814"/>
      <c r="F2200" s="814"/>
      <c r="G2200" s="814"/>
      <c r="H2200" s="814"/>
      <c r="I2200" s="814"/>
      <c r="J2200" s="814"/>
      <c r="K2200" s="814"/>
      <c r="L2200" s="814"/>
      <c r="M2200" s="814"/>
      <c r="N2200" s="814"/>
      <c r="O2200" s="579">
        <f t="shared" si="237"/>
        <v>0</v>
      </c>
      <c r="P2200" s="585" t="e">
        <f t="shared" si="238"/>
        <v>#N/A</v>
      </c>
      <c r="Q2200" s="602"/>
      <c r="R2200" s="602"/>
      <c r="S2200" s="579">
        <f t="shared" si="239"/>
        <v>0</v>
      </c>
      <c r="T2200" s="579">
        <f t="shared" si="240"/>
        <v>0</v>
      </c>
      <c r="U2200" s="814"/>
      <c r="V2200" s="814"/>
    </row>
    <row r="2201" spans="1:22" ht="15.75" hidden="1" customHeight="1" thickBot="1" x14ac:dyDescent="0.25">
      <c r="A2201" s="580" t="str">
        <f t="shared" si="241"/>
        <v/>
      </c>
      <c r="B2201" s="814"/>
      <c r="C2201" s="814"/>
      <c r="D2201" s="814"/>
      <c r="E2201" s="814"/>
      <c r="F2201" s="814"/>
      <c r="G2201" s="814"/>
      <c r="H2201" s="814"/>
      <c r="I2201" s="814"/>
      <c r="J2201" s="814"/>
      <c r="K2201" s="814"/>
      <c r="L2201" s="814"/>
      <c r="M2201" s="814"/>
      <c r="N2201" s="814"/>
      <c r="O2201" s="579">
        <f t="shared" si="237"/>
        <v>0</v>
      </c>
      <c r="P2201" s="585" t="e">
        <f t="shared" si="238"/>
        <v>#N/A</v>
      </c>
      <c r="Q2201" s="602"/>
      <c r="R2201" s="602"/>
      <c r="S2201" s="579">
        <f t="shared" si="239"/>
        <v>0</v>
      </c>
      <c r="T2201" s="579">
        <f t="shared" si="240"/>
        <v>0</v>
      </c>
      <c r="U2201" s="814"/>
      <c r="V2201" s="814"/>
    </row>
    <row r="2202" spans="1:22" ht="15.75" hidden="1" customHeight="1" thickBot="1" x14ac:dyDescent="0.25">
      <c r="A2202" s="580" t="str">
        <f t="shared" si="241"/>
        <v/>
      </c>
      <c r="B2202" s="814"/>
      <c r="C2202" s="814"/>
      <c r="D2202" s="814"/>
      <c r="E2202" s="814"/>
      <c r="F2202" s="814"/>
      <c r="G2202" s="814"/>
      <c r="H2202" s="814"/>
      <c r="I2202" s="814"/>
      <c r="J2202" s="814"/>
      <c r="K2202" s="814"/>
      <c r="L2202" s="814"/>
      <c r="M2202" s="814"/>
      <c r="N2202" s="814"/>
      <c r="O2202" s="579">
        <f t="shared" si="237"/>
        <v>0</v>
      </c>
      <c r="P2202" s="585" t="e">
        <f t="shared" si="238"/>
        <v>#N/A</v>
      </c>
      <c r="Q2202" s="602"/>
      <c r="R2202" s="602"/>
      <c r="S2202" s="579">
        <f t="shared" si="239"/>
        <v>0</v>
      </c>
      <c r="T2202" s="579">
        <f t="shared" si="240"/>
        <v>0</v>
      </c>
      <c r="U2202" s="814"/>
      <c r="V2202" s="814"/>
    </row>
    <row r="2203" spans="1:22" ht="15.75" hidden="1" customHeight="1" thickBot="1" x14ac:dyDescent="0.25">
      <c r="A2203" s="580" t="str">
        <f t="shared" si="241"/>
        <v/>
      </c>
      <c r="B2203" s="814"/>
      <c r="C2203" s="814"/>
      <c r="D2203" s="814"/>
      <c r="E2203" s="814"/>
      <c r="F2203" s="814"/>
      <c r="G2203" s="814"/>
      <c r="H2203" s="814"/>
      <c r="I2203" s="814"/>
      <c r="J2203" s="814"/>
      <c r="K2203" s="814"/>
      <c r="L2203" s="814"/>
      <c r="M2203" s="814"/>
      <c r="N2203" s="814"/>
      <c r="O2203" s="579">
        <f t="shared" si="237"/>
        <v>0</v>
      </c>
      <c r="P2203" s="585" t="e">
        <f t="shared" si="238"/>
        <v>#N/A</v>
      </c>
      <c r="Q2203" s="602"/>
      <c r="R2203" s="602"/>
      <c r="S2203" s="579">
        <f t="shared" si="239"/>
        <v>0</v>
      </c>
      <c r="T2203" s="579">
        <f t="shared" si="240"/>
        <v>0</v>
      </c>
      <c r="U2203" s="814"/>
      <c r="V2203" s="814"/>
    </row>
    <row r="2204" spans="1:22" ht="15.75" hidden="1" customHeight="1" thickBot="1" x14ac:dyDescent="0.25">
      <c r="A2204" s="580" t="str">
        <f t="shared" si="241"/>
        <v/>
      </c>
      <c r="B2204" s="814"/>
      <c r="C2204" s="814"/>
      <c r="D2204" s="814"/>
      <c r="E2204" s="814"/>
      <c r="F2204" s="814"/>
      <c r="G2204" s="814"/>
      <c r="H2204" s="814"/>
      <c r="I2204" s="814"/>
      <c r="J2204" s="814"/>
      <c r="K2204" s="814"/>
      <c r="L2204" s="814"/>
      <c r="M2204" s="814"/>
      <c r="N2204" s="814"/>
      <c r="O2204" s="579">
        <f t="shared" si="237"/>
        <v>0</v>
      </c>
      <c r="P2204" s="585" t="e">
        <f t="shared" si="238"/>
        <v>#N/A</v>
      </c>
      <c r="Q2204" s="602"/>
      <c r="R2204" s="602"/>
      <c r="S2204" s="579">
        <f t="shared" si="239"/>
        <v>0</v>
      </c>
      <c r="T2204" s="579">
        <f t="shared" si="240"/>
        <v>0</v>
      </c>
      <c r="U2204" s="814"/>
      <c r="V2204" s="814"/>
    </row>
    <row r="2205" spans="1:22" ht="15.75" hidden="1" customHeight="1" thickBot="1" x14ac:dyDescent="0.25">
      <c r="A2205" s="580" t="str">
        <f t="shared" si="241"/>
        <v/>
      </c>
      <c r="B2205" s="814"/>
      <c r="C2205" s="814"/>
      <c r="D2205" s="814"/>
      <c r="E2205" s="814"/>
      <c r="F2205" s="814"/>
      <c r="G2205" s="814"/>
      <c r="H2205" s="814"/>
      <c r="I2205" s="814"/>
      <c r="J2205" s="814"/>
      <c r="K2205" s="814"/>
      <c r="L2205" s="814"/>
      <c r="M2205" s="814"/>
      <c r="N2205" s="814"/>
      <c r="O2205" s="579">
        <f t="shared" si="237"/>
        <v>0</v>
      </c>
      <c r="P2205" s="585" t="e">
        <f t="shared" si="238"/>
        <v>#N/A</v>
      </c>
      <c r="Q2205" s="602"/>
      <c r="R2205" s="602"/>
      <c r="S2205" s="579">
        <f t="shared" si="239"/>
        <v>0</v>
      </c>
      <c r="T2205" s="579">
        <f t="shared" si="240"/>
        <v>0</v>
      </c>
      <c r="U2205" s="814"/>
      <c r="V2205" s="814"/>
    </row>
    <row r="2206" spans="1:22" ht="15.75" hidden="1" customHeight="1" thickBot="1" x14ac:dyDescent="0.25">
      <c r="A2206" s="580" t="str">
        <f t="shared" si="241"/>
        <v/>
      </c>
      <c r="B2206" s="814"/>
      <c r="C2206" s="814"/>
      <c r="D2206" s="814"/>
      <c r="E2206" s="814"/>
      <c r="F2206" s="814"/>
      <c r="G2206" s="814"/>
      <c r="H2206" s="814"/>
      <c r="I2206" s="814"/>
      <c r="J2206" s="814"/>
      <c r="K2206" s="814"/>
      <c r="L2206" s="814"/>
      <c r="M2206" s="814"/>
      <c r="N2206" s="814"/>
      <c r="O2206" s="579">
        <f t="shared" si="237"/>
        <v>0</v>
      </c>
      <c r="P2206" s="585" t="e">
        <f t="shared" si="238"/>
        <v>#N/A</v>
      </c>
      <c r="Q2206" s="602"/>
      <c r="R2206" s="602"/>
      <c r="S2206" s="579">
        <f t="shared" si="239"/>
        <v>0</v>
      </c>
      <c r="T2206" s="579">
        <f t="shared" si="240"/>
        <v>0</v>
      </c>
      <c r="U2206" s="814"/>
      <c r="V2206" s="814"/>
    </row>
    <row r="2207" spans="1:22" ht="15.75" hidden="1" customHeight="1" thickBot="1" x14ac:dyDescent="0.25">
      <c r="A2207" s="580" t="str">
        <f t="shared" si="241"/>
        <v/>
      </c>
      <c r="B2207" s="814"/>
      <c r="C2207" s="814"/>
      <c r="D2207" s="814"/>
      <c r="E2207" s="814"/>
      <c r="F2207" s="814"/>
      <c r="G2207" s="814"/>
      <c r="H2207" s="814"/>
      <c r="I2207" s="814"/>
      <c r="J2207" s="814"/>
      <c r="K2207" s="814"/>
      <c r="L2207" s="814"/>
      <c r="M2207" s="814"/>
      <c r="N2207" s="814"/>
      <c r="O2207" s="579">
        <f t="shared" si="237"/>
        <v>0</v>
      </c>
      <c r="P2207" s="585" t="e">
        <f t="shared" si="238"/>
        <v>#N/A</v>
      </c>
      <c r="Q2207" s="602"/>
      <c r="R2207" s="602"/>
      <c r="S2207" s="579">
        <f t="shared" si="239"/>
        <v>0</v>
      </c>
      <c r="T2207" s="579">
        <f t="shared" si="240"/>
        <v>0</v>
      </c>
      <c r="U2207" s="814"/>
      <c r="V2207" s="814"/>
    </row>
    <row r="2208" spans="1:22" ht="15.75" hidden="1" customHeight="1" thickBot="1" x14ac:dyDescent="0.25">
      <c r="A2208" s="580" t="str">
        <f t="shared" si="241"/>
        <v/>
      </c>
      <c r="B2208" s="814"/>
      <c r="C2208" s="814"/>
      <c r="D2208" s="814"/>
      <c r="E2208" s="814"/>
      <c r="F2208" s="814"/>
      <c r="G2208" s="814"/>
      <c r="H2208" s="814"/>
      <c r="I2208" s="814"/>
      <c r="J2208" s="814"/>
      <c r="K2208" s="814"/>
      <c r="L2208" s="814"/>
      <c r="M2208" s="814"/>
      <c r="N2208" s="814"/>
      <c r="O2208" s="579">
        <f t="shared" si="237"/>
        <v>0</v>
      </c>
      <c r="P2208" s="585" t="e">
        <f t="shared" si="238"/>
        <v>#N/A</v>
      </c>
      <c r="Q2208" s="602"/>
      <c r="R2208" s="602"/>
      <c r="S2208" s="579">
        <f t="shared" si="239"/>
        <v>0</v>
      </c>
      <c r="T2208" s="579">
        <f t="shared" si="240"/>
        <v>0</v>
      </c>
      <c r="U2208" s="814"/>
      <c r="V2208" s="814"/>
    </row>
    <row r="2209" spans="1:22" ht="15.75" hidden="1" customHeight="1" thickBot="1" x14ac:dyDescent="0.25">
      <c r="A2209" s="580" t="str">
        <f t="shared" si="241"/>
        <v/>
      </c>
      <c r="B2209" s="814"/>
      <c r="C2209" s="814"/>
      <c r="D2209" s="814"/>
      <c r="E2209" s="814"/>
      <c r="F2209" s="814"/>
      <c r="G2209" s="814"/>
      <c r="H2209" s="814"/>
      <c r="I2209" s="814"/>
      <c r="J2209" s="814"/>
      <c r="K2209" s="814"/>
      <c r="L2209" s="814"/>
      <c r="M2209" s="814"/>
      <c r="N2209" s="814"/>
      <c r="O2209" s="579">
        <f t="shared" si="237"/>
        <v>0</v>
      </c>
      <c r="P2209" s="585" t="e">
        <f t="shared" si="238"/>
        <v>#N/A</v>
      </c>
      <c r="Q2209" s="602"/>
      <c r="R2209" s="602"/>
      <c r="S2209" s="579">
        <f t="shared" si="239"/>
        <v>0</v>
      </c>
      <c r="T2209" s="579">
        <f t="shared" si="240"/>
        <v>0</v>
      </c>
      <c r="U2209" s="814"/>
      <c r="V2209" s="814"/>
    </row>
    <row r="2210" spans="1:22" ht="15.75" hidden="1" customHeight="1" thickBot="1" x14ac:dyDescent="0.25">
      <c r="A2210" s="580" t="str">
        <f t="shared" si="241"/>
        <v/>
      </c>
      <c r="B2210" s="814"/>
      <c r="C2210" s="814"/>
      <c r="D2210" s="814"/>
      <c r="E2210" s="814"/>
      <c r="F2210" s="814"/>
      <c r="G2210" s="814"/>
      <c r="H2210" s="814"/>
      <c r="I2210" s="814"/>
      <c r="J2210" s="814"/>
      <c r="K2210" s="814"/>
      <c r="L2210" s="814"/>
      <c r="M2210" s="814"/>
      <c r="N2210" s="814"/>
      <c r="O2210" s="579">
        <f t="shared" si="237"/>
        <v>0</v>
      </c>
      <c r="P2210" s="585" t="e">
        <f t="shared" si="238"/>
        <v>#N/A</v>
      </c>
      <c r="Q2210" s="602"/>
      <c r="R2210" s="602"/>
      <c r="S2210" s="579">
        <f t="shared" si="239"/>
        <v>0</v>
      </c>
      <c r="T2210" s="579">
        <f t="shared" si="240"/>
        <v>0</v>
      </c>
      <c r="U2210" s="814"/>
      <c r="V2210" s="814"/>
    </row>
    <row r="2211" spans="1:22" ht="15.75" hidden="1" customHeight="1" thickBot="1" x14ac:dyDescent="0.25">
      <c r="A2211" s="580" t="str">
        <f t="shared" si="241"/>
        <v/>
      </c>
      <c r="B2211" s="814"/>
      <c r="C2211" s="814"/>
      <c r="D2211" s="814"/>
      <c r="E2211" s="814"/>
      <c r="F2211" s="814"/>
      <c r="G2211" s="814"/>
      <c r="H2211" s="814"/>
      <c r="I2211" s="814"/>
      <c r="J2211" s="814"/>
      <c r="K2211" s="814"/>
      <c r="L2211" s="814"/>
      <c r="M2211" s="814"/>
      <c r="N2211" s="814"/>
      <c r="O2211" s="579">
        <f t="shared" si="237"/>
        <v>0</v>
      </c>
      <c r="P2211" s="585" t="e">
        <f t="shared" si="238"/>
        <v>#N/A</v>
      </c>
      <c r="Q2211" s="602"/>
      <c r="R2211" s="602"/>
      <c r="S2211" s="579">
        <f t="shared" si="239"/>
        <v>0</v>
      </c>
      <c r="T2211" s="579">
        <f t="shared" si="240"/>
        <v>0</v>
      </c>
      <c r="U2211" s="814"/>
      <c r="V2211" s="814"/>
    </row>
    <row r="2212" spans="1:22" ht="15.75" hidden="1" customHeight="1" thickBot="1" x14ac:dyDescent="0.25">
      <c r="A2212" s="580" t="str">
        <f t="shared" si="241"/>
        <v/>
      </c>
      <c r="B2212" s="814"/>
      <c r="C2212" s="814"/>
      <c r="D2212" s="814"/>
      <c r="E2212" s="814"/>
      <c r="F2212" s="814"/>
      <c r="G2212" s="814"/>
      <c r="H2212" s="814"/>
      <c r="I2212" s="814"/>
      <c r="J2212" s="814"/>
      <c r="K2212" s="814"/>
      <c r="L2212" s="814"/>
      <c r="M2212" s="814"/>
      <c r="N2212" s="814"/>
      <c r="O2212" s="579">
        <f t="shared" si="237"/>
        <v>0</v>
      </c>
      <c r="P2212" s="585" t="e">
        <f t="shared" si="238"/>
        <v>#N/A</v>
      </c>
      <c r="Q2212" s="602"/>
      <c r="R2212" s="602"/>
      <c r="S2212" s="579">
        <f t="shared" si="239"/>
        <v>0</v>
      </c>
      <c r="T2212" s="579">
        <f t="shared" si="240"/>
        <v>0</v>
      </c>
      <c r="U2212" s="814"/>
      <c r="V2212" s="814"/>
    </row>
    <row r="2213" spans="1:22" ht="15.75" hidden="1" customHeight="1" thickBot="1" x14ac:dyDescent="0.25">
      <c r="A2213" s="580" t="str">
        <f t="shared" si="241"/>
        <v/>
      </c>
      <c r="B2213" s="814"/>
      <c r="C2213" s="814"/>
      <c r="D2213" s="814"/>
      <c r="E2213" s="814"/>
      <c r="F2213" s="814"/>
      <c r="G2213" s="814"/>
      <c r="H2213" s="814"/>
      <c r="I2213" s="814"/>
      <c r="J2213" s="814"/>
      <c r="K2213" s="814"/>
      <c r="L2213" s="814"/>
      <c r="M2213" s="814"/>
      <c r="N2213" s="814"/>
      <c r="O2213" s="579">
        <f t="shared" si="237"/>
        <v>0</v>
      </c>
      <c r="P2213" s="585" t="e">
        <f t="shared" si="238"/>
        <v>#N/A</v>
      </c>
      <c r="Q2213" s="602"/>
      <c r="R2213" s="602"/>
      <c r="S2213" s="579">
        <f t="shared" si="239"/>
        <v>0</v>
      </c>
      <c r="T2213" s="579">
        <f t="shared" si="240"/>
        <v>0</v>
      </c>
      <c r="U2213" s="814"/>
      <c r="V2213" s="814"/>
    </row>
    <row r="2214" spans="1:22" ht="15.75" hidden="1" customHeight="1" thickBot="1" x14ac:dyDescent="0.25">
      <c r="A2214" s="580" t="str">
        <f t="shared" si="241"/>
        <v/>
      </c>
      <c r="B2214" s="814"/>
      <c r="C2214" s="814"/>
      <c r="D2214" s="814"/>
      <c r="E2214" s="814"/>
      <c r="F2214" s="814"/>
      <c r="G2214" s="814"/>
      <c r="H2214" s="814"/>
      <c r="I2214" s="814"/>
      <c r="J2214" s="814"/>
      <c r="K2214" s="814"/>
      <c r="L2214" s="814"/>
      <c r="M2214" s="814"/>
      <c r="N2214" s="814"/>
      <c r="O2214" s="579">
        <f t="shared" si="237"/>
        <v>0</v>
      </c>
      <c r="P2214" s="585" t="e">
        <f t="shared" si="238"/>
        <v>#N/A</v>
      </c>
      <c r="Q2214" s="602"/>
      <c r="R2214" s="602"/>
      <c r="S2214" s="579">
        <f t="shared" si="239"/>
        <v>0</v>
      </c>
      <c r="T2214" s="579">
        <f t="shared" si="240"/>
        <v>0</v>
      </c>
      <c r="U2214" s="814"/>
      <c r="V2214" s="814"/>
    </row>
    <row r="2215" spans="1:22" ht="15.75" hidden="1" customHeight="1" thickBot="1" x14ac:dyDescent="0.25">
      <c r="A2215" s="580" t="str">
        <f t="shared" si="241"/>
        <v/>
      </c>
      <c r="B2215" s="814"/>
      <c r="C2215" s="814"/>
      <c r="D2215" s="814"/>
      <c r="E2215" s="814"/>
      <c r="F2215" s="814"/>
      <c r="G2215" s="814"/>
      <c r="H2215" s="814"/>
      <c r="I2215" s="814"/>
      <c r="J2215" s="814"/>
      <c r="K2215" s="814"/>
      <c r="L2215" s="814"/>
      <c r="M2215" s="814"/>
      <c r="N2215" s="814"/>
      <c r="O2215" s="579">
        <f t="shared" si="237"/>
        <v>0</v>
      </c>
      <c r="P2215" s="585" t="e">
        <f t="shared" si="238"/>
        <v>#N/A</v>
      </c>
      <c r="Q2215" s="602"/>
      <c r="R2215" s="602"/>
      <c r="S2215" s="579">
        <f t="shared" si="239"/>
        <v>0</v>
      </c>
      <c r="T2215" s="579">
        <f t="shared" si="240"/>
        <v>0</v>
      </c>
      <c r="U2215" s="814"/>
      <c r="V2215" s="814"/>
    </row>
    <row r="2216" spans="1:22" ht="15.75" hidden="1" customHeight="1" thickBot="1" x14ac:dyDescent="0.25">
      <c r="A2216" s="580" t="str">
        <f t="shared" si="241"/>
        <v/>
      </c>
      <c r="B2216" s="814"/>
      <c r="C2216" s="814"/>
      <c r="D2216" s="814"/>
      <c r="E2216" s="814"/>
      <c r="F2216" s="814"/>
      <c r="G2216" s="814"/>
      <c r="H2216" s="814"/>
      <c r="I2216" s="814"/>
      <c r="J2216" s="814"/>
      <c r="K2216" s="814"/>
      <c r="L2216" s="814"/>
      <c r="M2216" s="814"/>
      <c r="N2216" s="814"/>
      <c r="O2216" s="579">
        <f t="shared" si="237"/>
        <v>0</v>
      </c>
      <c r="P2216" s="585" t="e">
        <f t="shared" si="238"/>
        <v>#N/A</v>
      </c>
      <c r="Q2216" s="602"/>
      <c r="R2216" s="602"/>
      <c r="S2216" s="579">
        <f t="shared" si="239"/>
        <v>0</v>
      </c>
      <c r="T2216" s="579">
        <f t="shared" si="240"/>
        <v>0</v>
      </c>
      <c r="U2216" s="814"/>
      <c r="V2216" s="814"/>
    </row>
    <row r="2217" spans="1:22" ht="15.75" hidden="1" customHeight="1" thickBot="1" x14ac:dyDescent="0.25">
      <c r="A2217" s="580" t="str">
        <f t="shared" si="241"/>
        <v/>
      </c>
      <c r="B2217" s="814"/>
      <c r="C2217" s="814"/>
      <c r="D2217" s="814"/>
      <c r="E2217" s="814"/>
      <c r="F2217" s="814"/>
      <c r="G2217" s="814"/>
      <c r="H2217" s="814"/>
      <c r="I2217" s="814"/>
      <c r="J2217" s="814"/>
      <c r="K2217" s="814"/>
      <c r="L2217" s="814"/>
      <c r="M2217" s="814"/>
      <c r="N2217" s="814"/>
      <c r="O2217" s="579">
        <f t="shared" si="237"/>
        <v>0</v>
      </c>
      <c r="P2217" s="585" t="e">
        <f t="shared" si="238"/>
        <v>#N/A</v>
      </c>
      <c r="Q2217" s="602"/>
      <c r="R2217" s="602"/>
      <c r="S2217" s="579">
        <f t="shared" si="239"/>
        <v>0</v>
      </c>
      <c r="T2217" s="579">
        <f t="shared" si="240"/>
        <v>0</v>
      </c>
      <c r="U2217" s="814"/>
      <c r="V2217" s="814"/>
    </row>
    <row r="2218" spans="1:22" ht="15.75" hidden="1" customHeight="1" thickBot="1" x14ac:dyDescent="0.25">
      <c r="A2218" s="580" t="str">
        <f t="shared" si="241"/>
        <v/>
      </c>
      <c r="B2218" s="814"/>
      <c r="C2218" s="814"/>
      <c r="D2218" s="814"/>
      <c r="E2218" s="814"/>
      <c r="F2218" s="814"/>
      <c r="G2218" s="814"/>
      <c r="H2218" s="814"/>
      <c r="I2218" s="814"/>
      <c r="J2218" s="814"/>
      <c r="K2218" s="814"/>
      <c r="L2218" s="814"/>
      <c r="M2218" s="814"/>
      <c r="N2218" s="814"/>
      <c r="O2218" s="579">
        <f t="shared" si="237"/>
        <v>0</v>
      </c>
      <c r="P2218" s="585" t="e">
        <f t="shared" si="238"/>
        <v>#N/A</v>
      </c>
      <c r="Q2218" s="602"/>
      <c r="R2218" s="602"/>
      <c r="S2218" s="579">
        <f t="shared" si="239"/>
        <v>0</v>
      </c>
      <c r="T2218" s="579">
        <f t="shared" si="240"/>
        <v>0</v>
      </c>
      <c r="U2218" s="814"/>
      <c r="V2218" s="814"/>
    </row>
    <row r="2219" spans="1:22" ht="15.75" hidden="1" customHeight="1" thickBot="1" x14ac:dyDescent="0.25">
      <c r="A2219" s="580" t="str">
        <f t="shared" si="241"/>
        <v/>
      </c>
      <c r="B2219" s="814"/>
      <c r="C2219" s="814"/>
      <c r="D2219" s="814"/>
      <c r="E2219" s="814"/>
      <c r="F2219" s="814"/>
      <c r="G2219" s="814"/>
      <c r="H2219" s="814"/>
      <c r="I2219" s="814"/>
      <c r="J2219" s="814"/>
      <c r="K2219" s="814"/>
      <c r="L2219" s="814"/>
      <c r="M2219" s="814"/>
      <c r="N2219" s="814"/>
      <c r="O2219" s="579">
        <f t="shared" si="237"/>
        <v>0</v>
      </c>
      <c r="P2219" s="585" t="e">
        <f t="shared" si="238"/>
        <v>#N/A</v>
      </c>
      <c r="Q2219" s="602"/>
      <c r="R2219" s="602"/>
      <c r="S2219" s="579">
        <f t="shared" si="239"/>
        <v>0</v>
      </c>
      <c r="T2219" s="579">
        <f t="shared" si="240"/>
        <v>0</v>
      </c>
      <c r="U2219" s="814"/>
      <c r="V2219" s="814"/>
    </row>
    <row r="2220" spans="1:22" ht="15.75" hidden="1" customHeight="1" thickBot="1" x14ac:dyDescent="0.25">
      <c r="A2220" s="580" t="str">
        <f t="shared" si="241"/>
        <v/>
      </c>
      <c r="B2220" s="814"/>
      <c r="C2220" s="814"/>
      <c r="D2220" s="814"/>
      <c r="E2220" s="814"/>
      <c r="F2220" s="814"/>
      <c r="G2220" s="814"/>
      <c r="H2220" s="814"/>
      <c r="I2220" s="814"/>
      <c r="J2220" s="814"/>
      <c r="K2220" s="814"/>
      <c r="L2220" s="814"/>
      <c r="M2220" s="814"/>
      <c r="N2220" s="814"/>
      <c r="O2220" s="579">
        <f t="shared" si="237"/>
        <v>0</v>
      </c>
      <c r="P2220" s="585" t="e">
        <f t="shared" si="238"/>
        <v>#N/A</v>
      </c>
      <c r="Q2220" s="602"/>
      <c r="R2220" s="602"/>
      <c r="S2220" s="579">
        <f t="shared" si="239"/>
        <v>0</v>
      </c>
      <c r="T2220" s="579">
        <f t="shared" si="240"/>
        <v>0</v>
      </c>
      <c r="U2220" s="814"/>
      <c r="V2220" s="814"/>
    </row>
    <row r="2221" spans="1:22" ht="15.75" hidden="1" customHeight="1" thickBot="1" x14ac:dyDescent="0.25">
      <c r="A2221" s="580" t="str">
        <f t="shared" si="241"/>
        <v/>
      </c>
      <c r="B2221" s="814"/>
      <c r="C2221" s="814"/>
      <c r="D2221" s="814"/>
      <c r="E2221" s="814"/>
      <c r="F2221" s="814"/>
      <c r="G2221" s="814"/>
      <c r="H2221" s="814"/>
      <c r="I2221" s="814"/>
      <c r="J2221" s="814"/>
      <c r="K2221" s="814"/>
      <c r="L2221" s="814"/>
      <c r="M2221" s="814"/>
      <c r="N2221" s="814"/>
      <c r="O2221" s="579">
        <f t="shared" si="237"/>
        <v>0</v>
      </c>
      <c r="P2221" s="585" t="e">
        <f t="shared" si="238"/>
        <v>#N/A</v>
      </c>
      <c r="Q2221" s="602"/>
      <c r="R2221" s="602"/>
      <c r="S2221" s="579">
        <f t="shared" si="239"/>
        <v>0</v>
      </c>
      <c r="T2221" s="579">
        <f t="shared" si="240"/>
        <v>0</v>
      </c>
      <c r="U2221" s="814"/>
      <c r="V2221" s="814"/>
    </row>
    <row r="2222" spans="1:22" ht="15.75" hidden="1" customHeight="1" thickBot="1" x14ac:dyDescent="0.25">
      <c r="A2222" s="580" t="str">
        <f t="shared" si="241"/>
        <v/>
      </c>
      <c r="B2222" s="814"/>
      <c r="C2222" s="814"/>
      <c r="D2222" s="814"/>
      <c r="E2222" s="814"/>
      <c r="F2222" s="814"/>
      <c r="G2222" s="814"/>
      <c r="H2222" s="814"/>
      <c r="I2222" s="814"/>
      <c r="J2222" s="814"/>
      <c r="K2222" s="814"/>
      <c r="L2222" s="814"/>
      <c r="M2222" s="814"/>
      <c r="N2222" s="814"/>
      <c r="O2222" s="579">
        <f t="shared" si="237"/>
        <v>0</v>
      </c>
      <c r="P2222" s="585" t="e">
        <f t="shared" si="238"/>
        <v>#N/A</v>
      </c>
      <c r="Q2222" s="602"/>
      <c r="R2222" s="602"/>
      <c r="S2222" s="579">
        <f t="shared" si="239"/>
        <v>0</v>
      </c>
      <c r="T2222" s="579">
        <f t="shared" si="240"/>
        <v>0</v>
      </c>
      <c r="U2222" s="814"/>
      <c r="V2222" s="814"/>
    </row>
    <row r="2223" spans="1:22" ht="15.75" hidden="1" customHeight="1" thickBot="1" x14ac:dyDescent="0.25">
      <c r="A2223" s="580" t="str">
        <f t="shared" si="241"/>
        <v/>
      </c>
      <c r="B2223" s="814"/>
      <c r="C2223" s="814"/>
      <c r="D2223" s="814"/>
      <c r="E2223" s="814"/>
      <c r="F2223" s="814"/>
      <c r="G2223" s="814"/>
      <c r="H2223" s="814"/>
      <c r="I2223" s="814"/>
      <c r="J2223" s="814"/>
      <c r="K2223" s="814"/>
      <c r="L2223" s="814"/>
      <c r="M2223" s="814"/>
      <c r="N2223" s="814"/>
      <c r="O2223" s="579">
        <f t="shared" si="237"/>
        <v>0</v>
      </c>
      <c r="P2223" s="585" t="e">
        <f t="shared" si="238"/>
        <v>#N/A</v>
      </c>
      <c r="Q2223" s="602"/>
      <c r="R2223" s="602"/>
      <c r="S2223" s="579">
        <f t="shared" si="239"/>
        <v>0</v>
      </c>
      <c r="T2223" s="579">
        <f t="shared" si="240"/>
        <v>0</v>
      </c>
      <c r="U2223" s="814"/>
      <c r="V2223" s="814"/>
    </row>
    <row r="2224" spans="1:22" ht="15.75" hidden="1" customHeight="1" thickBot="1" x14ac:dyDescent="0.25">
      <c r="A2224" s="580" t="str">
        <f t="shared" si="241"/>
        <v/>
      </c>
      <c r="B2224" s="814"/>
      <c r="C2224" s="814"/>
      <c r="D2224" s="814"/>
      <c r="E2224" s="814"/>
      <c r="F2224" s="814"/>
      <c r="G2224" s="814"/>
      <c r="H2224" s="814"/>
      <c r="I2224" s="814"/>
      <c r="J2224" s="814"/>
      <c r="K2224" s="814"/>
      <c r="L2224" s="814"/>
      <c r="M2224" s="814"/>
      <c r="N2224" s="814"/>
      <c r="O2224" s="579">
        <f t="shared" si="237"/>
        <v>0</v>
      </c>
      <c r="P2224" s="585" t="e">
        <f t="shared" si="238"/>
        <v>#N/A</v>
      </c>
      <c r="Q2224" s="602"/>
      <c r="R2224" s="602"/>
      <c r="S2224" s="579">
        <f t="shared" si="239"/>
        <v>0</v>
      </c>
      <c r="T2224" s="579">
        <f t="shared" si="240"/>
        <v>0</v>
      </c>
      <c r="U2224" s="814"/>
      <c r="V2224" s="814"/>
    </row>
    <row r="2225" spans="1:22" ht="15.75" hidden="1" customHeight="1" thickBot="1" x14ac:dyDescent="0.25">
      <c r="A2225" s="580" t="str">
        <f t="shared" si="241"/>
        <v/>
      </c>
      <c r="B2225" s="814"/>
      <c r="C2225" s="814"/>
      <c r="D2225" s="814"/>
      <c r="E2225" s="814"/>
      <c r="F2225" s="814"/>
      <c r="G2225" s="814"/>
      <c r="H2225" s="814"/>
      <c r="I2225" s="814"/>
      <c r="J2225" s="814"/>
      <c r="K2225" s="814"/>
      <c r="L2225" s="814"/>
      <c r="M2225" s="814"/>
      <c r="N2225" s="814"/>
      <c r="O2225" s="579">
        <f t="shared" si="237"/>
        <v>0</v>
      </c>
      <c r="P2225" s="585" t="e">
        <f t="shared" si="238"/>
        <v>#N/A</v>
      </c>
      <c r="Q2225" s="602"/>
      <c r="R2225" s="602"/>
      <c r="S2225" s="579">
        <f t="shared" si="239"/>
        <v>0</v>
      </c>
      <c r="T2225" s="579">
        <f t="shared" si="240"/>
        <v>0</v>
      </c>
      <c r="U2225" s="814"/>
      <c r="V2225" s="814"/>
    </row>
    <row r="2226" spans="1:22" ht="15.75" hidden="1" customHeight="1" thickBot="1" x14ac:dyDescent="0.25">
      <c r="A2226" s="580" t="str">
        <f t="shared" si="241"/>
        <v/>
      </c>
      <c r="B2226" s="814"/>
      <c r="C2226" s="814"/>
      <c r="D2226" s="814"/>
      <c r="E2226" s="814"/>
      <c r="F2226" s="814"/>
      <c r="G2226" s="814"/>
      <c r="H2226" s="814"/>
      <c r="I2226" s="814"/>
      <c r="J2226" s="814"/>
      <c r="K2226" s="814"/>
      <c r="L2226" s="814"/>
      <c r="M2226" s="814"/>
      <c r="N2226" s="814"/>
      <c r="O2226" s="579">
        <f t="shared" si="237"/>
        <v>0</v>
      </c>
      <c r="P2226" s="585" t="e">
        <f t="shared" si="238"/>
        <v>#N/A</v>
      </c>
      <c r="Q2226" s="602"/>
      <c r="R2226" s="602"/>
      <c r="S2226" s="579">
        <f t="shared" si="239"/>
        <v>0</v>
      </c>
      <c r="T2226" s="579">
        <f t="shared" si="240"/>
        <v>0</v>
      </c>
      <c r="U2226" s="814"/>
      <c r="V2226" s="814"/>
    </row>
    <row r="2227" spans="1:22" ht="15.75" hidden="1" customHeight="1" thickBot="1" x14ac:dyDescent="0.25">
      <c r="A2227" s="580" t="str">
        <f t="shared" si="241"/>
        <v/>
      </c>
      <c r="B2227" s="814"/>
      <c r="C2227" s="814"/>
      <c r="D2227" s="814"/>
      <c r="E2227" s="814"/>
      <c r="F2227" s="814"/>
      <c r="G2227" s="814"/>
      <c r="H2227" s="814"/>
      <c r="I2227" s="814"/>
      <c r="J2227" s="814"/>
      <c r="K2227" s="814"/>
      <c r="L2227" s="814"/>
      <c r="M2227" s="814"/>
      <c r="N2227" s="814"/>
      <c r="O2227" s="579">
        <f t="shared" ref="O2227:O2290" si="242">ROUNDUP(IF(N2227="PENDANT",(VLOOKUP(L2227,$E$2:$I$9,5,FALSE)*M2227)),0)</f>
        <v>0</v>
      </c>
      <c r="P2227" s="585" t="e">
        <f t="shared" ref="P2227:P2290" si="243">ROUNDUP(VLOOKUP(L2227,$E$2:$I$9,5,FALSE)*M2227,0)</f>
        <v>#N/A</v>
      </c>
      <c r="Q2227" s="602"/>
      <c r="R2227" s="602"/>
      <c r="S2227" s="579">
        <f t="shared" ref="S2227:S2290" si="244">ROUNDUP(IF(N2227="pps",(M2227*VLOOKUP(L2227,$E$2:$I$9,4,FALSE)*$B$3)/E2227,0),0)</f>
        <v>0</v>
      </c>
      <c r="T2227" s="579">
        <f t="shared" ref="T2227:T2290" si="245">ROUNDUP(IF(N2227="pps",(M2227*VLOOKUP(L2227,$E$2:$I$9,4,FALSE)*$B$9)/E2227,0),0)</f>
        <v>0</v>
      </c>
      <c r="U2227" s="814"/>
      <c r="V2227" s="814"/>
    </row>
    <row r="2228" spans="1:22" ht="15.75" hidden="1" customHeight="1" thickBot="1" x14ac:dyDescent="0.25">
      <c r="A2228" s="580" t="str">
        <f t="shared" si="241"/>
        <v/>
      </c>
      <c r="B2228" s="814"/>
      <c r="C2228" s="814"/>
      <c r="D2228" s="814"/>
      <c r="E2228" s="814"/>
      <c r="F2228" s="814"/>
      <c r="G2228" s="814"/>
      <c r="H2228" s="814"/>
      <c r="I2228" s="814"/>
      <c r="J2228" s="814"/>
      <c r="K2228" s="814"/>
      <c r="L2228" s="814"/>
      <c r="M2228" s="814"/>
      <c r="N2228" s="814"/>
      <c r="O2228" s="579">
        <f t="shared" si="242"/>
        <v>0</v>
      </c>
      <c r="P2228" s="585" t="e">
        <f t="shared" si="243"/>
        <v>#N/A</v>
      </c>
      <c r="Q2228" s="602"/>
      <c r="R2228" s="602"/>
      <c r="S2228" s="579">
        <f t="shared" si="244"/>
        <v>0</v>
      </c>
      <c r="T2228" s="579">
        <f t="shared" si="245"/>
        <v>0</v>
      </c>
      <c r="U2228" s="814"/>
      <c r="V2228" s="814"/>
    </row>
    <row r="2229" spans="1:22" ht="15.75" hidden="1" customHeight="1" thickBot="1" x14ac:dyDescent="0.25">
      <c r="A2229" s="580" t="str">
        <f t="shared" si="241"/>
        <v/>
      </c>
      <c r="B2229" s="814"/>
      <c r="C2229" s="814"/>
      <c r="D2229" s="814"/>
      <c r="E2229" s="814"/>
      <c r="F2229" s="814"/>
      <c r="G2229" s="814"/>
      <c r="H2229" s="814"/>
      <c r="I2229" s="814"/>
      <c r="J2229" s="814"/>
      <c r="K2229" s="814"/>
      <c r="L2229" s="814"/>
      <c r="M2229" s="814"/>
      <c r="N2229" s="814"/>
      <c r="O2229" s="579">
        <f t="shared" si="242"/>
        <v>0</v>
      </c>
      <c r="P2229" s="585" t="e">
        <f t="shared" si="243"/>
        <v>#N/A</v>
      </c>
      <c r="Q2229" s="602"/>
      <c r="R2229" s="602"/>
      <c r="S2229" s="579">
        <f t="shared" si="244"/>
        <v>0</v>
      </c>
      <c r="T2229" s="579">
        <f t="shared" si="245"/>
        <v>0</v>
      </c>
      <c r="U2229" s="814"/>
      <c r="V2229" s="814"/>
    </row>
    <row r="2230" spans="1:22" ht="15.75" hidden="1" customHeight="1" thickBot="1" x14ac:dyDescent="0.25">
      <c r="A2230" s="580" t="str">
        <f t="shared" si="241"/>
        <v/>
      </c>
      <c r="B2230" s="814"/>
      <c r="C2230" s="814"/>
      <c r="D2230" s="814"/>
      <c r="E2230" s="814"/>
      <c r="F2230" s="814"/>
      <c r="G2230" s="814"/>
      <c r="H2230" s="814"/>
      <c r="I2230" s="814"/>
      <c r="J2230" s="814"/>
      <c r="K2230" s="814"/>
      <c r="L2230" s="814"/>
      <c r="M2230" s="814"/>
      <c r="N2230" s="814"/>
      <c r="O2230" s="579">
        <f t="shared" si="242"/>
        <v>0</v>
      </c>
      <c r="P2230" s="585" t="e">
        <f t="shared" si="243"/>
        <v>#N/A</v>
      </c>
      <c r="Q2230" s="602"/>
      <c r="R2230" s="602"/>
      <c r="S2230" s="579">
        <f t="shared" si="244"/>
        <v>0</v>
      </c>
      <c r="T2230" s="579">
        <f t="shared" si="245"/>
        <v>0</v>
      </c>
      <c r="U2230" s="814"/>
      <c r="V2230" s="814"/>
    </row>
    <row r="2231" spans="1:22" ht="15.75" hidden="1" customHeight="1" thickBot="1" x14ac:dyDescent="0.25">
      <c r="A2231" s="580" t="str">
        <f t="shared" si="241"/>
        <v/>
      </c>
      <c r="B2231" s="814"/>
      <c r="C2231" s="814"/>
      <c r="D2231" s="814"/>
      <c r="E2231" s="814"/>
      <c r="F2231" s="814"/>
      <c r="G2231" s="814"/>
      <c r="H2231" s="814"/>
      <c r="I2231" s="814"/>
      <c r="J2231" s="814"/>
      <c r="K2231" s="814"/>
      <c r="L2231" s="814"/>
      <c r="M2231" s="814"/>
      <c r="N2231" s="814"/>
      <c r="O2231" s="579">
        <f t="shared" si="242"/>
        <v>0</v>
      </c>
      <c r="P2231" s="585" t="e">
        <f t="shared" si="243"/>
        <v>#N/A</v>
      </c>
      <c r="Q2231" s="602"/>
      <c r="R2231" s="602"/>
      <c r="S2231" s="579">
        <f t="shared" si="244"/>
        <v>0</v>
      </c>
      <c r="T2231" s="579">
        <f t="shared" si="245"/>
        <v>0</v>
      </c>
      <c r="U2231" s="814"/>
      <c r="V2231" s="814"/>
    </row>
    <row r="2232" spans="1:22" ht="15.75" hidden="1" customHeight="1" thickBot="1" x14ac:dyDescent="0.25">
      <c r="A2232" s="580" t="str">
        <f t="shared" si="241"/>
        <v/>
      </c>
      <c r="B2232" s="814"/>
      <c r="C2232" s="814"/>
      <c r="D2232" s="814"/>
      <c r="E2232" s="814"/>
      <c r="F2232" s="814"/>
      <c r="G2232" s="814"/>
      <c r="H2232" s="814"/>
      <c r="I2232" s="814"/>
      <c r="J2232" s="814"/>
      <c r="K2232" s="814"/>
      <c r="L2232" s="814"/>
      <c r="M2232" s="814"/>
      <c r="N2232" s="814"/>
      <c r="O2232" s="579">
        <f t="shared" si="242"/>
        <v>0</v>
      </c>
      <c r="P2232" s="585" t="e">
        <f t="shared" si="243"/>
        <v>#N/A</v>
      </c>
      <c r="Q2232" s="602"/>
      <c r="R2232" s="602"/>
      <c r="S2232" s="579">
        <f t="shared" si="244"/>
        <v>0</v>
      </c>
      <c r="T2232" s="579">
        <f t="shared" si="245"/>
        <v>0</v>
      </c>
      <c r="U2232" s="814"/>
      <c r="V2232" s="814"/>
    </row>
    <row r="2233" spans="1:22" ht="15.75" hidden="1" customHeight="1" thickBot="1" x14ac:dyDescent="0.25">
      <c r="A2233" s="580" t="str">
        <f t="shared" si="241"/>
        <v/>
      </c>
      <c r="B2233" s="814"/>
      <c r="C2233" s="814"/>
      <c r="D2233" s="814"/>
      <c r="E2233" s="814"/>
      <c r="F2233" s="814"/>
      <c r="G2233" s="814"/>
      <c r="H2233" s="814"/>
      <c r="I2233" s="814"/>
      <c r="J2233" s="814"/>
      <c r="K2233" s="814"/>
      <c r="L2233" s="814"/>
      <c r="M2233" s="814"/>
      <c r="N2233" s="814"/>
      <c r="O2233" s="579">
        <f t="shared" si="242"/>
        <v>0</v>
      </c>
      <c r="P2233" s="585" t="e">
        <f t="shared" si="243"/>
        <v>#N/A</v>
      </c>
      <c r="Q2233" s="602"/>
      <c r="R2233" s="602"/>
      <c r="S2233" s="579">
        <f t="shared" si="244"/>
        <v>0</v>
      </c>
      <c r="T2233" s="579">
        <f t="shared" si="245"/>
        <v>0</v>
      </c>
      <c r="U2233" s="814"/>
      <c r="V2233" s="814"/>
    </row>
    <row r="2234" spans="1:22" ht="15.75" hidden="1" customHeight="1" thickBot="1" x14ac:dyDescent="0.25">
      <c r="A2234" s="580" t="str">
        <f t="shared" ref="A2234:A2297" si="246">CONCATENATE(C2234,G2234)</f>
        <v/>
      </c>
      <c r="B2234" s="814"/>
      <c r="C2234" s="814"/>
      <c r="D2234" s="814"/>
      <c r="E2234" s="814"/>
      <c r="F2234" s="814"/>
      <c r="G2234" s="814"/>
      <c r="H2234" s="814"/>
      <c r="I2234" s="814"/>
      <c r="J2234" s="814"/>
      <c r="K2234" s="814"/>
      <c r="L2234" s="814"/>
      <c r="M2234" s="814"/>
      <c r="N2234" s="814"/>
      <c r="O2234" s="579">
        <f t="shared" si="242"/>
        <v>0</v>
      </c>
      <c r="P2234" s="585" t="e">
        <f t="shared" si="243"/>
        <v>#N/A</v>
      </c>
      <c r="Q2234" s="602"/>
      <c r="R2234" s="602"/>
      <c r="S2234" s="579">
        <f t="shared" si="244"/>
        <v>0</v>
      </c>
      <c r="T2234" s="579">
        <f t="shared" si="245"/>
        <v>0</v>
      </c>
      <c r="U2234" s="814"/>
      <c r="V2234" s="814"/>
    </row>
    <row r="2235" spans="1:22" ht="15.75" hidden="1" customHeight="1" thickBot="1" x14ac:dyDescent="0.25">
      <c r="A2235" s="580" t="str">
        <f t="shared" si="246"/>
        <v/>
      </c>
      <c r="B2235" s="814"/>
      <c r="C2235" s="814"/>
      <c r="D2235" s="814"/>
      <c r="E2235" s="814"/>
      <c r="F2235" s="814"/>
      <c r="G2235" s="814"/>
      <c r="H2235" s="814"/>
      <c r="I2235" s="814"/>
      <c r="J2235" s="814"/>
      <c r="K2235" s="814"/>
      <c r="L2235" s="814"/>
      <c r="M2235" s="814"/>
      <c r="N2235" s="814"/>
      <c r="O2235" s="579">
        <f t="shared" si="242"/>
        <v>0</v>
      </c>
      <c r="P2235" s="585" t="e">
        <f t="shared" si="243"/>
        <v>#N/A</v>
      </c>
      <c r="Q2235" s="602"/>
      <c r="R2235" s="602"/>
      <c r="S2235" s="579">
        <f t="shared" si="244"/>
        <v>0</v>
      </c>
      <c r="T2235" s="579">
        <f t="shared" si="245"/>
        <v>0</v>
      </c>
      <c r="U2235" s="814"/>
      <c r="V2235" s="814"/>
    </row>
    <row r="2236" spans="1:22" ht="15.75" hidden="1" customHeight="1" thickBot="1" x14ac:dyDescent="0.25">
      <c r="A2236" s="580" t="str">
        <f t="shared" si="246"/>
        <v/>
      </c>
      <c r="B2236" s="814"/>
      <c r="C2236" s="814"/>
      <c r="D2236" s="814"/>
      <c r="E2236" s="814"/>
      <c r="F2236" s="814"/>
      <c r="G2236" s="814"/>
      <c r="H2236" s="814"/>
      <c r="I2236" s="814"/>
      <c r="J2236" s="814"/>
      <c r="K2236" s="814"/>
      <c r="L2236" s="814"/>
      <c r="M2236" s="814"/>
      <c r="N2236" s="814"/>
      <c r="O2236" s="579">
        <f t="shared" si="242"/>
        <v>0</v>
      </c>
      <c r="P2236" s="585" t="e">
        <f t="shared" si="243"/>
        <v>#N/A</v>
      </c>
      <c r="Q2236" s="602"/>
      <c r="R2236" s="602"/>
      <c r="S2236" s="579">
        <f t="shared" si="244"/>
        <v>0</v>
      </c>
      <c r="T2236" s="579">
        <f t="shared" si="245"/>
        <v>0</v>
      </c>
      <c r="U2236" s="814"/>
      <c r="V2236" s="814"/>
    </row>
    <row r="2237" spans="1:22" ht="15.75" hidden="1" customHeight="1" thickBot="1" x14ac:dyDescent="0.25">
      <c r="A2237" s="580" t="str">
        <f t="shared" si="246"/>
        <v/>
      </c>
      <c r="B2237" s="814"/>
      <c r="C2237" s="814"/>
      <c r="D2237" s="814"/>
      <c r="E2237" s="814"/>
      <c r="F2237" s="814"/>
      <c r="G2237" s="814"/>
      <c r="H2237" s="814"/>
      <c r="I2237" s="814"/>
      <c r="J2237" s="814"/>
      <c r="K2237" s="814"/>
      <c r="L2237" s="814"/>
      <c r="M2237" s="814"/>
      <c r="N2237" s="814"/>
      <c r="O2237" s="579">
        <f t="shared" si="242"/>
        <v>0</v>
      </c>
      <c r="P2237" s="585" t="e">
        <f t="shared" si="243"/>
        <v>#N/A</v>
      </c>
      <c r="Q2237" s="602"/>
      <c r="R2237" s="602"/>
      <c r="S2237" s="579">
        <f t="shared" si="244"/>
        <v>0</v>
      </c>
      <c r="T2237" s="579">
        <f t="shared" si="245"/>
        <v>0</v>
      </c>
      <c r="U2237" s="814"/>
      <c r="V2237" s="814"/>
    </row>
    <row r="2238" spans="1:22" ht="15.75" hidden="1" customHeight="1" thickBot="1" x14ac:dyDescent="0.25">
      <c r="A2238" s="580" t="str">
        <f t="shared" si="246"/>
        <v/>
      </c>
      <c r="B2238" s="814"/>
      <c r="C2238" s="814"/>
      <c r="D2238" s="814"/>
      <c r="E2238" s="814"/>
      <c r="F2238" s="814"/>
      <c r="G2238" s="814"/>
      <c r="H2238" s="814"/>
      <c r="I2238" s="814"/>
      <c r="J2238" s="814"/>
      <c r="K2238" s="814"/>
      <c r="L2238" s="814"/>
      <c r="M2238" s="814"/>
      <c r="N2238" s="814"/>
      <c r="O2238" s="579">
        <f t="shared" si="242"/>
        <v>0</v>
      </c>
      <c r="P2238" s="585" t="e">
        <f t="shared" si="243"/>
        <v>#N/A</v>
      </c>
      <c r="Q2238" s="602"/>
      <c r="R2238" s="602"/>
      <c r="S2238" s="579">
        <f t="shared" si="244"/>
        <v>0</v>
      </c>
      <c r="T2238" s="579">
        <f t="shared" si="245"/>
        <v>0</v>
      </c>
      <c r="U2238" s="814"/>
      <c r="V2238" s="814"/>
    </row>
    <row r="2239" spans="1:22" ht="15.75" hidden="1" customHeight="1" thickBot="1" x14ac:dyDescent="0.25">
      <c r="A2239" s="580" t="str">
        <f t="shared" si="246"/>
        <v/>
      </c>
      <c r="B2239" s="814"/>
      <c r="C2239" s="814"/>
      <c r="D2239" s="814"/>
      <c r="E2239" s="814"/>
      <c r="F2239" s="814"/>
      <c r="G2239" s="814"/>
      <c r="H2239" s="814"/>
      <c r="I2239" s="814"/>
      <c r="J2239" s="814"/>
      <c r="K2239" s="814"/>
      <c r="L2239" s="814"/>
      <c r="M2239" s="814"/>
      <c r="N2239" s="814"/>
      <c r="O2239" s="579">
        <f t="shared" si="242"/>
        <v>0</v>
      </c>
      <c r="P2239" s="585" t="e">
        <f t="shared" si="243"/>
        <v>#N/A</v>
      </c>
      <c r="Q2239" s="602"/>
      <c r="R2239" s="602"/>
      <c r="S2239" s="579">
        <f t="shared" si="244"/>
        <v>0</v>
      </c>
      <c r="T2239" s="579">
        <f t="shared" si="245"/>
        <v>0</v>
      </c>
      <c r="U2239" s="814"/>
      <c r="V2239" s="814"/>
    </row>
    <row r="2240" spans="1:22" ht="15.75" hidden="1" customHeight="1" thickBot="1" x14ac:dyDescent="0.25">
      <c r="A2240" s="580" t="str">
        <f t="shared" si="246"/>
        <v/>
      </c>
      <c r="B2240" s="814"/>
      <c r="C2240" s="814"/>
      <c r="D2240" s="814"/>
      <c r="E2240" s="814"/>
      <c r="F2240" s="814"/>
      <c r="G2240" s="814"/>
      <c r="H2240" s="814"/>
      <c r="I2240" s="814"/>
      <c r="J2240" s="814"/>
      <c r="K2240" s="814"/>
      <c r="L2240" s="814"/>
      <c r="M2240" s="814"/>
      <c r="N2240" s="814"/>
      <c r="O2240" s="579">
        <f t="shared" si="242"/>
        <v>0</v>
      </c>
      <c r="P2240" s="585" t="e">
        <f t="shared" si="243"/>
        <v>#N/A</v>
      </c>
      <c r="Q2240" s="602"/>
      <c r="R2240" s="602"/>
      <c r="S2240" s="579">
        <f t="shared" si="244"/>
        <v>0</v>
      </c>
      <c r="T2240" s="579">
        <f t="shared" si="245"/>
        <v>0</v>
      </c>
      <c r="U2240" s="814"/>
      <c r="V2240" s="814"/>
    </row>
    <row r="2241" spans="1:22" ht="15.75" hidden="1" customHeight="1" thickBot="1" x14ac:dyDescent="0.25">
      <c r="A2241" s="580" t="str">
        <f t="shared" si="246"/>
        <v/>
      </c>
      <c r="B2241" s="814"/>
      <c r="C2241" s="814"/>
      <c r="D2241" s="814"/>
      <c r="E2241" s="814"/>
      <c r="F2241" s="814"/>
      <c r="G2241" s="814"/>
      <c r="H2241" s="814"/>
      <c r="I2241" s="814"/>
      <c r="J2241" s="814"/>
      <c r="K2241" s="814"/>
      <c r="L2241" s="814"/>
      <c r="M2241" s="814"/>
      <c r="N2241" s="814"/>
      <c r="O2241" s="579">
        <f t="shared" si="242"/>
        <v>0</v>
      </c>
      <c r="P2241" s="585" t="e">
        <f t="shared" si="243"/>
        <v>#N/A</v>
      </c>
      <c r="Q2241" s="602"/>
      <c r="R2241" s="602"/>
      <c r="S2241" s="579">
        <f t="shared" si="244"/>
        <v>0</v>
      </c>
      <c r="T2241" s="579">
        <f t="shared" si="245"/>
        <v>0</v>
      </c>
      <c r="U2241" s="814"/>
      <c r="V2241" s="814"/>
    </row>
    <row r="2242" spans="1:22" ht="15.75" hidden="1" customHeight="1" thickBot="1" x14ac:dyDescent="0.25">
      <c r="A2242" s="580" t="str">
        <f t="shared" si="246"/>
        <v/>
      </c>
      <c r="B2242" s="814"/>
      <c r="C2242" s="814"/>
      <c r="D2242" s="814"/>
      <c r="E2242" s="814"/>
      <c r="F2242" s="814"/>
      <c r="G2242" s="814"/>
      <c r="H2242" s="814"/>
      <c r="I2242" s="814"/>
      <c r="J2242" s="814"/>
      <c r="K2242" s="814"/>
      <c r="L2242" s="814"/>
      <c r="M2242" s="814"/>
      <c r="N2242" s="814"/>
      <c r="O2242" s="579">
        <f t="shared" si="242"/>
        <v>0</v>
      </c>
      <c r="P2242" s="585" t="e">
        <f t="shared" si="243"/>
        <v>#N/A</v>
      </c>
      <c r="Q2242" s="602"/>
      <c r="R2242" s="602"/>
      <c r="S2242" s="579">
        <f t="shared" si="244"/>
        <v>0</v>
      </c>
      <c r="T2242" s="579">
        <f t="shared" si="245"/>
        <v>0</v>
      </c>
      <c r="U2242" s="814"/>
      <c r="V2242" s="814"/>
    </row>
    <row r="2243" spans="1:22" ht="15.75" hidden="1" customHeight="1" thickBot="1" x14ac:dyDescent="0.25">
      <c r="A2243" s="580" t="str">
        <f t="shared" si="246"/>
        <v/>
      </c>
      <c r="B2243" s="814"/>
      <c r="C2243" s="814"/>
      <c r="D2243" s="814"/>
      <c r="E2243" s="814"/>
      <c r="F2243" s="814"/>
      <c r="G2243" s="814"/>
      <c r="H2243" s="814"/>
      <c r="I2243" s="814"/>
      <c r="J2243" s="814"/>
      <c r="K2243" s="814"/>
      <c r="L2243" s="814"/>
      <c r="M2243" s="814"/>
      <c r="N2243" s="814"/>
      <c r="O2243" s="579">
        <f t="shared" si="242"/>
        <v>0</v>
      </c>
      <c r="P2243" s="585" t="e">
        <f t="shared" si="243"/>
        <v>#N/A</v>
      </c>
      <c r="Q2243" s="602"/>
      <c r="R2243" s="602"/>
      <c r="S2243" s="579">
        <f t="shared" si="244"/>
        <v>0</v>
      </c>
      <c r="T2243" s="579">
        <f t="shared" si="245"/>
        <v>0</v>
      </c>
      <c r="U2243" s="814"/>
      <c r="V2243" s="814"/>
    </row>
    <row r="2244" spans="1:22" ht="15.75" hidden="1" customHeight="1" thickBot="1" x14ac:dyDescent="0.25">
      <c r="A2244" s="580" t="str">
        <f t="shared" si="246"/>
        <v/>
      </c>
      <c r="B2244" s="814"/>
      <c r="C2244" s="814"/>
      <c r="D2244" s="814"/>
      <c r="E2244" s="814"/>
      <c r="F2244" s="814"/>
      <c r="G2244" s="814"/>
      <c r="H2244" s="814"/>
      <c r="I2244" s="814"/>
      <c r="J2244" s="814"/>
      <c r="K2244" s="814"/>
      <c r="L2244" s="814"/>
      <c r="M2244" s="814"/>
      <c r="N2244" s="814"/>
      <c r="O2244" s="579">
        <f t="shared" si="242"/>
        <v>0</v>
      </c>
      <c r="P2244" s="585" t="e">
        <f t="shared" si="243"/>
        <v>#N/A</v>
      </c>
      <c r="Q2244" s="602"/>
      <c r="R2244" s="602"/>
      <c r="S2244" s="579">
        <f t="shared" si="244"/>
        <v>0</v>
      </c>
      <c r="T2244" s="579">
        <f t="shared" si="245"/>
        <v>0</v>
      </c>
      <c r="U2244" s="814"/>
      <c r="V2244" s="814"/>
    </row>
    <row r="2245" spans="1:22" ht="15.75" hidden="1" customHeight="1" thickBot="1" x14ac:dyDescent="0.25">
      <c r="A2245" s="580" t="str">
        <f t="shared" si="246"/>
        <v/>
      </c>
      <c r="B2245" s="814"/>
      <c r="C2245" s="814"/>
      <c r="D2245" s="814"/>
      <c r="E2245" s="814"/>
      <c r="F2245" s="814"/>
      <c r="G2245" s="814"/>
      <c r="H2245" s="814"/>
      <c r="I2245" s="814"/>
      <c r="J2245" s="814"/>
      <c r="K2245" s="814"/>
      <c r="L2245" s="814"/>
      <c r="M2245" s="814"/>
      <c r="N2245" s="814"/>
      <c r="O2245" s="579">
        <f t="shared" si="242"/>
        <v>0</v>
      </c>
      <c r="P2245" s="585" t="e">
        <f t="shared" si="243"/>
        <v>#N/A</v>
      </c>
      <c r="Q2245" s="602"/>
      <c r="R2245" s="602"/>
      <c r="S2245" s="579">
        <f t="shared" si="244"/>
        <v>0</v>
      </c>
      <c r="T2245" s="579">
        <f t="shared" si="245"/>
        <v>0</v>
      </c>
      <c r="U2245" s="814"/>
      <c r="V2245" s="814"/>
    </row>
    <row r="2246" spans="1:22" ht="15.75" hidden="1" customHeight="1" thickBot="1" x14ac:dyDescent="0.25">
      <c r="A2246" s="580" t="str">
        <f t="shared" si="246"/>
        <v/>
      </c>
      <c r="B2246" s="814"/>
      <c r="C2246" s="814"/>
      <c r="D2246" s="814"/>
      <c r="E2246" s="814"/>
      <c r="F2246" s="814"/>
      <c r="G2246" s="814"/>
      <c r="H2246" s="814"/>
      <c r="I2246" s="814"/>
      <c r="J2246" s="814"/>
      <c r="K2246" s="814"/>
      <c r="L2246" s="814"/>
      <c r="M2246" s="814"/>
      <c r="N2246" s="814"/>
      <c r="O2246" s="579">
        <f t="shared" si="242"/>
        <v>0</v>
      </c>
      <c r="P2246" s="585" t="e">
        <f t="shared" si="243"/>
        <v>#N/A</v>
      </c>
      <c r="Q2246" s="602"/>
      <c r="R2246" s="602"/>
      <c r="S2246" s="579">
        <f t="shared" si="244"/>
        <v>0</v>
      </c>
      <c r="T2246" s="579">
        <f t="shared" si="245"/>
        <v>0</v>
      </c>
      <c r="U2246" s="814"/>
      <c r="V2246" s="814"/>
    </row>
    <row r="2247" spans="1:22" ht="15.75" hidden="1" customHeight="1" thickBot="1" x14ac:dyDescent="0.25">
      <c r="A2247" s="580" t="str">
        <f t="shared" si="246"/>
        <v/>
      </c>
      <c r="B2247" s="814"/>
      <c r="C2247" s="814"/>
      <c r="D2247" s="814"/>
      <c r="E2247" s="814"/>
      <c r="F2247" s="814"/>
      <c r="G2247" s="814"/>
      <c r="H2247" s="814"/>
      <c r="I2247" s="814"/>
      <c r="J2247" s="814"/>
      <c r="K2247" s="814"/>
      <c r="L2247" s="814"/>
      <c r="M2247" s="814"/>
      <c r="N2247" s="814"/>
      <c r="O2247" s="579">
        <f t="shared" si="242"/>
        <v>0</v>
      </c>
      <c r="P2247" s="585" t="e">
        <f t="shared" si="243"/>
        <v>#N/A</v>
      </c>
      <c r="Q2247" s="602"/>
      <c r="R2247" s="602"/>
      <c r="S2247" s="579">
        <f t="shared" si="244"/>
        <v>0</v>
      </c>
      <c r="T2247" s="579">
        <f t="shared" si="245"/>
        <v>0</v>
      </c>
      <c r="U2247" s="814"/>
      <c r="V2247" s="814"/>
    </row>
    <row r="2248" spans="1:22" ht="15.75" hidden="1" customHeight="1" thickBot="1" x14ac:dyDescent="0.25">
      <c r="A2248" s="580" t="str">
        <f t="shared" si="246"/>
        <v/>
      </c>
      <c r="B2248" s="814"/>
      <c r="C2248" s="814"/>
      <c r="D2248" s="814"/>
      <c r="E2248" s="814"/>
      <c r="F2248" s="814"/>
      <c r="G2248" s="814"/>
      <c r="H2248" s="814"/>
      <c r="I2248" s="814"/>
      <c r="J2248" s="814"/>
      <c r="K2248" s="814"/>
      <c r="L2248" s="814"/>
      <c r="M2248" s="814"/>
      <c r="N2248" s="814"/>
      <c r="O2248" s="579">
        <f t="shared" si="242"/>
        <v>0</v>
      </c>
      <c r="P2248" s="585" t="e">
        <f t="shared" si="243"/>
        <v>#N/A</v>
      </c>
      <c r="Q2248" s="602"/>
      <c r="R2248" s="602"/>
      <c r="S2248" s="579">
        <f t="shared" si="244"/>
        <v>0</v>
      </c>
      <c r="T2248" s="579">
        <f t="shared" si="245"/>
        <v>0</v>
      </c>
      <c r="U2248" s="814"/>
      <c r="V2248" s="814"/>
    </row>
    <row r="2249" spans="1:22" ht="15.75" hidden="1" customHeight="1" thickBot="1" x14ac:dyDescent="0.25">
      <c r="A2249" s="580" t="str">
        <f t="shared" si="246"/>
        <v/>
      </c>
      <c r="B2249" s="814"/>
      <c r="C2249" s="814"/>
      <c r="D2249" s="814"/>
      <c r="E2249" s="814"/>
      <c r="F2249" s="814"/>
      <c r="G2249" s="814"/>
      <c r="H2249" s="814"/>
      <c r="I2249" s="814"/>
      <c r="J2249" s="814"/>
      <c r="K2249" s="814"/>
      <c r="L2249" s="814"/>
      <c r="M2249" s="814"/>
      <c r="N2249" s="814"/>
      <c r="O2249" s="579">
        <f t="shared" si="242"/>
        <v>0</v>
      </c>
      <c r="P2249" s="585" t="e">
        <f t="shared" si="243"/>
        <v>#N/A</v>
      </c>
      <c r="Q2249" s="602"/>
      <c r="R2249" s="602"/>
      <c r="S2249" s="579">
        <f t="shared" si="244"/>
        <v>0</v>
      </c>
      <c r="T2249" s="579">
        <f t="shared" si="245"/>
        <v>0</v>
      </c>
      <c r="U2249" s="814"/>
      <c r="V2249" s="814"/>
    </row>
    <row r="2250" spans="1:22" ht="15.75" hidden="1" customHeight="1" thickBot="1" x14ac:dyDescent="0.25">
      <c r="A2250" s="580" t="str">
        <f t="shared" si="246"/>
        <v/>
      </c>
      <c r="B2250" s="814"/>
      <c r="C2250" s="814"/>
      <c r="D2250" s="814"/>
      <c r="E2250" s="814"/>
      <c r="F2250" s="814"/>
      <c r="G2250" s="814"/>
      <c r="H2250" s="814"/>
      <c r="I2250" s="814"/>
      <c r="J2250" s="814"/>
      <c r="K2250" s="814"/>
      <c r="L2250" s="814"/>
      <c r="M2250" s="814"/>
      <c r="N2250" s="814"/>
      <c r="O2250" s="579">
        <f t="shared" si="242"/>
        <v>0</v>
      </c>
      <c r="P2250" s="585" t="e">
        <f t="shared" si="243"/>
        <v>#N/A</v>
      </c>
      <c r="Q2250" s="602"/>
      <c r="R2250" s="602"/>
      <c r="S2250" s="579">
        <f t="shared" si="244"/>
        <v>0</v>
      </c>
      <c r="T2250" s="579">
        <f t="shared" si="245"/>
        <v>0</v>
      </c>
      <c r="U2250" s="814"/>
      <c r="V2250" s="814"/>
    </row>
    <row r="2251" spans="1:22" ht="15.75" hidden="1" customHeight="1" thickBot="1" x14ac:dyDescent="0.25">
      <c r="A2251" s="580" t="str">
        <f t="shared" si="246"/>
        <v/>
      </c>
      <c r="B2251" s="814"/>
      <c r="C2251" s="814"/>
      <c r="D2251" s="814"/>
      <c r="E2251" s="814"/>
      <c r="F2251" s="814"/>
      <c r="G2251" s="814"/>
      <c r="H2251" s="814"/>
      <c r="I2251" s="814"/>
      <c r="J2251" s="814"/>
      <c r="K2251" s="814"/>
      <c r="L2251" s="814"/>
      <c r="M2251" s="814"/>
      <c r="N2251" s="814"/>
      <c r="O2251" s="579">
        <f t="shared" si="242"/>
        <v>0</v>
      </c>
      <c r="P2251" s="585" t="e">
        <f t="shared" si="243"/>
        <v>#N/A</v>
      </c>
      <c r="Q2251" s="602"/>
      <c r="R2251" s="602"/>
      <c r="S2251" s="579">
        <f t="shared" si="244"/>
        <v>0</v>
      </c>
      <c r="T2251" s="579">
        <f t="shared" si="245"/>
        <v>0</v>
      </c>
      <c r="U2251" s="814"/>
      <c r="V2251" s="814"/>
    </row>
    <row r="2252" spans="1:22" ht="15.75" hidden="1" customHeight="1" thickBot="1" x14ac:dyDescent="0.25">
      <c r="A2252" s="580" t="str">
        <f t="shared" si="246"/>
        <v/>
      </c>
      <c r="B2252" s="814"/>
      <c r="C2252" s="814"/>
      <c r="D2252" s="814"/>
      <c r="E2252" s="814"/>
      <c r="F2252" s="814"/>
      <c r="G2252" s="814"/>
      <c r="H2252" s="814"/>
      <c r="I2252" s="814"/>
      <c r="J2252" s="814"/>
      <c r="K2252" s="814"/>
      <c r="L2252" s="814"/>
      <c r="M2252" s="814"/>
      <c r="N2252" s="814"/>
      <c r="O2252" s="579">
        <f t="shared" si="242"/>
        <v>0</v>
      </c>
      <c r="P2252" s="585" t="e">
        <f t="shared" si="243"/>
        <v>#N/A</v>
      </c>
      <c r="Q2252" s="602"/>
      <c r="R2252" s="602"/>
      <c r="S2252" s="579">
        <f t="shared" si="244"/>
        <v>0</v>
      </c>
      <c r="T2252" s="579">
        <f t="shared" si="245"/>
        <v>0</v>
      </c>
      <c r="U2252" s="814"/>
      <c r="V2252" s="814"/>
    </row>
    <row r="2253" spans="1:22" ht="15.75" hidden="1" customHeight="1" thickBot="1" x14ac:dyDescent="0.25">
      <c r="A2253" s="580" t="str">
        <f t="shared" si="246"/>
        <v/>
      </c>
      <c r="B2253" s="814"/>
      <c r="C2253" s="814"/>
      <c r="D2253" s="814"/>
      <c r="E2253" s="814"/>
      <c r="F2253" s="814"/>
      <c r="G2253" s="814"/>
      <c r="H2253" s="814"/>
      <c r="I2253" s="814"/>
      <c r="J2253" s="814"/>
      <c r="K2253" s="814"/>
      <c r="L2253" s="814"/>
      <c r="M2253" s="814"/>
      <c r="N2253" s="814"/>
      <c r="O2253" s="579">
        <f t="shared" si="242"/>
        <v>0</v>
      </c>
      <c r="P2253" s="585" t="e">
        <f t="shared" si="243"/>
        <v>#N/A</v>
      </c>
      <c r="Q2253" s="602"/>
      <c r="R2253" s="602"/>
      <c r="S2253" s="579">
        <f t="shared" si="244"/>
        <v>0</v>
      </c>
      <c r="T2253" s="579">
        <f t="shared" si="245"/>
        <v>0</v>
      </c>
      <c r="U2253" s="814"/>
      <c r="V2253" s="814"/>
    </row>
    <row r="2254" spans="1:22" ht="15.75" hidden="1" customHeight="1" thickBot="1" x14ac:dyDescent="0.25">
      <c r="A2254" s="580" t="str">
        <f t="shared" si="246"/>
        <v/>
      </c>
      <c r="B2254" s="814"/>
      <c r="C2254" s="814"/>
      <c r="D2254" s="814"/>
      <c r="E2254" s="814"/>
      <c r="F2254" s="814"/>
      <c r="G2254" s="814"/>
      <c r="H2254" s="814"/>
      <c r="I2254" s="814"/>
      <c r="J2254" s="814"/>
      <c r="K2254" s="814"/>
      <c r="L2254" s="814"/>
      <c r="M2254" s="814"/>
      <c r="N2254" s="814"/>
      <c r="O2254" s="579">
        <f t="shared" si="242"/>
        <v>0</v>
      </c>
      <c r="P2254" s="585" t="e">
        <f t="shared" si="243"/>
        <v>#N/A</v>
      </c>
      <c r="Q2254" s="602"/>
      <c r="R2254" s="602"/>
      <c r="S2254" s="579">
        <f t="shared" si="244"/>
        <v>0</v>
      </c>
      <c r="T2254" s="579">
        <f t="shared" si="245"/>
        <v>0</v>
      </c>
      <c r="U2254" s="814"/>
      <c r="V2254" s="814"/>
    </row>
    <row r="2255" spans="1:22" ht="15.75" hidden="1" customHeight="1" thickBot="1" x14ac:dyDescent="0.25">
      <c r="A2255" s="580" t="str">
        <f t="shared" si="246"/>
        <v/>
      </c>
      <c r="B2255" s="814"/>
      <c r="C2255" s="814"/>
      <c r="D2255" s="814"/>
      <c r="E2255" s="814"/>
      <c r="F2255" s="814"/>
      <c r="G2255" s="814"/>
      <c r="H2255" s="814"/>
      <c r="I2255" s="814"/>
      <c r="J2255" s="814"/>
      <c r="K2255" s="814"/>
      <c r="L2255" s="814"/>
      <c r="M2255" s="814"/>
      <c r="N2255" s="814"/>
      <c r="O2255" s="579">
        <f t="shared" si="242"/>
        <v>0</v>
      </c>
      <c r="P2255" s="585" t="e">
        <f t="shared" si="243"/>
        <v>#N/A</v>
      </c>
      <c r="Q2255" s="602"/>
      <c r="R2255" s="602"/>
      <c r="S2255" s="579">
        <f t="shared" si="244"/>
        <v>0</v>
      </c>
      <c r="T2255" s="579">
        <f t="shared" si="245"/>
        <v>0</v>
      </c>
      <c r="U2255" s="814"/>
      <c r="V2255" s="814"/>
    </row>
    <row r="2256" spans="1:22" ht="15.75" hidden="1" customHeight="1" thickBot="1" x14ac:dyDescent="0.25">
      <c r="A2256" s="580" t="str">
        <f t="shared" si="246"/>
        <v/>
      </c>
      <c r="B2256" s="814"/>
      <c r="C2256" s="814"/>
      <c r="D2256" s="814"/>
      <c r="E2256" s="814"/>
      <c r="F2256" s="814"/>
      <c r="G2256" s="814"/>
      <c r="H2256" s="814"/>
      <c r="I2256" s="814"/>
      <c r="J2256" s="814"/>
      <c r="K2256" s="814"/>
      <c r="L2256" s="814"/>
      <c r="M2256" s="814"/>
      <c r="N2256" s="814"/>
      <c r="O2256" s="579">
        <f t="shared" si="242"/>
        <v>0</v>
      </c>
      <c r="P2256" s="585" t="e">
        <f t="shared" si="243"/>
        <v>#N/A</v>
      </c>
      <c r="Q2256" s="602"/>
      <c r="R2256" s="602"/>
      <c r="S2256" s="579">
        <f t="shared" si="244"/>
        <v>0</v>
      </c>
      <c r="T2256" s="579">
        <f t="shared" si="245"/>
        <v>0</v>
      </c>
      <c r="U2256" s="814"/>
      <c r="V2256" s="814"/>
    </row>
    <row r="2257" spans="1:22" ht="15.75" hidden="1" customHeight="1" thickBot="1" x14ac:dyDescent="0.25">
      <c r="A2257" s="580" t="str">
        <f t="shared" si="246"/>
        <v/>
      </c>
      <c r="B2257" s="814"/>
      <c r="C2257" s="814"/>
      <c r="D2257" s="814"/>
      <c r="E2257" s="814"/>
      <c r="F2257" s="814"/>
      <c r="G2257" s="814"/>
      <c r="H2257" s="814"/>
      <c r="I2257" s="814"/>
      <c r="J2257" s="814"/>
      <c r="K2257" s="814"/>
      <c r="L2257" s="814"/>
      <c r="M2257" s="814"/>
      <c r="N2257" s="814"/>
      <c r="O2257" s="579">
        <f t="shared" si="242"/>
        <v>0</v>
      </c>
      <c r="P2257" s="585" t="e">
        <f t="shared" si="243"/>
        <v>#N/A</v>
      </c>
      <c r="Q2257" s="602"/>
      <c r="R2257" s="602"/>
      <c r="S2257" s="579">
        <f t="shared" si="244"/>
        <v>0</v>
      </c>
      <c r="T2257" s="579">
        <f t="shared" si="245"/>
        <v>0</v>
      </c>
      <c r="U2257" s="814"/>
      <c r="V2257" s="814"/>
    </row>
    <row r="2258" spans="1:22" ht="15.75" hidden="1" customHeight="1" thickBot="1" x14ac:dyDescent="0.25">
      <c r="A2258" s="580" t="str">
        <f t="shared" si="246"/>
        <v/>
      </c>
      <c r="B2258" s="814"/>
      <c r="C2258" s="814"/>
      <c r="D2258" s="814"/>
      <c r="E2258" s="814"/>
      <c r="F2258" s="814"/>
      <c r="G2258" s="814"/>
      <c r="H2258" s="814"/>
      <c r="I2258" s="814"/>
      <c r="J2258" s="814"/>
      <c r="K2258" s="814"/>
      <c r="L2258" s="814"/>
      <c r="M2258" s="814"/>
      <c r="N2258" s="814"/>
      <c r="O2258" s="579">
        <f t="shared" si="242"/>
        <v>0</v>
      </c>
      <c r="P2258" s="585" t="e">
        <f t="shared" si="243"/>
        <v>#N/A</v>
      </c>
      <c r="Q2258" s="602"/>
      <c r="R2258" s="602"/>
      <c r="S2258" s="579">
        <f t="shared" si="244"/>
        <v>0</v>
      </c>
      <c r="T2258" s="579">
        <f t="shared" si="245"/>
        <v>0</v>
      </c>
      <c r="U2258" s="814"/>
      <c r="V2258" s="814"/>
    </row>
    <row r="2259" spans="1:22" ht="15.75" hidden="1" customHeight="1" thickBot="1" x14ac:dyDescent="0.25">
      <c r="A2259" s="580" t="str">
        <f t="shared" si="246"/>
        <v/>
      </c>
      <c r="B2259" s="814"/>
      <c r="C2259" s="814"/>
      <c r="D2259" s="814"/>
      <c r="E2259" s="814"/>
      <c r="F2259" s="814"/>
      <c r="G2259" s="814"/>
      <c r="H2259" s="814"/>
      <c r="I2259" s="814"/>
      <c r="J2259" s="814"/>
      <c r="K2259" s="814"/>
      <c r="L2259" s="814"/>
      <c r="M2259" s="814"/>
      <c r="N2259" s="814"/>
      <c r="O2259" s="579">
        <f t="shared" si="242"/>
        <v>0</v>
      </c>
      <c r="P2259" s="585" t="e">
        <f t="shared" si="243"/>
        <v>#N/A</v>
      </c>
      <c r="Q2259" s="602"/>
      <c r="R2259" s="602"/>
      <c r="S2259" s="579">
        <f t="shared" si="244"/>
        <v>0</v>
      </c>
      <c r="T2259" s="579">
        <f t="shared" si="245"/>
        <v>0</v>
      </c>
      <c r="U2259" s="814"/>
      <c r="V2259" s="814"/>
    </row>
    <row r="2260" spans="1:22" ht="15.75" hidden="1" customHeight="1" thickBot="1" x14ac:dyDescent="0.25">
      <c r="A2260" s="580" t="str">
        <f t="shared" si="246"/>
        <v/>
      </c>
      <c r="B2260" s="814"/>
      <c r="C2260" s="814"/>
      <c r="D2260" s="814"/>
      <c r="E2260" s="814"/>
      <c r="F2260" s="814"/>
      <c r="G2260" s="814"/>
      <c r="H2260" s="814"/>
      <c r="I2260" s="814"/>
      <c r="J2260" s="814"/>
      <c r="K2260" s="814"/>
      <c r="L2260" s="814"/>
      <c r="M2260" s="814"/>
      <c r="N2260" s="814"/>
      <c r="O2260" s="579">
        <f t="shared" si="242"/>
        <v>0</v>
      </c>
      <c r="P2260" s="585" t="e">
        <f t="shared" si="243"/>
        <v>#N/A</v>
      </c>
      <c r="Q2260" s="602"/>
      <c r="R2260" s="602"/>
      <c r="S2260" s="579">
        <f t="shared" si="244"/>
        <v>0</v>
      </c>
      <c r="T2260" s="579">
        <f t="shared" si="245"/>
        <v>0</v>
      </c>
      <c r="U2260" s="814"/>
      <c r="V2260" s="814"/>
    </row>
    <row r="2261" spans="1:22" ht="15.75" hidden="1" customHeight="1" thickBot="1" x14ac:dyDescent="0.25">
      <c r="A2261" s="580" t="str">
        <f t="shared" si="246"/>
        <v/>
      </c>
      <c r="B2261" s="814"/>
      <c r="C2261" s="814"/>
      <c r="D2261" s="814"/>
      <c r="E2261" s="814"/>
      <c r="F2261" s="814"/>
      <c r="G2261" s="814"/>
      <c r="H2261" s="814"/>
      <c r="I2261" s="814"/>
      <c r="J2261" s="814"/>
      <c r="K2261" s="814"/>
      <c r="L2261" s="814"/>
      <c r="M2261" s="814"/>
      <c r="N2261" s="814"/>
      <c r="O2261" s="579">
        <f t="shared" si="242"/>
        <v>0</v>
      </c>
      <c r="P2261" s="585" t="e">
        <f t="shared" si="243"/>
        <v>#N/A</v>
      </c>
      <c r="Q2261" s="602"/>
      <c r="R2261" s="602"/>
      <c r="S2261" s="579">
        <f t="shared" si="244"/>
        <v>0</v>
      </c>
      <c r="T2261" s="579">
        <f t="shared" si="245"/>
        <v>0</v>
      </c>
      <c r="U2261" s="814"/>
      <c r="V2261" s="814"/>
    </row>
    <row r="2262" spans="1:22" ht="15.75" hidden="1" customHeight="1" thickBot="1" x14ac:dyDescent="0.25">
      <c r="A2262" s="580" t="str">
        <f t="shared" si="246"/>
        <v/>
      </c>
      <c r="B2262" s="814"/>
      <c r="C2262" s="814"/>
      <c r="D2262" s="814"/>
      <c r="E2262" s="814"/>
      <c r="F2262" s="814"/>
      <c r="G2262" s="814"/>
      <c r="H2262" s="814"/>
      <c r="I2262" s="814"/>
      <c r="J2262" s="814"/>
      <c r="K2262" s="814"/>
      <c r="L2262" s="814"/>
      <c r="M2262" s="814"/>
      <c r="N2262" s="814"/>
      <c r="O2262" s="579">
        <f t="shared" si="242"/>
        <v>0</v>
      </c>
      <c r="P2262" s="585" t="e">
        <f t="shared" si="243"/>
        <v>#N/A</v>
      </c>
      <c r="Q2262" s="602"/>
      <c r="R2262" s="602"/>
      <c r="S2262" s="579">
        <f t="shared" si="244"/>
        <v>0</v>
      </c>
      <c r="T2262" s="579">
        <f t="shared" si="245"/>
        <v>0</v>
      </c>
      <c r="U2262" s="814"/>
      <c r="V2262" s="814"/>
    </row>
    <row r="2263" spans="1:22" ht="15.75" hidden="1" customHeight="1" thickBot="1" x14ac:dyDescent="0.25">
      <c r="A2263" s="580" t="str">
        <f t="shared" si="246"/>
        <v/>
      </c>
      <c r="B2263" s="814"/>
      <c r="C2263" s="814"/>
      <c r="D2263" s="814"/>
      <c r="E2263" s="814"/>
      <c r="F2263" s="814"/>
      <c r="G2263" s="814"/>
      <c r="H2263" s="814"/>
      <c r="I2263" s="814"/>
      <c r="J2263" s="814"/>
      <c r="K2263" s="814"/>
      <c r="L2263" s="814"/>
      <c r="M2263" s="814"/>
      <c r="N2263" s="814"/>
      <c r="O2263" s="579">
        <f t="shared" si="242"/>
        <v>0</v>
      </c>
      <c r="P2263" s="585" t="e">
        <f t="shared" si="243"/>
        <v>#N/A</v>
      </c>
      <c r="Q2263" s="602"/>
      <c r="R2263" s="602"/>
      <c r="S2263" s="579">
        <f t="shared" si="244"/>
        <v>0</v>
      </c>
      <c r="T2263" s="579">
        <f t="shared" si="245"/>
        <v>0</v>
      </c>
      <c r="U2263" s="814"/>
      <c r="V2263" s="814"/>
    </row>
    <row r="2264" spans="1:22" ht="15.75" hidden="1" customHeight="1" thickBot="1" x14ac:dyDescent="0.25">
      <c r="A2264" s="580" t="str">
        <f t="shared" si="246"/>
        <v/>
      </c>
      <c r="B2264" s="814"/>
      <c r="C2264" s="814"/>
      <c r="D2264" s="814"/>
      <c r="E2264" s="814"/>
      <c r="F2264" s="814"/>
      <c r="G2264" s="814"/>
      <c r="H2264" s="814"/>
      <c r="I2264" s="814"/>
      <c r="J2264" s="814"/>
      <c r="K2264" s="814"/>
      <c r="L2264" s="814"/>
      <c r="M2264" s="814"/>
      <c r="N2264" s="814"/>
      <c r="O2264" s="579">
        <f t="shared" si="242"/>
        <v>0</v>
      </c>
      <c r="P2264" s="585" t="e">
        <f t="shared" si="243"/>
        <v>#N/A</v>
      </c>
      <c r="Q2264" s="602"/>
      <c r="R2264" s="602"/>
      <c r="S2264" s="579">
        <f t="shared" si="244"/>
        <v>0</v>
      </c>
      <c r="T2264" s="579">
        <f t="shared" si="245"/>
        <v>0</v>
      </c>
      <c r="U2264" s="814"/>
      <c r="V2264" s="814"/>
    </row>
    <row r="2265" spans="1:22" ht="15.75" hidden="1" customHeight="1" thickBot="1" x14ac:dyDescent="0.25">
      <c r="A2265" s="580" t="str">
        <f t="shared" si="246"/>
        <v/>
      </c>
      <c r="B2265" s="814"/>
      <c r="C2265" s="814"/>
      <c r="D2265" s="814"/>
      <c r="E2265" s="814"/>
      <c r="F2265" s="814"/>
      <c r="G2265" s="814"/>
      <c r="H2265" s="814"/>
      <c r="I2265" s="814"/>
      <c r="J2265" s="814"/>
      <c r="K2265" s="814"/>
      <c r="L2265" s="814"/>
      <c r="M2265" s="814"/>
      <c r="N2265" s="814"/>
      <c r="O2265" s="579">
        <f t="shared" si="242"/>
        <v>0</v>
      </c>
      <c r="P2265" s="585" t="e">
        <f t="shared" si="243"/>
        <v>#N/A</v>
      </c>
      <c r="Q2265" s="602"/>
      <c r="R2265" s="602"/>
      <c r="S2265" s="579">
        <f t="shared" si="244"/>
        <v>0</v>
      </c>
      <c r="T2265" s="579">
        <f t="shared" si="245"/>
        <v>0</v>
      </c>
      <c r="U2265" s="814"/>
      <c r="V2265" s="814"/>
    </row>
    <row r="2266" spans="1:22" ht="15.75" hidden="1" customHeight="1" thickBot="1" x14ac:dyDescent="0.25">
      <c r="A2266" s="580" t="str">
        <f t="shared" si="246"/>
        <v/>
      </c>
      <c r="B2266" s="814"/>
      <c r="C2266" s="814"/>
      <c r="D2266" s="814"/>
      <c r="E2266" s="814"/>
      <c r="F2266" s="814"/>
      <c r="G2266" s="814"/>
      <c r="H2266" s="814"/>
      <c r="I2266" s="814"/>
      <c r="J2266" s="814"/>
      <c r="K2266" s="814"/>
      <c r="L2266" s="814"/>
      <c r="M2266" s="814"/>
      <c r="N2266" s="814"/>
      <c r="O2266" s="579">
        <f t="shared" si="242"/>
        <v>0</v>
      </c>
      <c r="P2266" s="585" t="e">
        <f t="shared" si="243"/>
        <v>#N/A</v>
      </c>
      <c r="Q2266" s="602"/>
      <c r="R2266" s="602"/>
      <c r="S2266" s="579">
        <f t="shared" si="244"/>
        <v>0</v>
      </c>
      <c r="T2266" s="579">
        <f t="shared" si="245"/>
        <v>0</v>
      </c>
      <c r="U2266" s="814"/>
      <c r="V2266" s="814"/>
    </row>
    <row r="2267" spans="1:22" ht="15.75" hidden="1" customHeight="1" thickBot="1" x14ac:dyDescent="0.25">
      <c r="A2267" s="580" t="str">
        <f t="shared" si="246"/>
        <v/>
      </c>
      <c r="B2267" s="814"/>
      <c r="C2267" s="814"/>
      <c r="D2267" s="814"/>
      <c r="E2267" s="814"/>
      <c r="F2267" s="814"/>
      <c r="G2267" s="814"/>
      <c r="H2267" s="814"/>
      <c r="I2267" s="814"/>
      <c r="J2267" s="814"/>
      <c r="K2267" s="814"/>
      <c r="L2267" s="814"/>
      <c r="M2267" s="814"/>
      <c r="N2267" s="814"/>
      <c r="O2267" s="579">
        <f t="shared" si="242"/>
        <v>0</v>
      </c>
      <c r="P2267" s="585" t="e">
        <f t="shared" si="243"/>
        <v>#N/A</v>
      </c>
      <c r="Q2267" s="602"/>
      <c r="R2267" s="602"/>
      <c r="S2267" s="579">
        <f t="shared" si="244"/>
        <v>0</v>
      </c>
      <c r="T2267" s="579">
        <f t="shared" si="245"/>
        <v>0</v>
      </c>
      <c r="U2267" s="814"/>
      <c r="V2267" s="814"/>
    </row>
    <row r="2268" spans="1:22" ht="15.75" hidden="1" customHeight="1" thickBot="1" x14ac:dyDescent="0.25">
      <c r="A2268" s="580" t="str">
        <f t="shared" si="246"/>
        <v/>
      </c>
      <c r="B2268" s="814"/>
      <c r="C2268" s="814"/>
      <c r="D2268" s="814"/>
      <c r="E2268" s="814"/>
      <c r="F2268" s="814"/>
      <c r="G2268" s="814"/>
      <c r="H2268" s="814"/>
      <c r="I2268" s="814"/>
      <c r="J2268" s="814"/>
      <c r="K2268" s="814"/>
      <c r="L2268" s="814"/>
      <c r="M2268" s="814"/>
      <c r="N2268" s="814"/>
      <c r="O2268" s="579">
        <f t="shared" si="242"/>
        <v>0</v>
      </c>
      <c r="P2268" s="585" t="e">
        <f t="shared" si="243"/>
        <v>#N/A</v>
      </c>
      <c r="Q2268" s="602"/>
      <c r="R2268" s="602"/>
      <c r="S2268" s="579">
        <f t="shared" si="244"/>
        <v>0</v>
      </c>
      <c r="T2268" s="579">
        <f t="shared" si="245"/>
        <v>0</v>
      </c>
      <c r="U2268" s="814"/>
      <c r="V2268" s="814"/>
    </row>
    <row r="2269" spans="1:22" ht="15.75" hidden="1" customHeight="1" thickBot="1" x14ac:dyDescent="0.25">
      <c r="A2269" s="580" t="str">
        <f t="shared" si="246"/>
        <v/>
      </c>
      <c r="B2269" s="814"/>
      <c r="C2269" s="814"/>
      <c r="D2269" s="814"/>
      <c r="E2269" s="814"/>
      <c r="F2269" s="814"/>
      <c r="G2269" s="814"/>
      <c r="H2269" s="814"/>
      <c r="I2269" s="814"/>
      <c r="J2269" s="814"/>
      <c r="K2269" s="814"/>
      <c r="L2269" s="814"/>
      <c r="M2269" s="814"/>
      <c r="N2269" s="814"/>
      <c r="O2269" s="579">
        <f t="shared" si="242"/>
        <v>0</v>
      </c>
      <c r="P2269" s="585" t="e">
        <f t="shared" si="243"/>
        <v>#N/A</v>
      </c>
      <c r="Q2269" s="602"/>
      <c r="R2269" s="602"/>
      <c r="S2269" s="579">
        <f t="shared" si="244"/>
        <v>0</v>
      </c>
      <c r="T2269" s="579">
        <f t="shared" si="245"/>
        <v>0</v>
      </c>
      <c r="U2269" s="814"/>
      <c r="V2269" s="814"/>
    </row>
    <row r="2270" spans="1:22" ht="15.75" hidden="1" customHeight="1" thickBot="1" x14ac:dyDescent="0.25">
      <c r="A2270" s="580" t="str">
        <f t="shared" si="246"/>
        <v/>
      </c>
      <c r="B2270" s="814"/>
      <c r="C2270" s="814"/>
      <c r="D2270" s="814"/>
      <c r="E2270" s="814"/>
      <c r="F2270" s="814"/>
      <c r="G2270" s="814"/>
      <c r="H2270" s="814"/>
      <c r="I2270" s="814"/>
      <c r="J2270" s="814"/>
      <c r="K2270" s="814"/>
      <c r="L2270" s="814"/>
      <c r="M2270" s="814"/>
      <c r="N2270" s="814"/>
      <c r="O2270" s="579">
        <f t="shared" si="242"/>
        <v>0</v>
      </c>
      <c r="P2270" s="585" t="e">
        <f t="shared" si="243"/>
        <v>#N/A</v>
      </c>
      <c r="Q2270" s="602"/>
      <c r="R2270" s="602"/>
      <c r="S2270" s="579">
        <f t="shared" si="244"/>
        <v>0</v>
      </c>
      <c r="T2270" s="579">
        <f t="shared" si="245"/>
        <v>0</v>
      </c>
      <c r="U2270" s="814"/>
      <c r="V2270" s="814"/>
    </row>
    <row r="2271" spans="1:22" ht="15.75" hidden="1" customHeight="1" thickBot="1" x14ac:dyDescent="0.25">
      <c r="A2271" s="580" t="str">
        <f t="shared" si="246"/>
        <v/>
      </c>
      <c r="B2271" s="814"/>
      <c r="C2271" s="814"/>
      <c r="D2271" s="814"/>
      <c r="E2271" s="814"/>
      <c r="F2271" s="814"/>
      <c r="G2271" s="814"/>
      <c r="H2271" s="814"/>
      <c r="I2271" s="814"/>
      <c r="J2271" s="814"/>
      <c r="K2271" s="814"/>
      <c r="L2271" s="814"/>
      <c r="M2271" s="814"/>
      <c r="N2271" s="814"/>
      <c r="O2271" s="579">
        <f t="shared" si="242"/>
        <v>0</v>
      </c>
      <c r="P2271" s="585" t="e">
        <f t="shared" si="243"/>
        <v>#N/A</v>
      </c>
      <c r="Q2271" s="602"/>
      <c r="R2271" s="602"/>
      <c r="S2271" s="579">
        <f t="shared" si="244"/>
        <v>0</v>
      </c>
      <c r="T2271" s="579">
        <f t="shared" si="245"/>
        <v>0</v>
      </c>
      <c r="U2271" s="814"/>
      <c r="V2271" s="814"/>
    </row>
    <row r="2272" spans="1:22" ht="15.75" hidden="1" customHeight="1" thickBot="1" x14ac:dyDescent="0.25">
      <c r="A2272" s="580" t="str">
        <f t="shared" si="246"/>
        <v/>
      </c>
      <c r="B2272" s="814"/>
      <c r="C2272" s="814"/>
      <c r="D2272" s="814"/>
      <c r="E2272" s="814"/>
      <c r="F2272" s="814"/>
      <c r="G2272" s="814"/>
      <c r="H2272" s="814"/>
      <c r="I2272" s="814"/>
      <c r="J2272" s="814"/>
      <c r="K2272" s="814"/>
      <c r="L2272" s="814"/>
      <c r="M2272" s="814"/>
      <c r="N2272" s="814"/>
      <c r="O2272" s="579">
        <f t="shared" si="242"/>
        <v>0</v>
      </c>
      <c r="P2272" s="585" t="e">
        <f t="shared" si="243"/>
        <v>#N/A</v>
      </c>
      <c r="Q2272" s="602"/>
      <c r="R2272" s="602"/>
      <c r="S2272" s="579">
        <f t="shared" si="244"/>
        <v>0</v>
      </c>
      <c r="T2272" s="579">
        <f t="shared" si="245"/>
        <v>0</v>
      </c>
      <c r="U2272" s="814"/>
      <c r="V2272" s="814"/>
    </row>
    <row r="2273" spans="1:22" ht="15.75" hidden="1" customHeight="1" thickBot="1" x14ac:dyDescent="0.25">
      <c r="A2273" s="580" t="str">
        <f t="shared" si="246"/>
        <v/>
      </c>
      <c r="B2273" s="814"/>
      <c r="C2273" s="814"/>
      <c r="D2273" s="814"/>
      <c r="E2273" s="814"/>
      <c r="F2273" s="814"/>
      <c r="G2273" s="814"/>
      <c r="H2273" s="814"/>
      <c r="I2273" s="814"/>
      <c r="J2273" s="814"/>
      <c r="K2273" s="814"/>
      <c r="L2273" s="814"/>
      <c r="M2273" s="814"/>
      <c r="N2273" s="814"/>
      <c r="O2273" s="579">
        <f t="shared" si="242"/>
        <v>0</v>
      </c>
      <c r="P2273" s="585" t="e">
        <f t="shared" si="243"/>
        <v>#N/A</v>
      </c>
      <c r="Q2273" s="602"/>
      <c r="R2273" s="602"/>
      <c r="S2273" s="579">
        <f t="shared" si="244"/>
        <v>0</v>
      </c>
      <c r="T2273" s="579">
        <f t="shared" si="245"/>
        <v>0</v>
      </c>
      <c r="U2273" s="814"/>
      <c r="V2273" s="814"/>
    </row>
    <row r="2274" spans="1:22" ht="15.75" hidden="1" customHeight="1" thickBot="1" x14ac:dyDescent="0.25">
      <c r="A2274" s="580" t="str">
        <f t="shared" si="246"/>
        <v/>
      </c>
      <c r="B2274" s="814"/>
      <c r="C2274" s="814"/>
      <c r="D2274" s="814"/>
      <c r="E2274" s="814"/>
      <c r="F2274" s="814"/>
      <c r="G2274" s="814"/>
      <c r="H2274" s="814"/>
      <c r="I2274" s="814"/>
      <c r="J2274" s="814"/>
      <c r="K2274" s="814"/>
      <c r="L2274" s="814"/>
      <c r="M2274" s="814"/>
      <c r="N2274" s="814"/>
      <c r="O2274" s="579">
        <f t="shared" si="242"/>
        <v>0</v>
      </c>
      <c r="P2274" s="585" t="e">
        <f t="shared" si="243"/>
        <v>#N/A</v>
      </c>
      <c r="Q2274" s="602"/>
      <c r="R2274" s="602"/>
      <c r="S2274" s="579">
        <f t="shared" si="244"/>
        <v>0</v>
      </c>
      <c r="T2274" s="579">
        <f t="shared" si="245"/>
        <v>0</v>
      </c>
      <c r="U2274" s="814"/>
      <c r="V2274" s="814"/>
    </row>
    <row r="2275" spans="1:22" ht="15.75" hidden="1" customHeight="1" thickBot="1" x14ac:dyDescent="0.25">
      <c r="A2275" s="580" t="str">
        <f t="shared" si="246"/>
        <v/>
      </c>
      <c r="B2275" s="814"/>
      <c r="C2275" s="814"/>
      <c r="D2275" s="814"/>
      <c r="E2275" s="814"/>
      <c r="F2275" s="814"/>
      <c r="G2275" s="814"/>
      <c r="H2275" s="814"/>
      <c r="I2275" s="814"/>
      <c r="J2275" s="814"/>
      <c r="K2275" s="814"/>
      <c r="L2275" s="814"/>
      <c r="M2275" s="814"/>
      <c r="N2275" s="814"/>
      <c r="O2275" s="579">
        <f t="shared" si="242"/>
        <v>0</v>
      </c>
      <c r="P2275" s="585" t="e">
        <f t="shared" si="243"/>
        <v>#N/A</v>
      </c>
      <c r="Q2275" s="602"/>
      <c r="R2275" s="602"/>
      <c r="S2275" s="579">
        <f t="shared" si="244"/>
        <v>0</v>
      </c>
      <c r="T2275" s="579">
        <f t="shared" si="245"/>
        <v>0</v>
      </c>
      <c r="U2275" s="814"/>
      <c r="V2275" s="814"/>
    </row>
    <row r="2276" spans="1:22" ht="15.75" hidden="1" customHeight="1" thickBot="1" x14ac:dyDescent="0.25">
      <c r="A2276" s="580" t="str">
        <f t="shared" si="246"/>
        <v/>
      </c>
      <c r="B2276" s="814"/>
      <c r="C2276" s="814"/>
      <c r="D2276" s="814"/>
      <c r="E2276" s="814"/>
      <c r="F2276" s="814"/>
      <c r="G2276" s="814"/>
      <c r="H2276" s="814"/>
      <c r="I2276" s="814"/>
      <c r="J2276" s="814"/>
      <c r="K2276" s="814"/>
      <c r="L2276" s="814"/>
      <c r="M2276" s="814"/>
      <c r="N2276" s="814"/>
      <c r="O2276" s="579">
        <f t="shared" si="242"/>
        <v>0</v>
      </c>
      <c r="P2276" s="585" t="e">
        <f t="shared" si="243"/>
        <v>#N/A</v>
      </c>
      <c r="Q2276" s="602"/>
      <c r="R2276" s="602"/>
      <c r="S2276" s="579">
        <f t="shared" si="244"/>
        <v>0</v>
      </c>
      <c r="T2276" s="579">
        <f t="shared" si="245"/>
        <v>0</v>
      </c>
      <c r="U2276" s="814"/>
      <c r="V2276" s="814"/>
    </row>
    <row r="2277" spans="1:22" ht="15.75" hidden="1" customHeight="1" thickBot="1" x14ac:dyDescent="0.25">
      <c r="A2277" s="580" t="str">
        <f t="shared" si="246"/>
        <v/>
      </c>
      <c r="B2277" s="814"/>
      <c r="C2277" s="814"/>
      <c r="D2277" s="814"/>
      <c r="E2277" s="814"/>
      <c r="F2277" s="814"/>
      <c r="G2277" s="814"/>
      <c r="H2277" s="814"/>
      <c r="I2277" s="814"/>
      <c r="J2277" s="814"/>
      <c r="K2277" s="814"/>
      <c r="L2277" s="814"/>
      <c r="M2277" s="814"/>
      <c r="N2277" s="814"/>
      <c r="O2277" s="579">
        <f t="shared" si="242"/>
        <v>0</v>
      </c>
      <c r="P2277" s="585" t="e">
        <f t="shared" si="243"/>
        <v>#N/A</v>
      </c>
      <c r="Q2277" s="602"/>
      <c r="R2277" s="602"/>
      <c r="S2277" s="579">
        <f t="shared" si="244"/>
        <v>0</v>
      </c>
      <c r="T2277" s="579">
        <f t="shared" si="245"/>
        <v>0</v>
      </c>
      <c r="U2277" s="814"/>
      <c r="V2277" s="814"/>
    </row>
    <row r="2278" spans="1:22" ht="15.75" hidden="1" customHeight="1" thickBot="1" x14ac:dyDescent="0.25">
      <c r="A2278" s="580" t="str">
        <f t="shared" si="246"/>
        <v/>
      </c>
      <c r="B2278" s="814"/>
      <c r="C2278" s="814"/>
      <c r="D2278" s="814"/>
      <c r="E2278" s="814"/>
      <c r="F2278" s="814"/>
      <c r="G2278" s="814"/>
      <c r="H2278" s="814"/>
      <c r="I2278" s="814"/>
      <c r="J2278" s="814"/>
      <c r="K2278" s="814"/>
      <c r="L2278" s="814"/>
      <c r="M2278" s="814"/>
      <c r="N2278" s="814"/>
      <c r="O2278" s="579">
        <f t="shared" si="242"/>
        <v>0</v>
      </c>
      <c r="P2278" s="585" t="e">
        <f t="shared" si="243"/>
        <v>#N/A</v>
      </c>
      <c r="Q2278" s="602"/>
      <c r="R2278" s="602"/>
      <c r="S2278" s="579">
        <f t="shared" si="244"/>
        <v>0</v>
      </c>
      <c r="T2278" s="579">
        <f t="shared" si="245"/>
        <v>0</v>
      </c>
      <c r="U2278" s="814"/>
      <c r="V2278" s="814"/>
    </row>
    <row r="2279" spans="1:22" ht="15.75" hidden="1" customHeight="1" thickBot="1" x14ac:dyDescent="0.25">
      <c r="A2279" s="580" t="str">
        <f t="shared" si="246"/>
        <v/>
      </c>
      <c r="B2279" s="814"/>
      <c r="C2279" s="814"/>
      <c r="D2279" s="814"/>
      <c r="E2279" s="814"/>
      <c r="F2279" s="814"/>
      <c r="G2279" s="814"/>
      <c r="H2279" s="814"/>
      <c r="I2279" s="814"/>
      <c r="J2279" s="814"/>
      <c r="K2279" s="814"/>
      <c r="L2279" s="814"/>
      <c r="M2279" s="814"/>
      <c r="N2279" s="814"/>
      <c r="O2279" s="579">
        <f t="shared" si="242"/>
        <v>0</v>
      </c>
      <c r="P2279" s="585" t="e">
        <f t="shared" si="243"/>
        <v>#N/A</v>
      </c>
      <c r="Q2279" s="602"/>
      <c r="R2279" s="602"/>
      <c r="S2279" s="579">
        <f t="shared" si="244"/>
        <v>0</v>
      </c>
      <c r="T2279" s="579">
        <f t="shared" si="245"/>
        <v>0</v>
      </c>
      <c r="U2279" s="814"/>
      <c r="V2279" s="814"/>
    </row>
    <row r="2280" spans="1:22" ht="15.75" hidden="1" customHeight="1" thickBot="1" x14ac:dyDescent="0.25">
      <c r="A2280" s="580" t="str">
        <f t="shared" si="246"/>
        <v/>
      </c>
      <c r="B2280" s="814"/>
      <c r="C2280" s="814"/>
      <c r="D2280" s="814"/>
      <c r="E2280" s="814"/>
      <c r="F2280" s="814"/>
      <c r="G2280" s="814"/>
      <c r="H2280" s="814"/>
      <c r="I2280" s="814"/>
      <c r="J2280" s="814"/>
      <c r="K2280" s="814"/>
      <c r="L2280" s="814"/>
      <c r="M2280" s="814"/>
      <c r="N2280" s="814"/>
      <c r="O2280" s="579">
        <f t="shared" si="242"/>
        <v>0</v>
      </c>
      <c r="P2280" s="585" t="e">
        <f t="shared" si="243"/>
        <v>#N/A</v>
      </c>
      <c r="Q2280" s="602"/>
      <c r="R2280" s="602"/>
      <c r="S2280" s="579">
        <f t="shared" si="244"/>
        <v>0</v>
      </c>
      <c r="T2280" s="579">
        <f t="shared" si="245"/>
        <v>0</v>
      </c>
      <c r="U2280" s="814"/>
      <c r="V2280" s="814"/>
    </row>
    <row r="2281" spans="1:22" ht="15.75" hidden="1" customHeight="1" thickBot="1" x14ac:dyDescent="0.25">
      <c r="A2281" s="580" t="str">
        <f t="shared" si="246"/>
        <v/>
      </c>
      <c r="B2281" s="814"/>
      <c r="C2281" s="814"/>
      <c r="D2281" s="814"/>
      <c r="E2281" s="814"/>
      <c r="F2281" s="814"/>
      <c r="G2281" s="814"/>
      <c r="H2281" s="814"/>
      <c r="I2281" s="814"/>
      <c r="J2281" s="814"/>
      <c r="K2281" s="814"/>
      <c r="L2281" s="814"/>
      <c r="M2281" s="814"/>
      <c r="N2281" s="814"/>
      <c r="O2281" s="579">
        <f t="shared" si="242"/>
        <v>0</v>
      </c>
      <c r="P2281" s="585" t="e">
        <f t="shared" si="243"/>
        <v>#N/A</v>
      </c>
      <c r="Q2281" s="602"/>
      <c r="R2281" s="602"/>
      <c r="S2281" s="579">
        <f t="shared" si="244"/>
        <v>0</v>
      </c>
      <c r="T2281" s="579">
        <f t="shared" si="245"/>
        <v>0</v>
      </c>
      <c r="U2281" s="814"/>
      <c r="V2281" s="814"/>
    </row>
    <row r="2282" spans="1:22" ht="15.75" hidden="1" customHeight="1" thickBot="1" x14ac:dyDescent="0.25">
      <c r="A2282" s="580" t="str">
        <f t="shared" si="246"/>
        <v/>
      </c>
      <c r="B2282" s="814"/>
      <c r="C2282" s="814"/>
      <c r="D2282" s="814"/>
      <c r="E2282" s="814"/>
      <c r="F2282" s="814"/>
      <c r="G2282" s="814"/>
      <c r="H2282" s="814"/>
      <c r="I2282" s="814"/>
      <c r="J2282" s="814"/>
      <c r="K2282" s="814"/>
      <c r="L2282" s="814"/>
      <c r="M2282" s="814"/>
      <c r="N2282" s="814"/>
      <c r="O2282" s="579">
        <f t="shared" si="242"/>
        <v>0</v>
      </c>
      <c r="P2282" s="585" t="e">
        <f t="shared" si="243"/>
        <v>#N/A</v>
      </c>
      <c r="Q2282" s="602"/>
      <c r="R2282" s="602"/>
      <c r="S2282" s="579">
        <f t="shared" si="244"/>
        <v>0</v>
      </c>
      <c r="T2282" s="579">
        <f t="shared" si="245"/>
        <v>0</v>
      </c>
      <c r="U2282" s="814"/>
      <c r="V2282" s="814"/>
    </row>
    <row r="2283" spans="1:22" ht="15.75" hidden="1" customHeight="1" thickBot="1" x14ac:dyDescent="0.25">
      <c r="A2283" s="580" t="str">
        <f t="shared" si="246"/>
        <v/>
      </c>
      <c r="B2283" s="814"/>
      <c r="C2283" s="814"/>
      <c r="D2283" s="814"/>
      <c r="E2283" s="814"/>
      <c r="F2283" s="814"/>
      <c r="G2283" s="814"/>
      <c r="H2283" s="814"/>
      <c r="I2283" s="814"/>
      <c r="J2283" s="814"/>
      <c r="K2283" s="814"/>
      <c r="L2283" s="814"/>
      <c r="M2283" s="814"/>
      <c r="N2283" s="814"/>
      <c r="O2283" s="579">
        <f t="shared" si="242"/>
        <v>0</v>
      </c>
      <c r="P2283" s="585" t="e">
        <f t="shared" si="243"/>
        <v>#N/A</v>
      </c>
      <c r="Q2283" s="602"/>
      <c r="R2283" s="602"/>
      <c r="S2283" s="579">
        <f t="shared" si="244"/>
        <v>0</v>
      </c>
      <c r="T2283" s="579">
        <f t="shared" si="245"/>
        <v>0</v>
      </c>
      <c r="U2283" s="814"/>
      <c r="V2283" s="814"/>
    </row>
    <row r="2284" spans="1:22" ht="15.75" hidden="1" customHeight="1" thickBot="1" x14ac:dyDescent="0.25">
      <c r="A2284" s="580" t="str">
        <f t="shared" si="246"/>
        <v/>
      </c>
      <c r="B2284" s="814"/>
      <c r="C2284" s="814"/>
      <c r="D2284" s="814"/>
      <c r="E2284" s="814"/>
      <c r="F2284" s="814"/>
      <c r="G2284" s="814"/>
      <c r="H2284" s="814"/>
      <c r="I2284" s="814"/>
      <c r="J2284" s="814"/>
      <c r="K2284" s="814"/>
      <c r="L2284" s="814"/>
      <c r="M2284" s="814"/>
      <c r="N2284" s="814"/>
      <c r="O2284" s="579">
        <f t="shared" si="242"/>
        <v>0</v>
      </c>
      <c r="P2284" s="585" t="e">
        <f t="shared" si="243"/>
        <v>#N/A</v>
      </c>
      <c r="Q2284" s="602"/>
      <c r="R2284" s="602"/>
      <c r="S2284" s="579">
        <f t="shared" si="244"/>
        <v>0</v>
      </c>
      <c r="T2284" s="579">
        <f t="shared" si="245"/>
        <v>0</v>
      </c>
      <c r="U2284" s="814"/>
      <c r="V2284" s="814"/>
    </row>
    <row r="2285" spans="1:22" ht="15.75" hidden="1" customHeight="1" thickBot="1" x14ac:dyDescent="0.25">
      <c r="A2285" s="580" t="str">
        <f t="shared" si="246"/>
        <v/>
      </c>
      <c r="B2285" s="814"/>
      <c r="C2285" s="814"/>
      <c r="D2285" s="814"/>
      <c r="E2285" s="814"/>
      <c r="F2285" s="814"/>
      <c r="G2285" s="814"/>
      <c r="H2285" s="814"/>
      <c r="I2285" s="814"/>
      <c r="J2285" s="814"/>
      <c r="K2285" s="814"/>
      <c r="L2285" s="814"/>
      <c r="M2285" s="814"/>
      <c r="N2285" s="814"/>
      <c r="O2285" s="579">
        <f t="shared" si="242"/>
        <v>0</v>
      </c>
      <c r="P2285" s="585" t="e">
        <f t="shared" si="243"/>
        <v>#N/A</v>
      </c>
      <c r="Q2285" s="602"/>
      <c r="R2285" s="602"/>
      <c r="S2285" s="579">
        <f t="shared" si="244"/>
        <v>0</v>
      </c>
      <c r="T2285" s="579">
        <f t="shared" si="245"/>
        <v>0</v>
      </c>
      <c r="U2285" s="814"/>
      <c r="V2285" s="814"/>
    </row>
    <row r="2286" spans="1:22" ht="15.75" hidden="1" customHeight="1" thickBot="1" x14ac:dyDescent="0.25">
      <c r="A2286" s="580" t="str">
        <f t="shared" si="246"/>
        <v/>
      </c>
      <c r="B2286" s="814"/>
      <c r="C2286" s="814"/>
      <c r="D2286" s="814"/>
      <c r="E2286" s="814"/>
      <c r="F2286" s="814"/>
      <c r="G2286" s="814"/>
      <c r="H2286" s="814"/>
      <c r="I2286" s="814"/>
      <c r="J2286" s="814"/>
      <c r="K2286" s="814"/>
      <c r="L2286" s="814"/>
      <c r="M2286" s="814"/>
      <c r="N2286" s="814"/>
      <c r="O2286" s="579">
        <f t="shared" si="242"/>
        <v>0</v>
      </c>
      <c r="P2286" s="585" t="e">
        <f t="shared" si="243"/>
        <v>#N/A</v>
      </c>
      <c r="Q2286" s="602"/>
      <c r="R2286" s="602"/>
      <c r="S2286" s="579">
        <f t="shared" si="244"/>
        <v>0</v>
      </c>
      <c r="T2286" s="579">
        <f t="shared" si="245"/>
        <v>0</v>
      </c>
      <c r="U2286" s="814"/>
      <c r="V2286" s="814"/>
    </row>
    <row r="2287" spans="1:22" ht="15.75" hidden="1" customHeight="1" thickBot="1" x14ac:dyDescent="0.25">
      <c r="A2287" s="580" t="str">
        <f t="shared" si="246"/>
        <v/>
      </c>
      <c r="B2287" s="814"/>
      <c r="C2287" s="814"/>
      <c r="D2287" s="814"/>
      <c r="E2287" s="814"/>
      <c r="F2287" s="814"/>
      <c r="G2287" s="814"/>
      <c r="H2287" s="814"/>
      <c r="I2287" s="814"/>
      <c r="J2287" s="814"/>
      <c r="K2287" s="814"/>
      <c r="L2287" s="814"/>
      <c r="M2287" s="814"/>
      <c r="N2287" s="814"/>
      <c r="O2287" s="579">
        <f t="shared" si="242"/>
        <v>0</v>
      </c>
      <c r="P2287" s="585" t="e">
        <f t="shared" si="243"/>
        <v>#N/A</v>
      </c>
      <c r="Q2287" s="602"/>
      <c r="R2287" s="602"/>
      <c r="S2287" s="579">
        <f t="shared" si="244"/>
        <v>0</v>
      </c>
      <c r="T2287" s="579">
        <f t="shared" si="245"/>
        <v>0</v>
      </c>
      <c r="U2287" s="814"/>
      <c r="V2287" s="814"/>
    </row>
    <row r="2288" spans="1:22" ht="15.75" hidden="1" customHeight="1" thickBot="1" x14ac:dyDescent="0.25">
      <c r="A2288" s="580" t="str">
        <f t="shared" si="246"/>
        <v/>
      </c>
      <c r="B2288" s="814"/>
      <c r="C2288" s="814"/>
      <c r="D2288" s="814"/>
      <c r="E2288" s="814"/>
      <c r="F2288" s="814"/>
      <c r="G2288" s="814"/>
      <c r="H2288" s="814"/>
      <c r="I2288" s="814"/>
      <c r="J2288" s="814"/>
      <c r="K2288" s="814"/>
      <c r="L2288" s="814"/>
      <c r="M2288" s="814"/>
      <c r="N2288" s="814"/>
      <c r="O2288" s="579">
        <f t="shared" si="242"/>
        <v>0</v>
      </c>
      <c r="P2288" s="585" t="e">
        <f t="shared" si="243"/>
        <v>#N/A</v>
      </c>
      <c r="Q2288" s="602"/>
      <c r="R2288" s="602"/>
      <c r="S2288" s="579">
        <f t="shared" si="244"/>
        <v>0</v>
      </c>
      <c r="T2288" s="579">
        <f t="shared" si="245"/>
        <v>0</v>
      </c>
      <c r="U2288" s="814"/>
      <c r="V2288" s="814"/>
    </row>
    <row r="2289" spans="1:22" ht="15.75" hidden="1" customHeight="1" thickBot="1" x14ac:dyDescent="0.25">
      <c r="A2289" s="580" t="str">
        <f t="shared" si="246"/>
        <v/>
      </c>
      <c r="B2289" s="814"/>
      <c r="C2289" s="814"/>
      <c r="D2289" s="814"/>
      <c r="E2289" s="814"/>
      <c r="F2289" s="814"/>
      <c r="G2289" s="814"/>
      <c r="H2289" s="814"/>
      <c r="I2289" s="814"/>
      <c r="J2289" s="814"/>
      <c r="K2289" s="814"/>
      <c r="L2289" s="814"/>
      <c r="M2289" s="814"/>
      <c r="N2289" s="814"/>
      <c r="O2289" s="579">
        <f t="shared" si="242"/>
        <v>0</v>
      </c>
      <c r="P2289" s="585" t="e">
        <f t="shared" si="243"/>
        <v>#N/A</v>
      </c>
      <c r="Q2289" s="602"/>
      <c r="R2289" s="602"/>
      <c r="S2289" s="579">
        <f t="shared" si="244"/>
        <v>0</v>
      </c>
      <c r="T2289" s="579">
        <f t="shared" si="245"/>
        <v>0</v>
      </c>
      <c r="U2289" s="814"/>
      <c r="V2289" s="814"/>
    </row>
    <row r="2290" spans="1:22" ht="15.75" hidden="1" customHeight="1" thickBot="1" x14ac:dyDescent="0.25">
      <c r="A2290" s="580" t="str">
        <f t="shared" si="246"/>
        <v/>
      </c>
      <c r="B2290" s="814"/>
      <c r="C2290" s="814"/>
      <c r="D2290" s="814"/>
      <c r="E2290" s="814"/>
      <c r="F2290" s="814"/>
      <c r="G2290" s="814"/>
      <c r="H2290" s="814"/>
      <c r="I2290" s="814"/>
      <c r="J2290" s="814"/>
      <c r="K2290" s="814"/>
      <c r="L2290" s="814"/>
      <c r="M2290" s="814"/>
      <c r="N2290" s="814"/>
      <c r="O2290" s="579">
        <f t="shared" si="242"/>
        <v>0</v>
      </c>
      <c r="P2290" s="585" t="e">
        <f t="shared" si="243"/>
        <v>#N/A</v>
      </c>
      <c r="Q2290" s="602"/>
      <c r="R2290" s="602"/>
      <c r="S2290" s="579">
        <f t="shared" si="244"/>
        <v>0</v>
      </c>
      <c r="T2290" s="579">
        <f t="shared" si="245"/>
        <v>0</v>
      </c>
      <c r="U2290" s="814"/>
      <c r="V2290" s="814"/>
    </row>
    <row r="2291" spans="1:22" ht="15.75" hidden="1" customHeight="1" thickBot="1" x14ac:dyDescent="0.25">
      <c r="A2291" s="580" t="str">
        <f t="shared" si="246"/>
        <v/>
      </c>
      <c r="B2291" s="814"/>
      <c r="C2291" s="814"/>
      <c r="D2291" s="814"/>
      <c r="E2291" s="814"/>
      <c r="F2291" s="814"/>
      <c r="G2291" s="814"/>
      <c r="H2291" s="814"/>
      <c r="I2291" s="814"/>
      <c r="J2291" s="814"/>
      <c r="K2291" s="814"/>
      <c r="L2291" s="814"/>
      <c r="M2291" s="814"/>
      <c r="N2291" s="814"/>
      <c r="O2291" s="579">
        <f t="shared" ref="O2291:O2354" si="247">ROUNDUP(IF(N2291="PENDANT",(VLOOKUP(L2291,$E$2:$I$9,5,FALSE)*M2291)),0)</f>
        <v>0</v>
      </c>
      <c r="P2291" s="585" t="e">
        <f t="shared" ref="P2291:P2354" si="248">ROUNDUP(VLOOKUP(L2291,$E$2:$I$9,5,FALSE)*M2291,0)</f>
        <v>#N/A</v>
      </c>
      <c r="Q2291" s="602"/>
      <c r="R2291" s="602"/>
      <c r="S2291" s="579">
        <f t="shared" ref="S2291:S2354" si="249">ROUNDUP(IF(N2291="pps",(M2291*VLOOKUP(L2291,$E$2:$I$9,4,FALSE)*$B$3)/E2291,0),0)</f>
        <v>0</v>
      </c>
      <c r="T2291" s="579">
        <f t="shared" ref="T2291:T2354" si="250">ROUNDUP(IF(N2291="pps",(M2291*VLOOKUP(L2291,$E$2:$I$9,4,FALSE)*$B$9)/E2291,0),0)</f>
        <v>0</v>
      </c>
      <c r="U2291" s="814"/>
      <c r="V2291" s="814"/>
    </row>
    <row r="2292" spans="1:22" ht="15.75" hidden="1" customHeight="1" thickBot="1" x14ac:dyDescent="0.25">
      <c r="A2292" s="580" t="str">
        <f t="shared" si="246"/>
        <v/>
      </c>
      <c r="B2292" s="814"/>
      <c r="C2292" s="814"/>
      <c r="D2292" s="814"/>
      <c r="E2292" s="814"/>
      <c r="F2292" s="814"/>
      <c r="G2292" s="814"/>
      <c r="H2292" s="814"/>
      <c r="I2292" s="814"/>
      <c r="J2292" s="814"/>
      <c r="K2292" s="814"/>
      <c r="L2292" s="814"/>
      <c r="M2292" s="814"/>
      <c r="N2292" s="814"/>
      <c r="O2292" s="579">
        <f t="shared" si="247"/>
        <v>0</v>
      </c>
      <c r="P2292" s="585" t="e">
        <f t="shared" si="248"/>
        <v>#N/A</v>
      </c>
      <c r="Q2292" s="602"/>
      <c r="R2292" s="602"/>
      <c r="S2292" s="579">
        <f t="shared" si="249"/>
        <v>0</v>
      </c>
      <c r="T2292" s="579">
        <f t="shared" si="250"/>
        <v>0</v>
      </c>
      <c r="U2292" s="814"/>
      <c r="V2292" s="814"/>
    </row>
    <row r="2293" spans="1:22" ht="15.75" hidden="1" customHeight="1" thickBot="1" x14ac:dyDescent="0.25">
      <c r="A2293" s="580" t="str">
        <f t="shared" si="246"/>
        <v/>
      </c>
      <c r="B2293" s="814"/>
      <c r="C2293" s="814"/>
      <c r="D2293" s="814"/>
      <c r="E2293" s="814"/>
      <c r="F2293" s="814"/>
      <c r="G2293" s="814"/>
      <c r="H2293" s="814"/>
      <c r="I2293" s="814"/>
      <c r="J2293" s="814"/>
      <c r="K2293" s="814"/>
      <c r="L2293" s="814"/>
      <c r="M2293" s="814"/>
      <c r="N2293" s="814"/>
      <c r="O2293" s="579">
        <f t="shared" si="247"/>
        <v>0</v>
      </c>
      <c r="P2293" s="585" t="e">
        <f t="shared" si="248"/>
        <v>#N/A</v>
      </c>
      <c r="Q2293" s="602"/>
      <c r="R2293" s="602"/>
      <c r="S2293" s="579">
        <f t="shared" si="249"/>
        <v>0</v>
      </c>
      <c r="T2293" s="579">
        <f t="shared" si="250"/>
        <v>0</v>
      </c>
      <c r="U2293" s="814"/>
      <c r="V2293" s="814"/>
    </row>
    <row r="2294" spans="1:22" ht="15.75" hidden="1" customHeight="1" thickBot="1" x14ac:dyDescent="0.25">
      <c r="A2294" s="580" t="str">
        <f t="shared" si="246"/>
        <v/>
      </c>
      <c r="B2294" s="814"/>
      <c r="C2294" s="814"/>
      <c r="D2294" s="814"/>
      <c r="E2294" s="814"/>
      <c r="F2294" s="814"/>
      <c r="G2294" s="814"/>
      <c r="H2294" s="814"/>
      <c r="I2294" s="814"/>
      <c r="J2294" s="814"/>
      <c r="K2294" s="814"/>
      <c r="L2294" s="814"/>
      <c r="M2294" s="814"/>
      <c r="N2294" s="814"/>
      <c r="O2294" s="579">
        <f t="shared" si="247"/>
        <v>0</v>
      </c>
      <c r="P2294" s="585" t="e">
        <f t="shared" si="248"/>
        <v>#N/A</v>
      </c>
      <c r="Q2294" s="602"/>
      <c r="R2294" s="602"/>
      <c r="S2294" s="579">
        <f t="shared" si="249"/>
        <v>0</v>
      </c>
      <c r="T2294" s="579">
        <f t="shared" si="250"/>
        <v>0</v>
      </c>
      <c r="U2294" s="814"/>
      <c r="V2294" s="814"/>
    </row>
    <row r="2295" spans="1:22" ht="15.75" hidden="1" customHeight="1" thickBot="1" x14ac:dyDescent="0.25">
      <c r="A2295" s="580" t="str">
        <f t="shared" si="246"/>
        <v/>
      </c>
      <c r="B2295" s="814"/>
      <c r="C2295" s="814"/>
      <c r="D2295" s="814"/>
      <c r="E2295" s="814"/>
      <c r="F2295" s="814"/>
      <c r="G2295" s="814"/>
      <c r="H2295" s="814"/>
      <c r="I2295" s="814"/>
      <c r="J2295" s="814"/>
      <c r="K2295" s="814"/>
      <c r="L2295" s="814"/>
      <c r="M2295" s="814"/>
      <c r="N2295" s="814"/>
      <c r="O2295" s="579">
        <f t="shared" si="247"/>
        <v>0</v>
      </c>
      <c r="P2295" s="585" t="e">
        <f t="shared" si="248"/>
        <v>#N/A</v>
      </c>
      <c r="Q2295" s="602"/>
      <c r="R2295" s="602"/>
      <c r="S2295" s="579">
        <f t="shared" si="249"/>
        <v>0</v>
      </c>
      <c r="T2295" s="579">
        <f t="shared" si="250"/>
        <v>0</v>
      </c>
      <c r="U2295" s="814"/>
      <c r="V2295" s="814"/>
    </row>
    <row r="2296" spans="1:22" ht="15.75" hidden="1" customHeight="1" thickBot="1" x14ac:dyDescent="0.25">
      <c r="A2296" s="580" t="str">
        <f t="shared" si="246"/>
        <v/>
      </c>
      <c r="B2296" s="814"/>
      <c r="C2296" s="814"/>
      <c r="D2296" s="814"/>
      <c r="E2296" s="814"/>
      <c r="F2296" s="814"/>
      <c r="G2296" s="814"/>
      <c r="H2296" s="814"/>
      <c r="I2296" s="814"/>
      <c r="J2296" s="814"/>
      <c r="K2296" s="814"/>
      <c r="L2296" s="814"/>
      <c r="M2296" s="814"/>
      <c r="N2296" s="814"/>
      <c r="O2296" s="579">
        <f t="shared" si="247"/>
        <v>0</v>
      </c>
      <c r="P2296" s="585" t="e">
        <f t="shared" si="248"/>
        <v>#N/A</v>
      </c>
      <c r="Q2296" s="602"/>
      <c r="R2296" s="602"/>
      <c r="S2296" s="579">
        <f t="shared" si="249"/>
        <v>0</v>
      </c>
      <c r="T2296" s="579">
        <f t="shared" si="250"/>
        <v>0</v>
      </c>
      <c r="U2296" s="814"/>
      <c r="V2296" s="814"/>
    </row>
    <row r="2297" spans="1:22" ht="15.75" hidden="1" customHeight="1" thickBot="1" x14ac:dyDescent="0.25">
      <c r="A2297" s="580" t="str">
        <f t="shared" si="246"/>
        <v/>
      </c>
      <c r="B2297" s="814"/>
      <c r="C2297" s="814"/>
      <c r="D2297" s="814"/>
      <c r="E2297" s="814"/>
      <c r="F2297" s="814"/>
      <c r="G2297" s="814"/>
      <c r="H2297" s="814"/>
      <c r="I2297" s="814"/>
      <c r="J2297" s="814"/>
      <c r="K2297" s="814"/>
      <c r="L2297" s="814"/>
      <c r="M2297" s="814"/>
      <c r="N2297" s="814"/>
      <c r="O2297" s="579">
        <f t="shared" si="247"/>
        <v>0</v>
      </c>
      <c r="P2297" s="585" t="e">
        <f t="shared" si="248"/>
        <v>#N/A</v>
      </c>
      <c r="Q2297" s="602"/>
      <c r="R2297" s="602"/>
      <c r="S2297" s="579">
        <f t="shared" si="249"/>
        <v>0</v>
      </c>
      <c r="T2297" s="579">
        <f t="shared" si="250"/>
        <v>0</v>
      </c>
      <c r="U2297" s="814"/>
      <c r="V2297" s="814"/>
    </row>
    <row r="2298" spans="1:22" ht="15.75" hidden="1" customHeight="1" thickBot="1" x14ac:dyDescent="0.25">
      <c r="A2298" s="580" t="str">
        <f t="shared" ref="A2298:A2361" si="251">CONCATENATE(C2298,G2298)</f>
        <v/>
      </c>
      <c r="B2298" s="814"/>
      <c r="C2298" s="814"/>
      <c r="D2298" s="814"/>
      <c r="E2298" s="814"/>
      <c r="F2298" s="814"/>
      <c r="G2298" s="814"/>
      <c r="H2298" s="814"/>
      <c r="I2298" s="814"/>
      <c r="J2298" s="814"/>
      <c r="K2298" s="814"/>
      <c r="L2298" s="814"/>
      <c r="M2298" s="814"/>
      <c r="N2298" s="814"/>
      <c r="O2298" s="579">
        <f t="shared" si="247"/>
        <v>0</v>
      </c>
      <c r="P2298" s="585" t="e">
        <f t="shared" si="248"/>
        <v>#N/A</v>
      </c>
      <c r="Q2298" s="602"/>
      <c r="R2298" s="602"/>
      <c r="S2298" s="579">
        <f t="shared" si="249"/>
        <v>0</v>
      </c>
      <c r="T2298" s="579">
        <f t="shared" si="250"/>
        <v>0</v>
      </c>
      <c r="U2298" s="814"/>
      <c r="V2298" s="814"/>
    </row>
    <row r="2299" spans="1:22" ht="15.75" hidden="1" customHeight="1" thickBot="1" x14ac:dyDescent="0.25">
      <c r="A2299" s="580" t="str">
        <f t="shared" si="251"/>
        <v/>
      </c>
      <c r="B2299" s="814"/>
      <c r="C2299" s="814"/>
      <c r="D2299" s="814"/>
      <c r="E2299" s="814"/>
      <c r="F2299" s="814"/>
      <c r="G2299" s="814"/>
      <c r="H2299" s="814"/>
      <c r="I2299" s="814"/>
      <c r="J2299" s="814"/>
      <c r="K2299" s="814"/>
      <c r="L2299" s="814"/>
      <c r="M2299" s="814"/>
      <c r="N2299" s="814"/>
      <c r="O2299" s="579">
        <f t="shared" si="247"/>
        <v>0</v>
      </c>
      <c r="P2299" s="585" t="e">
        <f t="shared" si="248"/>
        <v>#N/A</v>
      </c>
      <c r="Q2299" s="602"/>
      <c r="R2299" s="602"/>
      <c r="S2299" s="579">
        <f t="shared" si="249"/>
        <v>0</v>
      </c>
      <c r="T2299" s="579">
        <f t="shared" si="250"/>
        <v>0</v>
      </c>
      <c r="U2299" s="814"/>
      <c r="V2299" s="814"/>
    </row>
    <row r="2300" spans="1:22" ht="15.75" hidden="1" customHeight="1" thickBot="1" x14ac:dyDescent="0.25">
      <c r="A2300" s="580" t="str">
        <f t="shared" si="251"/>
        <v/>
      </c>
      <c r="B2300" s="814"/>
      <c r="C2300" s="814"/>
      <c r="D2300" s="814"/>
      <c r="E2300" s="814"/>
      <c r="F2300" s="814"/>
      <c r="G2300" s="814"/>
      <c r="H2300" s="814"/>
      <c r="I2300" s="814"/>
      <c r="J2300" s="814"/>
      <c r="K2300" s="814"/>
      <c r="L2300" s="814"/>
      <c r="M2300" s="814"/>
      <c r="N2300" s="814"/>
      <c r="O2300" s="579">
        <f t="shared" si="247"/>
        <v>0</v>
      </c>
      <c r="P2300" s="585" t="e">
        <f t="shared" si="248"/>
        <v>#N/A</v>
      </c>
      <c r="Q2300" s="602"/>
      <c r="R2300" s="602"/>
      <c r="S2300" s="579">
        <f t="shared" si="249"/>
        <v>0</v>
      </c>
      <c r="T2300" s="579">
        <f t="shared" si="250"/>
        <v>0</v>
      </c>
      <c r="U2300" s="814"/>
      <c r="V2300" s="814"/>
    </row>
    <row r="2301" spans="1:22" ht="15.75" hidden="1" customHeight="1" thickBot="1" x14ac:dyDescent="0.25">
      <c r="A2301" s="580" t="str">
        <f t="shared" si="251"/>
        <v/>
      </c>
      <c r="B2301" s="814"/>
      <c r="C2301" s="814"/>
      <c r="D2301" s="814"/>
      <c r="E2301" s="814"/>
      <c r="F2301" s="814"/>
      <c r="G2301" s="814"/>
      <c r="H2301" s="814"/>
      <c r="I2301" s="814"/>
      <c r="J2301" s="814"/>
      <c r="K2301" s="814"/>
      <c r="L2301" s="814"/>
      <c r="M2301" s="814"/>
      <c r="N2301" s="814"/>
      <c r="O2301" s="579">
        <f t="shared" si="247"/>
        <v>0</v>
      </c>
      <c r="P2301" s="585" t="e">
        <f t="shared" si="248"/>
        <v>#N/A</v>
      </c>
      <c r="Q2301" s="602"/>
      <c r="R2301" s="602"/>
      <c r="S2301" s="579">
        <f t="shared" si="249"/>
        <v>0</v>
      </c>
      <c r="T2301" s="579">
        <f t="shared" si="250"/>
        <v>0</v>
      </c>
      <c r="U2301" s="814"/>
      <c r="V2301" s="814"/>
    </row>
    <row r="2302" spans="1:22" ht="15.75" hidden="1" customHeight="1" thickBot="1" x14ac:dyDescent="0.25">
      <c r="A2302" s="580" t="str">
        <f t="shared" si="251"/>
        <v/>
      </c>
      <c r="B2302" s="814"/>
      <c r="C2302" s="814"/>
      <c r="D2302" s="814"/>
      <c r="E2302" s="814"/>
      <c r="F2302" s="814"/>
      <c r="G2302" s="814"/>
      <c r="H2302" s="814"/>
      <c r="I2302" s="814"/>
      <c r="J2302" s="814"/>
      <c r="K2302" s="814"/>
      <c r="L2302" s="814"/>
      <c r="M2302" s="814"/>
      <c r="N2302" s="814"/>
      <c r="O2302" s="579">
        <f t="shared" si="247"/>
        <v>0</v>
      </c>
      <c r="P2302" s="585" t="e">
        <f t="shared" si="248"/>
        <v>#N/A</v>
      </c>
      <c r="Q2302" s="602"/>
      <c r="R2302" s="602"/>
      <c r="S2302" s="579">
        <f t="shared" si="249"/>
        <v>0</v>
      </c>
      <c r="T2302" s="579">
        <f t="shared" si="250"/>
        <v>0</v>
      </c>
      <c r="U2302" s="814"/>
      <c r="V2302" s="814"/>
    </row>
    <row r="2303" spans="1:22" ht="15.75" hidden="1" customHeight="1" thickBot="1" x14ac:dyDescent="0.25">
      <c r="A2303" s="580" t="str">
        <f t="shared" si="251"/>
        <v/>
      </c>
      <c r="B2303" s="814"/>
      <c r="C2303" s="814"/>
      <c r="D2303" s="814"/>
      <c r="E2303" s="814"/>
      <c r="F2303" s="814"/>
      <c r="G2303" s="814"/>
      <c r="H2303" s="814"/>
      <c r="I2303" s="814"/>
      <c r="J2303" s="814"/>
      <c r="K2303" s="814"/>
      <c r="L2303" s="814"/>
      <c r="M2303" s="814"/>
      <c r="N2303" s="814"/>
      <c r="O2303" s="579">
        <f t="shared" si="247"/>
        <v>0</v>
      </c>
      <c r="P2303" s="585" t="e">
        <f t="shared" si="248"/>
        <v>#N/A</v>
      </c>
      <c r="Q2303" s="602"/>
      <c r="R2303" s="602"/>
      <c r="S2303" s="579">
        <f t="shared" si="249"/>
        <v>0</v>
      </c>
      <c r="T2303" s="579">
        <f t="shared" si="250"/>
        <v>0</v>
      </c>
      <c r="U2303" s="814"/>
      <c r="V2303" s="814"/>
    </row>
    <row r="2304" spans="1:22" ht="15.75" hidden="1" customHeight="1" thickBot="1" x14ac:dyDescent="0.25">
      <c r="A2304" s="580" t="str">
        <f t="shared" si="251"/>
        <v/>
      </c>
      <c r="B2304" s="814"/>
      <c r="C2304" s="814"/>
      <c r="D2304" s="814"/>
      <c r="E2304" s="814"/>
      <c r="F2304" s="814"/>
      <c r="G2304" s="814"/>
      <c r="H2304" s="814"/>
      <c r="I2304" s="814"/>
      <c r="J2304" s="814"/>
      <c r="K2304" s="814"/>
      <c r="L2304" s="814"/>
      <c r="M2304" s="814"/>
      <c r="N2304" s="814"/>
      <c r="O2304" s="579">
        <f t="shared" si="247"/>
        <v>0</v>
      </c>
      <c r="P2304" s="585" t="e">
        <f t="shared" si="248"/>
        <v>#N/A</v>
      </c>
      <c r="Q2304" s="602"/>
      <c r="R2304" s="602"/>
      <c r="S2304" s="579">
        <f t="shared" si="249"/>
        <v>0</v>
      </c>
      <c r="T2304" s="579">
        <f t="shared" si="250"/>
        <v>0</v>
      </c>
      <c r="U2304" s="814"/>
      <c r="V2304" s="814"/>
    </row>
    <row r="2305" spans="1:22" ht="15.75" hidden="1" customHeight="1" thickBot="1" x14ac:dyDescent="0.25">
      <c r="A2305" s="580" t="str">
        <f t="shared" si="251"/>
        <v/>
      </c>
      <c r="B2305" s="814"/>
      <c r="C2305" s="814"/>
      <c r="D2305" s="814"/>
      <c r="E2305" s="814"/>
      <c r="F2305" s="814"/>
      <c r="G2305" s="814"/>
      <c r="H2305" s="814"/>
      <c r="I2305" s="814"/>
      <c r="J2305" s="814"/>
      <c r="K2305" s="814"/>
      <c r="L2305" s="814"/>
      <c r="M2305" s="814"/>
      <c r="N2305" s="814"/>
      <c r="O2305" s="579">
        <f t="shared" si="247"/>
        <v>0</v>
      </c>
      <c r="P2305" s="585" t="e">
        <f t="shared" si="248"/>
        <v>#N/A</v>
      </c>
      <c r="Q2305" s="602"/>
      <c r="R2305" s="602"/>
      <c r="S2305" s="579">
        <f t="shared" si="249"/>
        <v>0</v>
      </c>
      <c r="T2305" s="579">
        <f t="shared" si="250"/>
        <v>0</v>
      </c>
      <c r="U2305" s="814"/>
      <c r="V2305" s="814"/>
    </row>
    <row r="2306" spans="1:22" ht="15.75" hidden="1" customHeight="1" thickBot="1" x14ac:dyDescent="0.25">
      <c r="A2306" s="580" t="str">
        <f t="shared" si="251"/>
        <v/>
      </c>
      <c r="B2306" s="814"/>
      <c r="C2306" s="814"/>
      <c r="D2306" s="814"/>
      <c r="E2306" s="814"/>
      <c r="F2306" s="814"/>
      <c r="G2306" s="814"/>
      <c r="H2306" s="814"/>
      <c r="I2306" s="814"/>
      <c r="J2306" s="814"/>
      <c r="K2306" s="814"/>
      <c r="L2306" s="814"/>
      <c r="M2306" s="814"/>
      <c r="N2306" s="814"/>
      <c r="O2306" s="579">
        <f t="shared" si="247"/>
        <v>0</v>
      </c>
      <c r="P2306" s="585" t="e">
        <f t="shared" si="248"/>
        <v>#N/A</v>
      </c>
      <c r="Q2306" s="602"/>
      <c r="R2306" s="602"/>
      <c r="S2306" s="579">
        <f t="shared" si="249"/>
        <v>0</v>
      </c>
      <c r="T2306" s="579">
        <f t="shared" si="250"/>
        <v>0</v>
      </c>
      <c r="U2306" s="814"/>
      <c r="V2306" s="814"/>
    </row>
    <row r="2307" spans="1:22" ht="15.75" hidden="1" customHeight="1" thickBot="1" x14ac:dyDescent="0.25">
      <c r="A2307" s="580" t="str">
        <f t="shared" si="251"/>
        <v/>
      </c>
      <c r="B2307" s="814"/>
      <c r="C2307" s="814"/>
      <c r="D2307" s="814"/>
      <c r="E2307" s="814"/>
      <c r="F2307" s="814"/>
      <c r="G2307" s="814"/>
      <c r="H2307" s="814"/>
      <c r="I2307" s="814"/>
      <c r="J2307" s="814"/>
      <c r="K2307" s="814"/>
      <c r="L2307" s="814"/>
      <c r="M2307" s="814"/>
      <c r="N2307" s="814"/>
      <c r="O2307" s="579">
        <f t="shared" si="247"/>
        <v>0</v>
      </c>
      <c r="P2307" s="585" t="e">
        <f t="shared" si="248"/>
        <v>#N/A</v>
      </c>
      <c r="Q2307" s="602"/>
      <c r="R2307" s="602"/>
      <c r="S2307" s="579">
        <f t="shared" si="249"/>
        <v>0</v>
      </c>
      <c r="T2307" s="579">
        <f t="shared" si="250"/>
        <v>0</v>
      </c>
      <c r="U2307" s="814"/>
      <c r="V2307" s="814"/>
    </row>
    <row r="2308" spans="1:22" ht="15.75" hidden="1" customHeight="1" thickBot="1" x14ac:dyDescent="0.25">
      <c r="A2308" s="580" t="str">
        <f t="shared" si="251"/>
        <v/>
      </c>
      <c r="B2308" s="814"/>
      <c r="C2308" s="814"/>
      <c r="D2308" s="814"/>
      <c r="E2308" s="814"/>
      <c r="F2308" s="814"/>
      <c r="G2308" s="814"/>
      <c r="H2308" s="814"/>
      <c r="I2308" s="814"/>
      <c r="J2308" s="814"/>
      <c r="K2308" s="814"/>
      <c r="L2308" s="814"/>
      <c r="M2308" s="814"/>
      <c r="N2308" s="814"/>
      <c r="O2308" s="579">
        <f t="shared" si="247"/>
        <v>0</v>
      </c>
      <c r="P2308" s="585" t="e">
        <f t="shared" si="248"/>
        <v>#N/A</v>
      </c>
      <c r="Q2308" s="602"/>
      <c r="R2308" s="602"/>
      <c r="S2308" s="579">
        <f t="shared" si="249"/>
        <v>0</v>
      </c>
      <c r="T2308" s="579">
        <f t="shared" si="250"/>
        <v>0</v>
      </c>
      <c r="U2308" s="814"/>
      <c r="V2308" s="814"/>
    </row>
    <row r="2309" spans="1:22" ht="15.75" hidden="1" customHeight="1" thickBot="1" x14ac:dyDescent="0.25">
      <c r="A2309" s="580" t="str">
        <f t="shared" si="251"/>
        <v/>
      </c>
      <c r="B2309" s="814"/>
      <c r="C2309" s="814"/>
      <c r="D2309" s="814"/>
      <c r="E2309" s="814"/>
      <c r="F2309" s="814"/>
      <c r="G2309" s="814"/>
      <c r="H2309" s="814"/>
      <c r="I2309" s="814"/>
      <c r="J2309" s="814"/>
      <c r="K2309" s="814"/>
      <c r="L2309" s="814"/>
      <c r="M2309" s="814"/>
      <c r="N2309" s="814"/>
      <c r="O2309" s="579">
        <f t="shared" si="247"/>
        <v>0</v>
      </c>
      <c r="P2309" s="585" t="e">
        <f t="shared" si="248"/>
        <v>#N/A</v>
      </c>
      <c r="Q2309" s="602"/>
      <c r="R2309" s="602"/>
      <c r="S2309" s="579">
        <f t="shared" si="249"/>
        <v>0</v>
      </c>
      <c r="T2309" s="579">
        <f t="shared" si="250"/>
        <v>0</v>
      </c>
      <c r="U2309" s="814"/>
      <c r="V2309" s="814"/>
    </row>
    <row r="2310" spans="1:22" ht="15.75" hidden="1" customHeight="1" thickBot="1" x14ac:dyDescent="0.25">
      <c r="A2310" s="580" t="str">
        <f t="shared" si="251"/>
        <v/>
      </c>
      <c r="B2310" s="814"/>
      <c r="C2310" s="814"/>
      <c r="D2310" s="814"/>
      <c r="E2310" s="814"/>
      <c r="F2310" s="814"/>
      <c r="G2310" s="814"/>
      <c r="H2310" s="814"/>
      <c r="I2310" s="814"/>
      <c r="J2310" s="814"/>
      <c r="K2310" s="814"/>
      <c r="L2310" s="814"/>
      <c r="M2310" s="814"/>
      <c r="N2310" s="814"/>
      <c r="O2310" s="579">
        <f t="shared" si="247"/>
        <v>0</v>
      </c>
      <c r="P2310" s="585" t="e">
        <f t="shared" si="248"/>
        <v>#N/A</v>
      </c>
      <c r="Q2310" s="602"/>
      <c r="R2310" s="602"/>
      <c r="S2310" s="579">
        <f t="shared" si="249"/>
        <v>0</v>
      </c>
      <c r="T2310" s="579">
        <f t="shared" si="250"/>
        <v>0</v>
      </c>
      <c r="U2310" s="814"/>
      <c r="V2310" s="814"/>
    </row>
    <row r="2311" spans="1:22" ht="15.75" hidden="1" customHeight="1" thickBot="1" x14ac:dyDescent="0.25">
      <c r="A2311" s="580" t="str">
        <f t="shared" si="251"/>
        <v/>
      </c>
      <c r="B2311" s="814"/>
      <c r="C2311" s="814"/>
      <c r="D2311" s="814"/>
      <c r="E2311" s="814"/>
      <c r="F2311" s="814"/>
      <c r="G2311" s="814"/>
      <c r="H2311" s="814"/>
      <c r="I2311" s="814"/>
      <c r="J2311" s="814"/>
      <c r="K2311" s="814"/>
      <c r="L2311" s="814"/>
      <c r="M2311" s="814"/>
      <c r="N2311" s="814"/>
      <c r="O2311" s="579">
        <f t="shared" si="247"/>
        <v>0</v>
      </c>
      <c r="P2311" s="585" t="e">
        <f t="shared" si="248"/>
        <v>#N/A</v>
      </c>
      <c r="Q2311" s="602"/>
      <c r="R2311" s="602"/>
      <c r="S2311" s="579">
        <f t="shared" si="249"/>
        <v>0</v>
      </c>
      <c r="T2311" s="579">
        <f t="shared" si="250"/>
        <v>0</v>
      </c>
      <c r="U2311" s="814"/>
      <c r="V2311" s="814"/>
    </row>
    <row r="2312" spans="1:22" ht="15.75" hidden="1" customHeight="1" thickBot="1" x14ac:dyDescent="0.25">
      <c r="A2312" s="580" t="str">
        <f t="shared" si="251"/>
        <v/>
      </c>
      <c r="B2312" s="814"/>
      <c r="C2312" s="814"/>
      <c r="D2312" s="814"/>
      <c r="E2312" s="814"/>
      <c r="F2312" s="814"/>
      <c r="G2312" s="814"/>
      <c r="H2312" s="814"/>
      <c r="I2312" s="814"/>
      <c r="J2312" s="814"/>
      <c r="K2312" s="814"/>
      <c r="L2312" s="814"/>
      <c r="M2312" s="814"/>
      <c r="N2312" s="814"/>
      <c r="O2312" s="579">
        <f t="shared" si="247"/>
        <v>0</v>
      </c>
      <c r="P2312" s="585" t="e">
        <f t="shared" si="248"/>
        <v>#N/A</v>
      </c>
      <c r="Q2312" s="602"/>
      <c r="R2312" s="602"/>
      <c r="S2312" s="579">
        <f t="shared" si="249"/>
        <v>0</v>
      </c>
      <c r="T2312" s="579">
        <f t="shared" si="250"/>
        <v>0</v>
      </c>
      <c r="U2312" s="814"/>
      <c r="V2312" s="814"/>
    </row>
    <row r="2313" spans="1:22" ht="15.75" hidden="1" customHeight="1" thickBot="1" x14ac:dyDescent="0.25">
      <c r="A2313" s="580" t="str">
        <f t="shared" si="251"/>
        <v/>
      </c>
      <c r="B2313" s="814"/>
      <c r="C2313" s="814"/>
      <c r="D2313" s="814"/>
      <c r="E2313" s="814"/>
      <c r="F2313" s="814"/>
      <c r="G2313" s="814"/>
      <c r="H2313" s="814"/>
      <c r="I2313" s="814"/>
      <c r="J2313" s="814"/>
      <c r="K2313" s="814"/>
      <c r="L2313" s="814"/>
      <c r="M2313" s="814"/>
      <c r="N2313" s="814"/>
      <c r="O2313" s="579">
        <f t="shared" si="247"/>
        <v>0</v>
      </c>
      <c r="P2313" s="585" t="e">
        <f t="shared" si="248"/>
        <v>#N/A</v>
      </c>
      <c r="Q2313" s="602"/>
      <c r="R2313" s="602"/>
      <c r="S2313" s="579">
        <f t="shared" si="249"/>
        <v>0</v>
      </c>
      <c r="T2313" s="579">
        <f t="shared" si="250"/>
        <v>0</v>
      </c>
      <c r="U2313" s="814"/>
      <c r="V2313" s="814"/>
    </row>
    <row r="2314" spans="1:22" ht="15.75" hidden="1" customHeight="1" thickBot="1" x14ac:dyDescent="0.25">
      <c r="A2314" s="580" t="str">
        <f t="shared" si="251"/>
        <v/>
      </c>
      <c r="B2314" s="814"/>
      <c r="C2314" s="814"/>
      <c r="D2314" s="814"/>
      <c r="E2314" s="814"/>
      <c r="F2314" s="814"/>
      <c r="G2314" s="814"/>
      <c r="H2314" s="814"/>
      <c r="I2314" s="814"/>
      <c r="J2314" s="814"/>
      <c r="K2314" s="814"/>
      <c r="L2314" s="814"/>
      <c r="M2314" s="814"/>
      <c r="N2314" s="814"/>
      <c r="O2314" s="579">
        <f t="shared" si="247"/>
        <v>0</v>
      </c>
      <c r="P2314" s="585" t="e">
        <f t="shared" si="248"/>
        <v>#N/A</v>
      </c>
      <c r="Q2314" s="602"/>
      <c r="R2314" s="602"/>
      <c r="S2314" s="579">
        <f t="shared" si="249"/>
        <v>0</v>
      </c>
      <c r="T2314" s="579">
        <f t="shared" si="250"/>
        <v>0</v>
      </c>
      <c r="U2314" s="814"/>
      <c r="V2314" s="814"/>
    </row>
    <row r="2315" spans="1:22" ht="15.75" hidden="1" customHeight="1" thickBot="1" x14ac:dyDescent="0.25">
      <c r="A2315" s="580" t="str">
        <f t="shared" si="251"/>
        <v/>
      </c>
      <c r="B2315" s="814"/>
      <c r="C2315" s="814"/>
      <c r="D2315" s="814"/>
      <c r="E2315" s="814"/>
      <c r="F2315" s="814"/>
      <c r="G2315" s="814"/>
      <c r="H2315" s="814"/>
      <c r="I2315" s="814"/>
      <c r="J2315" s="814"/>
      <c r="K2315" s="814"/>
      <c r="L2315" s="814"/>
      <c r="M2315" s="814"/>
      <c r="N2315" s="814"/>
      <c r="O2315" s="579">
        <f t="shared" si="247"/>
        <v>0</v>
      </c>
      <c r="P2315" s="585" t="e">
        <f t="shared" si="248"/>
        <v>#N/A</v>
      </c>
      <c r="Q2315" s="602"/>
      <c r="R2315" s="602"/>
      <c r="S2315" s="579">
        <f t="shared" si="249"/>
        <v>0</v>
      </c>
      <c r="T2315" s="579">
        <f t="shared" si="250"/>
        <v>0</v>
      </c>
      <c r="U2315" s="814"/>
      <c r="V2315" s="814"/>
    </row>
    <row r="2316" spans="1:22" ht="15.75" hidden="1" customHeight="1" thickBot="1" x14ac:dyDescent="0.25">
      <c r="A2316" s="580" t="str">
        <f t="shared" si="251"/>
        <v/>
      </c>
      <c r="B2316" s="814"/>
      <c r="C2316" s="814"/>
      <c r="D2316" s="814"/>
      <c r="E2316" s="814"/>
      <c r="F2316" s="814"/>
      <c r="G2316" s="814"/>
      <c r="H2316" s="814"/>
      <c r="I2316" s="814"/>
      <c r="J2316" s="814"/>
      <c r="K2316" s="814"/>
      <c r="L2316" s="814"/>
      <c r="M2316" s="814"/>
      <c r="N2316" s="814"/>
      <c r="O2316" s="579">
        <f t="shared" si="247"/>
        <v>0</v>
      </c>
      <c r="P2316" s="585" t="e">
        <f t="shared" si="248"/>
        <v>#N/A</v>
      </c>
      <c r="Q2316" s="602"/>
      <c r="R2316" s="602"/>
      <c r="S2316" s="579">
        <f t="shared" si="249"/>
        <v>0</v>
      </c>
      <c r="T2316" s="579">
        <f t="shared" si="250"/>
        <v>0</v>
      </c>
      <c r="U2316" s="814"/>
      <c r="V2316" s="814"/>
    </row>
    <row r="2317" spans="1:22" ht="15.75" hidden="1" customHeight="1" thickBot="1" x14ac:dyDescent="0.25">
      <c r="A2317" s="580" t="str">
        <f t="shared" si="251"/>
        <v/>
      </c>
      <c r="B2317" s="814"/>
      <c r="C2317" s="814"/>
      <c r="D2317" s="814"/>
      <c r="E2317" s="814"/>
      <c r="F2317" s="814"/>
      <c r="G2317" s="814"/>
      <c r="H2317" s="814"/>
      <c r="I2317" s="814"/>
      <c r="J2317" s="814"/>
      <c r="K2317" s="814"/>
      <c r="L2317" s="814"/>
      <c r="M2317" s="814"/>
      <c r="N2317" s="814"/>
      <c r="O2317" s="579">
        <f t="shared" si="247"/>
        <v>0</v>
      </c>
      <c r="P2317" s="585" t="e">
        <f t="shared" si="248"/>
        <v>#N/A</v>
      </c>
      <c r="Q2317" s="602"/>
      <c r="R2317" s="602"/>
      <c r="S2317" s="579">
        <f t="shared" si="249"/>
        <v>0</v>
      </c>
      <c r="T2317" s="579">
        <f t="shared" si="250"/>
        <v>0</v>
      </c>
      <c r="U2317" s="814"/>
      <c r="V2317" s="814"/>
    </row>
    <row r="2318" spans="1:22" ht="15.75" hidden="1" customHeight="1" thickBot="1" x14ac:dyDescent="0.25">
      <c r="A2318" s="580" t="str">
        <f t="shared" si="251"/>
        <v/>
      </c>
      <c r="B2318" s="814"/>
      <c r="C2318" s="814"/>
      <c r="D2318" s="814"/>
      <c r="E2318" s="814"/>
      <c r="F2318" s="814"/>
      <c r="G2318" s="814"/>
      <c r="H2318" s="814"/>
      <c r="I2318" s="814"/>
      <c r="J2318" s="814"/>
      <c r="K2318" s="814"/>
      <c r="L2318" s="814"/>
      <c r="M2318" s="814"/>
      <c r="N2318" s="814"/>
      <c r="O2318" s="579">
        <f t="shared" si="247"/>
        <v>0</v>
      </c>
      <c r="P2318" s="585" t="e">
        <f t="shared" si="248"/>
        <v>#N/A</v>
      </c>
      <c r="Q2318" s="602"/>
      <c r="R2318" s="602"/>
      <c r="S2318" s="579">
        <f t="shared" si="249"/>
        <v>0</v>
      </c>
      <c r="T2318" s="579">
        <f t="shared" si="250"/>
        <v>0</v>
      </c>
      <c r="U2318" s="814"/>
      <c r="V2318" s="814"/>
    </row>
    <row r="2319" spans="1:22" ht="15.75" hidden="1" customHeight="1" thickBot="1" x14ac:dyDescent="0.25">
      <c r="A2319" s="580" t="str">
        <f t="shared" si="251"/>
        <v/>
      </c>
      <c r="B2319" s="814"/>
      <c r="C2319" s="814"/>
      <c r="D2319" s="814"/>
      <c r="E2319" s="814"/>
      <c r="F2319" s="814"/>
      <c r="G2319" s="814"/>
      <c r="H2319" s="814"/>
      <c r="I2319" s="814"/>
      <c r="J2319" s="814"/>
      <c r="K2319" s="814"/>
      <c r="L2319" s="814"/>
      <c r="M2319" s="814"/>
      <c r="N2319" s="814"/>
      <c r="O2319" s="579">
        <f t="shared" si="247"/>
        <v>0</v>
      </c>
      <c r="P2319" s="585" t="e">
        <f t="shared" si="248"/>
        <v>#N/A</v>
      </c>
      <c r="Q2319" s="602"/>
      <c r="R2319" s="602"/>
      <c r="S2319" s="579">
        <f t="shared" si="249"/>
        <v>0</v>
      </c>
      <c r="T2319" s="579">
        <f t="shared" si="250"/>
        <v>0</v>
      </c>
      <c r="U2319" s="814"/>
      <c r="V2319" s="814"/>
    </row>
    <row r="2320" spans="1:22" ht="15.75" hidden="1" customHeight="1" thickBot="1" x14ac:dyDescent="0.25">
      <c r="A2320" s="580" t="str">
        <f t="shared" si="251"/>
        <v/>
      </c>
      <c r="B2320" s="814"/>
      <c r="C2320" s="814"/>
      <c r="D2320" s="814"/>
      <c r="E2320" s="814"/>
      <c r="F2320" s="814"/>
      <c r="G2320" s="814"/>
      <c r="H2320" s="814"/>
      <c r="I2320" s="814"/>
      <c r="J2320" s="814"/>
      <c r="K2320" s="814"/>
      <c r="L2320" s="814"/>
      <c r="M2320" s="814"/>
      <c r="N2320" s="814"/>
      <c r="O2320" s="579">
        <f t="shared" si="247"/>
        <v>0</v>
      </c>
      <c r="P2320" s="585" t="e">
        <f t="shared" si="248"/>
        <v>#N/A</v>
      </c>
      <c r="Q2320" s="602"/>
      <c r="R2320" s="602"/>
      <c r="S2320" s="579">
        <f t="shared" si="249"/>
        <v>0</v>
      </c>
      <c r="T2320" s="579">
        <f t="shared" si="250"/>
        <v>0</v>
      </c>
      <c r="U2320" s="814"/>
      <c r="V2320" s="814"/>
    </row>
    <row r="2321" spans="1:22" ht="15.75" hidden="1" customHeight="1" thickBot="1" x14ac:dyDescent="0.25">
      <c r="A2321" s="580" t="str">
        <f t="shared" si="251"/>
        <v/>
      </c>
      <c r="B2321" s="814"/>
      <c r="C2321" s="814"/>
      <c r="D2321" s="814"/>
      <c r="E2321" s="814"/>
      <c r="F2321" s="814"/>
      <c r="G2321" s="814"/>
      <c r="H2321" s="814"/>
      <c r="I2321" s="814"/>
      <c r="J2321" s="814"/>
      <c r="K2321" s="814"/>
      <c r="L2321" s="814"/>
      <c r="M2321" s="814"/>
      <c r="N2321" s="814"/>
      <c r="O2321" s="579">
        <f t="shared" si="247"/>
        <v>0</v>
      </c>
      <c r="P2321" s="585" t="e">
        <f t="shared" si="248"/>
        <v>#N/A</v>
      </c>
      <c r="Q2321" s="602"/>
      <c r="R2321" s="602"/>
      <c r="S2321" s="579">
        <f t="shared" si="249"/>
        <v>0</v>
      </c>
      <c r="T2321" s="579">
        <f t="shared" si="250"/>
        <v>0</v>
      </c>
      <c r="U2321" s="814"/>
      <c r="V2321" s="814"/>
    </row>
    <row r="2322" spans="1:22" ht="15.75" hidden="1" customHeight="1" thickBot="1" x14ac:dyDescent="0.25">
      <c r="A2322" s="580" t="str">
        <f t="shared" si="251"/>
        <v/>
      </c>
      <c r="B2322" s="814"/>
      <c r="C2322" s="814"/>
      <c r="D2322" s="814"/>
      <c r="E2322" s="814"/>
      <c r="F2322" s="814"/>
      <c r="G2322" s="814"/>
      <c r="H2322" s="814"/>
      <c r="I2322" s="814"/>
      <c r="J2322" s="814"/>
      <c r="K2322" s="814"/>
      <c r="L2322" s="814"/>
      <c r="M2322" s="814"/>
      <c r="N2322" s="814"/>
      <c r="O2322" s="579">
        <f t="shared" si="247"/>
        <v>0</v>
      </c>
      <c r="P2322" s="585" t="e">
        <f t="shared" si="248"/>
        <v>#N/A</v>
      </c>
      <c r="Q2322" s="602"/>
      <c r="R2322" s="602"/>
      <c r="S2322" s="579">
        <f t="shared" si="249"/>
        <v>0</v>
      </c>
      <c r="T2322" s="579">
        <f t="shared" si="250"/>
        <v>0</v>
      </c>
      <c r="U2322" s="814"/>
      <c r="V2322" s="814"/>
    </row>
    <row r="2323" spans="1:22" ht="15.75" hidden="1" customHeight="1" thickBot="1" x14ac:dyDescent="0.25">
      <c r="A2323" s="580" t="str">
        <f t="shared" si="251"/>
        <v/>
      </c>
      <c r="B2323" s="814"/>
      <c r="C2323" s="814"/>
      <c r="D2323" s="814"/>
      <c r="E2323" s="814"/>
      <c r="F2323" s="814"/>
      <c r="G2323" s="814"/>
      <c r="H2323" s="814"/>
      <c r="I2323" s="814"/>
      <c r="J2323" s="814"/>
      <c r="K2323" s="814"/>
      <c r="L2323" s="814"/>
      <c r="M2323" s="814"/>
      <c r="N2323" s="814"/>
      <c r="O2323" s="579">
        <f t="shared" si="247"/>
        <v>0</v>
      </c>
      <c r="P2323" s="585" t="e">
        <f t="shared" si="248"/>
        <v>#N/A</v>
      </c>
      <c r="Q2323" s="602"/>
      <c r="R2323" s="602"/>
      <c r="S2323" s="579">
        <f t="shared" si="249"/>
        <v>0</v>
      </c>
      <c r="T2323" s="579">
        <f t="shared" si="250"/>
        <v>0</v>
      </c>
      <c r="U2323" s="814"/>
      <c r="V2323" s="814"/>
    </row>
    <row r="2324" spans="1:22" ht="15.75" hidden="1" customHeight="1" thickBot="1" x14ac:dyDescent="0.25">
      <c r="A2324" s="580" t="str">
        <f t="shared" si="251"/>
        <v/>
      </c>
      <c r="B2324" s="814"/>
      <c r="C2324" s="814"/>
      <c r="D2324" s="814"/>
      <c r="E2324" s="814"/>
      <c r="F2324" s="814"/>
      <c r="G2324" s="814"/>
      <c r="H2324" s="814"/>
      <c r="I2324" s="814"/>
      <c r="J2324" s="814"/>
      <c r="K2324" s="814"/>
      <c r="L2324" s="814"/>
      <c r="M2324" s="814"/>
      <c r="N2324" s="814"/>
      <c r="O2324" s="579">
        <f t="shared" si="247"/>
        <v>0</v>
      </c>
      <c r="P2324" s="585" t="e">
        <f t="shared" si="248"/>
        <v>#N/A</v>
      </c>
      <c r="Q2324" s="602"/>
      <c r="R2324" s="602"/>
      <c r="S2324" s="579">
        <f t="shared" si="249"/>
        <v>0</v>
      </c>
      <c r="T2324" s="579">
        <f t="shared" si="250"/>
        <v>0</v>
      </c>
      <c r="U2324" s="814"/>
      <c r="V2324" s="814"/>
    </row>
    <row r="2325" spans="1:22" ht="15.75" hidden="1" customHeight="1" thickBot="1" x14ac:dyDescent="0.25">
      <c r="A2325" s="580" t="str">
        <f t="shared" si="251"/>
        <v/>
      </c>
      <c r="B2325" s="814"/>
      <c r="C2325" s="814"/>
      <c r="D2325" s="814"/>
      <c r="E2325" s="814"/>
      <c r="F2325" s="814"/>
      <c r="G2325" s="814"/>
      <c r="H2325" s="814"/>
      <c r="I2325" s="814"/>
      <c r="J2325" s="814"/>
      <c r="K2325" s="814"/>
      <c r="L2325" s="814"/>
      <c r="M2325" s="814"/>
      <c r="N2325" s="814"/>
      <c r="O2325" s="579">
        <f t="shared" si="247"/>
        <v>0</v>
      </c>
      <c r="P2325" s="585" t="e">
        <f t="shared" si="248"/>
        <v>#N/A</v>
      </c>
      <c r="Q2325" s="602"/>
      <c r="R2325" s="602"/>
      <c r="S2325" s="579">
        <f t="shared" si="249"/>
        <v>0</v>
      </c>
      <c r="T2325" s="579">
        <f t="shared" si="250"/>
        <v>0</v>
      </c>
      <c r="U2325" s="814"/>
      <c r="V2325" s="814"/>
    </row>
    <row r="2326" spans="1:22" ht="15.75" hidden="1" customHeight="1" thickBot="1" x14ac:dyDescent="0.25">
      <c r="A2326" s="580" t="str">
        <f t="shared" si="251"/>
        <v/>
      </c>
      <c r="B2326" s="814"/>
      <c r="C2326" s="814"/>
      <c r="D2326" s="814"/>
      <c r="E2326" s="814"/>
      <c r="F2326" s="814"/>
      <c r="G2326" s="814"/>
      <c r="H2326" s="814"/>
      <c r="I2326" s="814"/>
      <c r="J2326" s="814"/>
      <c r="K2326" s="814"/>
      <c r="L2326" s="814"/>
      <c r="M2326" s="814"/>
      <c r="N2326" s="814"/>
      <c r="O2326" s="579">
        <f t="shared" si="247"/>
        <v>0</v>
      </c>
      <c r="P2326" s="585" t="e">
        <f t="shared" si="248"/>
        <v>#N/A</v>
      </c>
      <c r="Q2326" s="602"/>
      <c r="R2326" s="602"/>
      <c r="S2326" s="579">
        <f t="shared" si="249"/>
        <v>0</v>
      </c>
      <c r="T2326" s="579">
        <f t="shared" si="250"/>
        <v>0</v>
      </c>
      <c r="U2326" s="814"/>
      <c r="V2326" s="814"/>
    </row>
    <row r="2327" spans="1:22" ht="15.75" hidden="1" customHeight="1" thickBot="1" x14ac:dyDescent="0.25">
      <c r="A2327" s="580" t="str">
        <f t="shared" si="251"/>
        <v/>
      </c>
      <c r="B2327" s="814"/>
      <c r="C2327" s="814"/>
      <c r="D2327" s="814"/>
      <c r="E2327" s="814"/>
      <c r="F2327" s="814"/>
      <c r="G2327" s="814"/>
      <c r="H2327" s="814"/>
      <c r="I2327" s="814"/>
      <c r="J2327" s="814"/>
      <c r="K2327" s="814"/>
      <c r="L2327" s="814"/>
      <c r="M2327" s="814"/>
      <c r="N2327" s="814"/>
      <c r="O2327" s="579">
        <f t="shared" si="247"/>
        <v>0</v>
      </c>
      <c r="P2327" s="585" t="e">
        <f t="shared" si="248"/>
        <v>#N/A</v>
      </c>
      <c r="Q2327" s="602"/>
      <c r="R2327" s="602"/>
      <c r="S2327" s="579">
        <f t="shared" si="249"/>
        <v>0</v>
      </c>
      <c r="T2327" s="579">
        <f t="shared" si="250"/>
        <v>0</v>
      </c>
      <c r="U2327" s="814"/>
      <c r="V2327" s="814"/>
    </row>
    <row r="2328" spans="1:22" ht="15.75" hidden="1" customHeight="1" thickBot="1" x14ac:dyDescent="0.25">
      <c r="A2328" s="580" t="str">
        <f t="shared" si="251"/>
        <v/>
      </c>
      <c r="B2328" s="814"/>
      <c r="C2328" s="814"/>
      <c r="D2328" s="814"/>
      <c r="E2328" s="814"/>
      <c r="F2328" s="814"/>
      <c r="G2328" s="814"/>
      <c r="H2328" s="814"/>
      <c r="I2328" s="814"/>
      <c r="J2328" s="814"/>
      <c r="K2328" s="814"/>
      <c r="L2328" s="814"/>
      <c r="M2328" s="814"/>
      <c r="N2328" s="814"/>
      <c r="O2328" s="579">
        <f t="shared" si="247"/>
        <v>0</v>
      </c>
      <c r="P2328" s="585" t="e">
        <f t="shared" si="248"/>
        <v>#N/A</v>
      </c>
      <c r="Q2328" s="602"/>
      <c r="R2328" s="602"/>
      <c r="S2328" s="579">
        <f t="shared" si="249"/>
        <v>0</v>
      </c>
      <c r="T2328" s="579">
        <f t="shared" si="250"/>
        <v>0</v>
      </c>
      <c r="U2328" s="814"/>
      <c r="V2328" s="814"/>
    </row>
    <row r="2329" spans="1:22" ht="15.75" hidden="1" customHeight="1" thickBot="1" x14ac:dyDescent="0.25">
      <c r="A2329" s="580" t="str">
        <f t="shared" si="251"/>
        <v/>
      </c>
      <c r="B2329" s="814"/>
      <c r="C2329" s="814"/>
      <c r="D2329" s="814"/>
      <c r="E2329" s="814"/>
      <c r="F2329" s="814"/>
      <c r="G2329" s="814"/>
      <c r="H2329" s="814"/>
      <c r="I2329" s="814"/>
      <c r="J2329" s="814"/>
      <c r="K2329" s="814"/>
      <c r="L2329" s="814"/>
      <c r="M2329" s="814"/>
      <c r="N2329" s="814"/>
      <c r="O2329" s="579">
        <f t="shared" si="247"/>
        <v>0</v>
      </c>
      <c r="P2329" s="585" t="e">
        <f t="shared" si="248"/>
        <v>#N/A</v>
      </c>
      <c r="Q2329" s="602"/>
      <c r="R2329" s="602"/>
      <c r="S2329" s="579">
        <f t="shared" si="249"/>
        <v>0</v>
      </c>
      <c r="T2329" s="579">
        <f t="shared" si="250"/>
        <v>0</v>
      </c>
      <c r="U2329" s="814"/>
      <c r="V2329" s="814"/>
    </row>
    <row r="2330" spans="1:22" ht="15.75" hidden="1" customHeight="1" thickBot="1" x14ac:dyDescent="0.25">
      <c r="A2330" s="580" t="str">
        <f t="shared" si="251"/>
        <v/>
      </c>
      <c r="B2330" s="814"/>
      <c r="C2330" s="814"/>
      <c r="D2330" s="814"/>
      <c r="E2330" s="814"/>
      <c r="F2330" s="814"/>
      <c r="G2330" s="814"/>
      <c r="H2330" s="814"/>
      <c r="I2330" s="814"/>
      <c r="J2330" s="814"/>
      <c r="K2330" s="814"/>
      <c r="L2330" s="814"/>
      <c r="M2330" s="814"/>
      <c r="N2330" s="814"/>
      <c r="O2330" s="579">
        <f t="shared" si="247"/>
        <v>0</v>
      </c>
      <c r="P2330" s="585" t="e">
        <f t="shared" si="248"/>
        <v>#N/A</v>
      </c>
      <c r="Q2330" s="602"/>
      <c r="R2330" s="602"/>
      <c r="S2330" s="579">
        <f t="shared" si="249"/>
        <v>0</v>
      </c>
      <c r="T2330" s="579">
        <f t="shared" si="250"/>
        <v>0</v>
      </c>
      <c r="U2330" s="814"/>
      <c r="V2330" s="814"/>
    </row>
    <row r="2331" spans="1:22" ht="15.75" hidden="1" customHeight="1" thickBot="1" x14ac:dyDescent="0.25">
      <c r="A2331" s="580" t="str">
        <f t="shared" si="251"/>
        <v/>
      </c>
      <c r="B2331" s="814"/>
      <c r="C2331" s="814"/>
      <c r="D2331" s="814"/>
      <c r="E2331" s="814"/>
      <c r="F2331" s="814"/>
      <c r="G2331" s="814"/>
      <c r="H2331" s="814"/>
      <c r="I2331" s="814"/>
      <c r="J2331" s="814"/>
      <c r="K2331" s="814"/>
      <c r="L2331" s="814"/>
      <c r="M2331" s="814"/>
      <c r="N2331" s="814"/>
      <c r="O2331" s="579">
        <f t="shared" si="247"/>
        <v>0</v>
      </c>
      <c r="P2331" s="585" t="e">
        <f t="shared" si="248"/>
        <v>#N/A</v>
      </c>
      <c r="Q2331" s="602"/>
      <c r="R2331" s="602"/>
      <c r="S2331" s="579">
        <f t="shared" si="249"/>
        <v>0</v>
      </c>
      <c r="T2331" s="579">
        <f t="shared" si="250"/>
        <v>0</v>
      </c>
      <c r="U2331" s="814"/>
      <c r="V2331" s="814"/>
    </row>
    <row r="2332" spans="1:22" ht="15.75" hidden="1" customHeight="1" thickBot="1" x14ac:dyDescent="0.25">
      <c r="A2332" s="580" t="str">
        <f t="shared" si="251"/>
        <v/>
      </c>
      <c r="B2332" s="814"/>
      <c r="C2332" s="814"/>
      <c r="D2332" s="814"/>
      <c r="E2332" s="814"/>
      <c r="F2332" s="814"/>
      <c r="G2332" s="814"/>
      <c r="H2332" s="814"/>
      <c r="I2332" s="814"/>
      <c r="J2332" s="814"/>
      <c r="K2332" s="814"/>
      <c r="L2332" s="814"/>
      <c r="M2332" s="814"/>
      <c r="N2332" s="814"/>
      <c r="O2332" s="579">
        <f t="shared" si="247"/>
        <v>0</v>
      </c>
      <c r="P2332" s="585" t="e">
        <f t="shared" si="248"/>
        <v>#N/A</v>
      </c>
      <c r="Q2332" s="602"/>
      <c r="R2332" s="602"/>
      <c r="S2332" s="579">
        <f t="shared" si="249"/>
        <v>0</v>
      </c>
      <c r="T2332" s="579">
        <f t="shared" si="250"/>
        <v>0</v>
      </c>
      <c r="U2332" s="814"/>
      <c r="V2332" s="814"/>
    </row>
    <row r="2333" spans="1:22" ht="15.75" hidden="1" customHeight="1" thickBot="1" x14ac:dyDescent="0.25">
      <c r="A2333" s="580" t="str">
        <f t="shared" si="251"/>
        <v/>
      </c>
      <c r="B2333" s="814"/>
      <c r="C2333" s="814"/>
      <c r="D2333" s="814"/>
      <c r="E2333" s="814"/>
      <c r="F2333" s="814"/>
      <c r="G2333" s="814"/>
      <c r="H2333" s="814"/>
      <c r="I2333" s="814"/>
      <c r="J2333" s="814"/>
      <c r="K2333" s="814"/>
      <c r="L2333" s="814"/>
      <c r="M2333" s="814"/>
      <c r="N2333" s="814"/>
      <c r="O2333" s="579">
        <f t="shared" si="247"/>
        <v>0</v>
      </c>
      <c r="P2333" s="585" t="e">
        <f t="shared" si="248"/>
        <v>#N/A</v>
      </c>
      <c r="Q2333" s="602"/>
      <c r="R2333" s="602"/>
      <c r="S2333" s="579">
        <f t="shared" si="249"/>
        <v>0</v>
      </c>
      <c r="T2333" s="579">
        <f t="shared" si="250"/>
        <v>0</v>
      </c>
      <c r="U2333" s="814"/>
      <c r="V2333" s="814"/>
    </row>
    <row r="2334" spans="1:22" ht="15.75" hidden="1" customHeight="1" thickBot="1" x14ac:dyDescent="0.25">
      <c r="A2334" s="580" t="str">
        <f t="shared" si="251"/>
        <v/>
      </c>
      <c r="B2334" s="814"/>
      <c r="C2334" s="814"/>
      <c r="D2334" s="814"/>
      <c r="E2334" s="814"/>
      <c r="F2334" s="814"/>
      <c r="G2334" s="814"/>
      <c r="H2334" s="814"/>
      <c r="I2334" s="814"/>
      <c r="J2334" s="814"/>
      <c r="K2334" s="814"/>
      <c r="L2334" s="814"/>
      <c r="M2334" s="814"/>
      <c r="N2334" s="814"/>
      <c r="O2334" s="579">
        <f t="shared" si="247"/>
        <v>0</v>
      </c>
      <c r="P2334" s="585" t="e">
        <f t="shared" si="248"/>
        <v>#N/A</v>
      </c>
      <c r="Q2334" s="602"/>
      <c r="R2334" s="602"/>
      <c r="S2334" s="579">
        <f t="shared" si="249"/>
        <v>0</v>
      </c>
      <c r="T2334" s="579">
        <f t="shared" si="250"/>
        <v>0</v>
      </c>
      <c r="U2334" s="814"/>
      <c r="V2334" s="814"/>
    </row>
    <row r="2335" spans="1:22" ht="15.75" hidden="1" customHeight="1" thickBot="1" x14ac:dyDescent="0.25">
      <c r="A2335" s="580" t="str">
        <f t="shared" si="251"/>
        <v/>
      </c>
      <c r="B2335" s="814"/>
      <c r="C2335" s="814"/>
      <c r="D2335" s="814"/>
      <c r="E2335" s="814"/>
      <c r="F2335" s="814"/>
      <c r="G2335" s="814"/>
      <c r="H2335" s="814"/>
      <c r="I2335" s="814"/>
      <c r="J2335" s="814"/>
      <c r="K2335" s="814"/>
      <c r="L2335" s="814"/>
      <c r="M2335" s="814"/>
      <c r="N2335" s="814"/>
      <c r="O2335" s="579">
        <f t="shared" si="247"/>
        <v>0</v>
      </c>
      <c r="P2335" s="585" t="e">
        <f t="shared" si="248"/>
        <v>#N/A</v>
      </c>
      <c r="Q2335" s="602"/>
      <c r="R2335" s="602"/>
      <c r="S2335" s="579">
        <f t="shared" si="249"/>
        <v>0</v>
      </c>
      <c r="T2335" s="579">
        <f t="shared" si="250"/>
        <v>0</v>
      </c>
      <c r="U2335" s="814"/>
      <c r="V2335" s="814"/>
    </row>
    <row r="2336" spans="1:22" ht="15.75" hidden="1" customHeight="1" thickBot="1" x14ac:dyDescent="0.25">
      <c r="A2336" s="580" t="str">
        <f t="shared" si="251"/>
        <v/>
      </c>
      <c r="B2336" s="814"/>
      <c r="C2336" s="814"/>
      <c r="D2336" s="814"/>
      <c r="E2336" s="814"/>
      <c r="F2336" s="814"/>
      <c r="G2336" s="814"/>
      <c r="H2336" s="814"/>
      <c r="I2336" s="814"/>
      <c r="J2336" s="814"/>
      <c r="K2336" s="814"/>
      <c r="L2336" s="814"/>
      <c r="M2336" s="814"/>
      <c r="N2336" s="814"/>
      <c r="O2336" s="579">
        <f t="shared" si="247"/>
        <v>0</v>
      </c>
      <c r="P2336" s="585" t="e">
        <f t="shared" si="248"/>
        <v>#N/A</v>
      </c>
      <c r="Q2336" s="602"/>
      <c r="R2336" s="602"/>
      <c r="S2336" s="579">
        <f t="shared" si="249"/>
        <v>0</v>
      </c>
      <c r="T2336" s="579">
        <f t="shared" si="250"/>
        <v>0</v>
      </c>
      <c r="U2336" s="814"/>
      <c r="V2336" s="814"/>
    </row>
    <row r="2337" spans="1:22" ht="15.75" hidden="1" customHeight="1" thickBot="1" x14ac:dyDescent="0.25">
      <c r="A2337" s="580" t="str">
        <f t="shared" si="251"/>
        <v/>
      </c>
      <c r="B2337" s="814"/>
      <c r="C2337" s="814"/>
      <c r="D2337" s="814"/>
      <c r="E2337" s="814"/>
      <c r="F2337" s="814"/>
      <c r="G2337" s="814"/>
      <c r="H2337" s="814"/>
      <c r="I2337" s="814"/>
      <c r="J2337" s="814"/>
      <c r="K2337" s="814"/>
      <c r="L2337" s="814"/>
      <c r="M2337" s="814"/>
      <c r="N2337" s="814"/>
      <c r="O2337" s="579">
        <f t="shared" si="247"/>
        <v>0</v>
      </c>
      <c r="P2337" s="585" t="e">
        <f t="shared" si="248"/>
        <v>#N/A</v>
      </c>
      <c r="Q2337" s="602"/>
      <c r="R2337" s="602"/>
      <c r="S2337" s="579">
        <f t="shared" si="249"/>
        <v>0</v>
      </c>
      <c r="T2337" s="579">
        <f t="shared" si="250"/>
        <v>0</v>
      </c>
      <c r="U2337" s="814"/>
      <c r="V2337" s="814"/>
    </row>
    <row r="2338" spans="1:22" ht="15.75" hidden="1" customHeight="1" thickBot="1" x14ac:dyDescent="0.25">
      <c r="A2338" s="580" t="str">
        <f t="shared" si="251"/>
        <v/>
      </c>
      <c r="B2338" s="814"/>
      <c r="C2338" s="814"/>
      <c r="D2338" s="814"/>
      <c r="E2338" s="814"/>
      <c r="F2338" s="814"/>
      <c r="G2338" s="814"/>
      <c r="H2338" s="814"/>
      <c r="I2338" s="814"/>
      <c r="J2338" s="814"/>
      <c r="K2338" s="814"/>
      <c r="L2338" s="814"/>
      <c r="M2338" s="814"/>
      <c r="N2338" s="814"/>
      <c r="O2338" s="579">
        <f t="shared" si="247"/>
        <v>0</v>
      </c>
      <c r="P2338" s="585" t="e">
        <f t="shared" si="248"/>
        <v>#N/A</v>
      </c>
      <c r="Q2338" s="602"/>
      <c r="R2338" s="602"/>
      <c r="S2338" s="579">
        <f t="shared" si="249"/>
        <v>0</v>
      </c>
      <c r="T2338" s="579">
        <f t="shared" si="250"/>
        <v>0</v>
      </c>
      <c r="U2338" s="814"/>
      <c r="V2338" s="814"/>
    </row>
    <row r="2339" spans="1:22" ht="15.75" hidden="1" customHeight="1" thickBot="1" x14ac:dyDescent="0.25">
      <c r="A2339" s="580" t="str">
        <f t="shared" si="251"/>
        <v/>
      </c>
      <c r="B2339" s="814"/>
      <c r="C2339" s="814"/>
      <c r="D2339" s="814"/>
      <c r="E2339" s="814"/>
      <c r="F2339" s="814"/>
      <c r="G2339" s="814"/>
      <c r="H2339" s="814"/>
      <c r="I2339" s="814"/>
      <c r="J2339" s="814"/>
      <c r="K2339" s="814"/>
      <c r="L2339" s="814"/>
      <c r="M2339" s="814"/>
      <c r="N2339" s="814"/>
      <c r="O2339" s="579">
        <f t="shared" si="247"/>
        <v>0</v>
      </c>
      <c r="P2339" s="585" t="e">
        <f t="shared" si="248"/>
        <v>#N/A</v>
      </c>
      <c r="Q2339" s="602"/>
      <c r="R2339" s="602"/>
      <c r="S2339" s="579">
        <f t="shared" si="249"/>
        <v>0</v>
      </c>
      <c r="T2339" s="579">
        <f t="shared" si="250"/>
        <v>0</v>
      </c>
      <c r="U2339" s="814"/>
      <c r="V2339" s="814"/>
    </row>
    <row r="2340" spans="1:22" ht="15.75" hidden="1" customHeight="1" thickBot="1" x14ac:dyDescent="0.25">
      <c r="A2340" s="580" t="str">
        <f t="shared" si="251"/>
        <v/>
      </c>
      <c r="B2340" s="814"/>
      <c r="C2340" s="814"/>
      <c r="D2340" s="814"/>
      <c r="E2340" s="814"/>
      <c r="F2340" s="814"/>
      <c r="G2340" s="814"/>
      <c r="H2340" s="814"/>
      <c r="I2340" s="814"/>
      <c r="J2340" s="814"/>
      <c r="K2340" s="814"/>
      <c r="L2340" s="814"/>
      <c r="M2340" s="814"/>
      <c r="N2340" s="814"/>
      <c r="O2340" s="579">
        <f t="shared" si="247"/>
        <v>0</v>
      </c>
      <c r="P2340" s="585" t="e">
        <f t="shared" si="248"/>
        <v>#N/A</v>
      </c>
      <c r="Q2340" s="602"/>
      <c r="R2340" s="602"/>
      <c r="S2340" s="579">
        <f t="shared" si="249"/>
        <v>0</v>
      </c>
      <c r="T2340" s="579">
        <f t="shared" si="250"/>
        <v>0</v>
      </c>
      <c r="U2340" s="814"/>
      <c r="V2340" s="814"/>
    </row>
    <row r="2341" spans="1:22" ht="15.75" hidden="1" customHeight="1" thickBot="1" x14ac:dyDescent="0.25">
      <c r="A2341" s="580" t="str">
        <f t="shared" si="251"/>
        <v/>
      </c>
      <c r="B2341" s="814"/>
      <c r="C2341" s="814"/>
      <c r="D2341" s="814"/>
      <c r="E2341" s="814"/>
      <c r="F2341" s="814"/>
      <c r="G2341" s="814"/>
      <c r="H2341" s="814"/>
      <c r="I2341" s="814"/>
      <c r="J2341" s="814"/>
      <c r="K2341" s="814"/>
      <c r="L2341" s="814"/>
      <c r="M2341" s="814"/>
      <c r="N2341" s="814"/>
      <c r="O2341" s="579">
        <f t="shared" si="247"/>
        <v>0</v>
      </c>
      <c r="P2341" s="585" t="e">
        <f t="shared" si="248"/>
        <v>#N/A</v>
      </c>
      <c r="Q2341" s="602"/>
      <c r="R2341" s="602"/>
      <c r="S2341" s="579">
        <f t="shared" si="249"/>
        <v>0</v>
      </c>
      <c r="T2341" s="579">
        <f t="shared" si="250"/>
        <v>0</v>
      </c>
      <c r="U2341" s="814"/>
      <c r="V2341" s="814"/>
    </row>
    <row r="2342" spans="1:22" ht="15.75" hidden="1" customHeight="1" thickBot="1" x14ac:dyDescent="0.25">
      <c r="A2342" s="580" t="str">
        <f t="shared" si="251"/>
        <v/>
      </c>
      <c r="B2342" s="814"/>
      <c r="C2342" s="814"/>
      <c r="D2342" s="814"/>
      <c r="E2342" s="814"/>
      <c r="F2342" s="814"/>
      <c r="G2342" s="814"/>
      <c r="H2342" s="814"/>
      <c r="I2342" s="814"/>
      <c r="J2342" s="814"/>
      <c r="K2342" s="814"/>
      <c r="L2342" s="814"/>
      <c r="M2342" s="814"/>
      <c r="N2342" s="814"/>
      <c r="O2342" s="579">
        <f t="shared" si="247"/>
        <v>0</v>
      </c>
      <c r="P2342" s="585" t="e">
        <f t="shared" si="248"/>
        <v>#N/A</v>
      </c>
      <c r="Q2342" s="602"/>
      <c r="R2342" s="602"/>
      <c r="S2342" s="579">
        <f t="shared" si="249"/>
        <v>0</v>
      </c>
      <c r="T2342" s="579">
        <f t="shared" si="250"/>
        <v>0</v>
      </c>
      <c r="U2342" s="814"/>
      <c r="V2342" s="814"/>
    </row>
    <row r="2343" spans="1:22" ht="15.75" hidden="1" customHeight="1" thickBot="1" x14ac:dyDescent="0.25">
      <c r="A2343" s="580" t="str">
        <f t="shared" si="251"/>
        <v/>
      </c>
      <c r="B2343" s="814"/>
      <c r="C2343" s="814"/>
      <c r="D2343" s="814"/>
      <c r="E2343" s="814"/>
      <c r="F2343" s="814"/>
      <c r="G2343" s="814"/>
      <c r="H2343" s="814"/>
      <c r="I2343" s="814"/>
      <c r="J2343" s="814"/>
      <c r="K2343" s="814"/>
      <c r="L2343" s="814"/>
      <c r="M2343" s="814"/>
      <c r="N2343" s="814"/>
      <c r="O2343" s="579">
        <f t="shared" si="247"/>
        <v>0</v>
      </c>
      <c r="P2343" s="585" t="e">
        <f t="shared" si="248"/>
        <v>#N/A</v>
      </c>
      <c r="Q2343" s="602"/>
      <c r="R2343" s="602"/>
      <c r="S2343" s="579">
        <f t="shared" si="249"/>
        <v>0</v>
      </c>
      <c r="T2343" s="579">
        <f t="shared" si="250"/>
        <v>0</v>
      </c>
      <c r="U2343" s="814"/>
      <c r="V2343" s="814"/>
    </row>
    <row r="2344" spans="1:22" ht="15.75" hidden="1" customHeight="1" thickBot="1" x14ac:dyDescent="0.25">
      <c r="A2344" s="580" t="str">
        <f t="shared" si="251"/>
        <v/>
      </c>
      <c r="B2344" s="814"/>
      <c r="C2344" s="814"/>
      <c r="D2344" s="814"/>
      <c r="E2344" s="814"/>
      <c r="F2344" s="814"/>
      <c r="G2344" s="814"/>
      <c r="H2344" s="814"/>
      <c r="I2344" s="814"/>
      <c r="J2344" s="814"/>
      <c r="K2344" s="814"/>
      <c r="L2344" s="814"/>
      <c r="M2344" s="814"/>
      <c r="N2344" s="814"/>
      <c r="O2344" s="579">
        <f t="shared" si="247"/>
        <v>0</v>
      </c>
      <c r="P2344" s="585" t="e">
        <f t="shared" si="248"/>
        <v>#N/A</v>
      </c>
      <c r="Q2344" s="602"/>
      <c r="R2344" s="602"/>
      <c r="S2344" s="579">
        <f t="shared" si="249"/>
        <v>0</v>
      </c>
      <c r="T2344" s="579">
        <f t="shared" si="250"/>
        <v>0</v>
      </c>
      <c r="U2344" s="814"/>
      <c r="V2344" s="814"/>
    </row>
    <row r="2345" spans="1:22" ht="15.75" hidden="1" customHeight="1" thickBot="1" x14ac:dyDescent="0.25">
      <c r="A2345" s="580" t="str">
        <f t="shared" si="251"/>
        <v/>
      </c>
      <c r="B2345" s="814"/>
      <c r="C2345" s="814"/>
      <c r="D2345" s="814"/>
      <c r="E2345" s="814"/>
      <c r="F2345" s="814"/>
      <c r="G2345" s="814"/>
      <c r="H2345" s="814"/>
      <c r="I2345" s="814"/>
      <c r="J2345" s="814"/>
      <c r="K2345" s="814"/>
      <c r="L2345" s="814"/>
      <c r="M2345" s="814"/>
      <c r="N2345" s="814"/>
      <c r="O2345" s="579">
        <f t="shared" si="247"/>
        <v>0</v>
      </c>
      <c r="P2345" s="585" t="e">
        <f t="shared" si="248"/>
        <v>#N/A</v>
      </c>
      <c r="Q2345" s="602"/>
      <c r="R2345" s="602"/>
      <c r="S2345" s="579">
        <f t="shared" si="249"/>
        <v>0</v>
      </c>
      <c r="T2345" s="579">
        <f t="shared" si="250"/>
        <v>0</v>
      </c>
      <c r="U2345" s="814"/>
      <c r="V2345" s="814"/>
    </row>
    <row r="2346" spans="1:22" ht="15.75" hidden="1" customHeight="1" thickBot="1" x14ac:dyDescent="0.25">
      <c r="A2346" s="580" t="str">
        <f t="shared" si="251"/>
        <v/>
      </c>
      <c r="B2346" s="814"/>
      <c r="C2346" s="814"/>
      <c r="D2346" s="814"/>
      <c r="E2346" s="814"/>
      <c r="F2346" s="814"/>
      <c r="G2346" s="814"/>
      <c r="H2346" s="814"/>
      <c r="I2346" s="814"/>
      <c r="J2346" s="814"/>
      <c r="K2346" s="814"/>
      <c r="L2346" s="814"/>
      <c r="M2346" s="814"/>
      <c r="N2346" s="814"/>
      <c r="O2346" s="579">
        <f t="shared" si="247"/>
        <v>0</v>
      </c>
      <c r="P2346" s="585" t="e">
        <f t="shared" si="248"/>
        <v>#N/A</v>
      </c>
      <c r="Q2346" s="602"/>
      <c r="R2346" s="602"/>
      <c r="S2346" s="579">
        <f t="shared" si="249"/>
        <v>0</v>
      </c>
      <c r="T2346" s="579">
        <f t="shared" si="250"/>
        <v>0</v>
      </c>
      <c r="U2346" s="814"/>
      <c r="V2346" s="814"/>
    </row>
    <row r="2347" spans="1:22" ht="15.75" hidden="1" customHeight="1" thickBot="1" x14ac:dyDescent="0.25">
      <c r="A2347" s="580" t="str">
        <f t="shared" si="251"/>
        <v/>
      </c>
      <c r="B2347" s="814"/>
      <c r="C2347" s="814"/>
      <c r="D2347" s="814"/>
      <c r="E2347" s="814"/>
      <c r="F2347" s="814"/>
      <c r="G2347" s="814"/>
      <c r="H2347" s="814"/>
      <c r="I2347" s="814"/>
      <c r="J2347" s="814"/>
      <c r="K2347" s="814"/>
      <c r="L2347" s="814"/>
      <c r="M2347" s="814"/>
      <c r="N2347" s="814"/>
      <c r="O2347" s="579">
        <f t="shared" si="247"/>
        <v>0</v>
      </c>
      <c r="P2347" s="585" t="e">
        <f t="shared" si="248"/>
        <v>#N/A</v>
      </c>
      <c r="Q2347" s="602"/>
      <c r="R2347" s="602"/>
      <c r="S2347" s="579">
        <f t="shared" si="249"/>
        <v>0</v>
      </c>
      <c r="T2347" s="579">
        <f t="shared" si="250"/>
        <v>0</v>
      </c>
      <c r="U2347" s="814"/>
      <c r="V2347" s="814"/>
    </row>
    <row r="2348" spans="1:22" ht="15.75" hidden="1" customHeight="1" thickBot="1" x14ac:dyDescent="0.25">
      <c r="A2348" s="580" t="str">
        <f t="shared" si="251"/>
        <v/>
      </c>
      <c r="B2348" s="814"/>
      <c r="C2348" s="814"/>
      <c r="D2348" s="814"/>
      <c r="E2348" s="814"/>
      <c r="F2348" s="814"/>
      <c r="G2348" s="814"/>
      <c r="H2348" s="814"/>
      <c r="I2348" s="814"/>
      <c r="J2348" s="814"/>
      <c r="K2348" s="814"/>
      <c r="L2348" s="814"/>
      <c r="M2348" s="814"/>
      <c r="N2348" s="814"/>
      <c r="O2348" s="579">
        <f t="shared" si="247"/>
        <v>0</v>
      </c>
      <c r="P2348" s="585" t="e">
        <f t="shared" si="248"/>
        <v>#N/A</v>
      </c>
      <c r="Q2348" s="602"/>
      <c r="R2348" s="602"/>
      <c r="S2348" s="579">
        <f t="shared" si="249"/>
        <v>0</v>
      </c>
      <c r="T2348" s="579">
        <f t="shared" si="250"/>
        <v>0</v>
      </c>
      <c r="U2348" s="814"/>
      <c r="V2348" s="814"/>
    </row>
    <row r="2349" spans="1:22" ht="15.75" hidden="1" customHeight="1" thickBot="1" x14ac:dyDescent="0.25">
      <c r="A2349" s="580" t="str">
        <f t="shared" si="251"/>
        <v/>
      </c>
      <c r="B2349" s="814"/>
      <c r="C2349" s="814"/>
      <c r="D2349" s="814"/>
      <c r="E2349" s="814"/>
      <c r="F2349" s="814"/>
      <c r="G2349" s="814"/>
      <c r="H2349" s="814"/>
      <c r="I2349" s="814"/>
      <c r="J2349" s="814"/>
      <c r="K2349" s="814"/>
      <c r="L2349" s="814"/>
      <c r="M2349" s="814"/>
      <c r="N2349" s="814"/>
      <c r="O2349" s="579">
        <f t="shared" si="247"/>
        <v>0</v>
      </c>
      <c r="P2349" s="585" t="e">
        <f t="shared" si="248"/>
        <v>#N/A</v>
      </c>
      <c r="Q2349" s="602"/>
      <c r="R2349" s="602"/>
      <c r="S2349" s="579">
        <f t="shared" si="249"/>
        <v>0</v>
      </c>
      <c r="T2349" s="579">
        <f t="shared" si="250"/>
        <v>0</v>
      </c>
      <c r="U2349" s="814"/>
      <c r="V2349" s="814"/>
    </row>
    <row r="2350" spans="1:22" ht="15.75" hidden="1" customHeight="1" thickBot="1" x14ac:dyDescent="0.25">
      <c r="A2350" s="580" t="str">
        <f t="shared" si="251"/>
        <v/>
      </c>
      <c r="B2350" s="814"/>
      <c r="C2350" s="814"/>
      <c r="D2350" s="814"/>
      <c r="E2350" s="814"/>
      <c r="F2350" s="814"/>
      <c r="G2350" s="814"/>
      <c r="H2350" s="814"/>
      <c r="I2350" s="814"/>
      <c r="J2350" s="814"/>
      <c r="K2350" s="814"/>
      <c r="L2350" s="814"/>
      <c r="M2350" s="814"/>
      <c r="N2350" s="814"/>
      <c r="O2350" s="579">
        <f t="shared" si="247"/>
        <v>0</v>
      </c>
      <c r="P2350" s="585" t="e">
        <f t="shared" si="248"/>
        <v>#N/A</v>
      </c>
      <c r="Q2350" s="602"/>
      <c r="R2350" s="602"/>
      <c r="S2350" s="579">
        <f t="shared" si="249"/>
        <v>0</v>
      </c>
      <c r="T2350" s="579">
        <f t="shared" si="250"/>
        <v>0</v>
      </c>
      <c r="U2350" s="814"/>
      <c r="V2350" s="814"/>
    </row>
    <row r="2351" spans="1:22" ht="15.75" hidden="1" customHeight="1" thickBot="1" x14ac:dyDescent="0.25">
      <c r="A2351" s="580" t="str">
        <f t="shared" si="251"/>
        <v/>
      </c>
      <c r="B2351" s="814"/>
      <c r="C2351" s="814"/>
      <c r="D2351" s="814"/>
      <c r="E2351" s="814"/>
      <c r="F2351" s="814"/>
      <c r="G2351" s="814"/>
      <c r="H2351" s="814"/>
      <c r="I2351" s="814"/>
      <c r="J2351" s="814"/>
      <c r="K2351" s="814"/>
      <c r="L2351" s="814"/>
      <c r="M2351" s="814"/>
      <c r="N2351" s="814"/>
      <c r="O2351" s="579">
        <f t="shared" si="247"/>
        <v>0</v>
      </c>
      <c r="P2351" s="585" t="e">
        <f t="shared" si="248"/>
        <v>#N/A</v>
      </c>
      <c r="Q2351" s="602"/>
      <c r="R2351" s="602"/>
      <c r="S2351" s="579">
        <f t="shared" si="249"/>
        <v>0</v>
      </c>
      <c r="T2351" s="579">
        <f t="shared" si="250"/>
        <v>0</v>
      </c>
      <c r="U2351" s="814"/>
      <c r="V2351" s="814"/>
    </row>
    <row r="2352" spans="1:22" ht="15.75" hidden="1" customHeight="1" thickBot="1" x14ac:dyDescent="0.25">
      <c r="A2352" s="580" t="str">
        <f t="shared" si="251"/>
        <v/>
      </c>
      <c r="B2352" s="814"/>
      <c r="C2352" s="814"/>
      <c r="D2352" s="814"/>
      <c r="E2352" s="814"/>
      <c r="F2352" s="814"/>
      <c r="G2352" s="814"/>
      <c r="H2352" s="814"/>
      <c r="I2352" s="814"/>
      <c r="J2352" s="814"/>
      <c r="K2352" s="814"/>
      <c r="L2352" s="814"/>
      <c r="M2352" s="814"/>
      <c r="N2352" s="814"/>
      <c r="O2352" s="579">
        <f t="shared" si="247"/>
        <v>0</v>
      </c>
      <c r="P2352" s="585" t="e">
        <f t="shared" si="248"/>
        <v>#N/A</v>
      </c>
      <c r="Q2352" s="602"/>
      <c r="R2352" s="602"/>
      <c r="S2352" s="579">
        <f t="shared" si="249"/>
        <v>0</v>
      </c>
      <c r="T2352" s="579">
        <f t="shared" si="250"/>
        <v>0</v>
      </c>
      <c r="U2352" s="814"/>
      <c r="V2352" s="814"/>
    </row>
    <row r="2353" spans="1:22" ht="15.75" hidden="1" customHeight="1" thickBot="1" x14ac:dyDescent="0.25">
      <c r="A2353" s="580" t="str">
        <f t="shared" si="251"/>
        <v/>
      </c>
      <c r="B2353" s="814"/>
      <c r="C2353" s="814"/>
      <c r="D2353" s="814"/>
      <c r="E2353" s="814"/>
      <c r="F2353" s="814"/>
      <c r="G2353" s="814"/>
      <c r="H2353" s="814"/>
      <c r="I2353" s="814"/>
      <c r="J2353" s="814"/>
      <c r="K2353" s="814"/>
      <c r="L2353" s="814"/>
      <c r="M2353" s="814"/>
      <c r="N2353" s="814"/>
      <c r="O2353" s="579">
        <f t="shared" si="247"/>
        <v>0</v>
      </c>
      <c r="P2353" s="585" t="e">
        <f t="shared" si="248"/>
        <v>#N/A</v>
      </c>
      <c r="Q2353" s="602"/>
      <c r="R2353" s="602"/>
      <c r="S2353" s="579">
        <f t="shared" si="249"/>
        <v>0</v>
      </c>
      <c r="T2353" s="579">
        <f t="shared" si="250"/>
        <v>0</v>
      </c>
      <c r="U2353" s="814"/>
      <c r="V2353" s="814"/>
    </row>
    <row r="2354" spans="1:22" ht="15.75" hidden="1" customHeight="1" thickBot="1" x14ac:dyDescent="0.25">
      <c r="A2354" s="580" t="str">
        <f t="shared" si="251"/>
        <v/>
      </c>
      <c r="B2354" s="814"/>
      <c r="C2354" s="814"/>
      <c r="D2354" s="814"/>
      <c r="E2354" s="814"/>
      <c r="F2354" s="814"/>
      <c r="G2354" s="814"/>
      <c r="H2354" s="814"/>
      <c r="I2354" s="814"/>
      <c r="J2354" s="814"/>
      <c r="K2354" s="814"/>
      <c r="L2354" s="814"/>
      <c r="M2354" s="814"/>
      <c r="N2354" s="814"/>
      <c r="O2354" s="579">
        <f t="shared" si="247"/>
        <v>0</v>
      </c>
      <c r="P2354" s="585" t="e">
        <f t="shared" si="248"/>
        <v>#N/A</v>
      </c>
      <c r="Q2354" s="602"/>
      <c r="R2354" s="602"/>
      <c r="S2354" s="579">
        <f t="shared" si="249"/>
        <v>0</v>
      </c>
      <c r="T2354" s="579">
        <f t="shared" si="250"/>
        <v>0</v>
      </c>
      <c r="U2354" s="814"/>
      <c r="V2354" s="814"/>
    </row>
    <row r="2355" spans="1:22" ht="15.75" hidden="1" customHeight="1" thickBot="1" x14ac:dyDescent="0.25">
      <c r="A2355" s="580" t="str">
        <f t="shared" si="251"/>
        <v/>
      </c>
      <c r="B2355" s="814"/>
      <c r="C2355" s="814"/>
      <c r="D2355" s="814"/>
      <c r="E2355" s="814"/>
      <c r="F2355" s="814"/>
      <c r="G2355" s="814"/>
      <c r="H2355" s="814"/>
      <c r="I2355" s="814"/>
      <c r="J2355" s="814"/>
      <c r="K2355" s="814"/>
      <c r="L2355" s="814"/>
      <c r="M2355" s="814"/>
      <c r="N2355" s="814"/>
      <c r="O2355" s="579">
        <f t="shared" ref="O2355:O2418" si="252">ROUNDUP(IF(N2355="PENDANT",(VLOOKUP(L2355,$E$2:$I$9,5,FALSE)*M2355)),0)</f>
        <v>0</v>
      </c>
      <c r="P2355" s="585" t="e">
        <f t="shared" ref="P2355:P2418" si="253">ROUNDUP(VLOOKUP(L2355,$E$2:$I$9,5,FALSE)*M2355,0)</f>
        <v>#N/A</v>
      </c>
      <c r="Q2355" s="602"/>
      <c r="R2355" s="602"/>
      <c r="S2355" s="579">
        <f t="shared" ref="S2355:S2377" si="254">ROUNDUP(IF(N2355="pps",(M2355*VLOOKUP(L2355,$E$2:$I$9,4,FALSE)*$B$3)/E2355,0),0)</f>
        <v>0</v>
      </c>
      <c r="T2355" s="579">
        <f t="shared" ref="T2355:T2362" si="255">ROUNDUP(IF(N2355="pps",(M2355*VLOOKUP(L2355,$E$2:$I$9,4,FALSE)*$B$9)/E2355,0),0)</f>
        <v>0</v>
      </c>
      <c r="U2355" s="814"/>
      <c r="V2355" s="814"/>
    </row>
    <row r="2356" spans="1:22" ht="15.75" hidden="1" customHeight="1" thickBot="1" x14ac:dyDescent="0.25">
      <c r="A2356" s="580" t="str">
        <f t="shared" si="251"/>
        <v/>
      </c>
      <c r="B2356" s="814"/>
      <c r="C2356" s="814"/>
      <c r="D2356" s="814"/>
      <c r="E2356" s="814"/>
      <c r="F2356" s="814"/>
      <c r="G2356" s="814"/>
      <c r="H2356" s="814"/>
      <c r="I2356" s="814"/>
      <c r="J2356" s="814"/>
      <c r="K2356" s="814"/>
      <c r="L2356" s="814"/>
      <c r="M2356" s="814"/>
      <c r="N2356" s="814"/>
      <c r="O2356" s="579">
        <f t="shared" si="252"/>
        <v>0</v>
      </c>
      <c r="P2356" s="585" t="e">
        <f t="shared" si="253"/>
        <v>#N/A</v>
      </c>
      <c r="Q2356" s="602"/>
      <c r="R2356" s="602"/>
      <c r="S2356" s="579">
        <f t="shared" si="254"/>
        <v>0</v>
      </c>
      <c r="T2356" s="579">
        <f t="shared" si="255"/>
        <v>0</v>
      </c>
      <c r="U2356" s="814"/>
      <c r="V2356" s="814"/>
    </row>
    <row r="2357" spans="1:22" ht="15.75" hidden="1" customHeight="1" thickBot="1" x14ac:dyDescent="0.25">
      <c r="A2357" s="580" t="str">
        <f t="shared" si="251"/>
        <v/>
      </c>
      <c r="B2357" s="814"/>
      <c r="C2357" s="814"/>
      <c r="D2357" s="814"/>
      <c r="E2357" s="814"/>
      <c r="F2357" s="814"/>
      <c r="G2357" s="814"/>
      <c r="H2357" s="814"/>
      <c r="I2357" s="814"/>
      <c r="J2357" s="814"/>
      <c r="K2357" s="814"/>
      <c r="L2357" s="814"/>
      <c r="M2357" s="814"/>
      <c r="N2357" s="814"/>
      <c r="O2357" s="579">
        <f t="shared" si="252"/>
        <v>0</v>
      </c>
      <c r="P2357" s="585" t="e">
        <f t="shared" si="253"/>
        <v>#N/A</v>
      </c>
      <c r="Q2357" s="602"/>
      <c r="R2357" s="602"/>
      <c r="S2357" s="579">
        <f t="shared" si="254"/>
        <v>0</v>
      </c>
      <c r="T2357" s="579">
        <f t="shared" si="255"/>
        <v>0</v>
      </c>
      <c r="U2357" s="814"/>
      <c r="V2357" s="814"/>
    </row>
    <row r="2358" spans="1:22" ht="15.75" hidden="1" customHeight="1" thickBot="1" x14ac:dyDescent="0.25">
      <c r="A2358" s="580" t="str">
        <f t="shared" si="251"/>
        <v/>
      </c>
      <c r="B2358" s="814"/>
      <c r="C2358" s="814"/>
      <c r="D2358" s="814"/>
      <c r="E2358" s="814"/>
      <c r="F2358" s="814"/>
      <c r="G2358" s="814"/>
      <c r="H2358" s="814"/>
      <c r="I2358" s="814"/>
      <c r="J2358" s="814"/>
      <c r="K2358" s="814"/>
      <c r="L2358" s="814"/>
      <c r="M2358" s="814"/>
      <c r="N2358" s="814"/>
      <c r="O2358" s="579">
        <f t="shared" si="252"/>
        <v>0</v>
      </c>
      <c r="P2358" s="585" t="e">
        <f t="shared" si="253"/>
        <v>#N/A</v>
      </c>
      <c r="Q2358" s="602"/>
      <c r="R2358" s="602"/>
      <c r="S2358" s="579">
        <f t="shared" si="254"/>
        <v>0</v>
      </c>
      <c r="T2358" s="579">
        <f t="shared" si="255"/>
        <v>0</v>
      </c>
      <c r="U2358" s="814"/>
      <c r="V2358" s="814"/>
    </row>
    <row r="2359" spans="1:22" ht="15.75" hidden="1" customHeight="1" thickBot="1" x14ac:dyDescent="0.25">
      <c r="A2359" s="580" t="str">
        <f t="shared" si="251"/>
        <v/>
      </c>
      <c r="B2359" s="814"/>
      <c r="C2359" s="814"/>
      <c r="D2359" s="814"/>
      <c r="E2359" s="814"/>
      <c r="F2359" s="814"/>
      <c r="G2359" s="814"/>
      <c r="H2359" s="814"/>
      <c r="I2359" s="814"/>
      <c r="J2359" s="814"/>
      <c r="K2359" s="814"/>
      <c r="L2359" s="814"/>
      <c r="M2359" s="814"/>
      <c r="N2359" s="814"/>
      <c r="O2359" s="579">
        <f t="shared" si="252"/>
        <v>0</v>
      </c>
      <c r="P2359" s="585" t="e">
        <f t="shared" si="253"/>
        <v>#N/A</v>
      </c>
      <c r="Q2359" s="602"/>
      <c r="R2359" s="602"/>
      <c r="S2359" s="579">
        <f t="shared" si="254"/>
        <v>0</v>
      </c>
      <c r="T2359" s="579">
        <f t="shared" si="255"/>
        <v>0</v>
      </c>
      <c r="U2359" s="814"/>
      <c r="V2359" s="814"/>
    </row>
    <row r="2360" spans="1:22" ht="15.75" hidden="1" customHeight="1" thickBot="1" x14ac:dyDescent="0.25">
      <c r="A2360" s="580" t="str">
        <f t="shared" si="251"/>
        <v/>
      </c>
      <c r="B2360" s="814"/>
      <c r="C2360" s="814"/>
      <c r="D2360" s="814"/>
      <c r="E2360" s="814"/>
      <c r="F2360" s="814"/>
      <c r="G2360" s="814"/>
      <c r="H2360" s="814"/>
      <c r="I2360" s="814"/>
      <c r="J2360" s="814"/>
      <c r="K2360" s="814"/>
      <c r="L2360" s="814"/>
      <c r="M2360" s="814"/>
      <c r="N2360" s="814"/>
      <c r="O2360" s="579">
        <f t="shared" si="252"/>
        <v>0</v>
      </c>
      <c r="P2360" s="585" t="e">
        <f t="shared" si="253"/>
        <v>#N/A</v>
      </c>
      <c r="Q2360" s="602"/>
      <c r="R2360" s="602"/>
      <c r="S2360" s="579">
        <f t="shared" si="254"/>
        <v>0</v>
      </c>
      <c r="T2360" s="579">
        <f t="shared" si="255"/>
        <v>0</v>
      </c>
      <c r="U2360" s="814"/>
      <c r="V2360" s="814"/>
    </row>
    <row r="2361" spans="1:22" ht="15.75" hidden="1" customHeight="1" thickBot="1" x14ac:dyDescent="0.25">
      <c r="A2361" s="580" t="str">
        <f t="shared" si="251"/>
        <v/>
      </c>
      <c r="B2361" s="814"/>
      <c r="C2361" s="814"/>
      <c r="D2361" s="814"/>
      <c r="E2361" s="814"/>
      <c r="F2361" s="814"/>
      <c r="G2361" s="814"/>
      <c r="H2361" s="814"/>
      <c r="I2361" s="814"/>
      <c r="J2361" s="814"/>
      <c r="K2361" s="814"/>
      <c r="L2361" s="814"/>
      <c r="M2361" s="814"/>
      <c r="N2361" s="814"/>
      <c r="O2361" s="579">
        <f t="shared" si="252"/>
        <v>0</v>
      </c>
      <c r="P2361" s="585" t="e">
        <f t="shared" si="253"/>
        <v>#N/A</v>
      </c>
      <c r="Q2361" s="602"/>
      <c r="R2361" s="602"/>
      <c r="S2361" s="579">
        <f t="shared" si="254"/>
        <v>0</v>
      </c>
      <c r="T2361" s="579">
        <f t="shared" si="255"/>
        <v>0</v>
      </c>
      <c r="U2361" s="814"/>
      <c r="V2361" s="814"/>
    </row>
    <row r="2362" spans="1:22" ht="15.75" hidden="1" customHeight="1" thickBot="1" x14ac:dyDescent="0.25">
      <c r="A2362" s="580" t="str">
        <f t="shared" ref="A2362:A2425" si="256">CONCATENATE(C2362,G2362)</f>
        <v/>
      </c>
      <c r="B2362" s="814"/>
      <c r="C2362" s="814"/>
      <c r="D2362" s="814"/>
      <c r="E2362" s="814"/>
      <c r="F2362" s="814"/>
      <c r="G2362" s="814"/>
      <c r="H2362" s="814"/>
      <c r="I2362" s="814"/>
      <c r="J2362" s="814"/>
      <c r="K2362" s="814"/>
      <c r="L2362" s="814"/>
      <c r="M2362" s="814"/>
      <c r="N2362" s="814"/>
      <c r="O2362" s="579">
        <f t="shared" si="252"/>
        <v>0</v>
      </c>
      <c r="P2362" s="585" t="e">
        <f t="shared" si="253"/>
        <v>#N/A</v>
      </c>
      <c r="Q2362" s="602"/>
      <c r="R2362" s="602"/>
      <c r="S2362" s="579">
        <f t="shared" si="254"/>
        <v>0</v>
      </c>
      <c r="T2362" s="579">
        <f t="shared" si="255"/>
        <v>0</v>
      </c>
      <c r="U2362" s="814"/>
      <c r="V2362" s="814"/>
    </row>
    <row r="2363" spans="1:22" ht="15.75" hidden="1" customHeight="1" thickBot="1" x14ac:dyDescent="0.25">
      <c r="A2363" s="580" t="str">
        <f t="shared" si="256"/>
        <v/>
      </c>
      <c r="B2363" s="814"/>
      <c r="C2363" s="814"/>
      <c r="D2363" s="814"/>
      <c r="E2363" s="814"/>
      <c r="F2363" s="814"/>
      <c r="G2363" s="814"/>
      <c r="H2363" s="814"/>
      <c r="I2363" s="814"/>
      <c r="J2363" s="814"/>
      <c r="K2363" s="814"/>
      <c r="L2363" s="814"/>
      <c r="M2363" s="814"/>
      <c r="N2363" s="814"/>
      <c r="O2363" s="579">
        <f t="shared" si="252"/>
        <v>0</v>
      </c>
      <c r="P2363" s="585" t="e">
        <f t="shared" si="253"/>
        <v>#N/A</v>
      </c>
      <c r="Q2363" s="602"/>
      <c r="R2363" s="602"/>
      <c r="S2363" s="579">
        <f t="shared" si="254"/>
        <v>0</v>
      </c>
      <c r="U2363" s="814"/>
      <c r="V2363" s="814"/>
    </row>
    <row r="2364" spans="1:22" ht="15.75" hidden="1" customHeight="1" thickBot="1" x14ac:dyDescent="0.25">
      <c r="A2364" s="580" t="str">
        <f t="shared" si="256"/>
        <v/>
      </c>
      <c r="B2364" s="814"/>
      <c r="C2364" s="814"/>
      <c r="D2364" s="814"/>
      <c r="E2364" s="814"/>
      <c r="F2364" s="814"/>
      <c r="G2364" s="814"/>
      <c r="H2364" s="814"/>
      <c r="I2364" s="814"/>
      <c r="J2364" s="814"/>
      <c r="K2364" s="814"/>
      <c r="L2364" s="814"/>
      <c r="M2364" s="814"/>
      <c r="N2364" s="814"/>
      <c r="O2364" s="579">
        <f t="shared" si="252"/>
        <v>0</v>
      </c>
      <c r="P2364" s="585" t="e">
        <f t="shared" si="253"/>
        <v>#N/A</v>
      </c>
      <c r="Q2364" s="602"/>
      <c r="R2364" s="602"/>
      <c r="S2364" s="579">
        <f t="shared" si="254"/>
        <v>0</v>
      </c>
      <c r="U2364" s="814"/>
      <c r="V2364" s="814"/>
    </row>
    <row r="2365" spans="1:22" ht="15.75" hidden="1" customHeight="1" thickBot="1" x14ac:dyDescent="0.25">
      <c r="A2365" s="580" t="str">
        <f t="shared" si="256"/>
        <v/>
      </c>
      <c r="B2365" s="814"/>
      <c r="C2365" s="814"/>
      <c r="D2365" s="814"/>
      <c r="E2365" s="814"/>
      <c r="F2365" s="814"/>
      <c r="G2365" s="814"/>
      <c r="H2365" s="814"/>
      <c r="I2365" s="814"/>
      <c r="J2365" s="814"/>
      <c r="K2365" s="814"/>
      <c r="L2365" s="814"/>
      <c r="M2365" s="814"/>
      <c r="N2365" s="814"/>
      <c r="O2365" s="579">
        <f t="shared" si="252"/>
        <v>0</v>
      </c>
      <c r="P2365" s="585" t="e">
        <f t="shared" si="253"/>
        <v>#N/A</v>
      </c>
      <c r="Q2365" s="602"/>
      <c r="R2365" s="602"/>
      <c r="S2365" s="579">
        <f t="shared" si="254"/>
        <v>0</v>
      </c>
      <c r="U2365" s="814"/>
      <c r="V2365" s="814"/>
    </row>
    <row r="2366" spans="1:22" ht="15.75" hidden="1" customHeight="1" thickBot="1" x14ac:dyDescent="0.25">
      <c r="A2366" s="580" t="str">
        <f t="shared" si="256"/>
        <v/>
      </c>
      <c r="B2366" s="814"/>
      <c r="C2366" s="814"/>
      <c r="D2366" s="814"/>
      <c r="E2366" s="814"/>
      <c r="F2366" s="814"/>
      <c r="G2366" s="814"/>
      <c r="H2366" s="814"/>
      <c r="I2366" s="814"/>
      <c r="J2366" s="814"/>
      <c r="K2366" s="814"/>
      <c r="L2366" s="814"/>
      <c r="M2366" s="814"/>
      <c r="N2366" s="814"/>
      <c r="O2366" s="579">
        <f t="shared" si="252"/>
        <v>0</v>
      </c>
      <c r="P2366" s="585" t="e">
        <f t="shared" si="253"/>
        <v>#N/A</v>
      </c>
      <c r="Q2366" s="602"/>
      <c r="R2366" s="602"/>
      <c r="S2366" s="579">
        <f t="shared" si="254"/>
        <v>0</v>
      </c>
      <c r="T2366" s="814"/>
      <c r="U2366" s="814"/>
      <c r="V2366" s="814"/>
    </row>
    <row r="2367" spans="1:22" ht="15.75" hidden="1" customHeight="1" thickBot="1" x14ac:dyDescent="0.25">
      <c r="A2367" s="580" t="str">
        <f t="shared" si="256"/>
        <v/>
      </c>
      <c r="B2367" s="814"/>
      <c r="C2367" s="814"/>
      <c r="D2367" s="814"/>
      <c r="E2367" s="814"/>
      <c r="F2367" s="814"/>
      <c r="G2367" s="814"/>
      <c r="H2367" s="814"/>
      <c r="I2367" s="814"/>
      <c r="J2367" s="814"/>
      <c r="K2367" s="814"/>
      <c r="L2367" s="814"/>
      <c r="M2367" s="814"/>
      <c r="N2367" s="814"/>
      <c r="O2367" s="579">
        <f t="shared" si="252"/>
        <v>0</v>
      </c>
      <c r="P2367" s="585" t="e">
        <f t="shared" si="253"/>
        <v>#N/A</v>
      </c>
      <c r="Q2367" s="602"/>
      <c r="R2367" s="602"/>
      <c r="S2367" s="579">
        <f t="shared" si="254"/>
        <v>0</v>
      </c>
      <c r="T2367" s="814"/>
      <c r="U2367" s="814"/>
      <c r="V2367" s="814"/>
    </row>
    <row r="2368" spans="1:22" ht="15.75" hidden="1" customHeight="1" thickBot="1" x14ac:dyDescent="0.25">
      <c r="A2368" s="580" t="str">
        <f t="shared" si="256"/>
        <v/>
      </c>
      <c r="B2368" s="814"/>
      <c r="C2368" s="814"/>
      <c r="D2368" s="814"/>
      <c r="E2368" s="814"/>
      <c r="F2368" s="814"/>
      <c r="G2368" s="814"/>
      <c r="H2368" s="814"/>
      <c r="I2368" s="814"/>
      <c r="J2368" s="814"/>
      <c r="K2368" s="814"/>
      <c r="L2368" s="814"/>
      <c r="M2368" s="814"/>
      <c r="N2368" s="814"/>
      <c r="O2368" s="579">
        <f t="shared" si="252"/>
        <v>0</v>
      </c>
      <c r="P2368" s="585" t="e">
        <f t="shared" si="253"/>
        <v>#N/A</v>
      </c>
      <c r="Q2368" s="602"/>
      <c r="R2368" s="602"/>
      <c r="S2368" s="579">
        <f t="shared" si="254"/>
        <v>0</v>
      </c>
      <c r="T2368" s="814"/>
      <c r="U2368" s="814"/>
      <c r="V2368" s="814"/>
    </row>
    <row r="2369" spans="1:22" ht="15.75" hidden="1" customHeight="1" thickBot="1" x14ac:dyDescent="0.25">
      <c r="A2369" s="580" t="str">
        <f t="shared" si="256"/>
        <v/>
      </c>
      <c r="B2369" s="814"/>
      <c r="C2369" s="814"/>
      <c r="D2369" s="814"/>
      <c r="E2369" s="814"/>
      <c r="F2369" s="814"/>
      <c r="G2369" s="814"/>
      <c r="H2369" s="814"/>
      <c r="I2369" s="814"/>
      <c r="J2369" s="814"/>
      <c r="K2369" s="814"/>
      <c r="L2369" s="814"/>
      <c r="M2369" s="814"/>
      <c r="N2369" s="814"/>
      <c r="O2369" s="579">
        <f t="shared" si="252"/>
        <v>0</v>
      </c>
      <c r="P2369" s="585" t="e">
        <f t="shared" si="253"/>
        <v>#N/A</v>
      </c>
      <c r="Q2369" s="602"/>
      <c r="R2369" s="602"/>
      <c r="S2369" s="579">
        <f t="shared" si="254"/>
        <v>0</v>
      </c>
      <c r="T2369" s="814"/>
      <c r="U2369" s="814"/>
      <c r="V2369" s="814"/>
    </row>
    <row r="2370" spans="1:22" ht="15.75" hidden="1" customHeight="1" thickBot="1" x14ac:dyDescent="0.25">
      <c r="A2370" s="580" t="str">
        <f t="shared" si="256"/>
        <v/>
      </c>
      <c r="B2370" s="814"/>
      <c r="C2370" s="814"/>
      <c r="D2370" s="814"/>
      <c r="E2370" s="814"/>
      <c r="F2370" s="814"/>
      <c r="G2370" s="814"/>
      <c r="H2370" s="814"/>
      <c r="I2370" s="814"/>
      <c r="J2370" s="814"/>
      <c r="K2370" s="814"/>
      <c r="L2370" s="814"/>
      <c r="M2370" s="814"/>
      <c r="N2370" s="814"/>
      <c r="O2370" s="579">
        <f t="shared" si="252"/>
        <v>0</v>
      </c>
      <c r="P2370" s="585" t="e">
        <f t="shared" si="253"/>
        <v>#N/A</v>
      </c>
      <c r="Q2370" s="602"/>
      <c r="R2370" s="602"/>
      <c r="S2370" s="579">
        <f t="shared" si="254"/>
        <v>0</v>
      </c>
      <c r="T2370" s="814"/>
      <c r="U2370" s="814"/>
      <c r="V2370" s="814"/>
    </row>
    <row r="2371" spans="1:22" ht="15.75" hidden="1" customHeight="1" thickBot="1" x14ac:dyDescent="0.25">
      <c r="A2371" s="580" t="str">
        <f t="shared" si="256"/>
        <v/>
      </c>
      <c r="B2371" s="814"/>
      <c r="C2371" s="814"/>
      <c r="D2371" s="814"/>
      <c r="E2371" s="814"/>
      <c r="F2371" s="814"/>
      <c r="G2371" s="814"/>
      <c r="H2371" s="814"/>
      <c r="I2371" s="814"/>
      <c r="J2371" s="814"/>
      <c r="K2371" s="814"/>
      <c r="L2371" s="814"/>
      <c r="M2371" s="814"/>
      <c r="N2371" s="814"/>
      <c r="O2371" s="579">
        <f t="shared" si="252"/>
        <v>0</v>
      </c>
      <c r="P2371" s="585" t="e">
        <f t="shared" si="253"/>
        <v>#N/A</v>
      </c>
      <c r="Q2371" s="602"/>
      <c r="R2371" s="602"/>
      <c r="S2371" s="579">
        <f t="shared" si="254"/>
        <v>0</v>
      </c>
      <c r="T2371" s="814"/>
      <c r="U2371" s="814"/>
      <c r="V2371" s="814"/>
    </row>
    <row r="2372" spans="1:22" ht="15.75" hidden="1" customHeight="1" thickBot="1" x14ac:dyDescent="0.25">
      <c r="A2372" s="580" t="str">
        <f t="shared" si="256"/>
        <v/>
      </c>
      <c r="B2372" s="814"/>
      <c r="C2372" s="814"/>
      <c r="D2372" s="814"/>
      <c r="E2372" s="814"/>
      <c r="F2372" s="814"/>
      <c r="G2372" s="814"/>
      <c r="H2372" s="814"/>
      <c r="I2372" s="814"/>
      <c r="J2372" s="814"/>
      <c r="K2372" s="814"/>
      <c r="L2372" s="814"/>
      <c r="M2372" s="814"/>
      <c r="N2372" s="814"/>
      <c r="O2372" s="579">
        <f t="shared" si="252"/>
        <v>0</v>
      </c>
      <c r="P2372" s="585" t="e">
        <f t="shared" si="253"/>
        <v>#N/A</v>
      </c>
      <c r="Q2372" s="602"/>
      <c r="R2372" s="602"/>
      <c r="S2372" s="579">
        <f t="shared" si="254"/>
        <v>0</v>
      </c>
      <c r="T2372" s="814"/>
      <c r="U2372" s="814"/>
      <c r="V2372" s="814"/>
    </row>
    <row r="2373" spans="1:22" ht="15.75" hidden="1" customHeight="1" thickBot="1" x14ac:dyDescent="0.25">
      <c r="A2373" s="580" t="str">
        <f t="shared" si="256"/>
        <v/>
      </c>
      <c r="B2373" s="814"/>
      <c r="C2373" s="814"/>
      <c r="D2373" s="814"/>
      <c r="E2373" s="814"/>
      <c r="F2373" s="814"/>
      <c r="G2373" s="814"/>
      <c r="H2373" s="814"/>
      <c r="I2373" s="814"/>
      <c r="J2373" s="814"/>
      <c r="K2373" s="814"/>
      <c r="L2373" s="814"/>
      <c r="M2373" s="814"/>
      <c r="N2373" s="814"/>
      <c r="O2373" s="579">
        <f t="shared" si="252"/>
        <v>0</v>
      </c>
      <c r="P2373" s="585" t="e">
        <f t="shared" si="253"/>
        <v>#N/A</v>
      </c>
      <c r="Q2373" s="602"/>
      <c r="R2373" s="602"/>
      <c r="S2373" s="579">
        <f t="shared" si="254"/>
        <v>0</v>
      </c>
      <c r="T2373" s="814"/>
      <c r="U2373" s="814"/>
      <c r="V2373" s="814"/>
    </row>
    <row r="2374" spans="1:22" ht="15.75" hidden="1" customHeight="1" thickBot="1" x14ac:dyDescent="0.25">
      <c r="A2374" s="580" t="str">
        <f t="shared" si="256"/>
        <v/>
      </c>
      <c r="B2374" s="814"/>
      <c r="C2374" s="814"/>
      <c r="D2374" s="814"/>
      <c r="E2374" s="814"/>
      <c r="F2374" s="814"/>
      <c r="G2374" s="814"/>
      <c r="H2374" s="814"/>
      <c r="I2374" s="814"/>
      <c r="J2374" s="814"/>
      <c r="K2374" s="814"/>
      <c r="L2374" s="814"/>
      <c r="M2374" s="814"/>
      <c r="N2374" s="814"/>
      <c r="O2374" s="579">
        <f t="shared" si="252"/>
        <v>0</v>
      </c>
      <c r="P2374" s="585" t="e">
        <f t="shared" si="253"/>
        <v>#N/A</v>
      </c>
      <c r="Q2374" s="602"/>
      <c r="R2374" s="602"/>
      <c r="S2374" s="579">
        <f t="shared" si="254"/>
        <v>0</v>
      </c>
      <c r="T2374" s="814"/>
      <c r="U2374" s="814"/>
      <c r="V2374" s="814"/>
    </row>
    <row r="2375" spans="1:22" ht="15.75" hidden="1" customHeight="1" thickBot="1" x14ac:dyDescent="0.25">
      <c r="A2375" s="580" t="str">
        <f t="shared" si="256"/>
        <v/>
      </c>
      <c r="B2375" s="814"/>
      <c r="C2375" s="814"/>
      <c r="D2375" s="814"/>
      <c r="E2375" s="814"/>
      <c r="F2375" s="814"/>
      <c r="G2375" s="814"/>
      <c r="H2375" s="814"/>
      <c r="I2375" s="814"/>
      <c r="J2375" s="814"/>
      <c r="K2375" s="814"/>
      <c r="L2375" s="814"/>
      <c r="M2375" s="814"/>
      <c r="N2375" s="814"/>
      <c r="O2375" s="579">
        <f t="shared" si="252"/>
        <v>0</v>
      </c>
      <c r="P2375" s="585" t="e">
        <f t="shared" si="253"/>
        <v>#N/A</v>
      </c>
      <c r="Q2375" s="602"/>
      <c r="R2375" s="602"/>
      <c r="S2375" s="579">
        <f t="shared" si="254"/>
        <v>0</v>
      </c>
      <c r="T2375" s="814"/>
      <c r="U2375" s="814"/>
      <c r="V2375" s="814"/>
    </row>
    <row r="2376" spans="1:22" ht="15.75" hidden="1" customHeight="1" thickBot="1" x14ac:dyDescent="0.25">
      <c r="A2376" s="580" t="str">
        <f t="shared" si="256"/>
        <v/>
      </c>
      <c r="B2376" s="814"/>
      <c r="C2376" s="814"/>
      <c r="D2376" s="814"/>
      <c r="E2376" s="814"/>
      <c r="F2376" s="814"/>
      <c r="G2376" s="814"/>
      <c r="H2376" s="814"/>
      <c r="I2376" s="814"/>
      <c r="J2376" s="814"/>
      <c r="K2376" s="814"/>
      <c r="L2376" s="814"/>
      <c r="M2376" s="814"/>
      <c r="N2376" s="814"/>
      <c r="O2376" s="579">
        <f t="shared" si="252"/>
        <v>0</v>
      </c>
      <c r="P2376" s="585" t="e">
        <f t="shared" si="253"/>
        <v>#N/A</v>
      </c>
      <c r="Q2376" s="602"/>
      <c r="R2376" s="602"/>
      <c r="S2376" s="579">
        <f t="shared" si="254"/>
        <v>0</v>
      </c>
      <c r="T2376" s="814"/>
      <c r="U2376" s="814"/>
      <c r="V2376" s="814"/>
    </row>
    <row r="2377" spans="1:22" ht="15.75" hidden="1" customHeight="1" thickBot="1" x14ac:dyDescent="0.25">
      <c r="A2377" s="580" t="str">
        <f t="shared" si="256"/>
        <v/>
      </c>
      <c r="B2377" s="814"/>
      <c r="C2377" s="814"/>
      <c r="D2377" s="814"/>
      <c r="E2377" s="814"/>
      <c r="F2377" s="814"/>
      <c r="G2377" s="814"/>
      <c r="H2377" s="814"/>
      <c r="I2377" s="814"/>
      <c r="J2377" s="814"/>
      <c r="K2377" s="814"/>
      <c r="L2377" s="814"/>
      <c r="M2377" s="814"/>
      <c r="N2377" s="814"/>
      <c r="O2377" s="579">
        <f t="shared" si="252"/>
        <v>0</v>
      </c>
      <c r="P2377" s="585" t="e">
        <f t="shared" si="253"/>
        <v>#N/A</v>
      </c>
      <c r="Q2377" s="602"/>
      <c r="R2377" s="602"/>
      <c r="S2377" s="579">
        <f t="shared" si="254"/>
        <v>0</v>
      </c>
      <c r="T2377" s="814"/>
      <c r="U2377" s="814"/>
      <c r="V2377" s="814"/>
    </row>
    <row r="2378" spans="1:22" ht="15.75" hidden="1" customHeight="1" thickBot="1" x14ac:dyDescent="0.25">
      <c r="A2378" s="580" t="str">
        <f t="shared" si="256"/>
        <v/>
      </c>
      <c r="B2378" s="814"/>
      <c r="C2378" s="814"/>
      <c r="D2378" s="814"/>
      <c r="E2378" s="814"/>
      <c r="F2378" s="814"/>
      <c r="G2378" s="814"/>
      <c r="H2378" s="814"/>
      <c r="I2378" s="814"/>
      <c r="J2378" s="814"/>
      <c r="K2378" s="814"/>
      <c r="L2378" s="814"/>
      <c r="M2378" s="814"/>
      <c r="N2378" s="814"/>
      <c r="O2378" s="579">
        <f t="shared" si="252"/>
        <v>0</v>
      </c>
      <c r="P2378" s="585" t="e">
        <f t="shared" si="253"/>
        <v>#N/A</v>
      </c>
      <c r="Q2378" s="585"/>
      <c r="R2378" s="585"/>
      <c r="T2378" s="814"/>
      <c r="U2378" s="814"/>
      <c r="V2378" s="814"/>
    </row>
    <row r="2379" spans="1:22" ht="15.75" hidden="1" customHeight="1" thickBot="1" x14ac:dyDescent="0.25">
      <c r="A2379" s="580" t="str">
        <f t="shared" si="256"/>
        <v/>
      </c>
      <c r="B2379" s="814"/>
      <c r="C2379" s="814"/>
      <c r="D2379" s="814"/>
      <c r="E2379" s="814"/>
      <c r="F2379" s="814"/>
      <c r="G2379" s="814"/>
      <c r="H2379" s="814"/>
      <c r="I2379" s="814"/>
      <c r="J2379" s="814"/>
      <c r="K2379" s="814"/>
      <c r="L2379" s="814"/>
      <c r="M2379" s="814"/>
      <c r="N2379" s="814"/>
      <c r="O2379" s="579">
        <f t="shared" si="252"/>
        <v>0</v>
      </c>
      <c r="P2379" s="585" t="e">
        <f t="shared" si="253"/>
        <v>#N/A</v>
      </c>
      <c r="Q2379" s="585"/>
      <c r="R2379" s="585"/>
      <c r="T2379" s="814"/>
      <c r="U2379" s="814"/>
      <c r="V2379" s="814"/>
    </row>
    <row r="2380" spans="1:22" ht="15.75" hidden="1" customHeight="1" thickBot="1" x14ac:dyDescent="0.25">
      <c r="A2380" s="580" t="str">
        <f t="shared" si="256"/>
        <v/>
      </c>
      <c r="B2380" s="814"/>
      <c r="C2380" s="814"/>
      <c r="D2380" s="814"/>
      <c r="E2380" s="814"/>
      <c r="F2380" s="814"/>
      <c r="G2380" s="814"/>
      <c r="H2380" s="814"/>
      <c r="I2380" s="814"/>
      <c r="J2380" s="814"/>
      <c r="K2380" s="814"/>
      <c r="L2380" s="814"/>
      <c r="M2380" s="814"/>
      <c r="N2380" s="814"/>
      <c r="O2380" s="579">
        <f t="shared" si="252"/>
        <v>0</v>
      </c>
      <c r="P2380" s="585" t="e">
        <f t="shared" si="253"/>
        <v>#N/A</v>
      </c>
      <c r="Q2380" s="585"/>
      <c r="R2380" s="585"/>
      <c r="T2380" s="814"/>
      <c r="U2380" s="814"/>
      <c r="V2380" s="814"/>
    </row>
    <row r="2381" spans="1:22" ht="15.75" hidden="1" customHeight="1" thickBot="1" x14ac:dyDescent="0.25">
      <c r="A2381" s="580" t="str">
        <f t="shared" si="256"/>
        <v/>
      </c>
      <c r="B2381" s="814"/>
      <c r="C2381" s="814"/>
      <c r="D2381" s="814"/>
      <c r="E2381" s="814"/>
      <c r="F2381" s="814"/>
      <c r="G2381" s="814"/>
      <c r="H2381" s="814"/>
      <c r="I2381" s="814"/>
      <c r="J2381" s="814"/>
      <c r="K2381" s="814"/>
      <c r="L2381" s="814"/>
      <c r="M2381" s="814"/>
      <c r="N2381" s="814"/>
      <c r="O2381" s="579">
        <f t="shared" si="252"/>
        <v>0</v>
      </c>
      <c r="P2381" s="585" t="e">
        <f t="shared" si="253"/>
        <v>#N/A</v>
      </c>
      <c r="Q2381" s="585"/>
      <c r="R2381" s="585"/>
      <c r="T2381" s="814"/>
      <c r="U2381" s="814"/>
      <c r="V2381" s="814"/>
    </row>
    <row r="2382" spans="1:22" ht="15.75" hidden="1" customHeight="1" thickBot="1" x14ac:dyDescent="0.25">
      <c r="A2382" s="580" t="str">
        <f t="shared" si="256"/>
        <v/>
      </c>
      <c r="B2382" s="814"/>
      <c r="C2382" s="814"/>
      <c r="D2382" s="814"/>
      <c r="E2382" s="814"/>
      <c r="F2382" s="814"/>
      <c r="G2382" s="814"/>
      <c r="H2382" s="814"/>
      <c r="I2382" s="814"/>
      <c r="J2382" s="814"/>
      <c r="K2382" s="814"/>
      <c r="L2382" s="814"/>
      <c r="M2382" s="814"/>
      <c r="N2382" s="814"/>
      <c r="O2382" s="579">
        <f t="shared" si="252"/>
        <v>0</v>
      </c>
      <c r="P2382" s="585" t="e">
        <f t="shared" si="253"/>
        <v>#N/A</v>
      </c>
      <c r="Q2382" s="585"/>
      <c r="R2382" s="585"/>
      <c r="S2382" s="814"/>
      <c r="T2382" s="814"/>
      <c r="U2382" s="814"/>
      <c r="V2382" s="814"/>
    </row>
    <row r="2383" spans="1:22" ht="15.75" hidden="1" customHeight="1" thickBot="1" x14ac:dyDescent="0.25">
      <c r="A2383" s="580" t="str">
        <f t="shared" si="256"/>
        <v/>
      </c>
      <c r="B2383" s="814"/>
      <c r="C2383" s="814"/>
      <c r="D2383" s="814"/>
      <c r="E2383" s="814"/>
      <c r="F2383" s="814"/>
      <c r="G2383" s="814"/>
      <c r="H2383" s="814"/>
      <c r="I2383" s="814"/>
      <c r="J2383" s="814"/>
      <c r="K2383" s="814"/>
      <c r="L2383" s="814"/>
      <c r="M2383" s="814"/>
      <c r="N2383" s="814"/>
      <c r="O2383" s="579">
        <f t="shared" si="252"/>
        <v>0</v>
      </c>
      <c r="P2383" s="585" t="e">
        <f t="shared" si="253"/>
        <v>#N/A</v>
      </c>
      <c r="Q2383" s="585"/>
      <c r="R2383" s="585"/>
      <c r="S2383" s="814"/>
      <c r="T2383" s="814"/>
      <c r="U2383" s="814"/>
      <c r="V2383" s="814"/>
    </row>
    <row r="2384" spans="1:22" ht="15.75" hidden="1" customHeight="1" thickBot="1" x14ac:dyDescent="0.25">
      <c r="A2384" s="580" t="str">
        <f t="shared" si="256"/>
        <v/>
      </c>
      <c r="B2384" s="814"/>
      <c r="C2384" s="814"/>
      <c r="D2384" s="814"/>
      <c r="E2384" s="814"/>
      <c r="F2384" s="814"/>
      <c r="G2384" s="814"/>
      <c r="H2384" s="814"/>
      <c r="I2384" s="814"/>
      <c r="J2384" s="814"/>
      <c r="K2384" s="814"/>
      <c r="L2384" s="814"/>
      <c r="M2384" s="814"/>
      <c r="N2384" s="814"/>
      <c r="O2384" s="579">
        <f t="shared" si="252"/>
        <v>0</v>
      </c>
      <c r="P2384" s="585" t="e">
        <f t="shared" si="253"/>
        <v>#N/A</v>
      </c>
      <c r="Q2384" s="585"/>
      <c r="R2384" s="585"/>
      <c r="S2384" s="814"/>
      <c r="T2384" s="814"/>
      <c r="U2384" s="814"/>
      <c r="V2384" s="814"/>
    </row>
    <row r="2385" spans="1:22" ht="15.75" hidden="1" customHeight="1" thickBot="1" x14ac:dyDescent="0.25">
      <c r="A2385" s="580" t="str">
        <f t="shared" si="256"/>
        <v/>
      </c>
      <c r="B2385" s="814"/>
      <c r="C2385" s="814"/>
      <c r="D2385" s="814"/>
      <c r="E2385" s="814"/>
      <c r="F2385" s="814"/>
      <c r="G2385" s="814"/>
      <c r="H2385" s="814"/>
      <c r="I2385" s="814"/>
      <c r="J2385" s="814"/>
      <c r="K2385" s="814"/>
      <c r="L2385" s="814"/>
      <c r="M2385" s="814"/>
      <c r="N2385" s="814"/>
      <c r="O2385" s="579">
        <f t="shared" si="252"/>
        <v>0</v>
      </c>
      <c r="P2385" s="585" t="e">
        <f t="shared" si="253"/>
        <v>#N/A</v>
      </c>
      <c r="Q2385" s="585"/>
      <c r="R2385" s="585"/>
      <c r="S2385" s="814"/>
      <c r="T2385" s="814"/>
      <c r="U2385" s="814"/>
      <c r="V2385" s="814"/>
    </row>
    <row r="2386" spans="1:22" ht="15.75" hidden="1" customHeight="1" thickBot="1" x14ac:dyDescent="0.25">
      <c r="A2386" s="580" t="str">
        <f t="shared" si="256"/>
        <v/>
      </c>
      <c r="B2386" s="814"/>
      <c r="C2386" s="814"/>
      <c r="D2386" s="814"/>
      <c r="E2386" s="814"/>
      <c r="F2386" s="814"/>
      <c r="G2386" s="814"/>
      <c r="H2386" s="814"/>
      <c r="I2386" s="814"/>
      <c r="J2386" s="814"/>
      <c r="K2386" s="814"/>
      <c r="L2386" s="814"/>
      <c r="M2386" s="814"/>
      <c r="N2386" s="814"/>
      <c r="O2386" s="579">
        <f t="shared" si="252"/>
        <v>0</v>
      </c>
      <c r="P2386" s="585" t="e">
        <f t="shared" si="253"/>
        <v>#N/A</v>
      </c>
      <c r="Q2386" s="585"/>
      <c r="R2386" s="585"/>
      <c r="S2386" s="814"/>
      <c r="T2386" s="814"/>
      <c r="U2386" s="814"/>
      <c r="V2386" s="814"/>
    </row>
    <row r="2387" spans="1:22" ht="15.75" hidden="1" customHeight="1" thickBot="1" x14ac:dyDescent="0.25">
      <c r="A2387" s="580" t="str">
        <f t="shared" si="256"/>
        <v/>
      </c>
      <c r="B2387" s="814"/>
      <c r="C2387" s="814"/>
      <c r="D2387" s="814"/>
      <c r="E2387" s="814"/>
      <c r="F2387" s="814"/>
      <c r="G2387" s="814"/>
      <c r="H2387" s="814"/>
      <c r="I2387" s="814"/>
      <c r="J2387" s="814"/>
      <c r="K2387" s="814"/>
      <c r="L2387" s="814"/>
      <c r="M2387" s="814"/>
      <c r="N2387" s="814"/>
      <c r="O2387" s="579">
        <f t="shared" si="252"/>
        <v>0</v>
      </c>
      <c r="P2387" s="585" t="e">
        <f t="shared" si="253"/>
        <v>#N/A</v>
      </c>
      <c r="Q2387" s="585"/>
      <c r="R2387" s="585"/>
      <c r="S2387" s="814"/>
      <c r="T2387" s="814"/>
      <c r="U2387" s="814"/>
      <c r="V2387" s="814"/>
    </row>
    <row r="2388" spans="1:22" ht="15.75" hidden="1" customHeight="1" thickBot="1" x14ac:dyDescent="0.25">
      <c r="A2388" s="580" t="str">
        <f t="shared" si="256"/>
        <v/>
      </c>
      <c r="B2388" s="814"/>
      <c r="C2388" s="814"/>
      <c r="D2388" s="814"/>
      <c r="E2388" s="814"/>
      <c r="F2388" s="814"/>
      <c r="G2388" s="814"/>
      <c r="H2388" s="814"/>
      <c r="I2388" s="814"/>
      <c r="J2388" s="814"/>
      <c r="K2388" s="814"/>
      <c r="L2388" s="814"/>
      <c r="M2388" s="814"/>
      <c r="N2388" s="814"/>
      <c r="O2388" s="579">
        <f t="shared" si="252"/>
        <v>0</v>
      </c>
      <c r="P2388" s="585" t="e">
        <f t="shared" si="253"/>
        <v>#N/A</v>
      </c>
      <c r="Q2388" s="585"/>
      <c r="R2388" s="585"/>
      <c r="S2388" s="814"/>
      <c r="T2388" s="814"/>
      <c r="U2388" s="814"/>
      <c r="V2388" s="814"/>
    </row>
    <row r="2389" spans="1:22" ht="15.75" hidden="1" customHeight="1" thickBot="1" x14ac:dyDescent="0.25">
      <c r="A2389" s="580" t="str">
        <f t="shared" si="256"/>
        <v/>
      </c>
      <c r="B2389" s="814"/>
      <c r="C2389" s="814"/>
      <c r="D2389" s="814"/>
      <c r="E2389" s="814"/>
      <c r="F2389" s="814"/>
      <c r="G2389" s="814"/>
      <c r="H2389" s="814"/>
      <c r="I2389" s="814"/>
      <c r="J2389" s="814"/>
      <c r="K2389" s="814"/>
      <c r="L2389" s="814"/>
      <c r="M2389" s="814"/>
      <c r="N2389" s="814"/>
      <c r="O2389" s="579">
        <f t="shared" si="252"/>
        <v>0</v>
      </c>
      <c r="P2389" s="585" t="e">
        <f t="shared" si="253"/>
        <v>#N/A</v>
      </c>
      <c r="Q2389" s="585"/>
      <c r="R2389" s="585"/>
      <c r="S2389" s="814"/>
      <c r="T2389" s="814"/>
      <c r="U2389" s="814"/>
      <c r="V2389" s="814"/>
    </row>
    <row r="2390" spans="1:22" ht="15.75" hidden="1" customHeight="1" thickBot="1" x14ac:dyDescent="0.25">
      <c r="A2390" s="580" t="str">
        <f t="shared" si="256"/>
        <v/>
      </c>
      <c r="B2390" s="814"/>
      <c r="C2390" s="814"/>
      <c r="D2390" s="814"/>
      <c r="E2390" s="814"/>
      <c r="F2390" s="814"/>
      <c r="G2390" s="814"/>
      <c r="H2390" s="814"/>
      <c r="I2390" s="814"/>
      <c r="J2390" s="814"/>
      <c r="K2390" s="814"/>
      <c r="L2390" s="814"/>
      <c r="M2390" s="814"/>
      <c r="N2390" s="814"/>
      <c r="O2390" s="579">
        <f t="shared" si="252"/>
        <v>0</v>
      </c>
      <c r="P2390" s="585" t="e">
        <f t="shared" si="253"/>
        <v>#N/A</v>
      </c>
      <c r="Q2390" s="585"/>
      <c r="R2390" s="585"/>
      <c r="S2390" s="814"/>
      <c r="T2390" s="814"/>
      <c r="U2390" s="814"/>
      <c r="V2390" s="814"/>
    </row>
    <row r="2391" spans="1:22" ht="15.75" hidden="1" customHeight="1" thickBot="1" x14ac:dyDescent="0.25">
      <c r="A2391" s="580" t="str">
        <f t="shared" si="256"/>
        <v/>
      </c>
      <c r="B2391" s="814"/>
      <c r="C2391" s="814"/>
      <c r="D2391" s="814"/>
      <c r="E2391" s="814"/>
      <c r="F2391" s="814"/>
      <c r="G2391" s="814"/>
      <c r="H2391" s="814"/>
      <c r="I2391" s="814"/>
      <c r="J2391" s="814"/>
      <c r="K2391" s="814"/>
      <c r="L2391" s="814"/>
      <c r="M2391" s="814"/>
      <c r="N2391" s="814"/>
      <c r="O2391" s="579">
        <f t="shared" si="252"/>
        <v>0</v>
      </c>
      <c r="P2391" s="585" t="e">
        <f t="shared" si="253"/>
        <v>#N/A</v>
      </c>
      <c r="Q2391" s="585"/>
      <c r="R2391" s="585"/>
      <c r="S2391" s="814"/>
      <c r="T2391" s="814"/>
      <c r="U2391" s="814"/>
      <c r="V2391" s="814"/>
    </row>
    <row r="2392" spans="1:22" ht="15.75" hidden="1" customHeight="1" thickBot="1" x14ac:dyDescent="0.25">
      <c r="A2392" s="580" t="str">
        <f t="shared" si="256"/>
        <v/>
      </c>
      <c r="B2392" s="814"/>
      <c r="C2392" s="814"/>
      <c r="D2392" s="814"/>
      <c r="E2392" s="814"/>
      <c r="F2392" s="814"/>
      <c r="G2392" s="814"/>
      <c r="H2392" s="814"/>
      <c r="I2392" s="814"/>
      <c r="J2392" s="814"/>
      <c r="K2392" s="814"/>
      <c r="L2392" s="814"/>
      <c r="M2392" s="814"/>
      <c r="N2392" s="814"/>
      <c r="O2392" s="579">
        <f t="shared" si="252"/>
        <v>0</v>
      </c>
      <c r="P2392" s="585" t="e">
        <f t="shared" si="253"/>
        <v>#N/A</v>
      </c>
      <c r="Q2392" s="585"/>
      <c r="R2392" s="585"/>
      <c r="S2392" s="814"/>
      <c r="T2392" s="814"/>
      <c r="U2392" s="814"/>
      <c r="V2392" s="814"/>
    </row>
    <row r="2393" spans="1:22" ht="15.75" hidden="1" customHeight="1" thickBot="1" x14ac:dyDescent="0.25">
      <c r="A2393" s="580" t="str">
        <f t="shared" si="256"/>
        <v/>
      </c>
      <c r="B2393" s="814"/>
      <c r="C2393" s="814"/>
      <c r="D2393" s="814"/>
      <c r="E2393" s="814"/>
      <c r="F2393" s="814"/>
      <c r="G2393" s="814"/>
      <c r="H2393" s="814"/>
      <c r="I2393" s="814"/>
      <c r="J2393" s="814"/>
      <c r="K2393" s="814"/>
      <c r="L2393" s="814"/>
      <c r="M2393" s="814"/>
      <c r="N2393" s="814"/>
      <c r="O2393" s="579">
        <f t="shared" si="252"/>
        <v>0</v>
      </c>
      <c r="P2393" s="585" t="e">
        <f t="shared" si="253"/>
        <v>#N/A</v>
      </c>
      <c r="Q2393" s="585"/>
      <c r="R2393" s="585"/>
      <c r="S2393" s="814"/>
      <c r="T2393" s="814"/>
      <c r="U2393" s="814"/>
      <c r="V2393" s="814"/>
    </row>
    <row r="2394" spans="1:22" ht="15.75" hidden="1" customHeight="1" thickBot="1" x14ac:dyDescent="0.25">
      <c r="A2394" s="580" t="str">
        <f t="shared" si="256"/>
        <v/>
      </c>
      <c r="B2394" s="814"/>
      <c r="C2394" s="814"/>
      <c r="D2394" s="814"/>
      <c r="E2394" s="814"/>
      <c r="F2394" s="814"/>
      <c r="G2394" s="814"/>
      <c r="H2394" s="814"/>
      <c r="I2394" s="814"/>
      <c r="J2394" s="814"/>
      <c r="K2394" s="814"/>
      <c r="L2394" s="814"/>
      <c r="M2394" s="814"/>
      <c r="N2394" s="814"/>
      <c r="O2394" s="579">
        <f t="shared" si="252"/>
        <v>0</v>
      </c>
      <c r="P2394" s="585" t="e">
        <f t="shared" si="253"/>
        <v>#N/A</v>
      </c>
      <c r="Q2394" s="585"/>
      <c r="R2394" s="585"/>
      <c r="S2394" s="814"/>
      <c r="T2394" s="814"/>
      <c r="U2394" s="814"/>
      <c r="V2394" s="814"/>
    </row>
    <row r="2395" spans="1:22" ht="15.75" hidden="1" customHeight="1" thickBot="1" x14ac:dyDescent="0.25">
      <c r="A2395" s="580" t="str">
        <f t="shared" si="256"/>
        <v/>
      </c>
      <c r="B2395" s="814"/>
      <c r="C2395" s="814"/>
      <c r="D2395" s="814"/>
      <c r="E2395" s="814"/>
      <c r="F2395" s="814"/>
      <c r="G2395" s="814"/>
      <c r="H2395" s="814"/>
      <c r="I2395" s="814"/>
      <c r="J2395" s="814"/>
      <c r="K2395" s="814"/>
      <c r="L2395" s="814"/>
      <c r="M2395" s="814"/>
      <c r="N2395" s="814"/>
      <c r="O2395" s="579">
        <f t="shared" si="252"/>
        <v>0</v>
      </c>
      <c r="P2395" s="585" t="e">
        <f t="shared" si="253"/>
        <v>#N/A</v>
      </c>
      <c r="Q2395" s="585"/>
      <c r="R2395" s="585"/>
      <c r="S2395" s="814"/>
      <c r="T2395" s="814"/>
      <c r="U2395" s="814"/>
      <c r="V2395" s="814"/>
    </row>
    <row r="2396" spans="1:22" ht="15.75" hidden="1" customHeight="1" thickBot="1" x14ac:dyDescent="0.25">
      <c r="A2396" s="580" t="str">
        <f t="shared" si="256"/>
        <v/>
      </c>
      <c r="B2396" s="814"/>
      <c r="C2396" s="814"/>
      <c r="D2396" s="814"/>
      <c r="E2396" s="814"/>
      <c r="F2396" s="814"/>
      <c r="G2396" s="814"/>
      <c r="H2396" s="814"/>
      <c r="I2396" s="814"/>
      <c r="J2396" s="814"/>
      <c r="K2396" s="814"/>
      <c r="L2396" s="814"/>
      <c r="M2396" s="814"/>
      <c r="N2396" s="814"/>
      <c r="O2396" s="579">
        <f t="shared" si="252"/>
        <v>0</v>
      </c>
      <c r="P2396" s="585" t="e">
        <f t="shared" si="253"/>
        <v>#N/A</v>
      </c>
      <c r="Q2396" s="585"/>
      <c r="R2396" s="585"/>
      <c r="S2396" s="814"/>
      <c r="T2396" s="814"/>
      <c r="U2396" s="814"/>
      <c r="V2396" s="814"/>
    </row>
    <row r="2397" spans="1:22" ht="15.75" hidden="1" customHeight="1" thickBot="1" x14ac:dyDescent="0.25">
      <c r="A2397" s="580" t="str">
        <f t="shared" si="256"/>
        <v/>
      </c>
      <c r="B2397" s="814"/>
      <c r="C2397" s="814"/>
      <c r="D2397" s="814"/>
      <c r="E2397" s="814"/>
      <c r="F2397" s="814"/>
      <c r="G2397" s="814"/>
      <c r="H2397" s="814"/>
      <c r="I2397" s="814"/>
      <c r="J2397" s="814"/>
      <c r="K2397" s="814"/>
      <c r="L2397" s="814"/>
      <c r="M2397" s="814"/>
      <c r="N2397" s="814"/>
      <c r="O2397" s="579">
        <f t="shared" si="252"/>
        <v>0</v>
      </c>
      <c r="P2397" s="585" t="e">
        <f t="shared" si="253"/>
        <v>#N/A</v>
      </c>
      <c r="Q2397" s="585"/>
      <c r="R2397" s="585"/>
      <c r="S2397" s="814"/>
      <c r="T2397" s="814"/>
      <c r="U2397" s="814"/>
      <c r="V2397" s="814"/>
    </row>
    <row r="2398" spans="1:22" ht="15.75" hidden="1" customHeight="1" thickBot="1" x14ac:dyDescent="0.25">
      <c r="A2398" s="580" t="str">
        <f t="shared" si="256"/>
        <v/>
      </c>
      <c r="B2398" s="814"/>
      <c r="C2398" s="814"/>
      <c r="D2398" s="814"/>
      <c r="E2398" s="814"/>
      <c r="F2398" s="814"/>
      <c r="G2398" s="814"/>
      <c r="H2398" s="814"/>
      <c r="I2398" s="814"/>
      <c r="J2398" s="814"/>
      <c r="K2398" s="814"/>
      <c r="L2398" s="814"/>
      <c r="M2398" s="814"/>
      <c r="N2398" s="814"/>
      <c r="O2398" s="579">
        <f t="shared" si="252"/>
        <v>0</v>
      </c>
      <c r="P2398" s="585" t="e">
        <f t="shared" si="253"/>
        <v>#N/A</v>
      </c>
      <c r="Q2398" s="585"/>
      <c r="R2398" s="585"/>
      <c r="S2398" s="814"/>
      <c r="T2398" s="814"/>
      <c r="U2398" s="814"/>
      <c r="V2398" s="814"/>
    </row>
    <row r="2399" spans="1:22" ht="15.75" hidden="1" customHeight="1" thickBot="1" x14ac:dyDescent="0.25">
      <c r="A2399" s="580" t="str">
        <f t="shared" si="256"/>
        <v/>
      </c>
      <c r="B2399" s="814"/>
      <c r="C2399" s="814"/>
      <c r="D2399" s="814"/>
      <c r="E2399" s="814"/>
      <c r="F2399" s="814"/>
      <c r="G2399" s="814"/>
      <c r="H2399" s="814"/>
      <c r="I2399" s="814"/>
      <c r="J2399" s="814"/>
      <c r="K2399" s="814"/>
      <c r="L2399" s="814"/>
      <c r="M2399" s="814"/>
      <c r="N2399" s="814"/>
      <c r="O2399" s="579">
        <f t="shared" si="252"/>
        <v>0</v>
      </c>
      <c r="P2399" s="585" t="e">
        <f t="shared" si="253"/>
        <v>#N/A</v>
      </c>
      <c r="Q2399" s="585"/>
      <c r="R2399" s="585"/>
      <c r="S2399" s="814"/>
      <c r="T2399" s="814"/>
      <c r="U2399" s="814"/>
      <c r="V2399" s="814"/>
    </row>
    <row r="2400" spans="1:22" ht="15.75" hidden="1" customHeight="1" thickBot="1" x14ac:dyDescent="0.25">
      <c r="A2400" s="580" t="str">
        <f t="shared" si="256"/>
        <v/>
      </c>
      <c r="B2400" s="814"/>
      <c r="C2400" s="814"/>
      <c r="D2400" s="814"/>
      <c r="E2400" s="814"/>
      <c r="F2400" s="814"/>
      <c r="G2400" s="814"/>
      <c r="H2400" s="814"/>
      <c r="I2400" s="814"/>
      <c r="J2400" s="814"/>
      <c r="K2400" s="814"/>
      <c r="L2400" s="814"/>
      <c r="M2400" s="814"/>
      <c r="N2400" s="814"/>
      <c r="O2400" s="579">
        <f t="shared" si="252"/>
        <v>0</v>
      </c>
      <c r="P2400" s="585" t="e">
        <f t="shared" si="253"/>
        <v>#N/A</v>
      </c>
      <c r="Q2400" s="585"/>
      <c r="R2400" s="585"/>
      <c r="S2400" s="814"/>
      <c r="T2400" s="814"/>
      <c r="U2400" s="814"/>
      <c r="V2400" s="814"/>
    </row>
    <row r="2401" spans="1:22" ht="15.75" hidden="1" customHeight="1" thickBot="1" x14ac:dyDescent="0.25">
      <c r="A2401" s="580" t="str">
        <f t="shared" si="256"/>
        <v/>
      </c>
      <c r="B2401" s="814"/>
      <c r="C2401" s="814"/>
      <c r="D2401" s="814"/>
      <c r="E2401" s="814"/>
      <c r="F2401" s="814"/>
      <c r="G2401" s="814"/>
      <c r="H2401" s="814"/>
      <c r="I2401" s="814"/>
      <c r="J2401" s="814"/>
      <c r="K2401" s="814"/>
      <c r="L2401" s="814"/>
      <c r="M2401" s="814"/>
      <c r="N2401" s="814"/>
      <c r="O2401" s="579">
        <f t="shared" si="252"/>
        <v>0</v>
      </c>
      <c r="P2401" s="585" t="e">
        <f t="shared" si="253"/>
        <v>#N/A</v>
      </c>
      <c r="Q2401" s="585"/>
      <c r="R2401" s="585"/>
      <c r="S2401" s="814"/>
      <c r="T2401" s="814"/>
      <c r="U2401" s="814"/>
      <c r="V2401" s="814"/>
    </row>
    <row r="2402" spans="1:22" ht="15.75" hidden="1" customHeight="1" thickBot="1" x14ac:dyDescent="0.25">
      <c r="A2402" s="580" t="str">
        <f t="shared" si="256"/>
        <v/>
      </c>
      <c r="B2402" s="814"/>
      <c r="C2402" s="814"/>
      <c r="D2402" s="814"/>
      <c r="E2402" s="814"/>
      <c r="F2402" s="814"/>
      <c r="G2402" s="814"/>
      <c r="H2402" s="814"/>
      <c r="I2402" s="814"/>
      <c r="J2402" s="814"/>
      <c r="K2402" s="814"/>
      <c r="L2402" s="814"/>
      <c r="M2402" s="814"/>
      <c r="N2402" s="814"/>
      <c r="O2402" s="579">
        <f t="shared" si="252"/>
        <v>0</v>
      </c>
      <c r="P2402" s="585" t="e">
        <f t="shared" si="253"/>
        <v>#N/A</v>
      </c>
      <c r="Q2402" s="585"/>
      <c r="R2402" s="585"/>
      <c r="S2402" s="814"/>
      <c r="T2402" s="814"/>
      <c r="U2402" s="814"/>
      <c r="V2402" s="814"/>
    </row>
    <row r="2403" spans="1:22" ht="15.75" hidden="1" customHeight="1" thickBot="1" x14ac:dyDescent="0.25">
      <c r="A2403" s="580" t="str">
        <f t="shared" si="256"/>
        <v/>
      </c>
      <c r="B2403" s="814"/>
      <c r="C2403" s="814"/>
      <c r="D2403" s="814"/>
      <c r="E2403" s="814"/>
      <c r="F2403" s="814"/>
      <c r="G2403" s="814"/>
      <c r="H2403" s="814"/>
      <c r="I2403" s="814"/>
      <c r="J2403" s="814"/>
      <c r="K2403" s="814"/>
      <c r="L2403" s="814"/>
      <c r="M2403" s="814"/>
      <c r="N2403" s="814"/>
      <c r="O2403" s="579">
        <f t="shared" si="252"/>
        <v>0</v>
      </c>
      <c r="P2403" s="585" t="e">
        <f t="shared" si="253"/>
        <v>#N/A</v>
      </c>
      <c r="Q2403" s="585"/>
      <c r="R2403" s="585"/>
      <c r="S2403" s="814"/>
      <c r="T2403" s="814"/>
      <c r="U2403" s="814"/>
      <c r="V2403" s="814"/>
    </row>
    <row r="2404" spans="1:22" ht="15.75" hidden="1" customHeight="1" thickBot="1" x14ac:dyDescent="0.25">
      <c r="A2404" s="580" t="str">
        <f t="shared" si="256"/>
        <v/>
      </c>
      <c r="B2404" s="814"/>
      <c r="C2404" s="814"/>
      <c r="D2404" s="814"/>
      <c r="E2404" s="814"/>
      <c r="F2404" s="814"/>
      <c r="G2404" s="814"/>
      <c r="H2404" s="814"/>
      <c r="I2404" s="814"/>
      <c r="J2404" s="814"/>
      <c r="K2404" s="814"/>
      <c r="L2404" s="814"/>
      <c r="M2404" s="814"/>
      <c r="N2404" s="814"/>
      <c r="O2404" s="579">
        <f t="shared" si="252"/>
        <v>0</v>
      </c>
      <c r="P2404" s="585" t="e">
        <f t="shared" si="253"/>
        <v>#N/A</v>
      </c>
      <c r="Q2404" s="585"/>
      <c r="R2404" s="585"/>
      <c r="S2404" s="814"/>
      <c r="T2404" s="814"/>
      <c r="U2404" s="814"/>
      <c r="V2404" s="814"/>
    </row>
    <row r="2405" spans="1:22" ht="15.75" hidden="1" customHeight="1" thickBot="1" x14ac:dyDescent="0.25">
      <c r="A2405" s="580" t="str">
        <f t="shared" si="256"/>
        <v/>
      </c>
      <c r="B2405" s="814"/>
      <c r="C2405" s="814"/>
      <c r="D2405" s="814"/>
      <c r="E2405" s="814"/>
      <c r="F2405" s="814"/>
      <c r="G2405" s="814"/>
      <c r="H2405" s="814"/>
      <c r="I2405" s="814"/>
      <c r="J2405" s="814"/>
      <c r="K2405" s="814"/>
      <c r="L2405" s="814"/>
      <c r="M2405" s="814"/>
      <c r="N2405" s="814"/>
      <c r="O2405" s="579">
        <f t="shared" si="252"/>
        <v>0</v>
      </c>
      <c r="P2405" s="585" t="e">
        <f t="shared" si="253"/>
        <v>#N/A</v>
      </c>
      <c r="Q2405" s="585"/>
      <c r="R2405" s="585"/>
      <c r="S2405" s="814"/>
      <c r="T2405" s="814"/>
      <c r="U2405" s="814"/>
      <c r="V2405" s="814"/>
    </row>
    <row r="2406" spans="1:22" ht="15.75" hidden="1" customHeight="1" thickBot="1" x14ac:dyDescent="0.25">
      <c r="A2406" s="580" t="str">
        <f t="shared" si="256"/>
        <v/>
      </c>
      <c r="B2406" s="814"/>
      <c r="C2406" s="814"/>
      <c r="D2406" s="814"/>
      <c r="E2406" s="814"/>
      <c r="F2406" s="814"/>
      <c r="G2406" s="814"/>
      <c r="H2406" s="814"/>
      <c r="I2406" s="814"/>
      <c r="J2406" s="814"/>
      <c r="K2406" s="814"/>
      <c r="L2406" s="814"/>
      <c r="M2406" s="814"/>
      <c r="N2406" s="814"/>
      <c r="O2406" s="579">
        <f t="shared" si="252"/>
        <v>0</v>
      </c>
      <c r="P2406" s="585" t="e">
        <f t="shared" si="253"/>
        <v>#N/A</v>
      </c>
      <c r="Q2406" s="585"/>
      <c r="R2406" s="585"/>
      <c r="S2406" s="814"/>
      <c r="T2406" s="814"/>
      <c r="U2406" s="814"/>
      <c r="V2406" s="814"/>
    </row>
    <row r="2407" spans="1:22" ht="15.75" hidden="1" customHeight="1" thickBot="1" x14ac:dyDescent="0.25">
      <c r="A2407" s="580" t="str">
        <f t="shared" si="256"/>
        <v/>
      </c>
      <c r="B2407" s="814"/>
      <c r="C2407" s="814"/>
      <c r="D2407" s="814"/>
      <c r="E2407" s="814"/>
      <c r="F2407" s="814"/>
      <c r="G2407" s="814"/>
      <c r="H2407" s="814"/>
      <c r="I2407" s="814"/>
      <c r="J2407" s="814"/>
      <c r="K2407" s="814"/>
      <c r="L2407" s="814"/>
      <c r="M2407" s="814"/>
      <c r="N2407" s="814"/>
      <c r="O2407" s="579">
        <f t="shared" si="252"/>
        <v>0</v>
      </c>
      <c r="P2407" s="585" t="e">
        <f t="shared" si="253"/>
        <v>#N/A</v>
      </c>
      <c r="Q2407" s="585"/>
      <c r="R2407" s="585"/>
      <c r="S2407" s="814"/>
      <c r="T2407" s="814"/>
      <c r="U2407" s="814"/>
      <c r="V2407" s="814"/>
    </row>
    <row r="2408" spans="1:22" ht="15.75" hidden="1" customHeight="1" thickBot="1" x14ac:dyDescent="0.25">
      <c r="A2408" s="580" t="str">
        <f t="shared" si="256"/>
        <v/>
      </c>
      <c r="B2408" s="814"/>
      <c r="C2408" s="814"/>
      <c r="D2408" s="814"/>
      <c r="E2408" s="814"/>
      <c r="F2408" s="814"/>
      <c r="G2408" s="814"/>
      <c r="H2408" s="814"/>
      <c r="I2408" s="814"/>
      <c r="J2408" s="814"/>
      <c r="K2408" s="814"/>
      <c r="L2408" s="814"/>
      <c r="M2408" s="814"/>
      <c r="N2408" s="814"/>
      <c r="O2408" s="579">
        <f t="shared" si="252"/>
        <v>0</v>
      </c>
      <c r="P2408" s="585" t="e">
        <f t="shared" si="253"/>
        <v>#N/A</v>
      </c>
      <c r="Q2408" s="585"/>
      <c r="R2408" s="585"/>
      <c r="S2408" s="814"/>
      <c r="T2408" s="814"/>
      <c r="U2408" s="814"/>
      <c r="V2408" s="814"/>
    </row>
    <row r="2409" spans="1:22" ht="15.75" hidden="1" customHeight="1" thickBot="1" x14ac:dyDescent="0.25">
      <c r="A2409" s="580" t="str">
        <f t="shared" si="256"/>
        <v/>
      </c>
      <c r="B2409" s="814"/>
      <c r="C2409" s="814"/>
      <c r="D2409" s="814"/>
      <c r="E2409" s="814"/>
      <c r="F2409" s="814"/>
      <c r="G2409" s="814"/>
      <c r="H2409" s="814"/>
      <c r="I2409" s="814"/>
      <c r="J2409" s="814"/>
      <c r="K2409" s="814"/>
      <c r="L2409" s="814"/>
      <c r="M2409" s="814"/>
      <c r="N2409" s="814"/>
      <c r="O2409" s="579">
        <f t="shared" si="252"/>
        <v>0</v>
      </c>
      <c r="P2409" s="585" t="e">
        <f t="shared" si="253"/>
        <v>#N/A</v>
      </c>
      <c r="Q2409" s="585"/>
      <c r="R2409" s="585"/>
      <c r="S2409" s="814"/>
      <c r="T2409" s="814"/>
      <c r="U2409" s="814"/>
      <c r="V2409" s="814"/>
    </row>
    <row r="2410" spans="1:22" ht="15.75" hidden="1" customHeight="1" thickBot="1" x14ac:dyDescent="0.25">
      <c r="A2410" s="580" t="str">
        <f t="shared" si="256"/>
        <v/>
      </c>
      <c r="B2410" s="814"/>
      <c r="C2410" s="814"/>
      <c r="D2410" s="814"/>
      <c r="E2410" s="814"/>
      <c r="F2410" s="814"/>
      <c r="G2410" s="814"/>
      <c r="H2410" s="814"/>
      <c r="I2410" s="814"/>
      <c r="J2410" s="814"/>
      <c r="K2410" s="814"/>
      <c r="L2410" s="814"/>
      <c r="M2410" s="814"/>
      <c r="N2410" s="814"/>
      <c r="O2410" s="579">
        <f t="shared" si="252"/>
        <v>0</v>
      </c>
      <c r="P2410" s="585" t="e">
        <f t="shared" si="253"/>
        <v>#N/A</v>
      </c>
      <c r="Q2410" s="585"/>
      <c r="R2410" s="585"/>
      <c r="S2410" s="814"/>
      <c r="T2410" s="814"/>
      <c r="U2410" s="814"/>
      <c r="V2410" s="814"/>
    </row>
    <row r="2411" spans="1:22" ht="15.75" hidden="1" customHeight="1" thickBot="1" x14ac:dyDescent="0.25">
      <c r="A2411" s="580" t="str">
        <f t="shared" si="256"/>
        <v/>
      </c>
      <c r="B2411" s="814"/>
      <c r="C2411" s="814"/>
      <c r="D2411" s="814"/>
      <c r="E2411" s="814"/>
      <c r="F2411" s="814"/>
      <c r="G2411" s="814"/>
      <c r="H2411" s="814"/>
      <c r="I2411" s="814"/>
      <c r="J2411" s="814"/>
      <c r="K2411" s="814"/>
      <c r="L2411" s="814"/>
      <c r="M2411" s="814"/>
      <c r="N2411" s="814"/>
      <c r="O2411" s="579">
        <f t="shared" si="252"/>
        <v>0</v>
      </c>
      <c r="P2411" s="585" t="e">
        <f t="shared" si="253"/>
        <v>#N/A</v>
      </c>
      <c r="Q2411" s="585"/>
      <c r="R2411" s="585"/>
      <c r="S2411" s="814"/>
      <c r="T2411" s="814"/>
      <c r="U2411" s="814"/>
      <c r="V2411" s="814"/>
    </row>
    <row r="2412" spans="1:22" ht="15.75" hidden="1" customHeight="1" thickBot="1" x14ac:dyDescent="0.25">
      <c r="A2412" s="580" t="str">
        <f t="shared" si="256"/>
        <v/>
      </c>
      <c r="B2412" s="814"/>
      <c r="C2412" s="814"/>
      <c r="D2412" s="814"/>
      <c r="E2412" s="814"/>
      <c r="F2412" s="814"/>
      <c r="G2412" s="814"/>
      <c r="H2412" s="814"/>
      <c r="I2412" s="814"/>
      <c r="J2412" s="814"/>
      <c r="K2412" s="814"/>
      <c r="L2412" s="814"/>
      <c r="M2412" s="814"/>
      <c r="N2412" s="814"/>
      <c r="O2412" s="579">
        <f t="shared" si="252"/>
        <v>0</v>
      </c>
      <c r="P2412" s="585" t="e">
        <f t="shared" si="253"/>
        <v>#N/A</v>
      </c>
      <c r="Q2412" s="585"/>
      <c r="R2412" s="585"/>
      <c r="S2412" s="814"/>
      <c r="T2412" s="814"/>
      <c r="U2412" s="814"/>
      <c r="V2412" s="814"/>
    </row>
    <row r="2413" spans="1:22" ht="15.75" hidden="1" customHeight="1" thickBot="1" x14ac:dyDescent="0.25">
      <c r="A2413" s="580" t="str">
        <f t="shared" si="256"/>
        <v/>
      </c>
      <c r="B2413" s="814"/>
      <c r="C2413" s="814"/>
      <c r="D2413" s="814"/>
      <c r="E2413" s="814"/>
      <c r="F2413" s="814"/>
      <c r="G2413" s="814"/>
      <c r="H2413" s="814"/>
      <c r="I2413" s="814"/>
      <c r="J2413" s="814"/>
      <c r="K2413" s="814"/>
      <c r="L2413" s="814"/>
      <c r="M2413" s="814"/>
      <c r="N2413" s="814"/>
      <c r="O2413" s="579">
        <f t="shared" si="252"/>
        <v>0</v>
      </c>
      <c r="P2413" s="585" t="e">
        <f t="shared" si="253"/>
        <v>#N/A</v>
      </c>
      <c r="Q2413" s="585"/>
      <c r="R2413" s="585"/>
      <c r="S2413" s="814"/>
      <c r="T2413" s="814"/>
      <c r="U2413" s="814"/>
      <c r="V2413" s="814"/>
    </row>
    <row r="2414" spans="1:22" ht="15.75" hidden="1" customHeight="1" thickBot="1" x14ac:dyDescent="0.25">
      <c r="A2414" s="580" t="str">
        <f t="shared" si="256"/>
        <v/>
      </c>
      <c r="B2414" s="814"/>
      <c r="C2414" s="814"/>
      <c r="D2414" s="814"/>
      <c r="E2414" s="814"/>
      <c r="F2414" s="814"/>
      <c r="G2414" s="814"/>
      <c r="H2414" s="814"/>
      <c r="I2414" s="814"/>
      <c r="J2414" s="814"/>
      <c r="K2414" s="814"/>
      <c r="L2414" s="814"/>
      <c r="M2414" s="814"/>
      <c r="N2414" s="814"/>
      <c r="O2414" s="579">
        <f t="shared" si="252"/>
        <v>0</v>
      </c>
      <c r="P2414" s="585" t="e">
        <f t="shared" si="253"/>
        <v>#N/A</v>
      </c>
      <c r="Q2414" s="585"/>
      <c r="R2414" s="585"/>
      <c r="S2414" s="814"/>
      <c r="T2414" s="814"/>
      <c r="U2414" s="814"/>
      <c r="V2414" s="814"/>
    </row>
    <row r="2415" spans="1:22" ht="15.75" hidden="1" customHeight="1" thickBot="1" x14ac:dyDescent="0.25">
      <c r="A2415" s="580" t="str">
        <f t="shared" si="256"/>
        <v/>
      </c>
      <c r="B2415" s="814"/>
      <c r="C2415" s="814"/>
      <c r="D2415" s="814"/>
      <c r="E2415" s="814"/>
      <c r="F2415" s="814"/>
      <c r="G2415" s="814"/>
      <c r="H2415" s="814"/>
      <c r="I2415" s="814"/>
      <c r="J2415" s="814"/>
      <c r="K2415" s="814"/>
      <c r="L2415" s="814"/>
      <c r="M2415" s="814"/>
      <c r="N2415" s="814"/>
      <c r="O2415" s="579">
        <f t="shared" si="252"/>
        <v>0</v>
      </c>
      <c r="P2415" s="585" t="e">
        <f t="shared" si="253"/>
        <v>#N/A</v>
      </c>
      <c r="Q2415" s="585"/>
      <c r="R2415" s="585"/>
      <c r="S2415" s="814"/>
      <c r="T2415" s="814"/>
      <c r="U2415" s="814"/>
      <c r="V2415" s="814"/>
    </row>
    <row r="2416" spans="1:22" ht="15.75" hidden="1" customHeight="1" thickBot="1" x14ac:dyDescent="0.25">
      <c r="A2416" s="580" t="str">
        <f t="shared" si="256"/>
        <v/>
      </c>
      <c r="B2416" s="814"/>
      <c r="C2416" s="814"/>
      <c r="D2416" s="814"/>
      <c r="E2416" s="814"/>
      <c r="F2416" s="814"/>
      <c r="G2416" s="814"/>
      <c r="H2416" s="814"/>
      <c r="I2416" s="814"/>
      <c r="J2416" s="814"/>
      <c r="K2416" s="814"/>
      <c r="L2416" s="814"/>
      <c r="M2416" s="814"/>
      <c r="N2416" s="814"/>
      <c r="O2416" s="579">
        <f t="shared" si="252"/>
        <v>0</v>
      </c>
      <c r="P2416" s="585" t="e">
        <f t="shared" si="253"/>
        <v>#N/A</v>
      </c>
      <c r="Q2416" s="585"/>
      <c r="R2416" s="585"/>
      <c r="S2416" s="814"/>
      <c r="T2416" s="814"/>
      <c r="U2416" s="814"/>
      <c r="V2416" s="814"/>
    </row>
    <row r="2417" spans="1:22" ht="15.75" hidden="1" customHeight="1" thickBot="1" x14ac:dyDescent="0.25">
      <c r="A2417" s="580" t="str">
        <f t="shared" si="256"/>
        <v/>
      </c>
      <c r="B2417" s="814"/>
      <c r="C2417" s="814"/>
      <c r="D2417" s="814"/>
      <c r="E2417" s="814"/>
      <c r="F2417" s="814"/>
      <c r="G2417" s="814"/>
      <c r="H2417" s="814"/>
      <c r="I2417" s="814"/>
      <c r="J2417" s="814"/>
      <c r="K2417" s="814"/>
      <c r="L2417" s="814"/>
      <c r="M2417" s="814"/>
      <c r="N2417" s="814"/>
      <c r="O2417" s="579">
        <f t="shared" si="252"/>
        <v>0</v>
      </c>
      <c r="P2417" s="585" t="e">
        <f t="shared" si="253"/>
        <v>#N/A</v>
      </c>
      <c r="Q2417" s="585"/>
      <c r="R2417" s="585"/>
      <c r="S2417" s="814"/>
      <c r="T2417" s="814"/>
      <c r="U2417" s="814"/>
      <c r="V2417" s="814"/>
    </row>
    <row r="2418" spans="1:22" ht="15.75" hidden="1" customHeight="1" thickBot="1" x14ac:dyDescent="0.25">
      <c r="A2418" s="580" t="str">
        <f t="shared" si="256"/>
        <v/>
      </c>
      <c r="B2418" s="814"/>
      <c r="C2418" s="814"/>
      <c r="D2418" s="814"/>
      <c r="E2418" s="814"/>
      <c r="F2418" s="814"/>
      <c r="G2418" s="814"/>
      <c r="H2418" s="814"/>
      <c r="I2418" s="814"/>
      <c r="J2418" s="814"/>
      <c r="K2418" s="814"/>
      <c r="L2418" s="814"/>
      <c r="M2418" s="814"/>
      <c r="N2418" s="814"/>
      <c r="O2418" s="579">
        <f t="shared" si="252"/>
        <v>0</v>
      </c>
      <c r="P2418" s="585" t="e">
        <f t="shared" si="253"/>
        <v>#N/A</v>
      </c>
      <c r="Q2418" s="585"/>
      <c r="R2418" s="585"/>
      <c r="S2418" s="814"/>
      <c r="T2418" s="814"/>
      <c r="U2418" s="814"/>
      <c r="V2418" s="814"/>
    </row>
    <row r="2419" spans="1:22" ht="15.75" hidden="1" customHeight="1" thickBot="1" x14ac:dyDescent="0.25">
      <c r="A2419" s="580" t="str">
        <f t="shared" si="256"/>
        <v/>
      </c>
      <c r="B2419" s="814"/>
      <c r="C2419" s="814"/>
      <c r="D2419" s="814"/>
      <c r="E2419" s="814"/>
      <c r="F2419" s="814"/>
      <c r="G2419" s="814"/>
      <c r="H2419" s="814"/>
      <c r="I2419" s="814"/>
      <c r="J2419" s="814"/>
      <c r="K2419" s="814"/>
      <c r="L2419" s="814"/>
      <c r="M2419" s="814"/>
      <c r="N2419" s="814"/>
      <c r="O2419" s="579">
        <f t="shared" ref="O2419:O2482" si="257">ROUNDUP(IF(N2419="PENDANT",(VLOOKUP(L2419,$E$2:$I$9,5,FALSE)*M2419)),0)</f>
        <v>0</v>
      </c>
      <c r="P2419" s="585" t="e">
        <f t="shared" ref="P2419:P2482" si="258">ROUNDUP(VLOOKUP(L2419,$E$2:$I$9,5,FALSE)*M2419,0)</f>
        <v>#N/A</v>
      </c>
      <c r="Q2419" s="585"/>
      <c r="R2419" s="585"/>
      <c r="S2419" s="814"/>
      <c r="T2419" s="814"/>
      <c r="U2419" s="814"/>
      <c r="V2419" s="814"/>
    </row>
    <row r="2420" spans="1:22" ht="15.75" hidden="1" customHeight="1" thickBot="1" x14ac:dyDescent="0.25">
      <c r="A2420" s="580" t="str">
        <f t="shared" si="256"/>
        <v/>
      </c>
      <c r="B2420" s="814"/>
      <c r="C2420" s="814"/>
      <c r="D2420" s="814"/>
      <c r="E2420" s="814"/>
      <c r="F2420" s="814"/>
      <c r="G2420" s="814"/>
      <c r="H2420" s="814"/>
      <c r="I2420" s="814"/>
      <c r="J2420" s="814"/>
      <c r="K2420" s="814"/>
      <c r="L2420" s="814"/>
      <c r="M2420" s="814"/>
      <c r="N2420" s="814"/>
      <c r="O2420" s="579">
        <f t="shared" si="257"/>
        <v>0</v>
      </c>
      <c r="P2420" s="585" t="e">
        <f t="shared" si="258"/>
        <v>#N/A</v>
      </c>
      <c r="Q2420" s="585"/>
      <c r="R2420" s="585"/>
      <c r="S2420" s="814"/>
      <c r="T2420" s="814"/>
      <c r="U2420" s="814"/>
      <c r="V2420" s="814"/>
    </row>
    <row r="2421" spans="1:22" ht="15.75" hidden="1" customHeight="1" thickBot="1" x14ac:dyDescent="0.25">
      <c r="A2421" s="580" t="str">
        <f t="shared" si="256"/>
        <v/>
      </c>
      <c r="B2421" s="814"/>
      <c r="C2421" s="814"/>
      <c r="D2421" s="814"/>
      <c r="E2421" s="814"/>
      <c r="F2421" s="814"/>
      <c r="G2421" s="814"/>
      <c r="H2421" s="814"/>
      <c r="I2421" s="814"/>
      <c r="J2421" s="814"/>
      <c r="K2421" s="814"/>
      <c r="L2421" s="814"/>
      <c r="M2421" s="814"/>
      <c r="N2421" s="814"/>
      <c r="O2421" s="579">
        <f t="shared" si="257"/>
        <v>0</v>
      </c>
      <c r="P2421" s="585" t="e">
        <f t="shared" si="258"/>
        <v>#N/A</v>
      </c>
      <c r="Q2421" s="585"/>
      <c r="R2421" s="585"/>
      <c r="S2421" s="814"/>
      <c r="T2421" s="814"/>
      <c r="U2421" s="814"/>
      <c r="V2421" s="814"/>
    </row>
    <row r="2422" spans="1:22" ht="15.75" hidden="1" customHeight="1" thickBot="1" x14ac:dyDescent="0.25">
      <c r="A2422" s="580" t="str">
        <f t="shared" si="256"/>
        <v/>
      </c>
      <c r="B2422" s="814"/>
      <c r="C2422" s="814"/>
      <c r="D2422" s="814"/>
      <c r="E2422" s="814"/>
      <c r="F2422" s="814"/>
      <c r="G2422" s="814"/>
      <c r="H2422" s="814"/>
      <c r="I2422" s="814"/>
      <c r="J2422" s="814"/>
      <c r="K2422" s="814"/>
      <c r="L2422" s="814"/>
      <c r="M2422" s="814"/>
      <c r="N2422" s="814"/>
      <c r="O2422" s="579">
        <f t="shared" si="257"/>
        <v>0</v>
      </c>
      <c r="P2422" s="585" t="e">
        <f t="shared" si="258"/>
        <v>#N/A</v>
      </c>
      <c r="Q2422" s="585"/>
      <c r="R2422" s="585"/>
      <c r="S2422" s="814"/>
      <c r="T2422" s="814"/>
      <c r="U2422" s="814"/>
      <c r="V2422" s="814"/>
    </row>
    <row r="2423" spans="1:22" ht="15.75" hidden="1" customHeight="1" thickBot="1" x14ac:dyDescent="0.25">
      <c r="A2423" s="580" t="str">
        <f t="shared" si="256"/>
        <v/>
      </c>
      <c r="B2423" s="814"/>
      <c r="C2423" s="814"/>
      <c r="D2423" s="814"/>
      <c r="E2423" s="814"/>
      <c r="F2423" s="814"/>
      <c r="G2423" s="814"/>
      <c r="H2423" s="814"/>
      <c r="I2423" s="814"/>
      <c r="J2423" s="814"/>
      <c r="K2423" s="814"/>
      <c r="L2423" s="814"/>
      <c r="M2423" s="814"/>
      <c r="N2423" s="814"/>
      <c r="O2423" s="579">
        <f t="shared" si="257"/>
        <v>0</v>
      </c>
      <c r="P2423" s="585" t="e">
        <f t="shared" si="258"/>
        <v>#N/A</v>
      </c>
      <c r="Q2423" s="585"/>
      <c r="R2423" s="585"/>
      <c r="S2423" s="814"/>
      <c r="T2423" s="814"/>
      <c r="U2423" s="814"/>
      <c r="V2423" s="814"/>
    </row>
    <row r="2424" spans="1:22" ht="15.75" hidden="1" customHeight="1" thickBot="1" x14ac:dyDescent="0.25">
      <c r="A2424" s="580" t="str">
        <f t="shared" si="256"/>
        <v/>
      </c>
      <c r="B2424" s="814"/>
      <c r="C2424" s="814"/>
      <c r="D2424" s="814"/>
      <c r="E2424" s="814"/>
      <c r="F2424" s="814"/>
      <c r="G2424" s="814"/>
      <c r="H2424" s="814"/>
      <c r="I2424" s="814"/>
      <c r="J2424" s="814"/>
      <c r="K2424" s="814"/>
      <c r="L2424" s="814"/>
      <c r="M2424" s="814"/>
      <c r="N2424" s="814"/>
      <c r="O2424" s="579">
        <f t="shared" si="257"/>
        <v>0</v>
      </c>
      <c r="P2424" s="585" t="e">
        <f t="shared" si="258"/>
        <v>#N/A</v>
      </c>
      <c r="Q2424" s="585"/>
      <c r="R2424" s="585"/>
      <c r="S2424" s="814"/>
      <c r="T2424" s="814"/>
      <c r="U2424" s="814"/>
      <c r="V2424" s="814"/>
    </row>
    <row r="2425" spans="1:22" ht="15.75" hidden="1" customHeight="1" thickBot="1" x14ac:dyDescent="0.25">
      <c r="A2425" s="580" t="str">
        <f t="shared" si="256"/>
        <v/>
      </c>
      <c r="B2425" s="814"/>
      <c r="C2425" s="814"/>
      <c r="D2425" s="814"/>
      <c r="E2425" s="814"/>
      <c r="F2425" s="814"/>
      <c r="G2425" s="814"/>
      <c r="H2425" s="814"/>
      <c r="I2425" s="814"/>
      <c r="J2425" s="814"/>
      <c r="K2425" s="814"/>
      <c r="L2425" s="814"/>
      <c r="M2425" s="814"/>
      <c r="N2425" s="814"/>
      <c r="O2425" s="579">
        <f t="shared" si="257"/>
        <v>0</v>
      </c>
      <c r="P2425" s="585" t="e">
        <f t="shared" si="258"/>
        <v>#N/A</v>
      </c>
      <c r="Q2425" s="585"/>
      <c r="R2425" s="585"/>
      <c r="S2425" s="814"/>
      <c r="T2425" s="814"/>
      <c r="U2425" s="814"/>
      <c r="V2425" s="814"/>
    </row>
    <row r="2426" spans="1:22" ht="15.75" hidden="1" customHeight="1" thickBot="1" x14ac:dyDescent="0.25">
      <c r="A2426" s="580" t="str">
        <f t="shared" ref="A2426:A2489" si="259">CONCATENATE(C2426,G2426)</f>
        <v/>
      </c>
      <c r="B2426" s="814"/>
      <c r="C2426" s="814"/>
      <c r="D2426" s="814"/>
      <c r="E2426" s="814"/>
      <c r="F2426" s="814"/>
      <c r="G2426" s="814"/>
      <c r="H2426" s="814"/>
      <c r="I2426" s="814"/>
      <c r="J2426" s="814"/>
      <c r="K2426" s="814"/>
      <c r="L2426" s="814"/>
      <c r="M2426" s="814"/>
      <c r="N2426" s="814"/>
      <c r="O2426" s="579">
        <f t="shared" si="257"/>
        <v>0</v>
      </c>
      <c r="P2426" s="585" t="e">
        <f t="shared" si="258"/>
        <v>#N/A</v>
      </c>
      <c r="Q2426" s="585"/>
      <c r="R2426" s="585"/>
      <c r="S2426" s="814"/>
      <c r="T2426" s="814"/>
      <c r="U2426" s="814"/>
      <c r="V2426" s="814"/>
    </row>
    <row r="2427" spans="1:22" ht="15.75" hidden="1" customHeight="1" thickBot="1" x14ac:dyDescent="0.25">
      <c r="A2427" s="580" t="str">
        <f t="shared" si="259"/>
        <v/>
      </c>
      <c r="B2427" s="814"/>
      <c r="C2427" s="814"/>
      <c r="D2427" s="814"/>
      <c r="E2427" s="814"/>
      <c r="F2427" s="814"/>
      <c r="G2427" s="814"/>
      <c r="H2427" s="814"/>
      <c r="I2427" s="814"/>
      <c r="J2427" s="814"/>
      <c r="K2427" s="814"/>
      <c r="L2427" s="814"/>
      <c r="M2427" s="814"/>
      <c r="N2427" s="814"/>
      <c r="O2427" s="579">
        <f t="shared" si="257"/>
        <v>0</v>
      </c>
      <c r="P2427" s="585" t="e">
        <f t="shared" si="258"/>
        <v>#N/A</v>
      </c>
      <c r="Q2427" s="585"/>
      <c r="R2427" s="585"/>
      <c r="S2427" s="814"/>
      <c r="T2427" s="814"/>
      <c r="U2427" s="814"/>
      <c r="V2427" s="814"/>
    </row>
    <row r="2428" spans="1:22" ht="15.75" hidden="1" customHeight="1" thickBot="1" x14ac:dyDescent="0.25">
      <c r="A2428" s="580" t="str">
        <f t="shared" si="259"/>
        <v/>
      </c>
      <c r="B2428" s="814"/>
      <c r="C2428" s="814"/>
      <c r="D2428" s="814"/>
      <c r="E2428" s="814"/>
      <c r="F2428" s="814"/>
      <c r="G2428" s="814"/>
      <c r="H2428" s="814"/>
      <c r="I2428" s="814"/>
      <c r="J2428" s="814"/>
      <c r="K2428" s="814"/>
      <c r="L2428" s="814"/>
      <c r="M2428" s="814"/>
      <c r="N2428" s="814"/>
      <c r="O2428" s="579">
        <f t="shared" si="257"/>
        <v>0</v>
      </c>
      <c r="P2428" s="585" t="e">
        <f t="shared" si="258"/>
        <v>#N/A</v>
      </c>
      <c r="Q2428" s="585"/>
      <c r="R2428" s="585"/>
      <c r="S2428" s="814"/>
      <c r="T2428" s="814"/>
      <c r="U2428" s="814"/>
      <c r="V2428" s="814"/>
    </row>
    <row r="2429" spans="1:22" ht="15.75" hidden="1" customHeight="1" thickBot="1" x14ac:dyDescent="0.25">
      <c r="A2429" s="580" t="str">
        <f t="shared" si="259"/>
        <v/>
      </c>
      <c r="B2429" s="814"/>
      <c r="C2429" s="814"/>
      <c r="D2429" s="814"/>
      <c r="E2429" s="814"/>
      <c r="F2429" s="814"/>
      <c r="G2429" s="814"/>
      <c r="H2429" s="814"/>
      <c r="I2429" s="814"/>
      <c r="J2429" s="814"/>
      <c r="K2429" s="814"/>
      <c r="L2429" s="814"/>
      <c r="M2429" s="814"/>
      <c r="N2429" s="814"/>
      <c r="O2429" s="579">
        <f t="shared" si="257"/>
        <v>0</v>
      </c>
      <c r="P2429" s="585" t="e">
        <f t="shared" si="258"/>
        <v>#N/A</v>
      </c>
      <c r="Q2429" s="585"/>
      <c r="R2429" s="585"/>
      <c r="S2429" s="814"/>
      <c r="T2429" s="814"/>
      <c r="U2429" s="814"/>
      <c r="V2429" s="814"/>
    </row>
    <row r="2430" spans="1:22" ht="15.75" hidden="1" customHeight="1" thickBot="1" x14ac:dyDescent="0.25">
      <c r="A2430" s="580" t="str">
        <f t="shared" si="259"/>
        <v/>
      </c>
      <c r="B2430" s="814"/>
      <c r="C2430" s="814"/>
      <c r="D2430" s="814"/>
      <c r="E2430" s="814"/>
      <c r="F2430" s="814"/>
      <c r="G2430" s="814"/>
      <c r="H2430" s="814"/>
      <c r="I2430" s="814"/>
      <c r="J2430" s="814"/>
      <c r="K2430" s="814"/>
      <c r="L2430" s="814"/>
      <c r="M2430" s="814"/>
      <c r="N2430" s="814"/>
      <c r="O2430" s="579">
        <f t="shared" si="257"/>
        <v>0</v>
      </c>
      <c r="P2430" s="585" t="e">
        <f t="shared" si="258"/>
        <v>#N/A</v>
      </c>
      <c r="Q2430" s="585"/>
      <c r="R2430" s="585"/>
      <c r="S2430" s="814"/>
      <c r="T2430" s="814"/>
      <c r="U2430" s="814"/>
      <c r="V2430" s="814"/>
    </row>
    <row r="2431" spans="1:22" ht="15.75" hidden="1" customHeight="1" thickBot="1" x14ac:dyDescent="0.25">
      <c r="A2431" s="580" t="str">
        <f t="shared" si="259"/>
        <v/>
      </c>
      <c r="B2431" s="814"/>
      <c r="C2431" s="814"/>
      <c r="D2431" s="814"/>
      <c r="E2431" s="814"/>
      <c r="F2431" s="814"/>
      <c r="G2431" s="814"/>
      <c r="H2431" s="814"/>
      <c r="I2431" s="814"/>
      <c r="J2431" s="814"/>
      <c r="K2431" s="814"/>
      <c r="L2431" s="814"/>
      <c r="M2431" s="814"/>
      <c r="N2431" s="814"/>
      <c r="O2431" s="579">
        <f t="shared" si="257"/>
        <v>0</v>
      </c>
      <c r="P2431" s="585" t="e">
        <f t="shared" si="258"/>
        <v>#N/A</v>
      </c>
      <c r="Q2431" s="585"/>
      <c r="R2431" s="585"/>
      <c r="S2431" s="814"/>
      <c r="T2431" s="814"/>
      <c r="U2431" s="814"/>
      <c r="V2431" s="814"/>
    </row>
    <row r="2432" spans="1:22" ht="15.75" hidden="1" customHeight="1" thickBot="1" x14ac:dyDescent="0.25">
      <c r="A2432" s="580" t="str">
        <f t="shared" si="259"/>
        <v/>
      </c>
      <c r="B2432" s="814"/>
      <c r="C2432" s="814"/>
      <c r="D2432" s="814"/>
      <c r="E2432" s="814"/>
      <c r="F2432" s="814"/>
      <c r="G2432" s="814"/>
      <c r="H2432" s="814"/>
      <c r="I2432" s="814"/>
      <c r="J2432" s="814"/>
      <c r="K2432" s="814"/>
      <c r="L2432" s="814"/>
      <c r="M2432" s="814"/>
      <c r="N2432" s="814"/>
      <c r="O2432" s="579">
        <f t="shared" si="257"/>
        <v>0</v>
      </c>
      <c r="P2432" s="585" t="e">
        <f t="shared" si="258"/>
        <v>#N/A</v>
      </c>
      <c r="Q2432" s="585"/>
      <c r="R2432" s="585"/>
      <c r="S2432" s="814"/>
      <c r="T2432" s="814"/>
      <c r="U2432" s="814"/>
      <c r="V2432" s="814"/>
    </row>
    <row r="2433" spans="1:22" ht="15.75" hidden="1" customHeight="1" thickBot="1" x14ac:dyDescent="0.25">
      <c r="A2433" s="580" t="str">
        <f t="shared" si="259"/>
        <v/>
      </c>
      <c r="B2433" s="814"/>
      <c r="C2433" s="814"/>
      <c r="D2433" s="814"/>
      <c r="E2433" s="814"/>
      <c r="F2433" s="814"/>
      <c r="G2433" s="814"/>
      <c r="H2433" s="814"/>
      <c r="I2433" s="814"/>
      <c r="J2433" s="814"/>
      <c r="K2433" s="814"/>
      <c r="L2433" s="814"/>
      <c r="M2433" s="814"/>
      <c r="N2433" s="814"/>
      <c r="O2433" s="579">
        <f t="shared" si="257"/>
        <v>0</v>
      </c>
      <c r="P2433" s="585" t="e">
        <f t="shared" si="258"/>
        <v>#N/A</v>
      </c>
      <c r="Q2433" s="585"/>
      <c r="R2433" s="585"/>
      <c r="S2433" s="814"/>
      <c r="T2433" s="814"/>
      <c r="U2433" s="814"/>
      <c r="V2433" s="814"/>
    </row>
    <row r="2434" spans="1:22" ht="15.75" hidden="1" customHeight="1" thickBot="1" x14ac:dyDescent="0.25">
      <c r="A2434" s="580" t="str">
        <f t="shared" si="259"/>
        <v/>
      </c>
      <c r="B2434" s="814"/>
      <c r="C2434" s="814"/>
      <c r="D2434" s="814"/>
      <c r="E2434" s="814"/>
      <c r="F2434" s="814"/>
      <c r="G2434" s="814"/>
      <c r="H2434" s="814"/>
      <c r="I2434" s="814"/>
      <c r="J2434" s="814"/>
      <c r="K2434" s="814"/>
      <c r="L2434" s="814"/>
      <c r="M2434" s="814"/>
      <c r="N2434" s="814"/>
      <c r="O2434" s="579">
        <f t="shared" si="257"/>
        <v>0</v>
      </c>
      <c r="P2434" s="585" t="e">
        <f t="shared" si="258"/>
        <v>#N/A</v>
      </c>
      <c r="Q2434" s="585"/>
      <c r="R2434" s="585"/>
      <c r="S2434" s="814"/>
      <c r="T2434" s="814"/>
      <c r="U2434" s="814"/>
      <c r="V2434" s="814"/>
    </row>
    <row r="2435" spans="1:22" ht="15.75" hidden="1" customHeight="1" thickBot="1" x14ac:dyDescent="0.25">
      <c r="A2435" s="580" t="str">
        <f t="shared" si="259"/>
        <v/>
      </c>
      <c r="B2435" s="814"/>
      <c r="C2435" s="814"/>
      <c r="D2435" s="814"/>
      <c r="E2435" s="814"/>
      <c r="F2435" s="814"/>
      <c r="G2435" s="814"/>
      <c r="H2435" s="814"/>
      <c r="I2435" s="814"/>
      <c r="J2435" s="814"/>
      <c r="K2435" s="814"/>
      <c r="L2435" s="814"/>
      <c r="M2435" s="814"/>
      <c r="N2435" s="814"/>
      <c r="O2435" s="579">
        <f t="shared" si="257"/>
        <v>0</v>
      </c>
      <c r="P2435" s="585" t="e">
        <f t="shared" si="258"/>
        <v>#N/A</v>
      </c>
      <c r="Q2435" s="585"/>
      <c r="R2435" s="585"/>
      <c r="S2435" s="814"/>
      <c r="T2435" s="814"/>
      <c r="U2435" s="814"/>
      <c r="V2435" s="814"/>
    </row>
    <row r="2436" spans="1:22" ht="15.75" hidden="1" customHeight="1" thickBot="1" x14ac:dyDescent="0.25">
      <c r="A2436" s="580" t="str">
        <f t="shared" si="259"/>
        <v/>
      </c>
      <c r="B2436" s="814"/>
      <c r="C2436" s="814"/>
      <c r="D2436" s="814"/>
      <c r="E2436" s="814"/>
      <c r="F2436" s="814"/>
      <c r="G2436" s="814"/>
      <c r="H2436" s="814"/>
      <c r="I2436" s="814"/>
      <c r="J2436" s="814"/>
      <c r="K2436" s="814"/>
      <c r="L2436" s="814"/>
      <c r="M2436" s="814"/>
      <c r="N2436" s="814"/>
      <c r="O2436" s="579">
        <f t="shared" si="257"/>
        <v>0</v>
      </c>
      <c r="P2436" s="585" t="e">
        <f t="shared" si="258"/>
        <v>#N/A</v>
      </c>
      <c r="Q2436" s="585"/>
      <c r="R2436" s="585"/>
      <c r="S2436" s="814"/>
      <c r="T2436" s="814"/>
      <c r="U2436" s="814"/>
      <c r="V2436" s="814"/>
    </row>
    <row r="2437" spans="1:22" ht="15.75" hidden="1" customHeight="1" thickBot="1" x14ac:dyDescent="0.25">
      <c r="A2437" s="580" t="str">
        <f t="shared" si="259"/>
        <v/>
      </c>
      <c r="B2437" s="814"/>
      <c r="C2437" s="814"/>
      <c r="D2437" s="814"/>
      <c r="E2437" s="814"/>
      <c r="F2437" s="814"/>
      <c r="G2437" s="814"/>
      <c r="H2437" s="814"/>
      <c r="I2437" s="814"/>
      <c r="J2437" s="814"/>
      <c r="K2437" s="814"/>
      <c r="L2437" s="814"/>
      <c r="M2437" s="814"/>
      <c r="N2437" s="814"/>
      <c r="O2437" s="579">
        <f t="shared" si="257"/>
        <v>0</v>
      </c>
      <c r="P2437" s="585" t="e">
        <f t="shared" si="258"/>
        <v>#N/A</v>
      </c>
      <c r="Q2437" s="585"/>
      <c r="R2437" s="585"/>
      <c r="S2437" s="814"/>
      <c r="T2437" s="814"/>
      <c r="U2437" s="814"/>
      <c r="V2437" s="814"/>
    </row>
    <row r="2438" spans="1:22" ht="15.75" hidden="1" customHeight="1" thickBot="1" x14ac:dyDescent="0.25">
      <c r="A2438" s="580" t="str">
        <f t="shared" si="259"/>
        <v/>
      </c>
      <c r="B2438" s="814"/>
      <c r="C2438" s="814"/>
      <c r="D2438" s="814"/>
      <c r="E2438" s="814"/>
      <c r="F2438" s="814"/>
      <c r="G2438" s="814"/>
      <c r="H2438" s="814"/>
      <c r="I2438" s="814"/>
      <c r="J2438" s="814"/>
      <c r="K2438" s="814"/>
      <c r="L2438" s="814"/>
      <c r="M2438" s="814"/>
      <c r="N2438" s="814"/>
      <c r="O2438" s="579">
        <f t="shared" si="257"/>
        <v>0</v>
      </c>
      <c r="P2438" s="585" t="e">
        <f t="shared" si="258"/>
        <v>#N/A</v>
      </c>
      <c r="Q2438" s="585"/>
      <c r="R2438" s="585"/>
      <c r="S2438" s="814"/>
      <c r="T2438" s="814"/>
      <c r="U2438" s="814"/>
      <c r="V2438" s="814"/>
    </row>
    <row r="2439" spans="1:22" ht="15.75" hidden="1" customHeight="1" thickBot="1" x14ac:dyDescent="0.25">
      <c r="A2439" s="580" t="str">
        <f t="shared" si="259"/>
        <v/>
      </c>
      <c r="B2439" s="814"/>
      <c r="C2439" s="814"/>
      <c r="D2439" s="814"/>
      <c r="E2439" s="814"/>
      <c r="F2439" s="814"/>
      <c r="G2439" s="814"/>
      <c r="H2439" s="814"/>
      <c r="I2439" s="814"/>
      <c r="J2439" s="814"/>
      <c r="K2439" s="814"/>
      <c r="L2439" s="814"/>
      <c r="M2439" s="814"/>
      <c r="N2439" s="814"/>
      <c r="O2439" s="579">
        <f t="shared" si="257"/>
        <v>0</v>
      </c>
      <c r="P2439" s="585" t="e">
        <f t="shared" si="258"/>
        <v>#N/A</v>
      </c>
      <c r="Q2439" s="585"/>
      <c r="R2439" s="585"/>
      <c r="S2439" s="814"/>
      <c r="T2439" s="814"/>
      <c r="U2439" s="814"/>
      <c r="V2439" s="814"/>
    </row>
    <row r="2440" spans="1:22" ht="15.75" hidden="1" customHeight="1" thickBot="1" x14ac:dyDescent="0.25">
      <c r="A2440" s="580" t="str">
        <f t="shared" si="259"/>
        <v/>
      </c>
      <c r="B2440" s="814"/>
      <c r="C2440" s="814"/>
      <c r="D2440" s="814"/>
      <c r="E2440" s="814"/>
      <c r="F2440" s="814"/>
      <c r="G2440" s="814"/>
      <c r="H2440" s="814"/>
      <c r="I2440" s="814"/>
      <c r="J2440" s="814"/>
      <c r="K2440" s="814"/>
      <c r="L2440" s="814"/>
      <c r="M2440" s="814"/>
      <c r="N2440" s="814"/>
      <c r="O2440" s="579">
        <f t="shared" si="257"/>
        <v>0</v>
      </c>
      <c r="P2440" s="585" t="e">
        <f t="shared" si="258"/>
        <v>#N/A</v>
      </c>
      <c r="Q2440" s="585"/>
      <c r="R2440" s="585"/>
      <c r="S2440" s="814"/>
      <c r="T2440" s="814"/>
      <c r="U2440" s="814"/>
      <c r="V2440" s="814"/>
    </row>
    <row r="2441" spans="1:22" ht="15.75" hidden="1" customHeight="1" thickBot="1" x14ac:dyDescent="0.25">
      <c r="A2441" s="580" t="str">
        <f t="shared" si="259"/>
        <v/>
      </c>
      <c r="B2441" s="814"/>
      <c r="C2441" s="814"/>
      <c r="D2441" s="814"/>
      <c r="E2441" s="814"/>
      <c r="F2441" s="814"/>
      <c r="G2441" s="814"/>
      <c r="H2441" s="814"/>
      <c r="I2441" s="814"/>
      <c r="J2441" s="814"/>
      <c r="K2441" s="814"/>
      <c r="L2441" s="814"/>
      <c r="M2441" s="814"/>
      <c r="N2441" s="814"/>
      <c r="O2441" s="579">
        <f t="shared" si="257"/>
        <v>0</v>
      </c>
      <c r="P2441" s="585" t="e">
        <f t="shared" si="258"/>
        <v>#N/A</v>
      </c>
      <c r="Q2441" s="585"/>
      <c r="R2441" s="585"/>
      <c r="S2441" s="814"/>
      <c r="T2441" s="814"/>
      <c r="U2441" s="814"/>
      <c r="V2441" s="814"/>
    </row>
    <row r="2442" spans="1:22" ht="15.75" hidden="1" customHeight="1" thickBot="1" x14ac:dyDescent="0.25">
      <c r="A2442" s="580" t="str">
        <f t="shared" si="259"/>
        <v/>
      </c>
      <c r="B2442" s="814"/>
      <c r="C2442" s="814"/>
      <c r="D2442" s="814"/>
      <c r="E2442" s="814"/>
      <c r="F2442" s="814"/>
      <c r="G2442" s="814"/>
      <c r="H2442" s="814"/>
      <c r="I2442" s="814"/>
      <c r="J2442" s="814"/>
      <c r="K2442" s="814"/>
      <c r="L2442" s="814"/>
      <c r="M2442" s="814"/>
      <c r="N2442" s="814"/>
      <c r="O2442" s="579">
        <f t="shared" si="257"/>
        <v>0</v>
      </c>
      <c r="P2442" s="585" t="e">
        <f t="shared" si="258"/>
        <v>#N/A</v>
      </c>
      <c r="Q2442" s="585"/>
      <c r="R2442" s="585"/>
      <c r="S2442" s="814"/>
      <c r="T2442" s="814"/>
      <c r="U2442" s="814"/>
      <c r="V2442" s="814"/>
    </row>
    <row r="2443" spans="1:22" ht="15.75" hidden="1" customHeight="1" thickBot="1" x14ac:dyDescent="0.25">
      <c r="A2443" s="580" t="str">
        <f t="shared" si="259"/>
        <v/>
      </c>
      <c r="B2443" s="814"/>
      <c r="C2443" s="814"/>
      <c r="D2443" s="814"/>
      <c r="E2443" s="814"/>
      <c r="F2443" s="814"/>
      <c r="G2443" s="814"/>
      <c r="H2443" s="814"/>
      <c r="I2443" s="814"/>
      <c r="J2443" s="814"/>
      <c r="K2443" s="814"/>
      <c r="L2443" s="814"/>
      <c r="M2443" s="814"/>
      <c r="N2443" s="814"/>
      <c r="O2443" s="579">
        <f t="shared" si="257"/>
        <v>0</v>
      </c>
      <c r="P2443" s="585" t="e">
        <f t="shared" si="258"/>
        <v>#N/A</v>
      </c>
      <c r="Q2443" s="585"/>
      <c r="R2443" s="585"/>
      <c r="S2443" s="814"/>
      <c r="T2443" s="814"/>
      <c r="U2443" s="814"/>
      <c r="V2443" s="814"/>
    </row>
    <row r="2444" spans="1:22" ht="15.75" hidden="1" customHeight="1" thickBot="1" x14ac:dyDescent="0.25">
      <c r="A2444" s="580" t="str">
        <f t="shared" si="259"/>
        <v/>
      </c>
      <c r="B2444" s="814"/>
      <c r="C2444" s="814"/>
      <c r="D2444" s="814"/>
      <c r="E2444" s="814"/>
      <c r="F2444" s="814"/>
      <c r="G2444" s="814"/>
      <c r="H2444" s="814"/>
      <c r="I2444" s="814"/>
      <c r="J2444" s="814"/>
      <c r="K2444" s="814"/>
      <c r="L2444" s="814"/>
      <c r="M2444" s="814"/>
      <c r="N2444" s="814"/>
      <c r="O2444" s="579">
        <f t="shared" si="257"/>
        <v>0</v>
      </c>
      <c r="P2444" s="585" t="e">
        <f t="shared" si="258"/>
        <v>#N/A</v>
      </c>
      <c r="Q2444" s="585"/>
      <c r="R2444" s="585"/>
      <c r="S2444" s="814"/>
      <c r="T2444" s="814"/>
      <c r="U2444" s="814"/>
      <c r="V2444" s="814"/>
    </row>
    <row r="2445" spans="1:22" ht="15.75" hidden="1" customHeight="1" thickBot="1" x14ac:dyDescent="0.25">
      <c r="A2445" s="580" t="str">
        <f t="shared" si="259"/>
        <v/>
      </c>
      <c r="B2445" s="814"/>
      <c r="C2445" s="814"/>
      <c r="D2445" s="814"/>
      <c r="E2445" s="814"/>
      <c r="F2445" s="814"/>
      <c r="G2445" s="814"/>
      <c r="H2445" s="814"/>
      <c r="I2445" s="814"/>
      <c r="J2445" s="814"/>
      <c r="K2445" s="814"/>
      <c r="L2445" s="814"/>
      <c r="M2445" s="814"/>
      <c r="N2445" s="814"/>
      <c r="O2445" s="579">
        <f t="shared" si="257"/>
        <v>0</v>
      </c>
      <c r="P2445" s="585" t="e">
        <f t="shared" si="258"/>
        <v>#N/A</v>
      </c>
      <c r="Q2445" s="585"/>
      <c r="R2445" s="585"/>
      <c r="S2445" s="814"/>
      <c r="T2445" s="814"/>
      <c r="U2445" s="814"/>
      <c r="V2445" s="814"/>
    </row>
    <row r="2446" spans="1:22" ht="15.75" hidden="1" customHeight="1" thickBot="1" x14ac:dyDescent="0.25">
      <c r="A2446" s="580" t="str">
        <f t="shared" si="259"/>
        <v/>
      </c>
      <c r="B2446" s="814"/>
      <c r="C2446" s="814"/>
      <c r="D2446" s="814"/>
      <c r="E2446" s="814"/>
      <c r="F2446" s="814"/>
      <c r="G2446" s="814"/>
      <c r="H2446" s="814"/>
      <c r="I2446" s="814"/>
      <c r="J2446" s="814"/>
      <c r="K2446" s="814"/>
      <c r="L2446" s="814"/>
      <c r="M2446" s="814"/>
      <c r="N2446" s="814"/>
      <c r="O2446" s="579">
        <f t="shared" si="257"/>
        <v>0</v>
      </c>
      <c r="P2446" s="585" t="e">
        <f t="shared" si="258"/>
        <v>#N/A</v>
      </c>
      <c r="Q2446" s="585"/>
      <c r="R2446" s="585"/>
      <c r="S2446" s="814"/>
      <c r="T2446" s="814"/>
      <c r="U2446" s="814"/>
      <c r="V2446" s="814"/>
    </row>
    <row r="2447" spans="1:22" ht="15.75" hidden="1" customHeight="1" thickBot="1" x14ac:dyDescent="0.25">
      <c r="A2447" s="580" t="str">
        <f t="shared" si="259"/>
        <v/>
      </c>
      <c r="B2447" s="814"/>
      <c r="C2447" s="814"/>
      <c r="D2447" s="814"/>
      <c r="E2447" s="814"/>
      <c r="F2447" s="814"/>
      <c r="G2447" s="814"/>
      <c r="H2447" s="814"/>
      <c r="I2447" s="814"/>
      <c r="J2447" s="814"/>
      <c r="K2447" s="814"/>
      <c r="L2447" s="814"/>
      <c r="M2447" s="814"/>
      <c r="N2447" s="814"/>
      <c r="O2447" s="579">
        <f t="shared" si="257"/>
        <v>0</v>
      </c>
      <c r="P2447" s="585" t="e">
        <f t="shared" si="258"/>
        <v>#N/A</v>
      </c>
      <c r="Q2447" s="585"/>
      <c r="R2447" s="585"/>
      <c r="S2447" s="814"/>
      <c r="T2447" s="814"/>
      <c r="U2447" s="814"/>
      <c r="V2447" s="814"/>
    </row>
    <row r="2448" spans="1:22" ht="15.75" hidden="1" customHeight="1" thickBot="1" x14ac:dyDescent="0.25">
      <c r="A2448" s="580" t="str">
        <f t="shared" si="259"/>
        <v/>
      </c>
      <c r="B2448" s="814"/>
      <c r="C2448" s="814"/>
      <c r="D2448" s="814"/>
      <c r="E2448" s="814"/>
      <c r="F2448" s="814"/>
      <c r="G2448" s="814"/>
      <c r="H2448" s="814"/>
      <c r="I2448" s="814"/>
      <c r="J2448" s="814"/>
      <c r="K2448" s="814"/>
      <c r="L2448" s="814"/>
      <c r="M2448" s="814"/>
      <c r="N2448" s="814"/>
      <c r="O2448" s="579">
        <f t="shared" si="257"/>
        <v>0</v>
      </c>
      <c r="P2448" s="585" t="e">
        <f t="shared" si="258"/>
        <v>#N/A</v>
      </c>
      <c r="Q2448" s="585"/>
      <c r="R2448" s="585"/>
      <c r="S2448" s="814"/>
      <c r="T2448" s="814"/>
      <c r="U2448" s="814"/>
      <c r="V2448" s="814"/>
    </row>
    <row r="2449" spans="1:22" ht="15.75" hidden="1" customHeight="1" thickBot="1" x14ac:dyDescent="0.25">
      <c r="A2449" s="580" t="str">
        <f t="shared" si="259"/>
        <v/>
      </c>
      <c r="B2449" s="814"/>
      <c r="C2449" s="814"/>
      <c r="D2449" s="814"/>
      <c r="E2449" s="814"/>
      <c r="F2449" s="814"/>
      <c r="G2449" s="814"/>
      <c r="H2449" s="814"/>
      <c r="I2449" s="814"/>
      <c r="J2449" s="814"/>
      <c r="K2449" s="814"/>
      <c r="L2449" s="814"/>
      <c r="M2449" s="814"/>
      <c r="N2449" s="814"/>
      <c r="O2449" s="579">
        <f t="shared" si="257"/>
        <v>0</v>
      </c>
      <c r="P2449" s="585" t="e">
        <f t="shared" si="258"/>
        <v>#N/A</v>
      </c>
      <c r="Q2449" s="585"/>
      <c r="R2449" s="585"/>
      <c r="S2449" s="814"/>
      <c r="T2449" s="814"/>
      <c r="U2449" s="814"/>
      <c r="V2449" s="814"/>
    </row>
    <row r="2450" spans="1:22" ht="15.75" hidden="1" customHeight="1" thickBot="1" x14ac:dyDescent="0.25">
      <c r="A2450" s="580" t="str">
        <f t="shared" si="259"/>
        <v/>
      </c>
      <c r="B2450" s="814"/>
      <c r="C2450" s="814"/>
      <c r="D2450" s="814"/>
      <c r="E2450" s="814"/>
      <c r="F2450" s="814"/>
      <c r="G2450" s="814"/>
      <c r="H2450" s="814"/>
      <c r="I2450" s="814"/>
      <c r="J2450" s="814"/>
      <c r="K2450" s="814"/>
      <c r="L2450" s="814"/>
      <c r="M2450" s="814"/>
      <c r="N2450" s="814"/>
      <c r="O2450" s="579">
        <f t="shared" si="257"/>
        <v>0</v>
      </c>
      <c r="P2450" s="585" t="e">
        <f t="shared" si="258"/>
        <v>#N/A</v>
      </c>
      <c r="Q2450" s="585"/>
      <c r="R2450" s="585"/>
      <c r="S2450" s="814"/>
      <c r="T2450" s="814"/>
      <c r="U2450" s="814"/>
      <c r="V2450" s="814"/>
    </row>
    <row r="2451" spans="1:22" ht="15.75" hidden="1" customHeight="1" thickBot="1" x14ac:dyDescent="0.25">
      <c r="A2451" s="580" t="str">
        <f t="shared" si="259"/>
        <v/>
      </c>
      <c r="B2451" s="814"/>
      <c r="C2451" s="814"/>
      <c r="D2451" s="814"/>
      <c r="E2451" s="814"/>
      <c r="F2451" s="814"/>
      <c r="G2451" s="814"/>
      <c r="H2451" s="814"/>
      <c r="I2451" s="814"/>
      <c r="J2451" s="814"/>
      <c r="K2451" s="814"/>
      <c r="L2451" s="814"/>
      <c r="M2451" s="814"/>
      <c r="N2451" s="814"/>
      <c r="O2451" s="579">
        <f t="shared" si="257"/>
        <v>0</v>
      </c>
      <c r="P2451" s="585" t="e">
        <f t="shared" si="258"/>
        <v>#N/A</v>
      </c>
      <c r="Q2451" s="585"/>
      <c r="R2451" s="585"/>
      <c r="S2451" s="814"/>
      <c r="T2451" s="814"/>
      <c r="U2451" s="814"/>
      <c r="V2451" s="814"/>
    </row>
    <row r="2452" spans="1:22" ht="15.75" hidden="1" customHeight="1" thickBot="1" x14ac:dyDescent="0.25">
      <c r="A2452" s="580" t="str">
        <f t="shared" si="259"/>
        <v/>
      </c>
      <c r="B2452" s="814"/>
      <c r="C2452" s="814"/>
      <c r="D2452" s="814"/>
      <c r="E2452" s="814"/>
      <c r="F2452" s="814"/>
      <c r="G2452" s="814"/>
      <c r="H2452" s="814"/>
      <c r="I2452" s="814"/>
      <c r="J2452" s="814"/>
      <c r="K2452" s="814"/>
      <c r="L2452" s="814"/>
      <c r="M2452" s="814"/>
      <c r="N2452" s="814"/>
      <c r="O2452" s="579">
        <f t="shared" si="257"/>
        <v>0</v>
      </c>
      <c r="P2452" s="585" t="e">
        <f t="shared" si="258"/>
        <v>#N/A</v>
      </c>
      <c r="Q2452" s="585"/>
      <c r="R2452" s="585"/>
      <c r="S2452" s="814"/>
      <c r="T2452" s="814"/>
      <c r="U2452" s="814"/>
      <c r="V2452" s="814"/>
    </row>
    <row r="2453" spans="1:22" ht="15.75" hidden="1" customHeight="1" thickBot="1" x14ac:dyDescent="0.25">
      <c r="A2453" s="580" t="str">
        <f t="shared" si="259"/>
        <v/>
      </c>
      <c r="B2453" s="814"/>
      <c r="C2453" s="814"/>
      <c r="D2453" s="814"/>
      <c r="E2453" s="814"/>
      <c r="F2453" s="814"/>
      <c r="G2453" s="814"/>
      <c r="H2453" s="814"/>
      <c r="I2453" s="814"/>
      <c r="J2453" s="814"/>
      <c r="K2453" s="814"/>
      <c r="L2453" s="814"/>
      <c r="M2453" s="814"/>
      <c r="N2453" s="814"/>
      <c r="O2453" s="579">
        <f t="shared" si="257"/>
        <v>0</v>
      </c>
      <c r="P2453" s="585" t="e">
        <f t="shared" si="258"/>
        <v>#N/A</v>
      </c>
      <c r="Q2453" s="585"/>
      <c r="R2453" s="585"/>
      <c r="S2453" s="814"/>
      <c r="T2453" s="814"/>
      <c r="U2453" s="814"/>
      <c r="V2453" s="814"/>
    </row>
    <row r="2454" spans="1:22" ht="15.75" hidden="1" customHeight="1" thickBot="1" x14ac:dyDescent="0.25">
      <c r="A2454" s="580" t="str">
        <f t="shared" si="259"/>
        <v/>
      </c>
      <c r="B2454" s="814"/>
      <c r="C2454" s="814"/>
      <c r="D2454" s="814"/>
      <c r="E2454" s="814"/>
      <c r="F2454" s="814"/>
      <c r="G2454" s="814"/>
      <c r="H2454" s="814"/>
      <c r="I2454" s="814"/>
      <c r="J2454" s="814"/>
      <c r="K2454" s="814"/>
      <c r="L2454" s="814"/>
      <c r="M2454" s="814"/>
      <c r="N2454" s="814"/>
      <c r="O2454" s="579">
        <f t="shared" si="257"/>
        <v>0</v>
      </c>
      <c r="P2454" s="585" t="e">
        <f t="shared" si="258"/>
        <v>#N/A</v>
      </c>
      <c r="Q2454" s="585"/>
      <c r="R2454" s="585"/>
      <c r="S2454" s="814"/>
      <c r="T2454" s="814"/>
      <c r="U2454" s="814"/>
      <c r="V2454" s="814"/>
    </row>
    <row r="2455" spans="1:22" ht="15.75" hidden="1" customHeight="1" thickBot="1" x14ac:dyDescent="0.25">
      <c r="A2455" s="580" t="str">
        <f t="shared" si="259"/>
        <v/>
      </c>
      <c r="B2455" s="814"/>
      <c r="C2455" s="814"/>
      <c r="D2455" s="814"/>
      <c r="E2455" s="814"/>
      <c r="F2455" s="814"/>
      <c r="G2455" s="814"/>
      <c r="H2455" s="814"/>
      <c r="I2455" s="814"/>
      <c r="J2455" s="814"/>
      <c r="K2455" s="814"/>
      <c r="L2455" s="814"/>
      <c r="M2455" s="814"/>
      <c r="N2455" s="814"/>
      <c r="O2455" s="579">
        <f t="shared" si="257"/>
        <v>0</v>
      </c>
      <c r="P2455" s="585" t="e">
        <f t="shared" si="258"/>
        <v>#N/A</v>
      </c>
      <c r="Q2455" s="585"/>
      <c r="R2455" s="585"/>
      <c r="S2455" s="814"/>
      <c r="T2455" s="814"/>
      <c r="U2455" s="814"/>
      <c r="V2455" s="814"/>
    </row>
    <row r="2456" spans="1:22" ht="15.75" hidden="1" customHeight="1" thickBot="1" x14ac:dyDescent="0.25">
      <c r="A2456" s="580" t="str">
        <f t="shared" si="259"/>
        <v/>
      </c>
      <c r="B2456" s="814"/>
      <c r="C2456" s="814"/>
      <c r="D2456" s="814"/>
      <c r="E2456" s="814"/>
      <c r="F2456" s="814"/>
      <c r="G2456" s="814"/>
      <c r="H2456" s="814"/>
      <c r="I2456" s="814"/>
      <c r="J2456" s="814"/>
      <c r="K2456" s="814"/>
      <c r="L2456" s="814"/>
      <c r="M2456" s="814"/>
      <c r="N2456" s="814"/>
      <c r="O2456" s="579">
        <f t="shared" si="257"/>
        <v>0</v>
      </c>
      <c r="P2456" s="585" t="e">
        <f t="shared" si="258"/>
        <v>#N/A</v>
      </c>
      <c r="Q2456" s="585"/>
      <c r="R2456" s="585"/>
      <c r="S2456" s="814"/>
      <c r="T2456" s="814"/>
      <c r="U2456" s="814"/>
      <c r="V2456" s="814"/>
    </row>
    <row r="2457" spans="1:22" ht="15.75" hidden="1" customHeight="1" thickBot="1" x14ac:dyDescent="0.25">
      <c r="A2457" s="580" t="str">
        <f t="shared" si="259"/>
        <v/>
      </c>
      <c r="B2457" s="814"/>
      <c r="C2457" s="814"/>
      <c r="D2457" s="814"/>
      <c r="E2457" s="814"/>
      <c r="F2457" s="814"/>
      <c r="G2457" s="814"/>
      <c r="H2457" s="814"/>
      <c r="I2457" s="814"/>
      <c r="J2457" s="814"/>
      <c r="K2457" s="814"/>
      <c r="L2457" s="814"/>
      <c r="M2457" s="814"/>
      <c r="N2457" s="814"/>
      <c r="O2457" s="579">
        <f t="shared" si="257"/>
        <v>0</v>
      </c>
      <c r="P2457" s="585" t="e">
        <f t="shared" si="258"/>
        <v>#N/A</v>
      </c>
      <c r="Q2457" s="585"/>
      <c r="R2457" s="585"/>
      <c r="S2457" s="814"/>
      <c r="T2457" s="814"/>
      <c r="U2457" s="814"/>
      <c r="V2457" s="814"/>
    </row>
    <row r="2458" spans="1:22" ht="15.75" hidden="1" customHeight="1" thickBot="1" x14ac:dyDescent="0.25">
      <c r="A2458" s="580" t="str">
        <f t="shared" si="259"/>
        <v/>
      </c>
      <c r="B2458" s="814"/>
      <c r="C2458" s="814"/>
      <c r="D2458" s="814"/>
      <c r="E2458" s="814"/>
      <c r="F2458" s="814"/>
      <c r="G2458" s="814"/>
      <c r="H2458" s="814"/>
      <c r="I2458" s="814"/>
      <c r="J2458" s="814"/>
      <c r="K2458" s="814"/>
      <c r="L2458" s="814"/>
      <c r="M2458" s="814"/>
      <c r="N2458" s="814"/>
      <c r="O2458" s="579">
        <f t="shared" si="257"/>
        <v>0</v>
      </c>
      <c r="P2458" s="585" t="e">
        <f t="shared" si="258"/>
        <v>#N/A</v>
      </c>
      <c r="Q2458" s="585"/>
      <c r="R2458" s="585"/>
      <c r="S2458" s="814"/>
      <c r="T2458" s="814"/>
      <c r="U2458" s="814"/>
      <c r="V2458" s="814"/>
    </row>
    <row r="2459" spans="1:22" ht="15.75" hidden="1" customHeight="1" thickBot="1" x14ac:dyDescent="0.25">
      <c r="A2459" s="580" t="str">
        <f t="shared" si="259"/>
        <v/>
      </c>
      <c r="B2459" s="814"/>
      <c r="C2459" s="814"/>
      <c r="D2459" s="814"/>
      <c r="E2459" s="814"/>
      <c r="F2459" s="814"/>
      <c r="G2459" s="814"/>
      <c r="H2459" s="814"/>
      <c r="I2459" s="814"/>
      <c r="J2459" s="814"/>
      <c r="K2459" s="814"/>
      <c r="L2459" s="814"/>
      <c r="M2459" s="814"/>
      <c r="N2459" s="814"/>
      <c r="O2459" s="579">
        <f t="shared" si="257"/>
        <v>0</v>
      </c>
      <c r="P2459" s="585" t="e">
        <f t="shared" si="258"/>
        <v>#N/A</v>
      </c>
      <c r="Q2459" s="585"/>
      <c r="R2459" s="585"/>
      <c r="S2459" s="814"/>
      <c r="T2459" s="814"/>
      <c r="U2459" s="814"/>
      <c r="V2459" s="814"/>
    </row>
    <row r="2460" spans="1:22" ht="15.75" hidden="1" customHeight="1" thickBot="1" x14ac:dyDescent="0.25">
      <c r="A2460" s="580" t="str">
        <f t="shared" si="259"/>
        <v/>
      </c>
      <c r="B2460" s="814"/>
      <c r="C2460" s="814"/>
      <c r="D2460" s="814"/>
      <c r="E2460" s="814"/>
      <c r="F2460" s="814"/>
      <c r="G2460" s="814"/>
      <c r="H2460" s="814"/>
      <c r="I2460" s="814"/>
      <c r="J2460" s="814"/>
      <c r="K2460" s="814"/>
      <c r="L2460" s="814"/>
      <c r="M2460" s="814"/>
      <c r="N2460" s="814"/>
      <c r="O2460" s="579">
        <f t="shared" si="257"/>
        <v>0</v>
      </c>
      <c r="P2460" s="585" t="e">
        <f t="shared" si="258"/>
        <v>#N/A</v>
      </c>
      <c r="Q2460" s="585"/>
      <c r="R2460" s="585"/>
      <c r="S2460" s="814"/>
      <c r="T2460" s="814"/>
      <c r="U2460" s="814"/>
      <c r="V2460" s="814"/>
    </row>
    <row r="2461" spans="1:22" ht="15.75" hidden="1" customHeight="1" thickBot="1" x14ac:dyDescent="0.25">
      <c r="A2461" s="580" t="str">
        <f t="shared" si="259"/>
        <v/>
      </c>
      <c r="B2461" s="814"/>
      <c r="C2461" s="814"/>
      <c r="D2461" s="814"/>
      <c r="E2461" s="814"/>
      <c r="F2461" s="814"/>
      <c r="G2461" s="814"/>
      <c r="H2461" s="814"/>
      <c r="I2461" s="814"/>
      <c r="J2461" s="814"/>
      <c r="K2461" s="814"/>
      <c r="L2461" s="814"/>
      <c r="M2461" s="814"/>
      <c r="N2461" s="814"/>
      <c r="O2461" s="579">
        <f t="shared" si="257"/>
        <v>0</v>
      </c>
      <c r="P2461" s="585" t="e">
        <f t="shared" si="258"/>
        <v>#N/A</v>
      </c>
      <c r="Q2461" s="585"/>
      <c r="R2461" s="585"/>
      <c r="S2461" s="814"/>
      <c r="T2461" s="814"/>
      <c r="U2461" s="814"/>
      <c r="V2461" s="814"/>
    </row>
    <row r="2462" spans="1:22" ht="15.75" hidden="1" customHeight="1" thickBot="1" x14ac:dyDescent="0.25">
      <c r="A2462" s="580" t="str">
        <f t="shared" si="259"/>
        <v/>
      </c>
      <c r="B2462" s="814"/>
      <c r="C2462" s="814"/>
      <c r="D2462" s="814"/>
      <c r="E2462" s="814"/>
      <c r="F2462" s="814"/>
      <c r="G2462" s="814"/>
      <c r="H2462" s="814"/>
      <c r="I2462" s="814"/>
      <c r="J2462" s="814"/>
      <c r="K2462" s="814"/>
      <c r="L2462" s="814"/>
      <c r="M2462" s="814"/>
      <c r="N2462" s="814"/>
      <c r="O2462" s="579">
        <f t="shared" si="257"/>
        <v>0</v>
      </c>
      <c r="P2462" s="585" t="e">
        <f t="shared" si="258"/>
        <v>#N/A</v>
      </c>
      <c r="Q2462" s="585"/>
      <c r="R2462" s="585"/>
      <c r="S2462" s="814"/>
      <c r="T2462" s="814"/>
      <c r="U2462" s="814"/>
      <c r="V2462" s="814"/>
    </row>
    <row r="2463" spans="1:22" ht="15.75" hidden="1" customHeight="1" thickBot="1" x14ac:dyDescent="0.25">
      <c r="A2463" s="580" t="str">
        <f t="shared" si="259"/>
        <v/>
      </c>
      <c r="B2463" s="814"/>
      <c r="C2463" s="814"/>
      <c r="D2463" s="814"/>
      <c r="E2463" s="814"/>
      <c r="F2463" s="814"/>
      <c r="G2463" s="814"/>
      <c r="H2463" s="814"/>
      <c r="I2463" s="814"/>
      <c r="J2463" s="814"/>
      <c r="K2463" s="814"/>
      <c r="L2463" s="814"/>
      <c r="M2463" s="814"/>
      <c r="N2463" s="814"/>
      <c r="O2463" s="579">
        <f t="shared" si="257"/>
        <v>0</v>
      </c>
      <c r="P2463" s="585" t="e">
        <f t="shared" si="258"/>
        <v>#N/A</v>
      </c>
      <c r="Q2463" s="585"/>
      <c r="R2463" s="585"/>
      <c r="S2463" s="814"/>
      <c r="T2463" s="814"/>
      <c r="U2463" s="814"/>
      <c r="V2463" s="814"/>
    </row>
    <row r="2464" spans="1:22" ht="15.75" hidden="1" customHeight="1" thickBot="1" x14ac:dyDescent="0.25">
      <c r="A2464" s="580" t="str">
        <f t="shared" si="259"/>
        <v/>
      </c>
      <c r="B2464" s="814"/>
      <c r="C2464" s="814"/>
      <c r="D2464" s="814"/>
      <c r="E2464" s="814"/>
      <c r="F2464" s="814"/>
      <c r="G2464" s="814"/>
      <c r="H2464" s="814"/>
      <c r="I2464" s="814"/>
      <c r="J2464" s="814"/>
      <c r="K2464" s="814"/>
      <c r="L2464" s="814"/>
      <c r="M2464" s="814"/>
      <c r="N2464" s="814"/>
      <c r="O2464" s="579">
        <f t="shared" si="257"/>
        <v>0</v>
      </c>
      <c r="P2464" s="585" t="e">
        <f t="shared" si="258"/>
        <v>#N/A</v>
      </c>
      <c r="Q2464" s="585"/>
      <c r="R2464" s="585"/>
      <c r="S2464" s="814"/>
      <c r="T2464" s="814"/>
      <c r="U2464" s="814"/>
      <c r="V2464" s="814"/>
    </row>
    <row r="2465" spans="1:22" ht="15.75" hidden="1" customHeight="1" thickBot="1" x14ac:dyDescent="0.25">
      <c r="A2465" s="580" t="str">
        <f t="shared" si="259"/>
        <v/>
      </c>
      <c r="B2465" s="814"/>
      <c r="C2465" s="814"/>
      <c r="D2465" s="814"/>
      <c r="E2465" s="814"/>
      <c r="F2465" s="814"/>
      <c r="G2465" s="814"/>
      <c r="H2465" s="814"/>
      <c r="I2465" s="814"/>
      <c r="J2465" s="814"/>
      <c r="K2465" s="814"/>
      <c r="L2465" s="814"/>
      <c r="M2465" s="814"/>
      <c r="N2465" s="814"/>
      <c r="O2465" s="579">
        <f t="shared" si="257"/>
        <v>0</v>
      </c>
      <c r="P2465" s="585" t="e">
        <f t="shared" si="258"/>
        <v>#N/A</v>
      </c>
      <c r="Q2465" s="585"/>
      <c r="R2465" s="585"/>
      <c r="S2465" s="814"/>
      <c r="T2465" s="814"/>
      <c r="U2465" s="814"/>
      <c r="V2465" s="814"/>
    </row>
    <row r="2466" spans="1:22" ht="15.75" hidden="1" customHeight="1" thickBot="1" x14ac:dyDescent="0.25">
      <c r="A2466" s="580" t="str">
        <f t="shared" si="259"/>
        <v/>
      </c>
      <c r="B2466" s="814"/>
      <c r="C2466" s="814"/>
      <c r="D2466" s="814"/>
      <c r="E2466" s="814"/>
      <c r="F2466" s="814"/>
      <c r="G2466" s="814"/>
      <c r="H2466" s="814"/>
      <c r="I2466" s="814"/>
      <c r="J2466" s="814"/>
      <c r="K2466" s="814"/>
      <c r="L2466" s="814"/>
      <c r="M2466" s="814"/>
      <c r="N2466" s="814"/>
      <c r="O2466" s="579">
        <f t="shared" si="257"/>
        <v>0</v>
      </c>
      <c r="P2466" s="585" t="e">
        <f t="shared" si="258"/>
        <v>#N/A</v>
      </c>
      <c r="Q2466" s="585"/>
      <c r="R2466" s="585"/>
      <c r="S2466" s="814"/>
      <c r="T2466" s="814"/>
      <c r="U2466" s="814"/>
      <c r="V2466" s="814"/>
    </row>
    <row r="2467" spans="1:22" ht="15.75" hidden="1" customHeight="1" thickBot="1" x14ac:dyDescent="0.25">
      <c r="A2467" s="580" t="str">
        <f t="shared" si="259"/>
        <v/>
      </c>
      <c r="B2467" s="814"/>
      <c r="C2467" s="814"/>
      <c r="D2467" s="814"/>
      <c r="E2467" s="814"/>
      <c r="F2467" s="814"/>
      <c r="G2467" s="814"/>
      <c r="H2467" s="814"/>
      <c r="I2467" s="814"/>
      <c r="J2467" s="814"/>
      <c r="K2467" s="814"/>
      <c r="L2467" s="814"/>
      <c r="M2467" s="814"/>
      <c r="N2467" s="814"/>
      <c r="O2467" s="579">
        <f t="shared" si="257"/>
        <v>0</v>
      </c>
      <c r="P2467" s="585" t="e">
        <f t="shared" si="258"/>
        <v>#N/A</v>
      </c>
      <c r="Q2467" s="585"/>
      <c r="R2467" s="585"/>
      <c r="S2467" s="814"/>
      <c r="T2467" s="814"/>
      <c r="U2467" s="814"/>
      <c r="V2467" s="814"/>
    </row>
    <row r="2468" spans="1:22" ht="15.75" hidden="1" customHeight="1" thickBot="1" x14ac:dyDescent="0.25">
      <c r="A2468" s="580" t="str">
        <f t="shared" si="259"/>
        <v/>
      </c>
      <c r="B2468" s="814"/>
      <c r="C2468" s="814"/>
      <c r="D2468" s="814"/>
      <c r="E2468" s="814"/>
      <c r="F2468" s="814"/>
      <c r="G2468" s="814"/>
      <c r="H2468" s="814"/>
      <c r="I2468" s="814"/>
      <c r="J2468" s="814"/>
      <c r="K2468" s="814"/>
      <c r="L2468" s="814"/>
      <c r="M2468" s="814"/>
      <c r="N2468" s="814"/>
      <c r="O2468" s="579">
        <f t="shared" si="257"/>
        <v>0</v>
      </c>
      <c r="P2468" s="585" t="e">
        <f t="shared" si="258"/>
        <v>#N/A</v>
      </c>
      <c r="Q2468" s="585"/>
      <c r="R2468" s="585"/>
      <c r="S2468" s="814"/>
      <c r="T2468" s="814"/>
      <c r="U2468" s="814"/>
      <c r="V2468" s="814"/>
    </row>
    <row r="2469" spans="1:22" ht="15.75" hidden="1" customHeight="1" thickBot="1" x14ac:dyDescent="0.25">
      <c r="A2469" s="580" t="str">
        <f t="shared" si="259"/>
        <v/>
      </c>
      <c r="B2469" s="814"/>
      <c r="C2469" s="814"/>
      <c r="D2469" s="814"/>
      <c r="E2469" s="814"/>
      <c r="F2469" s="814"/>
      <c r="G2469" s="814"/>
      <c r="H2469" s="814"/>
      <c r="I2469" s="814"/>
      <c r="J2469" s="814"/>
      <c r="K2469" s="814"/>
      <c r="L2469" s="814"/>
      <c r="M2469" s="814"/>
      <c r="N2469" s="814"/>
      <c r="O2469" s="579">
        <f t="shared" si="257"/>
        <v>0</v>
      </c>
      <c r="P2469" s="585" t="e">
        <f t="shared" si="258"/>
        <v>#N/A</v>
      </c>
      <c r="Q2469" s="585"/>
      <c r="R2469" s="585"/>
      <c r="S2469" s="814"/>
      <c r="T2469" s="814"/>
      <c r="U2469" s="814"/>
      <c r="V2469" s="814"/>
    </row>
    <row r="2470" spans="1:22" ht="15.75" hidden="1" customHeight="1" thickBot="1" x14ac:dyDescent="0.25">
      <c r="A2470" s="580" t="str">
        <f t="shared" si="259"/>
        <v/>
      </c>
      <c r="B2470" s="814"/>
      <c r="C2470" s="814"/>
      <c r="D2470" s="814"/>
      <c r="E2470" s="814"/>
      <c r="F2470" s="814"/>
      <c r="G2470" s="814"/>
      <c r="H2470" s="814"/>
      <c r="I2470" s="814"/>
      <c r="J2470" s="814"/>
      <c r="K2470" s="814"/>
      <c r="L2470" s="814"/>
      <c r="M2470" s="814"/>
      <c r="N2470" s="814"/>
      <c r="O2470" s="579">
        <f t="shared" si="257"/>
        <v>0</v>
      </c>
      <c r="P2470" s="585" t="e">
        <f t="shared" si="258"/>
        <v>#N/A</v>
      </c>
      <c r="Q2470" s="585"/>
      <c r="R2470" s="585"/>
      <c r="S2470" s="814"/>
      <c r="T2470" s="814"/>
      <c r="U2470" s="814"/>
      <c r="V2470" s="814"/>
    </row>
    <row r="2471" spans="1:22" ht="15.75" hidden="1" customHeight="1" thickBot="1" x14ac:dyDescent="0.25">
      <c r="A2471" s="580" t="str">
        <f t="shared" si="259"/>
        <v/>
      </c>
      <c r="B2471" s="814"/>
      <c r="C2471" s="814"/>
      <c r="D2471" s="814"/>
      <c r="E2471" s="814"/>
      <c r="F2471" s="814"/>
      <c r="G2471" s="814"/>
      <c r="H2471" s="814"/>
      <c r="I2471" s="814"/>
      <c r="J2471" s="814"/>
      <c r="K2471" s="814"/>
      <c r="L2471" s="814"/>
      <c r="M2471" s="814"/>
      <c r="N2471" s="814"/>
      <c r="O2471" s="579">
        <f t="shared" si="257"/>
        <v>0</v>
      </c>
      <c r="P2471" s="585" t="e">
        <f t="shared" si="258"/>
        <v>#N/A</v>
      </c>
      <c r="Q2471" s="585"/>
      <c r="R2471" s="585"/>
      <c r="S2471" s="814"/>
      <c r="T2471" s="814"/>
      <c r="U2471" s="814"/>
      <c r="V2471" s="814"/>
    </row>
    <row r="2472" spans="1:22" ht="15.75" hidden="1" customHeight="1" thickBot="1" x14ac:dyDescent="0.25">
      <c r="A2472" s="580" t="str">
        <f t="shared" si="259"/>
        <v/>
      </c>
      <c r="B2472" s="814"/>
      <c r="C2472" s="814"/>
      <c r="D2472" s="814"/>
      <c r="E2472" s="814"/>
      <c r="F2472" s="814"/>
      <c r="G2472" s="814"/>
      <c r="H2472" s="814"/>
      <c r="I2472" s="814"/>
      <c r="J2472" s="814"/>
      <c r="K2472" s="814"/>
      <c r="L2472" s="814"/>
      <c r="M2472" s="814"/>
      <c r="N2472" s="814"/>
      <c r="O2472" s="579">
        <f t="shared" si="257"/>
        <v>0</v>
      </c>
      <c r="P2472" s="585" t="e">
        <f t="shared" si="258"/>
        <v>#N/A</v>
      </c>
      <c r="Q2472" s="585"/>
      <c r="R2472" s="585"/>
      <c r="S2472" s="814"/>
      <c r="T2472" s="814"/>
      <c r="U2472" s="814"/>
      <c r="V2472" s="814"/>
    </row>
    <row r="2473" spans="1:22" ht="15.75" hidden="1" customHeight="1" thickBot="1" x14ac:dyDescent="0.25">
      <c r="A2473" s="580" t="str">
        <f t="shared" si="259"/>
        <v/>
      </c>
      <c r="B2473" s="814"/>
      <c r="C2473" s="814"/>
      <c r="D2473" s="814"/>
      <c r="E2473" s="814"/>
      <c r="F2473" s="814"/>
      <c r="G2473" s="814"/>
      <c r="H2473" s="814"/>
      <c r="I2473" s="814"/>
      <c r="J2473" s="814"/>
      <c r="K2473" s="814"/>
      <c r="L2473" s="814"/>
      <c r="M2473" s="814"/>
      <c r="N2473" s="814"/>
      <c r="O2473" s="579">
        <f t="shared" si="257"/>
        <v>0</v>
      </c>
      <c r="P2473" s="585" t="e">
        <f t="shared" si="258"/>
        <v>#N/A</v>
      </c>
      <c r="Q2473" s="585"/>
      <c r="R2473" s="585"/>
      <c r="S2473" s="814"/>
      <c r="T2473" s="814"/>
      <c r="U2473" s="814"/>
      <c r="V2473" s="814"/>
    </row>
    <row r="2474" spans="1:22" ht="15.75" hidden="1" customHeight="1" thickBot="1" x14ac:dyDescent="0.25">
      <c r="A2474" s="580" t="str">
        <f t="shared" si="259"/>
        <v/>
      </c>
      <c r="B2474" s="814"/>
      <c r="C2474" s="814"/>
      <c r="D2474" s="814"/>
      <c r="E2474" s="814"/>
      <c r="F2474" s="814"/>
      <c r="G2474" s="814"/>
      <c r="H2474" s="814"/>
      <c r="I2474" s="814"/>
      <c r="J2474" s="814"/>
      <c r="K2474" s="814"/>
      <c r="L2474" s="814"/>
      <c r="M2474" s="814"/>
      <c r="N2474" s="814"/>
      <c r="O2474" s="579">
        <f t="shared" si="257"/>
        <v>0</v>
      </c>
      <c r="P2474" s="585" t="e">
        <f t="shared" si="258"/>
        <v>#N/A</v>
      </c>
      <c r="Q2474" s="585"/>
      <c r="R2474" s="585"/>
      <c r="S2474" s="814"/>
      <c r="T2474" s="814"/>
      <c r="U2474" s="814"/>
      <c r="V2474" s="814"/>
    </row>
    <row r="2475" spans="1:22" ht="15.75" hidden="1" customHeight="1" thickBot="1" x14ac:dyDescent="0.25">
      <c r="A2475" s="580" t="str">
        <f t="shared" si="259"/>
        <v/>
      </c>
      <c r="B2475" s="814"/>
      <c r="C2475" s="814"/>
      <c r="D2475" s="814"/>
      <c r="E2475" s="814"/>
      <c r="F2475" s="814"/>
      <c r="G2475" s="814"/>
      <c r="H2475" s="814"/>
      <c r="I2475" s="814"/>
      <c r="J2475" s="814"/>
      <c r="K2475" s="814"/>
      <c r="L2475" s="814"/>
      <c r="M2475" s="814"/>
      <c r="N2475" s="814"/>
      <c r="O2475" s="579">
        <f t="shared" si="257"/>
        <v>0</v>
      </c>
      <c r="P2475" s="585" t="e">
        <f t="shared" si="258"/>
        <v>#N/A</v>
      </c>
      <c r="Q2475" s="585"/>
      <c r="R2475" s="585"/>
      <c r="S2475" s="814"/>
      <c r="T2475" s="814"/>
      <c r="U2475" s="814"/>
      <c r="V2475" s="814"/>
    </row>
    <row r="2476" spans="1:22" ht="15.75" hidden="1" customHeight="1" thickBot="1" x14ac:dyDescent="0.25">
      <c r="A2476" s="580" t="str">
        <f t="shared" si="259"/>
        <v/>
      </c>
      <c r="B2476" s="814"/>
      <c r="C2476" s="814"/>
      <c r="D2476" s="814"/>
      <c r="E2476" s="814"/>
      <c r="F2476" s="814"/>
      <c r="G2476" s="814"/>
      <c r="H2476" s="814"/>
      <c r="I2476" s="814"/>
      <c r="J2476" s="814"/>
      <c r="K2476" s="814"/>
      <c r="L2476" s="814"/>
      <c r="M2476" s="814"/>
      <c r="N2476" s="814"/>
      <c r="O2476" s="579">
        <f t="shared" si="257"/>
        <v>0</v>
      </c>
      <c r="P2476" s="585" t="e">
        <f t="shared" si="258"/>
        <v>#N/A</v>
      </c>
      <c r="Q2476" s="585"/>
      <c r="R2476" s="585"/>
      <c r="S2476" s="814"/>
      <c r="T2476" s="814"/>
      <c r="U2476" s="814"/>
      <c r="V2476" s="814"/>
    </row>
    <row r="2477" spans="1:22" ht="15.75" hidden="1" customHeight="1" thickBot="1" x14ac:dyDescent="0.25">
      <c r="A2477" s="580" t="str">
        <f t="shared" si="259"/>
        <v/>
      </c>
      <c r="B2477" s="814"/>
      <c r="C2477" s="814"/>
      <c r="D2477" s="814"/>
      <c r="E2477" s="814"/>
      <c r="F2477" s="814"/>
      <c r="G2477" s="814"/>
      <c r="H2477" s="814"/>
      <c r="I2477" s="814"/>
      <c r="J2477" s="814"/>
      <c r="K2477" s="814"/>
      <c r="L2477" s="814"/>
      <c r="M2477" s="814"/>
      <c r="N2477" s="814"/>
      <c r="O2477" s="579">
        <f t="shared" si="257"/>
        <v>0</v>
      </c>
      <c r="P2477" s="585" t="e">
        <f t="shared" si="258"/>
        <v>#N/A</v>
      </c>
      <c r="Q2477" s="585"/>
      <c r="R2477" s="585"/>
      <c r="S2477" s="814"/>
      <c r="T2477" s="814"/>
      <c r="U2477" s="814"/>
      <c r="V2477" s="814"/>
    </row>
    <row r="2478" spans="1:22" ht="15.75" hidden="1" customHeight="1" thickBot="1" x14ac:dyDescent="0.25">
      <c r="A2478" s="580" t="str">
        <f t="shared" si="259"/>
        <v/>
      </c>
      <c r="B2478" s="814"/>
      <c r="C2478" s="814"/>
      <c r="D2478" s="814"/>
      <c r="E2478" s="814"/>
      <c r="F2478" s="814"/>
      <c r="G2478" s="814"/>
      <c r="H2478" s="814"/>
      <c r="I2478" s="814"/>
      <c r="J2478" s="814"/>
      <c r="K2478" s="814"/>
      <c r="L2478" s="814"/>
      <c r="M2478" s="814"/>
      <c r="N2478" s="814"/>
      <c r="O2478" s="579">
        <f t="shared" si="257"/>
        <v>0</v>
      </c>
      <c r="P2478" s="585" t="e">
        <f t="shared" si="258"/>
        <v>#N/A</v>
      </c>
      <c r="Q2478" s="585"/>
      <c r="R2478" s="585"/>
      <c r="S2478" s="814"/>
      <c r="T2478" s="814"/>
      <c r="U2478" s="814"/>
      <c r="V2478" s="814"/>
    </row>
    <row r="2479" spans="1:22" ht="15.75" hidden="1" customHeight="1" thickBot="1" x14ac:dyDescent="0.25">
      <c r="A2479" s="580" t="str">
        <f t="shared" si="259"/>
        <v/>
      </c>
      <c r="B2479" s="814"/>
      <c r="C2479" s="814"/>
      <c r="D2479" s="814"/>
      <c r="E2479" s="814"/>
      <c r="F2479" s="814"/>
      <c r="G2479" s="814"/>
      <c r="H2479" s="814"/>
      <c r="I2479" s="814"/>
      <c r="J2479" s="814"/>
      <c r="K2479" s="814"/>
      <c r="L2479" s="814"/>
      <c r="M2479" s="814"/>
      <c r="N2479" s="814"/>
      <c r="O2479" s="579">
        <f t="shared" si="257"/>
        <v>0</v>
      </c>
      <c r="P2479" s="585" t="e">
        <f t="shared" si="258"/>
        <v>#N/A</v>
      </c>
      <c r="Q2479" s="585"/>
      <c r="R2479" s="585"/>
      <c r="S2479" s="814"/>
      <c r="T2479" s="814"/>
      <c r="U2479" s="814"/>
      <c r="V2479" s="814"/>
    </row>
    <row r="2480" spans="1:22" ht="15.75" hidden="1" customHeight="1" thickBot="1" x14ac:dyDescent="0.25">
      <c r="A2480" s="580" t="str">
        <f t="shared" si="259"/>
        <v/>
      </c>
      <c r="B2480" s="814"/>
      <c r="C2480" s="814"/>
      <c r="D2480" s="814"/>
      <c r="E2480" s="814"/>
      <c r="F2480" s="814"/>
      <c r="G2480" s="814"/>
      <c r="H2480" s="814"/>
      <c r="I2480" s="814"/>
      <c r="J2480" s="814"/>
      <c r="K2480" s="814"/>
      <c r="L2480" s="814"/>
      <c r="M2480" s="814"/>
      <c r="N2480" s="814"/>
      <c r="O2480" s="579">
        <f t="shared" si="257"/>
        <v>0</v>
      </c>
      <c r="P2480" s="585" t="e">
        <f t="shared" si="258"/>
        <v>#N/A</v>
      </c>
      <c r="Q2480" s="585"/>
      <c r="R2480" s="585"/>
      <c r="S2480" s="814"/>
      <c r="T2480" s="814"/>
      <c r="U2480" s="814"/>
      <c r="V2480" s="814"/>
    </row>
    <row r="2481" spans="1:22" ht="15.75" hidden="1" customHeight="1" thickBot="1" x14ac:dyDescent="0.25">
      <c r="A2481" s="580" t="str">
        <f t="shared" si="259"/>
        <v/>
      </c>
      <c r="B2481" s="814"/>
      <c r="C2481" s="814"/>
      <c r="D2481" s="814"/>
      <c r="E2481" s="814"/>
      <c r="F2481" s="814"/>
      <c r="G2481" s="814"/>
      <c r="H2481" s="814"/>
      <c r="I2481" s="814"/>
      <c r="J2481" s="814"/>
      <c r="K2481" s="814"/>
      <c r="L2481" s="814"/>
      <c r="M2481" s="814"/>
      <c r="N2481" s="814"/>
      <c r="O2481" s="579">
        <f t="shared" si="257"/>
        <v>0</v>
      </c>
      <c r="P2481" s="585" t="e">
        <f t="shared" si="258"/>
        <v>#N/A</v>
      </c>
      <c r="Q2481" s="585"/>
      <c r="R2481" s="585"/>
      <c r="S2481" s="814"/>
      <c r="T2481" s="814"/>
      <c r="U2481" s="814"/>
      <c r="V2481" s="814"/>
    </row>
    <row r="2482" spans="1:22" ht="15.75" hidden="1" customHeight="1" thickBot="1" x14ac:dyDescent="0.25">
      <c r="A2482" s="580" t="str">
        <f t="shared" si="259"/>
        <v/>
      </c>
      <c r="B2482" s="814"/>
      <c r="C2482" s="814"/>
      <c r="D2482" s="814"/>
      <c r="E2482" s="814"/>
      <c r="F2482" s="814"/>
      <c r="G2482" s="814"/>
      <c r="H2482" s="814"/>
      <c r="I2482" s="814"/>
      <c r="J2482" s="814"/>
      <c r="K2482" s="814"/>
      <c r="L2482" s="814"/>
      <c r="M2482" s="814"/>
      <c r="N2482" s="814"/>
      <c r="O2482" s="579">
        <f t="shared" si="257"/>
        <v>0</v>
      </c>
      <c r="P2482" s="585" t="e">
        <f t="shared" si="258"/>
        <v>#N/A</v>
      </c>
      <c r="Q2482" s="585"/>
      <c r="R2482" s="585"/>
      <c r="S2482" s="814"/>
      <c r="T2482" s="814"/>
      <c r="U2482" s="814"/>
      <c r="V2482" s="814"/>
    </row>
    <row r="2483" spans="1:22" ht="15.75" hidden="1" customHeight="1" thickBot="1" x14ac:dyDescent="0.25">
      <c r="A2483" s="580" t="str">
        <f t="shared" si="259"/>
        <v/>
      </c>
      <c r="B2483" s="814"/>
      <c r="C2483" s="814"/>
      <c r="D2483" s="814"/>
      <c r="E2483" s="814"/>
      <c r="F2483" s="814"/>
      <c r="G2483" s="814"/>
      <c r="H2483" s="814"/>
      <c r="I2483" s="814"/>
      <c r="J2483" s="814"/>
      <c r="K2483" s="814"/>
      <c r="L2483" s="814"/>
      <c r="M2483" s="814"/>
      <c r="N2483" s="814"/>
      <c r="O2483" s="579">
        <f t="shared" ref="O2483:O2546" si="260">ROUNDUP(IF(N2483="PENDANT",(VLOOKUP(L2483,$E$2:$I$9,5,FALSE)*M2483)),0)</f>
        <v>0</v>
      </c>
      <c r="P2483" s="585" t="e">
        <f t="shared" ref="P2483:P2546" si="261">ROUNDUP(VLOOKUP(L2483,$E$2:$I$9,5,FALSE)*M2483,0)</f>
        <v>#N/A</v>
      </c>
      <c r="Q2483" s="585"/>
      <c r="R2483" s="585"/>
      <c r="S2483" s="814"/>
      <c r="T2483" s="814"/>
      <c r="U2483" s="814"/>
      <c r="V2483" s="814"/>
    </row>
    <row r="2484" spans="1:22" ht="15.75" hidden="1" customHeight="1" thickBot="1" x14ac:dyDescent="0.25">
      <c r="A2484" s="580" t="str">
        <f t="shared" si="259"/>
        <v/>
      </c>
      <c r="B2484" s="814"/>
      <c r="C2484" s="814"/>
      <c r="D2484" s="814"/>
      <c r="E2484" s="814"/>
      <c r="F2484" s="814"/>
      <c r="G2484" s="814"/>
      <c r="H2484" s="814"/>
      <c r="I2484" s="814"/>
      <c r="J2484" s="814"/>
      <c r="K2484" s="814"/>
      <c r="L2484" s="814"/>
      <c r="M2484" s="814"/>
      <c r="N2484" s="814"/>
      <c r="O2484" s="579">
        <f t="shared" si="260"/>
        <v>0</v>
      </c>
      <c r="P2484" s="585" t="e">
        <f t="shared" si="261"/>
        <v>#N/A</v>
      </c>
      <c r="Q2484" s="585"/>
      <c r="R2484" s="585"/>
      <c r="S2484" s="814"/>
      <c r="T2484" s="814"/>
      <c r="U2484" s="814"/>
      <c r="V2484" s="814"/>
    </row>
    <row r="2485" spans="1:22" ht="15.75" hidden="1" customHeight="1" thickBot="1" x14ac:dyDescent="0.25">
      <c r="A2485" s="580" t="str">
        <f t="shared" si="259"/>
        <v/>
      </c>
      <c r="B2485" s="814"/>
      <c r="C2485" s="814"/>
      <c r="D2485" s="814"/>
      <c r="E2485" s="814"/>
      <c r="F2485" s="814"/>
      <c r="G2485" s="814"/>
      <c r="H2485" s="814"/>
      <c r="I2485" s="814"/>
      <c r="J2485" s="814"/>
      <c r="K2485" s="814"/>
      <c r="L2485" s="814"/>
      <c r="M2485" s="814"/>
      <c r="N2485" s="814"/>
      <c r="O2485" s="579">
        <f t="shared" si="260"/>
        <v>0</v>
      </c>
      <c r="P2485" s="585" t="e">
        <f t="shared" si="261"/>
        <v>#N/A</v>
      </c>
      <c r="Q2485" s="585"/>
      <c r="R2485" s="585"/>
      <c r="S2485" s="814"/>
      <c r="T2485" s="814"/>
      <c r="U2485" s="814"/>
      <c r="V2485" s="814"/>
    </row>
    <row r="2486" spans="1:22" ht="15.75" hidden="1" customHeight="1" thickBot="1" x14ac:dyDescent="0.25">
      <c r="A2486" s="580" t="str">
        <f t="shared" si="259"/>
        <v/>
      </c>
      <c r="B2486" s="814"/>
      <c r="C2486" s="814"/>
      <c r="D2486" s="814"/>
      <c r="E2486" s="814"/>
      <c r="F2486" s="814"/>
      <c r="G2486" s="814"/>
      <c r="H2486" s="814"/>
      <c r="I2486" s="814"/>
      <c r="J2486" s="814"/>
      <c r="K2486" s="814"/>
      <c r="L2486" s="814"/>
      <c r="M2486" s="814"/>
      <c r="N2486" s="814"/>
      <c r="O2486" s="579">
        <f t="shared" si="260"/>
        <v>0</v>
      </c>
      <c r="P2486" s="585" t="e">
        <f t="shared" si="261"/>
        <v>#N/A</v>
      </c>
      <c r="Q2486" s="585"/>
      <c r="R2486" s="585"/>
      <c r="S2486" s="814"/>
      <c r="T2486" s="814"/>
      <c r="U2486" s="814"/>
      <c r="V2486" s="814"/>
    </row>
    <row r="2487" spans="1:22" ht="15.75" hidden="1" customHeight="1" thickBot="1" x14ac:dyDescent="0.25">
      <c r="A2487" s="580" t="str">
        <f t="shared" si="259"/>
        <v/>
      </c>
      <c r="B2487" s="814"/>
      <c r="C2487" s="814"/>
      <c r="D2487" s="814"/>
      <c r="E2487" s="814"/>
      <c r="F2487" s="814"/>
      <c r="G2487" s="814"/>
      <c r="H2487" s="814"/>
      <c r="I2487" s="814"/>
      <c r="J2487" s="814"/>
      <c r="K2487" s="814"/>
      <c r="L2487" s="814"/>
      <c r="M2487" s="814"/>
      <c r="N2487" s="814"/>
      <c r="O2487" s="579">
        <f t="shared" si="260"/>
        <v>0</v>
      </c>
      <c r="P2487" s="585" t="e">
        <f t="shared" si="261"/>
        <v>#N/A</v>
      </c>
      <c r="Q2487" s="585"/>
      <c r="R2487" s="585"/>
      <c r="S2487" s="814"/>
      <c r="T2487" s="814"/>
      <c r="U2487" s="814"/>
      <c r="V2487" s="814"/>
    </row>
    <row r="2488" spans="1:22" ht="15.75" hidden="1" customHeight="1" thickBot="1" x14ac:dyDescent="0.25">
      <c r="A2488" s="580" t="str">
        <f t="shared" si="259"/>
        <v/>
      </c>
      <c r="B2488" s="814"/>
      <c r="C2488" s="814"/>
      <c r="D2488" s="814"/>
      <c r="E2488" s="814"/>
      <c r="F2488" s="814"/>
      <c r="G2488" s="814"/>
      <c r="H2488" s="814"/>
      <c r="I2488" s="814"/>
      <c r="J2488" s="814"/>
      <c r="K2488" s="814"/>
      <c r="L2488" s="814"/>
      <c r="M2488" s="814"/>
      <c r="N2488" s="814"/>
      <c r="O2488" s="579">
        <f t="shared" si="260"/>
        <v>0</v>
      </c>
      <c r="P2488" s="585" t="e">
        <f t="shared" si="261"/>
        <v>#N/A</v>
      </c>
      <c r="Q2488" s="585"/>
      <c r="R2488" s="585"/>
      <c r="S2488" s="814"/>
      <c r="T2488" s="814"/>
      <c r="U2488" s="814"/>
      <c r="V2488" s="814"/>
    </row>
    <row r="2489" spans="1:22" ht="15.75" hidden="1" customHeight="1" thickBot="1" x14ac:dyDescent="0.25">
      <c r="A2489" s="580" t="str">
        <f t="shared" si="259"/>
        <v/>
      </c>
      <c r="B2489" s="814"/>
      <c r="C2489" s="814"/>
      <c r="D2489" s="814"/>
      <c r="E2489" s="814"/>
      <c r="F2489" s="814"/>
      <c r="G2489" s="814"/>
      <c r="H2489" s="814"/>
      <c r="I2489" s="814"/>
      <c r="J2489" s="814"/>
      <c r="K2489" s="814"/>
      <c r="L2489" s="814"/>
      <c r="M2489" s="814"/>
      <c r="N2489" s="814"/>
      <c r="O2489" s="579">
        <f t="shared" si="260"/>
        <v>0</v>
      </c>
      <c r="P2489" s="585" t="e">
        <f t="shared" si="261"/>
        <v>#N/A</v>
      </c>
      <c r="Q2489" s="585"/>
      <c r="R2489" s="585"/>
      <c r="S2489" s="814"/>
      <c r="T2489" s="814"/>
      <c r="U2489" s="814"/>
      <c r="V2489" s="814"/>
    </row>
    <row r="2490" spans="1:22" ht="15.75" hidden="1" customHeight="1" thickBot="1" x14ac:dyDescent="0.25">
      <c r="A2490" s="580" t="str">
        <f t="shared" ref="A2490:A2553" si="262">CONCATENATE(C2490,G2490)</f>
        <v/>
      </c>
      <c r="B2490" s="814"/>
      <c r="C2490" s="814"/>
      <c r="D2490" s="814"/>
      <c r="E2490" s="814"/>
      <c r="F2490" s="814"/>
      <c r="G2490" s="814"/>
      <c r="H2490" s="814"/>
      <c r="I2490" s="814"/>
      <c r="J2490" s="814"/>
      <c r="K2490" s="814"/>
      <c r="L2490" s="814"/>
      <c r="M2490" s="814"/>
      <c r="N2490" s="814"/>
      <c r="O2490" s="579">
        <f t="shared" si="260"/>
        <v>0</v>
      </c>
      <c r="P2490" s="585" t="e">
        <f t="shared" si="261"/>
        <v>#N/A</v>
      </c>
      <c r="Q2490" s="585"/>
      <c r="R2490" s="585"/>
      <c r="S2490" s="814"/>
      <c r="T2490" s="814"/>
      <c r="U2490" s="814"/>
      <c r="V2490" s="814"/>
    </row>
    <row r="2491" spans="1:22" ht="15.75" hidden="1" customHeight="1" thickBot="1" x14ac:dyDescent="0.25">
      <c r="A2491" s="580" t="str">
        <f t="shared" si="262"/>
        <v/>
      </c>
      <c r="B2491" s="814"/>
      <c r="C2491" s="814"/>
      <c r="D2491" s="814"/>
      <c r="E2491" s="814"/>
      <c r="F2491" s="814"/>
      <c r="G2491" s="814"/>
      <c r="H2491" s="814"/>
      <c r="I2491" s="814"/>
      <c r="J2491" s="814"/>
      <c r="K2491" s="814"/>
      <c r="L2491" s="814"/>
      <c r="M2491" s="814"/>
      <c r="N2491" s="814"/>
      <c r="O2491" s="579">
        <f t="shared" si="260"/>
        <v>0</v>
      </c>
      <c r="P2491" s="585" t="e">
        <f t="shared" si="261"/>
        <v>#N/A</v>
      </c>
      <c r="Q2491" s="585"/>
      <c r="R2491" s="585"/>
      <c r="S2491" s="814"/>
      <c r="T2491" s="814"/>
      <c r="U2491" s="814"/>
      <c r="V2491" s="814"/>
    </row>
    <row r="2492" spans="1:22" ht="15.75" hidden="1" customHeight="1" thickBot="1" x14ac:dyDescent="0.25">
      <c r="A2492" s="580" t="str">
        <f t="shared" si="262"/>
        <v/>
      </c>
      <c r="B2492" s="814"/>
      <c r="C2492" s="814"/>
      <c r="D2492" s="814"/>
      <c r="E2492" s="814"/>
      <c r="F2492" s="814"/>
      <c r="G2492" s="814"/>
      <c r="H2492" s="814"/>
      <c r="I2492" s="814"/>
      <c r="J2492" s="814"/>
      <c r="K2492" s="814"/>
      <c r="L2492" s="814"/>
      <c r="M2492" s="814"/>
      <c r="N2492" s="814"/>
      <c r="O2492" s="579">
        <f t="shared" si="260"/>
        <v>0</v>
      </c>
      <c r="P2492" s="585" t="e">
        <f t="shared" si="261"/>
        <v>#N/A</v>
      </c>
      <c r="Q2492" s="585"/>
      <c r="R2492" s="585"/>
      <c r="S2492" s="814"/>
      <c r="T2492" s="814"/>
      <c r="U2492" s="814"/>
      <c r="V2492" s="814"/>
    </row>
    <row r="2493" spans="1:22" ht="15.75" hidden="1" customHeight="1" thickBot="1" x14ac:dyDescent="0.25">
      <c r="A2493" s="580" t="str">
        <f t="shared" si="262"/>
        <v/>
      </c>
      <c r="B2493" s="814"/>
      <c r="C2493" s="814"/>
      <c r="D2493" s="814"/>
      <c r="E2493" s="814"/>
      <c r="F2493" s="814"/>
      <c r="G2493" s="814"/>
      <c r="H2493" s="814"/>
      <c r="I2493" s="814"/>
      <c r="J2493" s="814"/>
      <c r="K2493" s="814"/>
      <c r="L2493" s="814"/>
      <c r="M2493" s="814"/>
      <c r="N2493" s="814"/>
      <c r="O2493" s="579">
        <f t="shared" si="260"/>
        <v>0</v>
      </c>
      <c r="P2493" s="585" t="e">
        <f t="shared" si="261"/>
        <v>#N/A</v>
      </c>
      <c r="Q2493" s="585"/>
      <c r="R2493" s="585"/>
      <c r="S2493" s="814"/>
      <c r="T2493" s="814"/>
      <c r="U2493" s="814"/>
      <c r="V2493" s="814"/>
    </row>
    <row r="2494" spans="1:22" ht="15.75" hidden="1" customHeight="1" thickBot="1" x14ac:dyDescent="0.25">
      <c r="A2494" s="580" t="str">
        <f t="shared" si="262"/>
        <v/>
      </c>
      <c r="B2494" s="814"/>
      <c r="C2494" s="814"/>
      <c r="D2494" s="814"/>
      <c r="E2494" s="814"/>
      <c r="F2494" s="814"/>
      <c r="G2494" s="814"/>
      <c r="H2494" s="814"/>
      <c r="I2494" s="814"/>
      <c r="J2494" s="814"/>
      <c r="K2494" s="814"/>
      <c r="L2494" s="814"/>
      <c r="M2494" s="814"/>
      <c r="N2494" s="814"/>
      <c r="O2494" s="579">
        <f t="shared" si="260"/>
        <v>0</v>
      </c>
      <c r="P2494" s="585" t="e">
        <f t="shared" si="261"/>
        <v>#N/A</v>
      </c>
      <c r="Q2494" s="585"/>
      <c r="R2494" s="585"/>
      <c r="S2494" s="814"/>
      <c r="T2494" s="814"/>
      <c r="U2494" s="814"/>
      <c r="V2494" s="814"/>
    </row>
    <row r="2495" spans="1:22" ht="15.75" hidden="1" customHeight="1" thickBot="1" x14ac:dyDescent="0.25">
      <c r="A2495" s="580" t="str">
        <f t="shared" si="262"/>
        <v/>
      </c>
      <c r="B2495" s="814"/>
      <c r="C2495" s="814"/>
      <c r="D2495" s="814"/>
      <c r="E2495" s="814"/>
      <c r="F2495" s="814"/>
      <c r="G2495" s="814"/>
      <c r="H2495" s="814"/>
      <c r="I2495" s="814"/>
      <c r="J2495" s="814"/>
      <c r="K2495" s="814"/>
      <c r="L2495" s="814"/>
      <c r="M2495" s="814"/>
      <c r="N2495" s="814"/>
      <c r="O2495" s="579">
        <f t="shared" si="260"/>
        <v>0</v>
      </c>
      <c r="P2495" s="585" t="e">
        <f t="shared" si="261"/>
        <v>#N/A</v>
      </c>
      <c r="Q2495" s="585"/>
      <c r="R2495" s="585"/>
      <c r="S2495" s="814"/>
      <c r="T2495" s="814"/>
      <c r="U2495" s="814"/>
      <c r="V2495" s="814"/>
    </row>
    <row r="2496" spans="1:22" ht="15.75" hidden="1" customHeight="1" thickBot="1" x14ac:dyDescent="0.25">
      <c r="A2496" s="580" t="str">
        <f t="shared" si="262"/>
        <v/>
      </c>
      <c r="B2496" s="814"/>
      <c r="C2496" s="814"/>
      <c r="D2496" s="814"/>
      <c r="E2496" s="814"/>
      <c r="F2496" s="814"/>
      <c r="G2496" s="814"/>
      <c r="H2496" s="814"/>
      <c r="I2496" s="814"/>
      <c r="J2496" s="814"/>
      <c r="K2496" s="814"/>
      <c r="L2496" s="814"/>
      <c r="M2496" s="814"/>
      <c r="N2496" s="814"/>
      <c r="O2496" s="579">
        <f t="shared" si="260"/>
        <v>0</v>
      </c>
      <c r="P2496" s="585" t="e">
        <f t="shared" si="261"/>
        <v>#N/A</v>
      </c>
      <c r="Q2496" s="585"/>
      <c r="R2496" s="585"/>
      <c r="S2496" s="814"/>
      <c r="T2496" s="814"/>
      <c r="U2496" s="814"/>
      <c r="V2496" s="814"/>
    </row>
    <row r="2497" spans="1:22" ht="15.75" hidden="1" customHeight="1" thickBot="1" x14ac:dyDescent="0.25">
      <c r="A2497" s="580" t="str">
        <f t="shared" si="262"/>
        <v/>
      </c>
      <c r="B2497" s="814"/>
      <c r="C2497" s="814"/>
      <c r="D2497" s="814"/>
      <c r="E2497" s="814"/>
      <c r="F2497" s="814"/>
      <c r="G2497" s="814"/>
      <c r="H2497" s="814"/>
      <c r="I2497" s="814"/>
      <c r="J2497" s="814"/>
      <c r="K2497" s="814"/>
      <c r="L2497" s="814"/>
      <c r="M2497" s="814"/>
      <c r="N2497" s="814"/>
      <c r="O2497" s="579">
        <f t="shared" si="260"/>
        <v>0</v>
      </c>
      <c r="P2497" s="585" t="e">
        <f t="shared" si="261"/>
        <v>#N/A</v>
      </c>
      <c r="Q2497" s="585"/>
      <c r="R2497" s="585"/>
      <c r="S2497" s="814"/>
      <c r="T2497" s="814"/>
      <c r="U2497" s="814"/>
      <c r="V2497" s="814"/>
    </row>
    <row r="2498" spans="1:22" ht="15.75" hidden="1" customHeight="1" thickBot="1" x14ac:dyDescent="0.25">
      <c r="A2498" s="580" t="str">
        <f t="shared" si="262"/>
        <v/>
      </c>
      <c r="B2498" s="814"/>
      <c r="C2498" s="814"/>
      <c r="D2498" s="814"/>
      <c r="E2498" s="814"/>
      <c r="F2498" s="814"/>
      <c r="G2498" s="814"/>
      <c r="H2498" s="814"/>
      <c r="I2498" s="814"/>
      <c r="J2498" s="814"/>
      <c r="K2498" s="814"/>
      <c r="L2498" s="814"/>
      <c r="M2498" s="814"/>
      <c r="N2498" s="814"/>
      <c r="O2498" s="579">
        <f t="shared" si="260"/>
        <v>0</v>
      </c>
      <c r="P2498" s="585" t="e">
        <f t="shared" si="261"/>
        <v>#N/A</v>
      </c>
      <c r="Q2498" s="585"/>
      <c r="R2498" s="585"/>
      <c r="S2498" s="814"/>
      <c r="T2498" s="814"/>
      <c r="U2498" s="814"/>
      <c r="V2498" s="814"/>
    </row>
    <row r="2499" spans="1:22" ht="15.75" hidden="1" customHeight="1" thickBot="1" x14ac:dyDescent="0.25">
      <c r="A2499" s="580" t="str">
        <f t="shared" si="262"/>
        <v/>
      </c>
      <c r="B2499" s="814"/>
      <c r="C2499" s="814"/>
      <c r="D2499" s="814"/>
      <c r="E2499" s="814"/>
      <c r="F2499" s="814"/>
      <c r="G2499" s="814"/>
      <c r="H2499" s="814"/>
      <c r="I2499" s="814"/>
      <c r="J2499" s="814"/>
      <c r="K2499" s="814"/>
      <c r="L2499" s="814"/>
      <c r="M2499" s="814"/>
      <c r="N2499" s="814"/>
      <c r="O2499" s="579">
        <f t="shared" si="260"/>
        <v>0</v>
      </c>
      <c r="P2499" s="585" t="e">
        <f t="shared" si="261"/>
        <v>#N/A</v>
      </c>
      <c r="Q2499" s="585"/>
      <c r="R2499" s="585"/>
      <c r="S2499" s="814"/>
      <c r="T2499" s="814"/>
      <c r="U2499" s="814"/>
      <c r="V2499" s="814"/>
    </row>
    <row r="2500" spans="1:22" ht="15.75" hidden="1" customHeight="1" thickBot="1" x14ac:dyDescent="0.25">
      <c r="A2500" s="580" t="str">
        <f t="shared" si="262"/>
        <v/>
      </c>
      <c r="B2500" s="814"/>
      <c r="C2500" s="814"/>
      <c r="D2500" s="814"/>
      <c r="E2500" s="814"/>
      <c r="F2500" s="814"/>
      <c r="G2500" s="814"/>
      <c r="H2500" s="814"/>
      <c r="I2500" s="814"/>
      <c r="J2500" s="814"/>
      <c r="K2500" s="814"/>
      <c r="L2500" s="814"/>
      <c r="M2500" s="814"/>
      <c r="N2500" s="814"/>
      <c r="O2500" s="579">
        <f t="shared" si="260"/>
        <v>0</v>
      </c>
      <c r="P2500" s="585" t="e">
        <f t="shared" si="261"/>
        <v>#N/A</v>
      </c>
      <c r="Q2500" s="585"/>
      <c r="R2500" s="585"/>
      <c r="S2500" s="814"/>
      <c r="T2500" s="814"/>
      <c r="U2500" s="814"/>
      <c r="V2500" s="814"/>
    </row>
    <row r="2501" spans="1:22" ht="15.75" hidden="1" customHeight="1" thickBot="1" x14ac:dyDescent="0.25">
      <c r="A2501" s="580" t="str">
        <f t="shared" si="262"/>
        <v/>
      </c>
      <c r="B2501" s="814"/>
      <c r="C2501" s="814"/>
      <c r="D2501" s="814"/>
      <c r="E2501" s="814"/>
      <c r="F2501" s="814"/>
      <c r="G2501" s="814"/>
      <c r="H2501" s="814"/>
      <c r="I2501" s="814"/>
      <c r="J2501" s="814"/>
      <c r="K2501" s="814"/>
      <c r="L2501" s="814"/>
      <c r="M2501" s="814"/>
      <c r="N2501" s="814"/>
      <c r="O2501" s="579">
        <f t="shared" si="260"/>
        <v>0</v>
      </c>
      <c r="P2501" s="585" t="e">
        <f t="shared" si="261"/>
        <v>#N/A</v>
      </c>
      <c r="Q2501" s="585"/>
      <c r="R2501" s="585"/>
      <c r="S2501" s="814"/>
      <c r="T2501" s="814"/>
      <c r="U2501" s="814"/>
      <c r="V2501" s="814"/>
    </row>
    <row r="2502" spans="1:22" ht="15.75" hidden="1" customHeight="1" thickBot="1" x14ac:dyDescent="0.25">
      <c r="A2502" s="580" t="str">
        <f t="shared" si="262"/>
        <v/>
      </c>
      <c r="B2502" s="814"/>
      <c r="C2502" s="814"/>
      <c r="D2502" s="814"/>
      <c r="E2502" s="814"/>
      <c r="F2502" s="814"/>
      <c r="G2502" s="814"/>
      <c r="H2502" s="814"/>
      <c r="I2502" s="814"/>
      <c r="J2502" s="814"/>
      <c r="K2502" s="814"/>
      <c r="L2502" s="814"/>
      <c r="M2502" s="814"/>
      <c r="N2502" s="814"/>
      <c r="O2502" s="579">
        <f t="shared" si="260"/>
        <v>0</v>
      </c>
      <c r="P2502" s="585" t="e">
        <f t="shared" si="261"/>
        <v>#N/A</v>
      </c>
      <c r="Q2502" s="585"/>
      <c r="R2502" s="585"/>
      <c r="S2502" s="814"/>
      <c r="T2502" s="814"/>
      <c r="U2502" s="814"/>
      <c r="V2502" s="814"/>
    </row>
    <row r="2503" spans="1:22" ht="15.75" hidden="1" customHeight="1" thickBot="1" x14ac:dyDescent="0.25">
      <c r="A2503" s="580" t="str">
        <f t="shared" si="262"/>
        <v/>
      </c>
      <c r="B2503" s="814"/>
      <c r="C2503" s="814"/>
      <c r="D2503" s="814"/>
      <c r="E2503" s="814"/>
      <c r="F2503" s="814"/>
      <c r="G2503" s="814"/>
      <c r="H2503" s="814"/>
      <c r="I2503" s="814"/>
      <c r="J2503" s="814"/>
      <c r="K2503" s="814"/>
      <c r="L2503" s="814"/>
      <c r="M2503" s="814"/>
      <c r="N2503" s="814"/>
      <c r="O2503" s="579">
        <f t="shared" si="260"/>
        <v>0</v>
      </c>
      <c r="P2503" s="585" t="e">
        <f t="shared" si="261"/>
        <v>#N/A</v>
      </c>
      <c r="Q2503" s="585"/>
      <c r="R2503" s="585"/>
      <c r="S2503" s="814"/>
      <c r="T2503" s="814"/>
      <c r="U2503" s="814"/>
      <c r="V2503" s="814"/>
    </row>
    <row r="2504" spans="1:22" ht="15.75" hidden="1" customHeight="1" thickBot="1" x14ac:dyDescent="0.25">
      <c r="A2504" s="580" t="str">
        <f t="shared" si="262"/>
        <v/>
      </c>
      <c r="B2504" s="814"/>
      <c r="C2504" s="814"/>
      <c r="D2504" s="814"/>
      <c r="E2504" s="814"/>
      <c r="F2504" s="814"/>
      <c r="G2504" s="814"/>
      <c r="H2504" s="814"/>
      <c r="I2504" s="814"/>
      <c r="J2504" s="814"/>
      <c r="K2504" s="814"/>
      <c r="L2504" s="814"/>
      <c r="M2504" s="814"/>
      <c r="N2504" s="814"/>
      <c r="O2504" s="579">
        <f t="shared" si="260"/>
        <v>0</v>
      </c>
      <c r="P2504" s="585" t="e">
        <f t="shared" si="261"/>
        <v>#N/A</v>
      </c>
      <c r="Q2504" s="585"/>
      <c r="R2504" s="585"/>
      <c r="S2504" s="814"/>
      <c r="T2504" s="814"/>
      <c r="U2504" s="814"/>
      <c r="V2504" s="814"/>
    </row>
    <row r="2505" spans="1:22" ht="15.75" hidden="1" customHeight="1" thickBot="1" x14ac:dyDescent="0.25">
      <c r="A2505" s="580" t="str">
        <f t="shared" si="262"/>
        <v/>
      </c>
      <c r="B2505" s="814"/>
      <c r="C2505" s="814"/>
      <c r="D2505" s="814"/>
      <c r="E2505" s="814"/>
      <c r="F2505" s="814"/>
      <c r="G2505" s="814"/>
      <c r="H2505" s="814"/>
      <c r="I2505" s="814"/>
      <c r="J2505" s="814"/>
      <c r="K2505" s="814"/>
      <c r="L2505" s="814"/>
      <c r="M2505" s="814"/>
      <c r="N2505" s="814"/>
      <c r="O2505" s="579">
        <f t="shared" si="260"/>
        <v>0</v>
      </c>
      <c r="P2505" s="585" t="e">
        <f t="shared" si="261"/>
        <v>#N/A</v>
      </c>
      <c r="Q2505" s="585"/>
      <c r="R2505" s="585"/>
      <c r="S2505" s="814"/>
      <c r="T2505" s="814"/>
      <c r="U2505" s="814"/>
      <c r="V2505" s="814"/>
    </row>
    <row r="2506" spans="1:22" ht="15.75" hidden="1" customHeight="1" thickBot="1" x14ac:dyDescent="0.25">
      <c r="A2506" s="580" t="str">
        <f t="shared" si="262"/>
        <v/>
      </c>
      <c r="B2506" s="814"/>
      <c r="C2506" s="814"/>
      <c r="D2506" s="814"/>
      <c r="E2506" s="814"/>
      <c r="F2506" s="814"/>
      <c r="G2506" s="814"/>
      <c r="H2506" s="814"/>
      <c r="I2506" s="814"/>
      <c r="J2506" s="814"/>
      <c r="K2506" s="814"/>
      <c r="L2506" s="814"/>
      <c r="M2506" s="814"/>
      <c r="N2506" s="814"/>
      <c r="O2506" s="579">
        <f t="shared" si="260"/>
        <v>0</v>
      </c>
      <c r="P2506" s="585" t="e">
        <f t="shared" si="261"/>
        <v>#N/A</v>
      </c>
      <c r="Q2506" s="585"/>
      <c r="R2506" s="585"/>
      <c r="S2506" s="814"/>
      <c r="T2506" s="814"/>
      <c r="U2506" s="814"/>
      <c r="V2506" s="814"/>
    </row>
    <row r="2507" spans="1:22" ht="15.75" hidden="1" customHeight="1" thickBot="1" x14ac:dyDescent="0.25">
      <c r="A2507" s="580" t="str">
        <f t="shared" si="262"/>
        <v/>
      </c>
      <c r="B2507" s="814"/>
      <c r="C2507" s="814"/>
      <c r="D2507" s="814"/>
      <c r="E2507" s="814"/>
      <c r="F2507" s="814"/>
      <c r="G2507" s="814"/>
      <c r="H2507" s="814"/>
      <c r="I2507" s="814"/>
      <c r="J2507" s="814"/>
      <c r="K2507" s="814"/>
      <c r="L2507" s="814"/>
      <c r="M2507" s="814"/>
      <c r="N2507" s="814"/>
      <c r="O2507" s="579">
        <f t="shared" si="260"/>
        <v>0</v>
      </c>
      <c r="P2507" s="585" t="e">
        <f t="shared" si="261"/>
        <v>#N/A</v>
      </c>
      <c r="Q2507" s="585"/>
      <c r="R2507" s="585"/>
      <c r="S2507" s="814"/>
      <c r="T2507" s="814"/>
      <c r="U2507" s="814"/>
      <c r="V2507" s="814"/>
    </row>
    <row r="2508" spans="1:22" ht="15.75" hidden="1" customHeight="1" thickBot="1" x14ac:dyDescent="0.25">
      <c r="A2508" s="580" t="str">
        <f t="shared" si="262"/>
        <v/>
      </c>
      <c r="B2508" s="814"/>
      <c r="C2508" s="814"/>
      <c r="D2508" s="814"/>
      <c r="E2508" s="814"/>
      <c r="F2508" s="814"/>
      <c r="G2508" s="814"/>
      <c r="H2508" s="814"/>
      <c r="I2508" s="814"/>
      <c r="J2508" s="814"/>
      <c r="K2508" s="814"/>
      <c r="L2508" s="814"/>
      <c r="M2508" s="814"/>
      <c r="N2508" s="814"/>
      <c r="O2508" s="579">
        <f t="shared" si="260"/>
        <v>0</v>
      </c>
      <c r="P2508" s="585" t="e">
        <f t="shared" si="261"/>
        <v>#N/A</v>
      </c>
      <c r="Q2508" s="585"/>
      <c r="R2508" s="585"/>
      <c r="S2508" s="814"/>
      <c r="T2508" s="814"/>
      <c r="U2508" s="814"/>
      <c r="V2508" s="814"/>
    </row>
    <row r="2509" spans="1:22" ht="15.75" hidden="1" customHeight="1" thickBot="1" x14ac:dyDescent="0.25">
      <c r="A2509" s="580" t="str">
        <f t="shared" si="262"/>
        <v/>
      </c>
      <c r="B2509" s="814"/>
      <c r="C2509" s="814"/>
      <c r="D2509" s="814"/>
      <c r="E2509" s="814"/>
      <c r="F2509" s="814"/>
      <c r="G2509" s="814"/>
      <c r="H2509" s="814"/>
      <c r="I2509" s="814"/>
      <c r="J2509" s="814"/>
      <c r="K2509" s="814"/>
      <c r="L2509" s="814"/>
      <c r="M2509" s="814"/>
      <c r="N2509" s="814"/>
      <c r="O2509" s="579">
        <f t="shared" si="260"/>
        <v>0</v>
      </c>
      <c r="P2509" s="585" t="e">
        <f t="shared" si="261"/>
        <v>#N/A</v>
      </c>
      <c r="Q2509" s="585"/>
      <c r="R2509" s="585"/>
      <c r="S2509" s="814"/>
      <c r="T2509" s="814"/>
      <c r="U2509" s="814"/>
      <c r="V2509" s="814"/>
    </row>
    <row r="2510" spans="1:22" ht="15.75" hidden="1" customHeight="1" thickBot="1" x14ac:dyDescent="0.25">
      <c r="A2510" s="580" t="str">
        <f t="shared" si="262"/>
        <v/>
      </c>
      <c r="B2510" s="814"/>
      <c r="C2510" s="814"/>
      <c r="D2510" s="814"/>
      <c r="E2510" s="814"/>
      <c r="F2510" s="814"/>
      <c r="G2510" s="814"/>
      <c r="H2510" s="814"/>
      <c r="I2510" s="814"/>
      <c r="J2510" s="814"/>
      <c r="K2510" s="814"/>
      <c r="L2510" s="814"/>
      <c r="M2510" s="814"/>
      <c r="N2510" s="814"/>
      <c r="O2510" s="579">
        <f t="shared" si="260"/>
        <v>0</v>
      </c>
      <c r="P2510" s="585" t="e">
        <f t="shared" si="261"/>
        <v>#N/A</v>
      </c>
      <c r="Q2510" s="585"/>
      <c r="R2510" s="585"/>
      <c r="S2510" s="814"/>
      <c r="T2510" s="814"/>
      <c r="U2510" s="814"/>
      <c r="V2510" s="814"/>
    </row>
    <row r="2511" spans="1:22" ht="15.75" hidden="1" customHeight="1" thickBot="1" x14ac:dyDescent="0.25">
      <c r="A2511" s="580" t="str">
        <f t="shared" si="262"/>
        <v/>
      </c>
      <c r="B2511" s="814"/>
      <c r="C2511" s="814"/>
      <c r="D2511" s="814"/>
      <c r="E2511" s="814"/>
      <c r="F2511" s="814"/>
      <c r="G2511" s="814"/>
      <c r="H2511" s="814"/>
      <c r="I2511" s="814"/>
      <c r="J2511" s="814"/>
      <c r="K2511" s="814"/>
      <c r="L2511" s="814"/>
      <c r="M2511" s="814"/>
      <c r="N2511" s="814"/>
      <c r="O2511" s="579">
        <f t="shared" si="260"/>
        <v>0</v>
      </c>
      <c r="P2511" s="585" t="e">
        <f t="shared" si="261"/>
        <v>#N/A</v>
      </c>
      <c r="Q2511" s="585"/>
      <c r="R2511" s="585"/>
      <c r="S2511" s="814"/>
      <c r="T2511" s="814"/>
      <c r="U2511" s="814"/>
      <c r="V2511" s="814"/>
    </row>
    <row r="2512" spans="1:22" ht="15.75" hidden="1" customHeight="1" thickBot="1" x14ac:dyDescent="0.25">
      <c r="A2512" s="580" t="str">
        <f t="shared" si="262"/>
        <v/>
      </c>
      <c r="B2512" s="814"/>
      <c r="C2512" s="814"/>
      <c r="D2512" s="814"/>
      <c r="E2512" s="814"/>
      <c r="F2512" s="814"/>
      <c r="G2512" s="814"/>
      <c r="H2512" s="814"/>
      <c r="I2512" s="814"/>
      <c r="J2512" s="814"/>
      <c r="K2512" s="814"/>
      <c r="L2512" s="814"/>
      <c r="M2512" s="814"/>
      <c r="N2512" s="814"/>
      <c r="O2512" s="579">
        <f t="shared" si="260"/>
        <v>0</v>
      </c>
      <c r="P2512" s="585" t="e">
        <f t="shared" si="261"/>
        <v>#N/A</v>
      </c>
      <c r="Q2512" s="585"/>
      <c r="R2512" s="585"/>
      <c r="S2512" s="814"/>
      <c r="T2512" s="814"/>
      <c r="U2512" s="814"/>
      <c r="V2512" s="814"/>
    </row>
    <row r="2513" spans="1:22" ht="15.75" hidden="1" customHeight="1" thickBot="1" x14ac:dyDescent="0.25">
      <c r="A2513" s="580" t="str">
        <f t="shared" si="262"/>
        <v/>
      </c>
      <c r="B2513" s="814"/>
      <c r="C2513" s="814"/>
      <c r="D2513" s="814"/>
      <c r="E2513" s="814"/>
      <c r="F2513" s="814"/>
      <c r="G2513" s="814"/>
      <c r="H2513" s="814"/>
      <c r="I2513" s="814"/>
      <c r="J2513" s="814"/>
      <c r="K2513" s="814"/>
      <c r="L2513" s="814"/>
      <c r="M2513" s="814"/>
      <c r="N2513" s="814"/>
      <c r="O2513" s="579">
        <f t="shared" si="260"/>
        <v>0</v>
      </c>
      <c r="P2513" s="585" t="e">
        <f t="shared" si="261"/>
        <v>#N/A</v>
      </c>
      <c r="Q2513" s="585"/>
      <c r="R2513" s="585"/>
      <c r="S2513" s="814"/>
      <c r="T2513" s="814"/>
      <c r="U2513" s="814"/>
      <c r="V2513" s="814"/>
    </row>
    <row r="2514" spans="1:22" ht="15.75" hidden="1" customHeight="1" thickBot="1" x14ac:dyDescent="0.25">
      <c r="A2514" s="580" t="str">
        <f t="shared" si="262"/>
        <v/>
      </c>
      <c r="B2514" s="814"/>
      <c r="C2514" s="814"/>
      <c r="D2514" s="814"/>
      <c r="E2514" s="814"/>
      <c r="F2514" s="814"/>
      <c r="G2514" s="814"/>
      <c r="H2514" s="814"/>
      <c r="I2514" s="814"/>
      <c r="J2514" s="814"/>
      <c r="K2514" s="814"/>
      <c r="L2514" s="814"/>
      <c r="M2514" s="814"/>
      <c r="N2514" s="814"/>
      <c r="O2514" s="579">
        <f t="shared" si="260"/>
        <v>0</v>
      </c>
      <c r="P2514" s="585" t="e">
        <f t="shared" si="261"/>
        <v>#N/A</v>
      </c>
      <c r="Q2514" s="585"/>
      <c r="R2514" s="585"/>
      <c r="S2514" s="814"/>
      <c r="T2514" s="814"/>
      <c r="U2514" s="814"/>
      <c r="V2514" s="814"/>
    </row>
    <row r="2515" spans="1:22" ht="15.75" hidden="1" customHeight="1" thickBot="1" x14ac:dyDescent="0.25">
      <c r="A2515" s="580" t="str">
        <f t="shared" si="262"/>
        <v/>
      </c>
      <c r="B2515" s="814"/>
      <c r="C2515" s="814"/>
      <c r="D2515" s="814"/>
      <c r="E2515" s="814"/>
      <c r="F2515" s="814"/>
      <c r="G2515" s="814"/>
      <c r="H2515" s="814"/>
      <c r="I2515" s="814"/>
      <c r="J2515" s="814"/>
      <c r="K2515" s="814"/>
      <c r="L2515" s="814"/>
      <c r="M2515" s="814"/>
      <c r="N2515" s="814"/>
      <c r="O2515" s="579">
        <f t="shared" si="260"/>
        <v>0</v>
      </c>
      <c r="P2515" s="585" t="e">
        <f t="shared" si="261"/>
        <v>#N/A</v>
      </c>
      <c r="Q2515" s="585"/>
      <c r="R2515" s="585"/>
      <c r="S2515" s="814"/>
      <c r="T2515" s="814"/>
      <c r="U2515" s="814"/>
      <c r="V2515" s="814"/>
    </row>
    <row r="2516" spans="1:22" ht="15.75" hidden="1" customHeight="1" thickBot="1" x14ac:dyDescent="0.25">
      <c r="A2516" s="580" t="str">
        <f t="shared" si="262"/>
        <v/>
      </c>
      <c r="B2516" s="814"/>
      <c r="C2516" s="814"/>
      <c r="D2516" s="814"/>
      <c r="E2516" s="814"/>
      <c r="F2516" s="814"/>
      <c r="G2516" s="814"/>
      <c r="H2516" s="814"/>
      <c r="I2516" s="814"/>
      <c r="J2516" s="814"/>
      <c r="K2516" s="814"/>
      <c r="L2516" s="814"/>
      <c r="M2516" s="814"/>
      <c r="N2516" s="814"/>
      <c r="O2516" s="579">
        <f t="shared" si="260"/>
        <v>0</v>
      </c>
      <c r="P2516" s="585" t="e">
        <f t="shared" si="261"/>
        <v>#N/A</v>
      </c>
      <c r="Q2516" s="585"/>
      <c r="R2516" s="585"/>
      <c r="S2516" s="814"/>
      <c r="T2516" s="814"/>
      <c r="U2516" s="814"/>
      <c r="V2516" s="814"/>
    </row>
    <row r="2517" spans="1:22" ht="15.75" hidden="1" customHeight="1" thickBot="1" x14ac:dyDescent="0.25">
      <c r="A2517" s="580" t="str">
        <f t="shared" si="262"/>
        <v/>
      </c>
      <c r="B2517" s="814"/>
      <c r="C2517" s="814"/>
      <c r="D2517" s="814"/>
      <c r="E2517" s="814"/>
      <c r="F2517" s="814"/>
      <c r="G2517" s="814"/>
      <c r="H2517" s="814"/>
      <c r="I2517" s="814"/>
      <c r="J2517" s="814"/>
      <c r="K2517" s="814"/>
      <c r="L2517" s="814"/>
      <c r="M2517" s="814"/>
      <c r="N2517" s="814"/>
      <c r="O2517" s="579">
        <f t="shared" si="260"/>
        <v>0</v>
      </c>
      <c r="P2517" s="585" t="e">
        <f t="shared" si="261"/>
        <v>#N/A</v>
      </c>
      <c r="Q2517" s="585"/>
      <c r="R2517" s="585"/>
      <c r="S2517" s="814"/>
      <c r="T2517" s="814"/>
      <c r="U2517" s="814"/>
      <c r="V2517" s="814"/>
    </row>
    <row r="2518" spans="1:22" ht="15.75" hidden="1" customHeight="1" thickBot="1" x14ac:dyDescent="0.25">
      <c r="A2518" s="580" t="str">
        <f t="shared" si="262"/>
        <v/>
      </c>
      <c r="B2518" s="814"/>
      <c r="C2518" s="814"/>
      <c r="D2518" s="814"/>
      <c r="E2518" s="814"/>
      <c r="F2518" s="814"/>
      <c r="G2518" s="814"/>
      <c r="H2518" s="814"/>
      <c r="I2518" s="814"/>
      <c r="J2518" s="814"/>
      <c r="K2518" s="814"/>
      <c r="L2518" s="814"/>
      <c r="M2518" s="814"/>
      <c r="N2518" s="814"/>
      <c r="O2518" s="579">
        <f t="shared" si="260"/>
        <v>0</v>
      </c>
      <c r="P2518" s="585" t="e">
        <f t="shared" si="261"/>
        <v>#N/A</v>
      </c>
      <c r="Q2518" s="585"/>
      <c r="R2518" s="585"/>
      <c r="S2518" s="814"/>
      <c r="T2518" s="814"/>
      <c r="U2518" s="814"/>
      <c r="V2518" s="814"/>
    </row>
    <row r="2519" spans="1:22" ht="15.75" hidden="1" customHeight="1" thickBot="1" x14ac:dyDescent="0.25">
      <c r="A2519" s="580" t="str">
        <f t="shared" si="262"/>
        <v/>
      </c>
      <c r="B2519" s="814"/>
      <c r="C2519" s="814"/>
      <c r="D2519" s="814"/>
      <c r="E2519" s="814"/>
      <c r="F2519" s="814"/>
      <c r="G2519" s="814"/>
      <c r="H2519" s="814"/>
      <c r="I2519" s="814"/>
      <c r="J2519" s="814"/>
      <c r="K2519" s="814"/>
      <c r="L2519" s="814"/>
      <c r="M2519" s="814"/>
      <c r="N2519" s="814"/>
      <c r="O2519" s="579">
        <f t="shared" si="260"/>
        <v>0</v>
      </c>
      <c r="P2519" s="585" t="e">
        <f t="shared" si="261"/>
        <v>#N/A</v>
      </c>
      <c r="Q2519" s="585"/>
      <c r="R2519" s="585"/>
      <c r="S2519" s="814"/>
      <c r="T2519" s="814"/>
      <c r="U2519" s="814"/>
      <c r="V2519" s="814"/>
    </row>
    <row r="2520" spans="1:22" ht="15.75" hidden="1" customHeight="1" thickBot="1" x14ac:dyDescent="0.25">
      <c r="A2520" s="580" t="str">
        <f t="shared" si="262"/>
        <v/>
      </c>
      <c r="B2520" s="814"/>
      <c r="C2520" s="814"/>
      <c r="D2520" s="814"/>
      <c r="E2520" s="814"/>
      <c r="F2520" s="814"/>
      <c r="G2520" s="814"/>
      <c r="H2520" s="814"/>
      <c r="I2520" s="814"/>
      <c r="J2520" s="814"/>
      <c r="K2520" s="814"/>
      <c r="L2520" s="814"/>
      <c r="M2520" s="814"/>
      <c r="N2520" s="814"/>
      <c r="O2520" s="579">
        <f t="shared" si="260"/>
        <v>0</v>
      </c>
      <c r="P2520" s="585" t="e">
        <f t="shared" si="261"/>
        <v>#N/A</v>
      </c>
      <c r="Q2520" s="585"/>
      <c r="R2520" s="585"/>
      <c r="S2520" s="814"/>
      <c r="T2520" s="814"/>
      <c r="U2520" s="814"/>
      <c r="V2520" s="814"/>
    </row>
    <row r="2521" spans="1:22" ht="15.75" hidden="1" customHeight="1" thickBot="1" x14ac:dyDescent="0.25">
      <c r="A2521" s="580" t="str">
        <f t="shared" si="262"/>
        <v/>
      </c>
      <c r="B2521" s="814"/>
      <c r="C2521" s="814"/>
      <c r="D2521" s="814"/>
      <c r="E2521" s="814"/>
      <c r="F2521" s="814"/>
      <c r="G2521" s="814"/>
      <c r="H2521" s="814"/>
      <c r="I2521" s="814"/>
      <c r="J2521" s="814"/>
      <c r="K2521" s="814"/>
      <c r="L2521" s="814"/>
      <c r="M2521" s="814"/>
      <c r="N2521" s="814"/>
      <c r="O2521" s="579">
        <f t="shared" si="260"/>
        <v>0</v>
      </c>
      <c r="P2521" s="585" t="e">
        <f t="shared" si="261"/>
        <v>#N/A</v>
      </c>
      <c r="Q2521" s="585"/>
      <c r="R2521" s="585"/>
      <c r="S2521" s="814"/>
      <c r="T2521" s="814"/>
      <c r="U2521" s="814"/>
      <c r="V2521" s="814"/>
    </row>
    <row r="2522" spans="1:22" ht="15.75" hidden="1" customHeight="1" thickBot="1" x14ac:dyDescent="0.25">
      <c r="A2522" s="580" t="str">
        <f t="shared" si="262"/>
        <v/>
      </c>
      <c r="B2522" s="814"/>
      <c r="C2522" s="814"/>
      <c r="D2522" s="814"/>
      <c r="E2522" s="814"/>
      <c r="F2522" s="814"/>
      <c r="G2522" s="814"/>
      <c r="H2522" s="814"/>
      <c r="I2522" s="814"/>
      <c r="J2522" s="814"/>
      <c r="K2522" s="814"/>
      <c r="L2522" s="814"/>
      <c r="M2522" s="814"/>
      <c r="N2522" s="814"/>
      <c r="O2522" s="579">
        <f t="shared" si="260"/>
        <v>0</v>
      </c>
      <c r="P2522" s="585" t="e">
        <f t="shared" si="261"/>
        <v>#N/A</v>
      </c>
      <c r="Q2522" s="585"/>
      <c r="R2522" s="585"/>
      <c r="S2522" s="814"/>
      <c r="T2522" s="814"/>
      <c r="U2522" s="814"/>
      <c r="V2522" s="814"/>
    </row>
    <row r="2523" spans="1:22" ht="15.75" hidden="1" customHeight="1" thickBot="1" x14ac:dyDescent="0.25">
      <c r="A2523" s="580" t="str">
        <f t="shared" si="262"/>
        <v/>
      </c>
      <c r="B2523" s="814"/>
      <c r="C2523" s="814"/>
      <c r="D2523" s="814"/>
      <c r="E2523" s="814"/>
      <c r="F2523" s="814"/>
      <c r="G2523" s="814"/>
      <c r="H2523" s="814"/>
      <c r="I2523" s="814"/>
      <c r="J2523" s="814"/>
      <c r="K2523" s="814"/>
      <c r="L2523" s="814"/>
      <c r="M2523" s="814"/>
      <c r="N2523" s="814"/>
      <c r="O2523" s="579">
        <f t="shared" si="260"/>
        <v>0</v>
      </c>
      <c r="P2523" s="585" t="e">
        <f t="shared" si="261"/>
        <v>#N/A</v>
      </c>
      <c r="Q2523" s="585"/>
      <c r="R2523" s="585"/>
      <c r="S2523" s="814"/>
      <c r="T2523" s="814"/>
      <c r="U2523" s="814"/>
      <c r="V2523" s="814"/>
    </row>
    <row r="2524" spans="1:22" ht="15.75" hidden="1" customHeight="1" thickBot="1" x14ac:dyDescent="0.25">
      <c r="A2524" s="580" t="str">
        <f t="shared" si="262"/>
        <v/>
      </c>
      <c r="B2524" s="814"/>
      <c r="C2524" s="814"/>
      <c r="D2524" s="814"/>
      <c r="E2524" s="814"/>
      <c r="F2524" s="814"/>
      <c r="G2524" s="814"/>
      <c r="H2524" s="814"/>
      <c r="I2524" s="814"/>
      <c r="J2524" s="814"/>
      <c r="K2524" s="814"/>
      <c r="L2524" s="814"/>
      <c r="M2524" s="814"/>
      <c r="N2524" s="814"/>
      <c r="O2524" s="579">
        <f t="shared" si="260"/>
        <v>0</v>
      </c>
      <c r="P2524" s="585" t="e">
        <f t="shared" si="261"/>
        <v>#N/A</v>
      </c>
      <c r="Q2524" s="585"/>
      <c r="R2524" s="585"/>
      <c r="S2524" s="814"/>
      <c r="T2524" s="814"/>
      <c r="U2524" s="814"/>
      <c r="V2524" s="814"/>
    </row>
    <row r="2525" spans="1:22" ht="15.75" hidden="1" customHeight="1" thickBot="1" x14ac:dyDescent="0.25">
      <c r="A2525" s="580" t="str">
        <f t="shared" si="262"/>
        <v/>
      </c>
      <c r="B2525" s="814"/>
      <c r="C2525" s="814"/>
      <c r="D2525" s="814"/>
      <c r="E2525" s="814"/>
      <c r="F2525" s="814"/>
      <c r="G2525" s="814"/>
      <c r="H2525" s="814"/>
      <c r="I2525" s="814"/>
      <c r="J2525" s="814"/>
      <c r="K2525" s="814"/>
      <c r="L2525" s="814"/>
      <c r="M2525" s="814"/>
      <c r="N2525" s="814"/>
      <c r="O2525" s="579">
        <f t="shared" si="260"/>
        <v>0</v>
      </c>
      <c r="P2525" s="585" t="e">
        <f t="shared" si="261"/>
        <v>#N/A</v>
      </c>
      <c r="Q2525" s="585"/>
      <c r="R2525" s="585"/>
      <c r="S2525" s="814"/>
      <c r="T2525" s="814"/>
      <c r="U2525" s="814"/>
      <c r="V2525" s="814"/>
    </row>
    <row r="2526" spans="1:22" ht="15.75" hidden="1" customHeight="1" thickBot="1" x14ac:dyDescent="0.25">
      <c r="A2526" s="580" t="str">
        <f t="shared" si="262"/>
        <v/>
      </c>
      <c r="B2526" s="814"/>
      <c r="C2526" s="814"/>
      <c r="D2526" s="814"/>
      <c r="E2526" s="814"/>
      <c r="F2526" s="814"/>
      <c r="G2526" s="814"/>
      <c r="H2526" s="814"/>
      <c r="I2526" s="814"/>
      <c r="J2526" s="814"/>
      <c r="K2526" s="814"/>
      <c r="L2526" s="814"/>
      <c r="M2526" s="814"/>
      <c r="N2526" s="814"/>
      <c r="O2526" s="579">
        <f t="shared" si="260"/>
        <v>0</v>
      </c>
      <c r="P2526" s="585" t="e">
        <f t="shared" si="261"/>
        <v>#N/A</v>
      </c>
      <c r="Q2526" s="585"/>
      <c r="R2526" s="585"/>
      <c r="S2526" s="814"/>
      <c r="T2526" s="814"/>
      <c r="U2526" s="814"/>
      <c r="V2526" s="814"/>
    </row>
    <row r="2527" spans="1:22" ht="15.75" hidden="1" customHeight="1" thickBot="1" x14ac:dyDescent="0.25">
      <c r="A2527" s="580" t="str">
        <f t="shared" si="262"/>
        <v/>
      </c>
      <c r="B2527" s="814"/>
      <c r="C2527" s="814"/>
      <c r="D2527" s="814"/>
      <c r="E2527" s="814"/>
      <c r="F2527" s="814"/>
      <c r="G2527" s="814"/>
      <c r="H2527" s="814"/>
      <c r="I2527" s="814"/>
      <c r="J2527" s="814"/>
      <c r="K2527" s="814"/>
      <c r="L2527" s="814"/>
      <c r="M2527" s="814"/>
      <c r="N2527" s="814"/>
      <c r="O2527" s="579">
        <f t="shared" si="260"/>
        <v>0</v>
      </c>
      <c r="P2527" s="585" t="e">
        <f t="shared" si="261"/>
        <v>#N/A</v>
      </c>
      <c r="Q2527" s="585"/>
      <c r="R2527" s="585"/>
      <c r="S2527" s="814"/>
      <c r="T2527" s="814"/>
      <c r="U2527" s="814"/>
      <c r="V2527" s="814"/>
    </row>
    <row r="2528" spans="1:22" ht="15.75" hidden="1" customHeight="1" thickBot="1" x14ac:dyDescent="0.25">
      <c r="A2528" s="580" t="str">
        <f t="shared" si="262"/>
        <v/>
      </c>
      <c r="B2528" s="814"/>
      <c r="C2528" s="814"/>
      <c r="D2528" s="814"/>
      <c r="E2528" s="814"/>
      <c r="F2528" s="814"/>
      <c r="G2528" s="814"/>
      <c r="H2528" s="814"/>
      <c r="I2528" s="814"/>
      <c r="J2528" s="814"/>
      <c r="K2528" s="814"/>
      <c r="L2528" s="814"/>
      <c r="M2528" s="814"/>
      <c r="N2528" s="814"/>
      <c r="O2528" s="579">
        <f t="shared" si="260"/>
        <v>0</v>
      </c>
      <c r="P2528" s="585" t="e">
        <f t="shared" si="261"/>
        <v>#N/A</v>
      </c>
      <c r="Q2528" s="585"/>
      <c r="R2528" s="585"/>
      <c r="S2528" s="814"/>
      <c r="T2528" s="814"/>
      <c r="U2528" s="814"/>
      <c r="V2528" s="814"/>
    </row>
    <row r="2529" spans="1:22" ht="15.75" hidden="1" customHeight="1" thickBot="1" x14ac:dyDescent="0.25">
      <c r="A2529" s="580" t="str">
        <f t="shared" si="262"/>
        <v/>
      </c>
      <c r="B2529" s="814"/>
      <c r="C2529" s="814"/>
      <c r="D2529" s="814"/>
      <c r="E2529" s="814"/>
      <c r="F2529" s="814"/>
      <c r="G2529" s="814"/>
      <c r="H2529" s="814"/>
      <c r="I2529" s="814"/>
      <c r="J2529" s="814"/>
      <c r="K2529" s="814"/>
      <c r="L2529" s="814"/>
      <c r="M2529" s="814"/>
      <c r="N2529" s="814"/>
      <c r="O2529" s="579">
        <f t="shared" si="260"/>
        <v>0</v>
      </c>
      <c r="P2529" s="585" t="e">
        <f t="shared" si="261"/>
        <v>#N/A</v>
      </c>
      <c r="Q2529" s="585"/>
      <c r="R2529" s="585"/>
      <c r="S2529" s="814"/>
      <c r="T2529" s="814"/>
      <c r="U2529" s="814"/>
      <c r="V2529" s="814"/>
    </row>
    <row r="2530" spans="1:22" ht="15.75" hidden="1" customHeight="1" thickBot="1" x14ac:dyDescent="0.25">
      <c r="A2530" s="580" t="str">
        <f t="shared" si="262"/>
        <v/>
      </c>
      <c r="B2530" s="814"/>
      <c r="C2530" s="814"/>
      <c r="D2530" s="814"/>
      <c r="E2530" s="814"/>
      <c r="F2530" s="814"/>
      <c r="G2530" s="814"/>
      <c r="H2530" s="814"/>
      <c r="I2530" s="814"/>
      <c r="J2530" s="814"/>
      <c r="K2530" s="814"/>
      <c r="L2530" s="814"/>
      <c r="M2530" s="814"/>
      <c r="N2530" s="814"/>
      <c r="O2530" s="579">
        <f t="shared" si="260"/>
        <v>0</v>
      </c>
      <c r="P2530" s="585" t="e">
        <f t="shared" si="261"/>
        <v>#N/A</v>
      </c>
      <c r="Q2530" s="585"/>
      <c r="R2530" s="585"/>
      <c r="S2530" s="814"/>
      <c r="T2530" s="814"/>
      <c r="U2530" s="814"/>
      <c r="V2530" s="814"/>
    </row>
    <row r="2531" spans="1:22" ht="15.75" hidden="1" customHeight="1" thickBot="1" x14ac:dyDescent="0.25">
      <c r="A2531" s="580" t="str">
        <f t="shared" si="262"/>
        <v/>
      </c>
      <c r="B2531" s="814"/>
      <c r="C2531" s="814"/>
      <c r="D2531" s="814"/>
      <c r="E2531" s="814"/>
      <c r="F2531" s="814"/>
      <c r="G2531" s="814"/>
      <c r="H2531" s="814"/>
      <c r="I2531" s="814"/>
      <c r="J2531" s="814"/>
      <c r="K2531" s="814"/>
      <c r="L2531" s="814"/>
      <c r="M2531" s="814"/>
      <c r="N2531" s="814"/>
      <c r="O2531" s="579">
        <f t="shared" si="260"/>
        <v>0</v>
      </c>
      <c r="P2531" s="585" t="e">
        <f t="shared" si="261"/>
        <v>#N/A</v>
      </c>
      <c r="Q2531" s="585"/>
      <c r="R2531" s="585"/>
      <c r="S2531" s="814"/>
      <c r="T2531" s="814"/>
      <c r="U2531" s="814"/>
      <c r="V2531" s="814"/>
    </row>
    <row r="2532" spans="1:22" ht="15.75" hidden="1" customHeight="1" thickBot="1" x14ac:dyDescent="0.25">
      <c r="A2532" s="580" t="str">
        <f t="shared" si="262"/>
        <v/>
      </c>
      <c r="B2532" s="814"/>
      <c r="C2532" s="814"/>
      <c r="D2532" s="814"/>
      <c r="E2532" s="814"/>
      <c r="F2532" s="814"/>
      <c r="G2532" s="814"/>
      <c r="H2532" s="814"/>
      <c r="I2532" s="814"/>
      <c r="J2532" s="814"/>
      <c r="K2532" s="814"/>
      <c r="L2532" s="814"/>
      <c r="M2532" s="814"/>
      <c r="N2532" s="814"/>
      <c r="O2532" s="579">
        <f t="shared" si="260"/>
        <v>0</v>
      </c>
      <c r="P2532" s="585" t="e">
        <f t="shared" si="261"/>
        <v>#N/A</v>
      </c>
      <c r="Q2532" s="585"/>
      <c r="R2532" s="585"/>
      <c r="S2532" s="814"/>
      <c r="T2532" s="814"/>
      <c r="U2532" s="814"/>
      <c r="V2532" s="814"/>
    </row>
    <row r="2533" spans="1:22" ht="15.75" hidden="1" customHeight="1" thickBot="1" x14ac:dyDescent="0.25">
      <c r="A2533" s="580" t="str">
        <f t="shared" si="262"/>
        <v/>
      </c>
      <c r="B2533" s="814"/>
      <c r="C2533" s="814"/>
      <c r="D2533" s="814"/>
      <c r="E2533" s="814"/>
      <c r="F2533" s="814"/>
      <c r="G2533" s="814"/>
      <c r="H2533" s="814"/>
      <c r="I2533" s="814"/>
      <c r="J2533" s="814"/>
      <c r="K2533" s="814"/>
      <c r="L2533" s="814"/>
      <c r="M2533" s="814"/>
      <c r="N2533" s="814"/>
      <c r="O2533" s="579">
        <f t="shared" si="260"/>
        <v>0</v>
      </c>
      <c r="P2533" s="585" t="e">
        <f t="shared" si="261"/>
        <v>#N/A</v>
      </c>
      <c r="Q2533" s="585"/>
      <c r="R2533" s="585"/>
      <c r="S2533" s="814"/>
      <c r="T2533" s="814"/>
      <c r="U2533" s="814"/>
      <c r="V2533" s="814"/>
    </row>
    <row r="2534" spans="1:22" ht="15.75" hidden="1" customHeight="1" thickBot="1" x14ac:dyDescent="0.25">
      <c r="A2534" s="580" t="str">
        <f t="shared" si="262"/>
        <v/>
      </c>
      <c r="B2534" s="814"/>
      <c r="C2534" s="814"/>
      <c r="D2534" s="814"/>
      <c r="E2534" s="814"/>
      <c r="F2534" s="814"/>
      <c r="G2534" s="814"/>
      <c r="H2534" s="814"/>
      <c r="I2534" s="814"/>
      <c r="J2534" s="814"/>
      <c r="K2534" s="814"/>
      <c r="L2534" s="814"/>
      <c r="M2534" s="814"/>
      <c r="N2534" s="814"/>
      <c r="O2534" s="579">
        <f t="shared" si="260"/>
        <v>0</v>
      </c>
      <c r="P2534" s="585" t="e">
        <f t="shared" si="261"/>
        <v>#N/A</v>
      </c>
      <c r="Q2534" s="585"/>
      <c r="R2534" s="585"/>
      <c r="S2534" s="814"/>
      <c r="T2534" s="814"/>
      <c r="U2534" s="814"/>
      <c r="V2534" s="814"/>
    </row>
    <row r="2535" spans="1:22" ht="15.75" hidden="1" customHeight="1" thickBot="1" x14ac:dyDescent="0.25">
      <c r="A2535" s="580" t="str">
        <f t="shared" si="262"/>
        <v/>
      </c>
      <c r="B2535" s="814"/>
      <c r="C2535" s="814"/>
      <c r="D2535" s="814"/>
      <c r="E2535" s="814"/>
      <c r="F2535" s="814"/>
      <c r="G2535" s="814"/>
      <c r="H2535" s="814"/>
      <c r="I2535" s="814"/>
      <c r="J2535" s="814"/>
      <c r="K2535" s="814"/>
      <c r="L2535" s="814"/>
      <c r="M2535" s="814"/>
      <c r="N2535" s="814"/>
      <c r="O2535" s="579">
        <f t="shared" si="260"/>
        <v>0</v>
      </c>
      <c r="P2535" s="585" t="e">
        <f t="shared" si="261"/>
        <v>#N/A</v>
      </c>
      <c r="Q2535" s="585"/>
      <c r="R2535" s="585"/>
      <c r="S2535" s="814"/>
      <c r="T2535" s="814"/>
      <c r="U2535" s="814"/>
      <c r="V2535" s="814"/>
    </row>
    <row r="2536" spans="1:22" ht="15.75" hidden="1" customHeight="1" thickBot="1" x14ac:dyDescent="0.25">
      <c r="A2536" s="580" t="str">
        <f t="shared" si="262"/>
        <v/>
      </c>
      <c r="B2536" s="814"/>
      <c r="C2536" s="814"/>
      <c r="D2536" s="814"/>
      <c r="E2536" s="814"/>
      <c r="F2536" s="814"/>
      <c r="G2536" s="814"/>
      <c r="H2536" s="814"/>
      <c r="I2536" s="814"/>
      <c r="J2536" s="814"/>
      <c r="K2536" s="814"/>
      <c r="L2536" s="814"/>
      <c r="M2536" s="814"/>
      <c r="N2536" s="814"/>
      <c r="O2536" s="579">
        <f t="shared" si="260"/>
        <v>0</v>
      </c>
      <c r="P2536" s="585" t="e">
        <f t="shared" si="261"/>
        <v>#N/A</v>
      </c>
      <c r="Q2536" s="585"/>
      <c r="R2536" s="585"/>
      <c r="S2536" s="814"/>
      <c r="T2536" s="814"/>
      <c r="U2536" s="814"/>
      <c r="V2536" s="814"/>
    </row>
    <row r="2537" spans="1:22" ht="15.75" hidden="1" customHeight="1" thickBot="1" x14ac:dyDescent="0.25">
      <c r="A2537" s="580" t="str">
        <f t="shared" si="262"/>
        <v/>
      </c>
      <c r="B2537" s="814"/>
      <c r="C2537" s="814"/>
      <c r="D2537" s="814"/>
      <c r="E2537" s="814"/>
      <c r="F2537" s="814"/>
      <c r="G2537" s="814"/>
      <c r="H2537" s="814"/>
      <c r="I2537" s="814"/>
      <c r="J2537" s="814"/>
      <c r="K2537" s="814"/>
      <c r="L2537" s="814"/>
      <c r="M2537" s="814"/>
      <c r="N2537" s="814"/>
      <c r="O2537" s="579">
        <f t="shared" si="260"/>
        <v>0</v>
      </c>
      <c r="P2537" s="585" t="e">
        <f t="shared" si="261"/>
        <v>#N/A</v>
      </c>
      <c r="Q2537" s="585"/>
      <c r="R2537" s="585"/>
      <c r="S2537" s="814"/>
      <c r="T2537" s="814"/>
      <c r="U2537" s="814"/>
      <c r="V2537" s="814"/>
    </row>
    <row r="2538" spans="1:22" ht="15.75" hidden="1" customHeight="1" thickBot="1" x14ac:dyDescent="0.25">
      <c r="A2538" s="580" t="str">
        <f t="shared" si="262"/>
        <v/>
      </c>
      <c r="B2538" s="814"/>
      <c r="C2538" s="814"/>
      <c r="D2538" s="814"/>
      <c r="E2538" s="814"/>
      <c r="F2538" s="814"/>
      <c r="G2538" s="814"/>
      <c r="H2538" s="814"/>
      <c r="I2538" s="814"/>
      <c r="J2538" s="814"/>
      <c r="K2538" s="814"/>
      <c r="L2538" s="814"/>
      <c r="M2538" s="814"/>
      <c r="N2538" s="814"/>
      <c r="O2538" s="579">
        <f t="shared" si="260"/>
        <v>0</v>
      </c>
      <c r="P2538" s="585" t="e">
        <f t="shared" si="261"/>
        <v>#N/A</v>
      </c>
      <c r="Q2538" s="585"/>
      <c r="R2538" s="585"/>
      <c r="S2538" s="814"/>
      <c r="T2538" s="814"/>
      <c r="U2538" s="814"/>
      <c r="V2538" s="814"/>
    </row>
    <row r="2539" spans="1:22" ht="15.75" hidden="1" customHeight="1" thickBot="1" x14ac:dyDescent="0.25">
      <c r="A2539" s="580" t="str">
        <f t="shared" si="262"/>
        <v/>
      </c>
      <c r="B2539" s="814"/>
      <c r="C2539" s="814"/>
      <c r="D2539" s="814"/>
      <c r="E2539" s="814"/>
      <c r="F2539" s="814"/>
      <c r="G2539" s="814"/>
      <c r="H2539" s="814"/>
      <c r="I2539" s="814"/>
      <c r="J2539" s="814"/>
      <c r="K2539" s="814"/>
      <c r="L2539" s="814"/>
      <c r="M2539" s="814"/>
      <c r="N2539" s="814"/>
      <c r="O2539" s="579">
        <f t="shared" si="260"/>
        <v>0</v>
      </c>
      <c r="P2539" s="585" t="e">
        <f t="shared" si="261"/>
        <v>#N/A</v>
      </c>
      <c r="Q2539" s="585"/>
      <c r="R2539" s="585"/>
      <c r="S2539" s="814"/>
      <c r="T2539" s="814"/>
      <c r="U2539" s="814"/>
      <c r="V2539" s="814"/>
    </row>
    <row r="2540" spans="1:22" ht="15.75" hidden="1" customHeight="1" thickBot="1" x14ac:dyDescent="0.25">
      <c r="A2540" s="580" t="str">
        <f t="shared" si="262"/>
        <v/>
      </c>
      <c r="B2540" s="814"/>
      <c r="C2540" s="814"/>
      <c r="D2540" s="814"/>
      <c r="E2540" s="814"/>
      <c r="F2540" s="814"/>
      <c r="G2540" s="814"/>
      <c r="H2540" s="814"/>
      <c r="I2540" s="814"/>
      <c r="J2540" s="814"/>
      <c r="K2540" s="814"/>
      <c r="L2540" s="814"/>
      <c r="M2540" s="814"/>
      <c r="N2540" s="814"/>
      <c r="O2540" s="579">
        <f t="shared" si="260"/>
        <v>0</v>
      </c>
      <c r="P2540" s="585" t="e">
        <f t="shared" si="261"/>
        <v>#N/A</v>
      </c>
      <c r="Q2540" s="585"/>
      <c r="R2540" s="585"/>
      <c r="S2540" s="814"/>
      <c r="T2540" s="814"/>
      <c r="U2540" s="814"/>
      <c r="V2540" s="814"/>
    </row>
    <row r="2541" spans="1:22" ht="15.75" hidden="1" customHeight="1" thickBot="1" x14ac:dyDescent="0.25">
      <c r="A2541" s="580" t="str">
        <f t="shared" si="262"/>
        <v/>
      </c>
      <c r="B2541" s="814"/>
      <c r="C2541" s="814"/>
      <c r="D2541" s="814"/>
      <c r="E2541" s="814"/>
      <c r="F2541" s="814"/>
      <c r="G2541" s="814"/>
      <c r="H2541" s="814"/>
      <c r="I2541" s="814"/>
      <c r="J2541" s="814"/>
      <c r="K2541" s="814"/>
      <c r="L2541" s="814"/>
      <c r="M2541" s="814"/>
      <c r="N2541" s="814"/>
      <c r="O2541" s="579">
        <f t="shared" si="260"/>
        <v>0</v>
      </c>
      <c r="P2541" s="585" t="e">
        <f t="shared" si="261"/>
        <v>#N/A</v>
      </c>
      <c r="Q2541" s="585"/>
      <c r="R2541" s="585"/>
      <c r="S2541" s="814"/>
      <c r="T2541" s="814"/>
      <c r="U2541" s="814"/>
      <c r="V2541" s="814"/>
    </row>
    <row r="2542" spans="1:22" ht="15.75" hidden="1" customHeight="1" thickBot="1" x14ac:dyDescent="0.25">
      <c r="A2542" s="580" t="str">
        <f t="shared" si="262"/>
        <v/>
      </c>
      <c r="B2542" s="814"/>
      <c r="C2542" s="814"/>
      <c r="D2542" s="814"/>
      <c r="E2542" s="814"/>
      <c r="F2542" s="814"/>
      <c r="G2542" s="814"/>
      <c r="H2542" s="814"/>
      <c r="I2542" s="814"/>
      <c r="J2542" s="814"/>
      <c r="K2542" s="814"/>
      <c r="L2542" s="814"/>
      <c r="M2542" s="814"/>
      <c r="N2542" s="814"/>
      <c r="O2542" s="579">
        <f t="shared" si="260"/>
        <v>0</v>
      </c>
      <c r="P2542" s="585" t="e">
        <f t="shared" si="261"/>
        <v>#N/A</v>
      </c>
      <c r="Q2542" s="585"/>
      <c r="R2542" s="585"/>
      <c r="S2542" s="814"/>
      <c r="T2542" s="814"/>
      <c r="U2542" s="814"/>
      <c r="V2542" s="814"/>
    </row>
    <row r="2543" spans="1:22" ht="15.75" hidden="1" customHeight="1" thickBot="1" x14ac:dyDescent="0.25">
      <c r="A2543" s="580" t="str">
        <f t="shared" si="262"/>
        <v/>
      </c>
      <c r="B2543" s="814"/>
      <c r="C2543" s="814"/>
      <c r="D2543" s="814"/>
      <c r="E2543" s="814"/>
      <c r="F2543" s="814"/>
      <c r="G2543" s="814"/>
      <c r="H2543" s="814"/>
      <c r="I2543" s="814"/>
      <c r="J2543" s="814"/>
      <c r="K2543" s="814"/>
      <c r="L2543" s="814"/>
      <c r="M2543" s="814"/>
      <c r="N2543" s="814"/>
      <c r="O2543" s="579">
        <f t="shared" si="260"/>
        <v>0</v>
      </c>
      <c r="P2543" s="585" t="e">
        <f t="shared" si="261"/>
        <v>#N/A</v>
      </c>
      <c r="Q2543" s="585"/>
      <c r="R2543" s="585"/>
      <c r="S2543" s="814"/>
      <c r="T2543" s="814"/>
      <c r="U2543" s="814"/>
      <c r="V2543" s="814"/>
    </row>
    <row r="2544" spans="1:22" ht="15.75" hidden="1" customHeight="1" thickBot="1" x14ac:dyDescent="0.25">
      <c r="A2544" s="580" t="str">
        <f t="shared" si="262"/>
        <v/>
      </c>
      <c r="B2544" s="814"/>
      <c r="C2544" s="814"/>
      <c r="D2544" s="814"/>
      <c r="E2544" s="814"/>
      <c r="F2544" s="814"/>
      <c r="G2544" s="814"/>
      <c r="H2544" s="814"/>
      <c r="I2544" s="814"/>
      <c r="J2544" s="814"/>
      <c r="K2544" s="814"/>
      <c r="L2544" s="814"/>
      <c r="M2544" s="814"/>
      <c r="N2544" s="814"/>
      <c r="O2544" s="579">
        <f t="shared" si="260"/>
        <v>0</v>
      </c>
      <c r="P2544" s="585" t="e">
        <f t="shared" si="261"/>
        <v>#N/A</v>
      </c>
      <c r="Q2544" s="585"/>
      <c r="R2544" s="585"/>
      <c r="S2544" s="814"/>
      <c r="T2544" s="814"/>
      <c r="U2544" s="814"/>
      <c r="V2544" s="814"/>
    </row>
    <row r="2545" spans="1:22" ht="15.75" hidden="1" customHeight="1" thickBot="1" x14ac:dyDescent="0.25">
      <c r="A2545" s="580" t="str">
        <f t="shared" si="262"/>
        <v/>
      </c>
      <c r="B2545" s="814"/>
      <c r="C2545" s="814"/>
      <c r="D2545" s="814"/>
      <c r="E2545" s="814"/>
      <c r="F2545" s="814"/>
      <c r="G2545" s="814"/>
      <c r="H2545" s="814"/>
      <c r="I2545" s="814"/>
      <c r="J2545" s="814"/>
      <c r="K2545" s="814"/>
      <c r="L2545" s="814"/>
      <c r="M2545" s="814"/>
      <c r="N2545" s="814"/>
      <c r="O2545" s="579">
        <f t="shared" si="260"/>
        <v>0</v>
      </c>
      <c r="P2545" s="585" t="e">
        <f t="shared" si="261"/>
        <v>#N/A</v>
      </c>
      <c r="Q2545" s="585"/>
      <c r="R2545" s="585"/>
      <c r="S2545" s="814"/>
      <c r="T2545" s="814"/>
      <c r="U2545" s="814"/>
      <c r="V2545" s="814"/>
    </row>
    <row r="2546" spans="1:22" ht="15.75" hidden="1" customHeight="1" thickBot="1" x14ac:dyDescent="0.25">
      <c r="A2546" s="580" t="str">
        <f t="shared" si="262"/>
        <v/>
      </c>
      <c r="B2546" s="814"/>
      <c r="C2546" s="814"/>
      <c r="D2546" s="814"/>
      <c r="E2546" s="814"/>
      <c r="F2546" s="814"/>
      <c r="G2546" s="814"/>
      <c r="H2546" s="814"/>
      <c r="I2546" s="814"/>
      <c r="J2546" s="814"/>
      <c r="K2546" s="814"/>
      <c r="L2546" s="814"/>
      <c r="M2546" s="814"/>
      <c r="N2546" s="814"/>
      <c r="O2546" s="579">
        <f t="shared" si="260"/>
        <v>0</v>
      </c>
      <c r="P2546" s="585" t="e">
        <f t="shared" si="261"/>
        <v>#N/A</v>
      </c>
      <c r="Q2546" s="585"/>
      <c r="R2546" s="585"/>
      <c r="S2546" s="814"/>
      <c r="T2546" s="814"/>
      <c r="U2546" s="814"/>
      <c r="V2546" s="814"/>
    </row>
    <row r="2547" spans="1:22" ht="15.75" hidden="1" customHeight="1" thickBot="1" x14ac:dyDescent="0.25">
      <c r="A2547" s="580" t="str">
        <f t="shared" si="262"/>
        <v/>
      </c>
      <c r="B2547" s="814"/>
      <c r="C2547" s="814"/>
      <c r="D2547" s="814"/>
      <c r="E2547" s="814"/>
      <c r="F2547" s="814"/>
      <c r="G2547" s="814"/>
      <c r="H2547" s="814"/>
      <c r="I2547" s="814"/>
      <c r="J2547" s="814"/>
      <c r="K2547" s="814"/>
      <c r="L2547" s="814"/>
      <c r="M2547" s="814"/>
      <c r="N2547" s="814"/>
      <c r="O2547" s="579">
        <f t="shared" ref="O2547:O2610" si="263">ROUNDUP(IF(N2547="PENDANT",(VLOOKUP(L2547,$E$2:$I$9,5,FALSE)*M2547)),0)</f>
        <v>0</v>
      </c>
      <c r="P2547" s="585" t="e">
        <f t="shared" ref="P2547:P2610" si="264">ROUNDUP(VLOOKUP(L2547,$E$2:$I$9,5,FALSE)*M2547,0)</f>
        <v>#N/A</v>
      </c>
      <c r="Q2547" s="585"/>
      <c r="R2547" s="585"/>
      <c r="S2547" s="814"/>
      <c r="T2547" s="814"/>
      <c r="U2547" s="814"/>
      <c r="V2547" s="814"/>
    </row>
    <row r="2548" spans="1:22" ht="15.75" hidden="1" customHeight="1" thickBot="1" x14ac:dyDescent="0.25">
      <c r="A2548" s="580" t="str">
        <f t="shared" si="262"/>
        <v/>
      </c>
      <c r="B2548" s="814"/>
      <c r="C2548" s="814"/>
      <c r="D2548" s="814"/>
      <c r="E2548" s="814"/>
      <c r="F2548" s="814"/>
      <c r="G2548" s="814"/>
      <c r="H2548" s="814"/>
      <c r="I2548" s="814"/>
      <c r="J2548" s="814"/>
      <c r="K2548" s="814"/>
      <c r="L2548" s="814"/>
      <c r="M2548" s="814"/>
      <c r="N2548" s="814"/>
      <c r="O2548" s="579">
        <f t="shared" si="263"/>
        <v>0</v>
      </c>
      <c r="P2548" s="585" t="e">
        <f t="shared" si="264"/>
        <v>#N/A</v>
      </c>
      <c r="Q2548" s="585"/>
      <c r="R2548" s="585"/>
      <c r="S2548" s="814"/>
      <c r="T2548" s="814"/>
      <c r="U2548" s="814"/>
      <c r="V2548" s="814"/>
    </row>
    <row r="2549" spans="1:22" ht="15.75" hidden="1" customHeight="1" thickBot="1" x14ac:dyDescent="0.25">
      <c r="A2549" s="580" t="str">
        <f t="shared" si="262"/>
        <v/>
      </c>
      <c r="B2549" s="814"/>
      <c r="C2549" s="814"/>
      <c r="D2549" s="814"/>
      <c r="E2549" s="814"/>
      <c r="F2549" s="814"/>
      <c r="G2549" s="814"/>
      <c r="H2549" s="814"/>
      <c r="I2549" s="814"/>
      <c r="J2549" s="814"/>
      <c r="K2549" s="814"/>
      <c r="L2549" s="814"/>
      <c r="M2549" s="814"/>
      <c r="N2549" s="814"/>
      <c r="O2549" s="579">
        <f t="shared" si="263"/>
        <v>0</v>
      </c>
      <c r="P2549" s="585" t="e">
        <f t="shared" si="264"/>
        <v>#N/A</v>
      </c>
      <c r="Q2549" s="585"/>
      <c r="R2549" s="585"/>
      <c r="S2549" s="814"/>
      <c r="T2549" s="814"/>
      <c r="U2549" s="814"/>
      <c r="V2549" s="814"/>
    </row>
    <row r="2550" spans="1:22" ht="15.75" hidden="1" customHeight="1" thickBot="1" x14ac:dyDescent="0.25">
      <c r="A2550" s="580" t="str">
        <f t="shared" si="262"/>
        <v/>
      </c>
      <c r="B2550" s="814"/>
      <c r="C2550" s="814"/>
      <c r="D2550" s="814"/>
      <c r="E2550" s="814"/>
      <c r="F2550" s="814"/>
      <c r="G2550" s="814"/>
      <c r="H2550" s="814"/>
      <c r="I2550" s="814"/>
      <c r="J2550" s="814"/>
      <c r="K2550" s="814"/>
      <c r="L2550" s="814"/>
      <c r="M2550" s="814"/>
      <c r="N2550" s="814"/>
      <c r="O2550" s="579">
        <f t="shared" si="263"/>
        <v>0</v>
      </c>
      <c r="P2550" s="585" t="e">
        <f t="shared" si="264"/>
        <v>#N/A</v>
      </c>
      <c r="Q2550" s="585"/>
      <c r="R2550" s="585"/>
      <c r="S2550" s="814"/>
      <c r="T2550" s="814"/>
      <c r="U2550" s="814"/>
      <c r="V2550" s="814"/>
    </row>
    <row r="2551" spans="1:22" ht="15.75" hidden="1" customHeight="1" thickBot="1" x14ac:dyDescent="0.25">
      <c r="A2551" s="580" t="str">
        <f t="shared" si="262"/>
        <v/>
      </c>
      <c r="B2551" s="814"/>
      <c r="C2551" s="814"/>
      <c r="D2551" s="814"/>
      <c r="E2551" s="814"/>
      <c r="F2551" s="814"/>
      <c r="G2551" s="814"/>
      <c r="H2551" s="814"/>
      <c r="I2551" s="814"/>
      <c r="J2551" s="814"/>
      <c r="K2551" s="814"/>
      <c r="L2551" s="814"/>
      <c r="M2551" s="814"/>
      <c r="N2551" s="814"/>
      <c r="O2551" s="579">
        <f t="shared" si="263"/>
        <v>0</v>
      </c>
      <c r="P2551" s="585" t="e">
        <f t="shared" si="264"/>
        <v>#N/A</v>
      </c>
      <c r="Q2551" s="585"/>
      <c r="R2551" s="585"/>
      <c r="S2551" s="814"/>
      <c r="T2551" s="814"/>
      <c r="U2551" s="814"/>
      <c r="V2551" s="814"/>
    </row>
    <row r="2552" spans="1:22" ht="15.75" hidden="1" customHeight="1" thickBot="1" x14ac:dyDescent="0.25">
      <c r="A2552" s="580" t="str">
        <f t="shared" si="262"/>
        <v/>
      </c>
      <c r="B2552" s="814"/>
      <c r="C2552" s="814"/>
      <c r="D2552" s="814"/>
      <c r="E2552" s="814"/>
      <c r="F2552" s="814"/>
      <c r="G2552" s="814"/>
      <c r="H2552" s="814"/>
      <c r="I2552" s="814"/>
      <c r="J2552" s="814"/>
      <c r="K2552" s="814"/>
      <c r="L2552" s="814"/>
      <c r="M2552" s="814"/>
      <c r="N2552" s="814"/>
      <c r="O2552" s="579">
        <f t="shared" si="263"/>
        <v>0</v>
      </c>
      <c r="P2552" s="585" t="e">
        <f t="shared" si="264"/>
        <v>#N/A</v>
      </c>
      <c r="Q2552" s="585"/>
      <c r="R2552" s="585"/>
      <c r="S2552" s="814"/>
      <c r="T2552" s="814"/>
      <c r="U2552" s="814"/>
      <c r="V2552" s="814"/>
    </row>
    <row r="2553" spans="1:22" ht="15.75" hidden="1" customHeight="1" thickBot="1" x14ac:dyDescent="0.25">
      <c r="A2553" s="580" t="str">
        <f t="shared" si="262"/>
        <v/>
      </c>
      <c r="B2553" s="814"/>
      <c r="C2553" s="814"/>
      <c r="D2553" s="814"/>
      <c r="E2553" s="814"/>
      <c r="F2553" s="814"/>
      <c r="G2553" s="814"/>
      <c r="H2553" s="814"/>
      <c r="I2553" s="814"/>
      <c r="J2553" s="814"/>
      <c r="K2553" s="814"/>
      <c r="L2553" s="814"/>
      <c r="M2553" s="814"/>
      <c r="N2553" s="814"/>
      <c r="O2553" s="579">
        <f t="shared" si="263"/>
        <v>0</v>
      </c>
      <c r="P2553" s="585" t="e">
        <f t="shared" si="264"/>
        <v>#N/A</v>
      </c>
      <c r="Q2553" s="585"/>
      <c r="R2553" s="585"/>
      <c r="S2553" s="814"/>
      <c r="T2553" s="814"/>
      <c r="U2553" s="814"/>
      <c r="V2553" s="814"/>
    </row>
    <row r="2554" spans="1:22" ht="15.75" hidden="1" customHeight="1" thickBot="1" x14ac:dyDescent="0.25">
      <c r="A2554" s="580" t="str">
        <f t="shared" ref="A2554:A2617" si="265">CONCATENATE(C2554,G2554)</f>
        <v/>
      </c>
      <c r="B2554" s="814"/>
      <c r="C2554" s="814"/>
      <c r="D2554" s="814"/>
      <c r="E2554" s="814"/>
      <c r="F2554" s="814"/>
      <c r="G2554" s="814"/>
      <c r="H2554" s="814"/>
      <c r="I2554" s="814"/>
      <c r="J2554" s="814"/>
      <c r="K2554" s="814"/>
      <c r="L2554" s="814"/>
      <c r="M2554" s="814"/>
      <c r="N2554" s="814"/>
      <c r="O2554" s="579">
        <f t="shared" si="263"/>
        <v>0</v>
      </c>
      <c r="P2554" s="585" t="e">
        <f t="shared" si="264"/>
        <v>#N/A</v>
      </c>
      <c r="Q2554" s="585"/>
      <c r="R2554" s="585"/>
      <c r="S2554" s="814"/>
      <c r="T2554" s="814"/>
      <c r="U2554" s="814"/>
      <c r="V2554" s="814"/>
    </row>
    <row r="2555" spans="1:22" ht="15.75" hidden="1" customHeight="1" thickBot="1" x14ac:dyDescent="0.25">
      <c r="A2555" s="580" t="str">
        <f t="shared" si="265"/>
        <v/>
      </c>
      <c r="B2555" s="814"/>
      <c r="C2555" s="814"/>
      <c r="D2555" s="814"/>
      <c r="E2555" s="814"/>
      <c r="F2555" s="814"/>
      <c r="G2555" s="814"/>
      <c r="H2555" s="814"/>
      <c r="I2555" s="814"/>
      <c r="J2555" s="814"/>
      <c r="K2555" s="814"/>
      <c r="L2555" s="814"/>
      <c r="M2555" s="814"/>
      <c r="N2555" s="814"/>
      <c r="O2555" s="579">
        <f t="shared" si="263"/>
        <v>0</v>
      </c>
      <c r="P2555" s="585" t="e">
        <f t="shared" si="264"/>
        <v>#N/A</v>
      </c>
      <c r="Q2555" s="585"/>
      <c r="R2555" s="585"/>
      <c r="S2555" s="814"/>
      <c r="T2555" s="814"/>
      <c r="U2555" s="814"/>
      <c r="V2555" s="814"/>
    </row>
    <row r="2556" spans="1:22" ht="15.75" hidden="1" customHeight="1" thickBot="1" x14ac:dyDescent="0.25">
      <c r="A2556" s="580" t="str">
        <f t="shared" si="265"/>
        <v/>
      </c>
      <c r="B2556" s="814"/>
      <c r="C2556" s="814"/>
      <c r="D2556" s="814"/>
      <c r="E2556" s="814"/>
      <c r="F2556" s="814"/>
      <c r="G2556" s="814"/>
      <c r="H2556" s="814"/>
      <c r="I2556" s="814"/>
      <c r="J2556" s="814"/>
      <c r="K2556" s="814"/>
      <c r="L2556" s="814"/>
      <c r="M2556" s="814"/>
      <c r="N2556" s="814"/>
      <c r="O2556" s="579">
        <f t="shared" si="263"/>
        <v>0</v>
      </c>
      <c r="P2556" s="585" t="e">
        <f t="shared" si="264"/>
        <v>#N/A</v>
      </c>
      <c r="Q2556" s="585"/>
      <c r="R2556" s="585"/>
      <c r="S2556" s="814"/>
      <c r="T2556" s="814"/>
      <c r="U2556" s="814"/>
      <c r="V2556" s="814"/>
    </row>
    <row r="2557" spans="1:22" ht="15.75" hidden="1" customHeight="1" thickBot="1" x14ac:dyDescent="0.25">
      <c r="A2557" s="580" t="str">
        <f t="shared" si="265"/>
        <v/>
      </c>
      <c r="B2557" s="814"/>
      <c r="C2557" s="814"/>
      <c r="D2557" s="814"/>
      <c r="E2557" s="814"/>
      <c r="F2557" s="814"/>
      <c r="G2557" s="814"/>
      <c r="H2557" s="814"/>
      <c r="I2557" s="814"/>
      <c r="J2557" s="814"/>
      <c r="K2557" s="814"/>
      <c r="L2557" s="814"/>
      <c r="M2557" s="814"/>
      <c r="N2557" s="814"/>
      <c r="O2557" s="579">
        <f t="shared" si="263"/>
        <v>0</v>
      </c>
      <c r="P2557" s="585" t="e">
        <f t="shared" si="264"/>
        <v>#N/A</v>
      </c>
      <c r="Q2557" s="585"/>
      <c r="R2557" s="585"/>
      <c r="S2557" s="814"/>
      <c r="T2557" s="814"/>
      <c r="U2557" s="814"/>
      <c r="V2557" s="814"/>
    </row>
    <row r="2558" spans="1:22" ht="15.75" hidden="1" customHeight="1" thickBot="1" x14ac:dyDescent="0.25">
      <c r="A2558" s="580" t="str">
        <f t="shared" si="265"/>
        <v/>
      </c>
      <c r="B2558" s="814"/>
      <c r="C2558" s="814"/>
      <c r="D2558" s="814"/>
      <c r="E2558" s="814"/>
      <c r="F2558" s="814"/>
      <c r="G2558" s="814"/>
      <c r="H2558" s="814"/>
      <c r="I2558" s="814"/>
      <c r="J2558" s="814"/>
      <c r="K2558" s="814"/>
      <c r="L2558" s="814"/>
      <c r="M2558" s="814"/>
      <c r="N2558" s="814"/>
      <c r="O2558" s="579">
        <f t="shared" si="263"/>
        <v>0</v>
      </c>
      <c r="P2558" s="585" t="e">
        <f t="shared" si="264"/>
        <v>#N/A</v>
      </c>
      <c r="Q2558" s="585"/>
      <c r="R2558" s="585"/>
      <c r="S2558" s="814"/>
      <c r="T2558" s="814"/>
      <c r="U2558" s="814"/>
      <c r="V2558" s="814"/>
    </row>
    <row r="2559" spans="1:22" ht="15.75" hidden="1" customHeight="1" thickBot="1" x14ac:dyDescent="0.25">
      <c r="A2559" s="580" t="str">
        <f t="shared" si="265"/>
        <v/>
      </c>
      <c r="B2559" s="814"/>
      <c r="C2559" s="814"/>
      <c r="D2559" s="814"/>
      <c r="E2559" s="814"/>
      <c r="F2559" s="814"/>
      <c r="G2559" s="814"/>
      <c r="H2559" s="814"/>
      <c r="I2559" s="814"/>
      <c r="J2559" s="814"/>
      <c r="K2559" s="814"/>
      <c r="L2559" s="814"/>
      <c r="M2559" s="814"/>
      <c r="N2559" s="814"/>
      <c r="O2559" s="579">
        <f t="shared" si="263"/>
        <v>0</v>
      </c>
      <c r="P2559" s="585" t="e">
        <f t="shared" si="264"/>
        <v>#N/A</v>
      </c>
      <c r="Q2559" s="585"/>
      <c r="R2559" s="585"/>
      <c r="S2559" s="814"/>
      <c r="T2559" s="814"/>
      <c r="U2559" s="814"/>
      <c r="V2559" s="814"/>
    </row>
    <row r="2560" spans="1:22" ht="15.75" hidden="1" customHeight="1" thickBot="1" x14ac:dyDescent="0.25">
      <c r="A2560" s="580" t="str">
        <f t="shared" si="265"/>
        <v/>
      </c>
      <c r="B2560" s="814"/>
      <c r="C2560" s="814"/>
      <c r="D2560" s="814"/>
      <c r="E2560" s="814"/>
      <c r="F2560" s="814"/>
      <c r="G2560" s="814"/>
      <c r="H2560" s="814"/>
      <c r="I2560" s="814"/>
      <c r="J2560" s="814"/>
      <c r="K2560" s="814"/>
      <c r="L2560" s="814"/>
      <c r="M2560" s="814"/>
      <c r="N2560" s="814"/>
      <c r="O2560" s="579">
        <f t="shared" si="263"/>
        <v>0</v>
      </c>
      <c r="P2560" s="585" t="e">
        <f t="shared" si="264"/>
        <v>#N/A</v>
      </c>
      <c r="Q2560" s="585"/>
      <c r="R2560" s="585"/>
      <c r="S2560" s="814"/>
      <c r="T2560" s="814"/>
      <c r="U2560" s="814"/>
      <c r="V2560" s="814"/>
    </row>
    <row r="2561" spans="1:22" ht="15.75" hidden="1" customHeight="1" thickBot="1" x14ac:dyDescent="0.25">
      <c r="A2561" s="580" t="str">
        <f t="shared" si="265"/>
        <v/>
      </c>
      <c r="B2561" s="814"/>
      <c r="C2561" s="814"/>
      <c r="D2561" s="814"/>
      <c r="E2561" s="814"/>
      <c r="F2561" s="814"/>
      <c r="G2561" s="814"/>
      <c r="H2561" s="814"/>
      <c r="I2561" s="814"/>
      <c r="J2561" s="814"/>
      <c r="K2561" s="814"/>
      <c r="L2561" s="814"/>
      <c r="M2561" s="814"/>
      <c r="N2561" s="814"/>
      <c r="O2561" s="579">
        <f t="shared" si="263"/>
        <v>0</v>
      </c>
      <c r="P2561" s="585" t="e">
        <f t="shared" si="264"/>
        <v>#N/A</v>
      </c>
      <c r="Q2561" s="585"/>
      <c r="R2561" s="585"/>
      <c r="S2561" s="814"/>
      <c r="T2561" s="814"/>
      <c r="U2561" s="814"/>
      <c r="V2561" s="814"/>
    </row>
    <row r="2562" spans="1:22" ht="15.75" hidden="1" customHeight="1" thickBot="1" x14ac:dyDescent="0.25">
      <c r="A2562" s="580" t="str">
        <f t="shared" si="265"/>
        <v/>
      </c>
      <c r="B2562" s="814"/>
      <c r="C2562" s="814"/>
      <c r="D2562" s="814"/>
      <c r="E2562" s="814"/>
      <c r="F2562" s="814"/>
      <c r="G2562" s="814"/>
      <c r="H2562" s="814"/>
      <c r="I2562" s="814"/>
      <c r="J2562" s="814"/>
      <c r="K2562" s="814"/>
      <c r="L2562" s="814"/>
      <c r="M2562" s="814"/>
      <c r="N2562" s="814"/>
      <c r="O2562" s="579">
        <f t="shared" si="263"/>
        <v>0</v>
      </c>
      <c r="P2562" s="585" t="e">
        <f t="shared" si="264"/>
        <v>#N/A</v>
      </c>
      <c r="Q2562" s="585"/>
      <c r="R2562" s="585"/>
      <c r="S2562" s="814"/>
      <c r="T2562" s="814"/>
      <c r="U2562" s="814"/>
      <c r="V2562" s="814"/>
    </row>
    <row r="2563" spans="1:22" ht="15.75" hidden="1" customHeight="1" thickBot="1" x14ac:dyDescent="0.25">
      <c r="A2563" s="580" t="str">
        <f t="shared" si="265"/>
        <v/>
      </c>
      <c r="B2563" s="814"/>
      <c r="C2563" s="814"/>
      <c r="D2563" s="814"/>
      <c r="E2563" s="814"/>
      <c r="F2563" s="814"/>
      <c r="G2563" s="814"/>
      <c r="H2563" s="814"/>
      <c r="I2563" s="814"/>
      <c r="J2563" s="814"/>
      <c r="K2563" s="814"/>
      <c r="L2563" s="814"/>
      <c r="M2563" s="814"/>
      <c r="N2563" s="814"/>
      <c r="O2563" s="579">
        <f t="shared" si="263"/>
        <v>0</v>
      </c>
      <c r="P2563" s="585" t="e">
        <f t="shared" si="264"/>
        <v>#N/A</v>
      </c>
      <c r="Q2563" s="585"/>
      <c r="R2563" s="585"/>
      <c r="S2563" s="814"/>
      <c r="T2563" s="814"/>
      <c r="U2563" s="814"/>
      <c r="V2563" s="814"/>
    </row>
    <row r="2564" spans="1:22" ht="15.75" hidden="1" customHeight="1" thickBot="1" x14ac:dyDescent="0.25">
      <c r="A2564" s="580" t="str">
        <f t="shared" si="265"/>
        <v/>
      </c>
      <c r="B2564" s="814"/>
      <c r="C2564" s="814"/>
      <c r="D2564" s="814"/>
      <c r="E2564" s="814"/>
      <c r="F2564" s="814"/>
      <c r="G2564" s="814"/>
      <c r="H2564" s="814"/>
      <c r="I2564" s="814"/>
      <c r="J2564" s="814"/>
      <c r="K2564" s="814"/>
      <c r="L2564" s="814"/>
      <c r="M2564" s="814"/>
      <c r="N2564" s="814"/>
      <c r="O2564" s="579">
        <f t="shared" si="263"/>
        <v>0</v>
      </c>
      <c r="P2564" s="585" t="e">
        <f t="shared" si="264"/>
        <v>#N/A</v>
      </c>
      <c r="Q2564" s="585"/>
      <c r="R2564" s="585"/>
      <c r="S2564" s="814"/>
      <c r="T2564" s="814"/>
      <c r="U2564" s="814"/>
      <c r="V2564" s="814"/>
    </row>
    <row r="2565" spans="1:22" ht="15.75" hidden="1" customHeight="1" thickBot="1" x14ac:dyDescent="0.25">
      <c r="A2565" s="580" t="str">
        <f t="shared" si="265"/>
        <v/>
      </c>
      <c r="B2565" s="814"/>
      <c r="C2565" s="814"/>
      <c r="D2565" s="814"/>
      <c r="E2565" s="814"/>
      <c r="F2565" s="814"/>
      <c r="G2565" s="814"/>
      <c r="H2565" s="814"/>
      <c r="I2565" s="814"/>
      <c r="J2565" s="814"/>
      <c r="K2565" s="814"/>
      <c r="L2565" s="814"/>
      <c r="M2565" s="814"/>
      <c r="N2565" s="814"/>
      <c r="O2565" s="579">
        <f t="shared" si="263"/>
        <v>0</v>
      </c>
      <c r="P2565" s="585" t="e">
        <f t="shared" si="264"/>
        <v>#N/A</v>
      </c>
      <c r="Q2565" s="585"/>
      <c r="R2565" s="585"/>
      <c r="S2565" s="814"/>
      <c r="T2565" s="814"/>
      <c r="U2565" s="814"/>
      <c r="V2565" s="814"/>
    </row>
    <row r="2566" spans="1:22" ht="15.75" hidden="1" customHeight="1" thickBot="1" x14ac:dyDescent="0.25">
      <c r="A2566" s="580" t="str">
        <f t="shared" si="265"/>
        <v/>
      </c>
      <c r="B2566" s="814"/>
      <c r="C2566" s="814"/>
      <c r="D2566" s="814"/>
      <c r="E2566" s="814"/>
      <c r="F2566" s="814"/>
      <c r="G2566" s="814"/>
      <c r="H2566" s="814"/>
      <c r="I2566" s="814"/>
      <c r="J2566" s="814"/>
      <c r="K2566" s="814"/>
      <c r="L2566" s="814"/>
      <c r="M2566" s="814"/>
      <c r="N2566" s="814"/>
      <c r="O2566" s="579">
        <f t="shared" si="263"/>
        <v>0</v>
      </c>
      <c r="P2566" s="585" t="e">
        <f t="shared" si="264"/>
        <v>#N/A</v>
      </c>
      <c r="Q2566" s="585"/>
      <c r="R2566" s="585"/>
      <c r="S2566" s="814"/>
      <c r="T2566" s="814"/>
      <c r="U2566" s="814"/>
      <c r="V2566" s="814"/>
    </row>
    <row r="2567" spans="1:22" ht="15.75" hidden="1" customHeight="1" thickBot="1" x14ac:dyDescent="0.25">
      <c r="A2567" s="580" t="str">
        <f t="shared" si="265"/>
        <v/>
      </c>
      <c r="B2567" s="814"/>
      <c r="C2567" s="814"/>
      <c r="D2567" s="814"/>
      <c r="E2567" s="814"/>
      <c r="F2567" s="814"/>
      <c r="G2567" s="814"/>
      <c r="H2567" s="814"/>
      <c r="I2567" s="814"/>
      <c r="J2567" s="814"/>
      <c r="K2567" s="814"/>
      <c r="L2567" s="814"/>
      <c r="M2567" s="814"/>
      <c r="N2567" s="814"/>
      <c r="O2567" s="579">
        <f t="shared" si="263"/>
        <v>0</v>
      </c>
      <c r="P2567" s="585" t="e">
        <f t="shared" si="264"/>
        <v>#N/A</v>
      </c>
      <c r="Q2567" s="585"/>
      <c r="R2567" s="585"/>
      <c r="S2567" s="814"/>
      <c r="T2567" s="814"/>
      <c r="U2567" s="814"/>
      <c r="V2567" s="814"/>
    </row>
    <row r="2568" spans="1:22" ht="15.75" hidden="1" customHeight="1" thickBot="1" x14ac:dyDescent="0.25">
      <c r="A2568" s="580" t="str">
        <f t="shared" si="265"/>
        <v/>
      </c>
      <c r="B2568" s="814"/>
      <c r="C2568" s="814"/>
      <c r="D2568" s="814"/>
      <c r="E2568" s="814"/>
      <c r="F2568" s="814"/>
      <c r="G2568" s="814"/>
      <c r="H2568" s="814"/>
      <c r="I2568" s="814"/>
      <c r="J2568" s="814"/>
      <c r="K2568" s="814"/>
      <c r="L2568" s="814"/>
      <c r="M2568" s="814"/>
      <c r="N2568" s="814"/>
      <c r="O2568" s="579">
        <f t="shared" si="263"/>
        <v>0</v>
      </c>
      <c r="P2568" s="585" t="e">
        <f t="shared" si="264"/>
        <v>#N/A</v>
      </c>
      <c r="Q2568" s="585"/>
      <c r="R2568" s="585"/>
      <c r="S2568" s="814"/>
      <c r="T2568" s="814"/>
      <c r="U2568" s="814"/>
      <c r="V2568" s="814"/>
    </row>
    <row r="2569" spans="1:22" ht="15.75" hidden="1" customHeight="1" thickBot="1" x14ac:dyDescent="0.25">
      <c r="A2569" s="580" t="str">
        <f t="shared" si="265"/>
        <v/>
      </c>
      <c r="B2569" s="814"/>
      <c r="C2569" s="814"/>
      <c r="D2569" s="814"/>
      <c r="E2569" s="814"/>
      <c r="F2569" s="814"/>
      <c r="G2569" s="814"/>
      <c r="H2569" s="814"/>
      <c r="I2569" s="814"/>
      <c r="J2569" s="814"/>
      <c r="K2569" s="814"/>
      <c r="L2569" s="814"/>
      <c r="M2569" s="814"/>
      <c r="N2569" s="814"/>
      <c r="O2569" s="579">
        <f t="shared" si="263"/>
        <v>0</v>
      </c>
      <c r="P2569" s="585" t="e">
        <f t="shared" si="264"/>
        <v>#N/A</v>
      </c>
      <c r="Q2569" s="585"/>
      <c r="R2569" s="585"/>
      <c r="S2569" s="814"/>
      <c r="T2569" s="814"/>
      <c r="U2569" s="814"/>
      <c r="V2569" s="814"/>
    </row>
    <row r="2570" spans="1:22" ht="15.75" hidden="1" customHeight="1" thickBot="1" x14ac:dyDescent="0.25">
      <c r="A2570" s="580" t="str">
        <f t="shared" si="265"/>
        <v/>
      </c>
      <c r="B2570" s="814"/>
      <c r="C2570" s="814"/>
      <c r="D2570" s="814"/>
      <c r="E2570" s="814"/>
      <c r="F2570" s="814"/>
      <c r="G2570" s="814"/>
      <c r="H2570" s="814"/>
      <c r="I2570" s="814"/>
      <c r="J2570" s="814"/>
      <c r="K2570" s="814"/>
      <c r="L2570" s="814"/>
      <c r="M2570" s="814"/>
      <c r="N2570" s="814"/>
      <c r="O2570" s="579">
        <f t="shared" si="263"/>
        <v>0</v>
      </c>
      <c r="P2570" s="585" t="e">
        <f t="shared" si="264"/>
        <v>#N/A</v>
      </c>
      <c r="Q2570" s="585"/>
      <c r="R2570" s="585"/>
      <c r="S2570" s="814"/>
      <c r="T2570" s="814"/>
      <c r="U2570" s="814"/>
      <c r="V2570" s="814"/>
    </row>
    <row r="2571" spans="1:22" ht="15.75" hidden="1" customHeight="1" thickBot="1" x14ac:dyDescent="0.25">
      <c r="A2571" s="580" t="str">
        <f t="shared" si="265"/>
        <v/>
      </c>
      <c r="B2571" s="814"/>
      <c r="C2571" s="814"/>
      <c r="D2571" s="814"/>
      <c r="E2571" s="814"/>
      <c r="F2571" s="814"/>
      <c r="G2571" s="814"/>
      <c r="H2571" s="814"/>
      <c r="I2571" s="814"/>
      <c r="J2571" s="814"/>
      <c r="K2571" s="814"/>
      <c r="L2571" s="814"/>
      <c r="M2571" s="814"/>
      <c r="N2571" s="814"/>
      <c r="O2571" s="579">
        <f t="shared" si="263"/>
        <v>0</v>
      </c>
      <c r="P2571" s="585" t="e">
        <f t="shared" si="264"/>
        <v>#N/A</v>
      </c>
      <c r="Q2571" s="585"/>
      <c r="R2571" s="585"/>
      <c r="S2571" s="814"/>
      <c r="T2571" s="814"/>
      <c r="U2571" s="814"/>
      <c r="V2571" s="814"/>
    </row>
    <row r="2572" spans="1:22" ht="15.75" hidden="1" customHeight="1" thickBot="1" x14ac:dyDescent="0.25">
      <c r="A2572" s="580" t="str">
        <f t="shared" si="265"/>
        <v/>
      </c>
      <c r="B2572" s="814"/>
      <c r="C2572" s="814"/>
      <c r="D2572" s="814"/>
      <c r="E2572" s="814"/>
      <c r="F2572" s="814"/>
      <c r="G2572" s="814"/>
      <c r="H2572" s="814"/>
      <c r="I2572" s="814"/>
      <c r="J2572" s="814"/>
      <c r="K2572" s="814"/>
      <c r="L2572" s="814"/>
      <c r="M2572" s="814"/>
      <c r="N2572" s="814"/>
      <c r="O2572" s="579">
        <f t="shared" si="263"/>
        <v>0</v>
      </c>
      <c r="P2572" s="585" t="e">
        <f t="shared" si="264"/>
        <v>#N/A</v>
      </c>
      <c r="Q2572" s="585"/>
      <c r="R2572" s="585"/>
      <c r="S2572" s="814"/>
      <c r="T2572" s="814"/>
      <c r="U2572" s="814"/>
      <c r="V2572" s="814"/>
    </row>
    <row r="2573" spans="1:22" ht="15.75" hidden="1" customHeight="1" thickBot="1" x14ac:dyDescent="0.25">
      <c r="A2573" s="580" t="str">
        <f t="shared" si="265"/>
        <v/>
      </c>
      <c r="B2573" s="814"/>
      <c r="C2573" s="814"/>
      <c r="D2573" s="814"/>
      <c r="E2573" s="814"/>
      <c r="F2573" s="814"/>
      <c r="G2573" s="814"/>
      <c r="H2573" s="814"/>
      <c r="I2573" s="814"/>
      <c r="J2573" s="814"/>
      <c r="K2573" s="814"/>
      <c r="L2573" s="814"/>
      <c r="M2573" s="814"/>
      <c r="N2573" s="814"/>
      <c r="O2573" s="579">
        <f t="shared" si="263"/>
        <v>0</v>
      </c>
      <c r="P2573" s="585" t="e">
        <f t="shared" si="264"/>
        <v>#N/A</v>
      </c>
      <c r="Q2573" s="585"/>
      <c r="R2573" s="585"/>
      <c r="S2573" s="814"/>
      <c r="T2573" s="814"/>
      <c r="U2573" s="814"/>
      <c r="V2573" s="814"/>
    </row>
    <row r="2574" spans="1:22" ht="15.75" hidden="1" customHeight="1" thickBot="1" x14ac:dyDescent="0.25">
      <c r="A2574" s="580" t="str">
        <f t="shared" si="265"/>
        <v/>
      </c>
      <c r="B2574" s="814"/>
      <c r="C2574" s="814"/>
      <c r="D2574" s="814"/>
      <c r="E2574" s="814"/>
      <c r="F2574" s="814"/>
      <c r="G2574" s="814"/>
      <c r="H2574" s="814"/>
      <c r="I2574" s="814"/>
      <c r="J2574" s="814"/>
      <c r="K2574" s="814"/>
      <c r="L2574" s="814"/>
      <c r="M2574" s="814"/>
      <c r="N2574" s="814"/>
      <c r="O2574" s="579">
        <f t="shared" si="263"/>
        <v>0</v>
      </c>
      <c r="P2574" s="585" t="e">
        <f t="shared" si="264"/>
        <v>#N/A</v>
      </c>
      <c r="Q2574" s="585"/>
      <c r="R2574" s="585"/>
      <c r="S2574" s="814"/>
      <c r="T2574" s="814"/>
      <c r="U2574" s="814"/>
      <c r="V2574" s="814"/>
    </row>
    <row r="2575" spans="1:22" ht="15.75" hidden="1" customHeight="1" thickBot="1" x14ac:dyDescent="0.25">
      <c r="A2575" s="580" t="str">
        <f t="shared" si="265"/>
        <v/>
      </c>
      <c r="B2575" s="814"/>
      <c r="C2575" s="814"/>
      <c r="D2575" s="814"/>
      <c r="E2575" s="814"/>
      <c r="F2575" s="814"/>
      <c r="G2575" s="814"/>
      <c r="H2575" s="814"/>
      <c r="I2575" s="814"/>
      <c r="J2575" s="814"/>
      <c r="K2575" s="814"/>
      <c r="L2575" s="814"/>
      <c r="M2575" s="814"/>
      <c r="N2575" s="814"/>
      <c r="O2575" s="579">
        <f t="shared" si="263"/>
        <v>0</v>
      </c>
      <c r="P2575" s="585" t="e">
        <f t="shared" si="264"/>
        <v>#N/A</v>
      </c>
      <c r="Q2575" s="585"/>
      <c r="R2575" s="585"/>
      <c r="S2575" s="814"/>
      <c r="T2575" s="814"/>
      <c r="U2575" s="814"/>
      <c r="V2575" s="814"/>
    </row>
    <row r="2576" spans="1:22" ht="15.75" hidden="1" customHeight="1" thickBot="1" x14ac:dyDescent="0.25">
      <c r="A2576" s="580" t="str">
        <f t="shared" si="265"/>
        <v/>
      </c>
      <c r="B2576" s="814"/>
      <c r="C2576" s="814"/>
      <c r="D2576" s="814"/>
      <c r="E2576" s="814"/>
      <c r="F2576" s="814"/>
      <c r="G2576" s="814"/>
      <c r="H2576" s="814"/>
      <c r="I2576" s="814"/>
      <c r="J2576" s="814"/>
      <c r="K2576" s="814"/>
      <c r="L2576" s="814"/>
      <c r="M2576" s="814"/>
      <c r="N2576" s="814"/>
      <c r="O2576" s="579">
        <f t="shared" si="263"/>
        <v>0</v>
      </c>
      <c r="P2576" s="585" t="e">
        <f t="shared" si="264"/>
        <v>#N/A</v>
      </c>
      <c r="Q2576" s="585"/>
      <c r="R2576" s="585"/>
      <c r="S2576" s="814"/>
      <c r="T2576" s="814"/>
      <c r="U2576" s="814"/>
      <c r="V2576" s="814"/>
    </row>
    <row r="2577" spans="1:22" ht="15.75" hidden="1" customHeight="1" thickBot="1" x14ac:dyDescent="0.25">
      <c r="A2577" s="580" t="str">
        <f t="shared" si="265"/>
        <v/>
      </c>
      <c r="B2577" s="814"/>
      <c r="C2577" s="814"/>
      <c r="D2577" s="814"/>
      <c r="E2577" s="814"/>
      <c r="F2577" s="814"/>
      <c r="G2577" s="814"/>
      <c r="H2577" s="814"/>
      <c r="I2577" s="814"/>
      <c r="J2577" s="814"/>
      <c r="K2577" s="814"/>
      <c r="L2577" s="814"/>
      <c r="M2577" s="814"/>
      <c r="N2577" s="814"/>
      <c r="O2577" s="579">
        <f t="shared" si="263"/>
        <v>0</v>
      </c>
      <c r="P2577" s="585" t="e">
        <f t="shared" si="264"/>
        <v>#N/A</v>
      </c>
      <c r="Q2577" s="585"/>
      <c r="R2577" s="585"/>
      <c r="S2577" s="814"/>
      <c r="T2577" s="814"/>
      <c r="U2577" s="814"/>
      <c r="V2577" s="814"/>
    </row>
    <row r="2578" spans="1:22" ht="15.75" hidden="1" customHeight="1" thickBot="1" x14ac:dyDescent="0.25">
      <c r="A2578" s="580" t="str">
        <f t="shared" si="265"/>
        <v/>
      </c>
      <c r="B2578" s="814"/>
      <c r="C2578" s="814"/>
      <c r="D2578" s="814"/>
      <c r="E2578" s="814"/>
      <c r="F2578" s="814"/>
      <c r="G2578" s="814"/>
      <c r="H2578" s="814"/>
      <c r="I2578" s="814"/>
      <c r="J2578" s="814"/>
      <c r="K2578" s="814"/>
      <c r="L2578" s="814"/>
      <c r="M2578" s="814"/>
      <c r="N2578" s="814"/>
      <c r="O2578" s="579">
        <f t="shared" si="263"/>
        <v>0</v>
      </c>
      <c r="P2578" s="585" t="e">
        <f t="shared" si="264"/>
        <v>#N/A</v>
      </c>
      <c r="Q2578" s="585"/>
      <c r="R2578" s="585"/>
      <c r="S2578" s="814"/>
      <c r="T2578" s="814"/>
      <c r="U2578" s="814"/>
      <c r="V2578" s="814"/>
    </row>
    <row r="2579" spans="1:22" ht="15.75" hidden="1" customHeight="1" thickBot="1" x14ac:dyDescent="0.25">
      <c r="A2579" s="580" t="str">
        <f t="shared" si="265"/>
        <v/>
      </c>
      <c r="B2579" s="814"/>
      <c r="C2579" s="814"/>
      <c r="D2579" s="814"/>
      <c r="E2579" s="814"/>
      <c r="F2579" s="814"/>
      <c r="G2579" s="814"/>
      <c r="H2579" s="814"/>
      <c r="I2579" s="814"/>
      <c r="J2579" s="814"/>
      <c r="K2579" s="814"/>
      <c r="L2579" s="814"/>
      <c r="M2579" s="814"/>
      <c r="N2579" s="814"/>
      <c r="O2579" s="579">
        <f t="shared" si="263"/>
        <v>0</v>
      </c>
      <c r="P2579" s="585" t="e">
        <f t="shared" si="264"/>
        <v>#N/A</v>
      </c>
      <c r="Q2579" s="585"/>
      <c r="R2579" s="585"/>
      <c r="S2579" s="814"/>
      <c r="T2579" s="814"/>
      <c r="U2579" s="814"/>
      <c r="V2579" s="814"/>
    </row>
    <row r="2580" spans="1:22" ht="15.75" hidden="1" customHeight="1" thickBot="1" x14ac:dyDescent="0.25">
      <c r="A2580" s="580" t="str">
        <f t="shared" si="265"/>
        <v/>
      </c>
      <c r="B2580" s="814"/>
      <c r="C2580" s="814"/>
      <c r="D2580" s="814"/>
      <c r="E2580" s="814"/>
      <c r="F2580" s="814"/>
      <c r="G2580" s="814"/>
      <c r="H2580" s="814"/>
      <c r="I2580" s="814"/>
      <c r="J2580" s="814"/>
      <c r="K2580" s="814"/>
      <c r="L2580" s="814"/>
      <c r="M2580" s="814"/>
      <c r="N2580" s="814"/>
      <c r="O2580" s="579">
        <f t="shared" si="263"/>
        <v>0</v>
      </c>
      <c r="P2580" s="585" t="e">
        <f t="shared" si="264"/>
        <v>#N/A</v>
      </c>
      <c r="Q2580" s="585"/>
      <c r="R2580" s="585"/>
      <c r="S2580" s="814"/>
      <c r="T2580" s="814"/>
      <c r="U2580" s="814"/>
      <c r="V2580" s="814"/>
    </row>
    <row r="2581" spans="1:22" ht="15.75" hidden="1" customHeight="1" thickBot="1" x14ac:dyDescent="0.25">
      <c r="A2581" s="580" t="str">
        <f t="shared" si="265"/>
        <v/>
      </c>
      <c r="B2581" s="814"/>
      <c r="C2581" s="814"/>
      <c r="D2581" s="814"/>
      <c r="E2581" s="814"/>
      <c r="F2581" s="814"/>
      <c r="G2581" s="814"/>
      <c r="H2581" s="814"/>
      <c r="I2581" s="814"/>
      <c r="J2581" s="814"/>
      <c r="K2581" s="814"/>
      <c r="L2581" s="814"/>
      <c r="M2581" s="814"/>
      <c r="N2581" s="814"/>
      <c r="O2581" s="579">
        <f t="shared" si="263"/>
        <v>0</v>
      </c>
      <c r="P2581" s="585" t="e">
        <f t="shared" si="264"/>
        <v>#N/A</v>
      </c>
      <c r="Q2581" s="585"/>
      <c r="R2581" s="585"/>
      <c r="S2581" s="814"/>
      <c r="T2581" s="814"/>
      <c r="U2581" s="814"/>
      <c r="V2581" s="814"/>
    </row>
    <row r="2582" spans="1:22" ht="15.75" hidden="1" customHeight="1" thickBot="1" x14ac:dyDescent="0.25">
      <c r="A2582" s="580" t="str">
        <f t="shared" si="265"/>
        <v/>
      </c>
      <c r="B2582" s="814"/>
      <c r="C2582" s="814"/>
      <c r="D2582" s="814"/>
      <c r="E2582" s="814"/>
      <c r="F2582" s="814"/>
      <c r="G2582" s="814"/>
      <c r="H2582" s="814"/>
      <c r="I2582" s="814"/>
      <c r="J2582" s="814"/>
      <c r="K2582" s="814"/>
      <c r="L2582" s="814"/>
      <c r="M2582" s="814"/>
      <c r="N2582" s="814"/>
      <c r="O2582" s="579">
        <f t="shared" si="263"/>
        <v>0</v>
      </c>
      <c r="P2582" s="585" t="e">
        <f t="shared" si="264"/>
        <v>#N/A</v>
      </c>
      <c r="Q2582" s="585"/>
      <c r="R2582" s="585"/>
      <c r="S2582" s="814"/>
      <c r="T2582" s="814"/>
      <c r="U2582" s="814"/>
      <c r="V2582" s="814"/>
    </row>
    <row r="2583" spans="1:22" ht="15.75" hidden="1" customHeight="1" thickBot="1" x14ac:dyDescent="0.25">
      <c r="A2583" s="580" t="str">
        <f t="shared" si="265"/>
        <v/>
      </c>
      <c r="B2583" s="814"/>
      <c r="C2583" s="814"/>
      <c r="D2583" s="814"/>
      <c r="E2583" s="814"/>
      <c r="F2583" s="814"/>
      <c r="G2583" s="814"/>
      <c r="H2583" s="814"/>
      <c r="I2583" s="814"/>
      <c r="J2583" s="814"/>
      <c r="K2583" s="814"/>
      <c r="L2583" s="814"/>
      <c r="M2583" s="814"/>
      <c r="N2583" s="814"/>
      <c r="O2583" s="579">
        <f t="shared" si="263"/>
        <v>0</v>
      </c>
      <c r="P2583" s="585" t="e">
        <f t="shared" si="264"/>
        <v>#N/A</v>
      </c>
      <c r="Q2583" s="585"/>
      <c r="R2583" s="585"/>
      <c r="S2583" s="814"/>
      <c r="T2583" s="814"/>
      <c r="U2583" s="814"/>
      <c r="V2583" s="814"/>
    </row>
    <row r="2584" spans="1:22" ht="15.75" hidden="1" customHeight="1" thickBot="1" x14ac:dyDescent="0.25">
      <c r="A2584" s="580" t="str">
        <f t="shared" si="265"/>
        <v/>
      </c>
      <c r="B2584" s="814"/>
      <c r="C2584" s="814"/>
      <c r="D2584" s="814"/>
      <c r="E2584" s="814"/>
      <c r="F2584" s="814"/>
      <c r="G2584" s="814"/>
      <c r="H2584" s="814"/>
      <c r="I2584" s="814"/>
      <c r="J2584" s="814"/>
      <c r="K2584" s="814"/>
      <c r="L2584" s="814"/>
      <c r="M2584" s="814"/>
      <c r="N2584" s="814"/>
      <c r="O2584" s="579">
        <f t="shared" si="263"/>
        <v>0</v>
      </c>
      <c r="P2584" s="585" t="e">
        <f t="shared" si="264"/>
        <v>#N/A</v>
      </c>
      <c r="Q2584" s="585"/>
      <c r="R2584" s="585"/>
      <c r="S2584" s="814"/>
      <c r="T2584" s="814"/>
      <c r="U2584" s="814"/>
      <c r="V2584" s="814"/>
    </row>
    <row r="2585" spans="1:22" ht="15.75" hidden="1" customHeight="1" thickBot="1" x14ac:dyDescent="0.25">
      <c r="A2585" s="580" t="str">
        <f t="shared" si="265"/>
        <v/>
      </c>
      <c r="B2585" s="814"/>
      <c r="C2585" s="814"/>
      <c r="D2585" s="814"/>
      <c r="E2585" s="814"/>
      <c r="F2585" s="814"/>
      <c r="G2585" s="814"/>
      <c r="H2585" s="814"/>
      <c r="I2585" s="814"/>
      <c r="J2585" s="814"/>
      <c r="K2585" s="814"/>
      <c r="L2585" s="814"/>
      <c r="M2585" s="814"/>
      <c r="N2585" s="814"/>
      <c r="O2585" s="579">
        <f t="shared" si="263"/>
        <v>0</v>
      </c>
      <c r="P2585" s="585" t="e">
        <f t="shared" si="264"/>
        <v>#N/A</v>
      </c>
      <c r="Q2585" s="585"/>
      <c r="R2585" s="585"/>
      <c r="S2585" s="814"/>
      <c r="T2585" s="814"/>
      <c r="U2585" s="814"/>
      <c r="V2585" s="814"/>
    </row>
    <row r="2586" spans="1:22" ht="15.75" hidden="1" customHeight="1" thickBot="1" x14ac:dyDescent="0.25">
      <c r="A2586" s="580" t="str">
        <f t="shared" si="265"/>
        <v/>
      </c>
      <c r="B2586" s="814"/>
      <c r="C2586" s="814"/>
      <c r="D2586" s="814"/>
      <c r="E2586" s="814"/>
      <c r="F2586" s="814"/>
      <c r="G2586" s="814"/>
      <c r="H2586" s="814"/>
      <c r="I2586" s="814"/>
      <c r="J2586" s="814"/>
      <c r="K2586" s="814"/>
      <c r="L2586" s="814"/>
      <c r="M2586" s="814"/>
      <c r="N2586" s="814"/>
      <c r="O2586" s="579">
        <f t="shared" si="263"/>
        <v>0</v>
      </c>
      <c r="P2586" s="585" t="e">
        <f t="shared" si="264"/>
        <v>#N/A</v>
      </c>
      <c r="Q2586" s="585"/>
      <c r="R2586" s="585"/>
      <c r="S2586" s="814"/>
      <c r="T2586" s="814"/>
      <c r="U2586" s="814"/>
      <c r="V2586" s="814"/>
    </row>
    <row r="2587" spans="1:22" ht="15.75" hidden="1" customHeight="1" thickBot="1" x14ac:dyDescent="0.25">
      <c r="A2587" s="580" t="str">
        <f t="shared" si="265"/>
        <v/>
      </c>
      <c r="B2587" s="814"/>
      <c r="C2587" s="814"/>
      <c r="D2587" s="814"/>
      <c r="E2587" s="814"/>
      <c r="F2587" s="814"/>
      <c r="G2587" s="814"/>
      <c r="H2587" s="814"/>
      <c r="I2587" s="814"/>
      <c r="J2587" s="814"/>
      <c r="K2587" s="814"/>
      <c r="L2587" s="814"/>
      <c r="M2587" s="814"/>
      <c r="N2587" s="814"/>
      <c r="O2587" s="579">
        <f t="shared" si="263"/>
        <v>0</v>
      </c>
      <c r="P2587" s="585" t="e">
        <f t="shared" si="264"/>
        <v>#N/A</v>
      </c>
      <c r="Q2587" s="585"/>
      <c r="R2587" s="585"/>
      <c r="S2587" s="814"/>
      <c r="T2587" s="814"/>
      <c r="U2587" s="814"/>
      <c r="V2587" s="814"/>
    </row>
    <row r="2588" spans="1:22" ht="15.75" hidden="1" customHeight="1" thickBot="1" x14ac:dyDescent="0.25">
      <c r="A2588" s="580" t="str">
        <f t="shared" si="265"/>
        <v/>
      </c>
      <c r="B2588" s="814"/>
      <c r="C2588" s="814"/>
      <c r="D2588" s="814"/>
      <c r="E2588" s="814"/>
      <c r="F2588" s="814"/>
      <c r="G2588" s="814"/>
      <c r="H2588" s="814"/>
      <c r="I2588" s="814"/>
      <c r="J2588" s="814"/>
      <c r="K2588" s="814"/>
      <c r="L2588" s="814"/>
      <c r="M2588" s="814"/>
      <c r="N2588" s="814"/>
      <c r="O2588" s="579">
        <f t="shared" si="263"/>
        <v>0</v>
      </c>
      <c r="P2588" s="585" t="e">
        <f t="shared" si="264"/>
        <v>#N/A</v>
      </c>
      <c r="Q2588" s="585"/>
      <c r="R2588" s="585"/>
      <c r="S2588" s="814"/>
      <c r="T2588" s="814"/>
      <c r="U2588" s="814"/>
      <c r="V2588" s="814"/>
    </row>
    <row r="2589" spans="1:22" ht="15.75" hidden="1" customHeight="1" thickBot="1" x14ac:dyDescent="0.25">
      <c r="A2589" s="580" t="str">
        <f t="shared" si="265"/>
        <v/>
      </c>
      <c r="B2589" s="814"/>
      <c r="C2589" s="814"/>
      <c r="D2589" s="814"/>
      <c r="E2589" s="814"/>
      <c r="F2589" s="814"/>
      <c r="G2589" s="814"/>
      <c r="H2589" s="814"/>
      <c r="I2589" s="814"/>
      <c r="J2589" s="814"/>
      <c r="K2589" s="814"/>
      <c r="L2589" s="814"/>
      <c r="M2589" s="814"/>
      <c r="N2589" s="814"/>
      <c r="O2589" s="579">
        <f t="shared" si="263"/>
        <v>0</v>
      </c>
      <c r="P2589" s="585" t="e">
        <f t="shared" si="264"/>
        <v>#N/A</v>
      </c>
      <c r="Q2589" s="585"/>
      <c r="R2589" s="585"/>
      <c r="S2589" s="814"/>
      <c r="T2589" s="814"/>
      <c r="U2589" s="814"/>
      <c r="V2589" s="814"/>
    </row>
    <row r="2590" spans="1:22" ht="15.75" hidden="1" customHeight="1" thickBot="1" x14ac:dyDescent="0.25">
      <c r="A2590" s="580" t="str">
        <f t="shared" si="265"/>
        <v/>
      </c>
      <c r="B2590" s="814"/>
      <c r="C2590" s="814"/>
      <c r="D2590" s="814"/>
      <c r="E2590" s="814"/>
      <c r="F2590" s="814"/>
      <c r="G2590" s="814"/>
      <c r="H2590" s="814"/>
      <c r="I2590" s="814"/>
      <c r="J2590" s="814"/>
      <c r="K2590" s="814"/>
      <c r="L2590" s="814"/>
      <c r="M2590" s="814"/>
      <c r="N2590" s="814"/>
      <c r="O2590" s="579">
        <f t="shared" si="263"/>
        <v>0</v>
      </c>
      <c r="P2590" s="585" t="e">
        <f t="shared" si="264"/>
        <v>#N/A</v>
      </c>
      <c r="Q2590" s="585"/>
      <c r="R2590" s="585"/>
      <c r="S2590" s="814"/>
      <c r="T2590" s="814"/>
      <c r="U2590" s="814"/>
      <c r="V2590" s="814"/>
    </row>
    <row r="2591" spans="1:22" ht="15.75" hidden="1" customHeight="1" thickBot="1" x14ac:dyDescent="0.25">
      <c r="A2591" s="580" t="str">
        <f t="shared" si="265"/>
        <v/>
      </c>
      <c r="B2591" s="814"/>
      <c r="C2591" s="814"/>
      <c r="D2591" s="814"/>
      <c r="E2591" s="814"/>
      <c r="F2591" s="814"/>
      <c r="G2591" s="814"/>
      <c r="H2591" s="814"/>
      <c r="I2591" s="814"/>
      <c r="J2591" s="814"/>
      <c r="K2591" s="814"/>
      <c r="L2591" s="814"/>
      <c r="M2591" s="814"/>
      <c r="N2591" s="814"/>
      <c r="O2591" s="579">
        <f t="shared" si="263"/>
        <v>0</v>
      </c>
      <c r="P2591" s="585" t="e">
        <f t="shared" si="264"/>
        <v>#N/A</v>
      </c>
      <c r="Q2591" s="585"/>
      <c r="R2591" s="585"/>
      <c r="S2591" s="814"/>
      <c r="T2591" s="814"/>
      <c r="U2591" s="814"/>
      <c r="V2591" s="814"/>
    </row>
    <row r="2592" spans="1:22" ht="15.75" hidden="1" customHeight="1" thickBot="1" x14ac:dyDescent="0.25">
      <c r="A2592" s="580" t="str">
        <f t="shared" si="265"/>
        <v/>
      </c>
      <c r="B2592" s="814"/>
      <c r="C2592" s="814"/>
      <c r="D2592" s="814"/>
      <c r="E2592" s="814"/>
      <c r="F2592" s="814"/>
      <c r="G2592" s="814"/>
      <c r="H2592" s="814"/>
      <c r="I2592" s="814"/>
      <c r="J2592" s="814"/>
      <c r="K2592" s="814"/>
      <c r="L2592" s="814"/>
      <c r="M2592" s="814"/>
      <c r="N2592" s="814"/>
      <c r="O2592" s="579">
        <f t="shared" si="263"/>
        <v>0</v>
      </c>
      <c r="P2592" s="585" t="e">
        <f t="shared" si="264"/>
        <v>#N/A</v>
      </c>
      <c r="Q2592" s="585"/>
      <c r="R2592" s="585"/>
      <c r="S2592" s="814"/>
      <c r="T2592" s="814"/>
      <c r="U2592" s="814"/>
      <c r="V2592" s="814"/>
    </row>
    <row r="2593" spans="1:22" ht="15.75" hidden="1" customHeight="1" thickBot="1" x14ac:dyDescent="0.25">
      <c r="A2593" s="580" t="str">
        <f t="shared" si="265"/>
        <v/>
      </c>
      <c r="B2593" s="814"/>
      <c r="C2593" s="814"/>
      <c r="D2593" s="814"/>
      <c r="E2593" s="814"/>
      <c r="F2593" s="814"/>
      <c r="G2593" s="814"/>
      <c r="H2593" s="814"/>
      <c r="I2593" s="814"/>
      <c r="J2593" s="814"/>
      <c r="K2593" s="814"/>
      <c r="L2593" s="814"/>
      <c r="M2593" s="814"/>
      <c r="N2593" s="814"/>
      <c r="O2593" s="579">
        <f t="shared" si="263"/>
        <v>0</v>
      </c>
      <c r="P2593" s="585" t="e">
        <f t="shared" si="264"/>
        <v>#N/A</v>
      </c>
      <c r="Q2593" s="585"/>
      <c r="R2593" s="585"/>
      <c r="S2593" s="814"/>
      <c r="T2593" s="814"/>
      <c r="U2593" s="814"/>
      <c r="V2593" s="814"/>
    </row>
    <row r="2594" spans="1:22" ht="15.75" hidden="1" customHeight="1" thickBot="1" x14ac:dyDescent="0.25">
      <c r="A2594" s="580" t="str">
        <f t="shared" si="265"/>
        <v/>
      </c>
      <c r="B2594" s="814"/>
      <c r="C2594" s="814"/>
      <c r="D2594" s="814"/>
      <c r="E2594" s="814"/>
      <c r="F2594" s="814"/>
      <c r="G2594" s="814"/>
      <c r="H2594" s="814"/>
      <c r="I2594" s="814"/>
      <c r="J2594" s="814"/>
      <c r="K2594" s="814"/>
      <c r="L2594" s="814"/>
      <c r="M2594" s="814"/>
      <c r="N2594" s="814"/>
      <c r="O2594" s="579">
        <f t="shared" si="263"/>
        <v>0</v>
      </c>
      <c r="P2594" s="585" t="e">
        <f t="shared" si="264"/>
        <v>#N/A</v>
      </c>
      <c r="Q2594" s="585"/>
      <c r="R2594" s="585"/>
      <c r="S2594" s="814"/>
      <c r="T2594" s="814"/>
      <c r="U2594" s="814"/>
      <c r="V2594" s="814"/>
    </row>
    <row r="2595" spans="1:22" ht="15.75" hidden="1" customHeight="1" thickBot="1" x14ac:dyDescent="0.25">
      <c r="A2595" s="580" t="str">
        <f t="shared" si="265"/>
        <v/>
      </c>
      <c r="B2595" s="814"/>
      <c r="C2595" s="814"/>
      <c r="D2595" s="814"/>
      <c r="E2595" s="814"/>
      <c r="F2595" s="814"/>
      <c r="G2595" s="814"/>
      <c r="H2595" s="814"/>
      <c r="I2595" s="814"/>
      <c r="J2595" s="814"/>
      <c r="K2595" s="814"/>
      <c r="L2595" s="814"/>
      <c r="M2595" s="814"/>
      <c r="N2595" s="814"/>
      <c r="O2595" s="579">
        <f t="shared" si="263"/>
        <v>0</v>
      </c>
      <c r="P2595" s="585" t="e">
        <f t="shared" si="264"/>
        <v>#N/A</v>
      </c>
      <c r="Q2595" s="585"/>
      <c r="R2595" s="585"/>
      <c r="S2595" s="814"/>
      <c r="T2595" s="814"/>
      <c r="U2595" s="814"/>
      <c r="V2595" s="814"/>
    </row>
    <row r="2596" spans="1:22" ht="15.75" hidden="1" customHeight="1" thickBot="1" x14ac:dyDescent="0.25">
      <c r="A2596" s="580" t="str">
        <f t="shared" si="265"/>
        <v/>
      </c>
      <c r="B2596" s="814"/>
      <c r="C2596" s="814"/>
      <c r="D2596" s="814"/>
      <c r="E2596" s="814"/>
      <c r="F2596" s="814"/>
      <c r="G2596" s="814"/>
      <c r="H2596" s="814"/>
      <c r="I2596" s="814"/>
      <c r="J2596" s="814"/>
      <c r="K2596" s="814"/>
      <c r="L2596" s="814"/>
      <c r="M2596" s="814"/>
      <c r="N2596" s="814"/>
      <c r="O2596" s="579">
        <f t="shared" si="263"/>
        <v>0</v>
      </c>
      <c r="P2596" s="585" t="e">
        <f t="shared" si="264"/>
        <v>#N/A</v>
      </c>
      <c r="Q2596" s="585"/>
      <c r="R2596" s="585"/>
      <c r="S2596" s="814"/>
      <c r="T2596" s="814"/>
      <c r="U2596" s="814"/>
      <c r="V2596" s="814"/>
    </row>
    <row r="2597" spans="1:22" ht="15.75" hidden="1" customHeight="1" thickBot="1" x14ac:dyDescent="0.25">
      <c r="A2597" s="580" t="str">
        <f t="shared" si="265"/>
        <v/>
      </c>
      <c r="B2597" s="814"/>
      <c r="C2597" s="814"/>
      <c r="D2597" s="814"/>
      <c r="E2597" s="814"/>
      <c r="F2597" s="814"/>
      <c r="G2597" s="814"/>
      <c r="H2597" s="814"/>
      <c r="I2597" s="814"/>
      <c r="J2597" s="814"/>
      <c r="K2597" s="814"/>
      <c r="L2597" s="814"/>
      <c r="M2597" s="814"/>
      <c r="N2597" s="814"/>
      <c r="O2597" s="579">
        <f t="shared" si="263"/>
        <v>0</v>
      </c>
      <c r="P2597" s="585" t="e">
        <f t="shared" si="264"/>
        <v>#N/A</v>
      </c>
      <c r="Q2597" s="585"/>
      <c r="R2597" s="585"/>
      <c r="S2597" s="814"/>
      <c r="T2597" s="814"/>
      <c r="U2597" s="814"/>
      <c r="V2597" s="814"/>
    </row>
    <row r="2598" spans="1:22" ht="15.75" hidden="1" customHeight="1" thickBot="1" x14ac:dyDescent="0.25">
      <c r="A2598" s="580" t="str">
        <f t="shared" si="265"/>
        <v/>
      </c>
      <c r="B2598" s="814"/>
      <c r="C2598" s="814"/>
      <c r="D2598" s="814"/>
      <c r="E2598" s="814"/>
      <c r="F2598" s="814"/>
      <c r="G2598" s="814"/>
      <c r="H2598" s="814"/>
      <c r="I2598" s="814"/>
      <c r="J2598" s="814"/>
      <c r="K2598" s="814"/>
      <c r="L2598" s="814"/>
      <c r="M2598" s="814"/>
      <c r="N2598" s="814"/>
      <c r="O2598" s="579">
        <f t="shared" si="263"/>
        <v>0</v>
      </c>
      <c r="P2598" s="585" t="e">
        <f t="shared" si="264"/>
        <v>#N/A</v>
      </c>
      <c r="Q2598" s="585"/>
      <c r="R2598" s="585"/>
      <c r="S2598" s="814"/>
      <c r="T2598" s="814"/>
      <c r="U2598" s="814"/>
      <c r="V2598" s="814"/>
    </row>
    <row r="2599" spans="1:22" ht="15.75" hidden="1" customHeight="1" thickBot="1" x14ac:dyDescent="0.25">
      <c r="A2599" s="580" t="str">
        <f t="shared" si="265"/>
        <v/>
      </c>
      <c r="B2599" s="814"/>
      <c r="C2599" s="814"/>
      <c r="D2599" s="814"/>
      <c r="E2599" s="814"/>
      <c r="F2599" s="814"/>
      <c r="G2599" s="814"/>
      <c r="H2599" s="814"/>
      <c r="I2599" s="814"/>
      <c r="J2599" s="814"/>
      <c r="K2599" s="814"/>
      <c r="L2599" s="814"/>
      <c r="M2599" s="814"/>
      <c r="N2599" s="814"/>
      <c r="O2599" s="579">
        <f t="shared" si="263"/>
        <v>0</v>
      </c>
      <c r="P2599" s="585" t="e">
        <f t="shared" si="264"/>
        <v>#N/A</v>
      </c>
      <c r="Q2599" s="585"/>
      <c r="R2599" s="585"/>
      <c r="S2599" s="814"/>
      <c r="T2599" s="814"/>
      <c r="U2599" s="814"/>
      <c r="V2599" s="814"/>
    </row>
    <row r="2600" spans="1:22" ht="15.75" hidden="1" customHeight="1" thickBot="1" x14ac:dyDescent="0.25">
      <c r="A2600" s="580" t="str">
        <f t="shared" si="265"/>
        <v/>
      </c>
      <c r="B2600" s="814"/>
      <c r="C2600" s="814"/>
      <c r="D2600" s="814"/>
      <c r="E2600" s="814"/>
      <c r="F2600" s="814"/>
      <c r="G2600" s="814"/>
      <c r="H2600" s="814"/>
      <c r="I2600" s="814"/>
      <c r="J2600" s="814"/>
      <c r="K2600" s="814"/>
      <c r="L2600" s="814"/>
      <c r="M2600" s="814"/>
      <c r="N2600" s="814"/>
      <c r="O2600" s="579">
        <f t="shared" si="263"/>
        <v>0</v>
      </c>
      <c r="P2600" s="585" t="e">
        <f t="shared" si="264"/>
        <v>#N/A</v>
      </c>
      <c r="Q2600" s="585"/>
      <c r="R2600" s="585"/>
      <c r="S2600" s="814"/>
      <c r="T2600" s="814"/>
      <c r="U2600" s="814"/>
      <c r="V2600" s="814"/>
    </row>
    <row r="2601" spans="1:22" ht="15.75" hidden="1" customHeight="1" thickBot="1" x14ac:dyDescent="0.25">
      <c r="A2601" s="580" t="str">
        <f t="shared" si="265"/>
        <v/>
      </c>
      <c r="B2601" s="814"/>
      <c r="C2601" s="814"/>
      <c r="D2601" s="814"/>
      <c r="E2601" s="814"/>
      <c r="F2601" s="814"/>
      <c r="G2601" s="814"/>
      <c r="H2601" s="814"/>
      <c r="I2601" s="814"/>
      <c r="J2601" s="814"/>
      <c r="K2601" s="814"/>
      <c r="L2601" s="814"/>
      <c r="M2601" s="814"/>
      <c r="N2601" s="814"/>
      <c r="O2601" s="579">
        <f t="shared" si="263"/>
        <v>0</v>
      </c>
      <c r="P2601" s="585" t="e">
        <f t="shared" si="264"/>
        <v>#N/A</v>
      </c>
      <c r="Q2601" s="585"/>
      <c r="R2601" s="585"/>
      <c r="S2601" s="814"/>
      <c r="T2601" s="814"/>
      <c r="U2601" s="814"/>
      <c r="V2601" s="814"/>
    </row>
    <row r="2602" spans="1:22" ht="15.75" hidden="1" customHeight="1" thickBot="1" x14ac:dyDescent="0.25">
      <c r="A2602" s="580" t="str">
        <f t="shared" si="265"/>
        <v/>
      </c>
      <c r="B2602" s="814"/>
      <c r="C2602" s="814"/>
      <c r="D2602" s="814"/>
      <c r="E2602" s="814"/>
      <c r="F2602" s="814"/>
      <c r="G2602" s="814"/>
      <c r="H2602" s="814"/>
      <c r="I2602" s="814"/>
      <c r="J2602" s="814"/>
      <c r="K2602" s="814"/>
      <c r="L2602" s="814"/>
      <c r="M2602" s="814"/>
      <c r="N2602" s="814"/>
      <c r="O2602" s="579">
        <f t="shared" si="263"/>
        <v>0</v>
      </c>
      <c r="P2602" s="585" t="e">
        <f t="shared" si="264"/>
        <v>#N/A</v>
      </c>
      <c r="Q2602" s="585"/>
      <c r="R2602" s="585"/>
      <c r="S2602" s="814"/>
      <c r="T2602" s="814"/>
      <c r="U2602" s="814"/>
      <c r="V2602" s="814"/>
    </row>
    <row r="2603" spans="1:22" ht="15.75" hidden="1" customHeight="1" thickBot="1" x14ac:dyDescent="0.25">
      <c r="A2603" s="580" t="str">
        <f t="shared" si="265"/>
        <v/>
      </c>
      <c r="B2603" s="814"/>
      <c r="C2603" s="814"/>
      <c r="D2603" s="814"/>
      <c r="E2603" s="814"/>
      <c r="F2603" s="814"/>
      <c r="G2603" s="814"/>
      <c r="H2603" s="814"/>
      <c r="I2603" s="814"/>
      <c r="J2603" s="814"/>
      <c r="K2603" s="814"/>
      <c r="L2603" s="814"/>
      <c r="M2603" s="814"/>
      <c r="N2603" s="814"/>
      <c r="O2603" s="579">
        <f t="shared" si="263"/>
        <v>0</v>
      </c>
      <c r="P2603" s="585" t="e">
        <f t="shared" si="264"/>
        <v>#N/A</v>
      </c>
      <c r="Q2603" s="585"/>
      <c r="R2603" s="585"/>
      <c r="S2603" s="814"/>
      <c r="T2603" s="814"/>
      <c r="U2603" s="814"/>
      <c r="V2603" s="814"/>
    </row>
    <row r="2604" spans="1:22" ht="15.75" hidden="1" customHeight="1" thickBot="1" x14ac:dyDescent="0.25">
      <c r="A2604" s="580" t="str">
        <f t="shared" si="265"/>
        <v/>
      </c>
      <c r="B2604" s="814"/>
      <c r="C2604" s="814"/>
      <c r="D2604" s="814"/>
      <c r="E2604" s="814"/>
      <c r="F2604" s="814"/>
      <c r="G2604" s="814"/>
      <c r="H2604" s="814"/>
      <c r="I2604" s="814"/>
      <c r="J2604" s="814"/>
      <c r="K2604" s="814"/>
      <c r="L2604" s="814"/>
      <c r="M2604" s="814"/>
      <c r="N2604" s="814"/>
      <c r="O2604" s="579">
        <f t="shared" si="263"/>
        <v>0</v>
      </c>
      <c r="P2604" s="585" t="e">
        <f t="shared" si="264"/>
        <v>#N/A</v>
      </c>
      <c r="Q2604" s="585"/>
      <c r="R2604" s="585"/>
      <c r="S2604" s="814"/>
      <c r="T2604" s="814"/>
      <c r="U2604" s="814"/>
      <c r="V2604" s="814"/>
    </row>
    <row r="2605" spans="1:22" ht="15.75" hidden="1" customHeight="1" thickBot="1" x14ac:dyDescent="0.25">
      <c r="A2605" s="580" t="str">
        <f t="shared" si="265"/>
        <v/>
      </c>
      <c r="B2605" s="814"/>
      <c r="C2605" s="814"/>
      <c r="D2605" s="814"/>
      <c r="E2605" s="814"/>
      <c r="F2605" s="814"/>
      <c r="G2605" s="814"/>
      <c r="H2605" s="814"/>
      <c r="I2605" s="814"/>
      <c r="J2605" s="814"/>
      <c r="K2605" s="814"/>
      <c r="L2605" s="814"/>
      <c r="M2605" s="814"/>
      <c r="N2605" s="814"/>
      <c r="O2605" s="579">
        <f t="shared" si="263"/>
        <v>0</v>
      </c>
      <c r="P2605" s="585" t="e">
        <f t="shared" si="264"/>
        <v>#N/A</v>
      </c>
      <c r="Q2605" s="585"/>
      <c r="R2605" s="585"/>
      <c r="S2605" s="814"/>
      <c r="T2605" s="814"/>
      <c r="U2605" s="814"/>
      <c r="V2605" s="814"/>
    </row>
    <row r="2606" spans="1:22" ht="15.75" hidden="1" customHeight="1" thickBot="1" x14ac:dyDescent="0.25">
      <c r="A2606" s="580" t="str">
        <f t="shared" si="265"/>
        <v/>
      </c>
      <c r="B2606" s="814"/>
      <c r="C2606" s="814"/>
      <c r="D2606" s="814"/>
      <c r="E2606" s="814"/>
      <c r="F2606" s="814"/>
      <c r="G2606" s="814"/>
      <c r="H2606" s="814"/>
      <c r="I2606" s="814"/>
      <c r="J2606" s="814"/>
      <c r="K2606" s="814"/>
      <c r="L2606" s="814"/>
      <c r="M2606" s="814"/>
      <c r="N2606" s="814"/>
      <c r="O2606" s="579">
        <f t="shared" si="263"/>
        <v>0</v>
      </c>
      <c r="P2606" s="585" t="e">
        <f t="shared" si="264"/>
        <v>#N/A</v>
      </c>
      <c r="Q2606" s="585"/>
      <c r="R2606" s="585"/>
      <c r="S2606" s="814"/>
      <c r="T2606" s="814"/>
      <c r="U2606" s="814"/>
      <c r="V2606" s="814"/>
    </row>
    <row r="2607" spans="1:22" ht="15.75" hidden="1" customHeight="1" thickBot="1" x14ac:dyDescent="0.25">
      <c r="A2607" s="580" t="str">
        <f t="shared" si="265"/>
        <v/>
      </c>
      <c r="B2607" s="814"/>
      <c r="C2607" s="814"/>
      <c r="D2607" s="814"/>
      <c r="E2607" s="814"/>
      <c r="F2607" s="814"/>
      <c r="G2607" s="814"/>
      <c r="H2607" s="814"/>
      <c r="I2607" s="814"/>
      <c r="J2607" s="814"/>
      <c r="K2607" s="814"/>
      <c r="L2607" s="814"/>
      <c r="M2607" s="814"/>
      <c r="N2607" s="814"/>
      <c r="O2607" s="579">
        <f t="shared" si="263"/>
        <v>0</v>
      </c>
      <c r="P2607" s="585" t="e">
        <f t="shared" si="264"/>
        <v>#N/A</v>
      </c>
      <c r="Q2607" s="585"/>
      <c r="R2607" s="585"/>
      <c r="S2607" s="814"/>
      <c r="T2607" s="814"/>
      <c r="U2607" s="814"/>
      <c r="V2607" s="814"/>
    </row>
    <row r="2608" spans="1:22" ht="15.75" hidden="1" customHeight="1" thickBot="1" x14ac:dyDescent="0.25">
      <c r="A2608" s="580" t="str">
        <f t="shared" si="265"/>
        <v/>
      </c>
      <c r="B2608" s="814"/>
      <c r="C2608" s="814"/>
      <c r="D2608" s="814"/>
      <c r="E2608" s="814"/>
      <c r="F2608" s="814"/>
      <c r="G2608" s="814"/>
      <c r="H2608" s="814"/>
      <c r="I2608" s="814"/>
      <c r="J2608" s="814"/>
      <c r="K2608" s="814"/>
      <c r="L2608" s="814"/>
      <c r="M2608" s="814"/>
      <c r="N2608" s="814"/>
      <c r="O2608" s="579">
        <f t="shared" si="263"/>
        <v>0</v>
      </c>
      <c r="P2608" s="585" t="e">
        <f t="shared" si="264"/>
        <v>#N/A</v>
      </c>
      <c r="Q2608" s="585"/>
      <c r="R2608" s="585"/>
      <c r="S2608" s="814"/>
      <c r="T2608" s="814"/>
      <c r="U2608" s="814"/>
      <c r="V2608" s="814"/>
    </row>
    <row r="2609" spans="1:22" ht="15.75" hidden="1" customHeight="1" thickBot="1" x14ac:dyDescent="0.25">
      <c r="A2609" s="580" t="str">
        <f t="shared" si="265"/>
        <v/>
      </c>
      <c r="B2609" s="814"/>
      <c r="C2609" s="814"/>
      <c r="D2609" s="814"/>
      <c r="E2609" s="814"/>
      <c r="F2609" s="814"/>
      <c r="G2609" s="814"/>
      <c r="H2609" s="814"/>
      <c r="I2609" s="814"/>
      <c r="J2609" s="814"/>
      <c r="K2609" s="814"/>
      <c r="L2609" s="814"/>
      <c r="M2609" s="814"/>
      <c r="N2609" s="814"/>
      <c r="O2609" s="579">
        <f t="shared" si="263"/>
        <v>0</v>
      </c>
      <c r="P2609" s="585" t="e">
        <f t="shared" si="264"/>
        <v>#N/A</v>
      </c>
      <c r="Q2609" s="585"/>
      <c r="R2609" s="585"/>
      <c r="S2609" s="814"/>
      <c r="T2609" s="814"/>
      <c r="U2609" s="814"/>
      <c r="V2609" s="814"/>
    </row>
    <row r="2610" spans="1:22" ht="15.75" hidden="1" customHeight="1" thickBot="1" x14ac:dyDescent="0.25">
      <c r="A2610" s="580" t="str">
        <f t="shared" si="265"/>
        <v/>
      </c>
      <c r="B2610" s="814"/>
      <c r="C2610" s="814"/>
      <c r="D2610" s="814"/>
      <c r="E2610" s="814"/>
      <c r="F2610" s="814"/>
      <c r="G2610" s="814"/>
      <c r="H2610" s="814"/>
      <c r="I2610" s="814"/>
      <c r="J2610" s="814"/>
      <c r="K2610" s="814"/>
      <c r="L2610" s="814"/>
      <c r="M2610" s="814"/>
      <c r="N2610" s="814"/>
      <c r="O2610" s="579">
        <f t="shared" si="263"/>
        <v>0</v>
      </c>
      <c r="P2610" s="585" t="e">
        <f t="shared" si="264"/>
        <v>#N/A</v>
      </c>
      <c r="Q2610" s="585"/>
      <c r="R2610" s="585"/>
      <c r="S2610" s="814"/>
      <c r="T2610" s="814"/>
      <c r="U2610" s="814"/>
      <c r="V2610" s="814"/>
    </row>
    <row r="2611" spans="1:22" ht="15.75" hidden="1" customHeight="1" thickBot="1" x14ac:dyDescent="0.25">
      <c r="A2611" s="580" t="str">
        <f t="shared" si="265"/>
        <v/>
      </c>
      <c r="B2611" s="814"/>
      <c r="C2611" s="814"/>
      <c r="D2611" s="814"/>
      <c r="E2611" s="814"/>
      <c r="F2611" s="814"/>
      <c r="G2611" s="814"/>
      <c r="H2611" s="814"/>
      <c r="I2611" s="814"/>
      <c r="J2611" s="814"/>
      <c r="K2611" s="814"/>
      <c r="L2611" s="814"/>
      <c r="M2611" s="814"/>
      <c r="N2611" s="814"/>
      <c r="O2611" s="579">
        <f t="shared" ref="O2611:O2674" si="266">ROUNDUP(IF(N2611="PENDANT",(VLOOKUP(L2611,$E$2:$I$9,5,FALSE)*M2611)),0)</f>
        <v>0</v>
      </c>
      <c r="P2611" s="585" t="e">
        <f t="shared" ref="P2611:P2674" si="267">ROUNDUP(VLOOKUP(L2611,$E$2:$I$9,5,FALSE)*M2611,0)</f>
        <v>#N/A</v>
      </c>
      <c r="Q2611" s="585"/>
      <c r="R2611" s="585"/>
      <c r="S2611" s="814"/>
      <c r="T2611" s="814"/>
      <c r="U2611" s="814"/>
      <c r="V2611" s="814"/>
    </row>
    <row r="2612" spans="1:22" ht="15.75" hidden="1" customHeight="1" thickBot="1" x14ac:dyDescent="0.25">
      <c r="A2612" s="580" t="str">
        <f t="shared" si="265"/>
        <v/>
      </c>
      <c r="B2612" s="814"/>
      <c r="C2612" s="814"/>
      <c r="D2612" s="814"/>
      <c r="E2612" s="814"/>
      <c r="F2612" s="814"/>
      <c r="G2612" s="814"/>
      <c r="H2612" s="814"/>
      <c r="I2612" s="814"/>
      <c r="J2612" s="814"/>
      <c r="K2612" s="814"/>
      <c r="L2612" s="814"/>
      <c r="M2612" s="814"/>
      <c r="N2612" s="814"/>
      <c r="O2612" s="579">
        <f t="shared" si="266"/>
        <v>0</v>
      </c>
      <c r="P2612" s="585" t="e">
        <f t="shared" si="267"/>
        <v>#N/A</v>
      </c>
      <c r="Q2612" s="585"/>
      <c r="R2612" s="585"/>
      <c r="S2612" s="814"/>
      <c r="T2612" s="814"/>
      <c r="U2612" s="814"/>
      <c r="V2612" s="814"/>
    </row>
    <row r="2613" spans="1:22" ht="15.75" hidden="1" customHeight="1" thickBot="1" x14ac:dyDescent="0.25">
      <c r="A2613" s="580" t="str">
        <f t="shared" si="265"/>
        <v/>
      </c>
      <c r="B2613" s="814"/>
      <c r="C2613" s="814"/>
      <c r="D2613" s="814"/>
      <c r="E2613" s="814"/>
      <c r="F2613" s="814"/>
      <c r="G2613" s="814"/>
      <c r="H2613" s="814"/>
      <c r="I2613" s="814"/>
      <c r="J2613" s="814"/>
      <c r="K2613" s="814"/>
      <c r="L2613" s="814"/>
      <c r="M2613" s="814"/>
      <c r="N2613" s="814"/>
      <c r="O2613" s="579">
        <f t="shared" si="266"/>
        <v>0</v>
      </c>
      <c r="P2613" s="585" t="e">
        <f t="shared" si="267"/>
        <v>#N/A</v>
      </c>
      <c r="Q2613" s="585"/>
      <c r="R2613" s="585"/>
      <c r="S2613" s="814"/>
      <c r="T2613" s="814"/>
      <c r="U2613" s="814"/>
      <c r="V2613" s="814"/>
    </row>
    <row r="2614" spans="1:22" ht="15.75" hidden="1" customHeight="1" thickBot="1" x14ac:dyDescent="0.25">
      <c r="A2614" s="580" t="str">
        <f t="shared" si="265"/>
        <v/>
      </c>
      <c r="B2614" s="814"/>
      <c r="C2614" s="814"/>
      <c r="D2614" s="814"/>
      <c r="E2614" s="814"/>
      <c r="F2614" s="814"/>
      <c r="G2614" s="814"/>
      <c r="H2614" s="814"/>
      <c r="I2614" s="814"/>
      <c r="J2614" s="814"/>
      <c r="K2614" s="814"/>
      <c r="L2614" s="814"/>
      <c r="M2614" s="814"/>
      <c r="N2614" s="814"/>
      <c r="O2614" s="579">
        <f t="shared" si="266"/>
        <v>0</v>
      </c>
      <c r="P2614" s="585" t="e">
        <f t="shared" si="267"/>
        <v>#N/A</v>
      </c>
      <c r="Q2614" s="585"/>
      <c r="R2614" s="585"/>
      <c r="S2614" s="814"/>
      <c r="T2614" s="814"/>
      <c r="U2614" s="814"/>
      <c r="V2614" s="814"/>
    </row>
    <row r="2615" spans="1:22" ht="15.75" hidden="1" customHeight="1" thickBot="1" x14ac:dyDescent="0.25">
      <c r="A2615" s="580" t="str">
        <f t="shared" si="265"/>
        <v/>
      </c>
      <c r="B2615" s="814"/>
      <c r="C2615" s="814"/>
      <c r="D2615" s="814"/>
      <c r="E2615" s="814"/>
      <c r="F2615" s="814"/>
      <c r="G2615" s="814"/>
      <c r="H2615" s="814"/>
      <c r="I2615" s="814"/>
      <c r="J2615" s="814"/>
      <c r="K2615" s="814"/>
      <c r="L2615" s="814"/>
      <c r="M2615" s="814"/>
      <c r="N2615" s="814"/>
      <c r="O2615" s="579">
        <f t="shared" si="266"/>
        <v>0</v>
      </c>
      <c r="P2615" s="585" t="e">
        <f t="shared" si="267"/>
        <v>#N/A</v>
      </c>
      <c r="Q2615" s="585"/>
      <c r="R2615" s="585"/>
      <c r="S2615" s="814"/>
      <c r="T2615" s="814"/>
      <c r="U2615" s="814"/>
      <c r="V2615" s="814"/>
    </row>
    <row r="2616" spans="1:22" ht="15.75" hidden="1" customHeight="1" thickBot="1" x14ac:dyDescent="0.25">
      <c r="A2616" s="580" t="str">
        <f t="shared" si="265"/>
        <v/>
      </c>
      <c r="B2616" s="814"/>
      <c r="C2616" s="814"/>
      <c r="D2616" s="814"/>
      <c r="E2616" s="814"/>
      <c r="F2616" s="814"/>
      <c r="G2616" s="814"/>
      <c r="H2616" s="814"/>
      <c r="I2616" s="814"/>
      <c r="J2616" s="814"/>
      <c r="K2616" s="814"/>
      <c r="L2616" s="814"/>
      <c r="M2616" s="814"/>
      <c r="N2616" s="814"/>
      <c r="O2616" s="579">
        <f t="shared" si="266"/>
        <v>0</v>
      </c>
      <c r="P2616" s="585" t="e">
        <f t="shared" si="267"/>
        <v>#N/A</v>
      </c>
      <c r="Q2616" s="585"/>
      <c r="R2616" s="585"/>
      <c r="S2616" s="814"/>
      <c r="T2616" s="814"/>
      <c r="U2616" s="814"/>
      <c r="V2616" s="814"/>
    </row>
    <row r="2617" spans="1:22" ht="15.75" hidden="1" customHeight="1" thickBot="1" x14ac:dyDescent="0.25">
      <c r="A2617" s="580" t="str">
        <f t="shared" si="265"/>
        <v/>
      </c>
      <c r="B2617" s="814"/>
      <c r="C2617" s="814"/>
      <c r="D2617" s="814"/>
      <c r="E2617" s="814"/>
      <c r="F2617" s="814"/>
      <c r="G2617" s="814"/>
      <c r="H2617" s="814"/>
      <c r="I2617" s="814"/>
      <c r="J2617" s="814"/>
      <c r="K2617" s="814"/>
      <c r="L2617" s="814"/>
      <c r="M2617" s="814"/>
      <c r="N2617" s="814"/>
      <c r="O2617" s="579">
        <f t="shared" si="266"/>
        <v>0</v>
      </c>
      <c r="P2617" s="585" t="e">
        <f t="shared" si="267"/>
        <v>#N/A</v>
      </c>
      <c r="Q2617" s="585"/>
      <c r="R2617" s="585"/>
      <c r="S2617" s="814"/>
      <c r="T2617" s="814"/>
      <c r="U2617" s="814"/>
      <c r="V2617" s="814"/>
    </row>
    <row r="2618" spans="1:22" ht="15.75" hidden="1" customHeight="1" thickBot="1" x14ac:dyDescent="0.25">
      <c r="A2618" s="580" t="str">
        <f t="shared" ref="A2618:A2681" si="268">CONCATENATE(C2618,G2618)</f>
        <v/>
      </c>
      <c r="B2618" s="814"/>
      <c r="C2618" s="814"/>
      <c r="D2618" s="814"/>
      <c r="E2618" s="814"/>
      <c r="F2618" s="814"/>
      <c r="G2618" s="814"/>
      <c r="H2618" s="814"/>
      <c r="I2618" s="814"/>
      <c r="J2618" s="814"/>
      <c r="K2618" s="814"/>
      <c r="L2618" s="814"/>
      <c r="M2618" s="814"/>
      <c r="N2618" s="814"/>
      <c r="O2618" s="579">
        <f t="shared" si="266"/>
        <v>0</v>
      </c>
      <c r="P2618" s="585" t="e">
        <f t="shared" si="267"/>
        <v>#N/A</v>
      </c>
      <c r="Q2618" s="585"/>
      <c r="R2618" s="585"/>
      <c r="S2618" s="814"/>
      <c r="T2618" s="814"/>
      <c r="U2618" s="814"/>
      <c r="V2618" s="814"/>
    </row>
    <row r="2619" spans="1:22" ht="15.75" hidden="1" customHeight="1" thickBot="1" x14ac:dyDescent="0.25">
      <c r="A2619" s="580" t="str">
        <f t="shared" si="268"/>
        <v/>
      </c>
      <c r="B2619" s="814"/>
      <c r="C2619" s="814"/>
      <c r="D2619" s="814"/>
      <c r="E2619" s="814"/>
      <c r="F2619" s="814"/>
      <c r="G2619" s="814"/>
      <c r="H2619" s="814"/>
      <c r="I2619" s="814"/>
      <c r="J2619" s="814"/>
      <c r="K2619" s="814"/>
      <c r="L2619" s="814"/>
      <c r="M2619" s="814"/>
      <c r="N2619" s="814"/>
      <c r="O2619" s="579">
        <f t="shared" si="266"/>
        <v>0</v>
      </c>
      <c r="P2619" s="585" t="e">
        <f t="shared" si="267"/>
        <v>#N/A</v>
      </c>
      <c r="Q2619" s="585"/>
      <c r="R2619" s="585"/>
      <c r="S2619" s="814"/>
      <c r="T2619" s="814"/>
      <c r="U2619" s="814"/>
      <c r="V2619" s="814"/>
    </row>
    <row r="2620" spans="1:22" ht="15.75" hidden="1" customHeight="1" thickBot="1" x14ac:dyDescent="0.25">
      <c r="A2620" s="580" t="str">
        <f t="shared" si="268"/>
        <v/>
      </c>
      <c r="B2620" s="814"/>
      <c r="C2620" s="814"/>
      <c r="D2620" s="814"/>
      <c r="E2620" s="814"/>
      <c r="F2620" s="814"/>
      <c r="G2620" s="814"/>
      <c r="H2620" s="814"/>
      <c r="I2620" s="814"/>
      <c r="J2620" s="814"/>
      <c r="K2620" s="814"/>
      <c r="L2620" s="814"/>
      <c r="M2620" s="814"/>
      <c r="N2620" s="814"/>
      <c r="O2620" s="579">
        <f t="shared" si="266"/>
        <v>0</v>
      </c>
      <c r="P2620" s="585" t="e">
        <f t="shared" si="267"/>
        <v>#N/A</v>
      </c>
      <c r="Q2620" s="585"/>
      <c r="R2620" s="585"/>
      <c r="S2620" s="814"/>
      <c r="T2620" s="814"/>
      <c r="U2620" s="814"/>
      <c r="V2620" s="814"/>
    </row>
    <row r="2621" spans="1:22" ht="15.75" hidden="1" customHeight="1" thickBot="1" x14ac:dyDescent="0.25">
      <c r="A2621" s="580" t="str">
        <f t="shared" si="268"/>
        <v/>
      </c>
      <c r="B2621" s="814"/>
      <c r="C2621" s="814"/>
      <c r="D2621" s="814"/>
      <c r="E2621" s="814"/>
      <c r="F2621" s="814"/>
      <c r="G2621" s="814"/>
      <c r="H2621" s="814"/>
      <c r="I2621" s="814"/>
      <c r="J2621" s="814"/>
      <c r="K2621" s="814"/>
      <c r="L2621" s="814"/>
      <c r="M2621" s="814"/>
      <c r="N2621" s="814"/>
      <c r="O2621" s="579">
        <f t="shared" si="266"/>
        <v>0</v>
      </c>
      <c r="P2621" s="585" t="e">
        <f t="shared" si="267"/>
        <v>#N/A</v>
      </c>
      <c r="Q2621" s="585"/>
      <c r="R2621" s="585"/>
      <c r="S2621" s="814"/>
      <c r="T2621" s="814"/>
      <c r="U2621" s="814"/>
      <c r="V2621" s="814"/>
    </row>
    <row r="2622" spans="1:22" ht="15.75" hidden="1" customHeight="1" thickBot="1" x14ac:dyDescent="0.25">
      <c r="A2622" s="580" t="str">
        <f t="shared" si="268"/>
        <v/>
      </c>
      <c r="B2622" s="814"/>
      <c r="C2622" s="814"/>
      <c r="D2622" s="814"/>
      <c r="E2622" s="814"/>
      <c r="F2622" s="814"/>
      <c r="G2622" s="814"/>
      <c r="H2622" s="814"/>
      <c r="I2622" s="814"/>
      <c r="J2622" s="814"/>
      <c r="K2622" s="814"/>
      <c r="L2622" s="814"/>
      <c r="M2622" s="814"/>
      <c r="N2622" s="814"/>
      <c r="O2622" s="579">
        <f t="shared" si="266"/>
        <v>0</v>
      </c>
      <c r="P2622" s="585" t="e">
        <f t="shared" si="267"/>
        <v>#N/A</v>
      </c>
      <c r="Q2622" s="585"/>
      <c r="R2622" s="585"/>
      <c r="S2622" s="814"/>
      <c r="T2622" s="814"/>
      <c r="U2622" s="814"/>
      <c r="V2622" s="814"/>
    </row>
    <row r="2623" spans="1:22" ht="15.75" hidden="1" customHeight="1" thickBot="1" x14ac:dyDescent="0.25">
      <c r="A2623" s="580" t="str">
        <f t="shared" si="268"/>
        <v/>
      </c>
      <c r="B2623" s="814"/>
      <c r="C2623" s="814"/>
      <c r="D2623" s="814"/>
      <c r="E2623" s="814"/>
      <c r="F2623" s="814"/>
      <c r="G2623" s="814"/>
      <c r="H2623" s="814"/>
      <c r="I2623" s="814"/>
      <c r="J2623" s="814"/>
      <c r="K2623" s="814"/>
      <c r="L2623" s="814"/>
      <c r="M2623" s="814"/>
      <c r="N2623" s="814"/>
      <c r="O2623" s="579">
        <f t="shared" si="266"/>
        <v>0</v>
      </c>
      <c r="P2623" s="585" t="e">
        <f t="shared" si="267"/>
        <v>#N/A</v>
      </c>
      <c r="Q2623" s="585"/>
      <c r="R2623" s="585"/>
      <c r="S2623" s="814"/>
      <c r="T2623" s="814"/>
      <c r="U2623" s="814"/>
      <c r="V2623" s="814"/>
    </row>
    <row r="2624" spans="1:22" ht="15.75" hidden="1" customHeight="1" thickBot="1" x14ac:dyDescent="0.25">
      <c r="A2624" s="580" t="str">
        <f t="shared" si="268"/>
        <v/>
      </c>
      <c r="B2624" s="814"/>
      <c r="C2624" s="814"/>
      <c r="D2624" s="814"/>
      <c r="E2624" s="814"/>
      <c r="F2624" s="814"/>
      <c r="G2624" s="814"/>
      <c r="H2624" s="814"/>
      <c r="I2624" s="814"/>
      <c r="J2624" s="814"/>
      <c r="K2624" s="814"/>
      <c r="L2624" s="814"/>
      <c r="M2624" s="814"/>
      <c r="N2624" s="814"/>
      <c r="O2624" s="579">
        <f t="shared" si="266"/>
        <v>0</v>
      </c>
      <c r="P2624" s="585" t="e">
        <f t="shared" si="267"/>
        <v>#N/A</v>
      </c>
      <c r="Q2624" s="585"/>
      <c r="R2624" s="585"/>
      <c r="S2624" s="814"/>
      <c r="T2624" s="814"/>
      <c r="U2624" s="814"/>
      <c r="V2624" s="814"/>
    </row>
    <row r="2625" spans="1:22" ht="15.75" hidden="1" customHeight="1" thickBot="1" x14ac:dyDescent="0.25">
      <c r="A2625" s="580" t="str">
        <f t="shared" si="268"/>
        <v/>
      </c>
      <c r="B2625" s="814"/>
      <c r="C2625" s="814"/>
      <c r="D2625" s="814"/>
      <c r="E2625" s="814"/>
      <c r="F2625" s="814"/>
      <c r="G2625" s="814"/>
      <c r="H2625" s="814"/>
      <c r="I2625" s="814"/>
      <c r="J2625" s="814"/>
      <c r="K2625" s="814"/>
      <c r="L2625" s="814"/>
      <c r="M2625" s="814"/>
      <c r="N2625" s="814"/>
      <c r="O2625" s="579">
        <f t="shared" si="266"/>
        <v>0</v>
      </c>
      <c r="P2625" s="585" t="e">
        <f t="shared" si="267"/>
        <v>#N/A</v>
      </c>
      <c r="Q2625" s="585"/>
      <c r="R2625" s="585"/>
      <c r="S2625" s="814"/>
      <c r="T2625" s="814"/>
      <c r="U2625" s="814"/>
      <c r="V2625" s="814"/>
    </row>
    <row r="2626" spans="1:22" ht="15.75" hidden="1" customHeight="1" thickBot="1" x14ac:dyDescent="0.25">
      <c r="A2626" s="580" t="str">
        <f t="shared" si="268"/>
        <v/>
      </c>
      <c r="B2626" s="814"/>
      <c r="C2626" s="814"/>
      <c r="D2626" s="814"/>
      <c r="E2626" s="814"/>
      <c r="F2626" s="814"/>
      <c r="G2626" s="814"/>
      <c r="H2626" s="814"/>
      <c r="I2626" s="814"/>
      <c r="J2626" s="814"/>
      <c r="K2626" s="814"/>
      <c r="L2626" s="814"/>
      <c r="M2626" s="814"/>
      <c r="N2626" s="814"/>
      <c r="O2626" s="579">
        <f t="shared" si="266"/>
        <v>0</v>
      </c>
      <c r="P2626" s="585" t="e">
        <f t="shared" si="267"/>
        <v>#N/A</v>
      </c>
      <c r="Q2626" s="585"/>
      <c r="R2626" s="585"/>
      <c r="S2626" s="814"/>
      <c r="T2626" s="814"/>
      <c r="U2626" s="814"/>
      <c r="V2626" s="814"/>
    </row>
    <row r="2627" spans="1:22" ht="15.75" hidden="1" customHeight="1" thickBot="1" x14ac:dyDescent="0.25">
      <c r="A2627" s="580" t="str">
        <f t="shared" si="268"/>
        <v/>
      </c>
      <c r="B2627" s="814"/>
      <c r="C2627" s="814"/>
      <c r="D2627" s="814"/>
      <c r="E2627" s="814"/>
      <c r="F2627" s="814"/>
      <c r="G2627" s="814"/>
      <c r="H2627" s="814"/>
      <c r="I2627" s="814"/>
      <c r="J2627" s="814"/>
      <c r="K2627" s="814"/>
      <c r="L2627" s="814"/>
      <c r="M2627" s="814"/>
      <c r="N2627" s="814"/>
      <c r="O2627" s="579">
        <f t="shared" si="266"/>
        <v>0</v>
      </c>
      <c r="P2627" s="585" t="e">
        <f t="shared" si="267"/>
        <v>#N/A</v>
      </c>
      <c r="Q2627" s="585"/>
      <c r="R2627" s="585"/>
      <c r="S2627" s="814"/>
      <c r="T2627" s="814"/>
      <c r="U2627" s="814"/>
      <c r="V2627" s="814"/>
    </row>
    <row r="2628" spans="1:22" ht="15.75" hidden="1" customHeight="1" thickBot="1" x14ac:dyDescent="0.25">
      <c r="A2628" s="580" t="str">
        <f t="shared" si="268"/>
        <v/>
      </c>
      <c r="B2628" s="814"/>
      <c r="C2628" s="814"/>
      <c r="D2628" s="814"/>
      <c r="E2628" s="814"/>
      <c r="F2628" s="814"/>
      <c r="G2628" s="814"/>
      <c r="H2628" s="814"/>
      <c r="I2628" s="814"/>
      <c r="J2628" s="814"/>
      <c r="K2628" s="814"/>
      <c r="L2628" s="814"/>
      <c r="M2628" s="814"/>
      <c r="N2628" s="814"/>
      <c r="O2628" s="579">
        <f t="shared" si="266"/>
        <v>0</v>
      </c>
      <c r="P2628" s="585" t="e">
        <f t="shared" si="267"/>
        <v>#N/A</v>
      </c>
      <c r="Q2628" s="585"/>
      <c r="R2628" s="585"/>
      <c r="S2628" s="814"/>
      <c r="T2628" s="814"/>
      <c r="U2628" s="814"/>
      <c r="V2628" s="814"/>
    </row>
    <row r="2629" spans="1:22" ht="15.75" hidden="1" customHeight="1" thickBot="1" x14ac:dyDescent="0.25">
      <c r="A2629" s="580" t="str">
        <f t="shared" si="268"/>
        <v/>
      </c>
      <c r="B2629" s="814"/>
      <c r="C2629" s="814"/>
      <c r="D2629" s="814"/>
      <c r="E2629" s="814"/>
      <c r="F2629" s="814"/>
      <c r="G2629" s="814"/>
      <c r="H2629" s="814"/>
      <c r="I2629" s="814"/>
      <c r="J2629" s="814"/>
      <c r="K2629" s="814"/>
      <c r="L2629" s="814"/>
      <c r="M2629" s="814"/>
      <c r="N2629" s="814"/>
      <c r="O2629" s="579">
        <f t="shared" si="266"/>
        <v>0</v>
      </c>
      <c r="P2629" s="585" t="e">
        <f t="shared" si="267"/>
        <v>#N/A</v>
      </c>
      <c r="Q2629" s="585"/>
      <c r="R2629" s="585"/>
      <c r="S2629" s="814"/>
      <c r="T2629" s="814"/>
      <c r="U2629" s="814"/>
      <c r="V2629" s="814"/>
    </row>
    <row r="2630" spans="1:22" ht="15.75" hidden="1" customHeight="1" thickBot="1" x14ac:dyDescent="0.25">
      <c r="A2630" s="580" t="str">
        <f t="shared" si="268"/>
        <v/>
      </c>
      <c r="B2630" s="814"/>
      <c r="C2630" s="814"/>
      <c r="D2630" s="814"/>
      <c r="E2630" s="814"/>
      <c r="F2630" s="814"/>
      <c r="G2630" s="814"/>
      <c r="H2630" s="814"/>
      <c r="I2630" s="814"/>
      <c r="J2630" s="814"/>
      <c r="K2630" s="814"/>
      <c r="L2630" s="814"/>
      <c r="M2630" s="814"/>
      <c r="N2630" s="814"/>
      <c r="O2630" s="579">
        <f t="shared" si="266"/>
        <v>0</v>
      </c>
      <c r="P2630" s="585" t="e">
        <f t="shared" si="267"/>
        <v>#N/A</v>
      </c>
      <c r="Q2630" s="585"/>
      <c r="R2630" s="585"/>
      <c r="S2630" s="814"/>
      <c r="T2630" s="814"/>
      <c r="U2630" s="814"/>
      <c r="V2630" s="814"/>
    </row>
    <row r="2631" spans="1:22" ht="15.75" hidden="1" customHeight="1" thickBot="1" x14ac:dyDescent="0.25">
      <c r="A2631" s="580" t="str">
        <f t="shared" si="268"/>
        <v/>
      </c>
      <c r="B2631" s="814"/>
      <c r="C2631" s="814"/>
      <c r="D2631" s="814"/>
      <c r="E2631" s="814"/>
      <c r="F2631" s="814"/>
      <c r="G2631" s="814"/>
      <c r="H2631" s="814"/>
      <c r="I2631" s="814"/>
      <c r="J2631" s="814"/>
      <c r="K2631" s="814"/>
      <c r="L2631" s="814"/>
      <c r="M2631" s="814"/>
      <c r="N2631" s="814"/>
      <c r="O2631" s="579">
        <f t="shared" si="266"/>
        <v>0</v>
      </c>
      <c r="P2631" s="585" t="e">
        <f t="shared" si="267"/>
        <v>#N/A</v>
      </c>
      <c r="Q2631" s="585"/>
      <c r="R2631" s="585"/>
      <c r="S2631" s="814"/>
      <c r="T2631" s="814"/>
      <c r="U2631" s="814"/>
      <c r="V2631" s="814"/>
    </row>
    <row r="2632" spans="1:22" ht="15.75" hidden="1" customHeight="1" thickBot="1" x14ac:dyDescent="0.25">
      <c r="A2632" s="580" t="str">
        <f t="shared" si="268"/>
        <v/>
      </c>
      <c r="B2632" s="814"/>
      <c r="C2632" s="814"/>
      <c r="D2632" s="814"/>
      <c r="E2632" s="814"/>
      <c r="F2632" s="814"/>
      <c r="G2632" s="814"/>
      <c r="H2632" s="814"/>
      <c r="I2632" s="814"/>
      <c r="J2632" s="814"/>
      <c r="K2632" s="814"/>
      <c r="L2632" s="814"/>
      <c r="M2632" s="814"/>
      <c r="N2632" s="814"/>
      <c r="O2632" s="579">
        <f t="shared" si="266"/>
        <v>0</v>
      </c>
      <c r="P2632" s="585" t="e">
        <f t="shared" si="267"/>
        <v>#N/A</v>
      </c>
      <c r="Q2632" s="585"/>
      <c r="R2632" s="585"/>
      <c r="S2632" s="814"/>
      <c r="T2632" s="814"/>
      <c r="U2632" s="814"/>
      <c r="V2632" s="814"/>
    </row>
    <row r="2633" spans="1:22" ht="15.75" hidden="1" customHeight="1" thickBot="1" x14ac:dyDescent="0.25">
      <c r="A2633" s="580" t="str">
        <f t="shared" si="268"/>
        <v/>
      </c>
      <c r="B2633" s="814"/>
      <c r="C2633" s="814"/>
      <c r="D2633" s="814"/>
      <c r="E2633" s="814"/>
      <c r="F2633" s="814"/>
      <c r="G2633" s="814"/>
      <c r="H2633" s="814"/>
      <c r="I2633" s="814"/>
      <c r="J2633" s="814"/>
      <c r="K2633" s="814"/>
      <c r="L2633" s="814"/>
      <c r="M2633" s="814"/>
      <c r="N2633" s="814"/>
      <c r="O2633" s="579">
        <f t="shared" si="266"/>
        <v>0</v>
      </c>
      <c r="P2633" s="585" t="e">
        <f t="shared" si="267"/>
        <v>#N/A</v>
      </c>
      <c r="Q2633" s="585"/>
      <c r="R2633" s="585"/>
      <c r="S2633" s="814"/>
      <c r="T2633" s="814"/>
      <c r="U2633" s="814"/>
      <c r="V2633" s="814"/>
    </row>
    <row r="2634" spans="1:22" ht="15.75" hidden="1" customHeight="1" thickBot="1" x14ac:dyDescent="0.25">
      <c r="A2634" s="580" t="str">
        <f t="shared" si="268"/>
        <v/>
      </c>
      <c r="B2634" s="814"/>
      <c r="C2634" s="814"/>
      <c r="D2634" s="814"/>
      <c r="E2634" s="814"/>
      <c r="F2634" s="814"/>
      <c r="G2634" s="814"/>
      <c r="H2634" s="814"/>
      <c r="I2634" s="814"/>
      <c r="J2634" s="814"/>
      <c r="K2634" s="814"/>
      <c r="L2634" s="814"/>
      <c r="M2634" s="814"/>
      <c r="N2634" s="814"/>
      <c r="O2634" s="579">
        <f t="shared" si="266"/>
        <v>0</v>
      </c>
      <c r="P2634" s="585" t="e">
        <f t="shared" si="267"/>
        <v>#N/A</v>
      </c>
      <c r="Q2634" s="585"/>
      <c r="R2634" s="585"/>
      <c r="S2634" s="814"/>
      <c r="T2634" s="814"/>
      <c r="U2634" s="814"/>
      <c r="V2634" s="814"/>
    </row>
    <row r="2635" spans="1:22" ht="15.75" hidden="1" customHeight="1" thickBot="1" x14ac:dyDescent="0.25">
      <c r="A2635" s="580" t="str">
        <f t="shared" si="268"/>
        <v/>
      </c>
      <c r="B2635" s="814"/>
      <c r="C2635" s="814"/>
      <c r="D2635" s="814"/>
      <c r="E2635" s="814"/>
      <c r="F2635" s="814"/>
      <c r="G2635" s="814"/>
      <c r="H2635" s="814"/>
      <c r="I2635" s="814"/>
      <c r="J2635" s="814"/>
      <c r="K2635" s="814"/>
      <c r="L2635" s="814"/>
      <c r="M2635" s="814"/>
      <c r="N2635" s="814"/>
      <c r="O2635" s="579">
        <f t="shared" si="266"/>
        <v>0</v>
      </c>
      <c r="P2635" s="585" t="e">
        <f t="shared" si="267"/>
        <v>#N/A</v>
      </c>
      <c r="Q2635" s="585"/>
      <c r="R2635" s="585"/>
      <c r="S2635" s="814"/>
      <c r="T2635" s="814"/>
      <c r="U2635" s="814"/>
      <c r="V2635" s="814"/>
    </row>
    <row r="2636" spans="1:22" ht="15.75" hidden="1" customHeight="1" thickBot="1" x14ac:dyDescent="0.25">
      <c r="A2636" s="580" t="str">
        <f t="shared" si="268"/>
        <v/>
      </c>
      <c r="B2636" s="814"/>
      <c r="C2636" s="814"/>
      <c r="D2636" s="814"/>
      <c r="E2636" s="814"/>
      <c r="F2636" s="814"/>
      <c r="G2636" s="814"/>
      <c r="H2636" s="814"/>
      <c r="I2636" s="814"/>
      <c r="J2636" s="814"/>
      <c r="K2636" s="814"/>
      <c r="L2636" s="814"/>
      <c r="M2636" s="814"/>
      <c r="N2636" s="814"/>
      <c r="O2636" s="579">
        <f t="shared" si="266"/>
        <v>0</v>
      </c>
      <c r="P2636" s="585" t="e">
        <f t="shared" si="267"/>
        <v>#N/A</v>
      </c>
      <c r="Q2636" s="585"/>
      <c r="R2636" s="585"/>
      <c r="S2636" s="814"/>
      <c r="T2636" s="814"/>
      <c r="U2636" s="814"/>
      <c r="V2636" s="814"/>
    </row>
    <row r="2637" spans="1:22" ht="15.75" hidden="1" customHeight="1" thickBot="1" x14ac:dyDescent="0.25">
      <c r="A2637" s="580" t="str">
        <f t="shared" si="268"/>
        <v/>
      </c>
      <c r="B2637" s="814"/>
      <c r="C2637" s="814"/>
      <c r="D2637" s="814"/>
      <c r="E2637" s="814"/>
      <c r="F2637" s="814"/>
      <c r="G2637" s="814"/>
      <c r="H2637" s="814"/>
      <c r="I2637" s="814"/>
      <c r="J2637" s="814"/>
      <c r="K2637" s="814"/>
      <c r="L2637" s="814"/>
      <c r="M2637" s="814"/>
      <c r="N2637" s="814"/>
      <c r="O2637" s="579">
        <f t="shared" si="266"/>
        <v>0</v>
      </c>
      <c r="P2637" s="585" t="e">
        <f t="shared" si="267"/>
        <v>#N/A</v>
      </c>
      <c r="Q2637" s="585"/>
      <c r="R2637" s="585"/>
      <c r="S2637" s="814"/>
      <c r="T2637" s="814"/>
      <c r="U2637" s="814"/>
      <c r="V2637" s="814"/>
    </row>
    <row r="2638" spans="1:22" ht="15.75" hidden="1" customHeight="1" thickBot="1" x14ac:dyDescent="0.25">
      <c r="A2638" s="580" t="str">
        <f t="shared" si="268"/>
        <v/>
      </c>
      <c r="B2638" s="814"/>
      <c r="C2638" s="814"/>
      <c r="D2638" s="814"/>
      <c r="E2638" s="814"/>
      <c r="F2638" s="814"/>
      <c r="G2638" s="814"/>
      <c r="H2638" s="814"/>
      <c r="I2638" s="814"/>
      <c r="J2638" s="814"/>
      <c r="K2638" s="814"/>
      <c r="L2638" s="814"/>
      <c r="M2638" s="814"/>
      <c r="N2638" s="814"/>
      <c r="O2638" s="579">
        <f t="shared" si="266"/>
        <v>0</v>
      </c>
      <c r="P2638" s="585" t="e">
        <f t="shared" si="267"/>
        <v>#N/A</v>
      </c>
      <c r="Q2638" s="585"/>
      <c r="R2638" s="585"/>
      <c r="S2638" s="814"/>
      <c r="T2638" s="814"/>
      <c r="U2638" s="814"/>
      <c r="V2638" s="814"/>
    </row>
    <row r="2639" spans="1:22" ht="15.75" hidden="1" customHeight="1" thickBot="1" x14ac:dyDescent="0.25">
      <c r="A2639" s="580" t="str">
        <f t="shared" si="268"/>
        <v/>
      </c>
      <c r="B2639" s="814"/>
      <c r="C2639" s="814"/>
      <c r="D2639" s="814"/>
      <c r="E2639" s="814"/>
      <c r="F2639" s="814"/>
      <c r="G2639" s="814"/>
      <c r="H2639" s="814"/>
      <c r="I2639" s="814"/>
      <c r="J2639" s="814"/>
      <c r="K2639" s="814"/>
      <c r="L2639" s="814"/>
      <c r="M2639" s="814"/>
      <c r="N2639" s="814"/>
      <c r="O2639" s="579">
        <f t="shared" si="266"/>
        <v>0</v>
      </c>
      <c r="P2639" s="585" t="e">
        <f t="shared" si="267"/>
        <v>#N/A</v>
      </c>
      <c r="Q2639" s="585"/>
      <c r="R2639" s="585"/>
      <c r="S2639" s="814"/>
      <c r="T2639" s="814"/>
      <c r="U2639" s="814"/>
      <c r="V2639" s="814"/>
    </row>
    <row r="2640" spans="1:22" ht="15.75" hidden="1" customHeight="1" thickBot="1" x14ac:dyDescent="0.25">
      <c r="A2640" s="580" t="str">
        <f t="shared" si="268"/>
        <v/>
      </c>
      <c r="B2640" s="814"/>
      <c r="C2640" s="814"/>
      <c r="D2640" s="814"/>
      <c r="E2640" s="814"/>
      <c r="F2640" s="814"/>
      <c r="G2640" s="814"/>
      <c r="H2640" s="814"/>
      <c r="I2640" s="814"/>
      <c r="J2640" s="814"/>
      <c r="K2640" s="814"/>
      <c r="L2640" s="814"/>
      <c r="M2640" s="814"/>
      <c r="N2640" s="814"/>
      <c r="O2640" s="579">
        <f t="shared" si="266"/>
        <v>0</v>
      </c>
      <c r="P2640" s="585" t="e">
        <f t="shared" si="267"/>
        <v>#N/A</v>
      </c>
      <c r="Q2640" s="585"/>
      <c r="R2640" s="585"/>
      <c r="S2640" s="814"/>
      <c r="T2640" s="814"/>
      <c r="U2640" s="814"/>
      <c r="V2640" s="814"/>
    </row>
    <row r="2641" spans="1:22" ht="15.75" hidden="1" customHeight="1" thickBot="1" x14ac:dyDescent="0.25">
      <c r="A2641" s="580" t="str">
        <f t="shared" si="268"/>
        <v/>
      </c>
      <c r="B2641" s="814"/>
      <c r="C2641" s="814"/>
      <c r="D2641" s="814"/>
      <c r="E2641" s="814"/>
      <c r="F2641" s="814"/>
      <c r="G2641" s="814"/>
      <c r="H2641" s="814"/>
      <c r="I2641" s="814"/>
      <c r="J2641" s="814"/>
      <c r="K2641" s="814"/>
      <c r="L2641" s="814"/>
      <c r="M2641" s="814"/>
      <c r="N2641" s="814"/>
      <c r="O2641" s="579">
        <f t="shared" si="266"/>
        <v>0</v>
      </c>
      <c r="P2641" s="585" t="e">
        <f t="shared" si="267"/>
        <v>#N/A</v>
      </c>
      <c r="Q2641" s="585"/>
      <c r="R2641" s="585"/>
      <c r="S2641" s="814"/>
      <c r="T2641" s="814"/>
      <c r="U2641" s="814"/>
      <c r="V2641" s="814"/>
    </row>
    <row r="2642" spans="1:22" ht="15.75" hidden="1" customHeight="1" thickBot="1" x14ac:dyDescent="0.25">
      <c r="A2642" s="580" t="str">
        <f t="shared" si="268"/>
        <v/>
      </c>
      <c r="B2642" s="814"/>
      <c r="C2642" s="814"/>
      <c r="D2642" s="814"/>
      <c r="E2642" s="814"/>
      <c r="F2642" s="814"/>
      <c r="G2642" s="814"/>
      <c r="H2642" s="814"/>
      <c r="I2642" s="814"/>
      <c r="J2642" s="814"/>
      <c r="K2642" s="814"/>
      <c r="L2642" s="814"/>
      <c r="M2642" s="814"/>
      <c r="N2642" s="814"/>
      <c r="O2642" s="579">
        <f t="shared" si="266"/>
        <v>0</v>
      </c>
      <c r="P2642" s="585" t="e">
        <f t="shared" si="267"/>
        <v>#N/A</v>
      </c>
      <c r="Q2642" s="585"/>
      <c r="R2642" s="585"/>
      <c r="S2642" s="814"/>
      <c r="T2642" s="814"/>
      <c r="U2642" s="814"/>
      <c r="V2642" s="814"/>
    </row>
    <row r="2643" spans="1:22" ht="15.75" hidden="1" customHeight="1" thickBot="1" x14ac:dyDescent="0.25">
      <c r="A2643" s="580" t="str">
        <f t="shared" si="268"/>
        <v/>
      </c>
      <c r="B2643" s="814"/>
      <c r="C2643" s="814"/>
      <c r="D2643" s="814"/>
      <c r="E2643" s="814"/>
      <c r="F2643" s="814"/>
      <c r="G2643" s="814"/>
      <c r="H2643" s="814"/>
      <c r="I2643" s="814"/>
      <c r="J2643" s="814"/>
      <c r="K2643" s="814"/>
      <c r="L2643" s="814"/>
      <c r="M2643" s="814"/>
      <c r="N2643" s="814"/>
      <c r="O2643" s="579">
        <f t="shared" si="266"/>
        <v>0</v>
      </c>
      <c r="P2643" s="585" t="e">
        <f t="shared" si="267"/>
        <v>#N/A</v>
      </c>
      <c r="Q2643" s="585"/>
      <c r="R2643" s="585"/>
      <c r="S2643" s="814"/>
      <c r="T2643" s="814"/>
      <c r="U2643" s="814"/>
      <c r="V2643" s="814"/>
    </row>
    <row r="2644" spans="1:22" ht="15.75" hidden="1" customHeight="1" thickBot="1" x14ac:dyDescent="0.25">
      <c r="A2644" s="580" t="str">
        <f t="shared" si="268"/>
        <v/>
      </c>
      <c r="B2644" s="814"/>
      <c r="C2644" s="814"/>
      <c r="D2644" s="814"/>
      <c r="E2644" s="814"/>
      <c r="F2644" s="814"/>
      <c r="G2644" s="814"/>
      <c r="H2644" s="814"/>
      <c r="I2644" s="814"/>
      <c r="J2644" s="814"/>
      <c r="K2644" s="814"/>
      <c r="L2644" s="814"/>
      <c r="M2644" s="814"/>
      <c r="N2644" s="814"/>
      <c r="O2644" s="579">
        <f t="shared" si="266"/>
        <v>0</v>
      </c>
      <c r="P2644" s="585" t="e">
        <f t="shared" si="267"/>
        <v>#N/A</v>
      </c>
      <c r="Q2644" s="585"/>
      <c r="R2644" s="585"/>
      <c r="S2644" s="814"/>
      <c r="T2644" s="814"/>
      <c r="U2644" s="814"/>
      <c r="V2644" s="814"/>
    </row>
    <row r="2645" spans="1:22" ht="15.75" hidden="1" customHeight="1" thickBot="1" x14ac:dyDescent="0.25">
      <c r="A2645" s="580" t="str">
        <f t="shared" si="268"/>
        <v/>
      </c>
      <c r="B2645" s="814"/>
      <c r="C2645" s="814"/>
      <c r="D2645" s="814"/>
      <c r="E2645" s="814"/>
      <c r="F2645" s="814"/>
      <c r="G2645" s="814"/>
      <c r="H2645" s="814"/>
      <c r="I2645" s="814"/>
      <c r="J2645" s="814"/>
      <c r="K2645" s="814"/>
      <c r="L2645" s="814"/>
      <c r="M2645" s="814"/>
      <c r="N2645" s="814"/>
      <c r="O2645" s="579">
        <f t="shared" si="266"/>
        <v>0</v>
      </c>
      <c r="P2645" s="585" t="e">
        <f t="shared" si="267"/>
        <v>#N/A</v>
      </c>
      <c r="Q2645" s="585"/>
      <c r="R2645" s="585"/>
      <c r="S2645" s="814"/>
      <c r="T2645" s="814"/>
      <c r="U2645" s="814"/>
      <c r="V2645" s="814"/>
    </row>
    <row r="2646" spans="1:22" ht="15.75" hidden="1" customHeight="1" thickBot="1" x14ac:dyDescent="0.25">
      <c r="A2646" s="580" t="str">
        <f t="shared" si="268"/>
        <v/>
      </c>
      <c r="B2646" s="814"/>
      <c r="C2646" s="814"/>
      <c r="D2646" s="814"/>
      <c r="E2646" s="814"/>
      <c r="F2646" s="814"/>
      <c r="G2646" s="814"/>
      <c r="H2646" s="814"/>
      <c r="I2646" s="814"/>
      <c r="J2646" s="814"/>
      <c r="K2646" s="814"/>
      <c r="L2646" s="814"/>
      <c r="M2646" s="814"/>
      <c r="N2646" s="814"/>
      <c r="O2646" s="579">
        <f t="shared" si="266"/>
        <v>0</v>
      </c>
      <c r="P2646" s="585" t="e">
        <f t="shared" si="267"/>
        <v>#N/A</v>
      </c>
      <c r="Q2646" s="585"/>
      <c r="R2646" s="585"/>
      <c r="S2646" s="814"/>
      <c r="T2646" s="814"/>
      <c r="U2646" s="814"/>
      <c r="V2646" s="814"/>
    </row>
    <row r="2647" spans="1:22" ht="15.75" hidden="1" customHeight="1" thickBot="1" x14ac:dyDescent="0.25">
      <c r="A2647" s="580" t="str">
        <f t="shared" si="268"/>
        <v/>
      </c>
      <c r="B2647" s="814"/>
      <c r="C2647" s="814"/>
      <c r="D2647" s="814"/>
      <c r="E2647" s="814"/>
      <c r="F2647" s="814"/>
      <c r="G2647" s="814"/>
      <c r="H2647" s="814"/>
      <c r="I2647" s="814"/>
      <c r="J2647" s="814"/>
      <c r="K2647" s="814"/>
      <c r="L2647" s="814"/>
      <c r="M2647" s="814"/>
      <c r="N2647" s="814"/>
      <c r="O2647" s="579">
        <f t="shared" si="266"/>
        <v>0</v>
      </c>
      <c r="P2647" s="585" t="e">
        <f t="shared" si="267"/>
        <v>#N/A</v>
      </c>
      <c r="Q2647" s="585"/>
      <c r="R2647" s="585"/>
      <c r="S2647" s="814"/>
      <c r="T2647" s="814"/>
      <c r="U2647" s="814"/>
      <c r="V2647" s="814"/>
    </row>
    <row r="2648" spans="1:22" ht="15.75" hidden="1" customHeight="1" thickBot="1" x14ac:dyDescent="0.25">
      <c r="A2648" s="580" t="str">
        <f t="shared" si="268"/>
        <v/>
      </c>
      <c r="B2648" s="814"/>
      <c r="C2648" s="814"/>
      <c r="D2648" s="814"/>
      <c r="E2648" s="814"/>
      <c r="F2648" s="814"/>
      <c r="G2648" s="814"/>
      <c r="H2648" s="814"/>
      <c r="I2648" s="814"/>
      <c r="J2648" s="814"/>
      <c r="K2648" s="814"/>
      <c r="L2648" s="814"/>
      <c r="M2648" s="814"/>
      <c r="N2648" s="814"/>
      <c r="O2648" s="579">
        <f t="shared" si="266"/>
        <v>0</v>
      </c>
      <c r="P2648" s="585" t="e">
        <f t="shared" si="267"/>
        <v>#N/A</v>
      </c>
      <c r="Q2648" s="585"/>
      <c r="R2648" s="585"/>
      <c r="S2648" s="814"/>
      <c r="T2648" s="814"/>
      <c r="U2648" s="814"/>
      <c r="V2648" s="814"/>
    </row>
    <row r="2649" spans="1:22" ht="15.75" hidden="1" customHeight="1" thickBot="1" x14ac:dyDescent="0.25">
      <c r="A2649" s="580" t="str">
        <f t="shared" si="268"/>
        <v/>
      </c>
      <c r="B2649" s="814"/>
      <c r="C2649" s="814"/>
      <c r="D2649" s="814"/>
      <c r="E2649" s="814"/>
      <c r="F2649" s="814"/>
      <c r="G2649" s="814"/>
      <c r="H2649" s="814"/>
      <c r="I2649" s="814"/>
      <c r="J2649" s="814"/>
      <c r="K2649" s="814"/>
      <c r="L2649" s="814"/>
      <c r="M2649" s="814"/>
      <c r="N2649" s="814"/>
      <c r="O2649" s="579">
        <f t="shared" si="266"/>
        <v>0</v>
      </c>
      <c r="P2649" s="585" t="e">
        <f t="shared" si="267"/>
        <v>#N/A</v>
      </c>
      <c r="Q2649" s="585"/>
      <c r="R2649" s="585"/>
      <c r="S2649" s="814"/>
      <c r="T2649" s="814"/>
      <c r="U2649" s="814"/>
      <c r="V2649" s="814"/>
    </row>
    <row r="2650" spans="1:22" ht="15.75" hidden="1" customHeight="1" thickBot="1" x14ac:dyDescent="0.25">
      <c r="A2650" s="580" t="str">
        <f t="shared" si="268"/>
        <v/>
      </c>
      <c r="B2650" s="814"/>
      <c r="C2650" s="814"/>
      <c r="D2650" s="814"/>
      <c r="E2650" s="814"/>
      <c r="F2650" s="814"/>
      <c r="G2650" s="814"/>
      <c r="H2650" s="814"/>
      <c r="I2650" s="814"/>
      <c r="J2650" s="814"/>
      <c r="K2650" s="814"/>
      <c r="L2650" s="814"/>
      <c r="M2650" s="814"/>
      <c r="N2650" s="814"/>
      <c r="O2650" s="579">
        <f t="shared" si="266"/>
        <v>0</v>
      </c>
      <c r="P2650" s="585" t="e">
        <f t="shared" si="267"/>
        <v>#N/A</v>
      </c>
      <c r="Q2650" s="585"/>
      <c r="R2650" s="585"/>
      <c r="S2650" s="814"/>
      <c r="T2650" s="814"/>
      <c r="U2650" s="814"/>
      <c r="V2650" s="814"/>
    </row>
    <row r="2651" spans="1:22" ht="15.75" hidden="1" customHeight="1" thickBot="1" x14ac:dyDescent="0.25">
      <c r="A2651" s="580" t="str">
        <f t="shared" si="268"/>
        <v/>
      </c>
      <c r="B2651" s="814"/>
      <c r="C2651" s="814"/>
      <c r="D2651" s="814"/>
      <c r="E2651" s="814"/>
      <c r="F2651" s="814"/>
      <c r="G2651" s="814"/>
      <c r="H2651" s="814"/>
      <c r="I2651" s="814"/>
      <c r="J2651" s="814"/>
      <c r="K2651" s="814"/>
      <c r="L2651" s="814"/>
      <c r="M2651" s="814"/>
      <c r="N2651" s="814"/>
      <c r="O2651" s="579">
        <f t="shared" si="266"/>
        <v>0</v>
      </c>
      <c r="P2651" s="585" t="e">
        <f t="shared" si="267"/>
        <v>#N/A</v>
      </c>
      <c r="Q2651" s="585"/>
      <c r="R2651" s="585"/>
      <c r="S2651" s="814"/>
      <c r="T2651" s="814"/>
      <c r="U2651" s="814"/>
      <c r="V2651" s="814"/>
    </row>
    <row r="2652" spans="1:22" ht="15.75" hidden="1" customHeight="1" thickBot="1" x14ac:dyDescent="0.25">
      <c r="A2652" s="580" t="str">
        <f t="shared" si="268"/>
        <v/>
      </c>
      <c r="B2652" s="814"/>
      <c r="C2652" s="814"/>
      <c r="D2652" s="814"/>
      <c r="E2652" s="814"/>
      <c r="F2652" s="814"/>
      <c r="G2652" s="814"/>
      <c r="H2652" s="814"/>
      <c r="I2652" s="814"/>
      <c r="J2652" s="814"/>
      <c r="K2652" s="814"/>
      <c r="L2652" s="814"/>
      <c r="M2652" s="814"/>
      <c r="N2652" s="814"/>
      <c r="O2652" s="579">
        <f t="shared" si="266"/>
        <v>0</v>
      </c>
      <c r="P2652" s="585" t="e">
        <f t="shared" si="267"/>
        <v>#N/A</v>
      </c>
      <c r="Q2652" s="585"/>
      <c r="R2652" s="585"/>
      <c r="S2652" s="814"/>
      <c r="T2652" s="814"/>
      <c r="U2652" s="814"/>
      <c r="V2652" s="814"/>
    </row>
    <row r="2653" spans="1:22" ht="15.75" hidden="1" customHeight="1" thickBot="1" x14ac:dyDescent="0.25">
      <c r="A2653" s="580" t="str">
        <f t="shared" si="268"/>
        <v/>
      </c>
      <c r="B2653" s="814"/>
      <c r="C2653" s="814"/>
      <c r="D2653" s="814"/>
      <c r="E2653" s="814"/>
      <c r="F2653" s="814"/>
      <c r="G2653" s="814"/>
      <c r="H2653" s="814"/>
      <c r="I2653" s="814"/>
      <c r="J2653" s="814"/>
      <c r="K2653" s="814"/>
      <c r="L2653" s="814"/>
      <c r="M2653" s="814"/>
      <c r="N2653" s="814"/>
      <c r="O2653" s="579">
        <f t="shared" si="266"/>
        <v>0</v>
      </c>
      <c r="P2653" s="585" t="e">
        <f t="shared" si="267"/>
        <v>#N/A</v>
      </c>
      <c r="Q2653" s="585"/>
      <c r="R2653" s="585"/>
      <c r="S2653" s="814"/>
      <c r="T2653" s="814"/>
      <c r="U2653" s="814"/>
      <c r="V2653" s="814"/>
    </row>
    <row r="2654" spans="1:22" ht="15.75" hidden="1" customHeight="1" thickBot="1" x14ac:dyDescent="0.25">
      <c r="A2654" s="580" t="str">
        <f t="shared" si="268"/>
        <v/>
      </c>
      <c r="B2654" s="814"/>
      <c r="C2654" s="814"/>
      <c r="D2654" s="814"/>
      <c r="E2654" s="814"/>
      <c r="F2654" s="814"/>
      <c r="G2654" s="814"/>
      <c r="H2654" s="814"/>
      <c r="I2654" s="814"/>
      <c r="J2654" s="814"/>
      <c r="K2654" s="814"/>
      <c r="L2654" s="814"/>
      <c r="M2654" s="814"/>
      <c r="N2654" s="814"/>
      <c r="O2654" s="579">
        <f t="shared" si="266"/>
        <v>0</v>
      </c>
      <c r="P2654" s="585" t="e">
        <f t="shared" si="267"/>
        <v>#N/A</v>
      </c>
      <c r="Q2654" s="585"/>
      <c r="R2654" s="585"/>
      <c r="S2654" s="814"/>
      <c r="T2654" s="814"/>
      <c r="U2654" s="814"/>
      <c r="V2654" s="814"/>
    </row>
    <row r="2655" spans="1:22" ht="15.75" hidden="1" customHeight="1" thickBot="1" x14ac:dyDescent="0.25">
      <c r="A2655" s="580" t="str">
        <f t="shared" si="268"/>
        <v/>
      </c>
      <c r="B2655" s="814"/>
      <c r="C2655" s="814"/>
      <c r="D2655" s="814"/>
      <c r="E2655" s="814"/>
      <c r="F2655" s="814"/>
      <c r="G2655" s="814"/>
      <c r="H2655" s="814"/>
      <c r="I2655" s="814"/>
      <c r="J2655" s="814"/>
      <c r="K2655" s="814"/>
      <c r="L2655" s="814"/>
      <c r="M2655" s="814"/>
      <c r="N2655" s="814"/>
      <c r="O2655" s="579">
        <f t="shared" si="266"/>
        <v>0</v>
      </c>
      <c r="P2655" s="585" t="e">
        <f t="shared" si="267"/>
        <v>#N/A</v>
      </c>
      <c r="Q2655" s="585"/>
      <c r="R2655" s="585"/>
      <c r="S2655" s="814"/>
      <c r="T2655" s="814"/>
      <c r="U2655" s="814"/>
      <c r="V2655" s="814"/>
    </row>
    <row r="2656" spans="1:22" ht="15.75" hidden="1" customHeight="1" thickBot="1" x14ac:dyDescent="0.25">
      <c r="A2656" s="580" t="str">
        <f t="shared" si="268"/>
        <v/>
      </c>
      <c r="B2656" s="814"/>
      <c r="C2656" s="814"/>
      <c r="D2656" s="814"/>
      <c r="E2656" s="814"/>
      <c r="F2656" s="814"/>
      <c r="G2656" s="814"/>
      <c r="H2656" s="814"/>
      <c r="I2656" s="814"/>
      <c r="J2656" s="814"/>
      <c r="K2656" s="814"/>
      <c r="L2656" s="814"/>
      <c r="M2656" s="814"/>
      <c r="N2656" s="814"/>
      <c r="O2656" s="579">
        <f t="shared" si="266"/>
        <v>0</v>
      </c>
      <c r="P2656" s="585" t="e">
        <f t="shared" si="267"/>
        <v>#N/A</v>
      </c>
      <c r="Q2656" s="585"/>
      <c r="R2656" s="585"/>
      <c r="S2656" s="814"/>
      <c r="T2656" s="814"/>
      <c r="U2656" s="814"/>
      <c r="V2656" s="814"/>
    </row>
    <row r="2657" spans="1:22" ht="15.75" hidden="1" customHeight="1" thickBot="1" x14ac:dyDescent="0.25">
      <c r="A2657" s="580" t="str">
        <f t="shared" si="268"/>
        <v/>
      </c>
      <c r="B2657" s="814"/>
      <c r="C2657" s="814"/>
      <c r="D2657" s="814"/>
      <c r="E2657" s="814"/>
      <c r="F2657" s="814"/>
      <c r="G2657" s="814"/>
      <c r="H2657" s="814"/>
      <c r="I2657" s="814"/>
      <c r="J2657" s="814"/>
      <c r="K2657" s="814"/>
      <c r="L2657" s="814"/>
      <c r="M2657" s="814"/>
      <c r="N2657" s="814"/>
      <c r="O2657" s="579">
        <f t="shared" si="266"/>
        <v>0</v>
      </c>
      <c r="P2657" s="585" t="e">
        <f t="shared" si="267"/>
        <v>#N/A</v>
      </c>
      <c r="Q2657" s="585"/>
      <c r="R2657" s="585"/>
      <c r="S2657" s="814"/>
      <c r="T2657" s="814"/>
      <c r="U2657" s="814"/>
      <c r="V2657" s="814"/>
    </row>
    <row r="2658" spans="1:22" ht="15.75" hidden="1" customHeight="1" thickBot="1" x14ac:dyDescent="0.25">
      <c r="A2658" s="580" t="str">
        <f t="shared" si="268"/>
        <v/>
      </c>
      <c r="B2658" s="814"/>
      <c r="C2658" s="814"/>
      <c r="D2658" s="814"/>
      <c r="E2658" s="814"/>
      <c r="F2658" s="814"/>
      <c r="G2658" s="814"/>
      <c r="H2658" s="814"/>
      <c r="I2658" s="814"/>
      <c r="J2658" s="814"/>
      <c r="K2658" s="814"/>
      <c r="L2658" s="814"/>
      <c r="M2658" s="814"/>
      <c r="N2658" s="814"/>
      <c r="O2658" s="579">
        <f t="shared" si="266"/>
        <v>0</v>
      </c>
      <c r="P2658" s="585" t="e">
        <f t="shared" si="267"/>
        <v>#N/A</v>
      </c>
      <c r="Q2658" s="585"/>
      <c r="R2658" s="585"/>
      <c r="S2658" s="814"/>
      <c r="T2658" s="814"/>
      <c r="U2658" s="814"/>
      <c r="V2658" s="814"/>
    </row>
    <row r="2659" spans="1:22" ht="15.75" hidden="1" customHeight="1" thickBot="1" x14ac:dyDescent="0.25">
      <c r="A2659" s="580" t="str">
        <f t="shared" si="268"/>
        <v/>
      </c>
      <c r="B2659" s="814"/>
      <c r="C2659" s="814"/>
      <c r="D2659" s="814"/>
      <c r="E2659" s="814"/>
      <c r="F2659" s="814"/>
      <c r="G2659" s="814"/>
      <c r="H2659" s="814"/>
      <c r="I2659" s="814"/>
      <c r="J2659" s="814"/>
      <c r="K2659" s="814"/>
      <c r="L2659" s="814"/>
      <c r="M2659" s="814"/>
      <c r="N2659" s="814"/>
      <c r="O2659" s="579">
        <f t="shared" si="266"/>
        <v>0</v>
      </c>
      <c r="P2659" s="585" t="e">
        <f t="shared" si="267"/>
        <v>#N/A</v>
      </c>
      <c r="Q2659" s="585"/>
      <c r="R2659" s="585"/>
      <c r="S2659" s="814"/>
      <c r="T2659" s="814"/>
      <c r="U2659" s="814"/>
      <c r="V2659" s="814"/>
    </row>
    <row r="2660" spans="1:22" ht="15.75" hidden="1" customHeight="1" thickBot="1" x14ac:dyDescent="0.25">
      <c r="A2660" s="580" t="str">
        <f t="shared" si="268"/>
        <v/>
      </c>
      <c r="B2660" s="814"/>
      <c r="C2660" s="814"/>
      <c r="D2660" s="814"/>
      <c r="E2660" s="814"/>
      <c r="F2660" s="814"/>
      <c r="G2660" s="814"/>
      <c r="H2660" s="814"/>
      <c r="I2660" s="814"/>
      <c r="J2660" s="814"/>
      <c r="K2660" s="814"/>
      <c r="L2660" s="814"/>
      <c r="M2660" s="814"/>
      <c r="N2660" s="814"/>
      <c r="O2660" s="579">
        <f t="shared" si="266"/>
        <v>0</v>
      </c>
      <c r="P2660" s="585" t="e">
        <f t="shared" si="267"/>
        <v>#N/A</v>
      </c>
      <c r="Q2660" s="585"/>
      <c r="R2660" s="585"/>
      <c r="S2660" s="814"/>
      <c r="T2660" s="814"/>
      <c r="U2660" s="814"/>
      <c r="V2660" s="814"/>
    </row>
    <row r="2661" spans="1:22" ht="15.75" hidden="1" customHeight="1" thickBot="1" x14ac:dyDescent="0.25">
      <c r="A2661" s="580" t="str">
        <f t="shared" si="268"/>
        <v/>
      </c>
      <c r="B2661" s="814"/>
      <c r="C2661" s="814"/>
      <c r="D2661" s="814"/>
      <c r="E2661" s="814"/>
      <c r="F2661" s="814"/>
      <c r="G2661" s="814"/>
      <c r="H2661" s="814"/>
      <c r="I2661" s="814"/>
      <c r="J2661" s="814"/>
      <c r="K2661" s="814"/>
      <c r="L2661" s="814"/>
      <c r="M2661" s="814"/>
      <c r="N2661" s="814"/>
      <c r="O2661" s="579">
        <f t="shared" si="266"/>
        <v>0</v>
      </c>
      <c r="P2661" s="585" t="e">
        <f t="shared" si="267"/>
        <v>#N/A</v>
      </c>
      <c r="Q2661" s="585"/>
      <c r="R2661" s="585"/>
      <c r="S2661" s="814"/>
      <c r="T2661" s="814"/>
      <c r="U2661" s="814"/>
      <c r="V2661" s="814"/>
    </row>
    <row r="2662" spans="1:22" ht="15.75" hidden="1" customHeight="1" thickBot="1" x14ac:dyDescent="0.25">
      <c r="A2662" s="580" t="str">
        <f t="shared" si="268"/>
        <v/>
      </c>
      <c r="B2662" s="814"/>
      <c r="C2662" s="814"/>
      <c r="D2662" s="814"/>
      <c r="E2662" s="814"/>
      <c r="F2662" s="814"/>
      <c r="G2662" s="814"/>
      <c r="H2662" s="814"/>
      <c r="I2662" s="814"/>
      <c r="J2662" s="814"/>
      <c r="K2662" s="814"/>
      <c r="L2662" s="814"/>
      <c r="M2662" s="814"/>
      <c r="N2662" s="814"/>
      <c r="O2662" s="579">
        <f t="shared" si="266"/>
        <v>0</v>
      </c>
      <c r="P2662" s="585" t="e">
        <f t="shared" si="267"/>
        <v>#N/A</v>
      </c>
      <c r="Q2662" s="585"/>
      <c r="R2662" s="585"/>
      <c r="S2662" s="814"/>
      <c r="T2662" s="814"/>
      <c r="U2662" s="814"/>
      <c r="V2662" s="814"/>
    </row>
    <row r="2663" spans="1:22" ht="15.75" hidden="1" customHeight="1" thickBot="1" x14ac:dyDescent="0.25">
      <c r="A2663" s="580" t="str">
        <f t="shared" si="268"/>
        <v/>
      </c>
      <c r="B2663" s="814"/>
      <c r="C2663" s="814"/>
      <c r="D2663" s="814"/>
      <c r="E2663" s="814"/>
      <c r="F2663" s="814"/>
      <c r="G2663" s="814"/>
      <c r="H2663" s="814"/>
      <c r="I2663" s="814"/>
      <c r="J2663" s="814"/>
      <c r="K2663" s="814"/>
      <c r="L2663" s="814"/>
      <c r="M2663" s="814"/>
      <c r="N2663" s="814"/>
      <c r="O2663" s="579">
        <f t="shared" si="266"/>
        <v>0</v>
      </c>
      <c r="P2663" s="585" t="e">
        <f t="shared" si="267"/>
        <v>#N/A</v>
      </c>
      <c r="Q2663" s="585"/>
      <c r="R2663" s="585"/>
      <c r="S2663" s="814"/>
      <c r="T2663" s="814"/>
      <c r="U2663" s="814"/>
      <c r="V2663" s="814"/>
    </row>
    <row r="2664" spans="1:22" ht="15.75" hidden="1" customHeight="1" thickBot="1" x14ac:dyDescent="0.25">
      <c r="A2664" s="580" t="str">
        <f t="shared" si="268"/>
        <v/>
      </c>
      <c r="B2664" s="814"/>
      <c r="C2664" s="814"/>
      <c r="D2664" s="814"/>
      <c r="E2664" s="814"/>
      <c r="F2664" s="814"/>
      <c r="G2664" s="814"/>
      <c r="H2664" s="814"/>
      <c r="I2664" s="814"/>
      <c r="J2664" s="814"/>
      <c r="K2664" s="814"/>
      <c r="L2664" s="814"/>
      <c r="M2664" s="814"/>
      <c r="N2664" s="814"/>
      <c r="O2664" s="579">
        <f t="shared" si="266"/>
        <v>0</v>
      </c>
      <c r="P2664" s="585" t="e">
        <f t="shared" si="267"/>
        <v>#N/A</v>
      </c>
      <c r="Q2664" s="585"/>
      <c r="R2664" s="585"/>
      <c r="S2664" s="814"/>
      <c r="T2664" s="814"/>
      <c r="U2664" s="814"/>
      <c r="V2664" s="814"/>
    </row>
    <row r="2665" spans="1:22" ht="15.75" hidden="1" customHeight="1" thickBot="1" x14ac:dyDescent="0.25">
      <c r="A2665" s="580" t="str">
        <f t="shared" si="268"/>
        <v/>
      </c>
      <c r="B2665" s="814"/>
      <c r="C2665" s="814"/>
      <c r="D2665" s="814"/>
      <c r="E2665" s="814"/>
      <c r="F2665" s="814"/>
      <c r="G2665" s="814"/>
      <c r="H2665" s="814"/>
      <c r="I2665" s="814"/>
      <c r="J2665" s="814"/>
      <c r="K2665" s="814"/>
      <c r="L2665" s="814"/>
      <c r="M2665" s="814"/>
      <c r="N2665" s="814"/>
      <c r="O2665" s="579">
        <f t="shared" si="266"/>
        <v>0</v>
      </c>
      <c r="P2665" s="585" t="e">
        <f t="shared" si="267"/>
        <v>#N/A</v>
      </c>
      <c r="Q2665" s="585"/>
      <c r="R2665" s="585"/>
      <c r="S2665" s="814"/>
      <c r="T2665" s="814"/>
      <c r="U2665" s="814"/>
      <c r="V2665" s="814"/>
    </row>
    <row r="2666" spans="1:22" ht="15.75" hidden="1" customHeight="1" thickBot="1" x14ac:dyDescent="0.25">
      <c r="A2666" s="580" t="str">
        <f t="shared" si="268"/>
        <v/>
      </c>
      <c r="B2666" s="814"/>
      <c r="C2666" s="814"/>
      <c r="D2666" s="814"/>
      <c r="E2666" s="814"/>
      <c r="F2666" s="814"/>
      <c r="G2666" s="814"/>
      <c r="H2666" s="814"/>
      <c r="I2666" s="814"/>
      <c r="J2666" s="814"/>
      <c r="K2666" s="814"/>
      <c r="L2666" s="814"/>
      <c r="M2666" s="814"/>
      <c r="N2666" s="814"/>
      <c r="O2666" s="579">
        <f t="shared" si="266"/>
        <v>0</v>
      </c>
      <c r="P2666" s="585" t="e">
        <f t="shared" si="267"/>
        <v>#N/A</v>
      </c>
      <c r="Q2666" s="585"/>
      <c r="R2666" s="585"/>
      <c r="S2666" s="814"/>
      <c r="T2666" s="814"/>
      <c r="U2666" s="814"/>
      <c r="V2666" s="814"/>
    </row>
    <row r="2667" spans="1:22" ht="15.75" hidden="1" customHeight="1" thickBot="1" x14ac:dyDescent="0.25">
      <c r="A2667" s="580" t="str">
        <f t="shared" si="268"/>
        <v/>
      </c>
      <c r="B2667" s="814"/>
      <c r="C2667" s="814"/>
      <c r="D2667" s="814"/>
      <c r="E2667" s="814"/>
      <c r="F2667" s="814"/>
      <c r="G2667" s="814"/>
      <c r="H2667" s="814"/>
      <c r="I2667" s="814"/>
      <c r="J2667" s="814"/>
      <c r="K2667" s="814"/>
      <c r="L2667" s="814"/>
      <c r="M2667" s="814"/>
      <c r="N2667" s="814"/>
      <c r="O2667" s="579">
        <f t="shared" si="266"/>
        <v>0</v>
      </c>
      <c r="P2667" s="585" t="e">
        <f t="shared" si="267"/>
        <v>#N/A</v>
      </c>
      <c r="Q2667" s="585"/>
      <c r="R2667" s="585"/>
      <c r="S2667" s="814"/>
      <c r="T2667" s="814"/>
      <c r="U2667" s="814"/>
      <c r="V2667" s="814"/>
    </row>
    <row r="2668" spans="1:22" ht="15.75" hidden="1" customHeight="1" thickBot="1" x14ac:dyDescent="0.25">
      <c r="A2668" s="580" t="str">
        <f t="shared" si="268"/>
        <v/>
      </c>
      <c r="B2668" s="814"/>
      <c r="C2668" s="814"/>
      <c r="D2668" s="814"/>
      <c r="E2668" s="814"/>
      <c r="F2668" s="814"/>
      <c r="G2668" s="814"/>
      <c r="H2668" s="814"/>
      <c r="I2668" s="814"/>
      <c r="J2668" s="814"/>
      <c r="K2668" s="814"/>
      <c r="L2668" s="814"/>
      <c r="M2668" s="814"/>
      <c r="N2668" s="814"/>
      <c r="O2668" s="579">
        <f t="shared" si="266"/>
        <v>0</v>
      </c>
      <c r="P2668" s="585" t="e">
        <f t="shared" si="267"/>
        <v>#N/A</v>
      </c>
      <c r="Q2668" s="585"/>
      <c r="R2668" s="585"/>
      <c r="S2668" s="814"/>
      <c r="T2668" s="814"/>
      <c r="U2668" s="814"/>
      <c r="V2668" s="814"/>
    </row>
    <row r="2669" spans="1:22" ht="15.75" hidden="1" customHeight="1" thickBot="1" x14ac:dyDescent="0.25">
      <c r="A2669" s="580" t="str">
        <f t="shared" si="268"/>
        <v/>
      </c>
      <c r="B2669" s="814"/>
      <c r="C2669" s="814"/>
      <c r="D2669" s="814"/>
      <c r="E2669" s="814"/>
      <c r="F2669" s="814"/>
      <c r="G2669" s="814"/>
      <c r="H2669" s="814"/>
      <c r="I2669" s="814"/>
      <c r="J2669" s="814"/>
      <c r="K2669" s="814"/>
      <c r="L2669" s="814"/>
      <c r="M2669" s="814"/>
      <c r="N2669" s="814"/>
      <c r="O2669" s="579">
        <f t="shared" si="266"/>
        <v>0</v>
      </c>
      <c r="P2669" s="585" t="e">
        <f t="shared" si="267"/>
        <v>#N/A</v>
      </c>
      <c r="Q2669" s="585"/>
      <c r="R2669" s="585"/>
      <c r="S2669" s="814"/>
      <c r="T2669" s="814"/>
      <c r="U2669" s="814"/>
      <c r="V2669" s="814"/>
    </row>
    <row r="2670" spans="1:22" ht="15.75" hidden="1" customHeight="1" thickBot="1" x14ac:dyDescent="0.25">
      <c r="A2670" s="580" t="str">
        <f t="shared" si="268"/>
        <v/>
      </c>
      <c r="B2670" s="814"/>
      <c r="C2670" s="814"/>
      <c r="D2670" s="814"/>
      <c r="E2670" s="814"/>
      <c r="F2670" s="814"/>
      <c r="G2670" s="814"/>
      <c r="H2670" s="814"/>
      <c r="I2670" s="814"/>
      <c r="J2670" s="814"/>
      <c r="K2670" s="814"/>
      <c r="L2670" s="814"/>
      <c r="M2670" s="814"/>
      <c r="N2670" s="814"/>
      <c r="O2670" s="579">
        <f t="shared" si="266"/>
        <v>0</v>
      </c>
      <c r="P2670" s="585" t="e">
        <f t="shared" si="267"/>
        <v>#N/A</v>
      </c>
      <c r="Q2670" s="585"/>
      <c r="R2670" s="585"/>
      <c r="S2670" s="814"/>
      <c r="T2670" s="814"/>
      <c r="U2670" s="814"/>
      <c r="V2670" s="814"/>
    </row>
    <row r="2671" spans="1:22" ht="15.75" hidden="1" customHeight="1" thickBot="1" x14ac:dyDescent="0.25">
      <c r="A2671" s="580" t="str">
        <f t="shared" si="268"/>
        <v/>
      </c>
      <c r="B2671" s="814"/>
      <c r="C2671" s="814"/>
      <c r="D2671" s="814"/>
      <c r="E2671" s="814"/>
      <c r="F2671" s="814"/>
      <c r="G2671" s="814"/>
      <c r="H2671" s="814"/>
      <c r="I2671" s="814"/>
      <c r="J2671" s="814"/>
      <c r="K2671" s="814"/>
      <c r="L2671" s="814"/>
      <c r="M2671" s="814"/>
      <c r="N2671" s="814"/>
      <c r="O2671" s="579">
        <f t="shared" si="266"/>
        <v>0</v>
      </c>
      <c r="P2671" s="585" t="e">
        <f t="shared" si="267"/>
        <v>#N/A</v>
      </c>
      <c r="Q2671" s="585"/>
      <c r="R2671" s="585"/>
      <c r="S2671" s="814"/>
      <c r="T2671" s="814"/>
      <c r="U2671" s="814"/>
      <c r="V2671" s="814"/>
    </row>
    <row r="2672" spans="1:22" ht="15.75" hidden="1" customHeight="1" thickBot="1" x14ac:dyDescent="0.25">
      <c r="A2672" s="580" t="str">
        <f t="shared" si="268"/>
        <v/>
      </c>
      <c r="B2672" s="814"/>
      <c r="C2672" s="814"/>
      <c r="D2672" s="814"/>
      <c r="E2672" s="814"/>
      <c r="F2672" s="814"/>
      <c r="G2672" s="814"/>
      <c r="H2672" s="814"/>
      <c r="I2672" s="814"/>
      <c r="J2672" s="814"/>
      <c r="K2672" s="814"/>
      <c r="L2672" s="814"/>
      <c r="M2672" s="814"/>
      <c r="N2672" s="814"/>
      <c r="O2672" s="579">
        <f t="shared" si="266"/>
        <v>0</v>
      </c>
      <c r="P2672" s="585" t="e">
        <f t="shared" si="267"/>
        <v>#N/A</v>
      </c>
      <c r="Q2672" s="585"/>
      <c r="R2672" s="585"/>
      <c r="S2672" s="814"/>
      <c r="T2672" s="814"/>
      <c r="U2672" s="814"/>
      <c r="V2672" s="814"/>
    </row>
    <row r="2673" spans="1:22" ht="15.75" hidden="1" customHeight="1" thickBot="1" x14ac:dyDescent="0.25">
      <c r="A2673" s="580" t="str">
        <f t="shared" si="268"/>
        <v/>
      </c>
      <c r="B2673" s="814"/>
      <c r="C2673" s="814"/>
      <c r="D2673" s="814"/>
      <c r="E2673" s="814"/>
      <c r="F2673" s="814"/>
      <c r="G2673" s="814"/>
      <c r="H2673" s="814"/>
      <c r="I2673" s="814"/>
      <c r="J2673" s="814"/>
      <c r="K2673" s="814"/>
      <c r="L2673" s="814"/>
      <c r="M2673" s="814"/>
      <c r="N2673" s="814"/>
      <c r="O2673" s="579">
        <f t="shared" si="266"/>
        <v>0</v>
      </c>
      <c r="P2673" s="585" t="e">
        <f t="shared" si="267"/>
        <v>#N/A</v>
      </c>
      <c r="Q2673" s="585"/>
      <c r="R2673" s="585"/>
      <c r="S2673" s="814"/>
      <c r="T2673" s="814"/>
      <c r="U2673" s="814"/>
      <c r="V2673" s="814"/>
    </row>
    <row r="2674" spans="1:22" ht="15.75" hidden="1" customHeight="1" thickBot="1" x14ac:dyDescent="0.25">
      <c r="A2674" s="580" t="str">
        <f t="shared" si="268"/>
        <v/>
      </c>
      <c r="B2674" s="814"/>
      <c r="C2674" s="814"/>
      <c r="D2674" s="814"/>
      <c r="E2674" s="814"/>
      <c r="F2674" s="814"/>
      <c r="G2674" s="814"/>
      <c r="H2674" s="814"/>
      <c r="I2674" s="814"/>
      <c r="J2674" s="814"/>
      <c r="K2674" s="814"/>
      <c r="L2674" s="814"/>
      <c r="M2674" s="814"/>
      <c r="N2674" s="814"/>
      <c r="O2674" s="579">
        <f t="shared" si="266"/>
        <v>0</v>
      </c>
      <c r="P2674" s="585" t="e">
        <f t="shared" si="267"/>
        <v>#N/A</v>
      </c>
      <c r="Q2674" s="585"/>
      <c r="R2674" s="585"/>
      <c r="S2674" s="814"/>
      <c r="T2674" s="814"/>
      <c r="U2674" s="814"/>
      <c r="V2674" s="814"/>
    </row>
    <row r="2675" spans="1:22" ht="15.75" hidden="1" customHeight="1" thickBot="1" x14ac:dyDescent="0.25">
      <c r="A2675" s="580" t="str">
        <f t="shared" si="268"/>
        <v/>
      </c>
      <c r="B2675" s="814"/>
      <c r="C2675" s="814"/>
      <c r="D2675" s="814"/>
      <c r="E2675" s="814"/>
      <c r="F2675" s="814"/>
      <c r="G2675" s="814"/>
      <c r="H2675" s="814"/>
      <c r="I2675" s="814"/>
      <c r="J2675" s="814"/>
      <c r="K2675" s="814"/>
      <c r="L2675" s="814"/>
      <c r="M2675" s="814"/>
      <c r="N2675" s="814"/>
      <c r="O2675" s="579">
        <f t="shared" ref="O2675:O2738" si="269">ROUNDUP(IF(N2675="PENDANT",(VLOOKUP(L2675,$E$2:$I$9,5,FALSE)*M2675)),0)</f>
        <v>0</v>
      </c>
      <c r="P2675" s="585" t="e">
        <f t="shared" ref="P2675:P2738" si="270">ROUNDUP(VLOOKUP(L2675,$E$2:$I$9,5,FALSE)*M2675,0)</f>
        <v>#N/A</v>
      </c>
      <c r="Q2675" s="585"/>
      <c r="R2675" s="585"/>
      <c r="S2675" s="814"/>
      <c r="T2675" s="814"/>
      <c r="U2675" s="814"/>
      <c r="V2675" s="814"/>
    </row>
    <row r="2676" spans="1:22" ht="15.75" hidden="1" customHeight="1" thickBot="1" x14ac:dyDescent="0.25">
      <c r="A2676" s="580" t="str">
        <f t="shared" si="268"/>
        <v/>
      </c>
      <c r="B2676" s="814"/>
      <c r="C2676" s="814"/>
      <c r="D2676" s="814"/>
      <c r="E2676" s="814"/>
      <c r="F2676" s="814"/>
      <c r="G2676" s="814"/>
      <c r="H2676" s="814"/>
      <c r="I2676" s="814"/>
      <c r="J2676" s="814"/>
      <c r="K2676" s="814"/>
      <c r="L2676" s="814"/>
      <c r="M2676" s="814"/>
      <c r="N2676" s="814"/>
      <c r="O2676" s="579">
        <f t="shared" si="269"/>
        <v>0</v>
      </c>
      <c r="P2676" s="585" t="e">
        <f t="shared" si="270"/>
        <v>#N/A</v>
      </c>
      <c r="Q2676" s="585"/>
      <c r="R2676" s="585"/>
      <c r="S2676" s="814"/>
      <c r="T2676" s="814"/>
      <c r="U2676" s="814"/>
      <c r="V2676" s="814"/>
    </row>
    <row r="2677" spans="1:22" ht="15.75" hidden="1" customHeight="1" thickBot="1" x14ac:dyDescent="0.25">
      <c r="A2677" s="580" t="str">
        <f t="shared" si="268"/>
        <v/>
      </c>
      <c r="B2677" s="814"/>
      <c r="C2677" s="814"/>
      <c r="D2677" s="814"/>
      <c r="E2677" s="814"/>
      <c r="F2677" s="814"/>
      <c r="G2677" s="814"/>
      <c r="H2677" s="814"/>
      <c r="I2677" s="814"/>
      <c r="J2677" s="814"/>
      <c r="K2677" s="814"/>
      <c r="L2677" s="814"/>
      <c r="M2677" s="814"/>
      <c r="N2677" s="814"/>
      <c r="O2677" s="579">
        <f t="shared" si="269"/>
        <v>0</v>
      </c>
      <c r="P2677" s="585" t="e">
        <f t="shared" si="270"/>
        <v>#N/A</v>
      </c>
      <c r="Q2677" s="585"/>
      <c r="R2677" s="585"/>
      <c r="S2677" s="814"/>
      <c r="T2677" s="814"/>
      <c r="U2677" s="814"/>
      <c r="V2677" s="814"/>
    </row>
    <row r="2678" spans="1:22" ht="15.75" hidden="1" customHeight="1" thickBot="1" x14ac:dyDescent="0.25">
      <c r="A2678" s="580" t="str">
        <f t="shared" si="268"/>
        <v/>
      </c>
      <c r="B2678" s="814"/>
      <c r="C2678" s="814"/>
      <c r="D2678" s="814"/>
      <c r="E2678" s="814"/>
      <c r="F2678" s="814"/>
      <c r="G2678" s="814"/>
      <c r="H2678" s="814"/>
      <c r="I2678" s="814"/>
      <c r="J2678" s="814"/>
      <c r="K2678" s="814"/>
      <c r="L2678" s="814"/>
      <c r="M2678" s="814"/>
      <c r="N2678" s="814"/>
      <c r="O2678" s="579">
        <f t="shared" si="269"/>
        <v>0</v>
      </c>
      <c r="P2678" s="585" t="e">
        <f t="shared" si="270"/>
        <v>#N/A</v>
      </c>
      <c r="Q2678" s="585"/>
      <c r="R2678" s="585"/>
      <c r="S2678" s="814"/>
      <c r="T2678" s="814"/>
      <c r="U2678" s="814"/>
      <c r="V2678" s="814"/>
    </row>
    <row r="2679" spans="1:22" ht="15.75" hidden="1" customHeight="1" thickBot="1" x14ac:dyDescent="0.25">
      <c r="A2679" s="580" t="str">
        <f t="shared" si="268"/>
        <v/>
      </c>
      <c r="B2679" s="814"/>
      <c r="C2679" s="814"/>
      <c r="D2679" s="814"/>
      <c r="E2679" s="814"/>
      <c r="F2679" s="814"/>
      <c r="G2679" s="814"/>
      <c r="H2679" s="814"/>
      <c r="I2679" s="814"/>
      <c r="J2679" s="814"/>
      <c r="K2679" s="814"/>
      <c r="L2679" s="814"/>
      <c r="M2679" s="814"/>
      <c r="N2679" s="814"/>
      <c r="O2679" s="579">
        <f t="shared" si="269"/>
        <v>0</v>
      </c>
      <c r="P2679" s="585" t="e">
        <f t="shared" si="270"/>
        <v>#N/A</v>
      </c>
      <c r="Q2679" s="585"/>
      <c r="R2679" s="585"/>
      <c r="S2679" s="814"/>
      <c r="T2679" s="814"/>
      <c r="U2679" s="814"/>
      <c r="V2679" s="814"/>
    </row>
    <row r="2680" spans="1:22" ht="15.75" hidden="1" customHeight="1" thickBot="1" x14ac:dyDescent="0.25">
      <c r="A2680" s="580" t="str">
        <f t="shared" si="268"/>
        <v/>
      </c>
      <c r="B2680" s="814"/>
      <c r="C2680" s="814"/>
      <c r="D2680" s="814"/>
      <c r="E2680" s="814"/>
      <c r="F2680" s="814"/>
      <c r="G2680" s="814"/>
      <c r="H2680" s="814"/>
      <c r="I2680" s="814"/>
      <c r="J2680" s="814"/>
      <c r="K2680" s="814"/>
      <c r="L2680" s="814"/>
      <c r="M2680" s="814"/>
      <c r="N2680" s="814"/>
      <c r="O2680" s="579">
        <f t="shared" si="269"/>
        <v>0</v>
      </c>
      <c r="P2680" s="585" t="e">
        <f t="shared" si="270"/>
        <v>#N/A</v>
      </c>
      <c r="Q2680" s="585"/>
      <c r="R2680" s="585"/>
      <c r="S2680" s="814"/>
      <c r="T2680" s="814"/>
      <c r="U2680" s="814"/>
      <c r="V2680" s="814"/>
    </row>
    <row r="2681" spans="1:22" ht="15.75" hidden="1" customHeight="1" thickBot="1" x14ac:dyDescent="0.25">
      <c r="A2681" s="580" t="str">
        <f t="shared" si="268"/>
        <v/>
      </c>
      <c r="B2681" s="814"/>
      <c r="C2681" s="814"/>
      <c r="D2681" s="814"/>
      <c r="E2681" s="814"/>
      <c r="F2681" s="814"/>
      <c r="G2681" s="814"/>
      <c r="H2681" s="814"/>
      <c r="I2681" s="814"/>
      <c r="J2681" s="814"/>
      <c r="K2681" s="814"/>
      <c r="L2681" s="814"/>
      <c r="M2681" s="814"/>
      <c r="N2681" s="814"/>
      <c r="O2681" s="579">
        <f t="shared" si="269"/>
        <v>0</v>
      </c>
      <c r="P2681" s="585" t="e">
        <f t="shared" si="270"/>
        <v>#N/A</v>
      </c>
      <c r="Q2681" s="585"/>
      <c r="R2681" s="585"/>
      <c r="S2681" s="814"/>
      <c r="T2681" s="814"/>
      <c r="U2681" s="814"/>
      <c r="V2681" s="814"/>
    </row>
    <row r="2682" spans="1:22" ht="15.75" hidden="1" customHeight="1" thickBot="1" x14ac:dyDescent="0.25">
      <c r="A2682" s="580" t="str">
        <f t="shared" ref="A2682:A2745" si="271">CONCATENATE(C2682,G2682)</f>
        <v/>
      </c>
      <c r="B2682" s="814"/>
      <c r="C2682" s="814"/>
      <c r="D2682" s="814"/>
      <c r="E2682" s="814"/>
      <c r="F2682" s="814"/>
      <c r="G2682" s="814"/>
      <c r="H2682" s="814"/>
      <c r="I2682" s="814"/>
      <c r="J2682" s="814"/>
      <c r="K2682" s="814"/>
      <c r="L2682" s="814"/>
      <c r="M2682" s="814"/>
      <c r="N2682" s="814"/>
      <c r="O2682" s="579">
        <f t="shared" si="269"/>
        <v>0</v>
      </c>
      <c r="P2682" s="585" t="e">
        <f t="shared" si="270"/>
        <v>#N/A</v>
      </c>
      <c r="Q2682" s="585"/>
      <c r="R2682" s="585"/>
      <c r="S2682" s="814"/>
      <c r="T2682" s="814"/>
      <c r="U2682" s="814"/>
      <c r="V2682" s="814"/>
    </row>
    <row r="2683" spans="1:22" ht="15.75" hidden="1" customHeight="1" thickBot="1" x14ac:dyDescent="0.25">
      <c r="A2683" s="580" t="str">
        <f t="shared" si="271"/>
        <v/>
      </c>
      <c r="B2683" s="814"/>
      <c r="C2683" s="814"/>
      <c r="D2683" s="814"/>
      <c r="E2683" s="814"/>
      <c r="F2683" s="814"/>
      <c r="G2683" s="814"/>
      <c r="H2683" s="814"/>
      <c r="I2683" s="814"/>
      <c r="J2683" s="814"/>
      <c r="K2683" s="814"/>
      <c r="L2683" s="814"/>
      <c r="M2683" s="814"/>
      <c r="N2683" s="814"/>
      <c r="O2683" s="579">
        <f t="shared" si="269"/>
        <v>0</v>
      </c>
      <c r="P2683" s="585" t="e">
        <f t="shared" si="270"/>
        <v>#N/A</v>
      </c>
      <c r="Q2683" s="585"/>
      <c r="R2683" s="585"/>
      <c r="S2683" s="814"/>
      <c r="T2683" s="814"/>
      <c r="U2683" s="814"/>
      <c r="V2683" s="814"/>
    </row>
    <row r="2684" spans="1:22" ht="15.75" hidden="1" customHeight="1" thickBot="1" x14ac:dyDescent="0.25">
      <c r="A2684" s="580" t="str">
        <f t="shared" si="271"/>
        <v/>
      </c>
      <c r="B2684" s="814"/>
      <c r="C2684" s="814"/>
      <c r="D2684" s="814"/>
      <c r="E2684" s="814"/>
      <c r="F2684" s="814"/>
      <c r="G2684" s="814"/>
      <c r="H2684" s="814"/>
      <c r="I2684" s="814"/>
      <c r="J2684" s="814"/>
      <c r="K2684" s="814"/>
      <c r="L2684" s="814"/>
      <c r="M2684" s="814"/>
      <c r="N2684" s="814"/>
      <c r="O2684" s="579">
        <f t="shared" si="269"/>
        <v>0</v>
      </c>
      <c r="P2684" s="585" t="e">
        <f t="shared" si="270"/>
        <v>#N/A</v>
      </c>
      <c r="Q2684" s="585"/>
      <c r="R2684" s="585"/>
      <c r="S2684" s="814"/>
      <c r="T2684" s="814"/>
      <c r="U2684" s="814"/>
      <c r="V2684" s="814"/>
    </row>
    <row r="2685" spans="1:22" ht="15.75" hidden="1" customHeight="1" thickBot="1" x14ac:dyDescent="0.25">
      <c r="A2685" s="580" t="str">
        <f t="shared" si="271"/>
        <v/>
      </c>
      <c r="B2685" s="814"/>
      <c r="C2685" s="814"/>
      <c r="D2685" s="814"/>
      <c r="E2685" s="814"/>
      <c r="F2685" s="814"/>
      <c r="G2685" s="814"/>
      <c r="H2685" s="814"/>
      <c r="I2685" s="814"/>
      <c r="J2685" s="814"/>
      <c r="K2685" s="814"/>
      <c r="L2685" s="814"/>
      <c r="M2685" s="814"/>
      <c r="N2685" s="814"/>
      <c r="O2685" s="579">
        <f t="shared" si="269"/>
        <v>0</v>
      </c>
      <c r="P2685" s="585" t="e">
        <f t="shared" si="270"/>
        <v>#N/A</v>
      </c>
      <c r="Q2685" s="585"/>
      <c r="R2685" s="585"/>
      <c r="S2685" s="814"/>
      <c r="T2685" s="814"/>
      <c r="U2685" s="814"/>
      <c r="V2685" s="814"/>
    </row>
    <row r="2686" spans="1:22" ht="15.75" hidden="1" customHeight="1" thickBot="1" x14ac:dyDescent="0.25">
      <c r="A2686" s="580" t="str">
        <f t="shared" si="271"/>
        <v/>
      </c>
      <c r="B2686" s="814"/>
      <c r="C2686" s="814"/>
      <c r="D2686" s="814"/>
      <c r="E2686" s="814"/>
      <c r="F2686" s="814"/>
      <c r="G2686" s="814"/>
      <c r="H2686" s="814"/>
      <c r="I2686" s="814"/>
      <c r="J2686" s="814"/>
      <c r="K2686" s="814"/>
      <c r="L2686" s="814"/>
      <c r="M2686" s="814"/>
      <c r="N2686" s="814"/>
      <c r="O2686" s="579">
        <f t="shared" si="269"/>
        <v>0</v>
      </c>
      <c r="P2686" s="585" t="e">
        <f t="shared" si="270"/>
        <v>#N/A</v>
      </c>
      <c r="Q2686" s="585"/>
      <c r="R2686" s="585"/>
      <c r="S2686" s="814"/>
      <c r="T2686" s="814"/>
      <c r="U2686" s="814"/>
      <c r="V2686" s="814"/>
    </row>
    <row r="2687" spans="1:22" ht="15.75" hidden="1" customHeight="1" thickBot="1" x14ac:dyDescent="0.25">
      <c r="A2687" s="580" t="str">
        <f t="shared" si="271"/>
        <v/>
      </c>
      <c r="B2687" s="814"/>
      <c r="C2687" s="814"/>
      <c r="D2687" s="814"/>
      <c r="E2687" s="814"/>
      <c r="F2687" s="814"/>
      <c r="G2687" s="814"/>
      <c r="H2687" s="814"/>
      <c r="I2687" s="814"/>
      <c r="J2687" s="814"/>
      <c r="K2687" s="814"/>
      <c r="L2687" s="814"/>
      <c r="M2687" s="814"/>
      <c r="N2687" s="814"/>
      <c r="O2687" s="579">
        <f t="shared" si="269"/>
        <v>0</v>
      </c>
      <c r="P2687" s="585" t="e">
        <f t="shared" si="270"/>
        <v>#N/A</v>
      </c>
      <c r="Q2687" s="585"/>
      <c r="R2687" s="585"/>
      <c r="S2687" s="814"/>
      <c r="T2687" s="814"/>
      <c r="U2687" s="814"/>
      <c r="V2687" s="814"/>
    </row>
    <row r="2688" spans="1:22" ht="15.75" hidden="1" customHeight="1" thickBot="1" x14ac:dyDescent="0.25">
      <c r="A2688" s="580" t="str">
        <f t="shared" si="271"/>
        <v/>
      </c>
      <c r="B2688" s="814"/>
      <c r="C2688" s="814"/>
      <c r="D2688" s="814"/>
      <c r="E2688" s="814"/>
      <c r="F2688" s="814"/>
      <c r="G2688" s="814"/>
      <c r="H2688" s="814"/>
      <c r="I2688" s="814"/>
      <c r="J2688" s="814"/>
      <c r="K2688" s="814"/>
      <c r="L2688" s="814"/>
      <c r="M2688" s="814"/>
      <c r="N2688" s="814"/>
      <c r="O2688" s="579">
        <f t="shared" si="269"/>
        <v>0</v>
      </c>
      <c r="P2688" s="585" t="e">
        <f t="shared" si="270"/>
        <v>#N/A</v>
      </c>
      <c r="Q2688" s="585"/>
      <c r="R2688" s="585"/>
      <c r="S2688" s="814"/>
      <c r="T2688" s="814"/>
      <c r="U2688" s="814"/>
      <c r="V2688" s="814"/>
    </row>
    <row r="2689" spans="1:22" ht="15.75" hidden="1" customHeight="1" thickBot="1" x14ac:dyDescent="0.25">
      <c r="A2689" s="580" t="str">
        <f t="shared" si="271"/>
        <v/>
      </c>
      <c r="B2689" s="814"/>
      <c r="C2689" s="814"/>
      <c r="D2689" s="814"/>
      <c r="E2689" s="814"/>
      <c r="F2689" s="814"/>
      <c r="G2689" s="814"/>
      <c r="H2689" s="814"/>
      <c r="I2689" s="814"/>
      <c r="J2689" s="814"/>
      <c r="K2689" s="814"/>
      <c r="L2689" s="814"/>
      <c r="M2689" s="814"/>
      <c r="N2689" s="814"/>
      <c r="O2689" s="579">
        <f t="shared" si="269"/>
        <v>0</v>
      </c>
      <c r="P2689" s="585" t="e">
        <f t="shared" si="270"/>
        <v>#N/A</v>
      </c>
      <c r="Q2689" s="585"/>
      <c r="R2689" s="585"/>
      <c r="S2689" s="814"/>
      <c r="T2689" s="814"/>
      <c r="U2689" s="814"/>
      <c r="V2689" s="814"/>
    </row>
    <row r="2690" spans="1:22" ht="15.75" hidden="1" customHeight="1" thickBot="1" x14ac:dyDescent="0.25">
      <c r="A2690" s="580" t="str">
        <f t="shared" si="271"/>
        <v/>
      </c>
      <c r="B2690" s="814"/>
      <c r="C2690" s="814"/>
      <c r="D2690" s="814"/>
      <c r="E2690" s="814"/>
      <c r="F2690" s="814"/>
      <c r="G2690" s="814"/>
      <c r="H2690" s="814"/>
      <c r="I2690" s="814"/>
      <c r="J2690" s="814"/>
      <c r="K2690" s="814"/>
      <c r="L2690" s="814"/>
      <c r="M2690" s="814"/>
      <c r="N2690" s="814"/>
      <c r="O2690" s="579">
        <f t="shared" si="269"/>
        <v>0</v>
      </c>
      <c r="P2690" s="585" t="e">
        <f t="shared" si="270"/>
        <v>#N/A</v>
      </c>
      <c r="Q2690" s="585"/>
      <c r="R2690" s="585"/>
      <c r="S2690" s="814"/>
      <c r="T2690" s="814"/>
      <c r="U2690" s="814"/>
      <c r="V2690" s="814"/>
    </row>
    <row r="2691" spans="1:22" ht="15.75" hidden="1" customHeight="1" thickBot="1" x14ac:dyDescent="0.25">
      <c r="A2691" s="580" t="str">
        <f t="shared" si="271"/>
        <v/>
      </c>
      <c r="B2691" s="814"/>
      <c r="C2691" s="814"/>
      <c r="D2691" s="814"/>
      <c r="E2691" s="814"/>
      <c r="F2691" s="814"/>
      <c r="G2691" s="814"/>
      <c r="H2691" s="814"/>
      <c r="I2691" s="814"/>
      <c r="J2691" s="814"/>
      <c r="K2691" s="814"/>
      <c r="L2691" s="814"/>
      <c r="M2691" s="814"/>
      <c r="N2691" s="814"/>
      <c r="O2691" s="579">
        <f t="shared" si="269"/>
        <v>0</v>
      </c>
      <c r="P2691" s="585" t="e">
        <f t="shared" si="270"/>
        <v>#N/A</v>
      </c>
      <c r="Q2691" s="585"/>
      <c r="R2691" s="585"/>
      <c r="S2691" s="814"/>
      <c r="T2691" s="814"/>
      <c r="U2691" s="814"/>
      <c r="V2691" s="814"/>
    </row>
    <row r="2692" spans="1:22" ht="15.75" hidden="1" customHeight="1" thickBot="1" x14ac:dyDescent="0.25">
      <c r="A2692" s="580" t="str">
        <f t="shared" si="271"/>
        <v/>
      </c>
      <c r="B2692" s="814"/>
      <c r="C2692" s="814"/>
      <c r="D2692" s="814"/>
      <c r="E2692" s="814"/>
      <c r="F2692" s="814"/>
      <c r="G2692" s="814"/>
      <c r="H2692" s="814"/>
      <c r="I2692" s="814"/>
      <c r="J2692" s="814"/>
      <c r="K2692" s="814"/>
      <c r="L2692" s="814"/>
      <c r="M2692" s="814"/>
      <c r="N2692" s="814"/>
      <c r="O2692" s="579">
        <f t="shared" si="269"/>
        <v>0</v>
      </c>
      <c r="P2692" s="585" t="e">
        <f t="shared" si="270"/>
        <v>#N/A</v>
      </c>
      <c r="Q2692" s="585"/>
      <c r="R2692" s="585"/>
      <c r="S2692" s="814"/>
      <c r="T2692" s="814"/>
      <c r="U2692" s="814"/>
      <c r="V2692" s="814"/>
    </row>
    <row r="2693" spans="1:22" ht="15.75" hidden="1" customHeight="1" thickBot="1" x14ac:dyDescent="0.25">
      <c r="A2693" s="580" t="str">
        <f t="shared" si="271"/>
        <v/>
      </c>
      <c r="B2693" s="814"/>
      <c r="C2693" s="814"/>
      <c r="D2693" s="814"/>
      <c r="E2693" s="814"/>
      <c r="F2693" s="814"/>
      <c r="G2693" s="814"/>
      <c r="H2693" s="814"/>
      <c r="I2693" s="814"/>
      <c r="J2693" s="814"/>
      <c r="K2693" s="814"/>
      <c r="L2693" s="814"/>
      <c r="M2693" s="814"/>
      <c r="N2693" s="814"/>
      <c r="O2693" s="579">
        <f t="shared" si="269"/>
        <v>0</v>
      </c>
      <c r="P2693" s="585" t="e">
        <f t="shared" si="270"/>
        <v>#N/A</v>
      </c>
      <c r="Q2693" s="585"/>
      <c r="R2693" s="585"/>
      <c r="S2693" s="814"/>
      <c r="T2693" s="814"/>
      <c r="U2693" s="814"/>
      <c r="V2693" s="814"/>
    </row>
    <row r="2694" spans="1:22" ht="15.75" hidden="1" customHeight="1" thickBot="1" x14ac:dyDescent="0.25">
      <c r="A2694" s="580" t="str">
        <f t="shared" si="271"/>
        <v/>
      </c>
      <c r="B2694" s="814"/>
      <c r="C2694" s="814"/>
      <c r="D2694" s="814"/>
      <c r="E2694" s="814"/>
      <c r="F2694" s="814"/>
      <c r="G2694" s="814"/>
      <c r="H2694" s="814"/>
      <c r="I2694" s="814"/>
      <c r="J2694" s="814"/>
      <c r="K2694" s="814"/>
      <c r="L2694" s="814"/>
      <c r="M2694" s="814"/>
      <c r="N2694" s="814"/>
      <c r="O2694" s="579">
        <f t="shared" si="269"/>
        <v>0</v>
      </c>
      <c r="P2694" s="585" t="e">
        <f t="shared" si="270"/>
        <v>#N/A</v>
      </c>
      <c r="Q2694" s="585"/>
      <c r="R2694" s="585"/>
      <c r="S2694" s="814"/>
      <c r="T2694" s="814"/>
      <c r="U2694" s="814"/>
      <c r="V2694" s="814"/>
    </row>
    <row r="2695" spans="1:22" ht="15.75" hidden="1" customHeight="1" thickBot="1" x14ac:dyDescent="0.25">
      <c r="A2695" s="580" t="str">
        <f t="shared" si="271"/>
        <v/>
      </c>
      <c r="B2695" s="814"/>
      <c r="C2695" s="814"/>
      <c r="D2695" s="814"/>
      <c r="E2695" s="814"/>
      <c r="F2695" s="814"/>
      <c r="G2695" s="814"/>
      <c r="H2695" s="814"/>
      <c r="I2695" s="814"/>
      <c r="J2695" s="814"/>
      <c r="K2695" s="814"/>
      <c r="L2695" s="814"/>
      <c r="M2695" s="814"/>
      <c r="N2695" s="814"/>
      <c r="O2695" s="579">
        <f t="shared" si="269"/>
        <v>0</v>
      </c>
      <c r="P2695" s="585" t="e">
        <f t="shared" si="270"/>
        <v>#N/A</v>
      </c>
      <c r="Q2695" s="585"/>
      <c r="R2695" s="585"/>
      <c r="S2695" s="814"/>
      <c r="T2695" s="814"/>
      <c r="U2695" s="814"/>
      <c r="V2695" s="814"/>
    </row>
    <row r="2696" spans="1:22" ht="15.75" hidden="1" customHeight="1" thickBot="1" x14ac:dyDescent="0.25">
      <c r="A2696" s="580" t="str">
        <f t="shared" si="271"/>
        <v/>
      </c>
      <c r="B2696" s="814"/>
      <c r="C2696" s="814"/>
      <c r="D2696" s="814"/>
      <c r="E2696" s="814"/>
      <c r="F2696" s="814"/>
      <c r="G2696" s="814"/>
      <c r="H2696" s="814"/>
      <c r="I2696" s="814"/>
      <c r="J2696" s="814"/>
      <c r="K2696" s="814"/>
      <c r="L2696" s="814"/>
      <c r="M2696" s="814"/>
      <c r="N2696" s="814"/>
      <c r="O2696" s="579">
        <f t="shared" si="269"/>
        <v>0</v>
      </c>
      <c r="P2696" s="585" t="e">
        <f t="shared" si="270"/>
        <v>#N/A</v>
      </c>
      <c r="Q2696" s="585"/>
      <c r="R2696" s="585"/>
      <c r="S2696" s="814"/>
      <c r="T2696" s="814"/>
      <c r="U2696" s="814"/>
      <c r="V2696" s="814"/>
    </row>
    <row r="2697" spans="1:22" ht="15.75" hidden="1" customHeight="1" thickBot="1" x14ac:dyDescent="0.25">
      <c r="A2697" s="580" t="str">
        <f t="shared" si="271"/>
        <v/>
      </c>
      <c r="B2697" s="814"/>
      <c r="C2697" s="814"/>
      <c r="D2697" s="814"/>
      <c r="E2697" s="814"/>
      <c r="F2697" s="814"/>
      <c r="G2697" s="814"/>
      <c r="H2697" s="814"/>
      <c r="I2697" s="814"/>
      <c r="J2697" s="814"/>
      <c r="K2697" s="814"/>
      <c r="L2697" s="814"/>
      <c r="M2697" s="814"/>
      <c r="N2697" s="814"/>
      <c r="O2697" s="579">
        <f t="shared" si="269"/>
        <v>0</v>
      </c>
      <c r="P2697" s="585" t="e">
        <f t="shared" si="270"/>
        <v>#N/A</v>
      </c>
      <c r="Q2697" s="585"/>
      <c r="R2697" s="585"/>
      <c r="S2697" s="814"/>
      <c r="T2697" s="814"/>
      <c r="U2697" s="814"/>
      <c r="V2697" s="814"/>
    </row>
    <row r="2698" spans="1:22" ht="15.75" hidden="1" customHeight="1" thickBot="1" x14ac:dyDescent="0.25">
      <c r="A2698" s="580" t="str">
        <f t="shared" si="271"/>
        <v/>
      </c>
      <c r="B2698" s="814"/>
      <c r="C2698" s="814"/>
      <c r="D2698" s="814"/>
      <c r="E2698" s="814"/>
      <c r="F2698" s="814"/>
      <c r="G2698" s="814"/>
      <c r="H2698" s="814"/>
      <c r="I2698" s="814"/>
      <c r="J2698" s="814"/>
      <c r="K2698" s="814"/>
      <c r="L2698" s="814"/>
      <c r="M2698" s="814"/>
      <c r="N2698" s="814"/>
      <c r="O2698" s="579">
        <f t="shared" si="269"/>
        <v>0</v>
      </c>
      <c r="P2698" s="585" t="e">
        <f t="shared" si="270"/>
        <v>#N/A</v>
      </c>
      <c r="Q2698" s="585"/>
      <c r="R2698" s="585"/>
      <c r="S2698" s="814"/>
      <c r="T2698" s="814"/>
      <c r="U2698" s="814"/>
      <c r="V2698" s="814"/>
    </row>
    <row r="2699" spans="1:22" ht="15.75" hidden="1" customHeight="1" thickBot="1" x14ac:dyDescent="0.25">
      <c r="A2699" s="580" t="str">
        <f t="shared" si="271"/>
        <v/>
      </c>
      <c r="B2699" s="814"/>
      <c r="C2699" s="814"/>
      <c r="D2699" s="814"/>
      <c r="E2699" s="814"/>
      <c r="F2699" s="814"/>
      <c r="G2699" s="814"/>
      <c r="H2699" s="814"/>
      <c r="I2699" s="814"/>
      <c r="J2699" s="814"/>
      <c r="K2699" s="814"/>
      <c r="L2699" s="814"/>
      <c r="M2699" s="814"/>
      <c r="N2699" s="814"/>
      <c r="O2699" s="579">
        <f t="shared" si="269"/>
        <v>0</v>
      </c>
      <c r="P2699" s="585" t="e">
        <f t="shared" si="270"/>
        <v>#N/A</v>
      </c>
      <c r="Q2699" s="585"/>
      <c r="R2699" s="585"/>
      <c r="S2699" s="814"/>
      <c r="T2699" s="814"/>
      <c r="U2699" s="814"/>
      <c r="V2699" s="814"/>
    </row>
    <row r="2700" spans="1:22" ht="15.75" hidden="1" customHeight="1" thickBot="1" x14ac:dyDescent="0.25">
      <c r="A2700" s="580" t="str">
        <f t="shared" si="271"/>
        <v/>
      </c>
      <c r="B2700" s="814"/>
      <c r="C2700" s="814"/>
      <c r="D2700" s="814"/>
      <c r="E2700" s="814"/>
      <c r="F2700" s="814"/>
      <c r="G2700" s="814"/>
      <c r="H2700" s="814"/>
      <c r="I2700" s="814"/>
      <c r="J2700" s="814"/>
      <c r="K2700" s="814"/>
      <c r="L2700" s="814"/>
      <c r="M2700" s="814"/>
      <c r="N2700" s="814"/>
      <c r="O2700" s="579">
        <f t="shared" si="269"/>
        <v>0</v>
      </c>
      <c r="P2700" s="585" t="e">
        <f t="shared" si="270"/>
        <v>#N/A</v>
      </c>
      <c r="Q2700" s="585"/>
      <c r="R2700" s="585"/>
      <c r="S2700" s="814"/>
      <c r="T2700" s="814"/>
      <c r="U2700" s="814"/>
      <c r="V2700" s="814"/>
    </row>
    <row r="2701" spans="1:22" ht="15.75" hidden="1" customHeight="1" thickBot="1" x14ac:dyDescent="0.25">
      <c r="A2701" s="580" t="str">
        <f t="shared" si="271"/>
        <v/>
      </c>
      <c r="B2701" s="814"/>
      <c r="C2701" s="814"/>
      <c r="D2701" s="814"/>
      <c r="E2701" s="814"/>
      <c r="F2701" s="814"/>
      <c r="G2701" s="814"/>
      <c r="H2701" s="814"/>
      <c r="I2701" s="814"/>
      <c r="J2701" s="814"/>
      <c r="K2701" s="814"/>
      <c r="L2701" s="814"/>
      <c r="M2701" s="814"/>
      <c r="N2701" s="814"/>
      <c r="O2701" s="579">
        <f t="shared" si="269"/>
        <v>0</v>
      </c>
      <c r="P2701" s="585" t="e">
        <f t="shared" si="270"/>
        <v>#N/A</v>
      </c>
      <c r="Q2701" s="585"/>
      <c r="R2701" s="585"/>
      <c r="S2701" s="814"/>
      <c r="T2701" s="814"/>
      <c r="U2701" s="814"/>
      <c r="V2701" s="814"/>
    </row>
    <row r="2702" spans="1:22" ht="15.75" hidden="1" customHeight="1" thickBot="1" x14ac:dyDescent="0.25">
      <c r="A2702" s="580" t="str">
        <f t="shared" si="271"/>
        <v/>
      </c>
      <c r="B2702" s="814"/>
      <c r="C2702" s="814"/>
      <c r="D2702" s="814"/>
      <c r="E2702" s="814"/>
      <c r="F2702" s="814"/>
      <c r="G2702" s="814"/>
      <c r="H2702" s="814"/>
      <c r="I2702" s="814"/>
      <c r="J2702" s="814"/>
      <c r="K2702" s="814"/>
      <c r="L2702" s="814"/>
      <c r="M2702" s="814"/>
      <c r="N2702" s="814"/>
      <c r="O2702" s="579">
        <f t="shared" si="269"/>
        <v>0</v>
      </c>
      <c r="P2702" s="585" t="e">
        <f t="shared" si="270"/>
        <v>#N/A</v>
      </c>
      <c r="Q2702" s="585"/>
      <c r="R2702" s="585"/>
      <c r="S2702" s="814"/>
      <c r="T2702" s="814"/>
      <c r="U2702" s="814"/>
      <c r="V2702" s="814"/>
    </row>
    <row r="2703" spans="1:22" ht="15.75" hidden="1" customHeight="1" thickBot="1" x14ac:dyDescent="0.25">
      <c r="A2703" s="580" t="str">
        <f t="shared" si="271"/>
        <v/>
      </c>
      <c r="B2703" s="814"/>
      <c r="C2703" s="814"/>
      <c r="D2703" s="814"/>
      <c r="E2703" s="814"/>
      <c r="F2703" s="814"/>
      <c r="G2703" s="814"/>
      <c r="H2703" s="814"/>
      <c r="I2703" s="814"/>
      <c r="J2703" s="814"/>
      <c r="K2703" s="814"/>
      <c r="L2703" s="814"/>
      <c r="M2703" s="814"/>
      <c r="N2703" s="814"/>
      <c r="O2703" s="579">
        <f t="shared" si="269"/>
        <v>0</v>
      </c>
      <c r="P2703" s="585" t="e">
        <f t="shared" si="270"/>
        <v>#N/A</v>
      </c>
      <c r="Q2703" s="585"/>
      <c r="R2703" s="585"/>
      <c r="S2703" s="814"/>
      <c r="T2703" s="814"/>
      <c r="U2703" s="814"/>
      <c r="V2703" s="814"/>
    </row>
    <row r="2704" spans="1:22" ht="15.75" hidden="1" customHeight="1" thickBot="1" x14ac:dyDescent="0.25">
      <c r="A2704" s="580" t="str">
        <f t="shared" si="271"/>
        <v/>
      </c>
      <c r="B2704" s="814"/>
      <c r="C2704" s="814"/>
      <c r="D2704" s="814"/>
      <c r="E2704" s="814"/>
      <c r="F2704" s="814"/>
      <c r="G2704" s="814"/>
      <c r="H2704" s="814"/>
      <c r="I2704" s="814"/>
      <c r="J2704" s="814"/>
      <c r="K2704" s="814"/>
      <c r="L2704" s="814"/>
      <c r="M2704" s="814"/>
      <c r="N2704" s="814"/>
      <c r="O2704" s="579">
        <f t="shared" si="269"/>
        <v>0</v>
      </c>
      <c r="P2704" s="585" t="e">
        <f t="shared" si="270"/>
        <v>#N/A</v>
      </c>
      <c r="Q2704" s="585"/>
      <c r="R2704" s="585"/>
      <c r="S2704" s="814"/>
      <c r="T2704" s="814"/>
      <c r="U2704" s="814"/>
      <c r="V2704" s="814"/>
    </row>
    <row r="2705" spans="1:22" ht="15.75" hidden="1" customHeight="1" thickBot="1" x14ac:dyDescent="0.25">
      <c r="A2705" s="580" t="str">
        <f t="shared" si="271"/>
        <v/>
      </c>
      <c r="B2705" s="814"/>
      <c r="C2705" s="814"/>
      <c r="D2705" s="814"/>
      <c r="E2705" s="814"/>
      <c r="F2705" s="814"/>
      <c r="G2705" s="814"/>
      <c r="H2705" s="814"/>
      <c r="I2705" s="814"/>
      <c r="J2705" s="814"/>
      <c r="K2705" s="814"/>
      <c r="L2705" s="814"/>
      <c r="M2705" s="814"/>
      <c r="N2705" s="814"/>
      <c r="O2705" s="579">
        <f t="shared" si="269"/>
        <v>0</v>
      </c>
      <c r="P2705" s="585" t="e">
        <f t="shared" si="270"/>
        <v>#N/A</v>
      </c>
      <c r="Q2705" s="585"/>
      <c r="R2705" s="585"/>
      <c r="S2705" s="814"/>
      <c r="T2705" s="814"/>
      <c r="U2705" s="814"/>
      <c r="V2705" s="814"/>
    </row>
    <row r="2706" spans="1:22" ht="15.75" hidden="1" customHeight="1" thickBot="1" x14ac:dyDescent="0.25">
      <c r="A2706" s="580" t="str">
        <f t="shared" si="271"/>
        <v/>
      </c>
      <c r="B2706" s="814"/>
      <c r="C2706" s="814"/>
      <c r="D2706" s="814"/>
      <c r="E2706" s="814"/>
      <c r="F2706" s="814"/>
      <c r="G2706" s="814"/>
      <c r="H2706" s="814"/>
      <c r="I2706" s="814"/>
      <c r="J2706" s="814"/>
      <c r="K2706" s="814"/>
      <c r="L2706" s="814"/>
      <c r="M2706" s="814"/>
      <c r="N2706" s="814"/>
      <c r="O2706" s="579">
        <f t="shared" si="269"/>
        <v>0</v>
      </c>
      <c r="P2706" s="585" t="e">
        <f t="shared" si="270"/>
        <v>#N/A</v>
      </c>
      <c r="Q2706" s="585"/>
      <c r="R2706" s="585"/>
      <c r="S2706" s="814"/>
      <c r="T2706" s="814"/>
      <c r="U2706" s="814"/>
      <c r="V2706" s="814"/>
    </row>
    <row r="2707" spans="1:22" ht="15.75" hidden="1" customHeight="1" thickBot="1" x14ac:dyDescent="0.25">
      <c r="A2707" s="580" t="str">
        <f t="shared" si="271"/>
        <v/>
      </c>
      <c r="B2707" s="814"/>
      <c r="C2707" s="814"/>
      <c r="D2707" s="814"/>
      <c r="E2707" s="814"/>
      <c r="F2707" s="814"/>
      <c r="G2707" s="814"/>
      <c r="H2707" s="814"/>
      <c r="I2707" s="814"/>
      <c r="J2707" s="814"/>
      <c r="K2707" s="814"/>
      <c r="L2707" s="814"/>
      <c r="M2707" s="814"/>
      <c r="N2707" s="814"/>
      <c r="O2707" s="579">
        <f t="shared" si="269"/>
        <v>0</v>
      </c>
      <c r="P2707" s="585" t="e">
        <f t="shared" si="270"/>
        <v>#N/A</v>
      </c>
      <c r="Q2707" s="585"/>
      <c r="R2707" s="585"/>
      <c r="S2707" s="814"/>
      <c r="T2707" s="814"/>
      <c r="U2707" s="814"/>
      <c r="V2707" s="814"/>
    </row>
    <row r="2708" spans="1:22" ht="15.75" hidden="1" customHeight="1" thickBot="1" x14ac:dyDescent="0.25">
      <c r="A2708" s="580" t="str">
        <f t="shared" si="271"/>
        <v/>
      </c>
      <c r="B2708" s="814"/>
      <c r="C2708" s="814"/>
      <c r="D2708" s="814"/>
      <c r="E2708" s="814"/>
      <c r="F2708" s="814"/>
      <c r="G2708" s="814"/>
      <c r="H2708" s="814"/>
      <c r="I2708" s="814"/>
      <c r="J2708" s="814"/>
      <c r="K2708" s="814"/>
      <c r="L2708" s="814"/>
      <c r="M2708" s="814"/>
      <c r="N2708" s="814"/>
      <c r="O2708" s="579">
        <f t="shared" si="269"/>
        <v>0</v>
      </c>
      <c r="P2708" s="585" t="e">
        <f t="shared" si="270"/>
        <v>#N/A</v>
      </c>
      <c r="Q2708" s="585"/>
      <c r="R2708" s="585"/>
      <c r="S2708" s="814"/>
      <c r="T2708" s="814"/>
      <c r="U2708" s="814"/>
      <c r="V2708" s="814"/>
    </row>
    <row r="2709" spans="1:22" ht="15.75" hidden="1" customHeight="1" thickBot="1" x14ac:dyDescent="0.25">
      <c r="A2709" s="580" t="str">
        <f t="shared" si="271"/>
        <v/>
      </c>
      <c r="B2709" s="814"/>
      <c r="C2709" s="814"/>
      <c r="D2709" s="814"/>
      <c r="E2709" s="814"/>
      <c r="F2709" s="814"/>
      <c r="G2709" s="814"/>
      <c r="H2709" s="814"/>
      <c r="I2709" s="814"/>
      <c r="J2709" s="814"/>
      <c r="K2709" s="814"/>
      <c r="L2709" s="814"/>
      <c r="M2709" s="814"/>
      <c r="N2709" s="814"/>
      <c r="O2709" s="579">
        <f t="shared" si="269"/>
        <v>0</v>
      </c>
      <c r="P2709" s="585" t="e">
        <f t="shared" si="270"/>
        <v>#N/A</v>
      </c>
      <c r="Q2709" s="585"/>
      <c r="R2709" s="585"/>
      <c r="S2709" s="814"/>
      <c r="T2709" s="814"/>
      <c r="U2709" s="814"/>
      <c r="V2709" s="814"/>
    </row>
    <row r="2710" spans="1:22" ht="15.75" hidden="1" customHeight="1" thickBot="1" x14ac:dyDescent="0.25">
      <c r="A2710" s="580" t="str">
        <f t="shared" si="271"/>
        <v/>
      </c>
      <c r="B2710" s="814"/>
      <c r="C2710" s="814"/>
      <c r="D2710" s="814"/>
      <c r="E2710" s="814"/>
      <c r="F2710" s="814"/>
      <c r="G2710" s="814"/>
      <c r="H2710" s="814"/>
      <c r="I2710" s="814"/>
      <c r="J2710" s="814"/>
      <c r="K2710" s="814"/>
      <c r="L2710" s="814"/>
      <c r="M2710" s="814"/>
      <c r="N2710" s="814"/>
      <c r="O2710" s="579">
        <f t="shared" si="269"/>
        <v>0</v>
      </c>
      <c r="P2710" s="585" t="e">
        <f t="shared" si="270"/>
        <v>#N/A</v>
      </c>
      <c r="Q2710" s="585"/>
      <c r="R2710" s="585"/>
      <c r="S2710" s="814"/>
      <c r="T2710" s="814"/>
      <c r="U2710" s="814"/>
      <c r="V2710" s="814"/>
    </row>
    <row r="2711" spans="1:22" ht="15.75" hidden="1" customHeight="1" thickBot="1" x14ac:dyDescent="0.25">
      <c r="A2711" s="580" t="str">
        <f t="shared" si="271"/>
        <v/>
      </c>
      <c r="B2711" s="814"/>
      <c r="C2711" s="814"/>
      <c r="D2711" s="814"/>
      <c r="E2711" s="814"/>
      <c r="F2711" s="814"/>
      <c r="G2711" s="814"/>
      <c r="H2711" s="814"/>
      <c r="I2711" s="814"/>
      <c r="J2711" s="814"/>
      <c r="K2711" s="814"/>
      <c r="L2711" s="814"/>
      <c r="M2711" s="814"/>
      <c r="N2711" s="814"/>
      <c r="O2711" s="579">
        <f t="shared" si="269"/>
        <v>0</v>
      </c>
      <c r="P2711" s="585" t="e">
        <f t="shared" si="270"/>
        <v>#N/A</v>
      </c>
      <c r="Q2711" s="585"/>
      <c r="R2711" s="585"/>
      <c r="S2711" s="814"/>
      <c r="T2711" s="814"/>
      <c r="U2711" s="814"/>
      <c r="V2711" s="814"/>
    </row>
    <row r="2712" spans="1:22" ht="15.75" hidden="1" customHeight="1" thickBot="1" x14ac:dyDescent="0.25">
      <c r="A2712" s="580" t="str">
        <f t="shared" si="271"/>
        <v/>
      </c>
      <c r="B2712" s="814"/>
      <c r="C2712" s="814"/>
      <c r="D2712" s="814"/>
      <c r="E2712" s="814"/>
      <c r="F2712" s="814"/>
      <c r="G2712" s="814"/>
      <c r="H2712" s="814"/>
      <c r="I2712" s="814"/>
      <c r="J2712" s="814"/>
      <c r="K2712" s="814"/>
      <c r="L2712" s="814"/>
      <c r="M2712" s="814"/>
      <c r="N2712" s="814"/>
      <c r="O2712" s="579">
        <f t="shared" si="269"/>
        <v>0</v>
      </c>
      <c r="P2712" s="585" t="e">
        <f t="shared" si="270"/>
        <v>#N/A</v>
      </c>
      <c r="Q2712" s="585"/>
      <c r="R2712" s="585"/>
      <c r="S2712" s="814"/>
      <c r="T2712" s="814"/>
      <c r="U2712" s="814"/>
      <c r="V2712" s="814"/>
    </row>
    <row r="2713" spans="1:22" ht="15.75" hidden="1" customHeight="1" thickBot="1" x14ac:dyDescent="0.25">
      <c r="A2713" s="580" t="str">
        <f t="shared" si="271"/>
        <v/>
      </c>
      <c r="B2713" s="814"/>
      <c r="C2713" s="814"/>
      <c r="D2713" s="814"/>
      <c r="E2713" s="814"/>
      <c r="F2713" s="814"/>
      <c r="G2713" s="814"/>
      <c r="H2713" s="814"/>
      <c r="I2713" s="814"/>
      <c r="J2713" s="814"/>
      <c r="K2713" s="814"/>
      <c r="L2713" s="814"/>
      <c r="M2713" s="814"/>
      <c r="N2713" s="814"/>
      <c r="O2713" s="579">
        <f t="shared" si="269"/>
        <v>0</v>
      </c>
      <c r="P2713" s="585" t="e">
        <f t="shared" si="270"/>
        <v>#N/A</v>
      </c>
      <c r="Q2713" s="585"/>
      <c r="R2713" s="585"/>
      <c r="S2713" s="814"/>
      <c r="T2713" s="814"/>
      <c r="U2713" s="814"/>
      <c r="V2713" s="814"/>
    </row>
    <row r="2714" spans="1:22" ht="15.75" hidden="1" customHeight="1" thickBot="1" x14ac:dyDescent="0.25">
      <c r="A2714" s="580" t="str">
        <f t="shared" si="271"/>
        <v/>
      </c>
      <c r="B2714" s="814"/>
      <c r="C2714" s="814"/>
      <c r="D2714" s="814"/>
      <c r="E2714" s="814"/>
      <c r="F2714" s="814"/>
      <c r="G2714" s="814"/>
      <c r="H2714" s="814"/>
      <c r="I2714" s="814"/>
      <c r="J2714" s="814"/>
      <c r="K2714" s="814"/>
      <c r="L2714" s="814"/>
      <c r="M2714" s="814"/>
      <c r="N2714" s="814"/>
      <c r="O2714" s="579">
        <f t="shared" si="269"/>
        <v>0</v>
      </c>
      <c r="P2714" s="585" t="e">
        <f t="shared" si="270"/>
        <v>#N/A</v>
      </c>
      <c r="Q2714" s="585"/>
      <c r="R2714" s="585"/>
      <c r="S2714" s="814"/>
      <c r="T2714" s="814"/>
      <c r="U2714" s="814"/>
      <c r="V2714" s="814"/>
    </row>
    <row r="2715" spans="1:22" ht="15.75" hidden="1" customHeight="1" thickBot="1" x14ac:dyDescent="0.25">
      <c r="A2715" s="580" t="str">
        <f t="shared" si="271"/>
        <v/>
      </c>
      <c r="B2715" s="814"/>
      <c r="C2715" s="814"/>
      <c r="D2715" s="814"/>
      <c r="E2715" s="814"/>
      <c r="F2715" s="814"/>
      <c r="G2715" s="814"/>
      <c r="H2715" s="814"/>
      <c r="I2715" s="814"/>
      <c r="J2715" s="814"/>
      <c r="K2715" s="814"/>
      <c r="L2715" s="814"/>
      <c r="M2715" s="814"/>
      <c r="N2715" s="814"/>
      <c r="O2715" s="579">
        <f t="shared" si="269"/>
        <v>0</v>
      </c>
      <c r="P2715" s="585" t="e">
        <f t="shared" si="270"/>
        <v>#N/A</v>
      </c>
      <c r="Q2715" s="585"/>
      <c r="R2715" s="585"/>
      <c r="S2715" s="814"/>
      <c r="T2715" s="814"/>
      <c r="U2715" s="814"/>
      <c r="V2715" s="814"/>
    </row>
    <row r="2716" spans="1:22" ht="15.75" hidden="1" customHeight="1" thickBot="1" x14ac:dyDescent="0.25">
      <c r="A2716" s="580" t="str">
        <f t="shared" si="271"/>
        <v/>
      </c>
      <c r="B2716" s="814"/>
      <c r="C2716" s="814"/>
      <c r="D2716" s="814"/>
      <c r="E2716" s="814"/>
      <c r="F2716" s="814"/>
      <c r="G2716" s="814"/>
      <c r="H2716" s="814"/>
      <c r="I2716" s="814"/>
      <c r="J2716" s="814"/>
      <c r="K2716" s="814"/>
      <c r="L2716" s="814"/>
      <c r="M2716" s="814"/>
      <c r="N2716" s="814"/>
      <c r="O2716" s="579">
        <f t="shared" si="269"/>
        <v>0</v>
      </c>
      <c r="P2716" s="585" t="e">
        <f t="shared" si="270"/>
        <v>#N/A</v>
      </c>
      <c r="Q2716" s="585"/>
      <c r="R2716" s="585"/>
      <c r="S2716" s="814"/>
      <c r="T2716" s="814"/>
      <c r="U2716" s="814"/>
      <c r="V2716" s="814"/>
    </row>
    <row r="2717" spans="1:22" ht="15.75" hidden="1" customHeight="1" thickBot="1" x14ac:dyDescent="0.25">
      <c r="A2717" s="580" t="str">
        <f t="shared" si="271"/>
        <v/>
      </c>
      <c r="B2717" s="814"/>
      <c r="C2717" s="814"/>
      <c r="D2717" s="814"/>
      <c r="E2717" s="814"/>
      <c r="F2717" s="814"/>
      <c r="G2717" s="814"/>
      <c r="H2717" s="814"/>
      <c r="I2717" s="814"/>
      <c r="J2717" s="814"/>
      <c r="K2717" s="814"/>
      <c r="L2717" s="814"/>
      <c r="M2717" s="814"/>
      <c r="N2717" s="814"/>
      <c r="O2717" s="579">
        <f t="shared" si="269"/>
        <v>0</v>
      </c>
      <c r="P2717" s="585" t="e">
        <f t="shared" si="270"/>
        <v>#N/A</v>
      </c>
      <c r="Q2717" s="585"/>
      <c r="R2717" s="585"/>
      <c r="S2717" s="814"/>
      <c r="T2717" s="814"/>
      <c r="U2717" s="814"/>
      <c r="V2717" s="814"/>
    </row>
    <row r="2718" spans="1:22" ht="15.75" hidden="1" customHeight="1" thickBot="1" x14ac:dyDescent="0.25">
      <c r="A2718" s="580" t="str">
        <f t="shared" si="271"/>
        <v/>
      </c>
      <c r="B2718" s="814"/>
      <c r="C2718" s="814"/>
      <c r="D2718" s="814"/>
      <c r="E2718" s="814"/>
      <c r="F2718" s="814"/>
      <c r="G2718" s="814"/>
      <c r="H2718" s="814"/>
      <c r="I2718" s="814"/>
      <c r="J2718" s="814"/>
      <c r="K2718" s="814"/>
      <c r="L2718" s="814"/>
      <c r="M2718" s="814"/>
      <c r="N2718" s="814"/>
      <c r="O2718" s="579">
        <f t="shared" si="269"/>
        <v>0</v>
      </c>
      <c r="P2718" s="585" t="e">
        <f t="shared" si="270"/>
        <v>#N/A</v>
      </c>
      <c r="Q2718" s="585"/>
      <c r="R2718" s="585"/>
      <c r="S2718" s="814"/>
      <c r="T2718" s="814"/>
      <c r="U2718" s="814"/>
      <c r="V2718" s="814"/>
    </row>
    <row r="2719" spans="1:22" ht="15.75" hidden="1" customHeight="1" thickBot="1" x14ac:dyDescent="0.25">
      <c r="A2719" s="580" t="str">
        <f t="shared" si="271"/>
        <v/>
      </c>
      <c r="B2719" s="814"/>
      <c r="C2719" s="814"/>
      <c r="D2719" s="814"/>
      <c r="E2719" s="814"/>
      <c r="F2719" s="814"/>
      <c r="G2719" s="814"/>
      <c r="H2719" s="814"/>
      <c r="I2719" s="814"/>
      <c r="J2719" s="814"/>
      <c r="K2719" s="814"/>
      <c r="L2719" s="814"/>
      <c r="M2719" s="814"/>
      <c r="N2719" s="814"/>
      <c r="O2719" s="579">
        <f t="shared" si="269"/>
        <v>0</v>
      </c>
      <c r="P2719" s="585" t="e">
        <f t="shared" si="270"/>
        <v>#N/A</v>
      </c>
      <c r="Q2719" s="585"/>
      <c r="R2719" s="585"/>
      <c r="S2719" s="814"/>
      <c r="T2719" s="814"/>
      <c r="U2719" s="814"/>
      <c r="V2719" s="814"/>
    </row>
    <row r="2720" spans="1:22" ht="15.75" hidden="1" customHeight="1" thickBot="1" x14ac:dyDescent="0.25">
      <c r="A2720" s="580" t="str">
        <f t="shared" si="271"/>
        <v/>
      </c>
      <c r="B2720" s="814"/>
      <c r="C2720" s="814"/>
      <c r="D2720" s="814"/>
      <c r="E2720" s="814"/>
      <c r="F2720" s="814"/>
      <c r="G2720" s="814"/>
      <c r="H2720" s="814"/>
      <c r="I2720" s="814"/>
      <c r="J2720" s="814"/>
      <c r="K2720" s="814"/>
      <c r="L2720" s="814"/>
      <c r="M2720" s="814"/>
      <c r="N2720" s="814"/>
      <c r="O2720" s="579">
        <f t="shared" si="269"/>
        <v>0</v>
      </c>
      <c r="P2720" s="585" t="e">
        <f t="shared" si="270"/>
        <v>#N/A</v>
      </c>
      <c r="Q2720" s="585"/>
      <c r="R2720" s="585"/>
      <c r="S2720" s="814"/>
      <c r="T2720" s="814"/>
      <c r="U2720" s="814"/>
      <c r="V2720" s="814"/>
    </row>
    <row r="2721" spans="1:22" ht="15.75" hidden="1" customHeight="1" thickBot="1" x14ac:dyDescent="0.25">
      <c r="A2721" s="580" t="str">
        <f t="shared" si="271"/>
        <v/>
      </c>
      <c r="B2721" s="814"/>
      <c r="C2721" s="814"/>
      <c r="D2721" s="814"/>
      <c r="E2721" s="814"/>
      <c r="F2721" s="814"/>
      <c r="G2721" s="814"/>
      <c r="H2721" s="814"/>
      <c r="I2721" s="814"/>
      <c r="J2721" s="814"/>
      <c r="K2721" s="814"/>
      <c r="L2721" s="814"/>
      <c r="M2721" s="814"/>
      <c r="N2721" s="814"/>
      <c r="O2721" s="579">
        <f t="shared" si="269"/>
        <v>0</v>
      </c>
      <c r="P2721" s="585" t="e">
        <f t="shared" si="270"/>
        <v>#N/A</v>
      </c>
      <c r="Q2721" s="585"/>
      <c r="R2721" s="585"/>
      <c r="S2721" s="814"/>
      <c r="T2721" s="814"/>
      <c r="U2721" s="814"/>
      <c r="V2721" s="814"/>
    </row>
    <row r="2722" spans="1:22" ht="15.75" hidden="1" customHeight="1" thickBot="1" x14ac:dyDescent="0.25">
      <c r="A2722" s="580" t="str">
        <f t="shared" si="271"/>
        <v/>
      </c>
      <c r="B2722" s="814"/>
      <c r="C2722" s="814"/>
      <c r="D2722" s="814"/>
      <c r="E2722" s="814"/>
      <c r="F2722" s="814"/>
      <c r="G2722" s="814"/>
      <c r="H2722" s="814"/>
      <c r="I2722" s="814"/>
      <c r="J2722" s="814"/>
      <c r="K2722" s="814"/>
      <c r="L2722" s="814"/>
      <c r="M2722" s="814"/>
      <c r="N2722" s="814"/>
      <c r="O2722" s="579">
        <f t="shared" si="269"/>
        <v>0</v>
      </c>
      <c r="P2722" s="585" t="e">
        <f t="shared" si="270"/>
        <v>#N/A</v>
      </c>
      <c r="Q2722" s="585"/>
      <c r="R2722" s="585"/>
      <c r="S2722" s="814"/>
      <c r="T2722" s="814"/>
      <c r="U2722" s="814"/>
      <c r="V2722" s="814"/>
    </row>
    <row r="2723" spans="1:22" ht="15.75" hidden="1" customHeight="1" thickBot="1" x14ac:dyDescent="0.25">
      <c r="A2723" s="580" t="str">
        <f t="shared" si="271"/>
        <v/>
      </c>
      <c r="B2723" s="814"/>
      <c r="C2723" s="814"/>
      <c r="D2723" s="814"/>
      <c r="E2723" s="814"/>
      <c r="F2723" s="814"/>
      <c r="G2723" s="814"/>
      <c r="H2723" s="814"/>
      <c r="I2723" s="814"/>
      <c r="J2723" s="814"/>
      <c r="K2723" s="814"/>
      <c r="L2723" s="814"/>
      <c r="M2723" s="814"/>
      <c r="N2723" s="814"/>
      <c r="O2723" s="579">
        <f t="shared" si="269"/>
        <v>0</v>
      </c>
      <c r="P2723" s="585" t="e">
        <f t="shared" si="270"/>
        <v>#N/A</v>
      </c>
      <c r="Q2723" s="585"/>
      <c r="R2723" s="585"/>
      <c r="S2723" s="814"/>
      <c r="T2723" s="814"/>
      <c r="U2723" s="814"/>
      <c r="V2723" s="814"/>
    </row>
    <row r="2724" spans="1:22" ht="15.75" hidden="1" customHeight="1" thickBot="1" x14ac:dyDescent="0.25">
      <c r="A2724" s="580" t="str">
        <f t="shared" si="271"/>
        <v/>
      </c>
      <c r="B2724" s="814"/>
      <c r="C2724" s="814"/>
      <c r="D2724" s="814"/>
      <c r="E2724" s="814"/>
      <c r="F2724" s="814"/>
      <c r="G2724" s="814"/>
      <c r="H2724" s="814"/>
      <c r="I2724" s="814"/>
      <c r="J2724" s="814"/>
      <c r="K2724" s="814"/>
      <c r="L2724" s="814"/>
      <c r="M2724" s="814"/>
      <c r="N2724" s="814"/>
      <c r="O2724" s="579">
        <f t="shared" si="269"/>
        <v>0</v>
      </c>
      <c r="P2724" s="585" t="e">
        <f t="shared" si="270"/>
        <v>#N/A</v>
      </c>
      <c r="Q2724" s="585"/>
      <c r="R2724" s="585"/>
      <c r="S2724" s="814"/>
      <c r="T2724" s="814"/>
      <c r="U2724" s="814"/>
      <c r="V2724" s="814"/>
    </row>
    <row r="2725" spans="1:22" ht="15.75" hidden="1" customHeight="1" thickBot="1" x14ac:dyDescent="0.25">
      <c r="A2725" s="580" t="str">
        <f t="shared" si="271"/>
        <v/>
      </c>
      <c r="B2725" s="814"/>
      <c r="C2725" s="814"/>
      <c r="D2725" s="814"/>
      <c r="E2725" s="814"/>
      <c r="F2725" s="814"/>
      <c r="G2725" s="814"/>
      <c r="H2725" s="814"/>
      <c r="I2725" s="814"/>
      <c r="J2725" s="814"/>
      <c r="K2725" s="814"/>
      <c r="L2725" s="814"/>
      <c r="M2725" s="814"/>
      <c r="N2725" s="814"/>
      <c r="O2725" s="579">
        <f t="shared" si="269"/>
        <v>0</v>
      </c>
      <c r="P2725" s="585" t="e">
        <f t="shared" si="270"/>
        <v>#N/A</v>
      </c>
      <c r="Q2725" s="585"/>
      <c r="R2725" s="585"/>
      <c r="S2725" s="814"/>
      <c r="T2725" s="814"/>
      <c r="U2725" s="814"/>
      <c r="V2725" s="814"/>
    </row>
    <row r="2726" spans="1:22" ht="15.75" hidden="1" customHeight="1" thickBot="1" x14ac:dyDescent="0.25">
      <c r="A2726" s="580" t="str">
        <f t="shared" si="271"/>
        <v/>
      </c>
      <c r="B2726" s="814"/>
      <c r="C2726" s="814"/>
      <c r="D2726" s="814"/>
      <c r="E2726" s="814"/>
      <c r="F2726" s="814"/>
      <c r="G2726" s="814"/>
      <c r="H2726" s="814"/>
      <c r="I2726" s="814"/>
      <c r="J2726" s="814"/>
      <c r="K2726" s="814"/>
      <c r="L2726" s="814"/>
      <c r="M2726" s="814"/>
      <c r="N2726" s="814"/>
      <c r="O2726" s="579">
        <f t="shared" si="269"/>
        <v>0</v>
      </c>
      <c r="P2726" s="585" t="e">
        <f t="shared" si="270"/>
        <v>#N/A</v>
      </c>
      <c r="Q2726" s="585"/>
      <c r="R2726" s="585"/>
      <c r="S2726" s="814"/>
      <c r="T2726" s="814"/>
      <c r="U2726" s="814"/>
      <c r="V2726" s="814"/>
    </row>
    <row r="2727" spans="1:22" ht="15.75" hidden="1" customHeight="1" thickBot="1" x14ac:dyDescent="0.25">
      <c r="A2727" s="580" t="str">
        <f t="shared" si="271"/>
        <v/>
      </c>
      <c r="B2727" s="814"/>
      <c r="C2727" s="814"/>
      <c r="D2727" s="814"/>
      <c r="E2727" s="814"/>
      <c r="F2727" s="814"/>
      <c r="G2727" s="814"/>
      <c r="H2727" s="814"/>
      <c r="I2727" s="814"/>
      <c r="J2727" s="814"/>
      <c r="K2727" s="814"/>
      <c r="L2727" s="814"/>
      <c r="M2727" s="814"/>
      <c r="N2727" s="814"/>
      <c r="O2727" s="579">
        <f t="shared" si="269"/>
        <v>0</v>
      </c>
      <c r="P2727" s="585" t="e">
        <f t="shared" si="270"/>
        <v>#N/A</v>
      </c>
      <c r="Q2727" s="585"/>
      <c r="R2727" s="585"/>
      <c r="S2727" s="814"/>
      <c r="T2727" s="814"/>
      <c r="U2727" s="814"/>
      <c r="V2727" s="814"/>
    </row>
    <row r="2728" spans="1:22" ht="15.75" hidden="1" customHeight="1" thickBot="1" x14ac:dyDescent="0.25">
      <c r="A2728" s="580" t="str">
        <f t="shared" si="271"/>
        <v/>
      </c>
      <c r="B2728" s="814"/>
      <c r="C2728" s="814"/>
      <c r="D2728" s="814"/>
      <c r="E2728" s="814"/>
      <c r="F2728" s="814"/>
      <c r="G2728" s="814"/>
      <c r="H2728" s="814"/>
      <c r="I2728" s="814"/>
      <c r="J2728" s="814"/>
      <c r="K2728" s="814"/>
      <c r="L2728" s="814"/>
      <c r="M2728" s="814"/>
      <c r="N2728" s="814"/>
      <c r="O2728" s="579">
        <f t="shared" si="269"/>
        <v>0</v>
      </c>
      <c r="P2728" s="585" t="e">
        <f t="shared" si="270"/>
        <v>#N/A</v>
      </c>
      <c r="Q2728" s="585"/>
      <c r="R2728" s="585"/>
      <c r="S2728" s="814"/>
      <c r="T2728" s="814"/>
      <c r="U2728" s="814"/>
      <c r="V2728" s="814"/>
    </row>
    <row r="2729" spans="1:22" ht="15.75" hidden="1" customHeight="1" thickBot="1" x14ac:dyDescent="0.25">
      <c r="A2729" s="580" t="str">
        <f t="shared" si="271"/>
        <v/>
      </c>
      <c r="B2729" s="814"/>
      <c r="C2729" s="814"/>
      <c r="D2729" s="814"/>
      <c r="E2729" s="814"/>
      <c r="F2729" s="814"/>
      <c r="G2729" s="814"/>
      <c r="H2729" s="814"/>
      <c r="I2729" s="814"/>
      <c r="J2729" s="814"/>
      <c r="K2729" s="814"/>
      <c r="L2729" s="814"/>
      <c r="M2729" s="814"/>
      <c r="N2729" s="814"/>
      <c r="O2729" s="579">
        <f t="shared" si="269"/>
        <v>0</v>
      </c>
      <c r="P2729" s="585" t="e">
        <f t="shared" si="270"/>
        <v>#N/A</v>
      </c>
      <c r="Q2729" s="585"/>
      <c r="R2729" s="585"/>
      <c r="S2729" s="814"/>
      <c r="T2729" s="814"/>
      <c r="U2729" s="814"/>
      <c r="V2729" s="814"/>
    </row>
    <row r="2730" spans="1:22" ht="15.75" hidden="1" customHeight="1" thickBot="1" x14ac:dyDescent="0.25">
      <c r="A2730" s="580" t="str">
        <f t="shared" si="271"/>
        <v/>
      </c>
      <c r="B2730" s="814"/>
      <c r="C2730" s="814"/>
      <c r="D2730" s="814"/>
      <c r="E2730" s="814"/>
      <c r="F2730" s="814"/>
      <c r="G2730" s="814"/>
      <c r="H2730" s="814"/>
      <c r="I2730" s="814"/>
      <c r="J2730" s="814"/>
      <c r="K2730" s="814"/>
      <c r="L2730" s="814"/>
      <c r="M2730" s="814"/>
      <c r="N2730" s="814"/>
      <c r="O2730" s="579">
        <f t="shared" si="269"/>
        <v>0</v>
      </c>
      <c r="P2730" s="585" t="e">
        <f t="shared" si="270"/>
        <v>#N/A</v>
      </c>
      <c r="Q2730" s="585"/>
      <c r="R2730" s="585"/>
      <c r="S2730" s="814"/>
      <c r="T2730" s="814"/>
      <c r="U2730" s="814"/>
      <c r="V2730" s="814"/>
    </row>
    <row r="2731" spans="1:22" ht="15.75" hidden="1" customHeight="1" thickBot="1" x14ac:dyDescent="0.25">
      <c r="A2731" s="580" t="str">
        <f t="shared" si="271"/>
        <v/>
      </c>
      <c r="B2731" s="814"/>
      <c r="C2731" s="814"/>
      <c r="D2731" s="814"/>
      <c r="E2731" s="814"/>
      <c r="F2731" s="814"/>
      <c r="G2731" s="814"/>
      <c r="H2731" s="814"/>
      <c r="I2731" s="814"/>
      <c r="J2731" s="814"/>
      <c r="K2731" s="814"/>
      <c r="L2731" s="814"/>
      <c r="M2731" s="814"/>
      <c r="N2731" s="814"/>
      <c r="O2731" s="579">
        <f t="shared" si="269"/>
        <v>0</v>
      </c>
      <c r="P2731" s="585" t="e">
        <f t="shared" si="270"/>
        <v>#N/A</v>
      </c>
      <c r="Q2731" s="585"/>
      <c r="R2731" s="585"/>
      <c r="S2731" s="814"/>
      <c r="T2731" s="814"/>
      <c r="U2731" s="814"/>
      <c r="V2731" s="814"/>
    </row>
    <row r="2732" spans="1:22" ht="15.75" hidden="1" customHeight="1" thickBot="1" x14ac:dyDescent="0.25">
      <c r="A2732" s="580" t="str">
        <f t="shared" si="271"/>
        <v/>
      </c>
      <c r="B2732" s="814"/>
      <c r="C2732" s="814"/>
      <c r="D2732" s="814"/>
      <c r="E2732" s="814"/>
      <c r="F2732" s="814"/>
      <c r="G2732" s="814"/>
      <c r="H2732" s="814"/>
      <c r="I2732" s="814"/>
      <c r="J2732" s="814"/>
      <c r="K2732" s="814"/>
      <c r="L2732" s="814"/>
      <c r="M2732" s="814"/>
      <c r="N2732" s="814"/>
      <c r="O2732" s="579">
        <f t="shared" si="269"/>
        <v>0</v>
      </c>
      <c r="P2732" s="585" t="e">
        <f t="shared" si="270"/>
        <v>#N/A</v>
      </c>
      <c r="Q2732" s="585"/>
      <c r="R2732" s="585"/>
      <c r="S2732" s="814"/>
      <c r="T2732" s="814"/>
      <c r="U2732" s="814"/>
      <c r="V2732" s="814"/>
    </row>
    <row r="2733" spans="1:22" ht="15.75" hidden="1" customHeight="1" thickBot="1" x14ac:dyDescent="0.25">
      <c r="A2733" s="580" t="str">
        <f t="shared" si="271"/>
        <v/>
      </c>
      <c r="B2733" s="814"/>
      <c r="C2733" s="814"/>
      <c r="D2733" s="814"/>
      <c r="E2733" s="814"/>
      <c r="F2733" s="814"/>
      <c r="G2733" s="814"/>
      <c r="H2733" s="814"/>
      <c r="I2733" s="814"/>
      <c r="J2733" s="814"/>
      <c r="K2733" s="814"/>
      <c r="L2733" s="814"/>
      <c r="M2733" s="814"/>
      <c r="N2733" s="814"/>
      <c r="O2733" s="579">
        <f t="shared" si="269"/>
        <v>0</v>
      </c>
      <c r="P2733" s="585" t="e">
        <f t="shared" si="270"/>
        <v>#N/A</v>
      </c>
      <c r="Q2733" s="585"/>
      <c r="R2733" s="585"/>
      <c r="S2733" s="814"/>
      <c r="T2733" s="814"/>
      <c r="U2733" s="814"/>
      <c r="V2733" s="814"/>
    </row>
    <row r="2734" spans="1:22" ht="15.75" hidden="1" customHeight="1" thickBot="1" x14ac:dyDescent="0.25">
      <c r="A2734" s="580" t="str">
        <f t="shared" si="271"/>
        <v/>
      </c>
      <c r="B2734" s="814"/>
      <c r="C2734" s="814"/>
      <c r="D2734" s="814"/>
      <c r="E2734" s="814"/>
      <c r="F2734" s="814"/>
      <c r="G2734" s="814"/>
      <c r="H2734" s="814"/>
      <c r="I2734" s="814"/>
      <c r="J2734" s="814"/>
      <c r="K2734" s="814"/>
      <c r="L2734" s="814"/>
      <c r="M2734" s="814"/>
      <c r="N2734" s="814"/>
      <c r="O2734" s="579">
        <f t="shared" si="269"/>
        <v>0</v>
      </c>
      <c r="P2734" s="585" t="e">
        <f t="shared" si="270"/>
        <v>#N/A</v>
      </c>
      <c r="Q2734" s="585"/>
      <c r="R2734" s="585"/>
      <c r="S2734" s="814"/>
      <c r="T2734" s="814"/>
      <c r="U2734" s="814"/>
      <c r="V2734" s="814"/>
    </row>
    <row r="2735" spans="1:22" ht="15.75" hidden="1" customHeight="1" thickBot="1" x14ac:dyDescent="0.25">
      <c r="A2735" s="580" t="str">
        <f t="shared" si="271"/>
        <v/>
      </c>
      <c r="B2735" s="814"/>
      <c r="C2735" s="814"/>
      <c r="D2735" s="814"/>
      <c r="E2735" s="814"/>
      <c r="F2735" s="814"/>
      <c r="G2735" s="814"/>
      <c r="H2735" s="814"/>
      <c r="I2735" s="814"/>
      <c r="J2735" s="814"/>
      <c r="K2735" s="814"/>
      <c r="L2735" s="814"/>
      <c r="M2735" s="814"/>
      <c r="N2735" s="814"/>
      <c r="O2735" s="579">
        <f t="shared" si="269"/>
        <v>0</v>
      </c>
      <c r="P2735" s="585" t="e">
        <f t="shared" si="270"/>
        <v>#N/A</v>
      </c>
      <c r="Q2735" s="585"/>
      <c r="R2735" s="585"/>
      <c r="S2735" s="814"/>
      <c r="T2735" s="814"/>
      <c r="U2735" s="814"/>
      <c r="V2735" s="814"/>
    </row>
    <row r="2736" spans="1:22" ht="15.75" hidden="1" customHeight="1" thickBot="1" x14ac:dyDescent="0.25">
      <c r="A2736" s="580" t="str">
        <f t="shared" si="271"/>
        <v/>
      </c>
      <c r="B2736" s="814"/>
      <c r="C2736" s="814"/>
      <c r="D2736" s="814"/>
      <c r="E2736" s="814"/>
      <c r="F2736" s="814"/>
      <c r="G2736" s="814"/>
      <c r="H2736" s="814"/>
      <c r="I2736" s="814"/>
      <c r="J2736" s="814"/>
      <c r="K2736" s="814"/>
      <c r="L2736" s="814"/>
      <c r="M2736" s="814"/>
      <c r="N2736" s="814"/>
      <c r="O2736" s="579">
        <f t="shared" si="269"/>
        <v>0</v>
      </c>
      <c r="P2736" s="585" t="e">
        <f t="shared" si="270"/>
        <v>#N/A</v>
      </c>
      <c r="Q2736" s="585"/>
      <c r="R2736" s="585"/>
      <c r="S2736" s="814"/>
      <c r="T2736" s="814"/>
      <c r="U2736" s="814"/>
      <c r="V2736" s="814"/>
    </row>
    <row r="2737" spans="1:22" ht="15.75" hidden="1" customHeight="1" thickBot="1" x14ac:dyDescent="0.25">
      <c r="A2737" s="580" t="str">
        <f t="shared" si="271"/>
        <v/>
      </c>
      <c r="B2737" s="814"/>
      <c r="C2737" s="814"/>
      <c r="D2737" s="814"/>
      <c r="E2737" s="814"/>
      <c r="F2737" s="814"/>
      <c r="G2737" s="814"/>
      <c r="H2737" s="814"/>
      <c r="I2737" s="814"/>
      <c r="J2737" s="814"/>
      <c r="K2737" s="814"/>
      <c r="L2737" s="814"/>
      <c r="M2737" s="814"/>
      <c r="N2737" s="814"/>
      <c r="O2737" s="579">
        <f t="shared" si="269"/>
        <v>0</v>
      </c>
      <c r="P2737" s="585" t="e">
        <f t="shared" si="270"/>
        <v>#N/A</v>
      </c>
      <c r="Q2737" s="585"/>
      <c r="R2737" s="585"/>
      <c r="S2737" s="814"/>
      <c r="T2737" s="814"/>
      <c r="U2737" s="814"/>
      <c r="V2737" s="814"/>
    </row>
    <row r="2738" spans="1:22" ht="15.75" hidden="1" customHeight="1" thickBot="1" x14ac:dyDescent="0.25">
      <c r="A2738" s="580" t="str">
        <f t="shared" si="271"/>
        <v/>
      </c>
      <c r="B2738" s="814"/>
      <c r="C2738" s="814"/>
      <c r="D2738" s="814"/>
      <c r="E2738" s="814"/>
      <c r="F2738" s="814"/>
      <c r="G2738" s="814"/>
      <c r="H2738" s="814"/>
      <c r="I2738" s="814"/>
      <c r="J2738" s="814"/>
      <c r="K2738" s="814"/>
      <c r="L2738" s="814"/>
      <c r="M2738" s="814"/>
      <c r="N2738" s="814"/>
      <c r="O2738" s="579">
        <f t="shared" si="269"/>
        <v>0</v>
      </c>
      <c r="P2738" s="585" t="e">
        <f t="shared" si="270"/>
        <v>#N/A</v>
      </c>
      <c r="Q2738" s="585"/>
      <c r="R2738" s="585"/>
      <c r="S2738" s="814"/>
      <c r="T2738" s="814"/>
      <c r="U2738" s="814"/>
      <c r="V2738" s="814"/>
    </row>
    <row r="2739" spans="1:22" ht="15.75" hidden="1" customHeight="1" thickBot="1" x14ac:dyDescent="0.25">
      <c r="A2739" s="580" t="str">
        <f t="shared" si="271"/>
        <v/>
      </c>
      <c r="B2739" s="814"/>
      <c r="C2739" s="814"/>
      <c r="D2739" s="814"/>
      <c r="E2739" s="814"/>
      <c r="F2739" s="814"/>
      <c r="G2739" s="814"/>
      <c r="H2739" s="814"/>
      <c r="I2739" s="814"/>
      <c r="J2739" s="814"/>
      <c r="K2739" s="814"/>
      <c r="L2739" s="814"/>
      <c r="M2739" s="814"/>
      <c r="N2739" s="814"/>
      <c r="O2739" s="579">
        <f t="shared" ref="O2739:O2802" si="272">ROUNDUP(IF(N2739="PENDANT",(VLOOKUP(L2739,$E$2:$I$9,5,FALSE)*M2739)),0)</f>
        <v>0</v>
      </c>
      <c r="P2739" s="585" t="e">
        <f t="shared" ref="P2739:P2802" si="273">ROUNDUP(VLOOKUP(L2739,$E$2:$I$9,5,FALSE)*M2739,0)</f>
        <v>#N/A</v>
      </c>
      <c r="Q2739" s="585"/>
      <c r="R2739" s="585"/>
      <c r="S2739" s="814"/>
      <c r="T2739" s="814"/>
      <c r="U2739" s="814"/>
      <c r="V2739" s="814"/>
    </row>
    <row r="2740" spans="1:22" ht="15.75" hidden="1" customHeight="1" thickBot="1" x14ac:dyDescent="0.25">
      <c r="A2740" s="580" t="str">
        <f t="shared" si="271"/>
        <v/>
      </c>
      <c r="B2740" s="814"/>
      <c r="C2740" s="814"/>
      <c r="D2740" s="814"/>
      <c r="E2740" s="814"/>
      <c r="F2740" s="814"/>
      <c r="G2740" s="814"/>
      <c r="H2740" s="814"/>
      <c r="I2740" s="814"/>
      <c r="J2740" s="814"/>
      <c r="K2740" s="814"/>
      <c r="L2740" s="814"/>
      <c r="M2740" s="814"/>
      <c r="N2740" s="814"/>
      <c r="O2740" s="579">
        <f t="shared" si="272"/>
        <v>0</v>
      </c>
      <c r="P2740" s="585" t="e">
        <f t="shared" si="273"/>
        <v>#N/A</v>
      </c>
      <c r="Q2740" s="585"/>
      <c r="R2740" s="585"/>
      <c r="S2740" s="814"/>
      <c r="T2740" s="814"/>
      <c r="U2740" s="814"/>
      <c r="V2740" s="814"/>
    </row>
    <row r="2741" spans="1:22" ht="15.75" hidden="1" customHeight="1" thickBot="1" x14ac:dyDescent="0.25">
      <c r="A2741" s="580" t="str">
        <f t="shared" si="271"/>
        <v/>
      </c>
      <c r="B2741" s="814"/>
      <c r="C2741" s="814"/>
      <c r="D2741" s="814"/>
      <c r="E2741" s="814"/>
      <c r="F2741" s="814"/>
      <c r="G2741" s="814"/>
      <c r="H2741" s="814"/>
      <c r="I2741" s="814"/>
      <c r="J2741" s="814"/>
      <c r="K2741" s="814"/>
      <c r="L2741" s="814"/>
      <c r="M2741" s="814"/>
      <c r="N2741" s="814"/>
      <c r="O2741" s="579">
        <f t="shared" si="272"/>
        <v>0</v>
      </c>
      <c r="P2741" s="585" t="e">
        <f t="shared" si="273"/>
        <v>#N/A</v>
      </c>
      <c r="Q2741" s="585"/>
      <c r="R2741" s="585"/>
      <c r="S2741" s="814"/>
      <c r="T2741" s="814"/>
      <c r="U2741" s="814"/>
      <c r="V2741" s="814"/>
    </row>
    <row r="2742" spans="1:22" ht="15.75" hidden="1" customHeight="1" thickBot="1" x14ac:dyDescent="0.25">
      <c r="A2742" s="580" t="str">
        <f t="shared" si="271"/>
        <v/>
      </c>
      <c r="B2742" s="814"/>
      <c r="C2742" s="814"/>
      <c r="D2742" s="814"/>
      <c r="E2742" s="814"/>
      <c r="F2742" s="814"/>
      <c r="G2742" s="814"/>
      <c r="H2742" s="814"/>
      <c r="I2742" s="814"/>
      <c r="J2742" s="814"/>
      <c r="K2742" s="814"/>
      <c r="L2742" s="814"/>
      <c r="M2742" s="814"/>
      <c r="N2742" s="814"/>
      <c r="O2742" s="579">
        <f t="shared" si="272"/>
        <v>0</v>
      </c>
      <c r="P2742" s="585" t="e">
        <f t="shared" si="273"/>
        <v>#N/A</v>
      </c>
      <c r="Q2742" s="585"/>
      <c r="R2742" s="585"/>
      <c r="S2742" s="814"/>
      <c r="T2742" s="814"/>
      <c r="U2742" s="814"/>
      <c r="V2742" s="814"/>
    </row>
    <row r="2743" spans="1:22" ht="15.75" hidden="1" customHeight="1" thickBot="1" x14ac:dyDescent="0.25">
      <c r="A2743" s="580" t="str">
        <f t="shared" si="271"/>
        <v/>
      </c>
      <c r="B2743" s="814"/>
      <c r="C2743" s="814"/>
      <c r="D2743" s="814"/>
      <c r="E2743" s="814"/>
      <c r="F2743" s="814"/>
      <c r="G2743" s="814"/>
      <c r="H2743" s="814"/>
      <c r="I2743" s="814"/>
      <c r="J2743" s="814"/>
      <c r="K2743" s="814"/>
      <c r="L2743" s="814"/>
      <c r="M2743" s="814"/>
      <c r="N2743" s="814"/>
      <c r="O2743" s="579">
        <f t="shared" si="272"/>
        <v>0</v>
      </c>
      <c r="P2743" s="585" t="e">
        <f t="shared" si="273"/>
        <v>#N/A</v>
      </c>
      <c r="Q2743" s="585"/>
      <c r="R2743" s="585"/>
      <c r="S2743" s="814"/>
      <c r="T2743" s="814"/>
      <c r="U2743" s="814"/>
      <c r="V2743" s="814"/>
    </row>
    <row r="2744" spans="1:22" ht="15.75" hidden="1" customHeight="1" thickBot="1" x14ac:dyDescent="0.25">
      <c r="A2744" s="580" t="str">
        <f t="shared" si="271"/>
        <v/>
      </c>
      <c r="B2744" s="814"/>
      <c r="C2744" s="814"/>
      <c r="D2744" s="814"/>
      <c r="E2744" s="814"/>
      <c r="F2744" s="814"/>
      <c r="G2744" s="814"/>
      <c r="H2744" s="814"/>
      <c r="I2744" s="814"/>
      <c r="J2744" s="814"/>
      <c r="K2744" s="814"/>
      <c r="L2744" s="814"/>
      <c r="M2744" s="814"/>
      <c r="N2744" s="814"/>
      <c r="O2744" s="579">
        <f t="shared" si="272"/>
        <v>0</v>
      </c>
      <c r="P2744" s="585" t="e">
        <f t="shared" si="273"/>
        <v>#N/A</v>
      </c>
      <c r="Q2744" s="585"/>
      <c r="R2744" s="585"/>
      <c r="S2744" s="814"/>
      <c r="T2744" s="814"/>
      <c r="U2744" s="814"/>
      <c r="V2744" s="814"/>
    </row>
    <row r="2745" spans="1:22" ht="15.75" hidden="1" customHeight="1" thickBot="1" x14ac:dyDescent="0.25">
      <c r="A2745" s="580" t="str">
        <f t="shared" si="271"/>
        <v/>
      </c>
      <c r="B2745" s="814"/>
      <c r="C2745" s="814"/>
      <c r="D2745" s="814"/>
      <c r="E2745" s="814"/>
      <c r="F2745" s="814"/>
      <c r="G2745" s="814"/>
      <c r="H2745" s="814"/>
      <c r="I2745" s="814"/>
      <c r="J2745" s="814"/>
      <c r="K2745" s="814"/>
      <c r="L2745" s="814"/>
      <c r="M2745" s="814"/>
      <c r="N2745" s="814"/>
      <c r="O2745" s="579">
        <f t="shared" si="272"/>
        <v>0</v>
      </c>
      <c r="P2745" s="585" t="e">
        <f t="shared" si="273"/>
        <v>#N/A</v>
      </c>
      <c r="Q2745" s="585"/>
      <c r="R2745" s="585"/>
      <c r="S2745" s="814"/>
      <c r="T2745" s="814"/>
      <c r="U2745" s="814"/>
      <c r="V2745" s="814"/>
    </row>
    <row r="2746" spans="1:22" ht="15.75" hidden="1" customHeight="1" thickBot="1" x14ac:dyDescent="0.25">
      <c r="A2746" s="580" t="str">
        <f t="shared" ref="A2746:A2809" si="274">CONCATENATE(C2746,G2746)</f>
        <v/>
      </c>
      <c r="B2746" s="814"/>
      <c r="C2746" s="814"/>
      <c r="D2746" s="814"/>
      <c r="E2746" s="814"/>
      <c r="F2746" s="814"/>
      <c r="G2746" s="814"/>
      <c r="H2746" s="814"/>
      <c r="I2746" s="814"/>
      <c r="J2746" s="814"/>
      <c r="K2746" s="814"/>
      <c r="L2746" s="814"/>
      <c r="M2746" s="814"/>
      <c r="N2746" s="814"/>
      <c r="O2746" s="579">
        <f t="shared" si="272"/>
        <v>0</v>
      </c>
      <c r="P2746" s="585" t="e">
        <f t="shared" si="273"/>
        <v>#N/A</v>
      </c>
      <c r="Q2746" s="585"/>
      <c r="R2746" s="585"/>
      <c r="S2746" s="814"/>
      <c r="T2746" s="814"/>
      <c r="U2746" s="814"/>
      <c r="V2746" s="814"/>
    </row>
    <row r="2747" spans="1:22" ht="15.75" hidden="1" customHeight="1" thickBot="1" x14ac:dyDescent="0.25">
      <c r="A2747" s="580" t="str">
        <f t="shared" si="274"/>
        <v/>
      </c>
      <c r="B2747" s="814"/>
      <c r="C2747" s="814"/>
      <c r="D2747" s="814"/>
      <c r="E2747" s="814"/>
      <c r="F2747" s="814"/>
      <c r="G2747" s="814"/>
      <c r="H2747" s="814"/>
      <c r="I2747" s="814"/>
      <c r="J2747" s="814"/>
      <c r="K2747" s="814"/>
      <c r="L2747" s="814"/>
      <c r="M2747" s="814"/>
      <c r="N2747" s="814"/>
      <c r="O2747" s="579">
        <f t="shared" si="272"/>
        <v>0</v>
      </c>
      <c r="P2747" s="585" t="e">
        <f t="shared" si="273"/>
        <v>#N/A</v>
      </c>
      <c r="Q2747" s="585"/>
      <c r="R2747" s="585"/>
      <c r="S2747" s="814"/>
      <c r="T2747" s="814"/>
      <c r="U2747" s="814"/>
      <c r="V2747" s="814"/>
    </row>
    <row r="2748" spans="1:22" ht="15.75" hidden="1" customHeight="1" thickBot="1" x14ac:dyDescent="0.25">
      <c r="A2748" s="580" t="str">
        <f t="shared" si="274"/>
        <v/>
      </c>
      <c r="B2748" s="814"/>
      <c r="C2748" s="814"/>
      <c r="D2748" s="814"/>
      <c r="E2748" s="814"/>
      <c r="F2748" s="814"/>
      <c r="G2748" s="814"/>
      <c r="H2748" s="814"/>
      <c r="I2748" s="814"/>
      <c r="J2748" s="814"/>
      <c r="K2748" s="814"/>
      <c r="L2748" s="814"/>
      <c r="M2748" s="814"/>
      <c r="N2748" s="814"/>
      <c r="O2748" s="579">
        <f t="shared" si="272"/>
        <v>0</v>
      </c>
      <c r="P2748" s="585" t="e">
        <f t="shared" si="273"/>
        <v>#N/A</v>
      </c>
      <c r="Q2748" s="585"/>
      <c r="R2748" s="585"/>
      <c r="S2748" s="814"/>
      <c r="T2748" s="814"/>
      <c r="U2748" s="814"/>
      <c r="V2748" s="814"/>
    </row>
    <row r="2749" spans="1:22" ht="15.75" hidden="1" customHeight="1" thickBot="1" x14ac:dyDescent="0.25">
      <c r="A2749" s="580" t="str">
        <f t="shared" si="274"/>
        <v/>
      </c>
      <c r="B2749" s="814"/>
      <c r="C2749" s="814"/>
      <c r="D2749" s="814"/>
      <c r="E2749" s="814"/>
      <c r="F2749" s="814"/>
      <c r="G2749" s="814"/>
      <c r="H2749" s="814"/>
      <c r="I2749" s="814"/>
      <c r="J2749" s="814"/>
      <c r="K2749" s="814"/>
      <c r="L2749" s="814"/>
      <c r="M2749" s="814"/>
      <c r="N2749" s="814"/>
      <c r="O2749" s="579">
        <f t="shared" si="272"/>
        <v>0</v>
      </c>
      <c r="P2749" s="585" t="e">
        <f t="shared" si="273"/>
        <v>#N/A</v>
      </c>
      <c r="Q2749" s="585"/>
      <c r="R2749" s="585"/>
      <c r="S2749" s="814"/>
      <c r="T2749" s="814"/>
      <c r="U2749" s="814"/>
      <c r="V2749" s="814"/>
    </row>
    <row r="2750" spans="1:22" ht="15.75" hidden="1" customHeight="1" thickBot="1" x14ac:dyDescent="0.25">
      <c r="A2750" s="580" t="str">
        <f t="shared" si="274"/>
        <v/>
      </c>
      <c r="B2750" s="814"/>
      <c r="C2750" s="814"/>
      <c r="D2750" s="814"/>
      <c r="E2750" s="814"/>
      <c r="F2750" s="814"/>
      <c r="G2750" s="814"/>
      <c r="H2750" s="814"/>
      <c r="I2750" s="814"/>
      <c r="J2750" s="814"/>
      <c r="K2750" s="814"/>
      <c r="L2750" s="814"/>
      <c r="M2750" s="814"/>
      <c r="N2750" s="814"/>
      <c r="O2750" s="579">
        <f t="shared" si="272"/>
        <v>0</v>
      </c>
      <c r="P2750" s="585" t="e">
        <f t="shared" si="273"/>
        <v>#N/A</v>
      </c>
      <c r="Q2750" s="585"/>
      <c r="R2750" s="585"/>
      <c r="S2750" s="814"/>
      <c r="T2750" s="814"/>
      <c r="U2750" s="814"/>
      <c r="V2750" s="814"/>
    </row>
    <row r="2751" spans="1:22" ht="15.75" hidden="1" customHeight="1" thickBot="1" x14ac:dyDescent="0.25">
      <c r="A2751" s="580" t="str">
        <f t="shared" si="274"/>
        <v/>
      </c>
      <c r="B2751" s="814"/>
      <c r="C2751" s="814"/>
      <c r="D2751" s="814"/>
      <c r="E2751" s="814"/>
      <c r="F2751" s="814"/>
      <c r="G2751" s="814"/>
      <c r="H2751" s="814"/>
      <c r="I2751" s="814"/>
      <c r="J2751" s="814"/>
      <c r="K2751" s="814"/>
      <c r="L2751" s="814"/>
      <c r="M2751" s="814"/>
      <c r="N2751" s="814"/>
      <c r="O2751" s="579">
        <f t="shared" si="272"/>
        <v>0</v>
      </c>
      <c r="P2751" s="585" t="e">
        <f t="shared" si="273"/>
        <v>#N/A</v>
      </c>
      <c r="Q2751" s="585"/>
      <c r="R2751" s="585"/>
      <c r="S2751" s="814"/>
      <c r="T2751" s="814"/>
      <c r="U2751" s="814"/>
      <c r="V2751" s="814"/>
    </row>
    <row r="2752" spans="1:22" ht="15.75" hidden="1" customHeight="1" thickBot="1" x14ac:dyDescent="0.25">
      <c r="A2752" s="580" t="str">
        <f t="shared" si="274"/>
        <v/>
      </c>
      <c r="B2752" s="814"/>
      <c r="C2752" s="814"/>
      <c r="D2752" s="814"/>
      <c r="E2752" s="814"/>
      <c r="F2752" s="814"/>
      <c r="G2752" s="814"/>
      <c r="H2752" s="814"/>
      <c r="I2752" s="814"/>
      <c r="J2752" s="814"/>
      <c r="K2752" s="814"/>
      <c r="L2752" s="814"/>
      <c r="M2752" s="814"/>
      <c r="N2752" s="814"/>
      <c r="O2752" s="579">
        <f t="shared" si="272"/>
        <v>0</v>
      </c>
      <c r="P2752" s="585" t="e">
        <f t="shared" si="273"/>
        <v>#N/A</v>
      </c>
      <c r="Q2752" s="585"/>
      <c r="R2752" s="585"/>
      <c r="S2752" s="814"/>
      <c r="T2752" s="814"/>
      <c r="U2752" s="814"/>
      <c r="V2752" s="814"/>
    </row>
    <row r="2753" spans="1:22" ht="15.75" hidden="1" customHeight="1" thickBot="1" x14ac:dyDescent="0.25">
      <c r="A2753" s="580" t="str">
        <f t="shared" si="274"/>
        <v/>
      </c>
      <c r="B2753" s="814"/>
      <c r="C2753" s="814"/>
      <c r="D2753" s="814"/>
      <c r="E2753" s="814"/>
      <c r="F2753" s="814"/>
      <c r="G2753" s="814"/>
      <c r="H2753" s="814"/>
      <c r="I2753" s="814"/>
      <c r="J2753" s="814"/>
      <c r="K2753" s="814"/>
      <c r="L2753" s="814"/>
      <c r="M2753" s="814"/>
      <c r="N2753" s="814"/>
      <c r="O2753" s="579">
        <f t="shared" si="272"/>
        <v>0</v>
      </c>
      <c r="P2753" s="585" t="e">
        <f t="shared" si="273"/>
        <v>#N/A</v>
      </c>
      <c r="Q2753" s="585"/>
      <c r="R2753" s="585"/>
      <c r="S2753" s="814"/>
      <c r="T2753" s="814"/>
      <c r="U2753" s="814"/>
      <c r="V2753" s="814"/>
    </row>
    <row r="2754" spans="1:22" ht="15.75" hidden="1" customHeight="1" thickBot="1" x14ac:dyDescent="0.25">
      <c r="A2754" s="580" t="str">
        <f t="shared" si="274"/>
        <v/>
      </c>
      <c r="B2754" s="814"/>
      <c r="C2754" s="814"/>
      <c r="D2754" s="814"/>
      <c r="E2754" s="814"/>
      <c r="F2754" s="814"/>
      <c r="G2754" s="814"/>
      <c r="H2754" s="814"/>
      <c r="I2754" s="814"/>
      <c r="J2754" s="814"/>
      <c r="K2754" s="814"/>
      <c r="L2754" s="814"/>
      <c r="M2754" s="814"/>
      <c r="N2754" s="814"/>
      <c r="O2754" s="579">
        <f t="shared" si="272"/>
        <v>0</v>
      </c>
      <c r="P2754" s="585" t="e">
        <f t="shared" si="273"/>
        <v>#N/A</v>
      </c>
      <c r="Q2754" s="585"/>
      <c r="R2754" s="585"/>
      <c r="S2754" s="814"/>
      <c r="T2754" s="814"/>
      <c r="U2754" s="814"/>
      <c r="V2754" s="814"/>
    </row>
    <row r="2755" spans="1:22" ht="15.75" hidden="1" customHeight="1" thickBot="1" x14ac:dyDescent="0.25">
      <c r="A2755" s="580" t="str">
        <f t="shared" si="274"/>
        <v/>
      </c>
      <c r="B2755" s="814"/>
      <c r="C2755" s="814"/>
      <c r="D2755" s="814"/>
      <c r="E2755" s="814"/>
      <c r="F2755" s="814"/>
      <c r="G2755" s="814"/>
      <c r="H2755" s="814"/>
      <c r="I2755" s="814"/>
      <c r="J2755" s="814"/>
      <c r="K2755" s="814"/>
      <c r="L2755" s="814"/>
      <c r="M2755" s="814"/>
      <c r="N2755" s="814"/>
      <c r="O2755" s="579">
        <f t="shared" si="272"/>
        <v>0</v>
      </c>
      <c r="P2755" s="585" t="e">
        <f t="shared" si="273"/>
        <v>#N/A</v>
      </c>
      <c r="Q2755" s="585"/>
      <c r="R2755" s="585"/>
      <c r="S2755" s="814"/>
      <c r="T2755" s="814"/>
      <c r="U2755" s="814"/>
      <c r="V2755" s="814"/>
    </row>
    <row r="2756" spans="1:22" ht="15.75" hidden="1" customHeight="1" thickBot="1" x14ac:dyDescent="0.25">
      <c r="A2756" s="580" t="str">
        <f t="shared" si="274"/>
        <v/>
      </c>
      <c r="B2756" s="814"/>
      <c r="C2756" s="814"/>
      <c r="D2756" s="814"/>
      <c r="E2756" s="814"/>
      <c r="F2756" s="814"/>
      <c r="G2756" s="814"/>
      <c r="H2756" s="814"/>
      <c r="I2756" s="814"/>
      <c r="J2756" s="814"/>
      <c r="K2756" s="814"/>
      <c r="L2756" s="814"/>
      <c r="M2756" s="814"/>
      <c r="N2756" s="814"/>
      <c r="O2756" s="579">
        <f t="shared" si="272"/>
        <v>0</v>
      </c>
      <c r="P2756" s="585" t="e">
        <f t="shared" si="273"/>
        <v>#N/A</v>
      </c>
      <c r="Q2756" s="585"/>
      <c r="R2756" s="585"/>
      <c r="S2756" s="814"/>
      <c r="T2756" s="814"/>
      <c r="U2756" s="814"/>
      <c r="V2756" s="814"/>
    </row>
    <row r="2757" spans="1:22" ht="15.75" hidden="1" customHeight="1" thickBot="1" x14ac:dyDescent="0.25">
      <c r="A2757" s="580" t="str">
        <f t="shared" si="274"/>
        <v/>
      </c>
      <c r="B2757" s="814"/>
      <c r="C2757" s="814"/>
      <c r="D2757" s="814"/>
      <c r="E2757" s="814"/>
      <c r="F2757" s="814"/>
      <c r="G2757" s="814"/>
      <c r="H2757" s="814"/>
      <c r="I2757" s="814"/>
      <c r="J2757" s="814"/>
      <c r="K2757" s="814"/>
      <c r="L2757" s="814"/>
      <c r="M2757" s="814"/>
      <c r="N2757" s="814"/>
      <c r="O2757" s="579">
        <f t="shared" si="272"/>
        <v>0</v>
      </c>
      <c r="P2757" s="585" t="e">
        <f t="shared" si="273"/>
        <v>#N/A</v>
      </c>
      <c r="Q2757" s="585"/>
      <c r="R2757" s="585"/>
      <c r="S2757" s="814"/>
      <c r="T2757" s="814"/>
      <c r="U2757" s="814"/>
      <c r="V2757" s="814"/>
    </row>
    <row r="2758" spans="1:22" ht="15.75" hidden="1" customHeight="1" thickBot="1" x14ac:dyDescent="0.25">
      <c r="A2758" s="580" t="str">
        <f t="shared" si="274"/>
        <v/>
      </c>
      <c r="B2758" s="814"/>
      <c r="C2758" s="814"/>
      <c r="D2758" s="814"/>
      <c r="E2758" s="814"/>
      <c r="F2758" s="814"/>
      <c r="G2758" s="814"/>
      <c r="H2758" s="814"/>
      <c r="I2758" s="814"/>
      <c r="J2758" s="814"/>
      <c r="K2758" s="814"/>
      <c r="L2758" s="814"/>
      <c r="M2758" s="814"/>
      <c r="N2758" s="814"/>
      <c r="O2758" s="579">
        <f t="shared" si="272"/>
        <v>0</v>
      </c>
      <c r="P2758" s="585" t="e">
        <f t="shared" si="273"/>
        <v>#N/A</v>
      </c>
      <c r="Q2758" s="585"/>
      <c r="R2758" s="585"/>
      <c r="S2758" s="814"/>
      <c r="T2758" s="814"/>
      <c r="U2758" s="814"/>
      <c r="V2758" s="814"/>
    </row>
    <row r="2759" spans="1:22" ht="15.75" hidden="1" customHeight="1" thickBot="1" x14ac:dyDescent="0.25">
      <c r="A2759" s="580" t="str">
        <f t="shared" si="274"/>
        <v/>
      </c>
      <c r="B2759" s="814"/>
      <c r="C2759" s="814"/>
      <c r="D2759" s="814"/>
      <c r="E2759" s="814"/>
      <c r="F2759" s="814"/>
      <c r="G2759" s="814"/>
      <c r="H2759" s="814"/>
      <c r="I2759" s="814"/>
      <c r="J2759" s="814"/>
      <c r="K2759" s="814"/>
      <c r="L2759" s="814"/>
      <c r="M2759" s="814"/>
      <c r="N2759" s="814"/>
      <c r="O2759" s="579">
        <f t="shared" si="272"/>
        <v>0</v>
      </c>
      <c r="P2759" s="585" t="e">
        <f t="shared" si="273"/>
        <v>#N/A</v>
      </c>
      <c r="Q2759" s="585"/>
      <c r="R2759" s="585"/>
      <c r="S2759" s="814"/>
      <c r="T2759" s="814"/>
      <c r="U2759" s="814"/>
      <c r="V2759" s="814"/>
    </row>
    <row r="2760" spans="1:22" ht="15.75" hidden="1" customHeight="1" thickBot="1" x14ac:dyDescent="0.25">
      <c r="A2760" s="580" t="str">
        <f t="shared" si="274"/>
        <v/>
      </c>
      <c r="B2760" s="814"/>
      <c r="C2760" s="814"/>
      <c r="D2760" s="814"/>
      <c r="E2760" s="814"/>
      <c r="F2760" s="814"/>
      <c r="G2760" s="814"/>
      <c r="H2760" s="814"/>
      <c r="I2760" s="814"/>
      <c r="J2760" s="814"/>
      <c r="K2760" s="814"/>
      <c r="L2760" s="814"/>
      <c r="M2760" s="814"/>
      <c r="N2760" s="814"/>
      <c r="O2760" s="579">
        <f t="shared" si="272"/>
        <v>0</v>
      </c>
      <c r="P2760" s="585" t="e">
        <f t="shared" si="273"/>
        <v>#N/A</v>
      </c>
      <c r="Q2760" s="585"/>
      <c r="R2760" s="585"/>
      <c r="S2760" s="814"/>
      <c r="T2760" s="814"/>
      <c r="U2760" s="814"/>
      <c r="V2760" s="814"/>
    </row>
    <row r="2761" spans="1:22" ht="15.75" hidden="1" customHeight="1" thickBot="1" x14ac:dyDescent="0.25">
      <c r="A2761" s="580" t="str">
        <f t="shared" si="274"/>
        <v/>
      </c>
      <c r="B2761" s="814"/>
      <c r="C2761" s="814"/>
      <c r="D2761" s="814"/>
      <c r="E2761" s="814"/>
      <c r="F2761" s="814"/>
      <c r="G2761" s="814"/>
      <c r="H2761" s="814"/>
      <c r="I2761" s="814"/>
      <c r="J2761" s="814"/>
      <c r="K2761" s="814"/>
      <c r="L2761" s="814"/>
      <c r="M2761" s="814"/>
      <c r="N2761" s="814"/>
      <c r="O2761" s="579">
        <f t="shared" si="272"/>
        <v>0</v>
      </c>
      <c r="P2761" s="585" t="e">
        <f t="shared" si="273"/>
        <v>#N/A</v>
      </c>
      <c r="Q2761" s="585"/>
      <c r="R2761" s="585"/>
      <c r="S2761" s="814"/>
      <c r="T2761" s="814"/>
      <c r="U2761" s="814"/>
      <c r="V2761" s="814"/>
    </row>
    <row r="2762" spans="1:22" ht="15.75" hidden="1" customHeight="1" thickBot="1" x14ac:dyDescent="0.25">
      <c r="A2762" s="580" t="str">
        <f t="shared" si="274"/>
        <v/>
      </c>
      <c r="B2762" s="814"/>
      <c r="C2762" s="814"/>
      <c r="D2762" s="814"/>
      <c r="E2762" s="814"/>
      <c r="F2762" s="814"/>
      <c r="G2762" s="814"/>
      <c r="H2762" s="814"/>
      <c r="I2762" s="814"/>
      <c r="J2762" s="814"/>
      <c r="K2762" s="814"/>
      <c r="L2762" s="814"/>
      <c r="M2762" s="814"/>
      <c r="N2762" s="814"/>
      <c r="O2762" s="579">
        <f t="shared" si="272"/>
        <v>0</v>
      </c>
      <c r="P2762" s="585" t="e">
        <f t="shared" si="273"/>
        <v>#N/A</v>
      </c>
      <c r="Q2762" s="585"/>
      <c r="R2762" s="585"/>
      <c r="S2762" s="814"/>
      <c r="T2762" s="814"/>
      <c r="U2762" s="814"/>
      <c r="V2762" s="814"/>
    </row>
    <row r="2763" spans="1:22" ht="15.75" hidden="1" customHeight="1" thickBot="1" x14ac:dyDescent="0.25">
      <c r="A2763" s="580" t="str">
        <f t="shared" si="274"/>
        <v/>
      </c>
      <c r="B2763" s="814"/>
      <c r="C2763" s="814"/>
      <c r="D2763" s="814"/>
      <c r="E2763" s="814"/>
      <c r="F2763" s="814"/>
      <c r="G2763" s="814"/>
      <c r="H2763" s="814"/>
      <c r="I2763" s="814"/>
      <c r="J2763" s="814"/>
      <c r="K2763" s="814"/>
      <c r="L2763" s="814"/>
      <c r="M2763" s="814"/>
      <c r="N2763" s="814"/>
      <c r="O2763" s="579">
        <f t="shared" si="272"/>
        <v>0</v>
      </c>
      <c r="P2763" s="585" t="e">
        <f t="shared" si="273"/>
        <v>#N/A</v>
      </c>
      <c r="Q2763" s="585"/>
      <c r="R2763" s="585"/>
      <c r="S2763" s="814"/>
      <c r="T2763" s="814"/>
      <c r="U2763" s="814"/>
      <c r="V2763" s="814"/>
    </row>
    <row r="2764" spans="1:22" ht="15.75" hidden="1" customHeight="1" thickBot="1" x14ac:dyDescent="0.25">
      <c r="A2764" s="580" t="str">
        <f t="shared" si="274"/>
        <v/>
      </c>
      <c r="B2764" s="814"/>
      <c r="C2764" s="814"/>
      <c r="D2764" s="814"/>
      <c r="E2764" s="814"/>
      <c r="F2764" s="814"/>
      <c r="G2764" s="814"/>
      <c r="H2764" s="814"/>
      <c r="I2764" s="814"/>
      <c r="J2764" s="814"/>
      <c r="K2764" s="814"/>
      <c r="L2764" s="814"/>
      <c r="M2764" s="814"/>
      <c r="N2764" s="814"/>
      <c r="O2764" s="579">
        <f t="shared" si="272"/>
        <v>0</v>
      </c>
      <c r="P2764" s="585" t="e">
        <f t="shared" si="273"/>
        <v>#N/A</v>
      </c>
      <c r="Q2764" s="585"/>
      <c r="R2764" s="585"/>
      <c r="S2764" s="814"/>
      <c r="T2764" s="814"/>
      <c r="U2764" s="814"/>
      <c r="V2764" s="814"/>
    </row>
    <row r="2765" spans="1:22" ht="15.75" hidden="1" customHeight="1" thickBot="1" x14ac:dyDescent="0.25">
      <c r="A2765" s="580" t="str">
        <f t="shared" si="274"/>
        <v/>
      </c>
      <c r="B2765" s="814"/>
      <c r="C2765" s="814"/>
      <c r="D2765" s="814"/>
      <c r="E2765" s="814"/>
      <c r="F2765" s="814"/>
      <c r="G2765" s="814"/>
      <c r="H2765" s="814"/>
      <c r="I2765" s="814"/>
      <c r="J2765" s="814"/>
      <c r="K2765" s="814"/>
      <c r="L2765" s="814"/>
      <c r="M2765" s="814"/>
      <c r="N2765" s="814"/>
      <c r="O2765" s="579">
        <f t="shared" si="272"/>
        <v>0</v>
      </c>
      <c r="P2765" s="585" t="e">
        <f t="shared" si="273"/>
        <v>#N/A</v>
      </c>
      <c r="Q2765" s="585"/>
      <c r="R2765" s="585"/>
      <c r="S2765" s="814"/>
      <c r="T2765" s="814"/>
      <c r="U2765" s="814"/>
      <c r="V2765" s="814"/>
    </row>
    <row r="2766" spans="1:22" ht="15.75" hidden="1" customHeight="1" thickBot="1" x14ac:dyDescent="0.25">
      <c r="A2766" s="580" t="str">
        <f t="shared" si="274"/>
        <v/>
      </c>
      <c r="B2766" s="814"/>
      <c r="C2766" s="814"/>
      <c r="D2766" s="814"/>
      <c r="E2766" s="814"/>
      <c r="F2766" s="814"/>
      <c r="G2766" s="814"/>
      <c r="H2766" s="814"/>
      <c r="I2766" s="814"/>
      <c r="J2766" s="814"/>
      <c r="K2766" s="814"/>
      <c r="L2766" s="814"/>
      <c r="M2766" s="814"/>
      <c r="N2766" s="814"/>
      <c r="O2766" s="579">
        <f t="shared" si="272"/>
        <v>0</v>
      </c>
      <c r="P2766" s="585" t="e">
        <f t="shared" si="273"/>
        <v>#N/A</v>
      </c>
      <c r="Q2766" s="585"/>
      <c r="R2766" s="585"/>
      <c r="S2766" s="814"/>
      <c r="T2766" s="814"/>
      <c r="U2766" s="814"/>
      <c r="V2766" s="814"/>
    </row>
    <row r="2767" spans="1:22" ht="15.75" hidden="1" customHeight="1" thickBot="1" x14ac:dyDescent="0.25">
      <c r="A2767" s="580" t="str">
        <f t="shared" si="274"/>
        <v/>
      </c>
      <c r="B2767" s="814"/>
      <c r="C2767" s="814"/>
      <c r="D2767" s="814"/>
      <c r="E2767" s="814"/>
      <c r="F2767" s="814"/>
      <c r="G2767" s="814"/>
      <c r="H2767" s="814"/>
      <c r="I2767" s="814"/>
      <c r="J2767" s="814"/>
      <c r="K2767" s="814"/>
      <c r="L2767" s="814"/>
      <c r="M2767" s="814"/>
      <c r="N2767" s="814"/>
      <c r="O2767" s="579">
        <f t="shared" si="272"/>
        <v>0</v>
      </c>
      <c r="P2767" s="585" t="e">
        <f t="shared" si="273"/>
        <v>#N/A</v>
      </c>
      <c r="Q2767" s="585"/>
      <c r="R2767" s="585"/>
      <c r="S2767" s="814"/>
      <c r="T2767" s="814"/>
      <c r="U2767" s="814"/>
      <c r="V2767" s="814"/>
    </row>
    <row r="2768" spans="1:22" ht="15.75" hidden="1" customHeight="1" thickBot="1" x14ac:dyDescent="0.25">
      <c r="A2768" s="580" t="str">
        <f t="shared" si="274"/>
        <v/>
      </c>
      <c r="B2768" s="814"/>
      <c r="C2768" s="814"/>
      <c r="D2768" s="814"/>
      <c r="E2768" s="814"/>
      <c r="F2768" s="814"/>
      <c r="G2768" s="814"/>
      <c r="H2768" s="814"/>
      <c r="I2768" s="814"/>
      <c r="J2768" s="814"/>
      <c r="K2768" s="814"/>
      <c r="L2768" s="814"/>
      <c r="M2768" s="814"/>
      <c r="N2768" s="814"/>
      <c r="O2768" s="579">
        <f t="shared" si="272"/>
        <v>0</v>
      </c>
      <c r="P2768" s="585" t="e">
        <f t="shared" si="273"/>
        <v>#N/A</v>
      </c>
      <c r="Q2768" s="585"/>
      <c r="R2768" s="585"/>
      <c r="S2768" s="814"/>
      <c r="T2768" s="814"/>
      <c r="U2768" s="814"/>
      <c r="V2768" s="814"/>
    </row>
    <row r="2769" spans="1:22" ht="15.75" hidden="1" customHeight="1" thickBot="1" x14ac:dyDescent="0.25">
      <c r="A2769" s="580" t="str">
        <f t="shared" si="274"/>
        <v/>
      </c>
      <c r="B2769" s="814"/>
      <c r="C2769" s="814"/>
      <c r="D2769" s="814"/>
      <c r="E2769" s="814"/>
      <c r="F2769" s="814"/>
      <c r="G2769" s="814"/>
      <c r="H2769" s="814"/>
      <c r="I2769" s="814"/>
      <c r="J2769" s="814"/>
      <c r="K2769" s="814"/>
      <c r="L2769" s="814"/>
      <c r="M2769" s="814"/>
      <c r="N2769" s="814"/>
      <c r="O2769" s="579">
        <f t="shared" si="272"/>
        <v>0</v>
      </c>
      <c r="P2769" s="585" t="e">
        <f t="shared" si="273"/>
        <v>#N/A</v>
      </c>
      <c r="Q2769" s="585"/>
      <c r="R2769" s="585"/>
      <c r="S2769" s="814"/>
      <c r="T2769" s="814"/>
      <c r="U2769" s="814"/>
      <c r="V2769" s="814"/>
    </row>
    <row r="2770" spans="1:22" ht="15.75" hidden="1" customHeight="1" thickBot="1" x14ac:dyDescent="0.25">
      <c r="A2770" s="580" t="str">
        <f t="shared" si="274"/>
        <v/>
      </c>
      <c r="B2770" s="814"/>
      <c r="C2770" s="814"/>
      <c r="D2770" s="814"/>
      <c r="E2770" s="814"/>
      <c r="F2770" s="814"/>
      <c r="G2770" s="814"/>
      <c r="H2770" s="814"/>
      <c r="I2770" s="814"/>
      <c r="J2770" s="814"/>
      <c r="K2770" s="814"/>
      <c r="L2770" s="814"/>
      <c r="M2770" s="814"/>
      <c r="N2770" s="814"/>
      <c r="O2770" s="579">
        <f t="shared" si="272"/>
        <v>0</v>
      </c>
      <c r="P2770" s="585" t="e">
        <f t="shared" si="273"/>
        <v>#N/A</v>
      </c>
      <c r="Q2770" s="585"/>
      <c r="R2770" s="585"/>
      <c r="S2770" s="814"/>
      <c r="T2770" s="814"/>
      <c r="U2770" s="814"/>
      <c r="V2770" s="814"/>
    </row>
    <row r="2771" spans="1:22" ht="15.75" hidden="1" customHeight="1" thickBot="1" x14ac:dyDescent="0.25">
      <c r="A2771" s="580" t="str">
        <f t="shared" si="274"/>
        <v/>
      </c>
      <c r="B2771" s="814"/>
      <c r="C2771" s="814"/>
      <c r="D2771" s="814"/>
      <c r="E2771" s="814"/>
      <c r="F2771" s="814"/>
      <c r="G2771" s="814"/>
      <c r="H2771" s="814"/>
      <c r="I2771" s="814"/>
      <c r="J2771" s="814"/>
      <c r="K2771" s="814"/>
      <c r="L2771" s="814"/>
      <c r="M2771" s="814"/>
      <c r="N2771" s="814"/>
      <c r="O2771" s="579">
        <f t="shared" si="272"/>
        <v>0</v>
      </c>
      <c r="P2771" s="585" t="e">
        <f t="shared" si="273"/>
        <v>#N/A</v>
      </c>
      <c r="Q2771" s="585"/>
      <c r="R2771" s="585"/>
      <c r="S2771" s="814"/>
      <c r="T2771" s="814"/>
      <c r="U2771" s="814"/>
      <c r="V2771" s="814"/>
    </row>
    <row r="2772" spans="1:22" ht="15.75" hidden="1" customHeight="1" thickBot="1" x14ac:dyDescent="0.25">
      <c r="A2772" s="580" t="str">
        <f t="shared" si="274"/>
        <v/>
      </c>
      <c r="B2772" s="814"/>
      <c r="C2772" s="814"/>
      <c r="D2772" s="814"/>
      <c r="E2772" s="814"/>
      <c r="F2772" s="814"/>
      <c r="G2772" s="814"/>
      <c r="H2772" s="814"/>
      <c r="I2772" s="814"/>
      <c r="J2772" s="814"/>
      <c r="K2772" s="814"/>
      <c r="L2772" s="814"/>
      <c r="M2772" s="814"/>
      <c r="N2772" s="814"/>
      <c r="O2772" s="579">
        <f t="shared" si="272"/>
        <v>0</v>
      </c>
      <c r="P2772" s="585" t="e">
        <f t="shared" si="273"/>
        <v>#N/A</v>
      </c>
      <c r="Q2772" s="585"/>
      <c r="R2772" s="585"/>
      <c r="S2772" s="814"/>
      <c r="T2772" s="814"/>
      <c r="U2772" s="814"/>
      <c r="V2772" s="814"/>
    </row>
    <row r="2773" spans="1:22" ht="15.75" hidden="1" customHeight="1" thickBot="1" x14ac:dyDescent="0.25">
      <c r="A2773" s="580" t="str">
        <f t="shared" si="274"/>
        <v/>
      </c>
      <c r="B2773" s="814"/>
      <c r="C2773" s="814"/>
      <c r="D2773" s="814"/>
      <c r="E2773" s="814"/>
      <c r="F2773" s="814"/>
      <c r="G2773" s="814"/>
      <c r="H2773" s="814"/>
      <c r="I2773" s="814"/>
      <c r="J2773" s="814"/>
      <c r="K2773" s="814"/>
      <c r="L2773" s="814"/>
      <c r="M2773" s="814"/>
      <c r="N2773" s="814"/>
      <c r="O2773" s="579">
        <f t="shared" si="272"/>
        <v>0</v>
      </c>
      <c r="P2773" s="585" t="e">
        <f t="shared" si="273"/>
        <v>#N/A</v>
      </c>
      <c r="Q2773" s="585"/>
      <c r="R2773" s="585"/>
      <c r="S2773" s="814"/>
      <c r="T2773" s="814"/>
      <c r="U2773" s="814"/>
      <c r="V2773" s="814"/>
    </row>
    <row r="2774" spans="1:22" ht="15.75" hidden="1" customHeight="1" thickBot="1" x14ac:dyDescent="0.25">
      <c r="A2774" s="580" t="str">
        <f t="shared" si="274"/>
        <v/>
      </c>
      <c r="B2774" s="814"/>
      <c r="C2774" s="814"/>
      <c r="D2774" s="814"/>
      <c r="E2774" s="814"/>
      <c r="F2774" s="814"/>
      <c r="G2774" s="814"/>
      <c r="H2774" s="814"/>
      <c r="I2774" s="814"/>
      <c r="J2774" s="814"/>
      <c r="K2774" s="814"/>
      <c r="L2774" s="814"/>
      <c r="M2774" s="814"/>
      <c r="N2774" s="814"/>
      <c r="O2774" s="579">
        <f t="shared" si="272"/>
        <v>0</v>
      </c>
      <c r="P2774" s="585" t="e">
        <f t="shared" si="273"/>
        <v>#N/A</v>
      </c>
      <c r="Q2774" s="585"/>
      <c r="R2774" s="585"/>
      <c r="S2774" s="814"/>
      <c r="T2774" s="814"/>
      <c r="U2774" s="814"/>
      <c r="V2774" s="814"/>
    </row>
    <row r="2775" spans="1:22" ht="15.75" hidden="1" customHeight="1" thickBot="1" x14ac:dyDescent="0.25">
      <c r="A2775" s="580" t="str">
        <f t="shared" si="274"/>
        <v/>
      </c>
      <c r="B2775" s="814"/>
      <c r="C2775" s="814"/>
      <c r="D2775" s="814"/>
      <c r="E2775" s="814"/>
      <c r="F2775" s="814"/>
      <c r="G2775" s="814"/>
      <c r="H2775" s="814"/>
      <c r="I2775" s="814"/>
      <c r="J2775" s="814"/>
      <c r="K2775" s="814"/>
      <c r="L2775" s="814"/>
      <c r="M2775" s="814"/>
      <c r="N2775" s="814"/>
      <c r="O2775" s="579">
        <f t="shared" si="272"/>
        <v>0</v>
      </c>
      <c r="P2775" s="585" t="e">
        <f t="shared" si="273"/>
        <v>#N/A</v>
      </c>
      <c r="Q2775" s="585"/>
      <c r="R2775" s="585"/>
      <c r="S2775" s="814"/>
      <c r="T2775" s="814"/>
      <c r="U2775" s="814"/>
      <c r="V2775" s="814"/>
    </row>
    <row r="2776" spans="1:22" ht="15.75" hidden="1" customHeight="1" thickBot="1" x14ac:dyDescent="0.25">
      <c r="A2776" s="580" t="str">
        <f t="shared" si="274"/>
        <v/>
      </c>
      <c r="B2776" s="814"/>
      <c r="C2776" s="814"/>
      <c r="D2776" s="814"/>
      <c r="E2776" s="814"/>
      <c r="F2776" s="814"/>
      <c r="G2776" s="814"/>
      <c r="H2776" s="814"/>
      <c r="I2776" s="814"/>
      <c r="J2776" s="814"/>
      <c r="K2776" s="814"/>
      <c r="L2776" s="814"/>
      <c r="M2776" s="814"/>
      <c r="N2776" s="814"/>
      <c r="O2776" s="579">
        <f t="shared" si="272"/>
        <v>0</v>
      </c>
      <c r="P2776" s="585" t="e">
        <f t="shared" si="273"/>
        <v>#N/A</v>
      </c>
      <c r="Q2776" s="585"/>
      <c r="R2776" s="585"/>
      <c r="S2776" s="814"/>
      <c r="T2776" s="814"/>
      <c r="U2776" s="814"/>
      <c r="V2776" s="814"/>
    </row>
    <row r="2777" spans="1:22" ht="15.75" hidden="1" customHeight="1" thickBot="1" x14ac:dyDescent="0.25">
      <c r="A2777" s="580" t="str">
        <f t="shared" si="274"/>
        <v/>
      </c>
      <c r="B2777" s="814"/>
      <c r="C2777" s="814"/>
      <c r="D2777" s="814"/>
      <c r="E2777" s="814"/>
      <c r="F2777" s="814"/>
      <c r="G2777" s="814"/>
      <c r="H2777" s="814"/>
      <c r="I2777" s="814"/>
      <c r="J2777" s="814"/>
      <c r="K2777" s="814"/>
      <c r="L2777" s="814"/>
      <c r="M2777" s="814"/>
      <c r="N2777" s="814"/>
      <c r="O2777" s="579">
        <f t="shared" si="272"/>
        <v>0</v>
      </c>
      <c r="P2777" s="585" t="e">
        <f t="shared" si="273"/>
        <v>#N/A</v>
      </c>
      <c r="Q2777" s="585"/>
      <c r="R2777" s="585"/>
      <c r="S2777" s="814"/>
      <c r="T2777" s="814"/>
      <c r="U2777" s="814"/>
      <c r="V2777" s="814"/>
    </row>
    <row r="2778" spans="1:22" ht="15.75" hidden="1" customHeight="1" thickBot="1" x14ac:dyDescent="0.25">
      <c r="A2778" s="580" t="str">
        <f t="shared" si="274"/>
        <v/>
      </c>
      <c r="B2778" s="814"/>
      <c r="C2778" s="814"/>
      <c r="D2778" s="814"/>
      <c r="E2778" s="814"/>
      <c r="F2778" s="814"/>
      <c r="G2778" s="814"/>
      <c r="H2778" s="814"/>
      <c r="I2778" s="814"/>
      <c r="J2778" s="814"/>
      <c r="K2778" s="814"/>
      <c r="L2778" s="814"/>
      <c r="M2778" s="814"/>
      <c r="N2778" s="814"/>
      <c r="O2778" s="579">
        <f t="shared" si="272"/>
        <v>0</v>
      </c>
      <c r="P2778" s="585" t="e">
        <f t="shared" si="273"/>
        <v>#N/A</v>
      </c>
      <c r="Q2778" s="585"/>
      <c r="R2778" s="585"/>
      <c r="S2778" s="814"/>
      <c r="T2778" s="814"/>
      <c r="U2778" s="814"/>
      <c r="V2778" s="814"/>
    </row>
    <row r="2779" spans="1:22" ht="15.75" hidden="1" customHeight="1" thickBot="1" x14ac:dyDescent="0.25">
      <c r="A2779" s="580" t="str">
        <f t="shared" si="274"/>
        <v/>
      </c>
      <c r="B2779" s="814"/>
      <c r="C2779" s="814"/>
      <c r="D2779" s="814"/>
      <c r="E2779" s="814"/>
      <c r="F2779" s="814"/>
      <c r="G2779" s="814"/>
      <c r="H2779" s="814"/>
      <c r="I2779" s="814"/>
      <c r="J2779" s="814"/>
      <c r="K2779" s="814"/>
      <c r="L2779" s="814"/>
      <c r="M2779" s="814"/>
      <c r="N2779" s="814"/>
      <c r="O2779" s="579">
        <f t="shared" si="272"/>
        <v>0</v>
      </c>
      <c r="P2779" s="585" t="e">
        <f t="shared" si="273"/>
        <v>#N/A</v>
      </c>
      <c r="Q2779" s="585"/>
      <c r="R2779" s="585"/>
      <c r="S2779" s="814"/>
      <c r="T2779" s="814"/>
      <c r="U2779" s="814"/>
      <c r="V2779" s="814"/>
    </row>
    <row r="2780" spans="1:22" ht="15.75" hidden="1" customHeight="1" thickBot="1" x14ac:dyDescent="0.25">
      <c r="A2780" s="580" t="str">
        <f t="shared" si="274"/>
        <v/>
      </c>
      <c r="B2780" s="814"/>
      <c r="C2780" s="814"/>
      <c r="D2780" s="814"/>
      <c r="E2780" s="814"/>
      <c r="F2780" s="814"/>
      <c r="G2780" s="814"/>
      <c r="H2780" s="814"/>
      <c r="I2780" s="814"/>
      <c r="J2780" s="814"/>
      <c r="K2780" s="814"/>
      <c r="L2780" s="814"/>
      <c r="M2780" s="814"/>
      <c r="N2780" s="814"/>
      <c r="O2780" s="579">
        <f t="shared" si="272"/>
        <v>0</v>
      </c>
      <c r="P2780" s="585" t="e">
        <f t="shared" si="273"/>
        <v>#N/A</v>
      </c>
      <c r="Q2780" s="585"/>
      <c r="R2780" s="585"/>
      <c r="S2780" s="814"/>
      <c r="T2780" s="814"/>
      <c r="U2780" s="814"/>
      <c r="V2780" s="814"/>
    </row>
    <row r="2781" spans="1:22" ht="15.75" hidden="1" customHeight="1" thickBot="1" x14ac:dyDescent="0.25">
      <c r="A2781" s="580" t="str">
        <f t="shared" si="274"/>
        <v/>
      </c>
      <c r="B2781" s="814"/>
      <c r="C2781" s="814"/>
      <c r="D2781" s="814"/>
      <c r="E2781" s="814"/>
      <c r="F2781" s="814"/>
      <c r="G2781" s="814"/>
      <c r="H2781" s="814"/>
      <c r="I2781" s="814"/>
      <c r="J2781" s="814"/>
      <c r="K2781" s="814"/>
      <c r="L2781" s="814"/>
      <c r="M2781" s="814"/>
      <c r="N2781" s="814"/>
      <c r="O2781" s="579">
        <f t="shared" si="272"/>
        <v>0</v>
      </c>
      <c r="P2781" s="585" t="e">
        <f t="shared" si="273"/>
        <v>#N/A</v>
      </c>
      <c r="Q2781" s="585"/>
      <c r="R2781" s="585"/>
      <c r="S2781" s="814"/>
      <c r="T2781" s="814"/>
      <c r="U2781" s="814"/>
      <c r="V2781" s="814"/>
    </row>
    <row r="2782" spans="1:22" ht="15.75" hidden="1" customHeight="1" thickBot="1" x14ac:dyDescent="0.25">
      <c r="A2782" s="580" t="str">
        <f t="shared" si="274"/>
        <v/>
      </c>
      <c r="B2782" s="814"/>
      <c r="C2782" s="814"/>
      <c r="D2782" s="814"/>
      <c r="E2782" s="814"/>
      <c r="F2782" s="814"/>
      <c r="G2782" s="814"/>
      <c r="H2782" s="814"/>
      <c r="I2782" s="814"/>
      <c r="J2782" s="814"/>
      <c r="K2782" s="814"/>
      <c r="L2782" s="814"/>
      <c r="M2782" s="814"/>
      <c r="N2782" s="814"/>
      <c r="O2782" s="579">
        <f t="shared" si="272"/>
        <v>0</v>
      </c>
      <c r="P2782" s="585" t="e">
        <f t="shared" si="273"/>
        <v>#N/A</v>
      </c>
      <c r="Q2782" s="585"/>
      <c r="R2782" s="585"/>
      <c r="S2782" s="814"/>
      <c r="T2782" s="814"/>
      <c r="U2782" s="814"/>
      <c r="V2782" s="814"/>
    </row>
    <row r="2783" spans="1:22" ht="15.75" hidden="1" customHeight="1" thickBot="1" x14ac:dyDescent="0.25">
      <c r="A2783" s="580" t="str">
        <f t="shared" si="274"/>
        <v/>
      </c>
      <c r="B2783" s="814"/>
      <c r="C2783" s="814"/>
      <c r="D2783" s="814"/>
      <c r="E2783" s="814"/>
      <c r="F2783" s="814"/>
      <c r="G2783" s="814"/>
      <c r="H2783" s="814"/>
      <c r="I2783" s="814"/>
      <c r="J2783" s="814"/>
      <c r="K2783" s="814"/>
      <c r="L2783" s="814"/>
      <c r="M2783" s="814"/>
      <c r="N2783" s="814"/>
      <c r="O2783" s="579">
        <f t="shared" si="272"/>
        <v>0</v>
      </c>
      <c r="P2783" s="585" t="e">
        <f t="shared" si="273"/>
        <v>#N/A</v>
      </c>
      <c r="Q2783" s="585"/>
      <c r="R2783" s="585"/>
      <c r="S2783" s="814"/>
      <c r="T2783" s="814"/>
      <c r="U2783" s="814"/>
      <c r="V2783" s="814"/>
    </row>
    <row r="2784" spans="1:22" ht="15.75" hidden="1" customHeight="1" thickBot="1" x14ac:dyDescent="0.25">
      <c r="A2784" s="580" t="str">
        <f t="shared" si="274"/>
        <v/>
      </c>
      <c r="B2784" s="814"/>
      <c r="C2784" s="814"/>
      <c r="D2784" s="814"/>
      <c r="E2784" s="814"/>
      <c r="F2784" s="814"/>
      <c r="G2784" s="814"/>
      <c r="H2784" s="814"/>
      <c r="I2784" s="814"/>
      <c r="J2784" s="814"/>
      <c r="K2784" s="814"/>
      <c r="L2784" s="814"/>
      <c r="M2784" s="814"/>
      <c r="N2784" s="814"/>
      <c r="O2784" s="579">
        <f t="shared" si="272"/>
        <v>0</v>
      </c>
      <c r="P2784" s="585" t="e">
        <f t="shared" si="273"/>
        <v>#N/A</v>
      </c>
      <c r="Q2784" s="585"/>
      <c r="R2784" s="585"/>
      <c r="S2784" s="814"/>
      <c r="T2784" s="814"/>
      <c r="U2784" s="814"/>
      <c r="V2784" s="814"/>
    </row>
    <row r="2785" spans="1:22" ht="15.75" hidden="1" customHeight="1" thickBot="1" x14ac:dyDescent="0.25">
      <c r="A2785" s="580" t="str">
        <f t="shared" si="274"/>
        <v/>
      </c>
      <c r="B2785" s="814"/>
      <c r="C2785" s="814"/>
      <c r="D2785" s="814"/>
      <c r="E2785" s="814"/>
      <c r="F2785" s="814"/>
      <c r="G2785" s="814"/>
      <c r="H2785" s="814"/>
      <c r="I2785" s="814"/>
      <c r="J2785" s="814"/>
      <c r="K2785" s="814"/>
      <c r="L2785" s="814"/>
      <c r="M2785" s="814"/>
      <c r="N2785" s="814"/>
      <c r="O2785" s="579">
        <f t="shared" si="272"/>
        <v>0</v>
      </c>
      <c r="P2785" s="585" t="e">
        <f t="shared" si="273"/>
        <v>#N/A</v>
      </c>
      <c r="Q2785" s="585"/>
      <c r="R2785" s="585"/>
      <c r="S2785" s="814"/>
      <c r="T2785" s="814"/>
      <c r="U2785" s="814"/>
      <c r="V2785" s="814"/>
    </row>
    <row r="2786" spans="1:22" ht="15.75" hidden="1" customHeight="1" thickBot="1" x14ac:dyDescent="0.25">
      <c r="A2786" s="580" t="str">
        <f t="shared" si="274"/>
        <v/>
      </c>
      <c r="B2786" s="814"/>
      <c r="C2786" s="814"/>
      <c r="D2786" s="814"/>
      <c r="E2786" s="814"/>
      <c r="F2786" s="814"/>
      <c r="G2786" s="814"/>
      <c r="H2786" s="814"/>
      <c r="I2786" s="814"/>
      <c r="J2786" s="814"/>
      <c r="K2786" s="814"/>
      <c r="L2786" s="814"/>
      <c r="M2786" s="814"/>
      <c r="N2786" s="814"/>
      <c r="O2786" s="579">
        <f t="shared" si="272"/>
        <v>0</v>
      </c>
      <c r="P2786" s="585" t="e">
        <f t="shared" si="273"/>
        <v>#N/A</v>
      </c>
      <c r="Q2786" s="585"/>
      <c r="R2786" s="585"/>
      <c r="S2786" s="814"/>
      <c r="T2786" s="814"/>
      <c r="U2786" s="814"/>
      <c r="V2786" s="814"/>
    </row>
    <row r="2787" spans="1:22" ht="15.75" hidden="1" customHeight="1" thickBot="1" x14ac:dyDescent="0.25">
      <c r="A2787" s="580" t="str">
        <f t="shared" si="274"/>
        <v/>
      </c>
      <c r="B2787" s="814"/>
      <c r="C2787" s="814"/>
      <c r="D2787" s="814"/>
      <c r="E2787" s="814"/>
      <c r="F2787" s="814"/>
      <c r="G2787" s="814"/>
      <c r="H2787" s="814"/>
      <c r="I2787" s="814"/>
      <c r="J2787" s="814"/>
      <c r="K2787" s="814"/>
      <c r="L2787" s="814"/>
      <c r="M2787" s="814"/>
      <c r="N2787" s="814"/>
      <c r="O2787" s="579">
        <f t="shared" si="272"/>
        <v>0</v>
      </c>
      <c r="P2787" s="585" t="e">
        <f t="shared" si="273"/>
        <v>#N/A</v>
      </c>
      <c r="Q2787" s="585"/>
      <c r="R2787" s="585"/>
      <c r="S2787" s="814"/>
      <c r="T2787" s="814"/>
      <c r="U2787" s="814"/>
      <c r="V2787" s="814"/>
    </row>
    <row r="2788" spans="1:22" ht="15.75" hidden="1" customHeight="1" thickBot="1" x14ac:dyDescent="0.25">
      <c r="A2788" s="580" t="str">
        <f t="shared" si="274"/>
        <v/>
      </c>
      <c r="B2788" s="814"/>
      <c r="C2788" s="814"/>
      <c r="D2788" s="814"/>
      <c r="E2788" s="814"/>
      <c r="F2788" s="814"/>
      <c r="G2788" s="814"/>
      <c r="H2788" s="814"/>
      <c r="I2788" s="814"/>
      <c r="J2788" s="814"/>
      <c r="K2788" s="814"/>
      <c r="L2788" s="814"/>
      <c r="M2788" s="814"/>
      <c r="N2788" s="814"/>
      <c r="O2788" s="579">
        <f t="shared" si="272"/>
        <v>0</v>
      </c>
      <c r="P2788" s="585" t="e">
        <f t="shared" si="273"/>
        <v>#N/A</v>
      </c>
      <c r="Q2788" s="585"/>
      <c r="R2788" s="585"/>
      <c r="S2788" s="814"/>
      <c r="T2788" s="814"/>
      <c r="U2788" s="814"/>
      <c r="V2788" s="814"/>
    </row>
    <row r="2789" spans="1:22" ht="15.75" hidden="1" customHeight="1" thickBot="1" x14ac:dyDescent="0.25">
      <c r="A2789" s="580" t="str">
        <f t="shared" si="274"/>
        <v/>
      </c>
      <c r="B2789" s="814"/>
      <c r="C2789" s="814"/>
      <c r="D2789" s="814"/>
      <c r="E2789" s="814"/>
      <c r="F2789" s="814"/>
      <c r="G2789" s="814"/>
      <c r="H2789" s="814"/>
      <c r="I2789" s="814"/>
      <c r="J2789" s="814"/>
      <c r="K2789" s="814"/>
      <c r="L2789" s="814"/>
      <c r="M2789" s="814"/>
      <c r="N2789" s="814"/>
      <c r="O2789" s="579">
        <f t="shared" si="272"/>
        <v>0</v>
      </c>
      <c r="P2789" s="585" t="e">
        <f t="shared" si="273"/>
        <v>#N/A</v>
      </c>
      <c r="Q2789" s="585"/>
      <c r="R2789" s="585"/>
      <c r="S2789" s="814"/>
      <c r="T2789" s="814"/>
      <c r="U2789" s="814"/>
      <c r="V2789" s="814"/>
    </row>
    <row r="2790" spans="1:22" ht="15.75" hidden="1" customHeight="1" thickBot="1" x14ac:dyDescent="0.25">
      <c r="A2790" s="580" t="str">
        <f t="shared" si="274"/>
        <v/>
      </c>
      <c r="B2790" s="814"/>
      <c r="C2790" s="814"/>
      <c r="D2790" s="814"/>
      <c r="E2790" s="814"/>
      <c r="F2790" s="814"/>
      <c r="G2790" s="814"/>
      <c r="H2790" s="814"/>
      <c r="I2790" s="814"/>
      <c r="J2790" s="814"/>
      <c r="K2790" s="814"/>
      <c r="L2790" s="814"/>
      <c r="M2790" s="814"/>
      <c r="N2790" s="814"/>
      <c r="O2790" s="579">
        <f t="shared" si="272"/>
        <v>0</v>
      </c>
      <c r="P2790" s="585" t="e">
        <f t="shared" si="273"/>
        <v>#N/A</v>
      </c>
      <c r="Q2790" s="585"/>
      <c r="R2790" s="585"/>
      <c r="S2790" s="814"/>
      <c r="T2790" s="814"/>
      <c r="U2790" s="814"/>
      <c r="V2790" s="814"/>
    </row>
    <row r="2791" spans="1:22" ht="15.75" hidden="1" customHeight="1" thickBot="1" x14ac:dyDescent="0.25">
      <c r="A2791" s="580" t="str">
        <f t="shared" si="274"/>
        <v/>
      </c>
      <c r="B2791" s="814"/>
      <c r="C2791" s="814"/>
      <c r="D2791" s="814"/>
      <c r="E2791" s="814"/>
      <c r="F2791" s="814"/>
      <c r="G2791" s="814"/>
      <c r="H2791" s="814"/>
      <c r="I2791" s="814"/>
      <c r="J2791" s="814"/>
      <c r="K2791" s="814"/>
      <c r="L2791" s="814"/>
      <c r="M2791" s="814"/>
      <c r="N2791" s="814"/>
      <c r="O2791" s="579">
        <f t="shared" si="272"/>
        <v>0</v>
      </c>
      <c r="P2791" s="585" t="e">
        <f t="shared" si="273"/>
        <v>#N/A</v>
      </c>
      <c r="Q2791" s="585"/>
      <c r="R2791" s="585"/>
      <c r="S2791" s="814"/>
      <c r="T2791" s="814"/>
      <c r="U2791" s="814"/>
      <c r="V2791" s="814"/>
    </row>
    <row r="2792" spans="1:22" ht="15.75" hidden="1" customHeight="1" thickBot="1" x14ac:dyDescent="0.25">
      <c r="A2792" s="580" t="str">
        <f t="shared" si="274"/>
        <v/>
      </c>
      <c r="B2792" s="814"/>
      <c r="C2792" s="814"/>
      <c r="D2792" s="814"/>
      <c r="E2792" s="814"/>
      <c r="F2792" s="814"/>
      <c r="G2792" s="814"/>
      <c r="H2792" s="814"/>
      <c r="I2792" s="814"/>
      <c r="J2792" s="814"/>
      <c r="K2792" s="814"/>
      <c r="L2792" s="814"/>
      <c r="M2792" s="814"/>
      <c r="N2792" s="814"/>
      <c r="O2792" s="579">
        <f t="shared" si="272"/>
        <v>0</v>
      </c>
      <c r="P2792" s="585" t="e">
        <f t="shared" si="273"/>
        <v>#N/A</v>
      </c>
      <c r="Q2792" s="585"/>
      <c r="R2792" s="585"/>
      <c r="S2792" s="814"/>
      <c r="T2792" s="814"/>
      <c r="U2792" s="814"/>
      <c r="V2792" s="814"/>
    </row>
    <row r="2793" spans="1:22" ht="15.75" hidden="1" customHeight="1" thickBot="1" x14ac:dyDescent="0.25">
      <c r="A2793" s="580" t="str">
        <f t="shared" si="274"/>
        <v/>
      </c>
      <c r="B2793" s="814"/>
      <c r="C2793" s="814"/>
      <c r="D2793" s="814"/>
      <c r="E2793" s="814"/>
      <c r="F2793" s="814"/>
      <c r="G2793" s="814"/>
      <c r="H2793" s="814"/>
      <c r="I2793" s="814"/>
      <c r="J2793" s="814"/>
      <c r="K2793" s="814"/>
      <c r="L2793" s="814"/>
      <c r="M2793" s="814"/>
      <c r="N2793" s="814"/>
      <c r="O2793" s="579">
        <f t="shared" si="272"/>
        <v>0</v>
      </c>
      <c r="P2793" s="585" t="e">
        <f t="shared" si="273"/>
        <v>#N/A</v>
      </c>
      <c r="Q2793" s="585"/>
      <c r="R2793" s="585"/>
      <c r="S2793" s="814"/>
      <c r="T2793" s="814"/>
      <c r="U2793" s="814"/>
      <c r="V2793" s="814"/>
    </row>
    <row r="2794" spans="1:22" ht="15.75" hidden="1" customHeight="1" thickBot="1" x14ac:dyDescent="0.25">
      <c r="A2794" s="580" t="str">
        <f t="shared" si="274"/>
        <v/>
      </c>
      <c r="B2794" s="814"/>
      <c r="C2794" s="814"/>
      <c r="D2794" s="814"/>
      <c r="E2794" s="814"/>
      <c r="F2794" s="814"/>
      <c r="G2794" s="814"/>
      <c r="H2794" s="814"/>
      <c r="I2794" s="814"/>
      <c r="J2794" s="814"/>
      <c r="K2794" s="814"/>
      <c r="L2794" s="814"/>
      <c r="M2794" s="814"/>
      <c r="N2794" s="814"/>
      <c r="O2794" s="579">
        <f t="shared" si="272"/>
        <v>0</v>
      </c>
      <c r="P2794" s="585" t="e">
        <f t="shared" si="273"/>
        <v>#N/A</v>
      </c>
      <c r="Q2794" s="585"/>
      <c r="R2794" s="585"/>
      <c r="S2794" s="814"/>
      <c r="T2794" s="814"/>
      <c r="U2794" s="814"/>
      <c r="V2794" s="814"/>
    </row>
    <row r="2795" spans="1:22" ht="15.75" hidden="1" customHeight="1" thickBot="1" x14ac:dyDescent="0.25">
      <c r="A2795" s="580" t="str">
        <f t="shared" si="274"/>
        <v/>
      </c>
      <c r="B2795" s="814"/>
      <c r="C2795" s="814"/>
      <c r="D2795" s="814"/>
      <c r="E2795" s="814"/>
      <c r="F2795" s="814"/>
      <c r="G2795" s="814"/>
      <c r="H2795" s="814"/>
      <c r="I2795" s="814"/>
      <c r="J2795" s="814"/>
      <c r="K2795" s="814"/>
      <c r="L2795" s="814"/>
      <c r="M2795" s="814"/>
      <c r="N2795" s="814"/>
      <c r="O2795" s="579">
        <f t="shared" si="272"/>
        <v>0</v>
      </c>
      <c r="P2795" s="585" t="e">
        <f t="shared" si="273"/>
        <v>#N/A</v>
      </c>
      <c r="Q2795" s="585"/>
      <c r="R2795" s="585"/>
      <c r="S2795" s="814"/>
      <c r="T2795" s="814"/>
      <c r="U2795" s="814"/>
      <c r="V2795" s="814"/>
    </row>
    <row r="2796" spans="1:22" ht="15.75" hidden="1" customHeight="1" thickBot="1" x14ac:dyDescent="0.25">
      <c r="A2796" s="580" t="str">
        <f t="shared" si="274"/>
        <v/>
      </c>
      <c r="B2796" s="814"/>
      <c r="C2796" s="814"/>
      <c r="D2796" s="814"/>
      <c r="E2796" s="814"/>
      <c r="F2796" s="814"/>
      <c r="G2796" s="814"/>
      <c r="H2796" s="814"/>
      <c r="I2796" s="814"/>
      <c r="J2796" s="814"/>
      <c r="K2796" s="814"/>
      <c r="L2796" s="814"/>
      <c r="M2796" s="814"/>
      <c r="N2796" s="814"/>
      <c r="O2796" s="579">
        <f t="shared" si="272"/>
        <v>0</v>
      </c>
      <c r="P2796" s="585" t="e">
        <f t="shared" si="273"/>
        <v>#N/A</v>
      </c>
      <c r="Q2796" s="585"/>
      <c r="R2796" s="585"/>
      <c r="S2796" s="814"/>
      <c r="T2796" s="814"/>
      <c r="U2796" s="814"/>
      <c r="V2796" s="814"/>
    </row>
    <row r="2797" spans="1:22" ht="15.75" hidden="1" customHeight="1" thickBot="1" x14ac:dyDescent="0.25">
      <c r="A2797" s="580" t="str">
        <f t="shared" si="274"/>
        <v/>
      </c>
      <c r="B2797" s="814"/>
      <c r="C2797" s="814"/>
      <c r="D2797" s="814"/>
      <c r="E2797" s="814"/>
      <c r="F2797" s="814"/>
      <c r="G2797" s="814"/>
      <c r="H2797" s="814"/>
      <c r="I2797" s="814"/>
      <c r="J2797" s="814"/>
      <c r="K2797" s="814"/>
      <c r="L2797" s="814"/>
      <c r="M2797" s="814"/>
      <c r="N2797" s="814"/>
      <c r="O2797" s="579">
        <f t="shared" si="272"/>
        <v>0</v>
      </c>
      <c r="P2797" s="585" t="e">
        <f t="shared" si="273"/>
        <v>#N/A</v>
      </c>
      <c r="Q2797" s="585"/>
      <c r="R2797" s="585"/>
      <c r="S2797" s="814"/>
      <c r="T2797" s="814"/>
      <c r="U2797" s="814"/>
      <c r="V2797" s="814"/>
    </row>
    <row r="2798" spans="1:22" ht="15.75" hidden="1" customHeight="1" thickBot="1" x14ac:dyDescent="0.25">
      <c r="A2798" s="580" t="str">
        <f t="shared" si="274"/>
        <v/>
      </c>
      <c r="B2798" s="814"/>
      <c r="C2798" s="814"/>
      <c r="D2798" s="814"/>
      <c r="E2798" s="814"/>
      <c r="F2798" s="814"/>
      <c r="G2798" s="814"/>
      <c r="H2798" s="814"/>
      <c r="I2798" s="814"/>
      <c r="J2798" s="814"/>
      <c r="K2798" s="814"/>
      <c r="L2798" s="814"/>
      <c r="M2798" s="814"/>
      <c r="N2798" s="814"/>
      <c r="O2798" s="579">
        <f t="shared" si="272"/>
        <v>0</v>
      </c>
      <c r="P2798" s="585" t="e">
        <f t="shared" si="273"/>
        <v>#N/A</v>
      </c>
      <c r="Q2798" s="585"/>
      <c r="R2798" s="585"/>
      <c r="S2798" s="814"/>
      <c r="T2798" s="814"/>
      <c r="U2798" s="814"/>
      <c r="V2798" s="814"/>
    </row>
    <row r="2799" spans="1:22" ht="15.75" hidden="1" customHeight="1" thickBot="1" x14ac:dyDescent="0.25">
      <c r="A2799" s="580" t="str">
        <f t="shared" si="274"/>
        <v/>
      </c>
      <c r="B2799" s="814"/>
      <c r="C2799" s="814"/>
      <c r="D2799" s="814"/>
      <c r="E2799" s="814"/>
      <c r="F2799" s="814"/>
      <c r="G2799" s="814"/>
      <c r="H2799" s="814"/>
      <c r="I2799" s="814"/>
      <c r="J2799" s="814"/>
      <c r="K2799" s="814"/>
      <c r="L2799" s="814"/>
      <c r="M2799" s="814"/>
      <c r="N2799" s="814"/>
      <c r="O2799" s="579">
        <f t="shared" si="272"/>
        <v>0</v>
      </c>
      <c r="P2799" s="585" t="e">
        <f t="shared" si="273"/>
        <v>#N/A</v>
      </c>
      <c r="Q2799" s="585"/>
      <c r="R2799" s="585"/>
      <c r="S2799" s="814"/>
      <c r="T2799" s="814"/>
      <c r="U2799" s="814"/>
      <c r="V2799" s="814"/>
    </row>
    <row r="2800" spans="1:22" ht="15.75" hidden="1" customHeight="1" thickBot="1" x14ac:dyDescent="0.25">
      <c r="A2800" s="580" t="str">
        <f t="shared" si="274"/>
        <v/>
      </c>
      <c r="B2800" s="814"/>
      <c r="C2800" s="814"/>
      <c r="D2800" s="814"/>
      <c r="E2800" s="814"/>
      <c r="F2800" s="814"/>
      <c r="G2800" s="814"/>
      <c r="H2800" s="814"/>
      <c r="I2800" s="814"/>
      <c r="J2800" s="814"/>
      <c r="K2800" s="814"/>
      <c r="L2800" s="814"/>
      <c r="M2800" s="814"/>
      <c r="N2800" s="814"/>
      <c r="O2800" s="579">
        <f t="shared" si="272"/>
        <v>0</v>
      </c>
      <c r="P2800" s="585" t="e">
        <f t="shared" si="273"/>
        <v>#N/A</v>
      </c>
      <c r="Q2800" s="585"/>
      <c r="R2800" s="585"/>
      <c r="S2800" s="814"/>
      <c r="T2800" s="814"/>
      <c r="U2800" s="814"/>
      <c r="V2800" s="814"/>
    </row>
    <row r="2801" spans="1:22" ht="15.75" hidden="1" customHeight="1" thickBot="1" x14ac:dyDescent="0.25">
      <c r="A2801" s="580" t="str">
        <f t="shared" si="274"/>
        <v/>
      </c>
      <c r="B2801" s="814"/>
      <c r="C2801" s="814"/>
      <c r="D2801" s="814"/>
      <c r="E2801" s="814"/>
      <c r="F2801" s="814"/>
      <c r="G2801" s="814"/>
      <c r="H2801" s="814"/>
      <c r="I2801" s="814"/>
      <c r="J2801" s="814"/>
      <c r="K2801" s="814"/>
      <c r="L2801" s="814"/>
      <c r="M2801" s="814"/>
      <c r="N2801" s="814"/>
      <c r="O2801" s="579">
        <f t="shared" si="272"/>
        <v>0</v>
      </c>
      <c r="P2801" s="585" t="e">
        <f t="shared" si="273"/>
        <v>#N/A</v>
      </c>
      <c r="Q2801" s="585"/>
      <c r="R2801" s="585"/>
      <c r="S2801" s="814"/>
      <c r="T2801" s="814"/>
      <c r="U2801" s="814"/>
      <c r="V2801" s="814"/>
    </row>
    <row r="2802" spans="1:22" ht="15.75" hidden="1" customHeight="1" thickBot="1" x14ac:dyDescent="0.25">
      <c r="A2802" s="580" t="str">
        <f t="shared" si="274"/>
        <v/>
      </c>
      <c r="B2802" s="814"/>
      <c r="C2802" s="814"/>
      <c r="D2802" s="814"/>
      <c r="E2802" s="814"/>
      <c r="F2802" s="814"/>
      <c r="G2802" s="814"/>
      <c r="H2802" s="814"/>
      <c r="I2802" s="814"/>
      <c r="J2802" s="814"/>
      <c r="K2802" s="814"/>
      <c r="L2802" s="814"/>
      <c r="M2802" s="814"/>
      <c r="N2802" s="814"/>
      <c r="O2802" s="579">
        <f t="shared" si="272"/>
        <v>0</v>
      </c>
      <c r="P2802" s="585" t="e">
        <f t="shared" si="273"/>
        <v>#N/A</v>
      </c>
      <c r="Q2802" s="585"/>
      <c r="R2802" s="585"/>
      <c r="S2802" s="814"/>
      <c r="T2802" s="814"/>
      <c r="U2802" s="814"/>
      <c r="V2802" s="814"/>
    </row>
    <row r="2803" spans="1:22" ht="15.75" hidden="1" customHeight="1" thickBot="1" x14ac:dyDescent="0.25">
      <c r="A2803" s="580" t="str">
        <f t="shared" si="274"/>
        <v/>
      </c>
      <c r="B2803" s="814"/>
      <c r="C2803" s="814"/>
      <c r="D2803" s="814"/>
      <c r="E2803" s="814"/>
      <c r="F2803" s="814"/>
      <c r="G2803" s="814"/>
      <c r="H2803" s="814"/>
      <c r="I2803" s="814"/>
      <c r="J2803" s="814"/>
      <c r="K2803" s="814"/>
      <c r="L2803" s="814"/>
      <c r="M2803" s="814"/>
      <c r="N2803" s="814"/>
      <c r="O2803" s="579">
        <f t="shared" ref="O2803:O2866" si="275">ROUNDUP(IF(N2803="PENDANT",(VLOOKUP(L2803,$E$2:$I$9,5,FALSE)*M2803)),0)</f>
        <v>0</v>
      </c>
      <c r="P2803" s="585" t="e">
        <f t="shared" ref="P2803:P2866" si="276">ROUNDUP(VLOOKUP(L2803,$E$2:$I$9,5,FALSE)*M2803,0)</f>
        <v>#N/A</v>
      </c>
      <c r="Q2803" s="585"/>
      <c r="R2803" s="585"/>
      <c r="S2803" s="814"/>
      <c r="T2803" s="814"/>
      <c r="U2803" s="814"/>
      <c r="V2803" s="814"/>
    </row>
    <row r="2804" spans="1:22" ht="15.75" hidden="1" customHeight="1" thickBot="1" x14ac:dyDescent="0.25">
      <c r="A2804" s="580" t="str">
        <f t="shared" si="274"/>
        <v/>
      </c>
      <c r="B2804" s="814"/>
      <c r="C2804" s="814"/>
      <c r="D2804" s="814"/>
      <c r="E2804" s="814"/>
      <c r="F2804" s="814"/>
      <c r="G2804" s="814"/>
      <c r="H2804" s="814"/>
      <c r="I2804" s="814"/>
      <c r="J2804" s="814"/>
      <c r="K2804" s="814"/>
      <c r="L2804" s="814"/>
      <c r="M2804" s="814"/>
      <c r="N2804" s="814"/>
      <c r="O2804" s="579">
        <f t="shared" si="275"/>
        <v>0</v>
      </c>
      <c r="P2804" s="585" t="e">
        <f t="shared" si="276"/>
        <v>#N/A</v>
      </c>
      <c r="Q2804" s="585"/>
      <c r="R2804" s="585"/>
      <c r="S2804" s="814"/>
      <c r="T2804" s="814"/>
      <c r="U2804" s="814"/>
      <c r="V2804" s="814"/>
    </row>
    <row r="2805" spans="1:22" ht="15.75" hidden="1" customHeight="1" thickBot="1" x14ac:dyDescent="0.25">
      <c r="A2805" s="580" t="str">
        <f t="shared" si="274"/>
        <v/>
      </c>
      <c r="B2805" s="814"/>
      <c r="C2805" s="814"/>
      <c r="D2805" s="814"/>
      <c r="E2805" s="814"/>
      <c r="F2805" s="814"/>
      <c r="G2805" s="814"/>
      <c r="H2805" s="814"/>
      <c r="I2805" s="814"/>
      <c r="J2805" s="814"/>
      <c r="K2805" s="814"/>
      <c r="L2805" s="814"/>
      <c r="M2805" s="814"/>
      <c r="N2805" s="814"/>
      <c r="O2805" s="579">
        <f t="shared" si="275"/>
        <v>0</v>
      </c>
      <c r="P2805" s="585" t="e">
        <f t="shared" si="276"/>
        <v>#N/A</v>
      </c>
      <c r="Q2805" s="585"/>
      <c r="R2805" s="585"/>
      <c r="S2805" s="814"/>
      <c r="T2805" s="814"/>
      <c r="U2805" s="814"/>
      <c r="V2805" s="814"/>
    </row>
    <row r="2806" spans="1:22" ht="15.75" hidden="1" customHeight="1" thickBot="1" x14ac:dyDescent="0.25">
      <c r="A2806" s="580" t="str">
        <f t="shared" si="274"/>
        <v/>
      </c>
      <c r="B2806" s="814"/>
      <c r="C2806" s="814"/>
      <c r="D2806" s="814"/>
      <c r="E2806" s="814"/>
      <c r="F2806" s="814"/>
      <c r="G2806" s="814"/>
      <c r="H2806" s="814"/>
      <c r="I2806" s="814"/>
      <c r="J2806" s="814"/>
      <c r="K2806" s="814"/>
      <c r="L2806" s="814"/>
      <c r="M2806" s="814"/>
      <c r="N2806" s="814"/>
      <c r="O2806" s="579">
        <f t="shared" si="275"/>
        <v>0</v>
      </c>
      <c r="P2806" s="585" t="e">
        <f t="shared" si="276"/>
        <v>#N/A</v>
      </c>
      <c r="Q2806" s="585"/>
      <c r="R2806" s="585"/>
      <c r="S2806" s="814"/>
      <c r="T2806" s="814"/>
      <c r="U2806" s="814"/>
      <c r="V2806" s="814"/>
    </row>
    <row r="2807" spans="1:22" ht="15.75" hidden="1" customHeight="1" thickBot="1" x14ac:dyDescent="0.25">
      <c r="A2807" s="580" t="str">
        <f t="shared" si="274"/>
        <v/>
      </c>
      <c r="B2807" s="814"/>
      <c r="C2807" s="814"/>
      <c r="D2807" s="814"/>
      <c r="E2807" s="814"/>
      <c r="F2807" s="814"/>
      <c r="G2807" s="814"/>
      <c r="H2807" s="814"/>
      <c r="I2807" s="814"/>
      <c r="J2807" s="814"/>
      <c r="K2807" s="814"/>
      <c r="L2807" s="814"/>
      <c r="M2807" s="814"/>
      <c r="N2807" s="814"/>
      <c r="O2807" s="579">
        <f t="shared" si="275"/>
        <v>0</v>
      </c>
      <c r="P2807" s="585" t="e">
        <f t="shared" si="276"/>
        <v>#N/A</v>
      </c>
      <c r="Q2807" s="585"/>
      <c r="R2807" s="585"/>
      <c r="S2807" s="814"/>
      <c r="T2807" s="814"/>
      <c r="U2807" s="814"/>
      <c r="V2807" s="814"/>
    </row>
    <row r="2808" spans="1:22" ht="15.75" hidden="1" customHeight="1" thickBot="1" x14ac:dyDescent="0.25">
      <c r="A2808" s="580" t="str">
        <f t="shared" si="274"/>
        <v/>
      </c>
      <c r="B2808" s="814"/>
      <c r="C2808" s="814"/>
      <c r="D2808" s="814"/>
      <c r="E2808" s="814"/>
      <c r="F2808" s="814"/>
      <c r="G2808" s="814"/>
      <c r="H2808" s="814"/>
      <c r="I2808" s="814"/>
      <c r="J2808" s="814"/>
      <c r="K2808" s="814"/>
      <c r="L2808" s="814"/>
      <c r="M2808" s="814"/>
      <c r="N2808" s="814"/>
      <c r="O2808" s="579">
        <f t="shared" si="275"/>
        <v>0</v>
      </c>
      <c r="P2808" s="585" t="e">
        <f t="shared" si="276"/>
        <v>#N/A</v>
      </c>
      <c r="Q2808" s="585"/>
      <c r="R2808" s="585"/>
      <c r="S2808" s="814"/>
      <c r="T2808" s="814"/>
      <c r="U2808" s="814"/>
      <c r="V2808" s="814"/>
    </row>
    <row r="2809" spans="1:22" ht="15.75" hidden="1" customHeight="1" thickBot="1" x14ac:dyDescent="0.25">
      <c r="A2809" s="580" t="str">
        <f t="shared" si="274"/>
        <v/>
      </c>
      <c r="B2809" s="814"/>
      <c r="C2809" s="814"/>
      <c r="D2809" s="814"/>
      <c r="E2809" s="814"/>
      <c r="F2809" s="814"/>
      <c r="G2809" s="814"/>
      <c r="H2809" s="814"/>
      <c r="I2809" s="814"/>
      <c r="J2809" s="814"/>
      <c r="K2809" s="814"/>
      <c r="L2809" s="814"/>
      <c r="M2809" s="814"/>
      <c r="N2809" s="814"/>
      <c r="O2809" s="579">
        <f t="shared" si="275"/>
        <v>0</v>
      </c>
      <c r="P2809" s="585" t="e">
        <f t="shared" si="276"/>
        <v>#N/A</v>
      </c>
      <c r="Q2809" s="585"/>
      <c r="R2809" s="585"/>
      <c r="S2809" s="814"/>
      <c r="T2809" s="814"/>
      <c r="U2809" s="814"/>
      <c r="V2809" s="814"/>
    </row>
    <row r="2810" spans="1:22" ht="15.75" hidden="1" customHeight="1" thickBot="1" x14ac:dyDescent="0.25">
      <c r="A2810" s="580" t="str">
        <f t="shared" ref="A2810:A2873" si="277">CONCATENATE(C2810,G2810)</f>
        <v/>
      </c>
      <c r="B2810" s="814"/>
      <c r="C2810" s="814"/>
      <c r="D2810" s="814"/>
      <c r="E2810" s="814"/>
      <c r="F2810" s="814"/>
      <c r="G2810" s="814"/>
      <c r="H2810" s="814"/>
      <c r="I2810" s="814"/>
      <c r="J2810" s="814"/>
      <c r="K2810" s="814"/>
      <c r="L2810" s="814"/>
      <c r="M2810" s="814"/>
      <c r="N2810" s="814"/>
      <c r="O2810" s="579">
        <f t="shared" si="275"/>
        <v>0</v>
      </c>
      <c r="P2810" s="585" t="e">
        <f t="shared" si="276"/>
        <v>#N/A</v>
      </c>
      <c r="Q2810" s="585"/>
      <c r="R2810" s="585"/>
      <c r="S2810" s="814"/>
      <c r="T2810" s="814"/>
      <c r="U2810" s="814"/>
      <c r="V2810" s="814"/>
    </row>
    <row r="2811" spans="1:22" ht="15.75" hidden="1" customHeight="1" thickBot="1" x14ac:dyDescent="0.25">
      <c r="A2811" s="580" t="str">
        <f t="shared" si="277"/>
        <v/>
      </c>
      <c r="B2811" s="814"/>
      <c r="C2811" s="814"/>
      <c r="D2811" s="814"/>
      <c r="E2811" s="814"/>
      <c r="F2811" s="814"/>
      <c r="G2811" s="814"/>
      <c r="H2811" s="814"/>
      <c r="I2811" s="814"/>
      <c r="J2811" s="814"/>
      <c r="K2811" s="814"/>
      <c r="L2811" s="814"/>
      <c r="M2811" s="814"/>
      <c r="N2811" s="814"/>
      <c r="O2811" s="579">
        <f t="shared" si="275"/>
        <v>0</v>
      </c>
      <c r="P2811" s="585" t="e">
        <f t="shared" si="276"/>
        <v>#N/A</v>
      </c>
      <c r="Q2811" s="585"/>
      <c r="R2811" s="585"/>
      <c r="S2811" s="814"/>
      <c r="T2811" s="814"/>
      <c r="U2811" s="814"/>
      <c r="V2811" s="814"/>
    </row>
    <row r="2812" spans="1:22" ht="15.75" hidden="1" customHeight="1" thickBot="1" x14ac:dyDescent="0.25">
      <c r="A2812" s="580" t="str">
        <f t="shared" si="277"/>
        <v/>
      </c>
      <c r="B2812" s="814"/>
      <c r="C2812" s="814"/>
      <c r="D2812" s="814"/>
      <c r="E2812" s="814"/>
      <c r="F2812" s="814"/>
      <c r="G2812" s="814"/>
      <c r="H2812" s="814"/>
      <c r="I2812" s="814"/>
      <c r="J2812" s="814"/>
      <c r="K2812" s="814"/>
      <c r="L2812" s="814"/>
      <c r="M2812" s="814"/>
      <c r="N2812" s="814"/>
      <c r="O2812" s="579">
        <f t="shared" si="275"/>
        <v>0</v>
      </c>
      <c r="P2812" s="585" t="e">
        <f t="shared" si="276"/>
        <v>#N/A</v>
      </c>
      <c r="Q2812" s="585"/>
      <c r="R2812" s="585"/>
      <c r="S2812" s="814"/>
      <c r="T2812" s="814"/>
      <c r="U2812" s="814"/>
      <c r="V2812" s="814"/>
    </row>
    <row r="2813" spans="1:22" ht="15.75" hidden="1" customHeight="1" thickBot="1" x14ac:dyDescent="0.25">
      <c r="A2813" s="580" t="str">
        <f t="shared" si="277"/>
        <v/>
      </c>
      <c r="B2813" s="814"/>
      <c r="C2813" s="814"/>
      <c r="D2813" s="814"/>
      <c r="E2813" s="814"/>
      <c r="F2813" s="814"/>
      <c r="G2813" s="814"/>
      <c r="H2813" s="814"/>
      <c r="I2813" s="814"/>
      <c r="J2813" s="814"/>
      <c r="K2813" s="814"/>
      <c r="L2813" s="814"/>
      <c r="M2813" s="814"/>
      <c r="N2813" s="814"/>
      <c r="O2813" s="579">
        <f t="shared" si="275"/>
        <v>0</v>
      </c>
      <c r="P2813" s="585" t="e">
        <f t="shared" si="276"/>
        <v>#N/A</v>
      </c>
      <c r="Q2813" s="585"/>
      <c r="R2813" s="585"/>
      <c r="S2813" s="814"/>
      <c r="T2813" s="814"/>
      <c r="U2813" s="814"/>
      <c r="V2813" s="814"/>
    </row>
    <row r="2814" spans="1:22" ht="15.75" hidden="1" customHeight="1" thickBot="1" x14ac:dyDescent="0.25">
      <c r="A2814" s="580" t="str">
        <f t="shared" si="277"/>
        <v/>
      </c>
      <c r="B2814" s="814"/>
      <c r="C2814" s="814"/>
      <c r="D2814" s="814"/>
      <c r="E2814" s="814"/>
      <c r="F2814" s="814"/>
      <c r="G2814" s="814"/>
      <c r="H2814" s="814"/>
      <c r="I2814" s="814"/>
      <c r="J2814" s="814"/>
      <c r="K2814" s="814"/>
      <c r="L2814" s="814"/>
      <c r="M2814" s="814"/>
      <c r="N2814" s="814"/>
      <c r="O2814" s="579">
        <f t="shared" si="275"/>
        <v>0</v>
      </c>
      <c r="P2814" s="585" t="e">
        <f t="shared" si="276"/>
        <v>#N/A</v>
      </c>
      <c r="Q2814" s="585"/>
      <c r="R2814" s="585"/>
      <c r="S2814" s="814"/>
      <c r="T2814" s="814"/>
      <c r="U2814" s="814"/>
      <c r="V2814" s="814"/>
    </row>
    <row r="2815" spans="1:22" ht="15.75" hidden="1" customHeight="1" thickBot="1" x14ac:dyDescent="0.25">
      <c r="A2815" s="580" t="str">
        <f t="shared" si="277"/>
        <v/>
      </c>
      <c r="B2815" s="814"/>
      <c r="C2815" s="814"/>
      <c r="D2815" s="814"/>
      <c r="E2815" s="814"/>
      <c r="F2815" s="814"/>
      <c r="G2815" s="814"/>
      <c r="H2815" s="814"/>
      <c r="I2815" s="814"/>
      <c r="J2815" s="814"/>
      <c r="K2815" s="814"/>
      <c r="L2815" s="814"/>
      <c r="M2815" s="814"/>
      <c r="N2815" s="814"/>
      <c r="O2815" s="579">
        <f t="shared" si="275"/>
        <v>0</v>
      </c>
      <c r="P2815" s="585" t="e">
        <f t="shared" si="276"/>
        <v>#N/A</v>
      </c>
      <c r="Q2815" s="585"/>
      <c r="R2815" s="585"/>
      <c r="S2815" s="814"/>
      <c r="T2815" s="814"/>
      <c r="U2815" s="814"/>
      <c r="V2815" s="814"/>
    </row>
    <row r="2816" spans="1:22" ht="15.75" hidden="1" customHeight="1" thickBot="1" x14ac:dyDescent="0.25">
      <c r="A2816" s="580" t="str">
        <f t="shared" si="277"/>
        <v/>
      </c>
      <c r="B2816" s="814"/>
      <c r="C2816" s="814"/>
      <c r="D2816" s="814"/>
      <c r="E2816" s="814"/>
      <c r="F2816" s="814"/>
      <c r="G2816" s="814"/>
      <c r="H2816" s="814"/>
      <c r="I2816" s="814"/>
      <c r="J2816" s="814"/>
      <c r="K2816" s="814"/>
      <c r="L2816" s="814"/>
      <c r="M2816" s="814"/>
      <c r="N2816" s="814"/>
      <c r="O2816" s="579">
        <f t="shared" si="275"/>
        <v>0</v>
      </c>
      <c r="P2816" s="585" t="e">
        <f t="shared" si="276"/>
        <v>#N/A</v>
      </c>
      <c r="Q2816" s="585"/>
      <c r="R2816" s="585"/>
      <c r="S2816" s="814"/>
      <c r="T2816" s="814"/>
      <c r="U2816" s="814"/>
      <c r="V2816" s="814"/>
    </row>
    <row r="2817" spans="1:22" ht="15.75" hidden="1" customHeight="1" thickBot="1" x14ac:dyDescent="0.25">
      <c r="A2817" s="580" t="str">
        <f t="shared" si="277"/>
        <v/>
      </c>
      <c r="B2817" s="814"/>
      <c r="C2817" s="814"/>
      <c r="D2817" s="814"/>
      <c r="E2817" s="814"/>
      <c r="F2817" s="814"/>
      <c r="G2817" s="814"/>
      <c r="H2817" s="814"/>
      <c r="I2817" s="814"/>
      <c r="J2817" s="814"/>
      <c r="K2817" s="814"/>
      <c r="L2817" s="814"/>
      <c r="M2817" s="814"/>
      <c r="N2817" s="814"/>
      <c r="O2817" s="579">
        <f t="shared" si="275"/>
        <v>0</v>
      </c>
      <c r="P2817" s="585" t="e">
        <f t="shared" si="276"/>
        <v>#N/A</v>
      </c>
      <c r="Q2817" s="585"/>
      <c r="R2817" s="585"/>
      <c r="S2817" s="814"/>
      <c r="T2817" s="814"/>
      <c r="U2817" s="814"/>
      <c r="V2817" s="814"/>
    </row>
    <row r="2818" spans="1:22" ht="15.75" hidden="1" customHeight="1" thickBot="1" x14ac:dyDescent="0.25">
      <c r="A2818" s="580" t="str">
        <f t="shared" si="277"/>
        <v/>
      </c>
      <c r="B2818" s="814"/>
      <c r="C2818" s="814"/>
      <c r="D2818" s="814"/>
      <c r="E2818" s="814"/>
      <c r="F2818" s="814"/>
      <c r="G2818" s="814"/>
      <c r="H2818" s="814"/>
      <c r="I2818" s="814"/>
      <c r="J2818" s="814"/>
      <c r="K2818" s="814"/>
      <c r="L2818" s="814"/>
      <c r="M2818" s="814"/>
      <c r="N2818" s="814"/>
      <c r="O2818" s="579">
        <f t="shared" si="275"/>
        <v>0</v>
      </c>
      <c r="P2818" s="585" t="e">
        <f t="shared" si="276"/>
        <v>#N/A</v>
      </c>
      <c r="Q2818" s="585"/>
      <c r="R2818" s="585"/>
      <c r="S2818" s="814"/>
      <c r="T2818" s="814"/>
      <c r="U2818" s="814"/>
      <c r="V2818" s="814"/>
    </row>
    <row r="2819" spans="1:22" ht="15.75" hidden="1" customHeight="1" thickBot="1" x14ac:dyDescent="0.25">
      <c r="A2819" s="580" t="str">
        <f t="shared" si="277"/>
        <v/>
      </c>
      <c r="B2819" s="814"/>
      <c r="C2819" s="814"/>
      <c r="D2819" s="814"/>
      <c r="E2819" s="814"/>
      <c r="F2819" s="814"/>
      <c r="G2819" s="814"/>
      <c r="H2819" s="814"/>
      <c r="I2819" s="814"/>
      <c r="J2819" s="814"/>
      <c r="K2819" s="814"/>
      <c r="L2819" s="814"/>
      <c r="M2819" s="814"/>
      <c r="N2819" s="814"/>
      <c r="O2819" s="579">
        <f t="shared" si="275"/>
        <v>0</v>
      </c>
      <c r="P2819" s="585" t="e">
        <f t="shared" si="276"/>
        <v>#N/A</v>
      </c>
      <c r="Q2819" s="585"/>
      <c r="R2819" s="585"/>
      <c r="S2819" s="814"/>
      <c r="T2819" s="814"/>
      <c r="U2819" s="814"/>
      <c r="V2819" s="814"/>
    </row>
    <row r="2820" spans="1:22" ht="15.75" hidden="1" customHeight="1" thickBot="1" x14ac:dyDescent="0.25">
      <c r="A2820" s="580" t="str">
        <f t="shared" si="277"/>
        <v/>
      </c>
      <c r="B2820" s="814"/>
      <c r="C2820" s="814"/>
      <c r="D2820" s="814"/>
      <c r="E2820" s="814"/>
      <c r="F2820" s="814"/>
      <c r="G2820" s="814"/>
      <c r="H2820" s="814"/>
      <c r="I2820" s="814"/>
      <c r="J2820" s="814"/>
      <c r="K2820" s="814"/>
      <c r="L2820" s="814"/>
      <c r="M2820" s="814"/>
      <c r="N2820" s="814"/>
      <c r="O2820" s="579">
        <f t="shared" si="275"/>
        <v>0</v>
      </c>
      <c r="P2820" s="585" t="e">
        <f t="shared" si="276"/>
        <v>#N/A</v>
      </c>
      <c r="Q2820" s="585"/>
      <c r="R2820" s="585"/>
      <c r="S2820" s="814"/>
      <c r="T2820" s="814"/>
      <c r="U2820" s="814"/>
      <c r="V2820" s="814"/>
    </row>
    <row r="2821" spans="1:22" ht="15.75" hidden="1" customHeight="1" thickBot="1" x14ac:dyDescent="0.25">
      <c r="A2821" s="580" t="str">
        <f t="shared" si="277"/>
        <v/>
      </c>
      <c r="B2821" s="814"/>
      <c r="C2821" s="814"/>
      <c r="D2821" s="814"/>
      <c r="E2821" s="814"/>
      <c r="F2821" s="814"/>
      <c r="G2821" s="814"/>
      <c r="H2821" s="814"/>
      <c r="I2821" s="814"/>
      <c r="J2821" s="814"/>
      <c r="K2821" s="814"/>
      <c r="L2821" s="814"/>
      <c r="M2821" s="814"/>
      <c r="N2821" s="814"/>
      <c r="O2821" s="579">
        <f t="shared" si="275"/>
        <v>0</v>
      </c>
      <c r="P2821" s="585" t="e">
        <f t="shared" si="276"/>
        <v>#N/A</v>
      </c>
      <c r="Q2821" s="585"/>
      <c r="R2821" s="585"/>
      <c r="S2821" s="814"/>
      <c r="T2821" s="814"/>
      <c r="U2821" s="814"/>
      <c r="V2821" s="814"/>
    </row>
    <row r="2822" spans="1:22" ht="15.75" hidden="1" customHeight="1" thickBot="1" x14ac:dyDescent="0.25">
      <c r="A2822" s="580" t="str">
        <f t="shared" si="277"/>
        <v/>
      </c>
      <c r="B2822" s="814"/>
      <c r="C2822" s="814"/>
      <c r="D2822" s="814"/>
      <c r="E2822" s="814"/>
      <c r="F2822" s="814"/>
      <c r="G2822" s="814"/>
      <c r="H2822" s="814"/>
      <c r="I2822" s="814"/>
      <c r="J2822" s="814"/>
      <c r="K2822" s="814"/>
      <c r="L2822" s="814"/>
      <c r="M2822" s="814"/>
      <c r="N2822" s="814"/>
      <c r="O2822" s="579">
        <f t="shared" si="275"/>
        <v>0</v>
      </c>
      <c r="P2822" s="585" t="e">
        <f t="shared" si="276"/>
        <v>#N/A</v>
      </c>
      <c r="Q2822" s="585"/>
      <c r="R2822" s="585"/>
      <c r="S2822" s="814"/>
      <c r="T2822" s="814"/>
      <c r="U2822" s="814"/>
      <c r="V2822" s="814"/>
    </row>
    <row r="2823" spans="1:22" ht="15.75" hidden="1" customHeight="1" thickBot="1" x14ac:dyDescent="0.25">
      <c r="A2823" s="580" t="str">
        <f t="shared" si="277"/>
        <v/>
      </c>
      <c r="B2823" s="814"/>
      <c r="C2823" s="814"/>
      <c r="D2823" s="814"/>
      <c r="E2823" s="814"/>
      <c r="F2823" s="814"/>
      <c r="G2823" s="814"/>
      <c r="H2823" s="814"/>
      <c r="I2823" s="814"/>
      <c r="J2823" s="814"/>
      <c r="K2823" s="814"/>
      <c r="L2823" s="814"/>
      <c r="M2823" s="814"/>
      <c r="N2823" s="814"/>
      <c r="O2823" s="579">
        <f t="shared" si="275"/>
        <v>0</v>
      </c>
      <c r="P2823" s="585" t="e">
        <f t="shared" si="276"/>
        <v>#N/A</v>
      </c>
      <c r="Q2823" s="585"/>
      <c r="R2823" s="585"/>
      <c r="S2823" s="814"/>
      <c r="T2823" s="814"/>
      <c r="U2823" s="814"/>
      <c r="V2823" s="814"/>
    </row>
    <row r="2824" spans="1:22" ht="15.75" hidden="1" customHeight="1" thickBot="1" x14ac:dyDescent="0.25">
      <c r="A2824" s="580" t="str">
        <f t="shared" si="277"/>
        <v/>
      </c>
      <c r="B2824" s="814"/>
      <c r="C2824" s="814"/>
      <c r="D2824" s="814"/>
      <c r="E2824" s="814"/>
      <c r="F2824" s="814"/>
      <c r="G2824" s="814"/>
      <c r="H2824" s="814"/>
      <c r="I2824" s="814"/>
      <c r="J2824" s="814"/>
      <c r="K2824" s="814"/>
      <c r="L2824" s="814"/>
      <c r="M2824" s="814"/>
      <c r="N2824" s="814"/>
      <c r="O2824" s="579">
        <f t="shared" si="275"/>
        <v>0</v>
      </c>
      <c r="P2824" s="585" t="e">
        <f t="shared" si="276"/>
        <v>#N/A</v>
      </c>
      <c r="Q2824" s="585"/>
      <c r="R2824" s="585"/>
      <c r="S2824" s="814"/>
      <c r="T2824" s="814"/>
      <c r="U2824" s="814"/>
      <c r="V2824" s="814"/>
    </row>
    <row r="2825" spans="1:22" ht="15.75" hidden="1" customHeight="1" thickBot="1" x14ac:dyDescent="0.25">
      <c r="A2825" s="580" t="str">
        <f t="shared" si="277"/>
        <v/>
      </c>
      <c r="B2825" s="814"/>
      <c r="C2825" s="814"/>
      <c r="D2825" s="814"/>
      <c r="E2825" s="814"/>
      <c r="F2825" s="814"/>
      <c r="G2825" s="814"/>
      <c r="H2825" s="814"/>
      <c r="I2825" s="814"/>
      <c r="J2825" s="814"/>
      <c r="K2825" s="814"/>
      <c r="L2825" s="814"/>
      <c r="M2825" s="814"/>
      <c r="N2825" s="814"/>
      <c r="O2825" s="579">
        <f t="shared" si="275"/>
        <v>0</v>
      </c>
      <c r="P2825" s="585" t="e">
        <f t="shared" si="276"/>
        <v>#N/A</v>
      </c>
      <c r="Q2825" s="585"/>
      <c r="R2825" s="585"/>
      <c r="S2825" s="814"/>
      <c r="T2825" s="814"/>
      <c r="U2825" s="814"/>
      <c r="V2825" s="814"/>
    </row>
    <row r="2826" spans="1:22" ht="15.75" hidden="1" customHeight="1" thickBot="1" x14ac:dyDescent="0.25">
      <c r="A2826" s="580" t="str">
        <f t="shared" si="277"/>
        <v/>
      </c>
      <c r="B2826" s="814"/>
      <c r="C2826" s="814"/>
      <c r="D2826" s="814"/>
      <c r="E2826" s="814"/>
      <c r="F2826" s="814"/>
      <c r="G2826" s="814"/>
      <c r="H2826" s="814"/>
      <c r="I2826" s="814"/>
      <c r="J2826" s="814"/>
      <c r="K2826" s="814"/>
      <c r="L2826" s="814"/>
      <c r="M2826" s="814"/>
      <c r="N2826" s="814"/>
      <c r="O2826" s="579">
        <f t="shared" si="275"/>
        <v>0</v>
      </c>
      <c r="P2826" s="585" t="e">
        <f t="shared" si="276"/>
        <v>#N/A</v>
      </c>
      <c r="Q2826" s="585"/>
      <c r="R2826" s="585"/>
      <c r="S2826" s="814"/>
      <c r="T2826" s="814"/>
      <c r="U2826" s="814"/>
      <c r="V2826" s="814"/>
    </row>
    <row r="2827" spans="1:22" ht="15.75" hidden="1" customHeight="1" thickBot="1" x14ac:dyDescent="0.25">
      <c r="A2827" s="580" t="str">
        <f t="shared" si="277"/>
        <v/>
      </c>
      <c r="B2827" s="814"/>
      <c r="C2827" s="814"/>
      <c r="D2827" s="814"/>
      <c r="E2827" s="814"/>
      <c r="F2827" s="814"/>
      <c r="G2827" s="814"/>
      <c r="H2827" s="814"/>
      <c r="I2827" s="814"/>
      <c r="J2827" s="814"/>
      <c r="K2827" s="814"/>
      <c r="L2827" s="814"/>
      <c r="M2827" s="814"/>
      <c r="N2827" s="814"/>
      <c r="O2827" s="579">
        <f t="shared" si="275"/>
        <v>0</v>
      </c>
      <c r="P2827" s="585" t="e">
        <f t="shared" si="276"/>
        <v>#N/A</v>
      </c>
      <c r="Q2827" s="585"/>
      <c r="R2827" s="585"/>
      <c r="S2827" s="814"/>
      <c r="T2827" s="814"/>
      <c r="U2827" s="814"/>
      <c r="V2827" s="814"/>
    </row>
    <row r="2828" spans="1:22" ht="15.75" hidden="1" customHeight="1" thickBot="1" x14ac:dyDescent="0.25">
      <c r="A2828" s="580" t="str">
        <f t="shared" si="277"/>
        <v/>
      </c>
      <c r="B2828" s="814"/>
      <c r="C2828" s="814"/>
      <c r="D2828" s="814"/>
      <c r="E2828" s="814"/>
      <c r="F2828" s="814"/>
      <c r="G2828" s="814"/>
      <c r="H2828" s="814"/>
      <c r="I2828" s="814"/>
      <c r="J2828" s="814"/>
      <c r="K2828" s="814"/>
      <c r="L2828" s="814"/>
      <c r="M2828" s="814"/>
      <c r="N2828" s="814"/>
      <c r="O2828" s="579">
        <f t="shared" si="275"/>
        <v>0</v>
      </c>
      <c r="P2828" s="585" t="e">
        <f t="shared" si="276"/>
        <v>#N/A</v>
      </c>
      <c r="Q2828" s="585"/>
      <c r="R2828" s="585"/>
      <c r="S2828" s="814"/>
      <c r="T2828" s="814"/>
      <c r="U2828" s="814"/>
      <c r="V2828" s="814"/>
    </row>
    <row r="2829" spans="1:22" ht="15.75" hidden="1" customHeight="1" thickBot="1" x14ac:dyDescent="0.25">
      <c r="A2829" s="580" t="str">
        <f t="shared" si="277"/>
        <v/>
      </c>
      <c r="B2829" s="814"/>
      <c r="C2829" s="814"/>
      <c r="D2829" s="814"/>
      <c r="E2829" s="814"/>
      <c r="F2829" s="814"/>
      <c r="G2829" s="814"/>
      <c r="H2829" s="814"/>
      <c r="I2829" s="814"/>
      <c r="J2829" s="814"/>
      <c r="K2829" s="814"/>
      <c r="L2829" s="814"/>
      <c r="M2829" s="814"/>
      <c r="N2829" s="814"/>
      <c r="O2829" s="579">
        <f t="shared" si="275"/>
        <v>0</v>
      </c>
      <c r="P2829" s="585" t="e">
        <f t="shared" si="276"/>
        <v>#N/A</v>
      </c>
      <c r="Q2829" s="585"/>
      <c r="R2829" s="585"/>
      <c r="S2829" s="814"/>
      <c r="T2829" s="814"/>
      <c r="U2829" s="814"/>
      <c r="V2829" s="814"/>
    </row>
    <row r="2830" spans="1:22" ht="15.75" hidden="1" customHeight="1" thickBot="1" x14ac:dyDescent="0.25">
      <c r="A2830" s="580" t="str">
        <f t="shared" si="277"/>
        <v/>
      </c>
      <c r="B2830" s="814"/>
      <c r="C2830" s="814"/>
      <c r="D2830" s="814"/>
      <c r="E2830" s="814"/>
      <c r="F2830" s="814"/>
      <c r="G2830" s="814"/>
      <c r="H2830" s="814"/>
      <c r="I2830" s="814"/>
      <c r="J2830" s="814"/>
      <c r="K2830" s="814"/>
      <c r="L2830" s="814"/>
      <c r="M2830" s="814"/>
      <c r="N2830" s="814"/>
      <c r="O2830" s="579">
        <f t="shared" si="275"/>
        <v>0</v>
      </c>
      <c r="P2830" s="585" t="e">
        <f t="shared" si="276"/>
        <v>#N/A</v>
      </c>
      <c r="Q2830" s="585"/>
      <c r="R2830" s="585"/>
      <c r="S2830" s="814"/>
      <c r="T2830" s="814"/>
      <c r="U2830" s="814"/>
      <c r="V2830" s="814"/>
    </row>
    <row r="2831" spans="1:22" ht="15.75" hidden="1" customHeight="1" thickBot="1" x14ac:dyDescent="0.25">
      <c r="A2831" s="580" t="str">
        <f t="shared" si="277"/>
        <v/>
      </c>
      <c r="B2831" s="814"/>
      <c r="C2831" s="814"/>
      <c r="D2831" s="814"/>
      <c r="E2831" s="814"/>
      <c r="F2831" s="814"/>
      <c r="G2831" s="814"/>
      <c r="H2831" s="814"/>
      <c r="I2831" s="814"/>
      <c r="J2831" s="814"/>
      <c r="K2831" s="814"/>
      <c r="L2831" s="814"/>
      <c r="M2831" s="814"/>
      <c r="N2831" s="814"/>
      <c r="O2831" s="579">
        <f t="shared" si="275"/>
        <v>0</v>
      </c>
      <c r="P2831" s="585" t="e">
        <f t="shared" si="276"/>
        <v>#N/A</v>
      </c>
      <c r="Q2831" s="585"/>
      <c r="R2831" s="585"/>
      <c r="S2831" s="814"/>
      <c r="T2831" s="814"/>
      <c r="U2831" s="814"/>
      <c r="V2831" s="814"/>
    </row>
    <row r="2832" spans="1:22" ht="15.75" hidden="1" customHeight="1" thickBot="1" x14ac:dyDescent="0.25">
      <c r="A2832" s="580" t="str">
        <f t="shared" si="277"/>
        <v/>
      </c>
      <c r="B2832" s="814"/>
      <c r="C2832" s="814"/>
      <c r="D2832" s="814"/>
      <c r="E2832" s="814"/>
      <c r="F2832" s="814"/>
      <c r="G2832" s="814"/>
      <c r="H2832" s="814"/>
      <c r="I2832" s="814"/>
      <c r="J2832" s="814"/>
      <c r="K2832" s="814"/>
      <c r="L2832" s="814"/>
      <c r="M2832" s="814"/>
      <c r="N2832" s="814"/>
      <c r="O2832" s="579">
        <f t="shared" si="275"/>
        <v>0</v>
      </c>
      <c r="P2832" s="585" t="e">
        <f t="shared" si="276"/>
        <v>#N/A</v>
      </c>
      <c r="Q2832" s="585"/>
      <c r="R2832" s="585"/>
      <c r="S2832" s="814"/>
      <c r="T2832" s="814"/>
      <c r="U2832" s="814"/>
      <c r="V2832" s="814"/>
    </row>
    <row r="2833" spans="1:22" ht="15.75" hidden="1" customHeight="1" thickBot="1" x14ac:dyDescent="0.25">
      <c r="A2833" s="580" t="str">
        <f t="shared" si="277"/>
        <v/>
      </c>
      <c r="B2833" s="814"/>
      <c r="C2833" s="814"/>
      <c r="D2833" s="814"/>
      <c r="E2833" s="814"/>
      <c r="F2833" s="814"/>
      <c r="G2833" s="814"/>
      <c r="H2833" s="814"/>
      <c r="I2833" s="814"/>
      <c r="J2833" s="814"/>
      <c r="K2833" s="814"/>
      <c r="L2833" s="814"/>
      <c r="M2833" s="814"/>
      <c r="N2833" s="814"/>
      <c r="O2833" s="579">
        <f t="shared" si="275"/>
        <v>0</v>
      </c>
      <c r="P2833" s="585" t="e">
        <f t="shared" si="276"/>
        <v>#N/A</v>
      </c>
      <c r="Q2833" s="585"/>
      <c r="R2833" s="585"/>
      <c r="S2833" s="814"/>
      <c r="T2833" s="814"/>
      <c r="U2833" s="814"/>
      <c r="V2833" s="814"/>
    </row>
    <row r="2834" spans="1:22" ht="15.75" hidden="1" customHeight="1" thickBot="1" x14ac:dyDescent="0.25">
      <c r="A2834" s="580" t="str">
        <f t="shared" si="277"/>
        <v/>
      </c>
      <c r="B2834" s="814"/>
      <c r="C2834" s="814"/>
      <c r="D2834" s="814"/>
      <c r="E2834" s="814"/>
      <c r="F2834" s="814"/>
      <c r="G2834" s="814"/>
      <c r="H2834" s="814"/>
      <c r="I2834" s="814"/>
      <c r="J2834" s="814"/>
      <c r="K2834" s="814"/>
      <c r="L2834" s="814"/>
      <c r="M2834" s="814"/>
      <c r="N2834" s="814"/>
      <c r="O2834" s="579">
        <f t="shared" si="275"/>
        <v>0</v>
      </c>
      <c r="P2834" s="585" t="e">
        <f t="shared" si="276"/>
        <v>#N/A</v>
      </c>
      <c r="Q2834" s="585"/>
      <c r="R2834" s="585"/>
      <c r="S2834" s="814"/>
      <c r="T2834" s="814"/>
      <c r="U2834" s="814"/>
      <c r="V2834" s="814"/>
    </row>
    <row r="2835" spans="1:22" ht="15.75" hidden="1" customHeight="1" thickBot="1" x14ac:dyDescent="0.25">
      <c r="A2835" s="580" t="str">
        <f t="shared" si="277"/>
        <v/>
      </c>
      <c r="B2835" s="814"/>
      <c r="C2835" s="814"/>
      <c r="D2835" s="814"/>
      <c r="E2835" s="814"/>
      <c r="F2835" s="814"/>
      <c r="G2835" s="814"/>
      <c r="H2835" s="814"/>
      <c r="I2835" s="814"/>
      <c r="J2835" s="814"/>
      <c r="K2835" s="814"/>
      <c r="L2835" s="814"/>
      <c r="M2835" s="814"/>
      <c r="N2835" s="814"/>
      <c r="O2835" s="579">
        <f t="shared" si="275"/>
        <v>0</v>
      </c>
      <c r="P2835" s="585" t="e">
        <f t="shared" si="276"/>
        <v>#N/A</v>
      </c>
      <c r="Q2835" s="585"/>
      <c r="R2835" s="585"/>
      <c r="S2835" s="814"/>
      <c r="T2835" s="814"/>
      <c r="U2835" s="814"/>
      <c r="V2835" s="814"/>
    </row>
    <row r="2836" spans="1:22" ht="15.75" hidden="1" customHeight="1" thickBot="1" x14ac:dyDescent="0.25">
      <c r="A2836" s="580" t="str">
        <f t="shared" si="277"/>
        <v/>
      </c>
      <c r="B2836" s="814"/>
      <c r="C2836" s="814"/>
      <c r="D2836" s="814"/>
      <c r="E2836" s="814"/>
      <c r="F2836" s="814"/>
      <c r="G2836" s="814"/>
      <c r="H2836" s="814"/>
      <c r="I2836" s="814"/>
      <c r="J2836" s="814"/>
      <c r="K2836" s="814"/>
      <c r="L2836" s="814"/>
      <c r="M2836" s="814"/>
      <c r="N2836" s="814"/>
      <c r="O2836" s="579">
        <f t="shared" si="275"/>
        <v>0</v>
      </c>
      <c r="P2836" s="585" t="e">
        <f t="shared" si="276"/>
        <v>#N/A</v>
      </c>
      <c r="Q2836" s="585"/>
      <c r="R2836" s="585"/>
      <c r="S2836" s="814"/>
      <c r="T2836" s="814"/>
      <c r="U2836" s="814"/>
      <c r="V2836" s="814"/>
    </row>
    <row r="2837" spans="1:22" ht="15.75" hidden="1" customHeight="1" thickBot="1" x14ac:dyDescent="0.25">
      <c r="A2837" s="580" t="str">
        <f t="shared" si="277"/>
        <v/>
      </c>
      <c r="B2837" s="814"/>
      <c r="C2837" s="814"/>
      <c r="D2837" s="814"/>
      <c r="E2837" s="814"/>
      <c r="F2837" s="814"/>
      <c r="G2837" s="814"/>
      <c r="H2837" s="814"/>
      <c r="I2837" s="814"/>
      <c r="J2837" s="814"/>
      <c r="K2837" s="814"/>
      <c r="L2837" s="814"/>
      <c r="M2837" s="814"/>
      <c r="N2837" s="814"/>
      <c r="O2837" s="579">
        <f t="shared" si="275"/>
        <v>0</v>
      </c>
      <c r="P2837" s="585" t="e">
        <f t="shared" si="276"/>
        <v>#N/A</v>
      </c>
      <c r="Q2837" s="585"/>
      <c r="R2837" s="585"/>
      <c r="S2837" s="814"/>
      <c r="T2837" s="814"/>
      <c r="U2837" s="814"/>
      <c r="V2837" s="814"/>
    </row>
    <row r="2838" spans="1:22" ht="15.75" hidden="1" customHeight="1" thickBot="1" x14ac:dyDescent="0.25">
      <c r="A2838" s="580" t="str">
        <f t="shared" si="277"/>
        <v/>
      </c>
      <c r="B2838" s="814"/>
      <c r="C2838" s="814"/>
      <c r="D2838" s="814"/>
      <c r="E2838" s="814"/>
      <c r="F2838" s="814"/>
      <c r="G2838" s="814"/>
      <c r="H2838" s="814"/>
      <c r="I2838" s="814"/>
      <c r="J2838" s="814"/>
      <c r="K2838" s="814"/>
      <c r="L2838" s="814"/>
      <c r="M2838" s="814"/>
      <c r="N2838" s="814"/>
      <c r="O2838" s="579">
        <f t="shared" si="275"/>
        <v>0</v>
      </c>
      <c r="P2838" s="585" t="e">
        <f t="shared" si="276"/>
        <v>#N/A</v>
      </c>
      <c r="Q2838" s="585"/>
      <c r="R2838" s="585"/>
      <c r="S2838" s="814"/>
      <c r="T2838" s="814"/>
      <c r="U2838" s="814"/>
      <c r="V2838" s="814"/>
    </row>
    <row r="2839" spans="1:22" ht="15.75" hidden="1" customHeight="1" thickBot="1" x14ac:dyDescent="0.25">
      <c r="A2839" s="580" t="str">
        <f t="shared" si="277"/>
        <v/>
      </c>
      <c r="B2839" s="814"/>
      <c r="C2839" s="814"/>
      <c r="D2839" s="814"/>
      <c r="E2839" s="814"/>
      <c r="F2839" s="814"/>
      <c r="G2839" s="814"/>
      <c r="H2839" s="814"/>
      <c r="I2839" s="814"/>
      <c r="J2839" s="814"/>
      <c r="K2839" s="814"/>
      <c r="L2839" s="814"/>
      <c r="M2839" s="814"/>
      <c r="N2839" s="814"/>
      <c r="O2839" s="579">
        <f t="shared" si="275"/>
        <v>0</v>
      </c>
      <c r="P2839" s="585" t="e">
        <f t="shared" si="276"/>
        <v>#N/A</v>
      </c>
      <c r="Q2839" s="585"/>
      <c r="R2839" s="585"/>
      <c r="S2839" s="814"/>
      <c r="T2839" s="814"/>
      <c r="U2839" s="814"/>
      <c r="V2839" s="814"/>
    </row>
    <row r="2840" spans="1:22" ht="15.75" hidden="1" customHeight="1" thickBot="1" x14ac:dyDescent="0.25">
      <c r="A2840" s="580" t="str">
        <f t="shared" si="277"/>
        <v/>
      </c>
      <c r="B2840" s="814"/>
      <c r="C2840" s="814"/>
      <c r="D2840" s="814"/>
      <c r="E2840" s="814"/>
      <c r="F2840" s="814"/>
      <c r="G2840" s="814"/>
      <c r="H2840" s="814"/>
      <c r="I2840" s="814"/>
      <c r="J2840" s="814"/>
      <c r="K2840" s="814"/>
      <c r="L2840" s="814"/>
      <c r="M2840" s="814"/>
      <c r="N2840" s="814"/>
      <c r="O2840" s="579">
        <f t="shared" si="275"/>
        <v>0</v>
      </c>
      <c r="P2840" s="585" t="e">
        <f t="shared" si="276"/>
        <v>#N/A</v>
      </c>
      <c r="Q2840" s="585"/>
      <c r="R2840" s="585"/>
      <c r="S2840" s="814"/>
      <c r="T2840" s="814"/>
      <c r="U2840" s="814"/>
      <c r="V2840" s="814"/>
    </row>
    <row r="2841" spans="1:22" ht="15.75" hidden="1" customHeight="1" thickBot="1" x14ac:dyDescent="0.25">
      <c r="A2841" s="580" t="str">
        <f t="shared" si="277"/>
        <v/>
      </c>
      <c r="B2841" s="814"/>
      <c r="C2841" s="814"/>
      <c r="D2841" s="814"/>
      <c r="E2841" s="814"/>
      <c r="F2841" s="814"/>
      <c r="G2841" s="814"/>
      <c r="H2841" s="814"/>
      <c r="I2841" s="814"/>
      <c r="J2841" s="814"/>
      <c r="K2841" s="814"/>
      <c r="L2841" s="814"/>
      <c r="M2841" s="814"/>
      <c r="N2841" s="814"/>
      <c r="O2841" s="579">
        <f t="shared" si="275"/>
        <v>0</v>
      </c>
      <c r="P2841" s="585" t="e">
        <f t="shared" si="276"/>
        <v>#N/A</v>
      </c>
      <c r="Q2841" s="585"/>
      <c r="R2841" s="585"/>
      <c r="S2841" s="814"/>
      <c r="T2841" s="814"/>
      <c r="U2841" s="814"/>
      <c r="V2841" s="814"/>
    </row>
    <row r="2842" spans="1:22" ht="15.75" hidden="1" customHeight="1" thickBot="1" x14ac:dyDescent="0.25">
      <c r="A2842" s="580" t="str">
        <f t="shared" si="277"/>
        <v/>
      </c>
      <c r="B2842" s="814"/>
      <c r="C2842" s="814"/>
      <c r="D2842" s="814"/>
      <c r="E2842" s="814"/>
      <c r="F2842" s="814"/>
      <c r="G2842" s="814"/>
      <c r="H2842" s="814"/>
      <c r="I2842" s="814"/>
      <c r="J2842" s="814"/>
      <c r="K2842" s="814"/>
      <c r="L2842" s="814"/>
      <c r="M2842" s="814"/>
      <c r="N2842" s="814"/>
      <c r="O2842" s="579">
        <f t="shared" si="275"/>
        <v>0</v>
      </c>
      <c r="P2842" s="585" t="e">
        <f t="shared" si="276"/>
        <v>#N/A</v>
      </c>
      <c r="Q2842" s="585"/>
      <c r="R2842" s="585"/>
      <c r="S2842" s="814"/>
      <c r="T2842" s="814"/>
      <c r="U2842" s="814"/>
      <c r="V2842" s="814"/>
    </row>
    <row r="2843" spans="1:22" ht="15.75" hidden="1" customHeight="1" thickBot="1" x14ac:dyDescent="0.25">
      <c r="A2843" s="580" t="str">
        <f t="shared" si="277"/>
        <v/>
      </c>
      <c r="B2843" s="814"/>
      <c r="C2843" s="814"/>
      <c r="D2843" s="814"/>
      <c r="E2843" s="814"/>
      <c r="F2843" s="814"/>
      <c r="G2843" s="814"/>
      <c r="H2843" s="814"/>
      <c r="I2843" s="814"/>
      <c r="J2843" s="814"/>
      <c r="K2843" s="814"/>
      <c r="L2843" s="814"/>
      <c r="M2843" s="814"/>
      <c r="N2843" s="814"/>
      <c r="O2843" s="579">
        <f t="shared" si="275"/>
        <v>0</v>
      </c>
      <c r="P2843" s="585" t="e">
        <f t="shared" si="276"/>
        <v>#N/A</v>
      </c>
      <c r="Q2843" s="585"/>
      <c r="R2843" s="585"/>
      <c r="S2843" s="814"/>
      <c r="T2843" s="814"/>
      <c r="U2843" s="814"/>
      <c r="V2843" s="814"/>
    </row>
    <row r="2844" spans="1:22" ht="15.75" hidden="1" customHeight="1" thickBot="1" x14ac:dyDescent="0.25">
      <c r="A2844" s="580" t="str">
        <f t="shared" si="277"/>
        <v/>
      </c>
      <c r="B2844" s="814"/>
      <c r="C2844" s="814"/>
      <c r="D2844" s="814"/>
      <c r="E2844" s="814"/>
      <c r="F2844" s="814"/>
      <c r="G2844" s="814"/>
      <c r="H2844" s="814"/>
      <c r="I2844" s="814"/>
      <c r="J2844" s="814"/>
      <c r="K2844" s="814"/>
      <c r="L2844" s="814"/>
      <c r="M2844" s="814"/>
      <c r="N2844" s="814"/>
      <c r="O2844" s="579">
        <f t="shared" si="275"/>
        <v>0</v>
      </c>
      <c r="P2844" s="585" t="e">
        <f t="shared" si="276"/>
        <v>#N/A</v>
      </c>
      <c r="Q2844" s="585"/>
      <c r="R2844" s="585"/>
      <c r="S2844" s="814"/>
      <c r="T2844" s="814"/>
      <c r="U2844" s="814"/>
      <c r="V2844" s="814"/>
    </row>
    <row r="2845" spans="1:22" ht="15.75" hidden="1" customHeight="1" thickBot="1" x14ac:dyDescent="0.25">
      <c r="A2845" s="580" t="str">
        <f t="shared" si="277"/>
        <v/>
      </c>
      <c r="B2845" s="814"/>
      <c r="C2845" s="814"/>
      <c r="D2845" s="814"/>
      <c r="E2845" s="814"/>
      <c r="F2845" s="814"/>
      <c r="G2845" s="814"/>
      <c r="H2845" s="814"/>
      <c r="I2845" s="814"/>
      <c r="J2845" s="814"/>
      <c r="K2845" s="814"/>
      <c r="L2845" s="814"/>
      <c r="M2845" s="814"/>
      <c r="N2845" s="814"/>
      <c r="O2845" s="579">
        <f t="shared" si="275"/>
        <v>0</v>
      </c>
      <c r="P2845" s="585" t="e">
        <f t="shared" si="276"/>
        <v>#N/A</v>
      </c>
      <c r="Q2845" s="585"/>
      <c r="R2845" s="585"/>
      <c r="S2845" s="814"/>
      <c r="T2845" s="814"/>
      <c r="U2845" s="814"/>
      <c r="V2845" s="814"/>
    </row>
    <row r="2846" spans="1:22" ht="15.75" hidden="1" customHeight="1" thickBot="1" x14ac:dyDescent="0.25">
      <c r="A2846" s="580" t="str">
        <f t="shared" si="277"/>
        <v/>
      </c>
      <c r="B2846" s="814"/>
      <c r="C2846" s="814"/>
      <c r="D2846" s="814"/>
      <c r="E2846" s="814"/>
      <c r="F2846" s="814"/>
      <c r="G2846" s="814"/>
      <c r="H2846" s="814"/>
      <c r="I2846" s="814"/>
      <c r="J2846" s="814"/>
      <c r="K2846" s="814"/>
      <c r="L2846" s="814"/>
      <c r="M2846" s="814"/>
      <c r="N2846" s="814"/>
      <c r="O2846" s="579">
        <f t="shared" si="275"/>
        <v>0</v>
      </c>
      <c r="P2846" s="585" t="e">
        <f t="shared" si="276"/>
        <v>#N/A</v>
      </c>
      <c r="Q2846" s="585"/>
      <c r="R2846" s="585"/>
      <c r="S2846" s="814"/>
      <c r="T2846" s="814"/>
      <c r="U2846" s="814"/>
      <c r="V2846" s="814"/>
    </row>
    <row r="2847" spans="1:22" ht="15.75" hidden="1" customHeight="1" thickBot="1" x14ac:dyDescent="0.25">
      <c r="A2847" s="580" t="str">
        <f t="shared" si="277"/>
        <v/>
      </c>
      <c r="B2847" s="814"/>
      <c r="C2847" s="814"/>
      <c r="D2847" s="814"/>
      <c r="E2847" s="814"/>
      <c r="F2847" s="814"/>
      <c r="G2847" s="814"/>
      <c r="H2847" s="814"/>
      <c r="I2847" s="814"/>
      <c r="J2847" s="814"/>
      <c r="K2847" s="814"/>
      <c r="L2847" s="814"/>
      <c r="M2847" s="814"/>
      <c r="N2847" s="814"/>
      <c r="O2847" s="579">
        <f t="shared" si="275"/>
        <v>0</v>
      </c>
      <c r="P2847" s="585" t="e">
        <f t="shared" si="276"/>
        <v>#N/A</v>
      </c>
      <c r="Q2847" s="585"/>
      <c r="R2847" s="585"/>
      <c r="S2847" s="814"/>
      <c r="T2847" s="814"/>
      <c r="U2847" s="814"/>
      <c r="V2847" s="814"/>
    </row>
    <row r="2848" spans="1:22" ht="15.75" hidden="1" customHeight="1" thickBot="1" x14ac:dyDescent="0.25">
      <c r="A2848" s="580" t="str">
        <f t="shared" si="277"/>
        <v/>
      </c>
      <c r="B2848" s="814"/>
      <c r="C2848" s="814"/>
      <c r="D2848" s="814"/>
      <c r="E2848" s="814"/>
      <c r="F2848" s="814"/>
      <c r="G2848" s="814"/>
      <c r="H2848" s="814"/>
      <c r="I2848" s="814"/>
      <c r="J2848" s="814"/>
      <c r="K2848" s="814"/>
      <c r="L2848" s="814"/>
      <c r="M2848" s="814"/>
      <c r="N2848" s="814"/>
      <c r="O2848" s="579">
        <f t="shared" si="275"/>
        <v>0</v>
      </c>
      <c r="P2848" s="585" t="e">
        <f t="shared" si="276"/>
        <v>#N/A</v>
      </c>
      <c r="Q2848" s="585"/>
      <c r="R2848" s="585"/>
      <c r="S2848" s="814"/>
      <c r="T2848" s="814"/>
      <c r="U2848" s="814"/>
      <c r="V2848" s="814"/>
    </row>
    <row r="2849" spans="1:22" ht="15.75" hidden="1" customHeight="1" thickBot="1" x14ac:dyDescent="0.25">
      <c r="A2849" s="580" t="str">
        <f t="shared" si="277"/>
        <v/>
      </c>
      <c r="B2849" s="814"/>
      <c r="C2849" s="814"/>
      <c r="D2849" s="814"/>
      <c r="E2849" s="814"/>
      <c r="F2849" s="814"/>
      <c r="G2849" s="814"/>
      <c r="H2849" s="814"/>
      <c r="I2849" s="814"/>
      <c r="J2849" s="814"/>
      <c r="K2849" s="814"/>
      <c r="L2849" s="814"/>
      <c r="M2849" s="814"/>
      <c r="N2849" s="814"/>
      <c r="O2849" s="579">
        <f t="shared" si="275"/>
        <v>0</v>
      </c>
      <c r="P2849" s="585" t="e">
        <f t="shared" si="276"/>
        <v>#N/A</v>
      </c>
      <c r="Q2849" s="585"/>
      <c r="R2849" s="585"/>
      <c r="S2849" s="814"/>
      <c r="T2849" s="814"/>
      <c r="U2849" s="814"/>
      <c r="V2849" s="814"/>
    </row>
    <row r="2850" spans="1:22" ht="15.75" hidden="1" customHeight="1" thickBot="1" x14ac:dyDescent="0.25">
      <c r="A2850" s="580" t="str">
        <f t="shared" si="277"/>
        <v/>
      </c>
      <c r="B2850" s="814"/>
      <c r="C2850" s="814"/>
      <c r="D2850" s="814"/>
      <c r="E2850" s="814"/>
      <c r="F2850" s="814"/>
      <c r="G2850" s="814"/>
      <c r="H2850" s="814"/>
      <c r="I2850" s="814"/>
      <c r="J2850" s="814"/>
      <c r="K2850" s="814"/>
      <c r="L2850" s="814"/>
      <c r="M2850" s="814"/>
      <c r="N2850" s="814"/>
      <c r="O2850" s="579">
        <f t="shared" si="275"/>
        <v>0</v>
      </c>
      <c r="P2850" s="585" t="e">
        <f t="shared" si="276"/>
        <v>#N/A</v>
      </c>
      <c r="Q2850" s="585"/>
      <c r="R2850" s="585"/>
      <c r="S2850" s="814"/>
      <c r="T2850" s="814"/>
      <c r="U2850" s="814"/>
      <c r="V2850" s="814"/>
    </row>
    <row r="2851" spans="1:22" ht="15.75" hidden="1" customHeight="1" thickBot="1" x14ac:dyDescent="0.25">
      <c r="A2851" s="580" t="str">
        <f t="shared" si="277"/>
        <v/>
      </c>
      <c r="B2851" s="814"/>
      <c r="C2851" s="814"/>
      <c r="D2851" s="814"/>
      <c r="E2851" s="814"/>
      <c r="F2851" s="814"/>
      <c r="G2851" s="814"/>
      <c r="H2851" s="814"/>
      <c r="I2851" s="814"/>
      <c r="J2851" s="814"/>
      <c r="K2851" s="814"/>
      <c r="L2851" s="814"/>
      <c r="M2851" s="814"/>
      <c r="N2851" s="814"/>
      <c r="O2851" s="579">
        <f t="shared" si="275"/>
        <v>0</v>
      </c>
      <c r="P2851" s="585" t="e">
        <f t="shared" si="276"/>
        <v>#N/A</v>
      </c>
      <c r="Q2851" s="585"/>
      <c r="R2851" s="585"/>
      <c r="S2851" s="814"/>
      <c r="T2851" s="814"/>
      <c r="U2851" s="814"/>
      <c r="V2851" s="814"/>
    </row>
    <row r="2852" spans="1:22" ht="15.75" hidden="1" customHeight="1" thickBot="1" x14ac:dyDescent="0.25">
      <c r="A2852" s="580" t="str">
        <f t="shared" si="277"/>
        <v/>
      </c>
      <c r="B2852" s="814"/>
      <c r="C2852" s="814"/>
      <c r="D2852" s="814"/>
      <c r="E2852" s="814"/>
      <c r="F2852" s="814"/>
      <c r="G2852" s="814"/>
      <c r="H2852" s="814"/>
      <c r="I2852" s="814"/>
      <c r="J2852" s="814"/>
      <c r="K2852" s="814"/>
      <c r="L2852" s="814"/>
      <c r="M2852" s="814"/>
      <c r="N2852" s="814"/>
      <c r="O2852" s="579">
        <f t="shared" si="275"/>
        <v>0</v>
      </c>
      <c r="P2852" s="585" t="e">
        <f t="shared" si="276"/>
        <v>#N/A</v>
      </c>
      <c r="Q2852" s="585"/>
      <c r="R2852" s="585"/>
      <c r="S2852" s="814"/>
      <c r="T2852" s="814"/>
      <c r="U2852" s="814"/>
      <c r="V2852" s="814"/>
    </row>
    <row r="2853" spans="1:22" ht="15.75" hidden="1" customHeight="1" thickBot="1" x14ac:dyDescent="0.25">
      <c r="A2853" s="580" t="str">
        <f t="shared" si="277"/>
        <v/>
      </c>
      <c r="B2853" s="814"/>
      <c r="C2853" s="814"/>
      <c r="D2853" s="814"/>
      <c r="E2853" s="814"/>
      <c r="F2853" s="814"/>
      <c r="G2853" s="814"/>
      <c r="H2853" s="814"/>
      <c r="I2853" s="814"/>
      <c r="J2853" s="814"/>
      <c r="K2853" s="814"/>
      <c r="L2853" s="814"/>
      <c r="M2853" s="814"/>
      <c r="N2853" s="814"/>
      <c r="O2853" s="579">
        <f t="shared" si="275"/>
        <v>0</v>
      </c>
      <c r="P2853" s="585" t="e">
        <f t="shared" si="276"/>
        <v>#N/A</v>
      </c>
      <c r="Q2853" s="585"/>
      <c r="R2853" s="585"/>
      <c r="S2853" s="814"/>
      <c r="T2853" s="814"/>
      <c r="U2853" s="814"/>
      <c r="V2853" s="814"/>
    </row>
    <row r="2854" spans="1:22" ht="15.75" hidden="1" customHeight="1" thickBot="1" x14ac:dyDescent="0.25">
      <c r="A2854" s="580" t="str">
        <f t="shared" si="277"/>
        <v/>
      </c>
      <c r="B2854" s="814"/>
      <c r="C2854" s="814"/>
      <c r="D2854" s="814"/>
      <c r="E2854" s="814"/>
      <c r="F2854" s="814"/>
      <c r="G2854" s="814"/>
      <c r="H2854" s="814"/>
      <c r="I2854" s="814"/>
      <c r="J2854" s="814"/>
      <c r="K2854" s="814"/>
      <c r="L2854" s="814"/>
      <c r="M2854" s="814"/>
      <c r="N2854" s="814"/>
      <c r="O2854" s="579">
        <f t="shared" si="275"/>
        <v>0</v>
      </c>
      <c r="P2854" s="585" t="e">
        <f t="shared" si="276"/>
        <v>#N/A</v>
      </c>
      <c r="Q2854" s="585"/>
      <c r="R2854" s="585"/>
      <c r="S2854" s="814"/>
      <c r="T2854" s="814"/>
      <c r="U2854" s="814"/>
      <c r="V2854" s="814"/>
    </row>
    <row r="2855" spans="1:22" ht="15.75" hidden="1" customHeight="1" thickBot="1" x14ac:dyDescent="0.25">
      <c r="A2855" s="580" t="str">
        <f t="shared" si="277"/>
        <v/>
      </c>
      <c r="B2855" s="814"/>
      <c r="C2855" s="814"/>
      <c r="D2855" s="814"/>
      <c r="E2855" s="814"/>
      <c r="F2855" s="814"/>
      <c r="G2855" s="814"/>
      <c r="H2855" s="814"/>
      <c r="I2855" s="814"/>
      <c r="J2855" s="814"/>
      <c r="K2855" s="814"/>
      <c r="L2855" s="814"/>
      <c r="M2855" s="814"/>
      <c r="N2855" s="814"/>
      <c r="O2855" s="579">
        <f t="shared" si="275"/>
        <v>0</v>
      </c>
      <c r="P2855" s="585" t="e">
        <f t="shared" si="276"/>
        <v>#N/A</v>
      </c>
      <c r="Q2855" s="585"/>
      <c r="R2855" s="585"/>
      <c r="S2855" s="814"/>
      <c r="T2855" s="814"/>
      <c r="U2855" s="814"/>
      <c r="V2855" s="814"/>
    </row>
    <row r="2856" spans="1:22" ht="15.75" hidden="1" customHeight="1" thickBot="1" x14ac:dyDescent="0.25">
      <c r="A2856" s="580" t="str">
        <f t="shared" si="277"/>
        <v/>
      </c>
      <c r="B2856" s="814"/>
      <c r="C2856" s="814"/>
      <c r="D2856" s="814"/>
      <c r="E2856" s="814"/>
      <c r="F2856" s="814"/>
      <c r="G2856" s="814"/>
      <c r="H2856" s="814"/>
      <c r="I2856" s="814"/>
      <c r="J2856" s="814"/>
      <c r="K2856" s="814"/>
      <c r="L2856" s="814"/>
      <c r="M2856" s="814"/>
      <c r="N2856" s="814"/>
      <c r="O2856" s="579">
        <f t="shared" si="275"/>
        <v>0</v>
      </c>
      <c r="P2856" s="585" t="e">
        <f t="shared" si="276"/>
        <v>#N/A</v>
      </c>
      <c r="Q2856" s="585"/>
      <c r="R2856" s="585"/>
      <c r="S2856" s="814"/>
      <c r="T2856" s="814"/>
      <c r="U2856" s="814"/>
      <c r="V2856" s="814"/>
    </row>
    <row r="2857" spans="1:22" ht="15.75" hidden="1" customHeight="1" thickBot="1" x14ac:dyDescent="0.25">
      <c r="A2857" s="580" t="str">
        <f t="shared" si="277"/>
        <v/>
      </c>
      <c r="B2857" s="814"/>
      <c r="C2857" s="814"/>
      <c r="D2857" s="814"/>
      <c r="E2857" s="814"/>
      <c r="F2857" s="814"/>
      <c r="G2857" s="814"/>
      <c r="H2857" s="814"/>
      <c r="I2857" s="814"/>
      <c r="J2857" s="814"/>
      <c r="K2857" s="814"/>
      <c r="L2857" s="814"/>
      <c r="M2857" s="814"/>
      <c r="N2857" s="814"/>
      <c r="O2857" s="579">
        <f t="shared" si="275"/>
        <v>0</v>
      </c>
      <c r="P2857" s="585" t="e">
        <f t="shared" si="276"/>
        <v>#N/A</v>
      </c>
      <c r="Q2857" s="585"/>
      <c r="R2857" s="585"/>
      <c r="S2857" s="814"/>
      <c r="T2857" s="814"/>
      <c r="U2857" s="814"/>
      <c r="V2857" s="814"/>
    </row>
    <row r="2858" spans="1:22" ht="15.75" hidden="1" customHeight="1" thickBot="1" x14ac:dyDescent="0.25">
      <c r="A2858" s="580" t="str">
        <f t="shared" si="277"/>
        <v/>
      </c>
      <c r="B2858" s="814"/>
      <c r="C2858" s="814"/>
      <c r="D2858" s="814"/>
      <c r="E2858" s="814"/>
      <c r="F2858" s="814"/>
      <c r="G2858" s="814"/>
      <c r="H2858" s="814"/>
      <c r="I2858" s="814"/>
      <c r="J2858" s="814"/>
      <c r="K2858" s="814"/>
      <c r="L2858" s="814"/>
      <c r="M2858" s="814"/>
      <c r="N2858" s="814"/>
      <c r="O2858" s="579">
        <f t="shared" si="275"/>
        <v>0</v>
      </c>
      <c r="P2858" s="585" t="e">
        <f t="shared" si="276"/>
        <v>#N/A</v>
      </c>
      <c r="Q2858" s="585"/>
      <c r="R2858" s="585"/>
      <c r="S2858" s="814"/>
      <c r="T2858" s="814"/>
      <c r="U2858" s="814"/>
      <c r="V2858" s="814"/>
    </row>
    <row r="2859" spans="1:22" ht="15.75" hidden="1" customHeight="1" thickBot="1" x14ac:dyDescent="0.25">
      <c r="A2859" s="580" t="str">
        <f t="shared" si="277"/>
        <v/>
      </c>
      <c r="B2859" s="814"/>
      <c r="C2859" s="814"/>
      <c r="D2859" s="814"/>
      <c r="E2859" s="814"/>
      <c r="F2859" s="814"/>
      <c r="G2859" s="814"/>
      <c r="H2859" s="814"/>
      <c r="I2859" s="814"/>
      <c r="J2859" s="814"/>
      <c r="K2859" s="814"/>
      <c r="L2859" s="814"/>
      <c r="M2859" s="814"/>
      <c r="N2859" s="814"/>
      <c r="O2859" s="579">
        <f t="shared" si="275"/>
        <v>0</v>
      </c>
      <c r="P2859" s="585" t="e">
        <f t="shared" si="276"/>
        <v>#N/A</v>
      </c>
      <c r="Q2859" s="585"/>
      <c r="R2859" s="585"/>
      <c r="S2859" s="814"/>
      <c r="T2859" s="814"/>
      <c r="U2859" s="814"/>
      <c r="V2859" s="814"/>
    </row>
    <row r="2860" spans="1:22" ht="15.75" hidden="1" customHeight="1" thickBot="1" x14ac:dyDescent="0.25">
      <c r="A2860" s="580" t="str">
        <f t="shared" si="277"/>
        <v/>
      </c>
      <c r="B2860" s="814"/>
      <c r="C2860" s="814"/>
      <c r="D2860" s="814"/>
      <c r="E2860" s="814"/>
      <c r="F2860" s="814"/>
      <c r="G2860" s="814"/>
      <c r="H2860" s="814"/>
      <c r="I2860" s="814"/>
      <c r="J2860" s="814"/>
      <c r="K2860" s="814"/>
      <c r="L2860" s="814"/>
      <c r="M2860" s="814"/>
      <c r="N2860" s="814"/>
      <c r="O2860" s="579">
        <f t="shared" si="275"/>
        <v>0</v>
      </c>
      <c r="P2860" s="585" t="e">
        <f t="shared" si="276"/>
        <v>#N/A</v>
      </c>
      <c r="Q2860" s="585"/>
      <c r="R2860" s="585"/>
      <c r="S2860" s="814"/>
      <c r="T2860" s="814"/>
      <c r="U2860" s="814"/>
      <c r="V2860" s="814"/>
    </row>
    <row r="2861" spans="1:22" ht="15.75" hidden="1" customHeight="1" thickBot="1" x14ac:dyDescent="0.25">
      <c r="A2861" s="580" t="str">
        <f t="shared" si="277"/>
        <v/>
      </c>
      <c r="B2861" s="814"/>
      <c r="C2861" s="814"/>
      <c r="D2861" s="814"/>
      <c r="E2861" s="814"/>
      <c r="F2861" s="814"/>
      <c r="G2861" s="814"/>
      <c r="H2861" s="814"/>
      <c r="I2861" s="814"/>
      <c r="J2861" s="814"/>
      <c r="K2861" s="814"/>
      <c r="L2861" s="814"/>
      <c r="M2861" s="814"/>
      <c r="N2861" s="814"/>
      <c r="O2861" s="579">
        <f t="shared" si="275"/>
        <v>0</v>
      </c>
      <c r="P2861" s="585" t="e">
        <f t="shared" si="276"/>
        <v>#N/A</v>
      </c>
      <c r="Q2861" s="585"/>
      <c r="R2861" s="585"/>
      <c r="S2861" s="814"/>
      <c r="T2861" s="814"/>
      <c r="U2861" s="814"/>
      <c r="V2861" s="814"/>
    </row>
    <row r="2862" spans="1:22" ht="15.75" hidden="1" customHeight="1" thickBot="1" x14ac:dyDescent="0.25">
      <c r="A2862" s="580" t="str">
        <f t="shared" si="277"/>
        <v/>
      </c>
      <c r="B2862" s="814"/>
      <c r="C2862" s="814"/>
      <c r="D2862" s="814"/>
      <c r="E2862" s="814"/>
      <c r="F2862" s="814"/>
      <c r="G2862" s="814"/>
      <c r="H2862" s="814"/>
      <c r="I2862" s="814"/>
      <c r="J2862" s="814"/>
      <c r="K2862" s="814"/>
      <c r="L2862" s="814"/>
      <c r="M2862" s="814"/>
      <c r="N2862" s="814"/>
      <c r="O2862" s="579">
        <f t="shared" si="275"/>
        <v>0</v>
      </c>
      <c r="P2862" s="585" t="e">
        <f t="shared" si="276"/>
        <v>#N/A</v>
      </c>
      <c r="Q2862" s="585"/>
      <c r="R2862" s="585"/>
      <c r="S2862" s="814"/>
      <c r="T2862" s="814"/>
      <c r="U2862" s="814"/>
      <c r="V2862" s="814"/>
    </row>
    <row r="2863" spans="1:22" ht="15.75" hidden="1" customHeight="1" thickBot="1" x14ac:dyDescent="0.25">
      <c r="A2863" s="580" t="str">
        <f t="shared" si="277"/>
        <v/>
      </c>
      <c r="B2863" s="814"/>
      <c r="C2863" s="814"/>
      <c r="D2863" s="814"/>
      <c r="E2863" s="814"/>
      <c r="F2863" s="814"/>
      <c r="G2863" s="814"/>
      <c r="H2863" s="814"/>
      <c r="I2863" s="814"/>
      <c r="J2863" s="814"/>
      <c r="K2863" s="814"/>
      <c r="L2863" s="814"/>
      <c r="M2863" s="814"/>
      <c r="N2863" s="814"/>
      <c r="O2863" s="579">
        <f t="shared" si="275"/>
        <v>0</v>
      </c>
      <c r="P2863" s="585" t="e">
        <f t="shared" si="276"/>
        <v>#N/A</v>
      </c>
      <c r="Q2863" s="585"/>
      <c r="R2863" s="585"/>
      <c r="S2863" s="814"/>
      <c r="T2863" s="814"/>
      <c r="U2863" s="814"/>
      <c r="V2863" s="814"/>
    </row>
    <row r="2864" spans="1:22" ht="15.75" hidden="1" customHeight="1" thickBot="1" x14ac:dyDescent="0.25">
      <c r="A2864" s="580" t="str">
        <f t="shared" si="277"/>
        <v/>
      </c>
      <c r="B2864" s="814"/>
      <c r="C2864" s="814"/>
      <c r="D2864" s="814"/>
      <c r="E2864" s="814"/>
      <c r="F2864" s="814"/>
      <c r="G2864" s="814"/>
      <c r="H2864" s="814"/>
      <c r="I2864" s="814"/>
      <c r="J2864" s="814"/>
      <c r="K2864" s="814"/>
      <c r="L2864" s="814"/>
      <c r="M2864" s="814"/>
      <c r="N2864" s="814"/>
      <c r="O2864" s="579">
        <f t="shared" si="275"/>
        <v>0</v>
      </c>
      <c r="P2864" s="585" t="e">
        <f t="shared" si="276"/>
        <v>#N/A</v>
      </c>
      <c r="Q2864" s="585"/>
      <c r="R2864" s="585"/>
      <c r="S2864" s="814"/>
      <c r="T2864" s="814"/>
      <c r="U2864" s="814"/>
      <c r="V2864" s="814"/>
    </row>
    <row r="2865" spans="1:22" ht="15.75" hidden="1" customHeight="1" thickBot="1" x14ac:dyDescent="0.25">
      <c r="A2865" s="580" t="str">
        <f t="shared" si="277"/>
        <v/>
      </c>
      <c r="B2865" s="814"/>
      <c r="C2865" s="814"/>
      <c r="D2865" s="814"/>
      <c r="E2865" s="814"/>
      <c r="F2865" s="814"/>
      <c r="G2865" s="814"/>
      <c r="H2865" s="814"/>
      <c r="I2865" s="814"/>
      <c r="J2865" s="814"/>
      <c r="K2865" s="814"/>
      <c r="L2865" s="814"/>
      <c r="M2865" s="814"/>
      <c r="N2865" s="814"/>
      <c r="O2865" s="579">
        <f t="shared" si="275"/>
        <v>0</v>
      </c>
      <c r="P2865" s="585" t="e">
        <f t="shared" si="276"/>
        <v>#N/A</v>
      </c>
      <c r="Q2865" s="585"/>
      <c r="R2865" s="585"/>
      <c r="S2865" s="814"/>
      <c r="T2865" s="814"/>
      <c r="U2865" s="814"/>
      <c r="V2865" s="814"/>
    </row>
    <row r="2866" spans="1:22" ht="15.75" hidden="1" customHeight="1" thickBot="1" x14ac:dyDescent="0.25">
      <c r="A2866" s="580" t="str">
        <f t="shared" si="277"/>
        <v/>
      </c>
      <c r="B2866" s="814"/>
      <c r="C2866" s="814"/>
      <c r="D2866" s="814"/>
      <c r="E2866" s="814"/>
      <c r="F2866" s="814"/>
      <c r="G2866" s="814"/>
      <c r="H2866" s="814"/>
      <c r="I2866" s="814"/>
      <c r="J2866" s="814"/>
      <c r="K2866" s="814"/>
      <c r="L2866" s="814"/>
      <c r="M2866" s="814"/>
      <c r="N2866" s="814"/>
      <c r="O2866" s="579">
        <f t="shared" si="275"/>
        <v>0</v>
      </c>
      <c r="P2866" s="585" t="e">
        <f t="shared" si="276"/>
        <v>#N/A</v>
      </c>
      <c r="Q2866" s="585"/>
      <c r="R2866" s="585"/>
      <c r="S2866" s="814"/>
      <c r="T2866" s="814"/>
      <c r="U2866" s="814"/>
      <c r="V2866" s="814"/>
    </row>
    <row r="2867" spans="1:22" ht="15.75" hidden="1" customHeight="1" thickBot="1" x14ac:dyDescent="0.25">
      <c r="A2867" s="580" t="str">
        <f t="shared" si="277"/>
        <v/>
      </c>
      <c r="B2867" s="814"/>
      <c r="C2867" s="814"/>
      <c r="D2867" s="814"/>
      <c r="E2867" s="814"/>
      <c r="F2867" s="814"/>
      <c r="G2867" s="814"/>
      <c r="H2867" s="814"/>
      <c r="I2867" s="814"/>
      <c r="J2867" s="814"/>
      <c r="K2867" s="814"/>
      <c r="L2867" s="814"/>
      <c r="M2867" s="814"/>
      <c r="N2867" s="814"/>
      <c r="O2867" s="579">
        <f t="shared" ref="O2867:O2930" si="278">ROUNDUP(IF(N2867="PENDANT",(VLOOKUP(L2867,$E$2:$I$9,5,FALSE)*M2867)),0)</f>
        <v>0</v>
      </c>
      <c r="P2867" s="585" t="e">
        <f t="shared" ref="P2867:P2930" si="279">ROUNDUP(VLOOKUP(L2867,$E$2:$I$9,5,FALSE)*M2867,0)</f>
        <v>#N/A</v>
      </c>
      <c r="Q2867" s="585"/>
      <c r="R2867" s="585"/>
      <c r="S2867" s="814"/>
      <c r="T2867" s="814"/>
      <c r="U2867" s="814"/>
      <c r="V2867" s="814"/>
    </row>
    <row r="2868" spans="1:22" ht="15.75" hidden="1" customHeight="1" thickBot="1" x14ac:dyDescent="0.25">
      <c r="A2868" s="580" t="str">
        <f t="shared" si="277"/>
        <v/>
      </c>
      <c r="B2868" s="814"/>
      <c r="C2868" s="814"/>
      <c r="D2868" s="814"/>
      <c r="E2868" s="814"/>
      <c r="F2868" s="814"/>
      <c r="G2868" s="814"/>
      <c r="H2868" s="814"/>
      <c r="I2868" s="814"/>
      <c r="J2868" s="814"/>
      <c r="K2868" s="814"/>
      <c r="L2868" s="814"/>
      <c r="M2868" s="814"/>
      <c r="N2868" s="814"/>
      <c r="O2868" s="579">
        <f t="shared" si="278"/>
        <v>0</v>
      </c>
      <c r="P2868" s="585" t="e">
        <f t="shared" si="279"/>
        <v>#N/A</v>
      </c>
      <c r="Q2868" s="585"/>
      <c r="R2868" s="585"/>
      <c r="S2868" s="814"/>
      <c r="T2868" s="814"/>
      <c r="U2868" s="814"/>
      <c r="V2868" s="814"/>
    </row>
    <row r="2869" spans="1:22" ht="15.75" hidden="1" customHeight="1" thickBot="1" x14ac:dyDescent="0.25">
      <c r="A2869" s="580" t="str">
        <f t="shared" si="277"/>
        <v/>
      </c>
      <c r="B2869" s="814"/>
      <c r="C2869" s="814"/>
      <c r="D2869" s="814"/>
      <c r="E2869" s="814"/>
      <c r="F2869" s="814"/>
      <c r="G2869" s="814"/>
      <c r="H2869" s="814"/>
      <c r="I2869" s="814"/>
      <c r="J2869" s="814"/>
      <c r="K2869" s="814"/>
      <c r="L2869" s="814"/>
      <c r="M2869" s="814"/>
      <c r="N2869" s="814"/>
      <c r="O2869" s="579">
        <f t="shared" si="278"/>
        <v>0</v>
      </c>
      <c r="P2869" s="585" t="e">
        <f t="shared" si="279"/>
        <v>#N/A</v>
      </c>
      <c r="Q2869" s="585"/>
      <c r="R2869" s="585"/>
      <c r="S2869" s="814"/>
      <c r="T2869" s="814"/>
      <c r="U2869" s="814"/>
      <c r="V2869" s="814"/>
    </row>
    <row r="2870" spans="1:22" ht="15.75" hidden="1" customHeight="1" thickBot="1" x14ac:dyDescent="0.25">
      <c r="A2870" s="580" t="str">
        <f t="shared" si="277"/>
        <v/>
      </c>
      <c r="B2870" s="814"/>
      <c r="C2870" s="814"/>
      <c r="D2870" s="814"/>
      <c r="E2870" s="814"/>
      <c r="F2870" s="814"/>
      <c r="G2870" s="814"/>
      <c r="H2870" s="814"/>
      <c r="I2870" s="814"/>
      <c r="J2870" s="814"/>
      <c r="K2870" s="814"/>
      <c r="L2870" s="814"/>
      <c r="M2870" s="814"/>
      <c r="N2870" s="814"/>
      <c r="O2870" s="579">
        <f t="shared" si="278"/>
        <v>0</v>
      </c>
      <c r="P2870" s="585" t="e">
        <f t="shared" si="279"/>
        <v>#N/A</v>
      </c>
      <c r="Q2870" s="585"/>
      <c r="R2870" s="585"/>
      <c r="S2870" s="814"/>
      <c r="T2870" s="814"/>
      <c r="U2870" s="814"/>
      <c r="V2870" s="814"/>
    </row>
    <row r="2871" spans="1:22" ht="15.75" hidden="1" customHeight="1" thickBot="1" x14ac:dyDescent="0.25">
      <c r="A2871" s="580" t="str">
        <f t="shared" si="277"/>
        <v/>
      </c>
      <c r="B2871" s="814"/>
      <c r="C2871" s="814"/>
      <c r="D2871" s="814"/>
      <c r="E2871" s="814"/>
      <c r="F2871" s="814"/>
      <c r="G2871" s="814"/>
      <c r="H2871" s="814"/>
      <c r="I2871" s="814"/>
      <c r="J2871" s="814"/>
      <c r="K2871" s="814"/>
      <c r="L2871" s="814"/>
      <c r="M2871" s="814"/>
      <c r="N2871" s="814"/>
      <c r="O2871" s="579">
        <f t="shared" si="278"/>
        <v>0</v>
      </c>
      <c r="P2871" s="585" t="e">
        <f t="shared" si="279"/>
        <v>#N/A</v>
      </c>
      <c r="Q2871" s="585"/>
      <c r="R2871" s="585"/>
      <c r="S2871" s="814"/>
      <c r="T2871" s="814"/>
      <c r="U2871" s="814"/>
      <c r="V2871" s="814"/>
    </row>
    <row r="2872" spans="1:22" ht="15.75" hidden="1" customHeight="1" thickBot="1" x14ac:dyDescent="0.25">
      <c r="A2872" s="580" t="str">
        <f t="shared" si="277"/>
        <v/>
      </c>
      <c r="B2872" s="814"/>
      <c r="C2872" s="814"/>
      <c r="D2872" s="814"/>
      <c r="E2872" s="814"/>
      <c r="F2872" s="814"/>
      <c r="G2872" s="814"/>
      <c r="H2872" s="814"/>
      <c r="I2872" s="814"/>
      <c r="J2872" s="814"/>
      <c r="K2872" s="814"/>
      <c r="L2872" s="814"/>
      <c r="M2872" s="814"/>
      <c r="N2872" s="814"/>
      <c r="O2872" s="579">
        <f t="shared" si="278"/>
        <v>0</v>
      </c>
      <c r="P2872" s="585" t="e">
        <f t="shared" si="279"/>
        <v>#N/A</v>
      </c>
      <c r="Q2872" s="585"/>
      <c r="R2872" s="585"/>
      <c r="S2872" s="814"/>
      <c r="T2872" s="814"/>
      <c r="U2872" s="814"/>
      <c r="V2872" s="814"/>
    </row>
    <row r="2873" spans="1:22" ht="15.75" hidden="1" customHeight="1" thickBot="1" x14ac:dyDescent="0.25">
      <c r="A2873" s="580" t="str">
        <f t="shared" si="277"/>
        <v/>
      </c>
      <c r="B2873" s="814"/>
      <c r="C2873" s="814"/>
      <c r="D2873" s="814"/>
      <c r="E2873" s="814"/>
      <c r="F2873" s="814"/>
      <c r="G2873" s="814"/>
      <c r="H2873" s="814"/>
      <c r="I2873" s="814"/>
      <c r="J2873" s="814"/>
      <c r="K2873" s="814"/>
      <c r="L2873" s="814"/>
      <c r="M2873" s="814"/>
      <c r="N2873" s="814"/>
      <c r="O2873" s="579">
        <f t="shared" si="278"/>
        <v>0</v>
      </c>
      <c r="P2873" s="585" t="e">
        <f t="shared" si="279"/>
        <v>#N/A</v>
      </c>
      <c r="Q2873" s="585"/>
      <c r="R2873" s="585"/>
      <c r="S2873" s="814"/>
      <c r="T2873" s="814"/>
      <c r="U2873" s="814"/>
      <c r="V2873" s="814"/>
    </row>
    <row r="2874" spans="1:22" ht="15.75" hidden="1" customHeight="1" thickBot="1" x14ac:dyDescent="0.25">
      <c r="A2874" s="580" t="str">
        <f t="shared" ref="A2874:A2937" si="280">CONCATENATE(C2874,G2874)</f>
        <v/>
      </c>
      <c r="B2874" s="814"/>
      <c r="C2874" s="814"/>
      <c r="D2874" s="814"/>
      <c r="E2874" s="814"/>
      <c r="F2874" s="814"/>
      <c r="G2874" s="814"/>
      <c r="H2874" s="814"/>
      <c r="I2874" s="814"/>
      <c r="J2874" s="814"/>
      <c r="K2874" s="814"/>
      <c r="L2874" s="814"/>
      <c r="M2874" s="814"/>
      <c r="N2874" s="814"/>
      <c r="O2874" s="579">
        <f t="shared" si="278"/>
        <v>0</v>
      </c>
      <c r="P2874" s="585" t="e">
        <f t="shared" si="279"/>
        <v>#N/A</v>
      </c>
      <c r="Q2874" s="585"/>
      <c r="R2874" s="585"/>
      <c r="S2874" s="814"/>
      <c r="T2874" s="814"/>
      <c r="U2874" s="814"/>
      <c r="V2874" s="814"/>
    </row>
    <row r="2875" spans="1:22" ht="15.75" hidden="1" customHeight="1" thickBot="1" x14ac:dyDescent="0.25">
      <c r="A2875" s="580" t="str">
        <f t="shared" si="280"/>
        <v/>
      </c>
      <c r="B2875" s="814"/>
      <c r="C2875" s="814"/>
      <c r="D2875" s="814"/>
      <c r="E2875" s="814"/>
      <c r="F2875" s="814"/>
      <c r="G2875" s="814"/>
      <c r="H2875" s="814"/>
      <c r="I2875" s="814"/>
      <c r="J2875" s="814"/>
      <c r="K2875" s="814"/>
      <c r="L2875" s="814"/>
      <c r="M2875" s="814"/>
      <c r="N2875" s="814"/>
      <c r="O2875" s="579">
        <f t="shared" si="278"/>
        <v>0</v>
      </c>
      <c r="P2875" s="585" t="e">
        <f t="shared" si="279"/>
        <v>#N/A</v>
      </c>
      <c r="Q2875" s="585"/>
      <c r="R2875" s="585"/>
      <c r="S2875" s="814"/>
      <c r="T2875" s="814"/>
      <c r="U2875" s="814"/>
      <c r="V2875" s="814"/>
    </row>
    <row r="2876" spans="1:22" ht="15.75" hidden="1" customHeight="1" thickBot="1" x14ac:dyDescent="0.25">
      <c r="A2876" s="580" t="str">
        <f t="shared" si="280"/>
        <v/>
      </c>
      <c r="B2876" s="814"/>
      <c r="C2876" s="814"/>
      <c r="D2876" s="814"/>
      <c r="E2876" s="814"/>
      <c r="F2876" s="814"/>
      <c r="G2876" s="814"/>
      <c r="H2876" s="814"/>
      <c r="I2876" s="814"/>
      <c r="J2876" s="814"/>
      <c r="K2876" s="814"/>
      <c r="L2876" s="814"/>
      <c r="M2876" s="814"/>
      <c r="N2876" s="814"/>
      <c r="O2876" s="579">
        <f t="shared" si="278"/>
        <v>0</v>
      </c>
      <c r="P2876" s="585" t="e">
        <f t="shared" si="279"/>
        <v>#N/A</v>
      </c>
      <c r="Q2876" s="585"/>
      <c r="R2876" s="585"/>
      <c r="S2876" s="814"/>
      <c r="T2876" s="814"/>
      <c r="U2876" s="814"/>
      <c r="V2876" s="814"/>
    </row>
    <row r="2877" spans="1:22" ht="15.75" hidden="1" customHeight="1" thickBot="1" x14ac:dyDescent="0.25">
      <c r="A2877" s="580" t="str">
        <f t="shared" si="280"/>
        <v/>
      </c>
      <c r="B2877" s="814"/>
      <c r="C2877" s="814"/>
      <c r="D2877" s="814"/>
      <c r="E2877" s="814"/>
      <c r="F2877" s="814"/>
      <c r="G2877" s="814"/>
      <c r="H2877" s="814"/>
      <c r="I2877" s="814"/>
      <c r="J2877" s="814"/>
      <c r="K2877" s="814"/>
      <c r="L2877" s="814"/>
      <c r="M2877" s="814"/>
      <c r="N2877" s="814"/>
      <c r="O2877" s="579">
        <f t="shared" si="278"/>
        <v>0</v>
      </c>
      <c r="P2877" s="585" t="e">
        <f t="shared" si="279"/>
        <v>#N/A</v>
      </c>
      <c r="Q2877" s="585"/>
      <c r="R2877" s="585"/>
      <c r="S2877" s="814"/>
      <c r="T2877" s="814"/>
      <c r="U2877" s="814"/>
      <c r="V2877" s="814"/>
    </row>
    <row r="2878" spans="1:22" ht="15.75" hidden="1" customHeight="1" thickBot="1" x14ac:dyDescent="0.25">
      <c r="A2878" s="580" t="str">
        <f t="shared" si="280"/>
        <v/>
      </c>
      <c r="B2878" s="814"/>
      <c r="C2878" s="814"/>
      <c r="D2878" s="814"/>
      <c r="E2878" s="814"/>
      <c r="F2878" s="814"/>
      <c r="G2878" s="814"/>
      <c r="H2878" s="814"/>
      <c r="I2878" s="814"/>
      <c r="J2878" s="814"/>
      <c r="K2878" s="814"/>
      <c r="L2878" s="814"/>
      <c r="M2878" s="814"/>
      <c r="N2878" s="814"/>
      <c r="O2878" s="579">
        <f t="shared" si="278"/>
        <v>0</v>
      </c>
      <c r="P2878" s="585" t="e">
        <f t="shared" si="279"/>
        <v>#N/A</v>
      </c>
      <c r="Q2878" s="585"/>
      <c r="R2878" s="585"/>
      <c r="S2878" s="814"/>
      <c r="T2878" s="814"/>
      <c r="U2878" s="814"/>
      <c r="V2878" s="814"/>
    </row>
    <row r="2879" spans="1:22" ht="15.75" hidden="1" customHeight="1" thickBot="1" x14ac:dyDescent="0.25">
      <c r="A2879" s="580" t="str">
        <f t="shared" si="280"/>
        <v/>
      </c>
      <c r="B2879" s="814"/>
      <c r="C2879" s="814"/>
      <c r="D2879" s="814"/>
      <c r="E2879" s="814"/>
      <c r="F2879" s="814"/>
      <c r="G2879" s="814"/>
      <c r="H2879" s="814"/>
      <c r="I2879" s="814"/>
      <c r="J2879" s="814"/>
      <c r="K2879" s="814"/>
      <c r="L2879" s="814"/>
      <c r="M2879" s="814"/>
      <c r="N2879" s="814"/>
      <c r="O2879" s="579">
        <f t="shared" si="278"/>
        <v>0</v>
      </c>
      <c r="P2879" s="585" t="e">
        <f t="shared" si="279"/>
        <v>#N/A</v>
      </c>
      <c r="Q2879" s="585"/>
      <c r="R2879" s="585"/>
      <c r="S2879" s="814"/>
      <c r="T2879" s="814"/>
      <c r="U2879" s="814"/>
      <c r="V2879" s="814"/>
    </row>
    <row r="2880" spans="1:22" ht="15.75" hidden="1" customHeight="1" thickBot="1" x14ac:dyDescent="0.25">
      <c r="A2880" s="580" t="str">
        <f t="shared" si="280"/>
        <v/>
      </c>
      <c r="B2880" s="814"/>
      <c r="C2880" s="814"/>
      <c r="D2880" s="814"/>
      <c r="E2880" s="814"/>
      <c r="F2880" s="814"/>
      <c r="G2880" s="814"/>
      <c r="H2880" s="814"/>
      <c r="I2880" s="814"/>
      <c r="J2880" s="814"/>
      <c r="K2880" s="814"/>
      <c r="L2880" s="814"/>
      <c r="M2880" s="814"/>
      <c r="N2880" s="814"/>
      <c r="O2880" s="579">
        <f t="shared" si="278"/>
        <v>0</v>
      </c>
      <c r="P2880" s="585" t="e">
        <f t="shared" si="279"/>
        <v>#N/A</v>
      </c>
      <c r="Q2880" s="585"/>
      <c r="R2880" s="585"/>
      <c r="S2880" s="814"/>
      <c r="T2880" s="814"/>
      <c r="U2880" s="814"/>
      <c r="V2880" s="814"/>
    </row>
    <row r="2881" spans="1:22" ht="15.75" hidden="1" customHeight="1" thickBot="1" x14ac:dyDescent="0.25">
      <c r="A2881" s="580" t="str">
        <f t="shared" si="280"/>
        <v/>
      </c>
      <c r="B2881" s="814"/>
      <c r="C2881" s="814"/>
      <c r="D2881" s="814"/>
      <c r="E2881" s="814"/>
      <c r="F2881" s="814"/>
      <c r="G2881" s="814"/>
      <c r="H2881" s="814"/>
      <c r="I2881" s="814"/>
      <c r="J2881" s="814"/>
      <c r="K2881" s="814"/>
      <c r="L2881" s="814"/>
      <c r="M2881" s="814"/>
      <c r="N2881" s="814"/>
      <c r="O2881" s="579">
        <f t="shared" si="278"/>
        <v>0</v>
      </c>
      <c r="P2881" s="585" t="e">
        <f t="shared" si="279"/>
        <v>#N/A</v>
      </c>
      <c r="Q2881" s="585"/>
      <c r="R2881" s="585"/>
      <c r="S2881" s="814"/>
      <c r="T2881" s="814"/>
      <c r="U2881" s="814"/>
      <c r="V2881" s="814"/>
    </row>
    <row r="2882" spans="1:22" ht="15.75" hidden="1" customHeight="1" thickBot="1" x14ac:dyDescent="0.25">
      <c r="A2882" s="580" t="str">
        <f t="shared" si="280"/>
        <v/>
      </c>
      <c r="B2882" s="814"/>
      <c r="C2882" s="814"/>
      <c r="D2882" s="814"/>
      <c r="E2882" s="814"/>
      <c r="F2882" s="814"/>
      <c r="G2882" s="814"/>
      <c r="H2882" s="814"/>
      <c r="I2882" s="814"/>
      <c r="J2882" s="814"/>
      <c r="K2882" s="814"/>
      <c r="L2882" s="814"/>
      <c r="M2882" s="814"/>
      <c r="N2882" s="814"/>
      <c r="O2882" s="579">
        <f t="shared" si="278"/>
        <v>0</v>
      </c>
      <c r="P2882" s="585" t="e">
        <f t="shared" si="279"/>
        <v>#N/A</v>
      </c>
      <c r="Q2882" s="585"/>
      <c r="R2882" s="585"/>
      <c r="S2882" s="814"/>
      <c r="T2882" s="814"/>
      <c r="U2882" s="814"/>
      <c r="V2882" s="814"/>
    </row>
    <row r="2883" spans="1:22" ht="15.75" hidden="1" customHeight="1" thickBot="1" x14ac:dyDescent="0.25">
      <c r="A2883" s="580" t="str">
        <f t="shared" si="280"/>
        <v/>
      </c>
      <c r="B2883" s="814"/>
      <c r="C2883" s="814"/>
      <c r="D2883" s="814"/>
      <c r="E2883" s="814"/>
      <c r="F2883" s="814"/>
      <c r="G2883" s="814"/>
      <c r="H2883" s="814"/>
      <c r="I2883" s="814"/>
      <c r="J2883" s="814"/>
      <c r="K2883" s="814"/>
      <c r="L2883" s="814"/>
      <c r="M2883" s="814"/>
      <c r="N2883" s="814"/>
      <c r="O2883" s="579">
        <f t="shared" si="278"/>
        <v>0</v>
      </c>
      <c r="P2883" s="585" t="e">
        <f t="shared" si="279"/>
        <v>#N/A</v>
      </c>
      <c r="Q2883" s="585"/>
      <c r="R2883" s="585"/>
      <c r="S2883" s="814"/>
      <c r="T2883" s="814"/>
      <c r="U2883" s="814"/>
      <c r="V2883" s="814"/>
    </row>
    <row r="2884" spans="1:22" ht="15.75" hidden="1" customHeight="1" thickBot="1" x14ac:dyDescent="0.25">
      <c r="A2884" s="580" t="str">
        <f t="shared" si="280"/>
        <v/>
      </c>
      <c r="B2884" s="814"/>
      <c r="C2884" s="814"/>
      <c r="D2884" s="814"/>
      <c r="E2884" s="814"/>
      <c r="F2884" s="814"/>
      <c r="G2884" s="814"/>
      <c r="H2884" s="814"/>
      <c r="I2884" s="814"/>
      <c r="J2884" s="814"/>
      <c r="K2884" s="814"/>
      <c r="L2884" s="814"/>
      <c r="M2884" s="814"/>
      <c r="N2884" s="814"/>
      <c r="O2884" s="579">
        <f t="shared" si="278"/>
        <v>0</v>
      </c>
      <c r="P2884" s="585" t="e">
        <f t="shared" si="279"/>
        <v>#N/A</v>
      </c>
      <c r="Q2884" s="585"/>
      <c r="R2884" s="585"/>
      <c r="S2884" s="814"/>
      <c r="T2884" s="814"/>
      <c r="U2884" s="814"/>
      <c r="V2884" s="814"/>
    </row>
    <row r="2885" spans="1:22" ht="15.75" hidden="1" customHeight="1" thickBot="1" x14ac:dyDescent="0.25">
      <c r="A2885" s="580" t="str">
        <f t="shared" si="280"/>
        <v/>
      </c>
      <c r="B2885" s="814"/>
      <c r="C2885" s="814"/>
      <c r="D2885" s="814"/>
      <c r="E2885" s="814"/>
      <c r="F2885" s="814"/>
      <c r="G2885" s="814"/>
      <c r="H2885" s="814"/>
      <c r="I2885" s="814"/>
      <c r="J2885" s="814"/>
      <c r="K2885" s="814"/>
      <c r="L2885" s="814"/>
      <c r="M2885" s="814"/>
      <c r="N2885" s="814"/>
      <c r="O2885" s="579">
        <f t="shared" si="278"/>
        <v>0</v>
      </c>
      <c r="P2885" s="585" t="e">
        <f t="shared" si="279"/>
        <v>#N/A</v>
      </c>
      <c r="Q2885" s="585"/>
      <c r="R2885" s="585"/>
      <c r="S2885" s="814"/>
      <c r="T2885" s="814"/>
      <c r="U2885" s="814"/>
      <c r="V2885" s="814"/>
    </row>
    <row r="2886" spans="1:22" ht="15.75" hidden="1" customHeight="1" thickBot="1" x14ac:dyDescent="0.25">
      <c r="A2886" s="580" t="str">
        <f t="shared" si="280"/>
        <v/>
      </c>
      <c r="B2886" s="814"/>
      <c r="C2886" s="814"/>
      <c r="D2886" s="814"/>
      <c r="E2886" s="814"/>
      <c r="F2886" s="814"/>
      <c r="G2886" s="814"/>
      <c r="H2886" s="814"/>
      <c r="I2886" s="814"/>
      <c r="J2886" s="814"/>
      <c r="K2886" s="814"/>
      <c r="L2886" s="814"/>
      <c r="M2886" s="814"/>
      <c r="N2886" s="814"/>
      <c r="O2886" s="579">
        <f t="shared" si="278"/>
        <v>0</v>
      </c>
      <c r="P2886" s="585" t="e">
        <f t="shared" si="279"/>
        <v>#N/A</v>
      </c>
      <c r="Q2886" s="585"/>
      <c r="R2886" s="585"/>
      <c r="S2886" s="814"/>
      <c r="T2886" s="814"/>
      <c r="U2886" s="814"/>
      <c r="V2886" s="814"/>
    </row>
    <row r="2887" spans="1:22" ht="15.75" hidden="1" customHeight="1" thickBot="1" x14ac:dyDescent="0.25">
      <c r="A2887" s="580" t="str">
        <f t="shared" si="280"/>
        <v/>
      </c>
      <c r="B2887" s="814"/>
      <c r="C2887" s="814"/>
      <c r="D2887" s="814"/>
      <c r="E2887" s="814"/>
      <c r="F2887" s="814"/>
      <c r="G2887" s="814"/>
      <c r="H2887" s="814"/>
      <c r="I2887" s="814"/>
      <c r="J2887" s="814"/>
      <c r="K2887" s="814"/>
      <c r="L2887" s="814"/>
      <c r="M2887" s="814"/>
      <c r="N2887" s="814"/>
      <c r="O2887" s="579">
        <f t="shared" si="278"/>
        <v>0</v>
      </c>
      <c r="P2887" s="585" t="e">
        <f t="shared" si="279"/>
        <v>#N/A</v>
      </c>
      <c r="Q2887" s="585"/>
      <c r="R2887" s="585"/>
      <c r="S2887" s="814"/>
      <c r="T2887" s="814"/>
      <c r="U2887" s="814"/>
      <c r="V2887" s="814"/>
    </row>
    <row r="2888" spans="1:22" ht="15.75" hidden="1" customHeight="1" thickBot="1" x14ac:dyDescent="0.25">
      <c r="A2888" s="580" t="str">
        <f t="shared" si="280"/>
        <v/>
      </c>
      <c r="B2888" s="814"/>
      <c r="C2888" s="814"/>
      <c r="D2888" s="814"/>
      <c r="E2888" s="814"/>
      <c r="F2888" s="814"/>
      <c r="G2888" s="814"/>
      <c r="H2888" s="814"/>
      <c r="I2888" s="814"/>
      <c r="J2888" s="814"/>
      <c r="K2888" s="814"/>
      <c r="L2888" s="814"/>
      <c r="M2888" s="814"/>
      <c r="N2888" s="814"/>
      <c r="O2888" s="579">
        <f t="shared" si="278"/>
        <v>0</v>
      </c>
      <c r="P2888" s="585" t="e">
        <f t="shared" si="279"/>
        <v>#N/A</v>
      </c>
      <c r="Q2888" s="585"/>
      <c r="R2888" s="585"/>
      <c r="S2888" s="814"/>
      <c r="T2888" s="814"/>
      <c r="U2888" s="814"/>
      <c r="V2888" s="814"/>
    </row>
    <row r="2889" spans="1:22" ht="15.75" hidden="1" customHeight="1" thickBot="1" x14ac:dyDescent="0.25">
      <c r="A2889" s="580" t="str">
        <f t="shared" si="280"/>
        <v/>
      </c>
      <c r="B2889" s="814"/>
      <c r="C2889" s="814"/>
      <c r="D2889" s="814"/>
      <c r="E2889" s="814"/>
      <c r="F2889" s="814"/>
      <c r="G2889" s="814"/>
      <c r="H2889" s="814"/>
      <c r="I2889" s="814"/>
      <c r="J2889" s="814"/>
      <c r="K2889" s="814"/>
      <c r="L2889" s="814"/>
      <c r="M2889" s="814"/>
      <c r="N2889" s="814"/>
      <c r="O2889" s="579">
        <f t="shared" si="278"/>
        <v>0</v>
      </c>
      <c r="P2889" s="585" t="e">
        <f t="shared" si="279"/>
        <v>#N/A</v>
      </c>
      <c r="Q2889" s="585"/>
      <c r="R2889" s="585"/>
      <c r="S2889" s="814"/>
      <c r="T2889" s="814"/>
      <c r="U2889" s="814"/>
      <c r="V2889" s="814"/>
    </row>
    <row r="2890" spans="1:22" ht="15.75" hidden="1" customHeight="1" thickBot="1" x14ac:dyDescent="0.25">
      <c r="A2890" s="580" t="str">
        <f t="shared" si="280"/>
        <v/>
      </c>
      <c r="B2890" s="814"/>
      <c r="C2890" s="814"/>
      <c r="D2890" s="814"/>
      <c r="E2890" s="814"/>
      <c r="F2890" s="814"/>
      <c r="G2890" s="814"/>
      <c r="H2890" s="814"/>
      <c r="I2890" s="814"/>
      <c r="J2890" s="814"/>
      <c r="K2890" s="814"/>
      <c r="L2890" s="814"/>
      <c r="M2890" s="814"/>
      <c r="N2890" s="814"/>
      <c r="O2890" s="579">
        <f t="shared" si="278"/>
        <v>0</v>
      </c>
      <c r="P2890" s="585" t="e">
        <f t="shared" si="279"/>
        <v>#N/A</v>
      </c>
      <c r="Q2890" s="585"/>
      <c r="R2890" s="585"/>
      <c r="S2890" s="814"/>
      <c r="T2890" s="814"/>
      <c r="U2890" s="814"/>
      <c r="V2890" s="814"/>
    </row>
    <row r="2891" spans="1:22" ht="15.75" hidden="1" customHeight="1" thickBot="1" x14ac:dyDescent="0.25">
      <c r="A2891" s="580" t="str">
        <f t="shared" si="280"/>
        <v/>
      </c>
      <c r="B2891" s="814"/>
      <c r="C2891" s="814"/>
      <c r="D2891" s="814"/>
      <c r="E2891" s="814"/>
      <c r="F2891" s="814"/>
      <c r="G2891" s="814"/>
      <c r="H2891" s="814"/>
      <c r="I2891" s="814"/>
      <c r="J2891" s="814"/>
      <c r="K2891" s="814"/>
      <c r="L2891" s="814"/>
      <c r="M2891" s="814"/>
      <c r="N2891" s="814"/>
      <c r="O2891" s="579">
        <f t="shared" si="278"/>
        <v>0</v>
      </c>
      <c r="P2891" s="585" t="e">
        <f t="shared" si="279"/>
        <v>#N/A</v>
      </c>
      <c r="Q2891" s="585"/>
      <c r="R2891" s="585"/>
      <c r="S2891" s="814"/>
      <c r="T2891" s="814"/>
      <c r="U2891" s="814"/>
      <c r="V2891" s="814"/>
    </row>
    <row r="2892" spans="1:22" ht="15.75" hidden="1" customHeight="1" thickBot="1" x14ac:dyDescent="0.25">
      <c r="A2892" s="580" t="str">
        <f t="shared" si="280"/>
        <v/>
      </c>
      <c r="B2892" s="814"/>
      <c r="C2892" s="814"/>
      <c r="D2892" s="814"/>
      <c r="E2892" s="814"/>
      <c r="F2892" s="814"/>
      <c r="G2892" s="814"/>
      <c r="H2892" s="814"/>
      <c r="I2892" s="814"/>
      <c r="J2892" s="814"/>
      <c r="K2892" s="814"/>
      <c r="L2892" s="814"/>
      <c r="M2892" s="814"/>
      <c r="N2892" s="814"/>
      <c r="O2892" s="579">
        <f t="shared" si="278"/>
        <v>0</v>
      </c>
      <c r="P2892" s="585" t="e">
        <f t="shared" si="279"/>
        <v>#N/A</v>
      </c>
      <c r="Q2892" s="585"/>
      <c r="R2892" s="585"/>
      <c r="S2892" s="814"/>
      <c r="T2892" s="814"/>
      <c r="U2892" s="814"/>
      <c r="V2892" s="814"/>
    </row>
    <row r="2893" spans="1:22" ht="15.75" hidden="1" customHeight="1" thickBot="1" x14ac:dyDescent="0.25">
      <c r="A2893" s="580" t="str">
        <f t="shared" si="280"/>
        <v/>
      </c>
      <c r="B2893" s="814"/>
      <c r="C2893" s="814"/>
      <c r="D2893" s="814"/>
      <c r="E2893" s="814"/>
      <c r="F2893" s="814"/>
      <c r="G2893" s="814"/>
      <c r="H2893" s="814"/>
      <c r="I2893" s="814"/>
      <c r="J2893" s="814"/>
      <c r="K2893" s="814"/>
      <c r="L2893" s="814"/>
      <c r="M2893" s="814"/>
      <c r="N2893" s="814"/>
      <c r="O2893" s="579">
        <f t="shared" si="278"/>
        <v>0</v>
      </c>
      <c r="P2893" s="585" t="e">
        <f t="shared" si="279"/>
        <v>#N/A</v>
      </c>
      <c r="Q2893" s="585"/>
      <c r="R2893" s="585"/>
      <c r="S2893" s="814"/>
      <c r="T2893" s="814"/>
      <c r="U2893" s="814"/>
      <c r="V2893" s="814"/>
    </row>
    <row r="2894" spans="1:22" ht="15.75" hidden="1" customHeight="1" thickBot="1" x14ac:dyDescent="0.25">
      <c r="A2894" s="580" t="str">
        <f t="shared" si="280"/>
        <v/>
      </c>
      <c r="B2894" s="814"/>
      <c r="C2894" s="814"/>
      <c r="D2894" s="814"/>
      <c r="E2894" s="814"/>
      <c r="F2894" s="814"/>
      <c r="G2894" s="814"/>
      <c r="H2894" s="814"/>
      <c r="I2894" s="814"/>
      <c r="J2894" s="814"/>
      <c r="K2894" s="814"/>
      <c r="L2894" s="814"/>
      <c r="M2894" s="814"/>
      <c r="N2894" s="814"/>
      <c r="O2894" s="579">
        <f t="shared" si="278"/>
        <v>0</v>
      </c>
      <c r="P2894" s="585" t="e">
        <f t="shared" si="279"/>
        <v>#N/A</v>
      </c>
      <c r="Q2894" s="585"/>
      <c r="R2894" s="585"/>
      <c r="S2894" s="814"/>
      <c r="T2894" s="814"/>
      <c r="U2894" s="814"/>
      <c r="V2894" s="814"/>
    </row>
    <row r="2895" spans="1:22" ht="15.75" hidden="1" customHeight="1" thickBot="1" x14ac:dyDescent="0.25">
      <c r="A2895" s="580" t="str">
        <f t="shared" si="280"/>
        <v/>
      </c>
      <c r="B2895" s="814"/>
      <c r="C2895" s="814"/>
      <c r="D2895" s="814"/>
      <c r="E2895" s="814"/>
      <c r="F2895" s="814"/>
      <c r="G2895" s="814"/>
      <c r="H2895" s="814"/>
      <c r="I2895" s="814"/>
      <c r="J2895" s="814"/>
      <c r="K2895" s="814"/>
      <c r="L2895" s="814"/>
      <c r="M2895" s="814"/>
      <c r="N2895" s="814"/>
      <c r="O2895" s="579">
        <f t="shared" si="278"/>
        <v>0</v>
      </c>
      <c r="P2895" s="585" t="e">
        <f t="shared" si="279"/>
        <v>#N/A</v>
      </c>
      <c r="Q2895" s="585"/>
      <c r="R2895" s="585"/>
      <c r="S2895" s="814"/>
      <c r="T2895" s="814"/>
      <c r="U2895" s="814"/>
      <c r="V2895" s="814"/>
    </row>
    <row r="2896" spans="1:22" ht="15.75" hidden="1" customHeight="1" thickBot="1" x14ac:dyDescent="0.25">
      <c r="A2896" s="580" t="str">
        <f t="shared" si="280"/>
        <v/>
      </c>
      <c r="B2896" s="814"/>
      <c r="C2896" s="814"/>
      <c r="D2896" s="814"/>
      <c r="E2896" s="814"/>
      <c r="F2896" s="814"/>
      <c r="G2896" s="814"/>
      <c r="H2896" s="814"/>
      <c r="I2896" s="814"/>
      <c r="J2896" s="814"/>
      <c r="K2896" s="814"/>
      <c r="L2896" s="814"/>
      <c r="M2896" s="814"/>
      <c r="N2896" s="814"/>
      <c r="O2896" s="579">
        <f t="shared" si="278"/>
        <v>0</v>
      </c>
      <c r="P2896" s="585" t="e">
        <f t="shared" si="279"/>
        <v>#N/A</v>
      </c>
      <c r="Q2896" s="585"/>
      <c r="R2896" s="585"/>
      <c r="S2896" s="814"/>
      <c r="T2896" s="814"/>
      <c r="U2896" s="814"/>
      <c r="V2896" s="814"/>
    </row>
    <row r="2897" spans="1:22" ht="15.75" hidden="1" customHeight="1" thickBot="1" x14ac:dyDescent="0.25">
      <c r="A2897" s="580" t="str">
        <f t="shared" si="280"/>
        <v/>
      </c>
      <c r="B2897" s="814"/>
      <c r="C2897" s="814"/>
      <c r="D2897" s="814"/>
      <c r="E2897" s="814"/>
      <c r="F2897" s="814"/>
      <c r="G2897" s="814"/>
      <c r="H2897" s="814"/>
      <c r="I2897" s="814"/>
      <c r="J2897" s="814"/>
      <c r="K2897" s="814"/>
      <c r="L2897" s="814"/>
      <c r="M2897" s="814"/>
      <c r="N2897" s="814"/>
      <c r="O2897" s="579">
        <f t="shared" si="278"/>
        <v>0</v>
      </c>
      <c r="P2897" s="585" t="e">
        <f t="shared" si="279"/>
        <v>#N/A</v>
      </c>
      <c r="Q2897" s="585"/>
      <c r="R2897" s="585"/>
      <c r="S2897" s="814"/>
      <c r="T2897" s="814"/>
      <c r="U2897" s="814"/>
      <c r="V2897" s="814"/>
    </row>
    <row r="2898" spans="1:22" ht="15.75" hidden="1" customHeight="1" thickBot="1" x14ac:dyDescent="0.25">
      <c r="A2898" s="580" t="str">
        <f t="shared" si="280"/>
        <v/>
      </c>
      <c r="B2898" s="814"/>
      <c r="C2898" s="814"/>
      <c r="D2898" s="814"/>
      <c r="E2898" s="814"/>
      <c r="F2898" s="814"/>
      <c r="G2898" s="814"/>
      <c r="H2898" s="814"/>
      <c r="I2898" s="814"/>
      <c r="J2898" s="814"/>
      <c r="K2898" s="814"/>
      <c r="L2898" s="814"/>
      <c r="M2898" s="814"/>
      <c r="N2898" s="814"/>
      <c r="O2898" s="579">
        <f t="shared" si="278"/>
        <v>0</v>
      </c>
      <c r="P2898" s="585" t="e">
        <f t="shared" si="279"/>
        <v>#N/A</v>
      </c>
      <c r="Q2898" s="585"/>
      <c r="R2898" s="585"/>
      <c r="S2898" s="814"/>
      <c r="T2898" s="814"/>
      <c r="U2898" s="814"/>
      <c r="V2898" s="814"/>
    </row>
    <row r="2899" spans="1:22" ht="15.75" hidden="1" customHeight="1" thickBot="1" x14ac:dyDescent="0.25">
      <c r="A2899" s="580" t="str">
        <f t="shared" si="280"/>
        <v/>
      </c>
      <c r="B2899" s="814"/>
      <c r="C2899" s="814"/>
      <c r="D2899" s="814"/>
      <c r="E2899" s="814"/>
      <c r="F2899" s="814"/>
      <c r="G2899" s="814"/>
      <c r="H2899" s="814"/>
      <c r="I2899" s="814"/>
      <c r="J2899" s="814"/>
      <c r="K2899" s="814"/>
      <c r="L2899" s="814"/>
      <c r="M2899" s="814"/>
      <c r="N2899" s="814"/>
      <c r="O2899" s="579">
        <f t="shared" si="278"/>
        <v>0</v>
      </c>
      <c r="P2899" s="585" t="e">
        <f t="shared" si="279"/>
        <v>#N/A</v>
      </c>
      <c r="Q2899" s="585"/>
      <c r="R2899" s="585"/>
      <c r="S2899" s="814"/>
      <c r="T2899" s="814"/>
      <c r="U2899" s="814"/>
      <c r="V2899" s="814"/>
    </row>
    <row r="2900" spans="1:22" ht="15.75" hidden="1" customHeight="1" thickBot="1" x14ac:dyDescent="0.25">
      <c r="A2900" s="580" t="str">
        <f t="shared" si="280"/>
        <v/>
      </c>
      <c r="B2900" s="814"/>
      <c r="C2900" s="814"/>
      <c r="D2900" s="814"/>
      <c r="E2900" s="814"/>
      <c r="F2900" s="814"/>
      <c r="G2900" s="814"/>
      <c r="H2900" s="814"/>
      <c r="I2900" s="814"/>
      <c r="J2900" s="814"/>
      <c r="K2900" s="814"/>
      <c r="L2900" s="814"/>
      <c r="M2900" s="814"/>
      <c r="N2900" s="814"/>
      <c r="O2900" s="579">
        <f t="shared" si="278"/>
        <v>0</v>
      </c>
      <c r="P2900" s="585" t="e">
        <f t="shared" si="279"/>
        <v>#N/A</v>
      </c>
      <c r="Q2900" s="585"/>
      <c r="R2900" s="585"/>
      <c r="S2900" s="814"/>
      <c r="T2900" s="814"/>
      <c r="U2900" s="814"/>
      <c r="V2900" s="814"/>
    </row>
    <row r="2901" spans="1:22" ht="15.75" hidden="1" customHeight="1" thickBot="1" x14ac:dyDescent="0.25">
      <c r="A2901" s="580" t="str">
        <f t="shared" si="280"/>
        <v/>
      </c>
      <c r="B2901" s="814"/>
      <c r="C2901" s="814"/>
      <c r="D2901" s="814"/>
      <c r="E2901" s="814"/>
      <c r="F2901" s="814"/>
      <c r="G2901" s="814"/>
      <c r="H2901" s="814"/>
      <c r="I2901" s="814"/>
      <c r="J2901" s="814"/>
      <c r="K2901" s="814"/>
      <c r="L2901" s="814"/>
      <c r="M2901" s="814"/>
      <c r="N2901" s="814"/>
      <c r="O2901" s="579">
        <f t="shared" si="278"/>
        <v>0</v>
      </c>
      <c r="P2901" s="585" t="e">
        <f t="shared" si="279"/>
        <v>#N/A</v>
      </c>
      <c r="Q2901" s="585"/>
      <c r="R2901" s="585"/>
      <c r="S2901" s="814"/>
      <c r="T2901" s="814"/>
      <c r="U2901" s="814"/>
      <c r="V2901" s="814"/>
    </row>
    <row r="2902" spans="1:22" ht="15.75" hidden="1" customHeight="1" thickBot="1" x14ac:dyDescent="0.25">
      <c r="A2902" s="580" t="str">
        <f t="shared" si="280"/>
        <v/>
      </c>
      <c r="B2902" s="814"/>
      <c r="C2902" s="814"/>
      <c r="D2902" s="814"/>
      <c r="E2902" s="814"/>
      <c r="F2902" s="814"/>
      <c r="G2902" s="814"/>
      <c r="H2902" s="814"/>
      <c r="I2902" s="814"/>
      <c r="J2902" s="814"/>
      <c r="K2902" s="814"/>
      <c r="L2902" s="814"/>
      <c r="M2902" s="814"/>
      <c r="N2902" s="814"/>
      <c r="O2902" s="579">
        <f t="shared" si="278"/>
        <v>0</v>
      </c>
      <c r="P2902" s="585" t="e">
        <f t="shared" si="279"/>
        <v>#N/A</v>
      </c>
      <c r="Q2902" s="585"/>
      <c r="R2902" s="585"/>
      <c r="S2902" s="814"/>
      <c r="T2902" s="814"/>
      <c r="U2902" s="814"/>
      <c r="V2902" s="814"/>
    </row>
    <row r="2903" spans="1:22" ht="15.75" hidden="1" customHeight="1" thickBot="1" x14ac:dyDescent="0.25">
      <c r="A2903" s="580" t="str">
        <f t="shared" si="280"/>
        <v/>
      </c>
      <c r="B2903" s="814"/>
      <c r="C2903" s="814"/>
      <c r="D2903" s="814"/>
      <c r="E2903" s="814"/>
      <c r="F2903" s="814"/>
      <c r="G2903" s="814"/>
      <c r="H2903" s="814"/>
      <c r="I2903" s="814"/>
      <c r="J2903" s="814"/>
      <c r="K2903" s="814"/>
      <c r="L2903" s="814"/>
      <c r="M2903" s="814"/>
      <c r="N2903" s="814"/>
      <c r="O2903" s="579">
        <f t="shared" si="278"/>
        <v>0</v>
      </c>
      <c r="P2903" s="585" t="e">
        <f t="shared" si="279"/>
        <v>#N/A</v>
      </c>
      <c r="Q2903" s="585"/>
      <c r="R2903" s="585"/>
      <c r="S2903" s="814"/>
      <c r="T2903" s="814"/>
      <c r="U2903" s="814"/>
      <c r="V2903" s="814"/>
    </row>
    <row r="2904" spans="1:22" ht="15.75" hidden="1" customHeight="1" thickBot="1" x14ac:dyDescent="0.25">
      <c r="A2904" s="580" t="str">
        <f t="shared" si="280"/>
        <v/>
      </c>
      <c r="B2904" s="814"/>
      <c r="C2904" s="814"/>
      <c r="D2904" s="814"/>
      <c r="E2904" s="814"/>
      <c r="F2904" s="814"/>
      <c r="G2904" s="814"/>
      <c r="H2904" s="814"/>
      <c r="I2904" s="814"/>
      <c r="J2904" s="814"/>
      <c r="K2904" s="814"/>
      <c r="L2904" s="814"/>
      <c r="M2904" s="814"/>
      <c r="N2904" s="814"/>
      <c r="O2904" s="579">
        <f t="shared" si="278"/>
        <v>0</v>
      </c>
      <c r="P2904" s="585" t="e">
        <f t="shared" si="279"/>
        <v>#N/A</v>
      </c>
      <c r="Q2904" s="585"/>
      <c r="R2904" s="585"/>
      <c r="S2904" s="814"/>
      <c r="T2904" s="814"/>
      <c r="U2904" s="814"/>
      <c r="V2904" s="814"/>
    </row>
    <row r="2905" spans="1:22" ht="15.75" hidden="1" customHeight="1" thickBot="1" x14ac:dyDescent="0.25">
      <c r="A2905" s="580" t="str">
        <f t="shared" si="280"/>
        <v/>
      </c>
      <c r="B2905" s="814"/>
      <c r="C2905" s="814"/>
      <c r="D2905" s="814"/>
      <c r="E2905" s="814"/>
      <c r="F2905" s="814"/>
      <c r="G2905" s="814"/>
      <c r="H2905" s="814"/>
      <c r="I2905" s="814"/>
      <c r="J2905" s="814"/>
      <c r="K2905" s="814"/>
      <c r="L2905" s="814"/>
      <c r="M2905" s="814"/>
      <c r="N2905" s="814"/>
      <c r="O2905" s="579">
        <f t="shared" si="278"/>
        <v>0</v>
      </c>
      <c r="P2905" s="585" t="e">
        <f t="shared" si="279"/>
        <v>#N/A</v>
      </c>
      <c r="Q2905" s="585"/>
      <c r="R2905" s="585"/>
      <c r="S2905" s="814"/>
      <c r="T2905" s="814"/>
      <c r="U2905" s="814"/>
      <c r="V2905" s="814"/>
    </row>
    <row r="2906" spans="1:22" ht="15.75" hidden="1" customHeight="1" thickBot="1" x14ac:dyDescent="0.25">
      <c r="A2906" s="580" t="str">
        <f t="shared" si="280"/>
        <v/>
      </c>
      <c r="B2906" s="814"/>
      <c r="C2906" s="814"/>
      <c r="D2906" s="814"/>
      <c r="E2906" s="814"/>
      <c r="F2906" s="814"/>
      <c r="G2906" s="814"/>
      <c r="H2906" s="814"/>
      <c r="I2906" s="814"/>
      <c r="J2906" s="814"/>
      <c r="K2906" s="814"/>
      <c r="L2906" s="814"/>
      <c r="M2906" s="814"/>
      <c r="N2906" s="814"/>
      <c r="O2906" s="579">
        <f t="shared" si="278"/>
        <v>0</v>
      </c>
      <c r="P2906" s="585" t="e">
        <f t="shared" si="279"/>
        <v>#N/A</v>
      </c>
      <c r="Q2906" s="585"/>
      <c r="R2906" s="585"/>
      <c r="S2906" s="814"/>
      <c r="T2906" s="814"/>
      <c r="U2906" s="814"/>
      <c r="V2906" s="814"/>
    </row>
    <row r="2907" spans="1:22" ht="15.75" hidden="1" customHeight="1" thickBot="1" x14ac:dyDescent="0.25">
      <c r="A2907" s="580" t="str">
        <f t="shared" si="280"/>
        <v/>
      </c>
      <c r="B2907" s="814"/>
      <c r="C2907" s="814"/>
      <c r="D2907" s="814"/>
      <c r="E2907" s="814"/>
      <c r="F2907" s="814"/>
      <c r="G2907" s="814"/>
      <c r="H2907" s="814"/>
      <c r="I2907" s="814"/>
      <c r="J2907" s="814"/>
      <c r="K2907" s="814"/>
      <c r="L2907" s="814"/>
      <c r="M2907" s="814"/>
      <c r="N2907" s="814"/>
      <c r="O2907" s="579">
        <f t="shared" si="278"/>
        <v>0</v>
      </c>
      <c r="P2907" s="585" t="e">
        <f t="shared" si="279"/>
        <v>#N/A</v>
      </c>
      <c r="Q2907" s="585"/>
      <c r="R2907" s="585"/>
      <c r="S2907" s="814"/>
      <c r="T2907" s="814"/>
      <c r="U2907" s="814"/>
      <c r="V2907" s="814"/>
    </row>
    <row r="2908" spans="1:22" ht="15.75" hidden="1" customHeight="1" thickBot="1" x14ac:dyDescent="0.25">
      <c r="A2908" s="580" t="str">
        <f t="shared" si="280"/>
        <v/>
      </c>
      <c r="B2908" s="814"/>
      <c r="C2908" s="814"/>
      <c r="D2908" s="814"/>
      <c r="E2908" s="814"/>
      <c r="F2908" s="814"/>
      <c r="G2908" s="814"/>
      <c r="H2908" s="814"/>
      <c r="I2908" s="814"/>
      <c r="J2908" s="814"/>
      <c r="K2908" s="814"/>
      <c r="L2908" s="814"/>
      <c r="M2908" s="814"/>
      <c r="N2908" s="814"/>
      <c r="O2908" s="579">
        <f t="shared" si="278"/>
        <v>0</v>
      </c>
      <c r="P2908" s="585" t="e">
        <f t="shared" si="279"/>
        <v>#N/A</v>
      </c>
      <c r="Q2908" s="585"/>
      <c r="R2908" s="585"/>
      <c r="S2908" s="814"/>
      <c r="T2908" s="814"/>
      <c r="U2908" s="814"/>
      <c r="V2908" s="814"/>
    </row>
    <row r="2909" spans="1:22" ht="15.75" hidden="1" customHeight="1" thickBot="1" x14ac:dyDescent="0.25">
      <c r="A2909" s="580" t="str">
        <f t="shared" si="280"/>
        <v/>
      </c>
      <c r="B2909" s="814"/>
      <c r="C2909" s="814"/>
      <c r="D2909" s="814"/>
      <c r="E2909" s="814"/>
      <c r="F2909" s="814"/>
      <c r="G2909" s="814"/>
      <c r="H2909" s="814"/>
      <c r="I2909" s="814"/>
      <c r="J2909" s="814"/>
      <c r="K2909" s="814"/>
      <c r="L2909" s="814"/>
      <c r="M2909" s="814"/>
      <c r="N2909" s="814"/>
      <c r="O2909" s="579">
        <f t="shared" si="278"/>
        <v>0</v>
      </c>
      <c r="P2909" s="585" t="e">
        <f t="shared" si="279"/>
        <v>#N/A</v>
      </c>
      <c r="Q2909" s="585"/>
      <c r="R2909" s="585"/>
      <c r="S2909" s="814"/>
      <c r="T2909" s="814"/>
      <c r="U2909" s="814"/>
      <c r="V2909" s="814"/>
    </row>
    <row r="2910" spans="1:22" ht="15.75" hidden="1" customHeight="1" thickBot="1" x14ac:dyDescent="0.25">
      <c r="A2910" s="580" t="str">
        <f t="shared" si="280"/>
        <v/>
      </c>
      <c r="B2910" s="814"/>
      <c r="C2910" s="814"/>
      <c r="D2910" s="814"/>
      <c r="E2910" s="814"/>
      <c r="F2910" s="814"/>
      <c r="G2910" s="814"/>
      <c r="H2910" s="814"/>
      <c r="I2910" s="814"/>
      <c r="J2910" s="814"/>
      <c r="K2910" s="814"/>
      <c r="L2910" s="814"/>
      <c r="M2910" s="814"/>
      <c r="N2910" s="814"/>
      <c r="O2910" s="579">
        <f t="shared" si="278"/>
        <v>0</v>
      </c>
      <c r="P2910" s="585" t="e">
        <f t="shared" si="279"/>
        <v>#N/A</v>
      </c>
      <c r="Q2910" s="585"/>
      <c r="R2910" s="585"/>
      <c r="S2910" s="814"/>
      <c r="T2910" s="814"/>
      <c r="U2910" s="814"/>
      <c r="V2910" s="814"/>
    </row>
    <row r="2911" spans="1:22" ht="15.75" hidden="1" customHeight="1" thickBot="1" x14ac:dyDescent="0.25">
      <c r="A2911" s="580" t="str">
        <f t="shared" si="280"/>
        <v/>
      </c>
      <c r="B2911" s="814"/>
      <c r="C2911" s="814"/>
      <c r="D2911" s="814"/>
      <c r="E2911" s="814"/>
      <c r="F2911" s="814"/>
      <c r="G2911" s="814"/>
      <c r="H2911" s="814"/>
      <c r="I2911" s="814"/>
      <c r="J2911" s="814"/>
      <c r="K2911" s="814"/>
      <c r="L2911" s="814"/>
      <c r="M2911" s="814"/>
      <c r="N2911" s="814"/>
      <c r="O2911" s="579">
        <f t="shared" si="278"/>
        <v>0</v>
      </c>
      <c r="P2911" s="585" t="e">
        <f t="shared" si="279"/>
        <v>#N/A</v>
      </c>
      <c r="Q2911" s="585"/>
      <c r="R2911" s="585"/>
      <c r="S2911" s="814"/>
      <c r="T2911" s="814"/>
      <c r="U2911" s="814"/>
      <c r="V2911" s="814"/>
    </row>
    <row r="2912" spans="1:22" ht="15.75" hidden="1" customHeight="1" thickBot="1" x14ac:dyDescent="0.25">
      <c r="A2912" s="580" t="str">
        <f t="shared" si="280"/>
        <v/>
      </c>
      <c r="B2912" s="814"/>
      <c r="C2912" s="814"/>
      <c r="D2912" s="814"/>
      <c r="E2912" s="814"/>
      <c r="F2912" s="814"/>
      <c r="G2912" s="814"/>
      <c r="H2912" s="814"/>
      <c r="I2912" s="814"/>
      <c r="J2912" s="814"/>
      <c r="K2912" s="814"/>
      <c r="L2912" s="814"/>
      <c r="M2912" s="814"/>
      <c r="N2912" s="814"/>
      <c r="O2912" s="579">
        <f t="shared" si="278"/>
        <v>0</v>
      </c>
      <c r="P2912" s="585" t="e">
        <f t="shared" si="279"/>
        <v>#N/A</v>
      </c>
      <c r="Q2912" s="585"/>
      <c r="R2912" s="585"/>
      <c r="S2912" s="814"/>
      <c r="T2912" s="814"/>
      <c r="U2912" s="814"/>
      <c r="V2912" s="814"/>
    </row>
    <row r="2913" spans="1:22" ht="15.75" hidden="1" customHeight="1" thickBot="1" x14ac:dyDescent="0.25">
      <c r="A2913" s="580" t="str">
        <f t="shared" si="280"/>
        <v/>
      </c>
      <c r="B2913" s="814"/>
      <c r="C2913" s="814"/>
      <c r="D2913" s="814"/>
      <c r="E2913" s="814"/>
      <c r="F2913" s="814"/>
      <c r="G2913" s="814"/>
      <c r="H2913" s="814"/>
      <c r="I2913" s="814"/>
      <c r="J2913" s="814"/>
      <c r="K2913" s="814"/>
      <c r="L2913" s="814"/>
      <c r="M2913" s="814"/>
      <c r="N2913" s="814"/>
      <c r="O2913" s="579">
        <f t="shared" si="278"/>
        <v>0</v>
      </c>
      <c r="P2913" s="585" t="e">
        <f t="shared" si="279"/>
        <v>#N/A</v>
      </c>
      <c r="Q2913" s="585"/>
      <c r="R2913" s="585"/>
      <c r="S2913" s="814"/>
      <c r="T2913" s="814"/>
      <c r="U2913" s="814"/>
      <c r="V2913" s="814"/>
    </row>
    <row r="2914" spans="1:22" ht="15.75" hidden="1" customHeight="1" thickBot="1" x14ac:dyDescent="0.25">
      <c r="A2914" s="580" t="str">
        <f t="shared" si="280"/>
        <v/>
      </c>
      <c r="B2914" s="814"/>
      <c r="C2914" s="814"/>
      <c r="D2914" s="814"/>
      <c r="E2914" s="814"/>
      <c r="F2914" s="814"/>
      <c r="G2914" s="814"/>
      <c r="H2914" s="814"/>
      <c r="I2914" s="814"/>
      <c r="J2914" s="814"/>
      <c r="K2914" s="814"/>
      <c r="L2914" s="814"/>
      <c r="M2914" s="814"/>
      <c r="N2914" s="814"/>
      <c r="O2914" s="579">
        <f t="shared" si="278"/>
        <v>0</v>
      </c>
      <c r="P2914" s="585" t="e">
        <f t="shared" si="279"/>
        <v>#N/A</v>
      </c>
      <c r="Q2914" s="585"/>
      <c r="R2914" s="585"/>
      <c r="S2914" s="814"/>
      <c r="T2914" s="814"/>
      <c r="U2914" s="814"/>
      <c r="V2914" s="814"/>
    </row>
    <row r="2915" spans="1:22" ht="15.75" hidden="1" customHeight="1" thickBot="1" x14ac:dyDescent="0.25">
      <c r="A2915" s="580" t="str">
        <f t="shared" si="280"/>
        <v/>
      </c>
      <c r="B2915" s="814"/>
      <c r="C2915" s="814"/>
      <c r="D2915" s="814"/>
      <c r="E2915" s="814"/>
      <c r="F2915" s="814"/>
      <c r="G2915" s="814"/>
      <c r="H2915" s="814"/>
      <c r="I2915" s="814"/>
      <c r="J2915" s="814"/>
      <c r="K2915" s="814"/>
      <c r="L2915" s="814"/>
      <c r="M2915" s="814"/>
      <c r="N2915" s="814"/>
      <c r="O2915" s="579">
        <f t="shared" si="278"/>
        <v>0</v>
      </c>
      <c r="P2915" s="585" t="e">
        <f t="shared" si="279"/>
        <v>#N/A</v>
      </c>
      <c r="Q2915" s="585"/>
      <c r="R2915" s="585"/>
      <c r="S2915" s="814"/>
      <c r="T2915" s="814"/>
      <c r="U2915" s="814"/>
      <c r="V2915" s="814"/>
    </row>
    <row r="2916" spans="1:22" ht="15.75" hidden="1" customHeight="1" thickBot="1" x14ac:dyDescent="0.25">
      <c r="A2916" s="580" t="str">
        <f t="shared" si="280"/>
        <v/>
      </c>
      <c r="B2916" s="814"/>
      <c r="C2916" s="814"/>
      <c r="D2916" s="814"/>
      <c r="E2916" s="814"/>
      <c r="F2916" s="814"/>
      <c r="G2916" s="814"/>
      <c r="H2916" s="814"/>
      <c r="I2916" s="814"/>
      <c r="J2916" s="814"/>
      <c r="K2916" s="814"/>
      <c r="L2916" s="814"/>
      <c r="M2916" s="814"/>
      <c r="N2916" s="814"/>
      <c r="O2916" s="579">
        <f t="shared" si="278"/>
        <v>0</v>
      </c>
      <c r="P2916" s="585" t="e">
        <f t="shared" si="279"/>
        <v>#N/A</v>
      </c>
      <c r="Q2916" s="585"/>
      <c r="R2916" s="585"/>
      <c r="S2916" s="814"/>
      <c r="T2916" s="814"/>
      <c r="U2916" s="814"/>
      <c r="V2916" s="814"/>
    </row>
    <row r="2917" spans="1:22" ht="15.75" hidden="1" customHeight="1" thickBot="1" x14ac:dyDescent="0.25">
      <c r="A2917" s="580" t="str">
        <f t="shared" si="280"/>
        <v/>
      </c>
      <c r="B2917" s="814"/>
      <c r="C2917" s="814"/>
      <c r="D2917" s="814"/>
      <c r="E2917" s="814"/>
      <c r="F2917" s="814"/>
      <c r="G2917" s="814"/>
      <c r="H2917" s="814"/>
      <c r="I2917" s="814"/>
      <c r="J2917" s="814"/>
      <c r="K2917" s="814"/>
      <c r="L2917" s="814"/>
      <c r="M2917" s="814"/>
      <c r="N2917" s="814"/>
      <c r="O2917" s="579">
        <f t="shared" si="278"/>
        <v>0</v>
      </c>
      <c r="P2917" s="585" t="e">
        <f t="shared" si="279"/>
        <v>#N/A</v>
      </c>
      <c r="Q2917" s="585"/>
      <c r="R2917" s="585"/>
      <c r="S2917" s="814"/>
      <c r="T2917" s="814"/>
      <c r="U2917" s="814"/>
      <c r="V2917" s="814"/>
    </row>
    <row r="2918" spans="1:22" ht="15.75" hidden="1" customHeight="1" thickBot="1" x14ac:dyDescent="0.25">
      <c r="A2918" s="580" t="str">
        <f t="shared" si="280"/>
        <v/>
      </c>
      <c r="B2918" s="814"/>
      <c r="C2918" s="814"/>
      <c r="D2918" s="814"/>
      <c r="E2918" s="814"/>
      <c r="F2918" s="814"/>
      <c r="G2918" s="814"/>
      <c r="H2918" s="814"/>
      <c r="I2918" s="814"/>
      <c r="J2918" s="814"/>
      <c r="K2918" s="814"/>
      <c r="L2918" s="814"/>
      <c r="M2918" s="814"/>
      <c r="N2918" s="814"/>
      <c r="O2918" s="579">
        <f t="shared" si="278"/>
        <v>0</v>
      </c>
      <c r="P2918" s="585" t="e">
        <f t="shared" si="279"/>
        <v>#N/A</v>
      </c>
      <c r="Q2918" s="585"/>
      <c r="R2918" s="585"/>
      <c r="S2918" s="814"/>
      <c r="T2918" s="814"/>
      <c r="U2918" s="814"/>
      <c r="V2918" s="814"/>
    </row>
    <row r="2919" spans="1:22" ht="15.75" hidden="1" customHeight="1" thickBot="1" x14ac:dyDescent="0.25">
      <c r="A2919" s="580" t="str">
        <f t="shared" si="280"/>
        <v/>
      </c>
      <c r="B2919" s="814"/>
      <c r="C2919" s="814"/>
      <c r="D2919" s="814"/>
      <c r="E2919" s="814"/>
      <c r="F2919" s="814"/>
      <c r="G2919" s="814"/>
      <c r="H2919" s="814"/>
      <c r="I2919" s="814"/>
      <c r="J2919" s="814"/>
      <c r="K2919" s="814"/>
      <c r="L2919" s="814"/>
      <c r="M2919" s="814"/>
      <c r="N2919" s="814"/>
      <c r="O2919" s="579">
        <f t="shared" si="278"/>
        <v>0</v>
      </c>
      <c r="P2919" s="585" t="e">
        <f t="shared" si="279"/>
        <v>#N/A</v>
      </c>
      <c r="Q2919" s="585"/>
      <c r="R2919" s="585"/>
      <c r="S2919" s="814"/>
      <c r="T2919" s="814"/>
      <c r="U2919" s="814"/>
      <c r="V2919" s="814"/>
    </row>
    <row r="2920" spans="1:22" ht="15.75" hidden="1" customHeight="1" thickBot="1" x14ac:dyDescent="0.25">
      <c r="A2920" s="580" t="str">
        <f t="shared" si="280"/>
        <v/>
      </c>
      <c r="B2920" s="814"/>
      <c r="C2920" s="814"/>
      <c r="D2920" s="814"/>
      <c r="E2920" s="814"/>
      <c r="F2920" s="814"/>
      <c r="G2920" s="814"/>
      <c r="H2920" s="814"/>
      <c r="I2920" s="814"/>
      <c r="J2920" s="814"/>
      <c r="K2920" s="814"/>
      <c r="L2920" s="814"/>
      <c r="M2920" s="814"/>
      <c r="N2920" s="814"/>
      <c r="O2920" s="579">
        <f t="shared" si="278"/>
        <v>0</v>
      </c>
      <c r="P2920" s="585" t="e">
        <f t="shared" si="279"/>
        <v>#N/A</v>
      </c>
      <c r="Q2920" s="585"/>
      <c r="R2920" s="585"/>
      <c r="S2920" s="814"/>
      <c r="T2920" s="814"/>
      <c r="U2920" s="814"/>
      <c r="V2920" s="814"/>
    </row>
    <row r="2921" spans="1:22" ht="15.75" hidden="1" customHeight="1" thickBot="1" x14ac:dyDescent="0.25">
      <c r="A2921" s="580" t="str">
        <f t="shared" si="280"/>
        <v/>
      </c>
      <c r="B2921" s="814"/>
      <c r="C2921" s="814"/>
      <c r="D2921" s="814"/>
      <c r="E2921" s="814"/>
      <c r="F2921" s="814"/>
      <c r="G2921" s="814"/>
      <c r="H2921" s="814"/>
      <c r="I2921" s="814"/>
      <c r="J2921" s="814"/>
      <c r="K2921" s="814"/>
      <c r="L2921" s="814"/>
      <c r="M2921" s="814"/>
      <c r="N2921" s="814"/>
      <c r="O2921" s="579">
        <f t="shared" si="278"/>
        <v>0</v>
      </c>
      <c r="P2921" s="585" t="e">
        <f t="shared" si="279"/>
        <v>#N/A</v>
      </c>
      <c r="Q2921" s="585"/>
      <c r="R2921" s="585"/>
      <c r="S2921" s="814"/>
      <c r="T2921" s="814"/>
      <c r="U2921" s="814"/>
      <c r="V2921" s="814"/>
    </row>
    <row r="2922" spans="1:22" ht="15.75" hidden="1" customHeight="1" thickBot="1" x14ac:dyDescent="0.25">
      <c r="A2922" s="580" t="str">
        <f t="shared" si="280"/>
        <v/>
      </c>
      <c r="B2922" s="814"/>
      <c r="C2922" s="814"/>
      <c r="D2922" s="814"/>
      <c r="E2922" s="814"/>
      <c r="F2922" s="814"/>
      <c r="G2922" s="814"/>
      <c r="H2922" s="814"/>
      <c r="I2922" s="814"/>
      <c r="J2922" s="814"/>
      <c r="K2922" s="814"/>
      <c r="L2922" s="814"/>
      <c r="M2922" s="814"/>
      <c r="N2922" s="814"/>
      <c r="O2922" s="579">
        <f t="shared" si="278"/>
        <v>0</v>
      </c>
      <c r="P2922" s="585" t="e">
        <f t="shared" si="279"/>
        <v>#N/A</v>
      </c>
      <c r="Q2922" s="585"/>
      <c r="R2922" s="585"/>
      <c r="S2922" s="814"/>
      <c r="T2922" s="814"/>
      <c r="U2922" s="814"/>
      <c r="V2922" s="814"/>
    </row>
    <row r="2923" spans="1:22" ht="15.75" hidden="1" customHeight="1" thickBot="1" x14ac:dyDescent="0.25">
      <c r="A2923" s="580" t="str">
        <f t="shared" si="280"/>
        <v/>
      </c>
      <c r="B2923" s="814"/>
      <c r="C2923" s="814"/>
      <c r="D2923" s="814"/>
      <c r="E2923" s="814"/>
      <c r="F2923" s="814"/>
      <c r="G2923" s="814"/>
      <c r="H2923" s="814"/>
      <c r="I2923" s="814"/>
      <c r="J2923" s="814"/>
      <c r="K2923" s="814"/>
      <c r="L2923" s="814"/>
      <c r="M2923" s="814"/>
      <c r="N2923" s="814"/>
      <c r="O2923" s="579">
        <f t="shared" si="278"/>
        <v>0</v>
      </c>
      <c r="P2923" s="585" t="e">
        <f t="shared" si="279"/>
        <v>#N/A</v>
      </c>
      <c r="Q2923" s="585"/>
      <c r="R2923" s="585"/>
      <c r="S2923" s="814"/>
      <c r="T2923" s="814"/>
      <c r="U2923" s="814"/>
      <c r="V2923" s="814"/>
    </row>
    <row r="2924" spans="1:22" ht="15.75" hidden="1" customHeight="1" thickBot="1" x14ac:dyDescent="0.25">
      <c r="A2924" s="580" t="str">
        <f t="shared" si="280"/>
        <v/>
      </c>
      <c r="B2924" s="814"/>
      <c r="C2924" s="814"/>
      <c r="D2924" s="814"/>
      <c r="E2924" s="814"/>
      <c r="F2924" s="814"/>
      <c r="G2924" s="814"/>
      <c r="H2924" s="814"/>
      <c r="I2924" s="814"/>
      <c r="J2924" s="814"/>
      <c r="K2924" s="814"/>
      <c r="L2924" s="814"/>
      <c r="M2924" s="814"/>
      <c r="N2924" s="814"/>
      <c r="O2924" s="579">
        <f t="shared" si="278"/>
        <v>0</v>
      </c>
      <c r="P2924" s="585" t="e">
        <f t="shared" si="279"/>
        <v>#N/A</v>
      </c>
      <c r="Q2924" s="585"/>
      <c r="R2924" s="585"/>
      <c r="S2924" s="814"/>
      <c r="T2924" s="814"/>
      <c r="U2924" s="814"/>
      <c r="V2924" s="814"/>
    </row>
    <row r="2925" spans="1:22" ht="15.75" hidden="1" customHeight="1" thickBot="1" x14ac:dyDescent="0.25">
      <c r="A2925" s="580" t="str">
        <f t="shared" si="280"/>
        <v/>
      </c>
      <c r="B2925" s="814"/>
      <c r="C2925" s="814"/>
      <c r="D2925" s="814"/>
      <c r="E2925" s="814"/>
      <c r="F2925" s="814"/>
      <c r="G2925" s="814"/>
      <c r="H2925" s="814"/>
      <c r="I2925" s="814"/>
      <c r="J2925" s="814"/>
      <c r="K2925" s="814"/>
      <c r="L2925" s="814"/>
      <c r="M2925" s="814"/>
      <c r="N2925" s="814"/>
      <c r="O2925" s="579">
        <f t="shared" si="278"/>
        <v>0</v>
      </c>
      <c r="P2925" s="585" t="e">
        <f t="shared" si="279"/>
        <v>#N/A</v>
      </c>
      <c r="Q2925" s="585"/>
      <c r="R2925" s="585"/>
      <c r="S2925" s="814"/>
      <c r="T2925" s="814"/>
      <c r="U2925" s="814"/>
      <c r="V2925" s="814"/>
    </row>
    <row r="2926" spans="1:22" ht="15.75" hidden="1" customHeight="1" thickBot="1" x14ac:dyDescent="0.25">
      <c r="A2926" s="580" t="str">
        <f t="shared" si="280"/>
        <v/>
      </c>
      <c r="B2926" s="814"/>
      <c r="C2926" s="814"/>
      <c r="D2926" s="814"/>
      <c r="E2926" s="814"/>
      <c r="F2926" s="814"/>
      <c r="G2926" s="814"/>
      <c r="H2926" s="814"/>
      <c r="I2926" s="814"/>
      <c r="J2926" s="814"/>
      <c r="K2926" s="814"/>
      <c r="L2926" s="814"/>
      <c r="M2926" s="814"/>
      <c r="N2926" s="814"/>
      <c r="O2926" s="579">
        <f t="shared" si="278"/>
        <v>0</v>
      </c>
      <c r="P2926" s="585" t="e">
        <f t="shared" si="279"/>
        <v>#N/A</v>
      </c>
      <c r="Q2926" s="585"/>
      <c r="R2926" s="585"/>
      <c r="S2926" s="814"/>
      <c r="T2926" s="814"/>
      <c r="U2926" s="814"/>
      <c r="V2926" s="814"/>
    </row>
    <row r="2927" spans="1:22" ht="15.75" hidden="1" customHeight="1" thickBot="1" x14ac:dyDescent="0.25">
      <c r="A2927" s="580" t="str">
        <f t="shared" si="280"/>
        <v/>
      </c>
      <c r="B2927" s="814"/>
      <c r="C2927" s="814"/>
      <c r="D2927" s="814"/>
      <c r="E2927" s="814"/>
      <c r="F2927" s="814"/>
      <c r="G2927" s="814"/>
      <c r="H2927" s="814"/>
      <c r="I2927" s="814"/>
      <c r="J2927" s="814"/>
      <c r="K2927" s="814"/>
      <c r="L2927" s="814"/>
      <c r="M2927" s="814"/>
      <c r="N2927" s="814"/>
      <c r="O2927" s="579">
        <f t="shared" si="278"/>
        <v>0</v>
      </c>
      <c r="P2927" s="585" t="e">
        <f t="shared" si="279"/>
        <v>#N/A</v>
      </c>
      <c r="Q2927" s="585"/>
      <c r="R2927" s="585"/>
      <c r="S2927" s="814"/>
      <c r="T2927" s="814"/>
      <c r="U2927" s="814"/>
      <c r="V2927" s="814"/>
    </row>
    <row r="2928" spans="1:22" ht="15.75" hidden="1" customHeight="1" thickBot="1" x14ac:dyDescent="0.25">
      <c r="A2928" s="580" t="str">
        <f t="shared" si="280"/>
        <v/>
      </c>
      <c r="B2928" s="814"/>
      <c r="C2928" s="814"/>
      <c r="D2928" s="814"/>
      <c r="E2928" s="814"/>
      <c r="F2928" s="814"/>
      <c r="G2928" s="814"/>
      <c r="H2928" s="814"/>
      <c r="I2928" s="814"/>
      <c r="J2928" s="814"/>
      <c r="K2928" s="814"/>
      <c r="L2928" s="814"/>
      <c r="M2928" s="814"/>
      <c r="N2928" s="814"/>
      <c r="O2928" s="579">
        <f t="shared" si="278"/>
        <v>0</v>
      </c>
      <c r="P2928" s="585" t="e">
        <f t="shared" si="279"/>
        <v>#N/A</v>
      </c>
      <c r="Q2928" s="585"/>
      <c r="R2928" s="585"/>
      <c r="S2928" s="814"/>
      <c r="T2928" s="814"/>
      <c r="U2928" s="814"/>
      <c r="V2928" s="814"/>
    </row>
    <row r="2929" spans="1:22" ht="15.75" hidden="1" customHeight="1" thickBot="1" x14ac:dyDescent="0.25">
      <c r="A2929" s="580" t="str">
        <f t="shared" si="280"/>
        <v/>
      </c>
      <c r="B2929" s="814"/>
      <c r="C2929" s="814"/>
      <c r="D2929" s="814"/>
      <c r="E2929" s="814"/>
      <c r="F2929" s="814"/>
      <c r="G2929" s="814"/>
      <c r="H2929" s="814"/>
      <c r="I2929" s="814"/>
      <c r="J2929" s="814"/>
      <c r="K2929" s="814"/>
      <c r="L2929" s="814"/>
      <c r="M2929" s="814"/>
      <c r="N2929" s="814"/>
      <c r="O2929" s="579">
        <f t="shared" si="278"/>
        <v>0</v>
      </c>
      <c r="P2929" s="585" t="e">
        <f t="shared" si="279"/>
        <v>#N/A</v>
      </c>
      <c r="Q2929" s="585"/>
      <c r="R2929" s="585"/>
      <c r="S2929" s="814"/>
      <c r="T2929" s="814"/>
      <c r="U2929" s="814"/>
      <c r="V2929" s="814"/>
    </row>
    <row r="2930" spans="1:22" ht="15.75" hidden="1" customHeight="1" thickBot="1" x14ac:dyDescent="0.25">
      <c r="A2930" s="580" t="str">
        <f t="shared" si="280"/>
        <v/>
      </c>
      <c r="B2930" s="814"/>
      <c r="C2930" s="814"/>
      <c r="D2930" s="814"/>
      <c r="E2930" s="814"/>
      <c r="F2930" s="814"/>
      <c r="G2930" s="814"/>
      <c r="H2930" s="814"/>
      <c r="I2930" s="814"/>
      <c r="J2930" s="814"/>
      <c r="K2930" s="814"/>
      <c r="L2930" s="814"/>
      <c r="M2930" s="814"/>
      <c r="N2930" s="814"/>
      <c r="O2930" s="579">
        <f t="shared" si="278"/>
        <v>0</v>
      </c>
      <c r="P2930" s="585" t="e">
        <f t="shared" si="279"/>
        <v>#N/A</v>
      </c>
      <c r="Q2930" s="585"/>
      <c r="R2930" s="585"/>
      <c r="S2930" s="814"/>
      <c r="T2930" s="814"/>
      <c r="U2930" s="814"/>
      <c r="V2930" s="814"/>
    </row>
    <row r="2931" spans="1:22" ht="15.75" hidden="1" customHeight="1" thickBot="1" x14ac:dyDescent="0.25">
      <c r="A2931" s="580" t="str">
        <f t="shared" si="280"/>
        <v/>
      </c>
      <c r="B2931" s="814"/>
      <c r="C2931" s="814"/>
      <c r="D2931" s="814"/>
      <c r="E2931" s="814"/>
      <c r="F2931" s="814"/>
      <c r="G2931" s="814"/>
      <c r="H2931" s="814"/>
      <c r="I2931" s="814"/>
      <c r="J2931" s="814"/>
      <c r="K2931" s="814"/>
      <c r="L2931" s="814"/>
      <c r="M2931" s="814"/>
      <c r="N2931" s="814"/>
      <c r="O2931" s="579">
        <f t="shared" ref="O2931:O2994" si="281">ROUNDUP(IF(N2931="PENDANT",(VLOOKUP(L2931,$E$2:$I$9,5,FALSE)*M2931)),0)</f>
        <v>0</v>
      </c>
      <c r="P2931" s="585" t="e">
        <f t="shared" ref="P2931:P2994" si="282">ROUNDUP(VLOOKUP(L2931,$E$2:$I$9,5,FALSE)*M2931,0)</f>
        <v>#N/A</v>
      </c>
      <c r="Q2931" s="585"/>
      <c r="R2931" s="585"/>
      <c r="S2931" s="814"/>
      <c r="T2931" s="814"/>
      <c r="U2931" s="814"/>
      <c r="V2931" s="814"/>
    </row>
    <row r="2932" spans="1:22" ht="15.75" hidden="1" customHeight="1" thickBot="1" x14ac:dyDescent="0.25">
      <c r="A2932" s="580" t="str">
        <f t="shared" si="280"/>
        <v/>
      </c>
      <c r="B2932" s="814"/>
      <c r="C2932" s="814"/>
      <c r="D2932" s="814"/>
      <c r="E2932" s="814"/>
      <c r="F2932" s="814"/>
      <c r="G2932" s="814"/>
      <c r="H2932" s="814"/>
      <c r="I2932" s="814"/>
      <c r="J2932" s="814"/>
      <c r="K2932" s="814"/>
      <c r="L2932" s="814"/>
      <c r="M2932" s="814"/>
      <c r="N2932" s="814"/>
      <c r="O2932" s="579">
        <f t="shared" si="281"/>
        <v>0</v>
      </c>
      <c r="P2932" s="585" t="e">
        <f t="shared" si="282"/>
        <v>#N/A</v>
      </c>
      <c r="Q2932" s="585"/>
      <c r="R2932" s="585"/>
      <c r="S2932" s="814"/>
      <c r="T2932" s="814"/>
      <c r="U2932" s="814"/>
      <c r="V2932" s="814"/>
    </row>
    <row r="2933" spans="1:22" ht="15.75" hidden="1" customHeight="1" thickBot="1" x14ac:dyDescent="0.25">
      <c r="A2933" s="580" t="str">
        <f t="shared" si="280"/>
        <v/>
      </c>
      <c r="B2933" s="814"/>
      <c r="C2933" s="814"/>
      <c r="D2933" s="814"/>
      <c r="E2933" s="814"/>
      <c r="F2933" s="814"/>
      <c r="G2933" s="814"/>
      <c r="H2933" s="814"/>
      <c r="I2933" s="814"/>
      <c r="J2933" s="814"/>
      <c r="K2933" s="814"/>
      <c r="L2933" s="814"/>
      <c r="M2933" s="814"/>
      <c r="N2933" s="814"/>
      <c r="O2933" s="579">
        <f t="shared" si="281"/>
        <v>0</v>
      </c>
      <c r="P2933" s="585" t="e">
        <f t="shared" si="282"/>
        <v>#N/A</v>
      </c>
      <c r="Q2933" s="585"/>
      <c r="R2933" s="585"/>
      <c r="S2933" s="814"/>
      <c r="T2933" s="814"/>
      <c r="U2933" s="814"/>
      <c r="V2933" s="814"/>
    </row>
    <row r="2934" spans="1:22" ht="15.75" hidden="1" customHeight="1" thickBot="1" x14ac:dyDescent="0.25">
      <c r="A2934" s="580" t="str">
        <f t="shared" si="280"/>
        <v/>
      </c>
      <c r="B2934" s="814"/>
      <c r="C2934" s="814"/>
      <c r="D2934" s="814"/>
      <c r="E2934" s="814"/>
      <c r="F2934" s="814"/>
      <c r="G2934" s="814"/>
      <c r="H2934" s="814"/>
      <c r="I2934" s="814"/>
      <c r="J2934" s="814"/>
      <c r="K2934" s="814"/>
      <c r="L2934" s="814"/>
      <c r="M2934" s="814"/>
      <c r="N2934" s="814"/>
      <c r="O2934" s="579">
        <f t="shared" si="281"/>
        <v>0</v>
      </c>
      <c r="P2934" s="585" t="e">
        <f t="shared" si="282"/>
        <v>#N/A</v>
      </c>
      <c r="Q2934" s="585"/>
      <c r="R2934" s="585"/>
      <c r="S2934" s="814"/>
      <c r="T2934" s="814"/>
      <c r="U2934" s="814"/>
      <c r="V2934" s="814"/>
    </row>
    <row r="2935" spans="1:22" ht="15.75" hidden="1" customHeight="1" thickBot="1" x14ac:dyDescent="0.25">
      <c r="A2935" s="580" t="str">
        <f t="shared" si="280"/>
        <v/>
      </c>
      <c r="B2935" s="814"/>
      <c r="C2935" s="814"/>
      <c r="D2935" s="814"/>
      <c r="E2935" s="814"/>
      <c r="F2935" s="814"/>
      <c r="G2935" s="814"/>
      <c r="H2935" s="814"/>
      <c r="I2935" s="814"/>
      <c r="J2935" s="814"/>
      <c r="K2935" s="814"/>
      <c r="L2935" s="814"/>
      <c r="M2935" s="814"/>
      <c r="N2935" s="814"/>
      <c r="O2935" s="579">
        <f t="shared" si="281"/>
        <v>0</v>
      </c>
      <c r="P2935" s="585" t="e">
        <f t="shared" si="282"/>
        <v>#N/A</v>
      </c>
      <c r="Q2935" s="585"/>
      <c r="R2935" s="585"/>
      <c r="S2935" s="814"/>
      <c r="T2935" s="814"/>
      <c r="U2935" s="814"/>
      <c r="V2935" s="814"/>
    </row>
    <row r="2936" spans="1:22" ht="15.75" hidden="1" customHeight="1" thickBot="1" x14ac:dyDescent="0.25">
      <c r="A2936" s="580" t="str">
        <f t="shared" si="280"/>
        <v/>
      </c>
      <c r="B2936" s="814"/>
      <c r="C2936" s="814"/>
      <c r="D2936" s="814"/>
      <c r="E2936" s="814"/>
      <c r="F2936" s="814"/>
      <c r="G2936" s="814"/>
      <c r="H2936" s="814"/>
      <c r="I2936" s="814"/>
      <c r="J2936" s="814"/>
      <c r="K2936" s="814"/>
      <c r="L2936" s="814"/>
      <c r="M2936" s="814"/>
      <c r="N2936" s="814"/>
      <c r="O2936" s="579">
        <f t="shared" si="281"/>
        <v>0</v>
      </c>
      <c r="P2936" s="585" t="e">
        <f t="shared" si="282"/>
        <v>#N/A</v>
      </c>
      <c r="Q2936" s="585"/>
      <c r="R2936" s="585"/>
      <c r="S2936" s="814"/>
      <c r="T2936" s="814"/>
      <c r="U2936" s="814"/>
      <c r="V2936" s="814"/>
    </row>
    <row r="2937" spans="1:22" ht="15.75" hidden="1" customHeight="1" thickBot="1" x14ac:dyDescent="0.25">
      <c r="A2937" s="580" t="str">
        <f t="shared" si="280"/>
        <v/>
      </c>
      <c r="B2937" s="814"/>
      <c r="C2937" s="814"/>
      <c r="D2937" s="814"/>
      <c r="E2937" s="814"/>
      <c r="F2937" s="814"/>
      <c r="G2937" s="814"/>
      <c r="H2937" s="814"/>
      <c r="I2937" s="814"/>
      <c r="J2937" s="814"/>
      <c r="K2937" s="814"/>
      <c r="L2937" s="814"/>
      <c r="M2937" s="814"/>
      <c r="N2937" s="814"/>
      <c r="O2937" s="579">
        <f t="shared" si="281"/>
        <v>0</v>
      </c>
      <c r="P2937" s="585" t="e">
        <f t="shared" si="282"/>
        <v>#N/A</v>
      </c>
      <c r="Q2937" s="585"/>
      <c r="R2937" s="585"/>
      <c r="S2937" s="814"/>
      <c r="T2937" s="814"/>
      <c r="U2937" s="814"/>
      <c r="V2937" s="814"/>
    </row>
    <row r="2938" spans="1:22" ht="15.75" hidden="1" customHeight="1" thickBot="1" x14ac:dyDescent="0.25">
      <c r="A2938" s="580" t="str">
        <f t="shared" ref="A2938:A3001" si="283">CONCATENATE(C2938,G2938)</f>
        <v/>
      </c>
      <c r="B2938" s="814"/>
      <c r="C2938" s="814"/>
      <c r="D2938" s="814"/>
      <c r="E2938" s="814"/>
      <c r="F2938" s="814"/>
      <c r="G2938" s="814"/>
      <c r="H2938" s="814"/>
      <c r="I2938" s="814"/>
      <c r="J2938" s="814"/>
      <c r="K2938" s="814"/>
      <c r="L2938" s="814"/>
      <c r="M2938" s="814"/>
      <c r="N2938" s="814"/>
      <c r="O2938" s="579">
        <f t="shared" si="281"/>
        <v>0</v>
      </c>
      <c r="P2938" s="585" t="e">
        <f t="shared" si="282"/>
        <v>#N/A</v>
      </c>
      <c r="Q2938" s="585"/>
      <c r="R2938" s="585"/>
      <c r="S2938" s="814"/>
      <c r="T2938" s="814"/>
      <c r="U2938" s="814"/>
      <c r="V2938" s="814"/>
    </row>
    <row r="2939" spans="1:22" ht="15.75" hidden="1" customHeight="1" thickBot="1" x14ac:dyDescent="0.25">
      <c r="A2939" s="580" t="str">
        <f t="shared" si="283"/>
        <v/>
      </c>
      <c r="B2939" s="814"/>
      <c r="C2939" s="814"/>
      <c r="D2939" s="814"/>
      <c r="E2939" s="814"/>
      <c r="F2939" s="814"/>
      <c r="G2939" s="814"/>
      <c r="H2939" s="814"/>
      <c r="I2939" s="814"/>
      <c r="J2939" s="814"/>
      <c r="K2939" s="814"/>
      <c r="L2939" s="814"/>
      <c r="M2939" s="814"/>
      <c r="N2939" s="814"/>
      <c r="O2939" s="579">
        <f t="shared" si="281"/>
        <v>0</v>
      </c>
      <c r="P2939" s="585" t="e">
        <f t="shared" si="282"/>
        <v>#N/A</v>
      </c>
      <c r="Q2939" s="585"/>
      <c r="R2939" s="585"/>
      <c r="S2939" s="814"/>
      <c r="T2939" s="814"/>
      <c r="U2939" s="814"/>
      <c r="V2939" s="814"/>
    </row>
    <row r="2940" spans="1:22" ht="15.75" hidden="1" customHeight="1" thickBot="1" x14ac:dyDescent="0.25">
      <c r="A2940" s="580" t="str">
        <f t="shared" si="283"/>
        <v/>
      </c>
      <c r="B2940" s="814"/>
      <c r="C2940" s="814"/>
      <c r="D2940" s="814"/>
      <c r="E2940" s="814"/>
      <c r="F2940" s="814"/>
      <c r="G2940" s="814"/>
      <c r="H2940" s="814"/>
      <c r="I2940" s="814"/>
      <c r="J2940" s="814"/>
      <c r="K2940" s="814"/>
      <c r="L2940" s="814"/>
      <c r="M2940" s="814"/>
      <c r="N2940" s="814"/>
      <c r="O2940" s="579">
        <f t="shared" si="281"/>
        <v>0</v>
      </c>
      <c r="P2940" s="585" t="e">
        <f t="shared" si="282"/>
        <v>#N/A</v>
      </c>
      <c r="Q2940" s="585"/>
      <c r="R2940" s="585"/>
      <c r="S2940" s="814"/>
      <c r="T2940" s="814"/>
      <c r="U2940" s="814"/>
      <c r="V2940" s="814"/>
    </row>
    <row r="2941" spans="1:22" ht="15.75" hidden="1" customHeight="1" thickBot="1" x14ac:dyDescent="0.25">
      <c r="A2941" s="580" t="str">
        <f t="shared" si="283"/>
        <v/>
      </c>
      <c r="B2941" s="814"/>
      <c r="C2941" s="814"/>
      <c r="D2941" s="814"/>
      <c r="E2941" s="814"/>
      <c r="F2941" s="814"/>
      <c r="G2941" s="814"/>
      <c r="H2941" s="814"/>
      <c r="I2941" s="814"/>
      <c r="J2941" s="814"/>
      <c r="K2941" s="814"/>
      <c r="L2941" s="814"/>
      <c r="M2941" s="814"/>
      <c r="N2941" s="814"/>
      <c r="O2941" s="579">
        <f t="shared" si="281"/>
        <v>0</v>
      </c>
      <c r="P2941" s="585" t="e">
        <f t="shared" si="282"/>
        <v>#N/A</v>
      </c>
      <c r="Q2941" s="585"/>
      <c r="R2941" s="585"/>
      <c r="S2941" s="814"/>
      <c r="T2941" s="814"/>
      <c r="U2941" s="814"/>
      <c r="V2941" s="814"/>
    </row>
    <row r="2942" spans="1:22" ht="15.75" hidden="1" customHeight="1" thickBot="1" x14ac:dyDescent="0.25">
      <c r="A2942" s="580" t="str">
        <f t="shared" si="283"/>
        <v/>
      </c>
      <c r="B2942" s="814"/>
      <c r="C2942" s="814"/>
      <c r="D2942" s="814"/>
      <c r="E2942" s="814"/>
      <c r="F2942" s="814"/>
      <c r="G2942" s="814"/>
      <c r="H2942" s="814"/>
      <c r="I2942" s="814"/>
      <c r="J2942" s="814"/>
      <c r="K2942" s="814"/>
      <c r="L2942" s="814"/>
      <c r="M2942" s="814"/>
      <c r="N2942" s="814"/>
      <c r="O2942" s="579">
        <f t="shared" si="281"/>
        <v>0</v>
      </c>
      <c r="P2942" s="585" t="e">
        <f t="shared" si="282"/>
        <v>#N/A</v>
      </c>
      <c r="Q2942" s="585"/>
      <c r="R2942" s="585"/>
      <c r="S2942" s="814"/>
      <c r="T2942" s="814"/>
      <c r="U2942" s="814"/>
      <c r="V2942" s="814"/>
    </row>
    <row r="2943" spans="1:22" ht="15.75" hidden="1" customHeight="1" thickBot="1" x14ac:dyDescent="0.25">
      <c r="A2943" s="580" t="str">
        <f t="shared" si="283"/>
        <v/>
      </c>
      <c r="B2943" s="814"/>
      <c r="C2943" s="814"/>
      <c r="D2943" s="814"/>
      <c r="E2943" s="814"/>
      <c r="F2943" s="814"/>
      <c r="G2943" s="814"/>
      <c r="H2943" s="814"/>
      <c r="I2943" s="814"/>
      <c r="J2943" s="814"/>
      <c r="K2943" s="814"/>
      <c r="L2943" s="814"/>
      <c r="M2943" s="814"/>
      <c r="N2943" s="814"/>
      <c r="O2943" s="579">
        <f t="shared" si="281"/>
        <v>0</v>
      </c>
      <c r="P2943" s="585" t="e">
        <f t="shared" si="282"/>
        <v>#N/A</v>
      </c>
      <c r="Q2943" s="585"/>
      <c r="R2943" s="585"/>
      <c r="S2943" s="814"/>
      <c r="T2943" s="814"/>
      <c r="U2943" s="814"/>
      <c r="V2943" s="814"/>
    </row>
    <row r="2944" spans="1:22" ht="15.75" hidden="1" customHeight="1" thickBot="1" x14ac:dyDescent="0.25">
      <c r="A2944" s="580" t="str">
        <f t="shared" si="283"/>
        <v/>
      </c>
      <c r="B2944" s="814"/>
      <c r="C2944" s="814"/>
      <c r="D2944" s="814"/>
      <c r="E2944" s="814"/>
      <c r="F2944" s="814"/>
      <c r="G2944" s="814"/>
      <c r="H2944" s="814"/>
      <c r="I2944" s="814"/>
      <c r="J2944" s="814"/>
      <c r="K2944" s="814"/>
      <c r="L2944" s="814"/>
      <c r="M2944" s="814"/>
      <c r="N2944" s="814"/>
      <c r="O2944" s="579">
        <f t="shared" si="281"/>
        <v>0</v>
      </c>
      <c r="P2944" s="585" t="e">
        <f t="shared" si="282"/>
        <v>#N/A</v>
      </c>
      <c r="Q2944" s="585"/>
      <c r="R2944" s="585"/>
      <c r="S2944" s="814"/>
      <c r="T2944" s="814"/>
      <c r="U2944" s="814"/>
      <c r="V2944" s="814"/>
    </row>
    <row r="2945" spans="1:22" ht="15.75" hidden="1" customHeight="1" thickBot="1" x14ac:dyDescent="0.25">
      <c r="A2945" s="580" t="str">
        <f t="shared" si="283"/>
        <v/>
      </c>
      <c r="B2945" s="814"/>
      <c r="C2945" s="814"/>
      <c r="D2945" s="814"/>
      <c r="E2945" s="814"/>
      <c r="F2945" s="814"/>
      <c r="G2945" s="814"/>
      <c r="H2945" s="814"/>
      <c r="I2945" s="814"/>
      <c r="J2945" s="814"/>
      <c r="K2945" s="814"/>
      <c r="L2945" s="814"/>
      <c r="M2945" s="814"/>
      <c r="N2945" s="814"/>
      <c r="O2945" s="579">
        <f t="shared" si="281"/>
        <v>0</v>
      </c>
      <c r="P2945" s="585" t="e">
        <f t="shared" si="282"/>
        <v>#N/A</v>
      </c>
      <c r="Q2945" s="585"/>
      <c r="R2945" s="585"/>
      <c r="S2945" s="814"/>
      <c r="T2945" s="814"/>
      <c r="U2945" s="814"/>
      <c r="V2945" s="814"/>
    </row>
    <row r="2946" spans="1:22" ht="15.75" hidden="1" customHeight="1" thickBot="1" x14ac:dyDescent="0.25">
      <c r="A2946" s="580" t="str">
        <f t="shared" si="283"/>
        <v/>
      </c>
      <c r="B2946" s="814"/>
      <c r="C2946" s="814"/>
      <c r="D2946" s="814"/>
      <c r="E2946" s="814"/>
      <c r="F2946" s="814"/>
      <c r="G2946" s="814"/>
      <c r="H2946" s="814"/>
      <c r="I2946" s="814"/>
      <c r="J2946" s="814"/>
      <c r="K2946" s="814"/>
      <c r="L2946" s="814"/>
      <c r="M2946" s="814"/>
      <c r="N2946" s="814"/>
      <c r="O2946" s="579">
        <f t="shared" si="281"/>
        <v>0</v>
      </c>
      <c r="P2946" s="585" t="e">
        <f t="shared" si="282"/>
        <v>#N/A</v>
      </c>
      <c r="Q2946" s="585"/>
      <c r="R2946" s="585"/>
      <c r="S2946" s="814"/>
      <c r="T2946" s="814"/>
      <c r="U2946" s="814"/>
      <c r="V2946" s="814"/>
    </row>
    <row r="2947" spans="1:22" ht="15.75" hidden="1" customHeight="1" thickBot="1" x14ac:dyDescent="0.25">
      <c r="A2947" s="580" t="str">
        <f t="shared" si="283"/>
        <v/>
      </c>
      <c r="B2947" s="814"/>
      <c r="C2947" s="814"/>
      <c r="D2947" s="814"/>
      <c r="E2947" s="814"/>
      <c r="F2947" s="814"/>
      <c r="G2947" s="814"/>
      <c r="H2947" s="814"/>
      <c r="I2947" s="814"/>
      <c r="J2947" s="814"/>
      <c r="K2947" s="814"/>
      <c r="L2947" s="814"/>
      <c r="M2947" s="814"/>
      <c r="N2947" s="814"/>
      <c r="O2947" s="579">
        <f t="shared" si="281"/>
        <v>0</v>
      </c>
      <c r="P2947" s="585" t="e">
        <f t="shared" si="282"/>
        <v>#N/A</v>
      </c>
      <c r="Q2947" s="585"/>
      <c r="R2947" s="585"/>
      <c r="S2947" s="814"/>
      <c r="T2947" s="814"/>
      <c r="U2947" s="814"/>
      <c r="V2947" s="814"/>
    </row>
    <row r="2948" spans="1:22" ht="15.75" hidden="1" customHeight="1" thickBot="1" x14ac:dyDescent="0.25">
      <c r="A2948" s="580" t="str">
        <f t="shared" si="283"/>
        <v/>
      </c>
      <c r="B2948" s="814"/>
      <c r="C2948" s="814"/>
      <c r="D2948" s="814"/>
      <c r="E2948" s="814"/>
      <c r="F2948" s="814"/>
      <c r="G2948" s="814"/>
      <c r="H2948" s="814"/>
      <c r="I2948" s="814"/>
      <c r="J2948" s="814"/>
      <c r="K2948" s="814"/>
      <c r="L2948" s="814"/>
      <c r="M2948" s="814"/>
      <c r="N2948" s="814"/>
      <c r="O2948" s="579">
        <f t="shared" si="281"/>
        <v>0</v>
      </c>
      <c r="P2948" s="585" t="e">
        <f t="shared" si="282"/>
        <v>#N/A</v>
      </c>
      <c r="Q2948" s="585"/>
      <c r="R2948" s="585"/>
      <c r="S2948" s="814"/>
      <c r="T2948" s="814"/>
      <c r="U2948" s="814"/>
      <c r="V2948" s="814"/>
    </row>
    <row r="2949" spans="1:22" ht="15.75" hidden="1" customHeight="1" thickBot="1" x14ac:dyDescent="0.25">
      <c r="A2949" s="580" t="str">
        <f t="shared" si="283"/>
        <v/>
      </c>
      <c r="B2949" s="814"/>
      <c r="C2949" s="814"/>
      <c r="D2949" s="814"/>
      <c r="E2949" s="814"/>
      <c r="F2949" s="814"/>
      <c r="G2949" s="814"/>
      <c r="H2949" s="814"/>
      <c r="I2949" s="814"/>
      <c r="J2949" s="814"/>
      <c r="K2949" s="814"/>
      <c r="L2949" s="814"/>
      <c r="M2949" s="814"/>
      <c r="N2949" s="814"/>
      <c r="O2949" s="579">
        <f t="shared" si="281"/>
        <v>0</v>
      </c>
      <c r="P2949" s="585" t="e">
        <f t="shared" si="282"/>
        <v>#N/A</v>
      </c>
      <c r="Q2949" s="585"/>
      <c r="R2949" s="585"/>
      <c r="S2949" s="814"/>
      <c r="T2949" s="814"/>
      <c r="U2949" s="814"/>
      <c r="V2949" s="814"/>
    </row>
    <row r="2950" spans="1:22" ht="15.75" hidden="1" customHeight="1" thickBot="1" x14ac:dyDescent="0.25">
      <c r="A2950" s="580" t="str">
        <f t="shared" si="283"/>
        <v/>
      </c>
      <c r="B2950" s="814"/>
      <c r="C2950" s="814"/>
      <c r="D2950" s="814"/>
      <c r="E2950" s="814"/>
      <c r="F2950" s="814"/>
      <c r="G2950" s="814"/>
      <c r="H2950" s="814"/>
      <c r="I2950" s="814"/>
      <c r="J2950" s="814"/>
      <c r="K2950" s="814"/>
      <c r="L2950" s="814"/>
      <c r="M2950" s="814"/>
      <c r="N2950" s="814"/>
      <c r="O2950" s="579">
        <f t="shared" si="281"/>
        <v>0</v>
      </c>
      <c r="P2950" s="585" t="e">
        <f t="shared" si="282"/>
        <v>#N/A</v>
      </c>
      <c r="Q2950" s="585"/>
      <c r="R2950" s="585"/>
      <c r="S2950" s="814"/>
      <c r="T2950" s="814"/>
      <c r="U2950" s="814"/>
      <c r="V2950" s="814"/>
    </row>
    <row r="2951" spans="1:22" ht="15.75" hidden="1" customHeight="1" thickBot="1" x14ac:dyDescent="0.25">
      <c r="A2951" s="580" t="str">
        <f t="shared" si="283"/>
        <v/>
      </c>
      <c r="B2951" s="814"/>
      <c r="C2951" s="814"/>
      <c r="D2951" s="814"/>
      <c r="E2951" s="814"/>
      <c r="F2951" s="814"/>
      <c r="G2951" s="814"/>
      <c r="H2951" s="814"/>
      <c r="I2951" s="814"/>
      <c r="J2951" s="814"/>
      <c r="K2951" s="814"/>
      <c r="L2951" s="814"/>
      <c r="M2951" s="814"/>
      <c r="N2951" s="814"/>
      <c r="O2951" s="579">
        <f t="shared" si="281"/>
        <v>0</v>
      </c>
      <c r="P2951" s="585" t="e">
        <f t="shared" si="282"/>
        <v>#N/A</v>
      </c>
      <c r="Q2951" s="585"/>
      <c r="R2951" s="585"/>
      <c r="S2951" s="814"/>
      <c r="T2951" s="814"/>
      <c r="U2951" s="814"/>
      <c r="V2951" s="814"/>
    </row>
    <row r="2952" spans="1:22" ht="15.75" hidden="1" customHeight="1" thickBot="1" x14ac:dyDescent="0.25">
      <c r="A2952" s="580" t="str">
        <f t="shared" si="283"/>
        <v/>
      </c>
      <c r="B2952" s="814"/>
      <c r="C2952" s="814"/>
      <c r="D2952" s="814"/>
      <c r="E2952" s="814"/>
      <c r="F2952" s="814"/>
      <c r="G2952" s="814"/>
      <c r="H2952" s="814"/>
      <c r="I2952" s="814"/>
      <c r="J2952" s="814"/>
      <c r="K2952" s="814"/>
      <c r="L2952" s="814"/>
      <c r="M2952" s="814"/>
      <c r="N2952" s="814"/>
      <c r="O2952" s="579">
        <f t="shared" si="281"/>
        <v>0</v>
      </c>
      <c r="P2952" s="585" t="e">
        <f t="shared" si="282"/>
        <v>#N/A</v>
      </c>
      <c r="Q2952" s="585"/>
      <c r="R2952" s="585"/>
      <c r="S2952" s="814"/>
      <c r="T2952" s="814"/>
      <c r="U2952" s="814"/>
      <c r="V2952" s="814"/>
    </row>
    <row r="2953" spans="1:22" ht="15.75" hidden="1" customHeight="1" thickBot="1" x14ac:dyDescent="0.25">
      <c r="A2953" s="580" t="str">
        <f t="shared" si="283"/>
        <v/>
      </c>
      <c r="B2953" s="814"/>
      <c r="C2953" s="814"/>
      <c r="D2953" s="814"/>
      <c r="E2953" s="814"/>
      <c r="F2953" s="814"/>
      <c r="G2953" s="814"/>
      <c r="H2953" s="814"/>
      <c r="I2953" s="814"/>
      <c r="J2953" s="814"/>
      <c r="K2953" s="814"/>
      <c r="L2953" s="814"/>
      <c r="M2953" s="814"/>
      <c r="N2953" s="814"/>
      <c r="O2953" s="579">
        <f t="shared" si="281"/>
        <v>0</v>
      </c>
      <c r="P2953" s="585" t="e">
        <f t="shared" si="282"/>
        <v>#N/A</v>
      </c>
      <c r="Q2953" s="585"/>
      <c r="R2953" s="585"/>
      <c r="S2953" s="814"/>
      <c r="T2953" s="814"/>
      <c r="U2953" s="814"/>
      <c r="V2953" s="814"/>
    </row>
    <row r="2954" spans="1:22" ht="15.75" hidden="1" customHeight="1" thickBot="1" x14ac:dyDescent="0.25">
      <c r="A2954" s="580" t="str">
        <f t="shared" si="283"/>
        <v/>
      </c>
      <c r="B2954" s="814"/>
      <c r="C2954" s="814"/>
      <c r="D2954" s="814"/>
      <c r="E2954" s="814"/>
      <c r="F2954" s="814"/>
      <c r="G2954" s="814"/>
      <c r="H2954" s="814"/>
      <c r="I2954" s="814"/>
      <c r="J2954" s="814"/>
      <c r="K2954" s="814"/>
      <c r="L2954" s="814"/>
      <c r="M2954" s="814"/>
      <c r="N2954" s="814"/>
      <c r="O2954" s="579">
        <f t="shared" si="281"/>
        <v>0</v>
      </c>
      <c r="P2954" s="585" t="e">
        <f t="shared" si="282"/>
        <v>#N/A</v>
      </c>
      <c r="Q2954" s="585"/>
      <c r="R2954" s="585"/>
      <c r="S2954" s="814"/>
      <c r="T2954" s="814"/>
      <c r="U2954" s="814"/>
      <c r="V2954" s="814"/>
    </row>
    <row r="2955" spans="1:22" ht="15.75" hidden="1" customHeight="1" thickBot="1" x14ac:dyDescent="0.25">
      <c r="A2955" s="580" t="str">
        <f t="shared" si="283"/>
        <v/>
      </c>
      <c r="B2955" s="814"/>
      <c r="C2955" s="814"/>
      <c r="D2955" s="814"/>
      <c r="E2955" s="814"/>
      <c r="F2955" s="814"/>
      <c r="G2955" s="814"/>
      <c r="H2955" s="814"/>
      <c r="I2955" s="814"/>
      <c r="J2955" s="814"/>
      <c r="K2955" s="814"/>
      <c r="L2955" s="814"/>
      <c r="M2955" s="814"/>
      <c r="N2955" s="814"/>
      <c r="O2955" s="579">
        <f t="shared" si="281"/>
        <v>0</v>
      </c>
      <c r="P2955" s="585" t="e">
        <f t="shared" si="282"/>
        <v>#N/A</v>
      </c>
      <c r="Q2955" s="585"/>
      <c r="R2955" s="585"/>
      <c r="S2955" s="814"/>
      <c r="T2955" s="814"/>
      <c r="U2955" s="814"/>
      <c r="V2955" s="814"/>
    </row>
    <row r="2956" spans="1:22" ht="15.75" hidden="1" customHeight="1" thickBot="1" x14ac:dyDescent="0.25">
      <c r="A2956" s="580" t="str">
        <f t="shared" si="283"/>
        <v/>
      </c>
      <c r="B2956" s="814"/>
      <c r="C2956" s="814"/>
      <c r="D2956" s="814"/>
      <c r="E2956" s="814"/>
      <c r="F2956" s="814"/>
      <c r="G2956" s="814"/>
      <c r="H2956" s="814"/>
      <c r="I2956" s="814"/>
      <c r="J2956" s="814"/>
      <c r="K2956" s="814"/>
      <c r="L2956" s="814"/>
      <c r="M2956" s="814"/>
      <c r="N2956" s="814"/>
      <c r="O2956" s="579">
        <f t="shared" si="281"/>
        <v>0</v>
      </c>
      <c r="P2956" s="585" t="e">
        <f t="shared" si="282"/>
        <v>#N/A</v>
      </c>
      <c r="Q2956" s="585"/>
      <c r="R2956" s="585"/>
      <c r="S2956" s="814"/>
      <c r="T2956" s="814"/>
      <c r="U2956" s="814"/>
      <c r="V2956" s="814"/>
    </row>
    <row r="2957" spans="1:22" ht="15.75" hidden="1" customHeight="1" thickBot="1" x14ac:dyDescent="0.25">
      <c r="A2957" s="580" t="str">
        <f t="shared" si="283"/>
        <v/>
      </c>
      <c r="B2957" s="814"/>
      <c r="C2957" s="814"/>
      <c r="D2957" s="814"/>
      <c r="E2957" s="814"/>
      <c r="F2957" s="814"/>
      <c r="G2957" s="814"/>
      <c r="H2957" s="814"/>
      <c r="I2957" s="814"/>
      <c r="J2957" s="814"/>
      <c r="K2957" s="814"/>
      <c r="L2957" s="814"/>
      <c r="M2957" s="814"/>
      <c r="N2957" s="814"/>
      <c r="O2957" s="579">
        <f t="shared" si="281"/>
        <v>0</v>
      </c>
      <c r="P2957" s="585" t="e">
        <f t="shared" si="282"/>
        <v>#N/A</v>
      </c>
      <c r="Q2957" s="585"/>
      <c r="R2957" s="585"/>
      <c r="S2957" s="814"/>
      <c r="T2957" s="814"/>
      <c r="U2957" s="814"/>
      <c r="V2957" s="814"/>
    </row>
    <row r="2958" spans="1:22" ht="15.75" hidden="1" customHeight="1" thickBot="1" x14ac:dyDescent="0.25">
      <c r="A2958" s="580" t="str">
        <f t="shared" si="283"/>
        <v/>
      </c>
      <c r="B2958" s="814"/>
      <c r="C2958" s="814"/>
      <c r="D2958" s="814"/>
      <c r="E2958" s="814"/>
      <c r="F2958" s="814"/>
      <c r="G2958" s="814"/>
      <c r="H2958" s="814"/>
      <c r="I2958" s="814"/>
      <c r="J2958" s="814"/>
      <c r="K2958" s="814"/>
      <c r="L2958" s="814"/>
      <c r="M2958" s="814"/>
      <c r="N2958" s="814"/>
      <c r="O2958" s="579">
        <f t="shared" si="281"/>
        <v>0</v>
      </c>
      <c r="P2958" s="585" t="e">
        <f t="shared" si="282"/>
        <v>#N/A</v>
      </c>
      <c r="Q2958" s="585"/>
      <c r="R2958" s="585"/>
      <c r="S2958" s="814"/>
      <c r="T2958" s="814"/>
      <c r="U2958" s="814"/>
      <c r="V2958" s="814"/>
    </row>
    <row r="2959" spans="1:22" ht="15.75" hidden="1" customHeight="1" thickBot="1" x14ac:dyDescent="0.25">
      <c r="A2959" s="580" t="str">
        <f t="shared" si="283"/>
        <v/>
      </c>
      <c r="B2959" s="814"/>
      <c r="C2959" s="814"/>
      <c r="D2959" s="814"/>
      <c r="E2959" s="814"/>
      <c r="F2959" s="814"/>
      <c r="G2959" s="814"/>
      <c r="H2959" s="814"/>
      <c r="I2959" s="814"/>
      <c r="J2959" s="814"/>
      <c r="K2959" s="814"/>
      <c r="L2959" s="814"/>
      <c r="M2959" s="814"/>
      <c r="N2959" s="814"/>
      <c r="O2959" s="579">
        <f t="shared" si="281"/>
        <v>0</v>
      </c>
      <c r="P2959" s="585" t="e">
        <f t="shared" si="282"/>
        <v>#N/A</v>
      </c>
      <c r="Q2959" s="585"/>
      <c r="R2959" s="585"/>
      <c r="S2959" s="814"/>
      <c r="T2959" s="814"/>
      <c r="U2959" s="814"/>
      <c r="V2959" s="814"/>
    </row>
    <row r="2960" spans="1:22" ht="15.75" hidden="1" customHeight="1" thickBot="1" x14ac:dyDescent="0.25">
      <c r="A2960" s="580" t="str">
        <f t="shared" si="283"/>
        <v/>
      </c>
      <c r="B2960" s="814"/>
      <c r="C2960" s="814"/>
      <c r="D2960" s="814"/>
      <c r="E2960" s="814"/>
      <c r="F2960" s="814"/>
      <c r="G2960" s="814"/>
      <c r="H2960" s="814"/>
      <c r="I2960" s="814"/>
      <c r="J2960" s="814"/>
      <c r="K2960" s="814"/>
      <c r="L2960" s="814"/>
      <c r="M2960" s="814"/>
      <c r="N2960" s="814"/>
      <c r="O2960" s="579">
        <f t="shared" si="281"/>
        <v>0</v>
      </c>
      <c r="P2960" s="585" t="e">
        <f t="shared" si="282"/>
        <v>#N/A</v>
      </c>
      <c r="Q2960" s="585"/>
      <c r="R2960" s="585"/>
      <c r="S2960" s="814"/>
      <c r="T2960" s="814"/>
      <c r="U2960" s="814"/>
      <c r="V2960" s="814"/>
    </row>
    <row r="2961" spans="1:22" ht="15.75" hidden="1" customHeight="1" thickBot="1" x14ac:dyDescent="0.25">
      <c r="A2961" s="580" t="str">
        <f t="shared" si="283"/>
        <v/>
      </c>
      <c r="B2961" s="814"/>
      <c r="C2961" s="814"/>
      <c r="D2961" s="814"/>
      <c r="E2961" s="814"/>
      <c r="F2961" s="814"/>
      <c r="G2961" s="814"/>
      <c r="H2961" s="814"/>
      <c r="I2961" s="814"/>
      <c r="J2961" s="814"/>
      <c r="K2961" s="814"/>
      <c r="L2961" s="814"/>
      <c r="M2961" s="814"/>
      <c r="N2961" s="814"/>
      <c r="O2961" s="579">
        <f t="shared" si="281"/>
        <v>0</v>
      </c>
      <c r="P2961" s="585" t="e">
        <f t="shared" si="282"/>
        <v>#N/A</v>
      </c>
      <c r="Q2961" s="585"/>
      <c r="R2961" s="585"/>
      <c r="S2961" s="814"/>
      <c r="T2961" s="814"/>
      <c r="U2961" s="814"/>
      <c r="V2961" s="814"/>
    </row>
    <row r="2962" spans="1:22" ht="15.75" hidden="1" customHeight="1" thickBot="1" x14ac:dyDescent="0.25">
      <c r="A2962" s="580" t="str">
        <f t="shared" si="283"/>
        <v/>
      </c>
      <c r="B2962" s="814"/>
      <c r="C2962" s="814"/>
      <c r="D2962" s="814"/>
      <c r="E2962" s="814"/>
      <c r="F2962" s="814"/>
      <c r="G2962" s="814"/>
      <c r="H2962" s="814"/>
      <c r="I2962" s="814"/>
      <c r="J2962" s="814"/>
      <c r="K2962" s="814"/>
      <c r="L2962" s="814"/>
      <c r="M2962" s="814"/>
      <c r="N2962" s="814"/>
      <c r="O2962" s="579">
        <f t="shared" si="281"/>
        <v>0</v>
      </c>
      <c r="P2962" s="585" t="e">
        <f t="shared" si="282"/>
        <v>#N/A</v>
      </c>
      <c r="Q2962" s="585"/>
      <c r="R2962" s="585"/>
      <c r="S2962" s="814"/>
      <c r="T2962" s="814"/>
      <c r="U2962" s="814"/>
      <c r="V2962" s="814"/>
    </row>
    <row r="2963" spans="1:22" ht="15.75" hidden="1" customHeight="1" thickBot="1" x14ac:dyDescent="0.25">
      <c r="A2963" s="580" t="str">
        <f t="shared" si="283"/>
        <v/>
      </c>
      <c r="B2963" s="814"/>
      <c r="C2963" s="814"/>
      <c r="D2963" s="814"/>
      <c r="E2963" s="814"/>
      <c r="F2963" s="814"/>
      <c r="G2963" s="814"/>
      <c r="H2963" s="814"/>
      <c r="I2963" s="814"/>
      <c r="J2963" s="814"/>
      <c r="K2963" s="814"/>
      <c r="L2963" s="814"/>
      <c r="M2963" s="814"/>
      <c r="N2963" s="814"/>
      <c r="O2963" s="579">
        <f t="shared" si="281"/>
        <v>0</v>
      </c>
      <c r="P2963" s="585" t="e">
        <f t="shared" si="282"/>
        <v>#N/A</v>
      </c>
      <c r="Q2963" s="585"/>
      <c r="R2963" s="585"/>
      <c r="S2963" s="814"/>
      <c r="T2963" s="814"/>
      <c r="U2963" s="814"/>
      <c r="V2963" s="814"/>
    </row>
    <row r="2964" spans="1:22" ht="15.75" hidden="1" customHeight="1" thickBot="1" x14ac:dyDescent="0.25">
      <c r="A2964" s="580" t="str">
        <f t="shared" si="283"/>
        <v/>
      </c>
      <c r="B2964" s="814"/>
      <c r="C2964" s="814"/>
      <c r="D2964" s="814"/>
      <c r="E2964" s="814"/>
      <c r="F2964" s="814"/>
      <c r="G2964" s="814"/>
      <c r="H2964" s="814"/>
      <c r="I2964" s="814"/>
      <c r="J2964" s="814"/>
      <c r="K2964" s="814"/>
      <c r="L2964" s="814"/>
      <c r="M2964" s="814"/>
      <c r="N2964" s="814"/>
      <c r="O2964" s="579">
        <f t="shared" si="281"/>
        <v>0</v>
      </c>
      <c r="P2964" s="585" t="e">
        <f t="shared" si="282"/>
        <v>#N/A</v>
      </c>
      <c r="Q2964" s="585"/>
      <c r="R2964" s="585"/>
      <c r="S2964" s="814"/>
      <c r="T2964" s="814"/>
      <c r="U2964" s="814"/>
      <c r="V2964" s="814"/>
    </row>
    <row r="2965" spans="1:22" ht="15.75" hidden="1" customHeight="1" thickBot="1" x14ac:dyDescent="0.25">
      <c r="A2965" s="580" t="str">
        <f t="shared" si="283"/>
        <v/>
      </c>
      <c r="B2965" s="814"/>
      <c r="C2965" s="814"/>
      <c r="D2965" s="814"/>
      <c r="E2965" s="814"/>
      <c r="F2965" s="814"/>
      <c r="G2965" s="814"/>
      <c r="H2965" s="814"/>
      <c r="I2965" s="814"/>
      <c r="J2965" s="814"/>
      <c r="K2965" s="814"/>
      <c r="L2965" s="814"/>
      <c r="M2965" s="814"/>
      <c r="N2965" s="814"/>
      <c r="O2965" s="579">
        <f t="shared" si="281"/>
        <v>0</v>
      </c>
      <c r="P2965" s="585" t="e">
        <f t="shared" si="282"/>
        <v>#N/A</v>
      </c>
      <c r="Q2965" s="585"/>
      <c r="R2965" s="585"/>
      <c r="S2965" s="814"/>
      <c r="T2965" s="814"/>
      <c r="U2965" s="814"/>
      <c r="V2965" s="814"/>
    </row>
    <row r="2966" spans="1:22" ht="15.75" hidden="1" customHeight="1" thickBot="1" x14ac:dyDescent="0.25">
      <c r="A2966" s="580" t="str">
        <f t="shared" si="283"/>
        <v/>
      </c>
      <c r="B2966" s="814"/>
      <c r="C2966" s="814"/>
      <c r="D2966" s="814"/>
      <c r="E2966" s="814"/>
      <c r="F2966" s="814"/>
      <c r="G2966" s="814"/>
      <c r="H2966" s="814"/>
      <c r="I2966" s="814"/>
      <c r="J2966" s="814"/>
      <c r="K2966" s="814"/>
      <c r="L2966" s="814"/>
      <c r="M2966" s="814"/>
      <c r="N2966" s="814"/>
      <c r="O2966" s="579">
        <f t="shared" si="281"/>
        <v>0</v>
      </c>
      <c r="P2966" s="585" t="e">
        <f t="shared" si="282"/>
        <v>#N/A</v>
      </c>
      <c r="Q2966" s="585"/>
      <c r="R2966" s="585"/>
      <c r="S2966" s="814"/>
      <c r="T2966" s="814"/>
      <c r="U2966" s="814"/>
      <c r="V2966" s="814"/>
    </row>
    <row r="2967" spans="1:22" ht="15.75" hidden="1" customHeight="1" thickBot="1" x14ac:dyDescent="0.25">
      <c r="A2967" s="580" t="str">
        <f t="shared" si="283"/>
        <v/>
      </c>
      <c r="B2967" s="814"/>
      <c r="C2967" s="814"/>
      <c r="D2967" s="814"/>
      <c r="E2967" s="814"/>
      <c r="F2967" s="814"/>
      <c r="G2967" s="814"/>
      <c r="H2967" s="814"/>
      <c r="I2967" s="814"/>
      <c r="J2967" s="814"/>
      <c r="K2967" s="814"/>
      <c r="L2967" s="814"/>
      <c r="M2967" s="814"/>
      <c r="N2967" s="814"/>
      <c r="O2967" s="579">
        <f t="shared" si="281"/>
        <v>0</v>
      </c>
      <c r="P2967" s="585" t="e">
        <f t="shared" si="282"/>
        <v>#N/A</v>
      </c>
      <c r="Q2967" s="585"/>
      <c r="R2967" s="585"/>
      <c r="S2967" s="814"/>
      <c r="T2967" s="814"/>
      <c r="U2967" s="814"/>
      <c r="V2967" s="814"/>
    </row>
    <row r="2968" spans="1:22" ht="15.75" hidden="1" customHeight="1" thickBot="1" x14ac:dyDescent="0.25">
      <c r="A2968" s="580" t="str">
        <f t="shared" si="283"/>
        <v/>
      </c>
      <c r="B2968" s="814"/>
      <c r="C2968" s="814"/>
      <c r="D2968" s="814"/>
      <c r="E2968" s="814"/>
      <c r="F2968" s="814"/>
      <c r="G2968" s="814"/>
      <c r="H2968" s="814"/>
      <c r="I2968" s="814"/>
      <c r="J2968" s="814"/>
      <c r="K2968" s="814"/>
      <c r="L2968" s="814"/>
      <c r="M2968" s="814"/>
      <c r="N2968" s="814"/>
      <c r="O2968" s="579">
        <f t="shared" si="281"/>
        <v>0</v>
      </c>
      <c r="P2968" s="585" t="e">
        <f t="shared" si="282"/>
        <v>#N/A</v>
      </c>
      <c r="Q2968" s="585"/>
      <c r="R2968" s="585"/>
      <c r="S2968" s="814"/>
      <c r="T2968" s="814"/>
      <c r="U2968" s="814"/>
      <c r="V2968" s="814"/>
    </row>
    <row r="2969" spans="1:22" ht="15.75" hidden="1" customHeight="1" thickBot="1" x14ac:dyDescent="0.25">
      <c r="A2969" s="580" t="str">
        <f t="shared" si="283"/>
        <v/>
      </c>
      <c r="B2969" s="814"/>
      <c r="C2969" s="814"/>
      <c r="D2969" s="814"/>
      <c r="E2969" s="814"/>
      <c r="F2969" s="814"/>
      <c r="G2969" s="814"/>
      <c r="H2969" s="814"/>
      <c r="I2969" s="814"/>
      <c r="J2969" s="814"/>
      <c r="K2969" s="814"/>
      <c r="L2969" s="814"/>
      <c r="M2969" s="814"/>
      <c r="N2969" s="814"/>
      <c r="O2969" s="579">
        <f t="shared" si="281"/>
        <v>0</v>
      </c>
      <c r="P2969" s="585" t="e">
        <f t="shared" si="282"/>
        <v>#N/A</v>
      </c>
      <c r="Q2969" s="585"/>
      <c r="R2969" s="585"/>
      <c r="S2969" s="814"/>
      <c r="T2969" s="814"/>
      <c r="U2969" s="814"/>
      <c r="V2969" s="814"/>
    </row>
    <row r="2970" spans="1:22" ht="15.75" hidden="1" customHeight="1" thickBot="1" x14ac:dyDescent="0.25">
      <c r="A2970" s="580" t="str">
        <f t="shared" si="283"/>
        <v/>
      </c>
      <c r="B2970" s="814"/>
      <c r="C2970" s="814"/>
      <c r="D2970" s="814"/>
      <c r="E2970" s="814"/>
      <c r="F2970" s="814"/>
      <c r="G2970" s="814"/>
      <c r="H2970" s="814"/>
      <c r="I2970" s="814"/>
      <c r="J2970" s="814"/>
      <c r="K2970" s="814"/>
      <c r="L2970" s="814"/>
      <c r="M2970" s="814"/>
      <c r="N2970" s="814"/>
      <c r="O2970" s="579">
        <f t="shared" si="281"/>
        <v>0</v>
      </c>
      <c r="P2970" s="585" t="e">
        <f t="shared" si="282"/>
        <v>#N/A</v>
      </c>
      <c r="Q2970" s="585"/>
      <c r="R2970" s="585"/>
      <c r="S2970" s="814"/>
      <c r="T2970" s="814"/>
      <c r="U2970" s="814"/>
      <c r="V2970" s="814"/>
    </row>
    <row r="2971" spans="1:22" ht="15.75" hidden="1" customHeight="1" thickBot="1" x14ac:dyDescent="0.25">
      <c r="A2971" s="580" t="str">
        <f t="shared" si="283"/>
        <v/>
      </c>
      <c r="B2971" s="814"/>
      <c r="C2971" s="814"/>
      <c r="D2971" s="814"/>
      <c r="E2971" s="814"/>
      <c r="F2971" s="814"/>
      <c r="G2971" s="814"/>
      <c r="H2971" s="814"/>
      <c r="I2971" s="814"/>
      <c r="J2971" s="814"/>
      <c r="K2971" s="814"/>
      <c r="L2971" s="814"/>
      <c r="M2971" s="814"/>
      <c r="N2971" s="814"/>
      <c r="O2971" s="579">
        <f t="shared" si="281"/>
        <v>0</v>
      </c>
      <c r="P2971" s="585" t="e">
        <f t="shared" si="282"/>
        <v>#N/A</v>
      </c>
      <c r="Q2971" s="585"/>
      <c r="R2971" s="585"/>
      <c r="S2971" s="814"/>
      <c r="T2971" s="814"/>
      <c r="U2971" s="814"/>
      <c r="V2971" s="814"/>
    </row>
    <row r="2972" spans="1:22" ht="15.75" hidden="1" customHeight="1" thickBot="1" x14ac:dyDescent="0.25">
      <c r="A2972" s="580" t="str">
        <f t="shared" si="283"/>
        <v/>
      </c>
      <c r="B2972" s="814"/>
      <c r="C2972" s="814"/>
      <c r="D2972" s="814"/>
      <c r="E2972" s="814"/>
      <c r="F2972" s="814"/>
      <c r="G2972" s="814"/>
      <c r="H2972" s="814"/>
      <c r="I2972" s="814"/>
      <c r="J2972" s="814"/>
      <c r="K2972" s="814"/>
      <c r="L2972" s="814"/>
      <c r="M2972" s="814"/>
      <c r="N2972" s="814"/>
      <c r="O2972" s="579">
        <f t="shared" si="281"/>
        <v>0</v>
      </c>
      <c r="P2972" s="585" t="e">
        <f t="shared" si="282"/>
        <v>#N/A</v>
      </c>
      <c r="Q2972" s="585"/>
      <c r="R2972" s="585"/>
      <c r="S2972" s="814"/>
      <c r="T2972" s="814"/>
      <c r="U2972" s="814"/>
      <c r="V2972" s="814"/>
    </row>
    <row r="2973" spans="1:22" ht="15.75" hidden="1" customHeight="1" thickBot="1" x14ac:dyDescent="0.25">
      <c r="A2973" s="580" t="str">
        <f t="shared" si="283"/>
        <v/>
      </c>
      <c r="B2973" s="814"/>
      <c r="C2973" s="814"/>
      <c r="D2973" s="814"/>
      <c r="E2973" s="814"/>
      <c r="F2973" s="814"/>
      <c r="G2973" s="814"/>
      <c r="H2973" s="814"/>
      <c r="I2973" s="814"/>
      <c r="J2973" s="814"/>
      <c r="K2973" s="814"/>
      <c r="L2973" s="814"/>
      <c r="M2973" s="814"/>
      <c r="N2973" s="814"/>
      <c r="O2973" s="579">
        <f t="shared" si="281"/>
        <v>0</v>
      </c>
      <c r="P2973" s="585" t="e">
        <f t="shared" si="282"/>
        <v>#N/A</v>
      </c>
      <c r="Q2973" s="585"/>
      <c r="R2973" s="585"/>
      <c r="S2973" s="814"/>
      <c r="T2973" s="814"/>
      <c r="U2973" s="814"/>
      <c r="V2973" s="814"/>
    </row>
    <row r="2974" spans="1:22" ht="15.75" hidden="1" customHeight="1" thickBot="1" x14ac:dyDescent="0.25">
      <c r="A2974" s="580" t="str">
        <f t="shared" si="283"/>
        <v/>
      </c>
      <c r="B2974" s="814"/>
      <c r="C2974" s="814"/>
      <c r="D2974" s="814"/>
      <c r="E2974" s="814"/>
      <c r="F2974" s="814"/>
      <c r="G2974" s="814"/>
      <c r="H2974" s="814"/>
      <c r="I2974" s="814"/>
      <c r="J2974" s="814"/>
      <c r="K2974" s="814"/>
      <c r="L2974" s="814"/>
      <c r="M2974" s="814"/>
      <c r="N2974" s="814"/>
      <c r="O2974" s="579">
        <f t="shared" si="281"/>
        <v>0</v>
      </c>
      <c r="P2974" s="585" t="e">
        <f t="shared" si="282"/>
        <v>#N/A</v>
      </c>
      <c r="Q2974" s="585"/>
      <c r="R2974" s="585"/>
      <c r="S2974" s="814"/>
      <c r="T2974" s="814"/>
      <c r="U2974" s="814"/>
      <c r="V2974" s="814"/>
    </row>
    <row r="2975" spans="1:22" ht="15.75" hidden="1" customHeight="1" thickBot="1" x14ac:dyDescent="0.25">
      <c r="A2975" s="580" t="str">
        <f t="shared" si="283"/>
        <v/>
      </c>
      <c r="B2975" s="814"/>
      <c r="C2975" s="814"/>
      <c r="D2975" s="814"/>
      <c r="E2975" s="814"/>
      <c r="F2975" s="814"/>
      <c r="G2975" s="814"/>
      <c r="H2975" s="814"/>
      <c r="I2975" s="814"/>
      <c r="J2975" s="814"/>
      <c r="K2975" s="814"/>
      <c r="L2975" s="814"/>
      <c r="M2975" s="814"/>
      <c r="N2975" s="814"/>
      <c r="O2975" s="579">
        <f t="shared" si="281"/>
        <v>0</v>
      </c>
      <c r="P2975" s="585" t="e">
        <f t="shared" si="282"/>
        <v>#N/A</v>
      </c>
      <c r="Q2975" s="585"/>
      <c r="R2975" s="585"/>
      <c r="S2975" s="814"/>
      <c r="T2975" s="814"/>
      <c r="U2975" s="814"/>
      <c r="V2975" s="814"/>
    </row>
    <row r="2976" spans="1:22" ht="15.75" hidden="1" customHeight="1" thickBot="1" x14ac:dyDescent="0.25">
      <c r="A2976" s="580" t="str">
        <f t="shared" si="283"/>
        <v/>
      </c>
      <c r="B2976" s="814"/>
      <c r="C2976" s="814"/>
      <c r="D2976" s="814"/>
      <c r="E2976" s="814"/>
      <c r="F2976" s="814"/>
      <c r="G2976" s="814"/>
      <c r="H2976" s="814"/>
      <c r="I2976" s="814"/>
      <c r="J2976" s="814"/>
      <c r="K2976" s="814"/>
      <c r="L2976" s="814"/>
      <c r="M2976" s="814"/>
      <c r="N2976" s="814"/>
      <c r="O2976" s="579">
        <f t="shared" si="281"/>
        <v>0</v>
      </c>
      <c r="P2976" s="585" t="e">
        <f t="shared" si="282"/>
        <v>#N/A</v>
      </c>
      <c r="Q2976" s="585"/>
      <c r="R2976" s="585"/>
      <c r="S2976" s="814"/>
      <c r="T2976" s="814"/>
      <c r="U2976" s="814"/>
      <c r="V2976" s="814"/>
    </row>
    <row r="2977" spans="1:22" ht="15.75" hidden="1" customHeight="1" thickBot="1" x14ac:dyDescent="0.25">
      <c r="A2977" s="580" t="str">
        <f t="shared" si="283"/>
        <v/>
      </c>
      <c r="B2977" s="814"/>
      <c r="C2977" s="814"/>
      <c r="D2977" s="814"/>
      <c r="E2977" s="814"/>
      <c r="F2977" s="814"/>
      <c r="G2977" s="814"/>
      <c r="H2977" s="814"/>
      <c r="I2977" s="814"/>
      <c r="J2977" s="814"/>
      <c r="K2977" s="814"/>
      <c r="L2977" s="814"/>
      <c r="M2977" s="814"/>
      <c r="N2977" s="814"/>
      <c r="O2977" s="579">
        <f t="shared" si="281"/>
        <v>0</v>
      </c>
      <c r="P2977" s="585" t="e">
        <f t="shared" si="282"/>
        <v>#N/A</v>
      </c>
      <c r="Q2977" s="585"/>
      <c r="R2977" s="585"/>
      <c r="S2977" s="814"/>
      <c r="T2977" s="814"/>
      <c r="U2977" s="814"/>
      <c r="V2977" s="814"/>
    </row>
    <row r="2978" spans="1:22" ht="15.75" hidden="1" customHeight="1" thickBot="1" x14ac:dyDescent="0.25">
      <c r="A2978" s="580" t="str">
        <f t="shared" si="283"/>
        <v/>
      </c>
      <c r="B2978" s="814"/>
      <c r="C2978" s="814"/>
      <c r="D2978" s="814"/>
      <c r="E2978" s="814"/>
      <c r="F2978" s="814"/>
      <c r="G2978" s="814"/>
      <c r="H2978" s="814"/>
      <c r="I2978" s="814"/>
      <c r="J2978" s="814"/>
      <c r="K2978" s="814"/>
      <c r="L2978" s="814"/>
      <c r="M2978" s="814"/>
      <c r="N2978" s="814"/>
      <c r="O2978" s="579">
        <f t="shared" si="281"/>
        <v>0</v>
      </c>
      <c r="P2978" s="585" t="e">
        <f t="shared" si="282"/>
        <v>#N/A</v>
      </c>
      <c r="Q2978" s="585"/>
      <c r="R2978" s="585"/>
      <c r="S2978" s="814"/>
      <c r="T2978" s="814"/>
      <c r="U2978" s="814"/>
      <c r="V2978" s="814"/>
    </row>
    <row r="2979" spans="1:22" ht="15.75" hidden="1" customHeight="1" thickBot="1" x14ac:dyDescent="0.25">
      <c r="A2979" s="580" t="str">
        <f t="shared" si="283"/>
        <v/>
      </c>
      <c r="B2979" s="814"/>
      <c r="C2979" s="814"/>
      <c r="D2979" s="814"/>
      <c r="E2979" s="814"/>
      <c r="F2979" s="814"/>
      <c r="G2979" s="814"/>
      <c r="H2979" s="814"/>
      <c r="I2979" s="814"/>
      <c r="J2979" s="814"/>
      <c r="K2979" s="814"/>
      <c r="L2979" s="814"/>
      <c r="M2979" s="814"/>
      <c r="N2979" s="814"/>
      <c r="O2979" s="579">
        <f t="shared" si="281"/>
        <v>0</v>
      </c>
      <c r="P2979" s="585" t="e">
        <f t="shared" si="282"/>
        <v>#N/A</v>
      </c>
      <c r="Q2979" s="585"/>
      <c r="R2979" s="585"/>
      <c r="S2979" s="814"/>
      <c r="T2979" s="814"/>
      <c r="U2979" s="814"/>
      <c r="V2979" s="814"/>
    </row>
    <row r="2980" spans="1:22" ht="15.75" hidden="1" customHeight="1" thickBot="1" x14ac:dyDescent="0.25">
      <c r="A2980" s="580" t="str">
        <f t="shared" si="283"/>
        <v/>
      </c>
      <c r="B2980" s="814"/>
      <c r="C2980" s="814"/>
      <c r="D2980" s="814"/>
      <c r="E2980" s="814"/>
      <c r="F2980" s="814"/>
      <c r="G2980" s="814"/>
      <c r="H2980" s="814"/>
      <c r="I2980" s="814"/>
      <c r="J2980" s="814"/>
      <c r="K2980" s="814"/>
      <c r="L2980" s="814"/>
      <c r="M2980" s="814"/>
      <c r="N2980" s="814"/>
      <c r="O2980" s="579">
        <f t="shared" si="281"/>
        <v>0</v>
      </c>
      <c r="P2980" s="585" t="e">
        <f t="shared" si="282"/>
        <v>#N/A</v>
      </c>
      <c r="Q2980" s="585"/>
      <c r="R2980" s="585"/>
      <c r="S2980" s="814"/>
      <c r="T2980" s="814"/>
      <c r="U2980" s="814"/>
      <c r="V2980" s="814"/>
    </row>
    <row r="2981" spans="1:22" ht="15.75" hidden="1" customHeight="1" thickBot="1" x14ac:dyDescent="0.25">
      <c r="A2981" s="580" t="str">
        <f t="shared" si="283"/>
        <v/>
      </c>
      <c r="B2981" s="814"/>
      <c r="C2981" s="814"/>
      <c r="D2981" s="814"/>
      <c r="E2981" s="814"/>
      <c r="F2981" s="814"/>
      <c r="G2981" s="814"/>
      <c r="H2981" s="814"/>
      <c r="I2981" s="814"/>
      <c r="J2981" s="814"/>
      <c r="K2981" s="814"/>
      <c r="L2981" s="814"/>
      <c r="M2981" s="814"/>
      <c r="N2981" s="814"/>
      <c r="O2981" s="579">
        <f t="shared" si="281"/>
        <v>0</v>
      </c>
      <c r="P2981" s="585" t="e">
        <f t="shared" si="282"/>
        <v>#N/A</v>
      </c>
      <c r="Q2981" s="585"/>
      <c r="R2981" s="585"/>
      <c r="S2981" s="814"/>
      <c r="T2981" s="814"/>
      <c r="U2981" s="814"/>
      <c r="V2981" s="814"/>
    </row>
    <row r="2982" spans="1:22" ht="15.75" hidden="1" customHeight="1" thickBot="1" x14ac:dyDescent="0.25">
      <c r="A2982" s="580" t="str">
        <f t="shared" si="283"/>
        <v/>
      </c>
      <c r="B2982" s="814"/>
      <c r="C2982" s="814"/>
      <c r="D2982" s="814"/>
      <c r="E2982" s="814"/>
      <c r="F2982" s="814"/>
      <c r="G2982" s="814"/>
      <c r="H2982" s="814"/>
      <c r="I2982" s="814"/>
      <c r="J2982" s="814"/>
      <c r="K2982" s="814"/>
      <c r="L2982" s="814"/>
      <c r="M2982" s="814"/>
      <c r="N2982" s="814"/>
      <c r="O2982" s="579">
        <f t="shared" si="281"/>
        <v>0</v>
      </c>
      <c r="P2982" s="585" t="e">
        <f t="shared" si="282"/>
        <v>#N/A</v>
      </c>
      <c r="Q2982" s="585"/>
      <c r="R2982" s="585"/>
      <c r="S2982" s="814"/>
      <c r="T2982" s="814"/>
      <c r="U2982" s="814"/>
      <c r="V2982" s="814"/>
    </row>
    <row r="2983" spans="1:22" ht="15.75" hidden="1" customHeight="1" thickBot="1" x14ac:dyDescent="0.25">
      <c r="A2983" s="580" t="str">
        <f t="shared" si="283"/>
        <v/>
      </c>
      <c r="B2983" s="814"/>
      <c r="C2983" s="814"/>
      <c r="D2983" s="814"/>
      <c r="E2983" s="814"/>
      <c r="F2983" s="814"/>
      <c r="G2983" s="814"/>
      <c r="H2983" s="814"/>
      <c r="I2983" s="814"/>
      <c r="J2983" s="814"/>
      <c r="K2983" s="814"/>
      <c r="L2983" s="814"/>
      <c r="M2983" s="814"/>
      <c r="N2983" s="814"/>
      <c r="O2983" s="579">
        <f t="shared" si="281"/>
        <v>0</v>
      </c>
      <c r="P2983" s="585" t="e">
        <f t="shared" si="282"/>
        <v>#N/A</v>
      </c>
      <c r="Q2983" s="585"/>
      <c r="R2983" s="585"/>
      <c r="S2983" s="814"/>
      <c r="T2983" s="814"/>
      <c r="U2983" s="814"/>
      <c r="V2983" s="814"/>
    </row>
    <row r="2984" spans="1:22" ht="15.75" hidden="1" customHeight="1" thickBot="1" x14ac:dyDescent="0.25">
      <c r="A2984" s="580" t="str">
        <f t="shared" si="283"/>
        <v/>
      </c>
      <c r="B2984" s="814"/>
      <c r="C2984" s="814"/>
      <c r="D2984" s="814"/>
      <c r="E2984" s="814"/>
      <c r="F2984" s="814"/>
      <c r="G2984" s="814"/>
      <c r="H2984" s="814"/>
      <c r="I2984" s="814"/>
      <c r="J2984" s="814"/>
      <c r="K2984" s="814"/>
      <c r="L2984" s="814"/>
      <c r="M2984" s="814"/>
      <c r="N2984" s="814"/>
      <c r="O2984" s="579">
        <f t="shared" si="281"/>
        <v>0</v>
      </c>
      <c r="P2984" s="585" t="e">
        <f t="shared" si="282"/>
        <v>#N/A</v>
      </c>
      <c r="Q2984" s="585"/>
      <c r="R2984" s="585"/>
      <c r="S2984" s="814"/>
      <c r="T2984" s="814"/>
      <c r="U2984" s="814"/>
      <c r="V2984" s="814"/>
    </row>
    <row r="2985" spans="1:22" ht="15.75" hidden="1" customHeight="1" thickBot="1" x14ac:dyDescent="0.25">
      <c r="A2985" s="580" t="str">
        <f t="shared" si="283"/>
        <v/>
      </c>
      <c r="B2985" s="814"/>
      <c r="C2985" s="814"/>
      <c r="D2985" s="814"/>
      <c r="E2985" s="814"/>
      <c r="F2985" s="814"/>
      <c r="G2985" s="814"/>
      <c r="H2985" s="814"/>
      <c r="I2985" s="814"/>
      <c r="J2985" s="814"/>
      <c r="K2985" s="814"/>
      <c r="L2985" s="814"/>
      <c r="M2985" s="814"/>
      <c r="N2985" s="814"/>
      <c r="O2985" s="579">
        <f t="shared" si="281"/>
        <v>0</v>
      </c>
      <c r="P2985" s="585" t="e">
        <f t="shared" si="282"/>
        <v>#N/A</v>
      </c>
      <c r="Q2985" s="585"/>
      <c r="R2985" s="585"/>
      <c r="S2985" s="814"/>
      <c r="T2985" s="814"/>
      <c r="U2985" s="814"/>
      <c r="V2985" s="814"/>
    </row>
    <row r="2986" spans="1:22" ht="15.75" hidden="1" customHeight="1" thickBot="1" x14ac:dyDescent="0.25">
      <c r="A2986" s="580" t="str">
        <f t="shared" si="283"/>
        <v/>
      </c>
      <c r="B2986" s="814"/>
      <c r="C2986" s="814"/>
      <c r="D2986" s="814"/>
      <c r="E2986" s="814"/>
      <c r="F2986" s="814"/>
      <c r="G2986" s="814"/>
      <c r="H2986" s="814"/>
      <c r="I2986" s="814"/>
      <c r="J2986" s="814"/>
      <c r="K2986" s="814"/>
      <c r="L2986" s="814"/>
      <c r="M2986" s="814"/>
      <c r="N2986" s="814"/>
      <c r="O2986" s="579">
        <f t="shared" si="281"/>
        <v>0</v>
      </c>
      <c r="P2986" s="585" t="e">
        <f t="shared" si="282"/>
        <v>#N/A</v>
      </c>
      <c r="Q2986" s="585"/>
      <c r="R2986" s="585"/>
      <c r="S2986" s="814"/>
      <c r="T2986" s="814"/>
      <c r="U2986" s="814"/>
      <c r="V2986" s="814"/>
    </row>
    <row r="2987" spans="1:22" ht="15.75" hidden="1" customHeight="1" thickBot="1" x14ac:dyDescent="0.25">
      <c r="A2987" s="580" t="str">
        <f t="shared" si="283"/>
        <v/>
      </c>
      <c r="B2987" s="814"/>
      <c r="C2987" s="814"/>
      <c r="D2987" s="814"/>
      <c r="E2987" s="814"/>
      <c r="F2987" s="814"/>
      <c r="G2987" s="814"/>
      <c r="H2987" s="814"/>
      <c r="I2987" s="814"/>
      <c r="J2987" s="814"/>
      <c r="K2987" s="814"/>
      <c r="L2987" s="814"/>
      <c r="M2987" s="814"/>
      <c r="N2987" s="814"/>
      <c r="O2987" s="579">
        <f t="shared" si="281"/>
        <v>0</v>
      </c>
      <c r="P2987" s="585" t="e">
        <f t="shared" si="282"/>
        <v>#N/A</v>
      </c>
      <c r="Q2987" s="585"/>
      <c r="R2987" s="585"/>
      <c r="S2987" s="814"/>
      <c r="T2987" s="814"/>
      <c r="U2987" s="814"/>
      <c r="V2987" s="814"/>
    </row>
    <row r="2988" spans="1:22" ht="15.75" hidden="1" customHeight="1" thickBot="1" x14ac:dyDescent="0.25">
      <c r="A2988" s="580" t="str">
        <f t="shared" si="283"/>
        <v/>
      </c>
      <c r="B2988" s="814"/>
      <c r="C2988" s="814"/>
      <c r="D2988" s="814"/>
      <c r="E2988" s="814"/>
      <c r="F2988" s="814"/>
      <c r="G2988" s="814"/>
      <c r="H2988" s="814"/>
      <c r="I2988" s="814"/>
      <c r="J2988" s="814"/>
      <c r="K2988" s="814"/>
      <c r="L2988" s="814"/>
      <c r="M2988" s="814"/>
      <c r="N2988" s="814"/>
      <c r="O2988" s="579">
        <f t="shared" si="281"/>
        <v>0</v>
      </c>
      <c r="P2988" s="585" t="e">
        <f t="shared" si="282"/>
        <v>#N/A</v>
      </c>
      <c r="Q2988" s="585"/>
      <c r="R2988" s="585"/>
      <c r="S2988" s="814"/>
      <c r="T2988" s="814"/>
      <c r="U2988" s="814"/>
      <c r="V2988" s="814"/>
    </row>
    <row r="2989" spans="1:22" ht="15.75" hidden="1" customHeight="1" thickBot="1" x14ac:dyDescent="0.25">
      <c r="A2989" s="580" t="str">
        <f t="shared" si="283"/>
        <v/>
      </c>
      <c r="B2989" s="814"/>
      <c r="C2989" s="814"/>
      <c r="D2989" s="814"/>
      <c r="E2989" s="814"/>
      <c r="F2989" s="814"/>
      <c r="G2989" s="814"/>
      <c r="H2989" s="814"/>
      <c r="I2989" s="814"/>
      <c r="J2989" s="814"/>
      <c r="K2989" s="814"/>
      <c r="L2989" s="814"/>
      <c r="M2989" s="814"/>
      <c r="N2989" s="814"/>
      <c r="O2989" s="579">
        <f t="shared" si="281"/>
        <v>0</v>
      </c>
      <c r="P2989" s="585" t="e">
        <f t="shared" si="282"/>
        <v>#N/A</v>
      </c>
      <c r="Q2989" s="585"/>
      <c r="R2989" s="585"/>
      <c r="S2989" s="814"/>
      <c r="T2989" s="814"/>
      <c r="U2989" s="814"/>
      <c r="V2989" s="814"/>
    </row>
    <row r="2990" spans="1:22" ht="15.75" hidden="1" customHeight="1" thickBot="1" x14ac:dyDescent="0.25">
      <c r="A2990" s="580" t="str">
        <f t="shared" si="283"/>
        <v/>
      </c>
      <c r="B2990" s="814"/>
      <c r="C2990" s="814"/>
      <c r="D2990" s="814"/>
      <c r="E2990" s="814"/>
      <c r="F2990" s="814"/>
      <c r="G2990" s="814"/>
      <c r="H2990" s="814"/>
      <c r="I2990" s="814"/>
      <c r="J2990" s="814"/>
      <c r="K2990" s="814"/>
      <c r="L2990" s="814"/>
      <c r="M2990" s="814"/>
      <c r="N2990" s="814"/>
      <c r="O2990" s="579">
        <f t="shared" si="281"/>
        <v>0</v>
      </c>
      <c r="P2990" s="585" t="e">
        <f t="shared" si="282"/>
        <v>#N/A</v>
      </c>
      <c r="Q2990" s="585"/>
      <c r="R2990" s="585"/>
      <c r="S2990" s="814"/>
      <c r="T2990" s="814"/>
      <c r="U2990" s="814"/>
      <c r="V2990" s="814"/>
    </row>
    <row r="2991" spans="1:22" ht="15.75" hidden="1" customHeight="1" thickBot="1" x14ac:dyDescent="0.25">
      <c r="A2991" s="580" t="str">
        <f t="shared" si="283"/>
        <v/>
      </c>
      <c r="B2991" s="814"/>
      <c r="C2991" s="814"/>
      <c r="D2991" s="814"/>
      <c r="E2991" s="814"/>
      <c r="F2991" s="814"/>
      <c r="G2991" s="814"/>
      <c r="H2991" s="814"/>
      <c r="I2991" s="814"/>
      <c r="J2991" s="814"/>
      <c r="K2991" s="814"/>
      <c r="L2991" s="814"/>
      <c r="M2991" s="814"/>
      <c r="N2991" s="814"/>
      <c r="O2991" s="579">
        <f t="shared" si="281"/>
        <v>0</v>
      </c>
      <c r="P2991" s="585" t="e">
        <f t="shared" si="282"/>
        <v>#N/A</v>
      </c>
      <c r="Q2991" s="585"/>
      <c r="R2991" s="585"/>
      <c r="S2991" s="814"/>
      <c r="T2991" s="814"/>
      <c r="U2991" s="814"/>
      <c r="V2991" s="814"/>
    </row>
    <row r="2992" spans="1:22" ht="15.75" hidden="1" customHeight="1" thickBot="1" x14ac:dyDescent="0.25">
      <c r="A2992" s="580" t="str">
        <f t="shared" si="283"/>
        <v/>
      </c>
      <c r="B2992" s="814"/>
      <c r="C2992" s="814"/>
      <c r="D2992" s="814"/>
      <c r="E2992" s="814"/>
      <c r="F2992" s="814"/>
      <c r="G2992" s="814"/>
      <c r="H2992" s="814"/>
      <c r="I2992" s="814"/>
      <c r="J2992" s="814"/>
      <c r="K2992" s="814"/>
      <c r="L2992" s="814"/>
      <c r="M2992" s="814"/>
      <c r="N2992" s="814"/>
      <c r="O2992" s="579">
        <f t="shared" si="281"/>
        <v>0</v>
      </c>
      <c r="P2992" s="585" t="e">
        <f t="shared" si="282"/>
        <v>#N/A</v>
      </c>
      <c r="Q2992" s="585"/>
      <c r="R2992" s="585"/>
      <c r="S2992" s="814"/>
      <c r="T2992" s="814"/>
      <c r="U2992" s="814"/>
      <c r="V2992" s="814"/>
    </row>
    <row r="2993" spans="1:22" ht="15.75" hidden="1" customHeight="1" thickBot="1" x14ac:dyDescent="0.25">
      <c r="A2993" s="580" t="str">
        <f t="shared" si="283"/>
        <v/>
      </c>
      <c r="B2993" s="814"/>
      <c r="C2993" s="814"/>
      <c r="D2993" s="814"/>
      <c r="E2993" s="814"/>
      <c r="F2993" s="814"/>
      <c r="G2993" s="814"/>
      <c r="H2993" s="814"/>
      <c r="I2993" s="814"/>
      <c r="J2993" s="814"/>
      <c r="K2993" s="814"/>
      <c r="L2993" s="814"/>
      <c r="M2993" s="814"/>
      <c r="N2993" s="814"/>
      <c r="O2993" s="579">
        <f t="shared" si="281"/>
        <v>0</v>
      </c>
      <c r="P2993" s="585" t="e">
        <f t="shared" si="282"/>
        <v>#N/A</v>
      </c>
      <c r="Q2993" s="585"/>
      <c r="R2993" s="585"/>
      <c r="S2993" s="814"/>
      <c r="T2993" s="814"/>
      <c r="U2993" s="814"/>
      <c r="V2993" s="814"/>
    </row>
    <row r="2994" spans="1:22" ht="15.75" hidden="1" customHeight="1" thickBot="1" x14ac:dyDescent="0.25">
      <c r="A2994" s="580" t="str">
        <f t="shared" si="283"/>
        <v/>
      </c>
      <c r="B2994" s="814"/>
      <c r="C2994" s="814"/>
      <c r="D2994" s="814"/>
      <c r="E2994" s="814"/>
      <c r="F2994" s="814"/>
      <c r="G2994" s="814"/>
      <c r="H2994" s="814"/>
      <c r="I2994" s="814"/>
      <c r="J2994" s="814"/>
      <c r="K2994" s="814"/>
      <c r="L2994" s="814"/>
      <c r="M2994" s="814"/>
      <c r="N2994" s="814"/>
      <c r="O2994" s="579">
        <f t="shared" si="281"/>
        <v>0</v>
      </c>
      <c r="P2994" s="585" t="e">
        <f t="shared" si="282"/>
        <v>#N/A</v>
      </c>
      <c r="Q2994" s="585"/>
      <c r="R2994" s="585"/>
      <c r="S2994" s="814"/>
      <c r="T2994" s="814"/>
      <c r="U2994" s="814"/>
      <c r="V2994" s="814"/>
    </row>
    <row r="2995" spans="1:22" ht="15.75" hidden="1" customHeight="1" thickBot="1" x14ac:dyDescent="0.25">
      <c r="A2995" s="580" t="str">
        <f t="shared" si="283"/>
        <v/>
      </c>
      <c r="B2995" s="814"/>
      <c r="C2995" s="814"/>
      <c r="D2995" s="814"/>
      <c r="E2995" s="814"/>
      <c r="F2995" s="814"/>
      <c r="G2995" s="814"/>
      <c r="H2995" s="814"/>
      <c r="I2995" s="814"/>
      <c r="J2995" s="814"/>
      <c r="K2995" s="814"/>
      <c r="L2995" s="814"/>
      <c r="M2995" s="814"/>
      <c r="N2995" s="814"/>
      <c r="O2995" s="579">
        <f t="shared" ref="O2995:O3058" si="284">ROUNDUP(IF(N2995="PENDANT",(VLOOKUP(L2995,$E$2:$I$9,5,FALSE)*M2995)),0)</f>
        <v>0</v>
      </c>
      <c r="P2995" s="585" t="e">
        <f t="shared" ref="P2995:P3058" si="285">ROUNDUP(VLOOKUP(L2995,$E$2:$I$9,5,FALSE)*M2995,0)</f>
        <v>#N/A</v>
      </c>
      <c r="Q2995" s="585"/>
      <c r="R2995" s="585"/>
      <c r="S2995" s="814"/>
      <c r="T2995" s="814"/>
      <c r="U2995" s="814"/>
      <c r="V2995" s="814"/>
    </row>
    <row r="2996" spans="1:22" ht="15.75" hidden="1" customHeight="1" thickBot="1" x14ac:dyDescent="0.25">
      <c r="A2996" s="580" t="str">
        <f t="shared" si="283"/>
        <v/>
      </c>
      <c r="B2996" s="814"/>
      <c r="C2996" s="814"/>
      <c r="D2996" s="814"/>
      <c r="E2996" s="814"/>
      <c r="F2996" s="814"/>
      <c r="G2996" s="814"/>
      <c r="H2996" s="814"/>
      <c r="I2996" s="814"/>
      <c r="J2996" s="814"/>
      <c r="K2996" s="814"/>
      <c r="L2996" s="814"/>
      <c r="M2996" s="814"/>
      <c r="N2996" s="814"/>
      <c r="O2996" s="579">
        <f t="shared" si="284"/>
        <v>0</v>
      </c>
      <c r="P2996" s="585" t="e">
        <f t="shared" si="285"/>
        <v>#N/A</v>
      </c>
      <c r="Q2996" s="585"/>
      <c r="R2996" s="585"/>
      <c r="S2996" s="814"/>
      <c r="T2996" s="814"/>
      <c r="U2996" s="814"/>
      <c r="V2996" s="814"/>
    </row>
    <row r="2997" spans="1:22" ht="15.75" hidden="1" customHeight="1" thickBot="1" x14ac:dyDescent="0.25">
      <c r="A2997" s="580" t="str">
        <f t="shared" si="283"/>
        <v/>
      </c>
      <c r="B2997" s="814"/>
      <c r="C2997" s="814"/>
      <c r="D2997" s="814"/>
      <c r="E2997" s="814"/>
      <c r="F2997" s="814"/>
      <c r="G2997" s="814"/>
      <c r="H2997" s="814"/>
      <c r="I2997" s="814"/>
      <c r="J2997" s="814"/>
      <c r="K2997" s="814"/>
      <c r="L2997" s="814"/>
      <c r="M2997" s="814"/>
      <c r="N2997" s="814"/>
      <c r="O2997" s="579">
        <f t="shared" si="284"/>
        <v>0</v>
      </c>
      <c r="P2997" s="585" t="e">
        <f t="shared" si="285"/>
        <v>#N/A</v>
      </c>
      <c r="Q2997" s="585"/>
      <c r="R2997" s="585"/>
      <c r="S2997" s="814"/>
      <c r="T2997" s="814"/>
      <c r="U2997" s="814"/>
      <c r="V2997" s="814"/>
    </row>
    <row r="2998" spans="1:22" ht="15.75" hidden="1" customHeight="1" thickBot="1" x14ac:dyDescent="0.25">
      <c r="A2998" s="580" t="str">
        <f t="shared" si="283"/>
        <v/>
      </c>
      <c r="B2998" s="814"/>
      <c r="C2998" s="814"/>
      <c r="D2998" s="814"/>
      <c r="E2998" s="814"/>
      <c r="F2998" s="814"/>
      <c r="G2998" s="814"/>
      <c r="H2998" s="814"/>
      <c r="I2998" s="814"/>
      <c r="J2998" s="814"/>
      <c r="K2998" s="814"/>
      <c r="L2998" s="814"/>
      <c r="M2998" s="814"/>
      <c r="N2998" s="814"/>
      <c r="O2998" s="579">
        <f t="shared" si="284"/>
        <v>0</v>
      </c>
      <c r="P2998" s="585" t="e">
        <f t="shared" si="285"/>
        <v>#N/A</v>
      </c>
      <c r="Q2998" s="585"/>
      <c r="R2998" s="585"/>
      <c r="S2998" s="814"/>
      <c r="T2998" s="814"/>
      <c r="U2998" s="814"/>
      <c r="V2998" s="814"/>
    </row>
    <row r="2999" spans="1:22" ht="15.75" hidden="1" customHeight="1" thickBot="1" x14ac:dyDescent="0.25">
      <c r="A2999" s="580" t="str">
        <f t="shared" si="283"/>
        <v/>
      </c>
      <c r="B2999" s="814"/>
      <c r="C2999" s="814"/>
      <c r="D2999" s="814"/>
      <c r="E2999" s="814"/>
      <c r="F2999" s="814"/>
      <c r="G2999" s="814"/>
      <c r="H2999" s="814"/>
      <c r="I2999" s="814"/>
      <c r="J2999" s="814"/>
      <c r="K2999" s="814"/>
      <c r="L2999" s="814"/>
      <c r="M2999" s="814"/>
      <c r="N2999" s="814"/>
      <c r="O2999" s="579">
        <f t="shared" si="284"/>
        <v>0</v>
      </c>
      <c r="P2999" s="585" t="e">
        <f t="shared" si="285"/>
        <v>#N/A</v>
      </c>
      <c r="Q2999" s="585"/>
      <c r="R2999" s="585"/>
      <c r="S2999" s="814"/>
      <c r="T2999" s="814"/>
      <c r="U2999" s="814"/>
      <c r="V2999" s="814"/>
    </row>
    <row r="3000" spans="1:22" ht="15.75" hidden="1" customHeight="1" thickBot="1" x14ac:dyDescent="0.25">
      <c r="A3000" s="580" t="str">
        <f t="shared" si="283"/>
        <v/>
      </c>
      <c r="B3000" s="814"/>
      <c r="C3000" s="814"/>
      <c r="D3000" s="814"/>
      <c r="E3000" s="814"/>
      <c r="F3000" s="814"/>
      <c r="G3000" s="814"/>
      <c r="H3000" s="814"/>
      <c r="I3000" s="814"/>
      <c r="J3000" s="814"/>
      <c r="K3000" s="814"/>
      <c r="L3000" s="814"/>
      <c r="M3000" s="814"/>
      <c r="N3000" s="814"/>
      <c r="O3000" s="579">
        <f t="shared" si="284"/>
        <v>0</v>
      </c>
      <c r="P3000" s="585" t="e">
        <f t="shared" si="285"/>
        <v>#N/A</v>
      </c>
      <c r="Q3000" s="585"/>
      <c r="R3000" s="585"/>
      <c r="S3000" s="814"/>
      <c r="T3000" s="814"/>
      <c r="U3000" s="814"/>
      <c r="V3000" s="814"/>
    </row>
    <row r="3001" spans="1:22" ht="15.75" hidden="1" customHeight="1" thickBot="1" x14ac:dyDescent="0.25">
      <c r="A3001" s="580" t="str">
        <f t="shared" si="283"/>
        <v/>
      </c>
      <c r="B3001" s="814"/>
      <c r="C3001" s="814"/>
      <c r="D3001" s="814"/>
      <c r="E3001" s="814"/>
      <c r="F3001" s="814"/>
      <c r="G3001" s="814"/>
      <c r="H3001" s="814"/>
      <c r="I3001" s="814"/>
      <c r="J3001" s="814"/>
      <c r="K3001" s="814"/>
      <c r="L3001" s="814"/>
      <c r="M3001" s="814"/>
      <c r="N3001" s="814"/>
      <c r="O3001" s="579">
        <f t="shared" si="284"/>
        <v>0</v>
      </c>
      <c r="P3001" s="585" t="e">
        <f t="shared" si="285"/>
        <v>#N/A</v>
      </c>
      <c r="Q3001" s="585"/>
      <c r="R3001" s="585"/>
      <c r="S3001" s="814"/>
      <c r="T3001" s="814"/>
      <c r="U3001" s="814"/>
      <c r="V3001" s="814"/>
    </row>
    <row r="3002" spans="1:22" ht="15.75" hidden="1" customHeight="1" thickBot="1" x14ac:dyDescent="0.25">
      <c r="A3002" s="580" t="str">
        <f t="shared" ref="A3002:A3065" si="286">CONCATENATE(C3002,G3002)</f>
        <v/>
      </c>
      <c r="B3002" s="814"/>
      <c r="C3002" s="814"/>
      <c r="D3002" s="814"/>
      <c r="E3002" s="814"/>
      <c r="F3002" s="814"/>
      <c r="G3002" s="814"/>
      <c r="H3002" s="814"/>
      <c r="I3002" s="814"/>
      <c r="J3002" s="814"/>
      <c r="K3002" s="814"/>
      <c r="L3002" s="814"/>
      <c r="M3002" s="814"/>
      <c r="N3002" s="814"/>
      <c r="O3002" s="579">
        <f t="shared" si="284"/>
        <v>0</v>
      </c>
      <c r="P3002" s="585" t="e">
        <f t="shared" si="285"/>
        <v>#N/A</v>
      </c>
      <c r="Q3002" s="585"/>
      <c r="R3002" s="585"/>
      <c r="S3002" s="814"/>
      <c r="T3002" s="814"/>
      <c r="U3002" s="814"/>
      <c r="V3002" s="814"/>
    </row>
    <row r="3003" spans="1:22" ht="15.75" hidden="1" customHeight="1" thickBot="1" x14ac:dyDescent="0.25">
      <c r="A3003" s="580" t="str">
        <f t="shared" si="286"/>
        <v/>
      </c>
      <c r="B3003" s="814"/>
      <c r="C3003" s="814"/>
      <c r="D3003" s="814"/>
      <c r="E3003" s="814"/>
      <c r="F3003" s="814"/>
      <c r="G3003" s="814"/>
      <c r="H3003" s="814"/>
      <c r="I3003" s="814"/>
      <c r="J3003" s="814"/>
      <c r="K3003" s="814"/>
      <c r="L3003" s="814"/>
      <c r="M3003" s="814"/>
      <c r="N3003" s="814"/>
      <c r="O3003" s="579">
        <f t="shared" si="284"/>
        <v>0</v>
      </c>
      <c r="P3003" s="585" t="e">
        <f t="shared" si="285"/>
        <v>#N/A</v>
      </c>
      <c r="Q3003" s="585"/>
      <c r="R3003" s="585"/>
      <c r="S3003" s="814"/>
      <c r="T3003" s="814"/>
      <c r="U3003" s="814"/>
      <c r="V3003" s="814"/>
    </row>
    <row r="3004" spans="1:22" ht="15.75" hidden="1" customHeight="1" thickBot="1" x14ac:dyDescent="0.25">
      <c r="A3004" s="580" t="str">
        <f t="shared" si="286"/>
        <v/>
      </c>
      <c r="B3004" s="814"/>
      <c r="C3004" s="814"/>
      <c r="D3004" s="814"/>
      <c r="E3004" s="814"/>
      <c r="F3004" s="814"/>
      <c r="G3004" s="814"/>
      <c r="H3004" s="814"/>
      <c r="I3004" s="814"/>
      <c r="J3004" s="814"/>
      <c r="K3004" s="814"/>
      <c r="L3004" s="814"/>
      <c r="M3004" s="814"/>
      <c r="N3004" s="814"/>
      <c r="O3004" s="579">
        <f t="shared" si="284"/>
        <v>0</v>
      </c>
      <c r="P3004" s="585" t="e">
        <f t="shared" si="285"/>
        <v>#N/A</v>
      </c>
      <c r="Q3004" s="585"/>
      <c r="R3004" s="585"/>
      <c r="S3004" s="814"/>
      <c r="T3004" s="814"/>
      <c r="U3004" s="814"/>
      <c r="V3004" s="814"/>
    </row>
    <row r="3005" spans="1:22" ht="15.75" hidden="1" customHeight="1" thickBot="1" x14ac:dyDescent="0.25">
      <c r="A3005" s="580" t="str">
        <f t="shared" si="286"/>
        <v/>
      </c>
      <c r="B3005" s="814"/>
      <c r="C3005" s="814"/>
      <c r="D3005" s="814"/>
      <c r="E3005" s="814"/>
      <c r="F3005" s="814"/>
      <c r="G3005" s="814"/>
      <c r="H3005" s="814"/>
      <c r="I3005" s="814"/>
      <c r="J3005" s="814"/>
      <c r="K3005" s="814"/>
      <c r="L3005" s="814"/>
      <c r="M3005" s="814"/>
      <c r="N3005" s="814"/>
      <c r="O3005" s="579">
        <f t="shared" si="284"/>
        <v>0</v>
      </c>
      <c r="P3005" s="585" t="e">
        <f t="shared" si="285"/>
        <v>#N/A</v>
      </c>
      <c r="Q3005" s="585"/>
      <c r="R3005" s="585"/>
      <c r="S3005" s="814"/>
      <c r="T3005" s="814"/>
      <c r="U3005" s="814"/>
      <c r="V3005" s="814"/>
    </row>
    <row r="3006" spans="1:22" ht="15.75" hidden="1" customHeight="1" thickBot="1" x14ac:dyDescent="0.25">
      <c r="A3006" s="580" t="str">
        <f t="shared" si="286"/>
        <v/>
      </c>
      <c r="B3006" s="814"/>
      <c r="C3006" s="814"/>
      <c r="D3006" s="814"/>
      <c r="E3006" s="814"/>
      <c r="F3006" s="814"/>
      <c r="G3006" s="814"/>
      <c r="H3006" s="814"/>
      <c r="I3006" s="814"/>
      <c r="J3006" s="814"/>
      <c r="K3006" s="814"/>
      <c r="L3006" s="814"/>
      <c r="M3006" s="814"/>
      <c r="N3006" s="814"/>
      <c r="O3006" s="579">
        <f t="shared" si="284"/>
        <v>0</v>
      </c>
      <c r="P3006" s="585" t="e">
        <f t="shared" si="285"/>
        <v>#N/A</v>
      </c>
      <c r="Q3006" s="585"/>
      <c r="R3006" s="585"/>
      <c r="S3006" s="814"/>
      <c r="T3006" s="814"/>
      <c r="U3006" s="814"/>
      <c r="V3006" s="814"/>
    </row>
    <row r="3007" spans="1:22" ht="15.75" hidden="1" customHeight="1" thickBot="1" x14ac:dyDescent="0.25">
      <c r="A3007" s="580" t="str">
        <f t="shared" si="286"/>
        <v/>
      </c>
      <c r="B3007" s="814"/>
      <c r="C3007" s="814"/>
      <c r="D3007" s="814"/>
      <c r="E3007" s="814"/>
      <c r="F3007" s="814"/>
      <c r="G3007" s="814"/>
      <c r="H3007" s="814"/>
      <c r="I3007" s="814"/>
      <c r="J3007" s="814"/>
      <c r="K3007" s="814"/>
      <c r="L3007" s="814"/>
      <c r="M3007" s="814"/>
      <c r="N3007" s="814"/>
      <c r="O3007" s="579">
        <f t="shared" si="284"/>
        <v>0</v>
      </c>
      <c r="P3007" s="585" t="e">
        <f t="shared" si="285"/>
        <v>#N/A</v>
      </c>
      <c r="Q3007" s="585"/>
      <c r="R3007" s="585"/>
      <c r="S3007" s="814"/>
      <c r="T3007" s="814"/>
      <c r="U3007" s="814"/>
      <c r="V3007" s="814"/>
    </row>
    <row r="3008" spans="1:22" ht="15.75" hidden="1" customHeight="1" thickBot="1" x14ac:dyDescent="0.25">
      <c r="A3008" s="580" t="str">
        <f t="shared" si="286"/>
        <v/>
      </c>
      <c r="B3008" s="814"/>
      <c r="C3008" s="814"/>
      <c r="D3008" s="814"/>
      <c r="E3008" s="814"/>
      <c r="F3008" s="814"/>
      <c r="G3008" s="814"/>
      <c r="H3008" s="814"/>
      <c r="I3008" s="814"/>
      <c r="J3008" s="814"/>
      <c r="K3008" s="814"/>
      <c r="L3008" s="814"/>
      <c r="M3008" s="814"/>
      <c r="N3008" s="814"/>
      <c r="O3008" s="579">
        <f t="shared" si="284"/>
        <v>0</v>
      </c>
      <c r="P3008" s="585" t="e">
        <f t="shared" si="285"/>
        <v>#N/A</v>
      </c>
      <c r="Q3008" s="585"/>
      <c r="R3008" s="585"/>
      <c r="S3008" s="814"/>
      <c r="T3008" s="814"/>
      <c r="U3008" s="814"/>
      <c r="V3008" s="814"/>
    </row>
    <row r="3009" spans="1:22" ht="15.75" hidden="1" customHeight="1" thickBot="1" x14ac:dyDescent="0.25">
      <c r="A3009" s="580" t="str">
        <f t="shared" si="286"/>
        <v/>
      </c>
      <c r="B3009" s="814"/>
      <c r="C3009" s="814"/>
      <c r="D3009" s="814"/>
      <c r="E3009" s="814"/>
      <c r="F3009" s="814"/>
      <c r="G3009" s="814"/>
      <c r="H3009" s="814"/>
      <c r="I3009" s="814"/>
      <c r="J3009" s="814"/>
      <c r="K3009" s="814"/>
      <c r="L3009" s="814"/>
      <c r="M3009" s="814"/>
      <c r="N3009" s="814"/>
      <c r="O3009" s="579">
        <f t="shared" si="284"/>
        <v>0</v>
      </c>
      <c r="P3009" s="585" t="e">
        <f t="shared" si="285"/>
        <v>#N/A</v>
      </c>
      <c r="Q3009" s="585"/>
      <c r="R3009" s="585"/>
      <c r="S3009" s="814"/>
      <c r="T3009" s="814"/>
      <c r="U3009" s="814"/>
      <c r="V3009" s="814"/>
    </row>
    <row r="3010" spans="1:22" ht="15.75" hidden="1" customHeight="1" thickBot="1" x14ac:dyDescent="0.25">
      <c r="A3010" s="580" t="str">
        <f t="shared" si="286"/>
        <v/>
      </c>
      <c r="B3010" s="814"/>
      <c r="C3010" s="814"/>
      <c r="D3010" s="814"/>
      <c r="E3010" s="814"/>
      <c r="F3010" s="814"/>
      <c r="G3010" s="814"/>
      <c r="H3010" s="814"/>
      <c r="I3010" s="814"/>
      <c r="J3010" s="814"/>
      <c r="K3010" s="814"/>
      <c r="L3010" s="814"/>
      <c r="M3010" s="814"/>
      <c r="N3010" s="814"/>
      <c r="O3010" s="579">
        <f t="shared" si="284"/>
        <v>0</v>
      </c>
      <c r="P3010" s="585" t="e">
        <f t="shared" si="285"/>
        <v>#N/A</v>
      </c>
      <c r="Q3010" s="585"/>
      <c r="R3010" s="585"/>
      <c r="S3010" s="814"/>
      <c r="T3010" s="814"/>
      <c r="U3010" s="814"/>
      <c r="V3010" s="814"/>
    </row>
    <row r="3011" spans="1:22" ht="15.75" hidden="1" customHeight="1" thickBot="1" x14ac:dyDescent="0.25">
      <c r="A3011" s="580" t="str">
        <f t="shared" si="286"/>
        <v/>
      </c>
      <c r="B3011" s="814"/>
      <c r="C3011" s="814"/>
      <c r="D3011" s="814"/>
      <c r="E3011" s="814"/>
      <c r="F3011" s="814"/>
      <c r="G3011" s="814"/>
      <c r="H3011" s="814"/>
      <c r="I3011" s="814"/>
      <c r="J3011" s="814"/>
      <c r="K3011" s="814"/>
      <c r="L3011" s="814"/>
      <c r="M3011" s="814"/>
      <c r="N3011" s="814"/>
      <c r="O3011" s="579">
        <f t="shared" si="284"/>
        <v>0</v>
      </c>
      <c r="P3011" s="585" t="e">
        <f t="shared" si="285"/>
        <v>#N/A</v>
      </c>
      <c r="Q3011" s="585"/>
      <c r="R3011" s="585"/>
      <c r="S3011" s="814"/>
      <c r="T3011" s="814"/>
      <c r="U3011" s="814"/>
      <c r="V3011" s="814"/>
    </row>
    <row r="3012" spans="1:22" ht="15.75" hidden="1" customHeight="1" thickBot="1" x14ac:dyDescent="0.25">
      <c r="A3012" s="580" t="str">
        <f t="shared" si="286"/>
        <v/>
      </c>
      <c r="B3012" s="814"/>
      <c r="C3012" s="814"/>
      <c r="D3012" s="814"/>
      <c r="E3012" s="814"/>
      <c r="F3012" s="814"/>
      <c r="G3012" s="814"/>
      <c r="H3012" s="814"/>
      <c r="I3012" s="814"/>
      <c r="J3012" s="814"/>
      <c r="K3012" s="814"/>
      <c r="L3012" s="814"/>
      <c r="M3012" s="814"/>
      <c r="N3012" s="814"/>
      <c r="O3012" s="579">
        <f t="shared" si="284"/>
        <v>0</v>
      </c>
      <c r="P3012" s="585" t="e">
        <f t="shared" si="285"/>
        <v>#N/A</v>
      </c>
      <c r="Q3012" s="585"/>
      <c r="R3012" s="585"/>
      <c r="S3012" s="814"/>
      <c r="T3012" s="814"/>
      <c r="U3012" s="814"/>
      <c r="V3012" s="814"/>
    </row>
    <row r="3013" spans="1:22" ht="15.75" hidden="1" customHeight="1" thickBot="1" x14ac:dyDescent="0.25">
      <c r="A3013" s="580" t="str">
        <f t="shared" si="286"/>
        <v/>
      </c>
      <c r="B3013" s="814"/>
      <c r="C3013" s="814"/>
      <c r="D3013" s="814"/>
      <c r="E3013" s="814"/>
      <c r="F3013" s="814"/>
      <c r="G3013" s="814"/>
      <c r="H3013" s="814"/>
      <c r="I3013" s="814"/>
      <c r="J3013" s="814"/>
      <c r="K3013" s="814"/>
      <c r="L3013" s="814"/>
      <c r="M3013" s="814"/>
      <c r="N3013" s="814"/>
      <c r="O3013" s="579">
        <f t="shared" si="284"/>
        <v>0</v>
      </c>
      <c r="P3013" s="585" t="e">
        <f t="shared" si="285"/>
        <v>#N/A</v>
      </c>
      <c r="Q3013" s="585"/>
      <c r="R3013" s="585"/>
      <c r="S3013" s="814"/>
      <c r="T3013" s="814"/>
      <c r="U3013" s="814"/>
      <c r="V3013" s="814"/>
    </row>
    <row r="3014" spans="1:22" ht="15.75" hidden="1" customHeight="1" thickBot="1" x14ac:dyDescent="0.25">
      <c r="A3014" s="580" t="str">
        <f t="shared" si="286"/>
        <v/>
      </c>
      <c r="B3014" s="814"/>
      <c r="C3014" s="814"/>
      <c r="D3014" s="814"/>
      <c r="E3014" s="814"/>
      <c r="F3014" s="814"/>
      <c r="G3014" s="814"/>
      <c r="H3014" s="814"/>
      <c r="I3014" s="814"/>
      <c r="J3014" s="814"/>
      <c r="K3014" s="814"/>
      <c r="L3014" s="814"/>
      <c r="M3014" s="814"/>
      <c r="N3014" s="814"/>
      <c r="O3014" s="579">
        <f t="shared" si="284"/>
        <v>0</v>
      </c>
      <c r="P3014" s="585" t="e">
        <f t="shared" si="285"/>
        <v>#N/A</v>
      </c>
      <c r="Q3014" s="585"/>
      <c r="R3014" s="585"/>
      <c r="S3014" s="814"/>
      <c r="T3014" s="814"/>
      <c r="U3014" s="814"/>
      <c r="V3014" s="814"/>
    </row>
    <row r="3015" spans="1:22" ht="15.75" hidden="1" customHeight="1" thickBot="1" x14ac:dyDescent="0.25">
      <c r="A3015" s="580" t="str">
        <f t="shared" si="286"/>
        <v/>
      </c>
      <c r="B3015" s="814"/>
      <c r="C3015" s="814"/>
      <c r="D3015" s="814"/>
      <c r="E3015" s="814"/>
      <c r="F3015" s="814"/>
      <c r="G3015" s="814"/>
      <c r="H3015" s="814"/>
      <c r="I3015" s="814"/>
      <c r="J3015" s="814"/>
      <c r="K3015" s="814"/>
      <c r="L3015" s="814"/>
      <c r="M3015" s="814"/>
      <c r="N3015" s="814"/>
      <c r="O3015" s="579">
        <f t="shared" si="284"/>
        <v>0</v>
      </c>
      <c r="P3015" s="585" t="e">
        <f t="shared" si="285"/>
        <v>#N/A</v>
      </c>
      <c r="Q3015" s="585"/>
      <c r="R3015" s="585"/>
      <c r="S3015" s="814"/>
      <c r="T3015" s="814"/>
      <c r="U3015" s="814"/>
      <c r="V3015" s="814"/>
    </row>
    <row r="3016" spans="1:22" ht="15.75" hidden="1" customHeight="1" thickBot="1" x14ac:dyDescent="0.25">
      <c r="A3016" s="580" t="str">
        <f t="shared" si="286"/>
        <v/>
      </c>
      <c r="B3016" s="814"/>
      <c r="C3016" s="814"/>
      <c r="D3016" s="814"/>
      <c r="E3016" s="814"/>
      <c r="F3016" s="814"/>
      <c r="G3016" s="814"/>
      <c r="H3016" s="814"/>
      <c r="I3016" s="814"/>
      <c r="J3016" s="814"/>
      <c r="K3016" s="814"/>
      <c r="L3016" s="814"/>
      <c r="M3016" s="814"/>
      <c r="N3016" s="814"/>
      <c r="O3016" s="579">
        <f t="shared" si="284"/>
        <v>0</v>
      </c>
      <c r="P3016" s="585" t="e">
        <f t="shared" si="285"/>
        <v>#N/A</v>
      </c>
      <c r="Q3016" s="585"/>
      <c r="R3016" s="585"/>
      <c r="S3016" s="814"/>
      <c r="T3016" s="814"/>
      <c r="U3016" s="814"/>
      <c r="V3016" s="814"/>
    </row>
    <row r="3017" spans="1:22" ht="15.75" hidden="1" customHeight="1" thickBot="1" x14ac:dyDescent="0.25">
      <c r="A3017" s="580" t="str">
        <f t="shared" si="286"/>
        <v/>
      </c>
      <c r="B3017" s="814"/>
      <c r="C3017" s="814"/>
      <c r="D3017" s="814"/>
      <c r="E3017" s="814"/>
      <c r="F3017" s="814"/>
      <c r="G3017" s="814"/>
      <c r="H3017" s="814"/>
      <c r="I3017" s="814"/>
      <c r="J3017" s="814"/>
      <c r="K3017" s="814"/>
      <c r="L3017" s="814"/>
      <c r="M3017" s="814"/>
      <c r="N3017" s="814"/>
      <c r="O3017" s="579">
        <f t="shared" si="284"/>
        <v>0</v>
      </c>
      <c r="P3017" s="585" t="e">
        <f t="shared" si="285"/>
        <v>#N/A</v>
      </c>
      <c r="Q3017" s="585"/>
      <c r="R3017" s="585"/>
      <c r="S3017" s="814"/>
      <c r="T3017" s="814"/>
      <c r="U3017" s="814"/>
      <c r="V3017" s="814"/>
    </row>
    <row r="3018" spans="1:22" ht="15.75" hidden="1" customHeight="1" thickBot="1" x14ac:dyDescent="0.25">
      <c r="A3018" s="580" t="str">
        <f t="shared" si="286"/>
        <v/>
      </c>
      <c r="B3018" s="814"/>
      <c r="C3018" s="814"/>
      <c r="D3018" s="814"/>
      <c r="E3018" s="814"/>
      <c r="F3018" s="814"/>
      <c r="G3018" s="814"/>
      <c r="H3018" s="814"/>
      <c r="I3018" s="814"/>
      <c r="J3018" s="814"/>
      <c r="K3018" s="814"/>
      <c r="L3018" s="814"/>
      <c r="M3018" s="814"/>
      <c r="N3018" s="814"/>
      <c r="O3018" s="579">
        <f t="shared" si="284"/>
        <v>0</v>
      </c>
      <c r="P3018" s="585" t="e">
        <f t="shared" si="285"/>
        <v>#N/A</v>
      </c>
      <c r="Q3018" s="585"/>
      <c r="R3018" s="585"/>
      <c r="S3018" s="814"/>
      <c r="T3018" s="814"/>
      <c r="U3018" s="814"/>
      <c r="V3018" s="814"/>
    </row>
    <row r="3019" spans="1:22" ht="15.75" hidden="1" customHeight="1" thickBot="1" x14ac:dyDescent="0.25">
      <c r="A3019" s="580" t="str">
        <f t="shared" si="286"/>
        <v/>
      </c>
      <c r="B3019" s="814"/>
      <c r="C3019" s="814"/>
      <c r="D3019" s="814"/>
      <c r="E3019" s="814"/>
      <c r="F3019" s="814"/>
      <c r="G3019" s="814"/>
      <c r="H3019" s="814"/>
      <c r="I3019" s="814"/>
      <c r="J3019" s="814"/>
      <c r="K3019" s="814"/>
      <c r="L3019" s="814"/>
      <c r="M3019" s="814"/>
      <c r="N3019" s="814"/>
      <c r="O3019" s="579">
        <f t="shared" si="284"/>
        <v>0</v>
      </c>
      <c r="P3019" s="585" t="e">
        <f t="shared" si="285"/>
        <v>#N/A</v>
      </c>
      <c r="Q3019" s="585"/>
      <c r="R3019" s="585"/>
      <c r="S3019" s="814"/>
      <c r="T3019" s="814"/>
      <c r="U3019" s="814"/>
      <c r="V3019" s="814"/>
    </row>
    <row r="3020" spans="1:22" ht="15.75" hidden="1" customHeight="1" thickBot="1" x14ac:dyDescent="0.25">
      <c r="A3020" s="580" t="str">
        <f t="shared" si="286"/>
        <v/>
      </c>
      <c r="B3020" s="814"/>
      <c r="C3020" s="814"/>
      <c r="D3020" s="814"/>
      <c r="E3020" s="814"/>
      <c r="F3020" s="814"/>
      <c r="G3020" s="814"/>
      <c r="H3020" s="814"/>
      <c r="I3020" s="814"/>
      <c r="J3020" s="814"/>
      <c r="K3020" s="814"/>
      <c r="L3020" s="814"/>
      <c r="M3020" s="814"/>
      <c r="N3020" s="814"/>
      <c r="O3020" s="579">
        <f t="shared" si="284"/>
        <v>0</v>
      </c>
      <c r="P3020" s="585" t="e">
        <f t="shared" si="285"/>
        <v>#N/A</v>
      </c>
      <c r="Q3020" s="585"/>
      <c r="R3020" s="585"/>
      <c r="S3020" s="814"/>
      <c r="T3020" s="814"/>
      <c r="U3020" s="814"/>
      <c r="V3020" s="814"/>
    </row>
    <row r="3021" spans="1:22" ht="15.75" hidden="1" customHeight="1" thickBot="1" x14ac:dyDescent="0.25">
      <c r="A3021" s="580" t="str">
        <f t="shared" si="286"/>
        <v/>
      </c>
      <c r="B3021" s="814"/>
      <c r="C3021" s="814"/>
      <c r="D3021" s="814"/>
      <c r="E3021" s="814"/>
      <c r="F3021" s="814"/>
      <c r="G3021" s="814"/>
      <c r="H3021" s="814"/>
      <c r="I3021" s="814"/>
      <c r="J3021" s="814"/>
      <c r="K3021" s="814"/>
      <c r="L3021" s="814"/>
      <c r="M3021" s="814"/>
      <c r="N3021" s="814"/>
      <c r="O3021" s="579">
        <f t="shared" si="284"/>
        <v>0</v>
      </c>
      <c r="P3021" s="585" t="e">
        <f t="shared" si="285"/>
        <v>#N/A</v>
      </c>
      <c r="Q3021" s="585"/>
      <c r="R3021" s="585"/>
      <c r="S3021" s="814"/>
      <c r="T3021" s="814"/>
      <c r="U3021" s="814"/>
      <c r="V3021" s="814"/>
    </row>
    <row r="3022" spans="1:22" ht="15.75" hidden="1" customHeight="1" thickBot="1" x14ac:dyDescent="0.25">
      <c r="A3022" s="580" t="str">
        <f t="shared" si="286"/>
        <v/>
      </c>
      <c r="B3022" s="814"/>
      <c r="C3022" s="814"/>
      <c r="D3022" s="814"/>
      <c r="E3022" s="814"/>
      <c r="F3022" s="814"/>
      <c r="G3022" s="814"/>
      <c r="H3022" s="814"/>
      <c r="I3022" s="814"/>
      <c r="J3022" s="814"/>
      <c r="K3022" s="814"/>
      <c r="L3022" s="814"/>
      <c r="M3022" s="814"/>
      <c r="N3022" s="814"/>
      <c r="O3022" s="579">
        <f t="shared" si="284"/>
        <v>0</v>
      </c>
      <c r="P3022" s="585" t="e">
        <f t="shared" si="285"/>
        <v>#N/A</v>
      </c>
      <c r="Q3022" s="585"/>
      <c r="R3022" s="585"/>
      <c r="S3022" s="814"/>
      <c r="T3022" s="814"/>
      <c r="U3022" s="814"/>
      <c r="V3022" s="814"/>
    </row>
    <row r="3023" spans="1:22" ht="15.75" hidden="1" customHeight="1" thickBot="1" x14ac:dyDescent="0.25">
      <c r="A3023" s="580" t="str">
        <f t="shared" si="286"/>
        <v/>
      </c>
      <c r="B3023" s="814"/>
      <c r="C3023" s="814"/>
      <c r="D3023" s="814"/>
      <c r="E3023" s="814"/>
      <c r="F3023" s="814"/>
      <c r="G3023" s="814"/>
      <c r="H3023" s="814"/>
      <c r="I3023" s="814"/>
      <c r="J3023" s="814"/>
      <c r="K3023" s="814"/>
      <c r="L3023" s="814"/>
      <c r="M3023" s="814"/>
      <c r="N3023" s="814"/>
      <c r="O3023" s="579">
        <f t="shared" si="284"/>
        <v>0</v>
      </c>
      <c r="P3023" s="585" t="e">
        <f t="shared" si="285"/>
        <v>#N/A</v>
      </c>
      <c r="Q3023" s="585"/>
      <c r="R3023" s="585"/>
      <c r="S3023" s="814"/>
      <c r="T3023" s="814"/>
      <c r="U3023" s="814"/>
      <c r="V3023" s="814"/>
    </row>
    <row r="3024" spans="1:22" ht="15.75" hidden="1" customHeight="1" thickBot="1" x14ac:dyDescent="0.25">
      <c r="A3024" s="580" t="str">
        <f t="shared" si="286"/>
        <v/>
      </c>
      <c r="B3024" s="814"/>
      <c r="C3024" s="814"/>
      <c r="D3024" s="814"/>
      <c r="E3024" s="814"/>
      <c r="F3024" s="814"/>
      <c r="G3024" s="814"/>
      <c r="H3024" s="814"/>
      <c r="I3024" s="814"/>
      <c r="J3024" s="814"/>
      <c r="K3024" s="814"/>
      <c r="L3024" s="814"/>
      <c r="M3024" s="814"/>
      <c r="N3024" s="814"/>
      <c r="O3024" s="579">
        <f t="shared" si="284"/>
        <v>0</v>
      </c>
      <c r="P3024" s="585" t="e">
        <f t="shared" si="285"/>
        <v>#N/A</v>
      </c>
      <c r="Q3024" s="585"/>
      <c r="R3024" s="585"/>
      <c r="S3024" s="814"/>
      <c r="T3024" s="814"/>
      <c r="U3024" s="814"/>
      <c r="V3024" s="814"/>
    </row>
    <row r="3025" spans="1:22" ht="15.75" hidden="1" customHeight="1" thickBot="1" x14ac:dyDescent="0.25">
      <c r="A3025" s="580" t="str">
        <f t="shared" si="286"/>
        <v/>
      </c>
      <c r="B3025" s="814"/>
      <c r="C3025" s="814"/>
      <c r="D3025" s="814"/>
      <c r="E3025" s="814"/>
      <c r="F3025" s="814"/>
      <c r="G3025" s="814"/>
      <c r="H3025" s="814"/>
      <c r="I3025" s="814"/>
      <c r="J3025" s="814"/>
      <c r="K3025" s="814"/>
      <c r="L3025" s="814"/>
      <c r="M3025" s="814"/>
      <c r="N3025" s="814"/>
      <c r="O3025" s="579">
        <f t="shared" si="284"/>
        <v>0</v>
      </c>
      <c r="P3025" s="585" t="e">
        <f t="shared" si="285"/>
        <v>#N/A</v>
      </c>
      <c r="Q3025" s="585"/>
      <c r="R3025" s="585"/>
      <c r="S3025" s="814"/>
      <c r="T3025" s="814"/>
      <c r="U3025" s="814"/>
      <c r="V3025" s="814"/>
    </row>
    <row r="3026" spans="1:22" ht="15.75" hidden="1" customHeight="1" thickBot="1" x14ac:dyDescent="0.25">
      <c r="A3026" s="580" t="str">
        <f t="shared" si="286"/>
        <v/>
      </c>
      <c r="B3026" s="814"/>
      <c r="C3026" s="814"/>
      <c r="D3026" s="814"/>
      <c r="E3026" s="814"/>
      <c r="F3026" s="814"/>
      <c r="G3026" s="814"/>
      <c r="H3026" s="814"/>
      <c r="I3026" s="814"/>
      <c r="J3026" s="814"/>
      <c r="K3026" s="814"/>
      <c r="L3026" s="814"/>
      <c r="M3026" s="814"/>
      <c r="N3026" s="814"/>
      <c r="O3026" s="579">
        <f t="shared" si="284"/>
        <v>0</v>
      </c>
      <c r="P3026" s="585" t="e">
        <f t="shared" si="285"/>
        <v>#N/A</v>
      </c>
      <c r="Q3026" s="585"/>
      <c r="R3026" s="585"/>
      <c r="S3026" s="814"/>
      <c r="T3026" s="814"/>
      <c r="U3026" s="814"/>
      <c r="V3026" s="814"/>
    </row>
    <row r="3027" spans="1:22" ht="15.75" hidden="1" customHeight="1" thickBot="1" x14ac:dyDescent="0.25">
      <c r="A3027" s="580" t="str">
        <f t="shared" si="286"/>
        <v/>
      </c>
      <c r="B3027" s="814"/>
      <c r="C3027" s="814"/>
      <c r="D3027" s="814"/>
      <c r="E3027" s="814"/>
      <c r="F3027" s="814"/>
      <c r="G3027" s="814"/>
      <c r="H3027" s="814"/>
      <c r="I3027" s="814"/>
      <c r="J3027" s="814"/>
      <c r="K3027" s="814"/>
      <c r="L3027" s="814"/>
      <c r="M3027" s="814"/>
      <c r="N3027" s="814"/>
      <c r="O3027" s="579">
        <f t="shared" si="284"/>
        <v>0</v>
      </c>
      <c r="P3027" s="585" t="e">
        <f t="shared" si="285"/>
        <v>#N/A</v>
      </c>
      <c r="Q3027" s="585"/>
      <c r="R3027" s="585"/>
      <c r="S3027" s="814"/>
      <c r="T3027" s="814"/>
      <c r="U3027" s="814"/>
      <c r="V3027" s="814"/>
    </row>
    <row r="3028" spans="1:22" ht="15.75" hidden="1" customHeight="1" thickBot="1" x14ac:dyDescent="0.25">
      <c r="A3028" s="580" t="str">
        <f t="shared" si="286"/>
        <v/>
      </c>
      <c r="B3028" s="814"/>
      <c r="C3028" s="814"/>
      <c r="D3028" s="814"/>
      <c r="E3028" s="814"/>
      <c r="F3028" s="814"/>
      <c r="G3028" s="814"/>
      <c r="H3028" s="814"/>
      <c r="I3028" s="814"/>
      <c r="J3028" s="814"/>
      <c r="K3028" s="814"/>
      <c r="L3028" s="814"/>
      <c r="M3028" s="814"/>
      <c r="N3028" s="814"/>
      <c r="O3028" s="579">
        <f t="shared" si="284"/>
        <v>0</v>
      </c>
      <c r="P3028" s="585" t="e">
        <f t="shared" si="285"/>
        <v>#N/A</v>
      </c>
      <c r="Q3028" s="585"/>
      <c r="R3028" s="585"/>
      <c r="S3028" s="814"/>
      <c r="T3028" s="814"/>
      <c r="U3028" s="814"/>
      <c r="V3028" s="814"/>
    </row>
    <row r="3029" spans="1:22" ht="15.75" hidden="1" customHeight="1" thickBot="1" x14ac:dyDescent="0.25">
      <c r="A3029" s="580" t="str">
        <f t="shared" si="286"/>
        <v/>
      </c>
      <c r="B3029" s="814"/>
      <c r="C3029" s="814"/>
      <c r="D3029" s="814"/>
      <c r="E3029" s="814"/>
      <c r="F3029" s="814"/>
      <c r="G3029" s="814"/>
      <c r="H3029" s="814"/>
      <c r="I3029" s="814"/>
      <c r="J3029" s="814"/>
      <c r="K3029" s="814"/>
      <c r="L3029" s="814"/>
      <c r="M3029" s="814"/>
      <c r="N3029" s="814"/>
      <c r="O3029" s="579">
        <f t="shared" si="284"/>
        <v>0</v>
      </c>
      <c r="P3029" s="585" t="e">
        <f t="shared" si="285"/>
        <v>#N/A</v>
      </c>
      <c r="Q3029" s="585"/>
      <c r="R3029" s="585"/>
      <c r="S3029" s="814"/>
      <c r="T3029" s="814"/>
      <c r="U3029" s="814"/>
      <c r="V3029" s="814"/>
    </row>
    <row r="3030" spans="1:22" ht="15.75" hidden="1" customHeight="1" thickBot="1" x14ac:dyDescent="0.25">
      <c r="A3030" s="580" t="str">
        <f t="shared" si="286"/>
        <v/>
      </c>
      <c r="B3030" s="814"/>
      <c r="C3030" s="814"/>
      <c r="D3030" s="814"/>
      <c r="E3030" s="814"/>
      <c r="F3030" s="814"/>
      <c r="G3030" s="814"/>
      <c r="H3030" s="814"/>
      <c r="I3030" s="814"/>
      <c r="J3030" s="814"/>
      <c r="K3030" s="814"/>
      <c r="L3030" s="814"/>
      <c r="M3030" s="814"/>
      <c r="N3030" s="814"/>
      <c r="O3030" s="579">
        <f t="shared" si="284"/>
        <v>0</v>
      </c>
      <c r="P3030" s="585" t="e">
        <f t="shared" si="285"/>
        <v>#N/A</v>
      </c>
      <c r="Q3030" s="585"/>
      <c r="R3030" s="585"/>
      <c r="S3030" s="814"/>
      <c r="T3030" s="814"/>
      <c r="U3030" s="814"/>
      <c r="V3030" s="814"/>
    </row>
    <row r="3031" spans="1:22" ht="15.75" hidden="1" customHeight="1" thickBot="1" x14ac:dyDescent="0.25">
      <c r="A3031" s="580" t="str">
        <f t="shared" si="286"/>
        <v/>
      </c>
      <c r="B3031" s="814"/>
      <c r="C3031" s="814"/>
      <c r="D3031" s="814"/>
      <c r="E3031" s="814"/>
      <c r="F3031" s="814"/>
      <c r="G3031" s="814"/>
      <c r="H3031" s="814"/>
      <c r="I3031" s="814"/>
      <c r="J3031" s="814"/>
      <c r="K3031" s="814"/>
      <c r="L3031" s="814"/>
      <c r="M3031" s="814"/>
      <c r="N3031" s="814"/>
      <c r="O3031" s="579">
        <f t="shared" si="284"/>
        <v>0</v>
      </c>
      <c r="P3031" s="585" t="e">
        <f t="shared" si="285"/>
        <v>#N/A</v>
      </c>
      <c r="Q3031" s="585"/>
      <c r="R3031" s="585"/>
      <c r="S3031" s="814"/>
      <c r="T3031" s="814"/>
      <c r="U3031" s="814"/>
      <c r="V3031" s="814"/>
    </row>
    <row r="3032" spans="1:22" ht="15.75" hidden="1" customHeight="1" thickBot="1" x14ac:dyDescent="0.25">
      <c r="A3032" s="580" t="str">
        <f t="shared" si="286"/>
        <v/>
      </c>
      <c r="B3032" s="814"/>
      <c r="C3032" s="814"/>
      <c r="D3032" s="814"/>
      <c r="E3032" s="814"/>
      <c r="F3032" s="814"/>
      <c r="G3032" s="814"/>
      <c r="H3032" s="814"/>
      <c r="I3032" s="814"/>
      <c r="J3032" s="814"/>
      <c r="K3032" s="814"/>
      <c r="L3032" s="814"/>
      <c r="M3032" s="814"/>
      <c r="N3032" s="814"/>
      <c r="O3032" s="579">
        <f t="shared" si="284"/>
        <v>0</v>
      </c>
      <c r="P3032" s="585" t="e">
        <f t="shared" si="285"/>
        <v>#N/A</v>
      </c>
      <c r="Q3032" s="585"/>
      <c r="R3032" s="585"/>
      <c r="S3032" s="814"/>
      <c r="T3032" s="814"/>
      <c r="U3032" s="814"/>
      <c r="V3032" s="814"/>
    </row>
    <row r="3033" spans="1:22" ht="15.75" hidden="1" customHeight="1" thickBot="1" x14ac:dyDescent="0.25">
      <c r="A3033" s="580" t="str">
        <f t="shared" si="286"/>
        <v/>
      </c>
      <c r="B3033" s="814"/>
      <c r="C3033" s="814"/>
      <c r="D3033" s="814"/>
      <c r="E3033" s="814"/>
      <c r="F3033" s="814"/>
      <c r="G3033" s="814"/>
      <c r="H3033" s="814"/>
      <c r="I3033" s="814"/>
      <c r="J3033" s="814"/>
      <c r="K3033" s="814"/>
      <c r="L3033" s="814"/>
      <c r="M3033" s="814"/>
      <c r="N3033" s="814"/>
      <c r="O3033" s="579">
        <f t="shared" si="284"/>
        <v>0</v>
      </c>
      <c r="P3033" s="585" t="e">
        <f t="shared" si="285"/>
        <v>#N/A</v>
      </c>
      <c r="Q3033" s="585"/>
      <c r="R3033" s="585"/>
      <c r="S3033" s="814"/>
      <c r="T3033" s="814"/>
      <c r="U3033" s="814"/>
      <c r="V3033" s="814"/>
    </row>
    <row r="3034" spans="1:22" ht="15.75" hidden="1" customHeight="1" thickBot="1" x14ac:dyDescent="0.25">
      <c r="A3034" s="580" t="str">
        <f t="shared" si="286"/>
        <v/>
      </c>
      <c r="B3034" s="814"/>
      <c r="C3034" s="814"/>
      <c r="D3034" s="814"/>
      <c r="E3034" s="814"/>
      <c r="F3034" s="814"/>
      <c r="G3034" s="814"/>
      <c r="H3034" s="814"/>
      <c r="I3034" s="814"/>
      <c r="J3034" s="814"/>
      <c r="K3034" s="814"/>
      <c r="L3034" s="814"/>
      <c r="M3034" s="814"/>
      <c r="N3034" s="814"/>
      <c r="O3034" s="579">
        <f t="shared" si="284"/>
        <v>0</v>
      </c>
      <c r="P3034" s="585" t="e">
        <f t="shared" si="285"/>
        <v>#N/A</v>
      </c>
      <c r="Q3034" s="585"/>
      <c r="R3034" s="585"/>
      <c r="S3034" s="814"/>
      <c r="T3034" s="814"/>
      <c r="U3034" s="814"/>
      <c r="V3034" s="814"/>
    </row>
    <row r="3035" spans="1:22" ht="15.75" hidden="1" customHeight="1" thickBot="1" x14ac:dyDescent="0.25">
      <c r="A3035" s="580" t="str">
        <f t="shared" si="286"/>
        <v/>
      </c>
      <c r="B3035" s="814"/>
      <c r="C3035" s="814"/>
      <c r="D3035" s="814"/>
      <c r="E3035" s="814"/>
      <c r="F3035" s="814"/>
      <c r="G3035" s="814"/>
      <c r="H3035" s="814"/>
      <c r="I3035" s="814"/>
      <c r="J3035" s="814"/>
      <c r="K3035" s="814"/>
      <c r="L3035" s="814"/>
      <c r="M3035" s="814"/>
      <c r="N3035" s="814"/>
      <c r="O3035" s="579">
        <f t="shared" si="284"/>
        <v>0</v>
      </c>
      <c r="P3035" s="585" t="e">
        <f t="shared" si="285"/>
        <v>#N/A</v>
      </c>
      <c r="Q3035" s="585"/>
      <c r="R3035" s="585"/>
      <c r="S3035" s="814"/>
      <c r="T3035" s="814"/>
      <c r="U3035" s="814"/>
      <c r="V3035" s="814"/>
    </row>
    <row r="3036" spans="1:22" ht="15.75" hidden="1" customHeight="1" thickBot="1" x14ac:dyDescent="0.25">
      <c r="A3036" s="580" t="str">
        <f t="shared" si="286"/>
        <v/>
      </c>
      <c r="B3036" s="814"/>
      <c r="C3036" s="814"/>
      <c r="D3036" s="814"/>
      <c r="E3036" s="814"/>
      <c r="F3036" s="814"/>
      <c r="G3036" s="814"/>
      <c r="H3036" s="814"/>
      <c r="I3036" s="814"/>
      <c r="J3036" s="814"/>
      <c r="K3036" s="814"/>
      <c r="L3036" s="814"/>
      <c r="M3036" s="814"/>
      <c r="N3036" s="814"/>
      <c r="O3036" s="579">
        <f t="shared" si="284"/>
        <v>0</v>
      </c>
      <c r="P3036" s="585" t="e">
        <f t="shared" si="285"/>
        <v>#N/A</v>
      </c>
      <c r="Q3036" s="585"/>
      <c r="R3036" s="585"/>
      <c r="S3036" s="814"/>
      <c r="T3036" s="814"/>
      <c r="U3036" s="814"/>
      <c r="V3036" s="814"/>
    </row>
    <row r="3037" spans="1:22" ht="15.75" hidden="1" customHeight="1" thickBot="1" x14ac:dyDescent="0.25">
      <c r="A3037" s="580" t="str">
        <f t="shared" si="286"/>
        <v/>
      </c>
      <c r="B3037" s="814"/>
      <c r="C3037" s="814"/>
      <c r="D3037" s="814"/>
      <c r="E3037" s="814"/>
      <c r="F3037" s="814"/>
      <c r="G3037" s="814"/>
      <c r="H3037" s="814"/>
      <c r="I3037" s="814"/>
      <c r="J3037" s="814"/>
      <c r="K3037" s="814"/>
      <c r="L3037" s="814"/>
      <c r="M3037" s="814"/>
      <c r="N3037" s="814"/>
      <c r="O3037" s="579">
        <f t="shared" si="284"/>
        <v>0</v>
      </c>
      <c r="P3037" s="585" t="e">
        <f t="shared" si="285"/>
        <v>#N/A</v>
      </c>
      <c r="Q3037" s="585"/>
      <c r="R3037" s="585"/>
      <c r="S3037" s="814"/>
      <c r="T3037" s="814"/>
      <c r="U3037" s="814"/>
      <c r="V3037" s="814"/>
    </row>
    <row r="3038" spans="1:22" ht="15.75" hidden="1" customHeight="1" thickBot="1" x14ac:dyDescent="0.25">
      <c r="A3038" s="580" t="str">
        <f t="shared" si="286"/>
        <v/>
      </c>
      <c r="B3038" s="814"/>
      <c r="C3038" s="814"/>
      <c r="D3038" s="814"/>
      <c r="E3038" s="814"/>
      <c r="F3038" s="814"/>
      <c r="G3038" s="814"/>
      <c r="H3038" s="814"/>
      <c r="I3038" s="814"/>
      <c r="J3038" s="814"/>
      <c r="K3038" s="814"/>
      <c r="L3038" s="814"/>
      <c r="M3038" s="814"/>
      <c r="N3038" s="814"/>
      <c r="O3038" s="579">
        <f t="shared" si="284"/>
        <v>0</v>
      </c>
      <c r="P3038" s="585" t="e">
        <f t="shared" si="285"/>
        <v>#N/A</v>
      </c>
      <c r="Q3038" s="585"/>
      <c r="R3038" s="585"/>
      <c r="S3038" s="814"/>
      <c r="T3038" s="814"/>
      <c r="U3038" s="814"/>
      <c r="V3038" s="814"/>
    </row>
    <row r="3039" spans="1:22" ht="15.75" hidden="1" customHeight="1" thickBot="1" x14ac:dyDescent="0.25">
      <c r="A3039" s="580" t="str">
        <f t="shared" si="286"/>
        <v/>
      </c>
      <c r="B3039" s="814"/>
      <c r="C3039" s="814"/>
      <c r="D3039" s="814"/>
      <c r="E3039" s="814"/>
      <c r="F3039" s="814"/>
      <c r="G3039" s="814"/>
      <c r="H3039" s="814"/>
      <c r="I3039" s="814"/>
      <c r="J3039" s="814"/>
      <c r="K3039" s="814"/>
      <c r="L3039" s="814"/>
      <c r="M3039" s="814"/>
      <c r="N3039" s="814"/>
      <c r="O3039" s="579">
        <f t="shared" si="284"/>
        <v>0</v>
      </c>
      <c r="P3039" s="585" t="e">
        <f t="shared" si="285"/>
        <v>#N/A</v>
      </c>
      <c r="Q3039" s="585"/>
      <c r="R3039" s="585"/>
      <c r="S3039" s="814"/>
      <c r="T3039" s="814"/>
      <c r="U3039" s="814"/>
      <c r="V3039" s="814"/>
    </row>
    <row r="3040" spans="1:22" ht="15.75" hidden="1" customHeight="1" thickBot="1" x14ac:dyDescent="0.25">
      <c r="A3040" s="580" t="str">
        <f t="shared" si="286"/>
        <v/>
      </c>
      <c r="B3040" s="814"/>
      <c r="C3040" s="814"/>
      <c r="D3040" s="814"/>
      <c r="E3040" s="814"/>
      <c r="F3040" s="814"/>
      <c r="G3040" s="814"/>
      <c r="H3040" s="814"/>
      <c r="I3040" s="814"/>
      <c r="J3040" s="814"/>
      <c r="K3040" s="814"/>
      <c r="L3040" s="814"/>
      <c r="M3040" s="814"/>
      <c r="N3040" s="814"/>
      <c r="O3040" s="579">
        <f t="shared" si="284"/>
        <v>0</v>
      </c>
      <c r="P3040" s="585" t="e">
        <f t="shared" si="285"/>
        <v>#N/A</v>
      </c>
      <c r="Q3040" s="585"/>
      <c r="R3040" s="585"/>
      <c r="S3040" s="814"/>
      <c r="T3040" s="814"/>
      <c r="U3040" s="814"/>
      <c r="V3040" s="814"/>
    </row>
    <row r="3041" spans="1:22" ht="15.75" hidden="1" customHeight="1" thickBot="1" x14ac:dyDescent="0.25">
      <c r="A3041" s="580" t="str">
        <f t="shared" si="286"/>
        <v/>
      </c>
      <c r="B3041" s="814"/>
      <c r="C3041" s="814"/>
      <c r="D3041" s="814"/>
      <c r="E3041" s="814"/>
      <c r="F3041" s="814"/>
      <c r="G3041" s="814"/>
      <c r="H3041" s="814"/>
      <c r="I3041" s="814"/>
      <c r="J3041" s="814"/>
      <c r="K3041" s="814"/>
      <c r="L3041" s="814"/>
      <c r="M3041" s="814"/>
      <c r="N3041" s="814"/>
      <c r="O3041" s="579">
        <f t="shared" si="284"/>
        <v>0</v>
      </c>
      <c r="P3041" s="585" t="e">
        <f t="shared" si="285"/>
        <v>#N/A</v>
      </c>
      <c r="Q3041" s="585"/>
      <c r="R3041" s="585"/>
      <c r="S3041" s="814"/>
      <c r="T3041" s="814"/>
      <c r="U3041" s="814"/>
      <c r="V3041" s="814"/>
    </row>
    <row r="3042" spans="1:22" ht="15.75" hidden="1" customHeight="1" thickBot="1" x14ac:dyDescent="0.25">
      <c r="A3042" s="580" t="str">
        <f t="shared" si="286"/>
        <v/>
      </c>
      <c r="B3042" s="814"/>
      <c r="C3042" s="814"/>
      <c r="D3042" s="814"/>
      <c r="E3042" s="814"/>
      <c r="F3042" s="814"/>
      <c r="G3042" s="814"/>
      <c r="H3042" s="814"/>
      <c r="I3042" s="814"/>
      <c r="J3042" s="814"/>
      <c r="K3042" s="814"/>
      <c r="L3042" s="814"/>
      <c r="M3042" s="814"/>
      <c r="N3042" s="814"/>
      <c r="O3042" s="579">
        <f t="shared" si="284"/>
        <v>0</v>
      </c>
      <c r="P3042" s="585" t="e">
        <f t="shared" si="285"/>
        <v>#N/A</v>
      </c>
      <c r="Q3042" s="585"/>
      <c r="R3042" s="585"/>
      <c r="S3042" s="814"/>
      <c r="T3042" s="814"/>
      <c r="U3042" s="814"/>
      <c r="V3042" s="814"/>
    </row>
    <row r="3043" spans="1:22" ht="15.75" hidden="1" customHeight="1" thickBot="1" x14ac:dyDescent="0.25">
      <c r="A3043" s="580" t="str">
        <f t="shared" si="286"/>
        <v/>
      </c>
      <c r="B3043" s="814"/>
      <c r="C3043" s="814"/>
      <c r="D3043" s="814"/>
      <c r="E3043" s="814"/>
      <c r="F3043" s="814"/>
      <c r="G3043" s="814"/>
      <c r="H3043" s="814"/>
      <c r="I3043" s="814"/>
      <c r="J3043" s="814"/>
      <c r="K3043" s="814"/>
      <c r="L3043" s="814"/>
      <c r="M3043" s="814"/>
      <c r="N3043" s="814"/>
      <c r="O3043" s="579">
        <f t="shared" si="284"/>
        <v>0</v>
      </c>
      <c r="P3043" s="585" t="e">
        <f t="shared" si="285"/>
        <v>#N/A</v>
      </c>
      <c r="Q3043" s="585"/>
      <c r="R3043" s="585"/>
      <c r="S3043" s="814"/>
      <c r="T3043" s="814"/>
      <c r="U3043" s="814"/>
      <c r="V3043" s="814"/>
    </row>
    <row r="3044" spans="1:22" ht="15.75" hidden="1" customHeight="1" thickBot="1" x14ac:dyDescent="0.25">
      <c r="A3044" s="580" t="str">
        <f t="shared" si="286"/>
        <v/>
      </c>
      <c r="B3044" s="814"/>
      <c r="C3044" s="814"/>
      <c r="D3044" s="814"/>
      <c r="E3044" s="814"/>
      <c r="F3044" s="814"/>
      <c r="G3044" s="814"/>
      <c r="H3044" s="814"/>
      <c r="I3044" s="814"/>
      <c r="J3044" s="814"/>
      <c r="K3044" s="814"/>
      <c r="L3044" s="814"/>
      <c r="M3044" s="814"/>
      <c r="N3044" s="814"/>
      <c r="O3044" s="579">
        <f t="shared" si="284"/>
        <v>0</v>
      </c>
      <c r="P3044" s="585" t="e">
        <f t="shared" si="285"/>
        <v>#N/A</v>
      </c>
      <c r="Q3044" s="585"/>
      <c r="R3044" s="585"/>
      <c r="S3044" s="814"/>
      <c r="T3044" s="814"/>
      <c r="U3044" s="814"/>
      <c r="V3044" s="814"/>
    </row>
    <row r="3045" spans="1:22" ht="15.75" hidden="1" customHeight="1" thickBot="1" x14ac:dyDescent="0.25">
      <c r="A3045" s="580" t="str">
        <f t="shared" si="286"/>
        <v/>
      </c>
      <c r="B3045" s="814"/>
      <c r="C3045" s="814"/>
      <c r="D3045" s="814"/>
      <c r="E3045" s="814"/>
      <c r="F3045" s="814"/>
      <c r="G3045" s="814"/>
      <c r="H3045" s="814"/>
      <c r="I3045" s="814"/>
      <c r="J3045" s="814"/>
      <c r="K3045" s="814"/>
      <c r="L3045" s="814"/>
      <c r="M3045" s="814"/>
      <c r="N3045" s="814"/>
      <c r="O3045" s="579">
        <f t="shared" si="284"/>
        <v>0</v>
      </c>
      <c r="P3045" s="585" t="e">
        <f t="shared" si="285"/>
        <v>#N/A</v>
      </c>
      <c r="Q3045" s="585"/>
      <c r="R3045" s="585"/>
      <c r="S3045" s="814"/>
      <c r="T3045" s="814"/>
      <c r="U3045" s="814"/>
      <c r="V3045" s="814"/>
    </row>
    <row r="3046" spans="1:22" ht="15.75" hidden="1" customHeight="1" thickBot="1" x14ac:dyDescent="0.25">
      <c r="A3046" s="580" t="str">
        <f t="shared" si="286"/>
        <v/>
      </c>
      <c r="B3046" s="814"/>
      <c r="C3046" s="814"/>
      <c r="D3046" s="814"/>
      <c r="E3046" s="814"/>
      <c r="F3046" s="814"/>
      <c r="G3046" s="814"/>
      <c r="H3046" s="814"/>
      <c r="I3046" s="814"/>
      <c r="J3046" s="814"/>
      <c r="K3046" s="814"/>
      <c r="L3046" s="814"/>
      <c r="M3046" s="814"/>
      <c r="N3046" s="814"/>
      <c r="O3046" s="579">
        <f t="shared" si="284"/>
        <v>0</v>
      </c>
      <c r="P3046" s="585" t="e">
        <f t="shared" si="285"/>
        <v>#N/A</v>
      </c>
      <c r="Q3046" s="585"/>
      <c r="R3046" s="585"/>
      <c r="S3046" s="814"/>
      <c r="T3046" s="814"/>
      <c r="U3046" s="814"/>
      <c r="V3046" s="814"/>
    </row>
    <row r="3047" spans="1:22" ht="15.75" hidden="1" customHeight="1" thickBot="1" x14ac:dyDescent="0.25">
      <c r="A3047" s="580" t="str">
        <f t="shared" si="286"/>
        <v/>
      </c>
      <c r="B3047" s="814"/>
      <c r="C3047" s="814"/>
      <c r="D3047" s="814"/>
      <c r="E3047" s="814"/>
      <c r="F3047" s="814"/>
      <c r="G3047" s="814"/>
      <c r="H3047" s="814"/>
      <c r="I3047" s="814"/>
      <c r="J3047" s="814"/>
      <c r="K3047" s="814"/>
      <c r="L3047" s="814"/>
      <c r="M3047" s="814"/>
      <c r="N3047" s="814"/>
      <c r="O3047" s="579">
        <f t="shared" si="284"/>
        <v>0</v>
      </c>
      <c r="P3047" s="585" t="e">
        <f t="shared" si="285"/>
        <v>#N/A</v>
      </c>
      <c r="Q3047" s="585"/>
      <c r="R3047" s="585"/>
      <c r="S3047" s="814"/>
      <c r="T3047" s="814"/>
      <c r="U3047" s="814"/>
      <c r="V3047" s="814"/>
    </row>
    <row r="3048" spans="1:22" ht="15.75" hidden="1" customHeight="1" thickBot="1" x14ac:dyDescent="0.25">
      <c r="A3048" s="580" t="str">
        <f t="shared" si="286"/>
        <v/>
      </c>
      <c r="B3048" s="814"/>
      <c r="C3048" s="814"/>
      <c r="D3048" s="814"/>
      <c r="E3048" s="814"/>
      <c r="F3048" s="814"/>
      <c r="G3048" s="814"/>
      <c r="H3048" s="814"/>
      <c r="I3048" s="814"/>
      <c r="J3048" s="814"/>
      <c r="K3048" s="814"/>
      <c r="L3048" s="814"/>
      <c r="M3048" s="814"/>
      <c r="N3048" s="814"/>
      <c r="O3048" s="579">
        <f t="shared" si="284"/>
        <v>0</v>
      </c>
      <c r="P3048" s="585" t="e">
        <f t="shared" si="285"/>
        <v>#N/A</v>
      </c>
      <c r="Q3048" s="585"/>
      <c r="R3048" s="585"/>
      <c r="S3048" s="814"/>
      <c r="T3048" s="814"/>
      <c r="U3048" s="814"/>
      <c r="V3048" s="814"/>
    </row>
    <row r="3049" spans="1:22" ht="15.75" hidden="1" customHeight="1" thickBot="1" x14ac:dyDescent="0.25">
      <c r="A3049" s="580" t="str">
        <f t="shared" si="286"/>
        <v/>
      </c>
      <c r="B3049" s="814"/>
      <c r="C3049" s="814"/>
      <c r="D3049" s="814"/>
      <c r="E3049" s="814"/>
      <c r="F3049" s="814"/>
      <c r="G3049" s="814"/>
      <c r="H3049" s="814"/>
      <c r="I3049" s="814"/>
      <c r="J3049" s="814"/>
      <c r="K3049" s="814"/>
      <c r="L3049" s="814"/>
      <c r="M3049" s="814"/>
      <c r="N3049" s="814"/>
      <c r="O3049" s="579">
        <f t="shared" si="284"/>
        <v>0</v>
      </c>
      <c r="P3049" s="585" t="e">
        <f t="shared" si="285"/>
        <v>#N/A</v>
      </c>
      <c r="Q3049" s="585"/>
      <c r="R3049" s="585"/>
      <c r="S3049" s="814"/>
      <c r="T3049" s="814"/>
      <c r="U3049" s="814"/>
      <c r="V3049" s="814"/>
    </row>
    <row r="3050" spans="1:22" ht="15.75" hidden="1" customHeight="1" thickBot="1" x14ac:dyDescent="0.25">
      <c r="A3050" s="580" t="str">
        <f t="shared" si="286"/>
        <v/>
      </c>
      <c r="B3050" s="814"/>
      <c r="C3050" s="814"/>
      <c r="D3050" s="814"/>
      <c r="E3050" s="814"/>
      <c r="F3050" s="814"/>
      <c r="G3050" s="814"/>
      <c r="H3050" s="814"/>
      <c r="I3050" s="814"/>
      <c r="J3050" s="814"/>
      <c r="K3050" s="814"/>
      <c r="L3050" s="814"/>
      <c r="M3050" s="814"/>
      <c r="N3050" s="814"/>
      <c r="O3050" s="579">
        <f t="shared" si="284"/>
        <v>0</v>
      </c>
      <c r="P3050" s="585" t="e">
        <f t="shared" si="285"/>
        <v>#N/A</v>
      </c>
      <c r="Q3050" s="585"/>
      <c r="R3050" s="585"/>
      <c r="S3050" s="814"/>
      <c r="T3050" s="814"/>
      <c r="U3050" s="814"/>
      <c r="V3050" s="814"/>
    </row>
    <row r="3051" spans="1:22" ht="15.75" hidden="1" customHeight="1" thickBot="1" x14ac:dyDescent="0.25">
      <c r="A3051" s="580" t="str">
        <f t="shared" si="286"/>
        <v/>
      </c>
      <c r="B3051" s="814"/>
      <c r="C3051" s="814"/>
      <c r="D3051" s="814"/>
      <c r="E3051" s="814"/>
      <c r="F3051" s="814"/>
      <c r="G3051" s="814"/>
      <c r="H3051" s="814"/>
      <c r="I3051" s="814"/>
      <c r="J3051" s="814"/>
      <c r="K3051" s="814"/>
      <c r="L3051" s="814"/>
      <c r="M3051" s="814"/>
      <c r="N3051" s="814"/>
      <c r="O3051" s="579">
        <f t="shared" si="284"/>
        <v>0</v>
      </c>
      <c r="P3051" s="585" t="e">
        <f t="shared" si="285"/>
        <v>#N/A</v>
      </c>
      <c r="Q3051" s="585"/>
      <c r="R3051" s="585"/>
      <c r="S3051" s="814"/>
      <c r="T3051" s="814"/>
      <c r="U3051" s="814"/>
      <c r="V3051" s="814"/>
    </row>
    <row r="3052" spans="1:22" ht="15.75" hidden="1" customHeight="1" thickBot="1" x14ac:dyDescent="0.25">
      <c r="A3052" s="580" t="str">
        <f t="shared" si="286"/>
        <v/>
      </c>
      <c r="B3052" s="814"/>
      <c r="C3052" s="814"/>
      <c r="D3052" s="814"/>
      <c r="E3052" s="814"/>
      <c r="F3052" s="814"/>
      <c r="G3052" s="814"/>
      <c r="H3052" s="814"/>
      <c r="I3052" s="814"/>
      <c r="J3052" s="814"/>
      <c r="K3052" s="814"/>
      <c r="L3052" s="814"/>
      <c r="M3052" s="814"/>
      <c r="N3052" s="814"/>
      <c r="O3052" s="579">
        <f t="shared" si="284"/>
        <v>0</v>
      </c>
      <c r="P3052" s="585" t="e">
        <f t="shared" si="285"/>
        <v>#N/A</v>
      </c>
      <c r="Q3052" s="585"/>
      <c r="R3052" s="585"/>
      <c r="S3052" s="814"/>
      <c r="T3052" s="814"/>
      <c r="U3052" s="814"/>
      <c r="V3052" s="814"/>
    </row>
    <row r="3053" spans="1:22" ht="15.75" hidden="1" customHeight="1" thickBot="1" x14ac:dyDescent="0.25">
      <c r="A3053" s="580" t="str">
        <f t="shared" si="286"/>
        <v/>
      </c>
      <c r="B3053" s="814"/>
      <c r="C3053" s="814"/>
      <c r="D3053" s="814"/>
      <c r="E3053" s="814"/>
      <c r="F3053" s="814"/>
      <c r="G3053" s="814"/>
      <c r="H3053" s="814"/>
      <c r="I3053" s="814"/>
      <c r="J3053" s="814"/>
      <c r="K3053" s="814"/>
      <c r="L3053" s="814"/>
      <c r="M3053" s="814"/>
      <c r="N3053" s="814"/>
      <c r="O3053" s="579">
        <f t="shared" si="284"/>
        <v>0</v>
      </c>
      <c r="P3053" s="585" t="e">
        <f t="shared" si="285"/>
        <v>#N/A</v>
      </c>
      <c r="Q3053" s="585"/>
      <c r="R3053" s="585"/>
      <c r="S3053" s="814"/>
      <c r="T3053" s="814"/>
      <c r="U3053" s="814"/>
      <c r="V3053" s="814"/>
    </row>
    <row r="3054" spans="1:22" ht="15.75" hidden="1" customHeight="1" thickBot="1" x14ac:dyDescent="0.25">
      <c r="A3054" s="580" t="str">
        <f t="shared" si="286"/>
        <v/>
      </c>
      <c r="B3054" s="814"/>
      <c r="C3054" s="814"/>
      <c r="D3054" s="814"/>
      <c r="E3054" s="814"/>
      <c r="F3054" s="814"/>
      <c r="G3054" s="814"/>
      <c r="H3054" s="814"/>
      <c r="I3054" s="814"/>
      <c r="J3054" s="814"/>
      <c r="K3054" s="814"/>
      <c r="L3054" s="814"/>
      <c r="M3054" s="814"/>
      <c r="N3054" s="814"/>
      <c r="O3054" s="579">
        <f t="shared" si="284"/>
        <v>0</v>
      </c>
      <c r="P3054" s="585" t="e">
        <f t="shared" si="285"/>
        <v>#N/A</v>
      </c>
      <c r="Q3054" s="585"/>
      <c r="R3054" s="585"/>
      <c r="S3054" s="814"/>
      <c r="T3054" s="814"/>
      <c r="U3054" s="814"/>
      <c r="V3054" s="814"/>
    </row>
    <row r="3055" spans="1:22" ht="15.75" hidden="1" customHeight="1" thickBot="1" x14ac:dyDescent="0.25">
      <c r="A3055" s="580" t="str">
        <f t="shared" si="286"/>
        <v/>
      </c>
      <c r="B3055" s="814"/>
      <c r="C3055" s="814"/>
      <c r="D3055" s="814"/>
      <c r="E3055" s="814"/>
      <c r="F3055" s="814"/>
      <c r="G3055" s="814"/>
      <c r="H3055" s="814"/>
      <c r="I3055" s="814"/>
      <c r="J3055" s="814"/>
      <c r="K3055" s="814"/>
      <c r="L3055" s="814"/>
      <c r="M3055" s="814"/>
      <c r="N3055" s="814"/>
      <c r="O3055" s="579">
        <f t="shared" si="284"/>
        <v>0</v>
      </c>
      <c r="P3055" s="585" t="e">
        <f t="shared" si="285"/>
        <v>#N/A</v>
      </c>
      <c r="Q3055" s="585"/>
      <c r="R3055" s="585"/>
      <c r="S3055" s="814"/>
      <c r="T3055" s="814"/>
      <c r="U3055" s="814"/>
      <c r="V3055" s="814"/>
    </row>
    <row r="3056" spans="1:22" ht="15.75" hidden="1" customHeight="1" thickBot="1" x14ac:dyDescent="0.25">
      <c r="A3056" s="580" t="str">
        <f t="shared" si="286"/>
        <v/>
      </c>
      <c r="B3056" s="814"/>
      <c r="C3056" s="814"/>
      <c r="D3056" s="814"/>
      <c r="E3056" s="814"/>
      <c r="F3056" s="814"/>
      <c r="G3056" s="814"/>
      <c r="H3056" s="814"/>
      <c r="I3056" s="814"/>
      <c r="J3056" s="814"/>
      <c r="K3056" s="814"/>
      <c r="L3056" s="814"/>
      <c r="M3056" s="814"/>
      <c r="N3056" s="814"/>
      <c r="O3056" s="579">
        <f t="shared" si="284"/>
        <v>0</v>
      </c>
      <c r="P3056" s="585" t="e">
        <f t="shared" si="285"/>
        <v>#N/A</v>
      </c>
      <c r="Q3056" s="585"/>
      <c r="R3056" s="585"/>
      <c r="S3056" s="814"/>
      <c r="T3056" s="814"/>
      <c r="U3056" s="814"/>
      <c r="V3056" s="814"/>
    </row>
    <row r="3057" spans="1:22" ht="15.75" hidden="1" customHeight="1" thickBot="1" x14ac:dyDescent="0.25">
      <c r="A3057" s="580" t="str">
        <f t="shared" si="286"/>
        <v/>
      </c>
      <c r="B3057" s="814"/>
      <c r="C3057" s="814"/>
      <c r="D3057" s="814"/>
      <c r="E3057" s="814"/>
      <c r="F3057" s="814"/>
      <c r="G3057" s="814"/>
      <c r="H3057" s="814"/>
      <c r="I3057" s="814"/>
      <c r="J3057" s="814"/>
      <c r="K3057" s="814"/>
      <c r="L3057" s="814"/>
      <c r="M3057" s="814"/>
      <c r="N3057" s="814"/>
      <c r="O3057" s="579">
        <f t="shared" si="284"/>
        <v>0</v>
      </c>
      <c r="P3057" s="585" t="e">
        <f t="shared" si="285"/>
        <v>#N/A</v>
      </c>
      <c r="Q3057" s="585"/>
      <c r="R3057" s="585"/>
      <c r="S3057" s="814"/>
      <c r="T3057" s="814"/>
      <c r="U3057" s="814"/>
      <c r="V3057" s="814"/>
    </row>
    <row r="3058" spans="1:22" ht="15.75" hidden="1" customHeight="1" thickBot="1" x14ac:dyDescent="0.25">
      <c r="A3058" s="580" t="str">
        <f t="shared" si="286"/>
        <v/>
      </c>
      <c r="B3058" s="814"/>
      <c r="C3058" s="814"/>
      <c r="D3058" s="814"/>
      <c r="E3058" s="814"/>
      <c r="F3058" s="814"/>
      <c r="G3058" s="814"/>
      <c r="H3058" s="814"/>
      <c r="I3058" s="814"/>
      <c r="J3058" s="814"/>
      <c r="K3058" s="814"/>
      <c r="L3058" s="814"/>
      <c r="M3058" s="814"/>
      <c r="N3058" s="814"/>
      <c r="O3058" s="579">
        <f t="shared" si="284"/>
        <v>0</v>
      </c>
      <c r="P3058" s="585" t="e">
        <f t="shared" si="285"/>
        <v>#N/A</v>
      </c>
      <c r="Q3058" s="585"/>
      <c r="R3058" s="585"/>
      <c r="S3058" s="814"/>
      <c r="T3058" s="814"/>
      <c r="U3058" s="814"/>
      <c r="V3058" s="814"/>
    </row>
    <row r="3059" spans="1:22" ht="15.75" hidden="1" customHeight="1" thickBot="1" x14ac:dyDescent="0.25">
      <c r="A3059" s="580" t="str">
        <f t="shared" si="286"/>
        <v/>
      </c>
      <c r="B3059" s="814"/>
      <c r="C3059" s="814"/>
      <c r="D3059" s="814"/>
      <c r="E3059" s="814"/>
      <c r="F3059" s="814"/>
      <c r="G3059" s="814"/>
      <c r="H3059" s="814"/>
      <c r="I3059" s="814"/>
      <c r="J3059" s="814"/>
      <c r="K3059" s="814"/>
      <c r="L3059" s="814"/>
      <c r="M3059" s="814"/>
      <c r="N3059" s="814"/>
      <c r="O3059" s="579">
        <f t="shared" ref="O3059:O3122" si="287">ROUNDUP(IF(N3059="PENDANT",(VLOOKUP(L3059,$E$2:$I$9,5,FALSE)*M3059)),0)</f>
        <v>0</v>
      </c>
      <c r="P3059" s="585" t="e">
        <f t="shared" ref="P3059:P3122" si="288">ROUNDUP(VLOOKUP(L3059,$E$2:$I$9,5,FALSE)*M3059,0)</f>
        <v>#N/A</v>
      </c>
      <c r="Q3059" s="585"/>
      <c r="R3059" s="585"/>
      <c r="S3059" s="814"/>
      <c r="T3059" s="814"/>
      <c r="U3059" s="814"/>
      <c r="V3059" s="814"/>
    </row>
    <row r="3060" spans="1:22" ht="15.75" hidden="1" customHeight="1" thickBot="1" x14ac:dyDescent="0.25">
      <c r="A3060" s="580" t="str">
        <f t="shared" si="286"/>
        <v/>
      </c>
      <c r="B3060" s="814"/>
      <c r="C3060" s="814"/>
      <c r="D3060" s="814"/>
      <c r="E3060" s="814"/>
      <c r="F3060" s="814"/>
      <c r="G3060" s="814"/>
      <c r="H3060" s="814"/>
      <c r="I3060" s="814"/>
      <c r="J3060" s="814"/>
      <c r="K3060" s="814"/>
      <c r="L3060" s="814"/>
      <c r="M3060" s="814"/>
      <c r="N3060" s="814"/>
      <c r="O3060" s="579">
        <f t="shared" si="287"/>
        <v>0</v>
      </c>
      <c r="P3060" s="585" t="e">
        <f t="shared" si="288"/>
        <v>#N/A</v>
      </c>
      <c r="Q3060" s="585"/>
      <c r="R3060" s="585"/>
      <c r="S3060" s="814"/>
      <c r="T3060" s="814"/>
      <c r="U3060" s="814"/>
      <c r="V3060" s="814"/>
    </row>
    <row r="3061" spans="1:22" ht="15.75" hidden="1" customHeight="1" thickBot="1" x14ac:dyDescent="0.25">
      <c r="A3061" s="580" t="str">
        <f t="shared" si="286"/>
        <v/>
      </c>
      <c r="B3061" s="814"/>
      <c r="C3061" s="814"/>
      <c r="D3061" s="814"/>
      <c r="E3061" s="814"/>
      <c r="F3061" s="814"/>
      <c r="G3061" s="814"/>
      <c r="H3061" s="814"/>
      <c r="I3061" s="814"/>
      <c r="J3061" s="814"/>
      <c r="K3061" s="814"/>
      <c r="L3061" s="814"/>
      <c r="M3061" s="814"/>
      <c r="N3061" s="814"/>
      <c r="O3061" s="579">
        <f t="shared" si="287"/>
        <v>0</v>
      </c>
      <c r="P3061" s="585" t="e">
        <f t="shared" si="288"/>
        <v>#N/A</v>
      </c>
      <c r="Q3061" s="585"/>
      <c r="R3061" s="585"/>
      <c r="S3061" s="814"/>
      <c r="T3061" s="814"/>
      <c r="U3061" s="814"/>
      <c r="V3061" s="814"/>
    </row>
    <row r="3062" spans="1:22" ht="15.75" hidden="1" customHeight="1" thickBot="1" x14ac:dyDescent="0.25">
      <c r="A3062" s="580" t="str">
        <f t="shared" si="286"/>
        <v/>
      </c>
      <c r="B3062" s="814"/>
      <c r="C3062" s="814"/>
      <c r="D3062" s="814"/>
      <c r="E3062" s="814"/>
      <c r="F3062" s="814"/>
      <c r="G3062" s="814"/>
      <c r="H3062" s="814"/>
      <c r="I3062" s="814"/>
      <c r="J3062" s="814"/>
      <c r="K3062" s="814"/>
      <c r="L3062" s="814"/>
      <c r="M3062" s="814"/>
      <c r="N3062" s="814"/>
      <c r="O3062" s="579">
        <f t="shared" si="287"/>
        <v>0</v>
      </c>
      <c r="P3062" s="585" t="e">
        <f t="shared" si="288"/>
        <v>#N/A</v>
      </c>
      <c r="Q3062" s="585"/>
      <c r="R3062" s="585"/>
      <c r="S3062" s="814"/>
      <c r="T3062" s="814"/>
      <c r="U3062" s="814"/>
      <c r="V3062" s="814"/>
    </row>
    <row r="3063" spans="1:22" ht="15.75" hidden="1" customHeight="1" thickBot="1" x14ac:dyDescent="0.25">
      <c r="A3063" s="580" t="str">
        <f t="shared" si="286"/>
        <v/>
      </c>
      <c r="B3063" s="814"/>
      <c r="C3063" s="814"/>
      <c r="D3063" s="814"/>
      <c r="E3063" s="814"/>
      <c r="F3063" s="814"/>
      <c r="G3063" s="814"/>
      <c r="H3063" s="814"/>
      <c r="I3063" s="814"/>
      <c r="J3063" s="814"/>
      <c r="K3063" s="814"/>
      <c r="L3063" s="814"/>
      <c r="M3063" s="814"/>
      <c r="N3063" s="814"/>
      <c r="O3063" s="579">
        <f t="shared" si="287"/>
        <v>0</v>
      </c>
      <c r="P3063" s="585" t="e">
        <f t="shared" si="288"/>
        <v>#N/A</v>
      </c>
      <c r="Q3063" s="585"/>
      <c r="R3063" s="585"/>
      <c r="S3063" s="814"/>
      <c r="T3063" s="814"/>
      <c r="U3063" s="814"/>
      <c r="V3063" s="814"/>
    </row>
    <row r="3064" spans="1:22" ht="15.75" hidden="1" customHeight="1" thickBot="1" x14ac:dyDescent="0.25">
      <c r="A3064" s="580" t="str">
        <f t="shared" si="286"/>
        <v/>
      </c>
      <c r="B3064" s="814"/>
      <c r="C3064" s="814"/>
      <c r="D3064" s="814"/>
      <c r="E3064" s="814"/>
      <c r="F3064" s="814"/>
      <c r="G3064" s="814"/>
      <c r="H3064" s="814"/>
      <c r="I3064" s="814"/>
      <c r="J3064" s="814"/>
      <c r="K3064" s="814"/>
      <c r="L3064" s="814"/>
      <c r="M3064" s="814"/>
      <c r="N3064" s="814"/>
      <c r="O3064" s="579">
        <f t="shared" si="287"/>
        <v>0</v>
      </c>
      <c r="P3064" s="585" t="e">
        <f t="shared" si="288"/>
        <v>#N/A</v>
      </c>
      <c r="Q3064" s="585"/>
      <c r="R3064" s="585"/>
      <c r="S3064" s="814"/>
      <c r="T3064" s="814"/>
      <c r="U3064" s="814"/>
      <c r="V3064" s="814"/>
    </row>
    <row r="3065" spans="1:22" ht="15.75" hidden="1" customHeight="1" thickBot="1" x14ac:dyDescent="0.25">
      <c r="A3065" s="580" t="str">
        <f t="shared" si="286"/>
        <v/>
      </c>
      <c r="B3065" s="814"/>
      <c r="C3065" s="814"/>
      <c r="D3065" s="814"/>
      <c r="E3065" s="814"/>
      <c r="F3065" s="814"/>
      <c r="G3065" s="814"/>
      <c r="H3065" s="814"/>
      <c r="I3065" s="814"/>
      <c r="J3065" s="814"/>
      <c r="K3065" s="814"/>
      <c r="L3065" s="814"/>
      <c r="M3065" s="814"/>
      <c r="N3065" s="814"/>
      <c r="O3065" s="579">
        <f t="shared" si="287"/>
        <v>0</v>
      </c>
      <c r="P3065" s="585" t="e">
        <f t="shared" si="288"/>
        <v>#N/A</v>
      </c>
      <c r="Q3065" s="585"/>
      <c r="R3065" s="585"/>
      <c r="S3065" s="814"/>
      <c r="T3065" s="814"/>
      <c r="U3065" s="814"/>
      <c r="V3065" s="814"/>
    </row>
    <row r="3066" spans="1:22" ht="15.75" hidden="1" customHeight="1" thickBot="1" x14ac:dyDescent="0.25">
      <c r="A3066" s="580" t="str">
        <f t="shared" ref="A3066:A3129" si="289">CONCATENATE(C3066,G3066)</f>
        <v/>
      </c>
      <c r="B3066" s="814"/>
      <c r="C3066" s="814"/>
      <c r="D3066" s="814"/>
      <c r="E3066" s="814"/>
      <c r="F3066" s="814"/>
      <c r="G3066" s="814"/>
      <c r="H3066" s="814"/>
      <c r="I3066" s="814"/>
      <c r="J3066" s="814"/>
      <c r="K3066" s="814"/>
      <c r="L3066" s="814"/>
      <c r="M3066" s="814"/>
      <c r="N3066" s="814"/>
      <c r="O3066" s="579">
        <f t="shared" si="287"/>
        <v>0</v>
      </c>
      <c r="P3066" s="585" t="e">
        <f t="shared" si="288"/>
        <v>#N/A</v>
      </c>
      <c r="Q3066" s="585"/>
      <c r="R3066" s="585"/>
      <c r="S3066" s="814"/>
      <c r="T3066" s="814"/>
      <c r="U3066" s="814"/>
      <c r="V3066" s="814"/>
    </row>
    <row r="3067" spans="1:22" ht="15.75" hidden="1" customHeight="1" thickBot="1" x14ac:dyDescent="0.25">
      <c r="A3067" s="580" t="str">
        <f t="shared" si="289"/>
        <v/>
      </c>
      <c r="B3067" s="814"/>
      <c r="C3067" s="814"/>
      <c r="D3067" s="814"/>
      <c r="E3067" s="814"/>
      <c r="F3067" s="814"/>
      <c r="G3067" s="814"/>
      <c r="H3067" s="814"/>
      <c r="I3067" s="814"/>
      <c r="J3067" s="814"/>
      <c r="K3067" s="814"/>
      <c r="L3067" s="814"/>
      <c r="M3067" s="814"/>
      <c r="N3067" s="814"/>
      <c r="O3067" s="579">
        <f t="shared" si="287"/>
        <v>0</v>
      </c>
      <c r="P3067" s="585" t="e">
        <f t="shared" si="288"/>
        <v>#N/A</v>
      </c>
      <c r="Q3067" s="585"/>
      <c r="R3067" s="585"/>
      <c r="S3067" s="814"/>
      <c r="T3067" s="814"/>
      <c r="U3067" s="814"/>
      <c r="V3067" s="814"/>
    </row>
    <row r="3068" spans="1:22" ht="15.75" hidden="1" customHeight="1" thickBot="1" x14ac:dyDescent="0.25">
      <c r="A3068" s="580" t="str">
        <f t="shared" si="289"/>
        <v/>
      </c>
      <c r="B3068" s="814"/>
      <c r="C3068" s="814"/>
      <c r="D3068" s="814"/>
      <c r="E3068" s="814"/>
      <c r="F3068" s="814"/>
      <c r="G3068" s="814"/>
      <c r="H3068" s="814"/>
      <c r="I3068" s="814"/>
      <c r="J3068" s="814"/>
      <c r="K3068" s="814"/>
      <c r="L3068" s="814"/>
      <c r="M3068" s="814"/>
      <c r="N3068" s="814"/>
      <c r="O3068" s="579">
        <f t="shared" si="287"/>
        <v>0</v>
      </c>
      <c r="P3068" s="585" t="e">
        <f t="shared" si="288"/>
        <v>#N/A</v>
      </c>
      <c r="Q3068" s="585"/>
      <c r="R3068" s="585"/>
      <c r="S3068" s="814"/>
      <c r="T3068" s="814"/>
      <c r="U3068" s="814"/>
      <c r="V3068" s="814"/>
    </row>
    <row r="3069" spans="1:22" ht="15.75" hidden="1" customHeight="1" thickBot="1" x14ac:dyDescent="0.25">
      <c r="A3069" s="580" t="str">
        <f t="shared" si="289"/>
        <v/>
      </c>
      <c r="B3069" s="814"/>
      <c r="C3069" s="814"/>
      <c r="D3069" s="814"/>
      <c r="E3069" s="814"/>
      <c r="F3069" s="814"/>
      <c r="G3069" s="814"/>
      <c r="H3069" s="814"/>
      <c r="I3069" s="814"/>
      <c r="J3069" s="814"/>
      <c r="K3069" s="814"/>
      <c r="L3069" s="814"/>
      <c r="M3069" s="814"/>
      <c r="N3069" s="814"/>
      <c r="O3069" s="579">
        <f t="shared" si="287"/>
        <v>0</v>
      </c>
      <c r="P3069" s="585" t="e">
        <f t="shared" si="288"/>
        <v>#N/A</v>
      </c>
      <c r="Q3069" s="585"/>
      <c r="R3069" s="585"/>
      <c r="S3069" s="814"/>
      <c r="T3069" s="814"/>
      <c r="U3069" s="814"/>
      <c r="V3069" s="814"/>
    </row>
    <row r="3070" spans="1:22" ht="15.75" hidden="1" customHeight="1" thickBot="1" x14ac:dyDescent="0.25">
      <c r="A3070" s="580" t="str">
        <f t="shared" si="289"/>
        <v/>
      </c>
      <c r="B3070" s="814"/>
      <c r="C3070" s="814"/>
      <c r="D3070" s="814"/>
      <c r="E3070" s="814"/>
      <c r="F3070" s="814"/>
      <c r="G3070" s="814"/>
      <c r="H3070" s="814"/>
      <c r="I3070" s="814"/>
      <c r="J3070" s="814"/>
      <c r="K3070" s="814"/>
      <c r="L3070" s="814"/>
      <c r="M3070" s="814"/>
      <c r="N3070" s="814"/>
      <c r="O3070" s="579">
        <f t="shared" si="287"/>
        <v>0</v>
      </c>
      <c r="P3070" s="585" t="e">
        <f t="shared" si="288"/>
        <v>#N/A</v>
      </c>
      <c r="Q3070" s="585"/>
      <c r="R3070" s="585"/>
      <c r="S3070" s="814"/>
      <c r="T3070" s="814"/>
      <c r="U3070" s="814"/>
      <c r="V3070" s="814"/>
    </row>
    <row r="3071" spans="1:22" ht="15.75" hidden="1" customHeight="1" thickBot="1" x14ac:dyDescent="0.25">
      <c r="A3071" s="580" t="str">
        <f t="shared" si="289"/>
        <v/>
      </c>
      <c r="B3071" s="814"/>
      <c r="C3071" s="814"/>
      <c r="D3071" s="814"/>
      <c r="E3071" s="814"/>
      <c r="F3071" s="814"/>
      <c r="G3071" s="814"/>
      <c r="H3071" s="814"/>
      <c r="I3071" s="814"/>
      <c r="J3071" s="814"/>
      <c r="K3071" s="814"/>
      <c r="L3071" s="814"/>
      <c r="M3071" s="814"/>
      <c r="N3071" s="814"/>
      <c r="O3071" s="579">
        <f t="shared" si="287"/>
        <v>0</v>
      </c>
      <c r="P3071" s="585" t="e">
        <f t="shared" si="288"/>
        <v>#N/A</v>
      </c>
      <c r="Q3071" s="585"/>
      <c r="R3071" s="585"/>
      <c r="S3071" s="814"/>
      <c r="T3071" s="814"/>
      <c r="U3071" s="814"/>
      <c r="V3071" s="814"/>
    </row>
    <row r="3072" spans="1:22" ht="15.75" hidden="1" customHeight="1" thickBot="1" x14ac:dyDescent="0.25">
      <c r="A3072" s="580" t="str">
        <f t="shared" si="289"/>
        <v/>
      </c>
      <c r="B3072" s="814"/>
      <c r="C3072" s="814"/>
      <c r="D3072" s="814"/>
      <c r="E3072" s="814"/>
      <c r="F3072" s="814"/>
      <c r="G3072" s="814"/>
      <c r="H3072" s="814"/>
      <c r="I3072" s="814"/>
      <c r="J3072" s="814"/>
      <c r="K3072" s="814"/>
      <c r="L3072" s="814"/>
      <c r="M3072" s="814"/>
      <c r="N3072" s="814"/>
      <c r="O3072" s="579">
        <f t="shared" si="287"/>
        <v>0</v>
      </c>
      <c r="P3072" s="585" t="e">
        <f t="shared" si="288"/>
        <v>#N/A</v>
      </c>
      <c r="Q3072" s="585"/>
      <c r="R3072" s="585"/>
      <c r="S3072" s="814"/>
      <c r="T3072" s="814"/>
      <c r="U3072" s="814"/>
      <c r="V3072" s="814"/>
    </row>
    <row r="3073" spans="1:22" ht="15.75" hidden="1" customHeight="1" thickBot="1" x14ac:dyDescent="0.25">
      <c r="A3073" s="580" t="str">
        <f t="shared" si="289"/>
        <v/>
      </c>
      <c r="B3073" s="814"/>
      <c r="C3073" s="814"/>
      <c r="D3073" s="814"/>
      <c r="E3073" s="814"/>
      <c r="F3073" s="814"/>
      <c r="G3073" s="814"/>
      <c r="H3073" s="814"/>
      <c r="I3073" s="814"/>
      <c r="J3073" s="814"/>
      <c r="K3073" s="814"/>
      <c r="L3073" s="814"/>
      <c r="M3073" s="814"/>
      <c r="N3073" s="814"/>
      <c r="O3073" s="579">
        <f t="shared" si="287"/>
        <v>0</v>
      </c>
      <c r="P3073" s="585" t="e">
        <f t="shared" si="288"/>
        <v>#N/A</v>
      </c>
      <c r="Q3073" s="585"/>
      <c r="R3073" s="585"/>
      <c r="S3073" s="814"/>
      <c r="T3073" s="814"/>
      <c r="U3073" s="814"/>
      <c r="V3073" s="814"/>
    </row>
    <row r="3074" spans="1:22" ht="15.75" hidden="1" customHeight="1" thickBot="1" x14ac:dyDescent="0.25">
      <c r="A3074" s="580" t="str">
        <f t="shared" si="289"/>
        <v/>
      </c>
      <c r="B3074" s="814"/>
      <c r="C3074" s="814"/>
      <c r="D3074" s="814"/>
      <c r="E3074" s="814"/>
      <c r="F3074" s="814"/>
      <c r="G3074" s="814"/>
      <c r="H3074" s="814"/>
      <c r="I3074" s="814"/>
      <c r="J3074" s="814"/>
      <c r="K3074" s="814"/>
      <c r="L3074" s="814"/>
      <c r="M3074" s="814"/>
      <c r="N3074" s="814"/>
      <c r="O3074" s="579">
        <f t="shared" si="287"/>
        <v>0</v>
      </c>
      <c r="P3074" s="585" t="e">
        <f t="shared" si="288"/>
        <v>#N/A</v>
      </c>
      <c r="Q3074" s="585"/>
      <c r="R3074" s="585"/>
      <c r="S3074" s="814"/>
      <c r="T3074" s="814"/>
      <c r="U3074" s="814"/>
      <c r="V3074" s="814"/>
    </row>
    <row r="3075" spans="1:22" ht="15.75" hidden="1" customHeight="1" thickBot="1" x14ac:dyDescent="0.25">
      <c r="A3075" s="580" t="str">
        <f t="shared" si="289"/>
        <v/>
      </c>
      <c r="B3075" s="814"/>
      <c r="C3075" s="814"/>
      <c r="D3075" s="814"/>
      <c r="E3075" s="814"/>
      <c r="F3075" s="814"/>
      <c r="G3075" s="814"/>
      <c r="H3075" s="814"/>
      <c r="I3075" s="814"/>
      <c r="J3075" s="814"/>
      <c r="K3075" s="814"/>
      <c r="L3075" s="814"/>
      <c r="M3075" s="814"/>
      <c r="N3075" s="814"/>
      <c r="O3075" s="579">
        <f t="shared" si="287"/>
        <v>0</v>
      </c>
      <c r="P3075" s="585" t="e">
        <f t="shared" si="288"/>
        <v>#N/A</v>
      </c>
      <c r="Q3075" s="585"/>
      <c r="R3075" s="585"/>
      <c r="S3075" s="814"/>
      <c r="T3075" s="814"/>
      <c r="U3075" s="814"/>
      <c r="V3075" s="814"/>
    </row>
    <row r="3076" spans="1:22" ht="15.75" hidden="1" customHeight="1" thickBot="1" x14ac:dyDescent="0.25">
      <c r="A3076" s="580" t="str">
        <f t="shared" si="289"/>
        <v/>
      </c>
      <c r="B3076" s="814"/>
      <c r="C3076" s="814"/>
      <c r="D3076" s="814"/>
      <c r="E3076" s="814"/>
      <c r="F3076" s="814"/>
      <c r="G3076" s="814"/>
      <c r="H3076" s="814"/>
      <c r="I3076" s="814"/>
      <c r="J3076" s="814"/>
      <c r="K3076" s="814"/>
      <c r="L3076" s="814"/>
      <c r="M3076" s="814"/>
      <c r="N3076" s="814"/>
      <c r="O3076" s="579">
        <f t="shared" si="287"/>
        <v>0</v>
      </c>
      <c r="P3076" s="585" t="e">
        <f t="shared" si="288"/>
        <v>#N/A</v>
      </c>
      <c r="Q3076" s="585"/>
      <c r="R3076" s="585"/>
      <c r="S3076" s="814"/>
      <c r="T3076" s="814"/>
      <c r="U3076" s="814"/>
      <c r="V3076" s="814"/>
    </row>
    <row r="3077" spans="1:22" ht="15.75" hidden="1" customHeight="1" thickBot="1" x14ac:dyDescent="0.25">
      <c r="A3077" s="580" t="str">
        <f t="shared" si="289"/>
        <v/>
      </c>
      <c r="B3077" s="814"/>
      <c r="C3077" s="814"/>
      <c r="D3077" s="814"/>
      <c r="E3077" s="814"/>
      <c r="F3077" s="814"/>
      <c r="G3077" s="814"/>
      <c r="H3077" s="814"/>
      <c r="I3077" s="814"/>
      <c r="J3077" s="814"/>
      <c r="K3077" s="814"/>
      <c r="L3077" s="814"/>
      <c r="M3077" s="814"/>
      <c r="N3077" s="814"/>
      <c r="O3077" s="579">
        <f t="shared" si="287"/>
        <v>0</v>
      </c>
      <c r="P3077" s="585" t="e">
        <f t="shared" si="288"/>
        <v>#N/A</v>
      </c>
      <c r="Q3077" s="585"/>
      <c r="R3077" s="585"/>
      <c r="S3077" s="814"/>
      <c r="T3077" s="814"/>
      <c r="U3077" s="814"/>
      <c r="V3077" s="814"/>
    </row>
    <row r="3078" spans="1:22" ht="15.75" hidden="1" customHeight="1" thickBot="1" x14ac:dyDescent="0.25">
      <c r="A3078" s="580" t="str">
        <f t="shared" si="289"/>
        <v/>
      </c>
      <c r="B3078" s="814"/>
      <c r="C3078" s="814"/>
      <c r="D3078" s="814"/>
      <c r="E3078" s="814"/>
      <c r="F3078" s="814"/>
      <c r="G3078" s="814"/>
      <c r="H3078" s="814"/>
      <c r="I3078" s="814"/>
      <c r="J3078" s="814"/>
      <c r="K3078" s="814"/>
      <c r="L3078" s="814"/>
      <c r="M3078" s="814"/>
      <c r="N3078" s="814"/>
      <c r="O3078" s="579">
        <f t="shared" si="287"/>
        <v>0</v>
      </c>
      <c r="P3078" s="585" t="e">
        <f t="shared" si="288"/>
        <v>#N/A</v>
      </c>
      <c r="Q3078" s="585"/>
      <c r="R3078" s="585"/>
      <c r="S3078" s="814"/>
      <c r="T3078" s="814"/>
      <c r="U3078" s="814"/>
      <c r="V3078" s="814"/>
    </row>
    <row r="3079" spans="1:22" ht="15.75" hidden="1" customHeight="1" thickBot="1" x14ac:dyDescent="0.25">
      <c r="A3079" s="580" t="str">
        <f t="shared" si="289"/>
        <v/>
      </c>
      <c r="B3079" s="814"/>
      <c r="C3079" s="814"/>
      <c r="D3079" s="814"/>
      <c r="E3079" s="814"/>
      <c r="F3079" s="814"/>
      <c r="G3079" s="814"/>
      <c r="H3079" s="814"/>
      <c r="I3079" s="814"/>
      <c r="J3079" s="814"/>
      <c r="K3079" s="814"/>
      <c r="L3079" s="814"/>
      <c r="M3079" s="814"/>
      <c r="N3079" s="814"/>
      <c r="O3079" s="579">
        <f t="shared" si="287"/>
        <v>0</v>
      </c>
      <c r="P3079" s="585" t="e">
        <f t="shared" si="288"/>
        <v>#N/A</v>
      </c>
      <c r="Q3079" s="585"/>
      <c r="R3079" s="585"/>
      <c r="S3079" s="814"/>
      <c r="T3079" s="814"/>
      <c r="U3079" s="814"/>
      <c r="V3079" s="814"/>
    </row>
    <row r="3080" spans="1:22" ht="15.75" hidden="1" customHeight="1" thickBot="1" x14ac:dyDescent="0.25">
      <c r="A3080" s="580" t="str">
        <f t="shared" si="289"/>
        <v/>
      </c>
      <c r="B3080" s="814"/>
      <c r="C3080" s="814"/>
      <c r="D3080" s="814"/>
      <c r="E3080" s="814"/>
      <c r="F3080" s="814"/>
      <c r="G3080" s="814"/>
      <c r="H3080" s="814"/>
      <c r="I3080" s="814"/>
      <c r="J3080" s="814"/>
      <c r="K3080" s="814"/>
      <c r="L3080" s="814"/>
      <c r="M3080" s="814"/>
      <c r="N3080" s="814"/>
      <c r="O3080" s="579">
        <f t="shared" si="287"/>
        <v>0</v>
      </c>
      <c r="P3080" s="585" t="e">
        <f t="shared" si="288"/>
        <v>#N/A</v>
      </c>
      <c r="Q3080" s="585"/>
      <c r="R3080" s="585"/>
      <c r="S3080" s="814"/>
      <c r="T3080" s="814"/>
      <c r="U3080" s="814"/>
      <c r="V3080" s="814"/>
    </row>
    <row r="3081" spans="1:22" ht="15.75" hidden="1" customHeight="1" thickBot="1" x14ac:dyDescent="0.25">
      <c r="A3081" s="580" t="str">
        <f t="shared" si="289"/>
        <v/>
      </c>
      <c r="B3081" s="814"/>
      <c r="C3081" s="814"/>
      <c r="D3081" s="814"/>
      <c r="E3081" s="814"/>
      <c r="F3081" s="814"/>
      <c r="G3081" s="814"/>
      <c r="H3081" s="814"/>
      <c r="I3081" s="814"/>
      <c r="J3081" s="814"/>
      <c r="K3081" s="814"/>
      <c r="L3081" s="814"/>
      <c r="M3081" s="814"/>
      <c r="N3081" s="814"/>
      <c r="O3081" s="579">
        <f t="shared" si="287"/>
        <v>0</v>
      </c>
      <c r="P3081" s="585" t="e">
        <f t="shared" si="288"/>
        <v>#N/A</v>
      </c>
      <c r="Q3081" s="585"/>
      <c r="R3081" s="585"/>
      <c r="S3081" s="814"/>
      <c r="T3081" s="814"/>
      <c r="U3081" s="814"/>
      <c r="V3081" s="814"/>
    </row>
    <row r="3082" spans="1:22" ht="15.75" hidden="1" customHeight="1" thickBot="1" x14ac:dyDescent="0.25">
      <c r="A3082" s="580" t="str">
        <f t="shared" si="289"/>
        <v/>
      </c>
      <c r="B3082" s="814"/>
      <c r="C3082" s="814"/>
      <c r="D3082" s="814"/>
      <c r="E3082" s="814"/>
      <c r="F3082" s="814"/>
      <c r="G3082" s="814"/>
      <c r="H3082" s="814"/>
      <c r="I3082" s="814"/>
      <c r="J3082" s="814"/>
      <c r="K3082" s="814"/>
      <c r="L3082" s="814"/>
      <c r="M3082" s="814"/>
      <c r="N3082" s="814"/>
      <c r="O3082" s="579">
        <f t="shared" si="287"/>
        <v>0</v>
      </c>
      <c r="P3082" s="585" t="e">
        <f t="shared" si="288"/>
        <v>#N/A</v>
      </c>
      <c r="Q3082" s="585"/>
      <c r="R3082" s="585"/>
      <c r="S3082" s="814"/>
      <c r="T3082" s="814"/>
      <c r="U3082" s="814"/>
      <c r="V3082" s="814"/>
    </row>
    <row r="3083" spans="1:22" ht="15.75" hidden="1" customHeight="1" thickBot="1" x14ac:dyDescent="0.25">
      <c r="A3083" s="580" t="str">
        <f t="shared" si="289"/>
        <v/>
      </c>
      <c r="B3083" s="814"/>
      <c r="C3083" s="814"/>
      <c r="D3083" s="814"/>
      <c r="E3083" s="814"/>
      <c r="F3083" s="814"/>
      <c r="G3083" s="814"/>
      <c r="H3083" s="814"/>
      <c r="I3083" s="814"/>
      <c r="J3083" s="814"/>
      <c r="K3083" s="814"/>
      <c r="L3083" s="814"/>
      <c r="M3083" s="814"/>
      <c r="N3083" s="814"/>
      <c r="O3083" s="579">
        <f t="shared" si="287"/>
        <v>0</v>
      </c>
      <c r="P3083" s="585" t="e">
        <f t="shared" si="288"/>
        <v>#N/A</v>
      </c>
      <c r="Q3083" s="585"/>
      <c r="R3083" s="585"/>
      <c r="S3083" s="814"/>
      <c r="T3083" s="814"/>
      <c r="U3083" s="814"/>
      <c r="V3083" s="814"/>
    </row>
    <row r="3084" spans="1:22" ht="15.75" hidden="1" customHeight="1" thickBot="1" x14ac:dyDescent="0.25">
      <c r="A3084" s="580" t="str">
        <f t="shared" si="289"/>
        <v/>
      </c>
      <c r="B3084" s="814"/>
      <c r="C3084" s="814"/>
      <c r="D3084" s="814"/>
      <c r="E3084" s="814"/>
      <c r="F3084" s="814"/>
      <c r="G3084" s="814"/>
      <c r="H3084" s="814"/>
      <c r="I3084" s="814"/>
      <c r="J3084" s="814"/>
      <c r="K3084" s="814"/>
      <c r="L3084" s="814"/>
      <c r="M3084" s="814"/>
      <c r="N3084" s="814"/>
      <c r="O3084" s="579">
        <f t="shared" si="287"/>
        <v>0</v>
      </c>
      <c r="P3084" s="585" t="e">
        <f t="shared" si="288"/>
        <v>#N/A</v>
      </c>
      <c r="Q3084" s="585"/>
      <c r="R3084" s="585"/>
      <c r="S3084" s="814"/>
      <c r="T3084" s="814"/>
      <c r="U3084" s="814"/>
      <c r="V3084" s="814"/>
    </row>
    <row r="3085" spans="1:22" ht="15.75" hidden="1" customHeight="1" thickBot="1" x14ac:dyDescent="0.25">
      <c r="A3085" s="580" t="str">
        <f t="shared" si="289"/>
        <v/>
      </c>
      <c r="B3085" s="814"/>
      <c r="C3085" s="814"/>
      <c r="D3085" s="814"/>
      <c r="E3085" s="814"/>
      <c r="F3085" s="814"/>
      <c r="G3085" s="814"/>
      <c r="H3085" s="814"/>
      <c r="I3085" s="814"/>
      <c r="J3085" s="814"/>
      <c r="K3085" s="814"/>
      <c r="L3085" s="814"/>
      <c r="M3085" s="814"/>
      <c r="N3085" s="814"/>
      <c r="O3085" s="579">
        <f t="shared" si="287"/>
        <v>0</v>
      </c>
      <c r="P3085" s="585" t="e">
        <f t="shared" si="288"/>
        <v>#N/A</v>
      </c>
      <c r="Q3085" s="585"/>
      <c r="R3085" s="585"/>
      <c r="S3085" s="814"/>
      <c r="T3085" s="814"/>
      <c r="U3085" s="814"/>
      <c r="V3085" s="814"/>
    </row>
    <row r="3086" spans="1:22" ht="15.75" hidden="1" customHeight="1" thickBot="1" x14ac:dyDescent="0.25">
      <c r="A3086" s="580" t="str">
        <f t="shared" si="289"/>
        <v/>
      </c>
      <c r="B3086" s="814"/>
      <c r="C3086" s="814"/>
      <c r="D3086" s="814"/>
      <c r="E3086" s="814"/>
      <c r="F3086" s="814"/>
      <c r="G3086" s="814"/>
      <c r="H3086" s="814"/>
      <c r="I3086" s="814"/>
      <c r="J3086" s="814"/>
      <c r="K3086" s="814"/>
      <c r="L3086" s="814"/>
      <c r="M3086" s="814"/>
      <c r="N3086" s="814"/>
      <c r="O3086" s="579">
        <f t="shared" si="287"/>
        <v>0</v>
      </c>
      <c r="P3086" s="585" t="e">
        <f t="shared" si="288"/>
        <v>#N/A</v>
      </c>
      <c r="Q3086" s="585"/>
      <c r="R3086" s="585"/>
      <c r="S3086" s="814"/>
      <c r="T3086" s="814"/>
      <c r="U3086" s="814"/>
      <c r="V3086" s="814"/>
    </row>
    <row r="3087" spans="1:22" ht="15.75" hidden="1" customHeight="1" thickBot="1" x14ac:dyDescent="0.25">
      <c r="A3087" s="580" t="str">
        <f t="shared" si="289"/>
        <v/>
      </c>
      <c r="B3087" s="814"/>
      <c r="C3087" s="814"/>
      <c r="D3087" s="814"/>
      <c r="E3087" s="814"/>
      <c r="F3087" s="814"/>
      <c r="G3087" s="814"/>
      <c r="H3087" s="814"/>
      <c r="I3087" s="814"/>
      <c r="J3087" s="814"/>
      <c r="K3087" s="814"/>
      <c r="L3087" s="814"/>
      <c r="M3087" s="814"/>
      <c r="N3087" s="814"/>
      <c r="O3087" s="579">
        <f t="shared" si="287"/>
        <v>0</v>
      </c>
      <c r="P3087" s="585" t="e">
        <f t="shared" si="288"/>
        <v>#N/A</v>
      </c>
      <c r="Q3087" s="585"/>
      <c r="R3087" s="585"/>
      <c r="S3087" s="814"/>
      <c r="T3087" s="814"/>
      <c r="U3087" s="814"/>
      <c r="V3087" s="814"/>
    </row>
    <row r="3088" spans="1:22" ht="15.75" hidden="1" customHeight="1" thickBot="1" x14ac:dyDescent="0.25">
      <c r="A3088" s="580" t="str">
        <f t="shared" si="289"/>
        <v/>
      </c>
      <c r="B3088" s="814"/>
      <c r="C3088" s="814"/>
      <c r="D3088" s="814"/>
      <c r="E3088" s="814"/>
      <c r="F3088" s="814"/>
      <c r="G3088" s="814"/>
      <c r="H3088" s="814"/>
      <c r="I3088" s="814"/>
      <c r="J3088" s="814"/>
      <c r="K3088" s="814"/>
      <c r="L3088" s="814"/>
      <c r="M3088" s="814"/>
      <c r="N3088" s="814"/>
      <c r="O3088" s="579">
        <f t="shared" si="287"/>
        <v>0</v>
      </c>
      <c r="P3088" s="585" t="e">
        <f t="shared" si="288"/>
        <v>#N/A</v>
      </c>
      <c r="Q3088" s="585"/>
      <c r="R3088" s="585"/>
      <c r="S3088" s="814"/>
      <c r="T3088" s="814"/>
      <c r="U3088" s="814"/>
      <c r="V3088" s="814"/>
    </row>
    <row r="3089" spans="1:22" ht="15.75" hidden="1" customHeight="1" thickBot="1" x14ac:dyDescent="0.25">
      <c r="A3089" s="580" t="str">
        <f t="shared" si="289"/>
        <v/>
      </c>
      <c r="B3089" s="814"/>
      <c r="C3089" s="814"/>
      <c r="D3089" s="814"/>
      <c r="E3089" s="814"/>
      <c r="F3089" s="814"/>
      <c r="G3089" s="814"/>
      <c r="H3089" s="814"/>
      <c r="I3089" s="814"/>
      <c r="J3089" s="814"/>
      <c r="K3089" s="814"/>
      <c r="L3089" s="814"/>
      <c r="M3089" s="814"/>
      <c r="N3089" s="814"/>
      <c r="O3089" s="579">
        <f t="shared" si="287"/>
        <v>0</v>
      </c>
      <c r="P3089" s="585" t="e">
        <f t="shared" si="288"/>
        <v>#N/A</v>
      </c>
      <c r="Q3089" s="585"/>
      <c r="R3089" s="585"/>
      <c r="S3089" s="814"/>
      <c r="T3089" s="814"/>
      <c r="U3089" s="814"/>
      <c r="V3089" s="814"/>
    </row>
    <row r="3090" spans="1:22" ht="15.75" hidden="1" customHeight="1" thickBot="1" x14ac:dyDescent="0.25">
      <c r="A3090" s="580" t="str">
        <f t="shared" si="289"/>
        <v/>
      </c>
      <c r="B3090" s="814"/>
      <c r="C3090" s="814"/>
      <c r="D3090" s="814"/>
      <c r="E3090" s="814"/>
      <c r="F3090" s="814"/>
      <c r="G3090" s="814"/>
      <c r="H3090" s="814"/>
      <c r="I3090" s="814"/>
      <c r="J3090" s="814"/>
      <c r="K3090" s="814"/>
      <c r="L3090" s="814"/>
      <c r="M3090" s="814"/>
      <c r="N3090" s="814"/>
      <c r="O3090" s="579">
        <f t="shared" si="287"/>
        <v>0</v>
      </c>
      <c r="P3090" s="585" t="e">
        <f t="shared" si="288"/>
        <v>#N/A</v>
      </c>
      <c r="Q3090" s="585"/>
      <c r="R3090" s="585"/>
      <c r="S3090" s="814"/>
      <c r="T3090" s="814"/>
      <c r="U3090" s="814"/>
      <c r="V3090" s="814"/>
    </row>
    <row r="3091" spans="1:22" ht="15.75" hidden="1" customHeight="1" thickBot="1" x14ac:dyDescent="0.25">
      <c r="A3091" s="580" t="str">
        <f t="shared" si="289"/>
        <v/>
      </c>
      <c r="B3091" s="814"/>
      <c r="C3091" s="814"/>
      <c r="D3091" s="814"/>
      <c r="E3091" s="814"/>
      <c r="F3091" s="814"/>
      <c r="G3091" s="814"/>
      <c r="H3091" s="814"/>
      <c r="I3091" s="814"/>
      <c r="J3091" s="814"/>
      <c r="K3091" s="814"/>
      <c r="L3091" s="814"/>
      <c r="M3091" s="814"/>
      <c r="N3091" s="814"/>
      <c r="O3091" s="579">
        <f t="shared" si="287"/>
        <v>0</v>
      </c>
      <c r="P3091" s="585" t="e">
        <f t="shared" si="288"/>
        <v>#N/A</v>
      </c>
      <c r="Q3091" s="585"/>
      <c r="R3091" s="585"/>
      <c r="S3091" s="814"/>
      <c r="T3091" s="814"/>
      <c r="U3091" s="814"/>
      <c r="V3091" s="814"/>
    </row>
    <row r="3092" spans="1:22" ht="15.75" hidden="1" customHeight="1" thickBot="1" x14ac:dyDescent="0.25">
      <c r="A3092" s="580" t="str">
        <f t="shared" si="289"/>
        <v/>
      </c>
      <c r="B3092" s="814"/>
      <c r="C3092" s="814"/>
      <c r="D3092" s="814"/>
      <c r="E3092" s="814"/>
      <c r="F3092" s="814"/>
      <c r="G3092" s="814"/>
      <c r="H3092" s="814"/>
      <c r="I3092" s="814"/>
      <c r="J3092" s="814"/>
      <c r="K3092" s="814"/>
      <c r="L3092" s="814"/>
      <c r="M3092" s="814"/>
      <c r="N3092" s="814"/>
      <c r="O3092" s="579">
        <f t="shared" si="287"/>
        <v>0</v>
      </c>
      <c r="P3092" s="585" t="e">
        <f t="shared" si="288"/>
        <v>#N/A</v>
      </c>
      <c r="Q3092" s="585"/>
      <c r="R3092" s="585"/>
      <c r="S3092" s="814"/>
      <c r="T3092" s="814"/>
      <c r="U3092" s="814"/>
      <c r="V3092" s="814"/>
    </row>
    <row r="3093" spans="1:22" ht="15.75" hidden="1" customHeight="1" thickBot="1" x14ac:dyDescent="0.25">
      <c r="A3093" s="580" t="str">
        <f t="shared" si="289"/>
        <v/>
      </c>
      <c r="B3093" s="814"/>
      <c r="C3093" s="814"/>
      <c r="D3093" s="814"/>
      <c r="E3093" s="814"/>
      <c r="F3093" s="814"/>
      <c r="G3093" s="814"/>
      <c r="H3093" s="814"/>
      <c r="I3093" s="814"/>
      <c r="J3093" s="814"/>
      <c r="K3093" s="814"/>
      <c r="L3093" s="814"/>
      <c r="M3093" s="814"/>
      <c r="N3093" s="814"/>
      <c r="O3093" s="579">
        <f t="shared" si="287"/>
        <v>0</v>
      </c>
      <c r="P3093" s="585" t="e">
        <f t="shared" si="288"/>
        <v>#N/A</v>
      </c>
      <c r="Q3093" s="585"/>
      <c r="R3093" s="585"/>
      <c r="S3093" s="814"/>
      <c r="T3093" s="814"/>
      <c r="U3093" s="814"/>
      <c r="V3093" s="814"/>
    </row>
    <row r="3094" spans="1:22" ht="15.75" hidden="1" customHeight="1" thickBot="1" x14ac:dyDescent="0.25">
      <c r="A3094" s="580" t="str">
        <f t="shared" si="289"/>
        <v/>
      </c>
      <c r="B3094" s="814"/>
      <c r="C3094" s="814"/>
      <c r="D3094" s="814"/>
      <c r="E3094" s="814"/>
      <c r="F3094" s="814"/>
      <c r="G3094" s="814"/>
      <c r="H3094" s="814"/>
      <c r="I3094" s="814"/>
      <c r="J3094" s="814"/>
      <c r="K3094" s="814"/>
      <c r="L3094" s="814"/>
      <c r="M3094" s="814"/>
      <c r="N3094" s="814"/>
      <c r="O3094" s="579">
        <f t="shared" si="287"/>
        <v>0</v>
      </c>
      <c r="P3094" s="585" t="e">
        <f t="shared" si="288"/>
        <v>#N/A</v>
      </c>
      <c r="Q3094" s="585"/>
      <c r="R3094" s="585"/>
      <c r="S3094" s="814"/>
      <c r="T3094" s="814"/>
      <c r="U3094" s="814"/>
      <c r="V3094" s="814"/>
    </row>
    <row r="3095" spans="1:22" ht="15.75" hidden="1" customHeight="1" thickBot="1" x14ac:dyDescent="0.25">
      <c r="A3095" s="580" t="str">
        <f t="shared" si="289"/>
        <v/>
      </c>
      <c r="B3095" s="814"/>
      <c r="C3095" s="814"/>
      <c r="D3095" s="814"/>
      <c r="E3095" s="814"/>
      <c r="F3095" s="814"/>
      <c r="G3095" s="814"/>
      <c r="H3095" s="814"/>
      <c r="I3095" s="814"/>
      <c r="J3095" s="814"/>
      <c r="K3095" s="814"/>
      <c r="L3095" s="814"/>
      <c r="M3095" s="814"/>
      <c r="N3095" s="814"/>
      <c r="O3095" s="579">
        <f t="shared" si="287"/>
        <v>0</v>
      </c>
      <c r="P3095" s="585" t="e">
        <f t="shared" si="288"/>
        <v>#N/A</v>
      </c>
      <c r="Q3095" s="585"/>
      <c r="R3095" s="585"/>
      <c r="S3095" s="814"/>
      <c r="T3095" s="814"/>
      <c r="U3095" s="814"/>
      <c r="V3095" s="814"/>
    </row>
    <row r="3096" spans="1:22" ht="15.75" hidden="1" customHeight="1" thickBot="1" x14ac:dyDescent="0.25">
      <c r="A3096" s="580" t="str">
        <f t="shared" si="289"/>
        <v/>
      </c>
      <c r="B3096" s="814"/>
      <c r="C3096" s="814"/>
      <c r="D3096" s="814"/>
      <c r="E3096" s="814"/>
      <c r="F3096" s="814"/>
      <c r="G3096" s="814"/>
      <c r="H3096" s="814"/>
      <c r="I3096" s="814"/>
      <c r="J3096" s="814"/>
      <c r="K3096" s="814"/>
      <c r="L3096" s="814"/>
      <c r="M3096" s="814"/>
      <c r="N3096" s="814"/>
      <c r="O3096" s="579">
        <f t="shared" si="287"/>
        <v>0</v>
      </c>
      <c r="P3096" s="585" t="e">
        <f t="shared" si="288"/>
        <v>#N/A</v>
      </c>
      <c r="Q3096" s="585"/>
      <c r="R3096" s="585"/>
      <c r="S3096" s="814"/>
      <c r="T3096" s="814"/>
      <c r="U3096" s="814"/>
      <c r="V3096" s="814"/>
    </row>
    <row r="3097" spans="1:22" ht="15.75" hidden="1" customHeight="1" thickBot="1" x14ac:dyDescent="0.25">
      <c r="A3097" s="580" t="str">
        <f t="shared" si="289"/>
        <v/>
      </c>
      <c r="B3097" s="814"/>
      <c r="C3097" s="814"/>
      <c r="D3097" s="814"/>
      <c r="E3097" s="814"/>
      <c r="F3097" s="814"/>
      <c r="G3097" s="814"/>
      <c r="H3097" s="814"/>
      <c r="I3097" s="814"/>
      <c r="J3097" s="814"/>
      <c r="K3097" s="814"/>
      <c r="L3097" s="814"/>
      <c r="M3097" s="814"/>
      <c r="N3097" s="814"/>
      <c r="O3097" s="579">
        <f t="shared" si="287"/>
        <v>0</v>
      </c>
      <c r="P3097" s="585" t="e">
        <f t="shared" si="288"/>
        <v>#N/A</v>
      </c>
      <c r="Q3097" s="585"/>
      <c r="R3097" s="585"/>
      <c r="S3097" s="814"/>
      <c r="T3097" s="814"/>
      <c r="U3097" s="814"/>
      <c r="V3097" s="814"/>
    </row>
    <row r="3098" spans="1:22" ht="15.75" hidden="1" customHeight="1" thickBot="1" x14ac:dyDescent="0.25">
      <c r="A3098" s="580" t="str">
        <f t="shared" si="289"/>
        <v/>
      </c>
      <c r="B3098" s="814"/>
      <c r="C3098" s="814"/>
      <c r="D3098" s="814"/>
      <c r="E3098" s="814"/>
      <c r="F3098" s="814"/>
      <c r="G3098" s="814"/>
      <c r="H3098" s="814"/>
      <c r="I3098" s="814"/>
      <c r="J3098" s="814"/>
      <c r="K3098" s="814"/>
      <c r="L3098" s="814"/>
      <c r="M3098" s="814"/>
      <c r="N3098" s="814"/>
      <c r="O3098" s="579">
        <f t="shared" si="287"/>
        <v>0</v>
      </c>
      <c r="P3098" s="585" t="e">
        <f t="shared" si="288"/>
        <v>#N/A</v>
      </c>
      <c r="Q3098" s="585"/>
      <c r="R3098" s="585"/>
      <c r="S3098" s="814"/>
      <c r="T3098" s="814"/>
      <c r="U3098" s="814"/>
      <c r="V3098" s="814"/>
    </row>
    <row r="3099" spans="1:22" ht="15.75" hidden="1" customHeight="1" thickBot="1" x14ac:dyDescent="0.25">
      <c r="A3099" s="580" t="str">
        <f t="shared" si="289"/>
        <v/>
      </c>
      <c r="B3099" s="814"/>
      <c r="C3099" s="814"/>
      <c r="D3099" s="814"/>
      <c r="E3099" s="814"/>
      <c r="F3099" s="814"/>
      <c r="G3099" s="814"/>
      <c r="H3099" s="814"/>
      <c r="I3099" s="814"/>
      <c r="J3099" s="814"/>
      <c r="K3099" s="814"/>
      <c r="L3099" s="814"/>
      <c r="M3099" s="814"/>
      <c r="N3099" s="814"/>
      <c r="O3099" s="579">
        <f t="shared" si="287"/>
        <v>0</v>
      </c>
      <c r="P3099" s="585" t="e">
        <f t="shared" si="288"/>
        <v>#N/A</v>
      </c>
      <c r="Q3099" s="585"/>
      <c r="R3099" s="585"/>
      <c r="S3099" s="814"/>
      <c r="T3099" s="814"/>
      <c r="U3099" s="814"/>
      <c r="V3099" s="814"/>
    </row>
    <row r="3100" spans="1:22" ht="15.75" hidden="1" customHeight="1" thickBot="1" x14ac:dyDescent="0.25">
      <c r="A3100" s="580" t="str">
        <f t="shared" si="289"/>
        <v/>
      </c>
      <c r="B3100" s="814"/>
      <c r="C3100" s="814"/>
      <c r="D3100" s="814"/>
      <c r="E3100" s="814"/>
      <c r="F3100" s="814"/>
      <c r="G3100" s="814"/>
      <c r="H3100" s="814"/>
      <c r="I3100" s="814"/>
      <c r="J3100" s="814"/>
      <c r="K3100" s="814"/>
      <c r="L3100" s="814"/>
      <c r="M3100" s="814"/>
      <c r="N3100" s="814"/>
      <c r="O3100" s="579">
        <f t="shared" si="287"/>
        <v>0</v>
      </c>
      <c r="P3100" s="585" t="e">
        <f t="shared" si="288"/>
        <v>#N/A</v>
      </c>
      <c r="Q3100" s="585"/>
      <c r="R3100" s="585"/>
      <c r="S3100" s="814"/>
      <c r="T3100" s="814"/>
      <c r="U3100" s="814"/>
      <c r="V3100" s="814"/>
    </row>
    <row r="3101" spans="1:22" ht="15.75" hidden="1" customHeight="1" thickBot="1" x14ac:dyDescent="0.25">
      <c r="A3101" s="580" t="str">
        <f t="shared" si="289"/>
        <v/>
      </c>
      <c r="B3101" s="814"/>
      <c r="C3101" s="814"/>
      <c r="D3101" s="814"/>
      <c r="E3101" s="814"/>
      <c r="F3101" s="814"/>
      <c r="G3101" s="814"/>
      <c r="H3101" s="814"/>
      <c r="I3101" s="814"/>
      <c r="J3101" s="814"/>
      <c r="K3101" s="814"/>
      <c r="L3101" s="814"/>
      <c r="M3101" s="814"/>
      <c r="N3101" s="814"/>
      <c r="O3101" s="579">
        <f t="shared" si="287"/>
        <v>0</v>
      </c>
      <c r="P3101" s="585" t="e">
        <f t="shared" si="288"/>
        <v>#N/A</v>
      </c>
      <c r="Q3101" s="585"/>
      <c r="R3101" s="585"/>
      <c r="S3101" s="814"/>
      <c r="T3101" s="814"/>
      <c r="U3101" s="814"/>
      <c r="V3101" s="814"/>
    </row>
    <row r="3102" spans="1:22" ht="15.75" hidden="1" customHeight="1" thickBot="1" x14ac:dyDescent="0.25">
      <c r="A3102" s="580" t="str">
        <f t="shared" si="289"/>
        <v/>
      </c>
      <c r="B3102" s="814"/>
      <c r="C3102" s="814"/>
      <c r="D3102" s="814"/>
      <c r="E3102" s="814"/>
      <c r="F3102" s="814"/>
      <c r="G3102" s="814"/>
      <c r="H3102" s="814"/>
      <c r="I3102" s="814"/>
      <c r="J3102" s="814"/>
      <c r="K3102" s="814"/>
      <c r="L3102" s="814"/>
      <c r="M3102" s="814"/>
      <c r="N3102" s="814"/>
      <c r="O3102" s="579">
        <f t="shared" si="287"/>
        <v>0</v>
      </c>
      <c r="P3102" s="585" t="e">
        <f t="shared" si="288"/>
        <v>#N/A</v>
      </c>
      <c r="Q3102" s="585"/>
      <c r="R3102" s="585"/>
      <c r="S3102" s="814"/>
      <c r="T3102" s="814"/>
      <c r="U3102" s="814"/>
      <c r="V3102" s="814"/>
    </row>
    <row r="3103" spans="1:22" ht="15.75" hidden="1" customHeight="1" thickBot="1" x14ac:dyDescent="0.25">
      <c r="A3103" s="580" t="str">
        <f t="shared" si="289"/>
        <v/>
      </c>
      <c r="B3103" s="814"/>
      <c r="C3103" s="814"/>
      <c r="D3103" s="814"/>
      <c r="E3103" s="814"/>
      <c r="F3103" s="814"/>
      <c r="G3103" s="814"/>
      <c r="H3103" s="814"/>
      <c r="I3103" s="814"/>
      <c r="J3103" s="814"/>
      <c r="K3103" s="814"/>
      <c r="L3103" s="814"/>
      <c r="M3103" s="814"/>
      <c r="N3103" s="814"/>
      <c r="O3103" s="579">
        <f t="shared" si="287"/>
        <v>0</v>
      </c>
      <c r="P3103" s="585" t="e">
        <f t="shared" si="288"/>
        <v>#N/A</v>
      </c>
      <c r="Q3103" s="585"/>
      <c r="R3103" s="585"/>
      <c r="S3103" s="814"/>
      <c r="T3103" s="814"/>
      <c r="U3103" s="814"/>
      <c r="V3103" s="814"/>
    </row>
    <row r="3104" spans="1:22" ht="15.75" hidden="1" customHeight="1" thickBot="1" x14ac:dyDescent="0.25">
      <c r="A3104" s="580" t="str">
        <f t="shared" si="289"/>
        <v/>
      </c>
      <c r="B3104" s="814"/>
      <c r="C3104" s="814"/>
      <c r="D3104" s="814"/>
      <c r="E3104" s="814"/>
      <c r="F3104" s="814"/>
      <c r="G3104" s="814"/>
      <c r="H3104" s="814"/>
      <c r="I3104" s="814"/>
      <c r="J3104" s="814"/>
      <c r="K3104" s="814"/>
      <c r="L3104" s="814"/>
      <c r="M3104" s="814"/>
      <c r="N3104" s="814"/>
      <c r="O3104" s="579">
        <f t="shared" si="287"/>
        <v>0</v>
      </c>
      <c r="P3104" s="585" t="e">
        <f t="shared" si="288"/>
        <v>#N/A</v>
      </c>
      <c r="Q3104" s="585"/>
      <c r="R3104" s="585"/>
      <c r="S3104" s="814"/>
      <c r="T3104" s="814"/>
      <c r="U3104" s="814"/>
      <c r="V3104" s="814"/>
    </row>
    <row r="3105" spans="1:22" ht="15.75" hidden="1" customHeight="1" thickBot="1" x14ac:dyDescent="0.25">
      <c r="A3105" s="580" t="str">
        <f t="shared" si="289"/>
        <v/>
      </c>
      <c r="B3105" s="814"/>
      <c r="C3105" s="814"/>
      <c r="D3105" s="814"/>
      <c r="E3105" s="814"/>
      <c r="F3105" s="814"/>
      <c r="G3105" s="814"/>
      <c r="H3105" s="814"/>
      <c r="I3105" s="814"/>
      <c r="J3105" s="814"/>
      <c r="K3105" s="814"/>
      <c r="L3105" s="814"/>
      <c r="M3105" s="814"/>
      <c r="N3105" s="814"/>
      <c r="O3105" s="579">
        <f t="shared" si="287"/>
        <v>0</v>
      </c>
      <c r="P3105" s="585" t="e">
        <f t="shared" si="288"/>
        <v>#N/A</v>
      </c>
      <c r="Q3105" s="585"/>
      <c r="R3105" s="585"/>
      <c r="S3105" s="814"/>
      <c r="T3105" s="814"/>
      <c r="U3105" s="814"/>
      <c r="V3105" s="814"/>
    </row>
    <row r="3106" spans="1:22" ht="15.75" hidden="1" customHeight="1" thickBot="1" x14ac:dyDescent="0.25">
      <c r="A3106" s="580" t="str">
        <f t="shared" si="289"/>
        <v/>
      </c>
      <c r="B3106" s="814"/>
      <c r="C3106" s="814"/>
      <c r="D3106" s="814"/>
      <c r="E3106" s="814"/>
      <c r="F3106" s="814"/>
      <c r="G3106" s="814"/>
      <c r="H3106" s="814"/>
      <c r="I3106" s="814"/>
      <c r="J3106" s="814"/>
      <c r="K3106" s="814"/>
      <c r="L3106" s="814"/>
      <c r="M3106" s="814"/>
      <c r="N3106" s="814"/>
      <c r="O3106" s="579">
        <f t="shared" si="287"/>
        <v>0</v>
      </c>
      <c r="P3106" s="585" t="e">
        <f t="shared" si="288"/>
        <v>#N/A</v>
      </c>
      <c r="Q3106" s="585"/>
      <c r="R3106" s="585"/>
      <c r="S3106" s="814"/>
      <c r="T3106" s="814"/>
      <c r="U3106" s="814"/>
      <c r="V3106" s="814"/>
    </row>
    <row r="3107" spans="1:22" ht="15.75" hidden="1" customHeight="1" thickBot="1" x14ac:dyDescent="0.25">
      <c r="A3107" s="580" t="str">
        <f t="shared" si="289"/>
        <v/>
      </c>
      <c r="B3107" s="814"/>
      <c r="C3107" s="814"/>
      <c r="D3107" s="814"/>
      <c r="E3107" s="814"/>
      <c r="F3107" s="814"/>
      <c r="G3107" s="814"/>
      <c r="H3107" s="814"/>
      <c r="I3107" s="814"/>
      <c r="J3107" s="814"/>
      <c r="K3107" s="814"/>
      <c r="L3107" s="814"/>
      <c r="M3107" s="814"/>
      <c r="N3107" s="814"/>
      <c r="O3107" s="579">
        <f t="shared" si="287"/>
        <v>0</v>
      </c>
      <c r="P3107" s="585" t="e">
        <f t="shared" si="288"/>
        <v>#N/A</v>
      </c>
      <c r="Q3107" s="585"/>
      <c r="R3107" s="585"/>
      <c r="S3107" s="814"/>
      <c r="T3107" s="814"/>
      <c r="U3107" s="814"/>
      <c r="V3107" s="814"/>
    </row>
    <row r="3108" spans="1:22" ht="15.75" hidden="1" customHeight="1" thickBot="1" x14ac:dyDescent="0.25">
      <c r="A3108" s="580" t="str">
        <f t="shared" si="289"/>
        <v/>
      </c>
      <c r="B3108" s="814"/>
      <c r="C3108" s="814"/>
      <c r="D3108" s="814"/>
      <c r="E3108" s="814"/>
      <c r="F3108" s="814"/>
      <c r="G3108" s="814"/>
      <c r="H3108" s="814"/>
      <c r="I3108" s="814"/>
      <c r="J3108" s="814"/>
      <c r="K3108" s="814"/>
      <c r="L3108" s="814"/>
      <c r="M3108" s="814"/>
      <c r="N3108" s="814"/>
      <c r="O3108" s="579">
        <f t="shared" si="287"/>
        <v>0</v>
      </c>
      <c r="P3108" s="585" t="e">
        <f t="shared" si="288"/>
        <v>#N/A</v>
      </c>
      <c r="Q3108" s="585"/>
      <c r="R3108" s="585"/>
      <c r="S3108" s="814"/>
      <c r="T3108" s="814"/>
      <c r="U3108" s="814"/>
      <c r="V3108" s="814"/>
    </row>
    <row r="3109" spans="1:22" ht="15.75" hidden="1" customHeight="1" thickBot="1" x14ac:dyDescent="0.25">
      <c r="A3109" s="580" t="str">
        <f t="shared" si="289"/>
        <v/>
      </c>
      <c r="B3109" s="814"/>
      <c r="C3109" s="814"/>
      <c r="D3109" s="814"/>
      <c r="E3109" s="814"/>
      <c r="F3109" s="814"/>
      <c r="G3109" s="814"/>
      <c r="H3109" s="814"/>
      <c r="I3109" s="814"/>
      <c r="J3109" s="814"/>
      <c r="K3109" s="814"/>
      <c r="L3109" s="814"/>
      <c r="M3109" s="814"/>
      <c r="N3109" s="814"/>
      <c r="O3109" s="579">
        <f t="shared" si="287"/>
        <v>0</v>
      </c>
      <c r="P3109" s="585" t="e">
        <f t="shared" si="288"/>
        <v>#N/A</v>
      </c>
      <c r="Q3109" s="585"/>
      <c r="R3109" s="585"/>
      <c r="S3109" s="814"/>
      <c r="T3109" s="814"/>
      <c r="U3109" s="814"/>
      <c r="V3109" s="814"/>
    </row>
    <row r="3110" spans="1:22" ht="15.75" hidden="1" customHeight="1" thickBot="1" x14ac:dyDescent="0.25">
      <c r="A3110" s="580" t="str">
        <f t="shared" si="289"/>
        <v/>
      </c>
      <c r="B3110" s="814"/>
      <c r="C3110" s="814"/>
      <c r="D3110" s="814"/>
      <c r="E3110" s="814"/>
      <c r="F3110" s="814"/>
      <c r="G3110" s="814"/>
      <c r="H3110" s="814"/>
      <c r="I3110" s="814"/>
      <c r="J3110" s="814"/>
      <c r="K3110" s="814"/>
      <c r="L3110" s="814"/>
      <c r="M3110" s="814"/>
      <c r="N3110" s="814"/>
      <c r="O3110" s="579">
        <f t="shared" si="287"/>
        <v>0</v>
      </c>
      <c r="P3110" s="585" t="e">
        <f t="shared" si="288"/>
        <v>#N/A</v>
      </c>
      <c r="Q3110" s="585"/>
      <c r="R3110" s="585"/>
      <c r="S3110" s="814"/>
      <c r="T3110" s="814"/>
      <c r="U3110" s="814"/>
      <c r="V3110" s="814"/>
    </row>
    <row r="3111" spans="1:22" ht="15.75" hidden="1" customHeight="1" thickBot="1" x14ac:dyDescent="0.25">
      <c r="A3111" s="580" t="str">
        <f t="shared" si="289"/>
        <v/>
      </c>
      <c r="B3111" s="814"/>
      <c r="C3111" s="814"/>
      <c r="D3111" s="814"/>
      <c r="E3111" s="814"/>
      <c r="F3111" s="814"/>
      <c r="G3111" s="814"/>
      <c r="H3111" s="814"/>
      <c r="I3111" s="814"/>
      <c r="J3111" s="814"/>
      <c r="K3111" s="814"/>
      <c r="L3111" s="814"/>
      <c r="M3111" s="814"/>
      <c r="N3111" s="814"/>
      <c r="O3111" s="579">
        <f t="shared" si="287"/>
        <v>0</v>
      </c>
      <c r="P3111" s="585" t="e">
        <f t="shared" si="288"/>
        <v>#N/A</v>
      </c>
      <c r="Q3111" s="585"/>
      <c r="R3111" s="585"/>
      <c r="S3111" s="814"/>
      <c r="T3111" s="814"/>
      <c r="U3111" s="814"/>
      <c r="V3111" s="814"/>
    </row>
    <row r="3112" spans="1:22" ht="15.75" hidden="1" customHeight="1" thickBot="1" x14ac:dyDescent="0.25">
      <c r="A3112" s="580" t="str">
        <f t="shared" si="289"/>
        <v/>
      </c>
      <c r="B3112" s="814"/>
      <c r="C3112" s="814"/>
      <c r="D3112" s="814"/>
      <c r="E3112" s="814"/>
      <c r="F3112" s="814"/>
      <c r="G3112" s="814"/>
      <c r="H3112" s="814"/>
      <c r="I3112" s="814"/>
      <c r="J3112" s="814"/>
      <c r="K3112" s="814"/>
      <c r="L3112" s="814"/>
      <c r="M3112" s="814"/>
      <c r="N3112" s="814"/>
      <c r="O3112" s="579">
        <f t="shared" si="287"/>
        <v>0</v>
      </c>
      <c r="P3112" s="585" t="e">
        <f t="shared" si="288"/>
        <v>#N/A</v>
      </c>
      <c r="Q3112" s="585"/>
      <c r="R3112" s="585"/>
      <c r="S3112" s="814"/>
      <c r="T3112" s="814"/>
      <c r="U3112" s="814"/>
      <c r="V3112" s="814"/>
    </row>
    <row r="3113" spans="1:22" ht="15.75" hidden="1" customHeight="1" thickBot="1" x14ac:dyDescent="0.25">
      <c r="A3113" s="580" t="str">
        <f t="shared" si="289"/>
        <v/>
      </c>
      <c r="B3113" s="814"/>
      <c r="C3113" s="814"/>
      <c r="D3113" s="814"/>
      <c r="E3113" s="814"/>
      <c r="F3113" s="814"/>
      <c r="G3113" s="814"/>
      <c r="H3113" s="814"/>
      <c r="I3113" s="814"/>
      <c r="J3113" s="814"/>
      <c r="K3113" s="814"/>
      <c r="L3113" s="814"/>
      <c r="M3113" s="814"/>
      <c r="N3113" s="814"/>
      <c r="O3113" s="579">
        <f t="shared" si="287"/>
        <v>0</v>
      </c>
      <c r="P3113" s="585" t="e">
        <f t="shared" si="288"/>
        <v>#N/A</v>
      </c>
      <c r="Q3113" s="585"/>
      <c r="R3113" s="585"/>
      <c r="S3113" s="814"/>
      <c r="T3113" s="814"/>
      <c r="U3113" s="814"/>
      <c r="V3113" s="814"/>
    </row>
    <row r="3114" spans="1:22" ht="15.75" hidden="1" customHeight="1" thickBot="1" x14ac:dyDescent="0.25">
      <c r="A3114" s="580" t="str">
        <f t="shared" si="289"/>
        <v/>
      </c>
      <c r="B3114" s="814"/>
      <c r="C3114" s="814"/>
      <c r="D3114" s="814"/>
      <c r="E3114" s="814"/>
      <c r="F3114" s="814"/>
      <c r="G3114" s="814"/>
      <c r="H3114" s="814"/>
      <c r="I3114" s="814"/>
      <c r="J3114" s="814"/>
      <c r="K3114" s="814"/>
      <c r="L3114" s="814"/>
      <c r="M3114" s="814"/>
      <c r="N3114" s="814"/>
      <c r="O3114" s="579">
        <f t="shared" si="287"/>
        <v>0</v>
      </c>
      <c r="P3114" s="585" t="e">
        <f t="shared" si="288"/>
        <v>#N/A</v>
      </c>
      <c r="Q3114" s="585"/>
      <c r="R3114" s="585"/>
      <c r="S3114" s="814"/>
      <c r="T3114" s="814"/>
      <c r="U3114" s="814"/>
      <c r="V3114" s="814"/>
    </row>
    <row r="3115" spans="1:22" ht="15.75" hidden="1" customHeight="1" thickBot="1" x14ac:dyDescent="0.25">
      <c r="A3115" s="580" t="str">
        <f t="shared" si="289"/>
        <v/>
      </c>
      <c r="B3115" s="814"/>
      <c r="C3115" s="814"/>
      <c r="D3115" s="814"/>
      <c r="E3115" s="814"/>
      <c r="F3115" s="814"/>
      <c r="G3115" s="814"/>
      <c r="H3115" s="814"/>
      <c r="I3115" s="814"/>
      <c r="J3115" s="814"/>
      <c r="K3115" s="814"/>
      <c r="L3115" s="814"/>
      <c r="M3115" s="814"/>
      <c r="N3115" s="814"/>
      <c r="O3115" s="579">
        <f t="shared" si="287"/>
        <v>0</v>
      </c>
      <c r="P3115" s="585" t="e">
        <f t="shared" si="288"/>
        <v>#N/A</v>
      </c>
      <c r="Q3115" s="585"/>
      <c r="R3115" s="585"/>
      <c r="S3115" s="814"/>
      <c r="T3115" s="814"/>
      <c r="U3115" s="814"/>
      <c r="V3115" s="814"/>
    </row>
    <row r="3116" spans="1:22" ht="15.75" hidden="1" customHeight="1" thickBot="1" x14ac:dyDescent="0.25">
      <c r="A3116" s="580" t="str">
        <f t="shared" si="289"/>
        <v/>
      </c>
      <c r="B3116" s="814"/>
      <c r="C3116" s="814"/>
      <c r="D3116" s="814"/>
      <c r="E3116" s="814"/>
      <c r="F3116" s="814"/>
      <c r="G3116" s="814"/>
      <c r="H3116" s="814"/>
      <c r="I3116" s="814"/>
      <c r="J3116" s="814"/>
      <c r="K3116" s="814"/>
      <c r="L3116" s="814"/>
      <c r="M3116" s="814"/>
      <c r="N3116" s="814"/>
      <c r="O3116" s="579">
        <f t="shared" si="287"/>
        <v>0</v>
      </c>
      <c r="P3116" s="585" t="e">
        <f t="shared" si="288"/>
        <v>#N/A</v>
      </c>
      <c r="Q3116" s="585"/>
      <c r="R3116" s="585"/>
      <c r="S3116" s="814"/>
      <c r="T3116" s="814"/>
      <c r="U3116" s="814"/>
      <c r="V3116" s="814"/>
    </row>
    <row r="3117" spans="1:22" ht="15.75" hidden="1" customHeight="1" thickBot="1" x14ac:dyDescent="0.25">
      <c r="A3117" s="580" t="str">
        <f t="shared" si="289"/>
        <v/>
      </c>
      <c r="B3117" s="814"/>
      <c r="C3117" s="814"/>
      <c r="D3117" s="814"/>
      <c r="E3117" s="814"/>
      <c r="F3117" s="814"/>
      <c r="G3117" s="814"/>
      <c r="H3117" s="814"/>
      <c r="I3117" s="814"/>
      <c r="J3117" s="814"/>
      <c r="K3117" s="814"/>
      <c r="L3117" s="814"/>
      <c r="M3117" s="814"/>
      <c r="N3117" s="814"/>
      <c r="O3117" s="579">
        <f t="shared" si="287"/>
        <v>0</v>
      </c>
      <c r="P3117" s="585" t="e">
        <f t="shared" si="288"/>
        <v>#N/A</v>
      </c>
      <c r="Q3117" s="585"/>
      <c r="R3117" s="585"/>
      <c r="S3117" s="814"/>
      <c r="T3117" s="814"/>
      <c r="U3117" s="814"/>
      <c r="V3117" s="814"/>
    </row>
    <row r="3118" spans="1:22" ht="15.75" hidden="1" customHeight="1" thickBot="1" x14ac:dyDescent="0.25">
      <c r="A3118" s="580" t="str">
        <f t="shared" si="289"/>
        <v/>
      </c>
      <c r="B3118" s="814"/>
      <c r="C3118" s="814"/>
      <c r="D3118" s="814"/>
      <c r="E3118" s="814"/>
      <c r="F3118" s="814"/>
      <c r="G3118" s="814"/>
      <c r="H3118" s="814"/>
      <c r="I3118" s="814"/>
      <c r="J3118" s="814"/>
      <c r="K3118" s="814"/>
      <c r="L3118" s="814"/>
      <c r="M3118" s="814"/>
      <c r="N3118" s="814"/>
      <c r="O3118" s="579">
        <f t="shared" si="287"/>
        <v>0</v>
      </c>
      <c r="P3118" s="585" t="e">
        <f t="shared" si="288"/>
        <v>#N/A</v>
      </c>
      <c r="Q3118" s="585"/>
      <c r="R3118" s="585"/>
      <c r="S3118" s="814"/>
      <c r="T3118" s="814"/>
      <c r="U3118" s="814"/>
      <c r="V3118" s="814"/>
    </row>
    <row r="3119" spans="1:22" ht="15.75" hidden="1" customHeight="1" thickBot="1" x14ac:dyDescent="0.25">
      <c r="A3119" s="580" t="str">
        <f t="shared" si="289"/>
        <v/>
      </c>
      <c r="B3119" s="814"/>
      <c r="C3119" s="814"/>
      <c r="D3119" s="814"/>
      <c r="E3119" s="814"/>
      <c r="F3119" s="814"/>
      <c r="G3119" s="814"/>
      <c r="H3119" s="814"/>
      <c r="I3119" s="814"/>
      <c r="J3119" s="814"/>
      <c r="K3119" s="814"/>
      <c r="L3119" s="814"/>
      <c r="M3119" s="814"/>
      <c r="N3119" s="814"/>
      <c r="O3119" s="579">
        <f t="shared" si="287"/>
        <v>0</v>
      </c>
      <c r="P3119" s="585" t="e">
        <f t="shared" si="288"/>
        <v>#N/A</v>
      </c>
      <c r="Q3119" s="585"/>
      <c r="R3119" s="585"/>
      <c r="S3119" s="814"/>
      <c r="T3119" s="814"/>
      <c r="U3119" s="814"/>
      <c r="V3119" s="814"/>
    </row>
    <row r="3120" spans="1:22" ht="15.75" hidden="1" customHeight="1" thickBot="1" x14ac:dyDescent="0.25">
      <c r="A3120" s="580" t="str">
        <f t="shared" si="289"/>
        <v/>
      </c>
      <c r="B3120" s="814"/>
      <c r="C3120" s="814"/>
      <c r="D3120" s="814"/>
      <c r="E3120" s="814"/>
      <c r="F3120" s="814"/>
      <c r="G3120" s="814"/>
      <c r="H3120" s="814"/>
      <c r="I3120" s="814"/>
      <c r="J3120" s="814"/>
      <c r="K3120" s="814"/>
      <c r="L3120" s="814"/>
      <c r="M3120" s="814"/>
      <c r="N3120" s="814"/>
      <c r="O3120" s="579">
        <f t="shared" si="287"/>
        <v>0</v>
      </c>
      <c r="P3120" s="585" t="e">
        <f t="shared" si="288"/>
        <v>#N/A</v>
      </c>
      <c r="Q3120" s="585"/>
      <c r="R3120" s="585"/>
      <c r="S3120" s="814"/>
      <c r="T3120" s="814"/>
      <c r="U3120" s="814"/>
      <c r="V3120" s="814"/>
    </row>
    <row r="3121" spans="1:22" ht="15.75" hidden="1" customHeight="1" thickBot="1" x14ac:dyDescent="0.25">
      <c r="A3121" s="580" t="str">
        <f t="shared" si="289"/>
        <v/>
      </c>
      <c r="B3121" s="814"/>
      <c r="C3121" s="814"/>
      <c r="D3121" s="814"/>
      <c r="E3121" s="814"/>
      <c r="F3121" s="814"/>
      <c r="G3121" s="814"/>
      <c r="H3121" s="814"/>
      <c r="I3121" s="814"/>
      <c r="J3121" s="814"/>
      <c r="K3121" s="814"/>
      <c r="L3121" s="814"/>
      <c r="M3121" s="814"/>
      <c r="N3121" s="814"/>
      <c r="O3121" s="579">
        <f t="shared" si="287"/>
        <v>0</v>
      </c>
      <c r="P3121" s="585" t="e">
        <f t="shared" si="288"/>
        <v>#N/A</v>
      </c>
      <c r="Q3121" s="585"/>
      <c r="R3121" s="585"/>
      <c r="S3121" s="814"/>
      <c r="T3121" s="814"/>
      <c r="U3121" s="814"/>
      <c r="V3121" s="814"/>
    </row>
    <row r="3122" spans="1:22" ht="15.75" hidden="1" customHeight="1" thickBot="1" x14ac:dyDescent="0.25">
      <c r="A3122" s="580" t="str">
        <f t="shared" si="289"/>
        <v/>
      </c>
      <c r="B3122" s="814"/>
      <c r="C3122" s="814"/>
      <c r="D3122" s="814"/>
      <c r="E3122" s="814"/>
      <c r="F3122" s="814"/>
      <c r="G3122" s="814"/>
      <c r="H3122" s="814"/>
      <c r="I3122" s="814"/>
      <c r="J3122" s="814"/>
      <c r="K3122" s="814"/>
      <c r="L3122" s="814"/>
      <c r="M3122" s="814"/>
      <c r="N3122" s="814"/>
      <c r="O3122" s="579">
        <f t="shared" si="287"/>
        <v>0</v>
      </c>
      <c r="P3122" s="585" t="e">
        <f t="shared" si="288"/>
        <v>#N/A</v>
      </c>
      <c r="Q3122" s="585"/>
      <c r="R3122" s="585"/>
      <c r="S3122" s="814"/>
      <c r="T3122" s="814"/>
      <c r="U3122" s="814"/>
      <c r="V3122" s="814"/>
    </row>
    <row r="3123" spans="1:22" ht="15.75" hidden="1" customHeight="1" thickBot="1" x14ac:dyDescent="0.25">
      <c r="A3123" s="580" t="str">
        <f t="shared" si="289"/>
        <v/>
      </c>
      <c r="B3123" s="814"/>
      <c r="C3123" s="814"/>
      <c r="D3123" s="814"/>
      <c r="E3123" s="814"/>
      <c r="F3123" s="814"/>
      <c r="G3123" s="814"/>
      <c r="H3123" s="814"/>
      <c r="I3123" s="814"/>
      <c r="J3123" s="814"/>
      <c r="K3123" s="814"/>
      <c r="L3123" s="814"/>
      <c r="M3123" s="814"/>
      <c r="N3123" s="814"/>
      <c r="O3123" s="579">
        <f t="shared" ref="O3123:O3186" si="290">ROUNDUP(IF(N3123="PENDANT",(VLOOKUP(L3123,$E$2:$I$9,5,FALSE)*M3123)),0)</f>
        <v>0</v>
      </c>
      <c r="P3123" s="585" t="e">
        <f t="shared" ref="P3123:P3186" si="291">ROUNDUP(VLOOKUP(L3123,$E$2:$I$9,5,FALSE)*M3123,0)</f>
        <v>#N/A</v>
      </c>
      <c r="Q3123" s="585"/>
      <c r="R3123" s="585"/>
      <c r="S3123" s="814"/>
      <c r="T3123" s="814"/>
      <c r="U3123" s="814"/>
      <c r="V3123" s="814"/>
    </row>
    <row r="3124" spans="1:22" ht="15.75" hidden="1" customHeight="1" thickBot="1" x14ac:dyDescent="0.25">
      <c r="A3124" s="580" t="str">
        <f t="shared" si="289"/>
        <v/>
      </c>
      <c r="B3124" s="814"/>
      <c r="C3124" s="814"/>
      <c r="D3124" s="814"/>
      <c r="E3124" s="814"/>
      <c r="F3124" s="814"/>
      <c r="G3124" s="814"/>
      <c r="H3124" s="814"/>
      <c r="I3124" s="814"/>
      <c r="J3124" s="814"/>
      <c r="K3124" s="814"/>
      <c r="L3124" s="814"/>
      <c r="M3124" s="814"/>
      <c r="N3124" s="814"/>
      <c r="O3124" s="579">
        <f t="shared" si="290"/>
        <v>0</v>
      </c>
      <c r="P3124" s="585" t="e">
        <f t="shared" si="291"/>
        <v>#N/A</v>
      </c>
      <c r="Q3124" s="585"/>
      <c r="R3124" s="585"/>
      <c r="S3124" s="814"/>
      <c r="T3124" s="814"/>
      <c r="U3124" s="814"/>
      <c r="V3124" s="814"/>
    </row>
    <row r="3125" spans="1:22" ht="15.75" hidden="1" customHeight="1" thickBot="1" x14ac:dyDescent="0.25">
      <c r="A3125" s="580" t="str">
        <f t="shared" si="289"/>
        <v/>
      </c>
      <c r="B3125" s="814"/>
      <c r="C3125" s="814"/>
      <c r="D3125" s="814"/>
      <c r="E3125" s="814"/>
      <c r="F3125" s="814"/>
      <c r="G3125" s="814"/>
      <c r="H3125" s="814"/>
      <c r="I3125" s="814"/>
      <c r="J3125" s="814"/>
      <c r="K3125" s="814"/>
      <c r="L3125" s="814"/>
      <c r="M3125" s="814"/>
      <c r="N3125" s="814"/>
      <c r="O3125" s="579">
        <f t="shared" si="290"/>
        <v>0</v>
      </c>
      <c r="P3125" s="585" t="e">
        <f t="shared" si="291"/>
        <v>#N/A</v>
      </c>
      <c r="Q3125" s="585"/>
      <c r="R3125" s="585"/>
      <c r="S3125" s="814"/>
      <c r="T3125" s="814"/>
      <c r="U3125" s="814"/>
      <c r="V3125" s="814"/>
    </row>
    <row r="3126" spans="1:22" ht="15.75" hidden="1" customHeight="1" thickBot="1" x14ac:dyDescent="0.25">
      <c r="A3126" s="580" t="str">
        <f t="shared" si="289"/>
        <v/>
      </c>
      <c r="B3126" s="814"/>
      <c r="C3126" s="814"/>
      <c r="D3126" s="814"/>
      <c r="E3126" s="814"/>
      <c r="F3126" s="814"/>
      <c r="G3126" s="814"/>
      <c r="H3126" s="814"/>
      <c r="I3126" s="814"/>
      <c r="J3126" s="814"/>
      <c r="K3126" s="814"/>
      <c r="L3126" s="814"/>
      <c r="M3126" s="814"/>
      <c r="N3126" s="814"/>
      <c r="O3126" s="579">
        <f t="shared" si="290"/>
        <v>0</v>
      </c>
      <c r="P3126" s="585" t="e">
        <f t="shared" si="291"/>
        <v>#N/A</v>
      </c>
      <c r="Q3126" s="585"/>
      <c r="R3126" s="585"/>
      <c r="S3126" s="814"/>
      <c r="T3126" s="814"/>
      <c r="U3126" s="814"/>
      <c r="V3126" s="814"/>
    </row>
    <row r="3127" spans="1:22" ht="15.75" hidden="1" customHeight="1" thickBot="1" x14ac:dyDescent="0.25">
      <c r="A3127" s="580" t="str">
        <f t="shared" si="289"/>
        <v/>
      </c>
      <c r="B3127" s="814"/>
      <c r="C3127" s="814"/>
      <c r="D3127" s="814"/>
      <c r="E3127" s="814"/>
      <c r="F3127" s="814"/>
      <c r="G3127" s="814"/>
      <c r="H3127" s="814"/>
      <c r="I3127" s="814"/>
      <c r="J3127" s="814"/>
      <c r="K3127" s="814"/>
      <c r="L3127" s="814"/>
      <c r="M3127" s="814"/>
      <c r="N3127" s="814"/>
      <c r="O3127" s="579">
        <f t="shared" si="290"/>
        <v>0</v>
      </c>
      <c r="P3127" s="585" t="e">
        <f t="shared" si="291"/>
        <v>#N/A</v>
      </c>
      <c r="Q3127" s="585"/>
      <c r="R3127" s="585"/>
      <c r="S3127" s="814"/>
      <c r="T3127" s="814"/>
      <c r="U3127" s="814"/>
      <c r="V3127" s="814"/>
    </row>
    <row r="3128" spans="1:22" ht="15.75" hidden="1" customHeight="1" thickBot="1" x14ac:dyDescent="0.25">
      <c r="A3128" s="580" t="str">
        <f t="shared" si="289"/>
        <v/>
      </c>
      <c r="B3128" s="814"/>
      <c r="C3128" s="814"/>
      <c r="D3128" s="814"/>
      <c r="E3128" s="814"/>
      <c r="F3128" s="814"/>
      <c r="G3128" s="814"/>
      <c r="H3128" s="814"/>
      <c r="I3128" s="814"/>
      <c r="J3128" s="814"/>
      <c r="K3128" s="814"/>
      <c r="L3128" s="814"/>
      <c r="M3128" s="814"/>
      <c r="N3128" s="814"/>
      <c r="O3128" s="579">
        <f t="shared" si="290"/>
        <v>0</v>
      </c>
      <c r="P3128" s="585" t="e">
        <f t="shared" si="291"/>
        <v>#N/A</v>
      </c>
      <c r="Q3128" s="585"/>
      <c r="R3128" s="585"/>
      <c r="S3128" s="814"/>
      <c r="T3128" s="814"/>
      <c r="U3128" s="814"/>
      <c r="V3128" s="814"/>
    </row>
    <row r="3129" spans="1:22" ht="15.75" hidden="1" customHeight="1" thickBot="1" x14ac:dyDescent="0.25">
      <c r="A3129" s="580" t="str">
        <f t="shared" si="289"/>
        <v/>
      </c>
      <c r="B3129" s="814"/>
      <c r="C3129" s="814"/>
      <c r="D3129" s="814"/>
      <c r="E3129" s="814"/>
      <c r="F3129" s="814"/>
      <c r="G3129" s="814"/>
      <c r="H3129" s="814"/>
      <c r="I3129" s="814"/>
      <c r="J3129" s="814"/>
      <c r="K3129" s="814"/>
      <c r="L3129" s="814"/>
      <c r="M3129" s="814"/>
      <c r="N3129" s="814"/>
      <c r="O3129" s="579">
        <f t="shared" si="290"/>
        <v>0</v>
      </c>
      <c r="P3129" s="585" t="e">
        <f t="shared" si="291"/>
        <v>#N/A</v>
      </c>
      <c r="Q3129" s="585"/>
      <c r="R3129" s="585"/>
      <c r="S3129" s="814"/>
      <c r="T3129" s="814"/>
      <c r="U3129" s="814"/>
      <c r="V3129" s="814"/>
    </row>
    <row r="3130" spans="1:22" ht="15.75" hidden="1" customHeight="1" thickBot="1" x14ac:dyDescent="0.25">
      <c r="A3130" s="580" t="str">
        <f t="shared" ref="A3130:A3193" si="292">CONCATENATE(C3130,G3130)</f>
        <v/>
      </c>
      <c r="B3130" s="814"/>
      <c r="C3130" s="814"/>
      <c r="D3130" s="814"/>
      <c r="E3130" s="814"/>
      <c r="F3130" s="814"/>
      <c r="G3130" s="814"/>
      <c r="H3130" s="814"/>
      <c r="I3130" s="814"/>
      <c r="J3130" s="814"/>
      <c r="K3130" s="814"/>
      <c r="L3130" s="814"/>
      <c r="M3130" s="814"/>
      <c r="N3130" s="814"/>
      <c r="O3130" s="579">
        <f t="shared" si="290"/>
        <v>0</v>
      </c>
      <c r="P3130" s="585" t="e">
        <f t="shared" si="291"/>
        <v>#N/A</v>
      </c>
      <c r="Q3130" s="585"/>
      <c r="R3130" s="585"/>
      <c r="S3130" s="814"/>
      <c r="T3130" s="814"/>
      <c r="U3130" s="814"/>
      <c r="V3130" s="814"/>
    </row>
    <row r="3131" spans="1:22" ht="15.75" hidden="1" customHeight="1" thickBot="1" x14ac:dyDescent="0.25">
      <c r="A3131" s="580" t="str">
        <f t="shared" si="292"/>
        <v/>
      </c>
      <c r="B3131" s="814"/>
      <c r="C3131" s="814"/>
      <c r="D3131" s="814"/>
      <c r="E3131" s="814"/>
      <c r="F3131" s="814"/>
      <c r="G3131" s="814"/>
      <c r="H3131" s="814"/>
      <c r="I3131" s="814"/>
      <c r="J3131" s="814"/>
      <c r="K3131" s="814"/>
      <c r="L3131" s="814"/>
      <c r="M3131" s="814"/>
      <c r="N3131" s="814"/>
      <c r="O3131" s="579">
        <f t="shared" si="290"/>
        <v>0</v>
      </c>
      <c r="P3131" s="585" t="e">
        <f t="shared" si="291"/>
        <v>#N/A</v>
      </c>
      <c r="Q3131" s="585"/>
      <c r="R3131" s="585"/>
      <c r="S3131" s="814"/>
      <c r="T3131" s="814"/>
      <c r="U3131" s="814"/>
      <c r="V3131" s="814"/>
    </row>
    <row r="3132" spans="1:22" ht="15.75" hidden="1" customHeight="1" thickBot="1" x14ac:dyDescent="0.25">
      <c r="A3132" s="580" t="str">
        <f t="shared" si="292"/>
        <v/>
      </c>
      <c r="B3132" s="814"/>
      <c r="C3132" s="814"/>
      <c r="D3132" s="814"/>
      <c r="E3132" s="814"/>
      <c r="F3132" s="814"/>
      <c r="G3132" s="814"/>
      <c r="H3132" s="814"/>
      <c r="I3132" s="814"/>
      <c r="J3132" s="814"/>
      <c r="K3132" s="814"/>
      <c r="L3132" s="814"/>
      <c r="M3132" s="814"/>
      <c r="N3132" s="814"/>
      <c r="O3132" s="579">
        <f t="shared" si="290"/>
        <v>0</v>
      </c>
      <c r="P3132" s="585" t="e">
        <f t="shared" si="291"/>
        <v>#N/A</v>
      </c>
      <c r="Q3132" s="585"/>
      <c r="R3132" s="585"/>
      <c r="S3132" s="814"/>
      <c r="T3132" s="814"/>
      <c r="U3132" s="814"/>
      <c r="V3132" s="814"/>
    </row>
    <row r="3133" spans="1:22" ht="15.75" hidden="1" customHeight="1" thickBot="1" x14ac:dyDescent="0.25">
      <c r="A3133" s="580" t="str">
        <f t="shared" si="292"/>
        <v/>
      </c>
      <c r="B3133" s="814"/>
      <c r="C3133" s="814"/>
      <c r="D3133" s="814"/>
      <c r="E3133" s="814"/>
      <c r="F3133" s="814"/>
      <c r="G3133" s="814"/>
      <c r="H3133" s="814"/>
      <c r="I3133" s="814"/>
      <c r="J3133" s="814"/>
      <c r="K3133" s="814"/>
      <c r="L3133" s="814"/>
      <c r="M3133" s="814"/>
      <c r="N3133" s="814"/>
      <c r="O3133" s="579">
        <f t="shared" si="290"/>
        <v>0</v>
      </c>
      <c r="P3133" s="585" t="e">
        <f t="shared" si="291"/>
        <v>#N/A</v>
      </c>
      <c r="Q3133" s="585"/>
      <c r="R3133" s="585"/>
      <c r="S3133" s="814"/>
      <c r="T3133" s="814"/>
      <c r="U3133" s="814"/>
      <c r="V3133" s="814"/>
    </row>
    <row r="3134" spans="1:22" ht="15.75" hidden="1" customHeight="1" thickBot="1" x14ac:dyDescent="0.25">
      <c r="A3134" s="580" t="str">
        <f t="shared" si="292"/>
        <v/>
      </c>
      <c r="B3134" s="814"/>
      <c r="C3134" s="814"/>
      <c r="D3134" s="814"/>
      <c r="E3134" s="814"/>
      <c r="F3134" s="814"/>
      <c r="G3134" s="814"/>
      <c r="H3134" s="814"/>
      <c r="I3134" s="814"/>
      <c r="J3134" s="814"/>
      <c r="K3134" s="814"/>
      <c r="L3134" s="814"/>
      <c r="M3134" s="814"/>
      <c r="N3134" s="814"/>
      <c r="O3134" s="579">
        <f t="shared" si="290"/>
        <v>0</v>
      </c>
      <c r="P3134" s="585" t="e">
        <f t="shared" si="291"/>
        <v>#N/A</v>
      </c>
      <c r="Q3134" s="585"/>
      <c r="R3134" s="585"/>
      <c r="S3134" s="814"/>
      <c r="T3134" s="814"/>
      <c r="U3134" s="814"/>
      <c r="V3134" s="814"/>
    </row>
    <row r="3135" spans="1:22" ht="15.75" hidden="1" customHeight="1" thickBot="1" x14ac:dyDescent="0.25">
      <c r="A3135" s="580" t="str">
        <f t="shared" si="292"/>
        <v/>
      </c>
      <c r="B3135" s="814"/>
      <c r="C3135" s="814"/>
      <c r="D3135" s="814"/>
      <c r="E3135" s="814"/>
      <c r="F3135" s="814"/>
      <c r="G3135" s="814"/>
      <c r="H3135" s="814"/>
      <c r="I3135" s="814"/>
      <c r="J3135" s="814"/>
      <c r="K3135" s="814"/>
      <c r="L3135" s="814"/>
      <c r="M3135" s="814"/>
      <c r="N3135" s="814"/>
      <c r="O3135" s="579">
        <f t="shared" si="290"/>
        <v>0</v>
      </c>
      <c r="P3135" s="585" t="e">
        <f t="shared" si="291"/>
        <v>#N/A</v>
      </c>
      <c r="Q3135" s="585"/>
      <c r="R3135" s="585"/>
      <c r="S3135" s="814"/>
      <c r="T3135" s="814"/>
      <c r="U3135" s="814"/>
      <c r="V3135" s="814"/>
    </row>
    <row r="3136" spans="1:22" ht="15.75" hidden="1" customHeight="1" thickBot="1" x14ac:dyDescent="0.25">
      <c r="A3136" s="580" t="str">
        <f t="shared" si="292"/>
        <v/>
      </c>
      <c r="B3136" s="814"/>
      <c r="C3136" s="814"/>
      <c r="D3136" s="814"/>
      <c r="E3136" s="814"/>
      <c r="F3136" s="814"/>
      <c r="G3136" s="814"/>
      <c r="H3136" s="814"/>
      <c r="I3136" s="814"/>
      <c r="J3136" s="814"/>
      <c r="K3136" s="814"/>
      <c r="L3136" s="814"/>
      <c r="M3136" s="814"/>
      <c r="N3136" s="814"/>
      <c r="O3136" s="579">
        <f t="shared" si="290"/>
        <v>0</v>
      </c>
      <c r="P3136" s="585" t="e">
        <f t="shared" si="291"/>
        <v>#N/A</v>
      </c>
      <c r="Q3136" s="585"/>
      <c r="R3136" s="585"/>
      <c r="S3136" s="814"/>
      <c r="T3136" s="814"/>
      <c r="U3136" s="814"/>
      <c r="V3136" s="814"/>
    </row>
    <row r="3137" spans="1:22" ht="15.75" hidden="1" customHeight="1" thickBot="1" x14ac:dyDescent="0.25">
      <c r="A3137" s="580" t="str">
        <f t="shared" si="292"/>
        <v/>
      </c>
      <c r="B3137" s="814"/>
      <c r="C3137" s="814"/>
      <c r="D3137" s="814"/>
      <c r="E3137" s="814"/>
      <c r="F3137" s="814"/>
      <c r="G3137" s="814"/>
      <c r="H3137" s="814"/>
      <c r="I3137" s="814"/>
      <c r="J3137" s="814"/>
      <c r="K3137" s="814"/>
      <c r="L3137" s="814"/>
      <c r="M3137" s="814"/>
      <c r="N3137" s="814"/>
      <c r="O3137" s="579">
        <f t="shared" si="290"/>
        <v>0</v>
      </c>
      <c r="P3137" s="585" t="e">
        <f t="shared" si="291"/>
        <v>#N/A</v>
      </c>
      <c r="Q3137" s="585"/>
      <c r="R3137" s="585"/>
      <c r="S3137" s="814"/>
      <c r="T3137" s="814"/>
      <c r="U3137" s="814"/>
      <c r="V3137" s="814"/>
    </row>
    <row r="3138" spans="1:22" ht="15.75" hidden="1" customHeight="1" thickBot="1" x14ac:dyDescent="0.25">
      <c r="A3138" s="580" t="str">
        <f t="shared" si="292"/>
        <v/>
      </c>
      <c r="B3138" s="814"/>
      <c r="C3138" s="814"/>
      <c r="D3138" s="814"/>
      <c r="E3138" s="814"/>
      <c r="F3138" s="814"/>
      <c r="G3138" s="814"/>
      <c r="H3138" s="814"/>
      <c r="I3138" s="814"/>
      <c r="J3138" s="814"/>
      <c r="K3138" s="814"/>
      <c r="L3138" s="814"/>
      <c r="M3138" s="814"/>
      <c r="N3138" s="814"/>
      <c r="O3138" s="579">
        <f t="shared" si="290"/>
        <v>0</v>
      </c>
      <c r="P3138" s="585" t="e">
        <f t="shared" si="291"/>
        <v>#N/A</v>
      </c>
      <c r="Q3138" s="585"/>
      <c r="R3138" s="585"/>
      <c r="S3138" s="814"/>
      <c r="T3138" s="814"/>
      <c r="U3138" s="814"/>
      <c r="V3138" s="814"/>
    </row>
    <row r="3139" spans="1:22" ht="15.75" hidden="1" customHeight="1" thickBot="1" x14ac:dyDescent="0.25">
      <c r="A3139" s="580" t="str">
        <f t="shared" si="292"/>
        <v/>
      </c>
      <c r="B3139" s="814"/>
      <c r="C3139" s="814"/>
      <c r="D3139" s="814"/>
      <c r="E3139" s="814"/>
      <c r="F3139" s="814"/>
      <c r="G3139" s="814"/>
      <c r="H3139" s="814"/>
      <c r="I3139" s="814"/>
      <c r="J3139" s="814"/>
      <c r="K3139" s="814"/>
      <c r="L3139" s="814"/>
      <c r="M3139" s="814"/>
      <c r="N3139" s="814"/>
      <c r="O3139" s="579">
        <f t="shared" si="290"/>
        <v>0</v>
      </c>
      <c r="P3139" s="585" t="e">
        <f t="shared" si="291"/>
        <v>#N/A</v>
      </c>
      <c r="Q3139" s="585"/>
      <c r="R3139" s="585"/>
      <c r="S3139" s="814"/>
      <c r="T3139" s="814"/>
      <c r="U3139" s="814"/>
      <c r="V3139" s="814"/>
    </row>
    <row r="3140" spans="1:22" ht="15.75" hidden="1" customHeight="1" thickBot="1" x14ac:dyDescent="0.25">
      <c r="A3140" s="580" t="str">
        <f t="shared" si="292"/>
        <v/>
      </c>
      <c r="B3140" s="814"/>
      <c r="C3140" s="814"/>
      <c r="D3140" s="814"/>
      <c r="E3140" s="814"/>
      <c r="F3140" s="814"/>
      <c r="G3140" s="814"/>
      <c r="H3140" s="814"/>
      <c r="I3140" s="814"/>
      <c r="J3140" s="814"/>
      <c r="K3140" s="814"/>
      <c r="L3140" s="814"/>
      <c r="M3140" s="814"/>
      <c r="N3140" s="814"/>
      <c r="O3140" s="579">
        <f t="shared" si="290"/>
        <v>0</v>
      </c>
      <c r="P3140" s="585" t="e">
        <f t="shared" si="291"/>
        <v>#N/A</v>
      </c>
      <c r="Q3140" s="585"/>
      <c r="R3140" s="585"/>
      <c r="S3140" s="814"/>
      <c r="T3140" s="814"/>
      <c r="U3140" s="814"/>
      <c r="V3140" s="814"/>
    </row>
    <row r="3141" spans="1:22" ht="15.75" hidden="1" customHeight="1" thickBot="1" x14ac:dyDescent="0.25">
      <c r="A3141" s="580" t="str">
        <f t="shared" si="292"/>
        <v/>
      </c>
      <c r="B3141" s="814"/>
      <c r="C3141" s="814"/>
      <c r="D3141" s="814"/>
      <c r="E3141" s="814"/>
      <c r="F3141" s="814"/>
      <c r="G3141" s="814"/>
      <c r="H3141" s="814"/>
      <c r="I3141" s="814"/>
      <c r="J3141" s="814"/>
      <c r="K3141" s="814"/>
      <c r="L3141" s="814"/>
      <c r="M3141" s="814"/>
      <c r="N3141" s="814"/>
      <c r="O3141" s="579">
        <f t="shared" si="290"/>
        <v>0</v>
      </c>
      <c r="P3141" s="585" t="e">
        <f t="shared" si="291"/>
        <v>#N/A</v>
      </c>
      <c r="Q3141" s="585"/>
      <c r="R3141" s="585"/>
      <c r="S3141" s="814"/>
      <c r="T3141" s="814"/>
      <c r="U3141" s="814"/>
      <c r="V3141" s="814"/>
    </row>
    <row r="3142" spans="1:22" ht="15.75" hidden="1" customHeight="1" thickBot="1" x14ac:dyDescent="0.25">
      <c r="A3142" s="580" t="str">
        <f t="shared" si="292"/>
        <v/>
      </c>
      <c r="B3142" s="814"/>
      <c r="C3142" s="814"/>
      <c r="D3142" s="814"/>
      <c r="E3142" s="814"/>
      <c r="F3142" s="814"/>
      <c r="G3142" s="814"/>
      <c r="H3142" s="814"/>
      <c r="I3142" s="814"/>
      <c r="J3142" s="814"/>
      <c r="K3142" s="814"/>
      <c r="L3142" s="814"/>
      <c r="M3142" s="814"/>
      <c r="N3142" s="814"/>
      <c r="O3142" s="579">
        <f t="shared" si="290"/>
        <v>0</v>
      </c>
      <c r="P3142" s="585" t="e">
        <f t="shared" si="291"/>
        <v>#N/A</v>
      </c>
      <c r="Q3142" s="585"/>
      <c r="R3142" s="585"/>
      <c r="S3142" s="814"/>
      <c r="T3142" s="814"/>
      <c r="U3142" s="814"/>
      <c r="V3142" s="814"/>
    </row>
    <row r="3143" spans="1:22" ht="15.75" hidden="1" customHeight="1" thickBot="1" x14ac:dyDescent="0.25">
      <c r="A3143" s="580" t="str">
        <f t="shared" si="292"/>
        <v/>
      </c>
      <c r="B3143" s="814"/>
      <c r="C3143" s="814"/>
      <c r="D3143" s="814"/>
      <c r="E3143" s="814"/>
      <c r="F3143" s="814"/>
      <c r="G3143" s="814"/>
      <c r="H3143" s="814"/>
      <c r="I3143" s="814"/>
      <c r="J3143" s="814"/>
      <c r="K3143" s="814"/>
      <c r="L3143" s="814"/>
      <c r="M3143" s="814"/>
      <c r="N3143" s="814"/>
      <c r="O3143" s="579">
        <f t="shared" si="290"/>
        <v>0</v>
      </c>
      <c r="P3143" s="585" t="e">
        <f t="shared" si="291"/>
        <v>#N/A</v>
      </c>
      <c r="Q3143" s="585"/>
      <c r="R3143" s="585"/>
      <c r="S3143" s="814"/>
      <c r="T3143" s="814"/>
      <c r="U3143" s="814"/>
      <c r="V3143" s="814"/>
    </row>
    <row r="3144" spans="1:22" ht="15.75" hidden="1" customHeight="1" thickBot="1" x14ac:dyDescent="0.25">
      <c r="A3144" s="580" t="str">
        <f t="shared" si="292"/>
        <v/>
      </c>
      <c r="B3144" s="814"/>
      <c r="C3144" s="814"/>
      <c r="D3144" s="814"/>
      <c r="E3144" s="814"/>
      <c r="F3144" s="814"/>
      <c r="G3144" s="814"/>
      <c r="H3144" s="814"/>
      <c r="I3144" s="814"/>
      <c r="J3144" s="814"/>
      <c r="K3144" s="814"/>
      <c r="L3144" s="814"/>
      <c r="M3144" s="814"/>
      <c r="N3144" s="814"/>
      <c r="O3144" s="579">
        <f t="shared" si="290"/>
        <v>0</v>
      </c>
      <c r="P3144" s="585" t="e">
        <f t="shared" si="291"/>
        <v>#N/A</v>
      </c>
      <c r="Q3144" s="585"/>
      <c r="R3144" s="585"/>
      <c r="S3144" s="814"/>
      <c r="T3144" s="814"/>
      <c r="U3144" s="814"/>
      <c r="V3144" s="814"/>
    </row>
    <row r="3145" spans="1:22" ht="15.75" hidden="1" customHeight="1" thickBot="1" x14ac:dyDescent="0.25">
      <c r="A3145" s="580" t="str">
        <f t="shared" si="292"/>
        <v/>
      </c>
      <c r="B3145" s="814"/>
      <c r="C3145" s="814"/>
      <c r="D3145" s="814"/>
      <c r="E3145" s="814"/>
      <c r="F3145" s="814"/>
      <c r="G3145" s="814"/>
      <c r="H3145" s="814"/>
      <c r="I3145" s="814"/>
      <c r="J3145" s="814"/>
      <c r="K3145" s="814"/>
      <c r="L3145" s="814"/>
      <c r="M3145" s="814"/>
      <c r="N3145" s="814"/>
      <c r="O3145" s="579">
        <f t="shared" si="290"/>
        <v>0</v>
      </c>
      <c r="P3145" s="585" t="e">
        <f t="shared" si="291"/>
        <v>#N/A</v>
      </c>
      <c r="Q3145" s="585"/>
      <c r="R3145" s="585"/>
      <c r="S3145" s="814"/>
      <c r="T3145" s="814"/>
      <c r="U3145" s="814"/>
      <c r="V3145" s="814"/>
    </row>
    <row r="3146" spans="1:22" ht="15.75" hidden="1" customHeight="1" thickBot="1" x14ac:dyDescent="0.25">
      <c r="A3146" s="580" t="str">
        <f t="shared" si="292"/>
        <v/>
      </c>
      <c r="B3146" s="814"/>
      <c r="C3146" s="814"/>
      <c r="D3146" s="814"/>
      <c r="E3146" s="814"/>
      <c r="F3146" s="814"/>
      <c r="G3146" s="814"/>
      <c r="H3146" s="814"/>
      <c r="I3146" s="814"/>
      <c r="J3146" s="814"/>
      <c r="K3146" s="814"/>
      <c r="L3146" s="814"/>
      <c r="M3146" s="814"/>
      <c r="N3146" s="814"/>
      <c r="O3146" s="579">
        <f t="shared" si="290"/>
        <v>0</v>
      </c>
      <c r="P3146" s="585" t="e">
        <f t="shared" si="291"/>
        <v>#N/A</v>
      </c>
      <c r="Q3146" s="585"/>
      <c r="R3146" s="585"/>
      <c r="S3146" s="814"/>
      <c r="T3146" s="814"/>
      <c r="U3146" s="814"/>
      <c r="V3146" s="814"/>
    </row>
    <row r="3147" spans="1:22" ht="15.75" hidden="1" customHeight="1" thickBot="1" x14ac:dyDescent="0.25">
      <c r="A3147" s="580" t="str">
        <f t="shared" si="292"/>
        <v/>
      </c>
      <c r="B3147" s="814"/>
      <c r="C3147" s="814"/>
      <c r="D3147" s="814"/>
      <c r="E3147" s="814"/>
      <c r="F3147" s="814"/>
      <c r="G3147" s="814"/>
      <c r="H3147" s="814"/>
      <c r="I3147" s="814"/>
      <c r="J3147" s="814"/>
      <c r="K3147" s="814"/>
      <c r="L3147" s="814"/>
      <c r="M3147" s="814"/>
      <c r="N3147" s="814"/>
      <c r="O3147" s="579">
        <f t="shared" si="290"/>
        <v>0</v>
      </c>
      <c r="P3147" s="585" t="e">
        <f t="shared" si="291"/>
        <v>#N/A</v>
      </c>
      <c r="Q3147" s="585"/>
      <c r="R3147" s="585"/>
      <c r="S3147" s="814"/>
      <c r="T3147" s="814"/>
      <c r="U3147" s="814"/>
      <c r="V3147" s="814"/>
    </row>
    <row r="3148" spans="1:22" ht="15.75" hidden="1" customHeight="1" thickBot="1" x14ac:dyDescent="0.25">
      <c r="A3148" s="580" t="str">
        <f t="shared" si="292"/>
        <v/>
      </c>
      <c r="B3148" s="814"/>
      <c r="C3148" s="814"/>
      <c r="D3148" s="814"/>
      <c r="E3148" s="814"/>
      <c r="F3148" s="814"/>
      <c r="G3148" s="814"/>
      <c r="H3148" s="814"/>
      <c r="I3148" s="814"/>
      <c r="J3148" s="814"/>
      <c r="K3148" s="814"/>
      <c r="L3148" s="814"/>
      <c r="M3148" s="814"/>
      <c r="N3148" s="814"/>
      <c r="O3148" s="579">
        <f t="shared" si="290"/>
        <v>0</v>
      </c>
      <c r="P3148" s="585" t="e">
        <f t="shared" si="291"/>
        <v>#N/A</v>
      </c>
      <c r="Q3148" s="585"/>
      <c r="R3148" s="585"/>
      <c r="S3148" s="814"/>
      <c r="T3148" s="814"/>
      <c r="U3148" s="814"/>
      <c r="V3148" s="814"/>
    </row>
    <row r="3149" spans="1:22" ht="15.75" hidden="1" customHeight="1" thickBot="1" x14ac:dyDescent="0.25">
      <c r="A3149" s="580" t="str">
        <f t="shared" si="292"/>
        <v/>
      </c>
      <c r="B3149" s="814"/>
      <c r="C3149" s="814"/>
      <c r="D3149" s="814"/>
      <c r="E3149" s="814"/>
      <c r="F3149" s="814"/>
      <c r="G3149" s="814"/>
      <c r="H3149" s="814"/>
      <c r="I3149" s="814"/>
      <c r="J3149" s="814"/>
      <c r="K3149" s="814"/>
      <c r="L3149" s="814"/>
      <c r="M3149" s="814"/>
      <c r="N3149" s="814"/>
      <c r="O3149" s="579">
        <f t="shared" si="290"/>
        <v>0</v>
      </c>
      <c r="P3149" s="585" t="e">
        <f t="shared" si="291"/>
        <v>#N/A</v>
      </c>
      <c r="Q3149" s="585"/>
      <c r="R3149" s="585"/>
      <c r="S3149" s="814"/>
      <c r="T3149" s="814"/>
      <c r="U3149" s="814"/>
      <c r="V3149" s="814"/>
    </row>
    <row r="3150" spans="1:22" ht="15.75" hidden="1" customHeight="1" thickBot="1" x14ac:dyDescent="0.25">
      <c r="A3150" s="580" t="str">
        <f t="shared" si="292"/>
        <v/>
      </c>
      <c r="B3150" s="814"/>
      <c r="C3150" s="814"/>
      <c r="D3150" s="814"/>
      <c r="E3150" s="814"/>
      <c r="F3150" s="814"/>
      <c r="G3150" s="814"/>
      <c r="H3150" s="814"/>
      <c r="I3150" s="814"/>
      <c r="J3150" s="814"/>
      <c r="K3150" s="814"/>
      <c r="L3150" s="814"/>
      <c r="M3150" s="814"/>
      <c r="N3150" s="814"/>
      <c r="O3150" s="579">
        <f t="shared" si="290"/>
        <v>0</v>
      </c>
      <c r="P3150" s="585" t="e">
        <f t="shared" si="291"/>
        <v>#N/A</v>
      </c>
      <c r="Q3150" s="585"/>
      <c r="R3150" s="585"/>
      <c r="S3150" s="814"/>
      <c r="T3150" s="814"/>
      <c r="U3150" s="814"/>
      <c r="V3150" s="814"/>
    </row>
    <row r="3151" spans="1:22" ht="15.75" hidden="1" customHeight="1" thickBot="1" x14ac:dyDescent="0.25">
      <c r="A3151" s="580" t="str">
        <f t="shared" si="292"/>
        <v/>
      </c>
      <c r="B3151" s="814"/>
      <c r="C3151" s="814"/>
      <c r="D3151" s="814"/>
      <c r="E3151" s="814"/>
      <c r="F3151" s="814"/>
      <c r="G3151" s="814"/>
      <c r="H3151" s="814"/>
      <c r="I3151" s="814"/>
      <c r="J3151" s="814"/>
      <c r="K3151" s="814"/>
      <c r="L3151" s="814"/>
      <c r="M3151" s="814"/>
      <c r="N3151" s="814"/>
      <c r="O3151" s="579">
        <f t="shared" si="290"/>
        <v>0</v>
      </c>
      <c r="P3151" s="585" t="e">
        <f t="shared" si="291"/>
        <v>#N/A</v>
      </c>
      <c r="Q3151" s="585"/>
      <c r="R3151" s="585"/>
      <c r="S3151" s="814"/>
      <c r="T3151" s="814"/>
      <c r="U3151" s="814"/>
      <c r="V3151" s="814"/>
    </row>
    <row r="3152" spans="1:22" ht="15.75" hidden="1" customHeight="1" thickBot="1" x14ac:dyDescent="0.25">
      <c r="A3152" s="580" t="str">
        <f t="shared" si="292"/>
        <v/>
      </c>
      <c r="B3152" s="814"/>
      <c r="C3152" s="814"/>
      <c r="D3152" s="814"/>
      <c r="E3152" s="814"/>
      <c r="F3152" s="814"/>
      <c r="G3152" s="814"/>
      <c r="H3152" s="814"/>
      <c r="I3152" s="814"/>
      <c r="J3152" s="814"/>
      <c r="K3152" s="814"/>
      <c r="L3152" s="814"/>
      <c r="M3152" s="814"/>
      <c r="N3152" s="814"/>
      <c r="O3152" s="579">
        <f t="shared" si="290"/>
        <v>0</v>
      </c>
      <c r="P3152" s="585" t="e">
        <f t="shared" si="291"/>
        <v>#N/A</v>
      </c>
      <c r="Q3152" s="585"/>
      <c r="R3152" s="585"/>
      <c r="S3152" s="814"/>
      <c r="T3152" s="814"/>
      <c r="U3152" s="814"/>
      <c r="V3152" s="814"/>
    </row>
    <row r="3153" spans="1:22" ht="15.75" hidden="1" customHeight="1" thickBot="1" x14ac:dyDescent="0.25">
      <c r="A3153" s="580" t="str">
        <f t="shared" si="292"/>
        <v/>
      </c>
      <c r="B3153" s="814"/>
      <c r="C3153" s="814"/>
      <c r="D3153" s="814"/>
      <c r="E3153" s="814"/>
      <c r="F3153" s="814"/>
      <c r="G3153" s="814"/>
      <c r="H3153" s="814"/>
      <c r="I3153" s="814"/>
      <c r="J3153" s="814"/>
      <c r="K3153" s="814"/>
      <c r="L3153" s="814"/>
      <c r="M3153" s="814"/>
      <c r="N3153" s="814"/>
      <c r="O3153" s="579">
        <f t="shared" si="290"/>
        <v>0</v>
      </c>
      <c r="P3153" s="585" t="e">
        <f t="shared" si="291"/>
        <v>#N/A</v>
      </c>
      <c r="Q3153" s="585"/>
      <c r="R3153" s="585"/>
      <c r="S3153" s="814"/>
      <c r="T3153" s="814"/>
      <c r="U3153" s="814"/>
      <c r="V3153" s="814"/>
    </row>
    <row r="3154" spans="1:22" ht="15.75" hidden="1" customHeight="1" thickBot="1" x14ac:dyDescent="0.25">
      <c r="A3154" s="580" t="str">
        <f t="shared" si="292"/>
        <v/>
      </c>
      <c r="B3154" s="814"/>
      <c r="C3154" s="814"/>
      <c r="D3154" s="814"/>
      <c r="E3154" s="814"/>
      <c r="F3154" s="814"/>
      <c r="G3154" s="814"/>
      <c r="H3154" s="814"/>
      <c r="I3154" s="814"/>
      <c r="J3154" s="814"/>
      <c r="K3154" s="814"/>
      <c r="L3154" s="814"/>
      <c r="M3154" s="814"/>
      <c r="N3154" s="814"/>
      <c r="O3154" s="579">
        <f t="shared" si="290"/>
        <v>0</v>
      </c>
      <c r="P3154" s="585" t="e">
        <f t="shared" si="291"/>
        <v>#N/A</v>
      </c>
      <c r="Q3154" s="585"/>
      <c r="R3154" s="585"/>
      <c r="S3154" s="814"/>
      <c r="T3154" s="814"/>
      <c r="U3154" s="814"/>
      <c r="V3154" s="814"/>
    </row>
    <row r="3155" spans="1:22" ht="15.75" hidden="1" customHeight="1" thickBot="1" x14ac:dyDescent="0.25">
      <c r="A3155" s="580" t="str">
        <f t="shared" si="292"/>
        <v/>
      </c>
      <c r="B3155" s="814"/>
      <c r="C3155" s="814"/>
      <c r="D3155" s="814"/>
      <c r="E3155" s="814"/>
      <c r="F3155" s="814"/>
      <c r="G3155" s="814"/>
      <c r="H3155" s="814"/>
      <c r="I3155" s="814"/>
      <c r="J3155" s="814"/>
      <c r="K3155" s="814"/>
      <c r="L3155" s="814"/>
      <c r="M3155" s="814"/>
      <c r="N3155" s="814"/>
      <c r="O3155" s="579">
        <f t="shared" si="290"/>
        <v>0</v>
      </c>
      <c r="P3155" s="585" t="e">
        <f t="shared" si="291"/>
        <v>#N/A</v>
      </c>
      <c r="Q3155" s="585"/>
      <c r="R3155" s="585"/>
      <c r="S3155" s="814"/>
      <c r="T3155" s="814"/>
      <c r="U3155" s="814"/>
      <c r="V3155" s="814"/>
    </row>
    <row r="3156" spans="1:22" ht="15.75" hidden="1" customHeight="1" thickBot="1" x14ac:dyDescent="0.25">
      <c r="A3156" s="580" t="str">
        <f t="shared" si="292"/>
        <v/>
      </c>
      <c r="B3156" s="814"/>
      <c r="C3156" s="814"/>
      <c r="D3156" s="814"/>
      <c r="E3156" s="814"/>
      <c r="F3156" s="814"/>
      <c r="G3156" s="814"/>
      <c r="H3156" s="814"/>
      <c r="I3156" s="814"/>
      <c r="J3156" s="814"/>
      <c r="K3156" s="814"/>
      <c r="L3156" s="814"/>
      <c r="M3156" s="814"/>
      <c r="N3156" s="814"/>
      <c r="O3156" s="579">
        <f t="shared" si="290"/>
        <v>0</v>
      </c>
      <c r="P3156" s="585" t="e">
        <f t="shared" si="291"/>
        <v>#N/A</v>
      </c>
      <c r="Q3156" s="585"/>
      <c r="R3156" s="585"/>
      <c r="S3156" s="814"/>
      <c r="T3156" s="814"/>
      <c r="U3156" s="814"/>
      <c r="V3156" s="814"/>
    </row>
    <row r="3157" spans="1:22" ht="15.75" hidden="1" customHeight="1" thickBot="1" x14ac:dyDescent="0.25">
      <c r="A3157" s="580" t="str">
        <f t="shared" si="292"/>
        <v/>
      </c>
      <c r="B3157" s="814"/>
      <c r="C3157" s="814"/>
      <c r="D3157" s="814"/>
      <c r="E3157" s="814"/>
      <c r="F3157" s="814"/>
      <c r="G3157" s="814"/>
      <c r="H3157" s="814"/>
      <c r="I3157" s="814"/>
      <c r="J3157" s="814"/>
      <c r="K3157" s="814"/>
      <c r="L3157" s="814"/>
      <c r="M3157" s="814"/>
      <c r="N3157" s="814"/>
      <c r="O3157" s="579">
        <f t="shared" si="290"/>
        <v>0</v>
      </c>
      <c r="P3157" s="585" t="e">
        <f t="shared" si="291"/>
        <v>#N/A</v>
      </c>
      <c r="Q3157" s="585"/>
      <c r="R3157" s="585"/>
      <c r="S3157" s="814"/>
      <c r="T3157" s="814"/>
      <c r="U3157" s="814"/>
      <c r="V3157" s="814"/>
    </row>
    <row r="3158" spans="1:22" ht="15.75" hidden="1" customHeight="1" thickBot="1" x14ac:dyDescent="0.25">
      <c r="A3158" s="580" t="str">
        <f t="shared" si="292"/>
        <v/>
      </c>
      <c r="B3158" s="814"/>
      <c r="C3158" s="814"/>
      <c r="D3158" s="814"/>
      <c r="E3158" s="814"/>
      <c r="F3158" s="814"/>
      <c r="G3158" s="814"/>
      <c r="H3158" s="814"/>
      <c r="I3158" s="814"/>
      <c r="J3158" s="814"/>
      <c r="K3158" s="814"/>
      <c r="L3158" s="814"/>
      <c r="M3158" s="814"/>
      <c r="N3158" s="814"/>
      <c r="O3158" s="579">
        <f t="shared" si="290"/>
        <v>0</v>
      </c>
      <c r="P3158" s="585" t="e">
        <f t="shared" si="291"/>
        <v>#N/A</v>
      </c>
      <c r="Q3158" s="585"/>
      <c r="R3158" s="585"/>
      <c r="S3158" s="814"/>
      <c r="T3158" s="814"/>
      <c r="U3158" s="814"/>
      <c r="V3158" s="814"/>
    </row>
    <row r="3159" spans="1:22" ht="15.75" hidden="1" customHeight="1" thickBot="1" x14ac:dyDescent="0.25">
      <c r="A3159" s="580" t="str">
        <f t="shared" si="292"/>
        <v/>
      </c>
      <c r="B3159" s="814"/>
      <c r="C3159" s="814"/>
      <c r="D3159" s="814"/>
      <c r="E3159" s="814"/>
      <c r="F3159" s="814"/>
      <c r="G3159" s="814"/>
      <c r="H3159" s="814"/>
      <c r="I3159" s="814"/>
      <c r="J3159" s="814"/>
      <c r="K3159" s="814"/>
      <c r="L3159" s="814"/>
      <c r="M3159" s="814"/>
      <c r="N3159" s="814"/>
      <c r="O3159" s="579">
        <f t="shared" si="290"/>
        <v>0</v>
      </c>
      <c r="P3159" s="585" t="e">
        <f t="shared" si="291"/>
        <v>#N/A</v>
      </c>
      <c r="Q3159" s="585"/>
      <c r="R3159" s="585"/>
      <c r="S3159" s="814"/>
      <c r="T3159" s="814"/>
      <c r="U3159" s="814"/>
      <c r="V3159" s="814"/>
    </row>
    <row r="3160" spans="1:22" ht="15.75" hidden="1" customHeight="1" thickBot="1" x14ac:dyDescent="0.25">
      <c r="A3160" s="580" t="str">
        <f t="shared" si="292"/>
        <v/>
      </c>
      <c r="B3160" s="814"/>
      <c r="C3160" s="814"/>
      <c r="D3160" s="814"/>
      <c r="E3160" s="814"/>
      <c r="F3160" s="814"/>
      <c r="G3160" s="814"/>
      <c r="H3160" s="814"/>
      <c r="I3160" s="814"/>
      <c r="J3160" s="814"/>
      <c r="K3160" s="814"/>
      <c r="L3160" s="814"/>
      <c r="M3160" s="814"/>
      <c r="N3160" s="814"/>
      <c r="O3160" s="579">
        <f t="shared" si="290"/>
        <v>0</v>
      </c>
      <c r="P3160" s="585" t="e">
        <f t="shared" si="291"/>
        <v>#N/A</v>
      </c>
      <c r="Q3160" s="585"/>
      <c r="R3160" s="585"/>
      <c r="S3160" s="814"/>
      <c r="T3160" s="814"/>
      <c r="U3160" s="814"/>
      <c r="V3160" s="814"/>
    </row>
    <row r="3161" spans="1:22" ht="15.75" hidden="1" customHeight="1" thickBot="1" x14ac:dyDescent="0.25">
      <c r="A3161" s="580" t="str">
        <f t="shared" si="292"/>
        <v/>
      </c>
      <c r="B3161" s="814"/>
      <c r="C3161" s="814"/>
      <c r="D3161" s="814"/>
      <c r="E3161" s="814"/>
      <c r="F3161" s="814"/>
      <c r="G3161" s="814"/>
      <c r="H3161" s="814"/>
      <c r="I3161" s="814"/>
      <c r="J3161" s="814"/>
      <c r="K3161" s="814"/>
      <c r="L3161" s="814"/>
      <c r="M3161" s="814"/>
      <c r="N3161" s="814"/>
      <c r="O3161" s="579">
        <f t="shared" si="290"/>
        <v>0</v>
      </c>
      <c r="P3161" s="585" t="e">
        <f t="shared" si="291"/>
        <v>#N/A</v>
      </c>
      <c r="Q3161" s="585"/>
      <c r="R3161" s="585"/>
      <c r="S3161" s="814"/>
      <c r="T3161" s="814"/>
      <c r="U3161" s="814"/>
      <c r="V3161" s="814"/>
    </row>
    <row r="3162" spans="1:22" ht="15.75" hidden="1" customHeight="1" thickBot="1" x14ac:dyDescent="0.25">
      <c r="A3162" s="580" t="str">
        <f t="shared" si="292"/>
        <v/>
      </c>
      <c r="B3162" s="814"/>
      <c r="C3162" s="814"/>
      <c r="D3162" s="814"/>
      <c r="E3162" s="814"/>
      <c r="F3162" s="814"/>
      <c r="G3162" s="814"/>
      <c r="H3162" s="814"/>
      <c r="I3162" s="814"/>
      <c r="J3162" s="814"/>
      <c r="K3162" s="814"/>
      <c r="L3162" s="814"/>
      <c r="M3162" s="814"/>
      <c r="N3162" s="814"/>
      <c r="O3162" s="579">
        <f t="shared" si="290"/>
        <v>0</v>
      </c>
      <c r="P3162" s="585" t="e">
        <f t="shared" si="291"/>
        <v>#N/A</v>
      </c>
      <c r="Q3162" s="585"/>
      <c r="R3162" s="585"/>
      <c r="S3162" s="814"/>
      <c r="T3162" s="814"/>
      <c r="U3162" s="814"/>
      <c r="V3162" s="814"/>
    </row>
    <row r="3163" spans="1:22" ht="15.75" hidden="1" customHeight="1" thickBot="1" x14ac:dyDescent="0.25">
      <c r="A3163" s="580" t="str">
        <f t="shared" si="292"/>
        <v/>
      </c>
      <c r="B3163" s="814"/>
      <c r="C3163" s="814"/>
      <c r="D3163" s="814"/>
      <c r="E3163" s="814"/>
      <c r="F3163" s="814"/>
      <c r="G3163" s="814"/>
      <c r="H3163" s="814"/>
      <c r="I3163" s="814"/>
      <c r="J3163" s="814"/>
      <c r="K3163" s="814"/>
      <c r="L3163" s="814"/>
      <c r="M3163" s="814"/>
      <c r="N3163" s="814"/>
      <c r="O3163" s="579">
        <f t="shared" si="290"/>
        <v>0</v>
      </c>
      <c r="P3163" s="585" t="e">
        <f t="shared" si="291"/>
        <v>#N/A</v>
      </c>
      <c r="Q3163" s="585"/>
      <c r="R3163" s="585"/>
      <c r="S3163" s="814"/>
      <c r="T3163" s="814"/>
      <c r="U3163" s="814"/>
      <c r="V3163" s="814"/>
    </row>
    <row r="3164" spans="1:22" ht="15.75" hidden="1" customHeight="1" thickBot="1" x14ac:dyDescent="0.25">
      <c r="A3164" s="580" t="str">
        <f t="shared" si="292"/>
        <v/>
      </c>
      <c r="B3164" s="814"/>
      <c r="C3164" s="814"/>
      <c r="D3164" s="814"/>
      <c r="E3164" s="814"/>
      <c r="F3164" s="814"/>
      <c r="G3164" s="814"/>
      <c r="H3164" s="814"/>
      <c r="I3164" s="814"/>
      <c r="J3164" s="814"/>
      <c r="K3164" s="814"/>
      <c r="L3164" s="814"/>
      <c r="M3164" s="814"/>
      <c r="N3164" s="814"/>
      <c r="O3164" s="579">
        <f t="shared" si="290"/>
        <v>0</v>
      </c>
      <c r="P3164" s="585" t="e">
        <f t="shared" si="291"/>
        <v>#N/A</v>
      </c>
      <c r="Q3164" s="585"/>
      <c r="R3164" s="585"/>
      <c r="S3164" s="814"/>
      <c r="T3164" s="814"/>
      <c r="U3164" s="814"/>
      <c r="V3164" s="814"/>
    </row>
    <row r="3165" spans="1:22" ht="15.75" hidden="1" customHeight="1" thickBot="1" x14ac:dyDescent="0.25">
      <c r="A3165" s="580" t="str">
        <f t="shared" si="292"/>
        <v/>
      </c>
      <c r="B3165" s="814"/>
      <c r="C3165" s="814"/>
      <c r="D3165" s="814"/>
      <c r="E3165" s="814"/>
      <c r="F3165" s="814"/>
      <c r="G3165" s="814"/>
      <c r="H3165" s="814"/>
      <c r="I3165" s="814"/>
      <c r="J3165" s="814"/>
      <c r="K3165" s="814"/>
      <c r="L3165" s="814"/>
      <c r="M3165" s="814"/>
      <c r="N3165" s="814"/>
      <c r="O3165" s="579">
        <f t="shared" si="290"/>
        <v>0</v>
      </c>
      <c r="P3165" s="585" t="e">
        <f t="shared" si="291"/>
        <v>#N/A</v>
      </c>
      <c r="Q3165" s="585"/>
      <c r="R3165" s="585"/>
      <c r="S3165" s="814"/>
      <c r="T3165" s="814"/>
      <c r="U3165" s="814"/>
      <c r="V3165" s="814"/>
    </row>
    <row r="3166" spans="1:22" ht="15.75" hidden="1" customHeight="1" thickBot="1" x14ac:dyDescent="0.25">
      <c r="A3166" s="580" t="str">
        <f t="shared" si="292"/>
        <v/>
      </c>
      <c r="B3166" s="814"/>
      <c r="C3166" s="814"/>
      <c r="D3166" s="814"/>
      <c r="E3166" s="814"/>
      <c r="F3166" s="814"/>
      <c r="G3166" s="814"/>
      <c r="H3166" s="814"/>
      <c r="I3166" s="814"/>
      <c r="J3166" s="814"/>
      <c r="K3166" s="814"/>
      <c r="L3166" s="814"/>
      <c r="M3166" s="814"/>
      <c r="N3166" s="814"/>
      <c r="O3166" s="579">
        <f t="shared" si="290"/>
        <v>0</v>
      </c>
      <c r="P3166" s="585" t="e">
        <f t="shared" si="291"/>
        <v>#N/A</v>
      </c>
      <c r="Q3166" s="585"/>
      <c r="R3166" s="585"/>
      <c r="S3166" s="814"/>
      <c r="T3166" s="814"/>
      <c r="U3166" s="814"/>
      <c r="V3166" s="814"/>
    </row>
    <row r="3167" spans="1:22" ht="15.75" hidden="1" customHeight="1" thickBot="1" x14ac:dyDescent="0.25">
      <c r="A3167" s="580" t="str">
        <f t="shared" si="292"/>
        <v/>
      </c>
      <c r="B3167" s="814"/>
      <c r="C3167" s="814"/>
      <c r="D3167" s="814"/>
      <c r="E3167" s="814"/>
      <c r="F3167" s="814"/>
      <c r="G3167" s="814"/>
      <c r="H3167" s="814"/>
      <c r="I3167" s="814"/>
      <c r="J3167" s="814"/>
      <c r="K3167" s="814"/>
      <c r="L3167" s="814"/>
      <c r="M3167" s="814"/>
      <c r="N3167" s="814"/>
      <c r="O3167" s="579">
        <f t="shared" si="290"/>
        <v>0</v>
      </c>
      <c r="P3167" s="585" t="e">
        <f t="shared" si="291"/>
        <v>#N/A</v>
      </c>
      <c r="Q3167" s="585"/>
      <c r="R3167" s="585"/>
      <c r="S3167" s="814"/>
      <c r="T3167" s="814"/>
      <c r="U3167" s="814"/>
      <c r="V3167" s="814"/>
    </row>
    <row r="3168" spans="1:22" ht="15.75" hidden="1" customHeight="1" thickBot="1" x14ac:dyDescent="0.25">
      <c r="A3168" s="580" t="str">
        <f t="shared" si="292"/>
        <v/>
      </c>
      <c r="B3168" s="814"/>
      <c r="C3168" s="814"/>
      <c r="D3168" s="814"/>
      <c r="E3168" s="814"/>
      <c r="F3168" s="814"/>
      <c r="G3168" s="814"/>
      <c r="H3168" s="814"/>
      <c r="I3168" s="814"/>
      <c r="J3168" s="814"/>
      <c r="K3168" s="814"/>
      <c r="L3168" s="814"/>
      <c r="M3168" s="814"/>
      <c r="N3168" s="814"/>
      <c r="O3168" s="579">
        <f t="shared" si="290"/>
        <v>0</v>
      </c>
      <c r="P3168" s="585" t="e">
        <f t="shared" si="291"/>
        <v>#N/A</v>
      </c>
      <c r="Q3168" s="585"/>
      <c r="R3168" s="585"/>
      <c r="S3168" s="814"/>
      <c r="T3168" s="814"/>
      <c r="U3168" s="814"/>
      <c r="V3168" s="814"/>
    </row>
    <row r="3169" spans="1:22" ht="15.75" hidden="1" customHeight="1" thickBot="1" x14ac:dyDescent="0.25">
      <c r="A3169" s="580" t="str">
        <f t="shared" si="292"/>
        <v/>
      </c>
      <c r="B3169" s="814"/>
      <c r="C3169" s="814"/>
      <c r="D3169" s="814"/>
      <c r="E3169" s="814"/>
      <c r="F3169" s="814"/>
      <c r="G3169" s="814"/>
      <c r="H3169" s="814"/>
      <c r="I3169" s="814"/>
      <c r="J3169" s="814"/>
      <c r="K3169" s="814"/>
      <c r="L3169" s="814"/>
      <c r="M3169" s="814"/>
      <c r="N3169" s="814"/>
      <c r="O3169" s="579">
        <f t="shared" si="290"/>
        <v>0</v>
      </c>
      <c r="P3169" s="585" t="e">
        <f t="shared" si="291"/>
        <v>#N/A</v>
      </c>
      <c r="Q3169" s="585"/>
      <c r="R3169" s="585"/>
      <c r="S3169" s="814"/>
      <c r="T3169" s="814"/>
      <c r="U3169" s="814"/>
      <c r="V3169" s="814"/>
    </row>
    <row r="3170" spans="1:22" ht="15.75" hidden="1" customHeight="1" thickBot="1" x14ac:dyDescent="0.25">
      <c r="A3170" s="580" t="str">
        <f t="shared" si="292"/>
        <v/>
      </c>
      <c r="B3170" s="814"/>
      <c r="C3170" s="814"/>
      <c r="D3170" s="814"/>
      <c r="E3170" s="814"/>
      <c r="F3170" s="814"/>
      <c r="G3170" s="814"/>
      <c r="H3170" s="814"/>
      <c r="I3170" s="814"/>
      <c r="J3170" s="814"/>
      <c r="K3170" s="814"/>
      <c r="L3170" s="814"/>
      <c r="M3170" s="814"/>
      <c r="N3170" s="814"/>
      <c r="O3170" s="579">
        <f t="shared" si="290"/>
        <v>0</v>
      </c>
      <c r="P3170" s="585" t="e">
        <f t="shared" si="291"/>
        <v>#N/A</v>
      </c>
      <c r="Q3170" s="585"/>
      <c r="R3170" s="585"/>
      <c r="S3170" s="814"/>
      <c r="T3170" s="814"/>
      <c r="U3170" s="814"/>
      <c r="V3170" s="814"/>
    </row>
    <row r="3171" spans="1:22" ht="15.75" hidden="1" customHeight="1" thickBot="1" x14ac:dyDescent="0.25">
      <c r="A3171" s="580" t="str">
        <f t="shared" si="292"/>
        <v/>
      </c>
      <c r="B3171" s="814"/>
      <c r="C3171" s="814"/>
      <c r="D3171" s="814"/>
      <c r="E3171" s="814"/>
      <c r="F3171" s="814"/>
      <c r="G3171" s="814"/>
      <c r="H3171" s="814"/>
      <c r="I3171" s="814"/>
      <c r="J3171" s="814"/>
      <c r="K3171" s="814"/>
      <c r="L3171" s="814"/>
      <c r="M3171" s="814"/>
      <c r="N3171" s="814"/>
      <c r="O3171" s="579">
        <f t="shared" si="290"/>
        <v>0</v>
      </c>
      <c r="P3171" s="585" t="e">
        <f t="shared" si="291"/>
        <v>#N/A</v>
      </c>
      <c r="Q3171" s="585"/>
      <c r="R3171" s="585"/>
      <c r="S3171" s="814"/>
      <c r="T3171" s="814"/>
      <c r="U3171" s="814"/>
      <c r="V3171" s="814"/>
    </row>
    <row r="3172" spans="1:22" ht="15.75" hidden="1" customHeight="1" thickBot="1" x14ac:dyDescent="0.25">
      <c r="A3172" s="580" t="str">
        <f t="shared" si="292"/>
        <v/>
      </c>
      <c r="B3172" s="814"/>
      <c r="C3172" s="814"/>
      <c r="D3172" s="814"/>
      <c r="E3172" s="814"/>
      <c r="F3172" s="814"/>
      <c r="G3172" s="814"/>
      <c r="H3172" s="814"/>
      <c r="I3172" s="814"/>
      <c r="J3172" s="814"/>
      <c r="K3172" s="814"/>
      <c r="L3172" s="814"/>
      <c r="M3172" s="814"/>
      <c r="N3172" s="814"/>
      <c r="O3172" s="579">
        <f t="shared" si="290"/>
        <v>0</v>
      </c>
      <c r="P3172" s="585" t="e">
        <f t="shared" si="291"/>
        <v>#N/A</v>
      </c>
      <c r="Q3172" s="585"/>
      <c r="R3172" s="585"/>
      <c r="S3172" s="814"/>
      <c r="T3172" s="814"/>
      <c r="U3172" s="814"/>
      <c r="V3172" s="814"/>
    </row>
    <row r="3173" spans="1:22" ht="15.75" hidden="1" customHeight="1" thickBot="1" x14ac:dyDescent="0.25">
      <c r="A3173" s="580" t="str">
        <f t="shared" si="292"/>
        <v/>
      </c>
      <c r="B3173" s="814"/>
      <c r="C3173" s="814"/>
      <c r="D3173" s="814"/>
      <c r="E3173" s="814"/>
      <c r="F3173" s="814"/>
      <c r="G3173" s="814"/>
      <c r="H3173" s="814"/>
      <c r="I3173" s="814"/>
      <c r="J3173" s="814"/>
      <c r="K3173" s="814"/>
      <c r="L3173" s="814"/>
      <c r="M3173" s="814"/>
      <c r="N3173" s="814"/>
      <c r="O3173" s="579">
        <f t="shared" si="290"/>
        <v>0</v>
      </c>
      <c r="P3173" s="585" t="e">
        <f t="shared" si="291"/>
        <v>#N/A</v>
      </c>
      <c r="Q3173" s="585"/>
      <c r="R3173" s="585"/>
      <c r="S3173" s="814"/>
      <c r="T3173" s="814"/>
      <c r="U3173" s="814"/>
      <c r="V3173" s="814"/>
    </row>
    <row r="3174" spans="1:22" ht="15.75" hidden="1" customHeight="1" thickBot="1" x14ac:dyDescent="0.25">
      <c r="A3174" s="580" t="str">
        <f t="shared" si="292"/>
        <v/>
      </c>
      <c r="B3174" s="814"/>
      <c r="C3174" s="814"/>
      <c r="D3174" s="814"/>
      <c r="E3174" s="814"/>
      <c r="F3174" s="814"/>
      <c r="G3174" s="814"/>
      <c r="H3174" s="814"/>
      <c r="I3174" s="814"/>
      <c r="J3174" s="814"/>
      <c r="K3174" s="814"/>
      <c r="L3174" s="814"/>
      <c r="M3174" s="814"/>
      <c r="N3174" s="814"/>
      <c r="O3174" s="579">
        <f t="shared" si="290"/>
        <v>0</v>
      </c>
      <c r="P3174" s="585" t="e">
        <f t="shared" si="291"/>
        <v>#N/A</v>
      </c>
      <c r="Q3174" s="585"/>
      <c r="R3174" s="585"/>
      <c r="S3174" s="814"/>
      <c r="T3174" s="814"/>
      <c r="U3174" s="814"/>
      <c r="V3174" s="814"/>
    </row>
    <row r="3175" spans="1:22" ht="15.75" hidden="1" customHeight="1" thickBot="1" x14ac:dyDescent="0.25">
      <c r="A3175" s="580" t="str">
        <f t="shared" si="292"/>
        <v/>
      </c>
      <c r="B3175" s="814"/>
      <c r="C3175" s="814"/>
      <c r="D3175" s="814"/>
      <c r="E3175" s="814"/>
      <c r="F3175" s="814"/>
      <c r="G3175" s="814"/>
      <c r="H3175" s="814"/>
      <c r="I3175" s="814"/>
      <c r="J3175" s="814"/>
      <c r="K3175" s="814"/>
      <c r="L3175" s="814"/>
      <c r="M3175" s="814"/>
      <c r="N3175" s="814"/>
      <c r="O3175" s="579">
        <f t="shared" si="290"/>
        <v>0</v>
      </c>
      <c r="P3175" s="585" t="e">
        <f t="shared" si="291"/>
        <v>#N/A</v>
      </c>
      <c r="Q3175" s="585"/>
      <c r="R3175" s="585"/>
      <c r="S3175" s="814"/>
      <c r="T3175" s="814"/>
      <c r="U3175" s="814"/>
      <c r="V3175" s="814"/>
    </row>
    <row r="3176" spans="1:22" ht="15.75" hidden="1" customHeight="1" thickBot="1" x14ac:dyDescent="0.25">
      <c r="A3176" s="580" t="str">
        <f t="shared" si="292"/>
        <v/>
      </c>
      <c r="B3176" s="814"/>
      <c r="C3176" s="814"/>
      <c r="D3176" s="814"/>
      <c r="E3176" s="814"/>
      <c r="F3176" s="814"/>
      <c r="G3176" s="814"/>
      <c r="H3176" s="814"/>
      <c r="I3176" s="814"/>
      <c r="J3176" s="814"/>
      <c r="K3176" s="814"/>
      <c r="L3176" s="814"/>
      <c r="M3176" s="814"/>
      <c r="N3176" s="814"/>
      <c r="O3176" s="579">
        <f t="shared" si="290"/>
        <v>0</v>
      </c>
      <c r="P3176" s="585" t="e">
        <f t="shared" si="291"/>
        <v>#N/A</v>
      </c>
      <c r="Q3176" s="585"/>
      <c r="R3176" s="585"/>
      <c r="S3176" s="814"/>
      <c r="T3176" s="814"/>
      <c r="U3176" s="814"/>
      <c r="V3176" s="814"/>
    </row>
    <row r="3177" spans="1:22" ht="15.75" hidden="1" customHeight="1" thickBot="1" x14ac:dyDescent="0.25">
      <c r="A3177" s="580" t="str">
        <f t="shared" si="292"/>
        <v/>
      </c>
      <c r="B3177" s="814"/>
      <c r="C3177" s="814"/>
      <c r="D3177" s="814"/>
      <c r="E3177" s="814"/>
      <c r="F3177" s="814"/>
      <c r="G3177" s="814"/>
      <c r="H3177" s="814"/>
      <c r="I3177" s="814"/>
      <c r="J3177" s="814"/>
      <c r="K3177" s="814"/>
      <c r="L3177" s="814"/>
      <c r="M3177" s="814"/>
      <c r="N3177" s="814"/>
      <c r="O3177" s="579">
        <f t="shared" si="290"/>
        <v>0</v>
      </c>
      <c r="P3177" s="585" t="e">
        <f t="shared" si="291"/>
        <v>#N/A</v>
      </c>
      <c r="Q3177" s="585"/>
      <c r="R3177" s="585"/>
      <c r="S3177" s="814"/>
      <c r="T3177" s="814"/>
      <c r="U3177" s="814"/>
      <c r="V3177" s="814"/>
    </row>
    <row r="3178" spans="1:22" ht="15.75" hidden="1" customHeight="1" thickBot="1" x14ac:dyDescent="0.25">
      <c r="A3178" s="580" t="str">
        <f t="shared" si="292"/>
        <v/>
      </c>
      <c r="B3178" s="814"/>
      <c r="C3178" s="814"/>
      <c r="D3178" s="814"/>
      <c r="E3178" s="814"/>
      <c r="F3178" s="814"/>
      <c r="G3178" s="814"/>
      <c r="H3178" s="814"/>
      <c r="I3178" s="814"/>
      <c r="J3178" s="814"/>
      <c r="K3178" s="814"/>
      <c r="L3178" s="814"/>
      <c r="M3178" s="814"/>
      <c r="N3178" s="814"/>
      <c r="O3178" s="579">
        <f t="shared" si="290"/>
        <v>0</v>
      </c>
      <c r="P3178" s="585" t="e">
        <f t="shared" si="291"/>
        <v>#N/A</v>
      </c>
      <c r="Q3178" s="585"/>
      <c r="R3178" s="585"/>
      <c r="S3178" s="814"/>
      <c r="T3178" s="814"/>
      <c r="U3178" s="814"/>
      <c r="V3178" s="814"/>
    </row>
    <row r="3179" spans="1:22" ht="15.75" hidden="1" customHeight="1" thickBot="1" x14ac:dyDescent="0.25">
      <c r="A3179" s="580" t="str">
        <f t="shared" si="292"/>
        <v/>
      </c>
      <c r="B3179" s="814"/>
      <c r="C3179" s="814"/>
      <c r="D3179" s="814"/>
      <c r="E3179" s="814"/>
      <c r="F3179" s="814"/>
      <c r="G3179" s="814"/>
      <c r="H3179" s="814"/>
      <c r="I3179" s="814"/>
      <c r="J3179" s="814"/>
      <c r="K3179" s="814"/>
      <c r="L3179" s="814"/>
      <c r="M3179" s="814"/>
      <c r="N3179" s="814"/>
      <c r="O3179" s="579">
        <f t="shared" si="290"/>
        <v>0</v>
      </c>
      <c r="P3179" s="585" t="e">
        <f t="shared" si="291"/>
        <v>#N/A</v>
      </c>
      <c r="Q3179" s="585"/>
      <c r="R3179" s="585"/>
      <c r="S3179" s="814"/>
      <c r="T3179" s="814"/>
      <c r="U3179" s="814"/>
      <c r="V3179" s="814"/>
    </row>
    <row r="3180" spans="1:22" ht="15.75" hidden="1" customHeight="1" thickBot="1" x14ac:dyDescent="0.25">
      <c r="A3180" s="580" t="str">
        <f t="shared" si="292"/>
        <v/>
      </c>
      <c r="B3180" s="814"/>
      <c r="C3180" s="814"/>
      <c r="D3180" s="814"/>
      <c r="E3180" s="814"/>
      <c r="F3180" s="814"/>
      <c r="G3180" s="814"/>
      <c r="H3180" s="814"/>
      <c r="I3180" s="814"/>
      <c r="J3180" s="814"/>
      <c r="K3180" s="814"/>
      <c r="L3180" s="814"/>
      <c r="M3180" s="814"/>
      <c r="N3180" s="814"/>
      <c r="O3180" s="579">
        <f t="shared" si="290"/>
        <v>0</v>
      </c>
      <c r="P3180" s="585" t="e">
        <f t="shared" si="291"/>
        <v>#N/A</v>
      </c>
      <c r="Q3180" s="585"/>
      <c r="R3180" s="585"/>
      <c r="S3180" s="814"/>
      <c r="T3180" s="814"/>
      <c r="U3180" s="814"/>
      <c r="V3180" s="814"/>
    </row>
    <row r="3181" spans="1:22" ht="15.75" hidden="1" customHeight="1" thickBot="1" x14ac:dyDescent="0.25">
      <c r="A3181" s="580" t="str">
        <f t="shared" si="292"/>
        <v/>
      </c>
      <c r="B3181" s="814"/>
      <c r="C3181" s="814"/>
      <c r="D3181" s="814"/>
      <c r="E3181" s="814"/>
      <c r="F3181" s="814"/>
      <c r="G3181" s="814"/>
      <c r="H3181" s="814"/>
      <c r="I3181" s="814"/>
      <c r="J3181" s="814"/>
      <c r="K3181" s="814"/>
      <c r="L3181" s="814"/>
      <c r="M3181" s="814"/>
      <c r="N3181" s="814"/>
      <c r="O3181" s="579">
        <f t="shared" si="290"/>
        <v>0</v>
      </c>
      <c r="P3181" s="585" t="e">
        <f t="shared" si="291"/>
        <v>#N/A</v>
      </c>
      <c r="Q3181" s="585"/>
      <c r="R3181" s="585"/>
      <c r="S3181" s="814"/>
      <c r="T3181" s="814"/>
      <c r="U3181" s="814"/>
      <c r="V3181" s="814"/>
    </row>
    <row r="3182" spans="1:22" ht="15.75" hidden="1" customHeight="1" thickBot="1" x14ac:dyDescent="0.25">
      <c r="A3182" s="580" t="str">
        <f t="shared" si="292"/>
        <v/>
      </c>
      <c r="B3182" s="814"/>
      <c r="C3182" s="814"/>
      <c r="D3182" s="814"/>
      <c r="E3182" s="814"/>
      <c r="F3182" s="814"/>
      <c r="G3182" s="814"/>
      <c r="H3182" s="814"/>
      <c r="I3182" s="814"/>
      <c r="J3182" s="814"/>
      <c r="K3182" s="814"/>
      <c r="L3182" s="814"/>
      <c r="M3182" s="814"/>
      <c r="N3182" s="814"/>
      <c r="O3182" s="579">
        <f t="shared" si="290"/>
        <v>0</v>
      </c>
      <c r="P3182" s="585" t="e">
        <f t="shared" si="291"/>
        <v>#N/A</v>
      </c>
      <c r="Q3182" s="585"/>
      <c r="R3182" s="585"/>
      <c r="S3182" s="814"/>
      <c r="T3182" s="814"/>
      <c r="U3182" s="814"/>
      <c r="V3182" s="814"/>
    </row>
    <row r="3183" spans="1:22" ht="15.75" hidden="1" customHeight="1" thickBot="1" x14ac:dyDescent="0.25">
      <c r="A3183" s="580" t="str">
        <f t="shared" si="292"/>
        <v/>
      </c>
      <c r="B3183" s="814"/>
      <c r="C3183" s="814"/>
      <c r="D3183" s="814"/>
      <c r="E3183" s="814"/>
      <c r="F3183" s="814"/>
      <c r="G3183" s="814"/>
      <c r="H3183" s="814"/>
      <c r="I3183" s="814"/>
      <c r="J3183" s="814"/>
      <c r="K3183" s="814"/>
      <c r="L3183" s="814"/>
      <c r="M3183" s="814"/>
      <c r="N3183" s="814"/>
      <c r="O3183" s="579">
        <f t="shared" si="290"/>
        <v>0</v>
      </c>
      <c r="P3183" s="585" t="e">
        <f t="shared" si="291"/>
        <v>#N/A</v>
      </c>
      <c r="Q3183" s="585"/>
      <c r="R3183" s="585"/>
      <c r="S3183" s="814"/>
      <c r="T3183" s="814"/>
      <c r="U3183" s="814"/>
      <c r="V3183" s="814"/>
    </row>
    <row r="3184" spans="1:22" ht="15.75" hidden="1" customHeight="1" thickBot="1" x14ac:dyDescent="0.25">
      <c r="A3184" s="580" t="str">
        <f t="shared" si="292"/>
        <v/>
      </c>
      <c r="B3184" s="814"/>
      <c r="C3184" s="814"/>
      <c r="D3184" s="814"/>
      <c r="E3184" s="814"/>
      <c r="F3184" s="814"/>
      <c r="G3184" s="814"/>
      <c r="H3184" s="814"/>
      <c r="I3184" s="814"/>
      <c r="J3184" s="814"/>
      <c r="K3184" s="814"/>
      <c r="L3184" s="814"/>
      <c r="M3184" s="814"/>
      <c r="N3184" s="814"/>
      <c r="O3184" s="579">
        <f t="shared" si="290"/>
        <v>0</v>
      </c>
      <c r="P3184" s="585" t="e">
        <f t="shared" si="291"/>
        <v>#N/A</v>
      </c>
      <c r="Q3184" s="585"/>
      <c r="R3184" s="585"/>
      <c r="S3184" s="814"/>
      <c r="T3184" s="814"/>
      <c r="U3184" s="814"/>
      <c r="V3184" s="814"/>
    </row>
    <row r="3185" spans="1:22" ht="15.75" hidden="1" customHeight="1" thickBot="1" x14ac:dyDescent="0.25">
      <c r="A3185" s="580" t="str">
        <f t="shared" si="292"/>
        <v/>
      </c>
      <c r="B3185" s="814"/>
      <c r="C3185" s="814"/>
      <c r="D3185" s="814"/>
      <c r="E3185" s="814"/>
      <c r="F3185" s="814"/>
      <c r="G3185" s="814"/>
      <c r="H3185" s="814"/>
      <c r="I3185" s="814"/>
      <c r="J3185" s="814"/>
      <c r="K3185" s="814"/>
      <c r="L3185" s="814"/>
      <c r="M3185" s="814"/>
      <c r="N3185" s="814"/>
      <c r="O3185" s="579">
        <f t="shared" si="290"/>
        <v>0</v>
      </c>
      <c r="P3185" s="585" t="e">
        <f t="shared" si="291"/>
        <v>#N/A</v>
      </c>
      <c r="Q3185" s="585"/>
      <c r="R3185" s="585"/>
      <c r="S3185" s="814"/>
      <c r="T3185" s="814"/>
      <c r="U3185" s="814"/>
      <c r="V3185" s="814"/>
    </row>
    <row r="3186" spans="1:22" ht="15.75" hidden="1" customHeight="1" thickBot="1" x14ac:dyDescent="0.25">
      <c r="A3186" s="580" t="str">
        <f t="shared" si="292"/>
        <v/>
      </c>
      <c r="B3186" s="814"/>
      <c r="C3186" s="814"/>
      <c r="D3186" s="814"/>
      <c r="E3186" s="814"/>
      <c r="F3186" s="814"/>
      <c r="G3186" s="814"/>
      <c r="H3186" s="814"/>
      <c r="I3186" s="814"/>
      <c r="J3186" s="814"/>
      <c r="K3186" s="814"/>
      <c r="L3186" s="814"/>
      <c r="M3186" s="814"/>
      <c r="N3186" s="814"/>
      <c r="O3186" s="579">
        <f t="shared" si="290"/>
        <v>0</v>
      </c>
      <c r="P3186" s="585" t="e">
        <f t="shared" si="291"/>
        <v>#N/A</v>
      </c>
      <c r="Q3186" s="585"/>
      <c r="R3186" s="585"/>
      <c r="S3186" s="814"/>
      <c r="T3186" s="814"/>
      <c r="U3186" s="814"/>
      <c r="V3186" s="814"/>
    </row>
    <row r="3187" spans="1:22" ht="15.75" hidden="1" customHeight="1" thickBot="1" x14ac:dyDescent="0.25">
      <c r="A3187" s="580" t="str">
        <f t="shared" si="292"/>
        <v/>
      </c>
      <c r="B3187" s="814"/>
      <c r="C3187" s="814"/>
      <c r="D3187" s="814"/>
      <c r="E3187" s="814"/>
      <c r="F3187" s="814"/>
      <c r="G3187" s="814"/>
      <c r="H3187" s="814"/>
      <c r="I3187" s="814"/>
      <c r="J3187" s="814"/>
      <c r="K3187" s="814"/>
      <c r="L3187" s="814"/>
      <c r="M3187" s="814"/>
      <c r="N3187" s="814"/>
      <c r="O3187" s="579">
        <f t="shared" ref="O3187:O3250" si="293">ROUNDUP(IF(N3187="PENDANT",(VLOOKUP(L3187,$E$2:$I$9,5,FALSE)*M3187)),0)</f>
        <v>0</v>
      </c>
      <c r="P3187" s="585" t="e">
        <f t="shared" ref="P3187:P3250" si="294">ROUNDUP(VLOOKUP(L3187,$E$2:$I$9,5,FALSE)*M3187,0)</f>
        <v>#N/A</v>
      </c>
      <c r="Q3187" s="585"/>
      <c r="R3187" s="585"/>
      <c r="S3187" s="814"/>
      <c r="T3187" s="814"/>
      <c r="U3187" s="814"/>
      <c r="V3187" s="814"/>
    </row>
    <row r="3188" spans="1:22" ht="15.75" hidden="1" customHeight="1" thickBot="1" x14ac:dyDescent="0.25">
      <c r="A3188" s="580" t="str">
        <f t="shared" si="292"/>
        <v/>
      </c>
      <c r="B3188" s="814"/>
      <c r="C3188" s="814"/>
      <c r="D3188" s="814"/>
      <c r="E3188" s="814"/>
      <c r="F3188" s="814"/>
      <c r="G3188" s="814"/>
      <c r="H3188" s="814"/>
      <c r="I3188" s="814"/>
      <c r="J3188" s="814"/>
      <c r="K3188" s="814"/>
      <c r="L3188" s="814"/>
      <c r="M3188" s="814"/>
      <c r="N3188" s="814"/>
      <c r="O3188" s="579">
        <f t="shared" si="293"/>
        <v>0</v>
      </c>
      <c r="P3188" s="585" t="e">
        <f t="shared" si="294"/>
        <v>#N/A</v>
      </c>
      <c r="Q3188" s="585"/>
      <c r="R3188" s="585"/>
      <c r="S3188" s="814"/>
      <c r="T3188" s="814"/>
      <c r="U3188" s="814"/>
      <c r="V3188" s="814"/>
    </row>
    <row r="3189" spans="1:22" ht="15.75" hidden="1" customHeight="1" thickBot="1" x14ac:dyDescent="0.25">
      <c r="A3189" s="580" t="str">
        <f t="shared" si="292"/>
        <v/>
      </c>
      <c r="B3189" s="814"/>
      <c r="C3189" s="814"/>
      <c r="D3189" s="814"/>
      <c r="E3189" s="814"/>
      <c r="F3189" s="814"/>
      <c r="G3189" s="814"/>
      <c r="H3189" s="814"/>
      <c r="I3189" s="814"/>
      <c r="J3189" s="814"/>
      <c r="K3189" s="814"/>
      <c r="L3189" s="814"/>
      <c r="M3189" s="814"/>
      <c r="N3189" s="814"/>
      <c r="O3189" s="579">
        <f t="shared" si="293"/>
        <v>0</v>
      </c>
      <c r="P3189" s="585" t="e">
        <f t="shared" si="294"/>
        <v>#N/A</v>
      </c>
      <c r="Q3189" s="585"/>
      <c r="R3189" s="585"/>
      <c r="S3189" s="814"/>
      <c r="T3189" s="814"/>
      <c r="U3189" s="814"/>
      <c r="V3189" s="814"/>
    </row>
    <row r="3190" spans="1:22" ht="15.75" hidden="1" customHeight="1" thickBot="1" x14ac:dyDescent="0.25">
      <c r="A3190" s="580" t="str">
        <f t="shared" si="292"/>
        <v/>
      </c>
      <c r="B3190" s="814"/>
      <c r="C3190" s="814"/>
      <c r="D3190" s="814"/>
      <c r="E3190" s="814"/>
      <c r="F3190" s="814"/>
      <c r="G3190" s="814"/>
      <c r="H3190" s="814"/>
      <c r="I3190" s="814"/>
      <c r="J3190" s="814"/>
      <c r="K3190" s="814"/>
      <c r="L3190" s="814"/>
      <c r="M3190" s="814"/>
      <c r="N3190" s="814"/>
      <c r="O3190" s="579">
        <f t="shared" si="293"/>
        <v>0</v>
      </c>
      <c r="P3190" s="585" t="e">
        <f t="shared" si="294"/>
        <v>#N/A</v>
      </c>
      <c r="Q3190" s="585"/>
      <c r="R3190" s="585"/>
      <c r="S3190" s="814"/>
      <c r="T3190" s="814"/>
      <c r="U3190" s="814"/>
      <c r="V3190" s="814"/>
    </row>
    <row r="3191" spans="1:22" ht="15.75" hidden="1" customHeight="1" thickBot="1" x14ac:dyDescent="0.25">
      <c r="A3191" s="580" t="str">
        <f t="shared" si="292"/>
        <v/>
      </c>
      <c r="B3191" s="814"/>
      <c r="C3191" s="814"/>
      <c r="D3191" s="814"/>
      <c r="E3191" s="814"/>
      <c r="F3191" s="814"/>
      <c r="G3191" s="814"/>
      <c r="H3191" s="814"/>
      <c r="I3191" s="814"/>
      <c r="J3191" s="814"/>
      <c r="K3191" s="814"/>
      <c r="L3191" s="814"/>
      <c r="M3191" s="814"/>
      <c r="N3191" s="814"/>
      <c r="O3191" s="579">
        <f t="shared" si="293"/>
        <v>0</v>
      </c>
      <c r="P3191" s="585" t="e">
        <f t="shared" si="294"/>
        <v>#N/A</v>
      </c>
      <c r="Q3191" s="585"/>
      <c r="R3191" s="585"/>
      <c r="S3191" s="814"/>
      <c r="T3191" s="814"/>
      <c r="U3191" s="814"/>
      <c r="V3191" s="814"/>
    </row>
    <row r="3192" spans="1:22" ht="15.75" hidden="1" customHeight="1" thickBot="1" x14ac:dyDescent="0.25">
      <c r="A3192" s="580" t="str">
        <f t="shared" si="292"/>
        <v/>
      </c>
      <c r="B3192" s="814"/>
      <c r="C3192" s="814"/>
      <c r="D3192" s="814"/>
      <c r="E3192" s="814"/>
      <c r="F3192" s="814"/>
      <c r="G3192" s="814"/>
      <c r="H3192" s="814"/>
      <c r="I3192" s="814"/>
      <c r="J3192" s="814"/>
      <c r="K3192" s="814"/>
      <c r="L3192" s="814"/>
      <c r="M3192" s="814"/>
      <c r="N3192" s="814"/>
      <c r="O3192" s="579">
        <f t="shared" si="293"/>
        <v>0</v>
      </c>
      <c r="P3192" s="585" t="e">
        <f t="shared" si="294"/>
        <v>#N/A</v>
      </c>
      <c r="Q3192" s="585"/>
      <c r="R3192" s="585"/>
      <c r="S3192" s="814"/>
      <c r="T3192" s="814"/>
      <c r="U3192" s="814"/>
      <c r="V3192" s="814"/>
    </row>
    <row r="3193" spans="1:22" ht="15.75" hidden="1" customHeight="1" thickBot="1" x14ac:dyDescent="0.25">
      <c r="A3193" s="580" t="str">
        <f t="shared" si="292"/>
        <v/>
      </c>
      <c r="B3193" s="814"/>
      <c r="C3193" s="814"/>
      <c r="D3193" s="814"/>
      <c r="E3193" s="814"/>
      <c r="F3193" s="814"/>
      <c r="G3193" s="814"/>
      <c r="H3193" s="814"/>
      <c r="I3193" s="814"/>
      <c r="J3193" s="814"/>
      <c r="K3193" s="814"/>
      <c r="L3193" s="814"/>
      <c r="M3193" s="814"/>
      <c r="N3193" s="814"/>
      <c r="O3193" s="579">
        <f t="shared" si="293"/>
        <v>0</v>
      </c>
      <c r="P3193" s="585" t="e">
        <f t="shared" si="294"/>
        <v>#N/A</v>
      </c>
      <c r="Q3193" s="585"/>
      <c r="R3193" s="585"/>
      <c r="S3193" s="814"/>
      <c r="T3193" s="814"/>
      <c r="U3193" s="814"/>
      <c r="V3193" s="814"/>
    </row>
    <row r="3194" spans="1:22" ht="15.75" hidden="1" customHeight="1" thickBot="1" x14ac:dyDescent="0.25">
      <c r="A3194" s="580" t="str">
        <f t="shared" ref="A3194:A3257" si="295">CONCATENATE(C3194,G3194)</f>
        <v/>
      </c>
      <c r="B3194" s="814"/>
      <c r="C3194" s="814"/>
      <c r="D3194" s="814"/>
      <c r="E3194" s="814"/>
      <c r="F3194" s="814"/>
      <c r="G3194" s="814"/>
      <c r="H3194" s="814"/>
      <c r="I3194" s="814"/>
      <c r="J3194" s="814"/>
      <c r="K3194" s="814"/>
      <c r="L3194" s="814"/>
      <c r="M3194" s="814"/>
      <c r="N3194" s="814"/>
      <c r="O3194" s="579">
        <f t="shared" si="293"/>
        <v>0</v>
      </c>
      <c r="P3194" s="585" t="e">
        <f t="shared" si="294"/>
        <v>#N/A</v>
      </c>
      <c r="Q3194" s="585"/>
      <c r="R3194" s="585"/>
      <c r="S3194" s="814"/>
      <c r="T3194" s="814"/>
      <c r="U3194" s="814"/>
      <c r="V3194" s="814"/>
    </row>
    <row r="3195" spans="1:22" ht="15.75" hidden="1" customHeight="1" thickBot="1" x14ac:dyDescent="0.25">
      <c r="A3195" s="580" t="str">
        <f t="shared" si="295"/>
        <v/>
      </c>
      <c r="B3195" s="814"/>
      <c r="C3195" s="814"/>
      <c r="D3195" s="814"/>
      <c r="E3195" s="814"/>
      <c r="F3195" s="814"/>
      <c r="G3195" s="814"/>
      <c r="H3195" s="814"/>
      <c r="I3195" s="814"/>
      <c r="J3195" s="814"/>
      <c r="K3195" s="814"/>
      <c r="L3195" s="814"/>
      <c r="M3195" s="814"/>
      <c r="N3195" s="814"/>
      <c r="O3195" s="579">
        <f t="shared" si="293"/>
        <v>0</v>
      </c>
      <c r="P3195" s="585" t="e">
        <f t="shared" si="294"/>
        <v>#N/A</v>
      </c>
      <c r="Q3195" s="585"/>
      <c r="R3195" s="585"/>
      <c r="S3195" s="814"/>
      <c r="T3195" s="814"/>
      <c r="U3195" s="814"/>
      <c r="V3195" s="814"/>
    </row>
    <row r="3196" spans="1:22" ht="15.75" hidden="1" customHeight="1" thickBot="1" x14ac:dyDescent="0.25">
      <c r="A3196" s="580" t="str">
        <f t="shared" si="295"/>
        <v/>
      </c>
      <c r="B3196" s="814"/>
      <c r="C3196" s="814"/>
      <c r="D3196" s="814"/>
      <c r="E3196" s="814"/>
      <c r="F3196" s="814"/>
      <c r="G3196" s="814"/>
      <c r="H3196" s="814"/>
      <c r="I3196" s="814"/>
      <c r="J3196" s="814"/>
      <c r="K3196" s="814"/>
      <c r="L3196" s="814"/>
      <c r="M3196" s="814"/>
      <c r="N3196" s="814"/>
      <c r="O3196" s="579">
        <f t="shared" si="293"/>
        <v>0</v>
      </c>
      <c r="P3196" s="585" t="e">
        <f t="shared" si="294"/>
        <v>#N/A</v>
      </c>
      <c r="Q3196" s="585"/>
      <c r="R3196" s="585"/>
      <c r="S3196" s="814"/>
      <c r="T3196" s="814"/>
      <c r="U3196" s="814"/>
      <c r="V3196" s="814"/>
    </row>
    <row r="3197" spans="1:22" ht="15.75" hidden="1" customHeight="1" thickBot="1" x14ac:dyDescent="0.25">
      <c r="A3197" s="580" t="str">
        <f t="shared" si="295"/>
        <v/>
      </c>
      <c r="B3197" s="814"/>
      <c r="C3197" s="814"/>
      <c r="D3197" s="814"/>
      <c r="E3197" s="814"/>
      <c r="F3197" s="814"/>
      <c r="G3197" s="814"/>
      <c r="H3197" s="814"/>
      <c r="I3197" s="814"/>
      <c r="J3197" s="814"/>
      <c r="K3197" s="814"/>
      <c r="L3197" s="814"/>
      <c r="M3197" s="814"/>
      <c r="N3197" s="814"/>
      <c r="O3197" s="579">
        <f t="shared" si="293"/>
        <v>0</v>
      </c>
      <c r="P3197" s="585" t="e">
        <f t="shared" si="294"/>
        <v>#N/A</v>
      </c>
      <c r="Q3197" s="585"/>
      <c r="R3197" s="585"/>
      <c r="S3197" s="814"/>
      <c r="T3197" s="814"/>
      <c r="U3197" s="814"/>
      <c r="V3197" s="814"/>
    </row>
    <row r="3198" spans="1:22" ht="15.75" hidden="1" customHeight="1" thickBot="1" x14ac:dyDescent="0.25">
      <c r="A3198" s="580" t="str">
        <f t="shared" si="295"/>
        <v/>
      </c>
      <c r="B3198" s="814"/>
      <c r="C3198" s="814"/>
      <c r="D3198" s="814"/>
      <c r="E3198" s="814"/>
      <c r="F3198" s="814"/>
      <c r="G3198" s="814"/>
      <c r="H3198" s="814"/>
      <c r="I3198" s="814"/>
      <c r="J3198" s="814"/>
      <c r="K3198" s="814"/>
      <c r="L3198" s="814"/>
      <c r="M3198" s="814"/>
      <c r="N3198" s="814"/>
      <c r="O3198" s="579">
        <f t="shared" si="293"/>
        <v>0</v>
      </c>
      <c r="P3198" s="585" t="e">
        <f t="shared" si="294"/>
        <v>#N/A</v>
      </c>
      <c r="Q3198" s="585"/>
      <c r="R3198" s="585"/>
      <c r="S3198" s="814"/>
      <c r="T3198" s="814"/>
      <c r="U3198" s="814"/>
      <c r="V3198" s="814"/>
    </row>
    <row r="3199" spans="1:22" ht="15.75" hidden="1" customHeight="1" thickBot="1" x14ac:dyDescent="0.25">
      <c r="A3199" s="580" t="str">
        <f t="shared" si="295"/>
        <v/>
      </c>
      <c r="B3199" s="814"/>
      <c r="C3199" s="814"/>
      <c r="D3199" s="814"/>
      <c r="E3199" s="814"/>
      <c r="F3199" s="814"/>
      <c r="G3199" s="814"/>
      <c r="H3199" s="814"/>
      <c r="I3199" s="814"/>
      <c r="J3199" s="814"/>
      <c r="K3199" s="814"/>
      <c r="L3199" s="814"/>
      <c r="M3199" s="814"/>
      <c r="N3199" s="814"/>
      <c r="O3199" s="579">
        <f t="shared" si="293"/>
        <v>0</v>
      </c>
      <c r="P3199" s="585" t="e">
        <f t="shared" si="294"/>
        <v>#N/A</v>
      </c>
      <c r="Q3199" s="585"/>
      <c r="R3199" s="585"/>
      <c r="S3199" s="814"/>
      <c r="T3199" s="814"/>
      <c r="U3199" s="814"/>
      <c r="V3199" s="814"/>
    </row>
    <row r="3200" spans="1:22" ht="15.75" hidden="1" customHeight="1" thickBot="1" x14ac:dyDescent="0.25">
      <c r="A3200" s="580" t="str">
        <f t="shared" si="295"/>
        <v/>
      </c>
      <c r="B3200" s="814"/>
      <c r="C3200" s="814"/>
      <c r="D3200" s="814"/>
      <c r="E3200" s="814"/>
      <c r="F3200" s="814"/>
      <c r="G3200" s="814"/>
      <c r="H3200" s="814"/>
      <c r="I3200" s="814"/>
      <c r="J3200" s="814"/>
      <c r="K3200" s="814"/>
      <c r="L3200" s="814"/>
      <c r="M3200" s="814"/>
      <c r="N3200" s="814"/>
      <c r="O3200" s="579">
        <f t="shared" si="293"/>
        <v>0</v>
      </c>
      <c r="P3200" s="585" t="e">
        <f t="shared" si="294"/>
        <v>#N/A</v>
      </c>
      <c r="Q3200" s="585"/>
      <c r="R3200" s="585"/>
      <c r="S3200" s="814"/>
      <c r="T3200" s="814"/>
      <c r="U3200" s="814"/>
      <c r="V3200" s="814"/>
    </row>
    <row r="3201" spans="1:22" ht="15.75" hidden="1" customHeight="1" thickBot="1" x14ac:dyDescent="0.25">
      <c r="A3201" s="580" t="str">
        <f t="shared" si="295"/>
        <v/>
      </c>
      <c r="B3201" s="814"/>
      <c r="C3201" s="814"/>
      <c r="D3201" s="814"/>
      <c r="E3201" s="814"/>
      <c r="F3201" s="814"/>
      <c r="G3201" s="814"/>
      <c r="H3201" s="814"/>
      <c r="I3201" s="814"/>
      <c r="J3201" s="814"/>
      <c r="K3201" s="814"/>
      <c r="L3201" s="814"/>
      <c r="M3201" s="814"/>
      <c r="N3201" s="814"/>
      <c r="O3201" s="579">
        <f t="shared" si="293"/>
        <v>0</v>
      </c>
      <c r="P3201" s="585" t="e">
        <f t="shared" si="294"/>
        <v>#N/A</v>
      </c>
      <c r="Q3201" s="585"/>
      <c r="R3201" s="585"/>
      <c r="S3201" s="814"/>
      <c r="T3201" s="814"/>
      <c r="U3201" s="814"/>
      <c r="V3201" s="814"/>
    </row>
    <row r="3202" spans="1:22" ht="15.75" hidden="1" customHeight="1" thickBot="1" x14ac:dyDescent="0.25">
      <c r="A3202" s="580" t="str">
        <f t="shared" si="295"/>
        <v/>
      </c>
      <c r="B3202" s="814"/>
      <c r="C3202" s="814"/>
      <c r="D3202" s="814"/>
      <c r="E3202" s="814"/>
      <c r="F3202" s="814"/>
      <c r="G3202" s="814"/>
      <c r="H3202" s="814"/>
      <c r="I3202" s="814"/>
      <c r="J3202" s="814"/>
      <c r="K3202" s="814"/>
      <c r="L3202" s="814"/>
      <c r="M3202" s="814"/>
      <c r="N3202" s="814"/>
      <c r="O3202" s="579">
        <f t="shared" si="293"/>
        <v>0</v>
      </c>
      <c r="P3202" s="585" t="e">
        <f t="shared" si="294"/>
        <v>#N/A</v>
      </c>
      <c r="Q3202" s="585"/>
      <c r="R3202" s="585"/>
      <c r="S3202" s="814"/>
      <c r="T3202" s="814"/>
      <c r="U3202" s="814"/>
      <c r="V3202" s="814"/>
    </row>
    <row r="3203" spans="1:22" ht="15.75" hidden="1" customHeight="1" thickBot="1" x14ac:dyDescent="0.25">
      <c r="A3203" s="580" t="str">
        <f t="shared" si="295"/>
        <v/>
      </c>
      <c r="B3203" s="814"/>
      <c r="C3203" s="814"/>
      <c r="D3203" s="814"/>
      <c r="E3203" s="814"/>
      <c r="F3203" s="814"/>
      <c r="G3203" s="814"/>
      <c r="H3203" s="814"/>
      <c r="I3203" s="814"/>
      <c r="J3203" s="814"/>
      <c r="K3203" s="814"/>
      <c r="L3203" s="814"/>
      <c r="M3203" s="814"/>
      <c r="N3203" s="814"/>
      <c r="O3203" s="579">
        <f t="shared" si="293"/>
        <v>0</v>
      </c>
      <c r="P3203" s="585" t="e">
        <f t="shared" si="294"/>
        <v>#N/A</v>
      </c>
      <c r="Q3203" s="585"/>
      <c r="R3203" s="585"/>
      <c r="S3203" s="814"/>
      <c r="T3203" s="814"/>
      <c r="U3203" s="814"/>
      <c r="V3203" s="814"/>
    </row>
    <row r="3204" spans="1:22" ht="15.75" hidden="1" customHeight="1" thickBot="1" x14ac:dyDescent="0.25">
      <c r="A3204" s="580" t="str">
        <f t="shared" si="295"/>
        <v/>
      </c>
      <c r="B3204" s="814"/>
      <c r="C3204" s="814"/>
      <c r="D3204" s="814"/>
      <c r="E3204" s="814"/>
      <c r="F3204" s="814"/>
      <c r="G3204" s="814"/>
      <c r="H3204" s="814"/>
      <c r="I3204" s="814"/>
      <c r="J3204" s="814"/>
      <c r="K3204" s="814"/>
      <c r="L3204" s="814"/>
      <c r="M3204" s="814"/>
      <c r="N3204" s="814"/>
      <c r="O3204" s="579">
        <f t="shared" si="293"/>
        <v>0</v>
      </c>
      <c r="P3204" s="585" t="e">
        <f t="shared" si="294"/>
        <v>#N/A</v>
      </c>
      <c r="Q3204" s="585"/>
      <c r="R3204" s="585"/>
      <c r="S3204" s="814"/>
      <c r="T3204" s="814"/>
      <c r="U3204" s="814"/>
      <c r="V3204" s="814"/>
    </row>
    <row r="3205" spans="1:22" ht="15.75" hidden="1" customHeight="1" thickBot="1" x14ac:dyDescent="0.25">
      <c r="A3205" s="580" t="str">
        <f t="shared" si="295"/>
        <v/>
      </c>
      <c r="B3205" s="814"/>
      <c r="C3205" s="814"/>
      <c r="D3205" s="814"/>
      <c r="E3205" s="814"/>
      <c r="F3205" s="814"/>
      <c r="G3205" s="814"/>
      <c r="H3205" s="814"/>
      <c r="I3205" s="814"/>
      <c r="J3205" s="814"/>
      <c r="K3205" s="814"/>
      <c r="L3205" s="814"/>
      <c r="M3205" s="814"/>
      <c r="N3205" s="814"/>
      <c r="O3205" s="579">
        <f t="shared" si="293"/>
        <v>0</v>
      </c>
      <c r="P3205" s="585" t="e">
        <f t="shared" si="294"/>
        <v>#N/A</v>
      </c>
      <c r="Q3205" s="585"/>
      <c r="R3205" s="585"/>
      <c r="S3205" s="814"/>
      <c r="T3205" s="814"/>
      <c r="U3205" s="814"/>
      <c r="V3205" s="814"/>
    </row>
    <row r="3206" spans="1:22" ht="15.75" hidden="1" customHeight="1" thickBot="1" x14ac:dyDescent="0.25">
      <c r="A3206" s="580" t="str">
        <f t="shared" si="295"/>
        <v/>
      </c>
      <c r="B3206" s="814"/>
      <c r="C3206" s="814"/>
      <c r="D3206" s="814"/>
      <c r="E3206" s="814"/>
      <c r="F3206" s="814"/>
      <c r="G3206" s="814"/>
      <c r="H3206" s="814"/>
      <c r="I3206" s="814"/>
      <c r="J3206" s="814"/>
      <c r="K3206" s="814"/>
      <c r="L3206" s="814"/>
      <c r="M3206" s="814"/>
      <c r="N3206" s="814"/>
      <c r="O3206" s="579">
        <f t="shared" si="293"/>
        <v>0</v>
      </c>
      <c r="P3206" s="585" t="e">
        <f t="shared" si="294"/>
        <v>#N/A</v>
      </c>
      <c r="Q3206" s="585"/>
      <c r="R3206" s="585"/>
      <c r="S3206" s="814"/>
      <c r="T3206" s="814"/>
      <c r="U3206" s="814"/>
      <c r="V3206" s="814"/>
    </row>
    <row r="3207" spans="1:22" ht="15.75" hidden="1" customHeight="1" thickBot="1" x14ac:dyDescent="0.25">
      <c r="A3207" s="580" t="str">
        <f t="shared" si="295"/>
        <v/>
      </c>
      <c r="B3207" s="814"/>
      <c r="C3207" s="814"/>
      <c r="D3207" s="814"/>
      <c r="E3207" s="814"/>
      <c r="F3207" s="814"/>
      <c r="G3207" s="814"/>
      <c r="H3207" s="814"/>
      <c r="I3207" s="814"/>
      <c r="J3207" s="814"/>
      <c r="K3207" s="814"/>
      <c r="L3207" s="814"/>
      <c r="M3207" s="814"/>
      <c r="N3207" s="814"/>
      <c r="O3207" s="579">
        <f t="shared" si="293"/>
        <v>0</v>
      </c>
      <c r="P3207" s="585" t="e">
        <f t="shared" si="294"/>
        <v>#N/A</v>
      </c>
      <c r="Q3207" s="585"/>
      <c r="R3207" s="585"/>
      <c r="S3207" s="814"/>
      <c r="T3207" s="814"/>
      <c r="U3207" s="814"/>
      <c r="V3207" s="814"/>
    </row>
    <row r="3208" spans="1:22" ht="15.75" hidden="1" customHeight="1" thickBot="1" x14ac:dyDescent="0.25">
      <c r="A3208" s="580" t="str">
        <f t="shared" si="295"/>
        <v/>
      </c>
      <c r="B3208" s="814"/>
      <c r="C3208" s="814"/>
      <c r="D3208" s="814"/>
      <c r="E3208" s="814"/>
      <c r="F3208" s="814"/>
      <c r="G3208" s="814"/>
      <c r="H3208" s="814"/>
      <c r="I3208" s="814"/>
      <c r="J3208" s="814"/>
      <c r="K3208" s="814"/>
      <c r="L3208" s="814"/>
      <c r="M3208" s="814"/>
      <c r="N3208" s="814"/>
      <c r="O3208" s="579">
        <f t="shared" si="293"/>
        <v>0</v>
      </c>
      <c r="P3208" s="585" t="e">
        <f t="shared" si="294"/>
        <v>#N/A</v>
      </c>
      <c r="Q3208" s="585"/>
      <c r="R3208" s="585"/>
      <c r="S3208" s="814"/>
      <c r="T3208" s="814"/>
      <c r="U3208" s="814"/>
      <c r="V3208" s="814"/>
    </row>
    <row r="3209" spans="1:22" ht="15.75" hidden="1" customHeight="1" thickBot="1" x14ac:dyDescent="0.25">
      <c r="A3209" s="580" t="str">
        <f t="shared" si="295"/>
        <v/>
      </c>
      <c r="B3209" s="814"/>
      <c r="C3209" s="814"/>
      <c r="D3209" s="814"/>
      <c r="E3209" s="814"/>
      <c r="F3209" s="814"/>
      <c r="G3209" s="814"/>
      <c r="H3209" s="814"/>
      <c r="I3209" s="814"/>
      <c r="J3209" s="814"/>
      <c r="K3209" s="814"/>
      <c r="L3209" s="814"/>
      <c r="M3209" s="814"/>
      <c r="N3209" s="814"/>
      <c r="O3209" s="579">
        <f t="shared" si="293"/>
        <v>0</v>
      </c>
      <c r="P3209" s="585" t="e">
        <f t="shared" si="294"/>
        <v>#N/A</v>
      </c>
      <c r="Q3209" s="585"/>
      <c r="R3209" s="585"/>
      <c r="S3209" s="814"/>
      <c r="T3209" s="814"/>
      <c r="U3209" s="814"/>
      <c r="V3209" s="814"/>
    </row>
    <row r="3210" spans="1:22" ht="15.75" hidden="1" customHeight="1" thickBot="1" x14ac:dyDescent="0.25">
      <c r="A3210" s="580" t="str">
        <f t="shared" si="295"/>
        <v/>
      </c>
      <c r="B3210" s="814"/>
      <c r="C3210" s="814"/>
      <c r="D3210" s="814"/>
      <c r="E3210" s="814"/>
      <c r="F3210" s="814"/>
      <c r="G3210" s="814"/>
      <c r="H3210" s="814"/>
      <c r="I3210" s="814"/>
      <c r="J3210" s="814"/>
      <c r="K3210" s="814"/>
      <c r="L3210" s="814"/>
      <c r="M3210" s="814"/>
      <c r="N3210" s="814"/>
      <c r="O3210" s="579">
        <f t="shared" si="293"/>
        <v>0</v>
      </c>
      <c r="P3210" s="585" t="e">
        <f t="shared" si="294"/>
        <v>#N/A</v>
      </c>
      <c r="Q3210" s="585"/>
      <c r="R3210" s="585"/>
      <c r="S3210" s="814"/>
      <c r="T3210" s="814"/>
      <c r="U3210" s="814"/>
      <c r="V3210" s="814"/>
    </row>
    <row r="3211" spans="1:22" ht="15.75" hidden="1" customHeight="1" thickBot="1" x14ac:dyDescent="0.25">
      <c r="A3211" s="580" t="str">
        <f t="shared" si="295"/>
        <v/>
      </c>
      <c r="B3211" s="814"/>
      <c r="C3211" s="814"/>
      <c r="D3211" s="814"/>
      <c r="E3211" s="814"/>
      <c r="F3211" s="814"/>
      <c r="G3211" s="814"/>
      <c r="H3211" s="814"/>
      <c r="I3211" s="814"/>
      <c r="J3211" s="814"/>
      <c r="K3211" s="814"/>
      <c r="L3211" s="814"/>
      <c r="M3211" s="814"/>
      <c r="N3211" s="814"/>
      <c r="O3211" s="579">
        <f t="shared" si="293"/>
        <v>0</v>
      </c>
      <c r="P3211" s="585" t="e">
        <f t="shared" si="294"/>
        <v>#N/A</v>
      </c>
      <c r="Q3211" s="585"/>
      <c r="R3211" s="585"/>
      <c r="S3211" s="814"/>
      <c r="T3211" s="814"/>
      <c r="U3211" s="814"/>
      <c r="V3211" s="814"/>
    </row>
    <row r="3212" spans="1:22" ht="15.75" hidden="1" customHeight="1" thickBot="1" x14ac:dyDescent="0.25">
      <c r="A3212" s="580" t="str">
        <f t="shared" si="295"/>
        <v/>
      </c>
      <c r="B3212" s="814"/>
      <c r="C3212" s="814"/>
      <c r="D3212" s="814"/>
      <c r="E3212" s="814"/>
      <c r="F3212" s="814"/>
      <c r="G3212" s="814"/>
      <c r="H3212" s="814"/>
      <c r="I3212" s="814"/>
      <c r="J3212" s="814"/>
      <c r="K3212" s="814"/>
      <c r="L3212" s="814"/>
      <c r="M3212" s="814"/>
      <c r="N3212" s="814"/>
      <c r="O3212" s="579">
        <f t="shared" si="293"/>
        <v>0</v>
      </c>
      <c r="P3212" s="585" t="e">
        <f t="shared" si="294"/>
        <v>#N/A</v>
      </c>
      <c r="Q3212" s="585"/>
      <c r="R3212" s="585"/>
      <c r="S3212" s="814"/>
      <c r="T3212" s="814"/>
      <c r="U3212" s="814"/>
      <c r="V3212" s="814"/>
    </row>
    <row r="3213" spans="1:22" ht="15.75" hidden="1" customHeight="1" thickBot="1" x14ac:dyDescent="0.25">
      <c r="A3213" s="580" t="str">
        <f t="shared" si="295"/>
        <v/>
      </c>
      <c r="B3213" s="814"/>
      <c r="C3213" s="814"/>
      <c r="D3213" s="814"/>
      <c r="E3213" s="814"/>
      <c r="F3213" s="814"/>
      <c r="G3213" s="814"/>
      <c r="H3213" s="814"/>
      <c r="I3213" s="814"/>
      <c r="J3213" s="814"/>
      <c r="K3213" s="814"/>
      <c r="L3213" s="814"/>
      <c r="M3213" s="814"/>
      <c r="N3213" s="814"/>
      <c r="O3213" s="579">
        <f t="shared" si="293"/>
        <v>0</v>
      </c>
      <c r="P3213" s="585" t="e">
        <f t="shared" si="294"/>
        <v>#N/A</v>
      </c>
      <c r="Q3213" s="585"/>
      <c r="R3213" s="585"/>
      <c r="S3213" s="814"/>
      <c r="T3213" s="814"/>
      <c r="U3213" s="814"/>
      <c r="V3213" s="814"/>
    </row>
    <row r="3214" spans="1:22" ht="15.75" hidden="1" customHeight="1" thickBot="1" x14ac:dyDescent="0.25">
      <c r="A3214" s="580" t="str">
        <f t="shared" si="295"/>
        <v/>
      </c>
      <c r="B3214" s="814"/>
      <c r="C3214" s="814"/>
      <c r="D3214" s="814"/>
      <c r="E3214" s="814"/>
      <c r="F3214" s="814"/>
      <c r="G3214" s="814"/>
      <c r="H3214" s="814"/>
      <c r="I3214" s="814"/>
      <c r="J3214" s="814"/>
      <c r="K3214" s="814"/>
      <c r="L3214" s="814"/>
      <c r="M3214" s="814"/>
      <c r="N3214" s="814"/>
      <c r="O3214" s="579">
        <f t="shared" si="293"/>
        <v>0</v>
      </c>
      <c r="P3214" s="585" t="e">
        <f t="shared" si="294"/>
        <v>#N/A</v>
      </c>
      <c r="Q3214" s="585"/>
      <c r="R3214" s="585"/>
      <c r="S3214" s="814"/>
      <c r="T3214" s="814"/>
      <c r="U3214" s="814"/>
      <c r="V3214" s="814"/>
    </row>
    <row r="3215" spans="1:22" ht="15.75" hidden="1" customHeight="1" thickBot="1" x14ac:dyDescent="0.25">
      <c r="A3215" s="580" t="str">
        <f t="shared" si="295"/>
        <v/>
      </c>
      <c r="B3215" s="814"/>
      <c r="C3215" s="814"/>
      <c r="D3215" s="814"/>
      <c r="E3215" s="814"/>
      <c r="F3215" s="814"/>
      <c r="G3215" s="814"/>
      <c r="H3215" s="814"/>
      <c r="I3215" s="814"/>
      <c r="J3215" s="814"/>
      <c r="K3215" s="814"/>
      <c r="L3215" s="814"/>
      <c r="M3215" s="814"/>
      <c r="N3215" s="814"/>
      <c r="O3215" s="579">
        <f t="shared" si="293"/>
        <v>0</v>
      </c>
      <c r="P3215" s="585" t="e">
        <f t="shared" si="294"/>
        <v>#N/A</v>
      </c>
      <c r="Q3215" s="585"/>
      <c r="R3215" s="585"/>
      <c r="S3215" s="814"/>
      <c r="T3215" s="814"/>
      <c r="U3215" s="814"/>
      <c r="V3215" s="814"/>
    </row>
    <row r="3216" spans="1:22" ht="15.75" hidden="1" customHeight="1" thickBot="1" x14ac:dyDescent="0.25">
      <c r="A3216" s="580" t="str">
        <f t="shared" si="295"/>
        <v/>
      </c>
      <c r="B3216" s="814"/>
      <c r="C3216" s="814"/>
      <c r="D3216" s="814"/>
      <c r="E3216" s="814"/>
      <c r="F3216" s="814"/>
      <c r="G3216" s="814"/>
      <c r="H3216" s="814"/>
      <c r="I3216" s="814"/>
      <c r="J3216" s="814"/>
      <c r="K3216" s="814"/>
      <c r="L3216" s="814"/>
      <c r="M3216" s="814"/>
      <c r="N3216" s="814"/>
      <c r="O3216" s="579">
        <f t="shared" si="293"/>
        <v>0</v>
      </c>
      <c r="P3216" s="585" t="e">
        <f t="shared" si="294"/>
        <v>#N/A</v>
      </c>
      <c r="Q3216" s="585"/>
      <c r="R3216" s="585"/>
      <c r="S3216" s="814"/>
      <c r="T3216" s="814"/>
      <c r="U3216" s="814"/>
      <c r="V3216" s="814"/>
    </row>
    <row r="3217" spans="1:22" ht="15.75" hidden="1" customHeight="1" thickBot="1" x14ac:dyDescent="0.25">
      <c r="A3217" s="580" t="str">
        <f t="shared" si="295"/>
        <v/>
      </c>
      <c r="B3217" s="814"/>
      <c r="C3217" s="814"/>
      <c r="D3217" s="814"/>
      <c r="E3217" s="814"/>
      <c r="F3217" s="814"/>
      <c r="G3217" s="814"/>
      <c r="H3217" s="814"/>
      <c r="I3217" s="814"/>
      <c r="J3217" s="814"/>
      <c r="K3217" s="814"/>
      <c r="L3217" s="814"/>
      <c r="M3217" s="814"/>
      <c r="N3217" s="814"/>
      <c r="O3217" s="579">
        <f t="shared" si="293"/>
        <v>0</v>
      </c>
      <c r="P3217" s="585" t="e">
        <f t="shared" si="294"/>
        <v>#N/A</v>
      </c>
      <c r="Q3217" s="585"/>
      <c r="R3217" s="585"/>
      <c r="S3217" s="814"/>
      <c r="T3217" s="814"/>
      <c r="U3217" s="814"/>
      <c r="V3217" s="814"/>
    </row>
    <row r="3218" spans="1:22" ht="15.75" hidden="1" customHeight="1" thickBot="1" x14ac:dyDescent="0.25">
      <c r="A3218" s="580" t="str">
        <f t="shared" si="295"/>
        <v/>
      </c>
      <c r="B3218" s="814"/>
      <c r="C3218" s="814"/>
      <c r="D3218" s="814"/>
      <c r="E3218" s="814"/>
      <c r="F3218" s="814"/>
      <c r="G3218" s="814"/>
      <c r="H3218" s="814"/>
      <c r="I3218" s="814"/>
      <c r="J3218" s="814"/>
      <c r="K3218" s="814"/>
      <c r="L3218" s="814"/>
      <c r="M3218" s="814"/>
      <c r="N3218" s="814"/>
      <c r="O3218" s="579">
        <f t="shared" si="293"/>
        <v>0</v>
      </c>
      <c r="P3218" s="585" t="e">
        <f t="shared" si="294"/>
        <v>#N/A</v>
      </c>
      <c r="Q3218" s="585"/>
      <c r="R3218" s="585"/>
      <c r="S3218" s="814"/>
      <c r="T3218" s="814"/>
      <c r="U3218" s="814"/>
      <c r="V3218" s="814"/>
    </row>
    <row r="3219" spans="1:22" ht="15.75" hidden="1" customHeight="1" thickBot="1" x14ac:dyDescent="0.25">
      <c r="A3219" s="580" t="str">
        <f t="shared" si="295"/>
        <v/>
      </c>
      <c r="B3219" s="814"/>
      <c r="C3219" s="814"/>
      <c r="D3219" s="814"/>
      <c r="E3219" s="814"/>
      <c r="F3219" s="814"/>
      <c r="G3219" s="814"/>
      <c r="H3219" s="814"/>
      <c r="I3219" s="814"/>
      <c r="J3219" s="814"/>
      <c r="K3219" s="814"/>
      <c r="L3219" s="814"/>
      <c r="M3219" s="814"/>
      <c r="N3219" s="814"/>
      <c r="O3219" s="579">
        <f t="shared" si="293"/>
        <v>0</v>
      </c>
      <c r="P3219" s="585" t="e">
        <f t="shared" si="294"/>
        <v>#N/A</v>
      </c>
      <c r="Q3219" s="585"/>
      <c r="R3219" s="585"/>
      <c r="S3219" s="814"/>
      <c r="T3219" s="814"/>
      <c r="U3219" s="814"/>
      <c r="V3219" s="814"/>
    </row>
    <row r="3220" spans="1:22" ht="15.75" hidden="1" customHeight="1" thickBot="1" x14ac:dyDescent="0.25">
      <c r="A3220" s="580" t="str">
        <f t="shared" si="295"/>
        <v/>
      </c>
      <c r="B3220" s="814"/>
      <c r="C3220" s="814"/>
      <c r="D3220" s="814"/>
      <c r="E3220" s="814"/>
      <c r="F3220" s="814"/>
      <c r="G3220" s="814"/>
      <c r="H3220" s="814"/>
      <c r="I3220" s="814"/>
      <c r="J3220" s="814"/>
      <c r="K3220" s="814"/>
      <c r="L3220" s="814"/>
      <c r="M3220" s="814"/>
      <c r="N3220" s="814"/>
      <c r="O3220" s="579">
        <f t="shared" si="293"/>
        <v>0</v>
      </c>
      <c r="P3220" s="585" t="e">
        <f t="shared" si="294"/>
        <v>#N/A</v>
      </c>
      <c r="Q3220" s="585"/>
      <c r="R3220" s="585"/>
      <c r="S3220" s="814"/>
      <c r="T3220" s="814"/>
      <c r="U3220" s="814"/>
      <c r="V3220" s="814"/>
    </row>
    <row r="3221" spans="1:22" ht="15.75" hidden="1" customHeight="1" thickBot="1" x14ac:dyDescent="0.25">
      <c r="A3221" s="580" t="str">
        <f t="shared" si="295"/>
        <v/>
      </c>
      <c r="B3221" s="814"/>
      <c r="C3221" s="814"/>
      <c r="D3221" s="814"/>
      <c r="E3221" s="814"/>
      <c r="F3221" s="814"/>
      <c r="G3221" s="814"/>
      <c r="H3221" s="814"/>
      <c r="I3221" s="814"/>
      <c r="J3221" s="814"/>
      <c r="K3221" s="814"/>
      <c r="L3221" s="814"/>
      <c r="M3221" s="814"/>
      <c r="N3221" s="814"/>
      <c r="O3221" s="579">
        <f t="shared" si="293"/>
        <v>0</v>
      </c>
      <c r="P3221" s="585" t="e">
        <f t="shared" si="294"/>
        <v>#N/A</v>
      </c>
      <c r="Q3221" s="585"/>
      <c r="R3221" s="585"/>
      <c r="S3221" s="814"/>
      <c r="T3221" s="814"/>
      <c r="U3221" s="814"/>
      <c r="V3221" s="814"/>
    </row>
    <row r="3222" spans="1:22" ht="15.75" hidden="1" customHeight="1" thickBot="1" x14ac:dyDescent="0.25">
      <c r="A3222" s="580" t="str">
        <f t="shared" si="295"/>
        <v/>
      </c>
      <c r="B3222" s="814"/>
      <c r="C3222" s="814"/>
      <c r="D3222" s="814"/>
      <c r="E3222" s="814"/>
      <c r="F3222" s="814"/>
      <c r="G3222" s="814"/>
      <c r="H3222" s="814"/>
      <c r="I3222" s="814"/>
      <c r="J3222" s="814"/>
      <c r="K3222" s="814"/>
      <c r="L3222" s="814"/>
      <c r="M3222" s="814"/>
      <c r="N3222" s="814"/>
      <c r="O3222" s="579">
        <f t="shared" si="293"/>
        <v>0</v>
      </c>
      <c r="P3222" s="585" t="e">
        <f t="shared" si="294"/>
        <v>#N/A</v>
      </c>
      <c r="Q3222" s="585"/>
      <c r="R3222" s="585"/>
      <c r="S3222" s="814"/>
      <c r="T3222" s="814"/>
      <c r="U3222" s="814"/>
      <c r="V3222" s="814"/>
    </row>
    <row r="3223" spans="1:22" ht="15.75" hidden="1" customHeight="1" thickBot="1" x14ac:dyDescent="0.25">
      <c r="A3223" s="580" t="str">
        <f t="shared" si="295"/>
        <v/>
      </c>
      <c r="B3223" s="814"/>
      <c r="C3223" s="814"/>
      <c r="D3223" s="814"/>
      <c r="E3223" s="814"/>
      <c r="F3223" s="814"/>
      <c r="G3223" s="814"/>
      <c r="H3223" s="814"/>
      <c r="I3223" s="814"/>
      <c r="J3223" s="814"/>
      <c r="K3223" s="814"/>
      <c r="L3223" s="814"/>
      <c r="M3223" s="814"/>
      <c r="N3223" s="814"/>
      <c r="O3223" s="579">
        <f t="shared" si="293"/>
        <v>0</v>
      </c>
      <c r="P3223" s="585" t="e">
        <f t="shared" si="294"/>
        <v>#N/A</v>
      </c>
      <c r="Q3223" s="585"/>
      <c r="R3223" s="585"/>
      <c r="S3223" s="814"/>
      <c r="T3223" s="814"/>
      <c r="U3223" s="814"/>
      <c r="V3223" s="814"/>
    </row>
    <row r="3224" spans="1:22" ht="15.75" hidden="1" customHeight="1" thickBot="1" x14ac:dyDescent="0.25">
      <c r="A3224" s="580" t="str">
        <f t="shared" si="295"/>
        <v/>
      </c>
      <c r="B3224" s="814"/>
      <c r="C3224" s="814"/>
      <c r="D3224" s="814"/>
      <c r="E3224" s="814"/>
      <c r="F3224" s="814"/>
      <c r="G3224" s="814"/>
      <c r="H3224" s="814"/>
      <c r="I3224" s="814"/>
      <c r="J3224" s="814"/>
      <c r="K3224" s="814"/>
      <c r="L3224" s="814"/>
      <c r="M3224" s="814"/>
      <c r="N3224" s="814"/>
      <c r="O3224" s="579">
        <f t="shared" si="293"/>
        <v>0</v>
      </c>
      <c r="P3224" s="585" t="e">
        <f t="shared" si="294"/>
        <v>#N/A</v>
      </c>
      <c r="Q3224" s="585"/>
      <c r="R3224" s="585"/>
      <c r="S3224" s="814"/>
      <c r="T3224" s="814"/>
      <c r="U3224" s="814"/>
      <c r="V3224" s="814"/>
    </row>
    <row r="3225" spans="1:22" ht="15.75" hidden="1" customHeight="1" thickBot="1" x14ac:dyDescent="0.25">
      <c r="A3225" s="580" t="str">
        <f t="shared" si="295"/>
        <v/>
      </c>
      <c r="B3225" s="814"/>
      <c r="C3225" s="814"/>
      <c r="D3225" s="814"/>
      <c r="E3225" s="814"/>
      <c r="F3225" s="814"/>
      <c r="G3225" s="814"/>
      <c r="H3225" s="814"/>
      <c r="I3225" s="814"/>
      <c r="J3225" s="814"/>
      <c r="K3225" s="814"/>
      <c r="L3225" s="814"/>
      <c r="M3225" s="814"/>
      <c r="N3225" s="814"/>
      <c r="O3225" s="579">
        <f t="shared" si="293"/>
        <v>0</v>
      </c>
      <c r="P3225" s="585" t="e">
        <f t="shared" si="294"/>
        <v>#N/A</v>
      </c>
      <c r="Q3225" s="585"/>
      <c r="R3225" s="585"/>
      <c r="S3225" s="814"/>
      <c r="T3225" s="814"/>
      <c r="U3225" s="814"/>
      <c r="V3225" s="814"/>
    </row>
    <row r="3226" spans="1:22" ht="15.75" hidden="1" customHeight="1" thickBot="1" x14ac:dyDescent="0.25">
      <c r="A3226" s="580" t="str">
        <f t="shared" si="295"/>
        <v/>
      </c>
      <c r="B3226" s="814"/>
      <c r="C3226" s="814"/>
      <c r="D3226" s="814"/>
      <c r="E3226" s="814"/>
      <c r="F3226" s="814"/>
      <c r="G3226" s="814"/>
      <c r="H3226" s="814"/>
      <c r="I3226" s="814"/>
      <c r="J3226" s="814"/>
      <c r="K3226" s="814"/>
      <c r="L3226" s="814"/>
      <c r="M3226" s="814"/>
      <c r="N3226" s="814"/>
      <c r="O3226" s="579">
        <f t="shared" si="293"/>
        <v>0</v>
      </c>
      <c r="P3226" s="585" t="e">
        <f t="shared" si="294"/>
        <v>#N/A</v>
      </c>
      <c r="Q3226" s="585"/>
      <c r="R3226" s="585"/>
      <c r="S3226" s="814"/>
      <c r="T3226" s="814"/>
      <c r="U3226" s="814"/>
      <c r="V3226" s="814"/>
    </row>
    <row r="3227" spans="1:22" ht="15.75" hidden="1" customHeight="1" thickBot="1" x14ac:dyDescent="0.25">
      <c r="A3227" s="580" t="str">
        <f t="shared" si="295"/>
        <v/>
      </c>
      <c r="B3227" s="814"/>
      <c r="C3227" s="814"/>
      <c r="D3227" s="814"/>
      <c r="E3227" s="814"/>
      <c r="F3227" s="814"/>
      <c r="G3227" s="814"/>
      <c r="H3227" s="814"/>
      <c r="I3227" s="814"/>
      <c r="J3227" s="814"/>
      <c r="K3227" s="814"/>
      <c r="L3227" s="814"/>
      <c r="M3227" s="814"/>
      <c r="N3227" s="814"/>
      <c r="O3227" s="579">
        <f t="shared" si="293"/>
        <v>0</v>
      </c>
      <c r="P3227" s="585" t="e">
        <f t="shared" si="294"/>
        <v>#N/A</v>
      </c>
      <c r="Q3227" s="585"/>
      <c r="R3227" s="585"/>
      <c r="S3227" s="814"/>
      <c r="T3227" s="814"/>
      <c r="U3227" s="814"/>
      <c r="V3227" s="814"/>
    </row>
    <row r="3228" spans="1:22" ht="15.75" hidden="1" customHeight="1" thickBot="1" x14ac:dyDescent="0.25">
      <c r="A3228" s="580" t="str">
        <f t="shared" si="295"/>
        <v/>
      </c>
      <c r="B3228" s="814"/>
      <c r="C3228" s="814"/>
      <c r="D3228" s="814"/>
      <c r="E3228" s="814"/>
      <c r="F3228" s="814"/>
      <c r="G3228" s="814"/>
      <c r="H3228" s="814"/>
      <c r="I3228" s="814"/>
      <c r="J3228" s="814"/>
      <c r="K3228" s="814"/>
      <c r="L3228" s="814"/>
      <c r="M3228" s="814"/>
      <c r="N3228" s="814"/>
      <c r="O3228" s="579">
        <f t="shared" si="293"/>
        <v>0</v>
      </c>
      <c r="P3228" s="585" t="e">
        <f t="shared" si="294"/>
        <v>#N/A</v>
      </c>
      <c r="Q3228" s="585"/>
      <c r="R3228" s="585"/>
      <c r="S3228" s="814"/>
      <c r="T3228" s="814"/>
      <c r="U3228" s="814"/>
      <c r="V3228" s="814"/>
    </row>
    <row r="3229" spans="1:22" ht="15.75" hidden="1" customHeight="1" thickBot="1" x14ac:dyDescent="0.25">
      <c r="A3229" s="580" t="str">
        <f t="shared" si="295"/>
        <v/>
      </c>
      <c r="B3229" s="814"/>
      <c r="C3229" s="814"/>
      <c r="D3229" s="814"/>
      <c r="E3229" s="814"/>
      <c r="F3229" s="814"/>
      <c r="G3229" s="814"/>
      <c r="H3229" s="814"/>
      <c r="I3229" s="814"/>
      <c r="J3229" s="814"/>
      <c r="K3229" s="814"/>
      <c r="L3229" s="814"/>
      <c r="M3229" s="814"/>
      <c r="N3229" s="814"/>
      <c r="O3229" s="579">
        <f t="shared" si="293"/>
        <v>0</v>
      </c>
      <c r="P3229" s="585" t="e">
        <f t="shared" si="294"/>
        <v>#N/A</v>
      </c>
      <c r="Q3229" s="585"/>
      <c r="R3229" s="585"/>
      <c r="S3229" s="814"/>
      <c r="T3229" s="814"/>
      <c r="U3229" s="814"/>
      <c r="V3229" s="814"/>
    </row>
    <row r="3230" spans="1:22" ht="15.75" hidden="1" customHeight="1" thickBot="1" x14ac:dyDescent="0.25">
      <c r="A3230" s="580" t="str">
        <f t="shared" si="295"/>
        <v/>
      </c>
      <c r="B3230" s="814"/>
      <c r="C3230" s="814"/>
      <c r="D3230" s="814"/>
      <c r="E3230" s="814"/>
      <c r="F3230" s="814"/>
      <c r="G3230" s="814"/>
      <c r="H3230" s="814"/>
      <c r="I3230" s="814"/>
      <c r="J3230" s="814"/>
      <c r="K3230" s="814"/>
      <c r="L3230" s="814"/>
      <c r="M3230" s="814"/>
      <c r="N3230" s="814"/>
      <c r="O3230" s="579">
        <f t="shared" si="293"/>
        <v>0</v>
      </c>
      <c r="P3230" s="585" t="e">
        <f t="shared" si="294"/>
        <v>#N/A</v>
      </c>
      <c r="Q3230" s="585"/>
      <c r="R3230" s="585"/>
      <c r="S3230" s="814"/>
      <c r="T3230" s="814"/>
      <c r="U3230" s="814"/>
      <c r="V3230" s="814"/>
    </row>
    <row r="3231" spans="1:22" ht="15.75" hidden="1" customHeight="1" thickBot="1" x14ac:dyDescent="0.25">
      <c r="A3231" s="580" t="str">
        <f t="shared" si="295"/>
        <v/>
      </c>
      <c r="B3231" s="814"/>
      <c r="C3231" s="814"/>
      <c r="D3231" s="814"/>
      <c r="E3231" s="814"/>
      <c r="F3231" s="814"/>
      <c r="G3231" s="814"/>
      <c r="H3231" s="814"/>
      <c r="I3231" s="814"/>
      <c r="J3231" s="814"/>
      <c r="K3231" s="814"/>
      <c r="L3231" s="814"/>
      <c r="M3231" s="814"/>
      <c r="N3231" s="814"/>
      <c r="O3231" s="579">
        <f t="shared" si="293"/>
        <v>0</v>
      </c>
      <c r="P3231" s="585" t="e">
        <f t="shared" si="294"/>
        <v>#N/A</v>
      </c>
      <c r="Q3231" s="585"/>
      <c r="R3231" s="585"/>
      <c r="S3231" s="814"/>
      <c r="T3231" s="814"/>
      <c r="U3231" s="814"/>
      <c r="V3231" s="814"/>
    </row>
    <row r="3232" spans="1:22" ht="15.75" hidden="1" customHeight="1" thickBot="1" x14ac:dyDescent="0.25">
      <c r="A3232" s="580" t="str">
        <f t="shared" si="295"/>
        <v/>
      </c>
      <c r="B3232" s="814"/>
      <c r="C3232" s="814"/>
      <c r="D3232" s="814"/>
      <c r="E3232" s="814"/>
      <c r="F3232" s="814"/>
      <c r="G3232" s="814"/>
      <c r="H3232" s="814"/>
      <c r="I3232" s="814"/>
      <c r="J3232" s="814"/>
      <c r="K3232" s="814"/>
      <c r="L3232" s="814"/>
      <c r="M3232" s="814"/>
      <c r="N3232" s="814"/>
      <c r="O3232" s="579">
        <f t="shared" si="293"/>
        <v>0</v>
      </c>
      <c r="P3232" s="585" t="e">
        <f t="shared" si="294"/>
        <v>#N/A</v>
      </c>
      <c r="Q3232" s="585"/>
      <c r="R3232" s="585"/>
      <c r="S3232" s="814"/>
      <c r="T3232" s="814"/>
      <c r="U3232" s="814"/>
      <c r="V3232" s="814"/>
    </row>
    <row r="3233" spans="1:22" ht="15.75" hidden="1" customHeight="1" thickBot="1" x14ac:dyDescent="0.25">
      <c r="A3233" s="580" t="str">
        <f t="shared" si="295"/>
        <v/>
      </c>
      <c r="B3233" s="814"/>
      <c r="C3233" s="814"/>
      <c r="D3233" s="814"/>
      <c r="E3233" s="814"/>
      <c r="F3233" s="814"/>
      <c r="G3233" s="814"/>
      <c r="H3233" s="814"/>
      <c r="I3233" s="814"/>
      <c r="J3233" s="814"/>
      <c r="K3233" s="814"/>
      <c r="L3233" s="814"/>
      <c r="M3233" s="814"/>
      <c r="N3233" s="814"/>
      <c r="O3233" s="579">
        <f t="shared" si="293"/>
        <v>0</v>
      </c>
      <c r="P3233" s="585" t="e">
        <f t="shared" si="294"/>
        <v>#N/A</v>
      </c>
      <c r="Q3233" s="585"/>
      <c r="R3233" s="585"/>
      <c r="S3233" s="814"/>
      <c r="T3233" s="814"/>
      <c r="U3233" s="814"/>
      <c r="V3233" s="814"/>
    </row>
    <row r="3234" spans="1:22" ht="15.75" hidden="1" customHeight="1" thickBot="1" x14ac:dyDescent="0.25">
      <c r="A3234" s="580" t="str">
        <f t="shared" si="295"/>
        <v/>
      </c>
      <c r="B3234" s="814"/>
      <c r="C3234" s="814"/>
      <c r="D3234" s="814"/>
      <c r="E3234" s="814"/>
      <c r="F3234" s="814"/>
      <c r="G3234" s="814"/>
      <c r="H3234" s="814"/>
      <c r="I3234" s="814"/>
      <c r="J3234" s="814"/>
      <c r="K3234" s="814"/>
      <c r="L3234" s="814"/>
      <c r="M3234" s="814"/>
      <c r="N3234" s="814"/>
      <c r="O3234" s="579">
        <f t="shared" si="293"/>
        <v>0</v>
      </c>
      <c r="P3234" s="585" t="e">
        <f t="shared" si="294"/>
        <v>#N/A</v>
      </c>
      <c r="Q3234" s="585"/>
      <c r="R3234" s="585"/>
      <c r="S3234" s="814"/>
      <c r="T3234" s="814"/>
      <c r="U3234" s="814"/>
      <c r="V3234" s="814"/>
    </row>
    <row r="3235" spans="1:22" ht="15.75" hidden="1" customHeight="1" thickBot="1" x14ac:dyDescent="0.25">
      <c r="A3235" s="580" t="str">
        <f t="shared" si="295"/>
        <v/>
      </c>
      <c r="B3235" s="814"/>
      <c r="C3235" s="814"/>
      <c r="D3235" s="814"/>
      <c r="E3235" s="814"/>
      <c r="F3235" s="814"/>
      <c r="G3235" s="814"/>
      <c r="H3235" s="814"/>
      <c r="I3235" s="814"/>
      <c r="J3235" s="814"/>
      <c r="K3235" s="814"/>
      <c r="L3235" s="814"/>
      <c r="M3235" s="814"/>
      <c r="N3235" s="814"/>
      <c r="O3235" s="579">
        <f t="shared" si="293"/>
        <v>0</v>
      </c>
      <c r="P3235" s="585" t="e">
        <f t="shared" si="294"/>
        <v>#N/A</v>
      </c>
      <c r="Q3235" s="585"/>
      <c r="R3235" s="585"/>
      <c r="S3235" s="814"/>
      <c r="T3235" s="814"/>
      <c r="U3235" s="814"/>
      <c r="V3235" s="814"/>
    </row>
    <row r="3236" spans="1:22" ht="15.75" hidden="1" customHeight="1" thickBot="1" x14ac:dyDescent="0.25">
      <c r="A3236" s="580" t="str">
        <f t="shared" si="295"/>
        <v/>
      </c>
      <c r="B3236" s="814"/>
      <c r="C3236" s="814"/>
      <c r="D3236" s="814"/>
      <c r="E3236" s="814"/>
      <c r="F3236" s="814"/>
      <c r="G3236" s="814"/>
      <c r="H3236" s="814"/>
      <c r="I3236" s="814"/>
      <c r="J3236" s="814"/>
      <c r="K3236" s="814"/>
      <c r="L3236" s="814"/>
      <c r="M3236" s="814"/>
      <c r="N3236" s="814"/>
      <c r="O3236" s="579">
        <f t="shared" si="293"/>
        <v>0</v>
      </c>
      <c r="P3236" s="585" t="e">
        <f t="shared" si="294"/>
        <v>#N/A</v>
      </c>
      <c r="Q3236" s="585"/>
      <c r="R3236" s="585"/>
      <c r="S3236" s="814"/>
      <c r="T3236" s="814"/>
      <c r="U3236" s="814"/>
      <c r="V3236" s="814"/>
    </row>
    <row r="3237" spans="1:22" ht="15.75" hidden="1" customHeight="1" thickBot="1" x14ac:dyDescent="0.25">
      <c r="A3237" s="580" t="str">
        <f t="shared" si="295"/>
        <v/>
      </c>
      <c r="B3237" s="814"/>
      <c r="C3237" s="814"/>
      <c r="D3237" s="814"/>
      <c r="E3237" s="814"/>
      <c r="F3237" s="814"/>
      <c r="G3237" s="814"/>
      <c r="H3237" s="814"/>
      <c r="I3237" s="814"/>
      <c r="J3237" s="814"/>
      <c r="K3237" s="814"/>
      <c r="L3237" s="814"/>
      <c r="M3237" s="814"/>
      <c r="N3237" s="814"/>
      <c r="O3237" s="579">
        <f t="shared" si="293"/>
        <v>0</v>
      </c>
      <c r="P3237" s="585" t="e">
        <f t="shared" si="294"/>
        <v>#N/A</v>
      </c>
      <c r="Q3237" s="585"/>
      <c r="R3237" s="585"/>
      <c r="S3237" s="814"/>
      <c r="T3237" s="814"/>
      <c r="U3237" s="814"/>
      <c r="V3237" s="814"/>
    </row>
    <row r="3238" spans="1:22" ht="15.75" hidden="1" customHeight="1" thickBot="1" x14ac:dyDescent="0.25">
      <c r="A3238" s="580" t="str">
        <f t="shared" si="295"/>
        <v/>
      </c>
      <c r="B3238" s="814"/>
      <c r="C3238" s="814"/>
      <c r="D3238" s="814"/>
      <c r="E3238" s="814"/>
      <c r="F3238" s="814"/>
      <c r="G3238" s="814"/>
      <c r="H3238" s="814"/>
      <c r="I3238" s="814"/>
      <c r="J3238" s="814"/>
      <c r="K3238" s="814"/>
      <c r="L3238" s="814"/>
      <c r="M3238" s="814"/>
      <c r="N3238" s="814"/>
      <c r="O3238" s="579">
        <f t="shared" si="293"/>
        <v>0</v>
      </c>
      <c r="P3238" s="585" t="e">
        <f t="shared" si="294"/>
        <v>#N/A</v>
      </c>
      <c r="Q3238" s="585"/>
      <c r="R3238" s="585"/>
      <c r="S3238" s="814"/>
      <c r="T3238" s="814"/>
      <c r="U3238" s="814"/>
      <c r="V3238" s="814"/>
    </row>
    <row r="3239" spans="1:22" ht="15.75" hidden="1" customHeight="1" thickBot="1" x14ac:dyDescent="0.25">
      <c r="A3239" s="580" t="str">
        <f t="shared" si="295"/>
        <v/>
      </c>
      <c r="B3239" s="814"/>
      <c r="C3239" s="814"/>
      <c r="D3239" s="814"/>
      <c r="E3239" s="814"/>
      <c r="F3239" s="814"/>
      <c r="G3239" s="814"/>
      <c r="H3239" s="814"/>
      <c r="I3239" s="814"/>
      <c r="J3239" s="814"/>
      <c r="K3239" s="814"/>
      <c r="L3239" s="814"/>
      <c r="M3239" s="814"/>
      <c r="N3239" s="814"/>
      <c r="O3239" s="579">
        <f t="shared" si="293"/>
        <v>0</v>
      </c>
      <c r="P3239" s="585" t="e">
        <f t="shared" si="294"/>
        <v>#N/A</v>
      </c>
      <c r="Q3239" s="585"/>
      <c r="R3239" s="585"/>
      <c r="S3239" s="814"/>
      <c r="T3239" s="814"/>
      <c r="U3239" s="814"/>
      <c r="V3239" s="814"/>
    </row>
    <row r="3240" spans="1:22" ht="15.75" hidden="1" customHeight="1" thickBot="1" x14ac:dyDescent="0.25">
      <c r="A3240" s="580" t="str">
        <f t="shared" si="295"/>
        <v/>
      </c>
      <c r="B3240" s="814"/>
      <c r="C3240" s="814"/>
      <c r="D3240" s="814"/>
      <c r="E3240" s="814"/>
      <c r="F3240" s="814"/>
      <c r="G3240" s="814"/>
      <c r="H3240" s="814"/>
      <c r="I3240" s="814"/>
      <c r="J3240" s="814"/>
      <c r="K3240" s="814"/>
      <c r="L3240" s="814"/>
      <c r="M3240" s="814"/>
      <c r="N3240" s="814"/>
      <c r="O3240" s="579">
        <f t="shared" si="293"/>
        <v>0</v>
      </c>
      <c r="P3240" s="585" t="e">
        <f t="shared" si="294"/>
        <v>#N/A</v>
      </c>
      <c r="Q3240" s="585"/>
      <c r="R3240" s="585"/>
      <c r="S3240" s="814"/>
      <c r="T3240" s="814"/>
      <c r="U3240" s="814"/>
      <c r="V3240" s="814"/>
    </row>
    <row r="3241" spans="1:22" ht="15.75" hidden="1" customHeight="1" thickBot="1" x14ac:dyDescent="0.25">
      <c r="A3241" s="580" t="str">
        <f t="shared" si="295"/>
        <v/>
      </c>
      <c r="B3241" s="814"/>
      <c r="C3241" s="814"/>
      <c r="D3241" s="814"/>
      <c r="E3241" s="814"/>
      <c r="F3241" s="814"/>
      <c r="G3241" s="814"/>
      <c r="H3241" s="814"/>
      <c r="I3241" s="814"/>
      <c r="J3241" s="814"/>
      <c r="K3241" s="814"/>
      <c r="L3241" s="814"/>
      <c r="M3241" s="814"/>
      <c r="N3241" s="814"/>
      <c r="O3241" s="579">
        <f t="shared" si="293"/>
        <v>0</v>
      </c>
      <c r="P3241" s="585" t="e">
        <f t="shared" si="294"/>
        <v>#N/A</v>
      </c>
      <c r="Q3241" s="585"/>
      <c r="R3241" s="585"/>
      <c r="S3241" s="814"/>
      <c r="T3241" s="814"/>
      <c r="U3241" s="814"/>
      <c r="V3241" s="814"/>
    </row>
    <row r="3242" spans="1:22" ht="15.75" hidden="1" customHeight="1" thickBot="1" x14ac:dyDescent="0.25">
      <c r="A3242" s="580" t="str">
        <f t="shared" si="295"/>
        <v/>
      </c>
      <c r="B3242" s="814"/>
      <c r="C3242" s="814"/>
      <c r="D3242" s="814"/>
      <c r="E3242" s="814"/>
      <c r="F3242" s="814"/>
      <c r="G3242" s="814"/>
      <c r="H3242" s="814"/>
      <c r="I3242" s="814"/>
      <c r="J3242" s="814"/>
      <c r="K3242" s="814"/>
      <c r="L3242" s="814"/>
      <c r="M3242" s="814"/>
      <c r="N3242" s="814"/>
      <c r="O3242" s="579">
        <f t="shared" si="293"/>
        <v>0</v>
      </c>
      <c r="P3242" s="585" t="e">
        <f t="shared" si="294"/>
        <v>#N/A</v>
      </c>
      <c r="Q3242" s="585"/>
      <c r="R3242" s="585"/>
      <c r="S3242" s="814"/>
      <c r="T3242" s="814"/>
      <c r="U3242" s="814"/>
      <c r="V3242" s="814"/>
    </row>
    <row r="3243" spans="1:22" ht="15.75" hidden="1" customHeight="1" thickBot="1" x14ac:dyDescent="0.25">
      <c r="A3243" s="580" t="str">
        <f t="shared" si="295"/>
        <v/>
      </c>
      <c r="B3243" s="814"/>
      <c r="C3243" s="814"/>
      <c r="D3243" s="814"/>
      <c r="E3243" s="814"/>
      <c r="F3243" s="814"/>
      <c r="G3243" s="814"/>
      <c r="H3243" s="814"/>
      <c r="I3243" s="814"/>
      <c r="J3243" s="814"/>
      <c r="K3243" s="814"/>
      <c r="L3243" s="814"/>
      <c r="M3243" s="814"/>
      <c r="N3243" s="814"/>
      <c r="O3243" s="579">
        <f t="shared" si="293"/>
        <v>0</v>
      </c>
      <c r="P3243" s="585" t="e">
        <f t="shared" si="294"/>
        <v>#N/A</v>
      </c>
      <c r="Q3243" s="585"/>
      <c r="R3243" s="585"/>
      <c r="S3243" s="814"/>
      <c r="T3243" s="814"/>
      <c r="U3243" s="814"/>
      <c r="V3243" s="814"/>
    </row>
    <row r="3244" spans="1:22" ht="15.75" hidden="1" customHeight="1" thickBot="1" x14ac:dyDescent="0.25">
      <c r="A3244" s="580" t="str">
        <f t="shared" si="295"/>
        <v/>
      </c>
      <c r="B3244" s="814"/>
      <c r="C3244" s="814"/>
      <c r="D3244" s="814"/>
      <c r="E3244" s="814"/>
      <c r="F3244" s="814"/>
      <c r="G3244" s="814"/>
      <c r="H3244" s="814"/>
      <c r="I3244" s="814"/>
      <c r="J3244" s="814"/>
      <c r="K3244" s="814"/>
      <c r="L3244" s="814"/>
      <c r="M3244" s="814"/>
      <c r="N3244" s="814"/>
      <c r="O3244" s="579">
        <f t="shared" si="293"/>
        <v>0</v>
      </c>
      <c r="P3244" s="585" t="e">
        <f t="shared" si="294"/>
        <v>#N/A</v>
      </c>
      <c r="Q3244" s="585"/>
      <c r="R3244" s="585"/>
      <c r="S3244" s="814"/>
      <c r="T3244" s="814"/>
      <c r="U3244" s="814"/>
      <c r="V3244" s="814"/>
    </row>
    <row r="3245" spans="1:22" ht="15.75" hidden="1" customHeight="1" thickBot="1" x14ac:dyDescent="0.25">
      <c r="A3245" s="580" t="str">
        <f t="shared" si="295"/>
        <v/>
      </c>
      <c r="B3245" s="814"/>
      <c r="C3245" s="814"/>
      <c r="D3245" s="814"/>
      <c r="E3245" s="814"/>
      <c r="F3245" s="814"/>
      <c r="G3245" s="814"/>
      <c r="H3245" s="814"/>
      <c r="I3245" s="814"/>
      <c r="J3245" s="814"/>
      <c r="K3245" s="814"/>
      <c r="L3245" s="814"/>
      <c r="M3245" s="814"/>
      <c r="N3245" s="814"/>
      <c r="O3245" s="579">
        <f t="shared" si="293"/>
        <v>0</v>
      </c>
      <c r="P3245" s="585" t="e">
        <f t="shared" si="294"/>
        <v>#N/A</v>
      </c>
      <c r="Q3245" s="585"/>
      <c r="R3245" s="585"/>
      <c r="S3245" s="814"/>
      <c r="T3245" s="814"/>
      <c r="U3245" s="814"/>
      <c r="V3245" s="814"/>
    </row>
    <row r="3246" spans="1:22" ht="15.75" hidden="1" customHeight="1" thickBot="1" x14ac:dyDescent="0.25">
      <c r="A3246" s="580" t="str">
        <f t="shared" si="295"/>
        <v/>
      </c>
      <c r="B3246" s="814"/>
      <c r="C3246" s="814"/>
      <c r="D3246" s="814"/>
      <c r="E3246" s="814"/>
      <c r="F3246" s="814"/>
      <c r="G3246" s="814"/>
      <c r="H3246" s="814"/>
      <c r="I3246" s="814"/>
      <c r="J3246" s="814"/>
      <c r="K3246" s="814"/>
      <c r="L3246" s="814"/>
      <c r="M3246" s="814"/>
      <c r="N3246" s="814"/>
      <c r="O3246" s="579">
        <f t="shared" si="293"/>
        <v>0</v>
      </c>
      <c r="P3246" s="585" t="e">
        <f t="shared" si="294"/>
        <v>#N/A</v>
      </c>
      <c r="Q3246" s="585"/>
      <c r="R3246" s="585"/>
      <c r="S3246" s="814"/>
      <c r="T3246" s="814"/>
      <c r="U3246" s="814"/>
      <c r="V3246" s="814"/>
    </row>
    <row r="3247" spans="1:22" ht="15.75" hidden="1" customHeight="1" thickBot="1" x14ac:dyDescent="0.25">
      <c r="A3247" s="580" t="str">
        <f t="shared" si="295"/>
        <v/>
      </c>
      <c r="B3247" s="814"/>
      <c r="C3247" s="814"/>
      <c r="D3247" s="814"/>
      <c r="E3247" s="814"/>
      <c r="F3247" s="814"/>
      <c r="G3247" s="814"/>
      <c r="H3247" s="814"/>
      <c r="I3247" s="814"/>
      <c r="J3247" s="814"/>
      <c r="K3247" s="814"/>
      <c r="L3247" s="814"/>
      <c r="M3247" s="814"/>
      <c r="N3247" s="814"/>
      <c r="O3247" s="579">
        <f t="shared" si="293"/>
        <v>0</v>
      </c>
      <c r="P3247" s="585" t="e">
        <f t="shared" si="294"/>
        <v>#N/A</v>
      </c>
      <c r="Q3247" s="585"/>
      <c r="R3247" s="585"/>
      <c r="S3247" s="814"/>
      <c r="T3247" s="814"/>
      <c r="U3247" s="814"/>
      <c r="V3247" s="814"/>
    </row>
    <row r="3248" spans="1:22" ht="15.75" hidden="1" customHeight="1" thickBot="1" x14ac:dyDescent="0.25">
      <c r="A3248" s="580" t="str">
        <f t="shared" si="295"/>
        <v/>
      </c>
      <c r="B3248" s="814"/>
      <c r="C3248" s="814"/>
      <c r="D3248" s="814"/>
      <c r="E3248" s="814"/>
      <c r="F3248" s="814"/>
      <c r="G3248" s="814"/>
      <c r="H3248" s="814"/>
      <c r="I3248" s="814"/>
      <c r="J3248" s="814"/>
      <c r="K3248" s="814"/>
      <c r="L3248" s="814"/>
      <c r="M3248" s="814"/>
      <c r="N3248" s="814"/>
      <c r="O3248" s="579">
        <f t="shared" si="293"/>
        <v>0</v>
      </c>
      <c r="P3248" s="585" t="e">
        <f t="shared" si="294"/>
        <v>#N/A</v>
      </c>
      <c r="Q3248" s="585"/>
      <c r="R3248" s="585"/>
      <c r="S3248" s="814"/>
      <c r="T3248" s="814"/>
      <c r="U3248" s="814"/>
      <c r="V3248" s="814"/>
    </row>
    <row r="3249" spans="1:22" ht="15.75" hidden="1" customHeight="1" thickBot="1" x14ac:dyDescent="0.25">
      <c r="A3249" s="580" t="str">
        <f t="shared" si="295"/>
        <v/>
      </c>
      <c r="B3249" s="814"/>
      <c r="C3249" s="814"/>
      <c r="D3249" s="814"/>
      <c r="E3249" s="814"/>
      <c r="F3249" s="814"/>
      <c r="G3249" s="814"/>
      <c r="H3249" s="814"/>
      <c r="I3249" s="814"/>
      <c r="J3249" s="814"/>
      <c r="K3249" s="814"/>
      <c r="L3249" s="814"/>
      <c r="M3249" s="814"/>
      <c r="N3249" s="814"/>
      <c r="O3249" s="579">
        <f t="shared" si="293"/>
        <v>0</v>
      </c>
      <c r="P3249" s="585" t="e">
        <f t="shared" si="294"/>
        <v>#N/A</v>
      </c>
      <c r="Q3249" s="585"/>
      <c r="R3249" s="585"/>
      <c r="S3249" s="814"/>
      <c r="T3249" s="814"/>
      <c r="U3249" s="814"/>
      <c r="V3249" s="814"/>
    </row>
    <row r="3250" spans="1:22" ht="15.75" hidden="1" customHeight="1" thickBot="1" x14ac:dyDescent="0.25">
      <c r="A3250" s="580" t="str">
        <f t="shared" si="295"/>
        <v/>
      </c>
      <c r="B3250" s="814"/>
      <c r="C3250" s="814"/>
      <c r="D3250" s="814"/>
      <c r="E3250" s="814"/>
      <c r="F3250" s="814"/>
      <c r="G3250" s="814"/>
      <c r="H3250" s="814"/>
      <c r="I3250" s="814"/>
      <c r="J3250" s="814"/>
      <c r="K3250" s="814"/>
      <c r="L3250" s="814"/>
      <c r="M3250" s="814"/>
      <c r="N3250" s="814"/>
      <c r="O3250" s="579">
        <f t="shared" si="293"/>
        <v>0</v>
      </c>
      <c r="P3250" s="585" t="e">
        <f t="shared" si="294"/>
        <v>#N/A</v>
      </c>
      <c r="Q3250" s="585"/>
      <c r="R3250" s="585"/>
      <c r="S3250" s="814"/>
      <c r="T3250" s="814"/>
      <c r="U3250" s="814"/>
      <c r="V3250" s="814"/>
    </row>
    <row r="3251" spans="1:22" ht="15.75" hidden="1" customHeight="1" thickBot="1" x14ac:dyDescent="0.25">
      <c r="A3251" s="580" t="str">
        <f t="shared" si="295"/>
        <v/>
      </c>
      <c r="B3251" s="814"/>
      <c r="C3251" s="814"/>
      <c r="D3251" s="814"/>
      <c r="E3251" s="814"/>
      <c r="F3251" s="814"/>
      <c r="G3251" s="814"/>
      <c r="H3251" s="814"/>
      <c r="I3251" s="814"/>
      <c r="J3251" s="814"/>
      <c r="K3251" s="814"/>
      <c r="L3251" s="814"/>
      <c r="M3251" s="814"/>
      <c r="N3251" s="814"/>
      <c r="O3251" s="579">
        <f t="shared" ref="O3251:O3314" si="296">ROUNDUP(IF(N3251="PENDANT",(VLOOKUP(L3251,$E$2:$I$9,5,FALSE)*M3251)),0)</f>
        <v>0</v>
      </c>
      <c r="P3251" s="585" t="e">
        <f t="shared" ref="P3251:P3314" si="297">ROUNDUP(VLOOKUP(L3251,$E$2:$I$9,5,FALSE)*M3251,0)</f>
        <v>#N/A</v>
      </c>
      <c r="Q3251" s="585"/>
      <c r="R3251" s="585"/>
      <c r="S3251" s="814"/>
      <c r="T3251" s="814"/>
      <c r="U3251" s="814"/>
      <c r="V3251" s="814"/>
    </row>
    <row r="3252" spans="1:22" ht="15.75" hidden="1" customHeight="1" thickBot="1" x14ac:dyDescent="0.25">
      <c r="A3252" s="580" t="str">
        <f t="shared" si="295"/>
        <v/>
      </c>
      <c r="B3252" s="814"/>
      <c r="C3252" s="814"/>
      <c r="D3252" s="814"/>
      <c r="E3252" s="814"/>
      <c r="F3252" s="814"/>
      <c r="G3252" s="814"/>
      <c r="H3252" s="814"/>
      <c r="I3252" s="814"/>
      <c r="J3252" s="814"/>
      <c r="K3252" s="814"/>
      <c r="L3252" s="814"/>
      <c r="M3252" s="814"/>
      <c r="N3252" s="814"/>
      <c r="O3252" s="579">
        <f t="shared" si="296"/>
        <v>0</v>
      </c>
      <c r="P3252" s="585" t="e">
        <f t="shared" si="297"/>
        <v>#N/A</v>
      </c>
      <c r="Q3252" s="585"/>
      <c r="R3252" s="585"/>
      <c r="S3252" s="814"/>
      <c r="T3252" s="814"/>
      <c r="U3252" s="814"/>
      <c r="V3252" s="814"/>
    </row>
    <row r="3253" spans="1:22" ht="15.75" hidden="1" customHeight="1" thickBot="1" x14ac:dyDescent="0.25">
      <c r="A3253" s="580" t="str">
        <f t="shared" si="295"/>
        <v/>
      </c>
      <c r="B3253" s="814"/>
      <c r="C3253" s="814"/>
      <c r="D3253" s="814"/>
      <c r="E3253" s="814"/>
      <c r="F3253" s="814"/>
      <c r="G3253" s="814"/>
      <c r="H3253" s="814"/>
      <c r="I3253" s="814"/>
      <c r="J3253" s="814"/>
      <c r="K3253" s="814"/>
      <c r="L3253" s="814"/>
      <c r="M3253" s="814"/>
      <c r="N3253" s="814"/>
      <c r="O3253" s="579">
        <f t="shared" si="296"/>
        <v>0</v>
      </c>
      <c r="P3253" s="585" t="e">
        <f t="shared" si="297"/>
        <v>#N/A</v>
      </c>
      <c r="Q3253" s="585"/>
      <c r="R3253" s="585"/>
      <c r="S3253" s="814"/>
      <c r="T3253" s="814"/>
      <c r="U3253" s="814"/>
      <c r="V3253" s="814"/>
    </row>
    <row r="3254" spans="1:22" ht="15.75" hidden="1" customHeight="1" thickBot="1" x14ac:dyDescent="0.25">
      <c r="A3254" s="580" t="str">
        <f t="shared" si="295"/>
        <v/>
      </c>
      <c r="B3254" s="814"/>
      <c r="C3254" s="814"/>
      <c r="D3254" s="814"/>
      <c r="E3254" s="814"/>
      <c r="F3254" s="814"/>
      <c r="G3254" s="814"/>
      <c r="H3254" s="814"/>
      <c r="I3254" s="814"/>
      <c r="J3254" s="814"/>
      <c r="K3254" s="814"/>
      <c r="L3254" s="814"/>
      <c r="M3254" s="814"/>
      <c r="N3254" s="814"/>
      <c r="O3254" s="579">
        <f t="shared" si="296"/>
        <v>0</v>
      </c>
      <c r="P3254" s="585" t="e">
        <f t="shared" si="297"/>
        <v>#N/A</v>
      </c>
      <c r="Q3254" s="585"/>
      <c r="R3254" s="585"/>
      <c r="S3254" s="814"/>
      <c r="T3254" s="814"/>
      <c r="U3254" s="814"/>
      <c r="V3254" s="814"/>
    </row>
    <row r="3255" spans="1:22" ht="15.75" hidden="1" customHeight="1" thickBot="1" x14ac:dyDescent="0.25">
      <c r="A3255" s="580" t="str">
        <f t="shared" si="295"/>
        <v/>
      </c>
      <c r="B3255" s="814"/>
      <c r="C3255" s="814"/>
      <c r="D3255" s="814"/>
      <c r="E3255" s="814"/>
      <c r="F3255" s="814"/>
      <c r="G3255" s="814"/>
      <c r="H3255" s="814"/>
      <c r="I3255" s="814"/>
      <c r="J3255" s="814"/>
      <c r="K3255" s="814"/>
      <c r="L3255" s="814"/>
      <c r="M3255" s="814"/>
      <c r="N3255" s="814"/>
      <c r="O3255" s="579">
        <f t="shared" si="296"/>
        <v>0</v>
      </c>
      <c r="P3255" s="585" t="e">
        <f t="shared" si="297"/>
        <v>#N/A</v>
      </c>
      <c r="Q3255" s="585"/>
      <c r="R3255" s="585"/>
      <c r="S3255" s="814"/>
      <c r="T3255" s="814"/>
      <c r="U3255" s="814"/>
      <c r="V3255" s="814"/>
    </row>
    <row r="3256" spans="1:22" ht="15.75" hidden="1" customHeight="1" thickBot="1" x14ac:dyDescent="0.25">
      <c r="A3256" s="580" t="str">
        <f t="shared" si="295"/>
        <v/>
      </c>
      <c r="B3256" s="814"/>
      <c r="C3256" s="814"/>
      <c r="D3256" s="814"/>
      <c r="E3256" s="814"/>
      <c r="F3256" s="814"/>
      <c r="G3256" s="814"/>
      <c r="H3256" s="814"/>
      <c r="I3256" s="814"/>
      <c r="J3256" s="814"/>
      <c r="K3256" s="814"/>
      <c r="L3256" s="814"/>
      <c r="M3256" s="814"/>
      <c r="N3256" s="814"/>
      <c r="O3256" s="579">
        <f t="shared" si="296"/>
        <v>0</v>
      </c>
      <c r="P3256" s="585" t="e">
        <f t="shared" si="297"/>
        <v>#N/A</v>
      </c>
      <c r="Q3256" s="585"/>
      <c r="R3256" s="585"/>
      <c r="S3256" s="814"/>
      <c r="T3256" s="814"/>
      <c r="U3256" s="814"/>
      <c r="V3256" s="814"/>
    </row>
    <row r="3257" spans="1:22" ht="15.75" hidden="1" customHeight="1" thickBot="1" x14ac:dyDescent="0.25">
      <c r="A3257" s="580" t="str">
        <f t="shared" si="295"/>
        <v/>
      </c>
      <c r="B3257" s="814"/>
      <c r="C3257" s="814"/>
      <c r="D3257" s="814"/>
      <c r="E3257" s="814"/>
      <c r="F3257" s="814"/>
      <c r="G3257" s="814"/>
      <c r="H3257" s="814"/>
      <c r="I3257" s="814"/>
      <c r="J3257" s="814"/>
      <c r="K3257" s="814"/>
      <c r="L3257" s="814"/>
      <c r="M3257" s="814"/>
      <c r="N3257" s="814"/>
      <c r="O3257" s="579">
        <f t="shared" si="296"/>
        <v>0</v>
      </c>
      <c r="P3257" s="585" t="e">
        <f t="shared" si="297"/>
        <v>#N/A</v>
      </c>
      <c r="Q3257" s="585"/>
      <c r="R3257" s="585"/>
      <c r="S3257" s="814"/>
      <c r="T3257" s="814"/>
      <c r="U3257" s="814"/>
      <c r="V3257" s="814"/>
    </row>
    <row r="3258" spans="1:22" ht="15.75" hidden="1" customHeight="1" thickBot="1" x14ac:dyDescent="0.25">
      <c r="A3258" s="580" t="str">
        <f t="shared" ref="A3258:A3321" si="298">CONCATENATE(C3258,G3258)</f>
        <v/>
      </c>
      <c r="B3258" s="814"/>
      <c r="C3258" s="814"/>
      <c r="D3258" s="814"/>
      <c r="E3258" s="814"/>
      <c r="F3258" s="814"/>
      <c r="G3258" s="814"/>
      <c r="H3258" s="814"/>
      <c r="I3258" s="814"/>
      <c r="J3258" s="814"/>
      <c r="K3258" s="814"/>
      <c r="L3258" s="814"/>
      <c r="M3258" s="814"/>
      <c r="N3258" s="814"/>
      <c r="O3258" s="579">
        <f t="shared" si="296"/>
        <v>0</v>
      </c>
      <c r="P3258" s="585" t="e">
        <f t="shared" si="297"/>
        <v>#N/A</v>
      </c>
      <c r="Q3258" s="585"/>
      <c r="R3258" s="585"/>
      <c r="S3258" s="814"/>
      <c r="T3258" s="814"/>
      <c r="U3258" s="814"/>
      <c r="V3258" s="814"/>
    </row>
    <row r="3259" spans="1:22" ht="15.75" hidden="1" customHeight="1" thickBot="1" x14ac:dyDescent="0.25">
      <c r="A3259" s="580" t="str">
        <f t="shared" si="298"/>
        <v/>
      </c>
      <c r="B3259" s="814"/>
      <c r="C3259" s="814"/>
      <c r="D3259" s="814"/>
      <c r="E3259" s="814"/>
      <c r="F3259" s="814"/>
      <c r="G3259" s="814"/>
      <c r="H3259" s="814"/>
      <c r="I3259" s="814"/>
      <c r="J3259" s="814"/>
      <c r="K3259" s="814"/>
      <c r="L3259" s="814"/>
      <c r="M3259" s="814"/>
      <c r="N3259" s="814"/>
      <c r="O3259" s="579">
        <f t="shared" si="296"/>
        <v>0</v>
      </c>
      <c r="P3259" s="585" t="e">
        <f t="shared" si="297"/>
        <v>#N/A</v>
      </c>
      <c r="Q3259" s="585"/>
      <c r="R3259" s="585"/>
      <c r="S3259" s="814"/>
      <c r="T3259" s="814"/>
      <c r="U3259" s="814"/>
      <c r="V3259" s="814"/>
    </row>
    <row r="3260" spans="1:22" ht="15.75" hidden="1" customHeight="1" thickBot="1" x14ac:dyDescent="0.25">
      <c r="A3260" s="580" t="str">
        <f t="shared" si="298"/>
        <v/>
      </c>
      <c r="B3260" s="814"/>
      <c r="C3260" s="814"/>
      <c r="D3260" s="814"/>
      <c r="E3260" s="814"/>
      <c r="F3260" s="814"/>
      <c r="G3260" s="814"/>
      <c r="H3260" s="814"/>
      <c r="I3260" s="814"/>
      <c r="J3260" s="814"/>
      <c r="K3260" s="814"/>
      <c r="L3260" s="814"/>
      <c r="M3260" s="814"/>
      <c r="N3260" s="814"/>
      <c r="O3260" s="579">
        <f t="shared" si="296"/>
        <v>0</v>
      </c>
      <c r="P3260" s="585" t="e">
        <f t="shared" si="297"/>
        <v>#N/A</v>
      </c>
      <c r="Q3260" s="585"/>
      <c r="R3260" s="585"/>
      <c r="S3260" s="814"/>
      <c r="T3260" s="814"/>
      <c r="U3260" s="814"/>
      <c r="V3260" s="814"/>
    </row>
    <row r="3261" spans="1:22" ht="15.75" hidden="1" customHeight="1" thickBot="1" x14ac:dyDescent="0.25">
      <c r="A3261" s="580" t="str">
        <f t="shared" si="298"/>
        <v/>
      </c>
      <c r="B3261" s="814"/>
      <c r="C3261" s="814"/>
      <c r="D3261" s="814"/>
      <c r="E3261" s="814"/>
      <c r="F3261" s="814"/>
      <c r="G3261" s="814"/>
      <c r="H3261" s="814"/>
      <c r="I3261" s="814"/>
      <c r="J3261" s="814"/>
      <c r="K3261" s="814"/>
      <c r="L3261" s="814"/>
      <c r="M3261" s="814"/>
      <c r="N3261" s="814"/>
      <c r="O3261" s="579">
        <f t="shared" si="296"/>
        <v>0</v>
      </c>
      <c r="P3261" s="585" t="e">
        <f t="shared" si="297"/>
        <v>#N/A</v>
      </c>
      <c r="Q3261" s="585"/>
      <c r="R3261" s="585"/>
      <c r="S3261" s="814"/>
      <c r="T3261" s="814"/>
      <c r="U3261" s="814"/>
      <c r="V3261" s="814"/>
    </row>
    <row r="3262" spans="1:22" ht="15.75" hidden="1" customHeight="1" thickBot="1" x14ac:dyDescent="0.25">
      <c r="A3262" s="580" t="str">
        <f t="shared" si="298"/>
        <v/>
      </c>
      <c r="B3262" s="814"/>
      <c r="C3262" s="814"/>
      <c r="D3262" s="814"/>
      <c r="E3262" s="814"/>
      <c r="F3262" s="814"/>
      <c r="G3262" s="814"/>
      <c r="H3262" s="814"/>
      <c r="I3262" s="814"/>
      <c r="J3262" s="814"/>
      <c r="K3262" s="814"/>
      <c r="L3262" s="814"/>
      <c r="M3262" s="814"/>
      <c r="N3262" s="814"/>
      <c r="O3262" s="579">
        <f t="shared" si="296"/>
        <v>0</v>
      </c>
      <c r="P3262" s="585" t="e">
        <f t="shared" si="297"/>
        <v>#N/A</v>
      </c>
      <c r="Q3262" s="585"/>
      <c r="R3262" s="585"/>
      <c r="S3262" s="814"/>
      <c r="T3262" s="814"/>
      <c r="U3262" s="814"/>
      <c r="V3262" s="814"/>
    </row>
    <row r="3263" spans="1:22" ht="15.75" hidden="1" customHeight="1" thickBot="1" x14ac:dyDescent="0.25">
      <c r="A3263" s="580" t="str">
        <f t="shared" si="298"/>
        <v/>
      </c>
      <c r="B3263" s="814"/>
      <c r="C3263" s="814"/>
      <c r="D3263" s="814"/>
      <c r="E3263" s="814"/>
      <c r="F3263" s="814"/>
      <c r="G3263" s="814"/>
      <c r="H3263" s="814"/>
      <c r="I3263" s="814"/>
      <c r="J3263" s="814"/>
      <c r="K3263" s="814"/>
      <c r="L3263" s="814"/>
      <c r="M3263" s="814"/>
      <c r="N3263" s="814"/>
      <c r="O3263" s="579">
        <f t="shared" si="296"/>
        <v>0</v>
      </c>
      <c r="P3263" s="585" t="e">
        <f t="shared" si="297"/>
        <v>#N/A</v>
      </c>
      <c r="Q3263" s="585"/>
      <c r="R3263" s="585"/>
      <c r="S3263" s="814"/>
      <c r="T3263" s="814"/>
      <c r="U3263" s="814"/>
      <c r="V3263" s="814"/>
    </row>
    <row r="3264" spans="1:22" ht="15.75" hidden="1" customHeight="1" thickBot="1" x14ac:dyDescent="0.25">
      <c r="A3264" s="580" t="str">
        <f t="shared" si="298"/>
        <v/>
      </c>
      <c r="B3264" s="814"/>
      <c r="C3264" s="814"/>
      <c r="D3264" s="814"/>
      <c r="E3264" s="814"/>
      <c r="F3264" s="814"/>
      <c r="G3264" s="814"/>
      <c r="H3264" s="814"/>
      <c r="I3264" s="814"/>
      <c r="J3264" s="814"/>
      <c r="K3264" s="814"/>
      <c r="L3264" s="814"/>
      <c r="M3264" s="814"/>
      <c r="N3264" s="814"/>
      <c r="O3264" s="579">
        <f t="shared" si="296"/>
        <v>0</v>
      </c>
      <c r="P3264" s="585" t="e">
        <f t="shared" si="297"/>
        <v>#N/A</v>
      </c>
      <c r="Q3264" s="585"/>
      <c r="R3264" s="585"/>
      <c r="S3264" s="814"/>
      <c r="T3264" s="814"/>
      <c r="U3264" s="814"/>
      <c r="V3264" s="814"/>
    </row>
    <row r="3265" spans="1:22" ht="15.75" hidden="1" customHeight="1" thickBot="1" x14ac:dyDescent="0.25">
      <c r="A3265" s="580" t="str">
        <f t="shared" si="298"/>
        <v/>
      </c>
      <c r="B3265" s="814"/>
      <c r="C3265" s="814"/>
      <c r="D3265" s="814"/>
      <c r="E3265" s="814"/>
      <c r="F3265" s="814"/>
      <c r="G3265" s="814"/>
      <c r="H3265" s="814"/>
      <c r="I3265" s="814"/>
      <c r="J3265" s="814"/>
      <c r="K3265" s="814"/>
      <c r="L3265" s="814"/>
      <c r="M3265" s="814"/>
      <c r="N3265" s="814"/>
      <c r="O3265" s="579">
        <f t="shared" si="296"/>
        <v>0</v>
      </c>
      <c r="P3265" s="585" t="e">
        <f t="shared" si="297"/>
        <v>#N/A</v>
      </c>
      <c r="Q3265" s="585"/>
      <c r="R3265" s="585"/>
      <c r="S3265" s="814"/>
      <c r="T3265" s="814"/>
      <c r="U3265" s="814"/>
      <c r="V3265" s="814"/>
    </row>
    <row r="3266" spans="1:22" ht="15.75" hidden="1" customHeight="1" thickBot="1" x14ac:dyDescent="0.25">
      <c r="A3266" s="580" t="str">
        <f t="shared" si="298"/>
        <v/>
      </c>
      <c r="B3266" s="814"/>
      <c r="C3266" s="814"/>
      <c r="D3266" s="814"/>
      <c r="E3266" s="814"/>
      <c r="F3266" s="814"/>
      <c r="G3266" s="814"/>
      <c r="H3266" s="814"/>
      <c r="I3266" s="814"/>
      <c r="J3266" s="814"/>
      <c r="K3266" s="814"/>
      <c r="L3266" s="814"/>
      <c r="M3266" s="814"/>
      <c r="N3266" s="814"/>
      <c r="O3266" s="579">
        <f t="shared" si="296"/>
        <v>0</v>
      </c>
      <c r="P3266" s="585" t="e">
        <f t="shared" si="297"/>
        <v>#N/A</v>
      </c>
      <c r="Q3266" s="585"/>
      <c r="R3266" s="585"/>
      <c r="S3266" s="814"/>
      <c r="T3266" s="814"/>
      <c r="U3266" s="814"/>
      <c r="V3266" s="814"/>
    </row>
    <row r="3267" spans="1:22" ht="15.75" hidden="1" customHeight="1" thickBot="1" x14ac:dyDescent="0.25">
      <c r="A3267" s="580" t="str">
        <f t="shared" si="298"/>
        <v/>
      </c>
      <c r="B3267" s="814"/>
      <c r="C3267" s="814"/>
      <c r="D3267" s="814"/>
      <c r="E3267" s="814"/>
      <c r="F3267" s="814"/>
      <c r="G3267" s="814"/>
      <c r="H3267" s="814"/>
      <c r="I3267" s="814"/>
      <c r="J3267" s="814"/>
      <c r="K3267" s="814"/>
      <c r="L3267" s="814"/>
      <c r="M3267" s="814"/>
      <c r="N3267" s="814"/>
      <c r="O3267" s="579">
        <f t="shared" si="296"/>
        <v>0</v>
      </c>
      <c r="P3267" s="585" t="e">
        <f t="shared" si="297"/>
        <v>#N/A</v>
      </c>
      <c r="Q3267" s="585"/>
      <c r="R3267" s="585"/>
      <c r="S3267" s="814"/>
      <c r="T3267" s="814"/>
      <c r="U3267" s="814"/>
      <c r="V3267" s="814"/>
    </row>
    <row r="3268" spans="1:22" ht="15.75" hidden="1" customHeight="1" thickBot="1" x14ac:dyDescent="0.25">
      <c r="A3268" s="580" t="str">
        <f t="shared" si="298"/>
        <v/>
      </c>
      <c r="B3268" s="814"/>
      <c r="C3268" s="814"/>
      <c r="D3268" s="814"/>
      <c r="E3268" s="814"/>
      <c r="F3268" s="814"/>
      <c r="G3268" s="814"/>
      <c r="H3268" s="814"/>
      <c r="I3268" s="814"/>
      <c r="J3268" s="814"/>
      <c r="K3268" s="814"/>
      <c r="L3268" s="814"/>
      <c r="M3268" s="814"/>
      <c r="N3268" s="814"/>
      <c r="O3268" s="579">
        <f t="shared" si="296"/>
        <v>0</v>
      </c>
      <c r="P3268" s="585" t="e">
        <f t="shared" si="297"/>
        <v>#N/A</v>
      </c>
      <c r="Q3268" s="585"/>
      <c r="R3268" s="585"/>
      <c r="S3268" s="814"/>
      <c r="T3268" s="814"/>
      <c r="U3268" s="814"/>
      <c r="V3268" s="814"/>
    </row>
    <row r="3269" spans="1:22" ht="15.75" hidden="1" customHeight="1" thickBot="1" x14ac:dyDescent="0.25">
      <c r="A3269" s="580" t="str">
        <f t="shared" si="298"/>
        <v/>
      </c>
      <c r="B3269" s="814"/>
      <c r="C3269" s="814"/>
      <c r="D3269" s="814"/>
      <c r="E3269" s="814"/>
      <c r="F3269" s="814"/>
      <c r="G3269" s="814"/>
      <c r="H3269" s="814"/>
      <c r="I3269" s="814"/>
      <c r="J3269" s="814"/>
      <c r="K3269" s="814"/>
      <c r="L3269" s="814"/>
      <c r="M3269" s="814"/>
      <c r="N3269" s="814"/>
      <c r="O3269" s="579">
        <f t="shared" si="296"/>
        <v>0</v>
      </c>
      <c r="P3269" s="585" t="e">
        <f t="shared" si="297"/>
        <v>#N/A</v>
      </c>
      <c r="Q3269" s="585"/>
      <c r="R3269" s="585"/>
      <c r="S3269" s="814"/>
      <c r="T3269" s="814"/>
      <c r="U3269" s="814"/>
      <c r="V3269" s="814"/>
    </row>
    <row r="3270" spans="1:22" ht="15.75" hidden="1" customHeight="1" thickBot="1" x14ac:dyDescent="0.25">
      <c r="A3270" s="580" t="str">
        <f t="shared" si="298"/>
        <v/>
      </c>
      <c r="B3270" s="814"/>
      <c r="C3270" s="814"/>
      <c r="D3270" s="814"/>
      <c r="E3270" s="814"/>
      <c r="F3270" s="814"/>
      <c r="G3270" s="814"/>
      <c r="H3270" s="814"/>
      <c r="I3270" s="814"/>
      <c r="J3270" s="814"/>
      <c r="K3270" s="814"/>
      <c r="L3270" s="814"/>
      <c r="M3270" s="814"/>
      <c r="N3270" s="814"/>
      <c r="O3270" s="579">
        <f t="shared" si="296"/>
        <v>0</v>
      </c>
      <c r="P3270" s="585" t="e">
        <f t="shared" si="297"/>
        <v>#N/A</v>
      </c>
      <c r="Q3270" s="585"/>
      <c r="R3270" s="585"/>
      <c r="S3270" s="814"/>
      <c r="T3270" s="814"/>
      <c r="U3270" s="814"/>
      <c r="V3270" s="814"/>
    </row>
    <row r="3271" spans="1:22" ht="15.75" hidden="1" customHeight="1" thickBot="1" x14ac:dyDescent="0.25">
      <c r="A3271" s="580" t="str">
        <f t="shared" si="298"/>
        <v/>
      </c>
      <c r="B3271" s="814"/>
      <c r="C3271" s="814"/>
      <c r="D3271" s="814"/>
      <c r="E3271" s="814"/>
      <c r="F3271" s="814"/>
      <c r="G3271" s="814"/>
      <c r="H3271" s="814"/>
      <c r="I3271" s="814"/>
      <c r="J3271" s="814"/>
      <c r="K3271" s="814"/>
      <c r="L3271" s="814"/>
      <c r="M3271" s="814"/>
      <c r="N3271" s="814"/>
      <c r="O3271" s="579">
        <f t="shared" si="296"/>
        <v>0</v>
      </c>
      <c r="P3271" s="585" t="e">
        <f t="shared" si="297"/>
        <v>#N/A</v>
      </c>
      <c r="Q3271" s="585"/>
      <c r="R3271" s="585"/>
      <c r="S3271" s="814"/>
      <c r="T3271" s="814"/>
      <c r="U3271" s="814"/>
      <c r="V3271" s="814"/>
    </row>
    <row r="3272" spans="1:22" ht="15.75" hidden="1" customHeight="1" thickBot="1" x14ac:dyDescent="0.25">
      <c r="A3272" s="580" t="str">
        <f t="shared" si="298"/>
        <v/>
      </c>
      <c r="B3272" s="814"/>
      <c r="C3272" s="814"/>
      <c r="D3272" s="814"/>
      <c r="E3272" s="814"/>
      <c r="F3272" s="814"/>
      <c r="G3272" s="814"/>
      <c r="H3272" s="814"/>
      <c r="I3272" s="814"/>
      <c r="J3272" s="814"/>
      <c r="K3272" s="814"/>
      <c r="L3272" s="814"/>
      <c r="M3272" s="814"/>
      <c r="N3272" s="814"/>
      <c r="O3272" s="579">
        <f t="shared" si="296"/>
        <v>0</v>
      </c>
      <c r="P3272" s="585" t="e">
        <f t="shared" si="297"/>
        <v>#N/A</v>
      </c>
      <c r="Q3272" s="585"/>
      <c r="R3272" s="585"/>
      <c r="S3272" s="814"/>
      <c r="T3272" s="814"/>
      <c r="U3272" s="814"/>
      <c r="V3272" s="814"/>
    </row>
    <row r="3273" spans="1:22" ht="15.75" hidden="1" customHeight="1" thickBot="1" x14ac:dyDescent="0.25">
      <c r="A3273" s="580" t="str">
        <f t="shared" si="298"/>
        <v/>
      </c>
      <c r="B3273" s="814"/>
      <c r="C3273" s="814"/>
      <c r="D3273" s="814"/>
      <c r="E3273" s="814"/>
      <c r="F3273" s="814"/>
      <c r="G3273" s="814"/>
      <c r="H3273" s="814"/>
      <c r="I3273" s="814"/>
      <c r="J3273" s="814"/>
      <c r="K3273" s="814"/>
      <c r="L3273" s="814"/>
      <c r="M3273" s="814"/>
      <c r="N3273" s="814"/>
      <c r="O3273" s="579">
        <f t="shared" si="296"/>
        <v>0</v>
      </c>
      <c r="P3273" s="585" t="e">
        <f t="shared" si="297"/>
        <v>#N/A</v>
      </c>
      <c r="Q3273" s="585"/>
      <c r="R3273" s="585"/>
      <c r="S3273" s="814"/>
      <c r="T3273" s="814"/>
      <c r="U3273" s="814"/>
      <c r="V3273" s="814"/>
    </row>
    <row r="3274" spans="1:22" ht="15.75" hidden="1" customHeight="1" thickBot="1" x14ac:dyDescent="0.25">
      <c r="A3274" s="580" t="str">
        <f t="shared" si="298"/>
        <v/>
      </c>
      <c r="B3274" s="814"/>
      <c r="C3274" s="814"/>
      <c r="D3274" s="814"/>
      <c r="E3274" s="814"/>
      <c r="F3274" s="814"/>
      <c r="G3274" s="814"/>
      <c r="H3274" s="814"/>
      <c r="I3274" s="814"/>
      <c r="J3274" s="814"/>
      <c r="K3274" s="814"/>
      <c r="L3274" s="814"/>
      <c r="M3274" s="814"/>
      <c r="N3274" s="814"/>
      <c r="O3274" s="579">
        <f t="shared" si="296"/>
        <v>0</v>
      </c>
      <c r="P3274" s="585" t="e">
        <f t="shared" si="297"/>
        <v>#N/A</v>
      </c>
      <c r="Q3274" s="585"/>
      <c r="R3274" s="585"/>
      <c r="S3274" s="814"/>
      <c r="T3274" s="814"/>
      <c r="U3274" s="814"/>
      <c r="V3274" s="814"/>
    </row>
    <row r="3275" spans="1:22" ht="15.75" hidden="1" customHeight="1" thickBot="1" x14ac:dyDescent="0.25">
      <c r="A3275" s="580" t="str">
        <f t="shared" si="298"/>
        <v/>
      </c>
      <c r="B3275" s="814"/>
      <c r="C3275" s="814"/>
      <c r="D3275" s="814"/>
      <c r="E3275" s="814"/>
      <c r="F3275" s="814"/>
      <c r="G3275" s="814"/>
      <c r="H3275" s="814"/>
      <c r="I3275" s="814"/>
      <c r="J3275" s="814"/>
      <c r="K3275" s="814"/>
      <c r="L3275" s="814"/>
      <c r="M3275" s="814"/>
      <c r="N3275" s="814"/>
      <c r="O3275" s="579">
        <f t="shared" si="296"/>
        <v>0</v>
      </c>
      <c r="P3275" s="585" t="e">
        <f t="shared" si="297"/>
        <v>#N/A</v>
      </c>
      <c r="Q3275" s="585"/>
      <c r="R3275" s="585"/>
      <c r="S3275" s="814"/>
      <c r="T3275" s="814"/>
      <c r="U3275" s="814"/>
      <c r="V3275" s="814"/>
    </row>
    <row r="3276" spans="1:22" ht="15.75" hidden="1" customHeight="1" thickBot="1" x14ac:dyDescent="0.25">
      <c r="A3276" s="580" t="str">
        <f t="shared" si="298"/>
        <v/>
      </c>
      <c r="B3276" s="814"/>
      <c r="C3276" s="814"/>
      <c r="D3276" s="814"/>
      <c r="E3276" s="814"/>
      <c r="F3276" s="814"/>
      <c r="G3276" s="814"/>
      <c r="H3276" s="814"/>
      <c r="I3276" s="814"/>
      <c r="J3276" s="814"/>
      <c r="K3276" s="814"/>
      <c r="L3276" s="814"/>
      <c r="M3276" s="814"/>
      <c r="N3276" s="814"/>
      <c r="O3276" s="579">
        <f t="shared" si="296"/>
        <v>0</v>
      </c>
      <c r="P3276" s="585" t="e">
        <f t="shared" si="297"/>
        <v>#N/A</v>
      </c>
      <c r="Q3276" s="585"/>
      <c r="R3276" s="585"/>
      <c r="S3276" s="814"/>
      <c r="T3276" s="814"/>
      <c r="U3276" s="814"/>
      <c r="V3276" s="814"/>
    </row>
    <row r="3277" spans="1:22" ht="15.75" hidden="1" customHeight="1" thickBot="1" x14ac:dyDescent="0.25">
      <c r="A3277" s="580" t="str">
        <f t="shared" si="298"/>
        <v/>
      </c>
      <c r="B3277" s="814"/>
      <c r="C3277" s="814"/>
      <c r="D3277" s="814"/>
      <c r="E3277" s="814"/>
      <c r="F3277" s="814"/>
      <c r="G3277" s="814"/>
      <c r="H3277" s="814"/>
      <c r="I3277" s="814"/>
      <c r="J3277" s="814"/>
      <c r="K3277" s="814"/>
      <c r="L3277" s="814"/>
      <c r="M3277" s="814"/>
      <c r="N3277" s="814"/>
      <c r="O3277" s="579">
        <f t="shared" si="296"/>
        <v>0</v>
      </c>
      <c r="P3277" s="585" t="e">
        <f t="shared" si="297"/>
        <v>#N/A</v>
      </c>
      <c r="Q3277" s="585"/>
      <c r="R3277" s="585"/>
      <c r="S3277" s="814"/>
      <c r="T3277" s="814"/>
      <c r="U3277" s="814"/>
      <c r="V3277" s="814"/>
    </row>
    <row r="3278" spans="1:22" ht="15.75" hidden="1" customHeight="1" thickBot="1" x14ac:dyDescent="0.25">
      <c r="A3278" s="580" t="str">
        <f t="shared" si="298"/>
        <v/>
      </c>
      <c r="B3278" s="814"/>
      <c r="C3278" s="814"/>
      <c r="D3278" s="814"/>
      <c r="E3278" s="814"/>
      <c r="F3278" s="814"/>
      <c r="G3278" s="814"/>
      <c r="H3278" s="814"/>
      <c r="I3278" s="814"/>
      <c r="J3278" s="814"/>
      <c r="K3278" s="814"/>
      <c r="L3278" s="814"/>
      <c r="M3278" s="814"/>
      <c r="N3278" s="814"/>
      <c r="O3278" s="579">
        <f t="shared" si="296"/>
        <v>0</v>
      </c>
      <c r="P3278" s="585" t="e">
        <f t="shared" si="297"/>
        <v>#N/A</v>
      </c>
      <c r="Q3278" s="585"/>
      <c r="R3278" s="585"/>
      <c r="S3278" s="814"/>
      <c r="T3278" s="814"/>
      <c r="U3278" s="814"/>
      <c r="V3278" s="814"/>
    </row>
    <row r="3279" spans="1:22" ht="15.75" hidden="1" customHeight="1" thickBot="1" x14ac:dyDescent="0.25">
      <c r="A3279" s="580" t="str">
        <f t="shared" si="298"/>
        <v/>
      </c>
      <c r="B3279" s="814"/>
      <c r="C3279" s="814"/>
      <c r="D3279" s="814"/>
      <c r="E3279" s="814"/>
      <c r="F3279" s="814"/>
      <c r="G3279" s="814"/>
      <c r="H3279" s="814"/>
      <c r="I3279" s="814"/>
      <c r="J3279" s="814"/>
      <c r="K3279" s="814"/>
      <c r="L3279" s="814"/>
      <c r="M3279" s="814"/>
      <c r="N3279" s="814"/>
      <c r="O3279" s="579">
        <f t="shared" si="296"/>
        <v>0</v>
      </c>
      <c r="P3279" s="585" t="e">
        <f t="shared" si="297"/>
        <v>#N/A</v>
      </c>
      <c r="Q3279" s="585"/>
      <c r="R3279" s="585"/>
      <c r="S3279" s="814"/>
      <c r="T3279" s="814"/>
      <c r="U3279" s="814"/>
      <c r="V3279" s="814"/>
    </row>
    <row r="3280" spans="1:22" ht="15.75" hidden="1" customHeight="1" thickBot="1" x14ac:dyDescent="0.25">
      <c r="A3280" s="580" t="str">
        <f t="shared" si="298"/>
        <v/>
      </c>
      <c r="B3280" s="814"/>
      <c r="C3280" s="814"/>
      <c r="D3280" s="814"/>
      <c r="E3280" s="814"/>
      <c r="F3280" s="814"/>
      <c r="G3280" s="814"/>
      <c r="H3280" s="814"/>
      <c r="I3280" s="814"/>
      <c r="J3280" s="814"/>
      <c r="K3280" s="814"/>
      <c r="L3280" s="814"/>
      <c r="M3280" s="814"/>
      <c r="N3280" s="814"/>
      <c r="O3280" s="579">
        <f t="shared" si="296"/>
        <v>0</v>
      </c>
      <c r="P3280" s="585" t="e">
        <f t="shared" si="297"/>
        <v>#N/A</v>
      </c>
      <c r="Q3280" s="585"/>
      <c r="R3280" s="585"/>
      <c r="S3280" s="814"/>
      <c r="T3280" s="814"/>
      <c r="U3280" s="814"/>
      <c r="V3280" s="814"/>
    </row>
    <row r="3281" spans="1:22" ht="15.75" hidden="1" customHeight="1" thickBot="1" x14ac:dyDescent="0.25">
      <c r="A3281" s="580" t="str">
        <f t="shared" si="298"/>
        <v/>
      </c>
      <c r="B3281" s="814"/>
      <c r="C3281" s="814"/>
      <c r="D3281" s="814"/>
      <c r="E3281" s="814"/>
      <c r="F3281" s="814"/>
      <c r="G3281" s="814"/>
      <c r="H3281" s="814"/>
      <c r="I3281" s="814"/>
      <c r="J3281" s="814"/>
      <c r="K3281" s="814"/>
      <c r="L3281" s="814"/>
      <c r="M3281" s="814"/>
      <c r="N3281" s="814"/>
      <c r="O3281" s="579">
        <f t="shared" si="296"/>
        <v>0</v>
      </c>
      <c r="P3281" s="585" t="e">
        <f t="shared" si="297"/>
        <v>#N/A</v>
      </c>
      <c r="Q3281" s="585"/>
      <c r="R3281" s="585"/>
      <c r="S3281" s="814"/>
      <c r="T3281" s="814"/>
      <c r="U3281" s="814"/>
      <c r="V3281" s="814"/>
    </row>
    <row r="3282" spans="1:22" ht="15.75" hidden="1" customHeight="1" thickBot="1" x14ac:dyDescent="0.25">
      <c r="A3282" s="580" t="str">
        <f t="shared" si="298"/>
        <v/>
      </c>
      <c r="B3282" s="814"/>
      <c r="C3282" s="814"/>
      <c r="D3282" s="814"/>
      <c r="E3282" s="814"/>
      <c r="F3282" s="814"/>
      <c r="G3282" s="814"/>
      <c r="H3282" s="814"/>
      <c r="I3282" s="814"/>
      <c r="J3282" s="814"/>
      <c r="K3282" s="814"/>
      <c r="L3282" s="814"/>
      <c r="M3282" s="814"/>
      <c r="N3282" s="814"/>
      <c r="O3282" s="579">
        <f t="shared" si="296"/>
        <v>0</v>
      </c>
      <c r="P3282" s="585" t="e">
        <f t="shared" si="297"/>
        <v>#N/A</v>
      </c>
      <c r="Q3282" s="585"/>
      <c r="R3282" s="585"/>
      <c r="S3282" s="814"/>
      <c r="T3282" s="814"/>
      <c r="U3282" s="814"/>
      <c r="V3282" s="814"/>
    </row>
    <row r="3283" spans="1:22" ht="15.75" hidden="1" customHeight="1" thickBot="1" x14ac:dyDescent="0.25">
      <c r="A3283" s="580" t="str">
        <f t="shared" si="298"/>
        <v/>
      </c>
      <c r="B3283" s="814"/>
      <c r="C3283" s="814"/>
      <c r="D3283" s="814"/>
      <c r="E3283" s="814"/>
      <c r="F3283" s="814"/>
      <c r="G3283" s="814"/>
      <c r="H3283" s="814"/>
      <c r="I3283" s="814"/>
      <c r="J3283" s="814"/>
      <c r="K3283" s="814"/>
      <c r="L3283" s="814"/>
      <c r="M3283" s="814"/>
      <c r="N3283" s="814"/>
      <c r="O3283" s="579">
        <f t="shared" si="296"/>
        <v>0</v>
      </c>
      <c r="P3283" s="585" t="e">
        <f t="shared" si="297"/>
        <v>#N/A</v>
      </c>
      <c r="Q3283" s="585"/>
      <c r="R3283" s="585"/>
      <c r="S3283" s="814"/>
      <c r="T3283" s="814"/>
      <c r="U3283" s="814"/>
      <c r="V3283" s="814"/>
    </row>
    <row r="3284" spans="1:22" ht="15.75" hidden="1" customHeight="1" thickBot="1" x14ac:dyDescent="0.25">
      <c r="A3284" s="580" t="str">
        <f t="shared" si="298"/>
        <v/>
      </c>
      <c r="B3284" s="814"/>
      <c r="C3284" s="814"/>
      <c r="D3284" s="814"/>
      <c r="E3284" s="814"/>
      <c r="F3284" s="814"/>
      <c r="G3284" s="814"/>
      <c r="H3284" s="814"/>
      <c r="I3284" s="814"/>
      <c r="J3284" s="814"/>
      <c r="K3284" s="814"/>
      <c r="L3284" s="814"/>
      <c r="M3284" s="814"/>
      <c r="N3284" s="814"/>
      <c r="O3284" s="579">
        <f t="shared" si="296"/>
        <v>0</v>
      </c>
      <c r="P3284" s="585" t="e">
        <f t="shared" si="297"/>
        <v>#N/A</v>
      </c>
      <c r="Q3284" s="585"/>
      <c r="R3284" s="585"/>
      <c r="S3284" s="814"/>
      <c r="T3284" s="814"/>
      <c r="U3284" s="814"/>
      <c r="V3284" s="814"/>
    </row>
    <row r="3285" spans="1:22" ht="15.75" hidden="1" customHeight="1" thickBot="1" x14ac:dyDescent="0.25">
      <c r="A3285" s="580" t="str">
        <f t="shared" si="298"/>
        <v/>
      </c>
      <c r="B3285" s="814"/>
      <c r="C3285" s="814"/>
      <c r="D3285" s="814"/>
      <c r="E3285" s="814"/>
      <c r="F3285" s="814"/>
      <c r="G3285" s="814"/>
      <c r="H3285" s="814"/>
      <c r="I3285" s="814"/>
      <c r="J3285" s="814"/>
      <c r="K3285" s="814"/>
      <c r="L3285" s="814"/>
      <c r="M3285" s="814"/>
      <c r="N3285" s="814"/>
      <c r="O3285" s="579">
        <f t="shared" si="296"/>
        <v>0</v>
      </c>
      <c r="P3285" s="585" t="e">
        <f t="shared" si="297"/>
        <v>#N/A</v>
      </c>
      <c r="Q3285" s="585"/>
      <c r="R3285" s="585"/>
      <c r="S3285" s="814"/>
      <c r="T3285" s="814"/>
      <c r="U3285" s="814"/>
      <c r="V3285" s="814"/>
    </row>
    <row r="3286" spans="1:22" ht="15.75" hidden="1" customHeight="1" thickBot="1" x14ac:dyDescent="0.25">
      <c r="A3286" s="580" t="str">
        <f t="shared" si="298"/>
        <v/>
      </c>
      <c r="B3286" s="814"/>
      <c r="C3286" s="814"/>
      <c r="D3286" s="814"/>
      <c r="E3286" s="814"/>
      <c r="F3286" s="814"/>
      <c r="G3286" s="814"/>
      <c r="H3286" s="814"/>
      <c r="I3286" s="814"/>
      <c r="J3286" s="814"/>
      <c r="K3286" s="814"/>
      <c r="L3286" s="814"/>
      <c r="M3286" s="814"/>
      <c r="N3286" s="814"/>
      <c r="O3286" s="579">
        <f t="shared" si="296"/>
        <v>0</v>
      </c>
      <c r="P3286" s="585" t="e">
        <f t="shared" si="297"/>
        <v>#N/A</v>
      </c>
      <c r="Q3286" s="585"/>
      <c r="R3286" s="585"/>
      <c r="S3286" s="814"/>
      <c r="T3286" s="814"/>
      <c r="U3286" s="814"/>
      <c r="V3286" s="814"/>
    </row>
    <row r="3287" spans="1:22" ht="15.75" hidden="1" customHeight="1" thickBot="1" x14ac:dyDescent="0.25">
      <c r="A3287" s="580" t="str">
        <f t="shared" si="298"/>
        <v/>
      </c>
      <c r="B3287" s="814"/>
      <c r="C3287" s="814"/>
      <c r="D3287" s="814"/>
      <c r="E3287" s="814"/>
      <c r="F3287" s="814"/>
      <c r="G3287" s="814"/>
      <c r="H3287" s="814"/>
      <c r="I3287" s="814"/>
      <c r="J3287" s="814"/>
      <c r="K3287" s="814"/>
      <c r="L3287" s="814"/>
      <c r="M3287" s="814"/>
      <c r="N3287" s="814"/>
      <c r="O3287" s="579">
        <f t="shared" si="296"/>
        <v>0</v>
      </c>
      <c r="P3287" s="585" t="e">
        <f t="shared" si="297"/>
        <v>#N/A</v>
      </c>
      <c r="Q3287" s="585"/>
      <c r="R3287" s="585"/>
      <c r="S3287" s="814"/>
      <c r="T3287" s="814"/>
      <c r="U3287" s="814"/>
      <c r="V3287" s="814"/>
    </row>
    <row r="3288" spans="1:22" ht="15.75" hidden="1" customHeight="1" thickBot="1" x14ac:dyDescent="0.25">
      <c r="A3288" s="580" t="str">
        <f t="shared" si="298"/>
        <v/>
      </c>
      <c r="B3288" s="814"/>
      <c r="C3288" s="814"/>
      <c r="D3288" s="814"/>
      <c r="E3288" s="814"/>
      <c r="F3288" s="814"/>
      <c r="G3288" s="814"/>
      <c r="H3288" s="814"/>
      <c r="I3288" s="814"/>
      <c r="J3288" s="814"/>
      <c r="K3288" s="814"/>
      <c r="L3288" s="814"/>
      <c r="M3288" s="814"/>
      <c r="N3288" s="814"/>
      <c r="O3288" s="579">
        <f t="shared" si="296"/>
        <v>0</v>
      </c>
      <c r="P3288" s="585" t="e">
        <f t="shared" si="297"/>
        <v>#N/A</v>
      </c>
      <c r="Q3288" s="585"/>
      <c r="R3288" s="585"/>
      <c r="S3288" s="814"/>
      <c r="T3288" s="814"/>
      <c r="U3288" s="814"/>
      <c r="V3288" s="814"/>
    </row>
    <row r="3289" spans="1:22" ht="15.75" hidden="1" customHeight="1" thickBot="1" x14ac:dyDescent="0.25">
      <c r="A3289" s="580" t="str">
        <f t="shared" si="298"/>
        <v/>
      </c>
      <c r="B3289" s="814"/>
      <c r="C3289" s="814"/>
      <c r="D3289" s="814"/>
      <c r="E3289" s="814"/>
      <c r="F3289" s="814"/>
      <c r="G3289" s="814"/>
      <c r="H3289" s="814"/>
      <c r="I3289" s="814"/>
      <c r="J3289" s="814"/>
      <c r="K3289" s="814"/>
      <c r="L3289" s="814"/>
      <c r="M3289" s="814"/>
      <c r="N3289" s="814"/>
      <c r="O3289" s="579">
        <f t="shared" si="296"/>
        <v>0</v>
      </c>
      <c r="P3289" s="585" t="e">
        <f t="shared" si="297"/>
        <v>#N/A</v>
      </c>
      <c r="Q3289" s="585"/>
      <c r="R3289" s="585"/>
      <c r="S3289" s="814"/>
      <c r="T3289" s="814"/>
      <c r="U3289" s="814"/>
      <c r="V3289" s="814"/>
    </row>
    <row r="3290" spans="1:22" ht="15.75" hidden="1" customHeight="1" thickBot="1" x14ac:dyDescent="0.25">
      <c r="A3290" s="580" t="str">
        <f t="shared" si="298"/>
        <v/>
      </c>
      <c r="B3290" s="814"/>
      <c r="C3290" s="814"/>
      <c r="D3290" s="814"/>
      <c r="E3290" s="814"/>
      <c r="F3290" s="814"/>
      <c r="G3290" s="814"/>
      <c r="H3290" s="814"/>
      <c r="I3290" s="814"/>
      <c r="J3290" s="814"/>
      <c r="K3290" s="814"/>
      <c r="L3290" s="814"/>
      <c r="M3290" s="814"/>
      <c r="N3290" s="814"/>
      <c r="O3290" s="579">
        <f t="shared" si="296"/>
        <v>0</v>
      </c>
      <c r="P3290" s="585" t="e">
        <f t="shared" si="297"/>
        <v>#N/A</v>
      </c>
      <c r="Q3290" s="585"/>
      <c r="R3290" s="585"/>
      <c r="S3290" s="814"/>
      <c r="T3290" s="814"/>
      <c r="U3290" s="814"/>
      <c r="V3290" s="814"/>
    </row>
    <row r="3291" spans="1:22" ht="15.75" hidden="1" customHeight="1" thickBot="1" x14ac:dyDescent="0.25">
      <c r="A3291" s="580" t="str">
        <f t="shared" si="298"/>
        <v/>
      </c>
      <c r="B3291" s="814"/>
      <c r="C3291" s="814"/>
      <c r="D3291" s="814"/>
      <c r="E3291" s="814"/>
      <c r="F3291" s="814"/>
      <c r="G3291" s="814"/>
      <c r="H3291" s="814"/>
      <c r="I3291" s="814"/>
      <c r="J3291" s="814"/>
      <c r="K3291" s="814"/>
      <c r="L3291" s="814"/>
      <c r="M3291" s="814"/>
      <c r="N3291" s="814"/>
      <c r="O3291" s="579">
        <f t="shared" si="296"/>
        <v>0</v>
      </c>
      <c r="P3291" s="585" t="e">
        <f t="shared" si="297"/>
        <v>#N/A</v>
      </c>
      <c r="Q3291" s="585"/>
      <c r="R3291" s="585"/>
      <c r="S3291" s="814"/>
      <c r="T3291" s="814"/>
      <c r="U3291" s="814"/>
      <c r="V3291" s="814"/>
    </row>
    <row r="3292" spans="1:22" ht="15.75" hidden="1" customHeight="1" thickBot="1" x14ac:dyDescent="0.25">
      <c r="A3292" s="580" t="str">
        <f t="shared" si="298"/>
        <v/>
      </c>
      <c r="B3292" s="814"/>
      <c r="C3292" s="814"/>
      <c r="D3292" s="814"/>
      <c r="E3292" s="814"/>
      <c r="F3292" s="814"/>
      <c r="G3292" s="814"/>
      <c r="H3292" s="814"/>
      <c r="I3292" s="814"/>
      <c r="J3292" s="814"/>
      <c r="K3292" s="814"/>
      <c r="L3292" s="814"/>
      <c r="M3292" s="814"/>
      <c r="N3292" s="814"/>
      <c r="O3292" s="579">
        <f t="shared" si="296"/>
        <v>0</v>
      </c>
      <c r="P3292" s="585" t="e">
        <f t="shared" si="297"/>
        <v>#N/A</v>
      </c>
      <c r="Q3292" s="585"/>
      <c r="R3292" s="585"/>
      <c r="S3292" s="814"/>
      <c r="T3292" s="814"/>
      <c r="U3292" s="814"/>
      <c r="V3292" s="814"/>
    </row>
    <row r="3293" spans="1:22" ht="15.75" hidden="1" customHeight="1" thickBot="1" x14ac:dyDescent="0.25">
      <c r="A3293" s="580" t="str">
        <f t="shared" si="298"/>
        <v/>
      </c>
      <c r="B3293" s="814"/>
      <c r="C3293" s="814"/>
      <c r="D3293" s="814"/>
      <c r="E3293" s="814"/>
      <c r="F3293" s="814"/>
      <c r="G3293" s="814"/>
      <c r="H3293" s="814"/>
      <c r="I3293" s="814"/>
      <c r="J3293" s="814"/>
      <c r="K3293" s="814"/>
      <c r="L3293" s="814"/>
      <c r="M3293" s="814"/>
      <c r="N3293" s="814"/>
      <c r="O3293" s="579">
        <f t="shared" si="296"/>
        <v>0</v>
      </c>
      <c r="P3293" s="585" t="e">
        <f t="shared" si="297"/>
        <v>#N/A</v>
      </c>
      <c r="Q3293" s="585"/>
      <c r="R3293" s="585"/>
      <c r="S3293" s="814"/>
      <c r="T3293" s="814"/>
      <c r="U3293" s="814"/>
      <c r="V3293" s="814"/>
    </row>
    <row r="3294" spans="1:22" ht="15.75" hidden="1" customHeight="1" thickBot="1" x14ac:dyDescent="0.25">
      <c r="A3294" s="580" t="str">
        <f t="shared" si="298"/>
        <v/>
      </c>
      <c r="B3294" s="814"/>
      <c r="C3294" s="814"/>
      <c r="D3294" s="814"/>
      <c r="E3294" s="814"/>
      <c r="F3294" s="814"/>
      <c r="G3294" s="814"/>
      <c r="H3294" s="814"/>
      <c r="I3294" s="814"/>
      <c r="J3294" s="814"/>
      <c r="K3294" s="814"/>
      <c r="L3294" s="814"/>
      <c r="M3294" s="814"/>
      <c r="N3294" s="814"/>
      <c r="O3294" s="579">
        <f t="shared" si="296"/>
        <v>0</v>
      </c>
      <c r="P3294" s="585" t="e">
        <f t="shared" si="297"/>
        <v>#N/A</v>
      </c>
      <c r="Q3294" s="585"/>
      <c r="R3294" s="585"/>
      <c r="S3294" s="814"/>
      <c r="T3294" s="814"/>
      <c r="U3294" s="814"/>
      <c r="V3294" s="814"/>
    </row>
    <row r="3295" spans="1:22" ht="15.75" hidden="1" customHeight="1" thickBot="1" x14ac:dyDescent="0.25">
      <c r="A3295" s="580" t="str">
        <f t="shared" si="298"/>
        <v/>
      </c>
      <c r="B3295" s="814"/>
      <c r="C3295" s="814"/>
      <c r="D3295" s="814"/>
      <c r="E3295" s="814"/>
      <c r="F3295" s="814"/>
      <c r="G3295" s="814"/>
      <c r="H3295" s="814"/>
      <c r="I3295" s="814"/>
      <c r="J3295" s="814"/>
      <c r="K3295" s="814"/>
      <c r="L3295" s="814"/>
      <c r="M3295" s="814"/>
      <c r="N3295" s="814"/>
      <c r="O3295" s="579">
        <f t="shared" si="296"/>
        <v>0</v>
      </c>
      <c r="P3295" s="585" t="e">
        <f t="shared" si="297"/>
        <v>#N/A</v>
      </c>
      <c r="Q3295" s="585"/>
      <c r="R3295" s="585"/>
      <c r="S3295" s="814"/>
      <c r="T3295" s="814"/>
      <c r="U3295" s="814"/>
      <c r="V3295" s="814"/>
    </row>
    <row r="3296" spans="1:22" ht="15.75" hidden="1" customHeight="1" thickBot="1" x14ac:dyDescent="0.25">
      <c r="A3296" s="580" t="str">
        <f t="shared" si="298"/>
        <v/>
      </c>
      <c r="B3296" s="814"/>
      <c r="C3296" s="814"/>
      <c r="D3296" s="814"/>
      <c r="E3296" s="814"/>
      <c r="F3296" s="814"/>
      <c r="G3296" s="814"/>
      <c r="H3296" s="814"/>
      <c r="I3296" s="814"/>
      <c r="J3296" s="814"/>
      <c r="K3296" s="814"/>
      <c r="L3296" s="814"/>
      <c r="M3296" s="814"/>
      <c r="N3296" s="814"/>
      <c r="O3296" s="579">
        <f t="shared" si="296"/>
        <v>0</v>
      </c>
      <c r="P3296" s="585" t="e">
        <f t="shared" si="297"/>
        <v>#N/A</v>
      </c>
      <c r="Q3296" s="585"/>
      <c r="R3296" s="585"/>
      <c r="S3296" s="814"/>
      <c r="T3296" s="814"/>
      <c r="U3296" s="814"/>
      <c r="V3296" s="814"/>
    </row>
    <row r="3297" spans="1:22" ht="15.75" hidden="1" customHeight="1" thickBot="1" x14ac:dyDescent="0.25">
      <c r="A3297" s="580" t="str">
        <f t="shared" si="298"/>
        <v/>
      </c>
      <c r="B3297" s="814"/>
      <c r="C3297" s="814"/>
      <c r="D3297" s="814"/>
      <c r="E3297" s="814"/>
      <c r="F3297" s="814"/>
      <c r="G3297" s="814"/>
      <c r="H3297" s="814"/>
      <c r="I3297" s="814"/>
      <c r="J3297" s="814"/>
      <c r="K3297" s="814"/>
      <c r="L3297" s="814"/>
      <c r="M3297" s="814"/>
      <c r="N3297" s="814"/>
      <c r="O3297" s="579">
        <f t="shared" si="296"/>
        <v>0</v>
      </c>
      <c r="P3297" s="585" t="e">
        <f t="shared" si="297"/>
        <v>#N/A</v>
      </c>
      <c r="Q3297" s="585"/>
      <c r="R3297" s="585"/>
      <c r="S3297" s="814"/>
      <c r="T3297" s="814"/>
      <c r="U3297" s="814"/>
      <c r="V3297" s="814"/>
    </row>
    <row r="3298" spans="1:22" ht="15.75" hidden="1" customHeight="1" thickBot="1" x14ac:dyDescent="0.25">
      <c r="A3298" s="580" t="str">
        <f t="shared" si="298"/>
        <v/>
      </c>
      <c r="B3298" s="814"/>
      <c r="C3298" s="814"/>
      <c r="D3298" s="814"/>
      <c r="E3298" s="814"/>
      <c r="F3298" s="814"/>
      <c r="G3298" s="814"/>
      <c r="H3298" s="814"/>
      <c r="I3298" s="814"/>
      <c r="J3298" s="814"/>
      <c r="K3298" s="814"/>
      <c r="L3298" s="814"/>
      <c r="M3298" s="814"/>
      <c r="N3298" s="814"/>
      <c r="O3298" s="579">
        <f t="shared" si="296"/>
        <v>0</v>
      </c>
      <c r="P3298" s="585" t="e">
        <f t="shared" si="297"/>
        <v>#N/A</v>
      </c>
      <c r="Q3298" s="585"/>
      <c r="R3298" s="585"/>
      <c r="S3298" s="814"/>
      <c r="T3298" s="814"/>
      <c r="U3298" s="814"/>
      <c r="V3298" s="814"/>
    </row>
    <row r="3299" spans="1:22" ht="15.75" hidden="1" customHeight="1" thickBot="1" x14ac:dyDescent="0.25">
      <c r="A3299" s="580" t="str">
        <f t="shared" si="298"/>
        <v/>
      </c>
      <c r="B3299" s="814"/>
      <c r="C3299" s="814"/>
      <c r="D3299" s="814"/>
      <c r="E3299" s="814"/>
      <c r="F3299" s="814"/>
      <c r="G3299" s="814"/>
      <c r="H3299" s="814"/>
      <c r="I3299" s="814"/>
      <c r="J3299" s="814"/>
      <c r="K3299" s="814"/>
      <c r="L3299" s="814"/>
      <c r="M3299" s="814"/>
      <c r="N3299" s="814"/>
      <c r="O3299" s="579">
        <f t="shared" si="296"/>
        <v>0</v>
      </c>
      <c r="P3299" s="585" t="e">
        <f t="shared" si="297"/>
        <v>#N/A</v>
      </c>
      <c r="Q3299" s="585"/>
      <c r="R3299" s="585"/>
      <c r="S3299" s="814"/>
      <c r="T3299" s="814"/>
      <c r="U3299" s="814"/>
      <c r="V3299" s="814"/>
    </row>
    <row r="3300" spans="1:22" ht="15.75" hidden="1" customHeight="1" thickBot="1" x14ac:dyDescent="0.25">
      <c r="A3300" s="580" t="str">
        <f t="shared" si="298"/>
        <v/>
      </c>
      <c r="B3300" s="814"/>
      <c r="C3300" s="814"/>
      <c r="D3300" s="814"/>
      <c r="E3300" s="814"/>
      <c r="F3300" s="814"/>
      <c r="G3300" s="814"/>
      <c r="H3300" s="814"/>
      <c r="I3300" s="814"/>
      <c r="J3300" s="814"/>
      <c r="K3300" s="814"/>
      <c r="L3300" s="814"/>
      <c r="M3300" s="814"/>
      <c r="N3300" s="814"/>
      <c r="O3300" s="579">
        <f t="shared" si="296"/>
        <v>0</v>
      </c>
      <c r="P3300" s="585" t="e">
        <f t="shared" si="297"/>
        <v>#N/A</v>
      </c>
      <c r="Q3300" s="585"/>
      <c r="R3300" s="585"/>
      <c r="S3300" s="814"/>
      <c r="T3300" s="814"/>
      <c r="U3300" s="814"/>
      <c r="V3300" s="814"/>
    </row>
    <row r="3301" spans="1:22" ht="15.75" hidden="1" customHeight="1" thickBot="1" x14ac:dyDescent="0.25">
      <c r="A3301" s="580" t="str">
        <f t="shared" si="298"/>
        <v/>
      </c>
      <c r="B3301" s="814"/>
      <c r="C3301" s="814"/>
      <c r="D3301" s="814"/>
      <c r="E3301" s="814"/>
      <c r="F3301" s="814"/>
      <c r="G3301" s="814"/>
      <c r="H3301" s="814"/>
      <c r="I3301" s="814"/>
      <c r="J3301" s="814"/>
      <c r="K3301" s="814"/>
      <c r="L3301" s="814"/>
      <c r="M3301" s="814"/>
      <c r="N3301" s="814"/>
      <c r="O3301" s="579">
        <f t="shared" si="296"/>
        <v>0</v>
      </c>
      <c r="P3301" s="585" t="e">
        <f t="shared" si="297"/>
        <v>#N/A</v>
      </c>
      <c r="Q3301" s="585"/>
      <c r="R3301" s="585"/>
      <c r="S3301" s="814"/>
      <c r="T3301" s="814"/>
      <c r="U3301" s="814"/>
      <c r="V3301" s="814"/>
    </row>
    <row r="3302" spans="1:22" ht="15.75" hidden="1" customHeight="1" thickBot="1" x14ac:dyDescent="0.25">
      <c r="A3302" s="580" t="str">
        <f t="shared" si="298"/>
        <v/>
      </c>
      <c r="B3302" s="814"/>
      <c r="C3302" s="814"/>
      <c r="D3302" s="814"/>
      <c r="E3302" s="814"/>
      <c r="F3302" s="814"/>
      <c r="G3302" s="814"/>
      <c r="H3302" s="814"/>
      <c r="I3302" s="814"/>
      <c r="J3302" s="814"/>
      <c r="K3302" s="814"/>
      <c r="L3302" s="814"/>
      <c r="M3302" s="814"/>
      <c r="N3302" s="814"/>
      <c r="O3302" s="579">
        <f t="shared" si="296"/>
        <v>0</v>
      </c>
      <c r="P3302" s="585" t="e">
        <f t="shared" si="297"/>
        <v>#N/A</v>
      </c>
      <c r="Q3302" s="585"/>
      <c r="R3302" s="585"/>
      <c r="S3302" s="814"/>
      <c r="T3302" s="814"/>
      <c r="U3302" s="814"/>
      <c r="V3302" s="814"/>
    </row>
    <row r="3303" spans="1:22" ht="15.75" hidden="1" customHeight="1" thickBot="1" x14ac:dyDescent="0.25">
      <c r="A3303" s="580" t="str">
        <f t="shared" si="298"/>
        <v/>
      </c>
      <c r="B3303" s="814"/>
      <c r="C3303" s="814"/>
      <c r="D3303" s="814"/>
      <c r="E3303" s="814"/>
      <c r="F3303" s="814"/>
      <c r="G3303" s="814"/>
      <c r="H3303" s="814"/>
      <c r="I3303" s="814"/>
      <c r="J3303" s="814"/>
      <c r="K3303" s="814"/>
      <c r="L3303" s="814"/>
      <c r="M3303" s="814"/>
      <c r="N3303" s="814"/>
      <c r="O3303" s="579">
        <f t="shared" si="296"/>
        <v>0</v>
      </c>
      <c r="P3303" s="585" t="e">
        <f t="shared" si="297"/>
        <v>#N/A</v>
      </c>
      <c r="Q3303" s="585"/>
      <c r="R3303" s="585"/>
      <c r="S3303" s="814"/>
      <c r="T3303" s="814"/>
      <c r="U3303" s="814"/>
      <c r="V3303" s="814"/>
    </row>
    <row r="3304" spans="1:22" ht="15.75" hidden="1" customHeight="1" thickBot="1" x14ac:dyDescent="0.25">
      <c r="A3304" s="580" t="str">
        <f t="shared" si="298"/>
        <v/>
      </c>
      <c r="B3304" s="814"/>
      <c r="C3304" s="814"/>
      <c r="D3304" s="814"/>
      <c r="E3304" s="814"/>
      <c r="F3304" s="814"/>
      <c r="G3304" s="814"/>
      <c r="H3304" s="814"/>
      <c r="I3304" s="814"/>
      <c r="J3304" s="814"/>
      <c r="K3304" s="814"/>
      <c r="L3304" s="814"/>
      <c r="M3304" s="814"/>
      <c r="N3304" s="814"/>
      <c r="O3304" s="579">
        <f t="shared" si="296"/>
        <v>0</v>
      </c>
      <c r="P3304" s="585" t="e">
        <f t="shared" si="297"/>
        <v>#N/A</v>
      </c>
      <c r="Q3304" s="585"/>
      <c r="R3304" s="585"/>
      <c r="S3304" s="814"/>
      <c r="T3304" s="814"/>
      <c r="U3304" s="814"/>
      <c r="V3304" s="814"/>
    </row>
    <row r="3305" spans="1:22" ht="15.75" hidden="1" customHeight="1" thickBot="1" x14ac:dyDescent="0.25">
      <c r="A3305" s="580" t="str">
        <f t="shared" si="298"/>
        <v/>
      </c>
      <c r="B3305" s="814"/>
      <c r="C3305" s="814"/>
      <c r="D3305" s="814"/>
      <c r="E3305" s="814"/>
      <c r="F3305" s="814"/>
      <c r="G3305" s="814"/>
      <c r="H3305" s="814"/>
      <c r="I3305" s="814"/>
      <c r="J3305" s="814"/>
      <c r="K3305" s="814"/>
      <c r="L3305" s="814"/>
      <c r="M3305" s="814"/>
      <c r="N3305" s="814"/>
      <c r="O3305" s="579">
        <f t="shared" si="296"/>
        <v>0</v>
      </c>
      <c r="P3305" s="585" t="e">
        <f t="shared" si="297"/>
        <v>#N/A</v>
      </c>
      <c r="Q3305" s="585"/>
      <c r="R3305" s="585"/>
      <c r="S3305" s="814"/>
      <c r="T3305" s="814"/>
      <c r="U3305" s="814"/>
      <c r="V3305" s="814"/>
    </row>
    <row r="3306" spans="1:22" ht="15.75" hidden="1" customHeight="1" thickBot="1" x14ac:dyDescent="0.25">
      <c r="A3306" s="580" t="str">
        <f t="shared" si="298"/>
        <v/>
      </c>
      <c r="B3306" s="814"/>
      <c r="C3306" s="814"/>
      <c r="D3306" s="814"/>
      <c r="E3306" s="814"/>
      <c r="F3306" s="814"/>
      <c r="G3306" s="814"/>
      <c r="H3306" s="814"/>
      <c r="I3306" s="814"/>
      <c r="J3306" s="814"/>
      <c r="K3306" s="814"/>
      <c r="L3306" s="814"/>
      <c r="M3306" s="814"/>
      <c r="N3306" s="814"/>
      <c r="O3306" s="579">
        <f t="shared" si="296"/>
        <v>0</v>
      </c>
      <c r="P3306" s="585" t="e">
        <f t="shared" si="297"/>
        <v>#N/A</v>
      </c>
      <c r="Q3306" s="585"/>
      <c r="R3306" s="585"/>
      <c r="S3306" s="814"/>
      <c r="T3306" s="814"/>
      <c r="U3306" s="814"/>
      <c r="V3306" s="814"/>
    </row>
    <row r="3307" spans="1:22" ht="15.75" hidden="1" customHeight="1" thickBot="1" x14ac:dyDescent="0.25">
      <c r="A3307" s="580" t="str">
        <f t="shared" si="298"/>
        <v/>
      </c>
      <c r="B3307" s="814"/>
      <c r="C3307" s="814"/>
      <c r="D3307" s="814"/>
      <c r="E3307" s="814"/>
      <c r="F3307" s="814"/>
      <c r="G3307" s="814"/>
      <c r="H3307" s="814"/>
      <c r="I3307" s="814"/>
      <c r="J3307" s="814"/>
      <c r="K3307" s="814"/>
      <c r="L3307" s="814"/>
      <c r="M3307" s="814"/>
      <c r="N3307" s="814"/>
      <c r="O3307" s="579">
        <f t="shared" si="296"/>
        <v>0</v>
      </c>
      <c r="P3307" s="585" t="e">
        <f t="shared" si="297"/>
        <v>#N/A</v>
      </c>
      <c r="Q3307" s="585"/>
      <c r="R3307" s="585"/>
      <c r="S3307" s="814"/>
      <c r="T3307" s="814"/>
      <c r="U3307" s="814"/>
      <c r="V3307" s="814"/>
    </row>
    <row r="3308" spans="1:22" ht="15.75" hidden="1" customHeight="1" thickBot="1" x14ac:dyDescent="0.25">
      <c r="A3308" s="580" t="str">
        <f t="shared" si="298"/>
        <v/>
      </c>
      <c r="B3308" s="814"/>
      <c r="C3308" s="814"/>
      <c r="D3308" s="814"/>
      <c r="E3308" s="814"/>
      <c r="F3308" s="814"/>
      <c r="G3308" s="814"/>
      <c r="H3308" s="814"/>
      <c r="I3308" s="814"/>
      <c r="J3308" s="814"/>
      <c r="K3308" s="814"/>
      <c r="L3308" s="814"/>
      <c r="M3308" s="814"/>
      <c r="N3308" s="814"/>
      <c r="O3308" s="579">
        <f t="shared" si="296"/>
        <v>0</v>
      </c>
      <c r="P3308" s="585" t="e">
        <f t="shared" si="297"/>
        <v>#N/A</v>
      </c>
      <c r="Q3308" s="585"/>
      <c r="R3308" s="585"/>
      <c r="S3308" s="814"/>
      <c r="T3308" s="814"/>
      <c r="U3308" s="814"/>
      <c r="V3308" s="814"/>
    </row>
    <row r="3309" spans="1:22" ht="15.75" hidden="1" customHeight="1" thickBot="1" x14ac:dyDescent="0.25">
      <c r="A3309" s="580" t="str">
        <f t="shared" si="298"/>
        <v/>
      </c>
      <c r="B3309" s="814"/>
      <c r="C3309" s="814"/>
      <c r="D3309" s="814"/>
      <c r="E3309" s="814"/>
      <c r="F3309" s="814"/>
      <c r="G3309" s="814"/>
      <c r="H3309" s="814"/>
      <c r="I3309" s="814"/>
      <c r="J3309" s="814"/>
      <c r="K3309" s="814"/>
      <c r="L3309" s="814"/>
      <c r="M3309" s="814"/>
      <c r="N3309" s="814"/>
      <c r="O3309" s="579">
        <f t="shared" si="296"/>
        <v>0</v>
      </c>
      <c r="P3309" s="585" t="e">
        <f t="shared" si="297"/>
        <v>#N/A</v>
      </c>
      <c r="Q3309" s="585"/>
      <c r="R3309" s="585"/>
      <c r="S3309" s="814"/>
      <c r="T3309" s="814"/>
      <c r="U3309" s="814"/>
      <c r="V3309" s="814"/>
    </row>
    <row r="3310" spans="1:22" ht="15.75" hidden="1" customHeight="1" thickBot="1" x14ac:dyDescent="0.25">
      <c r="A3310" s="580" t="str">
        <f t="shared" si="298"/>
        <v/>
      </c>
      <c r="B3310" s="814"/>
      <c r="C3310" s="814"/>
      <c r="D3310" s="814"/>
      <c r="E3310" s="814"/>
      <c r="F3310" s="814"/>
      <c r="G3310" s="814"/>
      <c r="H3310" s="814"/>
      <c r="I3310" s="814"/>
      <c r="J3310" s="814"/>
      <c r="K3310" s="814"/>
      <c r="L3310" s="814"/>
      <c r="M3310" s="814"/>
      <c r="N3310" s="814"/>
      <c r="O3310" s="579">
        <f t="shared" si="296"/>
        <v>0</v>
      </c>
      <c r="P3310" s="585" t="e">
        <f t="shared" si="297"/>
        <v>#N/A</v>
      </c>
      <c r="Q3310" s="585"/>
      <c r="R3310" s="585"/>
      <c r="S3310" s="814"/>
      <c r="T3310" s="814"/>
      <c r="U3310" s="814"/>
      <c r="V3310" s="814"/>
    </row>
    <row r="3311" spans="1:22" ht="15.75" hidden="1" customHeight="1" thickBot="1" x14ac:dyDescent="0.25">
      <c r="A3311" s="580" t="str">
        <f t="shared" si="298"/>
        <v/>
      </c>
      <c r="B3311" s="814"/>
      <c r="C3311" s="814"/>
      <c r="D3311" s="814"/>
      <c r="E3311" s="814"/>
      <c r="F3311" s="814"/>
      <c r="G3311" s="814"/>
      <c r="H3311" s="814"/>
      <c r="I3311" s="814"/>
      <c r="J3311" s="814"/>
      <c r="K3311" s="814"/>
      <c r="L3311" s="814"/>
      <c r="M3311" s="814"/>
      <c r="N3311" s="814"/>
      <c r="O3311" s="579">
        <f t="shared" si="296"/>
        <v>0</v>
      </c>
      <c r="P3311" s="585" t="e">
        <f t="shared" si="297"/>
        <v>#N/A</v>
      </c>
      <c r="Q3311" s="585"/>
      <c r="R3311" s="585"/>
      <c r="S3311" s="814"/>
      <c r="T3311" s="814"/>
      <c r="U3311" s="814"/>
      <c r="V3311" s="814"/>
    </row>
    <row r="3312" spans="1:22" ht="15.75" hidden="1" customHeight="1" thickBot="1" x14ac:dyDescent="0.25">
      <c r="A3312" s="580" t="str">
        <f t="shared" si="298"/>
        <v/>
      </c>
      <c r="B3312" s="814"/>
      <c r="C3312" s="814"/>
      <c r="D3312" s="814"/>
      <c r="E3312" s="814"/>
      <c r="F3312" s="814"/>
      <c r="G3312" s="814"/>
      <c r="H3312" s="814"/>
      <c r="I3312" s="814"/>
      <c r="J3312" s="814"/>
      <c r="K3312" s="814"/>
      <c r="L3312" s="814"/>
      <c r="M3312" s="814"/>
      <c r="N3312" s="814"/>
      <c r="O3312" s="579">
        <f t="shared" si="296"/>
        <v>0</v>
      </c>
      <c r="P3312" s="585" t="e">
        <f t="shared" si="297"/>
        <v>#N/A</v>
      </c>
      <c r="Q3312" s="585"/>
      <c r="R3312" s="585"/>
      <c r="S3312" s="814"/>
      <c r="T3312" s="814"/>
      <c r="U3312" s="814"/>
      <c r="V3312" s="814"/>
    </row>
    <row r="3313" spans="1:22" ht="15.75" hidden="1" customHeight="1" thickBot="1" x14ac:dyDescent="0.25">
      <c r="A3313" s="580" t="str">
        <f t="shared" si="298"/>
        <v/>
      </c>
      <c r="B3313" s="814"/>
      <c r="C3313" s="814"/>
      <c r="D3313" s="814"/>
      <c r="E3313" s="814"/>
      <c r="F3313" s="814"/>
      <c r="G3313" s="814"/>
      <c r="H3313" s="814"/>
      <c r="I3313" s="814"/>
      <c r="J3313" s="814"/>
      <c r="K3313" s="814"/>
      <c r="L3313" s="814"/>
      <c r="M3313" s="814"/>
      <c r="N3313" s="814"/>
      <c r="O3313" s="579">
        <f t="shared" si="296"/>
        <v>0</v>
      </c>
      <c r="P3313" s="585" t="e">
        <f t="shared" si="297"/>
        <v>#N/A</v>
      </c>
      <c r="Q3313" s="585"/>
      <c r="R3313" s="585"/>
      <c r="S3313" s="814"/>
      <c r="T3313" s="814"/>
      <c r="U3313" s="814"/>
      <c r="V3313" s="814"/>
    </row>
    <row r="3314" spans="1:22" ht="15.75" hidden="1" customHeight="1" thickBot="1" x14ac:dyDescent="0.25">
      <c r="A3314" s="580" t="str">
        <f t="shared" si="298"/>
        <v/>
      </c>
      <c r="B3314" s="814"/>
      <c r="C3314" s="814"/>
      <c r="D3314" s="814"/>
      <c r="E3314" s="814"/>
      <c r="F3314" s="814"/>
      <c r="G3314" s="814"/>
      <c r="H3314" s="814"/>
      <c r="I3314" s="814"/>
      <c r="J3314" s="814"/>
      <c r="K3314" s="814"/>
      <c r="L3314" s="814"/>
      <c r="M3314" s="814"/>
      <c r="N3314" s="814"/>
      <c r="O3314" s="579">
        <f t="shared" si="296"/>
        <v>0</v>
      </c>
      <c r="P3314" s="585" t="e">
        <f t="shared" si="297"/>
        <v>#N/A</v>
      </c>
      <c r="Q3314" s="585"/>
      <c r="R3314" s="585"/>
      <c r="S3314" s="814"/>
      <c r="T3314" s="814"/>
      <c r="U3314" s="814"/>
      <c r="V3314" s="814"/>
    </row>
    <row r="3315" spans="1:22" ht="15.75" hidden="1" customHeight="1" thickBot="1" x14ac:dyDescent="0.25">
      <c r="A3315" s="580" t="str">
        <f t="shared" si="298"/>
        <v/>
      </c>
      <c r="B3315" s="814"/>
      <c r="C3315" s="814"/>
      <c r="D3315" s="814"/>
      <c r="E3315" s="814"/>
      <c r="F3315" s="814"/>
      <c r="G3315" s="814"/>
      <c r="H3315" s="814"/>
      <c r="I3315" s="814"/>
      <c r="J3315" s="814"/>
      <c r="K3315" s="814"/>
      <c r="L3315" s="814"/>
      <c r="M3315" s="814"/>
      <c r="N3315" s="814"/>
      <c r="O3315" s="579">
        <f t="shared" ref="O3315:O3378" si="299">ROUNDUP(IF(N3315="PENDANT",(VLOOKUP(L3315,$E$2:$I$9,5,FALSE)*M3315)),0)</f>
        <v>0</v>
      </c>
      <c r="P3315" s="585" t="e">
        <f t="shared" ref="P3315:P3378" si="300">ROUNDUP(VLOOKUP(L3315,$E$2:$I$9,5,FALSE)*M3315,0)</f>
        <v>#N/A</v>
      </c>
      <c r="Q3315" s="585"/>
      <c r="R3315" s="585"/>
      <c r="S3315" s="814"/>
      <c r="T3315" s="814"/>
      <c r="U3315" s="814"/>
      <c r="V3315" s="814"/>
    </row>
    <row r="3316" spans="1:22" ht="15.75" hidden="1" customHeight="1" thickBot="1" x14ac:dyDescent="0.25">
      <c r="A3316" s="580" t="str">
        <f t="shared" si="298"/>
        <v/>
      </c>
      <c r="B3316" s="814"/>
      <c r="C3316" s="814"/>
      <c r="D3316" s="814"/>
      <c r="E3316" s="814"/>
      <c r="F3316" s="814"/>
      <c r="G3316" s="814"/>
      <c r="H3316" s="814"/>
      <c r="I3316" s="814"/>
      <c r="J3316" s="814"/>
      <c r="K3316" s="814"/>
      <c r="L3316" s="814"/>
      <c r="M3316" s="814"/>
      <c r="N3316" s="814"/>
      <c r="O3316" s="579">
        <f t="shared" si="299"/>
        <v>0</v>
      </c>
      <c r="P3316" s="585" t="e">
        <f t="shared" si="300"/>
        <v>#N/A</v>
      </c>
      <c r="Q3316" s="585"/>
      <c r="R3316" s="585"/>
      <c r="S3316" s="814"/>
      <c r="T3316" s="814"/>
      <c r="U3316" s="814"/>
      <c r="V3316" s="814"/>
    </row>
    <row r="3317" spans="1:22" ht="15.75" hidden="1" customHeight="1" thickBot="1" x14ac:dyDescent="0.25">
      <c r="A3317" s="580" t="str">
        <f t="shared" si="298"/>
        <v/>
      </c>
      <c r="B3317" s="814"/>
      <c r="C3317" s="814"/>
      <c r="D3317" s="814"/>
      <c r="E3317" s="814"/>
      <c r="F3317" s="814"/>
      <c r="G3317" s="814"/>
      <c r="H3317" s="814"/>
      <c r="I3317" s="814"/>
      <c r="J3317" s="814"/>
      <c r="K3317" s="814"/>
      <c r="L3317" s="814"/>
      <c r="M3317" s="814"/>
      <c r="N3317" s="814"/>
      <c r="O3317" s="579">
        <f t="shared" si="299"/>
        <v>0</v>
      </c>
      <c r="P3317" s="585" t="e">
        <f t="shared" si="300"/>
        <v>#N/A</v>
      </c>
      <c r="Q3317" s="585"/>
      <c r="R3317" s="585"/>
      <c r="S3317" s="814"/>
      <c r="T3317" s="814"/>
      <c r="U3317" s="814"/>
      <c r="V3317" s="814"/>
    </row>
    <row r="3318" spans="1:22" ht="15.75" hidden="1" customHeight="1" thickBot="1" x14ac:dyDescent="0.25">
      <c r="A3318" s="580" t="str">
        <f t="shared" si="298"/>
        <v/>
      </c>
      <c r="B3318" s="814"/>
      <c r="C3318" s="814"/>
      <c r="D3318" s="814"/>
      <c r="E3318" s="814"/>
      <c r="F3318" s="814"/>
      <c r="G3318" s="814"/>
      <c r="H3318" s="814"/>
      <c r="I3318" s="814"/>
      <c r="J3318" s="814"/>
      <c r="K3318" s="814"/>
      <c r="L3318" s="814"/>
      <c r="M3318" s="814"/>
      <c r="N3318" s="814"/>
      <c r="O3318" s="579">
        <f t="shared" si="299"/>
        <v>0</v>
      </c>
      <c r="P3318" s="585" t="e">
        <f t="shared" si="300"/>
        <v>#N/A</v>
      </c>
      <c r="Q3318" s="585"/>
      <c r="R3318" s="585"/>
      <c r="S3318" s="814"/>
      <c r="T3318" s="814"/>
      <c r="U3318" s="814"/>
      <c r="V3318" s="814"/>
    </row>
    <row r="3319" spans="1:22" ht="15.75" hidden="1" customHeight="1" thickBot="1" x14ac:dyDescent="0.25">
      <c r="A3319" s="580" t="str">
        <f t="shared" si="298"/>
        <v/>
      </c>
      <c r="B3319" s="814"/>
      <c r="C3319" s="814"/>
      <c r="D3319" s="814"/>
      <c r="E3319" s="814"/>
      <c r="F3319" s="814"/>
      <c r="G3319" s="814"/>
      <c r="H3319" s="814"/>
      <c r="I3319" s="814"/>
      <c r="J3319" s="814"/>
      <c r="K3319" s="814"/>
      <c r="L3319" s="814"/>
      <c r="M3319" s="814"/>
      <c r="N3319" s="814"/>
      <c r="O3319" s="579">
        <f t="shared" si="299"/>
        <v>0</v>
      </c>
      <c r="P3319" s="585" t="e">
        <f t="shared" si="300"/>
        <v>#N/A</v>
      </c>
      <c r="Q3319" s="585"/>
      <c r="R3319" s="585"/>
      <c r="S3319" s="814"/>
      <c r="T3319" s="814"/>
      <c r="U3319" s="814"/>
      <c r="V3319" s="814"/>
    </row>
    <row r="3320" spans="1:22" ht="15.75" hidden="1" customHeight="1" thickBot="1" x14ac:dyDescent="0.25">
      <c r="A3320" s="580" t="str">
        <f t="shared" si="298"/>
        <v/>
      </c>
      <c r="B3320" s="814"/>
      <c r="C3320" s="814"/>
      <c r="D3320" s="814"/>
      <c r="E3320" s="814"/>
      <c r="F3320" s="814"/>
      <c r="G3320" s="814"/>
      <c r="H3320" s="814"/>
      <c r="I3320" s="814"/>
      <c r="J3320" s="814"/>
      <c r="K3320" s="814"/>
      <c r="L3320" s="814"/>
      <c r="M3320" s="814"/>
      <c r="N3320" s="814"/>
      <c r="O3320" s="579">
        <f t="shared" si="299"/>
        <v>0</v>
      </c>
      <c r="P3320" s="585" t="e">
        <f t="shared" si="300"/>
        <v>#N/A</v>
      </c>
      <c r="Q3320" s="585"/>
      <c r="R3320" s="585"/>
      <c r="S3320" s="814"/>
      <c r="T3320" s="814"/>
      <c r="U3320" s="814"/>
      <c r="V3320" s="814"/>
    </row>
    <row r="3321" spans="1:22" ht="15.75" hidden="1" customHeight="1" thickBot="1" x14ac:dyDescent="0.25">
      <c r="A3321" s="580" t="str">
        <f t="shared" si="298"/>
        <v/>
      </c>
      <c r="B3321" s="814"/>
      <c r="C3321" s="814"/>
      <c r="D3321" s="814"/>
      <c r="E3321" s="814"/>
      <c r="F3321" s="814"/>
      <c r="G3321" s="814"/>
      <c r="H3321" s="814"/>
      <c r="I3321" s="814"/>
      <c r="J3321" s="814"/>
      <c r="K3321" s="814"/>
      <c r="L3321" s="814"/>
      <c r="M3321" s="814"/>
      <c r="N3321" s="814"/>
      <c r="O3321" s="579">
        <f t="shared" si="299"/>
        <v>0</v>
      </c>
      <c r="P3321" s="585" t="e">
        <f t="shared" si="300"/>
        <v>#N/A</v>
      </c>
      <c r="Q3321" s="585"/>
      <c r="R3321" s="585"/>
      <c r="S3321" s="814"/>
      <c r="T3321" s="814"/>
      <c r="U3321" s="814"/>
      <c r="V3321" s="814"/>
    </row>
    <row r="3322" spans="1:22" ht="15.75" hidden="1" customHeight="1" thickBot="1" x14ac:dyDescent="0.25">
      <c r="A3322" s="580" t="str">
        <f t="shared" ref="A3322:A3385" si="301">CONCATENATE(C3322,G3322)</f>
        <v/>
      </c>
      <c r="B3322" s="814"/>
      <c r="C3322" s="814"/>
      <c r="D3322" s="814"/>
      <c r="E3322" s="814"/>
      <c r="F3322" s="814"/>
      <c r="G3322" s="814"/>
      <c r="H3322" s="814"/>
      <c r="I3322" s="814"/>
      <c r="J3322" s="814"/>
      <c r="K3322" s="814"/>
      <c r="L3322" s="814"/>
      <c r="M3322" s="814"/>
      <c r="N3322" s="814"/>
      <c r="O3322" s="579">
        <f t="shared" si="299"/>
        <v>0</v>
      </c>
      <c r="P3322" s="585" t="e">
        <f t="shared" si="300"/>
        <v>#N/A</v>
      </c>
      <c r="Q3322" s="585"/>
      <c r="R3322" s="585"/>
      <c r="S3322" s="814"/>
      <c r="T3322" s="814"/>
      <c r="U3322" s="814"/>
      <c r="V3322" s="814"/>
    </row>
    <row r="3323" spans="1:22" ht="15.75" hidden="1" customHeight="1" thickBot="1" x14ac:dyDescent="0.25">
      <c r="A3323" s="580" t="str">
        <f t="shared" si="301"/>
        <v/>
      </c>
      <c r="B3323" s="814"/>
      <c r="C3323" s="814"/>
      <c r="D3323" s="814"/>
      <c r="E3323" s="814"/>
      <c r="F3323" s="814"/>
      <c r="G3323" s="814"/>
      <c r="H3323" s="814"/>
      <c r="I3323" s="814"/>
      <c r="J3323" s="814"/>
      <c r="K3323" s="814"/>
      <c r="L3323" s="814"/>
      <c r="M3323" s="814"/>
      <c r="N3323" s="814"/>
      <c r="O3323" s="579">
        <f t="shared" si="299"/>
        <v>0</v>
      </c>
      <c r="P3323" s="585" t="e">
        <f t="shared" si="300"/>
        <v>#N/A</v>
      </c>
      <c r="Q3323" s="585"/>
      <c r="R3323" s="585"/>
      <c r="S3323" s="814"/>
      <c r="T3323" s="814"/>
      <c r="U3323" s="814"/>
      <c r="V3323" s="814"/>
    </row>
    <row r="3324" spans="1:22" ht="15.75" hidden="1" customHeight="1" thickBot="1" x14ac:dyDescent="0.25">
      <c r="A3324" s="580" t="str">
        <f t="shared" si="301"/>
        <v/>
      </c>
      <c r="B3324" s="814"/>
      <c r="C3324" s="814"/>
      <c r="D3324" s="814"/>
      <c r="E3324" s="814"/>
      <c r="F3324" s="814"/>
      <c r="G3324" s="814"/>
      <c r="H3324" s="814"/>
      <c r="I3324" s="814"/>
      <c r="J3324" s="814"/>
      <c r="K3324" s="814"/>
      <c r="L3324" s="814"/>
      <c r="M3324" s="814"/>
      <c r="N3324" s="814"/>
      <c r="O3324" s="579">
        <f t="shared" si="299"/>
        <v>0</v>
      </c>
      <c r="P3324" s="585" t="e">
        <f t="shared" si="300"/>
        <v>#N/A</v>
      </c>
      <c r="Q3324" s="585"/>
      <c r="R3324" s="585"/>
      <c r="S3324" s="814"/>
      <c r="T3324" s="814"/>
      <c r="U3324" s="814"/>
      <c r="V3324" s="814"/>
    </row>
    <row r="3325" spans="1:22" ht="15.75" hidden="1" customHeight="1" thickBot="1" x14ac:dyDescent="0.25">
      <c r="A3325" s="580" t="str">
        <f t="shared" si="301"/>
        <v/>
      </c>
      <c r="B3325" s="814"/>
      <c r="C3325" s="814"/>
      <c r="D3325" s="814"/>
      <c r="E3325" s="814"/>
      <c r="F3325" s="814"/>
      <c r="G3325" s="814"/>
      <c r="H3325" s="814"/>
      <c r="I3325" s="814"/>
      <c r="J3325" s="814"/>
      <c r="K3325" s="814"/>
      <c r="L3325" s="814"/>
      <c r="M3325" s="814"/>
      <c r="N3325" s="814"/>
      <c r="O3325" s="579">
        <f t="shared" si="299"/>
        <v>0</v>
      </c>
      <c r="P3325" s="585" t="e">
        <f t="shared" si="300"/>
        <v>#N/A</v>
      </c>
      <c r="Q3325" s="585"/>
      <c r="R3325" s="585"/>
      <c r="S3325" s="814"/>
      <c r="T3325" s="814"/>
      <c r="U3325" s="814"/>
      <c r="V3325" s="814"/>
    </row>
    <row r="3326" spans="1:22" ht="15.75" hidden="1" customHeight="1" thickBot="1" x14ac:dyDescent="0.25">
      <c r="A3326" s="580" t="str">
        <f t="shared" si="301"/>
        <v/>
      </c>
      <c r="B3326" s="814"/>
      <c r="C3326" s="814"/>
      <c r="D3326" s="814"/>
      <c r="E3326" s="814"/>
      <c r="F3326" s="814"/>
      <c r="G3326" s="814"/>
      <c r="H3326" s="814"/>
      <c r="I3326" s="814"/>
      <c r="J3326" s="814"/>
      <c r="K3326" s="814"/>
      <c r="L3326" s="814"/>
      <c r="M3326" s="814"/>
      <c r="N3326" s="814"/>
      <c r="O3326" s="579">
        <f t="shared" si="299"/>
        <v>0</v>
      </c>
      <c r="P3326" s="585" t="e">
        <f t="shared" si="300"/>
        <v>#N/A</v>
      </c>
      <c r="Q3326" s="585"/>
      <c r="R3326" s="585"/>
      <c r="S3326" s="814"/>
      <c r="T3326" s="814"/>
      <c r="U3326" s="814"/>
      <c r="V3326" s="814"/>
    </row>
    <row r="3327" spans="1:22" ht="15.75" hidden="1" customHeight="1" thickBot="1" x14ac:dyDescent="0.25">
      <c r="A3327" s="580" t="str">
        <f t="shared" si="301"/>
        <v/>
      </c>
      <c r="B3327" s="814"/>
      <c r="C3327" s="814"/>
      <c r="D3327" s="814"/>
      <c r="E3327" s="814"/>
      <c r="F3327" s="814"/>
      <c r="G3327" s="814"/>
      <c r="H3327" s="814"/>
      <c r="I3327" s="814"/>
      <c r="J3327" s="814"/>
      <c r="K3327" s="814"/>
      <c r="L3327" s="814"/>
      <c r="M3327" s="814"/>
      <c r="N3327" s="814"/>
      <c r="O3327" s="579">
        <f t="shared" si="299"/>
        <v>0</v>
      </c>
      <c r="P3327" s="585" t="e">
        <f t="shared" si="300"/>
        <v>#N/A</v>
      </c>
      <c r="Q3327" s="585"/>
      <c r="R3327" s="585"/>
      <c r="S3327" s="814"/>
      <c r="T3327" s="814"/>
      <c r="U3327" s="814"/>
      <c r="V3327" s="814"/>
    </row>
    <row r="3328" spans="1:22" ht="15.75" hidden="1" customHeight="1" thickBot="1" x14ac:dyDescent="0.25">
      <c r="A3328" s="580" t="str">
        <f t="shared" si="301"/>
        <v/>
      </c>
      <c r="B3328" s="814"/>
      <c r="C3328" s="814"/>
      <c r="D3328" s="814"/>
      <c r="E3328" s="814"/>
      <c r="F3328" s="814"/>
      <c r="G3328" s="814"/>
      <c r="H3328" s="814"/>
      <c r="I3328" s="814"/>
      <c r="J3328" s="814"/>
      <c r="K3328" s="814"/>
      <c r="L3328" s="814"/>
      <c r="M3328" s="814"/>
      <c r="N3328" s="814"/>
      <c r="O3328" s="579">
        <f t="shared" si="299"/>
        <v>0</v>
      </c>
      <c r="P3328" s="585" t="e">
        <f t="shared" si="300"/>
        <v>#N/A</v>
      </c>
      <c r="Q3328" s="585"/>
      <c r="R3328" s="585"/>
      <c r="S3328" s="814"/>
      <c r="T3328" s="814"/>
      <c r="U3328" s="814"/>
      <c r="V3328" s="814"/>
    </row>
    <row r="3329" spans="1:22" ht="15.75" hidden="1" customHeight="1" thickBot="1" x14ac:dyDescent="0.25">
      <c r="A3329" s="580" t="str">
        <f t="shared" si="301"/>
        <v/>
      </c>
      <c r="B3329" s="814"/>
      <c r="C3329" s="814"/>
      <c r="D3329" s="814"/>
      <c r="E3329" s="814"/>
      <c r="F3329" s="814"/>
      <c r="G3329" s="814"/>
      <c r="H3329" s="814"/>
      <c r="I3329" s="814"/>
      <c r="J3329" s="814"/>
      <c r="K3329" s="814"/>
      <c r="L3329" s="814"/>
      <c r="M3329" s="814"/>
      <c r="N3329" s="814"/>
      <c r="O3329" s="579">
        <f t="shared" si="299"/>
        <v>0</v>
      </c>
      <c r="P3329" s="585" t="e">
        <f t="shared" si="300"/>
        <v>#N/A</v>
      </c>
      <c r="Q3329" s="585"/>
      <c r="R3329" s="585"/>
      <c r="S3329" s="814"/>
      <c r="T3329" s="814"/>
      <c r="U3329" s="814"/>
      <c r="V3329" s="814"/>
    </row>
    <row r="3330" spans="1:22" ht="15.75" hidden="1" customHeight="1" thickBot="1" x14ac:dyDescent="0.25">
      <c r="A3330" s="580" t="str">
        <f t="shared" si="301"/>
        <v/>
      </c>
      <c r="B3330" s="814"/>
      <c r="C3330" s="814"/>
      <c r="D3330" s="814"/>
      <c r="E3330" s="814"/>
      <c r="F3330" s="814"/>
      <c r="G3330" s="814"/>
      <c r="H3330" s="814"/>
      <c r="I3330" s="814"/>
      <c r="J3330" s="814"/>
      <c r="K3330" s="814"/>
      <c r="L3330" s="814"/>
      <c r="M3330" s="814"/>
      <c r="N3330" s="814"/>
      <c r="O3330" s="579">
        <f t="shared" si="299"/>
        <v>0</v>
      </c>
      <c r="P3330" s="585" t="e">
        <f t="shared" si="300"/>
        <v>#N/A</v>
      </c>
      <c r="Q3330" s="585"/>
      <c r="R3330" s="585"/>
      <c r="S3330" s="814"/>
      <c r="T3330" s="814"/>
      <c r="U3330" s="814"/>
      <c r="V3330" s="814"/>
    </row>
    <row r="3331" spans="1:22" ht="15.75" hidden="1" customHeight="1" thickBot="1" x14ac:dyDescent="0.25">
      <c r="A3331" s="580" t="str">
        <f t="shared" si="301"/>
        <v/>
      </c>
      <c r="B3331" s="814"/>
      <c r="C3331" s="814"/>
      <c r="D3331" s="814"/>
      <c r="E3331" s="814"/>
      <c r="F3331" s="814"/>
      <c r="G3331" s="814"/>
      <c r="H3331" s="814"/>
      <c r="I3331" s="814"/>
      <c r="J3331" s="814"/>
      <c r="K3331" s="814"/>
      <c r="L3331" s="814"/>
      <c r="M3331" s="814"/>
      <c r="N3331" s="814"/>
      <c r="O3331" s="579">
        <f t="shared" si="299"/>
        <v>0</v>
      </c>
      <c r="P3331" s="585" t="e">
        <f t="shared" si="300"/>
        <v>#N/A</v>
      </c>
      <c r="Q3331" s="585"/>
      <c r="R3331" s="585"/>
      <c r="S3331" s="814"/>
      <c r="T3331" s="814"/>
      <c r="U3331" s="814"/>
      <c r="V3331" s="814"/>
    </row>
    <row r="3332" spans="1:22" ht="15.75" hidden="1" customHeight="1" thickBot="1" x14ac:dyDescent="0.25">
      <c r="A3332" s="580" t="str">
        <f t="shared" si="301"/>
        <v/>
      </c>
      <c r="B3332" s="814"/>
      <c r="C3332" s="814"/>
      <c r="D3332" s="814"/>
      <c r="E3332" s="814"/>
      <c r="F3332" s="814"/>
      <c r="G3332" s="814"/>
      <c r="H3332" s="814"/>
      <c r="I3332" s="814"/>
      <c r="J3332" s="814"/>
      <c r="K3332" s="814"/>
      <c r="L3332" s="814"/>
      <c r="M3332" s="814"/>
      <c r="N3332" s="814"/>
      <c r="O3332" s="579">
        <f t="shared" si="299"/>
        <v>0</v>
      </c>
      <c r="P3332" s="585" t="e">
        <f t="shared" si="300"/>
        <v>#N/A</v>
      </c>
      <c r="Q3332" s="585"/>
      <c r="R3332" s="585"/>
      <c r="S3332" s="814"/>
      <c r="T3332" s="814"/>
      <c r="U3332" s="814"/>
      <c r="V3332" s="814"/>
    </row>
    <row r="3333" spans="1:22" ht="15.75" hidden="1" customHeight="1" thickBot="1" x14ac:dyDescent="0.25">
      <c r="A3333" s="580" t="str">
        <f t="shared" si="301"/>
        <v/>
      </c>
      <c r="B3333" s="814"/>
      <c r="C3333" s="814"/>
      <c r="D3333" s="814"/>
      <c r="E3333" s="814"/>
      <c r="F3333" s="814"/>
      <c r="G3333" s="814"/>
      <c r="H3333" s="814"/>
      <c r="I3333" s="814"/>
      <c r="J3333" s="814"/>
      <c r="K3333" s="814"/>
      <c r="L3333" s="814"/>
      <c r="M3333" s="814"/>
      <c r="N3333" s="814"/>
      <c r="O3333" s="579">
        <f t="shared" si="299"/>
        <v>0</v>
      </c>
      <c r="P3333" s="585" t="e">
        <f t="shared" si="300"/>
        <v>#N/A</v>
      </c>
      <c r="Q3333" s="585"/>
      <c r="R3333" s="585"/>
      <c r="S3333" s="814"/>
      <c r="T3333" s="814"/>
      <c r="U3333" s="814"/>
      <c r="V3333" s="814"/>
    </row>
    <row r="3334" spans="1:22" ht="15.75" hidden="1" customHeight="1" thickBot="1" x14ac:dyDescent="0.25">
      <c r="A3334" s="580" t="str">
        <f t="shared" si="301"/>
        <v/>
      </c>
      <c r="B3334" s="814"/>
      <c r="C3334" s="814"/>
      <c r="D3334" s="814"/>
      <c r="E3334" s="814"/>
      <c r="F3334" s="814"/>
      <c r="G3334" s="814"/>
      <c r="H3334" s="814"/>
      <c r="I3334" s="814"/>
      <c r="J3334" s="814"/>
      <c r="K3334" s="814"/>
      <c r="L3334" s="814"/>
      <c r="M3334" s="814"/>
      <c r="N3334" s="814"/>
      <c r="O3334" s="579">
        <f t="shared" si="299"/>
        <v>0</v>
      </c>
      <c r="P3334" s="585" t="e">
        <f t="shared" si="300"/>
        <v>#N/A</v>
      </c>
      <c r="Q3334" s="585"/>
      <c r="R3334" s="585"/>
      <c r="S3334" s="814"/>
      <c r="T3334" s="814"/>
      <c r="U3334" s="814"/>
      <c r="V3334" s="814"/>
    </row>
    <row r="3335" spans="1:22" ht="15.75" hidden="1" customHeight="1" thickBot="1" x14ac:dyDescent="0.25">
      <c r="A3335" s="580" t="str">
        <f t="shared" si="301"/>
        <v/>
      </c>
      <c r="B3335" s="814"/>
      <c r="C3335" s="814"/>
      <c r="D3335" s="814"/>
      <c r="E3335" s="814"/>
      <c r="F3335" s="814"/>
      <c r="G3335" s="814"/>
      <c r="H3335" s="814"/>
      <c r="I3335" s="814"/>
      <c r="J3335" s="814"/>
      <c r="K3335" s="814"/>
      <c r="L3335" s="814"/>
      <c r="M3335" s="814"/>
      <c r="N3335" s="814"/>
      <c r="O3335" s="579">
        <f t="shared" si="299"/>
        <v>0</v>
      </c>
      <c r="P3335" s="585" t="e">
        <f t="shared" si="300"/>
        <v>#N/A</v>
      </c>
      <c r="Q3335" s="585"/>
      <c r="R3335" s="585"/>
      <c r="S3335" s="814"/>
      <c r="T3335" s="814"/>
      <c r="U3335" s="814"/>
      <c r="V3335" s="814"/>
    </row>
    <row r="3336" spans="1:22" ht="15.75" hidden="1" customHeight="1" thickBot="1" x14ac:dyDescent="0.25">
      <c r="A3336" s="580" t="str">
        <f t="shared" si="301"/>
        <v/>
      </c>
      <c r="B3336" s="814"/>
      <c r="C3336" s="814"/>
      <c r="D3336" s="814"/>
      <c r="E3336" s="814"/>
      <c r="F3336" s="814"/>
      <c r="G3336" s="814"/>
      <c r="H3336" s="814"/>
      <c r="I3336" s="814"/>
      <c r="J3336" s="814"/>
      <c r="K3336" s="814"/>
      <c r="L3336" s="814"/>
      <c r="M3336" s="814"/>
      <c r="N3336" s="814"/>
      <c r="O3336" s="579">
        <f t="shared" si="299"/>
        <v>0</v>
      </c>
      <c r="P3336" s="585" t="e">
        <f t="shared" si="300"/>
        <v>#N/A</v>
      </c>
      <c r="Q3336" s="585"/>
      <c r="R3336" s="585"/>
      <c r="S3336" s="814"/>
      <c r="T3336" s="814"/>
      <c r="U3336" s="814"/>
      <c r="V3336" s="814"/>
    </row>
    <row r="3337" spans="1:22" ht="15.75" hidden="1" customHeight="1" thickBot="1" x14ac:dyDescent="0.25">
      <c r="A3337" s="580" t="str">
        <f t="shared" si="301"/>
        <v/>
      </c>
      <c r="B3337" s="814"/>
      <c r="C3337" s="814"/>
      <c r="D3337" s="814"/>
      <c r="E3337" s="814"/>
      <c r="F3337" s="814"/>
      <c r="G3337" s="814"/>
      <c r="H3337" s="814"/>
      <c r="I3337" s="814"/>
      <c r="J3337" s="814"/>
      <c r="K3337" s="814"/>
      <c r="L3337" s="814"/>
      <c r="M3337" s="814"/>
      <c r="N3337" s="814"/>
      <c r="O3337" s="579">
        <f t="shared" si="299"/>
        <v>0</v>
      </c>
      <c r="P3337" s="585" t="e">
        <f t="shared" si="300"/>
        <v>#N/A</v>
      </c>
      <c r="Q3337" s="585"/>
      <c r="R3337" s="585"/>
      <c r="S3337" s="814"/>
      <c r="T3337" s="814"/>
      <c r="U3337" s="814"/>
      <c r="V3337" s="814"/>
    </row>
    <row r="3338" spans="1:22" ht="15.75" hidden="1" customHeight="1" thickBot="1" x14ac:dyDescent="0.25">
      <c r="A3338" s="580" t="str">
        <f t="shared" si="301"/>
        <v/>
      </c>
      <c r="B3338" s="814"/>
      <c r="C3338" s="814"/>
      <c r="D3338" s="814"/>
      <c r="E3338" s="814"/>
      <c r="F3338" s="814"/>
      <c r="G3338" s="814"/>
      <c r="H3338" s="814"/>
      <c r="I3338" s="814"/>
      <c r="J3338" s="814"/>
      <c r="K3338" s="814"/>
      <c r="L3338" s="814"/>
      <c r="M3338" s="814"/>
      <c r="N3338" s="814"/>
      <c r="O3338" s="579">
        <f t="shared" si="299"/>
        <v>0</v>
      </c>
      <c r="P3338" s="585" t="e">
        <f t="shared" si="300"/>
        <v>#N/A</v>
      </c>
      <c r="Q3338" s="585"/>
      <c r="R3338" s="585"/>
      <c r="S3338" s="814"/>
      <c r="T3338" s="814"/>
      <c r="U3338" s="814"/>
      <c r="V3338" s="814"/>
    </row>
    <row r="3339" spans="1:22" ht="15.75" hidden="1" customHeight="1" thickBot="1" x14ac:dyDescent="0.25">
      <c r="A3339" s="580" t="str">
        <f t="shared" si="301"/>
        <v/>
      </c>
      <c r="B3339" s="814"/>
      <c r="C3339" s="814"/>
      <c r="D3339" s="814"/>
      <c r="E3339" s="814"/>
      <c r="F3339" s="814"/>
      <c r="G3339" s="814"/>
      <c r="H3339" s="814"/>
      <c r="I3339" s="814"/>
      <c r="J3339" s="814"/>
      <c r="K3339" s="814"/>
      <c r="L3339" s="814"/>
      <c r="M3339" s="814"/>
      <c r="N3339" s="814"/>
      <c r="O3339" s="579">
        <f t="shared" si="299"/>
        <v>0</v>
      </c>
      <c r="P3339" s="585" t="e">
        <f t="shared" si="300"/>
        <v>#N/A</v>
      </c>
      <c r="Q3339" s="585"/>
      <c r="R3339" s="585"/>
      <c r="S3339" s="814"/>
      <c r="T3339" s="814"/>
      <c r="U3339" s="814"/>
      <c r="V3339" s="814"/>
    </row>
    <row r="3340" spans="1:22" ht="15.75" hidden="1" customHeight="1" thickBot="1" x14ac:dyDescent="0.25">
      <c r="A3340" s="580" t="str">
        <f t="shared" si="301"/>
        <v/>
      </c>
      <c r="B3340" s="814"/>
      <c r="C3340" s="814"/>
      <c r="D3340" s="814"/>
      <c r="E3340" s="814"/>
      <c r="F3340" s="814"/>
      <c r="G3340" s="814"/>
      <c r="H3340" s="814"/>
      <c r="I3340" s="814"/>
      <c r="J3340" s="814"/>
      <c r="K3340" s="814"/>
      <c r="L3340" s="814"/>
      <c r="M3340" s="814"/>
      <c r="N3340" s="814"/>
      <c r="O3340" s="579">
        <f t="shared" si="299"/>
        <v>0</v>
      </c>
      <c r="P3340" s="585" t="e">
        <f t="shared" si="300"/>
        <v>#N/A</v>
      </c>
      <c r="Q3340" s="585"/>
      <c r="R3340" s="585"/>
      <c r="S3340" s="814"/>
      <c r="T3340" s="814"/>
      <c r="U3340" s="814"/>
      <c r="V3340" s="814"/>
    </row>
    <row r="3341" spans="1:22" ht="15.75" hidden="1" customHeight="1" thickBot="1" x14ac:dyDescent="0.25">
      <c r="A3341" s="580" t="str">
        <f t="shared" si="301"/>
        <v/>
      </c>
      <c r="B3341" s="814"/>
      <c r="C3341" s="814"/>
      <c r="D3341" s="814"/>
      <c r="E3341" s="814"/>
      <c r="F3341" s="814"/>
      <c r="G3341" s="814"/>
      <c r="H3341" s="814"/>
      <c r="I3341" s="814"/>
      <c r="J3341" s="814"/>
      <c r="K3341" s="814"/>
      <c r="L3341" s="814"/>
      <c r="M3341" s="814"/>
      <c r="N3341" s="814"/>
      <c r="O3341" s="579">
        <f t="shared" si="299"/>
        <v>0</v>
      </c>
      <c r="P3341" s="585" t="e">
        <f t="shared" si="300"/>
        <v>#N/A</v>
      </c>
      <c r="Q3341" s="585"/>
      <c r="R3341" s="585"/>
      <c r="S3341" s="814"/>
      <c r="T3341" s="814"/>
      <c r="U3341" s="814"/>
      <c r="V3341" s="814"/>
    </row>
    <row r="3342" spans="1:22" ht="15.75" hidden="1" customHeight="1" thickBot="1" x14ac:dyDescent="0.25">
      <c r="A3342" s="580" t="str">
        <f t="shared" si="301"/>
        <v/>
      </c>
      <c r="B3342" s="814"/>
      <c r="C3342" s="814"/>
      <c r="D3342" s="814"/>
      <c r="E3342" s="814"/>
      <c r="F3342" s="814"/>
      <c r="G3342" s="814"/>
      <c r="H3342" s="814"/>
      <c r="I3342" s="814"/>
      <c r="J3342" s="814"/>
      <c r="K3342" s="814"/>
      <c r="L3342" s="814"/>
      <c r="M3342" s="814"/>
      <c r="N3342" s="814"/>
      <c r="O3342" s="579">
        <f t="shared" si="299"/>
        <v>0</v>
      </c>
      <c r="P3342" s="585" t="e">
        <f t="shared" si="300"/>
        <v>#N/A</v>
      </c>
      <c r="Q3342" s="585"/>
      <c r="R3342" s="585"/>
      <c r="S3342" s="814"/>
      <c r="T3342" s="814"/>
      <c r="U3342" s="814"/>
      <c r="V3342" s="814"/>
    </row>
    <row r="3343" spans="1:22" ht="15.75" hidden="1" customHeight="1" thickBot="1" x14ac:dyDescent="0.25">
      <c r="A3343" s="580" t="str">
        <f t="shared" si="301"/>
        <v/>
      </c>
      <c r="B3343" s="814"/>
      <c r="C3343" s="814"/>
      <c r="D3343" s="814"/>
      <c r="E3343" s="814"/>
      <c r="F3343" s="814"/>
      <c r="G3343" s="814"/>
      <c r="H3343" s="814"/>
      <c r="I3343" s="814"/>
      <c r="J3343" s="814"/>
      <c r="K3343" s="814"/>
      <c r="L3343" s="814"/>
      <c r="M3343" s="814"/>
      <c r="N3343" s="814"/>
      <c r="O3343" s="579">
        <f t="shared" si="299"/>
        <v>0</v>
      </c>
      <c r="P3343" s="585" t="e">
        <f t="shared" si="300"/>
        <v>#N/A</v>
      </c>
      <c r="Q3343" s="585"/>
      <c r="R3343" s="585"/>
      <c r="S3343" s="814"/>
      <c r="T3343" s="814"/>
      <c r="U3343" s="814"/>
      <c r="V3343" s="814"/>
    </row>
    <row r="3344" spans="1:22" ht="15.75" hidden="1" customHeight="1" thickBot="1" x14ac:dyDescent="0.25">
      <c r="A3344" s="580" t="str">
        <f t="shared" si="301"/>
        <v/>
      </c>
      <c r="B3344" s="814"/>
      <c r="C3344" s="814"/>
      <c r="D3344" s="814"/>
      <c r="E3344" s="814"/>
      <c r="F3344" s="814"/>
      <c r="G3344" s="814"/>
      <c r="H3344" s="814"/>
      <c r="I3344" s="814"/>
      <c r="J3344" s="814"/>
      <c r="K3344" s="814"/>
      <c r="L3344" s="814"/>
      <c r="M3344" s="814"/>
      <c r="N3344" s="814"/>
      <c r="O3344" s="579">
        <f t="shared" si="299"/>
        <v>0</v>
      </c>
      <c r="P3344" s="585" t="e">
        <f t="shared" si="300"/>
        <v>#N/A</v>
      </c>
      <c r="Q3344" s="585"/>
      <c r="R3344" s="585"/>
      <c r="S3344" s="814"/>
      <c r="T3344" s="814"/>
      <c r="U3344" s="814"/>
      <c r="V3344" s="814"/>
    </row>
    <row r="3345" spans="1:22" ht="15.75" hidden="1" customHeight="1" thickBot="1" x14ac:dyDescent="0.25">
      <c r="A3345" s="580" t="str">
        <f t="shared" si="301"/>
        <v/>
      </c>
      <c r="B3345" s="814"/>
      <c r="C3345" s="814"/>
      <c r="D3345" s="814"/>
      <c r="E3345" s="814"/>
      <c r="F3345" s="814"/>
      <c r="G3345" s="814"/>
      <c r="H3345" s="814"/>
      <c r="I3345" s="814"/>
      <c r="J3345" s="814"/>
      <c r="K3345" s="814"/>
      <c r="L3345" s="814"/>
      <c r="M3345" s="814"/>
      <c r="N3345" s="814"/>
      <c r="O3345" s="579">
        <f t="shared" si="299"/>
        <v>0</v>
      </c>
      <c r="P3345" s="585" t="e">
        <f t="shared" si="300"/>
        <v>#N/A</v>
      </c>
      <c r="Q3345" s="585"/>
      <c r="R3345" s="585"/>
      <c r="S3345" s="814"/>
      <c r="T3345" s="814"/>
      <c r="U3345" s="814"/>
      <c r="V3345" s="814"/>
    </row>
    <row r="3346" spans="1:22" ht="15.75" hidden="1" customHeight="1" thickBot="1" x14ac:dyDescent="0.25">
      <c r="A3346" s="580" t="str">
        <f t="shared" si="301"/>
        <v/>
      </c>
      <c r="B3346" s="814"/>
      <c r="C3346" s="814"/>
      <c r="D3346" s="814"/>
      <c r="E3346" s="814"/>
      <c r="F3346" s="814"/>
      <c r="G3346" s="814"/>
      <c r="H3346" s="814"/>
      <c r="I3346" s="814"/>
      <c r="J3346" s="814"/>
      <c r="K3346" s="814"/>
      <c r="L3346" s="814"/>
      <c r="M3346" s="814"/>
      <c r="N3346" s="814"/>
      <c r="O3346" s="579">
        <f t="shared" si="299"/>
        <v>0</v>
      </c>
      <c r="P3346" s="585" t="e">
        <f t="shared" si="300"/>
        <v>#N/A</v>
      </c>
      <c r="Q3346" s="585"/>
      <c r="R3346" s="585"/>
      <c r="S3346" s="814"/>
      <c r="T3346" s="814"/>
      <c r="U3346" s="814"/>
      <c r="V3346" s="814"/>
    </row>
    <row r="3347" spans="1:22" ht="15.75" hidden="1" customHeight="1" thickBot="1" x14ac:dyDescent="0.25">
      <c r="A3347" s="580" t="str">
        <f t="shared" si="301"/>
        <v/>
      </c>
      <c r="B3347" s="814"/>
      <c r="C3347" s="814"/>
      <c r="D3347" s="814"/>
      <c r="E3347" s="814"/>
      <c r="F3347" s="814"/>
      <c r="G3347" s="814"/>
      <c r="H3347" s="814"/>
      <c r="I3347" s="814"/>
      <c r="J3347" s="814"/>
      <c r="K3347" s="814"/>
      <c r="L3347" s="814"/>
      <c r="M3347" s="814"/>
      <c r="N3347" s="814"/>
      <c r="O3347" s="579">
        <f t="shared" si="299"/>
        <v>0</v>
      </c>
      <c r="P3347" s="585" t="e">
        <f t="shared" si="300"/>
        <v>#N/A</v>
      </c>
      <c r="Q3347" s="585"/>
      <c r="R3347" s="585"/>
      <c r="S3347" s="814"/>
      <c r="T3347" s="814"/>
      <c r="U3347" s="814"/>
      <c r="V3347" s="814"/>
    </row>
    <row r="3348" spans="1:22" ht="15.75" hidden="1" customHeight="1" thickBot="1" x14ac:dyDescent="0.25">
      <c r="A3348" s="580" t="str">
        <f t="shared" si="301"/>
        <v/>
      </c>
      <c r="B3348" s="814"/>
      <c r="C3348" s="814"/>
      <c r="D3348" s="814"/>
      <c r="E3348" s="814"/>
      <c r="F3348" s="814"/>
      <c r="G3348" s="814"/>
      <c r="H3348" s="814"/>
      <c r="I3348" s="814"/>
      <c r="J3348" s="814"/>
      <c r="K3348" s="814"/>
      <c r="L3348" s="814"/>
      <c r="M3348" s="814"/>
      <c r="N3348" s="814"/>
      <c r="O3348" s="579">
        <f t="shared" si="299"/>
        <v>0</v>
      </c>
      <c r="P3348" s="585" t="e">
        <f t="shared" si="300"/>
        <v>#N/A</v>
      </c>
      <c r="Q3348" s="585"/>
      <c r="R3348" s="585"/>
      <c r="S3348" s="814"/>
      <c r="T3348" s="814"/>
      <c r="U3348" s="814"/>
      <c r="V3348" s="814"/>
    </row>
    <row r="3349" spans="1:22" ht="15.75" hidden="1" customHeight="1" thickBot="1" x14ac:dyDescent="0.25">
      <c r="A3349" s="580" t="str">
        <f t="shared" si="301"/>
        <v/>
      </c>
      <c r="B3349" s="814"/>
      <c r="C3349" s="814"/>
      <c r="D3349" s="814"/>
      <c r="E3349" s="814"/>
      <c r="F3349" s="814"/>
      <c r="G3349" s="814"/>
      <c r="H3349" s="814"/>
      <c r="I3349" s="814"/>
      <c r="J3349" s="814"/>
      <c r="K3349" s="814"/>
      <c r="L3349" s="814"/>
      <c r="M3349" s="814"/>
      <c r="N3349" s="814"/>
      <c r="O3349" s="579">
        <f t="shared" si="299"/>
        <v>0</v>
      </c>
      <c r="P3349" s="585" t="e">
        <f t="shared" si="300"/>
        <v>#N/A</v>
      </c>
      <c r="Q3349" s="585"/>
      <c r="R3349" s="585"/>
      <c r="S3349" s="814"/>
      <c r="T3349" s="814"/>
      <c r="U3349" s="814"/>
      <c r="V3349" s="814"/>
    </row>
    <row r="3350" spans="1:22" ht="15.75" hidden="1" customHeight="1" thickBot="1" x14ac:dyDescent="0.25">
      <c r="A3350" s="580" t="str">
        <f t="shared" si="301"/>
        <v/>
      </c>
      <c r="B3350" s="814"/>
      <c r="C3350" s="814"/>
      <c r="D3350" s="814"/>
      <c r="E3350" s="814"/>
      <c r="F3350" s="814"/>
      <c r="G3350" s="814"/>
      <c r="H3350" s="814"/>
      <c r="I3350" s="814"/>
      <c r="J3350" s="814"/>
      <c r="K3350" s="814"/>
      <c r="L3350" s="814"/>
      <c r="M3350" s="814"/>
      <c r="N3350" s="814"/>
      <c r="O3350" s="579">
        <f t="shared" si="299"/>
        <v>0</v>
      </c>
      <c r="P3350" s="585" t="e">
        <f t="shared" si="300"/>
        <v>#N/A</v>
      </c>
      <c r="Q3350" s="585"/>
      <c r="R3350" s="585"/>
      <c r="S3350" s="814"/>
      <c r="T3350" s="814"/>
      <c r="U3350" s="814"/>
      <c r="V3350" s="814"/>
    </row>
    <row r="3351" spans="1:22" ht="15.75" hidden="1" customHeight="1" thickBot="1" x14ac:dyDescent="0.25">
      <c r="A3351" s="580" t="str">
        <f t="shared" si="301"/>
        <v/>
      </c>
      <c r="B3351" s="814"/>
      <c r="C3351" s="814"/>
      <c r="D3351" s="814"/>
      <c r="E3351" s="814"/>
      <c r="F3351" s="814"/>
      <c r="G3351" s="814"/>
      <c r="H3351" s="814"/>
      <c r="I3351" s="814"/>
      <c r="J3351" s="814"/>
      <c r="K3351" s="814"/>
      <c r="L3351" s="814"/>
      <c r="M3351" s="814"/>
      <c r="N3351" s="814"/>
      <c r="O3351" s="579">
        <f t="shared" si="299"/>
        <v>0</v>
      </c>
      <c r="P3351" s="585" t="e">
        <f t="shared" si="300"/>
        <v>#N/A</v>
      </c>
      <c r="Q3351" s="585"/>
      <c r="R3351" s="585"/>
      <c r="S3351" s="814"/>
      <c r="T3351" s="814"/>
      <c r="U3351" s="814"/>
      <c r="V3351" s="814"/>
    </row>
    <row r="3352" spans="1:22" ht="15.75" hidden="1" customHeight="1" thickBot="1" x14ac:dyDescent="0.25">
      <c r="A3352" s="580" t="str">
        <f t="shared" si="301"/>
        <v/>
      </c>
      <c r="B3352" s="814"/>
      <c r="C3352" s="814"/>
      <c r="D3352" s="814"/>
      <c r="E3352" s="814"/>
      <c r="F3352" s="814"/>
      <c r="G3352" s="814"/>
      <c r="H3352" s="814"/>
      <c r="I3352" s="814"/>
      <c r="J3352" s="814"/>
      <c r="K3352" s="814"/>
      <c r="L3352" s="814"/>
      <c r="M3352" s="814"/>
      <c r="N3352" s="814"/>
      <c r="O3352" s="579">
        <f t="shared" si="299"/>
        <v>0</v>
      </c>
      <c r="P3352" s="585" t="e">
        <f t="shared" si="300"/>
        <v>#N/A</v>
      </c>
      <c r="Q3352" s="585"/>
      <c r="R3352" s="585"/>
      <c r="S3352" s="814"/>
      <c r="T3352" s="814"/>
      <c r="U3352" s="814"/>
      <c r="V3352" s="814"/>
    </row>
    <row r="3353" spans="1:22" ht="15.75" hidden="1" customHeight="1" thickBot="1" x14ac:dyDescent="0.25">
      <c r="A3353" s="580" t="str">
        <f t="shared" si="301"/>
        <v/>
      </c>
      <c r="B3353" s="814"/>
      <c r="C3353" s="814"/>
      <c r="D3353" s="814"/>
      <c r="E3353" s="814"/>
      <c r="F3353" s="814"/>
      <c r="G3353" s="814"/>
      <c r="H3353" s="814"/>
      <c r="I3353" s="814"/>
      <c r="J3353" s="814"/>
      <c r="K3353" s="814"/>
      <c r="L3353" s="814"/>
      <c r="M3353" s="814"/>
      <c r="N3353" s="814"/>
      <c r="O3353" s="579">
        <f t="shared" si="299"/>
        <v>0</v>
      </c>
      <c r="P3353" s="585" t="e">
        <f t="shared" si="300"/>
        <v>#N/A</v>
      </c>
      <c r="Q3353" s="585"/>
      <c r="R3353" s="585"/>
      <c r="S3353" s="814"/>
      <c r="T3353" s="814"/>
      <c r="U3353" s="814"/>
      <c r="V3353" s="814"/>
    </row>
    <row r="3354" spans="1:22" ht="15.75" hidden="1" customHeight="1" thickBot="1" x14ac:dyDescent="0.25">
      <c r="A3354" s="580" t="str">
        <f t="shared" si="301"/>
        <v/>
      </c>
      <c r="B3354" s="814"/>
      <c r="C3354" s="814"/>
      <c r="D3354" s="814"/>
      <c r="E3354" s="814"/>
      <c r="F3354" s="814"/>
      <c r="G3354" s="814"/>
      <c r="H3354" s="814"/>
      <c r="I3354" s="814"/>
      <c r="J3354" s="814"/>
      <c r="K3354" s="814"/>
      <c r="L3354" s="814"/>
      <c r="M3354" s="814"/>
      <c r="N3354" s="814"/>
      <c r="O3354" s="579">
        <f t="shared" si="299"/>
        <v>0</v>
      </c>
      <c r="P3354" s="585" t="e">
        <f t="shared" si="300"/>
        <v>#N/A</v>
      </c>
      <c r="Q3354" s="585"/>
      <c r="R3354" s="585"/>
      <c r="S3354" s="814"/>
      <c r="T3354" s="814"/>
      <c r="U3354" s="814"/>
      <c r="V3354" s="814"/>
    </row>
    <row r="3355" spans="1:22" ht="15.75" hidden="1" customHeight="1" thickBot="1" x14ac:dyDescent="0.25">
      <c r="A3355" s="580" t="str">
        <f t="shared" si="301"/>
        <v/>
      </c>
      <c r="B3355" s="814"/>
      <c r="C3355" s="814"/>
      <c r="D3355" s="814"/>
      <c r="E3355" s="814"/>
      <c r="F3355" s="814"/>
      <c r="G3355" s="814"/>
      <c r="H3355" s="814"/>
      <c r="I3355" s="814"/>
      <c r="J3355" s="814"/>
      <c r="K3355" s="814"/>
      <c r="L3355" s="814"/>
      <c r="M3355" s="814"/>
      <c r="N3355" s="814"/>
      <c r="O3355" s="579">
        <f t="shared" si="299"/>
        <v>0</v>
      </c>
      <c r="P3355" s="585" t="e">
        <f t="shared" si="300"/>
        <v>#N/A</v>
      </c>
      <c r="Q3355" s="585"/>
      <c r="R3355" s="585"/>
      <c r="S3355" s="814"/>
      <c r="T3355" s="814"/>
      <c r="U3355" s="814"/>
      <c r="V3355" s="814"/>
    </row>
    <row r="3356" spans="1:22" ht="15.75" hidden="1" customHeight="1" thickBot="1" x14ac:dyDescent="0.25">
      <c r="A3356" s="580" t="str">
        <f t="shared" si="301"/>
        <v/>
      </c>
      <c r="B3356" s="814"/>
      <c r="C3356" s="814"/>
      <c r="D3356" s="814"/>
      <c r="E3356" s="814"/>
      <c r="F3356" s="814"/>
      <c r="G3356" s="814"/>
      <c r="H3356" s="814"/>
      <c r="I3356" s="814"/>
      <c r="J3356" s="814"/>
      <c r="K3356" s="814"/>
      <c r="L3356" s="814"/>
      <c r="M3356" s="814"/>
      <c r="N3356" s="814"/>
      <c r="O3356" s="579">
        <f t="shared" si="299"/>
        <v>0</v>
      </c>
      <c r="P3356" s="585" t="e">
        <f t="shared" si="300"/>
        <v>#N/A</v>
      </c>
      <c r="Q3356" s="585"/>
      <c r="R3356" s="585"/>
      <c r="S3356" s="814"/>
      <c r="T3356" s="814"/>
      <c r="U3356" s="814"/>
      <c r="V3356" s="814"/>
    </row>
    <row r="3357" spans="1:22" ht="15.75" hidden="1" customHeight="1" thickBot="1" x14ac:dyDescent="0.25">
      <c r="A3357" s="580" t="str">
        <f t="shared" si="301"/>
        <v/>
      </c>
      <c r="B3357" s="814"/>
      <c r="C3357" s="814"/>
      <c r="D3357" s="814"/>
      <c r="E3357" s="814"/>
      <c r="F3357" s="814"/>
      <c r="G3357" s="814"/>
      <c r="H3357" s="814"/>
      <c r="I3357" s="814"/>
      <c r="J3357" s="814"/>
      <c r="K3357" s="814"/>
      <c r="L3357" s="814"/>
      <c r="M3357" s="814"/>
      <c r="N3357" s="814"/>
      <c r="O3357" s="579">
        <f t="shared" si="299"/>
        <v>0</v>
      </c>
      <c r="P3357" s="585" t="e">
        <f t="shared" si="300"/>
        <v>#N/A</v>
      </c>
      <c r="Q3357" s="585"/>
      <c r="R3357" s="585"/>
      <c r="S3357" s="814"/>
      <c r="T3357" s="814"/>
      <c r="U3357" s="814"/>
      <c r="V3357" s="814"/>
    </row>
    <row r="3358" spans="1:22" ht="15.75" hidden="1" customHeight="1" thickBot="1" x14ac:dyDescent="0.25">
      <c r="A3358" s="580" t="str">
        <f t="shared" si="301"/>
        <v/>
      </c>
      <c r="B3358" s="814"/>
      <c r="C3358" s="814"/>
      <c r="D3358" s="814"/>
      <c r="E3358" s="814"/>
      <c r="F3358" s="814"/>
      <c r="G3358" s="814"/>
      <c r="H3358" s="814"/>
      <c r="I3358" s="814"/>
      <c r="J3358" s="814"/>
      <c r="K3358" s="814"/>
      <c r="L3358" s="814"/>
      <c r="M3358" s="814"/>
      <c r="N3358" s="814"/>
      <c r="O3358" s="579">
        <f t="shared" si="299"/>
        <v>0</v>
      </c>
      <c r="P3358" s="585" t="e">
        <f t="shared" si="300"/>
        <v>#N/A</v>
      </c>
      <c r="Q3358" s="585"/>
      <c r="R3358" s="585"/>
      <c r="S3358" s="814"/>
      <c r="T3358" s="814"/>
      <c r="U3358" s="814"/>
      <c r="V3358" s="814"/>
    </row>
    <row r="3359" spans="1:22" ht="15.75" hidden="1" customHeight="1" thickBot="1" x14ac:dyDescent="0.25">
      <c r="A3359" s="580" t="str">
        <f t="shared" si="301"/>
        <v/>
      </c>
      <c r="B3359" s="814"/>
      <c r="C3359" s="814"/>
      <c r="D3359" s="814"/>
      <c r="E3359" s="814"/>
      <c r="F3359" s="814"/>
      <c r="G3359" s="814"/>
      <c r="H3359" s="814"/>
      <c r="I3359" s="814"/>
      <c r="J3359" s="814"/>
      <c r="K3359" s="814"/>
      <c r="L3359" s="814"/>
      <c r="M3359" s="814"/>
      <c r="N3359" s="814"/>
      <c r="O3359" s="579">
        <f t="shared" si="299"/>
        <v>0</v>
      </c>
      <c r="P3359" s="585" t="e">
        <f t="shared" si="300"/>
        <v>#N/A</v>
      </c>
      <c r="Q3359" s="585"/>
      <c r="R3359" s="585"/>
      <c r="S3359" s="814"/>
      <c r="T3359" s="814"/>
      <c r="U3359" s="814"/>
      <c r="V3359" s="814"/>
    </row>
    <row r="3360" spans="1:22" ht="15.75" hidden="1" customHeight="1" thickBot="1" x14ac:dyDescent="0.25">
      <c r="A3360" s="580" t="str">
        <f t="shared" si="301"/>
        <v/>
      </c>
      <c r="B3360" s="814"/>
      <c r="C3360" s="814"/>
      <c r="D3360" s="814"/>
      <c r="E3360" s="814"/>
      <c r="F3360" s="814"/>
      <c r="G3360" s="814"/>
      <c r="H3360" s="814"/>
      <c r="I3360" s="814"/>
      <c r="J3360" s="814"/>
      <c r="K3360" s="814"/>
      <c r="L3360" s="814"/>
      <c r="M3360" s="814"/>
      <c r="N3360" s="814"/>
      <c r="O3360" s="579">
        <f t="shared" si="299"/>
        <v>0</v>
      </c>
      <c r="P3360" s="585" t="e">
        <f t="shared" si="300"/>
        <v>#N/A</v>
      </c>
      <c r="Q3360" s="585"/>
      <c r="R3360" s="585"/>
      <c r="S3360" s="814"/>
      <c r="T3360" s="814"/>
      <c r="U3360" s="814"/>
      <c r="V3360" s="814"/>
    </row>
    <row r="3361" spans="1:22" ht="15.75" hidden="1" customHeight="1" thickBot="1" x14ac:dyDescent="0.25">
      <c r="A3361" s="580" t="str">
        <f t="shared" si="301"/>
        <v/>
      </c>
      <c r="B3361" s="814"/>
      <c r="C3361" s="814"/>
      <c r="D3361" s="814"/>
      <c r="E3361" s="814"/>
      <c r="F3361" s="814"/>
      <c r="G3361" s="814"/>
      <c r="H3361" s="814"/>
      <c r="I3361" s="814"/>
      <c r="J3361" s="814"/>
      <c r="K3361" s="814"/>
      <c r="L3361" s="814"/>
      <c r="M3361" s="814"/>
      <c r="N3361" s="814"/>
      <c r="O3361" s="579">
        <f t="shared" si="299"/>
        <v>0</v>
      </c>
      <c r="P3361" s="585" t="e">
        <f t="shared" si="300"/>
        <v>#N/A</v>
      </c>
      <c r="Q3361" s="585"/>
      <c r="R3361" s="585"/>
      <c r="S3361" s="814"/>
      <c r="T3361" s="814"/>
      <c r="U3361" s="814"/>
      <c r="V3361" s="814"/>
    </row>
    <row r="3362" spans="1:22" ht="15.75" hidden="1" customHeight="1" thickBot="1" x14ac:dyDescent="0.25">
      <c r="A3362" s="580" t="str">
        <f t="shared" si="301"/>
        <v/>
      </c>
      <c r="B3362" s="814"/>
      <c r="C3362" s="814"/>
      <c r="D3362" s="814"/>
      <c r="E3362" s="814"/>
      <c r="F3362" s="814"/>
      <c r="G3362" s="814"/>
      <c r="H3362" s="814"/>
      <c r="I3362" s="814"/>
      <c r="J3362" s="814"/>
      <c r="K3362" s="814"/>
      <c r="L3362" s="814"/>
      <c r="M3362" s="814"/>
      <c r="N3362" s="814"/>
      <c r="O3362" s="579">
        <f t="shared" si="299"/>
        <v>0</v>
      </c>
      <c r="P3362" s="585" t="e">
        <f t="shared" si="300"/>
        <v>#N/A</v>
      </c>
      <c r="Q3362" s="585"/>
      <c r="R3362" s="585"/>
      <c r="S3362" s="814"/>
      <c r="T3362" s="814"/>
      <c r="U3362" s="814"/>
      <c r="V3362" s="814"/>
    </row>
    <row r="3363" spans="1:22" ht="15.75" hidden="1" customHeight="1" thickBot="1" x14ac:dyDescent="0.25">
      <c r="A3363" s="580" t="str">
        <f t="shared" si="301"/>
        <v/>
      </c>
      <c r="B3363" s="814"/>
      <c r="C3363" s="814"/>
      <c r="D3363" s="814"/>
      <c r="E3363" s="814"/>
      <c r="F3363" s="814"/>
      <c r="G3363" s="814"/>
      <c r="H3363" s="814"/>
      <c r="I3363" s="814"/>
      <c r="J3363" s="814"/>
      <c r="K3363" s="814"/>
      <c r="L3363" s="814"/>
      <c r="M3363" s="814"/>
      <c r="N3363" s="814"/>
      <c r="O3363" s="579">
        <f t="shared" si="299"/>
        <v>0</v>
      </c>
      <c r="P3363" s="585" t="e">
        <f t="shared" si="300"/>
        <v>#N/A</v>
      </c>
      <c r="Q3363" s="585"/>
      <c r="R3363" s="585"/>
      <c r="S3363" s="814"/>
      <c r="T3363" s="814"/>
      <c r="U3363" s="814"/>
      <c r="V3363" s="814"/>
    </row>
    <row r="3364" spans="1:22" ht="15.75" hidden="1" customHeight="1" thickBot="1" x14ac:dyDescent="0.25">
      <c r="A3364" s="580" t="str">
        <f t="shared" si="301"/>
        <v/>
      </c>
      <c r="B3364" s="814"/>
      <c r="C3364" s="814"/>
      <c r="D3364" s="814"/>
      <c r="E3364" s="814"/>
      <c r="F3364" s="814"/>
      <c r="G3364" s="814"/>
      <c r="H3364" s="814"/>
      <c r="I3364" s="814"/>
      <c r="J3364" s="814"/>
      <c r="K3364" s="814"/>
      <c r="L3364" s="814"/>
      <c r="M3364" s="814"/>
      <c r="N3364" s="814"/>
      <c r="O3364" s="579">
        <f t="shared" si="299"/>
        <v>0</v>
      </c>
      <c r="P3364" s="585" t="e">
        <f t="shared" si="300"/>
        <v>#N/A</v>
      </c>
      <c r="Q3364" s="585"/>
      <c r="R3364" s="585"/>
      <c r="S3364" s="814"/>
      <c r="T3364" s="814"/>
      <c r="U3364" s="814"/>
      <c r="V3364" s="814"/>
    </row>
    <row r="3365" spans="1:22" ht="15.75" hidden="1" customHeight="1" thickBot="1" x14ac:dyDescent="0.25">
      <c r="A3365" s="580" t="str">
        <f t="shared" si="301"/>
        <v/>
      </c>
      <c r="B3365" s="814"/>
      <c r="C3365" s="814"/>
      <c r="D3365" s="814"/>
      <c r="E3365" s="814"/>
      <c r="F3365" s="814"/>
      <c r="G3365" s="814"/>
      <c r="H3365" s="814"/>
      <c r="I3365" s="814"/>
      <c r="J3365" s="814"/>
      <c r="K3365" s="814"/>
      <c r="L3365" s="814"/>
      <c r="M3365" s="814"/>
      <c r="N3365" s="814"/>
      <c r="O3365" s="579">
        <f t="shared" si="299"/>
        <v>0</v>
      </c>
      <c r="P3365" s="585" t="e">
        <f t="shared" si="300"/>
        <v>#N/A</v>
      </c>
      <c r="Q3365" s="585"/>
      <c r="R3365" s="585"/>
      <c r="S3365" s="814"/>
      <c r="T3365" s="814"/>
      <c r="U3365" s="814"/>
      <c r="V3365" s="814"/>
    </row>
    <row r="3366" spans="1:22" ht="15.75" hidden="1" customHeight="1" thickBot="1" x14ac:dyDescent="0.25">
      <c r="A3366" s="580" t="str">
        <f t="shared" si="301"/>
        <v/>
      </c>
      <c r="B3366" s="814"/>
      <c r="C3366" s="814"/>
      <c r="D3366" s="814"/>
      <c r="E3366" s="814"/>
      <c r="F3366" s="814"/>
      <c r="G3366" s="814"/>
      <c r="H3366" s="814"/>
      <c r="I3366" s="814"/>
      <c r="J3366" s="814"/>
      <c r="K3366" s="814"/>
      <c r="L3366" s="814"/>
      <c r="M3366" s="814"/>
      <c r="N3366" s="814"/>
      <c r="O3366" s="579">
        <f t="shared" si="299"/>
        <v>0</v>
      </c>
      <c r="P3366" s="585" t="e">
        <f t="shared" si="300"/>
        <v>#N/A</v>
      </c>
      <c r="Q3366" s="585"/>
      <c r="R3366" s="585"/>
      <c r="S3366" s="814"/>
      <c r="T3366" s="814"/>
      <c r="U3366" s="814"/>
      <c r="V3366" s="814"/>
    </row>
    <row r="3367" spans="1:22" ht="15.75" hidden="1" customHeight="1" thickBot="1" x14ac:dyDescent="0.25">
      <c r="A3367" s="580" t="str">
        <f t="shared" si="301"/>
        <v/>
      </c>
      <c r="B3367" s="814"/>
      <c r="C3367" s="814"/>
      <c r="D3367" s="814"/>
      <c r="E3367" s="814"/>
      <c r="F3367" s="814"/>
      <c r="G3367" s="814"/>
      <c r="H3367" s="814"/>
      <c r="I3367" s="814"/>
      <c r="J3367" s="814"/>
      <c r="K3367" s="814"/>
      <c r="L3367" s="814"/>
      <c r="M3367" s="814"/>
      <c r="N3367" s="814"/>
      <c r="O3367" s="579">
        <f t="shared" si="299"/>
        <v>0</v>
      </c>
      <c r="P3367" s="585" t="e">
        <f t="shared" si="300"/>
        <v>#N/A</v>
      </c>
      <c r="Q3367" s="585"/>
      <c r="R3367" s="585"/>
      <c r="S3367" s="814"/>
      <c r="T3367" s="814"/>
      <c r="U3367" s="814"/>
      <c r="V3367" s="814"/>
    </row>
    <row r="3368" spans="1:22" ht="15.75" hidden="1" customHeight="1" thickBot="1" x14ac:dyDescent="0.25">
      <c r="A3368" s="580" t="str">
        <f t="shared" si="301"/>
        <v/>
      </c>
      <c r="B3368" s="814"/>
      <c r="C3368" s="814"/>
      <c r="D3368" s="814"/>
      <c r="E3368" s="814"/>
      <c r="F3368" s="814"/>
      <c r="G3368" s="814"/>
      <c r="H3368" s="814"/>
      <c r="I3368" s="814"/>
      <c r="J3368" s="814"/>
      <c r="K3368" s="814"/>
      <c r="L3368" s="814"/>
      <c r="M3368" s="814"/>
      <c r="N3368" s="814"/>
      <c r="O3368" s="579">
        <f t="shared" si="299"/>
        <v>0</v>
      </c>
      <c r="P3368" s="585" t="e">
        <f t="shared" si="300"/>
        <v>#N/A</v>
      </c>
      <c r="Q3368" s="585"/>
      <c r="R3368" s="585"/>
      <c r="S3368" s="814"/>
      <c r="T3368" s="814"/>
      <c r="U3368" s="814"/>
      <c r="V3368" s="814"/>
    </row>
    <row r="3369" spans="1:22" ht="15.75" hidden="1" customHeight="1" thickBot="1" x14ac:dyDescent="0.25">
      <c r="A3369" s="580" t="str">
        <f t="shared" si="301"/>
        <v/>
      </c>
      <c r="B3369" s="814"/>
      <c r="C3369" s="814"/>
      <c r="D3369" s="814"/>
      <c r="E3369" s="814"/>
      <c r="F3369" s="814"/>
      <c r="G3369" s="814"/>
      <c r="H3369" s="814"/>
      <c r="I3369" s="814"/>
      <c r="J3369" s="814"/>
      <c r="K3369" s="814"/>
      <c r="L3369" s="814"/>
      <c r="M3369" s="814"/>
      <c r="N3369" s="814"/>
      <c r="O3369" s="579">
        <f t="shared" si="299"/>
        <v>0</v>
      </c>
      <c r="P3369" s="585" t="e">
        <f t="shared" si="300"/>
        <v>#N/A</v>
      </c>
      <c r="Q3369" s="585"/>
      <c r="R3369" s="585"/>
      <c r="S3369" s="814"/>
      <c r="T3369" s="814"/>
      <c r="U3369" s="814"/>
      <c r="V3369" s="814"/>
    </row>
    <row r="3370" spans="1:22" ht="15.75" hidden="1" customHeight="1" thickBot="1" x14ac:dyDescent="0.25">
      <c r="A3370" s="580" t="str">
        <f t="shared" si="301"/>
        <v/>
      </c>
      <c r="B3370" s="814"/>
      <c r="C3370" s="814"/>
      <c r="D3370" s="814"/>
      <c r="E3370" s="814"/>
      <c r="F3370" s="814"/>
      <c r="G3370" s="814"/>
      <c r="H3370" s="814"/>
      <c r="I3370" s="814"/>
      <c r="J3370" s="814"/>
      <c r="K3370" s="814"/>
      <c r="L3370" s="814"/>
      <c r="M3370" s="814"/>
      <c r="N3370" s="814"/>
      <c r="O3370" s="579">
        <f t="shared" si="299"/>
        <v>0</v>
      </c>
      <c r="P3370" s="585" t="e">
        <f t="shared" si="300"/>
        <v>#N/A</v>
      </c>
      <c r="Q3370" s="585"/>
      <c r="R3370" s="585"/>
      <c r="S3370" s="814"/>
      <c r="T3370" s="814"/>
      <c r="U3370" s="814"/>
      <c r="V3370" s="814"/>
    </row>
    <row r="3371" spans="1:22" ht="15.75" hidden="1" customHeight="1" thickBot="1" x14ac:dyDescent="0.25">
      <c r="A3371" s="580" t="str">
        <f t="shared" si="301"/>
        <v/>
      </c>
      <c r="B3371" s="814"/>
      <c r="C3371" s="814"/>
      <c r="D3371" s="814"/>
      <c r="E3371" s="814"/>
      <c r="F3371" s="814"/>
      <c r="G3371" s="814"/>
      <c r="H3371" s="814"/>
      <c r="I3371" s="814"/>
      <c r="J3371" s="814"/>
      <c r="K3371" s="814"/>
      <c r="L3371" s="814"/>
      <c r="M3371" s="814"/>
      <c r="N3371" s="814"/>
      <c r="O3371" s="579">
        <f t="shared" si="299"/>
        <v>0</v>
      </c>
      <c r="P3371" s="585" t="e">
        <f t="shared" si="300"/>
        <v>#N/A</v>
      </c>
      <c r="Q3371" s="585"/>
      <c r="R3371" s="585"/>
      <c r="S3371" s="814"/>
      <c r="T3371" s="814"/>
      <c r="U3371" s="814"/>
      <c r="V3371" s="814"/>
    </row>
    <row r="3372" spans="1:22" ht="15.75" hidden="1" customHeight="1" thickBot="1" x14ac:dyDescent="0.25">
      <c r="A3372" s="580" t="str">
        <f t="shared" si="301"/>
        <v/>
      </c>
      <c r="B3372" s="814"/>
      <c r="C3372" s="814"/>
      <c r="D3372" s="814"/>
      <c r="E3372" s="814"/>
      <c r="F3372" s="814"/>
      <c r="G3372" s="814"/>
      <c r="H3372" s="814"/>
      <c r="I3372" s="814"/>
      <c r="J3372" s="814"/>
      <c r="K3372" s="814"/>
      <c r="L3372" s="814"/>
      <c r="M3372" s="814"/>
      <c r="N3372" s="814"/>
      <c r="O3372" s="579">
        <f t="shared" si="299"/>
        <v>0</v>
      </c>
      <c r="P3372" s="585" t="e">
        <f t="shared" si="300"/>
        <v>#N/A</v>
      </c>
      <c r="Q3372" s="585"/>
      <c r="R3372" s="585"/>
      <c r="S3372" s="814"/>
      <c r="T3372" s="814"/>
      <c r="U3372" s="814"/>
      <c r="V3372" s="814"/>
    </row>
    <row r="3373" spans="1:22" ht="15.75" hidden="1" customHeight="1" thickBot="1" x14ac:dyDescent="0.25">
      <c r="A3373" s="580" t="str">
        <f t="shared" si="301"/>
        <v/>
      </c>
      <c r="B3373" s="814"/>
      <c r="C3373" s="814"/>
      <c r="D3373" s="814"/>
      <c r="E3373" s="814"/>
      <c r="F3373" s="814"/>
      <c r="G3373" s="814"/>
      <c r="H3373" s="814"/>
      <c r="I3373" s="814"/>
      <c r="J3373" s="814"/>
      <c r="K3373" s="814"/>
      <c r="L3373" s="814"/>
      <c r="M3373" s="814"/>
      <c r="N3373" s="814"/>
      <c r="O3373" s="579">
        <f t="shared" si="299"/>
        <v>0</v>
      </c>
      <c r="P3373" s="585" t="e">
        <f t="shared" si="300"/>
        <v>#N/A</v>
      </c>
      <c r="Q3373" s="585"/>
      <c r="R3373" s="585"/>
      <c r="S3373" s="814"/>
      <c r="T3373" s="814"/>
      <c r="U3373" s="814"/>
      <c r="V3373" s="814"/>
    </row>
    <row r="3374" spans="1:22" ht="15.75" hidden="1" customHeight="1" thickBot="1" x14ac:dyDescent="0.25">
      <c r="A3374" s="580" t="str">
        <f t="shared" si="301"/>
        <v/>
      </c>
      <c r="B3374" s="814"/>
      <c r="C3374" s="814"/>
      <c r="D3374" s="814"/>
      <c r="E3374" s="814"/>
      <c r="F3374" s="814"/>
      <c r="G3374" s="814"/>
      <c r="H3374" s="814"/>
      <c r="I3374" s="814"/>
      <c r="J3374" s="814"/>
      <c r="K3374" s="814"/>
      <c r="L3374" s="814"/>
      <c r="M3374" s="814"/>
      <c r="N3374" s="814"/>
      <c r="O3374" s="579">
        <f t="shared" si="299"/>
        <v>0</v>
      </c>
      <c r="P3374" s="585" t="e">
        <f t="shared" si="300"/>
        <v>#N/A</v>
      </c>
      <c r="Q3374" s="585"/>
      <c r="R3374" s="585"/>
      <c r="S3374" s="814"/>
      <c r="T3374" s="814"/>
      <c r="U3374" s="814"/>
      <c r="V3374" s="814"/>
    </row>
    <row r="3375" spans="1:22" ht="15.75" hidden="1" customHeight="1" thickBot="1" x14ac:dyDescent="0.25">
      <c r="A3375" s="580" t="str">
        <f t="shared" si="301"/>
        <v/>
      </c>
      <c r="B3375" s="814"/>
      <c r="C3375" s="814"/>
      <c r="D3375" s="814"/>
      <c r="E3375" s="814"/>
      <c r="F3375" s="814"/>
      <c r="G3375" s="814"/>
      <c r="H3375" s="814"/>
      <c r="I3375" s="814"/>
      <c r="J3375" s="814"/>
      <c r="K3375" s="814"/>
      <c r="L3375" s="814"/>
      <c r="M3375" s="814"/>
      <c r="N3375" s="814"/>
      <c r="O3375" s="579">
        <f t="shared" si="299"/>
        <v>0</v>
      </c>
      <c r="P3375" s="585" t="e">
        <f t="shared" si="300"/>
        <v>#N/A</v>
      </c>
      <c r="Q3375" s="585"/>
      <c r="R3375" s="585"/>
      <c r="S3375" s="814"/>
      <c r="T3375" s="814"/>
      <c r="U3375" s="814"/>
      <c r="V3375" s="814"/>
    </row>
    <row r="3376" spans="1:22" ht="15.75" hidden="1" customHeight="1" thickBot="1" x14ac:dyDescent="0.25">
      <c r="A3376" s="580" t="str">
        <f t="shared" si="301"/>
        <v/>
      </c>
      <c r="B3376" s="814"/>
      <c r="C3376" s="814"/>
      <c r="D3376" s="814"/>
      <c r="E3376" s="814"/>
      <c r="F3376" s="814"/>
      <c r="G3376" s="814"/>
      <c r="H3376" s="814"/>
      <c r="I3376" s="814"/>
      <c r="J3376" s="814"/>
      <c r="K3376" s="814"/>
      <c r="L3376" s="814"/>
      <c r="M3376" s="814"/>
      <c r="N3376" s="814"/>
      <c r="O3376" s="579">
        <f t="shared" si="299"/>
        <v>0</v>
      </c>
      <c r="P3376" s="585" t="e">
        <f t="shared" si="300"/>
        <v>#N/A</v>
      </c>
      <c r="Q3376" s="585"/>
      <c r="R3376" s="585"/>
      <c r="S3376" s="814"/>
      <c r="T3376" s="814"/>
      <c r="U3376" s="814"/>
      <c r="V3376" s="814"/>
    </row>
    <row r="3377" spans="1:22" ht="15.75" hidden="1" customHeight="1" thickBot="1" x14ac:dyDescent="0.25">
      <c r="A3377" s="580" t="str">
        <f t="shared" si="301"/>
        <v/>
      </c>
      <c r="B3377" s="814"/>
      <c r="C3377" s="814"/>
      <c r="D3377" s="814"/>
      <c r="E3377" s="814"/>
      <c r="F3377" s="814"/>
      <c r="G3377" s="814"/>
      <c r="H3377" s="814"/>
      <c r="I3377" s="814"/>
      <c r="J3377" s="814"/>
      <c r="K3377" s="814"/>
      <c r="L3377" s="814"/>
      <c r="M3377" s="814"/>
      <c r="N3377" s="814"/>
      <c r="O3377" s="579">
        <f t="shared" si="299"/>
        <v>0</v>
      </c>
      <c r="P3377" s="585" t="e">
        <f t="shared" si="300"/>
        <v>#N/A</v>
      </c>
      <c r="Q3377" s="585"/>
      <c r="R3377" s="585"/>
      <c r="S3377" s="814"/>
      <c r="T3377" s="814"/>
      <c r="U3377" s="814"/>
      <c r="V3377" s="814"/>
    </row>
    <row r="3378" spans="1:22" ht="15.75" hidden="1" customHeight="1" thickBot="1" x14ac:dyDescent="0.25">
      <c r="A3378" s="580" t="str">
        <f t="shared" si="301"/>
        <v/>
      </c>
      <c r="B3378" s="814"/>
      <c r="C3378" s="814"/>
      <c r="D3378" s="814"/>
      <c r="E3378" s="814"/>
      <c r="F3378" s="814"/>
      <c r="G3378" s="814"/>
      <c r="H3378" s="814"/>
      <c r="I3378" s="814"/>
      <c r="J3378" s="814"/>
      <c r="K3378" s="814"/>
      <c r="L3378" s="814"/>
      <c r="M3378" s="814"/>
      <c r="N3378" s="814"/>
      <c r="O3378" s="579">
        <f t="shared" si="299"/>
        <v>0</v>
      </c>
      <c r="P3378" s="585" t="e">
        <f t="shared" si="300"/>
        <v>#N/A</v>
      </c>
      <c r="Q3378" s="585"/>
      <c r="R3378" s="585"/>
      <c r="S3378" s="814"/>
      <c r="T3378" s="814"/>
      <c r="U3378" s="814"/>
      <c r="V3378" s="814"/>
    </row>
    <row r="3379" spans="1:22" ht="15.75" hidden="1" customHeight="1" thickBot="1" x14ac:dyDescent="0.25">
      <c r="A3379" s="580" t="str">
        <f t="shared" si="301"/>
        <v/>
      </c>
      <c r="B3379" s="814"/>
      <c r="C3379" s="814"/>
      <c r="D3379" s="814"/>
      <c r="E3379" s="814"/>
      <c r="F3379" s="814"/>
      <c r="G3379" s="814"/>
      <c r="H3379" s="814"/>
      <c r="I3379" s="814"/>
      <c r="J3379" s="814"/>
      <c r="K3379" s="814"/>
      <c r="L3379" s="814"/>
      <c r="M3379" s="814"/>
      <c r="N3379" s="814"/>
      <c r="O3379" s="579">
        <f t="shared" ref="O3379:O3442" si="302">ROUNDUP(IF(N3379="PENDANT",(VLOOKUP(L3379,$E$2:$I$9,5,FALSE)*M3379)),0)</f>
        <v>0</v>
      </c>
      <c r="P3379" s="585" t="e">
        <f t="shared" ref="P3379:P3442" si="303">ROUNDUP(VLOOKUP(L3379,$E$2:$I$9,5,FALSE)*M3379,0)</f>
        <v>#N/A</v>
      </c>
      <c r="Q3379" s="585"/>
      <c r="R3379" s="585"/>
      <c r="S3379" s="814"/>
      <c r="T3379" s="814"/>
      <c r="U3379" s="814"/>
      <c r="V3379" s="814"/>
    </row>
    <row r="3380" spans="1:22" ht="15.75" hidden="1" customHeight="1" thickBot="1" x14ac:dyDescent="0.25">
      <c r="A3380" s="580" t="str">
        <f t="shared" si="301"/>
        <v/>
      </c>
      <c r="B3380" s="814"/>
      <c r="C3380" s="814"/>
      <c r="D3380" s="814"/>
      <c r="E3380" s="814"/>
      <c r="F3380" s="814"/>
      <c r="G3380" s="814"/>
      <c r="H3380" s="814"/>
      <c r="I3380" s="814"/>
      <c r="J3380" s="814"/>
      <c r="K3380" s="814"/>
      <c r="L3380" s="814"/>
      <c r="M3380" s="814"/>
      <c r="N3380" s="814"/>
      <c r="O3380" s="579">
        <f t="shared" si="302"/>
        <v>0</v>
      </c>
      <c r="P3380" s="585" t="e">
        <f t="shared" si="303"/>
        <v>#N/A</v>
      </c>
      <c r="Q3380" s="585"/>
      <c r="R3380" s="585"/>
      <c r="S3380" s="814"/>
      <c r="T3380" s="814"/>
      <c r="U3380" s="814"/>
      <c r="V3380" s="814"/>
    </row>
    <row r="3381" spans="1:22" ht="15.75" hidden="1" customHeight="1" thickBot="1" x14ac:dyDescent="0.25">
      <c r="A3381" s="580" t="str">
        <f t="shared" si="301"/>
        <v/>
      </c>
      <c r="B3381" s="814"/>
      <c r="C3381" s="814"/>
      <c r="D3381" s="814"/>
      <c r="E3381" s="814"/>
      <c r="F3381" s="814"/>
      <c r="G3381" s="814"/>
      <c r="H3381" s="814"/>
      <c r="I3381" s="814"/>
      <c r="J3381" s="814"/>
      <c r="K3381" s="814"/>
      <c r="L3381" s="814"/>
      <c r="M3381" s="814"/>
      <c r="N3381" s="814"/>
      <c r="O3381" s="579">
        <f t="shared" si="302"/>
        <v>0</v>
      </c>
      <c r="P3381" s="585" t="e">
        <f t="shared" si="303"/>
        <v>#N/A</v>
      </c>
      <c r="Q3381" s="585"/>
      <c r="R3381" s="585"/>
      <c r="S3381" s="814"/>
      <c r="T3381" s="814"/>
      <c r="U3381" s="814"/>
      <c r="V3381" s="814"/>
    </row>
    <row r="3382" spans="1:22" ht="15.75" hidden="1" customHeight="1" thickBot="1" x14ac:dyDescent="0.25">
      <c r="A3382" s="580" t="str">
        <f t="shared" si="301"/>
        <v/>
      </c>
      <c r="B3382" s="814"/>
      <c r="C3382" s="814"/>
      <c r="D3382" s="814"/>
      <c r="E3382" s="814"/>
      <c r="F3382" s="814"/>
      <c r="G3382" s="814"/>
      <c r="H3382" s="814"/>
      <c r="I3382" s="814"/>
      <c r="J3382" s="814"/>
      <c r="K3382" s="814"/>
      <c r="L3382" s="814"/>
      <c r="M3382" s="814"/>
      <c r="N3382" s="814"/>
      <c r="O3382" s="579">
        <f t="shared" si="302"/>
        <v>0</v>
      </c>
      <c r="P3382" s="585" t="e">
        <f t="shared" si="303"/>
        <v>#N/A</v>
      </c>
      <c r="Q3382" s="585"/>
      <c r="R3382" s="585"/>
      <c r="S3382" s="814"/>
      <c r="T3382" s="814"/>
      <c r="U3382" s="814"/>
      <c r="V3382" s="814"/>
    </row>
    <row r="3383" spans="1:22" ht="15.75" hidden="1" customHeight="1" thickBot="1" x14ac:dyDescent="0.25">
      <c r="A3383" s="580" t="str">
        <f t="shared" si="301"/>
        <v/>
      </c>
      <c r="B3383" s="814"/>
      <c r="C3383" s="814"/>
      <c r="D3383" s="814"/>
      <c r="E3383" s="814"/>
      <c r="F3383" s="814"/>
      <c r="G3383" s="814"/>
      <c r="H3383" s="814"/>
      <c r="I3383" s="814"/>
      <c r="J3383" s="814"/>
      <c r="K3383" s="814"/>
      <c r="L3383" s="814"/>
      <c r="M3383" s="814"/>
      <c r="N3383" s="814"/>
      <c r="O3383" s="579">
        <f t="shared" si="302"/>
        <v>0</v>
      </c>
      <c r="P3383" s="585" t="e">
        <f t="shared" si="303"/>
        <v>#N/A</v>
      </c>
      <c r="Q3383" s="585"/>
      <c r="R3383" s="585"/>
      <c r="S3383" s="814"/>
      <c r="T3383" s="814"/>
      <c r="U3383" s="814"/>
      <c r="V3383" s="814"/>
    </row>
    <row r="3384" spans="1:22" ht="15.75" hidden="1" customHeight="1" thickBot="1" x14ac:dyDescent="0.25">
      <c r="A3384" s="580" t="str">
        <f t="shared" si="301"/>
        <v/>
      </c>
      <c r="B3384" s="814"/>
      <c r="C3384" s="814"/>
      <c r="D3384" s="814"/>
      <c r="E3384" s="814"/>
      <c r="F3384" s="814"/>
      <c r="G3384" s="814"/>
      <c r="H3384" s="814"/>
      <c r="I3384" s="814"/>
      <c r="J3384" s="814"/>
      <c r="K3384" s="814"/>
      <c r="L3384" s="814"/>
      <c r="M3384" s="814"/>
      <c r="N3384" s="814"/>
      <c r="O3384" s="579">
        <f t="shared" si="302"/>
        <v>0</v>
      </c>
      <c r="P3384" s="585" t="e">
        <f t="shared" si="303"/>
        <v>#N/A</v>
      </c>
      <c r="Q3384" s="585"/>
      <c r="R3384" s="585"/>
      <c r="S3384" s="814"/>
      <c r="T3384" s="814"/>
      <c r="U3384" s="814"/>
      <c r="V3384" s="814"/>
    </row>
    <row r="3385" spans="1:22" ht="15.75" hidden="1" customHeight="1" thickBot="1" x14ac:dyDescent="0.25">
      <c r="A3385" s="580" t="str">
        <f t="shared" si="301"/>
        <v/>
      </c>
      <c r="B3385" s="814"/>
      <c r="C3385" s="814"/>
      <c r="D3385" s="814"/>
      <c r="E3385" s="814"/>
      <c r="F3385" s="814"/>
      <c r="G3385" s="814"/>
      <c r="H3385" s="814"/>
      <c r="I3385" s="814"/>
      <c r="J3385" s="814"/>
      <c r="K3385" s="814"/>
      <c r="L3385" s="814"/>
      <c r="M3385" s="814"/>
      <c r="N3385" s="814"/>
      <c r="O3385" s="579">
        <f t="shared" si="302"/>
        <v>0</v>
      </c>
      <c r="P3385" s="585" t="e">
        <f t="shared" si="303"/>
        <v>#N/A</v>
      </c>
      <c r="Q3385" s="585"/>
      <c r="R3385" s="585"/>
      <c r="S3385" s="814"/>
      <c r="T3385" s="814"/>
      <c r="U3385" s="814"/>
      <c r="V3385" s="814"/>
    </row>
    <row r="3386" spans="1:22" ht="15.75" hidden="1" customHeight="1" thickBot="1" x14ac:dyDescent="0.25">
      <c r="A3386" s="580" t="str">
        <f t="shared" ref="A3386:A3449" si="304">CONCATENATE(C3386,G3386)</f>
        <v/>
      </c>
      <c r="B3386" s="814"/>
      <c r="C3386" s="814"/>
      <c r="D3386" s="814"/>
      <c r="E3386" s="814"/>
      <c r="F3386" s="814"/>
      <c r="G3386" s="814"/>
      <c r="H3386" s="814"/>
      <c r="I3386" s="814"/>
      <c r="J3386" s="814"/>
      <c r="K3386" s="814"/>
      <c r="L3386" s="814"/>
      <c r="M3386" s="814"/>
      <c r="N3386" s="814"/>
      <c r="O3386" s="579">
        <f t="shared" si="302"/>
        <v>0</v>
      </c>
      <c r="P3386" s="585" t="e">
        <f t="shared" si="303"/>
        <v>#N/A</v>
      </c>
      <c r="Q3386" s="585"/>
      <c r="R3386" s="585"/>
      <c r="S3386" s="814"/>
      <c r="T3386" s="814"/>
      <c r="U3386" s="814"/>
      <c r="V3386" s="814"/>
    </row>
    <row r="3387" spans="1:22" ht="15.75" hidden="1" customHeight="1" thickBot="1" x14ac:dyDescent="0.25">
      <c r="A3387" s="580" t="str">
        <f t="shared" si="304"/>
        <v/>
      </c>
      <c r="B3387" s="814"/>
      <c r="C3387" s="814"/>
      <c r="D3387" s="814"/>
      <c r="E3387" s="814"/>
      <c r="F3387" s="814"/>
      <c r="G3387" s="814"/>
      <c r="H3387" s="814"/>
      <c r="I3387" s="814"/>
      <c r="J3387" s="814"/>
      <c r="K3387" s="814"/>
      <c r="L3387" s="814"/>
      <c r="M3387" s="814"/>
      <c r="N3387" s="814"/>
      <c r="O3387" s="579">
        <f t="shared" si="302"/>
        <v>0</v>
      </c>
      <c r="P3387" s="585" t="e">
        <f t="shared" si="303"/>
        <v>#N/A</v>
      </c>
      <c r="Q3387" s="585"/>
      <c r="R3387" s="585"/>
      <c r="S3387" s="814"/>
      <c r="T3387" s="814"/>
      <c r="U3387" s="814"/>
      <c r="V3387" s="814"/>
    </row>
    <row r="3388" spans="1:22" ht="15.75" hidden="1" customHeight="1" thickBot="1" x14ac:dyDescent="0.25">
      <c r="A3388" s="580" t="str">
        <f t="shared" si="304"/>
        <v/>
      </c>
      <c r="B3388" s="814"/>
      <c r="C3388" s="814"/>
      <c r="D3388" s="814"/>
      <c r="E3388" s="814"/>
      <c r="F3388" s="814"/>
      <c r="G3388" s="814"/>
      <c r="H3388" s="814"/>
      <c r="I3388" s="814"/>
      <c r="J3388" s="814"/>
      <c r="K3388" s="814"/>
      <c r="L3388" s="814"/>
      <c r="M3388" s="814"/>
      <c r="N3388" s="814"/>
      <c r="O3388" s="579">
        <f t="shared" si="302"/>
        <v>0</v>
      </c>
      <c r="P3388" s="585" t="e">
        <f t="shared" si="303"/>
        <v>#N/A</v>
      </c>
      <c r="Q3388" s="585"/>
      <c r="R3388" s="585"/>
      <c r="S3388" s="814"/>
      <c r="T3388" s="814"/>
      <c r="U3388" s="814"/>
      <c r="V3388" s="814"/>
    </row>
    <row r="3389" spans="1:22" ht="15.75" hidden="1" customHeight="1" thickBot="1" x14ac:dyDescent="0.25">
      <c r="A3389" s="580" t="str">
        <f t="shared" si="304"/>
        <v/>
      </c>
      <c r="B3389" s="814"/>
      <c r="C3389" s="814"/>
      <c r="D3389" s="814"/>
      <c r="E3389" s="814"/>
      <c r="F3389" s="814"/>
      <c r="G3389" s="814"/>
      <c r="H3389" s="814"/>
      <c r="I3389" s="814"/>
      <c r="J3389" s="814"/>
      <c r="K3389" s="814"/>
      <c r="L3389" s="814"/>
      <c r="M3389" s="814"/>
      <c r="N3389" s="814"/>
      <c r="O3389" s="579">
        <f t="shared" si="302"/>
        <v>0</v>
      </c>
      <c r="P3389" s="585" t="e">
        <f t="shared" si="303"/>
        <v>#N/A</v>
      </c>
      <c r="Q3389" s="585"/>
      <c r="R3389" s="585"/>
      <c r="S3389" s="814"/>
      <c r="T3389" s="814"/>
      <c r="U3389" s="814"/>
      <c r="V3389" s="814"/>
    </row>
    <row r="3390" spans="1:22" ht="15.75" hidden="1" customHeight="1" thickBot="1" x14ac:dyDescent="0.25">
      <c r="A3390" s="580" t="str">
        <f t="shared" si="304"/>
        <v/>
      </c>
      <c r="B3390" s="814"/>
      <c r="C3390" s="814"/>
      <c r="D3390" s="814"/>
      <c r="E3390" s="814"/>
      <c r="F3390" s="814"/>
      <c r="G3390" s="814"/>
      <c r="H3390" s="814"/>
      <c r="I3390" s="814"/>
      <c r="J3390" s="814"/>
      <c r="K3390" s="814"/>
      <c r="L3390" s="814"/>
      <c r="M3390" s="814"/>
      <c r="N3390" s="814"/>
      <c r="O3390" s="579">
        <f t="shared" si="302"/>
        <v>0</v>
      </c>
      <c r="P3390" s="585" t="e">
        <f t="shared" si="303"/>
        <v>#N/A</v>
      </c>
      <c r="Q3390" s="585"/>
      <c r="R3390" s="585"/>
      <c r="S3390" s="814"/>
      <c r="T3390" s="814"/>
      <c r="U3390" s="814"/>
      <c r="V3390" s="814"/>
    </row>
    <row r="3391" spans="1:22" ht="15.75" hidden="1" customHeight="1" thickBot="1" x14ac:dyDescent="0.25">
      <c r="A3391" s="580" t="str">
        <f t="shared" si="304"/>
        <v/>
      </c>
      <c r="B3391" s="814"/>
      <c r="C3391" s="814"/>
      <c r="D3391" s="814"/>
      <c r="E3391" s="814"/>
      <c r="F3391" s="814"/>
      <c r="G3391" s="814"/>
      <c r="H3391" s="814"/>
      <c r="I3391" s="814"/>
      <c r="J3391" s="814"/>
      <c r="K3391" s="814"/>
      <c r="L3391" s="814"/>
      <c r="M3391" s="814"/>
      <c r="N3391" s="814"/>
      <c r="O3391" s="579">
        <f t="shared" si="302"/>
        <v>0</v>
      </c>
      <c r="P3391" s="585" t="e">
        <f t="shared" si="303"/>
        <v>#N/A</v>
      </c>
      <c r="Q3391" s="585"/>
      <c r="R3391" s="585"/>
      <c r="S3391" s="814"/>
      <c r="T3391" s="814"/>
      <c r="U3391" s="814"/>
      <c r="V3391" s="814"/>
    </row>
    <row r="3392" spans="1:22" ht="15.75" hidden="1" customHeight="1" thickBot="1" x14ac:dyDescent="0.25">
      <c r="A3392" s="580" t="str">
        <f t="shared" si="304"/>
        <v/>
      </c>
      <c r="B3392" s="814"/>
      <c r="C3392" s="814"/>
      <c r="D3392" s="814"/>
      <c r="E3392" s="814"/>
      <c r="F3392" s="814"/>
      <c r="G3392" s="814"/>
      <c r="H3392" s="814"/>
      <c r="I3392" s="814"/>
      <c r="J3392" s="814"/>
      <c r="K3392" s="814"/>
      <c r="L3392" s="814"/>
      <c r="M3392" s="814"/>
      <c r="N3392" s="814"/>
      <c r="O3392" s="579">
        <f t="shared" si="302"/>
        <v>0</v>
      </c>
      <c r="P3392" s="585" t="e">
        <f t="shared" si="303"/>
        <v>#N/A</v>
      </c>
      <c r="Q3392" s="585"/>
      <c r="R3392" s="585"/>
      <c r="S3392" s="814"/>
      <c r="T3392" s="814"/>
      <c r="U3392" s="814"/>
      <c r="V3392" s="814"/>
    </row>
    <row r="3393" spans="1:22" ht="15.75" hidden="1" customHeight="1" thickBot="1" x14ac:dyDescent="0.25">
      <c r="A3393" s="580" t="str">
        <f t="shared" si="304"/>
        <v/>
      </c>
      <c r="B3393" s="814"/>
      <c r="C3393" s="814"/>
      <c r="D3393" s="814"/>
      <c r="E3393" s="814"/>
      <c r="F3393" s="814"/>
      <c r="G3393" s="814"/>
      <c r="H3393" s="814"/>
      <c r="I3393" s="814"/>
      <c r="J3393" s="814"/>
      <c r="K3393" s="814"/>
      <c r="L3393" s="814"/>
      <c r="M3393" s="814"/>
      <c r="N3393" s="814"/>
      <c r="O3393" s="579">
        <f t="shared" si="302"/>
        <v>0</v>
      </c>
      <c r="P3393" s="585" t="e">
        <f t="shared" si="303"/>
        <v>#N/A</v>
      </c>
      <c r="Q3393" s="585"/>
      <c r="R3393" s="585"/>
      <c r="S3393" s="814"/>
      <c r="T3393" s="814"/>
      <c r="U3393" s="814"/>
      <c r="V3393" s="814"/>
    </row>
    <row r="3394" spans="1:22" ht="15.75" hidden="1" customHeight="1" thickBot="1" x14ac:dyDescent="0.25">
      <c r="A3394" s="580" t="str">
        <f t="shared" si="304"/>
        <v/>
      </c>
      <c r="B3394" s="814"/>
      <c r="C3394" s="814"/>
      <c r="D3394" s="814"/>
      <c r="E3394" s="814"/>
      <c r="F3394" s="814"/>
      <c r="G3394" s="814"/>
      <c r="H3394" s="814"/>
      <c r="I3394" s="814"/>
      <c r="J3394" s="814"/>
      <c r="K3394" s="814"/>
      <c r="L3394" s="814"/>
      <c r="M3394" s="814"/>
      <c r="N3394" s="814"/>
      <c r="O3394" s="579">
        <f t="shared" si="302"/>
        <v>0</v>
      </c>
      <c r="P3394" s="585" t="e">
        <f t="shared" si="303"/>
        <v>#N/A</v>
      </c>
      <c r="Q3394" s="585"/>
      <c r="R3394" s="585"/>
      <c r="S3394" s="814"/>
      <c r="T3394" s="814"/>
      <c r="U3394" s="814"/>
      <c r="V3394" s="814"/>
    </row>
    <row r="3395" spans="1:22" ht="15.75" hidden="1" customHeight="1" thickBot="1" x14ac:dyDescent="0.25">
      <c r="A3395" s="580" t="str">
        <f t="shared" si="304"/>
        <v/>
      </c>
      <c r="B3395" s="814"/>
      <c r="C3395" s="814"/>
      <c r="D3395" s="814"/>
      <c r="E3395" s="814"/>
      <c r="F3395" s="814"/>
      <c r="G3395" s="814"/>
      <c r="H3395" s="814"/>
      <c r="I3395" s="814"/>
      <c r="J3395" s="814"/>
      <c r="K3395" s="814"/>
      <c r="L3395" s="814"/>
      <c r="M3395" s="814"/>
      <c r="N3395" s="814"/>
      <c r="O3395" s="579">
        <f t="shared" si="302"/>
        <v>0</v>
      </c>
      <c r="P3395" s="585" t="e">
        <f t="shared" si="303"/>
        <v>#N/A</v>
      </c>
      <c r="Q3395" s="585"/>
      <c r="R3395" s="585"/>
      <c r="S3395" s="814"/>
      <c r="T3395" s="814"/>
      <c r="U3395" s="814"/>
      <c r="V3395" s="814"/>
    </row>
    <row r="3396" spans="1:22" ht="15.75" hidden="1" customHeight="1" thickBot="1" x14ac:dyDescent="0.25">
      <c r="A3396" s="580" t="str">
        <f t="shared" si="304"/>
        <v/>
      </c>
      <c r="B3396" s="814"/>
      <c r="C3396" s="814"/>
      <c r="D3396" s="814"/>
      <c r="E3396" s="814"/>
      <c r="F3396" s="814"/>
      <c r="G3396" s="814"/>
      <c r="H3396" s="814"/>
      <c r="I3396" s="814"/>
      <c r="J3396" s="814"/>
      <c r="K3396" s="814"/>
      <c r="L3396" s="814"/>
      <c r="M3396" s="814"/>
      <c r="N3396" s="814"/>
      <c r="O3396" s="579">
        <f t="shared" si="302"/>
        <v>0</v>
      </c>
      <c r="P3396" s="585" t="e">
        <f t="shared" si="303"/>
        <v>#N/A</v>
      </c>
      <c r="Q3396" s="585"/>
      <c r="R3396" s="585"/>
      <c r="S3396" s="814"/>
      <c r="T3396" s="814"/>
      <c r="U3396" s="814"/>
      <c r="V3396" s="814"/>
    </row>
    <row r="3397" spans="1:22" ht="15.75" hidden="1" customHeight="1" thickBot="1" x14ac:dyDescent="0.25">
      <c r="A3397" s="580" t="str">
        <f t="shared" si="304"/>
        <v/>
      </c>
      <c r="B3397" s="814"/>
      <c r="C3397" s="814"/>
      <c r="D3397" s="814"/>
      <c r="E3397" s="814"/>
      <c r="F3397" s="814"/>
      <c r="G3397" s="814"/>
      <c r="H3397" s="814"/>
      <c r="I3397" s="814"/>
      <c r="J3397" s="814"/>
      <c r="K3397" s="814"/>
      <c r="L3397" s="814"/>
      <c r="M3397" s="814"/>
      <c r="N3397" s="814"/>
      <c r="O3397" s="579">
        <f t="shared" si="302"/>
        <v>0</v>
      </c>
      <c r="P3397" s="585" t="e">
        <f t="shared" si="303"/>
        <v>#N/A</v>
      </c>
      <c r="Q3397" s="585"/>
      <c r="R3397" s="585"/>
      <c r="S3397" s="814"/>
      <c r="T3397" s="814"/>
      <c r="U3397" s="814"/>
      <c r="V3397" s="814"/>
    </row>
    <row r="3398" spans="1:22" ht="15.75" hidden="1" customHeight="1" thickBot="1" x14ac:dyDescent="0.25">
      <c r="A3398" s="580" t="str">
        <f t="shared" si="304"/>
        <v/>
      </c>
      <c r="B3398" s="814"/>
      <c r="C3398" s="814"/>
      <c r="D3398" s="814"/>
      <c r="E3398" s="814"/>
      <c r="F3398" s="814"/>
      <c r="G3398" s="814"/>
      <c r="H3398" s="814"/>
      <c r="I3398" s="814"/>
      <c r="J3398" s="814"/>
      <c r="K3398" s="814"/>
      <c r="L3398" s="814"/>
      <c r="M3398" s="814"/>
      <c r="N3398" s="814"/>
      <c r="O3398" s="579">
        <f t="shared" si="302"/>
        <v>0</v>
      </c>
      <c r="P3398" s="585" t="e">
        <f t="shared" si="303"/>
        <v>#N/A</v>
      </c>
      <c r="Q3398" s="585"/>
      <c r="R3398" s="585"/>
      <c r="S3398" s="814"/>
      <c r="T3398" s="814"/>
      <c r="U3398" s="814"/>
      <c r="V3398" s="814"/>
    </row>
    <row r="3399" spans="1:22" ht="15.75" hidden="1" customHeight="1" thickBot="1" x14ac:dyDescent="0.25">
      <c r="A3399" s="580" t="str">
        <f t="shared" si="304"/>
        <v/>
      </c>
      <c r="B3399" s="814"/>
      <c r="C3399" s="814"/>
      <c r="D3399" s="814"/>
      <c r="E3399" s="814"/>
      <c r="F3399" s="814"/>
      <c r="G3399" s="814"/>
      <c r="H3399" s="814"/>
      <c r="I3399" s="814"/>
      <c r="J3399" s="814"/>
      <c r="K3399" s="814"/>
      <c r="L3399" s="814"/>
      <c r="M3399" s="814"/>
      <c r="N3399" s="814"/>
      <c r="O3399" s="579">
        <f t="shared" si="302"/>
        <v>0</v>
      </c>
      <c r="P3399" s="585" t="e">
        <f t="shared" si="303"/>
        <v>#N/A</v>
      </c>
      <c r="Q3399" s="585"/>
      <c r="R3399" s="585"/>
      <c r="S3399" s="814"/>
      <c r="T3399" s="814"/>
      <c r="U3399" s="814"/>
      <c r="V3399" s="814"/>
    </row>
    <row r="3400" spans="1:22" ht="15.75" hidden="1" customHeight="1" thickBot="1" x14ac:dyDescent="0.25">
      <c r="A3400" s="580" t="str">
        <f t="shared" si="304"/>
        <v/>
      </c>
      <c r="B3400" s="814"/>
      <c r="C3400" s="814"/>
      <c r="D3400" s="814"/>
      <c r="E3400" s="814"/>
      <c r="F3400" s="814"/>
      <c r="G3400" s="814"/>
      <c r="H3400" s="814"/>
      <c r="I3400" s="814"/>
      <c r="J3400" s="814"/>
      <c r="K3400" s="814"/>
      <c r="L3400" s="814"/>
      <c r="M3400" s="814"/>
      <c r="N3400" s="814"/>
      <c r="O3400" s="579">
        <f t="shared" si="302"/>
        <v>0</v>
      </c>
      <c r="P3400" s="585" t="e">
        <f t="shared" si="303"/>
        <v>#N/A</v>
      </c>
      <c r="Q3400" s="585"/>
      <c r="R3400" s="585"/>
      <c r="S3400" s="814"/>
      <c r="T3400" s="814"/>
      <c r="U3400" s="814"/>
      <c r="V3400" s="814"/>
    </row>
    <row r="3401" spans="1:22" ht="15.75" hidden="1" customHeight="1" thickBot="1" x14ac:dyDescent="0.25">
      <c r="A3401" s="580" t="str">
        <f t="shared" si="304"/>
        <v/>
      </c>
      <c r="B3401" s="814"/>
      <c r="C3401" s="814"/>
      <c r="D3401" s="814"/>
      <c r="E3401" s="814"/>
      <c r="F3401" s="814"/>
      <c r="G3401" s="814"/>
      <c r="H3401" s="814"/>
      <c r="I3401" s="814"/>
      <c r="J3401" s="814"/>
      <c r="K3401" s="814"/>
      <c r="L3401" s="814"/>
      <c r="M3401" s="814"/>
      <c r="N3401" s="814"/>
      <c r="O3401" s="579">
        <f t="shared" si="302"/>
        <v>0</v>
      </c>
      <c r="P3401" s="585" t="e">
        <f t="shared" si="303"/>
        <v>#N/A</v>
      </c>
      <c r="Q3401" s="585"/>
      <c r="R3401" s="585"/>
      <c r="S3401" s="814"/>
      <c r="T3401" s="814"/>
      <c r="U3401" s="814"/>
      <c r="V3401" s="814"/>
    </row>
    <row r="3402" spans="1:22" ht="15.75" hidden="1" customHeight="1" thickBot="1" x14ac:dyDescent="0.25">
      <c r="A3402" s="580" t="str">
        <f t="shared" si="304"/>
        <v/>
      </c>
      <c r="B3402" s="814"/>
      <c r="C3402" s="814"/>
      <c r="D3402" s="814"/>
      <c r="E3402" s="814"/>
      <c r="F3402" s="814"/>
      <c r="G3402" s="814"/>
      <c r="H3402" s="814"/>
      <c r="I3402" s="814"/>
      <c r="J3402" s="814"/>
      <c r="K3402" s="814"/>
      <c r="L3402" s="814"/>
      <c r="M3402" s="814"/>
      <c r="N3402" s="814"/>
      <c r="O3402" s="579">
        <f t="shared" si="302"/>
        <v>0</v>
      </c>
      <c r="P3402" s="585" t="e">
        <f t="shared" si="303"/>
        <v>#N/A</v>
      </c>
      <c r="Q3402" s="585"/>
      <c r="R3402" s="585"/>
      <c r="S3402" s="814"/>
      <c r="T3402" s="814"/>
      <c r="U3402" s="814"/>
      <c r="V3402" s="814"/>
    </row>
    <row r="3403" spans="1:22" ht="15.75" hidden="1" customHeight="1" thickBot="1" x14ac:dyDescent="0.25">
      <c r="A3403" s="580" t="str">
        <f t="shared" si="304"/>
        <v/>
      </c>
      <c r="B3403" s="814"/>
      <c r="C3403" s="814"/>
      <c r="D3403" s="814"/>
      <c r="E3403" s="814"/>
      <c r="F3403" s="814"/>
      <c r="G3403" s="814"/>
      <c r="H3403" s="814"/>
      <c r="I3403" s="814"/>
      <c r="J3403" s="814"/>
      <c r="K3403" s="814"/>
      <c r="L3403" s="814"/>
      <c r="M3403" s="814"/>
      <c r="N3403" s="814"/>
      <c r="O3403" s="579">
        <f t="shared" si="302"/>
        <v>0</v>
      </c>
      <c r="P3403" s="585" t="e">
        <f t="shared" si="303"/>
        <v>#N/A</v>
      </c>
      <c r="Q3403" s="585"/>
      <c r="R3403" s="585"/>
      <c r="S3403" s="814"/>
      <c r="T3403" s="814"/>
      <c r="U3403" s="814"/>
      <c r="V3403" s="814"/>
    </row>
    <row r="3404" spans="1:22" ht="15.75" hidden="1" customHeight="1" thickBot="1" x14ac:dyDescent="0.25">
      <c r="A3404" s="580" t="str">
        <f t="shared" si="304"/>
        <v/>
      </c>
      <c r="B3404" s="814"/>
      <c r="C3404" s="814"/>
      <c r="D3404" s="814"/>
      <c r="E3404" s="814"/>
      <c r="F3404" s="814"/>
      <c r="G3404" s="814"/>
      <c r="H3404" s="814"/>
      <c r="I3404" s="814"/>
      <c r="J3404" s="814"/>
      <c r="K3404" s="814"/>
      <c r="L3404" s="814"/>
      <c r="M3404" s="814"/>
      <c r="N3404" s="814"/>
      <c r="O3404" s="579">
        <f t="shared" si="302"/>
        <v>0</v>
      </c>
      <c r="P3404" s="585" t="e">
        <f t="shared" si="303"/>
        <v>#N/A</v>
      </c>
      <c r="Q3404" s="585"/>
      <c r="R3404" s="585"/>
      <c r="S3404" s="814"/>
      <c r="T3404" s="814"/>
      <c r="U3404" s="814"/>
      <c r="V3404" s="814"/>
    </row>
    <row r="3405" spans="1:22" ht="15.75" hidden="1" customHeight="1" thickBot="1" x14ac:dyDescent="0.25">
      <c r="A3405" s="580" t="str">
        <f t="shared" si="304"/>
        <v/>
      </c>
      <c r="B3405" s="814"/>
      <c r="C3405" s="814"/>
      <c r="D3405" s="814"/>
      <c r="E3405" s="814"/>
      <c r="F3405" s="814"/>
      <c r="G3405" s="814"/>
      <c r="H3405" s="814"/>
      <c r="I3405" s="814"/>
      <c r="J3405" s="814"/>
      <c r="K3405" s="814"/>
      <c r="L3405" s="814"/>
      <c r="M3405" s="814"/>
      <c r="N3405" s="814"/>
      <c r="O3405" s="579">
        <f t="shared" si="302"/>
        <v>0</v>
      </c>
      <c r="P3405" s="585" t="e">
        <f t="shared" si="303"/>
        <v>#N/A</v>
      </c>
      <c r="Q3405" s="585"/>
      <c r="R3405" s="585"/>
      <c r="S3405" s="814"/>
      <c r="T3405" s="814"/>
      <c r="U3405" s="814"/>
      <c r="V3405" s="814"/>
    </row>
    <row r="3406" spans="1:22" ht="15.75" hidden="1" customHeight="1" thickBot="1" x14ac:dyDescent="0.25">
      <c r="A3406" s="580" t="str">
        <f t="shared" si="304"/>
        <v/>
      </c>
      <c r="B3406" s="814"/>
      <c r="C3406" s="814"/>
      <c r="D3406" s="814"/>
      <c r="E3406" s="814"/>
      <c r="F3406" s="814"/>
      <c r="G3406" s="814"/>
      <c r="H3406" s="814"/>
      <c r="I3406" s="814"/>
      <c r="J3406" s="814"/>
      <c r="K3406" s="814"/>
      <c r="L3406" s="814"/>
      <c r="M3406" s="814"/>
      <c r="N3406" s="814"/>
      <c r="O3406" s="579">
        <f t="shared" si="302"/>
        <v>0</v>
      </c>
      <c r="P3406" s="585" t="e">
        <f t="shared" si="303"/>
        <v>#N/A</v>
      </c>
      <c r="Q3406" s="585"/>
      <c r="R3406" s="585"/>
      <c r="S3406" s="814"/>
      <c r="T3406" s="814"/>
      <c r="U3406" s="814"/>
      <c r="V3406" s="814"/>
    </row>
    <row r="3407" spans="1:22" ht="15.75" hidden="1" customHeight="1" thickBot="1" x14ac:dyDescent="0.25">
      <c r="A3407" s="580" t="str">
        <f t="shared" si="304"/>
        <v/>
      </c>
      <c r="B3407" s="814"/>
      <c r="C3407" s="814"/>
      <c r="D3407" s="814"/>
      <c r="E3407" s="814"/>
      <c r="F3407" s="814"/>
      <c r="G3407" s="814"/>
      <c r="H3407" s="814"/>
      <c r="I3407" s="814"/>
      <c r="J3407" s="814"/>
      <c r="K3407" s="814"/>
      <c r="L3407" s="814"/>
      <c r="M3407" s="814"/>
      <c r="N3407" s="814"/>
      <c r="O3407" s="579">
        <f t="shared" si="302"/>
        <v>0</v>
      </c>
      <c r="P3407" s="585" t="e">
        <f t="shared" si="303"/>
        <v>#N/A</v>
      </c>
      <c r="Q3407" s="585"/>
      <c r="R3407" s="585"/>
      <c r="S3407" s="814"/>
      <c r="T3407" s="814"/>
      <c r="U3407" s="814"/>
      <c r="V3407" s="814"/>
    </row>
    <row r="3408" spans="1:22" ht="15.75" hidden="1" customHeight="1" thickBot="1" x14ac:dyDescent="0.25">
      <c r="A3408" s="580" t="str">
        <f t="shared" si="304"/>
        <v/>
      </c>
      <c r="B3408" s="814"/>
      <c r="C3408" s="814"/>
      <c r="D3408" s="814"/>
      <c r="E3408" s="814"/>
      <c r="F3408" s="814"/>
      <c r="G3408" s="814"/>
      <c r="H3408" s="814"/>
      <c r="I3408" s="814"/>
      <c r="J3408" s="814"/>
      <c r="K3408" s="814"/>
      <c r="L3408" s="814"/>
      <c r="M3408" s="814"/>
      <c r="N3408" s="814"/>
      <c r="O3408" s="579">
        <f t="shared" si="302"/>
        <v>0</v>
      </c>
      <c r="P3408" s="585" t="e">
        <f t="shared" si="303"/>
        <v>#N/A</v>
      </c>
      <c r="Q3408" s="585"/>
      <c r="R3408" s="585"/>
      <c r="S3408" s="814"/>
      <c r="T3408" s="814"/>
      <c r="U3408" s="814"/>
      <c r="V3408" s="814"/>
    </row>
    <row r="3409" spans="1:22" ht="15.75" hidden="1" customHeight="1" thickBot="1" x14ac:dyDescent="0.25">
      <c r="A3409" s="580" t="str">
        <f t="shared" si="304"/>
        <v/>
      </c>
      <c r="B3409" s="814"/>
      <c r="C3409" s="814"/>
      <c r="D3409" s="814"/>
      <c r="E3409" s="814"/>
      <c r="F3409" s="814"/>
      <c r="G3409" s="814"/>
      <c r="H3409" s="814"/>
      <c r="I3409" s="814"/>
      <c r="J3409" s="814"/>
      <c r="K3409" s="814"/>
      <c r="L3409" s="814"/>
      <c r="M3409" s="814"/>
      <c r="N3409" s="814"/>
      <c r="O3409" s="579">
        <f t="shared" si="302"/>
        <v>0</v>
      </c>
      <c r="P3409" s="585" t="e">
        <f t="shared" si="303"/>
        <v>#N/A</v>
      </c>
      <c r="Q3409" s="585"/>
      <c r="R3409" s="585"/>
      <c r="S3409" s="814"/>
      <c r="T3409" s="814"/>
      <c r="U3409" s="814"/>
      <c r="V3409" s="814"/>
    </row>
    <row r="3410" spans="1:22" ht="15.75" hidden="1" customHeight="1" thickBot="1" x14ac:dyDescent="0.25">
      <c r="A3410" s="580" t="str">
        <f t="shared" si="304"/>
        <v/>
      </c>
      <c r="B3410" s="814"/>
      <c r="C3410" s="814"/>
      <c r="D3410" s="814"/>
      <c r="E3410" s="814"/>
      <c r="F3410" s="814"/>
      <c r="G3410" s="814"/>
      <c r="H3410" s="814"/>
      <c r="I3410" s="814"/>
      <c r="J3410" s="814"/>
      <c r="K3410" s="814"/>
      <c r="L3410" s="814"/>
      <c r="M3410" s="814"/>
      <c r="N3410" s="814"/>
      <c r="O3410" s="579">
        <f t="shared" si="302"/>
        <v>0</v>
      </c>
      <c r="P3410" s="585" t="e">
        <f t="shared" si="303"/>
        <v>#N/A</v>
      </c>
      <c r="Q3410" s="585"/>
      <c r="R3410" s="585"/>
      <c r="S3410" s="814"/>
      <c r="T3410" s="814"/>
      <c r="U3410" s="814"/>
      <c r="V3410" s="814"/>
    </row>
    <row r="3411" spans="1:22" ht="15.75" hidden="1" customHeight="1" thickBot="1" x14ac:dyDescent="0.25">
      <c r="A3411" s="580" t="str">
        <f t="shared" si="304"/>
        <v/>
      </c>
      <c r="B3411" s="814"/>
      <c r="C3411" s="814"/>
      <c r="D3411" s="814"/>
      <c r="E3411" s="814"/>
      <c r="F3411" s="814"/>
      <c r="G3411" s="814"/>
      <c r="H3411" s="814"/>
      <c r="I3411" s="814"/>
      <c r="J3411" s="814"/>
      <c r="K3411" s="814"/>
      <c r="L3411" s="814"/>
      <c r="M3411" s="814"/>
      <c r="N3411" s="814"/>
      <c r="O3411" s="579">
        <f t="shared" si="302"/>
        <v>0</v>
      </c>
      <c r="P3411" s="585" t="e">
        <f t="shared" si="303"/>
        <v>#N/A</v>
      </c>
      <c r="Q3411" s="585"/>
      <c r="R3411" s="585"/>
      <c r="S3411" s="814"/>
      <c r="T3411" s="814"/>
      <c r="U3411" s="814"/>
      <c r="V3411" s="814"/>
    </row>
    <row r="3412" spans="1:22" ht="15.75" hidden="1" customHeight="1" thickBot="1" x14ac:dyDescent="0.25">
      <c r="A3412" s="580" t="str">
        <f t="shared" si="304"/>
        <v/>
      </c>
      <c r="B3412" s="814"/>
      <c r="C3412" s="814"/>
      <c r="D3412" s="814"/>
      <c r="E3412" s="814"/>
      <c r="F3412" s="814"/>
      <c r="G3412" s="814"/>
      <c r="H3412" s="814"/>
      <c r="I3412" s="814"/>
      <c r="J3412" s="814"/>
      <c r="K3412" s="814"/>
      <c r="L3412" s="814"/>
      <c r="M3412" s="814"/>
      <c r="N3412" s="814"/>
      <c r="O3412" s="579">
        <f t="shared" si="302"/>
        <v>0</v>
      </c>
      <c r="P3412" s="585" t="e">
        <f t="shared" si="303"/>
        <v>#N/A</v>
      </c>
      <c r="Q3412" s="585"/>
      <c r="R3412" s="585"/>
      <c r="S3412" s="814"/>
      <c r="T3412" s="814"/>
      <c r="U3412" s="814"/>
      <c r="V3412" s="814"/>
    </row>
    <row r="3413" spans="1:22" ht="15.75" hidden="1" customHeight="1" thickBot="1" x14ac:dyDescent="0.25">
      <c r="A3413" s="580" t="str">
        <f t="shared" si="304"/>
        <v/>
      </c>
      <c r="B3413" s="814"/>
      <c r="C3413" s="814"/>
      <c r="D3413" s="814"/>
      <c r="E3413" s="814"/>
      <c r="F3413" s="814"/>
      <c r="G3413" s="814"/>
      <c r="H3413" s="814"/>
      <c r="I3413" s="814"/>
      <c r="J3413" s="814"/>
      <c r="K3413" s="814"/>
      <c r="L3413" s="814"/>
      <c r="M3413" s="814"/>
      <c r="N3413" s="814"/>
      <c r="O3413" s="579">
        <f t="shared" si="302"/>
        <v>0</v>
      </c>
      <c r="P3413" s="585" t="e">
        <f t="shared" si="303"/>
        <v>#N/A</v>
      </c>
      <c r="Q3413" s="585"/>
      <c r="R3413" s="585"/>
      <c r="S3413" s="814"/>
      <c r="T3413" s="814"/>
      <c r="U3413" s="814"/>
      <c r="V3413" s="814"/>
    </row>
    <row r="3414" spans="1:22" ht="15.75" hidden="1" customHeight="1" thickBot="1" x14ac:dyDescent="0.25">
      <c r="A3414" s="580" t="str">
        <f t="shared" si="304"/>
        <v/>
      </c>
      <c r="B3414" s="814"/>
      <c r="C3414" s="814"/>
      <c r="D3414" s="814"/>
      <c r="E3414" s="814"/>
      <c r="F3414" s="814"/>
      <c r="G3414" s="814"/>
      <c r="H3414" s="814"/>
      <c r="I3414" s="814"/>
      <c r="J3414" s="814"/>
      <c r="K3414" s="814"/>
      <c r="L3414" s="814"/>
      <c r="M3414" s="814"/>
      <c r="N3414" s="814"/>
      <c r="O3414" s="579">
        <f t="shared" si="302"/>
        <v>0</v>
      </c>
      <c r="P3414" s="585" t="e">
        <f t="shared" si="303"/>
        <v>#N/A</v>
      </c>
      <c r="Q3414" s="585"/>
      <c r="R3414" s="585"/>
      <c r="S3414" s="814"/>
      <c r="T3414" s="814"/>
      <c r="U3414" s="814"/>
      <c r="V3414" s="814"/>
    </row>
    <row r="3415" spans="1:22" ht="15.75" hidden="1" customHeight="1" thickBot="1" x14ac:dyDescent="0.25">
      <c r="A3415" s="580" t="str">
        <f t="shared" si="304"/>
        <v/>
      </c>
      <c r="B3415" s="814"/>
      <c r="C3415" s="814"/>
      <c r="D3415" s="814"/>
      <c r="E3415" s="814"/>
      <c r="F3415" s="814"/>
      <c r="G3415" s="814"/>
      <c r="H3415" s="814"/>
      <c r="I3415" s="814"/>
      <c r="J3415" s="814"/>
      <c r="K3415" s="814"/>
      <c r="L3415" s="814"/>
      <c r="M3415" s="814"/>
      <c r="N3415" s="814"/>
      <c r="O3415" s="579">
        <f t="shared" si="302"/>
        <v>0</v>
      </c>
      <c r="P3415" s="585" t="e">
        <f t="shared" si="303"/>
        <v>#N/A</v>
      </c>
      <c r="Q3415" s="585"/>
      <c r="R3415" s="585"/>
      <c r="S3415" s="814"/>
      <c r="T3415" s="814"/>
      <c r="U3415" s="814"/>
      <c r="V3415" s="814"/>
    </row>
    <row r="3416" spans="1:22" ht="15.75" hidden="1" customHeight="1" thickBot="1" x14ac:dyDescent="0.25">
      <c r="A3416" s="580" t="str">
        <f t="shared" si="304"/>
        <v/>
      </c>
      <c r="B3416" s="814"/>
      <c r="C3416" s="814"/>
      <c r="D3416" s="814"/>
      <c r="E3416" s="814"/>
      <c r="F3416" s="814"/>
      <c r="G3416" s="814"/>
      <c r="H3416" s="814"/>
      <c r="I3416" s="814"/>
      <c r="J3416" s="814"/>
      <c r="K3416" s="814"/>
      <c r="L3416" s="814"/>
      <c r="M3416" s="814"/>
      <c r="N3416" s="814"/>
      <c r="O3416" s="579">
        <f t="shared" si="302"/>
        <v>0</v>
      </c>
      <c r="P3416" s="585" t="e">
        <f t="shared" si="303"/>
        <v>#N/A</v>
      </c>
      <c r="Q3416" s="585"/>
      <c r="R3416" s="585"/>
      <c r="S3416" s="814"/>
      <c r="T3416" s="814"/>
      <c r="U3416" s="814"/>
      <c r="V3416" s="814"/>
    </row>
    <row r="3417" spans="1:22" ht="15.75" hidden="1" customHeight="1" thickBot="1" x14ac:dyDescent="0.25">
      <c r="A3417" s="580" t="str">
        <f t="shared" si="304"/>
        <v/>
      </c>
      <c r="B3417" s="814"/>
      <c r="C3417" s="814"/>
      <c r="D3417" s="814"/>
      <c r="E3417" s="814"/>
      <c r="F3417" s="814"/>
      <c r="G3417" s="814"/>
      <c r="H3417" s="814"/>
      <c r="I3417" s="814"/>
      <c r="J3417" s="814"/>
      <c r="K3417" s="814"/>
      <c r="L3417" s="814"/>
      <c r="M3417" s="814"/>
      <c r="N3417" s="814"/>
      <c r="O3417" s="579">
        <f t="shared" si="302"/>
        <v>0</v>
      </c>
      <c r="P3417" s="585" t="e">
        <f t="shared" si="303"/>
        <v>#N/A</v>
      </c>
      <c r="Q3417" s="585"/>
      <c r="R3417" s="585"/>
      <c r="S3417" s="814"/>
      <c r="T3417" s="814"/>
      <c r="U3417" s="814"/>
      <c r="V3417" s="814"/>
    </row>
    <row r="3418" spans="1:22" ht="15.75" hidden="1" customHeight="1" thickBot="1" x14ac:dyDescent="0.25">
      <c r="A3418" s="580" t="str">
        <f t="shared" si="304"/>
        <v/>
      </c>
      <c r="B3418" s="814"/>
      <c r="C3418" s="814"/>
      <c r="D3418" s="814"/>
      <c r="E3418" s="814"/>
      <c r="F3418" s="814"/>
      <c r="G3418" s="814"/>
      <c r="H3418" s="814"/>
      <c r="I3418" s="814"/>
      <c r="J3418" s="814"/>
      <c r="K3418" s="814"/>
      <c r="L3418" s="814"/>
      <c r="M3418" s="814"/>
      <c r="N3418" s="814"/>
      <c r="O3418" s="579">
        <f t="shared" si="302"/>
        <v>0</v>
      </c>
      <c r="P3418" s="585" t="e">
        <f t="shared" si="303"/>
        <v>#N/A</v>
      </c>
      <c r="Q3418" s="585"/>
      <c r="R3418" s="585"/>
      <c r="S3418" s="814"/>
      <c r="T3418" s="814"/>
      <c r="U3418" s="814"/>
      <c r="V3418" s="814"/>
    </row>
    <row r="3419" spans="1:22" ht="15.75" hidden="1" customHeight="1" thickBot="1" x14ac:dyDescent="0.25">
      <c r="A3419" s="580" t="str">
        <f t="shared" si="304"/>
        <v/>
      </c>
      <c r="B3419" s="814"/>
      <c r="C3419" s="814"/>
      <c r="D3419" s="814"/>
      <c r="E3419" s="814"/>
      <c r="F3419" s="814"/>
      <c r="G3419" s="814"/>
      <c r="H3419" s="814"/>
      <c r="I3419" s="814"/>
      <c r="J3419" s="814"/>
      <c r="K3419" s="814"/>
      <c r="L3419" s="814"/>
      <c r="M3419" s="814"/>
      <c r="N3419" s="814"/>
      <c r="O3419" s="579">
        <f t="shared" si="302"/>
        <v>0</v>
      </c>
      <c r="P3419" s="585" t="e">
        <f t="shared" si="303"/>
        <v>#N/A</v>
      </c>
      <c r="Q3419" s="585"/>
      <c r="R3419" s="585"/>
      <c r="S3419" s="814"/>
      <c r="T3419" s="814"/>
      <c r="U3419" s="814"/>
      <c r="V3419" s="814"/>
    </row>
    <row r="3420" spans="1:22" ht="15.75" hidden="1" customHeight="1" thickBot="1" x14ac:dyDescent="0.25">
      <c r="A3420" s="580" t="str">
        <f t="shared" si="304"/>
        <v/>
      </c>
      <c r="B3420" s="814"/>
      <c r="C3420" s="814"/>
      <c r="D3420" s="814"/>
      <c r="E3420" s="814"/>
      <c r="F3420" s="814"/>
      <c r="G3420" s="814"/>
      <c r="H3420" s="814"/>
      <c r="I3420" s="814"/>
      <c r="J3420" s="814"/>
      <c r="K3420" s="814"/>
      <c r="L3420" s="814"/>
      <c r="M3420" s="814"/>
      <c r="N3420" s="814"/>
      <c r="O3420" s="579">
        <f t="shared" si="302"/>
        <v>0</v>
      </c>
      <c r="P3420" s="585" t="e">
        <f t="shared" si="303"/>
        <v>#N/A</v>
      </c>
      <c r="Q3420" s="585"/>
      <c r="R3420" s="585"/>
      <c r="S3420" s="814"/>
      <c r="T3420" s="814"/>
      <c r="U3420" s="814"/>
      <c r="V3420" s="814"/>
    </row>
    <row r="3421" spans="1:22" ht="15.75" hidden="1" customHeight="1" thickBot="1" x14ac:dyDescent="0.25">
      <c r="A3421" s="580" t="str">
        <f t="shared" si="304"/>
        <v/>
      </c>
      <c r="B3421" s="814"/>
      <c r="C3421" s="814"/>
      <c r="D3421" s="814"/>
      <c r="E3421" s="814"/>
      <c r="F3421" s="814"/>
      <c r="G3421" s="814"/>
      <c r="H3421" s="814"/>
      <c r="I3421" s="814"/>
      <c r="J3421" s="814"/>
      <c r="K3421" s="814"/>
      <c r="L3421" s="814"/>
      <c r="M3421" s="814"/>
      <c r="N3421" s="814"/>
      <c r="O3421" s="579">
        <f t="shared" si="302"/>
        <v>0</v>
      </c>
      <c r="P3421" s="585" t="e">
        <f t="shared" si="303"/>
        <v>#N/A</v>
      </c>
      <c r="Q3421" s="585"/>
      <c r="R3421" s="585"/>
      <c r="S3421" s="814"/>
      <c r="T3421" s="814"/>
      <c r="U3421" s="814"/>
      <c r="V3421" s="814"/>
    </row>
    <row r="3422" spans="1:22" ht="15.75" hidden="1" customHeight="1" thickBot="1" x14ac:dyDescent="0.25">
      <c r="A3422" s="580" t="str">
        <f t="shared" si="304"/>
        <v/>
      </c>
      <c r="B3422" s="814"/>
      <c r="C3422" s="814"/>
      <c r="D3422" s="814"/>
      <c r="E3422" s="814"/>
      <c r="F3422" s="814"/>
      <c r="G3422" s="814"/>
      <c r="H3422" s="814"/>
      <c r="I3422" s="814"/>
      <c r="J3422" s="814"/>
      <c r="K3422" s="814"/>
      <c r="L3422" s="814"/>
      <c r="M3422" s="814"/>
      <c r="N3422" s="814"/>
      <c r="O3422" s="579">
        <f t="shared" si="302"/>
        <v>0</v>
      </c>
      <c r="P3422" s="585" t="e">
        <f t="shared" si="303"/>
        <v>#N/A</v>
      </c>
      <c r="Q3422" s="585"/>
      <c r="R3422" s="585"/>
      <c r="S3422" s="814"/>
      <c r="T3422" s="814"/>
      <c r="U3422" s="814"/>
      <c r="V3422" s="814"/>
    </row>
    <row r="3423" spans="1:22" ht="15.75" hidden="1" customHeight="1" thickBot="1" x14ac:dyDescent="0.25">
      <c r="A3423" s="580" t="str">
        <f t="shared" si="304"/>
        <v/>
      </c>
      <c r="B3423" s="814"/>
      <c r="C3423" s="814"/>
      <c r="D3423" s="814"/>
      <c r="E3423" s="814"/>
      <c r="F3423" s="814"/>
      <c r="G3423" s="814"/>
      <c r="H3423" s="814"/>
      <c r="I3423" s="814"/>
      <c r="J3423" s="814"/>
      <c r="K3423" s="814"/>
      <c r="L3423" s="814"/>
      <c r="M3423" s="814"/>
      <c r="N3423" s="814"/>
      <c r="O3423" s="579">
        <f t="shared" si="302"/>
        <v>0</v>
      </c>
      <c r="P3423" s="585" t="e">
        <f t="shared" si="303"/>
        <v>#N/A</v>
      </c>
      <c r="Q3423" s="585"/>
      <c r="R3423" s="585"/>
      <c r="S3423" s="814"/>
      <c r="T3423" s="814"/>
      <c r="U3423" s="814"/>
      <c r="V3423" s="814"/>
    </row>
    <row r="3424" spans="1:22" ht="15.75" hidden="1" customHeight="1" thickBot="1" x14ac:dyDescent="0.25">
      <c r="A3424" s="580" t="str">
        <f t="shared" si="304"/>
        <v/>
      </c>
      <c r="B3424" s="814"/>
      <c r="C3424" s="814"/>
      <c r="D3424" s="814"/>
      <c r="E3424" s="814"/>
      <c r="F3424" s="814"/>
      <c r="G3424" s="814"/>
      <c r="H3424" s="814"/>
      <c r="I3424" s="814"/>
      <c r="J3424" s="814"/>
      <c r="K3424" s="814"/>
      <c r="L3424" s="814"/>
      <c r="M3424" s="814"/>
      <c r="N3424" s="814"/>
      <c r="O3424" s="579">
        <f t="shared" si="302"/>
        <v>0</v>
      </c>
      <c r="P3424" s="585" t="e">
        <f t="shared" si="303"/>
        <v>#N/A</v>
      </c>
      <c r="Q3424" s="585"/>
      <c r="R3424" s="585"/>
      <c r="S3424" s="814"/>
      <c r="T3424" s="814"/>
      <c r="U3424" s="814"/>
      <c r="V3424" s="814"/>
    </row>
    <row r="3425" spans="1:22" ht="15.75" hidden="1" customHeight="1" thickBot="1" x14ac:dyDescent="0.25">
      <c r="A3425" s="580" t="str">
        <f t="shared" si="304"/>
        <v/>
      </c>
      <c r="B3425" s="814"/>
      <c r="C3425" s="814"/>
      <c r="D3425" s="814"/>
      <c r="E3425" s="814"/>
      <c r="F3425" s="814"/>
      <c r="G3425" s="814"/>
      <c r="H3425" s="814"/>
      <c r="I3425" s="814"/>
      <c r="J3425" s="814"/>
      <c r="K3425" s="814"/>
      <c r="L3425" s="814"/>
      <c r="M3425" s="814"/>
      <c r="N3425" s="814"/>
      <c r="O3425" s="579">
        <f t="shared" si="302"/>
        <v>0</v>
      </c>
      <c r="P3425" s="585" t="e">
        <f t="shared" si="303"/>
        <v>#N/A</v>
      </c>
      <c r="Q3425" s="585"/>
      <c r="R3425" s="585"/>
      <c r="S3425" s="814"/>
      <c r="T3425" s="814"/>
      <c r="U3425" s="814"/>
      <c r="V3425" s="814"/>
    </row>
    <row r="3426" spans="1:22" ht="15.75" hidden="1" customHeight="1" thickBot="1" x14ac:dyDescent="0.25">
      <c r="A3426" s="580" t="str">
        <f t="shared" si="304"/>
        <v/>
      </c>
      <c r="B3426" s="814"/>
      <c r="C3426" s="814"/>
      <c r="D3426" s="814"/>
      <c r="E3426" s="814"/>
      <c r="F3426" s="814"/>
      <c r="G3426" s="814"/>
      <c r="H3426" s="814"/>
      <c r="I3426" s="814"/>
      <c r="J3426" s="814"/>
      <c r="K3426" s="814"/>
      <c r="L3426" s="814"/>
      <c r="M3426" s="814"/>
      <c r="N3426" s="814"/>
      <c r="O3426" s="579">
        <f t="shared" si="302"/>
        <v>0</v>
      </c>
      <c r="P3426" s="585" t="e">
        <f t="shared" si="303"/>
        <v>#N/A</v>
      </c>
      <c r="Q3426" s="585"/>
      <c r="R3426" s="585"/>
      <c r="S3426" s="814"/>
      <c r="T3426" s="814"/>
      <c r="U3426" s="814"/>
      <c r="V3426" s="814"/>
    </row>
    <row r="3427" spans="1:22" ht="15.75" hidden="1" customHeight="1" thickBot="1" x14ac:dyDescent="0.25">
      <c r="A3427" s="580" t="str">
        <f t="shared" si="304"/>
        <v/>
      </c>
      <c r="B3427" s="814"/>
      <c r="C3427" s="814"/>
      <c r="D3427" s="814"/>
      <c r="E3427" s="814"/>
      <c r="F3427" s="814"/>
      <c r="G3427" s="814"/>
      <c r="H3427" s="814"/>
      <c r="I3427" s="814"/>
      <c r="J3427" s="814"/>
      <c r="K3427" s="814"/>
      <c r="L3427" s="814"/>
      <c r="M3427" s="814"/>
      <c r="N3427" s="814"/>
      <c r="O3427" s="579">
        <f t="shared" si="302"/>
        <v>0</v>
      </c>
      <c r="P3427" s="585" t="e">
        <f t="shared" si="303"/>
        <v>#N/A</v>
      </c>
      <c r="Q3427" s="585"/>
      <c r="R3427" s="585"/>
      <c r="S3427" s="814"/>
      <c r="T3427" s="814"/>
      <c r="U3427" s="814"/>
      <c r="V3427" s="814"/>
    </row>
    <row r="3428" spans="1:22" ht="15.75" hidden="1" customHeight="1" thickBot="1" x14ac:dyDescent="0.25">
      <c r="A3428" s="580" t="str">
        <f t="shared" si="304"/>
        <v/>
      </c>
      <c r="B3428" s="814"/>
      <c r="C3428" s="814"/>
      <c r="D3428" s="814"/>
      <c r="E3428" s="814"/>
      <c r="F3428" s="814"/>
      <c r="G3428" s="814"/>
      <c r="H3428" s="814"/>
      <c r="I3428" s="814"/>
      <c r="J3428" s="814"/>
      <c r="K3428" s="814"/>
      <c r="L3428" s="814"/>
      <c r="M3428" s="814"/>
      <c r="N3428" s="814"/>
      <c r="O3428" s="579">
        <f t="shared" si="302"/>
        <v>0</v>
      </c>
      <c r="P3428" s="585" t="e">
        <f t="shared" si="303"/>
        <v>#N/A</v>
      </c>
      <c r="Q3428" s="585"/>
      <c r="R3428" s="585"/>
      <c r="S3428" s="814"/>
      <c r="T3428" s="814"/>
      <c r="U3428" s="814"/>
      <c r="V3428" s="814"/>
    </row>
    <row r="3429" spans="1:22" ht="15.75" hidden="1" customHeight="1" thickBot="1" x14ac:dyDescent="0.25">
      <c r="A3429" s="580" t="str">
        <f t="shared" si="304"/>
        <v/>
      </c>
      <c r="B3429" s="814"/>
      <c r="C3429" s="814"/>
      <c r="D3429" s="814"/>
      <c r="E3429" s="814"/>
      <c r="F3429" s="814"/>
      <c r="G3429" s="814"/>
      <c r="H3429" s="814"/>
      <c r="I3429" s="814"/>
      <c r="J3429" s="814"/>
      <c r="K3429" s="814"/>
      <c r="L3429" s="814"/>
      <c r="M3429" s="814"/>
      <c r="N3429" s="814"/>
      <c r="O3429" s="579">
        <f t="shared" si="302"/>
        <v>0</v>
      </c>
      <c r="P3429" s="585" t="e">
        <f t="shared" si="303"/>
        <v>#N/A</v>
      </c>
      <c r="Q3429" s="585"/>
      <c r="R3429" s="585"/>
      <c r="S3429" s="814"/>
      <c r="T3429" s="814"/>
      <c r="U3429" s="814"/>
      <c r="V3429" s="814"/>
    </row>
    <row r="3430" spans="1:22" ht="15.75" hidden="1" customHeight="1" thickBot="1" x14ac:dyDescent="0.25">
      <c r="A3430" s="580" t="str">
        <f t="shared" si="304"/>
        <v/>
      </c>
      <c r="B3430" s="814"/>
      <c r="C3430" s="814"/>
      <c r="D3430" s="814"/>
      <c r="E3430" s="814"/>
      <c r="F3430" s="814"/>
      <c r="G3430" s="814"/>
      <c r="H3430" s="814"/>
      <c r="I3430" s="814"/>
      <c r="J3430" s="814"/>
      <c r="K3430" s="814"/>
      <c r="L3430" s="814"/>
      <c r="M3430" s="814"/>
      <c r="N3430" s="814"/>
      <c r="O3430" s="579">
        <f t="shared" si="302"/>
        <v>0</v>
      </c>
      <c r="P3430" s="585" t="e">
        <f t="shared" si="303"/>
        <v>#N/A</v>
      </c>
      <c r="Q3430" s="585"/>
      <c r="R3430" s="585"/>
      <c r="S3430" s="814"/>
      <c r="T3430" s="814"/>
      <c r="U3430" s="814"/>
      <c r="V3430" s="814"/>
    </row>
    <row r="3431" spans="1:22" ht="15.75" hidden="1" customHeight="1" thickBot="1" x14ac:dyDescent="0.25">
      <c r="A3431" s="580" t="str">
        <f t="shared" si="304"/>
        <v/>
      </c>
      <c r="B3431" s="814"/>
      <c r="C3431" s="814"/>
      <c r="D3431" s="814"/>
      <c r="E3431" s="814"/>
      <c r="F3431" s="814"/>
      <c r="G3431" s="814"/>
      <c r="H3431" s="814"/>
      <c r="I3431" s="814"/>
      <c r="J3431" s="814"/>
      <c r="K3431" s="814"/>
      <c r="L3431" s="814"/>
      <c r="M3431" s="814"/>
      <c r="N3431" s="814"/>
      <c r="O3431" s="579">
        <f t="shared" si="302"/>
        <v>0</v>
      </c>
      <c r="P3431" s="585" t="e">
        <f t="shared" si="303"/>
        <v>#N/A</v>
      </c>
      <c r="Q3431" s="585"/>
      <c r="R3431" s="585"/>
      <c r="S3431" s="814"/>
      <c r="T3431" s="814"/>
      <c r="U3431" s="814"/>
      <c r="V3431" s="814"/>
    </row>
    <row r="3432" spans="1:22" ht="15.75" hidden="1" customHeight="1" thickBot="1" x14ac:dyDescent="0.25">
      <c r="A3432" s="580" t="str">
        <f t="shared" si="304"/>
        <v/>
      </c>
      <c r="B3432" s="814"/>
      <c r="C3432" s="814"/>
      <c r="D3432" s="814"/>
      <c r="E3432" s="814"/>
      <c r="F3432" s="814"/>
      <c r="G3432" s="814"/>
      <c r="H3432" s="814"/>
      <c r="I3432" s="814"/>
      <c r="J3432" s="814"/>
      <c r="K3432" s="814"/>
      <c r="L3432" s="814"/>
      <c r="M3432" s="814"/>
      <c r="N3432" s="814"/>
      <c r="O3432" s="579">
        <f t="shared" si="302"/>
        <v>0</v>
      </c>
      <c r="P3432" s="585" t="e">
        <f t="shared" si="303"/>
        <v>#N/A</v>
      </c>
      <c r="Q3432" s="585"/>
      <c r="R3432" s="585"/>
      <c r="S3432" s="814"/>
      <c r="T3432" s="814"/>
      <c r="U3432" s="814"/>
      <c r="V3432" s="814"/>
    </row>
    <row r="3433" spans="1:22" ht="15.75" hidden="1" customHeight="1" thickBot="1" x14ac:dyDescent="0.25">
      <c r="A3433" s="580" t="str">
        <f t="shared" si="304"/>
        <v/>
      </c>
      <c r="B3433" s="814"/>
      <c r="C3433" s="814"/>
      <c r="D3433" s="814"/>
      <c r="E3433" s="814"/>
      <c r="F3433" s="814"/>
      <c r="G3433" s="814"/>
      <c r="H3433" s="814"/>
      <c r="I3433" s="814"/>
      <c r="J3433" s="814"/>
      <c r="K3433" s="814"/>
      <c r="L3433" s="814"/>
      <c r="M3433" s="814"/>
      <c r="N3433" s="814"/>
      <c r="O3433" s="579">
        <f t="shared" si="302"/>
        <v>0</v>
      </c>
      <c r="P3433" s="585" t="e">
        <f t="shared" si="303"/>
        <v>#N/A</v>
      </c>
      <c r="Q3433" s="585"/>
      <c r="R3433" s="585"/>
      <c r="S3433" s="814"/>
      <c r="T3433" s="814"/>
      <c r="U3433" s="814"/>
      <c r="V3433" s="814"/>
    </row>
    <row r="3434" spans="1:22" ht="15.75" hidden="1" customHeight="1" thickBot="1" x14ac:dyDescent="0.25">
      <c r="A3434" s="580" t="str">
        <f t="shared" si="304"/>
        <v/>
      </c>
      <c r="B3434" s="814"/>
      <c r="C3434" s="814"/>
      <c r="D3434" s="814"/>
      <c r="E3434" s="814"/>
      <c r="F3434" s="814"/>
      <c r="G3434" s="814"/>
      <c r="H3434" s="814"/>
      <c r="I3434" s="814"/>
      <c r="J3434" s="814"/>
      <c r="K3434" s="814"/>
      <c r="L3434" s="814"/>
      <c r="M3434" s="814"/>
      <c r="N3434" s="814"/>
      <c r="O3434" s="579">
        <f t="shared" si="302"/>
        <v>0</v>
      </c>
      <c r="P3434" s="585" t="e">
        <f t="shared" si="303"/>
        <v>#N/A</v>
      </c>
      <c r="Q3434" s="585"/>
      <c r="R3434" s="585"/>
      <c r="S3434" s="814"/>
      <c r="T3434" s="814"/>
      <c r="U3434" s="814"/>
      <c r="V3434" s="814"/>
    </row>
    <row r="3435" spans="1:22" ht="15.75" hidden="1" customHeight="1" thickBot="1" x14ac:dyDescent="0.25">
      <c r="A3435" s="580" t="str">
        <f t="shared" si="304"/>
        <v/>
      </c>
      <c r="B3435" s="814"/>
      <c r="C3435" s="814"/>
      <c r="D3435" s="814"/>
      <c r="E3435" s="814"/>
      <c r="F3435" s="814"/>
      <c r="G3435" s="814"/>
      <c r="H3435" s="814"/>
      <c r="I3435" s="814"/>
      <c r="J3435" s="814"/>
      <c r="K3435" s="814"/>
      <c r="L3435" s="814"/>
      <c r="M3435" s="814"/>
      <c r="N3435" s="814"/>
      <c r="O3435" s="579">
        <f t="shared" si="302"/>
        <v>0</v>
      </c>
      <c r="P3435" s="585" t="e">
        <f t="shared" si="303"/>
        <v>#N/A</v>
      </c>
      <c r="Q3435" s="585"/>
      <c r="R3435" s="585"/>
      <c r="S3435" s="814"/>
      <c r="T3435" s="814"/>
      <c r="U3435" s="814"/>
      <c r="V3435" s="814"/>
    </row>
    <row r="3436" spans="1:22" ht="15.75" hidden="1" customHeight="1" thickBot="1" x14ac:dyDescent="0.25">
      <c r="A3436" s="580" t="str">
        <f t="shared" si="304"/>
        <v/>
      </c>
      <c r="B3436" s="814"/>
      <c r="C3436" s="814"/>
      <c r="D3436" s="814"/>
      <c r="E3436" s="814"/>
      <c r="F3436" s="814"/>
      <c r="G3436" s="814"/>
      <c r="H3436" s="814"/>
      <c r="I3436" s="814"/>
      <c r="J3436" s="814"/>
      <c r="K3436" s="814"/>
      <c r="L3436" s="814"/>
      <c r="M3436" s="814"/>
      <c r="N3436" s="814"/>
      <c r="O3436" s="579">
        <f t="shared" si="302"/>
        <v>0</v>
      </c>
      <c r="P3436" s="585" t="e">
        <f t="shared" si="303"/>
        <v>#N/A</v>
      </c>
      <c r="Q3436" s="585"/>
      <c r="R3436" s="585"/>
      <c r="S3436" s="814"/>
      <c r="T3436" s="814"/>
      <c r="U3436" s="814"/>
      <c r="V3436" s="814"/>
    </row>
    <row r="3437" spans="1:22" ht="15.75" hidden="1" customHeight="1" thickBot="1" x14ac:dyDescent="0.25">
      <c r="A3437" s="580" t="str">
        <f t="shared" si="304"/>
        <v/>
      </c>
      <c r="B3437" s="814"/>
      <c r="C3437" s="814"/>
      <c r="D3437" s="814"/>
      <c r="E3437" s="814"/>
      <c r="F3437" s="814"/>
      <c r="G3437" s="814"/>
      <c r="H3437" s="814"/>
      <c r="I3437" s="814"/>
      <c r="J3437" s="814"/>
      <c r="K3437" s="814"/>
      <c r="L3437" s="814"/>
      <c r="M3437" s="814"/>
      <c r="N3437" s="814"/>
      <c r="O3437" s="579">
        <f t="shared" si="302"/>
        <v>0</v>
      </c>
      <c r="P3437" s="585" t="e">
        <f t="shared" si="303"/>
        <v>#N/A</v>
      </c>
      <c r="Q3437" s="585"/>
      <c r="R3437" s="585"/>
      <c r="S3437" s="814"/>
      <c r="T3437" s="814"/>
      <c r="U3437" s="814"/>
      <c r="V3437" s="814"/>
    </row>
    <row r="3438" spans="1:22" ht="15.75" hidden="1" customHeight="1" thickBot="1" x14ac:dyDescent="0.25">
      <c r="A3438" s="580" t="str">
        <f t="shared" si="304"/>
        <v/>
      </c>
      <c r="B3438" s="814"/>
      <c r="C3438" s="814"/>
      <c r="D3438" s="814"/>
      <c r="E3438" s="814"/>
      <c r="F3438" s="814"/>
      <c r="G3438" s="814"/>
      <c r="H3438" s="814"/>
      <c r="I3438" s="814"/>
      <c r="J3438" s="814"/>
      <c r="K3438" s="814"/>
      <c r="L3438" s="814"/>
      <c r="M3438" s="814"/>
      <c r="N3438" s="814"/>
      <c r="O3438" s="579">
        <f t="shared" si="302"/>
        <v>0</v>
      </c>
      <c r="P3438" s="585" t="e">
        <f t="shared" si="303"/>
        <v>#N/A</v>
      </c>
      <c r="Q3438" s="585"/>
      <c r="R3438" s="585"/>
      <c r="S3438" s="814"/>
      <c r="T3438" s="814"/>
      <c r="U3438" s="814"/>
      <c r="V3438" s="814"/>
    </row>
    <row r="3439" spans="1:22" ht="15.75" hidden="1" customHeight="1" thickBot="1" x14ac:dyDescent="0.25">
      <c r="A3439" s="580" t="str">
        <f t="shared" si="304"/>
        <v/>
      </c>
      <c r="B3439" s="814"/>
      <c r="C3439" s="814"/>
      <c r="D3439" s="814"/>
      <c r="E3439" s="814"/>
      <c r="F3439" s="814"/>
      <c r="G3439" s="814"/>
      <c r="H3439" s="814"/>
      <c r="I3439" s="814"/>
      <c r="J3439" s="814"/>
      <c r="K3439" s="814"/>
      <c r="L3439" s="814"/>
      <c r="M3439" s="814"/>
      <c r="N3439" s="814"/>
      <c r="O3439" s="579">
        <f t="shared" si="302"/>
        <v>0</v>
      </c>
      <c r="P3439" s="585" t="e">
        <f t="shared" si="303"/>
        <v>#N/A</v>
      </c>
      <c r="Q3439" s="585"/>
      <c r="R3439" s="585"/>
      <c r="S3439" s="814"/>
      <c r="T3439" s="814"/>
      <c r="U3439" s="814"/>
      <c r="V3439" s="814"/>
    </row>
    <row r="3440" spans="1:22" ht="15.75" hidden="1" customHeight="1" thickBot="1" x14ac:dyDescent="0.25">
      <c r="A3440" s="580" t="str">
        <f t="shared" si="304"/>
        <v/>
      </c>
      <c r="B3440" s="814"/>
      <c r="C3440" s="814"/>
      <c r="D3440" s="814"/>
      <c r="E3440" s="814"/>
      <c r="F3440" s="814"/>
      <c r="G3440" s="814"/>
      <c r="H3440" s="814"/>
      <c r="I3440" s="814"/>
      <c r="J3440" s="814"/>
      <c r="K3440" s="814"/>
      <c r="L3440" s="814"/>
      <c r="M3440" s="814"/>
      <c r="N3440" s="814"/>
      <c r="O3440" s="579">
        <f t="shared" si="302"/>
        <v>0</v>
      </c>
      <c r="P3440" s="585" t="e">
        <f t="shared" si="303"/>
        <v>#N/A</v>
      </c>
      <c r="Q3440" s="585"/>
      <c r="R3440" s="585"/>
      <c r="S3440" s="814"/>
      <c r="T3440" s="814"/>
      <c r="U3440" s="814"/>
      <c r="V3440" s="814"/>
    </row>
    <row r="3441" spans="1:22" ht="15.75" hidden="1" customHeight="1" thickBot="1" x14ac:dyDescent="0.25">
      <c r="A3441" s="580" t="str">
        <f t="shared" si="304"/>
        <v/>
      </c>
      <c r="B3441" s="814"/>
      <c r="C3441" s="814"/>
      <c r="D3441" s="814"/>
      <c r="E3441" s="814"/>
      <c r="F3441" s="814"/>
      <c r="G3441" s="814"/>
      <c r="H3441" s="814"/>
      <c r="I3441" s="814"/>
      <c r="J3441" s="814"/>
      <c r="K3441" s="814"/>
      <c r="L3441" s="814"/>
      <c r="M3441" s="814"/>
      <c r="N3441" s="814"/>
      <c r="O3441" s="579">
        <f t="shared" si="302"/>
        <v>0</v>
      </c>
      <c r="P3441" s="585" t="e">
        <f t="shared" si="303"/>
        <v>#N/A</v>
      </c>
      <c r="Q3441" s="585"/>
      <c r="R3441" s="585"/>
      <c r="S3441" s="814"/>
      <c r="T3441" s="814"/>
      <c r="U3441" s="814"/>
      <c r="V3441" s="814"/>
    </row>
    <row r="3442" spans="1:22" ht="15.75" hidden="1" customHeight="1" thickBot="1" x14ac:dyDescent="0.25">
      <c r="A3442" s="580" t="str">
        <f t="shared" si="304"/>
        <v/>
      </c>
      <c r="B3442" s="814"/>
      <c r="C3442" s="814"/>
      <c r="D3442" s="814"/>
      <c r="E3442" s="814"/>
      <c r="F3442" s="814"/>
      <c r="G3442" s="814"/>
      <c r="H3442" s="814"/>
      <c r="I3442" s="814"/>
      <c r="J3442" s="814"/>
      <c r="K3442" s="814"/>
      <c r="L3442" s="814"/>
      <c r="M3442" s="814"/>
      <c r="N3442" s="814"/>
      <c r="O3442" s="579">
        <f t="shared" si="302"/>
        <v>0</v>
      </c>
      <c r="P3442" s="585" t="e">
        <f t="shared" si="303"/>
        <v>#N/A</v>
      </c>
      <c r="Q3442" s="585"/>
      <c r="R3442" s="585"/>
      <c r="S3442" s="814"/>
      <c r="T3442" s="814"/>
      <c r="U3442" s="814"/>
      <c r="V3442" s="814"/>
    </row>
    <row r="3443" spans="1:22" ht="15.75" hidden="1" customHeight="1" thickBot="1" x14ac:dyDescent="0.25">
      <c r="A3443" s="580" t="str">
        <f t="shared" si="304"/>
        <v/>
      </c>
      <c r="B3443" s="814"/>
      <c r="C3443" s="814"/>
      <c r="D3443" s="814"/>
      <c r="E3443" s="814"/>
      <c r="F3443" s="814"/>
      <c r="G3443" s="814"/>
      <c r="H3443" s="814"/>
      <c r="I3443" s="814"/>
      <c r="J3443" s="814"/>
      <c r="K3443" s="814"/>
      <c r="L3443" s="814"/>
      <c r="M3443" s="814"/>
      <c r="N3443" s="814"/>
      <c r="O3443" s="579">
        <f t="shared" ref="O3443:O3506" si="305">ROUNDUP(IF(N3443="PENDANT",(VLOOKUP(L3443,$E$2:$I$9,5,FALSE)*M3443)),0)</f>
        <v>0</v>
      </c>
      <c r="P3443" s="585" t="e">
        <f t="shared" ref="P3443:P3506" si="306">ROUNDUP(VLOOKUP(L3443,$E$2:$I$9,5,FALSE)*M3443,0)</f>
        <v>#N/A</v>
      </c>
      <c r="Q3443" s="585"/>
      <c r="R3443" s="585"/>
      <c r="S3443" s="814"/>
      <c r="T3443" s="814"/>
      <c r="U3443" s="814"/>
      <c r="V3443" s="814"/>
    </row>
    <row r="3444" spans="1:22" ht="15.75" hidden="1" customHeight="1" thickBot="1" x14ac:dyDescent="0.25">
      <c r="A3444" s="580" t="str">
        <f t="shared" si="304"/>
        <v/>
      </c>
      <c r="B3444" s="814"/>
      <c r="C3444" s="814"/>
      <c r="D3444" s="814"/>
      <c r="E3444" s="814"/>
      <c r="F3444" s="814"/>
      <c r="G3444" s="814"/>
      <c r="H3444" s="814"/>
      <c r="I3444" s="814"/>
      <c r="J3444" s="814"/>
      <c r="K3444" s="814"/>
      <c r="L3444" s="814"/>
      <c r="M3444" s="814"/>
      <c r="N3444" s="814"/>
      <c r="O3444" s="579">
        <f t="shared" si="305"/>
        <v>0</v>
      </c>
      <c r="P3444" s="585" t="e">
        <f t="shared" si="306"/>
        <v>#N/A</v>
      </c>
      <c r="Q3444" s="585"/>
      <c r="R3444" s="585"/>
      <c r="S3444" s="814"/>
      <c r="T3444" s="814"/>
      <c r="U3444" s="814"/>
      <c r="V3444" s="814"/>
    </row>
    <row r="3445" spans="1:22" ht="15.75" hidden="1" customHeight="1" thickBot="1" x14ac:dyDescent="0.25">
      <c r="A3445" s="580" t="str">
        <f t="shared" si="304"/>
        <v/>
      </c>
      <c r="B3445" s="814"/>
      <c r="C3445" s="814"/>
      <c r="D3445" s="814"/>
      <c r="E3445" s="814"/>
      <c r="F3445" s="814"/>
      <c r="G3445" s="814"/>
      <c r="H3445" s="814"/>
      <c r="I3445" s="814"/>
      <c r="J3445" s="814"/>
      <c r="K3445" s="814"/>
      <c r="L3445" s="814"/>
      <c r="M3445" s="814"/>
      <c r="N3445" s="814"/>
      <c r="O3445" s="579">
        <f t="shared" si="305"/>
        <v>0</v>
      </c>
      <c r="P3445" s="585" t="e">
        <f t="shared" si="306"/>
        <v>#N/A</v>
      </c>
      <c r="Q3445" s="585"/>
      <c r="R3445" s="585"/>
      <c r="S3445" s="814"/>
      <c r="T3445" s="814"/>
      <c r="U3445" s="814"/>
      <c r="V3445" s="814"/>
    </row>
    <row r="3446" spans="1:22" ht="15.75" hidden="1" customHeight="1" thickBot="1" x14ac:dyDescent="0.25">
      <c r="A3446" s="580" t="str">
        <f t="shared" si="304"/>
        <v/>
      </c>
      <c r="B3446" s="814"/>
      <c r="C3446" s="814"/>
      <c r="D3446" s="814"/>
      <c r="E3446" s="814"/>
      <c r="F3446" s="814"/>
      <c r="G3446" s="814"/>
      <c r="H3446" s="814"/>
      <c r="I3446" s="814"/>
      <c r="J3446" s="814"/>
      <c r="K3446" s="814"/>
      <c r="L3446" s="814"/>
      <c r="M3446" s="814"/>
      <c r="N3446" s="814"/>
      <c r="O3446" s="579">
        <f t="shared" si="305"/>
        <v>0</v>
      </c>
      <c r="P3446" s="585" t="e">
        <f t="shared" si="306"/>
        <v>#N/A</v>
      </c>
      <c r="Q3446" s="585"/>
      <c r="R3446" s="585"/>
      <c r="S3446" s="814"/>
      <c r="T3446" s="814"/>
      <c r="U3446" s="814"/>
      <c r="V3446" s="814"/>
    </row>
    <row r="3447" spans="1:22" ht="15.75" hidden="1" customHeight="1" thickBot="1" x14ac:dyDescent="0.25">
      <c r="A3447" s="580" t="str">
        <f t="shared" si="304"/>
        <v/>
      </c>
      <c r="B3447" s="814"/>
      <c r="C3447" s="814"/>
      <c r="D3447" s="814"/>
      <c r="E3447" s="814"/>
      <c r="F3447" s="814"/>
      <c r="G3447" s="814"/>
      <c r="H3447" s="814"/>
      <c r="I3447" s="814"/>
      <c r="J3447" s="814"/>
      <c r="K3447" s="814"/>
      <c r="L3447" s="814"/>
      <c r="M3447" s="814"/>
      <c r="N3447" s="814"/>
      <c r="O3447" s="579">
        <f t="shared" si="305"/>
        <v>0</v>
      </c>
      <c r="P3447" s="585" t="e">
        <f t="shared" si="306"/>
        <v>#N/A</v>
      </c>
      <c r="Q3447" s="585"/>
      <c r="R3447" s="585"/>
      <c r="S3447" s="814"/>
      <c r="T3447" s="814"/>
      <c r="U3447" s="814"/>
      <c r="V3447" s="814"/>
    </row>
    <row r="3448" spans="1:22" ht="15.75" hidden="1" customHeight="1" thickBot="1" x14ac:dyDescent="0.25">
      <c r="A3448" s="580" t="str">
        <f t="shared" si="304"/>
        <v/>
      </c>
      <c r="B3448" s="814"/>
      <c r="C3448" s="814"/>
      <c r="D3448" s="814"/>
      <c r="E3448" s="814"/>
      <c r="F3448" s="814"/>
      <c r="G3448" s="814"/>
      <c r="H3448" s="814"/>
      <c r="I3448" s="814"/>
      <c r="J3448" s="814"/>
      <c r="K3448" s="814"/>
      <c r="L3448" s="814"/>
      <c r="M3448" s="814"/>
      <c r="N3448" s="814"/>
      <c r="O3448" s="579">
        <f t="shared" si="305"/>
        <v>0</v>
      </c>
      <c r="P3448" s="585" t="e">
        <f t="shared" si="306"/>
        <v>#N/A</v>
      </c>
      <c r="Q3448" s="585"/>
      <c r="R3448" s="585"/>
      <c r="S3448" s="814"/>
      <c r="T3448" s="814"/>
      <c r="U3448" s="814"/>
      <c r="V3448" s="814"/>
    </row>
    <row r="3449" spans="1:22" ht="15.75" hidden="1" customHeight="1" thickBot="1" x14ac:dyDescent="0.25">
      <c r="A3449" s="580" t="str">
        <f t="shared" si="304"/>
        <v/>
      </c>
      <c r="B3449" s="814"/>
      <c r="C3449" s="814"/>
      <c r="D3449" s="814"/>
      <c r="E3449" s="814"/>
      <c r="F3449" s="814"/>
      <c r="G3449" s="814"/>
      <c r="H3449" s="814"/>
      <c r="I3449" s="814"/>
      <c r="J3449" s="814"/>
      <c r="K3449" s="814"/>
      <c r="L3449" s="814"/>
      <c r="M3449" s="814"/>
      <c r="N3449" s="814"/>
      <c r="O3449" s="579">
        <f t="shared" si="305"/>
        <v>0</v>
      </c>
      <c r="P3449" s="585" t="e">
        <f t="shared" si="306"/>
        <v>#N/A</v>
      </c>
      <c r="Q3449" s="585"/>
      <c r="R3449" s="585"/>
      <c r="S3449" s="814"/>
      <c r="T3449" s="814"/>
      <c r="U3449" s="814"/>
      <c r="V3449" s="814"/>
    </row>
    <row r="3450" spans="1:22" ht="15.75" hidden="1" customHeight="1" thickBot="1" x14ac:dyDescent="0.25">
      <c r="A3450" s="580" t="str">
        <f t="shared" ref="A3450:A3513" si="307">CONCATENATE(C3450,G3450)</f>
        <v/>
      </c>
      <c r="B3450" s="814"/>
      <c r="C3450" s="814"/>
      <c r="D3450" s="814"/>
      <c r="E3450" s="814"/>
      <c r="F3450" s="814"/>
      <c r="G3450" s="814"/>
      <c r="H3450" s="814"/>
      <c r="I3450" s="814"/>
      <c r="J3450" s="814"/>
      <c r="K3450" s="814"/>
      <c r="L3450" s="814"/>
      <c r="M3450" s="814"/>
      <c r="N3450" s="814"/>
      <c r="O3450" s="579">
        <f t="shared" si="305"/>
        <v>0</v>
      </c>
      <c r="P3450" s="585" t="e">
        <f t="shared" si="306"/>
        <v>#N/A</v>
      </c>
      <c r="Q3450" s="585"/>
      <c r="R3450" s="585"/>
      <c r="S3450" s="814"/>
      <c r="T3450" s="814"/>
      <c r="U3450" s="814"/>
      <c r="V3450" s="814"/>
    </row>
    <row r="3451" spans="1:22" ht="15.75" hidden="1" customHeight="1" thickBot="1" x14ac:dyDescent="0.25">
      <c r="A3451" s="580" t="str">
        <f t="shared" si="307"/>
        <v/>
      </c>
      <c r="B3451" s="814"/>
      <c r="C3451" s="814"/>
      <c r="D3451" s="814"/>
      <c r="E3451" s="814"/>
      <c r="F3451" s="814"/>
      <c r="G3451" s="814"/>
      <c r="H3451" s="814"/>
      <c r="I3451" s="814"/>
      <c r="J3451" s="814"/>
      <c r="K3451" s="814"/>
      <c r="L3451" s="814"/>
      <c r="M3451" s="814"/>
      <c r="N3451" s="814"/>
      <c r="O3451" s="579">
        <f t="shared" si="305"/>
        <v>0</v>
      </c>
      <c r="P3451" s="585" t="e">
        <f t="shared" si="306"/>
        <v>#N/A</v>
      </c>
      <c r="Q3451" s="585"/>
      <c r="R3451" s="585"/>
      <c r="S3451" s="814"/>
      <c r="T3451" s="814"/>
      <c r="U3451" s="814"/>
      <c r="V3451" s="814"/>
    </row>
    <row r="3452" spans="1:22" ht="15.75" hidden="1" customHeight="1" thickBot="1" x14ac:dyDescent="0.25">
      <c r="A3452" s="580" t="str">
        <f t="shared" si="307"/>
        <v/>
      </c>
      <c r="B3452" s="814"/>
      <c r="C3452" s="814"/>
      <c r="D3452" s="814"/>
      <c r="E3452" s="814"/>
      <c r="F3452" s="814"/>
      <c r="G3452" s="814"/>
      <c r="H3452" s="814"/>
      <c r="I3452" s="814"/>
      <c r="J3452" s="814"/>
      <c r="K3452" s="814"/>
      <c r="L3452" s="814"/>
      <c r="M3452" s="814"/>
      <c r="N3452" s="814"/>
      <c r="O3452" s="579">
        <f t="shared" si="305"/>
        <v>0</v>
      </c>
      <c r="P3452" s="585" t="e">
        <f t="shared" si="306"/>
        <v>#N/A</v>
      </c>
      <c r="Q3452" s="585"/>
      <c r="R3452" s="585"/>
      <c r="S3452" s="814"/>
      <c r="T3452" s="814"/>
      <c r="U3452" s="814"/>
      <c r="V3452" s="814"/>
    </row>
    <row r="3453" spans="1:22" ht="15.75" hidden="1" customHeight="1" thickBot="1" x14ac:dyDescent="0.25">
      <c r="A3453" s="580" t="str">
        <f t="shared" si="307"/>
        <v/>
      </c>
      <c r="B3453" s="814"/>
      <c r="C3453" s="814"/>
      <c r="D3453" s="814"/>
      <c r="E3453" s="814"/>
      <c r="F3453" s="814"/>
      <c r="G3453" s="814"/>
      <c r="H3453" s="814"/>
      <c r="I3453" s="814"/>
      <c r="J3453" s="814"/>
      <c r="K3453" s="814"/>
      <c r="L3453" s="814"/>
      <c r="M3453" s="814"/>
      <c r="N3453" s="814"/>
      <c r="O3453" s="579">
        <f t="shared" si="305"/>
        <v>0</v>
      </c>
      <c r="P3453" s="585" t="e">
        <f t="shared" si="306"/>
        <v>#N/A</v>
      </c>
      <c r="Q3453" s="585"/>
      <c r="R3453" s="585"/>
      <c r="S3453" s="814"/>
      <c r="T3453" s="814"/>
      <c r="U3453" s="814"/>
      <c r="V3453" s="814"/>
    </row>
    <row r="3454" spans="1:22" ht="15.75" hidden="1" customHeight="1" thickBot="1" x14ac:dyDescent="0.25">
      <c r="A3454" s="580" t="str">
        <f t="shared" si="307"/>
        <v/>
      </c>
      <c r="B3454" s="814"/>
      <c r="C3454" s="814"/>
      <c r="D3454" s="814"/>
      <c r="E3454" s="814"/>
      <c r="F3454" s="814"/>
      <c r="G3454" s="814"/>
      <c r="H3454" s="814"/>
      <c r="I3454" s="814"/>
      <c r="J3454" s="814"/>
      <c r="K3454" s="814"/>
      <c r="L3454" s="814"/>
      <c r="M3454" s="814"/>
      <c r="N3454" s="814"/>
      <c r="O3454" s="579">
        <f t="shared" si="305"/>
        <v>0</v>
      </c>
      <c r="P3454" s="585" t="e">
        <f t="shared" si="306"/>
        <v>#N/A</v>
      </c>
      <c r="Q3454" s="585"/>
      <c r="R3454" s="585"/>
      <c r="S3454" s="814"/>
      <c r="T3454" s="814"/>
      <c r="U3454" s="814"/>
      <c r="V3454" s="814"/>
    </row>
    <row r="3455" spans="1:22" ht="15.75" hidden="1" customHeight="1" thickBot="1" x14ac:dyDescent="0.25">
      <c r="A3455" s="580" t="str">
        <f t="shared" si="307"/>
        <v/>
      </c>
      <c r="B3455" s="814"/>
      <c r="C3455" s="814"/>
      <c r="D3455" s="814"/>
      <c r="E3455" s="814"/>
      <c r="F3455" s="814"/>
      <c r="G3455" s="814"/>
      <c r="H3455" s="814"/>
      <c r="I3455" s="814"/>
      <c r="J3455" s="814"/>
      <c r="K3455" s="814"/>
      <c r="L3455" s="814"/>
      <c r="M3455" s="814"/>
      <c r="N3455" s="814"/>
      <c r="O3455" s="579">
        <f t="shared" si="305"/>
        <v>0</v>
      </c>
      <c r="P3455" s="585" t="e">
        <f t="shared" si="306"/>
        <v>#N/A</v>
      </c>
      <c r="Q3455" s="585"/>
      <c r="R3455" s="585"/>
      <c r="S3455" s="814"/>
      <c r="T3455" s="814"/>
      <c r="U3455" s="814"/>
      <c r="V3455" s="814"/>
    </row>
    <row r="3456" spans="1:22" ht="15.75" hidden="1" customHeight="1" thickBot="1" x14ac:dyDescent="0.25">
      <c r="A3456" s="580" t="str">
        <f t="shared" si="307"/>
        <v/>
      </c>
      <c r="B3456" s="814"/>
      <c r="C3456" s="814"/>
      <c r="D3456" s="814"/>
      <c r="E3456" s="814"/>
      <c r="F3456" s="814"/>
      <c r="G3456" s="814"/>
      <c r="H3456" s="814"/>
      <c r="I3456" s="814"/>
      <c r="J3456" s="814"/>
      <c r="K3456" s="814"/>
      <c r="L3456" s="814"/>
      <c r="M3456" s="814"/>
      <c r="N3456" s="814"/>
      <c r="O3456" s="579">
        <f t="shared" si="305"/>
        <v>0</v>
      </c>
      <c r="P3456" s="585" t="e">
        <f t="shared" si="306"/>
        <v>#N/A</v>
      </c>
      <c r="Q3456" s="585"/>
      <c r="R3456" s="585"/>
      <c r="S3456" s="814"/>
      <c r="T3456" s="814"/>
      <c r="U3456" s="814"/>
      <c r="V3456" s="814"/>
    </row>
    <row r="3457" spans="1:22" ht="15.75" hidden="1" customHeight="1" thickBot="1" x14ac:dyDescent="0.25">
      <c r="A3457" s="580" t="str">
        <f t="shared" si="307"/>
        <v/>
      </c>
      <c r="B3457" s="814"/>
      <c r="C3457" s="814"/>
      <c r="D3457" s="814"/>
      <c r="E3457" s="814"/>
      <c r="F3457" s="814"/>
      <c r="G3457" s="814"/>
      <c r="H3457" s="814"/>
      <c r="I3457" s="814"/>
      <c r="J3457" s="814"/>
      <c r="K3457" s="814"/>
      <c r="L3457" s="814"/>
      <c r="M3457" s="814"/>
      <c r="N3457" s="814"/>
      <c r="O3457" s="579">
        <f t="shared" si="305"/>
        <v>0</v>
      </c>
      <c r="P3457" s="585" t="e">
        <f t="shared" si="306"/>
        <v>#N/A</v>
      </c>
      <c r="Q3457" s="585"/>
      <c r="R3457" s="585"/>
      <c r="S3457" s="814"/>
      <c r="T3457" s="814"/>
      <c r="U3457" s="814"/>
      <c r="V3457" s="814"/>
    </row>
    <row r="3458" spans="1:22" ht="15.75" hidden="1" customHeight="1" thickBot="1" x14ac:dyDescent="0.25">
      <c r="A3458" s="580" t="str">
        <f t="shared" si="307"/>
        <v/>
      </c>
      <c r="B3458" s="814"/>
      <c r="C3458" s="814"/>
      <c r="D3458" s="814"/>
      <c r="E3458" s="814"/>
      <c r="F3458" s="814"/>
      <c r="G3458" s="814"/>
      <c r="H3458" s="814"/>
      <c r="I3458" s="814"/>
      <c r="J3458" s="814"/>
      <c r="K3458" s="814"/>
      <c r="L3458" s="814"/>
      <c r="M3458" s="814"/>
      <c r="N3458" s="814"/>
      <c r="O3458" s="579">
        <f t="shared" si="305"/>
        <v>0</v>
      </c>
      <c r="P3458" s="585" t="e">
        <f t="shared" si="306"/>
        <v>#N/A</v>
      </c>
      <c r="Q3458" s="585"/>
      <c r="R3458" s="585"/>
      <c r="S3458" s="814"/>
      <c r="T3458" s="814"/>
      <c r="U3458" s="814"/>
      <c r="V3458" s="814"/>
    </row>
    <row r="3459" spans="1:22" ht="15.75" hidden="1" customHeight="1" thickBot="1" x14ac:dyDescent="0.25">
      <c r="A3459" s="580" t="str">
        <f t="shared" si="307"/>
        <v/>
      </c>
      <c r="B3459" s="814"/>
      <c r="C3459" s="814"/>
      <c r="D3459" s="814"/>
      <c r="E3459" s="814"/>
      <c r="F3459" s="814"/>
      <c r="G3459" s="814"/>
      <c r="H3459" s="814"/>
      <c r="I3459" s="814"/>
      <c r="J3459" s="814"/>
      <c r="K3459" s="814"/>
      <c r="L3459" s="814"/>
      <c r="M3459" s="814"/>
      <c r="N3459" s="814"/>
      <c r="O3459" s="579">
        <f t="shared" si="305"/>
        <v>0</v>
      </c>
      <c r="P3459" s="585" t="e">
        <f t="shared" si="306"/>
        <v>#N/A</v>
      </c>
      <c r="Q3459" s="585"/>
      <c r="R3459" s="585"/>
      <c r="S3459" s="814"/>
      <c r="T3459" s="814"/>
      <c r="U3459" s="814"/>
      <c r="V3459" s="814"/>
    </row>
    <row r="3460" spans="1:22" ht="15.75" hidden="1" customHeight="1" thickBot="1" x14ac:dyDescent="0.25">
      <c r="A3460" s="580" t="str">
        <f t="shared" si="307"/>
        <v/>
      </c>
      <c r="B3460" s="814"/>
      <c r="C3460" s="814"/>
      <c r="D3460" s="814"/>
      <c r="E3460" s="814"/>
      <c r="F3460" s="814"/>
      <c r="G3460" s="814"/>
      <c r="H3460" s="814"/>
      <c r="I3460" s="814"/>
      <c r="J3460" s="814"/>
      <c r="K3460" s="814"/>
      <c r="L3460" s="814"/>
      <c r="M3460" s="814"/>
      <c r="N3460" s="814"/>
      <c r="O3460" s="579">
        <f t="shared" si="305"/>
        <v>0</v>
      </c>
      <c r="P3460" s="585" t="e">
        <f t="shared" si="306"/>
        <v>#N/A</v>
      </c>
      <c r="Q3460" s="585"/>
      <c r="R3460" s="585"/>
      <c r="S3460" s="814"/>
      <c r="T3460" s="814"/>
      <c r="U3460" s="814"/>
      <c r="V3460" s="814"/>
    </row>
    <row r="3461" spans="1:22" ht="15.75" hidden="1" customHeight="1" thickBot="1" x14ac:dyDescent="0.25">
      <c r="A3461" s="580" t="str">
        <f t="shared" si="307"/>
        <v/>
      </c>
      <c r="B3461" s="814"/>
      <c r="C3461" s="814"/>
      <c r="D3461" s="814"/>
      <c r="E3461" s="814"/>
      <c r="F3461" s="814"/>
      <c r="G3461" s="814"/>
      <c r="H3461" s="814"/>
      <c r="I3461" s="814"/>
      <c r="J3461" s="814"/>
      <c r="K3461" s="814"/>
      <c r="L3461" s="814"/>
      <c r="M3461" s="814"/>
      <c r="N3461" s="814"/>
      <c r="O3461" s="579">
        <f t="shared" si="305"/>
        <v>0</v>
      </c>
      <c r="P3461" s="585" t="e">
        <f t="shared" si="306"/>
        <v>#N/A</v>
      </c>
      <c r="Q3461" s="585"/>
      <c r="R3461" s="585"/>
      <c r="S3461" s="814"/>
      <c r="T3461" s="814"/>
      <c r="U3461" s="814"/>
      <c r="V3461" s="814"/>
    </row>
    <row r="3462" spans="1:22" ht="15.75" hidden="1" customHeight="1" thickBot="1" x14ac:dyDescent="0.25">
      <c r="A3462" s="580" t="str">
        <f t="shared" si="307"/>
        <v/>
      </c>
      <c r="B3462" s="814"/>
      <c r="C3462" s="814"/>
      <c r="D3462" s="814"/>
      <c r="E3462" s="814"/>
      <c r="F3462" s="814"/>
      <c r="G3462" s="814"/>
      <c r="H3462" s="814"/>
      <c r="I3462" s="814"/>
      <c r="J3462" s="814"/>
      <c r="K3462" s="814"/>
      <c r="L3462" s="814"/>
      <c r="M3462" s="814"/>
      <c r="N3462" s="814"/>
      <c r="O3462" s="579">
        <f t="shared" si="305"/>
        <v>0</v>
      </c>
      <c r="P3462" s="585" t="e">
        <f t="shared" si="306"/>
        <v>#N/A</v>
      </c>
      <c r="Q3462" s="585"/>
      <c r="R3462" s="585"/>
      <c r="S3462" s="814"/>
      <c r="T3462" s="814"/>
      <c r="U3462" s="814"/>
      <c r="V3462" s="814"/>
    </row>
    <row r="3463" spans="1:22" ht="15.75" hidden="1" customHeight="1" thickBot="1" x14ac:dyDescent="0.25">
      <c r="A3463" s="580" t="str">
        <f t="shared" si="307"/>
        <v/>
      </c>
      <c r="B3463" s="814"/>
      <c r="C3463" s="814"/>
      <c r="D3463" s="814"/>
      <c r="E3463" s="814"/>
      <c r="F3463" s="814"/>
      <c r="G3463" s="814"/>
      <c r="H3463" s="814"/>
      <c r="I3463" s="814"/>
      <c r="J3463" s="814"/>
      <c r="K3463" s="814"/>
      <c r="L3463" s="814"/>
      <c r="M3463" s="814"/>
      <c r="N3463" s="814"/>
      <c r="O3463" s="579">
        <f t="shared" si="305"/>
        <v>0</v>
      </c>
      <c r="P3463" s="585" t="e">
        <f t="shared" si="306"/>
        <v>#N/A</v>
      </c>
      <c r="Q3463" s="585"/>
      <c r="R3463" s="585"/>
      <c r="S3463" s="814"/>
      <c r="T3463" s="814"/>
      <c r="U3463" s="814"/>
      <c r="V3463" s="814"/>
    </row>
    <row r="3464" spans="1:22" ht="15.75" hidden="1" customHeight="1" thickBot="1" x14ac:dyDescent="0.25">
      <c r="A3464" s="580" t="str">
        <f t="shared" si="307"/>
        <v/>
      </c>
      <c r="B3464" s="814"/>
      <c r="C3464" s="814"/>
      <c r="D3464" s="814"/>
      <c r="E3464" s="814"/>
      <c r="F3464" s="814"/>
      <c r="G3464" s="814"/>
      <c r="H3464" s="814"/>
      <c r="I3464" s="814"/>
      <c r="J3464" s="814"/>
      <c r="K3464" s="814"/>
      <c r="L3464" s="814"/>
      <c r="M3464" s="814"/>
      <c r="N3464" s="814"/>
      <c r="O3464" s="579">
        <f t="shared" si="305"/>
        <v>0</v>
      </c>
      <c r="P3464" s="585" t="e">
        <f t="shared" si="306"/>
        <v>#N/A</v>
      </c>
      <c r="Q3464" s="585"/>
      <c r="R3464" s="585"/>
      <c r="S3464" s="814"/>
      <c r="T3464" s="814"/>
      <c r="U3464" s="814"/>
      <c r="V3464" s="814"/>
    </row>
    <row r="3465" spans="1:22" ht="15.75" hidden="1" customHeight="1" thickBot="1" x14ac:dyDescent="0.25">
      <c r="A3465" s="580" t="str">
        <f t="shared" si="307"/>
        <v/>
      </c>
      <c r="B3465" s="814"/>
      <c r="C3465" s="814"/>
      <c r="D3465" s="814"/>
      <c r="E3465" s="814"/>
      <c r="F3465" s="814"/>
      <c r="G3465" s="814"/>
      <c r="H3465" s="814"/>
      <c r="I3465" s="814"/>
      <c r="J3465" s="814"/>
      <c r="K3465" s="814"/>
      <c r="L3465" s="814"/>
      <c r="M3465" s="814"/>
      <c r="N3465" s="814"/>
      <c r="O3465" s="579">
        <f t="shared" si="305"/>
        <v>0</v>
      </c>
      <c r="P3465" s="585" t="e">
        <f t="shared" si="306"/>
        <v>#N/A</v>
      </c>
      <c r="Q3465" s="585"/>
      <c r="R3465" s="585"/>
      <c r="S3465" s="814"/>
      <c r="T3465" s="814"/>
      <c r="U3465" s="814"/>
      <c r="V3465" s="814"/>
    </row>
    <row r="3466" spans="1:22" ht="15.75" hidden="1" customHeight="1" thickBot="1" x14ac:dyDescent="0.25">
      <c r="A3466" s="580" t="str">
        <f t="shared" si="307"/>
        <v/>
      </c>
      <c r="B3466" s="814"/>
      <c r="C3466" s="814"/>
      <c r="D3466" s="814"/>
      <c r="E3466" s="814"/>
      <c r="F3466" s="814"/>
      <c r="G3466" s="814"/>
      <c r="H3466" s="814"/>
      <c r="I3466" s="814"/>
      <c r="J3466" s="814"/>
      <c r="K3466" s="814"/>
      <c r="L3466" s="814"/>
      <c r="M3466" s="814"/>
      <c r="N3466" s="814"/>
      <c r="O3466" s="579">
        <f t="shared" si="305"/>
        <v>0</v>
      </c>
      <c r="P3466" s="585" t="e">
        <f t="shared" si="306"/>
        <v>#N/A</v>
      </c>
      <c r="Q3466" s="585"/>
      <c r="R3466" s="585"/>
      <c r="S3466" s="814"/>
      <c r="T3466" s="814"/>
      <c r="U3466" s="814"/>
      <c r="V3466" s="814"/>
    </row>
    <row r="3467" spans="1:22" ht="15.75" hidden="1" customHeight="1" thickBot="1" x14ac:dyDescent="0.25">
      <c r="A3467" s="580" t="str">
        <f t="shared" si="307"/>
        <v/>
      </c>
      <c r="B3467" s="814"/>
      <c r="C3467" s="814"/>
      <c r="D3467" s="814"/>
      <c r="E3467" s="814"/>
      <c r="F3467" s="814"/>
      <c r="G3467" s="814"/>
      <c r="H3467" s="814"/>
      <c r="I3467" s="814"/>
      <c r="J3467" s="814"/>
      <c r="K3467" s="814"/>
      <c r="L3467" s="814"/>
      <c r="M3467" s="814"/>
      <c r="N3467" s="814"/>
      <c r="O3467" s="579">
        <f t="shared" si="305"/>
        <v>0</v>
      </c>
      <c r="P3467" s="585" t="e">
        <f t="shared" si="306"/>
        <v>#N/A</v>
      </c>
      <c r="Q3467" s="585"/>
      <c r="R3467" s="585"/>
      <c r="S3467" s="814"/>
      <c r="T3467" s="814"/>
      <c r="U3467" s="814"/>
      <c r="V3467" s="814"/>
    </row>
    <row r="3468" spans="1:22" ht="15.75" hidden="1" customHeight="1" thickBot="1" x14ac:dyDescent="0.25">
      <c r="A3468" s="580" t="str">
        <f t="shared" si="307"/>
        <v/>
      </c>
      <c r="B3468" s="814"/>
      <c r="C3468" s="814"/>
      <c r="D3468" s="814"/>
      <c r="E3468" s="814"/>
      <c r="F3468" s="814"/>
      <c r="G3468" s="814"/>
      <c r="H3468" s="814"/>
      <c r="I3468" s="814"/>
      <c r="J3468" s="814"/>
      <c r="K3468" s="814"/>
      <c r="L3468" s="814"/>
      <c r="M3468" s="814"/>
      <c r="N3468" s="814"/>
      <c r="O3468" s="579">
        <f t="shared" si="305"/>
        <v>0</v>
      </c>
      <c r="P3468" s="585" t="e">
        <f t="shared" si="306"/>
        <v>#N/A</v>
      </c>
      <c r="Q3468" s="585"/>
      <c r="R3468" s="585"/>
      <c r="S3468" s="814"/>
      <c r="T3468" s="814"/>
      <c r="U3468" s="814"/>
      <c r="V3468" s="814"/>
    </row>
    <row r="3469" spans="1:22" ht="15.75" hidden="1" customHeight="1" thickBot="1" x14ac:dyDescent="0.25">
      <c r="A3469" s="580" t="str">
        <f t="shared" si="307"/>
        <v/>
      </c>
      <c r="B3469" s="814"/>
      <c r="C3469" s="814"/>
      <c r="D3469" s="814"/>
      <c r="E3469" s="814"/>
      <c r="F3469" s="814"/>
      <c r="G3469" s="814"/>
      <c r="H3469" s="814"/>
      <c r="I3469" s="814"/>
      <c r="J3469" s="814"/>
      <c r="K3469" s="814"/>
      <c r="L3469" s="814"/>
      <c r="M3469" s="814"/>
      <c r="N3469" s="814"/>
      <c r="O3469" s="579">
        <f t="shared" si="305"/>
        <v>0</v>
      </c>
      <c r="P3469" s="585" t="e">
        <f t="shared" si="306"/>
        <v>#N/A</v>
      </c>
      <c r="Q3469" s="585"/>
      <c r="R3469" s="585"/>
      <c r="S3469" s="814"/>
      <c r="T3469" s="814"/>
      <c r="U3469" s="814"/>
      <c r="V3469" s="814"/>
    </row>
    <row r="3470" spans="1:22" ht="15.75" hidden="1" customHeight="1" thickBot="1" x14ac:dyDescent="0.25">
      <c r="A3470" s="580" t="str">
        <f t="shared" si="307"/>
        <v/>
      </c>
      <c r="B3470" s="814"/>
      <c r="C3470" s="814"/>
      <c r="D3470" s="814"/>
      <c r="E3470" s="814"/>
      <c r="F3470" s="814"/>
      <c r="G3470" s="814"/>
      <c r="H3470" s="814"/>
      <c r="I3470" s="814"/>
      <c r="J3470" s="814"/>
      <c r="K3470" s="814"/>
      <c r="L3470" s="814"/>
      <c r="M3470" s="814"/>
      <c r="N3470" s="814"/>
      <c r="O3470" s="579">
        <f t="shared" si="305"/>
        <v>0</v>
      </c>
      <c r="P3470" s="585" t="e">
        <f t="shared" si="306"/>
        <v>#N/A</v>
      </c>
      <c r="Q3470" s="585"/>
      <c r="R3470" s="585"/>
      <c r="S3470" s="814"/>
      <c r="T3470" s="814"/>
      <c r="U3470" s="814"/>
      <c r="V3470" s="814"/>
    </row>
    <row r="3471" spans="1:22" ht="15.75" hidden="1" customHeight="1" thickBot="1" x14ac:dyDescent="0.25">
      <c r="A3471" s="580" t="str">
        <f t="shared" si="307"/>
        <v/>
      </c>
      <c r="B3471" s="814"/>
      <c r="C3471" s="814"/>
      <c r="D3471" s="814"/>
      <c r="E3471" s="814"/>
      <c r="F3471" s="814"/>
      <c r="G3471" s="814"/>
      <c r="H3471" s="814"/>
      <c r="I3471" s="814"/>
      <c r="J3471" s="814"/>
      <c r="K3471" s="814"/>
      <c r="L3471" s="814"/>
      <c r="M3471" s="814"/>
      <c r="N3471" s="814"/>
      <c r="O3471" s="579">
        <f t="shared" si="305"/>
        <v>0</v>
      </c>
      <c r="P3471" s="585" t="e">
        <f t="shared" si="306"/>
        <v>#N/A</v>
      </c>
      <c r="Q3471" s="585"/>
      <c r="R3471" s="585"/>
      <c r="S3471" s="814"/>
      <c r="T3471" s="814"/>
      <c r="U3471" s="814"/>
      <c r="V3471" s="814"/>
    </row>
    <row r="3472" spans="1:22" ht="15.75" hidden="1" customHeight="1" thickBot="1" x14ac:dyDescent="0.25">
      <c r="A3472" s="580" t="str">
        <f t="shared" si="307"/>
        <v/>
      </c>
      <c r="B3472" s="814"/>
      <c r="C3472" s="814"/>
      <c r="D3472" s="814"/>
      <c r="E3472" s="814"/>
      <c r="F3472" s="814"/>
      <c r="G3472" s="814"/>
      <c r="H3472" s="814"/>
      <c r="I3472" s="814"/>
      <c r="J3472" s="814"/>
      <c r="K3472" s="814"/>
      <c r="L3472" s="814"/>
      <c r="M3472" s="814"/>
      <c r="N3472" s="814"/>
      <c r="O3472" s="579">
        <f t="shared" si="305"/>
        <v>0</v>
      </c>
      <c r="P3472" s="585" t="e">
        <f t="shared" si="306"/>
        <v>#N/A</v>
      </c>
      <c r="Q3472" s="585"/>
      <c r="R3472" s="585"/>
      <c r="S3472" s="814"/>
      <c r="T3472" s="814"/>
      <c r="U3472" s="814"/>
      <c r="V3472" s="814"/>
    </row>
    <row r="3473" spans="1:22" ht="15.75" hidden="1" customHeight="1" thickBot="1" x14ac:dyDescent="0.25">
      <c r="A3473" s="580" t="str">
        <f t="shared" si="307"/>
        <v/>
      </c>
      <c r="B3473" s="814"/>
      <c r="C3473" s="814"/>
      <c r="D3473" s="814"/>
      <c r="E3473" s="814"/>
      <c r="F3473" s="814"/>
      <c r="G3473" s="814"/>
      <c r="H3473" s="814"/>
      <c r="I3473" s="814"/>
      <c r="J3473" s="814"/>
      <c r="K3473" s="814"/>
      <c r="L3473" s="814"/>
      <c r="M3473" s="814"/>
      <c r="N3473" s="814"/>
      <c r="O3473" s="579">
        <f t="shared" si="305"/>
        <v>0</v>
      </c>
      <c r="P3473" s="585" t="e">
        <f t="shared" si="306"/>
        <v>#N/A</v>
      </c>
      <c r="Q3473" s="585"/>
      <c r="R3473" s="585"/>
      <c r="S3473" s="814"/>
      <c r="T3473" s="814"/>
      <c r="U3473" s="814"/>
      <c r="V3473" s="814"/>
    </row>
    <row r="3474" spans="1:22" ht="15.75" hidden="1" customHeight="1" thickBot="1" x14ac:dyDescent="0.25">
      <c r="A3474" s="580" t="str">
        <f t="shared" si="307"/>
        <v/>
      </c>
      <c r="B3474" s="814"/>
      <c r="C3474" s="814"/>
      <c r="D3474" s="814"/>
      <c r="E3474" s="814"/>
      <c r="F3474" s="814"/>
      <c r="G3474" s="814"/>
      <c r="H3474" s="814"/>
      <c r="I3474" s="814"/>
      <c r="J3474" s="814"/>
      <c r="K3474" s="814"/>
      <c r="L3474" s="814"/>
      <c r="M3474" s="814"/>
      <c r="N3474" s="814"/>
      <c r="O3474" s="579">
        <f t="shared" si="305"/>
        <v>0</v>
      </c>
      <c r="P3474" s="585" t="e">
        <f t="shared" si="306"/>
        <v>#N/A</v>
      </c>
      <c r="Q3474" s="585"/>
      <c r="R3474" s="585"/>
      <c r="S3474" s="814"/>
      <c r="T3474" s="814"/>
      <c r="U3474" s="814"/>
      <c r="V3474" s="814"/>
    </row>
    <row r="3475" spans="1:22" ht="15.75" hidden="1" customHeight="1" thickBot="1" x14ac:dyDescent="0.25">
      <c r="A3475" s="580" t="str">
        <f t="shared" si="307"/>
        <v/>
      </c>
      <c r="B3475" s="814"/>
      <c r="C3475" s="814"/>
      <c r="D3475" s="814"/>
      <c r="E3475" s="814"/>
      <c r="F3475" s="814"/>
      <c r="G3475" s="814"/>
      <c r="H3475" s="814"/>
      <c r="I3475" s="814"/>
      <c r="J3475" s="814"/>
      <c r="K3475" s="814"/>
      <c r="L3475" s="814"/>
      <c r="M3475" s="814"/>
      <c r="N3475" s="814"/>
      <c r="O3475" s="579">
        <f t="shared" si="305"/>
        <v>0</v>
      </c>
      <c r="P3475" s="585" t="e">
        <f t="shared" si="306"/>
        <v>#N/A</v>
      </c>
      <c r="Q3475" s="585"/>
      <c r="R3475" s="585"/>
      <c r="S3475" s="814"/>
      <c r="T3475" s="814"/>
      <c r="U3475" s="814"/>
      <c r="V3475" s="814"/>
    </row>
    <row r="3476" spans="1:22" ht="15.75" hidden="1" customHeight="1" thickBot="1" x14ac:dyDescent="0.25">
      <c r="A3476" s="580" t="str">
        <f t="shared" si="307"/>
        <v/>
      </c>
      <c r="B3476" s="814"/>
      <c r="C3476" s="814"/>
      <c r="D3476" s="814"/>
      <c r="E3476" s="814"/>
      <c r="F3476" s="814"/>
      <c r="G3476" s="814"/>
      <c r="H3476" s="814"/>
      <c r="I3476" s="814"/>
      <c r="J3476" s="814"/>
      <c r="K3476" s="814"/>
      <c r="L3476" s="814"/>
      <c r="M3476" s="814"/>
      <c r="N3476" s="814"/>
      <c r="O3476" s="579">
        <f t="shared" si="305"/>
        <v>0</v>
      </c>
      <c r="P3476" s="585" t="e">
        <f t="shared" si="306"/>
        <v>#N/A</v>
      </c>
      <c r="Q3476" s="585"/>
      <c r="R3476" s="585"/>
      <c r="S3476" s="814"/>
      <c r="T3476" s="814"/>
      <c r="U3476" s="814"/>
      <c r="V3476" s="814"/>
    </row>
    <row r="3477" spans="1:22" ht="15.75" hidden="1" customHeight="1" thickBot="1" x14ac:dyDescent="0.25">
      <c r="A3477" s="580" t="str">
        <f t="shared" si="307"/>
        <v/>
      </c>
      <c r="B3477" s="814"/>
      <c r="C3477" s="814"/>
      <c r="D3477" s="814"/>
      <c r="E3477" s="814"/>
      <c r="F3477" s="814"/>
      <c r="G3477" s="814"/>
      <c r="H3477" s="814"/>
      <c r="I3477" s="814"/>
      <c r="J3477" s="814"/>
      <c r="K3477" s="814"/>
      <c r="L3477" s="814"/>
      <c r="M3477" s="814"/>
      <c r="N3477" s="814"/>
      <c r="O3477" s="579">
        <f t="shared" si="305"/>
        <v>0</v>
      </c>
      <c r="P3477" s="585" t="e">
        <f t="shared" si="306"/>
        <v>#N/A</v>
      </c>
      <c r="Q3477" s="585"/>
      <c r="R3477" s="585"/>
      <c r="S3477" s="814"/>
      <c r="T3477" s="814"/>
      <c r="U3477" s="814"/>
      <c r="V3477" s="814"/>
    </row>
    <row r="3478" spans="1:22" ht="15.75" hidden="1" customHeight="1" thickBot="1" x14ac:dyDescent="0.25">
      <c r="A3478" s="580" t="str">
        <f t="shared" si="307"/>
        <v/>
      </c>
      <c r="B3478" s="814"/>
      <c r="C3478" s="814"/>
      <c r="D3478" s="814"/>
      <c r="E3478" s="814"/>
      <c r="F3478" s="814"/>
      <c r="G3478" s="814"/>
      <c r="H3478" s="814"/>
      <c r="I3478" s="814"/>
      <c r="J3478" s="814"/>
      <c r="K3478" s="814"/>
      <c r="L3478" s="814"/>
      <c r="M3478" s="814"/>
      <c r="N3478" s="814"/>
      <c r="O3478" s="579">
        <f t="shared" si="305"/>
        <v>0</v>
      </c>
      <c r="P3478" s="585" t="e">
        <f t="shared" si="306"/>
        <v>#N/A</v>
      </c>
      <c r="Q3478" s="585"/>
      <c r="R3478" s="585"/>
      <c r="S3478" s="814"/>
      <c r="T3478" s="814"/>
      <c r="U3478" s="814"/>
      <c r="V3478" s="814"/>
    </row>
    <row r="3479" spans="1:22" ht="15.75" hidden="1" customHeight="1" thickBot="1" x14ac:dyDescent="0.25">
      <c r="A3479" s="580" t="str">
        <f t="shared" si="307"/>
        <v/>
      </c>
      <c r="B3479" s="814"/>
      <c r="C3479" s="814"/>
      <c r="D3479" s="814"/>
      <c r="E3479" s="814"/>
      <c r="F3479" s="814"/>
      <c r="G3479" s="814"/>
      <c r="H3479" s="814"/>
      <c r="I3479" s="814"/>
      <c r="J3479" s="814"/>
      <c r="K3479" s="814"/>
      <c r="L3479" s="814"/>
      <c r="M3479" s="814"/>
      <c r="N3479" s="814"/>
      <c r="O3479" s="579">
        <f t="shared" si="305"/>
        <v>0</v>
      </c>
      <c r="P3479" s="585" t="e">
        <f t="shared" si="306"/>
        <v>#N/A</v>
      </c>
      <c r="Q3479" s="585"/>
      <c r="R3479" s="585"/>
      <c r="S3479" s="814"/>
      <c r="T3479" s="814"/>
      <c r="U3479" s="814"/>
      <c r="V3479" s="814"/>
    </row>
    <row r="3480" spans="1:22" ht="15.75" hidden="1" customHeight="1" thickBot="1" x14ac:dyDescent="0.25">
      <c r="A3480" s="580" t="str">
        <f t="shared" si="307"/>
        <v/>
      </c>
      <c r="B3480" s="814"/>
      <c r="C3480" s="814"/>
      <c r="D3480" s="814"/>
      <c r="E3480" s="814"/>
      <c r="F3480" s="814"/>
      <c r="G3480" s="814"/>
      <c r="H3480" s="814"/>
      <c r="I3480" s="814"/>
      <c r="J3480" s="814"/>
      <c r="K3480" s="814"/>
      <c r="L3480" s="814"/>
      <c r="M3480" s="814"/>
      <c r="N3480" s="814"/>
      <c r="O3480" s="579">
        <f t="shared" si="305"/>
        <v>0</v>
      </c>
      <c r="P3480" s="585" t="e">
        <f t="shared" si="306"/>
        <v>#N/A</v>
      </c>
      <c r="Q3480" s="585"/>
      <c r="R3480" s="585"/>
      <c r="S3480" s="814"/>
      <c r="T3480" s="814"/>
      <c r="U3480" s="814"/>
      <c r="V3480" s="814"/>
    </row>
    <row r="3481" spans="1:22" ht="15.75" hidden="1" customHeight="1" thickBot="1" x14ac:dyDescent="0.25">
      <c r="A3481" s="580" t="str">
        <f t="shared" si="307"/>
        <v/>
      </c>
      <c r="B3481" s="814"/>
      <c r="C3481" s="814"/>
      <c r="D3481" s="814"/>
      <c r="E3481" s="814"/>
      <c r="F3481" s="814"/>
      <c r="G3481" s="814"/>
      <c r="H3481" s="814"/>
      <c r="I3481" s="814"/>
      <c r="J3481" s="814"/>
      <c r="K3481" s="814"/>
      <c r="L3481" s="814"/>
      <c r="M3481" s="814"/>
      <c r="N3481" s="814"/>
      <c r="O3481" s="579">
        <f t="shared" si="305"/>
        <v>0</v>
      </c>
      <c r="P3481" s="585" t="e">
        <f t="shared" si="306"/>
        <v>#N/A</v>
      </c>
      <c r="Q3481" s="585"/>
      <c r="R3481" s="585"/>
      <c r="S3481" s="814"/>
      <c r="T3481" s="814"/>
      <c r="U3481" s="814"/>
      <c r="V3481" s="814"/>
    </row>
    <row r="3482" spans="1:22" ht="15.75" hidden="1" customHeight="1" thickBot="1" x14ac:dyDescent="0.25">
      <c r="A3482" s="580" t="str">
        <f t="shared" si="307"/>
        <v/>
      </c>
      <c r="B3482" s="814"/>
      <c r="C3482" s="814"/>
      <c r="D3482" s="814"/>
      <c r="E3482" s="814"/>
      <c r="F3482" s="814"/>
      <c r="G3482" s="814"/>
      <c r="H3482" s="814"/>
      <c r="I3482" s="814"/>
      <c r="J3482" s="814"/>
      <c r="K3482" s="814"/>
      <c r="L3482" s="814"/>
      <c r="M3482" s="814"/>
      <c r="N3482" s="814"/>
      <c r="O3482" s="579">
        <f t="shared" si="305"/>
        <v>0</v>
      </c>
      <c r="P3482" s="585" t="e">
        <f t="shared" si="306"/>
        <v>#N/A</v>
      </c>
      <c r="Q3482" s="585"/>
      <c r="R3482" s="585"/>
      <c r="S3482" s="814"/>
      <c r="T3482" s="814"/>
      <c r="U3482" s="814"/>
      <c r="V3482" s="814"/>
    </row>
    <row r="3483" spans="1:22" ht="15.75" hidden="1" customHeight="1" thickBot="1" x14ac:dyDescent="0.25">
      <c r="A3483" s="580" t="str">
        <f t="shared" si="307"/>
        <v/>
      </c>
      <c r="B3483" s="814"/>
      <c r="C3483" s="814"/>
      <c r="D3483" s="814"/>
      <c r="E3483" s="814"/>
      <c r="F3483" s="814"/>
      <c r="G3483" s="814"/>
      <c r="H3483" s="814"/>
      <c r="I3483" s="814"/>
      <c r="J3483" s="814"/>
      <c r="K3483" s="814"/>
      <c r="L3483" s="814"/>
      <c r="M3483" s="814"/>
      <c r="N3483" s="814"/>
      <c r="O3483" s="579">
        <f t="shared" si="305"/>
        <v>0</v>
      </c>
      <c r="P3483" s="585" t="e">
        <f t="shared" si="306"/>
        <v>#N/A</v>
      </c>
      <c r="Q3483" s="585"/>
      <c r="R3483" s="585"/>
      <c r="S3483" s="814"/>
      <c r="T3483" s="814"/>
      <c r="U3483" s="814"/>
      <c r="V3483" s="814"/>
    </row>
    <row r="3484" spans="1:22" ht="15.75" hidden="1" customHeight="1" thickBot="1" x14ac:dyDescent="0.25">
      <c r="A3484" s="580" t="str">
        <f t="shared" si="307"/>
        <v/>
      </c>
      <c r="B3484" s="814"/>
      <c r="C3484" s="814"/>
      <c r="D3484" s="814"/>
      <c r="E3484" s="814"/>
      <c r="F3484" s="814"/>
      <c r="G3484" s="814"/>
      <c r="H3484" s="814"/>
      <c r="I3484" s="814"/>
      <c r="J3484" s="814"/>
      <c r="K3484" s="814"/>
      <c r="L3484" s="814"/>
      <c r="M3484" s="814"/>
      <c r="N3484" s="814"/>
      <c r="O3484" s="579">
        <f t="shared" si="305"/>
        <v>0</v>
      </c>
      <c r="P3484" s="585" t="e">
        <f t="shared" si="306"/>
        <v>#N/A</v>
      </c>
      <c r="Q3484" s="585"/>
      <c r="R3484" s="585"/>
      <c r="S3484" s="814"/>
      <c r="T3484" s="814"/>
      <c r="U3484" s="814"/>
      <c r="V3484" s="814"/>
    </row>
    <row r="3485" spans="1:22" ht="15.75" hidden="1" customHeight="1" thickBot="1" x14ac:dyDescent="0.25">
      <c r="A3485" s="580" t="str">
        <f t="shared" si="307"/>
        <v/>
      </c>
      <c r="B3485" s="814"/>
      <c r="C3485" s="814"/>
      <c r="D3485" s="814"/>
      <c r="E3485" s="814"/>
      <c r="F3485" s="814"/>
      <c r="G3485" s="814"/>
      <c r="H3485" s="814"/>
      <c r="I3485" s="814"/>
      <c r="J3485" s="814"/>
      <c r="K3485" s="814"/>
      <c r="L3485" s="814"/>
      <c r="M3485" s="814"/>
      <c r="N3485" s="814"/>
      <c r="O3485" s="579">
        <f t="shared" si="305"/>
        <v>0</v>
      </c>
      <c r="P3485" s="585" t="e">
        <f t="shared" si="306"/>
        <v>#N/A</v>
      </c>
      <c r="Q3485" s="585"/>
      <c r="R3485" s="585"/>
      <c r="S3485" s="814"/>
      <c r="T3485" s="814"/>
      <c r="U3485" s="814"/>
      <c r="V3485" s="814"/>
    </row>
    <row r="3486" spans="1:22" ht="15.75" hidden="1" customHeight="1" thickBot="1" x14ac:dyDescent="0.25">
      <c r="A3486" s="580" t="str">
        <f t="shared" si="307"/>
        <v/>
      </c>
      <c r="B3486" s="814"/>
      <c r="C3486" s="814"/>
      <c r="D3486" s="814"/>
      <c r="E3486" s="814"/>
      <c r="F3486" s="814"/>
      <c r="G3486" s="814"/>
      <c r="H3486" s="814"/>
      <c r="I3486" s="814"/>
      <c r="J3486" s="814"/>
      <c r="K3486" s="814"/>
      <c r="L3486" s="814"/>
      <c r="M3486" s="814"/>
      <c r="N3486" s="814"/>
      <c r="O3486" s="579">
        <f t="shared" si="305"/>
        <v>0</v>
      </c>
      <c r="P3486" s="585" t="e">
        <f t="shared" si="306"/>
        <v>#N/A</v>
      </c>
      <c r="Q3486" s="585"/>
      <c r="R3486" s="585"/>
      <c r="S3486" s="814"/>
      <c r="T3486" s="814"/>
      <c r="U3486" s="814"/>
      <c r="V3486" s="814"/>
    </row>
    <row r="3487" spans="1:22" ht="15.75" hidden="1" customHeight="1" thickBot="1" x14ac:dyDescent="0.25">
      <c r="A3487" s="580" t="str">
        <f t="shared" si="307"/>
        <v/>
      </c>
      <c r="B3487" s="814"/>
      <c r="C3487" s="814"/>
      <c r="D3487" s="814"/>
      <c r="E3487" s="814"/>
      <c r="F3487" s="814"/>
      <c r="G3487" s="814"/>
      <c r="H3487" s="814"/>
      <c r="I3487" s="814"/>
      <c r="J3487" s="814"/>
      <c r="K3487" s="814"/>
      <c r="L3487" s="814"/>
      <c r="M3487" s="814"/>
      <c r="N3487" s="814"/>
      <c r="O3487" s="579">
        <f t="shared" si="305"/>
        <v>0</v>
      </c>
      <c r="P3487" s="585" t="e">
        <f t="shared" si="306"/>
        <v>#N/A</v>
      </c>
      <c r="Q3487" s="585"/>
      <c r="R3487" s="585"/>
      <c r="S3487" s="814"/>
      <c r="T3487" s="814"/>
      <c r="U3487" s="814"/>
      <c r="V3487" s="814"/>
    </row>
    <row r="3488" spans="1:22" ht="15.75" hidden="1" customHeight="1" thickBot="1" x14ac:dyDescent="0.25">
      <c r="A3488" s="580" t="str">
        <f t="shared" si="307"/>
        <v/>
      </c>
      <c r="B3488" s="814"/>
      <c r="C3488" s="814"/>
      <c r="D3488" s="814"/>
      <c r="E3488" s="814"/>
      <c r="F3488" s="814"/>
      <c r="G3488" s="814"/>
      <c r="H3488" s="814"/>
      <c r="I3488" s="814"/>
      <c r="J3488" s="814"/>
      <c r="K3488" s="814"/>
      <c r="L3488" s="814"/>
      <c r="M3488" s="814"/>
      <c r="N3488" s="814"/>
      <c r="O3488" s="579">
        <f t="shared" si="305"/>
        <v>0</v>
      </c>
      <c r="P3488" s="585" t="e">
        <f t="shared" si="306"/>
        <v>#N/A</v>
      </c>
      <c r="Q3488" s="585"/>
      <c r="R3488" s="585"/>
      <c r="S3488" s="814"/>
      <c r="T3488" s="814"/>
      <c r="U3488" s="814"/>
      <c r="V3488" s="814"/>
    </row>
    <row r="3489" spans="1:22" ht="15.75" hidden="1" customHeight="1" thickBot="1" x14ac:dyDescent="0.25">
      <c r="A3489" s="580" t="str">
        <f t="shared" si="307"/>
        <v/>
      </c>
      <c r="B3489" s="814"/>
      <c r="C3489" s="814"/>
      <c r="D3489" s="814"/>
      <c r="E3489" s="814"/>
      <c r="F3489" s="814"/>
      <c r="G3489" s="814"/>
      <c r="H3489" s="814"/>
      <c r="I3489" s="814"/>
      <c r="J3489" s="814"/>
      <c r="K3489" s="814"/>
      <c r="L3489" s="814"/>
      <c r="M3489" s="814"/>
      <c r="N3489" s="814"/>
      <c r="O3489" s="579">
        <f t="shared" si="305"/>
        <v>0</v>
      </c>
      <c r="P3489" s="585" t="e">
        <f t="shared" si="306"/>
        <v>#N/A</v>
      </c>
      <c r="Q3489" s="585"/>
      <c r="R3489" s="585"/>
      <c r="S3489" s="814"/>
      <c r="T3489" s="814"/>
      <c r="U3489" s="814"/>
      <c r="V3489" s="814"/>
    </row>
    <row r="3490" spans="1:22" ht="15.75" hidden="1" customHeight="1" thickBot="1" x14ac:dyDescent="0.25">
      <c r="A3490" s="580" t="str">
        <f t="shared" si="307"/>
        <v/>
      </c>
      <c r="B3490" s="814"/>
      <c r="C3490" s="814"/>
      <c r="D3490" s="814"/>
      <c r="E3490" s="814"/>
      <c r="F3490" s="814"/>
      <c r="G3490" s="814"/>
      <c r="H3490" s="814"/>
      <c r="I3490" s="814"/>
      <c r="J3490" s="814"/>
      <c r="K3490" s="814"/>
      <c r="L3490" s="814"/>
      <c r="M3490" s="814"/>
      <c r="N3490" s="814"/>
      <c r="O3490" s="579">
        <f t="shared" si="305"/>
        <v>0</v>
      </c>
      <c r="P3490" s="585" t="e">
        <f t="shared" si="306"/>
        <v>#N/A</v>
      </c>
      <c r="Q3490" s="585"/>
      <c r="R3490" s="585"/>
      <c r="S3490" s="814"/>
      <c r="T3490" s="814"/>
      <c r="U3490" s="814"/>
      <c r="V3490" s="814"/>
    </row>
    <row r="3491" spans="1:22" ht="15.75" hidden="1" customHeight="1" thickBot="1" x14ac:dyDescent="0.25">
      <c r="A3491" s="580" t="str">
        <f t="shared" si="307"/>
        <v/>
      </c>
      <c r="B3491" s="814"/>
      <c r="C3491" s="814"/>
      <c r="D3491" s="814"/>
      <c r="E3491" s="814"/>
      <c r="F3491" s="814"/>
      <c r="G3491" s="814"/>
      <c r="H3491" s="814"/>
      <c r="I3491" s="814"/>
      <c r="J3491" s="814"/>
      <c r="K3491" s="814"/>
      <c r="L3491" s="814"/>
      <c r="M3491" s="814"/>
      <c r="N3491" s="814"/>
      <c r="O3491" s="579">
        <f t="shared" si="305"/>
        <v>0</v>
      </c>
      <c r="P3491" s="585" t="e">
        <f t="shared" si="306"/>
        <v>#N/A</v>
      </c>
      <c r="Q3491" s="585"/>
      <c r="R3491" s="585"/>
      <c r="S3491" s="814"/>
      <c r="T3491" s="814"/>
      <c r="U3491" s="814"/>
      <c r="V3491" s="814"/>
    </row>
    <row r="3492" spans="1:22" ht="15.75" hidden="1" customHeight="1" thickBot="1" x14ac:dyDescent="0.25">
      <c r="A3492" s="580" t="str">
        <f t="shared" si="307"/>
        <v/>
      </c>
      <c r="B3492" s="814"/>
      <c r="C3492" s="814"/>
      <c r="D3492" s="814"/>
      <c r="E3492" s="814"/>
      <c r="F3492" s="814"/>
      <c r="G3492" s="814"/>
      <c r="H3492" s="814"/>
      <c r="I3492" s="814"/>
      <c r="J3492" s="814"/>
      <c r="K3492" s="814"/>
      <c r="L3492" s="814"/>
      <c r="M3492" s="814"/>
      <c r="N3492" s="814"/>
      <c r="O3492" s="579">
        <f t="shared" si="305"/>
        <v>0</v>
      </c>
      <c r="P3492" s="585" t="e">
        <f t="shared" si="306"/>
        <v>#N/A</v>
      </c>
      <c r="Q3492" s="585"/>
      <c r="R3492" s="585"/>
      <c r="S3492" s="814"/>
      <c r="T3492" s="814"/>
      <c r="U3492" s="814"/>
      <c r="V3492" s="814"/>
    </row>
    <row r="3493" spans="1:22" ht="15.75" hidden="1" customHeight="1" thickBot="1" x14ac:dyDescent="0.25">
      <c r="A3493" s="580" t="str">
        <f t="shared" si="307"/>
        <v/>
      </c>
      <c r="B3493" s="814"/>
      <c r="C3493" s="814"/>
      <c r="D3493" s="814"/>
      <c r="E3493" s="814"/>
      <c r="F3493" s="814"/>
      <c r="G3493" s="814"/>
      <c r="H3493" s="814"/>
      <c r="I3493" s="814"/>
      <c r="J3493" s="814"/>
      <c r="K3493" s="814"/>
      <c r="L3493" s="814"/>
      <c r="M3493" s="814"/>
      <c r="N3493" s="814"/>
      <c r="O3493" s="579">
        <f t="shared" si="305"/>
        <v>0</v>
      </c>
      <c r="P3493" s="585" t="e">
        <f t="shared" si="306"/>
        <v>#N/A</v>
      </c>
      <c r="Q3493" s="585"/>
      <c r="R3493" s="585"/>
      <c r="S3493" s="814"/>
      <c r="T3493" s="814"/>
      <c r="U3493" s="814"/>
      <c r="V3493" s="814"/>
    </row>
    <row r="3494" spans="1:22" ht="15.75" hidden="1" customHeight="1" thickBot="1" x14ac:dyDescent="0.25">
      <c r="A3494" s="580" t="str">
        <f t="shared" si="307"/>
        <v/>
      </c>
      <c r="B3494" s="814"/>
      <c r="C3494" s="814"/>
      <c r="D3494" s="814"/>
      <c r="E3494" s="814"/>
      <c r="F3494" s="814"/>
      <c r="G3494" s="814"/>
      <c r="H3494" s="814"/>
      <c r="I3494" s="814"/>
      <c r="J3494" s="814"/>
      <c r="K3494" s="814"/>
      <c r="L3494" s="814"/>
      <c r="M3494" s="814"/>
      <c r="N3494" s="814"/>
      <c r="O3494" s="579">
        <f t="shared" si="305"/>
        <v>0</v>
      </c>
      <c r="P3494" s="585" t="e">
        <f t="shared" si="306"/>
        <v>#N/A</v>
      </c>
      <c r="Q3494" s="585"/>
      <c r="R3494" s="585"/>
      <c r="S3494" s="814"/>
      <c r="T3494" s="814"/>
      <c r="U3494" s="814"/>
      <c r="V3494" s="814"/>
    </row>
    <row r="3495" spans="1:22" ht="15.75" hidden="1" customHeight="1" thickBot="1" x14ac:dyDescent="0.25">
      <c r="A3495" s="580" t="str">
        <f t="shared" si="307"/>
        <v/>
      </c>
      <c r="B3495" s="814"/>
      <c r="C3495" s="814"/>
      <c r="D3495" s="814"/>
      <c r="E3495" s="814"/>
      <c r="F3495" s="814"/>
      <c r="G3495" s="814"/>
      <c r="H3495" s="814"/>
      <c r="I3495" s="814"/>
      <c r="J3495" s="814"/>
      <c r="K3495" s="814"/>
      <c r="L3495" s="814"/>
      <c r="M3495" s="814"/>
      <c r="N3495" s="814"/>
      <c r="O3495" s="579">
        <f t="shared" si="305"/>
        <v>0</v>
      </c>
      <c r="P3495" s="585" t="e">
        <f t="shared" si="306"/>
        <v>#N/A</v>
      </c>
      <c r="Q3495" s="585"/>
      <c r="R3495" s="585"/>
      <c r="S3495" s="814"/>
      <c r="T3495" s="814"/>
      <c r="U3495" s="814"/>
      <c r="V3495" s="814"/>
    </row>
    <row r="3496" spans="1:22" ht="15.75" hidden="1" customHeight="1" thickBot="1" x14ac:dyDescent="0.25">
      <c r="A3496" s="580" t="str">
        <f t="shared" si="307"/>
        <v/>
      </c>
      <c r="B3496" s="814"/>
      <c r="C3496" s="814"/>
      <c r="D3496" s="814"/>
      <c r="E3496" s="814"/>
      <c r="F3496" s="814"/>
      <c r="G3496" s="814"/>
      <c r="H3496" s="814"/>
      <c r="I3496" s="814"/>
      <c r="J3496" s="814"/>
      <c r="K3496" s="814"/>
      <c r="L3496" s="814"/>
      <c r="M3496" s="814"/>
      <c r="N3496" s="814"/>
      <c r="O3496" s="579">
        <f t="shared" si="305"/>
        <v>0</v>
      </c>
      <c r="P3496" s="585" t="e">
        <f t="shared" si="306"/>
        <v>#N/A</v>
      </c>
      <c r="Q3496" s="585"/>
      <c r="R3496" s="585"/>
      <c r="S3496" s="814"/>
      <c r="T3496" s="814"/>
      <c r="U3496" s="814"/>
      <c r="V3496" s="814"/>
    </row>
    <row r="3497" spans="1:22" ht="15.75" hidden="1" customHeight="1" thickBot="1" x14ac:dyDescent="0.25">
      <c r="A3497" s="580" t="str">
        <f t="shared" si="307"/>
        <v/>
      </c>
      <c r="B3497" s="814"/>
      <c r="C3497" s="814"/>
      <c r="D3497" s="814"/>
      <c r="E3497" s="814"/>
      <c r="F3497" s="814"/>
      <c r="G3497" s="814"/>
      <c r="H3497" s="814"/>
      <c r="I3497" s="814"/>
      <c r="J3497" s="814"/>
      <c r="K3497" s="814"/>
      <c r="L3497" s="814"/>
      <c r="M3497" s="814"/>
      <c r="N3497" s="814"/>
      <c r="O3497" s="579">
        <f t="shared" si="305"/>
        <v>0</v>
      </c>
      <c r="P3497" s="585" t="e">
        <f t="shared" si="306"/>
        <v>#N/A</v>
      </c>
      <c r="Q3497" s="585"/>
      <c r="R3497" s="585"/>
      <c r="S3497" s="814"/>
      <c r="T3497" s="814"/>
      <c r="U3497" s="814"/>
      <c r="V3497" s="814"/>
    </row>
    <row r="3498" spans="1:22" ht="15.75" hidden="1" customHeight="1" thickBot="1" x14ac:dyDescent="0.25">
      <c r="A3498" s="580" t="str">
        <f t="shared" si="307"/>
        <v/>
      </c>
      <c r="B3498" s="814"/>
      <c r="C3498" s="814"/>
      <c r="D3498" s="814"/>
      <c r="E3498" s="814"/>
      <c r="F3498" s="814"/>
      <c r="G3498" s="814"/>
      <c r="H3498" s="814"/>
      <c r="I3498" s="814"/>
      <c r="J3498" s="814"/>
      <c r="K3498" s="814"/>
      <c r="L3498" s="814"/>
      <c r="M3498" s="814"/>
      <c r="N3498" s="814"/>
      <c r="O3498" s="579">
        <f t="shared" si="305"/>
        <v>0</v>
      </c>
      <c r="P3498" s="585" t="e">
        <f t="shared" si="306"/>
        <v>#N/A</v>
      </c>
      <c r="Q3498" s="585"/>
      <c r="R3498" s="585"/>
      <c r="S3498" s="814"/>
      <c r="T3498" s="814"/>
      <c r="U3498" s="814"/>
      <c r="V3498" s="814"/>
    </row>
    <row r="3499" spans="1:22" ht="15.75" hidden="1" customHeight="1" thickBot="1" x14ac:dyDescent="0.25">
      <c r="A3499" s="580" t="str">
        <f t="shared" si="307"/>
        <v/>
      </c>
      <c r="B3499" s="814"/>
      <c r="C3499" s="814"/>
      <c r="D3499" s="814"/>
      <c r="E3499" s="814"/>
      <c r="F3499" s="814"/>
      <c r="G3499" s="814"/>
      <c r="H3499" s="814"/>
      <c r="I3499" s="814"/>
      <c r="J3499" s="814"/>
      <c r="K3499" s="814"/>
      <c r="L3499" s="814"/>
      <c r="M3499" s="814"/>
      <c r="N3499" s="814"/>
      <c r="O3499" s="579">
        <f t="shared" si="305"/>
        <v>0</v>
      </c>
      <c r="P3499" s="585" t="e">
        <f t="shared" si="306"/>
        <v>#N/A</v>
      </c>
      <c r="Q3499" s="585"/>
      <c r="R3499" s="585"/>
      <c r="S3499" s="814"/>
      <c r="T3499" s="814"/>
      <c r="U3499" s="814"/>
      <c r="V3499" s="814"/>
    </row>
    <row r="3500" spans="1:22" ht="15.75" hidden="1" customHeight="1" thickBot="1" x14ac:dyDescent="0.25">
      <c r="A3500" s="580" t="str">
        <f t="shared" si="307"/>
        <v/>
      </c>
      <c r="B3500" s="814"/>
      <c r="C3500" s="814"/>
      <c r="D3500" s="814"/>
      <c r="E3500" s="814"/>
      <c r="F3500" s="814"/>
      <c r="G3500" s="814"/>
      <c r="H3500" s="814"/>
      <c r="I3500" s="814"/>
      <c r="J3500" s="814"/>
      <c r="K3500" s="814"/>
      <c r="L3500" s="814"/>
      <c r="M3500" s="814"/>
      <c r="N3500" s="814"/>
      <c r="O3500" s="579">
        <f t="shared" si="305"/>
        <v>0</v>
      </c>
      <c r="P3500" s="585" t="e">
        <f t="shared" si="306"/>
        <v>#N/A</v>
      </c>
      <c r="Q3500" s="585"/>
      <c r="R3500" s="585"/>
      <c r="S3500" s="814"/>
      <c r="T3500" s="814"/>
      <c r="U3500" s="814"/>
      <c r="V3500" s="814"/>
    </row>
    <row r="3501" spans="1:22" ht="15.75" hidden="1" customHeight="1" thickBot="1" x14ac:dyDescent="0.25">
      <c r="A3501" s="580" t="str">
        <f t="shared" si="307"/>
        <v/>
      </c>
      <c r="B3501" s="814"/>
      <c r="C3501" s="814"/>
      <c r="D3501" s="814"/>
      <c r="E3501" s="814"/>
      <c r="F3501" s="814"/>
      <c r="G3501" s="814"/>
      <c r="H3501" s="814"/>
      <c r="I3501" s="814"/>
      <c r="J3501" s="814"/>
      <c r="K3501" s="814"/>
      <c r="L3501" s="814"/>
      <c r="M3501" s="814"/>
      <c r="N3501" s="814"/>
      <c r="O3501" s="579">
        <f t="shared" si="305"/>
        <v>0</v>
      </c>
      <c r="P3501" s="585" t="e">
        <f t="shared" si="306"/>
        <v>#N/A</v>
      </c>
      <c r="Q3501" s="585"/>
      <c r="R3501" s="585"/>
      <c r="S3501" s="814"/>
      <c r="T3501" s="814"/>
      <c r="U3501" s="814"/>
      <c r="V3501" s="814"/>
    </row>
    <row r="3502" spans="1:22" ht="15.75" hidden="1" customHeight="1" thickBot="1" x14ac:dyDescent="0.25">
      <c r="A3502" s="580" t="str">
        <f t="shared" si="307"/>
        <v/>
      </c>
      <c r="B3502" s="814"/>
      <c r="C3502" s="814"/>
      <c r="D3502" s="814"/>
      <c r="E3502" s="814"/>
      <c r="F3502" s="814"/>
      <c r="G3502" s="814"/>
      <c r="H3502" s="814"/>
      <c r="I3502" s="814"/>
      <c r="J3502" s="814"/>
      <c r="K3502" s="814"/>
      <c r="L3502" s="814"/>
      <c r="M3502" s="814"/>
      <c r="N3502" s="814"/>
      <c r="O3502" s="579">
        <f t="shared" si="305"/>
        <v>0</v>
      </c>
      <c r="P3502" s="585" t="e">
        <f t="shared" si="306"/>
        <v>#N/A</v>
      </c>
      <c r="Q3502" s="585"/>
      <c r="R3502" s="585"/>
      <c r="S3502" s="814"/>
      <c r="T3502" s="814"/>
      <c r="U3502" s="814"/>
      <c r="V3502" s="814"/>
    </row>
    <row r="3503" spans="1:22" ht="15.75" hidden="1" customHeight="1" thickBot="1" x14ac:dyDescent="0.25">
      <c r="A3503" s="580" t="str">
        <f t="shared" si="307"/>
        <v/>
      </c>
      <c r="B3503" s="814"/>
      <c r="C3503" s="814"/>
      <c r="D3503" s="814"/>
      <c r="E3503" s="814"/>
      <c r="F3503" s="814"/>
      <c r="G3503" s="814"/>
      <c r="H3503" s="814"/>
      <c r="I3503" s="814"/>
      <c r="J3503" s="814"/>
      <c r="K3503" s="814"/>
      <c r="L3503" s="814"/>
      <c r="M3503" s="814"/>
      <c r="N3503" s="814"/>
      <c r="O3503" s="579">
        <f t="shared" si="305"/>
        <v>0</v>
      </c>
      <c r="P3503" s="585" t="e">
        <f t="shared" si="306"/>
        <v>#N/A</v>
      </c>
      <c r="Q3503" s="585"/>
      <c r="R3503" s="585"/>
      <c r="S3503" s="814"/>
      <c r="T3503" s="814"/>
      <c r="U3503" s="814"/>
      <c r="V3503" s="814"/>
    </row>
    <row r="3504" spans="1:22" ht="15.75" hidden="1" customHeight="1" thickBot="1" x14ac:dyDescent="0.25">
      <c r="A3504" s="580" t="str">
        <f t="shared" si="307"/>
        <v/>
      </c>
      <c r="B3504" s="814"/>
      <c r="C3504" s="814"/>
      <c r="D3504" s="814"/>
      <c r="E3504" s="814"/>
      <c r="F3504" s="814"/>
      <c r="G3504" s="814"/>
      <c r="H3504" s="814"/>
      <c r="I3504" s="814"/>
      <c r="J3504" s="814"/>
      <c r="K3504" s="814"/>
      <c r="L3504" s="814"/>
      <c r="M3504" s="814"/>
      <c r="N3504" s="814"/>
      <c r="O3504" s="579">
        <f t="shared" si="305"/>
        <v>0</v>
      </c>
      <c r="P3504" s="585" t="e">
        <f t="shared" si="306"/>
        <v>#N/A</v>
      </c>
      <c r="Q3504" s="585"/>
      <c r="R3504" s="585"/>
      <c r="S3504" s="814"/>
      <c r="T3504" s="814"/>
      <c r="U3504" s="814"/>
      <c r="V3504" s="814"/>
    </row>
    <row r="3505" spans="1:22" ht="15.75" hidden="1" customHeight="1" thickBot="1" x14ac:dyDescent="0.25">
      <c r="A3505" s="580" t="str">
        <f t="shared" si="307"/>
        <v/>
      </c>
      <c r="B3505" s="814"/>
      <c r="C3505" s="814"/>
      <c r="D3505" s="814"/>
      <c r="E3505" s="814"/>
      <c r="F3505" s="814"/>
      <c r="G3505" s="814"/>
      <c r="H3505" s="814"/>
      <c r="I3505" s="814"/>
      <c r="J3505" s="814"/>
      <c r="K3505" s="814"/>
      <c r="L3505" s="814"/>
      <c r="M3505" s="814"/>
      <c r="N3505" s="814"/>
      <c r="O3505" s="579">
        <f t="shared" si="305"/>
        <v>0</v>
      </c>
      <c r="P3505" s="585" t="e">
        <f t="shared" si="306"/>
        <v>#N/A</v>
      </c>
      <c r="Q3505" s="585"/>
      <c r="R3505" s="585"/>
      <c r="S3505" s="814"/>
      <c r="T3505" s="814"/>
      <c r="U3505" s="814"/>
      <c r="V3505" s="814"/>
    </row>
    <row r="3506" spans="1:22" ht="15.75" hidden="1" customHeight="1" thickBot="1" x14ac:dyDescent="0.25">
      <c r="A3506" s="580" t="str">
        <f t="shared" si="307"/>
        <v/>
      </c>
      <c r="B3506" s="814"/>
      <c r="C3506" s="814"/>
      <c r="D3506" s="814"/>
      <c r="E3506" s="814"/>
      <c r="F3506" s="814"/>
      <c r="G3506" s="814"/>
      <c r="H3506" s="814"/>
      <c r="I3506" s="814"/>
      <c r="J3506" s="814"/>
      <c r="K3506" s="814"/>
      <c r="L3506" s="814"/>
      <c r="M3506" s="814"/>
      <c r="N3506" s="814"/>
      <c r="O3506" s="579">
        <f t="shared" si="305"/>
        <v>0</v>
      </c>
      <c r="P3506" s="585" t="e">
        <f t="shared" si="306"/>
        <v>#N/A</v>
      </c>
      <c r="Q3506" s="585"/>
      <c r="R3506" s="585"/>
      <c r="S3506" s="814"/>
      <c r="T3506" s="814"/>
      <c r="U3506" s="814"/>
      <c r="V3506" s="814"/>
    </row>
    <row r="3507" spans="1:22" ht="15.75" hidden="1" customHeight="1" thickBot="1" x14ac:dyDescent="0.25">
      <c r="A3507" s="580" t="str">
        <f t="shared" si="307"/>
        <v/>
      </c>
      <c r="B3507" s="814"/>
      <c r="C3507" s="814"/>
      <c r="D3507" s="814"/>
      <c r="E3507" s="814"/>
      <c r="F3507" s="814"/>
      <c r="G3507" s="814"/>
      <c r="H3507" s="814"/>
      <c r="I3507" s="814"/>
      <c r="J3507" s="814"/>
      <c r="K3507" s="814"/>
      <c r="L3507" s="814"/>
      <c r="M3507" s="814"/>
      <c r="N3507" s="814"/>
      <c r="O3507" s="579">
        <f t="shared" ref="O3507:O3570" si="308">ROUNDUP(IF(N3507="PENDANT",(VLOOKUP(L3507,$E$2:$I$9,5,FALSE)*M3507)),0)</f>
        <v>0</v>
      </c>
      <c r="P3507" s="585" t="e">
        <f t="shared" ref="P3507:P3570" si="309">ROUNDUP(VLOOKUP(L3507,$E$2:$I$9,5,FALSE)*M3507,0)</f>
        <v>#N/A</v>
      </c>
      <c r="Q3507" s="585"/>
      <c r="R3507" s="585"/>
      <c r="S3507" s="814"/>
      <c r="T3507" s="814"/>
      <c r="U3507" s="814"/>
      <c r="V3507" s="814"/>
    </row>
    <row r="3508" spans="1:22" ht="15.75" hidden="1" customHeight="1" thickBot="1" x14ac:dyDescent="0.25">
      <c r="A3508" s="580" t="str">
        <f t="shared" si="307"/>
        <v/>
      </c>
      <c r="B3508" s="814"/>
      <c r="C3508" s="814"/>
      <c r="D3508" s="814"/>
      <c r="E3508" s="814"/>
      <c r="F3508" s="814"/>
      <c r="G3508" s="814"/>
      <c r="H3508" s="814"/>
      <c r="I3508" s="814"/>
      <c r="J3508" s="814"/>
      <c r="K3508" s="814"/>
      <c r="L3508" s="814"/>
      <c r="M3508" s="814"/>
      <c r="N3508" s="814"/>
      <c r="O3508" s="579">
        <f t="shared" si="308"/>
        <v>0</v>
      </c>
      <c r="P3508" s="585" t="e">
        <f t="shared" si="309"/>
        <v>#N/A</v>
      </c>
      <c r="Q3508" s="585"/>
      <c r="R3508" s="585"/>
      <c r="S3508" s="814"/>
      <c r="T3508" s="814"/>
      <c r="U3508" s="814"/>
      <c r="V3508" s="814"/>
    </row>
    <row r="3509" spans="1:22" ht="15.75" hidden="1" customHeight="1" thickBot="1" x14ac:dyDescent="0.25">
      <c r="A3509" s="580" t="str">
        <f t="shared" si="307"/>
        <v/>
      </c>
      <c r="B3509" s="814"/>
      <c r="C3509" s="814"/>
      <c r="D3509" s="814"/>
      <c r="E3509" s="814"/>
      <c r="F3509" s="814"/>
      <c r="G3509" s="814"/>
      <c r="H3509" s="814"/>
      <c r="I3509" s="814"/>
      <c r="J3509" s="814"/>
      <c r="K3509" s="814"/>
      <c r="L3509" s="814"/>
      <c r="M3509" s="814"/>
      <c r="N3509" s="814"/>
      <c r="O3509" s="579">
        <f t="shared" si="308"/>
        <v>0</v>
      </c>
      <c r="P3509" s="585" t="e">
        <f t="shared" si="309"/>
        <v>#N/A</v>
      </c>
      <c r="Q3509" s="585"/>
      <c r="R3509" s="585"/>
      <c r="S3509" s="814"/>
      <c r="T3509" s="814"/>
      <c r="U3509" s="814"/>
      <c r="V3509" s="814"/>
    </row>
    <row r="3510" spans="1:22" ht="15.75" hidden="1" customHeight="1" thickBot="1" x14ac:dyDescent="0.25">
      <c r="A3510" s="580" t="str">
        <f t="shared" si="307"/>
        <v/>
      </c>
      <c r="B3510" s="814"/>
      <c r="C3510" s="814"/>
      <c r="D3510" s="814"/>
      <c r="E3510" s="814"/>
      <c r="F3510" s="814"/>
      <c r="G3510" s="814"/>
      <c r="H3510" s="814"/>
      <c r="I3510" s="814"/>
      <c r="J3510" s="814"/>
      <c r="K3510" s="814"/>
      <c r="L3510" s="814"/>
      <c r="M3510" s="814"/>
      <c r="N3510" s="814"/>
      <c r="O3510" s="579">
        <f t="shared" si="308"/>
        <v>0</v>
      </c>
      <c r="P3510" s="585" t="e">
        <f t="shared" si="309"/>
        <v>#N/A</v>
      </c>
      <c r="Q3510" s="585"/>
      <c r="R3510" s="585"/>
      <c r="S3510" s="814"/>
      <c r="T3510" s="814"/>
      <c r="U3510" s="814"/>
      <c r="V3510" s="814"/>
    </row>
    <row r="3511" spans="1:22" ht="15.75" hidden="1" customHeight="1" thickBot="1" x14ac:dyDescent="0.25">
      <c r="A3511" s="580" t="str">
        <f t="shared" si="307"/>
        <v/>
      </c>
      <c r="B3511" s="814"/>
      <c r="C3511" s="814"/>
      <c r="D3511" s="814"/>
      <c r="E3511" s="814"/>
      <c r="F3511" s="814"/>
      <c r="G3511" s="814"/>
      <c r="H3511" s="814"/>
      <c r="I3511" s="814"/>
      <c r="J3511" s="814"/>
      <c r="K3511" s="814"/>
      <c r="L3511" s="814"/>
      <c r="M3511" s="814"/>
      <c r="N3511" s="814"/>
      <c r="O3511" s="579">
        <f t="shared" si="308"/>
        <v>0</v>
      </c>
      <c r="P3511" s="585" t="e">
        <f t="shared" si="309"/>
        <v>#N/A</v>
      </c>
      <c r="Q3511" s="585"/>
      <c r="R3511" s="585"/>
      <c r="S3511" s="814"/>
      <c r="T3511" s="814"/>
      <c r="U3511" s="814"/>
      <c r="V3511" s="814"/>
    </row>
    <row r="3512" spans="1:22" ht="15.75" hidden="1" customHeight="1" thickBot="1" x14ac:dyDescent="0.25">
      <c r="A3512" s="580" t="str">
        <f t="shared" si="307"/>
        <v/>
      </c>
      <c r="B3512" s="814"/>
      <c r="C3512" s="814"/>
      <c r="D3512" s="814"/>
      <c r="E3512" s="814"/>
      <c r="F3512" s="814"/>
      <c r="G3512" s="814"/>
      <c r="H3512" s="814"/>
      <c r="I3512" s="814"/>
      <c r="J3512" s="814"/>
      <c r="K3512" s="814"/>
      <c r="L3512" s="814"/>
      <c r="M3512" s="814"/>
      <c r="N3512" s="814"/>
      <c r="O3512" s="579">
        <f t="shared" si="308"/>
        <v>0</v>
      </c>
      <c r="P3512" s="585" t="e">
        <f t="shared" si="309"/>
        <v>#N/A</v>
      </c>
      <c r="Q3512" s="585"/>
      <c r="R3512" s="585"/>
      <c r="S3512" s="814"/>
      <c r="T3512" s="814"/>
      <c r="U3512" s="814"/>
      <c r="V3512" s="814"/>
    </row>
    <row r="3513" spans="1:22" ht="15.75" hidden="1" customHeight="1" thickBot="1" x14ac:dyDescent="0.25">
      <c r="A3513" s="580" t="str">
        <f t="shared" si="307"/>
        <v/>
      </c>
      <c r="B3513" s="814"/>
      <c r="C3513" s="814"/>
      <c r="D3513" s="814"/>
      <c r="E3513" s="814"/>
      <c r="F3513" s="814"/>
      <c r="G3513" s="814"/>
      <c r="H3513" s="814"/>
      <c r="I3513" s="814"/>
      <c r="J3513" s="814"/>
      <c r="K3513" s="814"/>
      <c r="L3513" s="814"/>
      <c r="M3513" s="814"/>
      <c r="N3513" s="814"/>
      <c r="O3513" s="579">
        <f t="shared" si="308"/>
        <v>0</v>
      </c>
      <c r="P3513" s="585" t="e">
        <f t="shared" si="309"/>
        <v>#N/A</v>
      </c>
      <c r="Q3513" s="585"/>
      <c r="R3513" s="585"/>
      <c r="S3513" s="814"/>
      <c r="T3513" s="814"/>
      <c r="U3513" s="814"/>
      <c r="V3513" s="814"/>
    </row>
    <row r="3514" spans="1:22" ht="15.75" hidden="1" customHeight="1" thickBot="1" x14ac:dyDescent="0.25">
      <c r="A3514" s="580" t="str">
        <f t="shared" ref="A3514:A3577" si="310">CONCATENATE(C3514,G3514)</f>
        <v/>
      </c>
      <c r="B3514" s="814"/>
      <c r="C3514" s="814"/>
      <c r="D3514" s="814"/>
      <c r="E3514" s="814"/>
      <c r="F3514" s="814"/>
      <c r="G3514" s="814"/>
      <c r="H3514" s="814"/>
      <c r="I3514" s="814"/>
      <c r="J3514" s="814"/>
      <c r="K3514" s="814"/>
      <c r="L3514" s="814"/>
      <c r="M3514" s="814"/>
      <c r="N3514" s="814"/>
      <c r="O3514" s="579">
        <f t="shared" si="308"/>
        <v>0</v>
      </c>
      <c r="P3514" s="585" t="e">
        <f t="shared" si="309"/>
        <v>#N/A</v>
      </c>
      <c r="Q3514" s="585"/>
      <c r="R3514" s="585"/>
      <c r="S3514" s="814"/>
      <c r="T3514" s="814"/>
      <c r="U3514" s="814"/>
      <c r="V3514" s="814"/>
    </row>
    <row r="3515" spans="1:22" ht="15.75" hidden="1" customHeight="1" thickBot="1" x14ac:dyDescent="0.25">
      <c r="A3515" s="580" t="str">
        <f t="shared" si="310"/>
        <v/>
      </c>
      <c r="B3515" s="814"/>
      <c r="C3515" s="814"/>
      <c r="D3515" s="814"/>
      <c r="E3515" s="814"/>
      <c r="F3515" s="814"/>
      <c r="G3515" s="814"/>
      <c r="H3515" s="814"/>
      <c r="I3515" s="814"/>
      <c r="J3515" s="814"/>
      <c r="K3515" s="814"/>
      <c r="L3515" s="814"/>
      <c r="M3515" s="814"/>
      <c r="N3515" s="814"/>
      <c r="O3515" s="579">
        <f t="shared" si="308"/>
        <v>0</v>
      </c>
      <c r="P3515" s="585" t="e">
        <f t="shared" si="309"/>
        <v>#N/A</v>
      </c>
      <c r="Q3515" s="585"/>
      <c r="R3515" s="585"/>
      <c r="S3515" s="814"/>
      <c r="T3515" s="814"/>
      <c r="U3515" s="814"/>
      <c r="V3515" s="814"/>
    </row>
    <row r="3516" spans="1:22" ht="15.75" hidden="1" customHeight="1" thickBot="1" x14ac:dyDescent="0.25">
      <c r="A3516" s="580" t="str">
        <f t="shared" si="310"/>
        <v/>
      </c>
      <c r="B3516" s="814"/>
      <c r="C3516" s="814"/>
      <c r="D3516" s="814"/>
      <c r="E3516" s="814"/>
      <c r="F3516" s="814"/>
      <c r="G3516" s="814"/>
      <c r="H3516" s="814"/>
      <c r="I3516" s="814"/>
      <c r="J3516" s="814"/>
      <c r="K3516" s="814"/>
      <c r="L3516" s="814"/>
      <c r="M3516" s="814"/>
      <c r="N3516" s="814"/>
      <c r="O3516" s="579">
        <f t="shared" si="308"/>
        <v>0</v>
      </c>
      <c r="P3516" s="585" t="e">
        <f t="shared" si="309"/>
        <v>#N/A</v>
      </c>
      <c r="Q3516" s="585"/>
      <c r="R3516" s="585"/>
      <c r="S3516" s="814"/>
      <c r="T3516" s="814"/>
      <c r="U3516" s="814"/>
      <c r="V3516" s="814"/>
    </row>
    <row r="3517" spans="1:22" ht="15.75" hidden="1" customHeight="1" thickBot="1" x14ac:dyDescent="0.25">
      <c r="A3517" s="580" t="str">
        <f t="shared" si="310"/>
        <v/>
      </c>
      <c r="B3517" s="814"/>
      <c r="C3517" s="814"/>
      <c r="D3517" s="814"/>
      <c r="E3517" s="814"/>
      <c r="F3517" s="814"/>
      <c r="G3517" s="814"/>
      <c r="H3517" s="814"/>
      <c r="I3517" s="814"/>
      <c r="J3517" s="814"/>
      <c r="K3517" s="814"/>
      <c r="L3517" s="814"/>
      <c r="M3517" s="814"/>
      <c r="N3517" s="814"/>
      <c r="O3517" s="579">
        <f t="shared" si="308"/>
        <v>0</v>
      </c>
      <c r="P3517" s="585" t="e">
        <f t="shared" si="309"/>
        <v>#N/A</v>
      </c>
      <c r="Q3517" s="585"/>
      <c r="R3517" s="585"/>
      <c r="S3517" s="814"/>
      <c r="T3517" s="814"/>
      <c r="U3517" s="814"/>
      <c r="V3517" s="814"/>
    </row>
    <row r="3518" spans="1:22" ht="15.75" hidden="1" customHeight="1" thickBot="1" x14ac:dyDescent="0.25">
      <c r="A3518" s="580" t="str">
        <f t="shared" si="310"/>
        <v/>
      </c>
      <c r="B3518" s="814"/>
      <c r="C3518" s="814"/>
      <c r="D3518" s="814"/>
      <c r="E3518" s="814"/>
      <c r="F3518" s="814"/>
      <c r="G3518" s="814"/>
      <c r="H3518" s="814"/>
      <c r="I3518" s="814"/>
      <c r="J3518" s="814"/>
      <c r="K3518" s="814"/>
      <c r="L3518" s="814"/>
      <c r="M3518" s="814"/>
      <c r="N3518" s="814"/>
      <c r="O3518" s="579">
        <f t="shared" si="308"/>
        <v>0</v>
      </c>
      <c r="P3518" s="585" t="e">
        <f t="shared" si="309"/>
        <v>#N/A</v>
      </c>
      <c r="Q3518" s="585"/>
      <c r="R3518" s="585"/>
      <c r="S3518" s="814"/>
      <c r="T3518" s="814"/>
      <c r="U3518" s="814"/>
      <c r="V3518" s="814"/>
    </row>
    <row r="3519" spans="1:22" ht="15.75" hidden="1" customHeight="1" thickBot="1" x14ac:dyDescent="0.25">
      <c r="A3519" s="580" t="str">
        <f t="shared" si="310"/>
        <v/>
      </c>
      <c r="B3519" s="814"/>
      <c r="C3519" s="814"/>
      <c r="D3519" s="814"/>
      <c r="E3519" s="814"/>
      <c r="F3519" s="814"/>
      <c r="G3519" s="814"/>
      <c r="H3519" s="814"/>
      <c r="I3519" s="814"/>
      <c r="J3519" s="814"/>
      <c r="K3519" s="814"/>
      <c r="L3519" s="814"/>
      <c r="M3519" s="814"/>
      <c r="N3519" s="814"/>
      <c r="O3519" s="579">
        <f t="shared" si="308"/>
        <v>0</v>
      </c>
      <c r="P3519" s="585" t="e">
        <f t="shared" si="309"/>
        <v>#N/A</v>
      </c>
      <c r="Q3519" s="585"/>
      <c r="R3519" s="585"/>
      <c r="S3519" s="814"/>
      <c r="T3519" s="814"/>
      <c r="U3519" s="814"/>
      <c r="V3519" s="814"/>
    </row>
    <row r="3520" spans="1:22" ht="15.75" hidden="1" customHeight="1" thickBot="1" x14ac:dyDescent="0.25">
      <c r="A3520" s="580" t="str">
        <f t="shared" si="310"/>
        <v/>
      </c>
      <c r="B3520" s="814"/>
      <c r="C3520" s="814"/>
      <c r="D3520" s="814"/>
      <c r="E3520" s="814"/>
      <c r="F3520" s="814"/>
      <c r="G3520" s="814"/>
      <c r="H3520" s="814"/>
      <c r="I3520" s="814"/>
      <c r="J3520" s="814"/>
      <c r="K3520" s="814"/>
      <c r="L3520" s="814"/>
      <c r="M3520" s="814"/>
      <c r="N3520" s="814"/>
      <c r="O3520" s="579">
        <f t="shared" si="308"/>
        <v>0</v>
      </c>
      <c r="P3520" s="585" t="e">
        <f t="shared" si="309"/>
        <v>#N/A</v>
      </c>
      <c r="Q3520" s="585"/>
      <c r="R3520" s="585"/>
      <c r="S3520" s="814"/>
      <c r="T3520" s="814"/>
      <c r="U3520" s="814"/>
      <c r="V3520" s="814"/>
    </row>
    <row r="3521" spans="1:22" ht="15.75" hidden="1" customHeight="1" thickBot="1" x14ac:dyDescent="0.25">
      <c r="A3521" s="580" t="str">
        <f t="shared" si="310"/>
        <v/>
      </c>
      <c r="B3521" s="814"/>
      <c r="C3521" s="814"/>
      <c r="D3521" s="814"/>
      <c r="E3521" s="814"/>
      <c r="F3521" s="814"/>
      <c r="G3521" s="814"/>
      <c r="H3521" s="814"/>
      <c r="I3521" s="814"/>
      <c r="J3521" s="814"/>
      <c r="K3521" s="814"/>
      <c r="L3521" s="814"/>
      <c r="M3521" s="814"/>
      <c r="N3521" s="814"/>
      <c r="O3521" s="579">
        <f t="shared" si="308"/>
        <v>0</v>
      </c>
      <c r="P3521" s="585" t="e">
        <f t="shared" si="309"/>
        <v>#N/A</v>
      </c>
      <c r="Q3521" s="585"/>
      <c r="R3521" s="585"/>
      <c r="S3521" s="814"/>
      <c r="T3521" s="814"/>
      <c r="U3521" s="814"/>
      <c r="V3521" s="814"/>
    </row>
    <row r="3522" spans="1:22" ht="15.75" hidden="1" customHeight="1" thickBot="1" x14ac:dyDescent="0.25">
      <c r="A3522" s="580" t="str">
        <f t="shared" si="310"/>
        <v/>
      </c>
      <c r="B3522" s="814"/>
      <c r="C3522" s="814"/>
      <c r="D3522" s="814"/>
      <c r="E3522" s="814"/>
      <c r="F3522" s="814"/>
      <c r="G3522" s="814"/>
      <c r="H3522" s="814"/>
      <c r="I3522" s="814"/>
      <c r="J3522" s="814"/>
      <c r="K3522" s="814"/>
      <c r="L3522" s="814"/>
      <c r="M3522" s="814"/>
      <c r="N3522" s="814"/>
      <c r="O3522" s="579">
        <f t="shared" si="308"/>
        <v>0</v>
      </c>
      <c r="P3522" s="585" t="e">
        <f t="shared" si="309"/>
        <v>#N/A</v>
      </c>
      <c r="Q3522" s="585"/>
      <c r="R3522" s="585"/>
      <c r="S3522" s="814"/>
      <c r="T3522" s="814"/>
      <c r="U3522" s="814"/>
      <c r="V3522" s="814"/>
    </row>
    <row r="3523" spans="1:22" ht="15.75" hidden="1" customHeight="1" thickBot="1" x14ac:dyDescent="0.25">
      <c r="A3523" s="580" t="str">
        <f t="shared" si="310"/>
        <v/>
      </c>
      <c r="B3523" s="814"/>
      <c r="C3523" s="814"/>
      <c r="D3523" s="814"/>
      <c r="E3523" s="814"/>
      <c r="F3523" s="814"/>
      <c r="G3523" s="814"/>
      <c r="H3523" s="814"/>
      <c r="I3523" s="814"/>
      <c r="J3523" s="814"/>
      <c r="K3523" s="814"/>
      <c r="L3523" s="814"/>
      <c r="M3523" s="814"/>
      <c r="N3523" s="814"/>
      <c r="O3523" s="579">
        <f t="shared" si="308"/>
        <v>0</v>
      </c>
      <c r="P3523" s="585" t="e">
        <f t="shared" si="309"/>
        <v>#N/A</v>
      </c>
      <c r="Q3523" s="585"/>
      <c r="R3523" s="585"/>
      <c r="S3523" s="814"/>
      <c r="T3523" s="814"/>
      <c r="U3523" s="814"/>
      <c r="V3523" s="814"/>
    </row>
    <row r="3524" spans="1:22" ht="15.75" hidden="1" customHeight="1" thickBot="1" x14ac:dyDescent="0.25">
      <c r="A3524" s="580" t="str">
        <f t="shared" si="310"/>
        <v/>
      </c>
      <c r="B3524" s="814"/>
      <c r="C3524" s="814"/>
      <c r="D3524" s="814"/>
      <c r="E3524" s="814"/>
      <c r="F3524" s="814"/>
      <c r="G3524" s="814"/>
      <c r="H3524" s="814"/>
      <c r="I3524" s="814"/>
      <c r="J3524" s="814"/>
      <c r="K3524" s="814"/>
      <c r="L3524" s="814"/>
      <c r="M3524" s="814"/>
      <c r="N3524" s="814"/>
      <c r="O3524" s="579">
        <f t="shared" si="308"/>
        <v>0</v>
      </c>
      <c r="P3524" s="585" t="e">
        <f t="shared" si="309"/>
        <v>#N/A</v>
      </c>
      <c r="Q3524" s="585"/>
      <c r="R3524" s="585"/>
      <c r="S3524" s="814"/>
      <c r="T3524" s="814"/>
      <c r="U3524" s="814"/>
      <c r="V3524" s="814"/>
    </row>
    <row r="3525" spans="1:22" ht="15.75" hidden="1" customHeight="1" thickBot="1" x14ac:dyDescent="0.25">
      <c r="A3525" s="580" t="str">
        <f t="shared" si="310"/>
        <v/>
      </c>
      <c r="B3525" s="814"/>
      <c r="C3525" s="814"/>
      <c r="D3525" s="814"/>
      <c r="E3525" s="814"/>
      <c r="F3525" s="814"/>
      <c r="G3525" s="814"/>
      <c r="H3525" s="814"/>
      <c r="I3525" s="814"/>
      <c r="J3525" s="814"/>
      <c r="K3525" s="814"/>
      <c r="L3525" s="814"/>
      <c r="M3525" s="814"/>
      <c r="N3525" s="814"/>
      <c r="O3525" s="579">
        <f t="shared" si="308"/>
        <v>0</v>
      </c>
      <c r="P3525" s="585" t="e">
        <f t="shared" si="309"/>
        <v>#N/A</v>
      </c>
      <c r="Q3525" s="585"/>
      <c r="R3525" s="585"/>
      <c r="S3525" s="814"/>
      <c r="T3525" s="814"/>
      <c r="U3525" s="814"/>
      <c r="V3525" s="814"/>
    </row>
    <row r="3526" spans="1:22" ht="15.75" hidden="1" customHeight="1" thickBot="1" x14ac:dyDescent="0.25">
      <c r="A3526" s="580" t="str">
        <f t="shared" si="310"/>
        <v/>
      </c>
      <c r="B3526" s="814"/>
      <c r="C3526" s="814"/>
      <c r="D3526" s="814"/>
      <c r="E3526" s="814"/>
      <c r="F3526" s="814"/>
      <c r="G3526" s="814"/>
      <c r="H3526" s="814"/>
      <c r="I3526" s="814"/>
      <c r="J3526" s="814"/>
      <c r="K3526" s="814"/>
      <c r="L3526" s="814"/>
      <c r="M3526" s="814"/>
      <c r="N3526" s="814"/>
      <c r="O3526" s="579">
        <f t="shared" si="308"/>
        <v>0</v>
      </c>
      <c r="P3526" s="585" t="e">
        <f t="shared" si="309"/>
        <v>#N/A</v>
      </c>
      <c r="Q3526" s="585"/>
      <c r="R3526" s="585"/>
      <c r="S3526" s="814"/>
      <c r="T3526" s="814"/>
      <c r="U3526" s="814"/>
      <c r="V3526" s="814"/>
    </row>
    <row r="3527" spans="1:22" ht="15.75" hidden="1" customHeight="1" thickBot="1" x14ac:dyDescent="0.25">
      <c r="A3527" s="580" t="str">
        <f t="shared" si="310"/>
        <v/>
      </c>
      <c r="B3527" s="814"/>
      <c r="C3527" s="814"/>
      <c r="D3527" s="814"/>
      <c r="E3527" s="814"/>
      <c r="F3527" s="814"/>
      <c r="G3527" s="814"/>
      <c r="H3527" s="814"/>
      <c r="I3527" s="814"/>
      <c r="J3527" s="814"/>
      <c r="K3527" s="814"/>
      <c r="L3527" s="814"/>
      <c r="M3527" s="814"/>
      <c r="N3527" s="814"/>
      <c r="O3527" s="579">
        <f t="shared" si="308"/>
        <v>0</v>
      </c>
      <c r="P3527" s="585" t="e">
        <f t="shared" si="309"/>
        <v>#N/A</v>
      </c>
      <c r="Q3527" s="585"/>
      <c r="R3527" s="585"/>
      <c r="S3527" s="814"/>
      <c r="T3527" s="814"/>
      <c r="U3527" s="814"/>
      <c r="V3527" s="814"/>
    </row>
    <row r="3528" spans="1:22" ht="15.75" hidden="1" customHeight="1" thickBot="1" x14ac:dyDescent="0.25">
      <c r="A3528" s="580" t="str">
        <f t="shared" si="310"/>
        <v/>
      </c>
      <c r="B3528" s="814"/>
      <c r="C3528" s="814"/>
      <c r="D3528" s="814"/>
      <c r="E3528" s="814"/>
      <c r="F3528" s="814"/>
      <c r="G3528" s="814"/>
      <c r="H3528" s="814"/>
      <c r="I3528" s="814"/>
      <c r="J3528" s="814"/>
      <c r="K3528" s="814"/>
      <c r="L3528" s="814"/>
      <c r="M3528" s="814"/>
      <c r="N3528" s="814"/>
      <c r="O3528" s="579">
        <f t="shared" si="308"/>
        <v>0</v>
      </c>
      <c r="P3528" s="585" t="e">
        <f t="shared" si="309"/>
        <v>#N/A</v>
      </c>
      <c r="Q3528" s="585"/>
      <c r="R3528" s="585"/>
      <c r="S3528" s="814"/>
      <c r="T3528" s="814"/>
      <c r="U3528" s="814"/>
      <c r="V3528" s="814"/>
    </row>
    <row r="3529" spans="1:22" ht="15.75" hidden="1" customHeight="1" thickBot="1" x14ac:dyDescent="0.25">
      <c r="A3529" s="580" t="str">
        <f t="shared" si="310"/>
        <v/>
      </c>
      <c r="B3529" s="814"/>
      <c r="C3529" s="814"/>
      <c r="D3529" s="814"/>
      <c r="E3529" s="814"/>
      <c r="F3529" s="814"/>
      <c r="G3529" s="814"/>
      <c r="H3529" s="814"/>
      <c r="I3529" s="814"/>
      <c r="J3529" s="814"/>
      <c r="K3529" s="814"/>
      <c r="L3529" s="814"/>
      <c r="M3529" s="814"/>
      <c r="N3529" s="814"/>
      <c r="O3529" s="579">
        <f t="shared" si="308"/>
        <v>0</v>
      </c>
      <c r="P3529" s="585" t="e">
        <f t="shared" si="309"/>
        <v>#N/A</v>
      </c>
      <c r="Q3529" s="585"/>
      <c r="R3529" s="585"/>
      <c r="S3529" s="814"/>
      <c r="T3529" s="814"/>
      <c r="U3529" s="814"/>
      <c r="V3529" s="814"/>
    </row>
    <row r="3530" spans="1:22" ht="15.75" hidden="1" customHeight="1" thickBot="1" x14ac:dyDescent="0.25">
      <c r="A3530" s="580" t="str">
        <f t="shared" si="310"/>
        <v/>
      </c>
      <c r="B3530" s="814"/>
      <c r="C3530" s="814"/>
      <c r="D3530" s="814"/>
      <c r="E3530" s="814"/>
      <c r="F3530" s="814"/>
      <c r="G3530" s="814"/>
      <c r="H3530" s="814"/>
      <c r="I3530" s="814"/>
      <c r="J3530" s="814"/>
      <c r="K3530" s="814"/>
      <c r="L3530" s="814"/>
      <c r="M3530" s="814"/>
      <c r="N3530" s="814"/>
      <c r="O3530" s="579">
        <f t="shared" si="308"/>
        <v>0</v>
      </c>
      <c r="P3530" s="585" t="e">
        <f t="shared" si="309"/>
        <v>#N/A</v>
      </c>
      <c r="Q3530" s="585"/>
      <c r="R3530" s="585"/>
      <c r="S3530" s="814"/>
      <c r="T3530" s="814"/>
      <c r="U3530" s="814"/>
      <c r="V3530" s="814"/>
    </row>
    <row r="3531" spans="1:22" ht="15.75" hidden="1" customHeight="1" thickBot="1" x14ac:dyDescent="0.25">
      <c r="A3531" s="580" t="str">
        <f t="shared" si="310"/>
        <v/>
      </c>
      <c r="B3531" s="814"/>
      <c r="C3531" s="814"/>
      <c r="D3531" s="814"/>
      <c r="E3531" s="814"/>
      <c r="F3531" s="814"/>
      <c r="G3531" s="814"/>
      <c r="H3531" s="814"/>
      <c r="I3531" s="814"/>
      <c r="J3531" s="814"/>
      <c r="K3531" s="814"/>
      <c r="L3531" s="814"/>
      <c r="M3531" s="814"/>
      <c r="N3531" s="814"/>
      <c r="O3531" s="579">
        <f t="shared" si="308"/>
        <v>0</v>
      </c>
      <c r="P3531" s="585" t="e">
        <f t="shared" si="309"/>
        <v>#N/A</v>
      </c>
      <c r="Q3531" s="585"/>
      <c r="R3531" s="585"/>
      <c r="S3531" s="814"/>
      <c r="T3531" s="814"/>
      <c r="U3531" s="814"/>
      <c r="V3531" s="814"/>
    </row>
    <row r="3532" spans="1:22" ht="15.75" hidden="1" customHeight="1" thickBot="1" x14ac:dyDescent="0.25">
      <c r="A3532" s="580" t="str">
        <f t="shared" si="310"/>
        <v/>
      </c>
      <c r="B3532" s="814"/>
      <c r="C3532" s="814"/>
      <c r="D3532" s="814"/>
      <c r="E3532" s="814"/>
      <c r="F3532" s="814"/>
      <c r="G3532" s="814"/>
      <c r="H3532" s="814"/>
      <c r="I3532" s="814"/>
      <c r="J3532" s="814"/>
      <c r="K3532" s="814"/>
      <c r="L3532" s="814"/>
      <c r="M3532" s="814"/>
      <c r="N3532" s="814"/>
      <c r="O3532" s="579">
        <f t="shared" si="308"/>
        <v>0</v>
      </c>
      <c r="P3532" s="585" t="e">
        <f t="shared" si="309"/>
        <v>#N/A</v>
      </c>
      <c r="Q3532" s="585"/>
      <c r="R3532" s="585"/>
      <c r="S3532" s="814"/>
      <c r="T3532" s="814"/>
      <c r="U3532" s="814"/>
      <c r="V3532" s="814"/>
    </row>
    <row r="3533" spans="1:22" ht="15.75" hidden="1" customHeight="1" thickBot="1" x14ac:dyDescent="0.25">
      <c r="A3533" s="580" t="str">
        <f t="shared" si="310"/>
        <v/>
      </c>
      <c r="B3533" s="814"/>
      <c r="C3533" s="814"/>
      <c r="D3533" s="814"/>
      <c r="E3533" s="814"/>
      <c r="F3533" s="814"/>
      <c r="G3533" s="814"/>
      <c r="H3533" s="814"/>
      <c r="I3533" s="814"/>
      <c r="J3533" s="814"/>
      <c r="K3533" s="814"/>
      <c r="L3533" s="814"/>
      <c r="M3533" s="814"/>
      <c r="N3533" s="814"/>
      <c r="O3533" s="579">
        <f t="shared" si="308"/>
        <v>0</v>
      </c>
      <c r="P3533" s="585" t="e">
        <f t="shared" si="309"/>
        <v>#N/A</v>
      </c>
      <c r="Q3533" s="585"/>
      <c r="R3533" s="585"/>
      <c r="S3533" s="814"/>
      <c r="T3533" s="814"/>
      <c r="U3533" s="814"/>
      <c r="V3533" s="814"/>
    </row>
    <row r="3534" spans="1:22" ht="15.75" hidden="1" customHeight="1" thickBot="1" x14ac:dyDescent="0.25">
      <c r="A3534" s="580" t="str">
        <f t="shared" si="310"/>
        <v/>
      </c>
      <c r="B3534" s="814"/>
      <c r="C3534" s="814"/>
      <c r="D3534" s="814"/>
      <c r="E3534" s="814"/>
      <c r="F3534" s="814"/>
      <c r="G3534" s="814"/>
      <c r="H3534" s="814"/>
      <c r="I3534" s="814"/>
      <c r="J3534" s="814"/>
      <c r="K3534" s="814"/>
      <c r="L3534" s="814"/>
      <c r="M3534" s="814"/>
      <c r="N3534" s="814"/>
      <c r="O3534" s="579">
        <f t="shared" si="308"/>
        <v>0</v>
      </c>
      <c r="P3534" s="585" t="e">
        <f t="shared" si="309"/>
        <v>#N/A</v>
      </c>
      <c r="Q3534" s="585"/>
      <c r="R3534" s="585"/>
      <c r="S3534" s="814"/>
      <c r="T3534" s="814"/>
      <c r="U3534" s="814"/>
      <c r="V3534" s="814"/>
    </row>
    <row r="3535" spans="1:22" ht="15.75" hidden="1" customHeight="1" thickBot="1" x14ac:dyDescent="0.25">
      <c r="A3535" s="580" t="str">
        <f t="shared" si="310"/>
        <v/>
      </c>
      <c r="B3535" s="814"/>
      <c r="C3535" s="814"/>
      <c r="D3535" s="814"/>
      <c r="E3535" s="814"/>
      <c r="F3535" s="814"/>
      <c r="G3535" s="814"/>
      <c r="H3535" s="814"/>
      <c r="I3535" s="814"/>
      <c r="J3535" s="814"/>
      <c r="K3535" s="814"/>
      <c r="L3535" s="814"/>
      <c r="M3535" s="814"/>
      <c r="N3535" s="814"/>
      <c r="O3535" s="579">
        <f t="shared" si="308"/>
        <v>0</v>
      </c>
      <c r="P3535" s="585" t="e">
        <f t="shared" si="309"/>
        <v>#N/A</v>
      </c>
      <c r="Q3535" s="585"/>
      <c r="R3535" s="585"/>
      <c r="S3535" s="814"/>
      <c r="T3535" s="814"/>
      <c r="U3535" s="814"/>
      <c r="V3535" s="814"/>
    </row>
    <row r="3536" spans="1:22" ht="15.75" hidden="1" customHeight="1" thickBot="1" x14ac:dyDescent="0.25">
      <c r="A3536" s="580" t="str">
        <f t="shared" si="310"/>
        <v/>
      </c>
      <c r="B3536" s="814"/>
      <c r="C3536" s="814"/>
      <c r="D3536" s="814"/>
      <c r="E3536" s="814"/>
      <c r="F3536" s="814"/>
      <c r="G3536" s="814"/>
      <c r="H3536" s="814"/>
      <c r="I3536" s="814"/>
      <c r="J3536" s="814"/>
      <c r="K3536" s="814"/>
      <c r="L3536" s="814"/>
      <c r="M3536" s="814"/>
      <c r="N3536" s="814"/>
      <c r="O3536" s="579">
        <f t="shared" si="308"/>
        <v>0</v>
      </c>
      <c r="P3536" s="585" t="e">
        <f t="shared" si="309"/>
        <v>#N/A</v>
      </c>
      <c r="Q3536" s="585"/>
      <c r="R3536" s="585"/>
      <c r="S3536" s="814"/>
      <c r="T3536" s="814"/>
      <c r="U3536" s="814"/>
      <c r="V3536" s="814"/>
    </row>
    <row r="3537" spans="1:22" ht="15.75" hidden="1" customHeight="1" thickBot="1" x14ac:dyDescent="0.25">
      <c r="A3537" s="580" t="str">
        <f t="shared" si="310"/>
        <v/>
      </c>
      <c r="B3537" s="814"/>
      <c r="C3537" s="814"/>
      <c r="D3537" s="814"/>
      <c r="E3537" s="814"/>
      <c r="F3537" s="814"/>
      <c r="G3537" s="814"/>
      <c r="H3537" s="814"/>
      <c r="I3537" s="814"/>
      <c r="J3537" s="814"/>
      <c r="K3537" s="814"/>
      <c r="L3537" s="814"/>
      <c r="M3537" s="814"/>
      <c r="N3537" s="814"/>
      <c r="O3537" s="579">
        <f t="shared" si="308"/>
        <v>0</v>
      </c>
      <c r="P3537" s="585" t="e">
        <f t="shared" si="309"/>
        <v>#N/A</v>
      </c>
      <c r="Q3537" s="585"/>
      <c r="R3537" s="585"/>
      <c r="S3537" s="814"/>
      <c r="T3537" s="814"/>
      <c r="U3537" s="814"/>
      <c r="V3537" s="814"/>
    </row>
    <row r="3538" spans="1:22" ht="15.75" hidden="1" customHeight="1" thickBot="1" x14ac:dyDescent="0.25">
      <c r="A3538" s="580" t="str">
        <f t="shared" si="310"/>
        <v/>
      </c>
      <c r="B3538" s="814"/>
      <c r="C3538" s="814"/>
      <c r="D3538" s="814"/>
      <c r="E3538" s="814"/>
      <c r="F3538" s="814"/>
      <c r="G3538" s="814"/>
      <c r="H3538" s="814"/>
      <c r="I3538" s="814"/>
      <c r="J3538" s="814"/>
      <c r="K3538" s="814"/>
      <c r="L3538" s="814"/>
      <c r="M3538" s="814"/>
      <c r="N3538" s="814"/>
      <c r="O3538" s="579">
        <f t="shared" si="308"/>
        <v>0</v>
      </c>
      <c r="P3538" s="585" t="e">
        <f t="shared" si="309"/>
        <v>#N/A</v>
      </c>
      <c r="Q3538" s="585"/>
      <c r="R3538" s="585"/>
      <c r="S3538" s="814"/>
      <c r="T3538" s="814"/>
      <c r="U3538" s="814"/>
      <c r="V3538" s="814"/>
    </row>
    <row r="3539" spans="1:22" ht="15.75" hidden="1" customHeight="1" thickBot="1" x14ac:dyDescent="0.25">
      <c r="A3539" s="580" t="str">
        <f t="shared" si="310"/>
        <v/>
      </c>
      <c r="B3539" s="814"/>
      <c r="C3539" s="814"/>
      <c r="D3539" s="814"/>
      <c r="E3539" s="814"/>
      <c r="F3539" s="814"/>
      <c r="G3539" s="814"/>
      <c r="H3539" s="814"/>
      <c r="I3539" s="814"/>
      <c r="J3539" s="814"/>
      <c r="K3539" s="814"/>
      <c r="L3539" s="814"/>
      <c r="M3539" s="814"/>
      <c r="N3539" s="814"/>
      <c r="O3539" s="579">
        <f t="shared" si="308"/>
        <v>0</v>
      </c>
      <c r="P3539" s="585" t="e">
        <f t="shared" si="309"/>
        <v>#N/A</v>
      </c>
      <c r="Q3539" s="585"/>
      <c r="R3539" s="585"/>
      <c r="S3539" s="814"/>
      <c r="T3539" s="814"/>
      <c r="U3539" s="814"/>
      <c r="V3539" s="814"/>
    </row>
    <row r="3540" spans="1:22" ht="15.75" hidden="1" customHeight="1" thickBot="1" x14ac:dyDescent="0.25">
      <c r="A3540" s="580" t="str">
        <f t="shared" si="310"/>
        <v/>
      </c>
      <c r="B3540" s="814"/>
      <c r="C3540" s="814"/>
      <c r="D3540" s="814"/>
      <c r="E3540" s="814"/>
      <c r="F3540" s="814"/>
      <c r="G3540" s="814"/>
      <c r="H3540" s="814"/>
      <c r="I3540" s="814"/>
      <c r="J3540" s="814"/>
      <c r="K3540" s="814"/>
      <c r="L3540" s="814"/>
      <c r="M3540" s="814"/>
      <c r="N3540" s="814"/>
      <c r="O3540" s="579">
        <f t="shared" si="308"/>
        <v>0</v>
      </c>
      <c r="P3540" s="585" t="e">
        <f t="shared" si="309"/>
        <v>#N/A</v>
      </c>
      <c r="Q3540" s="585"/>
      <c r="R3540" s="585"/>
      <c r="S3540" s="814"/>
      <c r="T3540" s="814"/>
      <c r="U3540" s="814"/>
      <c r="V3540" s="814"/>
    </row>
    <row r="3541" spans="1:22" ht="15.75" hidden="1" customHeight="1" thickBot="1" x14ac:dyDescent="0.25">
      <c r="A3541" s="580" t="str">
        <f t="shared" si="310"/>
        <v/>
      </c>
      <c r="B3541" s="814"/>
      <c r="C3541" s="814"/>
      <c r="D3541" s="814"/>
      <c r="E3541" s="814"/>
      <c r="F3541" s="814"/>
      <c r="G3541" s="814"/>
      <c r="H3541" s="814"/>
      <c r="I3541" s="814"/>
      <c r="J3541" s="814"/>
      <c r="K3541" s="814"/>
      <c r="L3541" s="814"/>
      <c r="M3541" s="814"/>
      <c r="N3541" s="814"/>
      <c r="O3541" s="579">
        <f t="shared" si="308"/>
        <v>0</v>
      </c>
      <c r="P3541" s="585" t="e">
        <f t="shared" si="309"/>
        <v>#N/A</v>
      </c>
      <c r="Q3541" s="585"/>
      <c r="R3541" s="585"/>
      <c r="S3541" s="814"/>
      <c r="T3541" s="814"/>
      <c r="U3541" s="814"/>
      <c r="V3541" s="814"/>
    </row>
    <row r="3542" spans="1:22" ht="15.75" hidden="1" customHeight="1" thickBot="1" x14ac:dyDescent="0.25">
      <c r="A3542" s="580" t="str">
        <f t="shared" si="310"/>
        <v/>
      </c>
      <c r="B3542" s="814"/>
      <c r="C3542" s="814"/>
      <c r="D3542" s="814"/>
      <c r="E3542" s="814"/>
      <c r="F3542" s="814"/>
      <c r="G3542" s="814"/>
      <c r="H3542" s="814"/>
      <c r="I3542" s="814"/>
      <c r="J3542" s="814"/>
      <c r="K3542" s="814"/>
      <c r="L3542" s="814"/>
      <c r="M3542" s="814"/>
      <c r="N3542" s="814"/>
      <c r="O3542" s="579">
        <f t="shared" si="308"/>
        <v>0</v>
      </c>
      <c r="P3542" s="585" t="e">
        <f t="shared" si="309"/>
        <v>#N/A</v>
      </c>
      <c r="Q3542" s="585"/>
      <c r="R3542" s="585"/>
      <c r="S3542" s="814"/>
      <c r="T3542" s="814"/>
      <c r="U3542" s="814"/>
      <c r="V3542" s="814"/>
    </row>
    <row r="3543" spans="1:22" ht="15.75" hidden="1" customHeight="1" thickBot="1" x14ac:dyDescent="0.25">
      <c r="A3543" s="580" t="str">
        <f t="shared" si="310"/>
        <v/>
      </c>
      <c r="B3543" s="814"/>
      <c r="C3543" s="814"/>
      <c r="D3543" s="814"/>
      <c r="E3543" s="814"/>
      <c r="F3543" s="814"/>
      <c r="G3543" s="814"/>
      <c r="H3543" s="814"/>
      <c r="I3543" s="814"/>
      <c r="J3543" s="814"/>
      <c r="K3543" s="814"/>
      <c r="L3543" s="814"/>
      <c r="M3543" s="814"/>
      <c r="N3543" s="814"/>
      <c r="O3543" s="579">
        <f t="shared" si="308"/>
        <v>0</v>
      </c>
      <c r="P3543" s="585" t="e">
        <f t="shared" si="309"/>
        <v>#N/A</v>
      </c>
      <c r="Q3543" s="585"/>
      <c r="R3543" s="585"/>
      <c r="S3543" s="814"/>
      <c r="T3543" s="814"/>
      <c r="U3543" s="814"/>
      <c r="V3543" s="814"/>
    </row>
    <row r="3544" spans="1:22" ht="15.75" hidden="1" customHeight="1" thickBot="1" x14ac:dyDescent="0.25">
      <c r="A3544" s="580" t="str">
        <f t="shared" si="310"/>
        <v/>
      </c>
      <c r="B3544" s="814"/>
      <c r="C3544" s="814"/>
      <c r="D3544" s="814"/>
      <c r="E3544" s="814"/>
      <c r="F3544" s="814"/>
      <c r="G3544" s="814"/>
      <c r="H3544" s="814"/>
      <c r="I3544" s="814"/>
      <c r="J3544" s="814"/>
      <c r="K3544" s="814"/>
      <c r="L3544" s="814"/>
      <c r="M3544" s="814"/>
      <c r="N3544" s="814"/>
      <c r="O3544" s="579">
        <f t="shared" si="308"/>
        <v>0</v>
      </c>
      <c r="P3544" s="585" t="e">
        <f t="shared" si="309"/>
        <v>#N/A</v>
      </c>
      <c r="Q3544" s="585"/>
      <c r="R3544" s="585"/>
      <c r="S3544" s="814"/>
      <c r="T3544" s="814"/>
      <c r="U3544" s="814"/>
      <c r="V3544" s="814"/>
    </row>
    <row r="3545" spans="1:22" ht="15.75" hidden="1" customHeight="1" thickBot="1" x14ac:dyDescent="0.25">
      <c r="A3545" s="580" t="str">
        <f t="shared" si="310"/>
        <v/>
      </c>
      <c r="B3545" s="814"/>
      <c r="C3545" s="814"/>
      <c r="D3545" s="814"/>
      <c r="E3545" s="814"/>
      <c r="F3545" s="814"/>
      <c r="G3545" s="814"/>
      <c r="H3545" s="814"/>
      <c r="I3545" s="814"/>
      <c r="J3545" s="814"/>
      <c r="K3545" s="814"/>
      <c r="L3545" s="814"/>
      <c r="M3545" s="814"/>
      <c r="N3545" s="814"/>
      <c r="O3545" s="579">
        <f t="shared" si="308"/>
        <v>0</v>
      </c>
      <c r="P3545" s="585" t="e">
        <f t="shared" si="309"/>
        <v>#N/A</v>
      </c>
      <c r="Q3545" s="585"/>
      <c r="R3545" s="585"/>
      <c r="S3545" s="814"/>
      <c r="T3545" s="814"/>
      <c r="U3545" s="814"/>
      <c r="V3545" s="814"/>
    </row>
    <row r="3546" spans="1:22" ht="15.75" hidden="1" customHeight="1" thickBot="1" x14ac:dyDescent="0.25">
      <c r="A3546" s="580" t="str">
        <f t="shared" si="310"/>
        <v/>
      </c>
      <c r="B3546" s="814"/>
      <c r="C3546" s="814"/>
      <c r="D3546" s="814"/>
      <c r="E3546" s="814"/>
      <c r="F3546" s="814"/>
      <c r="G3546" s="814"/>
      <c r="H3546" s="814"/>
      <c r="I3546" s="814"/>
      <c r="J3546" s="814"/>
      <c r="K3546" s="814"/>
      <c r="L3546" s="814"/>
      <c r="M3546" s="814"/>
      <c r="N3546" s="814"/>
      <c r="O3546" s="579">
        <f t="shared" si="308"/>
        <v>0</v>
      </c>
      <c r="P3546" s="585" t="e">
        <f t="shared" si="309"/>
        <v>#N/A</v>
      </c>
      <c r="Q3546" s="585"/>
      <c r="R3546" s="585"/>
      <c r="S3546" s="814"/>
      <c r="T3546" s="814"/>
      <c r="U3546" s="814"/>
      <c r="V3546" s="814"/>
    </row>
    <row r="3547" spans="1:22" ht="15.75" hidden="1" customHeight="1" thickBot="1" x14ac:dyDescent="0.25">
      <c r="A3547" s="580" t="str">
        <f t="shared" si="310"/>
        <v/>
      </c>
      <c r="B3547" s="814"/>
      <c r="C3547" s="814"/>
      <c r="D3547" s="814"/>
      <c r="E3547" s="814"/>
      <c r="F3547" s="814"/>
      <c r="G3547" s="814"/>
      <c r="H3547" s="814"/>
      <c r="I3547" s="814"/>
      <c r="J3547" s="814"/>
      <c r="K3547" s="814"/>
      <c r="L3547" s="814"/>
      <c r="M3547" s="814"/>
      <c r="N3547" s="814"/>
      <c r="O3547" s="579">
        <f t="shared" si="308"/>
        <v>0</v>
      </c>
      <c r="P3547" s="585" t="e">
        <f t="shared" si="309"/>
        <v>#N/A</v>
      </c>
      <c r="Q3547" s="585"/>
      <c r="R3547" s="585"/>
      <c r="S3547" s="814"/>
      <c r="T3547" s="814"/>
      <c r="U3547" s="814"/>
      <c r="V3547" s="814"/>
    </row>
    <row r="3548" spans="1:22" ht="15.75" hidden="1" customHeight="1" thickBot="1" x14ac:dyDescent="0.25">
      <c r="A3548" s="580" t="str">
        <f t="shared" si="310"/>
        <v/>
      </c>
      <c r="B3548" s="814"/>
      <c r="C3548" s="814"/>
      <c r="D3548" s="814"/>
      <c r="E3548" s="814"/>
      <c r="F3548" s="814"/>
      <c r="G3548" s="814"/>
      <c r="H3548" s="814"/>
      <c r="I3548" s="814"/>
      <c r="J3548" s="814"/>
      <c r="K3548" s="814"/>
      <c r="L3548" s="814"/>
      <c r="M3548" s="814"/>
      <c r="N3548" s="814"/>
      <c r="O3548" s="579">
        <f t="shared" si="308"/>
        <v>0</v>
      </c>
      <c r="P3548" s="585" t="e">
        <f t="shared" si="309"/>
        <v>#N/A</v>
      </c>
      <c r="Q3548" s="585"/>
      <c r="R3548" s="585"/>
      <c r="S3548" s="814"/>
      <c r="T3548" s="814"/>
      <c r="U3548" s="814"/>
      <c r="V3548" s="814"/>
    </row>
    <row r="3549" spans="1:22" ht="15.75" hidden="1" customHeight="1" thickBot="1" x14ac:dyDescent="0.25">
      <c r="A3549" s="580" t="str">
        <f t="shared" si="310"/>
        <v/>
      </c>
      <c r="B3549" s="814"/>
      <c r="C3549" s="814"/>
      <c r="D3549" s="814"/>
      <c r="E3549" s="814"/>
      <c r="F3549" s="814"/>
      <c r="G3549" s="814"/>
      <c r="H3549" s="814"/>
      <c r="I3549" s="814"/>
      <c r="J3549" s="814"/>
      <c r="K3549" s="814"/>
      <c r="L3549" s="814"/>
      <c r="M3549" s="814"/>
      <c r="N3549" s="814"/>
      <c r="O3549" s="579">
        <f t="shared" si="308"/>
        <v>0</v>
      </c>
      <c r="P3549" s="585" t="e">
        <f t="shared" si="309"/>
        <v>#N/A</v>
      </c>
      <c r="Q3549" s="585"/>
      <c r="R3549" s="585"/>
      <c r="S3549" s="814"/>
      <c r="T3549" s="814"/>
      <c r="U3549" s="814"/>
      <c r="V3549" s="814"/>
    </row>
    <row r="3550" spans="1:22" ht="15.75" hidden="1" customHeight="1" thickBot="1" x14ac:dyDescent="0.25">
      <c r="A3550" s="580" t="str">
        <f t="shared" si="310"/>
        <v/>
      </c>
      <c r="B3550" s="814"/>
      <c r="C3550" s="814"/>
      <c r="D3550" s="814"/>
      <c r="E3550" s="814"/>
      <c r="F3550" s="814"/>
      <c r="G3550" s="814"/>
      <c r="H3550" s="814"/>
      <c r="I3550" s="814"/>
      <c r="J3550" s="814"/>
      <c r="K3550" s="814"/>
      <c r="L3550" s="814"/>
      <c r="M3550" s="814"/>
      <c r="N3550" s="814"/>
      <c r="O3550" s="579">
        <f t="shared" si="308"/>
        <v>0</v>
      </c>
      <c r="P3550" s="585" t="e">
        <f t="shared" si="309"/>
        <v>#N/A</v>
      </c>
      <c r="Q3550" s="585"/>
      <c r="R3550" s="585"/>
      <c r="S3550" s="814"/>
      <c r="T3550" s="814"/>
      <c r="U3550" s="814"/>
      <c r="V3550" s="814"/>
    </row>
    <row r="3551" spans="1:22" ht="15.75" hidden="1" customHeight="1" thickBot="1" x14ac:dyDescent="0.25">
      <c r="A3551" s="580" t="str">
        <f t="shared" si="310"/>
        <v/>
      </c>
      <c r="B3551" s="814"/>
      <c r="C3551" s="814"/>
      <c r="D3551" s="814"/>
      <c r="E3551" s="814"/>
      <c r="F3551" s="814"/>
      <c r="G3551" s="814"/>
      <c r="H3551" s="814"/>
      <c r="I3551" s="814"/>
      <c r="J3551" s="814"/>
      <c r="K3551" s="814"/>
      <c r="L3551" s="814"/>
      <c r="M3551" s="814"/>
      <c r="N3551" s="814"/>
      <c r="O3551" s="579">
        <f t="shared" si="308"/>
        <v>0</v>
      </c>
      <c r="P3551" s="585" t="e">
        <f t="shared" si="309"/>
        <v>#N/A</v>
      </c>
      <c r="Q3551" s="585"/>
      <c r="R3551" s="585"/>
      <c r="S3551" s="814"/>
      <c r="T3551" s="814"/>
      <c r="U3551" s="814"/>
      <c r="V3551" s="814"/>
    </row>
    <row r="3552" spans="1:22" ht="15.75" hidden="1" customHeight="1" thickBot="1" x14ac:dyDescent="0.25">
      <c r="A3552" s="580" t="str">
        <f t="shared" si="310"/>
        <v/>
      </c>
      <c r="B3552" s="814"/>
      <c r="C3552" s="814"/>
      <c r="D3552" s="814"/>
      <c r="E3552" s="814"/>
      <c r="F3552" s="814"/>
      <c r="G3552" s="814"/>
      <c r="H3552" s="814"/>
      <c r="I3552" s="814"/>
      <c r="J3552" s="814"/>
      <c r="K3552" s="814"/>
      <c r="L3552" s="814"/>
      <c r="M3552" s="814"/>
      <c r="N3552" s="814"/>
      <c r="O3552" s="579">
        <f t="shared" si="308"/>
        <v>0</v>
      </c>
      <c r="P3552" s="585" t="e">
        <f t="shared" si="309"/>
        <v>#N/A</v>
      </c>
      <c r="Q3552" s="585"/>
      <c r="R3552" s="585"/>
      <c r="S3552" s="814"/>
      <c r="T3552" s="814"/>
      <c r="U3552" s="814"/>
      <c r="V3552" s="814"/>
    </row>
    <row r="3553" spans="1:22" ht="15.75" hidden="1" customHeight="1" thickBot="1" x14ac:dyDescent="0.25">
      <c r="A3553" s="580" t="str">
        <f t="shared" si="310"/>
        <v/>
      </c>
      <c r="B3553" s="814"/>
      <c r="C3553" s="814"/>
      <c r="D3553" s="814"/>
      <c r="E3553" s="814"/>
      <c r="F3553" s="814"/>
      <c r="G3553" s="814"/>
      <c r="H3553" s="814"/>
      <c r="I3553" s="814"/>
      <c r="J3553" s="814"/>
      <c r="K3553" s="814"/>
      <c r="L3553" s="814"/>
      <c r="M3553" s="814"/>
      <c r="N3553" s="814"/>
      <c r="O3553" s="579">
        <f t="shared" si="308"/>
        <v>0</v>
      </c>
      <c r="P3553" s="585" t="e">
        <f t="shared" si="309"/>
        <v>#N/A</v>
      </c>
      <c r="Q3553" s="585"/>
      <c r="R3553" s="585"/>
      <c r="S3553" s="814"/>
      <c r="T3553" s="814"/>
      <c r="U3553" s="814"/>
      <c r="V3553" s="814"/>
    </row>
    <row r="3554" spans="1:22" ht="15.75" hidden="1" customHeight="1" thickBot="1" x14ac:dyDescent="0.25">
      <c r="A3554" s="580" t="str">
        <f t="shared" si="310"/>
        <v/>
      </c>
      <c r="B3554" s="814"/>
      <c r="C3554" s="814"/>
      <c r="D3554" s="814"/>
      <c r="E3554" s="814"/>
      <c r="F3554" s="814"/>
      <c r="G3554" s="814"/>
      <c r="H3554" s="814"/>
      <c r="I3554" s="814"/>
      <c r="J3554" s="814"/>
      <c r="K3554" s="814"/>
      <c r="L3554" s="814"/>
      <c r="M3554" s="814"/>
      <c r="N3554" s="814"/>
      <c r="O3554" s="579">
        <f t="shared" si="308"/>
        <v>0</v>
      </c>
      <c r="P3554" s="585" t="e">
        <f t="shared" si="309"/>
        <v>#N/A</v>
      </c>
      <c r="Q3554" s="585"/>
      <c r="R3554" s="585"/>
      <c r="S3554" s="814"/>
      <c r="T3554" s="814"/>
      <c r="U3554" s="814"/>
      <c r="V3554" s="814"/>
    </row>
    <row r="3555" spans="1:22" ht="15.75" hidden="1" customHeight="1" thickBot="1" x14ac:dyDescent="0.25">
      <c r="A3555" s="580" t="str">
        <f t="shared" si="310"/>
        <v/>
      </c>
      <c r="B3555" s="814"/>
      <c r="C3555" s="814"/>
      <c r="D3555" s="814"/>
      <c r="E3555" s="814"/>
      <c r="F3555" s="814"/>
      <c r="G3555" s="814"/>
      <c r="H3555" s="814"/>
      <c r="I3555" s="814"/>
      <c r="J3555" s="814"/>
      <c r="K3555" s="814"/>
      <c r="L3555" s="814"/>
      <c r="M3555" s="814"/>
      <c r="N3555" s="814"/>
      <c r="O3555" s="579">
        <f t="shared" si="308"/>
        <v>0</v>
      </c>
      <c r="P3555" s="585" t="e">
        <f t="shared" si="309"/>
        <v>#N/A</v>
      </c>
      <c r="Q3555" s="585"/>
      <c r="R3555" s="585"/>
      <c r="S3555" s="814"/>
      <c r="T3555" s="814"/>
      <c r="U3555" s="814"/>
      <c r="V3555" s="814"/>
    </row>
    <row r="3556" spans="1:22" ht="15.75" hidden="1" customHeight="1" thickBot="1" x14ac:dyDescent="0.25">
      <c r="A3556" s="580" t="str">
        <f t="shared" si="310"/>
        <v/>
      </c>
      <c r="B3556" s="814"/>
      <c r="C3556" s="814"/>
      <c r="D3556" s="814"/>
      <c r="E3556" s="814"/>
      <c r="F3556" s="814"/>
      <c r="G3556" s="814"/>
      <c r="H3556" s="814"/>
      <c r="I3556" s="814"/>
      <c r="J3556" s="814"/>
      <c r="K3556" s="814"/>
      <c r="L3556" s="814"/>
      <c r="M3556" s="814"/>
      <c r="N3556" s="814"/>
      <c r="O3556" s="579">
        <f t="shared" si="308"/>
        <v>0</v>
      </c>
      <c r="P3556" s="585" t="e">
        <f t="shared" si="309"/>
        <v>#N/A</v>
      </c>
      <c r="Q3556" s="585"/>
      <c r="R3556" s="585"/>
      <c r="S3556" s="814"/>
      <c r="T3556" s="814"/>
      <c r="U3556" s="814"/>
      <c r="V3556" s="814"/>
    </row>
    <row r="3557" spans="1:22" ht="15.75" hidden="1" customHeight="1" thickBot="1" x14ac:dyDescent="0.25">
      <c r="A3557" s="580" t="str">
        <f t="shared" si="310"/>
        <v/>
      </c>
      <c r="B3557" s="814"/>
      <c r="C3557" s="814"/>
      <c r="D3557" s="814"/>
      <c r="E3557" s="814"/>
      <c r="F3557" s="814"/>
      <c r="G3557" s="814"/>
      <c r="H3557" s="814"/>
      <c r="I3557" s="814"/>
      <c r="J3557" s="814"/>
      <c r="K3557" s="814"/>
      <c r="L3557" s="814"/>
      <c r="M3557" s="814"/>
      <c r="N3557" s="814"/>
      <c r="O3557" s="579">
        <f t="shared" si="308"/>
        <v>0</v>
      </c>
      <c r="P3557" s="585" t="e">
        <f t="shared" si="309"/>
        <v>#N/A</v>
      </c>
      <c r="Q3557" s="585"/>
      <c r="R3557" s="585"/>
      <c r="S3557" s="814"/>
      <c r="T3557" s="814"/>
      <c r="U3557" s="814"/>
      <c r="V3557" s="814"/>
    </row>
    <row r="3558" spans="1:22" ht="15.75" hidden="1" customHeight="1" thickBot="1" x14ac:dyDescent="0.25">
      <c r="A3558" s="580" t="str">
        <f t="shared" si="310"/>
        <v/>
      </c>
      <c r="B3558" s="814"/>
      <c r="C3558" s="814"/>
      <c r="D3558" s="814"/>
      <c r="E3558" s="814"/>
      <c r="F3558" s="814"/>
      <c r="G3558" s="814"/>
      <c r="H3558" s="814"/>
      <c r="I3558" s="814"/>
      <c r="J3558" s="814"/>
      <c r="K3558" s="814"/>
      <c r="L3558" s="814"/>
      <c r="M3558" s="814"/>
      <c r="N3558" s="814"/>
      <c r="O3558" s="579">
        <f t="shared" si="308"/>
        <v>0</v>
      </c>
      <c r="P3558" s="585" t="e">
        <f t="shared" si="309"/>
        <v>#N/A</v>
      </c>
      <c r="Q3558" s="585"/>
      <c r="R3558" s="585"/>
      <c r="S3558" s="814"/>
      <c r="T3558" s="814"/>
      <c r="U3558" s="814"/>
      <c r="V3558" s="814"/>
    </row>
    <row r="3559" spans="1:22" ht="15.75" hidden="1" customHeight="1" thickBot="1" x14ac:dyDescent="0.25">
      <c r="A3559" s="580" t="str">
        <f t="shared" si="310"/>
        <v/>
      </c>
      <c r="B3559" s="814"/>
      <c r="C3559" s="814"/>
      <c r="D3559" s="814"/>
      <c r="E3559" s="814"/>
      <c r="F3559" s="814"/>
      <c r="G3559" s="814"/>
      <c r="H3559" s="814"/>
      <c r="I3559" s="814"/>
      <c r="J3559" s="814"/>
      <c r="K3559" s="814"/>
      <c r="L3559" s="814"/>
      <c r="M3559" s="814"/>
      <c r="N3559" s="814"/>
      <c r="O3559" s="579">
        <f t="shared" si="308"/>
        <v>0</v>
      </c>
      <c r="P3559" s="585" t="e">
        <f t="shared" si="309"/>
        <v>#N/A</v>
      </c>
      <c r="Q3559" s="585"/>
      <c r="R3559" s="585"/>
      <c r="S3559" s="814"/>
      <c r="T3559" s="814"/>
      <c r="U3559" s="814"/>
      <c r="V3559" s="814"/>
    </row>
    <row r="3560" spans="1:22" ht="15.75" hidden="1" customHeight="1" thickBot="1" x14ac:dyDescent="0.25">
      <c r="A3560" s="580" t="str">
        <f t="shared" si="310"/>
        <v/>
      </c>
      <c r="B3560" s="814"/>
      <c r="C3560" s="814"/>
      <c r="D3560" s="814"/>
      <c r="E3560" s="814"/>
      <c r="F3560" s="814"/>
      <c r="G3560" s="814"/>
      <c r="H3560" s="814"/>
      <c r="I3560" s="814"/>
      <c r="J3560" s="814"/>
      <c r="K3560" s="814"/>
      <c r="L3560" s="814"/>
      <c r="M3560" s="814"/>
      <c r="N3560" s="814"/>
      <c r="O3560" s="579">
        <f t="shared" si="308"/>
        <v>0</v>
      </c>
      <c r="P3560" s="585" t="e">
        <f t="shared" si="309"/>
        <v>#N/A</v>
      </c>
      <c r="Q3560" s="585"/>
      <c r="R3560" s="585"/>
      <c r="S3560" s="814"/>
      <c r="T3560" s="814"/>
      <c r="U3560" s="814"/>
      <c r="V3560" s="814"/>
    </row>
    <row r="3561" spans="1:22" ht="15.75" hidden="1" customHeight="1" thickBot="1" x14ac:dyDescent="0.25">
      <c r="A3561" s="580" t="str">
        <f t="shared" si="310"/>
        <v/>
      </c>
      <c r="B3561" s="814"/>
      <c r="C3561" s="814"/>
      <c r="D3561" s="814"/>
      <c r="E3561" s="814"/>
      <c r="F3561" s="814"/>
      <c r="G3561" s="814"/>
      <c r="H3561" s="814"/>
      <c r="I3561" s="814"/>
      <c r="J3561" s="814"/>
      <c r="K3561" s="814"/>
      <c r="L3561" s="814"/>
      <c r="M3561" s="814"/>
      <c r="N3561" s="814"/>
      <c r="O3561" s="579">
        <f t="shared" si="308"/>
        <v>0</v>
      </c>
      <c r="P3561" s="585" t="e">
        <f t="shared" si="309"/>
        <v>#N/A</v>
      </c>
      <c r="Q3561" s="585"/>
      <c r="R3561" s="585"/>
      <c r="S3561" s="814"/>
      <c r="T3561" s="814"/>
      <c r="U3561" s="814"/>
      <c r="V3561" s="814"/>
    </row>
    <row r="3562" spans="1:22" ht="15.75" hidden="1" customHeight="1" thickBot="1" x14ac:dyDescent="0.25">
      <c r="A3562" s="580" t="str">
        <f t="shared" si="310"/>
        <v/>
      </c>
      <c r="B3562" s="814"/>
      <c r="C3562" s="814"/>
      <c r="D3562" s="814"/>
      <c r="E3562" s="814"/>
      <c r="F3562" s="814"/>
      <c r="G3562" s="814"/>
      <c r="H3562" s="814"/>
      <c r="I3562" s="814"/>
      <c r="J3562" s="814"/>
      <c r="K3562" s="814"/>
      <c r="L3562" s="814"/>
      <c r="M3562" s="814"/>
      <c r="N3562" s="814"/>
      <c r="O3562" s="579">
        <f t="shared" si="308"/>
        <v>0</v>
      </c>
      <c r="P3562" s="585" t="e">
        <f t="shared" si="309"/>
        <v>#N/A</v>
      </c>
      <c r="Q3562" s="585"/>
      <c r="R3562" s="585"/>
      <c r="S3562" s="814"/>
      <c r="T3562" s="814"/>
      <c r="U3562" s="814"/>
      <c r="V3562" s="814"/>
    </row>
    <row r="3563" spans="1:22" ht="15.75" hidden="1" customHeight="1" thickBot="1" x14ac:dyDescent="0.25">
      <c r="A3563" s="580" t="str">
        <f t="shared" si="310"/>
        <v/>
      </c>
      <c r="B3563" s="814"/>
      <c r="C3563" s="814"/>
      <c r="D3563" s="814"/>
      <c r="E3563" s="814"/>
      <c r="F3563" s="814"/>
      <c r="G3563" s="814"/>
      <c r="H3563" s="814"/>
      <c r="I3563" s="814"/>
      <c r="J3563" s="814"/>
      <c r="K3563" s="814"/>
      <c r="L3563" s="814"/>
      <c r="M3563" s="814"/>
      <c r="N3563" s="814"/>
      <c r="O3563" s="579">
        <f t="shared" si="308"/>
        <v>0</v>
      </c>
      <c r="P3563" s="585" t="e">
        <f t="shared" si="309"/>
        <v>#N/A</v>
      </c>
      <c r="Q3563" s="585"/>
      <c r="R3563" s="585"/>
      <c r="S3563" s="814"/>
      <c r="T3563" s="814"/>
      <c r="U3563" s="814"/>
      <c r="V3563" s="814"/>
    </row>
    <row r="3564" spans="1:22" ht="15.75" hidden="1" customHeight="1" thickBot="1" x14ac:dyDescent="0.25">
      <c r="A3564" s="580" t="str">
        <f t="shared" si="310"/>
        <v/>
      </c>
      <c r="B3564" s="814"/>
      <c r="C3564" s="814"/>
      <c r="D3564" s="814"/>
      <c r="E3564" s="814"/>
      <c r="F3564" s="814"/>
      <c r="G3564" s="814"/>
      <c r="H3564" s="814"/>
      <c r="I3564" s="814"/>
      <c r="J3564" s="814"/>
      <c r="K3564" s="814"/>
      <c r="L3564" s="814"/>
      <c r="M3564" s="814"/>
      <c r="N3564" s="814"/>
      <c r="O3564" s="579">
        <f t="shared" si="308"/>
        <v>0</v>
      </c>
      <c r="P3564" s="585" t="e">
        <f t="shared" si="309"/>
        <v>#N/A</v>
      </c>
      <c r="Q3564" s="585"/>
      <c r="R3564" s="585"/>
      <c r="S3564" s="814"/>
      <c r="T3564" s="814"/>
      <c r="U3564" s="814"/>
      <c r="V3564" s="814"/>
    </row>
    <row r="3565" spans="1:22" ht="15.75" hidden="1" customHeight="1" thickBot="1" x14ac:dyDescent="0.25">
      <c r="A3565" s="580" t="str">
        <f t="shared" si="310"/>
        <v/>
      </c>
      <c r="B3565" s="814"/>
      <c r="C3565" s="814"/>
      <c r="D3565" s="814"/>
      <c r="E3565" s="814"/>
      <c r="F3565" s="814"/>
      <c r="G3565" s="814"/>
      <c r="H3565" s="814"/>
      <c r="I3565" s="814"/>
      <c r="J3565" s="814"/>
      <c r="K3565" s="814"/>
      <c r="L3565" s="814"/>
      <c r="M3565" s="814"/>
      <c r="N3565" s="814"/>
      <c r="O3565" s="579">
        <f t="shared" si="308"/>
        <v>0</v>
      </c>
      <c r="P3565" s="585" t="e">
        <f t="shared" si="309"/>
        <v>#N/A</v>
      </c>
      <c r="Q3565" s="585"/>
      <c r="R3565" s="585"/>
      <c r="S3565" s="814"/>
      <c r="T3565" s="814"/>
      <c r="U3565" s="814"/>
      <c r="V3565" s="814"/>
    </row>
    <row r="3566" spans="1:22" ht="15.75" hidden="1" customHeight="1" thickBot="1" x14ac:dyDescent="0.25">
      <c r="A3566" s="580" t="str">
        <f t="shared" si="310"/>
        <v/>
      </c>
      <c r="B3566" s="814"/>
      <c r="C3566" s="814"/>
      <c r="D3566" s="814"/>
      <c r="E3566" s="814"/>
      <c r="F3566" s="814"/>
      <c r="G3566" s="814"/>
      <c r="H3566" s="814"/>
      <c r="I3566" s="814"/>
      <c r="J3566" s="814"/>
      <c r="K3566" s="814"/>
      <c r="L3566" s="814"/>
      <c r="M3566" s="814"/>
      <c r="N3566" s="814"/>
      <c r="O3566" s="579">
        <f t="shared" si="308"/>
        <v>0</v>
      </c>
      <c r="P3566" s="585" t="e">
        <f t="shared" si="309"/>
        <v>#N/A</v>
      </c>
      <c r="Q3566" s="585"/>
      <c r="R3566" s="585"/>
      <c r="S3566" s="814"/>
      <c r="T3566" s="814"/>
      <c r="U3566" s="814"/>
      <c r="V3566" s="814"/>
    </row>
    <row r="3567" spans="1:22" ht="15.75" hidden="1" customHeight="1" thickBot="1" x14ac:dyDescent="0.25">
      <c r="A3567" s="580" t="str">
        <f t="shared" si="310"/>
        <v/>
      </c>
      <c r="B3567" s="814"/>
      <c r="C3567" s="814"/>
      <c r="D3567" s="814"/>
      <c r="E3567" s="814"/>
      <c r="F3567" s="814"/>
      <c r="G3567" s="814"/>
      <c r="H3567" s="814"/>
      <c r="I3567" s="814"/>
      <c r="J3567" s="814"/>
      <c r="K3567" s="814"/>
      <c r="L3567" s="814"/>
      <c r="M3567" s="814"/>
      <c r="N3567" s="814"/>
      <c r="O3567" s="579">
        <f t="shared" si="308"/>
        <v>0</v>
      </c>
      <c r="P3567" s="585" t="e">
        <f t="shared" si="309"/>
        <v>#N/A</v>
      </c>
      <c r="Q3567" s="585"/>
      <c r="R3567" s="585"/>
      <c r="S3567" s="814"/>
      <c r="T3567" s="814"/>
      <c r="U3567" s="814"/>
      <c r="V3567" s="814"/>
    </row>
    <row r="3568" spans="1:22" ht="15.75" hidden="1" customHeight="1" thickBot="1" x14ac:dyDescent="0.25">
      <c r="A3568" s="580" t="str">
        <f t="shared" si="310"/>
        <v/>
      </c>
      <c r="B3568" s="814"/>
      <c r="C3568" s="814"/>
      <c r="D3568" s="814"/>
      <c r="E3568" s="814"/>
      <c r="F3568" s="814"/>
      <c r="G3568" s="814"/>
      <c r="H3568" s="814"/>
      <c r="I3568" s="814"/>
      <c r="J3568" s="814"/>
      <c r="K3568" s="814"/>
      <c r="L3568" s="814"/>
      <c r="M3568" s="814"/>
      <c r="N3568" s="814"/>
      <c r="O3568" s="579">
        <f t="shared" si="308"/>
        <v>0</v>
      </c>
      <c r="P3568" s="585" t="e">
        <f t="shared" si="309"/>
        <v>#N/A</v>
      </c>
      <c r="Q3568" s="585"/>
      <c r="R3568" s="585"/>
      <c r="S3568" s="814"/>
      <c r="T3568" s="814"/>
      <c r="U3568" s="814"/>
      <c r="V3568" s="814"/>
    </row>
    <row r="3569" spans="1:22" ht="15.75" hidden="1" customHeight="1" thickBot="1" x14ac:dyDescent="0.25">
      <c r="A3569" s="580" t="str">
        <f t="shared" si="310"/>
        <v/>
      </c>
      <c r="B3569" s="814"/>
      <c r="C3569" s="814"/>
      <c r="D3569" s="814"/>
      <c r="E3569" s="814"/>
      <c r="F3569" s="814"/>
      <c r="G3569" s="814"/>
      <c r="H3569" s="814"/>
      <c r="I3569" s="814"/>
      <c r="J3569" s="814"/>
      <c r="K3569" s="814"/>
      <c r="L3569" s="814"/>
      <c r="M3569" s="814"/>
      <c r="N3569" s="814"/>
      <c r="O3569" s="579">
        <f t="shared" si="308"/>
        <v>0</v>
      </c>
      <c r="P3569" s="585" t="e">
        <f t="shared" si="309"/>
        <v>#N/A</v>
      </c>
      <c r="Q3569" s="585"/>
      <c r="R3569" s="585"/>
      <c r="S3569" s="814"/>
      <c r="T3569" s="814"/>
      <c r="U3569" s="814"/>
      <c r="V3569" s="814"/>
    </row>
    <row r="3570" spans="1:22" ht="15.75" hidden="1" customHeight="1" thickBot="1" x14ac:dyDescent="0.25">
      <c r="A3570" s="580" t="str">
        <f t="shared" si="310"/>
        <v/>
      </c>
      <c r="B3570" s="814"/>
      <c r="C3570" s="814"/>
      <c r="D3570" s="814"/>
      <c r="E3570" s="814"/>
      <c r="F3570" s="814"/>
      <c r="G3570" s="814"/>
      <c r="H3570" s="814"/>
      <c r="I3570" s="814"/>
      <c r="J3570" s="814"/>
      <c r="K3570" s="814"/>
      <c r="L3570" s="814"/>
      <c r="M3570" s="814"/>
      <c r="N3570" s="814"/>
      <c r="O3570" s="579">
        <f t="shared" si="308"/>
        <v>0</v>
      </c>
      <c r="P3570" s="585" t="e">
        <f t="shared" si="309"/>
        <v>#N/A</v>
      </c>
      <c r="Q3570" s="585"/>
      <c r="R3570" s="585"/>
      <c r="S3570" s="814"/>
      <c r="T3570" s="814"/>
      <c r="U3570" s="814"/>
      <c r="V3570" s="814"/>
    </row>
    <row r="3571" spans="1:22" ht="15.75" hidden="1" customHeight="1" thickBot="1" x14ac:dyDescent="0.25">
      <c r="A3571" s="580" t="str">
        <f t="shared" si="310"/>
        <v/>
      </c>
      <c r="B3571" s="814"/>
      <c r="C3571" s="814"/>
      <c r="D3571" s="814"/>
      <c r="E3571" s="814"/>
      <c r="F3571" s="814"/>
      <c r="G3571" s="814"/>
      <c r="H3571" s="814"/>
      <c r="I3571" s="814"/>
      <c r="J3571" s="814"/>
      <c r="K3571" s="814"/>
      <c r="L3571" s="814"/>
      <c r="M3571" s="814"/>
      <c r="N3571" s="814"/>
      <c r="O3571" s="579">
        <f t="shared" ref="O3571:O3634" si="311">ROUNDUP(IF(N3571="PENDANT",(VLOOKUP(L3571,$E$2:$I$9,5,FALSE)*M3571)),0)</f>
        <v>0</v>
      </c>
      <c r="P3571" s="585" t="e">
        <f t="shared" ref="P3571:P3634" si="312">ROUNDUP(VLOOKUP(L3571,$E$2:$I$9,5,FALSE)*M3571,0)</f>
        <v>#N/A</v>
      </c>
      <c r="Q3571" s="585"/>
      <c r="R3571" s="585"/>
      <c r="S3571" s="814"/>
      <c r="T3571" s="814"/>
      <c r="U3571" s="814"/>
      <c r="V3571" s="814"/>
    </row>
    <row r="3572" spans="1:22" ht="15.75" hidden="1" customHeight="1" thickBot="1" x14ac:dyDescent="0.25">
      <c r="A3572" s="580" t="str">
        <f t="shared" si="310"/>
        <v/>
      </c>
      <c r="B3572" s="814"/>
      <c r="C3572" s="814"/>
      <c r="D3572" s="814"/>
      <c r="E3572" s="814"/>
      <c r="F3572" s="814"/>
      <c r="G3572" s="814"/>
      <c r="H3572" s="814"/>
      <c r="I3572" s="814"/>
      <c r="J3572" s="814"/>
      <c r="K3572" s="814"/>
      <c r="L3572" s="814"/>
      <c r="M3572" s="814"/>
      <c r="N3572" s="814"/>
      <c r="O3572" s="579">
        <f t="shared" si="311"/>
        <v>0</v>
      </c>
      <c r="P3572" s="585" t="e">
        <f t="shared" si="312"/>
        <v>#N/A</v>
      </c>
      <c r="Q3572" s="585"/>
      <c r="R3572" s="585"/>
      <c r="S3572" s="814"/>
      <c r="T3572" s="814"/>
      <c r="U3572" s="814"/>
      <c r="V3572" s="814"/>
    </row>
    <row r="3573" spans="1:22" ht="15.75" hidden="1" customHeight="1" thickBot="1" x14ac:dyDescent="0.25">
      <c r="A3573" s="580" t="str">
        <f t="shared" si="310"/>
        <v/>
      </c>
      <c r="B3573" s="814"/>
      <c r="C3573" s="814"/>
      <c r="D3573" s="814"/>
      <c r="E3573" s="814"/>
      <c r="F3573" s="814"/>
      <c r="G3573" s="814"/>
      <c r="H3573" s="814"/>
      <c r="I3573" s="814"/>
      <c r="J3573" s="814"/>
      <c r="K3573" s="814"/>
      <c r="L3573" s="814"/>
      <c r="M3573" s="814"/>
      <c r="N3573" s="814"/>
      <c r="O3573" s="579">
        <f t="shared" si="311"/>
        <v>0</v>
      </c>
      <c r="P3573" s="585" t="e">
        <f t="shared" si="312"/>
        <v>#N/A</v>
      </c>
      <c r="Q3573" s="585"/>
      <c r="R3573" s="585"/>
      <c r="S3573" s="814"/>
      <c r="T3573" s="814"/>
      <c r="U3573" s="814"/>
      <c r="V3573" s="814"/>
    </row>
    <row r="3574" spans="1:22" ht="15.75" hidden="1" customHeight="1" thickBot="1" x14ac:dyDescent="0.25">
      <c r="A3574" s="580" t="str">
        <f t="shared" si="310"/>
        <v/>
      </c>
      <c r="B3574" s="814"/>
      <c r="C3574" s="814"/>
      <c r="D3574" s="814"/>
      <c r="E3574" s="814"/>
      <c r="F3574" s="814"/>
      <c r="G3574" s="814"/>
      <c r="H3574" s="814"/>
      <c r="I3574" s="814"/>
      <c r="J3574" s="814"/>
      <c r="K3574" s="814"/>
      <c r="L3574" s="814"/>
      <c r="M3574" s="814"/>
      <c r="N3574" s="814"/>
      <c r="O3574" s="579">
        <f t="shared" si="311"/>
        <v>0</v>
      </c>
      <c r="P3574" s="585" t="e">
        <f t="shared" si="312"/>
        <v>#N/A</v>
      </c>
      <c r="Q3574" s="585"/>
      <c r="R3574" s="585"/>
      <c r="S3574" s="814"/>
      <c r="T3574" s="814"/>
      <c r="U3574" s="814"/>
      <c r="V3574" s="814"/>
    </row>
    <row r="3575" spans="1:22" ht="15.75" hidden="1" customHeight="1" thickBot="1" x14ac:dyDescent="0.25">
      <c r="A3575" s="580" t="str">
        <f t="shared" si="310"/>
        <v/>
      </c>
      <c r="B3575" s="814"/>
      <c r="C3575" s="814"/>
      <c r="D3575" s="814"/>
      <c r="E3575" s="814"/>
      <c r="F3575" s="814"/>
      <c r="G3575" s="814"/>
      <c r="H3575" s="814"/>
      <c r="I3575" s="814"/>
      <c r="J3575" s="814"/>
      <c r="K3575" s="814"/>
      <c r="L3575" s="814"/>
      <c r="M3575" s="814"/>
      <c r="N3575" s="814"/>
      <c r="O3575" s="579">
        <f t="shared" si="311"/>
        <v>0</v>
      </c>
      <c r="P3575" s="585" t="e">
        <f t="shared" si="312"/>
        <v>#N/A</v>
      </c>
      <c r="Q3575" s="585"/>
      <c r="R3575" s="585"/>
      <c r="S3575" s="814"/>
      <c r="T3575" s="814"/>
      <c r="U3575" s="814"/>
      <c r="V3575" s="814"/>
    </row>
    <row r="3576" spans="1:22" ht="15.75" hidden="1" customHeight="1" thickBot="1" x14ac:dyDescent="0.25">
      <c r="A3576" s="580" t="str">
        <f t="shared" si="310"/>
        <v/>
      </c>
      <c r="B3576" s="814"/>
      <c r="C3576" s="814"/>
      <c r="D3576" s="814"/>
      <c r="E3576" s="814"/>
      <c r="F3576" s="814"/>
      <c r="G3576" s="814"/>
      <c r="H3576" s="814"/>
      <c r="I3576" s="814"/>
      <c r="J3576" s="814"/>
      <c r="K3576" s="814"/>
      <c r="L3576" s="814"/>
      <c r="M3576" s="814"/>
      <c r="N3576" s="814"/>
      <c r="O3576" s="579">
        <f t="shared" si="311"/>
        <v>0</v>
      </c>
      <c r="P3576" s="585" t="e">
        <f t="shared" si="312"/>
        <v>#N/A</v>
      </c>
      <c r="Q3576" s="585"/>
      <c r="R3576" s="585"/>
      <c r="S3576" s="814"/>
      <c r="T3576" s="814"/>
      <c r="U3576" s="814"/>
      <c r="V3576" s="814"/>
    </row>
    <row r="3577" spans="1:22" ht="15.75" hidden="1" customHeight="1" thickBot="1" x14ac:dyDescent="0.25">
      <c r="A3577" s="580" t="str">
        <f t="shared" si="310"/>
        <v/>
      </c>
      <c r="B3577" s="814"/>
      <c r="C3577" s="814"/>
      <c r="D3577" s="814"/>
      <c r="E3577" s="814"/>
      <c r="F3577" s="814"/>
      <c r="G3577" s="814"/>
      <c r="H3577" s="814"/>
      <c r="I3577" s="814"/>
      <c r="J3577" s="814"/>
      <c r="K3577" s="814"/>
      <c r="L3577" s="814"/>
      <c r="M3577" s="814"/>
      <c r="N3577" s="814"/>
      <c r="O3577" s="579">
        <f t="shared" si="311"/>
        <v>0</v>
      </c>
      <c r="P3577" s="585" t="e">
        <f t="shared" si="312"/>
        <v>#N/A</v>
      </c>
      <c r="Q3577" s="585"/>
      <c r="R3577" s="585"/>
      <c r="S3577" s="814"/>
      <c r="T3577" s="814"/>
      <c r="U3577" s="814"/>
      <c r="V3577" s="814"/>
    </row>
    <row r="3578" spans="1:22" ht="15.75" hidden="1" customHeight="1" thickBot="1" x14ac:dyDescent="0.25">
      <c r="A3578" s="580" t="str">
        <f t="shared" ref="A3578:A3641" si="313">CONCATENATE(C3578,G3578)</f>
        <v/>
      </c>
      <c r="B3578" s="814"/>
      <c r="C3578" s="814"/>
      <c r="D3578" s="814"/>
      <c r="E3578" s="814"/>
      <c r="F3578" s="814"/>
      <c r="G3578" s="814"/>
      <c r="H3578" s="814"/>
      <c r="I3578" s="814"/>
      <c r="J3578" s="814"/>
      <c r="K3578" s="814"/>
      <c r="L3578" s="814"/>
      <c r="M3578" s="814"/>
      <c r="N3578" s="814"/>
      <c r="O3578" s="579">
        <f t="shared" si="311"/>
        <v>0</v>
      </c>
      <c r="P3578" s="585" t="e">
        <f t="shared" si="312"/>
        <v>#N/A</v>
      </c>
      <c r="Q3578" s="585"/>
      <c r="R3578" s="585"/>
      <c r="S3578" s="814"/>
      <c r="T3578" s="814"/>
      <c r="U3578" s="814"/>
      <c r="V3578" s="814"/>
    </row>
    <row r="3579" spans="1:22" ht="15.75" hidden="1" customHeight="1" thickBot="1" x14ac:dyDescent="0.25">
      <c r="A3579" s="580" t="str">
        <f t="shared" si="313"/>
        <v/>
      </c>
      <c r="B3579" s="814"/>
      <c r="C3579" s="814"/>
      <c r="D3579" s="814"/>
      <c r="E3579" s="814"/>
      <c r="F3579" s="814"/>
      <c r="G3579" s="814"/>
      <c r="H3579" s="814"/>
      <c r="I3579" s="814"/>
      <c r="J3579" s="814"/>
      <c r="K3579" s="814"/>
      <c r="L3579" s="814"/>
      <c r="M3579" s="814"/>
      <c r="N3579" s="814"/>
      <c r="O3579" s="579">
        <f t="shared" si="311"/>
        <v>0</v>
      </c>
      <c r="P3579" s="585" t="e">
        <f t="shared" si="312"/>
        <v>#N/A</v>
      </c>
      <c r="Q3579" s="585"/>
      <c r="R3579" s="585"/>
      <c r="S3579" s="814"/>
      <c r="T3579" s="814"/>
      <c r="U3579" s="814"/>
      <c r="V3579" s="814"/>
    </row>
    <row r="3580" spans="1:22" ht="15.75" hidden="1" customHeight="1" thickBot="1" x14ac:dyDescent="0.25">
      <c r="A3580" s="580" t="str">
        <f t="shared" si="313"/>
        <v/>
      </c>
      <c r="B3580" s="814"/>
      <c r="C3580" s="814"/>
      <c r="D3580" s="814"/>
      <c r="E3580" s="814"/>
      <c r="F3580" s="814"/>
      <c r="G3580" s="814"/>
      <c r="H3580" s="814"/>
      <c r="I3580" s="814"/>
      <c r="J3580" s="814"/>
      <c r="K3580" s="814"/>
      <c r="L3580" s="814"/>
      <c r="M3580" s="814"/>
      <c r="N3580" s="814"/>
      <c r="O3580" s="579">
        <f t="shared" si="311"/>
        <v>0</v>
      </c>
      <c r="P3580" s="585" t="e">
        <f t="shared" si="312"/>
        <v>#N/A</v>
      </c>
      <c r="Q3580" s="585"/>
      <c r="R3580" s="585"/>
      <c r="S3580" s="814"/>
      <c r="T3580" s="814"/>
      <c r="U3580" s="814"/>
      <c r="V3580" s="814"/>
    </row>
    <row r="3581" spans="1:22" ht="15.75" hidden="1" customHeight="1" thickBot="1" x14ac:dyDescent="0.25">
      <c r="A3581" s="580" t="str">
        <f t="shared" si="313"/>
        <v/>
      </c>
      <c r="B3581" s="814"/>
      <c r="C3581" s="814"/>
      <c r="D3581" s="814"/>
      <c r="E3581" s="814"/>
      <c r="F3581" s="814"/>
      <c r="G3581" s="814"/>
      <c r="H3581" s="814"/>
      <c r="I3581" s="814"/>
      <c r="J3581" s="814"/>
      <c r="K3581" s="814"/>
      <c r="L3581" s="814"/>
      <c r="M3581" s="814"/>
      <c r="N3581" s="814"/>
      <c r="O3581" s="579">
        <f t="shared" si="311"/>
        <v>0</v>
      </c>
      <c r="P3581" s="585" t="e">
        <f t="shared" si="312"/>
        <v>#N/A</v>
      </c>
      <c r="Q3581" s="585"/>
      <c r="R3581" s="585"/>
      <c r="S3581" s="814"/>
      <c r="T3581" s="814"/>
      <c r="U3581" s="814"/>
      <c r="V3581" s="814"/>
    </row>
    <row r="3582" spans="1:22" ht="15.75" hidden="1" customHeight="1" thickBot="1" x14ac:dyDescent="0.25">
      <c r="A3582" s="580" t="str">
        <f t="shared" si="313"/>
        <v/>
      </c>
      <c r="B3582" s="814"/>
      <c r="C3582" s="814"/>
      <c r="D3582" s="814"/>
      <c r="E3582" s="814"/>
      <c r="F3582" s="814"/>
      <c r="G3582" s="814"/>
      <c r="H3582" s="814"/>
      <c r="I3582" s="814"/>
      <c r="J3582" s="814"/>
      <c r="K3582" s="814"/>
      <c r="L3582" s="814"/>
      <c r="M3582" s="814"/>
      <c r="N3582" s="814"/>
      <c r="O3582" s="579">
        <f t="shared" si="311"/>
        <v>0</v>
      </c>
      <c r="P3582" s="585" t="e">
        <f t="shared" si="312"/>
        <v>#N/A</v>
      </c>
      <c r="Q3582" s="585"/>
      <c r="R3582" s="585"/>
      <c r="S3582" s="814"/>
      <c r="T3582" s="814"/>
      <c r="U3582" s="814"/>
      <c r="V3582" s="814"/>
    </row>
    <row r="3583" spans="1:22" ht="15.75" hidden="1" customHeight="1" thickBot="1" x14ac:dyDescent="0.25">
      <c r="A3583" s="580" t="str">
        <f t="shared" si="313"/>
        <v/>
      </c>
      <c r="B3583" s="814"/>
      <c r="C3583" s="814"/>
      <c r="D3583" s="814"/>
      <c r="E3583" s="814"/>
      <c r="F3583" s="814"/>
      <c r="G3583" s="814"/>
      <c r="H3583" s="814"/>
      <c r="I3583" s="814"/>
      <c r="J3583" s="814"/>
      <c r="K3583" s="814"/>
      <c r="L3583" s="814"/>
      <c r="M3583" s="814"/>
      <c r="N3583" s="814"/>
      <c r="O3583" s="579">
        <f t="shared" si="311"/>
        <v>0</v>
      </c>
      <c r="P3583" s="585" t="e">
        <f t="shared" si="312"/>
        <v>#N/A</v>
      </c>
      <c r="Q3583" s="585"/>
      <c r="R3583" s="585"/>
      <c r="S3583" s="814"/>
      <c r="T3583" s="814"/>
      <c r="U3583" s="814"/>
      <c r="V3583" s="814"/>
    </row>
    <row r="3584" spans="1:22" ht="15.75" hidden="1" customHeight="1" thickBot="1" x14ac:dyDescent="0.25">
      <c r="A3584" s="580" t="str">
        <f t="shared" si="313"/>
        <v/>
      </c>
      <c r="B3584" s="814"/>
      <c r="C3584" s="814"/>
      <c r="D3584" s="814"/>
      <c r="E3584" s="814"/>
      <c r="F3584" s="814"/>
      <c r="G3584" s="814"/>
      <c r="H3584" s="814"/>
      <c r="I3584" s="814"/>
      <c r="J3584" s="814"/>
      <c r="K3584" s="814"/>
      <c r="L3584" s="814"/>
      <c r="M3584" s="814"/>
      <c r="N3584" s="814"/>
      <c r="O3584" s="579">
        <f t="shared" si="311"/>
        <v>0</v>
      </c>
      <c r="P3584" s="585" t="e">
        <f t="shared" si="312"/>
        <v>#N/A</v>
      </c>
      <c r="Q3584" s="585"/>
      <c r="R3584" s="585"/>
      <c r="S3584" s="814"/>
      <c r="T3584" s="814"/>
      <c r="U3584" s="814"/>
      <c r="V3584" s="814"/>
    </row>
    <row r="3585" spans="1:22" ht="15.75" hidden="1" customHeight="1" thickBot="1" x14ac:dyDescent="0.25">
      <c r="A3585" s="580" t="str">
        <f t="shared" si="313"/>
        <v/>
      </c>
      <c r="B3585" s="814"/>
      <c r="C3585" s="814"/>
      <c r="D3585" s="814"/>
      <c r="E3585" s="814"/>
      <c r="F3585" s="814"/>
      <c r="G3585" s="814"/>
      <c r="H3585" s="814"/>
      <c r="I3585" s="814"/>
      <c r="J3585" s="814"/>
      <c r="K3585" s="814"/>
      <c r="L3585" s="814"/>
      <c r="M3585" s="814"/>
      <c r="N3585" s="814"/>
      <c r="O3585" s="579">
        <f t="shared" si="311"/>
        <v>0</v>
      </c>
      <c r="P3585" s="585" t="e">
        <f t="shared" si="312"/>
        <v>#N/A</v>
      </c>
      <c r="Q3585" s="585"/>
      <c r="R3585" s="585"/>
      <c r="S3585" s="814"/>
      <c r="T3585" s="814"/>
      <c r="U3585" s="814"/>
      <c r="V3585" s="814"/>
    </row>
    <row r="3586" spans="1:22" ht="15.75" hidden="1" customHeight="1" thickBot="1" x14ac:dyDescent="0.25">
      <c r="A3586" s="580" t="str">
        <f t="shared" si="313"/>
        <v/>
      </c>
      <c r="B3586" s="814"/>
      <c r="C3586" s="814"/>
      <c r="D3586" s="814"/>
      <c r="E3586" s="814"/>
      <c r="F3586" s="814"/>
      <c r="G3586" s="814"/>
      <c r="H3586" s="814"/>
      <c r="I3586" s="814"/>
      <c r="J3586" s="814"/>
      <c r="K3586" s="814"/>
      <c r="L3586" s="814"/>
      <c r="M3586" s="814"/>
      <c r="N3586" s="814"/>
      <c r="O3586" s="579">
        <f t="shared" si="311"/>
        <v>0</v>
      </c>
      <c r="P3586" s="585" t="e">
        <f t="shared" si="312"/>
        <v>#N/A</v>
      </c>
      <c r="Q3586" s="585"/>
      <c r="R3586" s="585"/>
      <c r="S3586" s="814"/>
      <c r="T3586" s="814"/>
      <c r="U3586" s="814"/>
      <c r="V3586" s="814"/>
    </row>
    <row r="3587" spans="1:22" ht="15.75" hidden="1" customHeight="1" thickBot="1" x14ac:dyDescent="0.25">
      <c r="A3587" s="580" t="str">
        <f t="shared" si="313"/>
        <v/>
      </c>
      <c r="B3587" s="814"/>
      <c r="C3587" s="814"/>
      <c r="D3587" s="814"/>
      <c r="E3587" s="814"/>
      <c r="F3587" s="814"/>
      <c r="G3587" s="814"/>
      <c r="H3587" s="814"/>
      <c r="I3587" s="814"/>
      <c r="J3587" s="814"/>
      <c r="K3587" s="814"/>
      <c r="L3587" s="814"/>
      <c r="M3587" s="814"/>
      <c r="N3587" s="814"/>
      <c r="O3587" s="579">
        <f t="shared" si="311"/>
        <v>0</v>
      </c>
      <c r="P3587" s="585" t="e">
        <f t="shared" si="312"/>
        <v>#N/A</v>
      </c>
      <c r="Q3587" s="585"/>
      <c r="R3587" s="585"/>
      <c r="S3587" s="814"/>
      <c r="T3587" s="814"/>
      <c r="U3587" s="814"/>
      <c r="V3587" s="814"/>
    </row>
    <row r="3588" spans="1:22" ht="15.75" hidden="1" customHeight="1" thickBot="1" x14ac:dyDescent="0.25">
      <c r="A3588" s="580" t="str">
        <f t="shared" si="313"/>
        <v/>
      </c>
      <c r="B3588" s="814"/>
      <c r="C3588" s="814"/>
      <c r="D3588" s="814"/>
      <c r="E3588" s="814"/>
      <c r="F3588" s="814"/>
      <c r="G3588" s="814"/>
      <c r="H3588" s="814"/>
      <c r="I3588" s="814"/>
      <c r="J3588" s="814"/>
      <c r="K3588" s="814"/>
      <c r="L3588" s="814"/>
      <c r="M3588" s="814"/>
      <c r="N3588" s="814"/>
      <c r="O3588" s="579">
        <f t="shared" si="311"/>
        <v>0</v>
      </c>
      <c r="P3588" s="585" t="e">
        <f t="shared" si="312"/>
        <v>#N/A</v>
      </c>
      <c r="Q3588" s="585"/>
      <c r="R3588" s="585"/>
      <c r="S3588" s="814"/>
      <c r="T3588" s="814"/>
      <c r="U3588" s="814"/>
      <c r="V3588" s="814"/>
    </row>
    <row r="3589" spans="1:22" ht="15.75" hidden="1" customHeight="1" thickBot="1" x14ac:dyDescent="0.25">
      <c r="A3589" s="580" t="str">
        <f t="shared" si="313"/>
        <v/>
      </c>
      <c r="B3589" s="814"/>
      <c r="C3589" s="814"/>
      <c r="D3589" s="814"/>
      <c r="E3589" s="814"/>
      <c r="F3589" s="814"/>
      <c r="G3589" s="814"/>
      <c r="H3589" s="814"/>
      <c r="I3589" s="814"/>
      <c r="J3589" s="814"/>
      <c r="K3589" s="814"/>
      <c r="L3589" s="814"/>
      <c r="M3589" s="814"/>
      <c r="N3589" s="814"/>
      <c r="O3589" s="579">
        <f t="shared" si="311"/>
        <v>0</v>
      </c>
      <c r="P3589" s="585" t="e">
        <f t="shared" si="312"/>
        <v>#N/A</v>
      </c>
      <c r="Q3589" s="585"/>
      <c r="R3589" s="585"/>
      <c r="S3589" s="814"/>
      <c r="T3589" s="814"/>
      <c r="U3589" s="814"/>
      <c r="V3589" s="814"/>
    </row>
    <row r="3590" spans="1:22" ht="15.75" hidden="1" customHeight="1" thickBot="1" x14ac:dyDescent="0.25">
      <c r="A3590" s="580" t="str">
        <f t="shared" si="313"/>
        <v/>
      </c>
      <c r="B3590" s="814"/>
      <c r="C3590" s="814"/>
      <c r="D3590" s="814"/>
      <c r="E3590" s="814"/>
      <c r="F3590" s="814"/>
      <c r="G3590" s="814"/>
      <c r="H3590" s="814"/>
      <c r="I3590" s="814"/>
      <c r="J3590" s="814"/>
      <c r="K3590" s="814"/>
      <c r="L3590" s="814"/>
      <c r="M3590" s="814"/>
      <c r="N3590" s="814"/>
      <c r="O3590" s="579">
        <f t="shared" si="311"/>
        <v>0</v>
      </c>
      <c r="P3590" s="585" t="e">
        <f t="shared" si="312"/>
        <v>#N/A</v>
      </c>
      <c r="Q3590" s="585"/>
      <c r="R3590" s="585"/>
      <c r="S3590" s="814"/>
      <c r="T3590" s="814"/>
      <c r="U3590" s="814"/>
      <c r="V3590" s="814"/>
    </row>
    <row r="3591" spans="1:22" ht="15.75" hidden="1" customHeight="1" thickBot="1" x14ac:dyDescent="0.25">
      <c r="A3591" s="580" t="str">
        <f t="shared" si="313"/>
        <v/>
      </c>
      <c r="B3591" s="814"/>
      <c r="C3591" s="814"/>
      <c r="D3591" s="814"/>
      <c r="E3591" s="814"/>
      <c r="F3591" s="814"/>
      <c r="G3591" s="814"/>
      <c r="H3591" s="814"/>
      <c r="I3591" s="814"/>
      <c r="J3591" s="814"/>
      <c r="K3591" s="814"/>
      <c r="L3591" s="814"/>
      <c r="M3591" s="814"/>
      <c r="N3591" s="814"/>
      <c r="O3591" s="579">
        <f t="shared" si="311"/>
        <v>0</v>
      </c>
      <c r="P3591" s="585" t="e">
        <f t="shared" si="312"/>
        <v>#N/A</v>
      </c>
      <c r="Q3591" s="585"/>
      <c r="R3591" s="585"/>
      <c r="S3591" s="814"/>
      <c r="T3591" s="814"/>
      <c r="U3591" s="814"/>
      <c r="V3591" s="814"/>
    </row>
    <row r="3592" spans="1:22" ht="15.75" hidden="1" customHeight="1" thickBot="1" x14ac:dyDescent="0.25">
      <c r="A3592" s="580" t="str">
        <f t="shared" si="313"/>
        <v/>
      </c>
      <c r="B3592" s="814"/>
      <c r="C3592" s="814"/>
      <c r="D3592" s="814"/>
      <c r="E3592" s="814"/>
      <c r="F3592" s="814"/>
      <c r="G3592" s="814"/>
      <c r="H3592" s="814"/>
      <c r="I3592" s="814"/>
      <c r="J3592" s="814"/>
      <c r="K3592" s="814"/>
      <c r="L3592" s="814"/>
      <c r="M3592" s="814"/>
      <c r="N3592" s="814"/>
      <c r="O3592" s="579">
        <f t="shared" si="311"/>
        <v>0</v>
      </c>
      <c r="P3592" s="585" t="e">
        <f t="shared" si="312"/>
        <v>#N/A</v>
      </c>
      <c r="Q3592" s="585"/>
      <c r="R3592" s="585"/>
      <c r="S3592" s="814"/>
      <c r="T3592" s="814"/>
      <c r="U3592" s="814"/>
      <c r="V3592" s="814"/>
    </row>
    <row r="3593" spans="1:22" ht="15.75" hidden="1" customHeight="1" thickBot="1" x14ac:dyDescent="0.25">
      <c r="A3593" s="580" t="str">
        <f t="shared" si="313"/>
        <v/>
      </c>
      <c r="B3593" s="814"/>
      <c r="C3593" s="814"/>
      <c r="D3593" s="814"/>
      <c r="E3593" s="814"/>
      <c r="F3593" s="814"/>
      <c r="G3593" s="814"/>
      <c r="H3593" s="814"/>
      <c r="I3593" s="814"/>
      <c r="J3593" s="814"/>
      <c r="K3593" s="814"/>
      <c r="L3593" s="814"/>
      <c r="M3593" s="814"/>
      <c r="N3593" s="814"/>
      <c r="O3593" s="579">
        <f t="shared" si="311"/>
        <v>0</v>
      </c>
      <c r="P3593" s="585" t="e">
        <f t="shared" si="312"/>
        <v>#N/A</v>
      </c>
      <c r="Q3593" s="585"/>
      <c r="R3593" s="585"/>
      <c r="S3593" s="814"/>
      <c r="T3593" s="814"/>
      <c r="U3593" s="814"/>
      <c r="V3593" s="814"/>
    </row>
    <row r="3594" spans="1:22" ht="15.75" hidden="1" customHeight="1" thickBot="1" x14ac:dyDescent="0.25">
      <c r="A3594" s="580" t="str">
        <f t="shared" si="313"/>
        <v/>
      </c>
      <c r="B3594" s="814"/>
      <c r="C3594" s="814"/>
      <c r="D3594" s="814"/>
      <c r="E3594" s="814"/>
      <c r="F3594" s="814"/>
      <c r="G3594" s="814"/>
      <c r="H3594" s="814"/>
      <c r="I3594" s="814"/>
      <c r="J3594" s="814"/>
      <c r="K3594" s="814"/>
      <c r="L3594" s="814"/>
      <c r="M3594" s="814"/>
      <c r="N3594" s="814"/>
      <c r="O3594" s="579">
        <f t="shared" si="311"/>
        <v>0</v>
      </c>
      <c r="P3594" s="585" t="e">
        <f t="shared" si="312"/>
        <v>#N/A</v>
      </c>
      <c r="Q3594" s="585"/>
      <c r="R3594" s="585"/>
      <c r="S3594" s="814"/>
      <c r="T3594" s="814"/>
      <c r="U3594" s="814"/>
      <c r="V3594" s="814"/>
    </row>
    <row r="3595" spans="1:22" ht="15.75" hidden="1" customHeight="1" thickBot="1" x14ac:dyDescent="0.25">
      <c r="A3595" s="580" t="str">
        <f t="shared" si="313"/>
        <v/>
      </c>
      <c r="B3595" s="814"/>
      <c r="C3595" s="814"/>
      <c r="D3595" s="814"/>
      <c r="E3595" s="814"/>
      <c r="F3595" s="814"/>
      <c r="G3595" s="814"/>
      <c r="H3595" s="814"/>
      <c r="I3595" s="814"/>
      <c r="J3595" s="814"/>
      <c r="K3595" s="814"/>
      <c r="L3595" s="814"/>
      <c r="M3595" s="814"/>
      <c r="N3595" s="814"/>
      <c r="O3595" s="579">
        <f t="shared" si="311"/>
        <v>0</v>
      </c>
      <c r="P3595" s="585" t="e">
        <f t="shared" si="312"/>
        <v>#N/A</v>
      </c>
      <c r="Q3595" s="585"/>
      <c r="R3595" s="585"/>
      <c r="S3595" s="814"/>
      <c r="T3595" s="814"/>
      <c r="U3595" s="814"/>
      <c r="V3595" s="814"/>
    </row>
    <row r="3596" spans="1:22" ht="15.75" hidden="1" customHeight="1" thickBot="1" x14ac:dyDescent="0.25">
      <c r="A3596" s="580" t="str">
        <f t="shared" si="313"/>
        <v/>
      </c>
      <c r="B3596" s="814"/>
      <c r="C3596" s="814"/>
      <c r="D3596" s="814"/>
      <c r="E3596" s="814"/>
      <c r="F3596" s="814"/>
      <c r="G3596" s="814"/>
      <c r="H3596" s="814"/>
      <c r="I3596" s="814"/>
      <c r="J3596" s="814"/>
      <c r="K3596" s="814"/>
      <c r="L3596" s="814"/>
      <c r="M3596" s="814"/>
      <c r="N3596" s="814"/>
      <c r="O3596" s="579">
        <f t="shared" si="311"/>
        <v>0</v>
      </c>
      <c r="P3596" s="585" t="e">
        <f t="shared" si="312"/>
        <v>#N/A</v>
      </c>
      <c r="Q3596" s="585"/>
      <c r="R3596" s="585"/>
      <c r="S3596" s="814"/>
      <c r="T3596" s="814"/>
      <c r="U3596" s="814"/>
      <c r="V3596" s="814"/>
    </row>
    <row r="3597" spans="1:22" ht="15.75" hidden="1" customHeight="1" thickBot="1" x14ac:dyDescent="0.25">
      <c r="A3597" s="580" t="str">
        <f t="shared" si="313"/>
        <v/>
      </c>
      <c r="B3597" s="814"/>
      <c r="C3597" s="814"/>
      <c r="D3597" s="814"/>
      <c r="E3597" s="814"/>
      <c r="F3597" s="814"/>
      <c r="G3597" s="814"/>
      <c r="H3597" s="814"/>
      <c r="I3597" s="814"/>
      <c r="J3597" s="814"/>
      <c r="K3597" s="814"/>
      <c r="L3597" s="814"/>
      <c r="M3597" s="814"/>
      <c r="N3597" s="814"/>
      <c r="O3597" s="579">
        <f t="shared" si="311"/>
        <v>0</v>
      </c>
      <c r="P3597" s="585" t="e">
        <f t="shared" si="312"/>
        <v>#N/A</v>
      </c>
      <c r="Q3597" s="585"/>
      <c r="R3597" s="585"/>
      <c r="S3597" s="814"/>
      <c r="T3597" s="814"/>
      <c r="U3597" s="814"/>
      <c r="V3597" s="814"/>
    </row>
    <row r="3598" spans="1:22" ht="15.75" hidden="1" customHeight="1" thickBot="1" x14ac:dyDescent="0.25">
      <c r="A3598" s="580" t="str">
        <f t="shared" si="313"/>
        <v/>
      </c>
      <c r="B3598" s="814"/>
      <c r="C3598" s="814"/>
      <c r="D3598" s="814"/>
      <c r="E3598" s="814"/>
      <c r="F3598" s="814"/>
      <c r="G3598" s="814"/>
      <c r="H3598" s="814"/>
      <c r="I3598" s="814"/>
      <c r="J3598" s="814"/>
      <c r="K3598" s="814"/>
      <c r="L3598" s="814"/>
      <c r="M3598" s="814"/>
      <c r="N3598" s="814"/>
      <c r="O3598" s="579">
        <f t="shared" si="311"/>
        <v>0</v>
      </c>
      <c r="P3598" s="585" t="e">
        <f t="shared" si="312"/>
        <v>#N/A</v>
      </c>
      <c r="Q3598" s="585"/>
      <c r="R3598" s="585"/>
      <c r="S3598" s="814"/>
      <c r="T3598" s="814"/>
      <c r="U3598" s="814"/>
      <c r="V3598" s="814"/>
    </row>
    <row r="3599" spans="1:22" ht="15.75" hidden="1" customHeight="1" thickBot="1" x14ac:dyDescent="0.25">
      <c r="A3599" s="580" t="str">
        <f t="shared" si="313"/>
        <v/>
      </c>
      <c r="B3599" s="814"/>
      <c r="C3599" s="814"/>
      <c r="D3599" s="814"/>
      <c r="E3599" s="814"/>
      <c r="F3599" s="814"/>
      <c r="G3599" s="814"/>
      <c r="H3599" s="814"/>
      <c r="I3599" s="814"/>
      <c r="J3599" s="814"/>
      <c r="K3599" s="814"/>
      <c r="L3599" s="814"/>
      <c r="M3599" s="814"/>
      <c r="N3599" s="814"/>
      <c r="O3599" s="579">
        <f t="shared" si="311"/>
        <v>0</v>
      </c>
      <c r="P3599" s="585" t="e">
        <f t="shared" si="312"/>
        <v>#N/A</v>
      </c>
      <c r="Q3599" s="585"/>
      <c r="R3599" s="585"/>
      <c r="S3599" s="814"/>
      <c r="T3599" s="814"/>
      <c r="U3599" s="814"/>
      <c r="V3599" s="814"/>
    </row>
    <row r="3600" spans="1:22" ht="15.75" hidden="1" customHeight="1" thickBot="1" x14ac:dyDescent="0.25">
      <c r="A3600" s="580" t="str">
        <f t="shared" si="313"/>
        <v/>
      </c>
      <c r="B3600" s="814"/>
      <c r="C3600" s="814"/>
      <c r="D3600" s="814"/>
      <c r="E3600" s="814"/>
      <c r="F3600" s="814"/>
      <c r="G3600" s="814"/>
      <c r="H3600" s="814"/>
      <c r="I3600" s="814"/>
      <c r="J3600" s="814"/>
      <c r="K3600" s="814"/>
      <c r="L3600" s="814"/>
      <c r="M3600" s="814"/>
      <c r="N3600" s="814"/>
      <c r="O3600" s="579">
        <f t="shared" si="311"/>
        <v>0</v>
      </c>
      <c r="P3600" s="585" t="e">
        <f t="shared" si="312"/>
        <v>#N/A</v>
      </c>
      <c r="Q3600" s="585"/>
      <c r="R3600" s="585"/>
      <c r="S3600" s="814"/>
      <c r="T3600" s="814"/>
      <c r="U3600" s="814"/>
      <c r="V3600" s="814"/>
    </row>
    <row r="3601" spans="1:22" ht="15.75" hidden="1" customHeight="1" thickBot="1" x14ac:dyDescent="0.25">
      <c r="A3601" s="580" t="str">
        <f t="shared" si="313"/>
        <v/>
      </c>
      <c r="B3601" s="814"/>
      <c r="C3601" s="814"/>
      <c r="D3601" s="814"/>
      <c r="E3601" s="814"/>
      <c r="F3601" s="814"/>
      <c r="G3601" s="814"/>
      <c r="H3601" s="814"/>
      <c r="I3601" s="814"/>
      <c r="J3601" s="814"/>
      <c r="K3601" s="814"/>
      <c r="L3601" s="814"/>
      <c r="M3601" s="814"/>
      <c r="N3601" s="814"/>
      <c r="O3601" s="579">
        <f t="shared" si="311"/>
        <v>0</v>
      </c>
      <c r="P3601" s="585" t="e">
        <f t="shared" si="312"/>
        <v>#N/A</v>
      </c>
      <c r="Q3601" s="585"/>
      <c r="R3601" s="585"/>
      <c r="S3601" s="814"/>
      <c r="T3601" s="814"/>
      <c r="U3601" s="814"/>
      <c r="V3601" s="814"/>
    </row>
    <row r="3602" spans="1:22" ht="15.75" hidden="1" customHeight="1" thickBot="1" x14ac:dyDescent="0.25">
      <c r="A3602" s="580" t="str">
        <f t="shared" si="313"/>
        <v/>
      </c>
      <c r="B3602" s="814"/>
      <c r="C3602" s="814"/>
      <c r="D3602" s="814"/>
      <c r="E3602" s="814"/>
      <c r="F3602" s="814"/>
      <c r="G3602" s="814"/>
      <c r="H3602" s="814"/>
      <c r="I3602" s="814"/>
      <c r="J3602" s="814"/>
      <c r="K3602" s="814"/>
      <c r="L3602" s="814"/>
      <c r="M3602" s="814"/>
      <c r="N3602" s="814"/>
      <c r="O3602" s="579">
        <f t="shared" si="311"/>
        <v>0</v>
      </c>
      <c r="P3602" s="585" t="e">
        <f t="shared" si="312"/>
        <v>#N/A</v>
      </c>
      <c r="Q3602" s="585"/>
      <c r="R3602" s="585"/>
      <c r="S3602" s="814"/>
      <c r="T3602" s="814"/>
      <c r="U3602" s="814"/>
      <c r="V3602" s="814"/>
    </row>
    <row r="3603" spans="1:22" ht="15.75" hidden="1" customHeight="1" thickBot="1" x14ac:dyDescent="0.25">
      <c r="A3603" s="580" t="str">
        <f t="shared" si="313"/>
        <v/>
      </c>
      <c r="B3603" s="814"/>
      <c r="C3603" s="814"/>
      <c r="D3603" s="814"/>
      <c r="E3603" s="814"/>
      <c r="F3603" s="814"/>
      <c r="G3603" s="814"/>
      <c r="H3603" s="814"/>
      <c r="I3603" s="814"/>
      <c r="J3603" s="814"/>
      <c r="K3603" s="814"/>
      <c r="L3603" s="814"/>
      <c r="M3603" s="814"/>
      <c r="N3603" s="814"/>
      <c r="O3603" s="579">
        <f t="shared" si="311"/>
        <v>0</v>
      </c>
      <c r="P3603" s="585" t="e">
        <f t="shared" si="312"/>
        <v>#N/A</v>
      </c>
      <c r="Q3603" s="585"/>
      <c r="R3603" s="585"/>
      <c r="S3603" s="814"/>
      <c r="T3603" s="814"/>
      <c r="U3603" s="814"/>
      <c r="V3603" s="814"/>
    </row>
    <row r="3604" spans="1:22" ht="15.75" hidden="1" customHeight="1" thickBot="1" x14ac:dyDescent="0.25">
      <c r="A3604" s="580" t="str">
        <f t="shared" si="313"/>
        <v/>
      </c>
      <c r="B3604" s="814"/>
      <c r="C3604" s="814"/>
      <c r="D3604" s="814"/>
      <c r="E3604" s="814"/>
      <c r="F3604" s="814"/>
      <c r="G3604" s="814"/>
      <c r="H3604" s="814"/>
      <c r="I3604" s="814"/>
      <c r="J3604" s="814"/>
      <c r="K3604" s="814"/>
      <c r="L3604" s="814"/>
      <c r="M3604" s="814"/>
      <c r="N3604" s="814"/>
      <c r="O3604" s="579">
        <f t="shared" si="311"/>
        <v>0</v>
      </c>
      <c r="P3604" s="585" t="e">
        <f t="shared" si="312"/>
        <v>#N/A</v>
      </c>
      <c r="Q3604" s="585"/>
      <c r="R3604" s="585"/>
      <c r="S3604" s="814"/>
      <c r="T3604" s="814"/>
      <c r="U3604" s="814"/>
      <c r="V3604" s="814"/>
    </row>
    <row r="3605" spans="1:22" ht="15.75" hidden="1" customHeight="1" thickBot="1" x14ac:dyDescent="0.25">
      <c r="A3605" s="580" t="str">
        <f t="shared" si="313"/>
        <v/>
      </c>
      <c r="B3605" s="814"/>
      <c r="C3605" s="814"/>
      <c r="D3605" s="814"/>
      <c r="E3605" s="814"/>
      <c r="F3605" s="814"/>
      <c r="G3605" s="814"/>
      <c r="H3605" s="814"/>
      <c r="I3605" s="814"/>
      <c r="J3605" s="814"/>
      <c r="K3605" s="814"/>
      <c r="L3605" s="814"/>
      <c r="M3605" s="814"/>
      <c r="N3605" s="814"/>
      <c r="O3605" s="579">
        <f t="shared" si="311"/>
        <v>0</v>
      </c>
      <c r="P3605" s="585" t="e">
        <f t="shared" si="312"/>
        <v>#N/A</v>
      </c>
      <c r="Q3605" s="585"/>
      <c r="R3605" s="585"/>
      <c r="S3605" s="814"/>
      <c r="T3605" s="814"/>
      <c r="U3605" s="814"/>
      <c r="V3605" s="814"/>
    </row>
    <row r="3606" spans="1:22" ht="15.75" hidden="1" customHeight="1" thickBot="1" x14ac:dyDescent="0.25">
      <c r="A3606" s="580" t="str">
        <f t="shared" si="313"/>
        <v/>
      </c>
      <c r="B3606" s="814"/>
      <c r="C3606" s="814"/>
      <c r="D3606" s="814"/>
      <c r="E3606" s="814"/>
      <c r="F3606" s="814"/>
      <c r="G3606" s="814"/>
      <c r="H3606" s="814"/>
      <c r="I3606" s="814"/>
      <c r="J3606" s="814"/>
      <c r="K3606" s="814"/>
      <c r="L3606" s="814"/>
      <c r="M3606" s="814"/>
      <c r="N3606" s="814"/>
      <c r="O3606" s="579">
        <f t="shared" si="311"/>
        <v>0</v>
      </c>
      <c r="P3606" s="585" t="e">
        <f t="shared" si="312"/>
        <v>#N/A</v>
      </c>
      <c r="Q3606" s="585"/>
      <c r="R3606" s="585"/>
      <c r="S3606" s="814"/>
      <c r="T3606" s="814"/>
      <c r="U3606" s="814"/>
      <c r="V3606" s="814"/>
    </row>
    <row r="3607" spans="1:22" ht="15.75" hidden="1" customHeight="1" thickBot="1" x14ac:dyDescent="0.25">
      <c r="A3607" s="580" t="str">
        <f t="shared" si="313"/>
        <v/>
      </c>
      <c r="B3607" s="814"/>
      <c r="C3607" s="814"/>
      <c r="D3607" s="814"/>
      <c r="E3607" s="814"/>
      <c r="F3607" s="814"/>
      <c r="G3607" s="814"/>
      <c r="H3607" s="814"/>
      <c r="I3607" s="814"/>
      <c r="J3607" s="814"/>
      <c r="K3607" s="814"/>
      <c r="L3607" s="814"/>
      <c r="M3607" s="814"/>
      <c r="N3607" s="814"/>
      <c r="O3607" s="579">
        <f t="shared" si="311"/>
        <v>0</v>
      </c>
      <c r="P3607" s="585" t="e">
        <f t="shared" si="312"/>
        <v>#N/A</v>
      </c>
      <c r="Q3607" s="585"/>
      <c r="R3607" s="585"/>
      <c r="S3607" s="814"/>
      <c r="T3607" s="814"/>
      <c r="U3607" s="814"/>
      <c r="V3607" s="814"/>
    </row>
    <row r="3608" spans="1:22" ht="15.75" hidden="1" customHeight="1" thickBot="1" x14ac:dyDescent="0.25">
      <c r="A3608" s="580" t="str">
        <f t="shared" si="313"/>
        <v/>
      </c>
      <c r="B3608" s="814"/>
      <c r="C3608" s="814"/>
      <c r="D3608" s="814"/>
      <c r="E3608" s="814"/>
      <c r="F3608" s="814"/>
      <c r="G3608" s="814"/>
      <c r="H3608" s="814"/>
      <c r="I3608" s="814"/>
      <c r="J3608" s="814"/>
      <c r="K3608" s="814"/>
      <c r="L3608" s="814"/>
      <c r="M3608" s="814"/>
      <c r="N3608" s="814"/>
      <c r="O3608" s="579">
        <f t="shared" si="311"/>
        <v>0</v>
      </c>
      <c r="P3608" s="585" t="e">
        <f t="shared" si="312"/>
        <v>#N/A</v>
      </c>
      <c r="Q3608" s="585"/>
      <c r="R3608" s="585"/>
      <c r="S3608" s="814"/>
      <c r="T3608" s="814"/>
      <c r="U3608" s="814"/>
      <c r="V3608" s="814"/>
    </row>
    <row r="3609" spans="1:22" ht="15.75" hidden="1" customHeight="1" thickBot="1" x14ac:dyDescent="0.25">
      <c r="A3609" s="580" t="str">
        <f t="shared" si="313"/>
        <v/>
      </c>
      <c r="B3609" s="814"/>
      <c r="C3609" s="814"/>
      <c r="D3609" s="814"/>
      <c r="E3609" s="814"/>
      <c r="F3609" s="814"/>
      <c r="G3609" s="814"/>
      <c r="H3609" s="814"/>
      <c r="I3609" s="814"/>
      <c r="J3609" s="814"/>
      <c r="K3609" s="814"/>
      <c r="L3609" s="814"/>
      <c r="M3609" s="814"/>
      <c r="N3609" s="814"/>
      <c r="O3609" s="579">
        <f t="shared" si="311"/>
        <v>0</v>
      </c>
      <c r="P3609" s="585" t="e">
        <f t="shared" si="312"/>
        <v>#N/A</v>
      </c>
      <c r="Q3609" s="585"/>
      <c r="R3609" s="585"/>
      <c r="S3609" s="814"/>
      <c r="T3609" s="814"/>
      <c r="U3609" s="814"/>
      <c r="V3609" s="814"/>
    </row>
    <row r="3610" spans="1:22" ht="15.75" hidden="1" customHeight="1" thickBot="1" x14ac:dyDescent="0.25">
      <c r="A3610" s="580" t="str">
        <f t="shared" si="313"/>
        <v/>
      </c>
      <c r="B3610" s="814"/>
      <c r="C3610" s="814"/>
      <c r="D3610" s="814"/>
      <c r="E3610" s="814"/>
      <c r="F3610" s="814"/>
      <c r="G3610" s="814"/>
      <c r="H3610" s="814"/>
      <c r="I3610" s="814"/>
      <c r="J3610" s="814"/>
      <c r="K3610" s="814"/>
      <c r="L3610" s="814"/>
      <c r="M3610" s="814"/>
      <c r="N3610" s="814"/>
      <c r="O3610" s="579">
        <f t="shared" si="311"/>
        <v>0</v>
      </c>
      <c r="P3610" s="585" t="e">
        <f t="shared" si="312"/>
        <v>#N/A</v>
      </c>
      <c r="Q3610" s="585"/>
      <c r="R3610" s="585"/>
      <c r="S3610" s="814"/>
      <c r="T3610" s="814"/>
      <c r="U3610" s="814"/>
      <c r="V3610" s="814"/>
    </row>
    <row r="3611" spans="1:22" ht="15.75" hidden="1" customHeight="1" thickBot="1" x14ac:dyDescent="0.25">
      <c r="A3611" s="580" t="str">
        <f t="shared" si="313"/>
        <v/>
      </c>
      <c r="B3611" s="814"/>
      <c r="C3611" s="814"/>
      <c r="D3611" s="814"/>
      <c r="E3611" s="814"/>
      <c r="F3611" s="814"/>
      <c r="G3611" s="814"/>
      <c r="H3611" s="814"/>
      <c r="I3611" s="814"/>
      <c r="J3611" s="814"/>
      <c r="K3611" s="814"/>
      <c r="L3611" s="814"/>
      <c r="M3611" s="814"/>
      <c r="N3611" s="814"/>
      <c r="O3611" s="579">
        <f t="shared" si="311"/>
        <v>0</v>
      </c>
      <c r="P3611" s="585" t="e">
        <f t="shared" si="312"/>
        <v>#N/A</v>
      </c>
      <c r="Q3611" s="585"/>
      <c r="R3611" s="585"/>
      <c r="S3611" s="814"/>
      <c r="T3611" s="814"/>
      <c r="U3611" s="814"/>
      <c r="V3611" s="814"/>
    </row>
    <row r="3612" spans="1:22" ht="15.75" hidden="1" customHeight="1" thickBot="1" x14ac:dyDescent="0.25">
      <c r="A3612" s="580" t="str">
        <f t="shared" si="313"/>
        <v/>
      </c>
      <c r="B3612" s="814"/>
      <c r="C3612" s="814"/>
      <c r="D3612" s="814"/>
      <c r="E3612" s="814"/>
      <c r="F3612" s="814"/>
      <c r="G3612" s="814"/>
      <c r="H3612" s="814"/>
      <c r="I3612" s="814"/>
      <c r="J3612" s="814"/>
      <c r="K3612" s="814"/>
      <c r="L3612" s="814"/>
      <c r="M3612" s="814"/>
      <c r="N3612" s="814"/>
      <c r="O3612" s="579">
        <f t="shared" si="311"/>
        <v>0</v>
      </c>
      <c r="P3612" s="585" t="e">
        <f t="shared" si="312"/>
        <v>#N/A</v>
      </c>
      <c r="Q3612" s="585"/>
      <c r="R3612" s="585"/>
      <c r="S3612" s="814"/>
      <c r="T3612" s="814"/>
      <c r="U3612" s="814"/>
      <c r="V3612" s="814"/>
    </row>
    <row r="3613" spans="1:22" ht="15.75" hidden="1" customHeight="1" thickBot="1" x14ac:dyDescent="0.25">
      <c r="A3613" s="580" t="str">
        <f t="shared" si="313"/>
        <v/>
      </c>
      <c r="B3613" s="814"/>
      <c r="C3613" s="814"/>
      <c r="D3613" s="814"/>
      <c r="E3613" s="814"/>
      <c r="F3613" s="814"/>
      <c r="G3613" s="814"/>
      <c r="H3613" s="814"/>
      <c r="I3613" s="814"/>
      <c r="J3613" s="814"/>
      <c r="K3613" s="814"/>
      <c r="L3613" s="814"/>
      <c r="M3613" s="814"/>
      <c r="N3613" s="814"/>
      <c r="O3613" s="579">
        <f t="shared" si="311"/>
        <v>0</v>
      </c>
      <c r="P3613" s="585" t="e">
        <f t="shared" si="312"/>
        <v>#N/A</v>
      </c>
      <c r="Q3613" s="585"/>
      <c r="R3613" s="585"/>
      <c r="S3613" s="814"/>
      <c r="T3613" s="814"/>
      <c r="U3613" s="814"/>
      <c r="V3613" s="814"/>
    </row>
    <row r="3614" spans="1:22" ht="15.75" hidden="1" customHeight="1" thickBot="1" x14ac:dyDescent="0.25">
      <c r="A3614" s="580" t="str">
        <f t="shared" si="313"/>
        <v/>
      </c>
      <c r="B3614" s="814"/>
      <c r="C3614" s="814"/>
      <c r="D3614" s="814"/>
      <c r="E3614" s="814"/>
      <c r="F3614" s="814"/>
      <c r="G3614" s="814"/>
      <c r="H3614" s="814"/>
      <c r="I3614" s="814"/>
      <c r="J3614" s="814"/>
      <c r="K3614" s="814"/>
      <c r="L3614" s="814"/>
      <c r="M3614" s="814"/>
      <c r="N3614" s="814"/>
      <c r="O3614" s="579">
        <f t="shared" si="311"/>
        <v>0</v>
      </c>
      <c r="P3614" s="585" t="e">
        <f t="shared" si="312"/>
        <v>#N/A</v>
      </c>
      <c r="Q3614" s="585"/>
      <c r="R3614" s="585"/>
      <c r="S3614" s="814"/>
      <c r="T3614" s="814"/>
      <c r="U3614" s="814"/>
      <c r="V3614" s="814"/>
    </row>
    <row r="3615" spans="1:22" ht="15.75" hidden="1" customHeight="1" thickBot="1" x14ac:dyDescent="0.25">
      <c r="A3615" s="580" t="str">
        <f t="shared" si="313"/>
        <v/>
      </c>
      <c r="B3615" s="814"/>
      <c r="C3615" s="814"/>
      <c r="D3615" s="814"/>
      <c r="E3615" s="814"/>
      <c r="F3615" s="814"/>
      <c r="G3615" s="814"/>
      <c r="H3615" s="814"/>
      <c r="I3615" s="814"/>
      <c r="J3615" s="814"/>
      <c r="K3615" s="814"/>
      <c r="L3615" s="814"/>
      <c r="M3615" s="814"/>
      <c r="N3615" s="814"/>
      <c r="O3615" s="579">
        <f t="shared" si="311"/>
        <v>0</v>
      </c>
      <c r="P3615" s="585" t="e">
        <f t="shared" si="312"/>
        <v>#N/A</v>
      </c>
      <c r="Q3615" s="585"/>
      <c r="R3615" s="585"/>
      <c r="S3615" s="814"/>
      <c r="T3615" s="814"/>
      <c r="U3615" s="814"/>
      <c r="V3615" s="814"/>
    </row>
    <row r="3616" spans="1:22" ht="15.75" hidden="1" customHeight="1" thickBot="1" x14ac:dyDescent="0.25">
      <c r="A3616" s="580" t="str">
        <f t="shared" si="313"/>
        <v/>
      </c>
      <c r="B3616" s="814"/>
      <c r="C3616" s="814"/>
      <c r="D3616" s="814"/>
      <c r="E3616" s="814"/>
      <c r="F3616" s="814"/>
      <c r="G3616" s="814"/>
      <c r="H3616" s="814"/>
      <c r="I3616" s="814"/>
      <c r="J3616" s="814"/>
      <c r="K3616" s="814"/>
      <c r="L3616" s="814"/>
      <c r="M3616" s="814"/>
      <c r="N3616" s="814"/>
      <c r="O3616" s="579">
        <f t="shared" si="311"/>
        <v>0</v>
      </c>
      <c r="P3616" s="585" t="e">
        <f t="shared" si="312"/>
        <v>#N/A</v>
      </c>
      <c r="Q3616" s="585"/>
      <c r="R3616" s="585"/>
      <c r="S3616" s="814"/>
      <c r="T3616" s="814"/>
      <c r="U3616" s="814"/>
      <c r="V3616" s="814"/>
    </row>
    <row r="3617" spans="1:22" ht="15.75" hidden="1" customHeight="1" thickBot="1" x14ac:dyDescent="0.25">
      <c r="A3617" s="580" t="str">
        <f t="shared" si="313"/>
        <v/>
      </c>
      <c r="B3617" s="814"/>
      <c r="C3617" s="814"/>
      <c r="D3617" s="814"/>
      <c r="E3617" s="814"/>
      <c r="F3617" s="814"/>
      <c r="G3617" s="814"/>
      <c r="H3617" s="814"/>
      <c r="I3617" s="814"/>
      <c r="J3617" s="814"/>
      <c r="K3617" s="814"/>
      <c r="L3617" s="814"/>
      <c r="M3617" s="814"/>
      <c r="N3617" s="814"/>
      <c r="O3617" s="579">
        <f t="shared" si="311"/>
        <v>0</v>
      </c>
      <c r="P3617" s="585" t="e">
        <f t="shared" si="312"/>
        <v>#N/A</v>
      </c>
      <c r="Q3617" s="585"/>
      <c r="R3617" s="585"/>
      <c r="S3617" s="814"/>
      <c r="T3617" s="814"/>
      <c r="U3617" s="814"/>
      <c r="V3617" s="814"/>
    </row>
    <row r="3618" spans="1:22" ht="15.75" hidden="1" customHeight="1" thickBot="1" x14ac:dyDescent="0.25">
      <c r="A3618" s="580" t="str">
        <f t="shared" si="313"/>
        <v/>
      </c>
      <c r="B3618" s="814"/>
      <c r="C3618" s="814"/>
      <c r="D3618" s="814"/>
      <c r="E3618" s="814"/>
      <c r="F3618" s="814"/>
      <c r="G3618" s="814"/>
      <c r="H3618" s="814"/>
      <c r="I3618" s="814"/>
      <c r="J3618" s="814"/>
      <c r="K3618" s="814"/>
      <c r="L3618" s="814"/>
      <c r="M3618" s="814"/>
      <c r="N3618" s="814"/>
      <c r="O3618" s="579">
        <f t="shared" si="311"/>
        <v>0</v>
      </c>
      <c r="P3618" s="585" t="e">
        <f t="shared" si="312"/>
        <v>#N/A</v>
      </c>
      <c r="Q3618" s="585"/>
      <c r="R3618" s="585"/>
      <c r="S3618" s="814"/>
      <c r="T3618" s="814"/>
      <c r="U3618" s="814"/>
      <c r="V3618" s="814"/>
    </row>
    <row r="3619" spans="1:22" ht="15.75" hidden="1" customHeight="1" thickBot="1" x14ac:dyDescent="0.25">
      <c r="A3619" s="580" t="str">
        <f t="shared" si="313"/>
        <v/>
      </c>
      <c r="B3619" s="814"/>
      <c r="C3619" s="814"/>
      <c r="D3619" s="814"/>
      <c r="E3619" s="814"/>
      <c r="F3619" s="814"/>
      <c r="G3619" s="814"/>
      <c r="H3619" s="814"/>
      <c r="I3619" s="814"/>
      <c r="J3619" s="814"/>
      <c r="K3619" s="814"/>
      <c r="L3619" s="814"/>
      <c r="M3619" s="814"/>
      <c r="N3619" s="814"/>
      <c r="O3619" s="579">
        <f t="shared" si="311"/>
        <v>0</v>
      </c>
      <c r="P3619" s="585" t="e">
        <f t="shared" si="312"/>
        <v>#N/A</v>
      </c>
      <c r="Q3619" s="585"/>
      <c r="R3619" s="585"/>
      <c r="S3619" s="814"/>
      <c r="T3619" s="814"/>
      <c r="U3619" s="814"/>
      <c r="V3619" s="814"/>
    </row>
    <row r="3620" spans="1:22" ht="15.75" hidden="1" customHeight="1" thickBot="1" x14ac:dyDescent="0.25">
      <c r="A3620" s="580" t="str">
        <f t="shared" si="313"/>
        <v/>
      </c>
      <c r="B3620" s="814"/>
      <c r="C3620" s="814"/>
      <c r="D3620" s="814"/>
      <c r="E3620" s="814"/>
      <c r="F3620" s="814"/>
      <c r="G3620" s="814"/>
      <c r="H3620" s="814"/>
      <c r="I3620" s="814"/>
      <c r="J3620" s="814"/>
      <c r="K3620" s="814"/>
      <c r="L3620" s="814"/>
      <c r="M3620" s="814"/>
      <c r="N3620" s="814"/>
      <c r="O3620" s="579">
        <f t="shared" si="311"/>
        <v>0</v>
      </c>
      <c r="P3620" s="585" t="e">
        <f t="shared" si="312"/>
        <v>#N/A</v>
      </c>
      <c r="Q3620" s="585"/>
      <c r="R3620" s="585"/>
      <c r="S3620" s="814"/>
      <c r="T3620" s="814"/>
      <c r="U3620" s="814"/>
      <c r="V3620" s="814"/>
    </row>
    <row r="3621" spans="1:22" ht="15.75" hidden="1" customHeight="1" thickBot="1" x14ac:dyDescent="0.25">
      <c r="A3621" s="580" t="str">
        <f t="shared" si="313"/>
        <v/>
      </c>
      <c r="B3621" s="814"/>
      <c r="C3621" s="814"/>
      <c r="D3621" s="814"/>
      <c r="E3621" s="814"/>
      <c r="F3621" s="814"/>
      <c r="G3621" s="814"/>
      <c r="H3621" s="814"/>
      <c r="I3621" s="814"/>
      <c r="J3621" s="814"/>
      <c r="K3621" s="814"/>
      <c r="L3621" s="814"/>
      <c r="M3621" s="814"/>
      <c r="N3621" s="814"/>
      <c r="O3621" s="579">
        <f t="shared" si="311"/>
        <v>0</v>
      </c>
      <c r="P3621" s="585" t="e">
        <f t="shared" si="312"/>
        <v>#N/A</v>
      </c>
      <c r="Q3621" s="585"/>
      <c r="R3621" s="585"/>
      <c r="S3621" s="814"/>
      <c r="T3621" s="814"/>
      <c r="U3621" s="814"/>
      <c r="V3621" s="814"/>
    </row>
    <row r="3622" spans="1:22" ht="15.75" hidden="1" customHeight="1" thickBot="1" x14ac:dyDescent="0.25">
      <c r="A3622" s="580" t="str">
        <f t="shared" si="313"/>
        <v/>
      </c>
      <c r="B3622" s="814"/>
      <c r="C3622" s="814"/>
      <c r="D3622" s="814"/>
      <c r="E3622" s="814"/>
      <c r="F3622" s="814"/>
      <c r="G3622" s="814"/>
      <c r="H3622" s="814"/>
      <c r="I3622" s="814"/>
      <c r="J3622" s="814"/>
      <c r="K3622" s="814"/>
      <c r="L3622" s="814"/>
      <c r="M3622" s="814"/>
      <c r="N3622" s="814"/>
      <c r="O3622" s="579">
        <f t="shared" si="311"/>
        <v>0</v>
      </c>
      <c r="P3622" s="585" t="e">
        <f t="shared" si="312"/>
        <v>#N/A</v>
      </c>
      <c r="Q3622" s="585"/>
      <c r="R3622" s="585"/>
      <c r="S3622" s="814"/>
      <c r="T3622" s="814"/>
      <c r="U3622" s="814"/>
      <c r="V3622" s="814"/>
    </row>
    <row r="3623" spans="1:22" ht="15.75" hidden="1" customHeight="1" thickBot="1" x14ac:dyDescent="0.25">
      <c r="A3623" s="580" t="str">
        <f t="shared" si="313"/>
        <v/>
      </c>
      <c r="B3623" s="814"/>
      <c r="C3623" s="814"/>
      <c r="D3623" s="814"/>
      <c r="E3623" s="814"/>
      <c r="F3623" s="814"/>
      <c r="G3623" s="814"/>
      <c r="H3623" s="814"/>
      <c r="I3623" s="814"/>
      <c r="J3623" s="814"/>
      <c r="K3623" s="814"/>
      <c r="L3623" s="814"/>
      <c r="M3623" s="814"/>
      <c r="N3623" s="814"/>
      <c r="O3623" s="579">
        <f t="shared" si="311"/>
        <v>0</v>
      </c>
      <c r="P3623" s="585" t="e">
        <f t="shared" si="312"/>
        <v>#N/A</v>
      </c>
      <c r="Q3623" s="585"/>
      <c r="R3623" s="585"/>
      <c r="S3623" s="814"/>
      <c r="T3623" s="814"/>
      <c r="U3623" s="814"/>
      <c r="V3623" s="814"/>
    </row>
    <row r="3624" spans="1:22" ht="15.75" hidden="1" customHeight="1" thickBot="1" x14ac:dyDescent="0.25">
      <c r="A3624" s="580" t="str">
        <f t="shared" si="313"/>
        <v/>
      </c>
      <c r="B3624" s="814"/>
      <c r="C3624" s="814"/>
      <c r="D3624" s="814"/>
      <c r="E3624" s="814"/>
      <c r="F3624" s="814"/>
      <c r="G3624" s="814"/>
      <c r="H3624" s="814"/>
      <c r="I3624" s="814"/>
      <c r="J3624" s="814"/>
      <c r="K3624" s="814"/>
      <c r="L3624" s="814"/>
      <c r="M3624" s="814"/>
      <c r="N3624" s="814"/>
      <c r="O3624" s="579">
        <f t="shared" si="311"/>
        <v>0</v>
      </c>
      <c r="P3624" s="585" t="e">
        <f t="shared" si="312"/>
        <v>#N/A</v>
      </c>
      <c r="Q3624" s="585"/>
      <c r="R3624" s="585"/>
      <c r="S3624" s="814"/>
      <c r="T3624" s="814"/>
      <c r="U3624" s="814"/>
      <c r="V3624" s="814"/>
    </row>
    <row r="3625" spans="1:22" ht="15.75" hidden="1" customHeight="1" thickBot="1" x14ac:dyDescent="0.25">
      <c r="A3625" s="580" t="str">
        <f t="shared" si="313"/>
        <v/>
      </c>
      <c r="B3625" s="814"/>
      <c r="C3625" s="814"/>
      <c r="D3625" s="814"/>
      <c r="E3625" s="814"/>
      <c r="F3625" s="814"/>
      <c r="G3625" s="814"/>
      <c r="H3625" s="814"/>
      <c r="I3625" s="814"/>
      <c r="J3625" s="814"/>
      <c r="K3625" s="814"/>
      <c r="L3625" s="814"/>
      <c r="M3625" s="814"/>
      <c r="N3625" s="814"/>
      <c r="O3625" s="579">
        <f t="shared" si="311"/>
        <v>0</v>
      </c>
      <c r="P3625" s="585" t="e">
        <f t="shared" si="312"/>
        <v>#N/A</v>
      </c>
      <c r="Q3625" s="585"/>
      <c r="R3625" s="585"/>
      <c r="S3625" s="814"/>
      <c r="T3625" s="814"/>
      <c r="U3625" s="814"/>
      <c r="V3625" s="814"/>
    </row>
    <row r="3626" spans="1:22" ht="15.75" hidden="1" customHeight="1" thickBot="1" x14ac:dyDescent="0.25">
      <c r="A3626" s="580" t="str">
        <f t="shared" si="313"/>
        <v/>
      </c>
      <c r="B3626" s="814"/>
      <c r="C3626" s="814"/>
      <c r="D3626" s="814"/>
      <c r="E3626" s="814"/>
      <c r="F3626" s="814"/>
      <c r="G3626" s="814"/>
      <c r="H3626" s="814"/>
      <c r="I3626" s="814"/>
      <c r="J3626" s="814"/>
      <c r="K3626" s="814"/>
      <c r="L3626" s="814"/>
      <c r="M3626" s="814"/>
      <c r="N3626" s="814"/>
      <c r="O3626" s="579">
        <f t="shared" si="311"/>
        <v>0</v>
      </c>
      <c r="P3626" s="585" t="e">
        <f t="shared" si="312"/>
        <v>#N/A</v>
      </c>
      <c r="Q3626" s="585"/>
      <c r="R3626" s="585"/>
      <c r="S3626" s="814"/>
      <c r="T3626" s="814"/>
      <c r="U3626" s="814"/>
      <c r="V3626" s="814"/>
    </row>
    <row r="3627" spans="1:22" ht="15.75" hidden="1" customHeight="1" thickBot="1" x14ac:dyDescent="0.25">
      <c r="A3627" s="580" t="str">
        <f t="shared" si="313"/>
        <v/>
      </c>
      <c r="B3627" s="814"/>
      <c r="C3627" s="814"/>
      <c r="D3627" s="814"/>
      <c r="E3627" s="814"/>
      <c r="F3627" s="814"/>
      <c r="G3627" s="814"/>
      <c r="H3627" s="814"/>
      <c r="I3627" s="814"/>
      <c r="J3627" s="814"/>
      <c r="K3627" s="814"/>
      <c r="L3627" s="814"/>
      <c r="M3627" s="814"/>
      <c r="N3627" s="814"/>
      <c r="O3627" s="579">
        <f t="shared" si="311"/>
        <v>0</v>
      </c>
      <c r="P3627" s="585" t="e">
        <f t="shared" si="312"/>
        <v>#N/A</v>
      </c>
      <c r="Q3627" s="585"/>
      <c r="R3627" s="585"/>
      <c r="S3627" s="814"/>
      <c r="T3627" s="814"/>
      <c r="U3627" s="814"/>
      <c r="V3627" s="814"/>
    </row>
    <row r="3628" spans="1:22" ht="15.75" hidden="1" customHeight="1" thickBot="1" x14ac:dyDescent="0.25">
      <c r="A3628" s="580" t="str">
        <f t="shared" si="313"/>
        <v/>
      </c>
      <c r="B3628" s="814"/>
      <c r="C3628" s="814"/>
      <c r="D3628" s="814"/>
      <c r="E3628" s="814"/>
      <c r="F3628" s="814"/>
      <c r="G3628" s="814"/>
      <c r="H3628" s="814"/>
      <c r="I3628" s="814"/>
      <c r="J3628" s="814"/>
      <c r="K3628" s="814"/>
      <c r="L3628" s="814"/>
      <c r="M3628" s="814"/>
      <c r="N3628" s="814"/>
      <c r="O3628" s="579">
        <f t="shared" si="311"/>
        <v>0</v>
      </c>
      <c r="P3628" s="585" t="e">
        <f t="shared" si="312"/>
        <v>#N/A</v>
      </c>
      <c r="Q3628" s="585"/>
      <c r="R3628" s="585"/>
      <c r="S3628" s="814"/>
      <c r="T3628" s="814"/>
      <c r="U3628" s="814"/>
      <c r="V3628" s="814"/>
    </row>
    <row r="3629" spans="1:22" ht="15.75" hidden="1" customHeight="1" thickBot="1" x14ac:dyDescent="0.25">
      <c r="A3629" s="580" t="str">
        <f t="shared" si="313"/>
        <v/>
      </c>
      <c r="B3629" s="814"/>
      <c r="C3629" s="814"/>
      <c r="D3629" s="814"/>
      <c r="E3629" s="814"/>
      <c r="F3629" s="814"/>
      <c r="G3629" s="814"/>
      <c r="H3629" s="814"/>
      <c r="I3629" s="814"/>
      <c r="J3629" s="814"/>
      <c r="K3629" s="814"/>
      <c r="L3629" s="814"/>
      <c r="M3629" s="814"/>
      <c r="N3629" s="814"/>
      <c r="O3629" s="579">
        <f t="shared" si="311"/>
        <v>0</v>
      </c>
      <c r="P3629" s="585" t="e">
        <f t="shared" si="312"/>
        <v>#N/A</v>
      </c>
      <c r="Q3629" s="585"/>
      <c r="R3629" s="585"/>
      <c r="S3629" s="814"/>
      <c r="T3629" s="814"/>
      <c r="U3629" s="814"/>
      <c r="V3629" s="814"/>
    </row>
    <row r="3630" spans="1:22" ht="15.75" hidden="1" customHeight="1" thickBot="1" x14ac:dyDescent="0.25">
      <c r="A3630" s="580" t="str">
        <f t="shared" si="313"/>
        <v/>
      </c>
      <c r="B3630" s="814"/>
      <c r="C3630" s="814"/>
      <c r="D3630" s="814"/>
      <c r="E3630" s="814"/>
      <c r="F3630" s="814"/>
      <c r="G3630" s="814"/>
      <c r="H3630" s="814"/>
      <c r="I3630" s="814"/>
      <c r="J3630" s="814"/>
      <c r="K3630" s="814"/>
      <c r="L3630" s="814"/>
      <c r="M3630" s="814"/>
      <c r="N3630" s="814"/>
      <c r="O3630" s="579">
        <f t="shared" si="311"/>
        <v>0</v>
      </c>
      <c r="P3630" s="585" t="e">
        <f t="shared" si="312"/>
        <v>#N/A</v>
      </c>
      <c r="Q3630" s="585"/>
      <c r="R3630" s="585"/>
      <c r="S3630" s="814"/>
      <c r="T3630" s="814"/>
      <c r="U3630" s="814"/>
      <c r="V3630" s="814"/>
    </row>
    <row r="3631" spans="1:22" ht="15.75" hidden="1" customHeight="1" thickBot="1" x14ac:dyDescent="0.25">
      <c r="A3631" s="580" t="str">
        <f t="shared" si="313"/>
        <v/>
      </c>
      <c r="B3631" s="814"/>
      <c r="C3631" s="814"/>
      <c r="D3631" s="814"/>
      <c r="E3631" s="814"/>
      <c r="F3631" s="814"/>
      <c r="G3631" s="814"/>
      <c r="H3631" s="814"/>
      <c r="I3631" s="814"/>
      <c r="J3631" s="814"/>
      <c r="K3631" s="814"/>
      <c r="L3631" s="814"/>
      <c r="M3631" s="814"/>
      <c r="N3631" s="814"/>
      <c r="O3631" s="579">
        <f t="shared" si="311"/>
        <v>0</v>
      </c>
      <c r="P3631" s="585" t="e">
        <f t="shared" si="312"/>
        <v>#N/A</v>
      </c>
      <c r="Q3631" s="585"/>
      <c r="R3631" s="585"/>
      <c r="S3631" s="814"/>
      <c r="T3631" s="814"/>
      <c r="U3631" s="814"/>
      <c r="V3631" s="814"/>
    </row>
    <row r="3632" spans="1:22" ht="15.75" hidden="1" customHeight="1" thickBot="1" x14ac:dyDescent="0.25">
      <c r="A3632" s="580" t="str">
        <f t="shared" si="313"/>
        <v/>
      </c>
      <c r="B3632" s="814"/>
      <c r="C3632" s="814"/>
      <c r="D3632" s="814"/>
      <c r="E3632" s="814"/>
      <c r="F3632" s="814"/>
      <c r="G3632" s="814"/>
      <c r="H3632" s="814"/>
      <c r="I3632" s="814"/>
      <c r="J3632" s="814"/>
      <c r="K3632" s="814"/>
      <c r="L3632" s="814"/>
      <c r="M3632" s="814"/>
      <c r="N3632" s="814"/>
      <c r="O3632" s="579">
        <f t="shared" si="311"/>
        <v>0</v>
      </c>
      <c r="P3632" s="585" t="e">
        <f t="shared" si="312"/>
        <v>#N/A</v>
      </c>
      <c r="Q3632" s="585"/>
      <c r="R3632" s="585"/>
      <c r="S3632" s="814"/>
      <c r="T3632" s="814"/>
      <c r="U3632" s="814"/>
      <c r="V3632" s="814"/>
    </row>
    <row r="3633" spans="1:22" ht="15.75" hidden="1" customHeight="1" thickBot="1" x14ac:dyDescent="0.25">
      <c r="A3633" s="580" t="str">
        <f t="shared" si="313"/>
        <v/>
      </c>
      <c r="B3633" s="814"/>
      <c r="C3633" s="814"/>
      <c r="D3633" s="814"/>
      <c r="E3633" s="814"/>
      <c r="F3633" s="814"/>
      <c r="G3633" s="814"/>
      <c r="H3633" s="814"/>
      <c r="I3633" s="814"/>
      <c r="J3633" s="814"/>
      <c r="K3633" s="814"/>
      <c r="L3633" s="814"/>
      <c r="M3633" s="814"/>
      <c r="N3633" s="814"/>
      <c r="O3633" s="579">
        <f t="shared" si="311"/>
        <v>0</v>
      </c>
      <c r="P3633" s="585" t="e">
        <f t="shared" si="312"/>
        <v>#N/A</v>
      </c>
      <c r="Q3633" s="585"/>
      <c r="R3633" s="585"/>
      <c r="S3633" s="814"/>
      <c r="T3633" s="814"/>
      <c r="U3633" s="814"/>
      <c r="V3633" s="814"/>
    </row>
    <row r="3634" spans="1:22" ht="15.75" hidden="1" customHeight="1" thickBot="1" x14ac:dyDescent="0.25">
      <c r="A3634" s="580" t="str">
        <f t="shared" si="313"/>
        <v/>
      </c>
      <c r="B3634" s="814"/>
      <c r="C3634" s="814"/>
      <c r="D3634" s="814"/>
      <c r="E3634" s="814"/>
      <c r="F3634" s="814"/>
      <c r="G3634" s="814"/>
      <c r="H3634" s="814"/>
      <c r="I3634" s="814"/>
      <c r="J3634" s="814"/>
      <c r="K3634" s="814"/>
      <c r="L3634" s="814"/>
      <c r="M3634" s="814"/>
      <c r="N3634" s="814"/>
      <c r="O3634" s="579">
        <f t="shared" si="311"/>
        <v>0</v>
      </c>
      <c r="P3634" s="585" t="e">
        <f t="shared" si="312"/>
        <v>#N/A</v>
      </c>
      <c r="Q3634" s="585"/>
      <c r="R3634" s="585"/>
      <c r="S3634" s="814"/>
      <c r="T3634" s="814"/>
      <c r="U3634" s="814"/>
      <c r="V3634" s="814"/>
    </row>
    <row r="3635" spans="1:22" ht="15.75" hidden="1" customHeight="1" thickBot="1" x14ac:dyDescent="0.25">
      <c r="A3635" s="580" t="str">
        <f t="shared" si="313"/>
        <v/>
      </c>
      <c r="B3635" s="814"/>
      <c r="C3635" s="814"/>
      <c r="D3635" s="814"/>
      <c r="E3635" s="814"/>
      <c r="F3635" s="814"/>
      <c r="G3635" s="814"/>
      <c r="H3635" s="814"/>
      <c r="I3635" s="814"/>
      <c r="J3635" s="814"/>
      <c r="K3635" s="814"/>
      <c r="L3635" s="814"/>
      <c r="M3635" s="814"/>
      <c r="N3635" s="814"/>
      <c r="O3635" s="579">
        <f t="shared" ref="O3635:O3698" si="314">ROUNDUP(IF(N3635="PENDANT",(VLOOKUP(L3635,$E$2:$I$9,5,FALSE)*M3635)),0)</f>
        <v>0</v>
      </c>
      <c r="P3635" s="585" t="e">
        <f t="shared" ref="P3635:P3698" si="315">ROUNDUP(VLOOKUP(L3635,$E$2:$I$9,5,FALSE)*M3635,0)</f>
        <v>#N/A</v>
      </c>
      <c r="Q3635" s="585"/>
      <c r="R3635" s="585"/>
      <c r="S3635" s="814"/>
      <c r="T3635" s="814"/>
      <c r="U3635" s="814"/>
      <c r="V3635" s="814"/>
    </row>
    <row r="3636" spans="1:22" ht="15.75" hidden="1" customHeight="1" thickBot="1" x14ac:dyDescent="0.25">
      <c r="A3636" s="580" t="str">
        <f t="shared" si="313"/>
        <v/>
      </c>
      <c r="B3636" s="814"/>
      <c r="C3636" s="814"/>
      <c r="D3636" s="814"/>
      <c r="E3636" s="814"/>
      <c r="F3636" s="814"/>
      <c r="G3636" s="814"/>
      <c r="H3636" s="814"/>
      <c r="I3636" s="814"/>
      <c r="J3636" s="814"/>
      <c r="K3636" s="814"/>
      <c r="L3636" s="814"/>
      <c r="M3636" s="814"/>
      <c r="N3636" s="814"/>
      <c r="O3636" s="579">
        <f t="shared" si="314"/>
        <v>0</v>
      </c>
      <c r="P3636" s="585" t="e">
        <f t="shared" si="315"/>
        <v>#N/A</v>
      </c>
      <c r="Q3636" s="585"/>
      <c r="R3636" s="585"/>
      <c r="S3636" s="814"/>
      <c r="T3636" s="814"/>
      <c r="U3636" s="814"/>
      <c r="V3636" s="814"/>
    </row>
    <row r="3637" spans="1:22" ht="15.75" hidden="1" customHeight="1" thickBot="1" x14ac:dyDescent="0.25">
      <c r="A3637" s="580" t="str">
        <f t="shared" si="313"/>
        <v/>
      </c>
      <c r="B3637" s="814"/>
      <c r="C3637" s="814"/>
      <c r="D3637" s="814"/>
      <c r="E3637" s="814"/>
      <c r="F3637" s="814"/>
      <c r="G3637" s="814"/>
      <c r="H3637" s="814"/>
      <c r="I3637" s="814"/>
      <c r="J3637" s="814"/>
      <c r="K3637" s="814"/>
      <c r="L3637" s="814"/>
      <c r="M3637" s="814"/>
      <c r="N3637" s="814"/>
      <c r="O3637" s="579">
        <f t="shared" si="314"/>
        <v>0</v>
      </c>
      <c r="P3637" s="585" t="e">
        <f t="shared" si="315"/>
        <v>#N/A</v>
      </c>
      <c r="Q3637" s="585"/>
      <c r="R3637" s="585"/>
      <c r="S3637" s="814"/>
      <c r="T3637" s="814"/>
      <c r="U3637" s="814"/>
      <c r="V3637" s="814"/>
    </row>
    <row r="3638" spans="1:22" ht="15.75" hidden="1" customHeight="1" thickBot="1" x14ac:dyDescent="0.25">
      <c r="A3638" s="580" t="str">
        <f t="shared" si="313"/>
        <v/>
      </c>
      <c r="B3638" s="814"/>
      <c r="C3638" s="814"/>
      <c r="D3638" s="814"/>
      <c r="E3638" s="814"/>
      <c r="F3638" s="814"/>
      <c r="G3638" s="814"/>
      <c r="H3638" s="814"/>
      <c r="I3638" s="814"/>
      <c r="J3638" s="814"/>
      <c r="K3638" s="814"/>
      <c r="L3638" s="814"/>
      <c r="M3638" s="814"/>
      <c r="N3638" s="814"/>
      <c r="O3638" s="579">
        <f t="shared" si="314"/>
        <v>0</v>
      </c>
      <c r="P3638" s="585" t="e">
        <f t="shared" si="315"/>
        <v>#N/A</v>
      </c>
      <c r="Q3638" s="585"/>
      <c r="R3638" s="585"/>
      <c r="S3638" s="814"/>
      <c r="T3638" s="814"/>
      <c r="U3638" s="814"/>
      <c r="V3638" s="814"/>
    </row>
    <row r="3639" spans="1:22" ht="15.75" hidden="1" customHeight="1" thickBot="1" x14ac:dyDescent="0.25">
      <c r="A3639" s="580" t="str">
        <f t="shared" si="313"/>
        <v/>
      </c>
      <c r="B3639" s="814"/>
      <c r="C3639" s="814"/>
      <c r="D3639" s="814"/>
      <c r="E3639" s="814"/>
      <c r="F3639" s="814"/>
      <c r="G3639" s="814"/>
      <c r="H3639" s="814"/>
      <c r="I3639" s="814"/>
      <c r="J3639" s="814"/>
      <c r="K3639" s="814"/>
      <c r="L3639" s="814"/>
      <c r="M3639" s="814"/>
      <c r="N3639" s="814"/>
      <c r="O3639" s="579">
        <f t="shared" si="314"/>
        <v>0</v>
      </c>
      <c r="P3639" s="585" t="e">
        <f t="shared" si="315"/>
        <v>#N/A</v>
      </c>
      <c r="Q3639" s="585"/>
      <c r="R3639" s="585"/>
      <c r="S3639" s="814"/>
      <c r="T3639" s="814"/>
      <c r="U3639" s="814"/>
      <c r="V3639" s="814"/>
    </row>
    <row r="3640" spans="1:22" ht="15.75" hidden="1" customHeight="1" thickBot="1" x14ac:dyDescent="0.25">
      <c r="A3640" s="580" t="str">
        <f t="shared" si="313"/>
        <v/>
      </c>
      <c r="B3640" s="814"/>
      <c r="C3640" s="814"/>
      <c r="D3640" s="814"/>
      <c r="E3640" s="814"/>
      <c r="F3640" s="814"/>
      <c r="G3640" s="814"/>
      <c r="H3640" s="814"/>
      <c r="I3640" s="814"/>
      <c r="J3640" s="814"/>
      <c r="K3640" s="814"/>
      <c r="L3640" s="814"/>
      <c r="M3640" s="814"/>
      <c r="N3640" s="814"/>
      <c r="O3640" s="579">
        <f t="shared" si="314"/>
        <v>0</v>
      </c>
      <c r="P3640" s="585" t="e">
        <f t="shared" si="315"/>
        <v>#N/A</v>
      </c>
      <c r="Q3640" s="585"/>
      <c r="R3640" s="585"/>
      <c r="S3640" s="814"/>
      <c r="T3640" s="814"/>
      <c r="U3640" s="814"/>
      <c r="V3640" s="814"/>
    </row>
    <row r="3641" spans="1:22" ht="15.75" hidden="1" customHeight="1" thickBot="1" x14ac:dyDescent="0.25">
      <c r="A3641" s="580" t="str">
        <f t="shared" si="313"/>
        <v/>
      </c>
      <c r="B3641" s="814"/>
      <c r="C3641" s="814"/>
      <c r="D3641" s="814"/>
      <c r="E3641" s="814"/>
      <c r="F3641" s="814"/>
      <c r="G3641" s="814"/>
      <c r="H3641" s="814"/>
      <c r="I3641" s="814"/>
      <c r="J3641" s="814"/>
      <c r="K3641" s="814"/>
      <c r="L3641" s="814"/>
      <c r="M3641" s="814"/>
      <c r="N3641" s="814"/>
      <c r="O3641" s="579">
        <f t="shared" si="314"/>
        <v>0</v>
      </c>
      <c r="P3641" s="585" t="e">
        <f t="shared" si="315"/>
        <v>#N/A</v>
      </c>
      <c r="Q3641" s="585"/>
      <c r="R3641" s="585"/>
      <c r="S3641" s="814"/>
      <c r="T3641" s="814"/>
      <c r="U3641" s="814"/>
      <c r="V3641" s="814"/>
    </row>
    <row r="3642" spans="1:22" ht="15.75" hidden="1" customHeight="1" thickBot="1" x14ac:dyDescent="0.25">
      <c r="A3642" s="580" t="str">
        <f t="shared" ref="A3642:A3705" si="316">CONCATENATE(C3642,G3642)</f>
        <v/>
      </c>
      <c r="B3642" s="814"/>
      <c r="C3642" s="814"/>
      <c r="D3642" s="814"/>
      <c r="E3642" s="814"/>
      <c r="F3642" s="814"/>
      <c r="G3642" s="814"/>
      <c r="H3642" s="814"/>
      <c r="I3642" s="814"/>
      <c r="J3642" s="814"/>
      <c r="K3642" s="814"/>
      <c r="L3642" s="814"/>
      <c r="M3642" s="814"/>
      <c r="N3642" s="814"/>
      <c r="O3642" s="579">
        <f t="shared" si="314"/>
        <v>0</v>
      </c>
      <c r="P3642" s="585" t="e">
        <f t="shared" si="315"/>
        <v>#N/A</v>
      </c>
      <c r="Q3642" s="585"/>
      <c r="R3642" s="585"/>
      <c r="S3642" s="814"/>
      <c r="T3642" s="814"/>
      <c r="U3642" s="814"/>
      <c r="V3642" s="814"/>
    </row>
    <row r="3643" spans="1:22" ht="15.75" hidden="1" customHeight="1" thickBot="1" x14ac:dyDescent="0.25">
      <c r="A3643" s="580" t="str">
        <f t="shared" si="316"/>
        <v/>
      </c>
      <c r="B3643" s="814"/>
      <c r="C3643" s="814"/>
      <c r="D3643" s="814"/>
      <c r="E3643" s="814"/>
      <c r="F3643" s="814"/>
      <c r="G3643" s="814"/>
      <c r="H3643" s="814"/>
      <c r="I3643" s="814"/>
      <c r="J3643" s="814"/>
      <c r="K3643" s="814"/>
      <c r="L3643" s="814"/>
      <c r="M3643" s="814"/>
      <c r="N3643" s="814"/>
      <c r="O3643" s="579">
        <f t="shared" si="314"/>
        <v>0</v>
      </c>
      <c r="P3643" s="585" t="e">
        <f t="shared" si="315"/>
        <v>#N/A</v>
      </c>
      <c r="Q3643" s="585"/>
      <c r="R3643" s="585"/>
      <c r="S3643" s="814"/>
      <c r="T3643" s="814"/>
      <c r="U3643" s="814"/>
      <c r="V3643" s="814"/>
    </row>
    <row r="3644" spans="1:22" ht="15.75" hidden="1" customHeight="1" thickBot="1" x14ac:dyDescent="0.25">
      <c r="A3644" s="580" t="str">
        <f t="shared" si="316"/>
        <v/>
      </c>
      <c r="B3644" s="814"/>
      <c r="C3644" s="814"/>
      <c r="D3644" s="814"/>
      <c r="E3644" s="814"/>
      <c r="F3644" s="814"/>
      <c r="G3644" s="814"/>
      <c r="H3644" s="814"/>
      <c r="I3644" s="814"/>
      <c r="J3644" s="814"/>
      <c r="K3644" s="814"/>
      <c r="L3644" s="814"/>
      <c r="M3644" s="814"/>
      <c r="N3644" s="814"/>
      <c r="O3644" s="579">
        <f t="shared" si="314"/>
        <v>0</v>
      </c>
      <c r="P3644" s="585" t="e">
        <f t="shared" si="315"/>
        <v>#N/A</v>
      </c>
      <c r="Q3644" s="585"/>
      <c r="R3644" s="585"/>
      <c r="S3644" s="814"/>
      <c r="T3644" s="814"/>
      <c r="U3644" s="814"/>
      <c r="V3644" s="814"/>
    </row>
    <row r="3645" spans="1:22" ht="15.75" hidden="1" customHeight="1" thickBot="1" x14ac:dyDescent="0.25">
      <c r="A3645" s="580" t="str">
        <f t="shared" si="316"/>
        <v/>
      </c>
      <c r="B3645" s="814"/>
      <c r="C3645" s="814"/>
      <c r="D3645" s="814"/>
      <c r="E3645" s="814"/>
      <c r="F3645" s="814"/>
      <c r="G3645" s="814"/>
      <c r="H3645" s="814"/>
      <c r="I3645" s="814"/>
      <c r="J3645" s="814"/>
      <c r="K3645" s="814"/>
      <c r="L3645" s="814"/>
      <c r="M3645" s="814"/>
      <c r="N3645" s="814"/>
      <c r="O3645" s="579">
        <f t="shared" si="314"/>
        <v>0</v>
      </c>
      <c r="P3645" s="585" t="e">
        <f t="shared" si="315"/>
        <v>#N/A</v>
      </c>
      <c r="Q3645" s="585"/>
      <c r="R3645" s="585"/>
      <c r="S3645" s="814"/>
      <c r="T3645" s="814"/>
      <c r="U3645" s="814"/>
      <c r="V3645" s="814"/>
    </row>
    <row r="3646" spans="1:22" ht="15.75" hidden="1" customHeight="1" thickBot="1" x14ac:dyDescent="0.25">
      <c r="A3646" s="580" t="str">
        <f t="shared" si="316"/>
        <v/>
      </c>
      <c r="B3646" s="814"/>
      <c r="C3646" s="814"/>
      <c r="D3646" s="814"/>
      <c r="E3646" s="814"/>
      <c r="F3646" s="814"/>
      <c r="G3646" s="814"/>
      <c r="H3646" s="814"/>
      <c r="I3646" s="814"/>
      <c r="J3646" s="814"/>
      <c r="K3646" s="814"/>
      <c r="L3646" s="814"/>
      <c r="M3646" s="814"/>
      <c r="N3646" s="814"/>
      <c r="O3646" s="579">
        <f t="shared" si="314"/>
        <v>0</v>
      </c>
      <c r="P3646" s="585" t="e">
        <f t="shared" si="315"/>
        <v>#N/A</v>
      </c>
      <c r="Q3646" s="585"/>
      <c r="R3646" s="585"/>
      <c r="S3646" s="814"/>
      <c r="T3646" s="814"/>
      <c r="U3646" s="814"/>
      <c r="V3646" s="814"/>
    </row>
    <row r="3647" spans="1:22" ht="15.75" hidden="1" customHeight="1" thickBot="1" x14ac:dyDescent="0.25">
      <c r="A3647" s="580" t="str">
        <f t="shared" si="316"/>
        <v/>
      </c>
      <c r="B3647" s="814"/>
      <c r="C3647" s="814"/>
      <c r="D3647" s="814"/>
      <c r="E3647" s="814"/>
      <c r="F3647" s="814"/>
      <c r="G3647" s="814"/>
      <c r="H3647" s="814"/>
      <c r="I3647" s="814"/>
      <c r="J3647" s="814"/>
      <c r="K3647" s="814"/>
      <c r="L3647" s="814"/>
      <c r="M3647" s="814"/>
      <c r="N3647" s="814"/>
      <c r="O3647" s="579">
        <f t="shared" si="314"/>
        <v>0</v>
      </c>
      <c r="P3647" s="585" t="e">
        <f t="shared" si="315"/>
        <v>#N/A</v>
      </c>
      <c r="Q3647" s="585"/>
      <c r="R3647" s="585"/>
      <c r="S3647" s="814"/>
      <c r="T3647" s="814"/>
      <c r="U3647" s="814"/>
      <c r="V3647" s="814"/>
    </row>
    <row r="3648" spans="1:22" ht="15.75" hidden="1" customHeight="1" thickBot="1" x14ac:dyDescent="0.25">
      <c r="A3648" s="580" t="str">
        <f t="shared" si="316"/>
        <v/>
      </c>
      <c r="B3648" s="814"/>
      <c r="C3648" s="814"/>
      <c r="D3648" s="814"/>
      <c r="E3648" s="814"/>
      <c r="F3648" s="814"/>
      <c r="G3648" s="814"/>
      <c r="H3648" s="814"/>
      <c r="I3648" s="814"/>
      <c r="J3648" s="814"/>
      <c r="K3648" s="814"/>
      <c r="L3648" s="814"/>
      <c r="M3648" s="814"/>
      <c r="N3648" s="814"/>
      <c r="O3648" s="579">
        <f t="shared" si="314"/>
        <v>0</v>
      </c>
      <c r="P3648" s="585" t="e">
        <f t="shared" si="315"/>
        <v>#N/A</v>
      </c>
      <c r="Q3648" s="585"/>
      <c r="R3648" s="585"/>
      <c r="S3648" s="814"/>
      <c r="T3648" s="814"/>
      <c r="U3648" s="814"/>
      <c r="V3648" s="814"/>
    </row>
    <row r="3649" spans="1:22" ht="15.75" hidden="1" customHeight="1" thickBot="1" x14ac:dyDescent="0.25">
      <c r="A3649" s="580" t="str">
        <f t="shared" si="316"/>
        <v/>
      </c>
      <c r="B3649" s="814"/>
      <c r="C3649" s="814"/>
      <c r="D3649" s="814"/>
      <c r="E3649" s="814"/>
      <c r="F3649" s="814"/>
      <c r="G3649" s="814"/>
      <c r="H3649" s="814"/>
      <c r="I3649" s="814"/>
      <c r="J3649" s="814"/>
      <c r="K3649" s="814"/>
      <c r="L3649" s="814"/>
      <c r="M3649" s="814"/>
      <c r="N3649" s="814"/>
      <c r="O3649" s="579">
        <f t="shared" si="314"/>
        <v>0</v>
      </c>
      <c r="P3649" s="585" t="e">
        <f t="shared" si="315"/>
        <v>#N/A</v>
      </c>
      <c r="Q3649" s="585"/>
      <c r="R3649" s="585"/>
      <c r="S3649" s="814"/>
      <c r="T3649" s="814"/>
      <c r="U3649" s="814"/>
      <c r="V3649" s="814"/>
    </row>
    <row r="3650" spans="1:22" ht="15.75" hidden="1" customHeight="1" thickBot="1" x14ac:dyDescent="0.25">
      <c r="A3650" s="580" t="str">
        <f t="shared" si="316"/>
        <v/>
      </c>
      <c r="B3650" s="814"/>
      <c r="C3650" s="814"/>
      <c r="D3650" s="814"/>
      <c r="E3650" s="814"/>
      <c r="F3650" s="814"/>
      <c r="G3650" s="814"/>
      <c r="H3650" s="814"/>
      <c r="I3650" s="814"/>
      <c r="J3650" s="814"/>
      <c r="K3650" s="814"/>
      <c r="L3650" s="814"/>
      <c r="M3650" s="814"/>
      <c r="N3650" s="814"/>
      <c r="O3650" s="579">
        <f t="shared" si="314"/>
        <v>0</v>
      </c>
      <c r="P3650" s="585" t="e">
        <f t="shared" si="315"/>
        <v>#N/A</v>
      </c>
      <c r="Q3650" s="585"/>
      <c r="R3650" s="585"/>
      <c r="S3650" s="814"/>
      <c r="T3650" s="814"/>
      <c r="U3650" s="814"/>
      <c r="V3650" s="814"/>
    </row>
    <row r="3651" spans="1:22" ht="15.75" hidden="1" customHeight="1" thickBot="1" x14ac:dyDescent="0.25">
      <c r="A3651" s="580" t="str">
        <f t="shared" si="316"/>
        <v/>
      </c>
      <c r="B3651" s="814"/>
      <c r="C3651" s="814"/>
      <c r="D3651" s="814"/>
      <c r="E3651" s="814"/>
      <c r="F3651" s="814"/>
      <c r="G3651" s="814"/>
      <c r="H3651" s="814"/>
      <c r="I3651" s="814"/>
      <c r="J3651" s="814"/>
      <c r="K3651" s="814"/>
      <c r="L3651" s="814"/>
      <c r="M3651" s="814"/>
      <c r="N3651" s="814"/>
      <c r="O3651" s="579">
        <f t="shared" si="314"/>
        <v>0</v>
      </c>
      <c r="P3651" s="585" t="e">
        <f t="shared" si="315"/>
        <v>#N/A</v>
      </c>
      <c r="Q3651" s="585"/>
      <c r="R3651" s="585"/>
      <c r="S3651" s="814"/>
      <c r="T3651" s="814"/>
      <c r="U3651" s="814"/>
      <c r="V3651" s="814"/>
    </row>
    <row r="3652" spans="1:22" ht="15.75" hidden="1" customHeight="1" thickBot="1" x14ac:dyDescent="0.25">
      <c r="A3652" s="580" t="str">
        <f t="shared" si="316"/>
        <v/>
      </c>
      <c r="B3652" s="814"/>
      <c r="C3652" s="814"/>
      <c r="D3652" s="814"/>
      <c r="E3652" s="814"/>
      <c r="F3652" s="814"/>
      <c r="G3652" s="814"/>
      <c r="H3652" s="814"/>
      <c r="I3652" s="814"/>
      <c r="J3652" s="814"/>
      <c r="K3652" s="814"/>
      <c r="L3652" s="814"/>
      <c r="M3652" s="814"/>
      <c r="N3652" s="814"/>
      <c r="O3652" s="579">
        <f t="shared" si="314"/>
        <v>0</v>
      </c>
      <c r="P3652" s="585" t="e">
        <f t="shared" si="315"/>
        <v>#N/A</v>
      </c>
      <c r="Q3652" s="585"/>
      <c r="R3652" s="585"/>
      <c r="S3652" s="814"/>
      <c r="T3652" s="814"/>
      <c r="U3652" s="814"/>
      <c r="V3652" s="814"/>
    </row>
    <row r="3653" spans="1:22" ht="15.75" hidden="1" customHeight="1" thickBot="1" x14ac:dyDescent="0.25">
      <c r="A3653" s="580" t="str">
        <f t="shared" si="316"/>
        <v/>
      </c>
      <c r="B3653" s="814"/>
      <c r="C3653" s="814"/>
      <c r="D3653" s="814"/>
      <c r="E3653" s="814"/>
      <c r="F3653" s="814"/>
      <c r="G3653" s="814"/>
      <c r="H3653" s="814"/>
      <c r="I3653" s="814"/>
      <c r="J3653" s="814"/>
      <c r="K3653" s="814"/>
      <c r="L3653" s="814"/>
      <c r="M3653" s="814"/>
      <c r="N3653" s="814"/>
      <c r="O3653" s="579">
        <f t="shared" si="314"/>
        <v>0</v>
      </c>
      <c r="P3653" s="585" t="e">
        <f t="shared" si="315"/>
        <v>#N/A</v>
      </c>
      <c r="Q3653" s="585"/>
      <c r="R3653" s="585"/>
      <c r="S3653" s="814"/>
      <c r="T3653" s="814"/>
      <c r="U3653" s="814"/>
      <c r="V3653" s="814"/>
    </row>
    <row r="3654" spans="1:22" ht="15.75" hidden="1" customHeight="1" thickBot="1" x14ac:dyDescent="0.25">
      <c r="A3654" s="580" t="str">
        <f t="shared" si="316"/>
        <v/>
      </c>
      <c r="B3654" s="814"/>
      <c r="C3654" s="814"/>
      <c r="D3654" s="814"/>
      <c r="E3654" s="814"/>
      <c r="F3654" s="814"/>
      <c r="G3654" s="814"/>
      <c r="H3654" s="814"/>
      <c r="I3654" s="814"/>
      <c r="J3654" s="814"/>
      <c r="K3654" s="814"/>
      <c r="L3654" s="814"/>
      <c r="M3654" s="814"/>
      <c r="N3654" s="814"/>
      <c r="O3654" s="579">
        <f t="shared" si="314"/>
        <v>0</v>
      </c>
      <c r="P3654" s="585" t="e">
        <f t="shared" si="315"/>
        <v>#N/A</v>
      </c>
      <c r="Q3654" s="585"/>
      <c r="R3654" s="585"/>
      <c r="S3654" s="814"/>
      <c r="T3654" s="814"/>
      <c r="U3654" s="814"/>
      <c r="V3654" s="814"/>
    </row>
    <row r="3655" spans="1:22" ht="15.75" hidden="1" customHeight="1" thickBot="1" x14ac:dyDescent="0.25">
      <c r="A3655" s="580" t="str">
        <f t="shared" si="316"/>
        <v/>
      </c>
      <c r="B3655" s="814"/>
      <c r="C3655" s="814"/>
      <c r="D3655" s="814"/>
      <c r="E3655" s="814"/>
      <c r="F3655" s="814"/>
      <c r="G3655" s="814"/>
      <c r="H3655" s="814"/>
      <c r="I3655" s="814"/>
      <c r="J3655" s="814"/>
      <c r="K3655" s="814"/>
      <c r="L3655" s="814"/>
      <c r="M3655" s="814"/>
      <c r="N3655" s="814"/>
      <c r="O3655" s="579">
        <f t="shared" si="314"/>
        <v>0</v>
      </c>
      <c r="P3655" s="585" t="e">
        <f t="shared" si="315"/>
        <v>#N/A</v>
      </c>
      <c r="Q3655" s="585"/>
      <c r="R3655" s="585"/>
      <c r="S3655" s="814"/>
      <c r="T3655" s="814"/>
      <c r="U3655" s="814"/>
      <c r="V3655" s="814"/>
    </row>
    <row r="3656" spans="1:22" ht="15.75" hidden="1" customHeight="1" thickBot="1" x14ac:dyDescent="0.25">
      <c r="A3656" s="580" t="str">
        <f t="shared" si="316"/>
        <v/>
      </c>
      <c r="B3656" s="814"/>
      <c r="C3656" s="814"/>
      <c r="D3656" s="814"/>
      <c r="E3656" s="814"/>
      <c r="F3656" s="814"/>
      <c r="G3656" s="814"/>
      <c r="H3656" s="814"/>
      <c r="I3656" s="814"/>
      <c r="J3656" s="814"/>
      <c r="K3656" s="814"/>
      <c r="L3656" s="814"/>
      <c r="M3656" s="814"/>
      <c r="N3656" s="814"/>
      <c r="O3656" s="579">
        <f t="shared" si="314"/>
        <v>0</v>
      </c>
      <c r="P3656" s="585" t="e">
        <f t="shared" si="315"/>
        <v>#N/A</v>
      </c>
      <c r="Q3656" s="585"/>
      <c r="R3656" s="585"/>
      <c r="S3656" s="814"/>
      <c r="T3656" s="814"/>
      <c r="U3656" s="814"/>
      <c r="V3656" s="814"/>
    </row>
    <row r="3657" spans="1:22" ht="15.75" hidden="1" customHeight="1" thickBot="1" x14ac:dyDescent="0.25">
      <c r="A3657" s="580" t="str">
        <f t="shared" si="316"/>
        <v/>
      </c>
      <c r="B3657" s="814"/>
      <c r="C3657" s="814"/>
      <c r="D3657" s="814"/>
      <c r="E3657" s="814"/>
      <c r="F3657" s="814"/>
      <c r="G3657" s="814"/>
      <c r="H3657" s="814"/>
      <c r="I3657" s="814"/>
      <c r="J3657" s="814"/>
      <c r="K3657" s="814"/>
      <c r="L3657" s="814"/>
      <c r="M3657" s="814"/>
      <c r="N3657" s="814"/>
      <c r="O3657" s="579">
        <f t="shared" si="314"/>
        <v>0</v>
      </c>
      <c r="P3657" s="585" t="e">
        <f t="shared" si="315"/>
        <v>#N/A</v>
      </c>
      <c r="Q3657" s="585"/>
      <c r="R3657" s="585"/>
      <c r="S3657" s="814"/>
      <c r="T3657" s="814"/>
      <c r="U3657" s="814"/>
      <c r="V3657" s="814"/>
    </row>
    <row r="3658" spans="1:22" ht="15.75" hidden="1" customHeight="1" thickBot="1" x14ac:dyDescent="0.25">
      <c r="A3658" s="580" t="str">
        <f t="shared" si="316"/>
        <v/>
      </c>
      <c r="B3658" s="814"/>
      <c r="C3658" s="814"/>
      <c r="D3658" s="814"/>
      <c r="E3658" s="814"/>
      <c r="F3658" s="814"/>
      <c r="G3658" s="814"/>
      <c r="H3658" s="814"/>
      <c r="I3658" s="814"/>
      <c r="J3658" s="814"/>
      <c r="K3658" s="814"/>
      <c r="L3658" s="814"/>
      <c r="M3658" s="814"/>
      <c r="N3658" s="814"/>
      <c r="O3658" s="579">
        <f t="shared" si="314"/>
        <v>0</v>
      </c>
      <c r="P3658" s="585" t="e">
        <f t="shared" si="315"/>
        <v>#N/A</v>
      </c>
      <c r="Q3658" s="585"/>
      <c r="R3658" s="585"/>
      <c r="S3658" s="814"/>
      <c r="T3658" s="814"/>
      <c r="U3658" s="814"/>
      <c r="V3658" s="814"/>
    </row>
    <row r="3659" spans="1:22" ht="15.75" hidden="1" customHeight="1" thickBot="1" x14ac:dyDescent="0.25">
      <c r="A3659" s="580" t="str">
        <f t="shared" si="316"/>
        <v/>
      </c>
      <c r="B3659" s="814"/>
      <c r="C3659" s="814"/>
      <c r="D3659" s="814"/>
      <c r="E3659" s="814"/>
      <c r="F3659" s="814"/>
      <c r="G3659" s="814"/>
      <c r="H3659" s="814"/>
      <c r="I3659" s="814"/>
      <c r="J3659" s="814"/>
      <c r="K3659" s="814"/>
      <c r="L3659" s="814"/>
      <c r="M3659" s="814"/>
      <c r="N3659" s="814"/>
      <c r="O3659" s="579">
        <f t="shared" si="314"/>
        <v>0</v>
      </c>
      <c r="P3659" s="585" t="e">
        <f t="shared" si="315"/>
        <v>#N/A</v>
      </c>
      <c r="Q3659" s="585"/>
      <c r="R3659" s="585"/>
      <c r="S3659" s="814"/>
      <c r="T3659" s="814"/>
      <c r="U3659" s="814"/>
      <c r="V3659" s="814"/>
    </row>
    <row r="3660" spans="1:22" ht="15.75" hidden="1" customHeight="1" thickBot="1" x14ac:dyDescent="0.25">
      <c r="A3660" s="580" t="str">
        <f t="shared" si="316"/>
        <v/>
      </c>
      <c r="B3660" s="814"/>
      <c r="C3660" s="814"/>
      <c r="D3660" s="814"/>
      <c r="E3660" s="814"/>
      <c r="F3660" s="814"/>
      <c r="G3660" s="814"/>
      <c r="H3660" s="814"/>
      <c r="I3660" s="814"/>
      <c r="J3660" s="814"/>
      <c r="K3660" s="814"/>
      <c r="L3660" s="814"/>
      <c r="M3660" s="814"/>
      <c r="N3660" s="814"/>
      <c r="O3660" s="579">
        <f t="shared" si="314"/>
        <v>0</v>
      </c>
      <c r="P3660" s="585" t="e">
        <f t="shared" si="315"/>
        <v>#N/A</v>
      </c>
      <c r="Q3660" s="585"/>
      <c r="R3660" s="585"/>
      <c r="S3660" s="814"/>
      <c r="T3660" s="814"/>
      <c r="U3660" s="814"/>
      <c r="V3660" s="814"/>
    </row>
    <row r="3661" spans="1:22" ht="15.75" hidden="1" customHeight="1" thickBot="1" x14ac:dyDescent="0.25">
      <c r="A3661" s="580" t="str">
        <f t="shared" si="316"/>
        <v/>
      </c>
      <c r="B3661" s="814"/>
      <c r="C3661" s="814"/>
      <c r="D3661" s="814"/>
      <c r="E3661" s="814"/>
      <c r="F3661" s="814"/>
      <c r="G3661" s="814"/>
      <c r="H3661" s="814"/>
      <c r="I3661" s="814"/>
      <c r="J3661" s="814"/>
      <c r="K3661" s="814"/>
      <c r="L3661" s="814"/>
      <c r="M3661" s="814"/>
      <c r="N3661" s="814"/>
      <c r="O3661" s="579">
        <f t="shared" si="314"/>
        <v>0</v>
      </c>
      <c r="P3661" s="585" t="e">
        <f t="shared" si="315"/>
        <v>#N/A</v>
      </c>
      <c r="Q3661" s="585"/>
      <c r="R3661" s="585"/>
      <c r="S3661" s="814"/>
      <c r="T3661" s="814"/>
      <c r="U3661" s="814"/>
      <c r="V3661" s="814"/>
    </row>
    <row r="3662" spans="1:22" ht="15.75" hidden="1" customHeight="1" thickBot="1" x14ac:dyDescent="0.25">
      <c r="A3662" s="580" t="str">
        <f t="shared" si="316"/>
        <v/>
      </c>
      <c r="B3662" s="814"/>
      <c r="C3662" s="814"/>
      <c r="D3662" s="814"/>
      <c r="E3662" s="814"/>
      <c r="F3662" s="814"/>
      <c r="G3662" s="814"/>
      <c r="H3662" s="814"/>
      <c r="I3662" s="814"/>
      <c r="J3662" s="814"/>
      <c r="K3662" s="814"/>
      <c r="L3662" s="814"/>
      <c r="M3662" s="814"/>
      <c r="N3662" s="814"/>
      <c r="O3662" s="579">
        <f t="shared" si="314"/>
        <v>0</v>
      </c>
      <c r="P3662" s="585" t="e">
        <f t="shared" si="315"/>
        <v>#N/A</v>
      </c>
      <c r="Q3662" s="585"/>
      <c r="R3662" s="585"/>
      <c r="S3662" s="814"/>
      <c r="T3662" s="814"/>
      <c r="U3662" s="814"/>
      <c r="V3662" s="814"/>
    </row>
    <row r="3663" spans="1:22" ht="15.75" hidden="1" customHeight="1" thickBot="1" x14ac:dyDescent="0.25">
      <c r="A3663" s="580" t="str">
        <f t="shared" si="316"/>
        <v/>
      </c>
      <c r="B3663" s="814"/>
      <c r="C3663" s="814"/>
      <c r="D3663" s="814"/>
      <c r="E3663" s="814"/>
      <c r="F3663" s="814"/>
      <c r="G3663" s="814"/>
      <c r="H3663" s="814"/>
      <c r="I3663" s="814"/>
      <c r="J3663" s="814"/>
      <c r="K3663" s="814"/>
      <c r="L3663" s="814"/>
      <c r="M3663" s="814"/>
      <c r="N3663" s="814"/>
      <c r="O3663" s="579">
        <f t="shared" si="314"/>
        <v>0</v>
      </c>
      <c r="P3663" s="585" t="e">
        <f t="shared" si="315"/>
        <v>#N/A</v>
      </c>
      <c r="Q3663" s="585"/>
      <c r="R3663" s="585"/>
      <c r="S3663" s="814"/>
      <c r="T3663" s="814"/>
      <c r="U3663" s="814"/>
      <c r="V3663" s="814"/>
    </row>
    <row r="3664" spans="1:22" ht="15.75" hidden="1" customHeight="1" thickBot="1" x14ac:dyDescent="0.25">
      <c r="A3664" s="580" t="str">
        <f t="shared" si="316"/>
        <v/>
      </c>
      <c r="B3664" s="814"/>
      <c r="C3664" s="814"/>
      <c r="D3664" s="814"/>
      <c r="E3664" s="814"/>
      <c r="F3664" s="814"/>
      <c r="G3664" s="814"/>
      <c r="H3664" s="814"/>
      <c r="I3664" s="814"/>
      <c r="J3664" s="814"/>
      <c r="K3664" s="814"/>
      <c r="L3664" s="814"/>
      <c r="M3664" s="814"/>
      <c r="N3664" s="814"/>
      <c r="O3664" s="579">
        <f t="shared" si="314"/>
        <v>0</v>
      </c>
      <c r="P3664" s="585" t="e">
        <f t="shared" si="315"/>
        <v>#N/A</v>
      </c>
      <c r="Q3664" s="585"/>
      <c r="R3664" s="585"/>
      <c r="S3664" s="814"/>
      <c r="T3664" s="814"/>
      <c r="U3664" s="814"/>
      <c r="V3664" s="814"/>
    </row>
    <row r="3665" spans="1:22" ht="15.75" hidden="1" customHeight="1" thickBot="1" x14ac:dyDescent="0.25">
      <c r="A3665" s="580" t="str">
        <f t="shared" si="316"/>
        <v/>
      </c>
      <c r="B3665" s="814"/>
      <c r="C3665" s="814"/>
      <c r="D3665" s="814"/>
      <c r="E3665" s="814"/>
      <c r="F3665" s="814"/>
      <c r="G3665" s="814"/>
      <c r="H3665" s="814"/>
      <c r="I3665" s="814"/>
      <c r="J3665" s="814"/>
      <c r="K3665" s="814"/>
      <c r="L3665" s="814"/>
      <c r="M3665" s="814"/>
      <c r="N3665" s="814"/>
      <c r="O3665" s="579">
        <f t="shared" si="314"/>
        <v>0</v>
      </c>
      <c r="P3665" s="585" t="e">
        <f t="shared" si="315"/>
        <v>#N/A</v>
      </c>
      <c r="Q3665" s="585"/>
      <c r="R3665" s="585"/>
      <c r="S3665" s="814"/>
      <c r="T3665" s="814"/>
      <c r="U3665" s="814"/>
      <c r="V3665" s="814"/>
    </row>
    <row r="3666" spans="1:22" ht="15.75" hidden="1" customHeight="1" thickBot="1" x14ac:dyDescent="0.25">
      <c r="A3666" s="580" t="str">
        <f t="shared" si="316"/>
        <v/>
      </c>
      <c r="B3666" s="814"/>
      <c r="C3666" s="814"/>
      <c r="D3666" s="814"/>
      <c r="E3666" s="814"/>
      <c r="F3666" s="814"/>
      <c r="G3666" s="814"/>
      <c r="H3666" s="814"/>
      <c r="I3666" s="814"/>
      <c r="J3666" s="814"/>
      <c r="K3666" s="814"/>
      <c r="L3666" s="814"/>
      <c r="M3666" s="814"/>
      <c r="N3666" s="814"/>
      <c r="O3666" s="579">
        <f t="shared" si="314"/>
        <v>0</v>
      </c>
      <c r="P3666" s="585" t="e">
        <f t="shared" si="315"/>
        <v>#N/A</v>
      </c>
      <c r="Q3666" s="585"/>
      <c r="R3666" s="585"/>
      <c r="S3666" s="814"/>
      <c r="T3666" s="814"/>
      <c r="U3666" s="814"/>
      <c r="V3666" s="814"/>
    </row>
    <row r="3667" spans="1:22" ht="15.75" hidden="1" customHeight="1" thickBot="1" x14ac:dyDescent="0.25">
      <c r="A3667" s="580" t="str">
        <f t="shared" si="316"/>
        <v/>
      </c>
      <c r="B3667" s="814"/>
      <c r="C3667" s="814"/>
      <c r="D3667" s="814"/>
      <c r="E3667" s="814"/>
      <c r="F3667" s="814"/>
      <c r="G3667" s="814"/>
      <c r="H3667" s="814"/>
      <c r="I3667" s="814"/>
      <c r="J3667" s="814"/>
      <c r="K3667" s="814"/>
      <c r="L3667" s="814"/>
      <c r="M3667" s="814"/>
      <c r="N3667" s="814"/>
      <c r="O3667" s="579">
        <f t="shared" si="314"/>
        <v>0</v>
      </c>
      <c r="P3667" s="585" t="e">
        <f t="shared" si="315"/>
        <v>#N/A</v>
      </c>
      <c r="Q3667" s="585"/>
      <c r="R3667" s="585"/>
      <c r="S3667" s="814"/>
      <c r="T3667" s="814"/>
      <c r="U3667" s="814"/>
      <c r="V3667" s="814"/>
    </row>
    <row r="3668" spans="1:22" ht="15.75" hidden="1" customHeight="1" thickBot="1" x14ac:dyDescent="0.25">
      <c r="A3668" s="580" t="str">
        <f t="shared" si="316"/>
        <v/>
      </c>
      <c r="B3668" s="814"/>
      <c r="C3668" s="814"/>
      <c r="D3668" s="814"/>
      <c r="E3668" s="814"/>
      <c r="F3668" s="814"/>
      <c r="G3668" s="814"/>
      <c r="H3668" s="814"/>
      <c r="I3668" s="814"/>
      <c r="J3668" s="814"/>
      <c r="K3668" s="814"/>
      <c r="L3668" s="814"/>
      <c r="M3668" s="814"/>
      <c r="N3668" s="814"/>
      <c r="O3668" s="579">
        <f t="shared" si="314"/>
        <v>0</v>
      </c>
      <c r="P3668" s="585" t="e">
        <f t="shared" si="315"/>
        <v>#N/A</v>
      </c>
      <c r="Q3668" s="585"/>
      <c r="R3668" s="585"/>
      <c r="S3668" s="814"/>
      <c r="T3668" s="814"/>
      <c r="U3668" s="814"/>
      <c r="V3668" s="814"/>
    </row>
    <row r="3669" spans="1:22" ht="15.75" hidden="1" customHeight="1" thickBot="1" x14ac:dyDescent="0.25">
      <c r="A3669" s="580" t="str">
        <f t="shared" si="316"/>
        <v/>
      </c>
      <c r="B3669" s="814"/>
      <c r="C3669" s="814"/>
      <c r="D3669" s="814"/>
      <c r="E3669" s="814"/>
      <c r="F3669" s="814"/>
      <c r="G3669" s="814"/>
      <c r="H3669" s="814"/>
      <c r="I3669" s="814"/>
      <c r="J3669" s="814"/>
      <c r="K3669" s="814"/>
      <c r="L3669" s="814"/>
      <c r="M3669" s="814"/>
      <c r="N3669" s="814"/>
      <c r="O3669" s="579">
        <f t="shared" si="314"/>
        <v>0</v>
      </c>
      <c r="P3669" s="585" t="e">
        <f t="shared" si="315"/>
        <v>#N/A</v>
      </c>
      <c r="Q3669" s="585"/>
      <c r="R3669" s="585"/>
      <c r="S3669" s="814"/>
      <c r="T3669" s="814"/>
      <c r="U3669" s="814"/>
      <c r="V3669" s="814"/>
    </row>
    <row r="3670" spans="1:22" ht="15.75" hidden="1" customHeight="1" thickBot="1" x14ac:dyDescent="0.25">
      <c r="A3670" s="580" t="str">
        <f t="shared" si="316"/>
        <v/>
      </c>
      <c r="B3670" s="814"/>
      <c r="C3670" s="814"/>
      <c r="D3670" s="814"/>
      <c r="E3670" s="814"/>
      <c r="F3670" s="814"/>
      <c r="G3670" s="814"/>
      <c r="H3670" s="814"/>
      <c r="I3670" s="814"/>
      <c r="J3670" s="814"/>
      <c r="K3670" s="814"/>
      <c r="L3670" s="814"/>
      <c r="M3670" s="814"/>
      <c r="N3670" s="814"/>
      <c r="O3670" s="579">
        <f t="shared" si="314"/>
        <v>0</v>
      </c>
      <c r="P3670" s="585" t="e">
        <f t="shared" si="315"/>
        <v>#N/A</v>
      </c>
      <c r="Q3670" s="585"/>
      <c r="R3670" s="585"/>
      <c r="S3670" s="814"/>
      <c r="T3670" s="814"/>
      <c r="U3670" s="814"/>
      <c r="V3670" s="814"/>
    </row>
    <row r="3671" spans="1:22" ht="15.75" hidden="1" customHeight="1" thickBot="1" x14ac:dyDescent="0.25">
      <c r="A3671" s="580" t="str">
        <f t="shared" si="316"/>
        <v/>
      </c>
      <c r="B3671" s="814"/>
      <c r="C3671" s="814"/>
      <c r="D3671" s="814"/>
      <c r="E3671" s="814"/>
      <c r="F3671" s="814"/>
      <c r="G3671" s="814"/>
      <c r="H3671" s="814"/>
      <c r="I3671" s="814"/>
      <c r="J3671" s="814"/>
      <c r="K3671" s="814"/>
      <c r="L3671" s="814"/>
      <c r="M3671" s="814"/>
      <c r="N3671" s="814"/>
      <c r="O3671" s="579">
        <f t="shared" si="314"/>
        <v>0</v>
      </c>
      <c r="P3671" s="585" t="e">
        <f t="shared" si="315"/>
        <v>#N/A</v>
      </c>
      <c r="Q3671" s="585"/>
      <c r="R3671" s="585"/>
      <c r="S3671" s="814"/>
      <c r="T3671" s="814"/>
      <c r="U3671" s="814"/>
      <c r="V3671" s="814"/>
    </row>
    <row r="3672" spans="1:22" ht="15.75" hidden="1" customHeight="1" thickBot="1" x14ac:dyDescent="0.25">
      <c r="A3672" s="580" t="str">
        <f t="shared" si="316"/>
        <v/>
      </c>
      <c r="B3672" s="814"/>
      <c r="C3672" s="814"/>
      <c r="D3672" s="814"/>
      <c r="E3672" s="814"/>
      <c r="F3672" s="814"/>
      <c r="G3672" s="814"/>
      <c r="H3672" s="814"/>
      <c r="I3672" s="814"/>
      <c r="J3672" s="814"/>
      <c r="K3672" s="814"/>
      <c r="L3672" s="814"/>
      <c r="M3672" s="814"/>
      <c r="N3672" s="814"/>
      <c r="O3672" s="579">
        <f t="shared" si="314"/>
        <v>0</v>
      </c>
      <c r="P3672" s="585" t="e">
        <f t="shared" si="315"/>
        <v>#N/A</v>
      </c>
      <c r="Q3672" s="585"/>
      <c r="R3672" s="585"/>
      <c r="S3672" s="814"/>
      <c r="T3672" s="814"/>
      <c r="U3672" s="814"/>
      <c r="V3672" s="814"/>
    </row>
    <row r="3673" spans="1:22" ht="15.75" hidden="1" customHeight="1" thickBot="1" x14ac:dyDescent="0.25">
      <c r="A3673" s="580" t="str">
        <f t="shared" si="316"/>
        <v/>
      </c>
      <c r="B3673" s="814"/>
      <c r="C3673" s="814"/>
      <c r="D3673" s="814"/>
      <c r="E3673" s="814"/>
      <c r="F3673" s="814"/>
      <c r="G3673" s="814"/>
      <c r="H3673" s="814"/>
      <c r="I3673" s="814"/>
      <c r="J3673" s="814"/>
      <c r="K3673" s="814"/>
      <c r="L3673" s="814"/>
      <c r="M3673" s="814"/>
      <c r="N3673" s="814"/>
      <c r="O3673" s="579">
        <f t="shared" si="314"/>
        <v>0</v>
      </c>
      <c r="P3673" s="585" t="e">
        <f t="shared" si="315"/>
        <v>#N/A</v>
      </c>
      <c r="Q3673" s="585"/>
      <c r="R3673" s="585"/>
      <c r="S3673" s="814"/>
      <c r="T3673" s="814"/>
      <c r="U3673" s="814"/>
      <c r="V3673" s="814"/>
    </row>
    <row r="3674" spans="1:22" ht="15.75" hidden="1" customHeight="1" thickBot="1" x14ac:dyDescent="0.25">
      <c r="A3674" s="580" t="str">
        <f t="shared" si="316"/>
        <v/>
      </c>
      <c r="B3674" s="814"/>
      <c r="C3674" s="814"/>
      <c r="D3674" s="814"/>
      <c r="E3674" s="814"/>
      <c r="F3674" s="814"/>
      <c r="G3674" s="814"/>
      <c r="H3674" s="814"/>
      <c r="I3674" s="814"/>
      <c r="J3674" s="814"/>
      <c r="K3674" s="814"/>
      <c r="L3674" s="814"/>
      <c r="M3674" s="814"/>
      <c r="N3674" s="814"/>
      <c r="O3674" s="579">
        <f t="shared" si="314"/>
        <v>0</v>
      </c>
      <c r="P3674" s="585" t="e">
        <f t="shared" si="315"/>
        <v>#N/A</v>
      </c>
      <c r="Q3674" s="585"/>
      <c r="R3674" s="585"/>
      <c r="S3674" s="814"/>
      <c r="T3674" s="814"/>
      <c r="U3674" s="814"/>
      <c r="V3674" s="814"/>
    </row>
    <row r="3675" spans="1:22" ht="15.75" hidden="1" customHeight="1" thickBot="1" x14ac:dyDescent="0.25">
      <c r="A3675" s="580" t="str">
        <f t="shared" si="316"/>
        <v/>
      </c>
      <c r="B3675" s="814"/>
      <c r="C3675" s="814"/>
      <c r="D3675" s="814"/>
      <c r="E3675" s="814"/>
      <c r="F3675" s="814"/>
      <c r="G3675" s="814"/>
      <c r="H3675" s="814"/>
      <c r="I3675" s="814"/>
      <c r="J3675" s="814"/>
      <c r="K3675" s="814"/>
      <c r="L3675" s="814"/>
      <c r="M3675" s="814"/>
      <c r="N3675" s="814"/>
      <c r="O3675" s="579">
        <f t="shared" si="314"/>
        <v>0</v>
      </c>
      <c r="P3675" s="585" t="e">
        <f t="shared" si="315"/>
        <v>#N/A</v>
      </c>
      <c r="Q3675" s="585"/>
      <c r="R3675" s="585"/>
      <c r="S3675" s="814"/>
      <c r="T3675" s="814"/>
      <c r="U3675" s="814"/>
      <c r="V3675" s="814"/>
    </row>
    <row r="3676" spans="1:22" ht="15.75" hidden="1" customHeight="1" thickBot="1" x14ac:dyDescent="0.25">
      <c r="A3676" s="580" t="str">
        <f t="shared" si="316"/>
        <v/>
      </c>
      <c r="B3676" s="814"/>
      <c r="C3676" s="814"/>
      <c r="D3676" s="814"/>
      <c r="E3676" s="814"/>
      <c r="F3676" s="814"/>
      <c r="G3676" s="814"/>
      <c r="H3676" s="814"/>
      <c r="I3676" s="814"/>
      <c r="J3676" s="814"/>
      <c r="K3676" s="814"/>
      <c r="L3676" s="814"/>
      <c r="M3676" s="814"/>
      <c r="N3676" s="814"/>
      <c r="O3676" s="579">
        <f t="shared" si="314"/>
        <v>0</v>
      </c>
      <c r="P3676" s="585" t="e">
        <f t="shared" si="315"/>
        <v>#N/A</v>
      </c>
      <c r="Q3676" s="585"/>
      <c r="R3676" s="585"/>
      <c r="S3676" s="814"/>
      <c r="T3676" s="814"/>
      <c r="U3676" s="814"/>
      <c r="V3676" s="814"/>
    </row>
    <row r="3677" spans="1:22" ht="15.75" hidden="1" customHeight="1" thickBot="1" x14ac:dyDescent="0.25">
      <c r="A3677" s="580" t="str">
        <f t="shared" si="316"/>
        <v/>
      </c>
      <c r="B3677" s="814"/>
      <c r="C3677" s="814"/>
      <c r="D3677" s="814"/>
      <c r="E3677" s="814"/>
      <c r="F3677" s="814"/>
      <c r="G3677" s="814"/>
      <c r="H3677" s="814"/>
      <c r="I3677" s="814"/>
      <c r="J3677" s="814"/>
      <c r="K3677" s="814"/>
      <c r="L3677" s="814"/>
      <c r="M3677" s="814"/>
      <c r="N3677" s="814"/>
      <c r="O3677" s="579">
        <f t="shared" si="314"/>
        <v>0</v>
      </c>
      <c r="P3677" s="585" t="e">
        <f t="shared" si="315"/>
        <v>#N/A</v>
      </c>
      <c r="Q3677" s="585"/>
      <c r="R3677" s="585"/>
      <c r="S3677" s="814"/>
      <c r="T3677" s="814"/>
      <c r="U3677" s="814"/>
      <c r="V3677" s="814"/>
    </row>
    <row r="3678" spans="1:22" ht="15.75" hidden="1" customHeight="1" thickBot="1" x14ac:dyDescent="0.25">
      <c r="A3678" s="580" t="str">
        <f t="shared" si="316"/>
        <v/>
      </c>
      <c r="B3678" s="814"/>
      <c r="C3678" s="814"/>
      <c r="D3678" s="814"/>
      <c r="E3678" s="814"/>
      <c r="F3678" s="814"/>
      <c r="G3678" s="814"/>
      <c r="H3678" s="814"/>
      <c r="I3678" s="814"/>
      <c r="J3678" s="814"/>
      <c r="K3678" s="814"/>
      <c r="L3678" s="814"/>
      <c r="M3678" s="814"/>
      <c r="N3678" s="814"/>
      <c r="O3678" s="579">
        <f t="shared" si="314"/>
        <v>0</v>
      </c>
      <c r="P3678" s="585" t="e">
        <f t="shared" si="315"/>
        <v>#N/A</v>
      </c>
      <c r="Q3678" s="585"/>
      <c r="R3678" s="585"/>
      <c r="S3678" s="814"/>
      <c r="T3678" s="814"/>
      <c r="U3678" s="814"/>
      <c r="V3678" s="814"/>
    </row>
    <row r="3679" spans="1:22" ht="15.75" hidden="1" customHeight="1" thickBot="1" x14ac:dyDescent="0.25">
      <c r="A3679" s="580" t="str">
        <f t="shared" si="316"/>
        <v/>
      </c>
      <c r="B3679" s="814"/>
      <c r="C3679" s="814"/>
      <c r="D3679" s="814"/>
      <c r="E3679" s="814"/>
      <c r="F3679" s="814"/>
      <c r="G3679" s="814"/>
      <c r="H3679" s="814"/>
      <c r="I3679" s="814"/>
      <c r="J3679" s="814"/>
      <c r="K3679" s="814"/>
      <c r="L3679" s="814"/>
      <c r="M3679" s="814"/>
      <c r="N3679" s="814"/>
      <c r="O3679" s="579">
        <f t="shared" si="314"/>
        <v>0</v>
      </c>
      <c r="P3679" s="585" t="e">
        <f t="shared" si="315"/>
        <v>#N/A</v>
      </c>
      <c r="Q3679" s="585"/>
      <c r="R3679" s="585"/>
      <c r="S3679" s="814"/>
      <c r="T3679" s="814"/>
      <c r="U3679" s="814"/>
      <c r="V3679" s="814"/>
    </row>
    <row r="3680" spans="1:22" ht="15.75" hidden="1" customHeight="1" thickBot="1" x14ac:dyDescent="0.25">
      <c r="A3680" s="580" t="str">
        <f t="shared" si="316"/>
        <v/>
      </c>
      <c r="B3680" s="814"/>
      <c r="C3680" s="814"/>
      <c r="D3680" s="814"/>
      <c r="E3680" s="814"/>
      <c r="F3680" s="814"/>
      <c r="G3680" s="814"/>
      <c r="H3680" s="814"/>
      <c r="I3680" s="814"/>
      <c r="J3680" s="814"/>
      <c r="K3680" s="814"/>
      <c r="L3680" s="814"/>
      <c r="M3680" s="814"/>
      <c r="N3680" s="814"/>
      <c r="O3680" s="579">
        <f t="shared" si="314"/>
        <v>0</v>
      </c>
      <c r="P3680" s="585" t="e">
        <f t="shared" si="315"/>
        <v>#N/A</v>
      </c>
      <c r="Q3680" s="585"/>
      <c r="R3680" s="585"/>
      <c r="S3680" s="814"/>
      <c r="T3680" s="814"/>
      <c r="U3680" s="814"/>
      <c r="V3680" s="814"/>
    </row>
    <row r="3681" spans="1:22" ht="15.75" hidden="1" customHeight="1" thickBot="1" x14ac:dyDescent="0.25">
      <c r="A3681" s="580" t="str">
        <f t="shared" si="316"/>
        <v/>
      </c>
      <c r="B3681" s="814"/>
      <c r="C3681" s="814"/>
      <c r="D3681" s="814"/>
      <c r="E3681" s="814"/>
      <c r="F3681" s="814"/>
      <c r="G3681" s="814"/>
      <c r="H3681" s="814"/>
      <c r="I3681" s="814"/>
      <c r="J3681" s="814"/>
      <c r="K3681" s="814"/>
      <c r="L3681" s="814"/>
      <c r="M3681" s="814"/>
      <c r="N3681" s="814"/>
      <c r="O3681" s="579">
        <f t="shared" si="314"/>
        <v>0</v>
      </c>
      <c r="P3681" s="585" t="e">
        <f t="shared" si="315"/>
        <v>#N/A</v>
      </c>
      <c r="Q3681" s="585"/>
      <c r="R3681" s="585"/>
      <c r="S3681" s="814"/>
      <c r="T3681" s="814"/>
      <c r="U3681" s="814"/>
      <c r="V3681" s="814"/>
    </row>
    <row r="3682" spans="1:22" ht="15.75" hidden="1" customHeight="1" thickBot="1" x14ac:dyDescent="0.25">
      <c r="A3682" s="580" t="str">
        <f t="shared" si="316"/>
        <v/>
      </c>
      <c r="B3682" s="814"/>
      <c r="C3682" s="814"/>
      <c r="D3682" s="814"/>
      <c r="E3682" s="814"/>
      <c r="F3682" s="814"/>
      <c r="G3682" s="814"/>
      <c r="H3682" s="814"/>
      <c r="I3682" s="814"/>
      <c r="J3682" s="814"/>
      <c r="K3682" s="814"/>
      <c r="L3682" s="814"/>
      <c r="M3682" s="814"/>
      <c r="N3682" s="814"/>
      <c r="O3682" s="579">
        <f t="shared" si="314"/>
        <v>0</v>
      </c>
      <c r="P3682" s="585" t="e">
        <f t="shared" si="315"/>
        <v>#N/A</v>
      </c>
      <c r="Q3682" s="585"/>
      <c r="R3682" s="585"/>
      <c r="S3682" s="814"/>
      <c r="T3682" s="814"/>
      <c r="U3682" s="814"/>
      <c r="V3682" s="814"/>
    </row>
    <row r="3683" spans="1:22" ht="15.75" hidden="1" customHeight="1" thickBot="1" x14ac:dyDescent="0.25">
      <c r="A3683" s="580" t="str">
        <f t="shared" si="316"/>
        <v/>
      </c>
      <c r="B3683" s="814"/>
      <c r="C3683" s="814"/>
      <c r="D3683" s="814"/>
      <c r="E3683" s="814"/>
      <c r="F3683" s="814"/>
      <c r="G3683" s="814"/>
      <c r="H3683" s="814"/>
      <c r="I3683" s="814"/>
      <c r="J3683" s="814"/>
      <c r="K3683" s="814"/>
      <c r="L3683" s="814"/>
      <c r="M3683" s="814"/>
      <c r="N3683" s="814"/>
      <c r="O3683" s="579">
        <f t="shared" si="314"/>
        <v>0</v>
      </c>
      <c r="P3683" s="585" t="e">
        <f t="shared" si="315"/>
        <v>#N/A</v>
      </c>
      <c r="Q3683" s="585"/>
      <c r="R3683" s="585"/>
      <c r="S3683" s="814"/>
      <c r="T3683" s="814"/>
      <c r="U3683" s="814"/>
      <c r="V3683" s="814"/>
    </row>
    <row r="3684" spans="1:22" ht="15.75" hidden="1" customHeight="1" thickBot="1" x14ac:dyDescent="0.25">
      <c r="A3684" s="580" t="str">
        <f t="shared" si="316"/>
        <v/>
      </c>
      <c r="B3684" s="814"/>
      <c r="C3684" s="814"/>
      <c r="D3684" s="814"/>
      <c r="E3684" s="814"/>
      <c r="F3684" s="814"/>
      <c r="G3684" s="814"/>
      <c r="H3684" s="814"/>
      <c r="I3684" s="814"/>
      <c r="J3684" s="814"/>
      <c r="K3684" s="814"/>
      <c r="L3684" s="814"/>
      <c r="M3684" s="814"/>
      <c r="N3684" s="814"/>
      <c r="O3684" s="579">
        <f t="shared" si="314"/>
        <v>0</v>
      </c>
      <c r="P3684" s="585" t="e">
        <f t="shared" si="315"/>
        <v>#N/A</v>
      </c>
      <c r="Q3684" s="585"/>
      <c r="R3684" s="585"/>
      <c r="S3684" s="814"/>
      <c r="T3684" s="814"/>
      <c r="U3684" s="814"/>
      <c r="V3684" s="814"/>
    </row>
    <row r="3685" spans="1:22" ht="15.75" hidden="1" customHeight="1" thickBot="1" x14ac:dyDescent="0.25">
      <c r="A3685" s="580" t="str">
        <f t="shared" si="316"/>
        <v/>
      </c>
      <c r="B3685" s="814"/>
      <c r="C3685" s="814"/>
      <c r="D3685" s="814"/>
      <c r="E3685" s="814"/>
      <c r="F3685" s="814"/>
      <c r="G3685" s="814"/>
      <c r="H3685" s="814"/>
      <c r="I3685" s="814"/>
      <c r="J3685" s="814"/>
      <c r="K3685" s="814"/>
      <c r="L3685" s="814"/>
      <c r="M3685" s="814"/>
      <c r="N3685" s="814"/>
      <c r="O3685" s="579">
        <f t="shared" si="314"/>
        <v>0</v>
      </c>
      <c r="P3685" s="585" t="e">
        <f t="shared" si="315"/>
        <v>#N/A</v>
      </c>
      <c r="Q3685" s="585"/>
      <c r="R3685" s="585"/>
      <c r="S3685" s="814"/>
      <c r="T3685" s="814"/>
      <c r="U3685" s="814"/>
      <c r="V3685" s="814"/>
    </row>
    <row r="3686" spans="1:22" ht="15.75" hidden="1" customHeight="1" thickBot="1" x14ac:dyDescent="0.25">
      <c r="A3686" s="580" t="str">
        <f t="shared" si="316"/>
        <v/>
      </c>
      <c r="B3686" s="814"/>
      <c r="C3686" s="814"/>
      <c r="D3686" s="814"/>
      <c r="E3686" s="814"/>
      <c r="F3686" s="814"/>
      <c r="G3686" s="814"/>
      <c r="H3686" s="814"/>
      <c r="I3686" s="814"/>
      <c r="J3686" s="814"/>
      <c r="K3686" s="814"/>
      <c r="L3686" s="814"/>
      <c r="M3686" s="814"/>
      <c r="N3686" s="814"/>
      <c r="O3686" s="579">
        <f t="shared" si="314"/>
        <v>0</v>
      </c>
      <c r="P3686" s="585" t="e">
        <f t="shared" si="315"/>
        <v>#N/A</v>
      </c>
      <c r="Q3686" s="585"/>
      <c r="R3686" s="585"/>
      <c r="S3686" s="814"/>
      <c r="T3686" s="814"/>
      <c r="U3686" s="814"/>
      <c r="V3686" s="814"/>
    </row>
    <row r="3687" spans="1:22" ht="15.75" hidden="1" customHeight="1" thickBot="1" x14ac:dyDescent="0.25">
      <c r="A3687" s="580" t="str">
        <f t="shared" si="316"/>
        <v/>
      </c>
      <c r="B3687" s="814"/>
      <c r="C3687" s="814"/>
      <c r="D3687" s="814"/>
      <c r="E3687" s="814"/>
      <c r="F3687" s="814"/>
      <c r="G3687" s="814"/>
      <c r="H3687" s="814"/>
      <c r="I3687" s="814"/>
      <c r="J3687" s="814"/>
      <c r="K3687" s="814"/>
      <c r="L3687" s="814"/>
      <c r="M3687" s="814"/>
      <c r="N3687" s="814"/>
      <c r="O3687" s="579">
        <f t="shared" si="314"/>
        <v>0</v>
      </c>
      <c r="P3687" s="585" t="e">
        <f t="shared" si="315"/>
        <v>#N/A</v>
      </c>
      <c r="Q3687" s="585"/>
      <c r="R3687" s="585"/>
      <c r="S3687" s="814"/>
      <c r="T3687" s="814"/>
      <c r="U3687" s="814"/>
      <c r="V3687" s="814"/>
    </row>
    <row r="3688" spans="1:22" ht="15.75" hidden="1" customHeight="1" thickBot="1" x14ac:dyDescent="0.25">
      <c r="A3688" s="580" t="str">
        <f t="shared" si="316"/>
        <v/>
      </c>
      <c r="B3688" s="814"/>
      <c r="C3688" s="814"/>
      <c r="D3688" s="814"/>
      <c r="E3688" s="814"/>
      <c r="F3688" s="814"/>
      <c r="G3688" s="814"/>
      <c r="H3688" s="814"/>
      <c r="I3688" s="814"/>
      <c r="J3688" s="814"/>
      <c r="K3688" s="814"/>
      <c r="L3688" s="814"/>
      <c r="M3688" s="814"/>
      <c r="N3688" s="814"/>
      <c r="O3688" s="579">
        <f t="shared" si="314"/>
        <v>0</v>
      </c>
      <c r="P3688" s="585" t="e">
        <f t="shared" si="315"/>
        <v>#N/A</v>
      </c>
      <c r="Q3688" s="585"/>
      <c r="R3688" s="585"/>
      <c r="S3688" s="814"/>
      <c r="T3688" s="814"/>
      <c r="U3688" s="814"/>
      <c r="V3688" s="814"/>
    </row>
    <row r="3689" spans="1:22" ht="15.75" hidden="1" customHeight="1" thickBot="1" x14ac:dyDescent="0.25">
      <c r="A3689" s="580" t="str">
        <f t="shared" si="316"/>
        <v/>
      </c>
      <c r="B3689" s="814"/>
      <c r="C3689" s="814"/>
      <c r="D3689" s="814"/>
      <c r="E3689" s="814"/>
      <c r="F3689" s="814"/>
      <c r="G3689" s="814"/>
      <c r="H3689" s="814"/>
      <c r="I3689" s="814"/>
      <c r="J3689" s="814"/>
      <c r="K3689" s="814"/>
      <c r="L3689" s="814"/>
      <c r="M3689" s="814"/>
      <c r="N3689" s="814"/>
      <c r="O3689" s="579">
        <f t="shared" si="314"/>
        <v>0</v>
      </c>
      <c r="P3689" s="585" t="e">
        <f t="shared" si="315"/>
        <v>#N/A</v>
      </c>
      <c r="Q3689" s="585"/>
      <c r="R3689" s="585"/>
      <c r="S3689" s="814"/>
      <c r="T3689" s="814"/>
      <c r="U3689" s="814"/>
      <c r="V3689" s="814"/>
    </row>
    <row r="3690" spans="1:22" ht="15.75" hidden="1" customHeight="1" thickBot="1" x14ac:dyDescent="0.25">
      <c r="A3690" s="580" t="str">
        <f t="shared" si="316"/>
        <v/>
      </c>
      <c r="B3690" s="814"/>
      <c r="C3690" s="814"/>
      <c r="D3690" s="814"/>
      <c r="E3690" s="814"/>
      <c r="F3690" s="814"/>
      <c r="G3690" s="814"/>
      <c r="H3690" s="814"/>
      <c r="I3690" s="814"/>
      <c r="J3690" s="814"/>
      <c r="K3690" s="814"/>
      <c r="L3690" s="814"/>
      <c r="M3690" s="814"/>
      <c r="N3690" s="814"/>
      <c r="O3690" s="579">
        <f t="shared" si="314"/>
        <v>0</v>
      </c>
      <c r="P3690" s="585" t="e">
        <f t="shared" si="315"/>
        <v>#N/A</v>
      </c>
      <c r="Q3690" s="585"/>
      <c r="R3690" s="585"/>
      <c r="S3690" s="814"/>
      <c r="T3690" s="814"/>
      <c r="U3690" s="814"/>
      <c r="V3690" s="814"/>
    </row>
    <row r="3691" spans="1:22" ht="15.75" hidden="1" customHeight="1" thickBot="1" x14ac:dyDescent="0.25">
      <c r="A3691" s="580" t="str">
        <f t="shared" si="316"/>
        <v/>
      </c>
      <c r="B3691" s="814"/>
      <c r="C3691" s="814"/>
      <c r="D3691" s="814"/>
      <c r="E3691" s="814"/>
      <c r="F3691" s="814"/>
      <c r="G3691" s="814"/>
      <c r="H3691" s="814"/>
      <c r="I3691" s="814"/>
      <c r="J3691" s="814"/>
      <c r="K3691" s="814"/>
      <c r="L3691" s="814"/>
      <c r="M3691" s="814"/>
      <c r="N3691" s="814"/>
      <c r="O3691" s="579">
        <f t="shared" si="314"/>
        <v>0</v>
      </c>
      <c r="P3691" s="585" t="e">
        <f t="shared" si="315"/>
        <v>#N/A</v>
      </c>
      <c r="Q3691" s="585"/>
      <c r="R3691" s="585"/>
      <c r="S3691" s="814"/>
      <c r="T3691" s="814"/>
      <c r="U3691" s="814"/>
      <c r="V3691" s="814"/>
    </row>
    <row r="3692" spans="1:22" ht="15.75" hidden="1" customHeight="1" thickBot="1" x14ac:dyDescent="0.25">
      <c r="A3692" s="580" t="str">
        <f t="shared" si="316"/>
        <v/>
      </c>
      <c r="B3692" s="814"/>
      <c r="C3692" s="814"/>
      <c r="D3692" s="814"/>
      <c r="E3692" s="814"/>
      <c r="F3692" s="814"/>
      <c r="G3692" s="814"/>
      <c r="H3692" s="814"/>
      <c r="I3692" s="814"/>
      <c r="J3692" s="814"/>
      <c r="K3692" s="814"/>
      <c r="L3692" s="814"/>
      <c r="M3692" s="814"/>
      <c r="N3692" s="814"/>
      <c r="O3692" s="579">
        <f t="shared" si="314"/>
        <v>0</v>
      </c>
      <c r="P3692" s="585" t="e">
        <f t="shared" si="315"/>
        <v>#N/A</v>
      </c>
      <c r="Q3692" s="585"/>
      <c r="R3692" s="585"/>
      <c r="S3692" s="814"/>
      <c r="T3692" s="814"/>
      <c r="U3692" s="814"/>
      <c r="V3692" s="814"/>
    </row>
    <row r="3693" spans="1:22" ht="15.75" hidden="1" customHeight="1" thickBot="1" x14ac:dyDescent="0.25">
      <c r="A3693" s="580" t="str">
        <f t="shared" si="316"/>
        <v/>
      </c>
      <c r="B3693" s="814"/>
      <c r="C3693" s="814"/>
      <c r="D3693" s="814"/>
      <c r="E3693" s="814"/>
      <c r="F3693" s="814"/>
      <c r="G3693" s="814"/>
      <c r="H3693" s="814"/>
      <c r="I3693" s="814"/>
      <c r="J3693" s="814"/>
      <c r="K3693" s="814"/>
      <c r="L3693" s="814"/>
      <c r="M3693" s="814"/>
      <c r="N3693" s="814"/>
      <c r="O3693" s="579">
        <f t="shared" si="314"/>
        <v>0</v>
      </c>
      <c r="P3693" s="585" t="e">
        <f t="shared" si="315"/>
        <v>#N/A</v>
      </c>
      <c r="Q3693" s="585"/>
      <c r="R3693" s="585"/>
      <c r="S3693" s="814"/>
      <c r="T3693" s="814"/>
      <c r="U3693" s="814"/>
      <c r="V3693" s="814"/>
    </row>
    <row r="3694" spans="1:22" ht="15.75" hidden="1" customHeight="1" thickBot="1" x14ac:dyDescent="0.25">
      <c r="A3694" s="580" t="str">
        <f t="shared" si="316"/>
        <v/>
      </c>
      <c r="B3694" s="814"/>
      <c r="C3694" s="814"/>
      <c r="D3694" s="814"/>
      <c r="E3694" s="814"/>
      <c r="F3694" s="814"/>
      <c r="G3694" s="814"/>
      <c r="H3694" s="814"/>
      <c r="I3694" s="814"/>
      <c r="J3694" s="814"/>
      <c r="K3694" s="814"/>
      <c r="L3694" s="814"/>
      <c r="M3694" s="814"/>
      <c r="N3694" s="814"/>
      <c r="O3694" s="579">
        <f t="shared" si="314"/>
        <v>0</v>
      </c>
      <c r="P3694" s="585" t="e">
        <f t="shared" si="315"/>
        <v>#N/A</v>
      </c>
      <c r="Q3694" s="585"/>
      <c r="R3694" s="585"/>
      <c r="S3694" s="814"/>
      <c r="T3694" s="814"/>
      <c r="U3694" s="814"/>
      <c r="V3694" s="814"/>
    </row>
    <row r="3695" spans="1:22" ht="15.75" hidden="1" customHeight="1" thickBot="1" x14ac:dyDescent="0.25">
      <c r="A3695" s="580" t="str">
        <f t="shared" si="316"/>
        <v/>
      </c>
      <c r="B3695" s="814"/>
      <c r="C3695" s="814"/>
      <c r="D3695" s="814"/>
      <c r="E3695" s="814"/>
      <c r="F3695" s="814"/>
      <c r="G3695" s="814"/>
      <c r="H3695" s="814"/>
      <c r="I3695" s="814"/>
      <c r="J3695" s="814"/>
      <c r="K3695" s="814"/>
      <c r="L3695" s="814"/>
      <c r="M3695" s="814"/>
      <c r="N3695" s="814"/>
      <c r="O3695" s="579">
        <f t="shared" si="314"/>
        <v>0</v>
      </c>
      <c r="P3695" s="585" t="e">
        <f t="shared" si="315"/>
        <v>#N/A</v>
      </c>
      <c r="Q3695" s="585"/>
      <c r="R3695" s="585"/>
      <c r="S3695" s="814"/>
      <c r="T3695" s="814"/>
      <c r="U3695" s="814"/>
      <c r="V3695" s="814"/>
    </row>
    <row r="3696" spans="1:22" ht="15.75" hidden="1" customHeight="1" thickBot="1" x14ac:dyDescent="0.25">
      <c r="A3696" s="580" t="str">
        <f t="shared" si="316"/>
        <v/>
      </c>
      <c r="B3696" s="814"/>
      <c r="C3696" s="814"/>
      <c r="D3696" s="814"/>
      <c r="E3696" s="814"/>
      <c r="F3696" s="814"/>
      <c r="G3696" s="814"/>
      <c r="H3696" s="814"/>
      <c r="I3696" s="814"/>
      <c r="J3696" s="814"/>
      <c r="K3696" s="814"/>
      <c r="L3696" s="814"/>
      <c r="M3696" s="814"/>
      <c r="N3696" s="814"/>
      <c r="O3696" s="579">
        <f t="shared" si="314"/>
        <v>0</v>
      </c>
      <c r="P3696" s="585" t="e">
        <f t="shared" si="315"/>
        <v>#N/A</v>
      </c>
      <c r="Q3696" s="585"/>
      <c r="R3696" s="585"/>
      <c r="S3696" s="814"/>
      <c r="T3696" s="814"/>
      <c r="U3696" s="814"/>
      <c r="V3696" s="814"/>
    </row>
    <row r="3697" spans="1:22" ht="15.75" hidden="1" customHeight="1" thickBot="1" x14ac:dyDescent="0.25">
      <c r="A3697" s="580" t="str">
        <f t="shared" si="316"/>
        <v/>
      </c>
      <c r="B3697" s="814"/>
      <c r="C3697" s="814"/>
      <c r="D3697" s="814"/>
      <c r="E3697" s="814"/>
      <c r="F3697" s="814"/>
      <c r="G3697" s="814"/>
      <c r="H3697" s="814"/>
      <c r="I3697" s="814"/>
      <c r="J3697" s="814"/>
      <c r="K3697" s="814"/>
      <c r="L3697" s="814"/>
      <c r="M3697" s="814"/>
      <c r="N3697" s="814"/>
      <c r="O3697" s="579">
        <f t="shared" si="314"/>
        <v>0</v>
      </c>
      <c r="P3697" s="585" t="e">
        <f t="shared" si="315"/>
        <v>#N/A</v>
      </c>
      <c r="Q3697" s="585"/>
      <c r="R3697" s="585"/>
      <c r="S3697" s="814"/>
      <c r="T3697" s="814"/>
      <c r="U3697" s="814"/>
      <c r="V3697" s="814"/>
    </row>
    <row r="3698" spans="1:22" ht="15.75" hidden="1" customHeight="1" thickBot="1" x14ac:dyDescent="0.25">
      <c r="A3698" s="580" t="str">
        <f t="shared" si="316"/>
        <v/>
      </c>
      <c r="B3698" s="814"/>
      <c r="C3698" s="814"/>
      <c r="D3698" s="814"/>
      <c r="E3698" s="814"/>
      <c r="F3698" s="814"/>
      <c r="G3698" s="814"/>
      <c r="H3698" s="814"/>
      <c r="I3698" s="814"/>
      <c r="J3698" s="814"/>
      <c r="K3698" s="814"/>
      <c r="L3698" s="814"/>
      <c r="M3698" s="814"/>
      <c r="N3698" s="814"/>
      <c r="O3698" s="579">
        <f t="shared" si="314"/>
        <v>0</v>
      </c>
      <c r="P3698" s="585" t="e">
        <f t="shared" si="315"/>
        <v>#N/A</v>
      </c>
      <c r="Q3698" s="585"/>
      <c r="R3698" s="585"/>
      <c r="S3698" s="814"/>
      <c r="T3698" s="814"/>
      <c r="U3698" s="814"/>
      <c r="V3698" s="814"/>
    </row>
    <row r="3699" spans="1:22" ht="15.75" hidden="1" customHeight="1" thickBot="1" x14ac:dyDescent="0.25">
      <c r="A3699" s="580" t="str">
        <f t="shared" si="316"/>
        <v/>
      </c>
      <c r="B3699" s="814"/>
      <c r="C3699" s="814"/>
      <c r="D3699" s="814"/>
      <c r="E3699" s="814"/>
      <c r="F3699" s="814"/>
      <c r="G3699" s="814"/>
      <c r="H3699" s="814"/>
      <c r="I3699" s="814"/>
      <c r="J3699" s="814"/>
      <c r="K3699" s="814"/>
      <c r="L3699" s="814"/>
      <c r="M3699" s="814"/>
      <c r="N3699" s="814"/>
      <c r="O3699" s="579">
        <f t="shared" ref="O3699:O3762" si="317">ROUNDUP(IF(N3699="PENDANT",(VLOOKUP(L3699,$E$2:$I$9,5,FALSE)*M3699)),0)</f>
        <v>0</v>
      </c>
      <c r="P3699" s="585" t="e">
        <f t="shared" ref="P3699:P3762" si="318">ROUNDUP(VLOOKUP(L3699,$E$2:$I$9,5,FALSE)*M3699,0)</f>
        <v>#N/A</v>
      </c>
      <c r="Q3699" s="585"/>
      <c r="R3699" s="585"/>
      <c r="S3699" s="814"/>
      <c r="T3699" s="814"/>
      <c r="U3699" s="814"/>
      <c r="V3699" s="814"/>
    </row>
    <row r="3700" spans="1:22" ht="15.75" hidden="1" customHeight="1" thickBot="1" x14ac:dyDescent="0.25">
      <c r="A3700" s="580" t="str">
        <f t="shared" si="316"/>
        <v/>
      </c>
      <c r="B3700" s="814"/>
      <c r="C3700" s="814"/>
      <c r="D3700" s="814"/>
      <c r="E3700" s="814"/>
      <c r="F3700" s="814"/>
      <c r="G3700" s="814"/>
      <c r="H3700" s="814"/>
      <c r="I3700" s="814"/>
      <c r="J3700" s="814"/>
      <c r="K3700" s="814"/>
      <c r="L3700" s="814"/>
      <c r="M3700" s="814"/>
      <c r="N3700" s="814"/>
      <c r="O3700" s="579">
        <f t="shared" si="317"/>
        <v>0</v>
      </c>
      <c r="P3700" s="585" t="e">
        <f t="shared" si="318"/>
        <v>#N/A</v>
      </c>
      <c r="Q3700" s="585"/>
      <c r="R3700" s="585"/>
      <c r="S3700" s="814"/>
      <c r="T3700" s="814"/>
      <c r="U3700" s="814"/>
      <c r="V3700" s="814"/>
    </row>
    <row r="3701" spans="1:22" ht="15.75" hidden="1" customHeight="1" thickBot="1" x14ac:dyDescent="0.25">
      <c r="A3701" s="580" t="str">
        <f t="shared" si="316"/>
        <v/>
      </c>
      <c r="B3701" s="814"/>
      <c r="C3701" s="814"/>
      <c r="D3701" s="814"/>
      <c r="E3701" s="814"/>
      <c r="F3701" s="814"/>
      <c r="G3701" s="814"/>
      <c r="H3701" s="814"/>
      <c r="I3701" s="814"/>
      <c r="J3701" s="814"/>
      <c r="K3701" s="814"/>
      <c r="L3701" s="814"/>
      <c r="M3701" s="814"/>
      <c r="N3701" s="814"/>
      <c r="O3701" s="579">
        <f t="shared" si="317"/>
        <v>0</v>
      </c>
      <c r="P3701" s="585" t="e">
        <f t="shared" si="318"/>
        <v>#N/A</v>
      </c>
      <c r="Q3701" s="585"/>
      <c r="R3701" s="585"/>
      <c r="S3701" s="814"/>
      <c r="T3701" s="814"/>
      <c r="U3701" s="814"/>
      <c r="V3701" s="814"/>
    </row>
    <row r="3702" spans="1:22" ht="15.75" hidden="1" customHeight="1" thickBot="1" x14ac:dyDescent="0.25">
      <c r="A3702" s="580" t="str">
        <f>CONCATENATE(C3702,G3702)</f>
        <v/>
      </c>
      <c r="B3702" s="814"/>
      <c r="C3702" s="814"/>
      <c r="D3702" s="814"/>
      <c r="E3702" s="814"/>
      <c r="F3702" s="814"/>
      <c r="G3702" s="814"/>
      <c r="H3702" s="814"/>
      <c r="I3702" s="814"/>
      <c r="J3702" s="814"/>
      <c r="K3702" s="814"/>
      <c r="L3702" s="814"/>
      <c r="M3702" s="814"/>
      <c r="N3702" s="814"/>
      <c r="O3702" s="579">
        <f t="shared" si="317"/>
        <v>0</v>
      </c>
      <c r="P3702" s="585" t="e">
        <f t="shared" si="318"/>
        <v>#N/A</v>
      </c>
      <c r="Q3702" s="585"/>
      <c r="R3702" s="585"/>
      <c r="S3702" s="814"/>
      <c r="T3702" s="814"/>
      <c r="U3702" s="814"/>
      <c r="V3702" s="814"/>
    </row>
    <row r="3703" spans="1:22" ht="15.75" hidden="1" customHeight="1" thickBot="1" x14ac:dyDescent="0.25">
      <c r="A3703" s="580" t="str">
        <f t="shared" si="316"/>
        <v/>
      </c>
      <c r="B3703" s="814"/>
      <c r="C3703" s="814"/>
      <c r="D3703" s="814"/>
      <c r="E3703" s="814"/>
      <c r="F3703" s="814"/>
      <c r="G3703" s="814"/>
      <c r="H3703" s="814"/>
      <c r="I3703" s="814"/>
      <c r="J3703" s="814"/>
      <c r="K3703" s="814"/>
      <c r="L3703" s="814"/>
      <c r="M3703" s="814"/>
      <c r="N3703" s="814"/>
      <c r="O3703" s="579">
        <f t="shared" si="317"/>
        <v>0</v>
      </c>
      <c r="P3703" s="585" t="e">
        <f t="shared" si="318"/>
        <v>#N/A</v>
      </c>
      <c r="Q3703" s="585"/>
      <c r="R3703" s="585"/>
      <c r="S3703" s="814"/>
      <c r="T3703" s="814"/>
      <c r="U3703" s="814"/>
      <c r="V3703" s="814"/>
    </row>
    <row r="3704" spans="1:22" ht="15.75" hidden="1" customHeight="1" thickBot="1" x14ac:dyDescent="0.25">
      <c r="A3704" s="580" t="str">
        <f t="shared" si="316"/>
        <v/>
      </c>
      <c r="B3704" s="814"/>
      <c r="C3704" s="814"/>
      <c r="D3704" s="814"/>
      <c r="E3704" s="814"/>
      <c r="F3704" s="814"/>
      <c r="G3704" s="814"/>
      <c r="H3704" s="814"/>
      <c r="I3704" s="814"/>
      <c r="J3704" s="814"/>
      <c r="K3704" s="814"/>
      <c r="L3704" s="814"/>
      <c r="M3704" s="814"/>
      <c r="N3704" s="814"/>
      <c r="O3704" s="579">
        <f t="shared" si="317"/>
        <v>0</v>
      </c>
      <c r="P3704" s="585" t="e">
        <f t="shared" si="318"/>
        <v>#N/A</v>
      </c>
      <c r="Q3704" s="585"/>
      <c r="R3704" s="585"/>
      <c r="S3704" s="814"/>
      <c r="T3704" s="814"/>
      <c r="U3704" s="814"/>
      <c r="V3704" s="814"/>
    </row>
    <row r="3705" spans="1:22" ht="15.75" hidden="1" customHeight="1" thickBot="1" x14ac:dyDescent="0.25">
      <c r="A3705" s="580" t="str">
        <f t="shared" si="316"/>
        <v/>
      </c>
      <c r="B3705" s="814"/>
      <c r="C3705" s="814"/>
      <c r="D3705" s="814"/>
      <c r="E3705" s="814"/>
      <c r="F3705" s="814"/>
      <c r="G3705" s="814"/>
      <c r="H3705" s="814"/>
      <c r="I3705" s="814"/>
      <c r="J3705" s="814"/>
      <c r="K3705" s="814"/>
      <c r="L3705" s="814"/>
      <c r="M3705" s="814"/>
      <c r="N3705" s="814"/>
      <c r="O3705" s="579">
        <f t="shared" si="317"/>
        <v>0</v>
      </c>
      <c r="P3705" s="585" t="e">
        <f t="shared" si="318"/>
        <v>#N/A</v>
      </c>
      <c r="Q3705" s="585"/>
      <c r="R3705" s="585"/>
      <c r="S3705" s="814"/>
      <c r="T3705" s="814"/>
      <c r="U3705" s="814"/>
      <c r="V3705" s="814"/>
    </row>
    <row r="3706" spans="1:22" ht="15.75" hidden="1" customHeight="1" thickBot="1" x14ac:dyDescent="0.25">
      <c r="A3706" s="580" t="str">
        <f t="shared" ref="A3706:A3769" si="319">CONCATENATE(C3706,G3706)</f>
        <v/>
      </c>
      <c r="B3706" s="814"/>
      <c r="C3706" s="814"/>
      <c r="D3706" s="814"/>
      <c r="E3706" s="814"/>
      <c r="F3706" s="814"/>
      <c r="G3706" s="814"/>
      <c r="H3706" s="814"/>
      <c r="I3706" s="814"/>
      <c r="J3706" s="814"/>
      <c r="K3706" s="814"/>
      <c r="L3706" s="814"/>
      <c r="M3706" s="814"/>
      <c r="N3706" s="814"/>
      <c r="O3706" s="579">
        <f t="shared" si="317"/>
        <v>0</v>
      </c>
      <c r="P3706" s="585" t="e">
        <f t="shared" si="318"/>
        <v>#N/A</v>
      </c>
      <c r="Q3706" s="585"/>
      <c r="R3706" s="585"/>
      <c r="S3706" s="814"/>
      <c r="T3706" s="814"/>
      <c r="U3706" s="814"/>
      <c r="V3706" s="814"/>
    </row>
    <row r="3707" spans="1:22" ht="15.75" hidden="1" customHeight="1" thickBot="1" x14ac:dyDescent="0.25">
      <c r="A3707" s="580" t="str">
        <f t="shared" si="319"/>
        <v/>
      </c>
      <c r="B3707" s="814"/>
      <c r="C3707" s="814"/>
      <c r="D3707" s="814"/>
      <c r="E3707" s="814"/>
      <c r="F3707" s="814"/>
      <c r="G3707" s="814"/>
      <c r="H3707" s="814"/>
      <c r="I3707" s="814"/>
      <c r="J3707" s="814"/>
      <c r="K3707" s="814"/>
      <c r="L3707" s="814"/>
      <c r="M3707" s="814"/>
      <c r="N3707" s="814"/>
      <c r="O3707" s="579">
        <f t="shared" si="317"/>
        <v>0</v>
      </c>
      <c r="P3707" s="585" t="e">
        <f t="shared" si="318"/>
        <v>#N/A</v>
      </c>
      <c r="Q3707" s="585"/>
      <c r="R3707" s="585"/>
      <c r="S3707" s="814"/>
      <c r="T3707" s="814"/>
      <c r="U3707" s="814"/>
      <c r="V3707" s="814"/>
    </row>
    <row r="3708" spans="1:22" ht="15.75" hidden="1" customHeight="1" thickBot="1" x14ac:dyDescent="0.25">
      <c r="A3708" s="580" t="str">
        <f t="shared" si="319"/>
        <v/>
      </c>
      <c r="B3708" s="814"/>
      <c r="C3708" s="814"/>
      <c r="D3708" s="814"/>
      <c r="E3708" s="814"/>
      <c r="F3708" s="814"/>
      <c r="G3708" s="814"/>
      <c r="H3708" s="814"/>
      <c r="I3708" s="814"/>
      <c r="J3708" s="814"/>
      <c r="K3708" s="814"/>
      <c r="L3708" s="814"/>
      <c r="M3708" s="814"/>
      <c r="N3708" s="814"/>
      <c r="O3708" s="579">
        <f t="shared" si="317"/>
        <v>0</v>
      </c>
      <c r="P3708" s="585" t="e">
        <f t="shared" si="318"/>
        <v>#N/A</v>
      </c>
      <c r="Q3708" s="585"/>
      <c r="R3708" s="585"/>
      <c r="S3708" s="814"/>
      <c r="T3708" s="814"/>
      <c r="U3708" s="814"/>
      <c r="V3708" s="814"/>
    </row>
    <row r="3709" spans="1:22" ht="15.75" hidden="1" customHeight="1" thickBot="1" x14ac:dyDescent="0.25">
      <c r="A3709" s="580" t="str">
        <f t="shared" si="319"/>
        <v/>
      </c>
      <c r="B3709" s="814"/>
      <c r="C3709" s="814"/>
      <c r="D3709" s="814"/>
      <c r="E3709" s="814"/>
      <c r="F3709" s="814"/>
      <c r="G3709" s="814"/>
      <c r="H3709" s="814"/>
      <c r="I3709" s="814"/>
      <c r="J3709" s="814"/>
      <c r="K3709" s="814"/>
      <c r="L3709" s="814"/>
      <c r="M3709" s="814"/>
      <c r="N3709" s="814"/>
      <c r="O3709" s="579">
        <f t="shared" si="317"/>
        <v>0</v>
      </c>
      <c r="P3709" s="585" t="e">
        <f t="shared" si="318"/>
        <v>#N/A</v>
      </c>
      <c r="Q3709" s="585"/>
      <c r="R3709" s="585"/>
      <c r="S3709" s="814"/>
      <c r="T3709" s="814"/>
      <c r="U3709" s="814"/>
      <c r="V3709" s="814"/>
    </row>
    <row r="3710" spans="1:22" ht="15.75" hidden="1" customHeight="1" thickBot="1" x14ac:dyDescent="0.25">
      <c r="A3710" s="580" t="str">
        <f t="shared" si="319"/>
        <v/>
      </c>
      <c r="B3710" s="814"/>
      <c r="C3710" s="814"/>
      <c r="D3710" s="814"/>
      <c r="E3710" s="814"/>
      <c r="F3710" s="814"/>
      <c r="G3710" s="814"/>
      <c r="H3710" s="814"/>
      <c r="I3710" s="814"/>
      <c r="J3710" s="814"/>
      <c r="K3710" s="814"/>
      <c r="L3710" s="814"/>
      <c r="M3710" s="814"/>
      <c r="N3710" s="814"/>
      <c r="O3710" s="579">
        <f t="shared" si="317"/>
        <v>0</v>
      </c>
      <c r="P3710" s="585" t="e">
        <f t="shared" si="318"/>
        <v>#N/A</v>
      </c>
      <c r="Q3710" s="585"/>
      <c r="R3710" s="585"/>
      <c r="S3710" s="814"/>
      <c r="T3710" s="814"/>
      <c r="U3710" s="814"/>
      <c r="V3710" s="814"/>
    </row>
    <row r="3711" spans="1:22" ht="15.75" hidden="1" customHeight="1" thickBot="1" x14ac:dyDescent="0.25">
      <c r="A3711" s="580" t="str">
        <f t="shared" si="319"/>
        <v/>
      </c>
      <c r="B3711" s="814"/>
      <c r="C3711" s="814"/>
      <c r="D3711" s="814"/>
      <c r="E3711" s="814"/>
      <c r="F3711" s="814"/>
      <c r="G3711" s="814"/>
      <c r="H3711" s="814"/>
      <c r="I3711" s="814"/>
      <c r="J3711" s="814"/>
      <c r="K3711" s="814"/>
      <c r="L3711" s="814"/>
      <c r="M3711" s="814"/>
      <c r="N3711" s="814"/>
      <c r="O3711" s="579">
        <f t="shared" si="317"/>
        <v>0</v>
      </c>
      <c r="P3711" s="585" t="e">
        <f t="shared" si="318"/>
        <v>#N/A</v>
      </c>
      <c r="Q3711" s="585"/>
      <c r="R3711" s="585"/>
      <c r="S3711" s="814"/>
      <c r="T3711" s="814"/>
      <c r="U3711" s="814"/>
      <c r="V3711" s="814"/>
    </row>
    <row r="3712" spans="1:22" ht="15.75" hidden="1" customHeight="1" thickBot="1" x14ac:dyDescent="0.25">
      <c r="A3712" s="580" t="str">
        <f t="shared" si="319"/>
        <v/>
      </c>
      <c r="B3712" s="814"/>
      <c r="C3712" s="814"/>
      <c r="D3712" s="814"/>
      <c r="E3712" s="814"/>
      <c r="F3712" s="814"/>
      <c r="G3712" s="814"/>
      <c r="H3712" s="814"/>
      <c r="I3712" s="814"/>
      <c r="J3712" s="814"/>
      <c r="K3712" s="814"/>
      <c r="L3712" s="814"/>
      <c r="M3712" s="814"/>
      <c r="N3712" s="814"/>
      <c r="O3712" s="579">
        <f t="shared" si="317"/>
        <v>0</v>
      </c>
      <c r="P3712" s="585" t="e">
        <f t="shared" si="318"/>
        <v>#N/A</v>
      </c>
      <c r="Q3712" s="585"/>
      <c r="R3712" s="585"/>
      <c r="S3712" s="814"/>
      <c r="T3712" s="814"/>
      <c r="U3712" s="814"/>
      <c r="V3712" s="814"/>
    </row>
    <row r="3713" spans="1:22" ht="15.75" hidden="1" customHeight="1" thickBot="1" x14ac:dyDescent="0.25">
      <c r="A3713" s="580" t="str">
        <f t="shared" si="319"/>
        <v/>
      </c>
      <c r="B3713" s="814"/>
      <c r="C3713" s="814"/>
      <c r="D3713" s="814"/>
      <c r="E3713" s="814"/>
      <c r="F3713" s="814"/>
      <c r="G3713" s="814"/>
      <c r="H3713" s="814"/>
      <c r="I3713" s="814"/>
      <c r="J3713" s="814"/>
      <c r="K3713" s="814"/>
      <c r="L3713" s="814"/>
      <c r="M3713" s="814"/>
      <c r="N3713" s="814"/>
      <c r="O3713" s="579">
        <f t="shared" si="317"/>
        <v>0</v>
      </c>
      <c r="P3713" s="585" t="e">
        <f t="shared" si="318"/>
        <v>#N/A</v>
      </c>
      <c r="Q3713" s="585"/>
      <c r="R3713" s="585"/>
      <c r="S3713" s="814"/>
      <c r="T3713" s="814"/>
      <c r="U3713" s="814"/>
      <c r="V3713" s="814"/>
    </row>
    <row r="3714" spans="1:22" ht="15.75" hidden="1" customHeight="1" thickBot="1" x14ac:dyDescent="0.25">
      <c r="A3714" s="580" t="str">
        <f t="shared" si="319"/>
        <v/>
      </c>
      <c r="B3714" s="814"/>
      <c r="C3714" s="814"/>
      <c r="D3714" s="814"/>
      <c r="E3714" s="814"/>
      <c r="F3714" s="814"/>
      <c r="G3714" s="814"/>
      <c r="H3714" s="814"/>
      <c r="I3714" s="814"/>
      <c r="J3714" s="814"/>
      <c r="K3714" s="814"/>
      <c r="L3714" s="814"/>
      <c r="M3714" s="814"/>
      <c r="N3714" s="814"/>
      <c r="O3714" s="579">
        <f t="shared" si="317"/>
        <v>0</v>
      </c>
      <c r="P3714" s="585" t="e">
        <f t="shared" si="318"/>
        <v>#N/A</v>
      </c>
      <c r="Q3714" s="585"/>
      <c r="R3714" s="585"/>
      <c r="S3714" s="814"/>
      <c r="T3714" s="814"/>
      <c r="U3714" s="814"/>
      <c r="V3714" s="814"/>
    </row>
    <row r="3715" spans="1:22" ht="15.75" hidden="1" customHeight="1" thickBot="1" x14ac:dyDescent="0.25">
      <c r="A3715" s="580" t="str">
        <f t="shared" si="319"/>
        <v/>
      </c>
      <c r="B3715" s="814"/>
      <c r="C3715" s="814"/>
      <c r="D3715" s="814"/>
      <c r="E3715" s="814"/>
      <c r="F3715" s="814"/>
      <c r="G3715" s="814"/>
      <c r="H3715" s="814"/>
      <c r="I3715" s="814"/>
      <c r="J3715" s="814"/>
      <c r="K3715" s="814"/>
      <c r="L3715" s="814"/>
      <c r="M3715" s="814"/>
      <c r="N3715" s="814"/>
      <c r="O3715" s="579">
        <f t="shared" si="317"/>
        <v>0</v>
      </c>
      <c r="P3715" s="585" t="e">
        <f t="shared" si="318"/>
        <v>#N/A</v>
      </c>
      <c r="Q3715" s="585"/>
      <c r="R3715" s="585"/>
      <c r="S3715" s="814"/>
      <c r="T3715" s="814"/>
      <c r="U3715" s="814"/>
      <c r="V3715" s="814"/>
    </row>
    <row r="3716" spans="1:22" ht="15.75" hidden="1" customHeight="1" thickBot="1" x14ac:dyDescent="0.25">
      <c r="A3716" s="580" t="str">
        <f t="shared" si="319"/>
        <v/>
      </c>
      <c r="B3716" s="814"/>
      <c r="C3716" s="814"/>
      <c r="D3716" s="814"/>
      <c r="E3716" s="814"/>
      <c r="F3716" s="814"/>
      <c r="G3716" s="814"/>
      <c r="H3716" s="814"/>
      <c r="I3716" s="814"/>
      <c r="J3716" s="814"/>
      <c r="K3716" s="814"/>
      <c r="L3716" s="814"/>
      <c r="M3716" s="814"/>
      <c r="N3716" s="814"/>
      <c r="O3716" s="579">
        <f t="shared" si="317"/>
        <v>0</v>
      </c>
      <c r="P3716" s="585" t="e">
        <f t="shared" si="318"/>
        <v>#N/A</v>
      </c>
      <c r="Q3716" s="585"/>
      <c r="R3716" s="585"/>
      <c r="S3716" s="814"/>
      <c r="T3716" s="814"/>
      <c r="U3716" s="814"/>
      <c r="V3716" s="814"/>
    </row>
    <row r="3717" spans="1:22" ht="15.75" hidden="1" customHeight="1" thickBot="1" x14ac:dyDescent="0.25">
      <c r="A3717" s="580" t="str">
        <f t="shared" si="319"/>
        <v/>
      </c>
      <c r="B3717" s="814"/>
      <c r="C3717" s="814"/>
      <c r="D3717" s="814"/>
      <c r="E3717" s="814"/>
      <c r="F3717" s="814"/>
      <c r="G3717" s="814"/>
      <c r="H3717" s="814"/>
      <c r="I3717" s="814"/>
      <c r="J3717" s="814"/>
      <c r="K3717" s="814"/>
      <c r="L3717" s="814"/>
      <c r="M3717" s="814"/>
      <c r="N3717" s="814"/>
      <c r="O3717" s="579">
        <f t="shared" si="317"/>
        <v>0</v>
      </c>
      <c r="P3717" s="585" t="e">
        <f t="shared" si="318"/>
        <v>#N/A</v>
      </c>
      <c r="Q3717" s="585"/>
      <c r="R3717" s="585"/>
      <c r="S3717" s="814"/>
      <c r="T3717" s="814"/>
      <c r="U3717" s="814"/>
      <c r="V3717" s="814"/>
    </row>
    <row r="3718" spans="1:22" ht="15.75" hidden="1" customHeight="1" thickBot="1" x14ac:dyDescent="0.25">
      <c r="A3718" s="580" t="str">
        <f t="shared" si="319"/>
        <v/>
      </c>
      <c r="B3718" s="814"/>
      <c r="C3718" s="814"/>
      <c r="D3718" s="814"/>
      <c r="E3718" s="814"/>
      <c r="F3718" s="814"/>
      <c r="G3718" s="814"/>
      <c r="H3718" s="814"/>
      <c r="I3718" s="814"/>
      <c r="J3718" s="814"/>
      <c r="K3718" s="814"/>
      <c r="L3718" s="814"/>
      <c r="M3718" s="814"/>
      <c r="N3718" s="814"/>
      <c r="O3718" s="579">
        <f t="shared" si="317"/>
        <v>0</v>
      </c>
      <c r="P3718" s="585" t="e">
        <f t="shared" si="318"/>
        <v>#N/A</v>
      </c>
      <c r="Q3718" s="585"/>
      <c r="R3718" s="585"/>
      <c r="S3718" s="814"/>
      <c r="T3718" s="814"/>
      <c r="U3718" s="814"/>
      <c r="V3718" s="814"/>
    </row>
    <row r="3719" spans="1:22" ht="15.75" hidden="1" customHeight="1" thickBot="1" x14ac:dyDescent="0.25">
      <c r="A3719" s="580" t="str">
        <f t="shared" si="319"/>
        <v/>
      </c>
      <c r="B3719" s="814"/>
      <c r="C3719" s="814"/>
      <c r="D3719" s="814"/>
      <c r="E3719" s="814"/>
      <c r="F3719" s="814"/>
      <c r="G3719" s="814"/>
      <c r="H3719" s="814"/>
      <c r="I3719" s="814"/>
      <c r="J3719" s="814"/>
      <c r="K3719" s="814"/>
      <c r="L3719" s="814"/>
      <c r="M3719" s="814"/>
      <c r="N3719" s="814"/>
      <c r="O3719" s="579">
        <f t="shared" si="317"/>
        <v>0</v>
      </c>
      <c r="P3719" s="585" t="e">
        <f t="shared" si="318"/>
        <v>#N/A</v>
      </c>
      <c r="Q3719" s="585"/>
      <c r="R3719" s="585"/>
      <c r="S3719" s="814"/>
      <c r="T3719" s="814"/>
      <c r="U3719" s="814"/>
      <c r="V3719" s="814"/>
    </row>
    <row r="3720" spans="1:22" ht="15.75" hidden="1" customHeight="1" thickBot="1" x14ac:dyDescent="0.25">
      <c r="A3720" s="580" t="str">
        <f t="shared" si="319"/>
        <v/>
      </c>
      <c r="B3720" s="814"/>
      <c r="C3720" s="814"/>
      <c r="D3720" s="814"/>
      <c r="E3720" s="814"/>
      <c r="F3720" s="814"/>
      <c r="G3720" s="814"/>
      <c r="H3720" s="814"/>
      <c r="I3720" s="814"/>
      <c r="J3720" s="814"/>
      <c r="K3720" s="814"/>
      <c r="L3720" s="814"/>
      <c r="M3720" s="814"/>
      <c r="N3720" s="814"/>
      <c r="O3720" s="579">
        <f t="shared" si="317"/>
        <v>0</v>
      </c>
      <c r="P3720" s="585" t="e">
        <f t="shared" si="318"/>
        <v>#N/A</v>
      </c>
      <c r="Q3720" s="585"/>
      <c r="R3720" s="585"/>
      <c r="S3720" s="814"/>
      <c r="T3720" s="814"/>
      <c r="U3720" s="814"/>
      <c r="V3720" s="814"/>
    </row>
    <row r="3721" spans="1:22" ht="15.75" hidden="1" customHeight="1" thickBot="1" x14ac:dyDescent="0.25">
      <c r="A3721" s="580" t="str">
        <f t="shared" si="319"/>
        <v/>
      </c>
      <c r="B3721" s="814"/>
      <c r="C3721" s="814"/>
      <c r="D3721" s="814"/>
      <c r="E3721" s="814"/>
      <c r="F3721" s="814"/>
      <c r="G3721" s="814"/>
      <c r="H3721" s="814"/>
      <c r="I3721" s="814"/>
      <c r="J3721" s="814"/>
      <c r="K3721" s="814"/>
      <c r="L3721" s="814"/>
      <c r="M3721" s="814"/>
      <c r="N3721" s="814"/>
      <c r="O3721" s="579">
        <f t="shared" si="317"/>
        <v>0</v>
      </c>
      <c r="P3721" s="585" t="e">
        <f t="shared" si="318"/>
        <v>#N/A</v>
      </c>
      <c r="Q3721" s="585"/>
      <c r="R3721" s="585"/>
      <c r="S3721" s="814"/>
      <c r="T3721" s="814"/>
      <c r="U3721" s="814"/>
      <c r="V3721" s="814"/>
    </row>
    <row r="3722" spans="1:22" ht="15.75" hidden="1" customHeight="1" thickBot="1" x14ac:dyDescent="0.25">
      <c r="A3722" s="580" t="str">
        <f t="shared" si="319"/>
        <v/>
      </c>
      <c r="B3722" s="814"/>
      <c r="C3722" s="814"/>
      <c r="D3722" s="814"/>
      <c r="E3722" s="814"/>
      <c r="F3722" s="814"/>
      <c r="G3722" s="814"/>
      <c r="H3722" s="814"/>
      <c r="I3722" s="814"/>
      <c r="J3722" s="814"/>
      <c r="K3722" s="814"/>
      <c r="L3722" s="814"/>
      <c r="M3722" s="814"/>
      <c r="N3722" s="814"/>
      <c r="O3722" s="579">
        <f t="shared" si="317"/>
        <v>0</v>
      </c>
      <c r="P3722" s="585" t="e">
        <f t="shared" si="318"/>
        <v>#N/A</v>
      </c>
      <c r="Q3722" s="585"/>
      <c r="R3722" s="585"/>
      <c r="S3722" s="814"/>
      <c r="T3722" s="814"/>
      <c r="U3722" s="814"/>
      <c r="V3722" s="814"/>
    </row>
    <row r="3723" spans="1:22" ht="15.75" hidden="1" customHeight="1" thickBot="1" x14ac:dyDescent="0.25">
      <c r="A3723" s="580" t="str">
        <f t="shared" si="319"/>
        <v/>
      </c>
      <c r="B3723" s="814"/>
      <c r="C3723" s="814"/>
      <c r="D3723" s="814"/>
      <c r="E3723" s="814"/>
      <c r="F3723" s="814"/>
      <c r="G3723" s="814"/>
      <c r="H3723" s="814"/>
      <c r="I3723" s="814"/>
      <c r="J3723" s="814"/>
      <c r="K3723" s="814"/>
      <c r="L3723" s="814"/>
      <c r="M3723" s="814"/>
      <c r="N3723" s="814"/>
      <c r="O3723" s="579">
        <f t="shared" si="317"/>
        <v>0</v>
      </c>
      <c r="P3723" s="585" t="e">
        <f t="shared" si="318"/>
        <v>#N/A</v>
      </c>
      <c r="Q3723" s="585"/>
      <c r="R3723" s="585"/>
      <c r="S3723" s="814"/>
      <c r="T3723" s="814"/>
      <c r="U3723" s="814"/>
      <c r="V3723" s="814"/>
    </row>
    <row r="3724" spans="1:22" ht="15.75" hidden="1" customHeight="1" thickBot="1" x14ac:dyDescent="0.25">
      <c r="A3724" s="580" t="str">
        <f t="shared" si="319"/>
        <v/>
      </c>
      <c r="B3724" s="814"/>
      <c r="C3724" s="814"/>
      <c r="D3724" s="814"/>
      <c r="E3724" s="814"/>
      <c r="F3724" s="814"/>
      <c r="G3724" s="814"/>
      <c r="H3724" s="814"/>
      <c r="I3724" s="814"/>
      <c r="J3724" s="814"/>
      <c r="K3724" s="814"/>
      <c r="L3724" s="814"/>
      <c r="M3724" s="814"/>
      <c r="N3724" s="814"/>
      <c r="O3724" s="579">
        <f t="shared" si="317"/>
        <v>0</v>
      </c>
      <c r="P3724" s="585" t="e">
        <f t="shared" si="318"/>
        <v>#N/A</v>
      </c>
      <c r="Q3724" s="585"/>
      <c r="R3724" s="585"/>
      <c r="S3724" s="814"/>
      <c r="T3724" s="814"/>
      <c r="U3724" s="814"/>
      <c r="V3724" s="814"/>
    </row>
    <row r="3725" spans="1:22" ht="15.75" hidden="1" customHeight="1" thickBot="1" x14ac:dyDescent="0.25">
      <c r="A3725" s="580" t="str">
        <f t="shared" si="319"/>
        <v/>
      </c>
      <c r="B3725" s="814"/>
      <c r="C3725" s="814"/>
      <c r="D3725" s="814"/>
      <c r="E3725" s="814"/>
      <c r="F3725" s="814"/>
      <c r="G3725" s="814"/>
      <c r="H3725" s="814"/>
      <c r="I3725" s="814"/>
      <c r="J3725" s="814"/>
      <c r="K3725" s="814"/>
      <c r="L3725" s="814"/>
      <c r="M3725" s="814"/>
      <c r="N3725" s="814"/>
      <c r="O3725" s="579">
        <f t="shared" si="317"/>
        <v>0</v>
      </c>
      <c r="P3725" s="585" t="e">
        <f t="shared" si="318"/>
        <v>#N/A</v>
      </c>
      <c r="Q3725" s="585"/>
      <c r="R3725" s="585"/>
      <c r="S3725" s="814"/>
      <c r="T3725" s="814"/>
      <c r="U3725" s="814"/>
      <c r="V3725" s="814"/>
    </row>
    <row r="3726" spans="1:22" ht="15.75" hidden="1" customHeight="1" thickBot="1" x14ac:dyDescent="0.25">
      <c r="A3726" s="580" t="str">
        <f t="shared" si="319"/>
        <v/>
      </c>
      <c r="B3726" s="814"/>
      <c r="C3726" s="814"/>
      <c r="D3726" s="814"/>
      <c r="E3726" s="814"/>
      <c r="F3726" s="814"/>
      <c r="G3726" s="814"/>
      <c r="H3726" s="814"/>
      <c r="I3726" s="814"/>
      <c r="J3726" s="814"/>
      <c r="K3726" s="814"/>
      <c r="L3726" s="814"/>
      <c r="M3726" s="814"/>
      <c r="N3726" s="814"/>
      <c r="O3726" s="579">
        <f t="shared" si="317"/>
        <v>0</v>
      </c>
      <c r="P3726" s="585" t="e">
        <f t="shared" si="318"/>
        <v>#N/A</v>
      </c>
      <c r="Q3726" s="585"/>
      <c r="R3726" s="585"/>
      <c r="S3726" s="814"/>
      <c r="T3726" s="814"/>
      <c r="U3726" s="814"/>
      <c r="V3726" s="814"/>
    </row>
    <row r="3727" spans="1:22" ht="15.75" hidden="1" customHeight="1" thickBot="1" x14ac:dyDescent="0.25">
      <c r="A3727" s="580" t="str">
        <f t="shared" si="319"/>
        <v/>
      </c>
      <c r="B3727" s="814"/>
      <c r="C3727" s="814"/>
      <c r="D3727" s="814"/>
      <c r="E3727" s="814"/>
      <c r="F3727" s="814"/>
      <c r="G3727" s="814"/>
      <c r="H3727" s="814"/>
      <c r="I3727" s="814"/>
      <c r="J3727" s="814"/>
      <c r="K3727" s="814"/>
      <c r="L3727" s="814"/>
      <c r="M3727" s="814"/>
      <c r="N3727" s="814"/>
      <c r="O3727" s="579">
        <f t="shared" si="317"/>
        <v>0</v>
      </c>
      <c r="P3727" s="585" t="e">
        <f t="shared" si="318"/>
        <v>#N/A</v>
      </c>
      <c r="Q3727" s="585"/>
      <c r="R3727" s="585"/>
      <c r="S3727" s="814"/>
      <c r="T3727" s="814"/>
      <c r="U3727" s="814"/>
      <c r="V3727" s="814"/>
    </row>
    <row r="3728" spans="1:22" ht="15.75" hidden="1" customHeight="1" thickBot="1" x14ac:dyDescent="0.25">
      <c r="A3728" s="580" t="str">
        <f t="shared" si="319"/>
        <v/>
      </c>
      <c r="B3728" s="814"/>
      <c r="C3728" s="814"/>
      <c r="D3728" s="814"/>
      <c r="E3728" s="814"/>
      <c r="F3728" s="814"/>
      <c r="G3728" s="814"/>
      <c r="H3728" s="814"/>
      <c r="I3728" s="814"/>
      <c r="J3728" s="814"/>
      <c r="K3728" s="814"/>
      <c r="L3728" s="814"/>
      <c r="M3728" s="814"/>
      <c r="N3728" s="814"/>
      <c r="O3728" s="579">
        <f t="shared" si="317"/>
        <v>0</v>
      </c>
      <c r="P3728" s="585" t="e">
        <f t="shared" si="318"/>
        <v>#N/A</v>
      </c>
      <c r="Q3728" s="585"/>
      <c r="R3728" s="585"/>
      <c r="S3728" s="814"/>
      <c r="T3728" s="814"/>
      <c r="U3728" s="814"/>
      <c r="V3728" s="814"/>
    </row>
    <row r="3729" spans="1:22" ht="15.75" hidden="1" customHeight="1" thickBot="1" x14ac:dyDescent="0.25">
      <c r="A3729" s="580" t="str">
        <f t="shared" si="319"/>
        <v/>
      </c>
      <c r="B3729" s="814"/>
      <c r="C3729" s="814"/>
      <c r="D3729" s="814"/>
      <c r="E3729" s="814"/>
      <c r="F3729" s="814"/>
      <c r="G3729" s="814"/>
      <c r="H3729" s="814"/>
      <c r="I3729" s="814"/>
      <c r="J3729" s="814"/>
      <c r="K3729" s="814"/>
      <c r="L3729" s="814"/>
      <c r="M3729" s="814"/>
      <c r="N3729" s="814"/>
      <c r="O3729" s="579">
        <f t="shared" si="317"/>
        <v>0</v>
      </c>
      <c r="P3729" s="585" t="e">
        <f t="shared" si="318"/>
        <v>#N/A</v>
      </c>
      <c r="Q3729" s="585"/>
      <c r="R3729" s="585"/>
      <c r="S3729" s="814"/>
      <c r="T3729" s="814"/>
      <c r="U3729" s="814"/>
      <c r="V3729" s="814"/>
    </row>
    <row r="3730" spans="1:22" ht="15.75" hidden="1" customHeight="1" thickBot="1" x14ac:dyDescent="0.25">
      <c r="A3730" s="580" t="str">
        <f t="shared" si="319"/>
        <v/>
      </c>
      <c r="B3730" s="814"/>
      <c r="C3730" s="814"/>
      <c r="D3730" s="814"/>
      <c r="E3730" s="814"/>
      <c r="F3730" s="814"/>
      <c r="G3730" s="814"/>
      <c r="H3730" s="814"/>
      <c r="I3730" s="814"/>
      <c r="J3730" s="814"/>
      <c r="K3730" s="814"/>
      <c r="L3730" s="814"/>
      <c r="M3730" s="814"/>
      <c r="N3730" s="814"/>
      <c r="O3730" s="579">
        <f t="shared" si="317"/>
        <v>0</v>
      </c>
      <c r="P3730" s="585" t="e">
        <f t="shared" si="318"/>
        <v>#N/A</v>
      </c>
      <c r="Q3730" s="585"/>
      <c r="R3730" s="585"/>
      <c r="S3730" s="814"/>
      <c r="T3730" s="814"/>
      <c r="U3730" s="814"/>
      <c r="V3730" s="814"/>
    </row>
    <row r="3731" spans="1:22" ht="15.75" hidden="1" customHeight="1" thickBot="1" x14ac:dyDescent="0.25">
      <c r="A3731" s="580" t="str">
        <f t="shared" si="319"/>
        <v/>
      </c>
      <c r="B3731" s="814"/>
      <c r="C3731" s="814"/>
      <c r="D3731" s="814"/>
      <c r="E3731" s="814"/>
      <c r="F3731" s="814"/>
      <c r="G3731" s="814"/>
      <c r="H3731" s="814"/>
      <c r="I3731" s="814"/>
      <c r="J3731" s="814"/>
      <c r="K3731" s="814"/>
      <c r="L3731" s="814"/>
      <c r="M3731" s="814"/>
      <c r="N3731" s="814"/>
      <c r="O3731" s="579">
        <f t="shared" si="317"/>
        <v>0</v>
      </c>
      <c r="P3731" s="585" t="e">
        <f t="shared" si="318"/>
        <v>#N/A</v>
      </c>
      <c r="Q3731" s="585"/>
      <c r="R3731" s="585"/>
      <c r="S3731" s="814"/>
      <c r="T3731" s="814"/>
      <c r="U3731" s="814"/>
      <c r="V3731" s="814"/>
    </row>
    <row r="3732" spans="1:22" ht="15.75" hidden="1" customHeight="1" thickBot="1" x14ac:dyDescent="0.25">
      <c r="A3732" s="580" t="str">
        <f t="shared" si="319"/>
        <v/>
      </c>
      <c r="B3732" s="814"/>
      <c r="C3732" s="814"/>
      <c r="D3732" s="814"/>
      <c r="E3732" s="814"/>
      <c r="F3732" s="814"/>
      <c r="G3732" s="814"/>
      <c r="H3732" s="814"/>
      <c r="I3732" s="814"/>
      <c r="J3732" s="814"/>
      <c r="K3732" s="814"/>
      <c r="L3732" s="814"/>
      <c r="M3732" s="814"/>
      <c r="N3732" s="814"/>
      <c r="O3732" s="579">
        <f t="shared" si="317"/>
        <v>0</v>
      </c>
      <c r="P3732" s="585" t="e">
        <f t="shared" si="318"/>
        <v>#N/A</v>
      </c>
      <c r="Q3732" s="585"/>
      <c r="R3732" s="585"/>
      <c r="S3732" s="814"/>
      <c r="T3732" s="814"/>
      <c r="U3732" s="814"/>
      <c r="V3732" s="814"/>
    </row>
    <row r="3733" spans="1:22" ht="15.75" hidden="1" customHeight="1" thickBot="1" x14ac:dyDescent="0.25">
      <c r="A3733" s="580" t="str">
        <f t="shared" si="319"/>
        <v/>
      </c>
      <c r="B3733" s="814"/>
      <c r="C3733" s="814"/>
      <c r="D3733" s="814"/>
      <c r="E3733" s="814"/>
      <c r="F3733" s="814"/>
      <c r="G3733" s="814"/>
      <c r="H3733" s="814"/>
      <c r="I3733" s="814"/>
      <c r="J3733" s="814"/>
      <c r="K3733" s="814"/>
      <c r="L3733" s="814"/>
      <c r="M3733" s="814"/>
      <c r="N3733" s="814"/>
      <c r="O3733" s="579">
        <f t="shared" si="317"/>
        <v>0</v>
      </c>
      <c r="P3733" s="585" t="e">
        <f t="shared" si="318"/>
        <v>#N/A</v>
      </c>
      <c r="Q3733" s="585"/>
      <c r="R3733" s="585"/>
      <c r="S3733" s="814"/>
      <c r="T3733" s="814"/>
      <c r="U3733" s="814"/>
      <c r="V3733" s="814"/>
    </row>
    <row r="3734" spans="1:22" ht="15.75" hidden="1" customHeight="1" thickBot="1" x14ac:dyDescent="0.25">
      <c r="A3734" s="580" t="str">
        <f t="shared" si="319"/>
        <v/>
      </c>
      <c r="B3734" s="814"/>
      <c r="C3734" s="814"/>
      <c r="D3734" s="814"/>
      <c r="E3734" s="814"/>
      <c r="F3734" s="814"/>
      <c r="G3734" s="814"/>
      <c r="H3734" s="814"/>
      <c r="I3734" s="814"/>
      <c r="J3734" s="814"/>
      <c r="K3734" s="814"/>
      <c r="L3734" s="814"/>
      <c r="M3734" s="814"/>
      <c r="N3734" s="814"/>
      <c r="O3734" s="579">
        <f t="shared" si="317"/>
        <v>0</v>
      </c>
      <c r="P3734" s="585" t="e">
        <f t="shared" si="318"/>
        <v>#N/A</v>
      </c>
      <c r="Q3734" s="585"/>
      <c r="R3734" s="585"/>
      <c r="S3734" s="814"/>
      <c r="T3734" s="814"/>
      <c r="U3734" s="814"/>
      <c r="V3734" s="814"/>
    </row>
    <row r="3735" spans="1:22" ht="15.75" hidden="1" customHeight="1" thickBot="1" x14ac:dyDescent="0.25">
      <c r="A3735" s="580" t="str">
        <f t="shared" si="319"/>
        <v/>
      </c>
      <c r="B3735" s="814"/>
      <c r="C3735" s="814"/>
      <c r="D3735" s="814"/>
      <c r="E3735" s="814"/>
      <c r="F3735" s="814"/>
      <c r="G3735" s="814"/>
      <c r="H3735" s="814"/>
      <c r="I3735" s="814"/>
      <c r="J3735" s="814"/>
      <c r="K3735" s="814"/>
      <c r="L3735" s="814"/>
      <c r="M3735" s="814"/>
      <c r="N3735" s="814"/>
      <c r="O3735" s="579">
        <f t="shared" si="317"/>
        <v>0</v>
      </c>
      <c r="P3735" s="585" t="e">
        <f t="shared" si="318"/>
        <v>#N/A</v>
      </c>
      <c r="Q3735" s="585"/>
      <c r="R3735" s="585"/>
      <c r="S3735" s="814"/>
      <c r="T3735" s="814"/>
      <c r="U3735" s="814"/>
      <c r="V3735" s="814"/>
    </row>
    <row r="3736" spans="1:22" ht="15.75" hidden="1" customHeight="1" thickBot="1" x14ac:dyDescent="0.25">
      <c r="A3736" s="580" t="str">
        <f t="shared" si="319"/>
        <v/>
      </c>
      <c r="B3736" s="814"/>
      <c r="C3736" s="814"/>
      <c r="D3736" s="814"/>
      <c r="E3736" s="814"/>
      <c r="F3736" s="814"/>
      <c r="G3736" s="814"/>
      <c r="H3736" s="814"/>
      <c r="I3736" s="814"/>
      <c r="J3736" s="814"/>
      <c r="K3736" s="814"/>
      <c r="L3736" s="814"/>
      <c r="M3736" s="814"/>
      <c r="N3736" s="814"/>
      <c r="O3736" s="579">
        <f t="shared" si="317"/>
        <v>0</v>
      </c>
      <c r="P3736" s="585" t="e">
        <f t="shared" si="318"/>
        <v>#N/A</v>
      </c>
      <c r="Q3736" s="585"/>
      <c r="R3736" s="585"/>
      <c r="S3736" s="814"/>
      <c r="T3736" s="814"/>
      <c r="U3736" s="814"/>
      <c r="V3736" s="814"/>
    </row>
    <row r="3737" spans="1:22" ht="15.75" hidden="1" customHeight="1" thickBot="1" x14ac:dyDescent="0.25">
      <c r="A3737" s="580" t="str">
        <f t="shared" si="319"/>
        <v/>
      </c>
      <c r="B3737" s="814"/>
      <c r="C3737" s="814"/>
      <c r="D3737" s="814"/>
      <c r="E3737" s="814"/>
      <c r="F3737" s="814"/>
      <c r="G3737" s="814"/>
      <c r="H3737" s="814"/>
      <c r="I3737" s="814"/>
      <c r="J3737" s="814"/>
      <c r="K3737" s="814"/>
      <c r="L3737" s="814"/>
      <c r="M3737" s="814"/>
      <c r="N3737" s="814"/>
      <c r="O3737" s="579">
        <f t="shared" si="317"/>
        <v>0</v>
      </c>
      <c r="P3737" s="585" t="e">
        <f t="shared" si="318"/>
        <v>#N/A</v>
      </c>
      <c r="Q3737" s="585"/>
      <c r="R3737" s="585"/>
      <c r="S3737" s="814"/>
      <c r="T3737" s="814"/>
      <c r="U3737" s="814"/>
      <c r="V3737" s="814"/>
    </row>
    <row r="3738" spans="1:22" ht="15.75" hidden="1" customHeight="1" thickBot="1" x14ac:dyDescent="0.25">
      <c r="A3738" s="580" t="str">
        <f t="shared" si="319"/>
        <v/>
      </c>
      <c r="B3738" s="814"/>
      <c r="C3738" s="814"/>
      <c r="D3738" s="814"/>
      <c r="E3738" s="814"/>
      <c r="F3738" s="814"/>
      <c r="G3738" s="814"/>
      <c r="H3738" s="814"/>
      <c r="I3738" s="814"/>
      <c r="J3738" s="814"/>
      <c r="K3738" s="814"/>
      <c r="L3738" s="814"/>
      <c r="M3738" s="814"/>
      <c r="N3738" s="814"/>
      <c r="O3738" s="579">
        <f t="shared" si="317"/>
        <v>0</v>
      </c>
      <c r="P3738" s="585" t="e">
        <f t="shared" si="318"/>
        <v>#N/A</v>
      </c>
      <c r="Q3738" s="585"/>
      <c r="R3738" s="585"/>
      <c r="S3738" s="814"/>
      <c r="T3738" s="814"/>
      <c r="U3738" s="814"/>
      <c r="V3738" s="814"/>
    </row>
    <row r="3739" spans="1:22" ht="15.75" hidden="1" customHeight="1" thickBot="1" x14ac:dyDescent="0.25">
      <c r="A3739" s="580" t="str">
        <f t="shared" si="319"/>
        <v/>
      </c>
      <c r="B3739" s="814"/>
      <c r="C3739" s="814"/>
      <c r="D3739" s="814"/>
      <c r="E3739" s="814"/>
      <c r="F3739" s="814"/>
      <c r="G3739" s="814"/>
      <c r="H3739" s="814"/>
      <c r="I3739" s="814"/>
      <c r="J3739" s="814"/>
      <c r="K3739" s="814"/>
      <c r="L3739" s="814"/>
      <c r="M3739" s="814"/>
      <c r="N3739" s="814"/>
      <c r="O3739" s="579">
        <f t="shared" si="317"/>
        <v>0</v>
      </c>
      <c r="P3739" s="585" t="e">
        <f t="shared" si="318"/>
        <v>#N/A</v>
      </c>
      <c r="Q3739" s="585"/>
      <c r="R3739" s="585"/>
      <c r="S3739" s="814"/>
      <c r="T3739" s="814"/>
      <c r="U3739" s="814"/>
      <c r="V3739" s="814"/>
    </row>
    <row r="3740" spans="1:22" ht="15.75" hidden="1" customHeight="1" thickBot="1" x14ac:dyDescent="0.25">
      <c r="A3740" s="580" t="str">
        <f t="shared" si="319"/>
        <v/>
      </c>
      <c r="B3740" s="814"/>
      <c r="C3740" s="814"/>
      <c r="D3740" s="814"/>
      <c r="E3740" s="814"/>
      <c r="F3740" s="814"/>
      <c r="G3740" s="814"/>
      <c r="H3740" s="814"/>
      <c r="I3740" s="814"/>
      <c r="J3740" s="814"/>
      <c r="K3740" s="814"/>
      <c r="L3740" s="814"/>
      <c r="M3740" s="814"/>
      <c r="N3740" s="814"/>
      <c r="O3740" s="579">
        <f t="shared" si="317"/>
        <v>0</v>
      </c>
      <c r="P3740" s="585" t="e">
        <f t="shared" si="318"/>
        <v>#N/A</v>
      </c>
      <c r="Q3740" s="585"/>
      <c r="R3740" s="585"/>
      <c r="S3740" s="814"/>
      <c r="T3740" s="814"/>
      <c r="U3740" s="814"/>
      <c r="V3740" s="814"/>
    </row>
    <row r="3741" spans="1:22" ht="15.75" hidden="1" customHeight="1" thickBot="1" x14ac:dyDescent="0.25">
      <c r="A3741" s="580" t="str">
        <f t="shared" si="319"/>
        <v/>
      </c>
      <c r="B3741" s="814"/>
      <c r="C3741" s="814"/>
      <c r="D3741" s="814"/>
      <c r="E3741" s="814"/>
      <c r="F3741" s="814"/>
      <c r="G3741" s="814"/>
      <c r="H3741" s="814"/>
      <c r="I3741" s="814"/>
      <c r="J3741" s="814"/>
      <c r="K3741" s="814"/>
      <c r="L3741" s="814"/>
      <c r="M3741" s="814"/>
      <c r="N3741" s="814"/>
      <c r="O3741" s="579">
        <f t="shared" si="317"/>
        <v>0</v>
      </c>
      <c r="P3741" s="585" t="e">
        <f t="shared" si="318"/>
        <v>#N/A</v>
      </c>
      <c r="Q3741" s="585"/>
      <c r="R3741" s="585"/>
      <c r="S3741" s="814"/>
      <c r="T3741" s="814"/>
      <c r="U3741" s="814"/>
      <c r="V3741" s="814"/>
    </row>
    <row r="3742" spans="1:22" ht="15.75" hidden="1" customHeight="1" thickBot="1" x14ac:dyDescent="0.25">
      <c r="A3742" s="580" t="str">
        <f t="shared" si="319"/>
        <v/>
      </c>
      <c r="B3742" s="814"/>
      <c r="C3742" s="814"/>
      <c r="D3742" s="814"/>
      <c r="E3742" s="814"/>
      <c r="F3742" s="814"/>
      <c r="G3742" s="814"/>
      <c r="H3742" s="814"/>
      <c r="I3742" s="814"/>
      <c r="J3742" s="814"/>
      <c r="K3742" s="814"/>
      <c r="L3742" s="814"/>
      <c r="M3742" s="814"/>
      <c r="N3742" s="814"/>
      <c r="O3742" s="579">
        <f t="shared" si="317"/>
        <v>0</v>
      </c>
      <c r="P3742" s="585" t="e">
        <f t="shared" si="318"/>
        <v>#N/A</v>
      </c>
      <c r="Q3742" s="585"/>
      <c r="R3742" s="585"/>
      <c r="S3742" s="814"/>
      <c r="T3742" s="814"/>
      <c r="U3742" s="814"/>
      <c r="V3742" s="814"/>
    </row>
    <row r="3743" spans="1:22" ht="15.75" hidden="1" customHeight="1" thickBot="1" x14ac:dyDescent="0.25">
      <c r="A3743" s="580" t="str">
        <f t="shared" si="319"/>
        <v/>
      </c>
      <c r="B3743" s="814"/>
      <c r="C3743" s="814"/>
      <c r="D3743" s="814"/>
      <c r="E3743" s="814"/>
      <c r="F3743" s="814"/>
      <c r="G3743" s="814"/>
      <c r="H3743" s="814"/>
      <c r="I3743" s="814"/>
      <c r="J3743" s="814"/>
      <c r="K3743" s="814"/>
      <c r="L3743" s="814"/>
      <c r="M3743" s="814"/>
      <c r="N3743" s="814"/>
      <c r="O3743" s="579">
        <f t="shared" si="317"/>
        <v>0</v>
      </c>
      <c r="P3743" s="585" t="e">
        <f t="shared" si="318"/>
        <v>#N/A</v>
      </c>
      <c r="Q3743" s="585"/>
      <c r="R3743" s="585"/>
      <c r="S3743" s="814"/>
      <c r="T3743" s="814"/>
      <c r="U3743" s="814"/>
      <c r="V3743" s="814"/>
    </row>
    <row r="3744" spans="1:22" ht="15.75" hidden="1" customHeight="1" thickBot="1" x14ac:dyDescent="0.25">
      <c r="A3744" s="580" t="str">
        <f t="shared" si="319"/>
        <v/>
      </c>
      <c r="B3744" s="814"/>
      <c r="C3744" s="814"/>
      <c r="D3744" s="814"/>
      <c r="E3744" s="814"/>
      <c r="F3744" s="814"/>
      <c r="G3744" s="814"/>
      <c r="H3744" s="814"/>
      <c r="I3744" s="814"/>
      <c r="J3744" s="814"/>
      <c r="K3744" s="814"/>
      <c r="L3744" s="814"/>
      <c r="M3744" s="814"/>
      <c r="N3744" s="814"/>
      <c r="O3744" s="579">
        <f t="shared" si="317"/>
        <v>0</v>
      </c>
      <c r="P3744" s="585" t="e">
        <f t="shared" si="318"/>
        <v>#N/A</v>
      </c>
      <c r="Q3744" s="585"/>
      <c r="R3744" s="585"/>
      <c r="S3744" s="814"/>
      <c r="T3744" s="814"/>
      <c r="U3744" s="814"/>
      <c r="V3744" s="814"/>
    </row>
    <row r="3745" spans="1:22" ht="15.75" hidden="1" customHeight="1" thickBot="1" x14ac:dyDescent="0.25">
      <c r="A3745" s="580" t="str">
        <f t="shared" si="319"/>
        <v/>
      </c>
      <c r="B3745" s="814"/>
      <c r="C3745" s="814"/>
      <c r="D3745" s="814"/>
      <c r="E3745" s="814"/>
      <c r="F3745" s="814"/>
      <c r="G3745" s="814"/>
      <c r="H3745" s="814"/>
      <c r="I3745" s="814"/>
      <c r="J3745" s="814"/>
      <c r="K3745" s="814"/>
      <c r="L3745" s="814"/>
      <c r="M3745" s="814"/>
      <c r="N3745" s="814"/>
      <c r="O3745" s="579">
        <f t="shared" si="317"/>
        <v>0</v>
      </c>
      <c r="P3745" s="585" t="e">
        <f t="shared" si="318"/>
        <v>#N/A</v>
      </c>
      <c r="Q3745" s="585"/>
      <c r="R3745" s="585"/>
      <c r="S3745" s="814"/>
      <c r="T3745" s="814"/>
      <c r="U3745" s="814"/>
      <c r="V3745" s="814"/>
    </row>
    <row r="3746" spans="1:22" ht="15.75" hidden="1" customHeight="1" thickBot="1" x14ac:dyDescent="0.25">
      <c r="A3746" s="580" t="str">
        <f t="shared" si="319"/>
        <v/>
      </c>
      <c r="B3746" s="814"/>
      <c r="C3746" s="814"/>
      <c r="D3746" s="814"/>
      <c r="E3746" s="814"/>
      <c r="F3746" s="814"/>
      <c r="G3746" s="814"/>
      <c r="H3746" s="814"/>
      <c r="I3746" s="814"/>
      <c r="J3746" s="814"/>
      <c r="K3746" s="814"/>
      <c r="L3746" s="814"/>
      <c r="M3746" s="814"/>
      <c r="N3746" s="814"/>
      <c r="O3746" s="579">
        <f t="shared" si="317"/>
        <v>0</v>
      </c>
      <c r="P3746" s="585" t="e">
        <f t="shared" si="318"/>
        <v>#N/A</v>
      </c>
      <c r="Q3746" s="585"/>
      <c r="R3746" s="585"/>
      <c r="S3746" s="814"/>
      <c r="T3746" s="814"/>
      <c r="U3746" s="814"/>
      <c r="V3746" s="814"/>
    </row>
    <row r="3747" spans="1:22" ht="15.75" hidden="1" customHeight="1" thickBot="1" x14ac:dyDescent="0.25">
      <c r="A3747" s="580" t="str">
        <f t="shared" si="319"/>
        <v/>
      </c>
      <c r="B3747" s="814"/>
      <c r="C3747" s="814"/>
      <c r="D3747" s="814"/>
      <c r="E3747" s="814"/>
      <c r="F3747" s="814"/>
      <c r="G3747" s="814"/>
      <c r="H3747" s="814"/>
      <c r="I3747" s="814"/>
      <c r="J3747" s="814"/>
      <c r="K3747" s="814"/>
      <c r="L3747" s="814"/>
      <c r="M3747" s="814"/>
      <c r="N3747" s="814"/>
      <c r="O3747" s="579">
        <f t="shared" si="317"/>
        <v>0</v>
      </c>
      <c r="P3747" s="585" t="e">
        <f t="shared" si="318"/>
        <v>#N/A</v>
      </c>
      <c r="Q3747" s="585"/>
      <c r="R3747" s="585"/>
      <c r="S3747" s="814"/>
      <c r="T3747" s="814"/>
      <c r="U3747" s="814"/>
      <c r="V3747" s="814"/>
    </row>
    <row r="3748" spans="1:22" ht="15.75" hidden="1" customHeight="1" thickBot="1" x14ac:dyDescent="0.25">
      <c r="A3748" s="580" t="str">
        <f t="shared" si="319"/>
        <v/>
      </c>
      <c r="B3748" s="814"/>
      <c r="C3748" s="814"/>
      <c r="D3748" s="814"/>
      <c r="E3748" s="814"/>
      <c r="F3748" s="814"/>
      <c r="G3748" s="814"/>
      <c r="H3748" s="814"/>
      <c r="I3748" s="814"/>
      <c r="J3748" s="814"/>
      <c r="K3748" s="814"/>
      <c r="L3748" s="814"/>
      <c r="M3748" s="814"/>
      <c r="N3748" s="814"/>
      <c r="O3748" s="579">
        <f t="shared" si="317"/>
        <v>0</v>
      </c>
      <c r="P3748" s="585" t="e">
        <f t="shared" si="318"/>
        <v>#N/A</v>
      </c>
      <c r="Q3748" s="585"/>
      <c r="R3748" s="585"/>
      <c r="S3748" s="814"/>
      <c r="T3748" s="814"/>
      <c r="U3748" s="814"/>
      <c r="V3748" s="814"/>
    </row>
    <row r="3749" spans="1:22" ht="15.75" hidden="1" customHeight="1" thickBot="1" x14ac:dyDescent="0.25">
      <c r="A3749" s="580" t="str">
        <f t="shared" si="319"/>
        <v/>
      </c>
      <c r="B3749" s="814"/>
      <c r="C3749" s="814"/>
      <c r="D3749" s="814"/>
      <c r="E3749" s="814"/>
      <c r="F3749" s="814"/>
      <c r="G3749" s="814"/>
      <c r="H3749" s="814"/>
      <c r="I3749" s="814"/>
      <c r="J3749" s="814"/>
      <c r="K3749" s="814"/>
      <c r="L3749" s="814"/>
      <c r="M3749" s="814"/>
      <c r="N3749" s="814"/>
      <c r="O3749" s="579">
        <f t="shared" si="317"/>
        <v>0</v>
      </c>
      <c r="P3749" s="585" t="e">
        <f t="shared" si="318"/>
        <v>#N/A</v>
      </c>
      <c r="Q3749" s="585"/>
      <c r="R3749" s="585"/>
      <c r="S3749" s="814"/>
      <c r="T3749" s="814"/>
      <c r="U3749" s="814"/>
      <c r="V3749" s="814"/>
    </row>
    <row r="3750" spans="1:22" ht="15.75" hidden="1" customHeight="1" thickBot="1" x14ac:dyDescent="0.25">
      <c r="A3750" s="580" t="str">
        <f t="shared" si="319"/>
        <v/>
      </c>
      <c r="B3750" s="814"/>
      <c r="C3750" s="814"/>
      <c r="D3750" s="814"/>
      <c r="E3750" s="814"/>
      <c r="F3750" s="814"/>
      <c r="G3750" s="814"/>
      <c r="H3750" s="814"/>
      <c r="I3750" s="814"/>
      <c r="J3750" s="814"/>
      <c r="K3750" s="814"/>
      <c r="L3750" s="814"/>
      <c r="M3750" s="814"/>
      <c r="N3750" s="814"/>
      <c r="O3750" s="579">
        <f t="shared" si="317"/>
        <v>0</v>
      </c>
      <c r="P3750" s="585" t="e">
        <f t="shared" si="318"/>
        <v>#N/A</v>
      </c>
      <c r="Q3750" s="585"/>
      <c r="R3750" s="585"/>
      <c r="S3750" s="814"/>
      <c r="T3750" s="814"/>
      <c r="U3750" s="814"/>
      <c r="V3750" s="814"/>
    </row>
    <row r="3751" spans="1:22" ht="15.75" hidden="1" customHeight="1" thickBot="1" x14ac:dyDescent="0.25">
      <c r="A3751" s="580" t="str">
        <f t="shared" si="319"/>
        <v/>
      </c>
      <c r="B3751" s="814"/>
      <c r="C3751" s="814"/>
      <c r="D3751" s="814"/>
      <c r="E3751" s="814"/>
      <c r="F3751" s="814"/>
      <c r="G3751" s="814"/>
      <c r="H3751" s="814"/>
      <c r="I3751" s="814"/>
      <c r="J3751" s="814"/>
      <c r="K3751" s="814"/>
      <c r="L3751" s="814"/>
      <c r="M3751" s="814"/>
      <c r="N3751" s="814"/>
      <c r="O3751" s="579">
        <f t="shared" si="317"/>
        <v>0</v>
      </c>
      <c r="P3751" s="585" t="e">
        <f t="shared" si="318"/>
        <v>#N/A</v>
      </c>
      <c r="Q3751" s="585"/>
      <c r="R3751" s="585"/>
      <c r="S3751" s="814"/>
      <c r="T3751" s="814"/>
      <c r="U3751" s="814"/>
      <c r="V3751" s="814"/>
    </row>
    <row r="3752" spans="1:22" ht="15.75" hidden="1" customHeight="1" thickBot="1" x14ac:dyDescent="0.25">
      <c r="A3752" s="580" t="str">
        <f t="shared" si="319"/>
        <v/>
      </c>
      <c r="B3752" s="814"/>
      <c r="C3752" s="814"/>
      <c r="D3752" s="814"/>
      <c r="E3752" s="814"/>
      <c r="F3752" s="814"/>
      <c r="G3752" s="814"/>
      <c r="H3752" s="814"/>
      <c r="I3752" s="814"/>
      <c r="J3752" s="814"/>
      <c r="K3752" s="814"/>
      <c r="L3752" s="814"/>
      <c r="M3752" s="814"/>
      <c r="N3752" s="814"/>
      <c r="O3752" s="579">
        <f t="shared" si="317"/>
        <v>0</v>
      </c>
      <c r="P3752" s="585" t="e">
        <f t="shared" si="318"/>
        <v>#N/A</v>
      </c>
      <c r="Q3752" s="585"/>
      <c r="R3752" s="585"/>
      <c r="S3752" s="814"/>
      <c r="T3752" s="814"/>
      <c r="U3752" s="814"/>
      <c r="V3752" s="814"/>
    </row>
    <row r="3753" spans="1:22" ht="15.75" hidden="1" customHeight="1" thickBot="1" x14ac:dyDescent="0.25">
      <c r="A3753" s="580" t="str">
        <f t="shared" si="319"/>
        <v/>
      </c>
      <c r="B3753" s="814"/>
      <c r="C3753" s="814"/>
      <c r="D3753" s="814"/>
      <c r="E3753" s="814"/>
      <c r="F3753" s="814"/>
      <c r="G3753" s="814"/>
      <c r="H3753" s="814"/>
      <c r="I3753" s="814"/>
      <c r="J3753" s="814"/>
      <c r="K3753" s="814"/>
      <c r="L3753" s="814"/>
      <c r="M3753" s="814"/>
      <c r="N3753" s="814"/>
      <c r="O3753" s="579">
        <f t="shared" si="317"/>
        <v>0</v>
      </c>
      <c r="P3753" s="585" t="e">
        <f t="shared" si="318"/>
        <v>#N/A</v>
      </c>
      <c r="Q3753" s="585"/>
      <c r="R3753" s="585"/>
      <c r="S3753" s="814"/>
      <c r="T3753" s="814"/>
      <c r="U3753" s="814"/>
      <c r="V3753" s="814"/>
    </row>
    <row r="3754" spans="1:22" ht="15.75" hidden="1" customHeight="1" thickBot="1" x14ac:dyDescent="0.25">
      <c r="A3754" s="580" t="str">
        <f t="shared" si="319"/>
        <v/>
      </c>
      <c r="B3754" s="814"/>
      <c r="C3754" s="814"/>
      <c r="D3754" s="814"/>
      <c r="E3754" s="814"/>
      <c r="F3754" s="814"/>
      <c r="G3754" s="814"/>
      <c r="H3754" s="814"/>
      <c r="I3754" s="814"/>
      <c r="J3754" s="814"/>
      <c r="K3754" s="814"/>
      <c r="L3754" s="814"/>
      <c r="M3754" s="814"/>
      <c r="N3754" s="814"/>
      <c r="O3754" s="579">
        <f t="shared" si="317"/>
        <v>0</v>
      </c>
      <c r="P3754" s="585" t="e">
        <f t="shared" si="318"/>
        <v>#N/A</v>
      </c>
      <c r="Q3754" s="585"/>
      <c r="R3754" s="585"/>
      <c r="S3754" s="814"/>
      <c r="T3754" s="814"/>
      <c r="U3754" s="814"/>
      <c r="V3754" s="814"/>
    </row>
    <row r="3755" spans="1:22" ht="15.75" hidden="1" customHeight="1" thickBot="1" x14ac:dyDescent="0.25">
      <c r="A3755" s="580" t="str">
        <f t="shared" si="319"/>
        <v/>
      </c>
      <c r="B3755" s="814"/>
      <c r="C3755" s="814"/>
      <c r="D3755" s="814"/>
      <c r="E3755" s="814"/>
      <c r="F3755" s="814"/>
      <c r="G3755" s="814"/>
      <c r="H3755" s="814"/>
      <c r="I3755" s="814"/>
      <c r="J3755" s="814"/>
      <c r="K3755" s="814"/>
      <c r="L3755" s="814"/>
      <c r="M3755" s="814"/>
      <c r="N3755" s="814"/>
      <c r="O3755" s="579">
        <f t="shared" si="317"/>
        <v>0</v>
      </c>
      <c r="P3755" s="585" t="e">
        <f t="shared" si="318"/>
        <v>#N/A</v>
      </c>
      <c r="Q3755" s="585"/>
      <c r="R3755" s="585"/>
      <c r="S3755" s="814"/>
      <c r="T3755" s="814"/>
      <c r="U3755" s="814"/>
      <c r="V3755" s="814"/>
    </row>
    <row r="3756" spans="1:22" ht="15.75" hidden="1" customHeight="1" thickBot="1" x14ac:dyDescent="0.25">
      <c r="A3756" s="580" t="str">
        <f t="shared" si="319"/>
        <v/>
      </c>
      <c r="B3756" s="814"/>
      <c r="C3756" s="814"/>
      <c r="D3756" s="814"/>
      <c r="E3756" s="814"/>
      <c r="F3756" s="814"/>
      <c r="G3756" s="814"/>
      <c r="H3756" s="814"/>
      <c r="I3756" s="814"/>
      <c r="J3756" s="814"/>
      <c r="K3756" s="814"/>
      <c r="L3756" s="814"/>
      <c r="M3756" s="814"/>
      <c r="N3756" s="814"/>
      <c r="O3756" s="579">
        <f t="shared" si="317"/>
        <v>0</v>
      </c>
      <c r="P3756" s="585" t="e">
        <f t="shared" si="318"/>
        <v>#N/A</v>
      </c>
      <c r="Q3756" s="585"/>
      <c r="R3756" s="585"/>
      <c r="S3756" s="814"/>
      <c r="T3756" s="814"/>
      <c r="U3756" s="814"/>
      <c r="V3756" s="814"/>
    </row>
    <row r="3757" spans="1:22" ht="15.75" hidden="1" customHeight="1" thickBot="1" x14ac:dyDescent="0.25">
      <c r="A3757" s="580" t="str">
        <f t="shared" si="319"/>
        <v/>
      </c>
      <c r="B3757" s="814"/>
      <c r="C3757" s="814"/>
      <c r="D3757" s="814"/>
      <c r="E3757" s="814"/>
      <c r="F3757" s="814"/>
      <c r="G3757" s="814"/>
      <c r="H3757" s="814"/>
      <c r="I3757" s="814"/>
      <c r="J3757" s="814"/>
      <c r="K3757" s="814"/>
      <c r="L3757" s="814"/>
      <c r="M3757" s="814"/>
      <c r="N3757" s="814"/>
      <c r="O3757" s="579">
        <f t="shared" si="317"/>
        <v>0</v>
      </c>
      <c r="P3757" s="585" t="e">
        <f t="shared" si="318"/>
        <v>#N/A</v>
      </c>
      <c r="Q3757" s="585"/>
      <c r="R3757" s="585"/>
      <c r="S3757" s="814"/>
      <c r="T3757" s="814"/>
      <c r="U3757" s="814"/>
      <c r="V3757" s="814"/>
    </row>
    <row r="3758" spans="1:22" ht="15.75" hidden="1" customHeight="1" thickBot="1" x14ac:dyDescent="0.25">
      <c r="A3758" s="580" t="str">
        <f t="shared" si="319"/>
        <v/>
      </c>
      <c r="B3758" s="814"/>
      <c r="C3758" s="814"/>
      <c r="D3758" s="814"/>
      <c r="E3758" s="814"/>
      <c r="F3758" s="814"/>
      <c r="G3758" s="814"/>
      <c r="H3758" s="814"/>
      <c r="I3758" s="814"/>
      <c r="J3758" s="814"/>
      <c r="K3758" s="814"/>
      <c r="L3758" s="814"/>
      <c r="M3758" s="814"/>
      <c r="N3758" s="814"/>
      <c r="O3758" s="579">
        <f t="shared" si="317"/>
        <v>0</v>
      </c>
      <c r="P3758" s="585" t="e">
        <f t="shared" si="318"/>
        <v>#N/A</v>
      </c>
      <c r="Q3758" s="585"/>
      <c r="R3758" s="585"/>
      <c r="S3758" s="814"/>
      <c r="T3758" s="814"/>
      <c r="U3758" s="814"/>
      <c r="V3758" s="814"/>
    </row>
    <row r="3759" spans="1:22" ht="15.75" hidden="1" customHeight="1" thickBot="1" x14ac:dyDescent="0.25">
      <c r="A3759" s="580" t="str">
        <f t="shared" si="319"/>
        <v/>
      </c>
      <c r="B3759" s="814"/>
      <c r="C3759" s="814"/>
      <c r="D3759" s="814"/>
      <c r="E3759" s="814"/>
      <c r="F3759" s="814"/>
      <c r="G3759" s="814"/>
      <c r="H3759" s="814"/>
      <c r="I3759" s="814"/>
      <c r="J3759" s="814"/>
      <c r="K3759" s="814"/>
      <c r="L3759" s="814"/>
      <c r="M3759" s="814"/>
      <c r="N3759" s="814"/>
      <c r="O3759" s="579">
        <f t="shared" si="317"/>
        <v>0</v>
      </c>
      <c r="P3759" s="585" t="e">
        <f t="shared" si="318"/>
        <v>#N/A</v>
      </c>
      <c r="Q3759" s="585"/>
      <c r="R3759" s="585"/>
      <c r="S3759" s="814"/>
      <c r="T3759" s="814"/>
      <c r="U3759" s="814"/>
      <c r="V3759" s="814"/>
    </row>
    <row r="3760" spans="1:22" ht="15.75" hidden="1" customHeight="1" thickBot="1" x14ac:dyDescent="0.25">
      <c r="A3760" s="580" t="str">
        <f t="shared" si="319"/>
        <v/>
      </c>
      <c r="B3760" s="814"/>
      <c r="C3760" s="814"/>
      <c r="D3760" s="814"/>
      <c r="E3760" s="814"/>
      <c r="F3760" s="814"/>
      <c r="G3760" s="814"/>
      <c r="H3760" s="814"/>
      <c r="I3760" s="814"/>
      <c r="J3760" s="814"/>
      <c r="K3760" s="814"/>
      <c r="L3760" s="814"/>
      <c r="M3760" s="814"/>
      <c r="N3760" s="814"/>
      <c r="O3760" s="579">
        <f t="shared" si="317"/>
        <v>0</v>
      </c>
      <c r="P3760" s="585" t="e">
        <f t="shared" si="318"/>
        <v>#N/A</v>
      </c>
      <c r="Q3760" s="585"/>
      <c r="R3760" s="585"/>
      <c r="S3760" s="814"/>
      <c r="T3760" s="814"/>
      <c r="U3760" s="814"/>
      <c r="V3760" s="814"/>
    </row>
    <row r="3761" spans="1:22" ht="15.75" hidden="1" customHeight="1" thickBot="1" x14ac:dyDescent="0.25">
      <c r="A3761" s="580" t="str">
        <f t="shared" si="319"/>
        <v/>
      </c>
      <c r="B3761" s="814"/>
      <c r="C3761" s="814"/>
      <c r="D3761" s="814"/>
      <c r="E3761" s="814"/>
      <c r="F3761" s="814"/>
      <c r="G3761" s="814"/>
      <c r="H3761" s="814"/>
      <c r="I3761" s="814"/>
      <c r="J3761" s="814"/>
      <c r="K3761" s="814"/>
      <c r="L3761" s="814"/>
      <c r="M3761" s="814"/>
      <c r="N3761" s="814"/>
      <c r="O3761" s="579">
        <f t="shared" si="317"/>
        <v>0</v>
      </c>
      <c r="P3761" s="585" t="e">
        <f t="shared" si="318"/>
        <v>#N/A</v>
      </c>
      <c r="Q3761" s="585"/>
      <c r="R3761" s="585"/>
      <c r="S3761" s="814"/>
      <c r="T3761" s="814"/>
      <c r="U3761" s="814"/>
      <c r="V3761" s="814"/>
    </row>
    <row r="3762" spans="1:22" ht="15.75" hidden="1" customHeight="1" thickBot="1" x14ac:dyDescent="0.25">
      <c r="A3762" s="580" t="str">
        <f t="shared" si="319"/>
        <v/>
      </c>
      <c r="B3762" s="814"/>
      <c r="C3762" s="814"/>
      <c r="D3762" s="814"/>
      <c r="E3762" s="814"/>
      <c r="F3762" s="814"/>
      <c r="G3762" s="814"/>
      <c r="H3762" s="814"/>
      <c r="I3762" s="814"/>
      <c r="J3762" s="814"/>
      <c r="K3762" s="814"/>
      <c r="L3762" s="814"/>
      <c r="M3762" s="814"/>
      <c r="N3762" s="814"/>
      <c r="O3762" s="579">
        <f t="shared" si="317"/>
        <v>0</v>
      </c>
      <c r="P3762" s="585" t="e">
        <f t="shared" si="318"/>
        <v>#N/A</v>
      </c>
      <c r="Q3762" s="585"/>
      <c r="R3762" s="585"/>
      <c r="S3762" s="814"/>
      <c r="T3762" s="814"/>
      <c r="U3762" s="814"/>
      <c r="V3762" s="814"/>
    </row>
    <row r="3763" spans="1:22" ht="15.75" hidden="1" customHeight="1" thickBot="1" x14ac:dyDescent="0.25">
      <c r="A3763" s="580" t="str">
        <f t="shared" si="319"/>
        <v/>
      </c>
      <c r="B3763" s="814"/>
      <c r="C3763" s="814"/>
      <c r="D3763" s="814"/>
      <c r="E3763" s="814"/>
      <c r="F3763" s="814"/>
      <c r="G3763" s="814"/>
      <c r="H3763" s="814"/>
      <c r="I3763" s="814"/>
      <c r="J3763" s="814"/>
      <c r="K3763" s="814"/>
      <c r="L3763" s="814"/>
      <c r="M3763" s="814"/>
      <c r="N3763" s="814"/>
      <c r="O3763" s="579">
        <f t="shared" ref="O3763:O3826" si="320">ROUNDUP(IF(N3763="PENDANT",(VLOOKUP(L3763,$E$2:$I$9,5,FALSE)*M3763)),0)</f>
        <v>0</v>
      </c>
      <c r="P3763" s="585" t="e">
        <f t="shared" ref="P3763:P3826" si="321">ROUNDUP(VLOOKUP(L3763,$E$2:$I$9,5,FALSE)*M3763,0)</f>
        <v>#N/A</v>
      </c>
      <c r="Q3763" s="585"/>
      <c r="R3763" s="585"/>
      <c r="S3763" s="814"/>
      <c r="T3763" s="814"/>
      <c r="U3763" s="814"/>
      <c r="V3763" s="814"/>
    </row>
    <row r="3764" spans="1:22" ht="15.75" hidden="1" customHeight="1" thickBot="1" x14ac:dyDescent="0.25">
      <c r="A3764" s="580" t="str">
        <f t="shared" si="319"/>
        <v/>
      </c>
      <c r="B3764" s="814"/>
      <c r="C3764" s="814"/>
      <c r="D3764" s="814"/>
      <c r="E3764" s="814"/>
      <c r="F3764" s="814"/>
      <c r="G3764" s="814"/>
      <c r="H3764" s="814"/>
      <c r="I3764" s="814"/>
      <c r="J3764" s="814"/>
      <c r="K3764" s="814"/>
      <c r="L3764" s="814"/>
      <c r="M3764" s="814"/>
      <c r="N3764" s="814"/>
      <c r="O3764" s="579">
        <f t="shared" si="320"/>
        <v>0</v>
      </c>
      <c r="P3764" s="585" t="e">
        <f t="shared" si="321"/>
        <v>#N/A</v>
      </c>
      <c r="Q3764" s="585"/>
      <c r="R3764" s="585"/>
      <c r="S3764" s="814"/>
      <c r="T3764" s="814"/>
      <c r="U3764" s="814"/>
      <c r="V3764" s="814"/>
    </row>
    <row r="3765" spans="1:22" ht="15.75" hidden="1" customHeight="1" thickBot="1" x14ac:dyDescent="0.25">
      <c r="A3765" s="580" t="str">
        <f t="shared" si="319"/>
        <v/>
      </c>
      <c r="B3765" s="814"/>
      <c r="C3765" s="814"/>
      <c r="D3765" s="814"/>
      <c r="E3765" s="814"/>
      <c r="F3765" s="814"/>
      <c r="G3765" s="814"/>
      <c r="H3765" s="814"/>
      <c r="I3765" s="814"/>
      <c r="J3765" s="814"/>
      <c r="K3765" s="814"/>
      <c r="L3765" s="814"/>
      <c r="M3765" s="814"/>
      <c r="N3765" s="814"/>
      <c r="O3765" s="579">
        <f t="shared" si="320"/>
        <v>0</v>
      </c>
      <c r="P3765" s="585" t="e">
        <f t="shared" si="321"/>
        <v>#N/A</v>
      </c>
      <c r="Q3765" s="585"/>
      <c r="R3765" s="585"/>
      <c r="S3765" s="814"/>
      <c r="T3765" s="814"/>
      <c r="U3765" s="814"/>
      <c r="V3765" s="814"/>
    </row>
    <row r="3766" spans="1:22" ht="15.75" hidden="1" customHeight="1" thickBot="1" x14ac:dyDescent="0.25">
      <c r="A3766" s="580" t="str">
        <f t="shared" si="319"/>
        <v/>
      </c>
      <c r="B3766" s="814"/>
      <c r="C3766" s="814"/>
      <c r="D3766" s="814"/>
      <c r="E3766" s="814"/>
      <c r="F3766" s="814"/>
      <c r="G3766" s="814"/>
      <c r="H3766" s="814"/>
      <c r="I3766" s="814"/>
      <c r="J3766" s="814"/>
      <c r="K3766" s="814"/>
      <c r="L3766" s="814"/>
      <c r="M3766" s="814"/>
      <c r="N3766" s="814"/>
      <c r="O3766" s="579">
        <f t="shared" si="320"/>
        <v>0</v>
      </c>
      <c r="P3766" s="585" t="e">
        <f t="shared" si="321"/>
        <v>#N/A</v>
      </c>
      <c r="Q3766" s="585"/>
      <c r="R3766" s="585"/>
      <c r="S3766" s="814"/>
      <c r="T3766" s="814"/>
      <c r="U3766" s="814"/>
      <c r="V3766" s="814"/>
    </row>
    <row r="3767" spans="1:22" ht="15.75" hidden="1" customHeight="1" thickBot="1" x14ac:dyDescent="0.25">
      <c r="A3767" s="580" t="str">
        <f t="shared" si="319"/>
        <v/>
      </c>
      <c r="B3767" s="814"/>
      <c r="C3767" s="814"/>
      <c r="D3767" s="814"/>
      <c r="E3767" s="814"/>
      <c r="F3767" s="814"/>
      <c r="G3767" s="814"/>
      <c r="H3767" s="814"/>
      <c r="I3767" s="814"/>
      <c r="J3767" s="814"/>
      <c r="K3767" s="814"/>
      <c r="L3767" s="814"/>
      <c r="M3767" s="814"/>
      <c r="N3767" s="814"/>
      <c r="O3767" s="579">
        <f t="shared" si="320"/>
        <v>0</v>
      </c>
      <c r="P3767" s="585" t="e">
        <f t="shared" si="321"/>
        <v>#N/A</v>
      </c>
      <c r="Q3767" s="585"/>
      <c r="R3767" s="585"/>
      <c r="S3767" s="814"/>
      <c r="T3767" s="814"/>
      <c r="U3767" s="814"/>
      <c r="V3767" s="814"/>
    </row>
    <row r="3768" spans="1:22" ht="15.75" hidden="1" customHeight="1" thickBot="1" x14ac:dyDescent="0.25">
      <c r="A3768" s="580" t="str">
        <f t="shared" si="319"/>
        <v/>
      </c>
      <c r="B3768" s="814"/>
      <c r="C3768" s="814"/>
      <c r="D3768" s="814"/>
      <c r="E3768" s="814"/>
      <c r="F3768" s="814"/>
      <c r="G3768" s="814"/>
      <c r="H3768" s="814"/>
      <c r="I3768" s="814"/>
      <c r="J3768" s="814"/>
      <c r="K3768" s="814"/>
      <c r="L3768" s="814"/>
      <c r="M3768" s="814"/>
      <c r="N3768" s="814"/>
      <c r="O3768" s="579">
        <f t="shared" si="320"/>
        <v>0</v>
      </c>
      <c r="P3768" s="585" t="e">
        <f t="shared" si="321"/>
        <v>#N/A</v>
      </c>
      <c r="Q3768" s="585"/>
      <c r="R3768" s="585"/>
      <c r="S3768" s="814"/>
      <c r="T3768" s="814"/>
      <c r="U3768" s="814"/>
      <c r="V3768" s="814"/>
    </row>
    <row r="3769" spans="1:22" ht="15.75" hidden="1" customHeight="1" thickBot="1" x14ac:dyDescent="0.25">
      <c r="A3769" s="580" t="str">
        <f t="shared" si="319"/>
        <v/>
      </c>
      <c r="B3769" s="814"/>
      <c r="C3769" s="814"/>
      <c r="D3769" s="814"/>
      <c r="E3769" s="814"/>
      <c r="F3769" s="814"/>
      <c r="G3769" s="814"/>
      <c r="H3769" s="814"/>
      <c r="I3769" s="814"/>
      <c r="J3769" s="814"/>
      <c r="K3769" s="814"/>
      <c r="L3769" s="814"/>
      <c r="M3769" s="814"/>
      <c r="N3769" s="814"/>
      <c r="O3769" s="579">
        <f t="shared" si="320"/>
        <v>0</v>
      </c>
      <c r="P3769" s="585" t="e">
        <f t="shared" si="321"/>
        <v>#N/A</v>
      </c>
      <c r="Q3769" s="585"/>
      <c r="R3769" s="585"/>
      <c r="S3769" s="814"/>
      <c r="T3769" s="814"/>
      <c r="U3769" s="814"/>
      <c r="V3769" s="814"/>
    </row>
    <row r="3770" spans="1:22" ht="15.75" hidden="1" customHeight="1" thickBot="1" x14ac:dyDescent="0.25">
      <c r="A3770" s="580" t="str">
        <f t="shared" ref="A3770:A3833" si="322">CONCATENATE(C3770,G3770)</f>
        <v/>
      </c>
      <c r="B3770" s="814"/>
      <c r="C3770" s="814"/>
      <c r="D3770" s="814"/>
      <c r="E3770" s="814"/>
      <c r="F3770" s="814"/>
      <c r="G3770" s="814"/>
      <c r="H3770" s="814"/>
      <c r="I3770" s="814"/>
      <c r="J3770" s="814"/>
      <c r="K3770" s="814"/>
      <c r="L3770" s="814"/>
      <c r="M3770" s="814"/>
      <c r="N3770" s="814"/>
      <c r="O3770" s="579">
        <f t="shared" si="320"/>
        <v>0</v>
      </c>
      <c r="P3770" s="585" t="e">
        <f t="shared" si="321"/>
        <v>#N/A</v>
      </c>
      <c r="Q3770" s="585"/>
      <c r="R3770" s="585"/>
      <c r="S3770" s="814"/>
      <c r="T3770" s="814"/>
      <c r="U3770" s="814"/>
      <c r="V3770" s="814"/>
    </row>
    <row r="3771" spans="1:22" ht="15.75" hidden="1" customHeight="1" thickBot="1" x14ac:dyDescent="0.25">
      <c r="A3771" s="580" t="str">
        <f t="shared" si="322"/>
        <v/>
      </c>
      <c r="B3771" s="814"/>
      <c r="C3771" s="814"/>
      <c r="D3771" s="814"/>
      <c r="E3771" s="814"/>
      <c r="F3771" s="814"/>
      <c r="G3771" s="814"/>
      <c r="H3771" s="814"/>
      <c r="I3771" s="814"/>
      <c r="J3771" s="814"/>
      <c r="K3771" s="814"/>
      <c r="L3771" s="814"/>
      <c r="M3771" s="814"/>
      <c r="N3771" s="814"/>
      <c r="O3771" s="579">
        <f t="shared" si="320"/>
        <v>0</v>
      </c>
      <c r="P3771" s="585" t="e">
        <f t="shared" si="321"/>
        <v>#N/A</v>
      </c>
      <c r="Q3771" s="585"/>
      <c r="R3771" s="585"/>
      <c r="S3771" s="814"/>
      <c r="T3771" s="814"/>
      <c r="U3771" s="814"/>
      <c r="V3771" s="814"/>
    </row>
    <row r="3772" spans="1:22" ht="15.75" hidden="1" customHeight="1" thickBot="1" x14ac:dyDescent="0.25">
      <c r="A3772" s="580" t="str">
        <f t="shared" si="322"/>
        <v/>
      </c>
      <c r="B3772" s="814"/>
      <c r="C3772" s="814"/>
      <c r="D3772" s="814"/>
      <c r="E3772" s="814"/>
      <c r="F3772" s="814"/>
      <c r="G3772" s="814"/>
      <c r="H3772" s="814"/>
      <c r="I3772" s="814"/>
      <c r="J3772" s="814"/>
      <c r="K3772" s="814"/>
      <c r="L3772" s="814"/>
      <c r="M3772" s="814"/>
      <c r="N3772" s="814"/>
      <c r="O3772" s="579">
        <f t="shared" si="320"/>
        <v>0</v>
      </c>
      <c r="P3772" s="585" t="e">
        <f t="shared" si="321"/>
        <v>#N/A</v>
      </c>
      <c r="Q3772" s="585"/>
      <c r="R3772" s="585"/>
      <c r="S3772" s="814"/>
      <c r="T3772" s="814"/>
      <c r="U3772" s="814"/>
      <c r="V3772" s="814"/>
    </row>
    <row r="3773" spans="1:22" ht="15.75" hidden="1" customHeight="1" thickBot="1" x14ac:dyDescent="0.25">
      <c r="A3773" s="580" t="str">
        <f t="shared" si="322"/>
        <v/>
      </c>
      <c r="B3773" s="814"/>
      <c r="C3773" s="814"/>
      <c r="D3773" s="814"/>
      <c r="E3773" s="814"/>
      <c r="F3773" s="814"/>
      <c r="G3773" s="814"/>
      <c r="H3773" s="814"/>
      <c r="I3773" s="814"/>
      <c r="J3773" s="814"/>
      <c r="K3773" s="814"/>
      <c r="L3773" s="814"/>
      <c r="M3773" s="814"/>
      <c r="N3773" s="814"/>
      <c r="O3773" s="579">
        <f t="shared" si="320"/>
        <v>0</v>
      </c>
      <c r="P3773" s="585" t="e">
        <f t="shared" si="321"/>
        <v>#N/A</v>
      </c>
      <c r="Q3773" s="585"/>
      <c r="R3773" s="585"/>
      <c r="S3773" s="814"/>
      <c r="T3773" s="814"/>
      <c r="U3773" s="814"/>
      <c r="V3773" s="814"/>
    </row>
    <row r="3774" spans="1:22" ht="15.75" hidden="1" customHeight="1" thickBot="1" x14ac:dyDescent="0.25">
      <c r="A3774" s="580" t="str">
        <f t="shared" si="322"/>
        <v/>
      </c>
      <c r="B3774" s="814"/>
      <c r="C3774" s="814"/>
      <c r="D3774" s="814"/>
      <c r="E3774" s="814"/>
      <c r="F3774" s="814"/>
      <c r="G3774" s="814"/>
      <c r="H3774" s="814"/>
      <c r="I3774" s="814"/>
      <c r="J3774" s="814"/>
      <c r="K3774" s="814"/>
      <c r="L3774" s="814"/>
      <c r="M3774" s="814"/>
      <c r="N3774" s="814"/>
      <c r="O3774" s="579">
        <f t="shared" si="320"/>
        <v>0</v>
      </c>
      <c r="P3774" s="585" t="e">
        <f t="shared" si="321"/>
        <v>#N/A</v>
      </c>
      <c r="Q3774" s="585"/>
      <c r="R3774" s="585"/>
      <c r="S3774" s="814"/>
      <c r="T3774" s="814"/>
      <c r="U3774" s="814"/>
      <c r="V3774" s="814"/>
    </row>
    <row r="3775" spans="1:22" ht="15.75" hidden="1" customHeight="1" thickBot="1" x14ac:dyDescent="0.25">
      <c r="A3775" s="580" t="str">
        <f t="shared" si="322"/>
        <v/>
      </c>
      <c r="B3775" s="814"/>
      <c r="C3775" s="814"/>
      <c r="D3775" s="814"/>
      <c r="E3775" s="814"/>
      <c r="F3775" s="814"/>
      <c r="G3775" s="814"/>
      <c r="H3775" s="814"/>
      <c r="I3775" s="814"/>
      <c r="J3775" s="814"/>
      <c r="K3775" s="814"/>
      <c r="L3775" s="814"/>
      <c r="M3775" s="814"/>
      <c r="N3775" s="814"/>
      <c r="O3775" s="579">
        <f t="shared" si="320"/>
        <v>0</v>
      </c>
      <c r="P3775" s="585" t="e">
        <f t="shared" si="321"/>
        <v>#N/A</v>
      </c>
      <c r="Q3775" s="585"/>
      <c r="R3775" s="585"/>
      <c r="S3775" s="814"/>
      <c r="T3775" s="814"/>
      <c r="U3775" s="814"/>
      <c r="V3775" s="814"/>
    </row>
    <row r="3776" spans="1:22" ht="15.75" hidden="1" customHeight="1" thickBot="1" x14ac:dyDescent="0.25">
      <c r="A3776" s="580" t="str">
        <f t="shared" si="322"/>
        <v/>
      </c>
      <c r="B3776" s="814"/>
      <c r="C3776" s="814"/>
      <c r="D3776" s="814"/>
      <c r="E3776" s="814"/>
      <c r="F3776" s="814"/>
      <c r="G3776" s="814"/>
      <c r="H3776" s="814"/>
      <c r="I3776" s="814"/>
      <c r="J3776" s="814"/>
      <c r="K3776" s="814"/>
      <c r="L3776" s="814"/>
      <c r="M3776" s="814"/>
      <c r="N3776" s="814"/>
      <c r="O3776" s="579">
        <f t="shared" si="320"/>
        <v>0</v>
      </c>
      <c r="P3776" s="585" t="e">
        <f t="shared" si="321"/>
        <v>#N/A</v>
      </c>
      <c r="Q3776" s="585"/>
      <c r="R3776" s="585"/>
      <c r="S3776" s="814"/>
      <c r="T3776" s="814"/>
      <c r="U3776" s="814"/>
      <c r="V3776" s="814"/>
    </row>
    <row r="3777" spans="1:22" ht="15.75" hidden="1" customHeight="1" thickBot="1" x14ac:dyDescent="0.25">
      <c r="A3777" s="580" t="str">
        <f t="shared" si="322"/>
        <v/>
      </c>
      <c r="B3777" s="814"/>
      <c r="C3777" s="814"/>
      <c r="D3777" s="814"/>
      <c r="E3777" s="814"/>
      <c r="F3777" s="814"/>
      <c r="G3777" s="814"/>
      <c r="H3777" s="814"/>
      <c r="I3777" s="814"/>
      <c r="J3777" s="814"/>
      <c r="K3777" s="814"/>
      <c r="L3777" s="814"/>
      <c r="M3777" s="814"/>
      <c r="N3777" s="814"/>
      <c r="O3777" s="579">
        <f t="shared" si="320"/>
        <v>0</v>
      </c>
      <c r="P3777" s="585" t="e">
        <f t="shared" si="321"/>
        <v>#N/A</v>
      </c>
      <c r="Q3777" s="585"/>
      <c r="R3777" s="585"/>
      <c r="S3777" s="814"/>
      <c r="T3777" s="814"/>
      <c r="U3777" s="814"/>
      <c r="V3777" s="814"/>
    </row>
    <row r="3778" spans="1:22" ht="15.75" hidden="1" customHeight="1" thickBot="1" x14ac:dyDescent="0.25">
      <c r="A3778" s="580" t="str">
        <f t="shared" si="322"/>
        <v/>
      </c>
      <c r="B3778" s="814"/>
      <c r="C3778" s="814"/>
      <c r="D3778" s="814"/>
      <c r="E3778" s="814"/>
      <c r="F3778" s="814"/>
      <c r="G3778" s="814"/>
      <c r="H3778" s="814"/>
      <c r="I3778" s="814"/>
      <c r="J3778" s="814"/>
      <c r="K3778" s="814"/>
      <c r="L3778" s="814"/>
      <c r="M3778" s="814"/>
      <c r="N3778" s="814"/>
      <c r="O3778" s="579">
        <f t="shared" si="320"/>
        <v>0</v>
      </c>
      <c r="P3778" s="585" t="e">
        <f t="shared" si="321"/>
        <v>#N/A</v>
      </c>
      <c r="Q3778" s="585"/>
      <c r="R3778" s="585"/>
      <c r="S3778" s="814"/>
      <c r="T3778" s="814"/>
      <c r="U3778" s="814"/>
      <c r="V3778" s="814"/>
    </row>
    <row r="3779" spans="1:22" ht="15.75" hidden="1" customHeight="1" thickBot="1" x14ac:dyDescent="0.25">
      <c r="A3779" s="580" t="str">
        <f t="shared" si="322"/>
        <v/>
      </c>
      <c r="B3779" s="814"/>
      <c r="C3779" s="814"/>
      <c r="D3779" s="814"/>
      <c r="E3779" s="814"/>
      <c r="F3779" s="814"/>
      <c r="G3779" s="814"/>
      <c r="H3779" s="814"/>
      <c r="I3779" s="814"/>
      <c r="J3779" s="814"/>
      <c r="K3779" s="814"/>
      <c r="L3779" s="814"/>
      <c r="M3779" s="814"/>
      <c r="N3779" s="814"/>
      <c r="O3779" s="579">
        <f t="shared" si="320"/>
        <v>0</v>
      </c>
      <c r="P3779" s="585" t="e">
        <f t="shared" si="321"/>
        <v>#N/A</v>
      </c>
      <c r="Q3779" s="585"/>
      <c r="R3779" s="585"/>
      <c r="S3779" s="814"/>
      <c r="T3779" s="814"/>
      <c r="U3779" s="814"/>
      <c r="V3779" s="814"/>
    </row>
    <row r="3780" spans="1:22" ht="15.75" hidden="1" customHeight="1" thickBot="1" x14ac:dyDescent="0.25">
      <c r="A3780" s="580" t="str">
        <f t="shared" si="322"/>
        <v/>
      </c>
      <c r="B3780" s="814"/>
      <c r="C3780" s="814"/>
      <c r="D3780" s="814"/>
      <c r="E3780" s="814"/>
      <c r="F3780" s="814"/>
      <c r="G3780" s="814"/>
      <c r="H3780" s="814"/>
      <c r="I3780" s="814"/>
      <c r="J3780" s="814"/>
      <c r="K3780" s="814"/>
      <c r="L3780" s="814"/>
      <c r="M3780" s="814"/>
      <c r="N3780" s="814"/>
      <c r="O3780" s="579">
        <f t="shared" si="320"/>
        <v>0</v>
      </c>
      <c r="P3780" s="585" t="e">
        <f t="shared" si="321"/>
        <v>#N/A</v>
      </c>
      <c r="Q3780" s="585"/>
      <c r="R3780" s="585"/>
      <c r="S3780" s="814"/>
      <c r="T3780" s="814"/>
      <c r="U3780" s="814"/>
      <c r="V3780" s="814"/>
    </row>
    <row r="3781" spans="1:22" ht="15.75" hidden="1" customHeight="1" thickBot="1" x14ac:dyDescent="0.25">
      <c r="A3781" s="580" t="str">
        <f t="shared" si="322"/>
        <v/>
      </c>
      <c r="B3781" s="814"/>
      <c r="C3781" s="814"/>
      <c r="D3781" s="814"/>
      <c r="E3781" s="814"/>
      <c r="F3781" s="814"/>
      <c r="G3781" s="814"/>
      <c r="H3781" s="814"/>
      <c r="I3781" s="814"/>
      <c r="J3781" s="814"/>
      <c r="K3781" s="814"/>
      <c r="L3781" s="814"/>
      <c r="M3781" s="814"/>
      <c r="N3781" s="814"/>
      <c r="O3781" s="579">
        <f t="shared" si="320"/>
        <v>0</v>
      </c>
      <c r="P3781" s="585" t="e">
        <f t="shared" si="321"/>
        <v>#N/A</v>
      </c>
      <c r="Q3781" s="585"/>
      <c r="R3781" s="585"/>
      <c r="S3781" s="814"/>
      <c r="T3781" s="814"/>
      <c r="U3781" s="814"/>
      <c r="V3781" s="814"/>
    </row>
    <row r="3782" spans="1:22" ht="15.75" hidden="1" customHeight="1" thickBot="1" x14ac:dyDescent="0.25">
      <c r="A3782" s="580" t="str">
        <f t="shared" si="322"/>
        <v/>
      </c>
      <c r="B3782" s="814"/>
      <c r="C3782" s="814"/>
      <c r="D3782" s="814"/>
      <c r="E3782" s="814"/>
      <c r="F3782" s="814"/>
      <c r="G3782" s="814"/>
      <c r="H3782" s="814"/>
      <c r="I3782" s="814"/>
      <c r="J3782" s="814"/>
      <c r="K3782" s="814"/>
      <c r="L3782" s="814"/>
      <c r="M3782" s="814"/>
      <c r="N3782" s="814"/>
      <c r="O3782" s="579">
        <f t="shared" si="320"/>
        <v>0</v>
      </c>
      <c r="P3782" s="585" t="e">
        <f t="shared" si="321"/>
        <v>#N/A</v>
      </c>
      <c r="Q3782" s="585"/>
      <c r="R3782" s="585"/>
      <c r="S3782" s="814"/>
      <c r="T3782" s="814"/>
      <c r="U3782" s="814"/>
      <c r="V3782" s="814"/>
    </row>
    <row r="3783" spans="1:22" ht="15.75" hidden="1" customHeight="1" thickBot="1" x14ac:dyDescent="0.25">
      <c r="A3783" s="580" t="str">
        <f t="shared" si="322"/>
        <v/>
      </c>
      <c r="B3783" s="814"/>
      <c r="C3783" s="814"/>
      <c r="D3783" s="814"/>
      <c r="E3783" s="814"/>
      <c r="F3783" s="814"/>
      <c r="G3783" s="814"/>
      <c r="H3783" s="814"/>
      <c r="I3783" s="814"/>
      <c r="J3783" s="814"/>
      <c r="K3783" s="814"/>
      <c r="L3783" s="814"/>
      <c r="M3783" s="814"/>
      <c r="N3783" s="814"/>
      <c r="O3783" s="579">
        <f t="shared" si="320"/>
        <v>0</v>
      </c>
      <c r="P3783" s="585" t="e">
        <f t="shared" si="321"/>
        <v>#N/A</v>
      </c>
      <c r="Q3783" s="585"/>
      <c r="R3783" s="585"/>
      <c r="S3783" s="814"/>
      <c r="T3783" s="814"/>
      <c r="U3783" s="814"/>
      <c r="V3783" s="814"/>
    </row>
    <row r="3784" spans="1:22" ht="15.75" hidden="1" customHeight="1" thickBot="1" x14ac:dyDescent="0.25">
      <c r="A3784" s="580" t="str">
        <f t="shared" si="322"/>
        <v/>
      </c>
      <c r="B3784" s="814"/>
      <c r="C3784" s="814"/>
      <c r="D3784" s="814"/>
      <c r="E3784" s="814"/>
      <c r="F3784" s="814"/>
      <c r="G3784" s="814"/>
      <c r="H3784" s="814"/>
      <c r="I3784" s="814"/>
      <c r="J3784" s="814"/>
      <c r="K3784" s="814"/>
      <c r="L3784" s="814"/>
      <c r="M3784" s="814"/>
      <c r="N3784" s="814"/>
      <c r="O3784" s="579">
        <f t="shared" si="320"/>
        <v>0</v>
      </c>
      <c r="P3784" s="585" t="e">
        <f t="shared" si="321"/>
        <v>#N/A</v>
      </c>
      <c r="Q3784" s="585"/>
      <c r="R3784" s="585"/>
      <c r="S3784" s="814"/>
      <c r="T3784" s="814"/>
      <c r="U3784" s="814"/>
      <c r="V3784" s="814"/>
    </row>
    <row r="3785" spans="1:22" ht="15.75" hidden="1" customHeight="1" thickBot="1" x14ac:dyDescent="0.25">
      <c r="A3785" s="580" t="str">
        <f t="shared" si="322"/>
        <v/>
      </c>
      <c r="B3785" s="814"/>
      <c r="C3785" s="814"/>
      <c r="D3785" s="814"/>
      <c r="E3785" s="814"/>
      <c r="F3785" s="814"/>
      <c r="G3785" s="814"/>
      <c r="H3785" s="814"/>
      <c r="I3785" s="814"/>
      <c r="J3785" s="814"/>
      <c r="K3785" s="814"/>
      <c r="L3785" s="814"/>
      <c r="M3785" s="814"/>
      <c r="N3785" s="814"/>
      <c r="O3785" s="579">
        <f t="shared" si="320"/>
        <v>0</v>
      </c>
      <c r="P3785" s="585" t="e">
        <f t="shared" si="321"/>
        <v>#N/A</v>
      </c>
      <c r="Q3785" s="585"/>
      <c r="R3785" s="585"/>
      <c r="S3785" s="814"/>
      <c r="T3785" s="814"/>
      <c r="U3785" s="814"/>
      <c r="V3785" s="814"/>
    </row>
    <row r="3786" spans="1:22" ht="15.75" hidden="1" customHeight="1" thickBot="1" x14ac:dyDescent="0.25">
      <c r="A3786" s="580" t="str">
        <f t="shared" si="322"/>
        <v/>
      </c>
      <c r="B3786" s="814"/>
      <c r="C3786" s="814"/>
      <c r="D3786" s="814"/>
      <c r="E3786" s="814"/>
      <c r="F3786" s="814"/>
      <c r="G3786" s="814"/>
      <c r="H3786" s="814"/>
      <c r="I3786" s="814"/>
      <c r="J3786" s="814"/>
      <c r="K3786" s="814"/>
      <c r="L3786" s="814"/>
      <c r="M3786" s="814"/>
      <c r="N3786" s="814"/>
      <c r="O3786" s="579">
        <f t="shared" si="320"/>
        <v>0</v>
      </c>
      <c r="P3786" s="585" t="e">
        <f t="shared" si="321"/>
        <v>#N/A</v>
      </c>
      <c r="Q3786" s="585"/>
      <c r="R3786" s="585"/>
      <c r="S3786" s="814"/>
      <c r="T3786" s="814"/>
      <c r="U3786" s="814"/>
      <c r="V3786" s="814"/>
    </row>
    <row r="3787" spans="1:22" ht="15.75" hidden="1" customHeight="1" thickBot="1" x14ac:dyDescent="0.25">
      <c r="A3787" s="580" t="str">
        <f t="shared" si="322"/>
        <v/>
      </c>
      <c r="B3787" s="814"/>
      <c r="C3787" s="814"/>
      <c r="D3787" s="814"/>
      <c r="E3787" s="814"/>
      <c r="F3787" s="814"/>
      <c r="G3787" s="814"/>
      <c r="H3787" s="814"/>
      <c r="I3787" s="814"/>
      <c r="J3787" s="814"/>
      <c r="K3787" s="814"/>
      <c r="L3787" s="814"/>
      <c r="M3787" s="814"/>
      <c r="N3787" s="814"/>
      <c r="O3787" s="579">
        <f t="shared" si="320"/>
        <v>0</v>
      </c>
      <c r="P3787" s="585" t="e">
        <f t="shared" si="321"/>
        <v>#N/A</v>
      </c>
      <c r="Q3787" s="585"/>
      <c r="R3787" s="585"/>
      <c r="S3787" s="814"/>
      <c r="T3787" s="814"/>
      <c r="U3787" s="814"/>
      <c r="V3787" s="814"/>
    </row>
    <row r="3788" spans="1:22" ht="15.75" hidden="1" customHeight="1" thickBot="1" x14ac:dyDescent="0.25">
      <c r="A3788" s="580" t="str">
        <f t="shared" si="322"/>
        <v/>
      </c>
      <c r="B3788" s="814"/>
      <c r="C3788" s="814"/>
      <c r="D3788" s="814"/>
      <c r="E3788" s="814"/>
      <c r="F3788" s="814"/>
      <c r="G3788" s="814"/>
      <c r="H3788" s="814"/>
      <c r="I3788" s="814"/>
      <c r="J3788" s="814"/>
      <c r="K3788" s="814"/>
      <c r="L3788" s="814"/>
      <c r="M3788" s="814"/>
      <c r="N3788" s="814"/>
      <c r="O3788" s="579">
        <f t="shared" si="320"/>
        <v>0</v>
      </c>
      <c r="P3788" s="585" t="e">
        <f t="shared" si="321"/>
        <v>#N/A</v>
      </c>
      <c r="Q3788" s="585"/>
      <c r="R3788" s="585"/>
      <c r="S3788" s="814"/>
      <c r="T3788" s="814"/>
      <c r="U3788" s="814"/>
      <c r="V3788" s="814"/>
    </row>
    <row r="3789" spans="1:22" ht="15.75" hidden="1" customHeight="1" thickBot="1" x14ac:dyDescent="0.25">
      <c r="A3789" s="580" t="str">
        <f t="shared" si="322"/>
        <v/>
      </c>
      <c r="B3789" s="814"/>
      <c r="C3789" s="814"/>
      <c r="D3789" s="814"/>
      <c r="E3789" s="814"/>
      <c r="F3789" s="814"/>
      <c r="G3789" s="814"/>
      <c r="H3789" s="814"/>
      <c r="I3789" s="814"/>
      <c r="J3789" s="814"/>
      <c r="K3789" s="814"/>
      <c r="L3789" s="814"/>
      <c r="M3789" s="814"/>
      <c r="N3789" s="814"/>
      <c r="O3789" s="579">
        <f t="shared" si="320"/>
        <v>0</v>
      </c>
      <c r="P3789" s="585" t="e">
        <f t="shared" si="321"/>
        <v>#N/A</v>
      </c>
      <c r="Q3789" s="585"/>
      <c r="R3789" s="585"/>
      <c r="S3789" s="814"/>
      <c r="T3789" s="814"/>
      <c r="U3789" s="814"/>
      <c r="V3789" s="814"/>
    </row>
    <row r="3790" spans="1:22" ht="15.75" hidden="1" customHeight="1" thickBot="1" x14ac:dyDescent="0.25">
      <c r="A3790" s="580" t="str">
        <f t="shared" si="322"/>
        <v/>
      </c>
      <c r="B3790" s="814"/>
      <c r="C3790" s="814"/>
      <c r="D3790" s="814"/>
      <c r="E3790" s="814"/>
      <c r="F3790" s="814"/>
      <c r="G3790" s="814"/>
      <c r="H3790" s="814"/>
      <c r="I3790" s="814"/>
      <c r="J3790" s="814"/>
      <c r="K3790" s="814"/>
      <c r="L3790" s="814"/>
      <c r="M3790" s="814"/>
      <c r="N3790" s="814"/>
      <c r="O3790" s="579">
        <f t="shared" si="320"/>
        <v>0</v>
      </c>
      <c r="P3790" s="585" t="e">
        <f t="shared" si="321"/>
        <v>#N/A</v>
      </c>
      <c r="Q3790" s="585"/>
      <c r="R3790" s="585"/>
      <c r="S3790" s="814"/>
      <c r="T3790" s="814"/>
      <c r="U3790" s="814"/>
      <c r="V3790" s="814"/>
    </row>
    <row r="3791" spans="1:22" ht="15.75" hidden="1" customHeight="1" thickBot="1" x14ac:dyDescent="0.25">
      <c r="A3791" s="580" t="str">
        <f t="shared" si="322"/>
        <v/>
      </c>
      <c r="B3791" s="814"/>
      <c r="C3791" s="814"/>
      <c r="D3791" s="814"/>
      <c r="E3791" s="814"/>
      <c r="F3791" s="814"/>
      <c r="G3791" s="814"/>
      <c r="H3791" s="814"/>
      <c r="I3791" s="814"/>
      <c r="J3791" s="814"/>
      <c r="K3791" s="814"/>
      <c r="L3791" s="814"/>
      <c r="M3791" s="814"/>
      <c r="N3791" s="814"/>
      <c r="O3791" s="579">
        <f t="shared" si="320"/>
        <v>0</v>
      </c>
      <c r="P3791" s="585" t="e">
        <f t="shared" si="321"/>
        <v>#N/A</v>
      </c>
      <c r="Q3791" s="585"/>
      <c r="R3791" s="585"/>
      <c r="S3791" s="814"/>
      <c r="T3791" s="814"/>
      <c r="U3791" s="814"/>
      <c r="V3791" s="814"/>
    </row>
    <row r="3792" spans="1:22" ht="15.75" hidden="1" customHeight="1" thickBot="1" x14ac:dyDescent="0.25">
      <c r="A3792" s="580" t="str">
        <f t="shared" si="322"/>
        <v/>
      </c>
      <c r="B3792" s="814"/>
      <c r="C3792" s="814"/>
      <c r="D3792" s="814"/>
      <c r="E3792" s="814"/>
      <c r="F3792" s="814"/>
      <c r="G3792" s="814"/>
      <c r="H3792" s="814"/>
      <c r="I3792" s="814"/>
      <c r="J3792" s="814"/>
      <c r="K3792" s="814"/>
      <c r="L3792" s="814"/>
      <c r="M3792" s="814"/>
      <c r="N3792" s="814"/>
      <c r="O3792" s="579">
        <f t="shared" si="320"/>
        <v>0</v>
      </c>
      <c r="P3792" s="585" t="e">
        <f t="shared" si="321"/>
        <v>#N/A</v>
      </c>
      <c r="Q3792" s="585"/>
      <c r="R3792" s="585"/>
      <c r="S3792" s="814"/>
      <c r="T3792" s="814"/>
      <c r="U3792" s="814"/>
      <c r="V3792" s="814"/>
    </row>
    <row r="3793" spans="1:22" ht="15.75" hidden="1" customHeight="1" thickBot="1" x14ac:dyDescent="0.25">
      <c r="A3793" s="580" t="str">
        <f t="shared" si="322"/>
        <v/>
      </c>
      <c r="B3793" s="814"/>
      <c r="C3793" s="814"/>
      <c r="D3793" s="814"/>
      <c r="E3793" s="814"/>
      <c r="F3793" s="814"/>
      <c r="G3793" s="814"/>
      <c r="H3793" s="814"/>
      <c r="I3793" s="814"/>
      <c r="J3793" s="814"/>
      <c r="K3793" s="814"/>
      <c r="L3793" s="814"/>
      <c r="M3793" s="814"/>
      <c r="N3793" s="814"/>
      <c r="O3793" s="579">
        <f t="shared" si="320"/>
        <v>0</v>
      </c>
      <c r="P3793" s="585" t="e">
        <f t="shared" si="321"/>
        <v>#N/A</v>
      </c>
      <c r="Q3793" s="585"/>
      <c r="R3793" s="585"/>
      <c r="S3793" s="814"/>
      <c r="T3793" s="814"/>
      <c r="U3793" s="814"/>
      <c r="V3793" s="814"/>
    </row>
    <row r="3794" spans="1:22" ht="15.75" hidden="1" customHeight="1" thickBot="1" x14ac:dyDescent="0.25">
      <c r="A3794" s="580" t="str">
        <f t="shared" si="322"/>
        <v/>
      </c>
      <c r="B3794" s="814"/>
      <c r="C3794" s="814"/>
      <c r="D3794" s="814"/>
      <c r="E3794" s="814"/>
      <c r="F3794" s="814"/>
      <c r="G3794" s="814"/>
      <c r="H3794" s="814"/>
      <c r="I3794" s="814"/>
      <c r="J3794" s="814"/>
      <c r="K3794" s="814"/>
      <c r="L3794" s="814"/>
      <c r="M3794" s="814"/>
      <c r="N3794" s="814"/>
      <c r="O3794" s="579">
        <f t="shared" si="320"/>
        <v>0</v>
      </c>
      <c r="P3794" s="585" t="e">
        <f t="shared" si="321"/>
        <v>#N/A</v>
      </c>
      <c r="Q3794" s="585"/>
      <c r="R3794" s="585"/>
      <c r="S3794" s="814"/>
      <c r="T3794" s="814"/>
      <c r="U3794" s="814"/>
      <c r="V3794" s="814"/>
    </row>
    <row r="3795" spans="1:22" ht="15.75" hidden="1" customHeight="1" thickBot="1" x14ac:dyDescent="0.25">
      <c r="A3795" s="580" t="str">
        <f t="shared" si="322"/>
        <v/>
      </c>
      <c r="B3795" s="814"/>
      <c r="C3795" s="814"/>
      <c r="D3795" s="814"/>
      <c r="E3795" s="814"/>
      <c r="F3795" s="814"/>
      <c r="G3795" s="814"/>
      <c r="H3795" s="814"/>
      <c r="I3795" s="814"/>
      <c r="J3795" s="814"/>
      <c r="K3795" s="814"/>
      <c r="L3795" s="814"/>
      <c r="M3795" s="814"/>
      <c r="N3795" s="814"/>
      <c r="O3795" s="579">
        <f t="shared" si="320"/>
        <v>0</v>
      </c>
      <c r="P3795" s="585" t="e">
        <f t="shared" si="321"/>
        <v>#N/A</v>
      </c>
      <c r="Q3795" s="585"/>
      <c r="R3795" s="585"/>
      <c r="S3795" s="814"/>
      <c r="T3795" s="814"/>
      <c r="U3795" s="814"/>
      <c r="V3795" s="814"/>
    </row>
    <row r="3796" spans="1:22" ht="15.75" hidden="1" customHeight="1" thickBot="1" x14ac:dyDescent="0.25">
      <c r="A3796" s="580" t="str">
        <f t="shared" si="322"/>
        <v/>
      </c>
      <c r="B3796" s="814"/>
      <c r="C3796" s="814"/>
      <c r="D3796" s="814"/>
      <c r="E3796" s="814"/>
      <c r="F3796" s="814"/>
      <c r="G3796" s="814"/>
      <c r="H3796" s="814"/>
      <c r="I3796" s="814"/>
      <c r="J3796" s="814"/>
      <c r="K3796" s="814"/>
      <c r="L3796" s="814"/>
      <c r="M3796" s="814"/>
      <c r="N3796" s="814"/>
      <c r="O3796" s="579">
        <f t="shared" si="320"/>
        <v>0</v>
      </c>
      <c r="P3796" s="585" t="e">
        <f t="shared" si="321"/>
        <v>#N/A</v>
      </c>
      <c r="Q3796" s="585"/>
      <c r="R3796" s="585"/>
      <c r="S3796" s="814"/>
      <c r="T3796" s="814"/>
      <c r="U3796" s="814"/>
      <c r="V3796" s="814"/>
    </row>
    <row r="3797" spans="1:22" ht="15.75" hidden="1" customHeight="1" thickBot="1" x14ac:dyDescent="0.25">
      <c r="A3797" s="580" t="str">
        <f t="shared" si="322"/>
        <v/>
      </c>
      <c r="B3797" s="814"/>
      <c r="C3797" s="814"/>
      <c r="D3797" s="814"/>
      <c r="E3797" s="814"/>
      <c r="F3797" s="814"/>
      <c r="G3797" s="814"/>
      <c r="H3797" s="814"/>
      <c r="I3797" s="814"/>
      <c r="J3797" s="814"/>
      <c r="K3797" s="814"/>
      <c r="L3797" s="814"/>
      <c r="M3797" s="814"/>
      <c r="N3797" s="814"/>
      <c r="O3797" s="579">
        <f t="shared" si="320"/>
        <v>0</v>
      </c>
      <c r="P3797" s="585" t="e">
        <f t="shared" si="321"/>
        <v>#N/A</v>
      </c>
      <c r="Q3797" s="585"/>
      <c r="R3797" s="585"/>
      <c r="S3797" s="814"/>
      <c r="T3797" s="814"/>
      <c r="U3797" s="814"/>
      <c r="V3797" s="814"/>
    </row>
    <row r="3798" spans="1:22" ht="15.75" hidden="1" customHeight="1" thickBot="1" x14ac:dyDescent="0.25">
      <c r="A3798" s="580" t="str">
        <f t="shared" si="322"/>
        <v/>
      </c>
      <c r="B3798" s="814"/>
      <c r="C3798" s="814"/>
      <c r="D3798" s="814"/>
      <c r="E3798" s="814"/>
      <c r="F3798" s="814"/>
      <c r="G3798" s="814"/>
      <c r="H3798" s="814"/>
      <c r="I3798" s="814"/>
      <c r="J3798" s="814"/>
      <c r="K3798" s="814"/>
      <c r="L3798" s="814"/>
      <c r="M3798" s="814"/>
      <c r="N3798" s="814"/>
      <c r="O3798" s="579">
        <f t="shared" si="320"/>
        <v>0</v>
      </c>
      <c r="P3798" s="585" t="e">
        <f t="shared" si="321"/>
        <v>#N/A</v>
      </c>
      <c r="Q3798" s="585"/>
      <c r="R3798" s="585"/>
      <c r="S3798" s="814"/>
      <c r="T3798" s="814"/>
      <c r="U3798" s="814"/>
      <c r="V3798" s="814"/>
    </row>
    <row r="3799" spans="1:22" ht="15.75" hidden="1" customHeight="1" thickBot="1" x14ac:dyDescent="0.25">
      <c r="A3799" s="580" t="str">
        <f t="shared" si="322"/>
        <v/>
      </c>
      <c r="B3799" s="814"/>
      <c r="C3799" s="814"/>
      <c r="D3799" s="814"/>
      <c r="E3799" s="814"/>
      <c r="F3799" s="814"/>
      <c r="G3799" s="814"/>
      <c r="H3799" s="814"/>
      <c r="I3799" s="814"/>
      <c r="J3799" s="814"/>
      <c r="K3799" s="814"/>
      <c r="L3799" s="814"/>
      <c r="M3799" s="814"/>
      <c r="N3799" s="814"/>
      <c r="O3799" s="579">
        <f t="shared" si="320"/>
        <v>0</v>
      </c>
      <c r="P3799" s="585" t="e">
        <f t="shared" si="321"/>
        <v>#N/A</v>
      </c>
      <c r="Q3799" s="585"/>
      <c r="R3799" s="585"/>
      <c r="S3799" s="814"/>
      <c r="T3799" s="814"/>
      <c r="U3799" s="814"/>
      <c r="V3799" s="814"/>
    </row>
    <row r="3800" spans="1:22" ht="15.75" hidden="1" customHeight="1" thickBot="1" x14ac:dyDescent="0.25">
      <c r="A3800" s="580" t="str">
        <f t="shared" si="322"/>
        <v/>
      </c>
      <c r="B3800" s="814"/>
      <c r="C3800" s="814"/>
      <c r="D3800" s="814"/>
      <c r="E3800" s="814"/>
      <c r="F3800" s="814"/>
      <c r="G3800" s="814"/>
      <c r="H3800" s="814"/>
      <c r="I3800" s="814"/>
      <c r="J3800" s="814"/>
      <c r="K3800" s="814"/>
      <c r="L3800" s="814"/>
      <c r="M3800" s="814"/>
      <c r="N3800" s="814"/>
      <c r="O3800" s="579">
        <f t="shared" si="320"/>
        <v>0</v>
      </c>
      <c r="P3800" s="585" t="e">
        <f t="shared" si="321"/>
        <v>#N/A</v>
      </c>
      <c r="Q3800" s="585"/>
      <c r="R3800" s="585"/>
      <c r="S3800" s="814"/>
      <c r="T3800" s="814"/>
      <c r="U3800" s="814"/>
      <c r="V3800" s="814"/>
    </row>
    <row r="3801" spans="1:22" ht="15.75" hidden="1" customHeight="1" thickBot="1" x14ac:dyDescent="0.25">
      <c r="A3801" s="580" t="str">
        <f t="shared" si="322"/>
        <v/>
      </c>
      <c r="B3801" s="814"/>
      <c r="C3801" s="814"/>
      <c r="D3801" s="814"/>
      <c r="E3801" s="814"/>
      <c r="F3801" s="814"/>
      <c r="G3801" s="814"/>
      <c r="H3801" s="814"/>
      <c r="I3801" s="814"/>
      <c r="J3801" s="814"/>
      <c r="K3801" s="814"/>
      <c r="L3801" s="814"/>
      <c r="M3801" s="814"/>
      <c r="N3801" s="814"/>
      <c r="O3801" s="579">
        <f t="shared" si="320"/>
        <v>0</v>
      </c>
      <c r="P3801" s="585" t="e">
        <f t="shared" si="321"/>
        <v>#N/A</v>
      </c>
      <c r="Q3801" s="585"/>
      <c r="R3801" s="585"/>
      <c r="S3801" s="814"/>
      <c r="T3801" s="814"/>
      <c r="U3801" s="814"/>
      <c r="V3801" s="814"/>
    </row>
    <row r="3802" spans="1:22" ht="15.75" hidden="1" customHeight="1" thickBot="1" x14ac:dyDescent="0.25">
      <c r="A3802" s="580" t="str">
        <f t="shared" si="322"/>
        <v/>
      </c>
      <c r="B3802" s="814"/>
      <c r="C3802" s="814"/>
      <c r="D3802" s="814"/>
      <c r="E3802" s="814"/>
      <c r="F3802" s="814"/>
      <c r="G3802" s="814"/>
      <c r="H3802" s="814"/>
      <c r="I3802" s="814"/>
      <c r="J3802" s="814"/>
      <c r="K3802" s="814"/>
      <c r="L3802" s="814"/>
      <c r="M3802" s="814"/>
      <c r="N3802" s="814"/>
      <c r="O3802" s="579">
        <f t="shared" si="320"/>
        <v>0</v>
      </c>
      <c r="P3802" s="585" t="e">
        <f t="shared" si="321"/>
        <v>#N/A</v>
      </c>
      <c r="Q3802" s="585"/>
      <c r="R3802" s="585"/>
      <c r="S3802" s="814"/>
      <c r="T3802" s="814"/>
      <c r="U3802" s="814"/>
      <c r="V3802" s="814"/>
    </row>
    <row r="3803" spans="1:22" ht="15.75" hidden="1" customHeight="1" thickBot="1" x14ac:dyDescent="0.25">
      <c r="A3803" s="580" t="str">
        <f t="shared" si="322"/>
        <v/>
      </c>
      <c r="B3803" s="814"/>
      <c r="C3803" s="814"/>
      <c r="D3803" s="814"/>
      <c r="E3803" s="814"/>
      <c r="F3803" s="814"/>
      <c r="G3803" s="814"/>
      <c r="H3803" s="814"/>
      <c r="I3803" s="814"/>
      <c r="J3803" s="814"/>
      <c r="K3803" s="814"/>
      <c r="L3803" s="814"/>
      <c r="M3803" s="814"/>
      <c r="N3803" s="814"/>
      <c r="O3803" s="579">
        <f t="shared" si="320"/>
        <v>0</v>
      </c>
      <c r="P3803" s="585" t="e">
        <f t="shared" si="321"/>
        <v>#N/A</v>
      </c>
      <c r="Q3803" s="585"/>
      <c r="R3803" s="585"/>
      <c r="S3803" s="814"/>
      <c r="T3803" s="814"/>
      <c r="U3803" s="814"/>
      <c r="V3803" s="814"/>
    </row>
    <row r="3804" spans="1:22" ht="15.75" hidden="1" customHeight="1" thickBot="1" x14ac:dyDescent="0.25">
      <c r="A3804" s="580" t="str">
        <f t="shared" si="322"/>
        <v/>
      </c>
      <c r="B3804" s="814"/>
      <c r="C3804" s="814"/>
      <c r="D3804" s="814"/>
      <c r="E3804" s="814"/>
      <c r="F3804" s="814"/>
      <c r="G3804" s="814"/>
      <c r="H3804" s="814"/>
      <c r="I3804" s="814"/>
      <c r="J3804" s="814"/>
      <c r="K3804" s="814"/>
      <c r="L3804" s="814"/>
      <c r="M3804" s="814"/>
      <c r="N3804" s="814"/>
      <c r="O3804" s="579">
        <f t="shared" si="320"/>
        <v>0</v>
      </c>
      <c r="P3804" s="585" t="e">
        <f t="shared" si="321"/>
        <v>#N/A</v>
      </c>
      <c r="Q3804" s="585"/>
      <c r="R3804" s="585"/>
      <c r="S3804" s="814"/>
      <c r="T3804" s="814"/>
      <c r="U3804" s="814"/>
      <c r="V3804" s="814"/>
    </row>
    <row r="3805" spans="1:22" ht="15.75" hidden="1" customHeight="1" thickBot="1" x14ac:dyDescent="0.25">
      <c r="A3805" s="580" t="str">
        <f t="shared" si="322"/>
        <v/>
      </c>
      <c r="B3805" s="814"/>
      <c r="C3805" s="814"/>
      <c r="D3805" s="814"/>
      <c r="E3805" s="814"/>
      <c r="F3805" s="814"/>
      <c r="G3805" s="814"/>
      <c r="H3805" s="814"/>
      <c r="I3805" s="814"/>
      <c r="J3805" s="814"/>
      <c r="K3805" s="814"/>
      <c r="L3805" s="814"/>
      <c r="M3805" s="814"/>
      <c r="N3805" s="814"/>
      <c r="O3805" s="579">
        <f t="shared" si="320"/>
        <v>0</v>
      </c>
      <c r="P3805" s="585" t="e">
        <f t="shared" si="321"/>
        <v>#N/A</v>
      </c>
      <c r="Q3805" s="585"/>
      <c r="R3805" s="585"/>
      <c r="S3805" s="814"/>
      <c r="T3805" s="814"/>
      <c r="U3805" s="814"/>
      <c r="V3805" s="814"/>
    </row>
    <row r="3806" spans="1:22" ht="15.75" hidden="1" customHeight="1" thickBot="1" x14ac:dyDescent="0.25">
      <c r="A3806" s="580" t="str">
        <f t="shared" si="322"/>
        <v/>
      </c>
      <c r="B3806" s="814"/>
      <c r="C3806" s="814"/>
      <c r="D3806" s="814"/>
      <c r="E3806" s="814"/>
      <c r="F3806" s="814"/>
      <c r="G3806" s="814"/>
      <c r="H3806" s="814"/>
      <c r="I3806" s="814"/>
      <c r="J3806" s="814"/>
      <c r="K3806" s="814"/>
      <c r="L3806" s="814"/>
      <c r="M3806" s="814"/>
      <c r="N3806" s="814"/>
      <c r="O3806" s="579">
        <f t="shared" si="320"/>
        <v>0</v>
      </c>
      <c r="P3806" s="585" t="e">
        <f t="shared" si="321"/>
        <v>#N/A</v>
      </c>
      <c r="Q3806" s="585"/>
      <c r="R3806" s="585"/>
      <c r="S3806" s="814"/>
      <c r="T3806" s="814"/>
      <c r="U3806" s="814"/>
      <c r="V3806" s="814"/>
    </row>
    <row r="3807" spans="1:22" ht="15.75" hidden="1" customHeight="1" thickBot="1" x14ac:dyDescent="0.25">
      <c r="A3807" s="580" t="str">
        <f t="shared" si="322"/>
        <v/>
      </c>
      <c r="B3807" s="814"/>
      <c r="C3807" s="814"/>
      <c r="D3807" s="814"/>
      <c r="E3807" s="814"/>
      <c r="F3807" s="814"/>
      <c r="G3807" s="814"/>
      <c r="H3807" s="814"/>
      <c r="I3807" s="814"/>
      <c r="J3807" s="814"/>
      <c r="K3807" s="814"/>
      <c r="L3807" s="814"/>
      <c r="M3807" s="814"/>
      <c r="N3807" s="814"/>
      <c r="O3807" s="579">
        <f t="shared" si="320"/>
        <v>0</v>
      </c>
      <c r="P3807" s="585" t="e">
        <f t="shared" si="321"/>
        <v>#N/A</v>
      </c>
      <c r="Q3807" s="585"/>
      <c r="R3807" s="585"/>
      <c r="S3807" s="814"/>
      <c r="T3807" s="814"/>
      <c r="U3807" s="814"/>
      <c r="V3807" s="814"/>
    </row>
    <row r="3808" spans="1:22" ht="15.75" hidden="1" customHeight="1" thickBot="1" x14ac:dyDescent="0.25">
      <c r="A3808" s="580" t="str">
        <f t="shared" si="322"/>
        <v/>
      </c>
      <c r="B3808" s="814"/>
      <c r="C3808" s="814"/>
      <c r="D3808" s="814"/>
      <c r="E3808" s="814"/>
      <c r="F3808" s="814"/>
      <c r="G3808" s="814"/>
      <c r="H3808" s="814"/>
      <c r="I3808" s="814"/>
      <c r="J3808" s="814"/>
      <c r="K3808" s="814"/>
      <c r="L3808" s="814"/>
      <c r="M3808" s="814"/>
      <c r="N3808" s="814"/>
      <c r="O3808" s="579">
        <f t="shared" si="320"/>
        <v>0</v>
      </c>
      <c r="P3808" s="585" t="e">
        <f t="shared" si="321"/>
        <v>#N/A</v>
      </c>
      <c r="Q3808" s="585"/>
      <c r="R3808" s="585"/>
      <c r="S3808" s="814"/>
      <c r="T3808" s="814"/>
      <c r="U3808" s="814"/>
      <c r="V3808" s="814"/>
    </row>
    <row r="3809" spans="1:22" ht="15.75" hidden="1" customHeight="1" thickBot="1" x14ac:dyDescent="0.25">
      <c r="A3809" s="580" t="str">
        <f t="shared" si="322"/>
        <v/>
      </c>
      <c r="B3809" s="814"/>
      <c r="C3809" s="814"/>
      <c r="D3809" s="814"/>
      <c r="E3809" s="814"/>
      <c r="F3809" s="814"/>
      <c r="G3809" s="814"/>
      <c r="H3809" s="814"/>
      <c r="I3809" s="814"/>
      <c r="J3809" s="814"/>
      <c r="K3809" s="814"/>
      <c r="L3809" s="814"/>
      <c r="M3809" s="814"/>
      <c r="N3809" s="814"/>
      <c r="O3809" s="579">
        <f t="shared" si="320"/>
        <v>0</v>
      </c>
      <c r="P3809" s="585" t="e">
        <f t="shared" si="321"/>
        <v>#N/A</v>
      </c>
      <c r="Q3809" s="585"/>
      <c r="R3809" s="585"/>
      <c r="S3809" s="814"/>
      <c r="T3809" s="814"/>
      <c r="U3809" s="814"/>
      <c r="V3809" s="814"/>
    </row>
    <row r="3810" spans="1:22" ht="15.75" hidden="1" customHeight="1" thickBot="1" x14ac:dyDescent="0.25">
      <c r="A3810" s="580" t="str">
        <f t="shared" si="322"/>
        <v/>
      </c>
      <c r="B3810" s="814"/>
      <c r="C3810" s="814"/>
      <c r="D3810" s="814"/>
      <c r="E3810" s="814"/>
      <c r="F3810" s="814"/>
      <c r="G3810" s="814"/>
      <c r="H3810" s="814"/>
      <c r="I3810" s="814"/>
      <c r="J3810" s="814"/>
      <c r="K3810" s="814"/>
      <c r="L3810" s="814"/>
      <c r="M3810" s="814"/>
      <c r="N3810" s="814"/>
      <c r="O3810" s="579">
        <f t="shared" si="320"/>
        <v>0</v>
      </c>
      <c r="P3810" s="585" t="e">
        <f t="shared" si="321"/>
        <v>#N/A</v>
      </c>
      <c r="Q3810" s="585"/>
      <c r="R3810" s="585"/>
      <c r="S3810" s="814"/>
      <c r="T3810" s="814"/>
      <c r="U3810" s="814"/>
      <c r="V3810" s="814"/>
    </row>
    <row r="3811" spans="1:22" ht="15.75" hidden="1" customHeight="1" thickBot="1" x14ac:dyDescent="0.25">
      <c r="A3811" s="580" t="str">
        <f t="shared" si="322"/>
        <v/>
      </c>
      <c r="B3811" s="814"/>
      <c r="C3811" s="814"/>
      <c r="D3811" s="814"/>
      <c r="E3811" s="814"/>
      <c r="F3811" s="814"/>
      <c r="G3811" s="814"/>
      <c r="H3811" s="814"/>
      <c r="I3811" s="814"/>
      <c r="J3811" s="814"/>
      <c r="K3811" s="814"/>
      <c r="L3811" s="814"/>
      <c r="M3811" s="814"/>
      <c r="N3811" s="814"/>
      <c r="O3811" s="579">
        <f t="shared" si="320"/>
        <v>0</v>
      </c>
      <c r="P3811" s="585" t="e">
        <f t="shared" si="321"/>
        <v>#N/A</v>
      </c>
      <c r="Q3811" s="585"/>
      <c r="R3811" s="585"/>
      <c r="S3811" s="814"/>
      <c r="T3811" s="814"/>
      <c r="U3811" s="814"/>
      <c r="V3811" s="814"/>
    </row>
    <row r="3812" spans="1:22" ht="15.75" hidden="1" customHeight="1" thickBot="1" x14ac:dyDescent="0.25">
      <c r="A3812" s="580" t="str">
        <f t="shared" si="322"/>
        <v/>
      </c>
      <c r="B3812" s="814"/>
      <c r="C3812" s="814"/>
      <c r="D3812" s="814"/>
      <c r="E3812" s="814"/>
      <c r="F3812" s="814"/>
      <c r="G3812" s="814"/>
      <c r="H3812" s="814"/>
      <c r="I3812" s="814"/>
      <c r="J3812" s="814"/>
      <c r="K3812" s="814"/>
      <c r="L3812" s="814"/>
      <c r="M3812" s="814"/>
      <c r="N3812" s="814"/>
      <c r="O3812" s="579">
        <f t="shared" si="320"/>
        <v>0</v>
      </c>
      <c r="P3812" s="585" t="e">
        <f t="shared" si="321"/>
        <v>#N/A</v>
      </c>
      <c r="Q3812" s="585"/>
      <c r="R3812" s="585"/>
      <c r="S3812" s="814"/>
      <c r="T3812" s="814"/>
      <c r="U3812" s="814"/>
      <c r="V3812" s="814"/>
    </row>
    <row r="3813" spans="1:22" ht="15.75" hidden="1" customHeight="1" thickBot="1" x14ac:dyDescent="0.25">
      <c r="A3813" s="580" t="str">
        <f t="shared" si="322"/>
        <v/>
      </c>
      <c r="B3813" s="814"/>
      <c r="C3813" s="814"/>
      <c r="D3813" s="814"/>
      <c r="E3813" s="814"/>
      <c r="F3813" s="814"/>
      <c r="G3813" s="814"/>
      <c r="H3813" s="814"/>
      <c r="I3813" s="814"/>
      <c r="J3813" s="814"/>
      <c r="K3813" s="814"/>
      <c r="L3813" s="814"/>
      <c r="M3813" s="814"/>
      <c r="N3813" s="814"/>
      <c r="O3813" s="579">
        <f t="shared" si="320"/>
        <v>0</v>
      </c>
      <c r="P3813" s="585" t="e">
        <f t="shared" si="321"/>
        <v>#N/A</v>
      </c>
      <c r="Q3813" s="585"/>
      <c r="R3813" s="585"/>
      <c r="S3813" s="814"/>
      <c r="T3813" s="814"/>
      <c r="U3813" s="814"/>
      <c r="V3813" s="814"/>
    </row>
    <row r="3814" spans="1:22" ht="15.75" hidden="1" customHeight="1" thickBot="1" x14ac:dyDescent="0.25">
      <c r="A3814" s="580" t="str">
        <f t="shared" si="322"/>
        <v/>
      </c>
      <c r="B3814" s="814"/>
      <c r="C3814" s="814"/>
      <c r="D3814" s="814"/>
      <c r="E3814" s="814"/>
      <c r="F3814" s="814"/>
      <c r="G3814" s="814"/>
      <c r="H3814" s="814"/>
      <c r="I3814" s="814"/>
      <c r="J3814" s="814"/>
      <c r="K3814" s="814"/>
      <c r="L3814" s="814"/>
      <c r="M3814" s="814"/>
      <c r="N3814" s="814"/>
      <c r="O3814" s="579">
        <f t="shared" si="320"/>
        <v>0</v>
      </c>
      <c r="P3814" s="585" t="e">
        <f t="shared" si="321"/>
        <v>#N/A</v>
      </c>
      <c r="Q3814" s="585"/>
      <c r="R3814" s="585"/>
      <c r="S3814" s="814"/>
      <c r="T3814" s="814"/>
      <c r="U3814" s="814"/>
      <c r="V3814" s="814"/>
    </row>
    <row r="3815" spans="1:22" ht="15.75" hidden="1" customHeight="1" thickBot="1" x14ac:dyDescent="0.25">
      <c r="A3815" s="580" t="str">
        <f t="shared" si="322"/>
        <v/>
      </c>
      <c r="B3815" s="814"/>
      <c r="C3815" s="814"/>
      <c r="D3815" s="814"/>
      <c r="E3815" s="814"/>
      <c r="F3815" s="814"/>
      <c r="G3815" s="814"/>
      <c r="H3815" s="814"/>
      <c r="I3815" s="814"/>
      <c r="J3815" s="814"/>
      <c r="K3815" s="814"/>
      <c r="L3815" s="814"/>
      <c r="M3815" s="814"/>
      <c r="N3815" s="814"/>
      <c r="O3815" s="579">
        <f t="shared" si="320"/>
        <v>0</v>
      </c>
      <c r="P3815" s="585" t="e">
        <f t="shared" si="321"/>
        <v>#N/A</v>
      </c>
      <c r="Q3815" s="585"/>
      <c r="R3815" s="585"/>
      <c r="S3815" s="814"/>
      <c r="T3815" s="814"/>
      <c r="U3815" s="814"/>
      <c r="V3815" s="814"/>
    </row>
    <row r="3816" spans="1:22" ht="15.75" hidden="1" customHeight="1" thickBot="1" x14ac:dyDescent="0.25">
      <c r="A3816" s="580" t="str">
        <f t="shared" si="322"/>
        <v/>
      </c>
      <c r="B3816" s="814"/>
      <c r="C3816" s="814"/>
      <c r="D3816" s="814"/>
      <c r="E3816" s="814"/>
      <c r="F3816" s="814"/>
      <c r="G3816" s="814"/>
      <c r="H3816" s="814"/>
      <c r="I3816" s="814"/>
      <c r="J3816" s="814"/>
      <c r="K3816" s="814"/>
      <c r="L3816" s="814"/>
      <c r="M3816" s="814"/>
      <c r="N3816" s="814"/>
      <c r="O3816" s="579">
        <f t="shared" si="320"/>
        <v>0</v>
      </c>
      <c r="P3816" s="585" t="e">
        <f t="shared" si="321"/>
        <v>#N/A</v>
      </c>
      <c r="Q3816" s="585"/>
      <c r="R3816" s="585"/>
      <c r="S3816" s="814"/>
      <c r="T3816" s="814"/>
      <c r="U3816" s="814"/>
      <c r="V3816" s="814"/>
    </row>
    <row r="3817" spans="1:22" ht="15.75" hidden="1" customHeight="1" thickBot="1" x14ac:dyDescent="0.25">
      <c r="A3817" s="580" t="str">
        <f t="shared" si="322"/>
        <v/>
      </c>
      <c r="B3817" s="814"/>
      <c r="C3817" s="814"/>
      <c r="D3817" s="814"/>
      <c r="E3817" s="814"/>
      <c r="F3817" s="814"/>
      <c r="G3817" s="814"/>
      <c r="H3817" s="814"/>
      <c r="I3817" s="814"/>
      <c r="J3817" s="814"/>
      <c r="K3817" s="814"/>
      <c r="L3817" s="814"/>
      <c r="M3817" s="814"/>
      <c r="N3817" s="814"/>
      <c r="O3817" s="579">
        <f t="shared" si="320"/>
        <v>0</v>
      </c>
      <c r="P3817" s="585" t="e">
        <f t="shared" si="321"/>
        <v>#N/A</v>
      </c>
      <c r="Q3817" s="585"/>
      <c r="R3817" s="585"/>
      <c r="S3817" s="814"/>
      <c r="T3817" s="814"/>
      <c r="U3817" s="814"/>
      <c r="V3817" s="814"/>
    </row>
    <row r="3818" spans="1:22" ht="15.75" hidden="1" customHeight="1" thickBot="1" x14ac:dyDescent="0.25">
      <c r="A3818" s="580" t="str">
        <f t="shared" si="322"/>
        <v/>
      </c>
      <c r="B3818" s="814"/>
      <c r="C3818" s="814"/>
      <c r="D3818" s="814"/>
      <c r="E3818" s="814"/>
      <c r="F3818" s="814"/>
      <c r="G3818" s="814"/>
      <c r="H3818" s="814"/>
      <c r="I3818" s="814"/>
      <c r="J3818" s="814"/>
      <c r="K3818" s="814"/>
      <c r="L3818" s="814"/>
      <c r="M3818" s="814"/>
      <c r="N3818" s="814"/>
      <c r="O3818" s="579">
        <f t="shared" si="320"/>
        <v>0</v>
      </c>
      <c r="P3818" s="585" t="e">
        <f t="shared" si="321"/>
        <v>#N/A</v>
      </c>
      <c r="Q3818" s="585"/>
      <c r="R3818" s="585"/>
      <c r="S3818" s="814"/>
      <c r="T3818" s="814"/>
      <c r="U3818" s="814"/>
      <c r="V3818" s="814"/>
    </row>
    <row r="3819" spans="1:22" ht="15.75" hidden="1" customHeight="1" thickBot="1" x14ac:dyDescent="0.25">
      <c r="A3819" s="580" t="str">
        <f t="shared" si="322"/>
        <v/>
      </c>
      <c r="B3819" s="814"/>
      <c r="C3819" s="814"/>
      <c r="D3819" s="814"/>
      <c r="E3819" s="814"/>
      <c r="F3819" s="814"/>
      <c r="G3819" s="814"/>
      <c r="H3819" s="814"/>
      <c r="I3819" s="814"/>
      <c r="J3819" s="814"/>
      <c r="K3819" s="814"/>
      <c r="L3819" s="814"/>
      <c r="M3819" s="814"/>
      <c r="N3819" s="814"/>
      <c r="O3819" s="579">
        <f t="shared" si="320"/>
        <v>0</v>
      </c>
      <c r="P3819" s="585" t="e">
        <f t="shared" si="321"/>
        <v>#N/A</v>
      </c>
      <c r="Q3819" s="585"/>
      <c r="R3819" s="585"/>
      <c r="S3819" s="814"/>
      <c r="T3819" s="814"/>
      <c r="U3819" s="814"/>
      <c r="V3819" s="814"/>
    </row>
    <row r="3820" spans="1:22" ht="15.75" hidden="1" customHeight="1" thickBot="1" x14ac:dyDescent="0.25">
      <c r="A3820" s="580" t="str">
        <f t="shared" si="322"/>
        <v/>
      </c>
      <c r="B3820" s="814"/>
      <c r="C3820" s="814"/>
      <c r="D3820" s="814"/>
      <c r="E3820" s="814"/>
      <c r="F3820" s="814"/>
      <c r="G3820" s="814"/>
      <c r="H3820" s="814"/>
      <c r="I3820" s="814"/>
      <c r="J3820" s="814"/>
      <c r="K3820" s="814"/>
      <c r="L3820" s="814"/>
      <c r="M3820" s="814"/>
      <c r="N3820" s="814"/>
      <c r="O3820" s="579">
        <f t="shared" si="320"/>
        <v>0</v>
      </c>
      <c r="P3820" s="585" t="e">
        <f t="shared" si="321"/>
        <v>#N/A</v>
      </c>
      <c r="Q3820" s="585"/>
      <c r="R3820" s="585"/>
      <c r="S3820" s="814"/>
      <c r="T3820" s="814"/>
      <c r="U3820" s="814"/>
      <c r="V3820" s="814"/>
    </row>
    <row r="3821" spans="1:22" ht="15.75" hidden="1" customHeight="1" thickBot="1" x14ac:dyDescent="0.25">
      <c r="A3821" s="580" t="str">
        <f t="shared" si="322"/>
        <v/>
      </c>
      <c r="B3821" s="814"/>
      <c r="C3821" s="814"/>
      <c r="D3821" s="814"/>
      <c r="E3821" s="814"/>
      <c r="F3821" s="814"/>
      <c r="G3821" s="814"/>
      <c r="H3821" s="814"/>
      <c r="I3821" s="814"/>
      <c r="J3821" s="814"/>
      <c r="K3821" s="814"/>
      <c r="L3821" s="814"/>
      <c r="M3821" s="814"/>
      <c r="N3821" s="814"/>
      <c r="O3821" s="579">
        <f t="shared" si="320"/>
        <v>0</v>
      </c>
      <c r="P3821" s="585" t="e">
        <f t="shared" si="321"/>
        <v>#N/A</v>
      </c>
      <c r="Q3821" s="585"/>
      <c r="R3821" s="585"/>
      <c r="S3821" s="814"/>
      <c r="T3821" s="814"/>
      <c r="U3821" s="814"/>
      <c r="V3821" s="814"/>
    </row>
    <row r="3822" spans="1:22" ht="15.75" hidden="1" customHeight="1" thickBot="1" x14ac:dyDescent="0.25">
      <c r="A3822" s="580" t="str">
        <f t="shared" si="322"/>
        <v/>
      </c>
      <c r="B3822" s="814"/>
      <c r="C3822" s="814"/>
      <c r="D3822" s="814"/>
      <c r="E3822" s="814"/>
      <c r="F3822" s="814"/>
      <c r="G3822" s="814"/>
      <c r="H3822" s="814"/>
      <c r="I3822" s="814"/>
      <c r="J3822" s="814"/>
      <c r="K3822" s="814"/>
      <c r="L3822" s="814"/>
      <c r="M3822" s="814"/>
      <c r="N3822" s="814"/>
      <c r="O3822" s="579">
        <f t="shared" si="320"/>
        <v>0</v>
      </c>
      <c r="P3822" s="585" t="e">
        <f t="shared" si="321"/>
        <v>#N/A</v>
      </c>
      <c r="Q3822" s="585"/>
      <c r="R3822" s="585"/>
      <c r="S3822" s="814"/>
      <c r="T3822" s="814"/>
      <c r="U3822" s="814"/>
      <c r="V3822" s="814"/>
    </row>
    <row r="3823" spans="1:22" ht="15.75" hidden="1" customHeight="1" thickBot="1" x14ac:dyDescent="0.25">
      <c r="A3823" s="580" t="str">
        <f t="shared" si="322"/>
        <v/>
      </c>
      <c r="B3823" s="814"/>
      <c r="C3823" s="814"/>
      <c r="D3823" s="814"/>
      <c r="E3823" s="814"/>
      <c r="F3823" s="814"/>
      <c r="G3823" s="814"/>
      <c r="H3823" s="814"/>
      <c r="I3823" s="814"/>
      <c r="J3823" s="814"/>
      <c r="K3823" s="814"/>
      <c r="L3823" s="814"/>
      <c r="M3823" s="814"/>
      <c r="N3823" s="814"/>
      <c r="O3823" s="579">
        <f t="shared" si="320"/>
        <v>0</v>
      </c>
      <c r="P3823" s="585" t="e">
        <f t="shared" si="321"/>
        <v>#N/A</v>
      </c>
      <c r="Q3823" s="585"/>
      <c r="R3823" s="585"/>
      <c r="S3823" s="814"/>
      <c r="T3823" s="814"/>
      <c r="U3823" s="814"/>
      <c r="V3823" s="814"/>
    </row>
    <row r="3824" spans="1:22" ht="15.75" hidden="1" customHeight="1" thickBot="1" x14ac:dyDescent="0.25">
      <c r="A3824" s="580" t="str">
        <f t="shared" si="322"/>
        <v/>
      </c>
      <c r="B3824" s="814"/>
      <c r="C3824" s="814"/>
      <c r="D3824" s="814"/>
      <c r="E3824" s="814"/>
      <c r="F3824" s="814"/>
      <c r="G3824" s="814"/>
      <c r="H3824" s="814"/>
      <c r="I3824" s="814"/>
      <c r="J3824" s="814"/>
      <c r="K3824" s="814"/>
      <c r="L3824" s="814"/>
      <c r="M3824" s="814"/>
      <c r="N3824" s="814"/>
      <c r="O3824" s="579">
        <f t="shared" si="320"/>
        <v>0</v>
      </c>
      <c r="P3824" s="585" t="e">
        <f t="shared" si="321"/>
        <v>#N/A</v>
      </c>
      <c r="Q3824" s="585"/>
      <c r="R3824" s="585"/>
      <c r="S3824" s="814"/>
      <c r="T3824" s="814"/>
      <c r="U3824" s="814"/>
      <c r="V3824" s="814"/>
    </row>
    <row r="3825" spans="1:22" ht="15.75" hidden="1" customHeight="1" thickBot="1" x14ac:dyDescent="0.25">
      <c r="A3825" s="580" t="str">
        <f t="shared" si="322"/>
        <v/>
      </c>
      <c r="B3825" s="814"/>
      <c r="C3825" s="814"/>
      <c r="D3825" s="814"/>
      <c r="E3825" s="814"/>
      <c r="F3825" s="814"/>
      <c r="G3825" s="814"/>
      <c r="H3825" s="814"/>
      <c r="I3825" s="814"/>
      <c r="J3825" s="814"/>
      <c r="K3825" s="814"/>
      <c r="L3825" s="814"/>
      <c r="M3825" s="814"/>
      <c r="N3825" s="814"/>
      <c r="O3825" s="579">
        <f t="shared" si="320"/>
        <v>0</v>
      </c>
      <c r="P3825" s="585" t="e">
        <f t="shared" si="321"/>
        <v>#N/A</v>
      </c>
      <c r="Q3825" s="585"/>
      <c r="R3825" s="585"/>
      <c r="S3825" s="814"/>
      <c r="T3825" s="814"/>
      <c r="U3825" s="814"/>
      <c r="V3825" s="814"/>
    </row>
    <row r="3826" spans="1:22" ht="15.75" hidden="1" customHeight="1" thickBot="1" x14ac:dyDescent="0.25">
      <c r="A3826" s="580" t="str">
        <f t="shared" si="322"/>
        <v/>
      </c>
      <c r="B3826" s="814"/>
      <c r="C3826" s="814"/>
      <c r="D3826" s="814"/>
      <c r="E3826" s="814"/>
      <c r="F3826" s="814"/>
      <c r="G3826" s="814"/>
      <c r="H3826" s="814"/>
      <c r="I3826" s="814"/>
      <c r="J3826" s="814"/>
      <c r="K3826" s="814"/>
      <c r="L3826" s="814"/>
      <c r="M3826" s="814"/>
      <c r="N3826" s="814"/>
      <c r="O3826" s="579">
        <f t="shared" si="320"/>
        <v>0</v>
      </c>
      <c r="P3826" s="585" t="e">
        <f t="shared" si="321"/>
        <v>#N/A</v>
      </c>
      <c r="Q3826" s="585"/>
      <c r="R3826" s="585"/>
      <c r="S3826" s="814"/>
      <c r="T3826" s="814"/>
      <c r="U3826" s="814"/>
      <c r="V3826" s="814"/>
    </row>
    <row r="3827" spans="1:22" ht="15.75" hidden="1" customHeight="1" thickBot="1" x14ac:dyDescent="0.25">
      <c r="A3827" s="580" t="str">
        <f t="shared" si="322"/>
        <v/>
      </c>
      <c r="B3827" s="814"/>
      <c r="C3827" s="814"/>
      <c r="D3827" s="814"/>
      <c r="E3827" s="814"/>
      <c r="F3827" s="814"/>
      <c r="G3827" s="814"/>
      <c r="H3827" s="814"/>
      <c r="I3827" s="814"/>
      <c r="J3827" s="814"/>
      <c r="K3827" s="814"/>
      <c r="L3827" s="814"/>
      <c r="M3827" s="814"/>
      <c r="N3827" s="814"/>
      <c r="O3827" s="579">
        <f t="shared" ref="O3827:O3890" si="323">ROUNDUP(IF(N3827="PENDANT",(VLOOKUP(L3827,$E$2:$I$9,5,FALSE)*M3827)),0)</f>
        <v>0</v>
      </c>
      <c r="P3827" s="585" t="e">
        <f t="shared" ref="P3827:P3890" si="324">ROUNDUP(VLOOKUP(L3827,$E$2:$I$9,5,FALSE)*M3827,0)</f>
        <v>#N/A</v>
      </c>
      <c r="Q3827" s="585"/>
      <c r="R3827" s="585"/>
      <c r="S3827" s="814"/>
      <c r="T3827" s="814"/>
      <c r="U3827" s="814"/>
      <c r="V3827" s="814"/>
    </row>
    <row r="3828" spans="1:22" ht="15.75" hidden="1" customHeight="1" thickBot="1" x14ac:dyDescent="0.25">
      <c r="A3828" s="580" t="str">
        <f t="shared" si="322"/>
        <v/>
      </c>
      <c r="B3828" s="814"/>
      <c r="C3828" s="814"/>
      <c r="D3828" s="814"/>
      <c r="E3828" s="814"/>
      <c r="F3828" s="814"/>
      <c r="G3828" s="814"/>
      <c r="H3828" s="814"/>
      <c r="I3828" s="814"/>
      <c r="J3828" s="814"/>
      <c r="K3828" s="814"/>
      <c r="L3828" s="814"/>
      <c r="M3828" s="814"/>
      <c r="N3828" s="814"/>
      <c r="O3828" s="579">
        <f t="shared" si="323"/>
        <v>0</v>
      </c>
      <c r="P3828" s="585" t="e">
        <f t="shared" si="324"/>
        <v>#N/A</v>
      </c>
      <c r="Q3828" s="585"/>
      <c r="R3828" s="585"/>
      <c r="S3828" s="814"/>
      <c r="T3828" s="814"/>
      <c r="U3828" s="814"/>
      <c r="V3828" s="814"/>
    </row>
    <row r="3829" spans="1:22" ht="15.75" hidden="1" customHeight="1" thickBot="1" x14ac:dyDescent="0.25">
      <c r="A3829" s="580" t="str">
        <f t="shared" si="322"/>
        <v/>
      </c>
      <c r="B3829" s="814"/>
      <c r="C3829" s="814"/>
      <c r="D3829" s="814"/>
      <c r="E3829" s="814"/>
      <c r="F3829" s="814"/>
      <c r="G3829" s="814"/>
      <c r="H3829" s="814"/>
      <c r="I3829" s="814"/>
      <c r="J3829" s="814"/>
      <c r="K3829" s="814"/>
      <c r="L3829" s="814"/>
      <c r="M3829" s="814"/>
      <c r="N3829" s="814"/>
      <c r="O3829" s="579">
        <f t="shared" si="323"/>
        <v>0</v>
      </c>
      <c r="P3829" s="585" t="e">
        <f t="shared" si="324"/>
        <v>#N/A</v>
      </c>
      <c r="Q3829" s="585"/>
      <c r="R3829" s="585"/>
      <c r="S3829" s="814"/>
      <c r="T3829" s="814"/>
      <c r="U3829" s="814"/>
      <c r="V3829" s="814"/>
    </row>
    <row r="3830" spans="1:22" ht="15.75" hidden="1" customHeight="1" thickBot="1" x14ac:dyDescent="0.25">
      <c r="A3830" s="580" t="str">
        <f t="shared" si="322"/>
        <v/>
      </c>
      <c r="B3830" s="814"/>
      <c r="C3830" s="814"/>
      <c r="D3830" s="814"/>
      <c r="E3830" s="814"/>
      <c r="F3830" s="814"/>
      <c r="G3830" s="814"/>
      <c r="H3830" s="814"/>
      <c r="I3830" s="814"/>
      <c r="J3830" s="814"/>
      <c r="K3830" s="814"/>
      <c r="L3830" s="814"/>
      <c r="M3830" s="814"/>
      <c r="N3830" s="814"/>
      <c r="O3830" s="579">
        <f t="shared" si="323"/>
        <v>0</v>
      </c>
      <c r="P3830" s="585" t="e">
        <f t="shared" si="324"/>
        <v>#N/A</v>
      </c>
      <c r="Q3830" s="585"/>
      <c r="R3830" s="585"/>
      <c r="S3830" s="814"/>
      <c r="T3830" s="814"/>
      <c r="U3830" s="814"/>
      <c r="V3830" s="814"/>
    </row>
    <row r="3831" spans="1:22" ht="15.75" hidden="1" customHeight="1" thickBot="1" x14ac:dyDescent="0.25">
      <c r="A3831" s="580" t="str">
        <f t="shared" si="322"/>
        <v/>
      </c>
      <c r="B3831" s="814"/>
      <c r="C3831" s="814"/>
      <c r="D3831" s="814"/>
      <c r="E3831" s="814"/>
      <c r="F3831" s="814"/>
      <c r="G3831" s="814"/>
      <c r="H3831" s="814"/>
      <c r="I3831" s="814"/>
      <c r="J3831" s="814"/>
      <c r="K3831" s="814"/>
      <c r="L3831" s="814"/>
      <c r="M3831" s="814"/>
      <c r="N3831" s="814"/>
      <c r="O3831" s="579">
        <f t="shared" si="323"/>
        <v>0</v>
      </c>
      <c r="P3831" s="585" t="e">
        <f t="shared" si="324"/>
        <v>#N/A</v>
      </c>
      <c r="Q3831" s="585"/>
      <c r="R3831" s="585"/>
      <c r="S3831" s="814"/>
      <c r="T3831" s="814"/>
      <c r="U3831" s="814"/>
      <c r="V3831" s="814"/>
    </row>
    <row r="3832" spans="1:22" ht="15.75" hidden="1" customHeight="1" thickBot="1" x14ac:dyDescent="0.25">
      <c r="A3832" s="580" t="str">
        <f t="shared" si="322"/>
        <v/>
      </c>
      <c r="B3832" s="814"/>
      <c r="C3832" s="814"/>
      <c r="D3832" s="814"/>
      <c r="E3832" s="814"/>
      <c r="F3832" s="814"/>
      <c r="G3832" s="814"/>
      <c r="H3832" s="814"/>
      <c r="I3832" s="814"/>
      <c r="J3832" s="814"/>
      <c r="K3832" s="814"/>
      <c r="L3832" s="814"/>
      <c r="M3832" s="814"/>
      <c r="N3832" s="814"/>
      <c r="O3832" s="579">
        <f t="shared" si="323"/>
        <v>0</v>
      </c>
      <c r="P3832" s="585" t="e">
        <f t="shared" si="324"/>
        <v>#N/A</v>
      </c>
      <c r="Q3832" s="585"/>
      <c r="R3832" s="585"/>
      <c r="S3832" s="814"/>
      <c r="T3832" s="814"/>
      <c r="U3832" s="814"/>
      <c r="V3832" s="814"/>
    </row>
    <row r="3833" spans="1:22" ht="15.75" hidden="1" customHeight="1" thickBot="1" x14ac:dyDescent="0.25">
      <c r="A3833" s="580" t="str">
        <f t="shared" si="322"/>
        <v/>
      </c>
      <c r="B3833" s="814"/>
      <c r="C3833" s="814"/>
      <c r="D3833" s="814"/>
      <c r="E3833" s="814"/>
      <c r="F3833" s="814"/>
      <c r="G3833" s="814"/>
      <c r="H3833" s="814"/>
      <c r="I3833" s="814"/>
      <c r="J3833" s="814"/>
      <c r="K3833" s="814"/>
      <c r="L3833" s="814"/>
      <c r="M3833" s="814"/>
      <c r="N3833" s="814"/>
      <c r="O3833" s="579">
        <f t="shared" si="323"/>
        <v>0</v>
      </c>
      <c r="P3833" s="585" t="e">
        <f t="shared" si="324"/>
        <v>#N/A</v>
      </c>
      <c r="Q3833" s="585"/>
      <c r="R3833" s="585"/>
      <c r="S3833" s="814"/>
      <c r="T3833" s="814"/>
      <c r="U3833" s="814"/>
      <c r="V3833" s="814"/>
    </row>
    <row r="3834" spans="1:22" ht="15.75" hidden="1" customHeight="1" thickBot="1" x14ac:dyDescent="0.25">
      <c r="A3834" s="580" t="str">
        <f t="shared" ref="A3834:A3897" si="325">CONCATENATE(C3834,G3834)</f>
        <v/>
      </c>
      <c r="B3834" s="814"/>
      <c r="C3834" s="814"/>
      <c r="D3834" s="814"/>
      <c r="E3834" s="814"/>
      <c r="F3834" s="814"/>
      <c r="G3834" s="814"/>
      <c r="H3834" s="814"/>
      <c r="I3834" s="814"/>
      <c r="J3834" s="814"/>
      <c r="K3834" s="814"/>
      <c r="L3834" s="814"/>
      <c r="M3834" s="814"/>
      <c r="N3834" s="814"/>
      <c r="O3834" s="579">
        <f t="shared" si="323"/>
        <v>0</v>
      </c>
      <c r="P3834" s="585" t="e">
        <f t="shared" si="324"/>
        <v>#N/A</v>
      </c>
      <c r="Q3834" s="585"/>
      <c r="R3834" s="585"/>
      <c r="S3834" s="814"/>
      <c r="T3834" s="814"/>
      <c r="U3834" s="814"/>
      <c r="V3834" s="814"/>
    </row>
    <row r="3835" spans="1:22" ht="15.75" hidden="1" customHeight="1" thickBot="1" x14ac:dyDescent="0.25">
      <c r="A3835" s="580" t="str">
        <f t="shared" si="325"/>
        <v/>
      </c>
      <c r="B3835" s="814"/>
      <c r="C3835" s="814"/>
      <c r="D3835" s="814"/>
      <c r="E3835" s="814"/>
      <c r="F3835" s="814"/>
      <c r="G3835" s="814"/>
      <c r="H3835" s="814"/>
      <c r="I3835" s="814"/>
      <c r="J3835" s="814"/>
      <c r="K3835" s="814"/>
      <c r="L3835" s="814"/>
      <c r="M3835" s="814"/>
      <c r="N3835" s="814"/>
      <c r="O3835" s="579">
        <f t="shared" si="323"/>
        <v>0</v>
      </c>
      <c r="P3835" s="585" t="e">
        <f t="shared" si="324"/>
        <v>#N/A</v>
      </c>
      <c r="Q3835" s="585"/>
      <c r="R3835" s="585"/>
      <c r="S3835" s="814"/>
      <c r="T3835" s="814"/>
      <c r="U3835" s="814"/>
      <c r="V3835" s="814"/>
    </row>
    <row r="3836" spans="1:22" ht="15.75" hidden="1" customHeight="1" thickBot="1" x14ac:dyDescent="0.25">
      <c r="A3836" s="580" t="str">
        <f t="shared" si="325"/>
        <v/>
      </c>
      <c r="B3836" s="814"/>
      <c r="C3836" s="814"/>
      <c r="D3836" s="814"/>
      <c r="E3836" s="814"/>
      <c r="F3836" s="814"/>
      <c r="G3836" s="814"/>
      <c r="H3836" s="814"/>
      <c r="I3836" s="814"/>
      <c r="J3836" s="814"/>
      <c r="K3836" s="814"/>
      <c r="L3836" s="814"/>
      <c r="M3836" s="814"/>
      <c r="N3836" s="814"/>
      <c r="O3836" s="579">
        <f t="shared" si="323"/>
        <v>0</v>
      </c>
      <c r="P3836" s="585" t="e">
        <f t="shared" si="324"/>
        <v>#N/A</v>
      </c>
      <c r="Q3836" s="585"/>
      <c r="R3836" s="585"/>
      <c r="S3836" s="814"/>
      <c r="T3836" s="814"/>
      <c r="U3836" s="814"/>
      <c r="V3836" s="814"/>
    </row>
    <row r="3837" spans="1:22" ht="15.75" hidden="1" customHeight="1" thickBot="1" x14ac:dyDescent="0.25">
      <c r="A3837" s="580" t="str">
        <f t="shared" si="325"/>
        <v/>
      </c>
      <c r="B3837" s="814"/>
      <c r="C3837" s="814"/>
      <c r="D3837" s="814"/>
      <c r="E3837" s="814"/>
      <c r="F3837" s="814"/>
      <c r="G3837" s="814"/>
      <c r="H3837" s="814"/>
      <c r="I3837" s="814"/>
      <c r="J3837" s="814"/>
      <c r="K3837" s="814"/>
      <c r="L3837" s="814"/>
      <c r="M3837" s="814"/>
      <c r="N3837" s="814"/>
      <c r="O3837" s="579">
        <f t="shared" si="323"/>
        <v>0</v>
      </c>
      <c r="P3837" s="585" t="e">
        <f t="shared" si="324"/>
        <v>#N/A</v>
      </c>
      <c r="Q3837" s="585"/>
      <c r="R3837" s="585"/>
      <c r="S3837" s="814"/>
      <c r="T3837" s="814"/>
      <c r="U3837" s="814"/>
      <c r="V3837" s="814"/>
    </row>
    <row r="3838" spans="1:22" ht="15.75" hidden="1" customHeight="1" thickBot="1" x14ac:dyDescent="0.25">
      <c r="A3838" s="580" t="str">
        <f t="shared" si="325"/>
        <v/>
      </c>
      <c r="B3838" s="814"/>
      <c r="C3838" s="814"/>
      <c r="D3838" s="814"/>
      <c r="E3838" s="814"/>
      <c r="F3838" s="814"/>
      <c r="G3838" s="814"/>
      <c r="H3838" s="814"/>
      <c r="I3838" s="814"/>
      <c r="J3838" s="814"/>
      <c r="K3838" s="814"/>
      <c r="L3838" s="814"/>
      <c r="M3838" s="814"/>
      <c r="N3838" s="814"/>
      <c r="O3838" s="579">
        <f t="shared" si="323"/>
        <v>0</v>
      </c>
      <c r="P3838" s="585" t="e">
        <f t="shared" si="324"/>
        <v>#N/A</v>
      </c>
      <c r="Q3838" s="585"/>
      <c r="R3838" s="585"/>
      <c r="S3838" s="814"/>
      <c r="T3838" s="814"/>
      <c r="U3838" s="814"/>
      <c r="V3838" s="814"/>
    </row>
    <row r="3839" spans="1:22" ht="15.75" hidden="1" customHeight="1" thickBot="1" x14ac:dyDescent="0.25">
      <c r="A3839" s="580" t="str">
        <f t="shared" si="325"/>
        <v/>
      </c>
      <c r="B3839" s="814"/>
      <c r="C3839" s="814"/>
      <c r="D3839" s="814"/>
      <c r="E3839" s="814"/>
      <c r="F3839" s="814"/>
      <c r="G3839" s="814"/>
      <c r="H3839" s="814"/>
      <c r="I3839" s="814"/>
      <c r="J3839" s="814"/>
      <c r="K3839" s="814"/>
      <c r="L3839" s="814"/>
      <c r="M3839" s="814"/>
      <c r="N3839" s="814"/>
      <c r="O3839" s="579">
        <f t="shared" si="323"/>
        <v>0</v>
      </c>
      <c r="P3839" s="585" t="e">
        <f t="shared" si="324"/>
        <v>#N/A</v>
      </c>
      <c r="Q3839" s="585"/>
      <c r="R3839" s="585"/>
      <c r="S3839" s="814"/>
      <c r="T3839" s="814"/>
      <c r="U3839" s="814"/>
      <c r="V3839" s="814"/>
    </row>
    <row r="3840" spans="1:22" ht="15.75" hidden="1" customHeight="1" thickBot="1" x14ac:dyDescent="0.25">
      <c r="A3840" s="580" t="str">
        <f t="shared" si="325"/>
        <v/>
      </c>
      <c r="B3840" s="814"/>
      <c r="C3840" s="814"/>
      <c r="D3840" s="814"/>
      <c r="E3840" s="814"/>
      <c r="F3840" s="814"/>
      <c r="G3840" s="814"/>
      <c r="H3840" s="814"/>
      <c r="I3840" s="814"/>
      <c r="J3840" s="814"/>
      <c r="K3840" s="814"/>
      <c r="L3840" s="814"/>
      <c r="M3840" s="814"/>
      <c r="N3840" s="814"/>
      <c r="O3840" s="579">
        <f t="shared" si="323"/>
        <v>0</v>
      </c>
      <c r="P3840" s="585" t="e">
        <f t="shared" si="324"/>
        <v>#N/A</v>
      </c>
      <c r="Q3840" s="585"/>
      <c r="R3840" s="585"/>
      <c r="S3840" s="814"/>
      <c r="T3840" s="814"/>
      <c r="U3840" s="814"/>
      <c r="V3840" s="814"/>
    </row>
    <row r="3841" spans="1:22" ht="15.75" hidden="1" customHeight="1" thickBot="1" x14ac:dyDescent="0.25">
      <c r="A3841" s="580" t="str">
        <f t="shared" si="325"/>
        <v/>
      </c>
      <c r="B3841" s="814"/>
      <c r="C3841" s="814"/>
      <c r="D3841" s="814"/>
      <c r="E3841" s="814"/>
      <c r="F3841" s="814"/>
      <c r="G3841" s="814"/>
      <c r="H3841" s="814"/>
      <c r="I3841" s="814"/>
      <c r="J3841" s="814"/>
      <c r="K3841" s="814"/>
      <c r="L3841" s="814"/>
      <c r="M3841" s="814"/>
      <c r="N3841" s="814"/>
      <c r="O3841" s="579">
        <f t="shared" si="323"/>
        <v>0</v>
      </c>
      <c r="P3841" s="585" t="e">
        <f t="shared" si="324"/>
        <v>#N/A</v>
      </c>
      <c r="Q3841" s="585"/>
      <c r="R3841" s="585"/>
      <c r="S3841" s="814"/>
      <c r="T3841" s="814"/>
      <c r="U3841" s="814"/>
      <c r="V3841" s="814"/>
    </row>
    <row r="3842" spans="1:22" ht="15.75" hidden="1" customHeight="1" thickBot="1" x14ac:dyDescent="0.25">
      <c r="A3842" s="580" t="str">
        <f t="shared" si="325"/>
        <v/>
      </c>
      <c r="B3842" s="814"/>
      <c r="C3842" s="814"/>
      <c r="D3842" s="814"/>
      <c r="E3842" s="814"/>
      <c r="F3842" s="814"/>
      <c r="G3842" s="814"/>
      <c r="H3842" s="814"/>
      <c r="I3842" s="814"/>
      <c r="J3842" s="814"/>
      <c r="K3842" s="814"/>
      <c r="L3842" s="814"/>
      <c r="M3842" s="814"/>
      <c r="N3842" s="814"/>
      <c r="O3842" s="579">
        <f t="shared" si="323"/>
        <v>0</v>
      </c>
      <c r="P3842" s="585" t="e">
        <f t="shared" si="324"/>
        <v>#N/A</v>
      </c>
      <c r="Q3842" s="585"/>
      <c r="R3842" s="585"/>
      <c r="S3842" s="814"/>
      <c r="T3842" s="814"/>
      <c r="U3842" s="814"/>
      <c r="V3842" s="814"/>
    </row>
    <row r="3843" spans="1:22" ht="15.75" hidden="1" customHeight="1" thickBot="1" x14ac:dyDescent="0.25">
      <c r="A3843" s="580" t="str">
        <f t="shared" si="325"/>
        <v/>
      </c>
      <c r="B3843" s="814"/>
      <c r="C3843" s="814"/>
      <c r="D3843" s="814"/>
      <c r="E3843" s="814"/>
      <c r="F3843" s="814"/>
      <c r="G3843" s="814"/>
      <c r="H3843" s="814"/>
      <c r="I3843" s="814"/>
      <c r="J3843" s="814"/>
      <c r="K3843" s="814"/>
      <c r="L3843" s="814"/>
      <c r="M3843" s="814"/>
      <c r="N3843" s="814"/>
      <c r="O3843" s="579">
        <f t="shared" si="323"/>
        <v>0</v>
      </c>
      <c r="P3843" s="585" t="e">
        <f t="shared" si="324"/>
        <v>#N/A</v>
      </c>
      <c r="Q3843" s="585"/>
      <c r="R3843" s="585"/>
      <c r="S3843" s="814"/>
      <c r="T3843" s="814"/>
      <c r="U3843" s="814"/>
      <c r="V3843" s="814"/>
    </row>
    <row r="3844" spans="1:22" ht="15.75" hidden="1" customHeight="1" thickBot="1" x14ac:dyDescent="0.25">
      <c r="A3844" s="580" t="str">
        <f t="shared" si="325"/>
        <v/>
      </c>
      <c r="B3844" s="814"/>
      <c r="C3844" s="814"/>
      <c r="D3844" s="814"/>
      <c r="E3844" s="814"/>
      <c r="F3844" s="814"/>
      <c r="G3844" s="814"/>
      <c r="H3844" s="814"/>
      <c r="I3844" s="814"/>
      <c r="J3844" s="814"/>
      <c r="K3844" s="814"/>
      <c r="L3844" s="814"/>
      <c r="M3844" s="814"/>
      <c r="N3844" s="814"/>
      <c r="O3844" s="579">
        <f t="shared" si="323"/>
        <v>0</v>
      </c>
      <c r="P3844" s="585" t="e">
        <f t="shared" si="324"/>
        <v>#N/A</v>
      </c>
      <c r="Q3844" s="585"/>
      <c r="R3844" s="585"/>
      <c r="S3844" s="814"/>
      <c r="T3844" s="814"/>
      <c r="U3844" s="814"/>
      <c r="V3844" s="814"/>
    </row>
    <row r="3845" spans="1:22" ht="15.75" hidden="1" customHeight="1" thickBot="1" x14ac:dyDescent="0.25">
      <c r="A3845" s="580" t="str">
        <f t="shared" si="325"/>
        <v/>
      </c>
      <c r="B3845" s="814"/>
      <c r="C3845" s="814"/>
      <c r="D3845" s="814"/>
      <c r="E3845" s="814"/>
      <c r="F3845" s="814"/>
      <c r="G3845" s="814"/>
      <c r="H3845" s="814"/>
      <c r="I3845" s="814"/>
      <c r="J3845" s="814"/>
      <c r="K3845" s="814"/>
      <c r="L3845" s="814"/>
      <c r="M3845" s="814"/>
      <c r="N3845" s="814"/>
      <c r="O3845" s="579">
        <f t="shared" si="323"/>
        <v>0</v>
      </c>
      <c r="P3845" s="585" t="e">
        <f t="shared" si="324"/>
        <v>#N/A</v>
      </c>
      <c r="Q3845" s="585"/>
      <c r="R3845" s="585"/>
      <c r="S3845" s="814"/>
      <c r="T3845" s="814"/>
      <c r="U3845" s="814"/>
      <c r="V3845" s="814"/>
    </row>
    <row r="3846" spans="1:22" ht="15.75" hidden="1" customHeight="1" thickBot="1" x14ac:dyDescent="0.25">
      <c r="A3846" s="580" t="str">
        <f t="shared" si="325"/>
        <v/>
      </c>
      <c r="B3846" s="814"/>
      <c r="C3846" s="814"/>
      <c r="D3846" s="814"/>
      <c r="E3846" s="814"/>
      <c r="F3846" s="814"/>
      <c r="G3846" s="814"/>
      <c r="H3846" s="814"/>
      <c r="I3846" s="814"/>
      <c r="J3846" s="814"/>
      <c r="K3846" s="814"/>
      <c r="L3846" s="814"/>
      <c r="M3846" s="814"/>
      <c r="N3846" s="814"/>
      <c r="O3846" s="579">
        <f t="shared" si="323"/>
        <v>0</v>
      </c>
      <c r="P3846" s="585" t="e">
        <f t="shared" si="324"/>
        <v>#N/A</v>
      </c>
      <c r="Q3846" s="585"/>
      <c r="R3846" s="585"/>
      <c r="S3846" s="814"/>
      <c r="T3846" s="814"/>
      <c r="U3846" s="814"/>
      <c r="V3846" s="814"/>
    </row>
    <row r="3847" spans="1:22" ht="15.75" hidden="1" customHeight="1" thickBot="1" x14ac:dyDescent="0.25">
      <c r="A3847" s="580" t="str">
        <f t="shared" si="325"/>
        <v/>
      </c>
      <c r="B3847" s="814"/>
      <c r="C3847" s="814"/>
      <c r="D3847" s="814"/>
      <c r="E3847" s="814"/>
      <c r="F3847" s="814"/>
      <c r="G3847" s="814"/>
      <c r="H3847" s="814"/>
      <c r="I3847" s="814"/>
      <c r="J3847" s="814"/>
      <c r="K3847" s="814"/>
      <c r="L3847" s="814"/>
      <c r="M3847" s="814"/>
      <c r="N3847" s="814"/>
      <c r="O3847" s="579">
        <f t="shared" si="323"/>
        <v>0</v>
      </c>
      <c r="P3847" s="585" t="e">
        <f t="shared" si="324"/>
        <v>#N/A</v>
      </c>
      <c r="Q3847" s="585"/>
      <c r="R3847" s="585"/>
      <c r="S3847" s="814"/>
      <c r="T3847" s="814"/>
      <c r="U3847" s="814"/>
      <c r="V3847" s="814"/>
    </row>
    <row r="3848" spans="1:22" ht="15.75" hidden="1" customHeight="1" thickBot="1" x14ac:dyDescent="0.25">
      <c r="A3848" s="580" t="str">
        <f t="shared" si="325"/>
        <v/>
      </c>
      <c r="B3848" s="814"/>
      <c r="C3848" s="814"/>
      <c r="D3848" s="814"/>
      <c r="E3848" s="814"/>
      <c r="F3848" s="814"/>
      <c r="G3848" s="814"/>
      <c r="H3848" s="814"/>
      <c r="I3848" s="814"/>
      <c r="J3848" s="814"/>
      <c r="K3848" s="814"/>
      <c r="L3848" s="814"/>
      <c r="M3848" s="814"/>
      <c r="N3848" s="814"/>
      <c r="O3848" s="579">
        <f t="shared" si="323"/>
        <v>0</v>
      </c>
      <c r="P3848" s="585" t="e">
        <f t="shared" si="324"/>
        <v>#N/A</v>
      </c>
      <c r="Q3848" s="585"/>
      <c r="R3848" s="585"/>
      <c r="S3848" s="814"/>
      <c r="T3848" s="814"/>
      <c r="U3848" s="814"/>
      <c r="V3848" s="814"/>
    </row>
    <row r="3849" spans="1:22" ht="15.75" hidden="1" customHeight="1" thickBot="1" x14ac:dyDescent="0.25">
      <c r="A3849" s="580" t="str">
        <f t="shared" si="325"/>
        <v/>
      </c>
      <c r="B3849" s="814"/>
      <c r="C3849" s="814"/>
      <c r="D3849" s="814"/>
      <c r="E3849" s="814"/>
      <c r="F3849" s="814"/>
      <c r="G3849" s="814"/>
      <c r="H3849" s="814"/>
      <c r="I3849" s="814"/>
      <c r="J3849" s="814"/>
      <c r="K3849" s="814"/>
      <c r="L3849" s="814"/>
      <c r="M3849" s="814"/>
      <c r="N3849" s="814"/>
      <c r="O3849" s="579">
        <f t="shared" si="323"/>
        <v>0</v>
      </c>
      <c r="P3849" s="585" t="e">
        <f t="shared" si="324"/>
        <v>#N/A</v>
      </c>
      <c r="Q3849" s="585"/>
      <c r="R3849" s="585"/>
      <c r="S3849" s="814"/>
      <c r="T3849" s="814"/>
      <c r="U3849" s="814"/>
      <c r="V3849" s="814"/>
    </row>
    <row r="3850" spans="1:22" ht="15.75" hidden="1" customHeight="1" thickBot="1" x14ac:dyDescent="0.25">
      <c r="A3850" s="580" t="str">
        <f t="shared" si="325"/>
        <v/>
      </c>
      <c r="B3850" s="814"/>
      <c r="C3850" s="814"/>
      <c r="D3850" s="814"/>
      <c r="E3850" s="814"/>
      <c r="F3850" s="814"/>
      <c r="G3850" s="814"/>
      <c r="H3850" s="814"/>
      <c r="I3850" s="814"/>
      <c r="J3850" s="814"/>
      <c r="K3850" s="814"/>
      <c r="L3850" s="814"/>
      <c r="M3850" s="814"/>
      <c r="N3850" s="814"/>
      <c r="O3850" s="579">
        <f t="shared" si="323"/>
        <v>0</v>
      </c>
      <c r="P3850" s="585" t="e">
        <f t="shared" si="324"/>
        <v>#N/A</v>
      </c>
      <c r="Q3850" s="585"/>
      <c r="R3850" s="585"/>
      <c r="S3850" s="814"/>
      <c r="T3850" s="814"/>
      <c r="U3850" s="814"/>
      <c r="V3850" s="814"/>
    </row>
    <row r="3851" spans="1:22" ht="15.75" hidden="1" customHeight="1" thickBot="1" x14ac:dyDescent="0.25">
      <c r="A3851" s="580" t="str">
        <f t="shared" si="325"/>
        <v/>
      </c>
      <c r="B3851" s="814"/>
      <c r="C3851" s="814"/>
      <c r="D3851" s="814"/>
      <c r="E3851" s="814"/>
      <c r="F3851" s="814"/>
      <c r="G3851" s="814"/>
      <c r="H3851" s="814"/>
      <c r="I3851" s="814"/>
      <c r="J3851" s="814"/>
      <c r="K3851" s="814"/>
      <c r="L3851" s="814"/>
      <c r="M3851" s="814"/>
      <c r="N3851" s="814"/>
      <c r="O3851" s="579">
        <f t="shared" si="323"/>
        <v>0</v>
      </c>
      <c r="P3851" s="585" t="e">
        <f t="shared" si="324"/>
        <v>#N/A</v>
      </c>
      <c r="Q3851" s="585"/>
      <c r="R3851" s="585"/>
      <c r="S3851" s="814"/>
      <c r="T3851" s="814"/>
      <c r="U3851" s="814"/>
      <c r="V3851" s="814"/>
    </row>
    <row r="3852" spans="1:22" ht="15.75" hidden="1" customHeight="1" thickBot="1" x14ac:dyDescent="0.25">
      <c r="A3852" s="580" t="str">
        <f t="shared" si="325"/>
        <v/>
      </c>
      <c r="B3852" s="814"/>
      <c r="C3852" s="814"/>
      <c r="D3852" s="814"/>
      <c r="E3852" s="814"/>
      <c r="F3852" s="814"/>
      <c r="G3852" s="814"/>
      <c r="H3852" s="814"/>
      <c r="I3852" s="814"/>
      <c r="J3852" s="814"/>
      <c r="K3852" s="814"/>
      <c r="L3852" s="814"/>
      <c r="M3852" s="814"/>
      <c r="N3852" s="814"/>
      <c r="O3852" s="579">
        <f t="shared" si="323"/>
        <v>0</v>
      </c>
      <c r="P3852" s="585" t="e">
        <f t="shared" si="324"/>
        <v>#N/A</v>
      </c>
      <c r="Q3852" s="585"/>
      <c r="R3852" s="585"/>
      <c r="S3852" s="814"/>
      <c r="T3852" s="814"/>
      <c r="U3852" s="814"/>
      <c r="V3852" s="814"/>
    </row>
    <row r="3853" spans="1:22" ht="15.75" hidden="1" customHeight="1" thickBot="1" x14ac:dyDescent="0.25">
      <c r="A3853" s="580" t="str">
        <f t="shared" si="325"/>
        <v/>
      </c>
      <c r="B3853" s="814"/>
      <c r="C3853" s="814"/>
      <c r="D3853" s="814"/>
      <c r="E3853" s="814"/>
      <c r="F3853" s="814"/>
      <c r="G3853" s="814"/>
      <c r="H3853" s="814"/>
      <c r="I3853" s="814"/>
      <c r="J3853" s="814"/>
      <c r="K3853" s="814"/>
      <c r="L3853" s="814"/>
      <c r="M3853" s="814"/>
      <c r="N3853" s="814"/>
      <c r="O3853" s="579">
        <f t="shared" si="323"/>
        <v>0</v>
      </c>
      <c r="P3853" s="585" t="e">
        <f t="shared" si="324"/>
        <v>#N/A</v>
      </c>
      <c r="Q3853" s="585"/>
      <c r="R3853" s="585"/>
      <c r="S3853" s="814"/>
      <c r="T3853" s="814"/>
      <c r="U3853" s="814"/>
      <c r="V3853" s="814"/>
    </row>
    <row r="3854" spans="1:22" ht="15.75" hidden="1" customHeight="1" thickBot="1" x14ac:dyDescent="0.25">
      <c r="A3854" s="580" t="str">
        <f t="shared" si="325"/>
        <v/>
      </c>
      <c r="B3854" s="814"/>
      <c r="C3854" s="814"/>
      <c r="D3854" s="814"/>
      <c r="E3854" s="814"/>
      <c r="F3854" s="814"/>
      <c r="G3854" s="814"/>
      <c r="H3854" s="814"/>
      <c r="I3854" s="814"/>
      <c r="J3854" s="814"/>
      <c r="K3854" s="814"/>
      <c r="L3854" s="814"/>
      <c r="M3854" s="814"/>
      <c r="N3854" s="814"/>
      <c r="O3854" s="579">
        <f t="shared" si="323"/>
        <v>0</v>
      </c>
      <c r="P3854" s="585" t="e">
        <f t="shared" si="324"/>
        <v>#N/A</v>
      </c>
      <c r="Q3854" s="585"/>
      <c r="R3854" s="585"/>
      <c r="S3854" s="814"/>
      <c r="T3854" s="814"/>
      <c r="U3854" s="814"/>
      <c r="V3854" s="814"/>
    </row>
    <row r="3855" spans="1:22" ht="15.75" hidden="1" customHeight="1" thickBot="1" x14ac:dyDescent="0.25">
      <c r="A3855" s="580" t="str">
        <f t="shared" si="325"/>
        <v/>
      </c>
      <c r="B3855" s="814"/>
      <c r="C3855" s="814"/>
      <c r="D3855" s="814"/>
      <c r="E3855" s="814"/>
      <c r="F3855" s="814"/>
      <c r="G3855" s="814"/>
      <c r="H3855" s="814"/>
      <c r="I3855" s="814"/>
      <c r="J3855" s="814"/>
      <c r="K3855" s="814"/>
      <c r="L3855" s="814"/>
      <c r="M3855" s="814"/>
      <c r="N3855" s="814"/>
      <c r="O3855" s="579">
        <f t="shared" si="323"/>
        <v>0</v>
      </c>
      <c r="P3855" s="585" t="e">
        <f t="shared" si="324"/>
        <v>#N/A</v>
      </c>
      <c r="Q3855" s="585"/>
      <c r="R3855" s="585"/>
      <c r="S3855" s="814"/>
      <c r="T3855" s="814"/>
      <c r="U3855" s="814"/>
      <c r="V3855" s="814"/>
    </row>
    <row r="3856" spans="1:22" ht="15.75" hidden="1" customHeight="1" thickBot="1" x14ac:dyDescent="0.25">
      <c r="A3856" s="580" t="str">
        <f t="shared" si="325"/>
        <v/>
      </c>
      <c r="B3856" s="814"/>
      <c r="C3856" s="814"/>
      <c r="D3856" s="814"/>
      <c r="E3856" s="814"/>
      <c r="F3856" s="814"/>
      <c r="G3856" s="814"/>
      <c r="H3856" s="814"/>
      <c r="I3856" s="814"/>
      <c r="J3856" s="814"/>
      <c r="K3856" s="814"/>
      <c r="L3856" s="814"/>
      <c r="M3856" s="814"/>
      <c r="N3856" s="814"/>
      <c r="O3856" s="579">
        <f t="shared" si="323"/>
        <v>0</v>
      </c>
      <c r="P3856" s="585" t="e">
        <f t="shared" si="324"/>
        <v>#N/A</v>
      </c>
      <c r="Q3856" s="585"/>
      <c r="R3856" s="585"/>
      <c r="S3856" s="814"/>
      <c r="T3856" s="814"/>
      <c r="U3856" s="814"/>
      <c r="V3856" s="814"/>
    </row>
    <row r="3857" spans="1:22" ht="15.75" hidden="1" customHeight="1" thickBot="1" x14ac:dyDescent="0.25">
      <c r="A3857" s="580" t="str">
        <f t="shared" si="325"/>
        <v/>
      </c>
      <c r="B3857" s="814"/>
      <c r="C3857" s="814"/>
      <c r="D3857" s="814"/>
      <c r="E3857" s="814"/>
      <c r="F3857" s="814"/>
      <c r="G3857" s="814"/>
      <c r="H3857" s="814"/>
      <c r="I3857" s="814"/>
      <c r="J3857" s="814"/>
      <c r="K3857" s="814"/>
      <c r="L3857" s="814"/>
      <c r="M3857" s="814"/>
      <c r="N3857" s="814"/>
      <c r="O3857" s="579">
        <f t="shared" si="323"/>
        <v>0</v>
      </c>
      <c r="P3857" s="585" t="e">
        <f t="shared" si="324"/>
        <v>#N/A</v>
      </c>
      <c r="Q3857" s="585"/>
      <c r="R3857" s="585"/>
      <c r="S3857" s="814"/>
      <c r="T3857" s="814"/>
      <c r="U3857" s="814"/>
      <c r="V3857" s="814"/>
    </row>
    <row r="3858" spans="1:22" ht="15.75" hidden="1" customHeight="1" thickBot="1" x14ac:dyDescent="0.25">
      <c r="A3858" s="580" t="str">
        <f t="shared" si="325"/>
        <v/>
      </c>
      <c r="B3858" s="814"/>
      <c r="C3858" s="814"/>
      <c r="D3858" s="814"/>
      <c r="E3858" s="814"/>
      <c r="F3858" s="814"/>
      <c r="G3858" s="814"/>
      <c r="H3858" s="814"/>
      <c r="I3858" s="814"/>
      <c r="J3858" s="814"/>
      <c r="K3858" s="814"/>
      <c r="L3858" s="814"/>
      <c r="M3858" s="814"/>
      <c r="N3858" s="814"/>
      <c r="O3858" s="579">
        <f t="shared" si="323"/>
        <v>0</v>
      </c>
      <c r="P3858" s="585" t="e">
        <f t="shared" si="324"/>
        <v>#N/A</v>
      </c>
      <c r="Q3858" s="585"/>
      <c r="R3858" s="585"/>
      <c r="S3858" s="814"/>
      <c r="T3858" s="814"/>
      <c r="U3858" s="814"/>
      <c r="V3858" s="814"/>
    </row>
    <row r="3859" spans="1:22" ht="15.75" hidden="1" customHeight="1" thickBot="1" x14ac:dyDescent="0.25">
      <c r="A3859" s="580" t="str">
        <f t="shared" si="325"/>
        <v/>
      </c>
      <c r="B3859" s="814"/>
      <c r="C3859" s="814"/>
      <c r="D3859" s="814"/>
      <c r="E3859" s="814"/>
      <c r="F3859" s="814"/>
      <c r="G3859" s="814"/>
      <c r="H3859" s="814"/>
      <c r="I3859" s="814"/>
      <c r="J3859" s="814"/>
      <c r="K3859" s="814"/>
      <c r="L3859" s="814"/>
      <c r="M3859" s="814"/>
      <c r="N3859" s="814"/>
      <c r="O3859" s="579">
        <f t="shared" si="323"/>
        <v>0</v>
      </c>
      <c r="P3859" s="585" t="e">
        <f t="shared" si="324"/>
        <v>#N/A</v>
      </c>
      <c r="Q3859" s="585"/>
      <c r="R3859" s="585"/>
      <c r="S3859" s="814"/>
      <c r="T3859" s="814"/>
      <c r="U3859" s="814"/>
      <c r="V3859" s="814"/>
    </row>
    <row r="3860" spans="1:22" ht="15.75" hidden="1" customHeight="1" thickBot="1" x14ac:dyDescent="0.25">
      <c r="A3860" s="580" t="str">
        <f t="shared" si="325"/>
        <v/>
      </c>
      <c r="B3860" s="814"/>
      <c r="C3860" s="814"/>
      <c r="D3860" s="814"/>
      <c r="E3860" s="814"/>
      <c r="F3860" s="814"/>
      <c r="G3860" s="814"/>
      <c r="H3860" s="814"/>
      <c r="I3860" s="814"/>
      <c r="J3860" s="814"/>
      <c r="K3860" s="814"/>
      <c r="L3860" s="814"/>
      <c r="M3860" s="814"/>
      <c r="N3860" s="814"/>
      <c r="O3860" s="579">
        <f t="shared" si="323"/>
        <v>0</v>
      </c>
      <c r="P3860" s="585" t="e">
        <f t="shared" si="324"/>
        <v>#N/A</v>
      </c>
      <c r="Q3860" s="585"/>
      <c r="R3860" s="585"/>
      <c r="S3860" s="814"/>
      <c r="T3860" s="814"/>
      <c r="U3860" s="814"/>
      <c r="V3860" s="814"/>
    </row>
    <row r="3861" spans="1:22" ht="15.75" hidden="1" customHeight="1" thickBot="1" x14ac:dyDescent="0.25">
      <c r="A3861" s="580" t="str">
        <f t="shared" si="325"/>
        <v/>
      </c>
      <c r="B3861" s="814"/>
      <c r="C3861" s="814"/>
      <c r="D3861" s="814"/>
      <c r="E3861" s="814"/>
      <c r="F3861" s="814"/>
      <c r="G3861" s="814"/>
      <c r="H3861" s="814"/>
      <c r="I3861" s="814"/>
      <c r="J3861" s="814"/>
      <c r="K3861" s="814"/>
      <c r="L3861" s="814"/>
      <c r="M3861" s="814"/>
      <c r="N3861" s="814"/>
      <c r="O3861" s="579">
        <f t="shared" si="323"/>
        <v>0</v>
      </c>
      <c r="P3861" s="585" t="e">
        <f t="shared" si="324"/>
        <v>#N/A</v>
      </c>
      <c r="Q3861" s="585"/>
      <c r="R3861" s="585"/>
      <c r="S3861" s="814"/>
      <c r="T3861" s="814"/>
      <c r="U3861" s="814"/>
      <c r="V3861" s="814"/>
    </row>
    <row r="3862" spans="1:22" ht="15.75" hidden="1" customHeight="1" thickBot="1" x14ac:dyDescent="0.25">
      <c r="A3862" s="580" t="str">
        <f t="shared" si="325"/>
        <v/>
      </c>
      <c r="B3862" s="814"/>
      <c r="C3862" s="814"/>
      <c r="D3862" s="814"/>
      <c r="E3862" s="814"/>
      <c r="F3862" s="814"/>
      <c r="G3862" s="814"/>
      <c r="H3862" s="814"/>
      <c r="I3862" s="814"/>
      <c r="J3862" s="814"/>
      <c r="K3862" s="814"/>
      <c r="L3862" s="814"/>
      <c r="M3862" s="814"/>
      <c r="N3862" s="814"/>
      <c r="O3862" s="579">
        <f t="shared" si="323"/>
        <v>0</v>
      </c>
      <c r="P3862" s="585" t="e">
        <f t="shared" si="324"/>
        <v>#N/A</v>
      </c>
      <c r="Q3862" s="585"/>
      <c r="R3862" s="585"/>
      <c r="S3862" s="814"/>
      <c r="T3862" s="814"/>
      <c r="U3862" s="814"/>
      <c r="V3862" s="814"/>
    </row>
    <row r="3863" spans="1:22" ht="15.75" hidden="1" customHeight="1" thickBot="1" x14ac:dyDescent="0.25">
      <c r="A3863" s="580" t="str">
        <f t="shared" si="325"/>
        <v/>
      </c>
      <c r="B3863" s="814"/>
      <c r="C3863" s="814"/>
      <c r="D3863" s="814"/>
      <c r="E3863" s="814"/>
      <c r="F3863" s="814"/>
      <c r="G3863" s="814"/>
      <c r="H3863" s="814"/>
      <c r="I3863" s="814"/>
      <c r="J3863" s="814"/>
      <c r="K3863" s="814"/>
      <c r="L3863" s="814"/>
      <c r="M3863" s="814"/>
      <c r="N3863" s="814"/>
      <c r="O3863" s="579">
        <f t="shared" si="323"/>
        <v>0</v>
      </c>
      <c r="P3863" s="585" t="e">
        <f t="shared" si="324"/>
        <v>#N/A</v>
      </c>
      <c r="Q3863" s="585"/>
      <c r="R3863" s="585"/>
      <c r="S3863" s="814"/>
      <c r="T3863" s="814"/>
      <c r="U3863" s="814"/>
      <c r="V3863" s="814"/>
    </row>
    <row r="3864" spans="1:22" ht="15.75" hidden="1" customHeight="1" thickBot="1" x14ac:dyDescent="0.25">
      <c r="A3864" s="580" t="str">
        <f t="shared" si="325"/>
        <v/>
      </c>
      <c r="B3864" s="814"/>
      <c r="C3864" s="814"/>
      <c r="D3864" s="814"/>
      <c r="E3864" s="814"/>
      <c r="F3864" s="814"/>
      <c r="G3864" s="814"/>
      <c r="H3864" s="814"/>
      <c r="I3864" s="814"/>
      <c r="J3864" s="814"/>
      <c r="K3864" s="814"/>
      <c r="L3864" s="814"/>
      <c r="M3864" s="814"/>
      <c r="N3864" s="814"/>
      <c r="O3864" s="579">
        <f t="shared" si="323"/>
        <v>0</v>
      </c>
      <c r="P3864" s="585" t="e">
        <f t="shared" si="324"/>
        <v>#N/A</v>
      </c>
      <c r="Q3864" s="585"/>
      <c r="R3864" s="585"/>
      <c r="S3864" s="814"/>
      <c r="T3864" s="814"/>
      <c r="U3864" s="814"/>
      <c r="V3864" s="814"/>
    </row>
    <row r="3865" spans="1:22" ht="15.75" hidden="1" customHeight="1" thickBot="1" x14ac:dyDescent="0.25">
      <c r="A3865" s="580" t="str">
        <f t="shared" si="325"/>
        <v/>
      </c>
      <c r="B3865" s="814"/>
      <c r="C3865" s="814"/>
      <c r="D3865" s="814"/>
      <c r="E3865" s="814"/>
      <c r="F3865" s="814"/>
      <c r="G3865" s="814"/>
      <c r="H3865" s="814"/>
      <c r="I3865" s="814"/>
      <c r="J3865" s="814"/>
      <c r="K3865" s="814"/>
      <c r="L3865" s="814"/>
      <c r="M3865" s="814"/>
      <c r="N3865" s="814"/>
      <c r="O3865" s="579">
        <f t="shared" si="323"/>
        <v>0</v>
      </c>
      <c r="P3865" s="585" t="e">
        <f t="shared" si="324"/>
        <v>#N/A</v>
      </c>
      <c r="Q3865" s="585"/>
      <c r="R3865" s="585"/>
      <c r="S3865" s="814"/>
      <c r="T3865" s="814"/>
      <c r="U3865" s="814"/>
      <c r="V3865" s="814"/>
    </row>
    <row r="3866" spans="1:22" ht="15.75" hidden="1" customHeight="1" thickBot="1" x14ac:dyDescent="0.25">
      <c r="A3866" s="580" t="str">
        <f t="shared" si="325"/>
        <v/>
      </c>
      <c r="B3866" s="814"/>
      <c r="C3866" s="814"/>
      <c r="D3866" s="814"/>
      <c r="E3866" s="814"/>
      <c r="F3866" s="814"/>
      <c r="G3866" s="814"/>
      <c r="H3866" s="814"/>
      <c r="I3866" s="814"/>
      <c r="J3866" s="814"/>
      <c r="K3866" s="814"/>
      <c r="L3866" s="814"/>
      <c r="M3866" s="814"/>
      <c r="N3866" s="814"/>
      <c r="O3866" s="579">
        <f t="shared" si="323"/>
        <v>0</v>
      </c>
      <c r="P3866" s="585" t="e">
        <f t="shared" si="324"/>
        <v>#N/A</v>
      </c>
      <c r="Q3866" s="585"/>
      <c r="R3866" s="585"/>
      <c r="S3866" s="814"/>
      <c r="T3866" s="814"/>
      <c r="U3866" s="814"/>
      <c r="V3866" s="814"/>
    </row>
    <row r="3867" spans="1:22" ht="15.75" hidden="1" customHeight="1" thickBot="1" x14ac:dyDescent="0.25">
      <c r="A3867" s="580" t="str">
        <f t="shared" si="325"/>
        <v/>
      </c>
      <c r="B3867" s="814"/>
      <c r="C3867" s="814"/>
      <c r="D3867" s="814"/>
      <c r="E3867" s="814"/>
      <c r="F3867" s="814"/>
      <c r="G3867" s="814"/>
      <c r="H3867" s="814"/>
      <c r="I3867" s="814"/>
      <c r="J3867" s="814"/>
      <c r="K3867" s="814"/>
      <c r="L3867" s="814"/>
      <c r="M3867" s="814"/>
      <c r="N3867" s="814"/>
      <c r="O3867" s="579">
        <f t="shared" si="323"/>
        <v>0</v>
      </c>
      <c r="P3867" s="585" t="e">
        <f t="shared" si="324"/>
        <v>#N/A</v>
      </c>
      <c r="Q3867" s="585"/>
      <c r="R3867" s="585"/>
      <c r="S3867" s="814"/>
      <c r="T3867" s="814"/>
      <c r="U3867" s="814"/>
      <c r="V3867" s="814"/>
    </row>
    <row r="3868" spans="1:22" ht="15.75" hidden="1" customHeight="1" thickBot="1" x14ac:dyDescent="0.25">
      <c r="A3868" s="580" t="str">
        <f t="shared" si="325"/>
        <v/>
      </c>
      <c r="B3868" s="814"/>
      <c r="C3868" s="814"/>
      <c r="D3868" s="814"/>
      <c r="E3868" s="814"/>
      <c r="F3868" s="814"/>
      <c r="G3868" s="814"/>
      <c r="H3868" s="814"/>
      <c r="I3868" s="814"/>
      <c r="J3868" s="814"/>
      <c r="K3868" s="814"/>
      <c r="L3868" s="814"/>
      <c r="M3868" s="814"/>
      <c r="N3868" s="814"/>
      <c r="O3868" s="579">
        <f t="shared" si="323"/>
        <v>0</v>
      </c>
      <c r="P3868" s="585" t="e">
        <f t="shared" si="324"/>
        <v>#N/A</v>
      </c>
      <c r="Q3868" s="585"/>
      <c r="R3868" s="585"/>
      <c r="S3868" s="814"/>
      <c r="T3868" s="814"/>
      <c r="U3868" s="814"/>
      <c r="V3868" s="814"/>
    </row>
    <row r="3869" spans="1:22" ht="15.75" hidden="1" customHeight="1" thickBot="1" x14ac:dyDescent="0.25">
      <c r="A3869" s="580" t="str">
        <f t="shared" si="325"/>
        <v/>
      </c>
      <c r="B3869" s="814"/>
      <c r="C3869" s="814"/>
      <c r="D3869" s="814"/>
      <c r="E3869" s="814"/>
      <c r="F3869" s="814"/>
      <c r="G3869" s="814"/>
      <c r="H3869" s="814"/>
      <c r="I3869" s="814"/>
      <c r="J3869" s="814"/>
      <c r="K3869" s="814"/>
      <c r="L3869" s="814"/>
      <c r="M3869" s="814"/>
      <c r="N3869" s="814"/>
      <c r="O3869" s="579">
        <f t="shared" si="323"/>
        <v>0</v>
      </c>
      <c r="P3869" s="585" t="e">
        <f t="shared" si="324"/>
        <v>#N/A</v>
      </c>
      <c r="Q3869" s="585"/>
      <c r="R3869" s="585"/>
      <c r="S3869" s="814"/>
      <c r="T3869" s="814"/>
      <c r="U3869" s="814"/>
      <c r="V3869" s="814"/>
    </row>
    <row r="3870" spans="1:22" ht="15.75" hidden="1" customHeight="1" thickBot="1" x14ac:dyDescent="0.25">
      <c r="A3870" s="580" t="str">
        <f t="shared" si="325"/>
        <v/>
      </c>
      <c r="B3870" s="814"/>
      <c r="C3870" s="814"/>
      <c r="D3870" s="814"/>
      <c r="E3870" s="814"/>
      <c r="F3870" s="814"/>
      <c r="G3870" s="814"/>
      <c r="H3870" s="814"/>
      <c r="I3870" s="814"/>
      <c r="J3870" s="814"/>
      <c r="K3870" s="814"/>
      <c r="L3870" s="814"/>
      <c r="M3870" s="814"/>
      <c r="N3870" s="814"/>
      <c r="O3870" s="579">
        <f t="shared" si="323"/>
        <v>0</v>
      </c>
      <c r="P3870" s="585" t="e">
        <f t="shared" si="324"/>
        <v>#N/A</v>
      </c>
      <c r="Q3870" s="585"/>
      <c r="R3870" s="585"/>
      <c r="S3870" s="814"/>
      <c r="T3870" s="814"/>
      <c r="U3870" s="814"/>
      <c r="V3870" s="814"/>
    </row>
    <row r="3871" spans="1:22" ht="15.75" hidden="1" customHeight="1" thickBot="1" x14ac:dyDescent="0.25">
      <c r="A3871" s="580" t="str">
        <f t="shared" si="325"/>
        <v/>
      </c>
      <c r="B3871" s="814"/>
      <c r="C3871" s="814"/>
      <c r="D3871" s="814"/>
      <c r="E3871" s="814"/>
      <c r="F3871" s="814"/>
      <c r="G3871" s="814"/>
      <c r="H3871" s="814"/>
      <c r="I3871" s="814"/>
      <c r="J3871" s="814"/>
      <c r="K3871" s="814"/>
      <c r="L3871" s="814"/>
      <c r="M3871" s="814"/>
      <c r="N3871" s="814"/>
      <c r="O3871" s="579">
        <f t="shared" si="323"/>
        <v>0</v>
      </c>
      <c r="P3871" s="585" t="e">
        <f t="shared" si="324"/>
        <v>#N/A</v>
      </c>
      <c r="Q3871" s="585"/>
      <c r="R3871" s="585"/>
      <c r="S3871" s="814"/>
      <c r="T3871" s="814"/>
      <c r="U3871" s="814"/>
      <c r="V3871" s="814"/>
    </row>
    <row r="3872" spans="1:22" ht="15.75" hidden="1" customHeight="1" thickBot="1" x14ac:dyDescent="0.25">
      <c r="A3872" s="580" t="str">
        <f t="shared" si="325"/>
        <v/>
      </c>
      <c r="B3872" s="814"/>
      <c r="C3872" s="814"/>
      <c r="D3872" s="814"/>
      <c r="E3872" s="814"/>
      <c r="F3872" s="814"/>
      <c r="G3872" s="814"/>
      <c r="H3872" s="814"/>
      <c r="I3872" s="814"/>
      <c r="J3872" s="814"/>
      <c r="K3872" s="814"/>
      <c r="L3872" s="814"/>
      <c r="M3872" s="814"/>
      <c r="N3872" s="814"/>
      <c r="O3872" s="579">
        <f t="shared" si="323"/>
        <v>0</v>
      </c>
      <c r="P3872" s="585" t="e">
        <f t="shared" si="324"/>
        <v>#N/A</v>
      </c>
      <c r="Q3872" s="585"/>
      <c r="R3872" s="585"/>
      <c r="S3872" s="814"/>
      <c r="T3872" s="814"/>
      <c r="U3872" s="814"/>
      <c r="V3872" s="814"/>
    </row>
    <row r="3873" spans="1:22" ht="15.75" hidden="1" customHeight="1" thickBot="1" x14ac:dyDescent="0.25">
      <c r="A3873" s="580" t="str">
        <f t="shared" si="325"/>
        <v/>
      </c>
      <c r="B3873" s="814"/>
      <c r="C3873" s="814"/>
      <c r="D3873" s="814"/>
      <c r="E3873" s="814"/>
      <c r="F3873" s="814"/>
      <c r="G3873" s="814"/>
      <c r="H3873" s="814"/>
      <c r="I3873" s="814"/>
      <c r="J3873" s="814"/>
      <c r="K3873" s="814"/>
      <c r="L3873" s="814"/>
      <c r="M3873" s="814"/>
      <c r="N3873" s="814"/>
      <c r="O3873" s="579">
        <f t="shared" si="323"/>
        <v>0</v>
      </c>
      <c r="P3873" s="585" t="e">
        <f t="shared" si="324"/>
        <v>#N/A</v>
      </c>
      <c r="Q3873" s="585"/>
      <c r="R3873" s="585"/>
      <c r="S3873" s="814"/>
      <c r="T3873" s="814"/>
      <c r="U3873" s="814"/>
      <c r="V3873" s="814"/>
    </row>
    <row r="3874" spans="1:22" ht="15.75" hidden="1" customHeight="1" thickBot="1" x14ac:dyDescent="0.25">
      <c r="A3874" s="580" t="str">
        <f t="shared" si="325"/>
        <v/>
      </c>
      <c r="B3874" s="814"/>
      <c r="C3874" s="814"/>
      <c r="D3874" s="814"/>
      <c r="E3874" s="814"/>
      <c r="F3874" s="814"/>
      <c r="G3874" s="814"/>
      <c r="H3874" s="814"/>
      <c r="I3874" s="814"/>
      <c r="J3874" s="814"/>
      <c r="K3874" s="814"/>
      <c r="L3874" s="814"/>
      <c r="M3874" s="814"/>
      <c r="N3874" s="814"/>
      <c r="O3874" s="579">
        <f t="shared" si="323"/>
        <v>0</v>
      </c>
      <c r="P3874" s="585" t="e">
        <f t="shared" si="324"/>
        <v>#N/A</v>
      </c>
      <c r="Q3874" s="585"/>
      <c r="R3874" s="585"/>
      <c r="S3874" s="814"/>
      <c r="T3874" s="814"/>
      <c r="U3874" s="814"/>
      <c r="V3874" s="814"/>
    </row>
    <row r="3875" spans="1:22" ht="15.75" hidden="1" customHeight="1" thickBot="1" x14ac:dyDescent="0.25">
      <c r="A3875" s="580" t="str">
        <f t="shared" si="325"/>
        <v/>
      </c>
      <c r="B3875" s="814"/>
      <c r="C3875" s="814"/>
      <c r="D3875" s="814"/>
      <c r="E3875" s="814"/>
      <c r="F3875" s="814"/>
      <c r="G3875" s="814"/>
      <c r="H3875" s="814"/>
      <c r="I3875" s="814"/>
      <c r="J3875" s="814"/>
      <c r="K3875" s="814"/>
      <c r="L3875" s="814"/>
      <c r="M3875" s="814"/>
      <c r="N3875" s="814"/>
      <c r="O3875" s="579">
        <f t="shared" si="323"/>
        <v>0</v>
      </c>
      <c r="P3875" s="585" t="e">
        <f t="shared" si="324"/>
        <v>#N/A</v>
      </c>
      <c r="Q3875" s="585"/>
      <c r="R3875" s="585"/>
      <c r="S3875" s="814"/>
      <c r="T3875" s="814"/>
      <c r="U3875" s="814"/>
      <c r="V3875" s="814"/>
    </row>
    <row r="3876" spans="1:22" ht="15.75" hidden="1" customHeight="1" thickBot="1" x14ac:dyDescent="0.25">
      <c r="A3876" s="580" t="str">
        <f t="shared" si="325"/>
        <v/>
      </c>
      <c r="B3876" s="814"/>
      <c r="C3876" s="814"/>
      <c r="D3876" s="814"/>
      <c r="E3876" s="814"/>
      <c r="F3876" s="814"/>
      <c r="G3876" s="814"/>
      <c r="H3876" s="814"/>
      <c r="I3876" s="814"/>
      <c r="J3876" s="814"/>
      <c r="K3876" s="814"/>
      <c r="L3876" s="814"/>
      <c r="M3876" s="814"/>
      <c r="N3876" s="814"/>
      <c r="O3876" s="579">
        <f t="shared" si="323"/>
        <v>0</v>
      </c>
      <c r="P3876" s="585" t="e">
        <f t="shared" si="324"/>
        <v>#N/A</v>
      </c>
      <c r="Q3876" s="585"/>
      <c r="R3876" s="585"/>
      <c r="S3876" s="814"/>
      <c r="T3876" s="814"/>
      <c r="U3876" s="814"/>
      <c r="V3876" s="814"/>
    </row>
    <row r="3877" spans="1:22" ht="15.75" hidden="1" customHeight="1" thickBot="1" x14ac:dyDescent="0.25">
      <c r="A3877" s="580" t="str">
        <f t="shared" si="325"/>
        <v/>
      </c>
      <c r="B3877" s="814"/>
      <c r="C3877" s="814"/>
      <c r="D3877" s="814"/>
      <c r="E3877" s="814"/>
      <c r="F3877" s="814"/>
      <c r="G3877" s="814"/>
      <c r="H3877" s="814"/>
      <c r="I3877" s="814"/>
      <c r="J3877" s="814"/>
      <c r="K3877" s="814"/>
      <c r="L3877" s="814"/>
      <c r="M3877" s="814"/>
      <c r="N3877" s="814"/>
      <c r="O3877" s="579">
        <f t="shared" si="323"/>
        <v>0</v>
      </c>
      <c r="P3877" s="585" t="e">
        <f t="shared" si="324"/>
        <v>#N/A</v>
      </c>
      <c r="Q3877" s="585"/>
      <c r="R3877" s="585"/>
      <c r="S3877" s="814"/>
      <c r="T3877" s="814"/>
      <c r="U3877" s="814"/>
      <c r="V3877" s="814"/>
    </row>
    <row r="3878" spans="1:22" ht="15.75" hidden="1" customHeight="1" thickBot="1" x14ac:dyDescent="0.25">
      <c r="A3878" s="580" t="str">
        <f t="shared" si="325"/>
        <v/>
      </c>
      <c r="B3878" s="814"/>
      <c r="C3878" s="814"/>
      <c r="D3878" s="814"/>
      <c r="E3878" s="814"/>
      <c r="F3878" s="814"/>
      <c r="G3878" s="814"/>
      <c r="H3878" s="814"/>
      <c r="I3878" s="814"/>
      <c r="J3878" s="814"/>
      <c r="K3878" s="814"/>
      <c r="L3878" s="814"/>
      <c r="M3878" s="814"/>
      <c r="N3878" s="814"/>
      <c r="O3878" s="579">
        <f t="shared" si="323"/>
        <v>0</v>
      </c>
      <c r="P3878" s="585" t="e">
        <f t="shared" si="324"/>
        <v>#N/A</v>
      </c>
      <c r="Q3878" s="585"/>
      <c r="R3878" s="585"/>
      <c r="S3878" s="814"/>
      <c r="T3878" s="814"/>
      <c r="U3878" s="814"/>
      <c r="V3878" s="814"/>
    </row>
    <row r="3879" spans="1:22" ht="15.75" hidden="1" customHeight="1" thickBot="1" x14ac:dyDescent="0.25">
      <c r="A3879" s="580" t="str">
        <f t="shared" si="325"/>
        <v/>
      </c>
      <c r="B3879" s="814"/>
      <c r="C3879" s="814"/>
      <c r="D3879" s="814"/>
      <c r="E3879" s="814"/>
      <c r="F3879" s="814"/>
      <c r="G3879" s="814"/>
      <c r="H3879" s="814"/>
      <c r="I3879" s="814"/>
      <c r="J3879" s="814"/>
      <c r="K3879" s="814"/>
      <c r="L3879" s="814"/>
      <c r="M3879" s="814"/>
      <c r="N3879" s="814"/>
      <c r="O3879" s="579">
        <f t="shared" si="323"/>
        <v>0</v>
      </c>
      <c r="P3879" s="585" t="e">
        <f t="shared" si="324"/>
        <v>#N/A</v>
      </c>
      <c r="Q3879" s="585"/>
      <c r="R3879" s="585"/>
      <c r="S3879" s="814"/>
      <c r="T3879" s="814"/>
      <c r="U3879" s="814"/>
      <c r="V3879" s="814"/>
    </row>
    <row r="3880" spans="1:22" ht="15.75" hidden="1" customHeight="1" thickBot="1" x14ac:dyDescent="0.25">
      <c r="A3880" s="580" t="str">
        <f t="shared" si="325"/>
        <v/>
      </c>
      <c r="B3880" s="814"/>
      <c r="C3880" s="814"/>
      <c r="D3880" s="814"/>
      <c r="E3880" s="814"/>
      <c r="F3880" s="814"/>
      <c r="G3880" s="814"/>
      <c r="H3880" s="814"/>
      <c r="I3880" s="814"/>
      <c r="J3880" s="814"/>
      <c r="K3880" s="814"/>
      <c r="L3880" s="814"/>
      <c r="M3880" s="814"/>
      <c r="N3880" s="814"/>
      <c r="O3880" s="579">
        <f t="shared" si="323"/>
        <v>0</v>
      </c>
      <c r="P3880" s="585" t="e">
        <f t="shared" si="324"/>
        <v>#N/A</v>
      </c>
      <c r="Q3880" s="585"/>
      <c r="R3880" s="585"/>
      <c r="S3880" s="814"/>
      <c r="T3880" s="814"/>
      <c r="U3880" s="814"/>
      <c r="V3880" s="814"/>
    </row>
    <row r="3881" spans="1:22" ht="15.75" hidden="1" customHeight="1" thickBot="1" x14ac:dyDescent="0.25">
      <c r="A3881" s="580" t="str">
        <f t="shared" si="325"/>
        <v/>
      </c>
      <c r="B3881" s="814"/>
      <c r="C3881" s="814"/>
      <c r="D3881" s="814"/>
      <c r="E3881" s="814"/>
      <c r="F3881" s="814"/>
      <c r="G3881" s="814"/>
      <c r="H3881" s="814"/>
      <c r="I3881" s="814"/>
      <c r="J3881" s="814"/>
      <c r="K3881" s="814"/>
      <c r="L3881" s="814"/>
      <c r="M3881" s="814"/>
      <c r="N3881" s="814"/>
      <c r="O3881" s="579">
        <f t="shared" si="323"/>
        <v>0</v>
      </c>
      <c r="P3881" s="585" t="e">
        <f t="shared" si="324"/>
        <v>#N/A</v>
      </c>
      <c r="Q3881" s="585"/>
      <c r="R3881" s="585"/>
      <c r="S3881" s="814"/>
      <c r="T3881" s="814"/>
      <c r="U3881" s="814"/>
      <c r="V3881" s="814"/>
    </row>
    <row r="3882" spans="1:22" ht="15.75" hidden="1" customHeight="1" thickBot="1" x14ac:dyDescent="0.25">
      <c r="A3882" s="580" t="str">
        <f t="shared" si="325"/>
        <v/>
      </c>
      <c r="B3882" s="814"/>
      <c r="C3882" s="814"/>
      <c r="D3882" s="814"/>
      <c r="E3882" s="814"/>
      <c r="F3882" s="814"/>
      <c r="G3882" s="814"/>
      <c r="H3882" s="814"/>
      <c r="I3882" s="814"/>
      <c r="J3882" s="814"/>
      <c r="K3882" s="814"/>
      <c r="L3882" s="814"/>
      <c r="M3882" s="814"/>
      <c r="N3882" s="814"/>
      <c r="O3882" s="579">
        <f t="shared" si="323"/>
        <v>0</v>
      </c>
      <c r="P3882" s="585" t="e">
        <f t="shared" si="324"/>
        <v>#N/A</v>
      </c>
      <c r="Q3882" s="585"/>
      <c r="R3882" s="585"/>
      <c r="S3882" s="814"/>
      <c r="T3882" s="814"/>
      <c r="U3882" s="814"/>
      <c r="V3882" s="814"/>
    </row>
    <row r="3883" spans="1:22" ht="15.75" hidden="1" customHeight="1" thickBot="1" x14ac:dyDescent="0.25">
      <c r="A3883" s="580" t="str">
        <f t="shared" si="325"/>
        <v/>
      </c>
      <c r="B3883" s="814"/>
      <c r="C3883" s="814"/>
      <c r="D3883" s="814"/>
      <c r="E3883" s="814"/>
      <c r="F3883" s="814"/>
      <c r="G3883" s="814"/>
      <c r="H3883" s="814"/>
      <c r="I3883" s="814"/>
      <c r="J3883" s="814"/>
      <c r="K3883" s="814"/>
      <c r="L3883" s="814"/>
      <c r="M3883" s="814"/>
      <c r="N3883" s="814"/>
      <c r="O3883" s="579">
        <f t="shared" si="323"/>
        <v>0</v>
      </c>
      <c r="P3883" s="585" t="e">
        <f t="shared" si="324"/>
        <v>#N/A</v>
      </c>
      <c r="Q3883" s="585"/>
      <c r="R3883" s="585"/>
      <c r="S3883" s="814"/>
      <c r="T3883" s="814"/>
      <c r="U3883" s="814"/>
      <c r="V3883" s="814"/>
    </row>
    <row r="3884" spans="1:22" ht="15.75" hidden="1" customHeight="1" thickBot="1" x14ac:dyDescent="0.25">
      <c r="A3884" s="580" t="str">
        <f t="shared" si="325"/>
        <v/>
      </c>
      <c r="B3884" s="814"/>
      <c r="C3884" s="814"/>
      <c r="D3884" s="814"/>
      <c r="E3884" s="814"/>
      <c r="F3884" s="814"/>
      <c r="G3884" s="814"/>
      <c r="H3884" s="814"/>
      <c r="I3884" s="814"/>
      <c r="J3884" s="814"/>
      <c r="K3884" s="814"/>
      <c r="L3884" s="814"/>
      <c r="M3884" s="814"/>
      <c r="N3884" s="814"/>
      <c r="O3884" s="579">
        <f t="shared" si="323"/>
        <v>0</v>
      </c>
      <c r="P3884" s="585" t="e">
        <f t="shared" si="324"/>
        <v>#N/A</v>
      </c>
      <c r="Q3884" s="585"/>
      <c r="R3884" s="585"/>
      <c r="S3884" s="814"/>
      <c r="T3884" s="814"/>
      <c r="U3884" s="814"/>
      <c r="V3884" s="814"/>
    </row>
    <row r="3885" spans="1:22" ht="15.75" hidden="1" customHeight="1" thickBot="1" x14ac:dyDescent="0.25">
      <c r="A3885" s="580" t="str">
        <f t="shared" si="325"/>
        <v/>
      </c>
      <c r="B3885" s="814"/>
      <c r="C3885" s="814"/>
      <c r="D3885" s="814"/>
      <c r="E3885" s="814"/>
      <c r="F3885" s="814"/>
      <c r="G3885" s="814"/>
      <c r="H3885" s="814"/>
      <c r="I3885" s="814"/>
      <c r="J3885" s="814"/>
      <c r="K3885" s="814"/>
      <c r="L3885" s="814"/>
      <c r="M3885" s="814"/>
      <c r="N3885" s="814"/>
      <c r="O3885" s="579">
        <f t="shared" si="323"/>
        <v>0</v>
      </c>
      <c r="P3885" s="585" t="e">
        <f t="shared" si="324"/>
        <v>#N/A</v>
      </c>
      <c r="Q3885" s="585"/>
      <c r="R3885" s="585"/>
      <c r="S3885" s="814"/>
      <c r="T3885" s="814"/>
      <c r="U3885" s="814"/>
      <c r="V3885" s="814"/>
    </row>
    <row r="3886" spans="1:22" ht="15.75" hidden="1" customHeight="1" thickBot="1" x14ac:dyDescent="0.25">
      <c r="A3886" s="580" t="str">
        <f t="shared" si="325"/>
        <v/>
      </c>
      <c r="B3886" s="814"/>
      <c r="C3886" s="814"/>
      <c r="D3886" s="814"/>
      <c r="E3886" s="814"/>
      <c r="F3886" s="814"/>
      <c r="G3886" s="814"/>
      <c r="H3886" s="814"/>
      <c r="I3886" s="814"/>
      <c r="J3886" s="814"/>
      <c r="K3886" s="814"/>
      <c r="L3886" s="814"/>
      <c r="M3886" s="814"/>
      <c r="N3886" s="814"/>
      <c r="O3886" s="579">
        <f t="shared" si="323"/>
        <v>0</v>
      </c>
      <c r="P3886" s="585" t="e">
        <f t="shared" si="324"/>
        <v>#N/A</v>
      </c>
      <c r="Q3886" s="585"/>
      <c r="R3886" s="585"/>
      <c r="S3886" s="814"/>
      <c r="T3886" s="814"/>
      <c r="U3886" s="814"/>
      <c r="V3886" s="814"/>
    </row>
    <row r="3887" spans="1:22" ht="15.75" hidden="1" customHeight="1" thickBot="1" x14ac:dyDescent="0.25">
      <c r="A3887" s="580" t="str">
        <f t="shared" si="325"/>
        <v/>
      </c>
      <c r="B3887" s="814"/>
      <c r="C3887" s="814"/>
      <c r="D3887" s="814"/>
      <c r="E3887" s="814"/>
      <c r="F3887" s="814"/>
      <c r="G3887" s="814"/>
      <c r="H3887" s="814"/>
      <c r="I3887" s="814"/>
      <c r="J3887" s="814"/>
      <c r="K3887" s="814"/>
      <c r="L3887" s="814"/>
      <c r="M3887" s="814"/>
      <c r="N3887" s="814"/>
      <c r="O3887" s="579">
        <f t="shared" si="323"/>
        <v>0</v>
      </c>
      <c r="P3887" s="585" t="e">
        <f t="shared" si="324"/>
        <v>#N/A</v>
      </c>
      <c r="Q3887" s="585"/>
      <c r="R3887" s="585"/>
      <c r="S3887" s="814"/>
      <c r="T3887" s="814"/>
      <c r="U3887" s="814"/>
      <c r="V3887" s="814"/>
    </row>
    <row r="3888" spans="1:22" ht="15.75" hidden="1" customHeight="1" thickBot="1" x14ac:dyDescent="0.25">
      <c r="A3888" s="580" t="str">
        <f t="shared" si="325"/>
        <v/>
      </c>
      <c r="B3888" s="814"/>
      <c r="C3888" s="814"/>
      <c r="D3888" s="814"/>
      <c r="E3888" s="814"/>
      <c r="F3888" s="814"/>
      <c r="G3888" s="814"/>
      <c r="H3888" s="814"/>
      <c r="I3888" s="814"/>
      <c r="J3888" s="814"/>
      <c r="K3888" s="814"/>
      <c r="L3888" s="814"/>
      <c r="M3888" s="814"/>
      <c r="N3888" s="814"/>
      <c r="O3888" s="579">
        <f t="shared" si="323"/>
        <v>0</v>
      </c>
      <c r="P3888" s="585" t="e">
        <f t="shared" si="324"/>
        <v>#N/A</v>
      </c>
      <c r="Q3888" s="585"/>
      <c r="R3888" s="585"/>
      <c r="S3888" s="814"/>
      <c r="T3888" s="814"/>
      <c r="U3888" s="814"/>
      <c r="V3888" s="814"/>
    </row>
    <row r="3889" spans="1:22" ht="15.75" hidden="1" customHeight="1" thickBot="1" x14ac:dyDescent="0.25">
      <c r="A3889" s="580" t="str">
        <f t="shared" si="325"/>
        <v/>
      </c>
      <c r="B3889" s="814"/>
      <c r="C3889" s="814"/>
      <c r="D3889" s="814"/>
      <c r="E3889" s="814"/>
      <c r="F3889" s="814"/>
      <c r="G3889" s="814"/>
      <c r="H3889" s="814"/>
      <c r="I3889" s="814"/>
      <c r="J3889" s="814"/>
      <c r="K3889" s="814"/>
      <c r="L3889" s="814"/>
      <c r="M3889" s="814"/>
      <c r="N3889" s="814"/>
      <c r="O3889" s="579">
        <f t="shared" si="323"/>
        <v>0</v>
      </c>
      <c r="P3889" s="585" t="e">
        <f t="shared" si="324"/>
        <v>#N/A</v>
      </c>
      <c r="Q3889" s="585"/>
      <c r="R3889" s="585"/>
      <c r="S3889" s="814"/>
      <c r="T3889" s="814"/>
      <c r="U3889" s="814"/>
      <c r="V3889" s="814"/>
    </row>
    <row r="3890" spans="1:22" ht="15.75" hidden="1" customHeight="1" thickBot="1" x14ac:dyDescent="0.25">
      <c r="A3890" s="580" t="str">
        <f t="shared" si="325"/>
        <v/>
      </c>
      <c r="B3890" s="814"/>
      <c r="C3890" s="814"/>
      <c r="D3890" s="814"/>
      <c r="E3890" s="814"/>
      <c r="F3890" s="814"/>
      <c r="G3890" s="814"/>
      <c r="H3890" s="814"/>
      <c r="I3890" s="814"/>
      <c r="J3890" s="814"/>
      <c r="K3890" s="814"/>
      <c r="L3890" s="814"/>
      <c r="M3890" s="814"/>
      <c r="N3890" s="814"/>
      <c r="O3890" s="579">
        <f t="shared" si="323"/>
        <v>0</v>
      </c>
      <c r="P3890" s="585" t="e">
        <f t="shared" si="324"/>
        <v>#N/A</v>
      </c>
      <c r="Q3890" s="585"/>
      <c r="R3890" s="585"/>
      <c r="S3890" s="814"/>
      <c r="T3890" s="814"/>
      <c r="U3890" s="814"/>
      <c r="V3890" s="814"/>
    </row>
    <row r="3891" spans="1:22" ht="15.75" hidden="1" customHeight="1" thickBot="1" x14ac:dyDescent="0.25">
      <c r="A3891" s="580" t="str">
        <f t="shared" si="325"/>
        <v/>
      </c>
      <c r="B3891" s="814"/>
      <c r="C3891" s="814"/>
      <c r="D3891" s="814"/>
      <c r="E3891" s="814"/>
      <c r="F3891" s="814"/>
      <c r="G3891" s="814"/>
      <c r="H3891" s="814"/>
      <c r="I3891" s="814"/>
      <c r="J3891" s="814"/>
      <c r="K3891" s="814"/>
      <c r="L3891" s="814"/>
      <c r="M3891" s="814"/>
      <c r="N3891" s="814"/>
      <c r="O3891" s="579">
        <f t="shared" ref="O3891:O3954" si="326">ROUNDUP(IF(N3891="PENDANT",(VLOOKUP(L3891,$E$2:$I$9,5,FALSE)*M3891)),0)</f>
        <v>0</v>
      </c>
      <c r="P3891" s="585" t="e">
        <f t="shared" ref="P3891:P3954" si="327">ROUNDUP(VLOOKUP(L3891,$E$2:$I$9,5,FALSE)*M3891,0)</f>
        <v>#N/A</v>
      </c>
      <c r="Q3891" s="585"/>
      <c r="R3891" s="585"/>
      <c r="S3891" s="814"/>
      <c r="T3891" s="814"/>
      <c r="U3891" s="814"/>
      <c r="V3891" s="814"/>
    </row>
    <row r="3892" spans="1:22" ht="15.75" hidden="1" customHeight="1" thickBot="1" x14ac:dyDescent="0.25">
      <c r="A3892" s="580" t="str">
        <f t="shared" si="325"/>
        <v/>
      </c>
      <c r="B3892" s="814"/>
      <c r="C3892" s="814"/>
      <c r="D3892" s="814"/>
      <c r="E3892" s="814"/>
      <c r="F3892" s="814"/>
      <c r="G3892" s="814"/>
      <c r="H3892" s="814"/>
      <c r="I3892" s="814"/>
      <c r="J3892" s="814"/>
      <c r="K3892" s="814"/>
      <c r="L3892" s="814"/>
      <c r="M3892" s="814"/>
      <c r="N3892" s="814"/>
      <c r="O3892" s="579">
        <f t="shared" si="326"/>
        <v>0</v>
      </c>
      <c r="P3892" s="585" t="e">
        <f t="shared" si="327"/>
        <v>#N/A</v>
      </c>
      <c r="Q3892" s="585"/>
      <c r="R3892" s="585"/>
      <c r="S3892" s="814"/>
      <c r="T3892" s="814"/>
      <c r="U3892" s="814"/>
      <c r="V3892" s="814"/>
    </row>
    <row r="3893" spans="1:22" ht="15.75" hidden="1" customHeight="1" thickBot="1" x14ac:dyDescent="0.25">
      <c r="A3893" s="580" t="str">
        <f t="shared" si="325"/>
        <v/>
      </c>
      <c r="B3893" s="814"/>
      <c r="C3893" s="814"/>
      <c r="D3893" s="814"/>
      <c r="E3893" s="814"/>
      <c r="F3893" s="814"/>
      <c r="G3893" s="814"/>
      <c r="H3893" s="814"/>
      <c r="I3893" s="814"/>
      <c r="J3893" s="814"/>
      <c r="K3893" s="814"/>
      <c r="L3893" s="814"/>
      <c r="M3893" s="814"/>
      <c r="N3893" s="814"/>
      <c r="O3893" s="579">
        <f t="shared" si="326"/>
        <v>0</v>
      </c>
      <c r="P3893" s="585" t="e">
        <f t="shared" si="327"/>
        <v>#N/A</v>
      </c>
      <c r="Q3893" s="585"/>
      <c r="R3893" s="585"/>
      <c r="S3893" s="814"/>
      <c r="T3893" s="814"/>
      <c r="U3893" s="814"/>
      <c r="V3893" s="814"/>
    </row>
    <row r="3894" spans="1:22" ht="15.75" hidden="1" customHeight="1" thickBot="1" x14ac:dyDescent="0.25">
      <c r="A3894" s="580" t="str">
        <f t="shared" si="325"/>
        <v/>
      </c>
      <c r="B3894" s="814"/>
      <c r="C3894" s="814"/>
      <c r="D3894" s="814"/>
      <c r="E3894" s="814"/>
      <c r="F3894" s="814"/>
      <c r="G3894" s="814"/>
      <c r="H3894" s="814"/>
      <c r="I3894" s="814"/>
      <c r="J3894" s="814"/>
      <c r="K3894" s="814"/>
      <c r="L3894" s="814"/>
      <c r="M3894" s="814"/>
      <c r="N3894" s="814"/>
      <c r="O3894" s="579">
        <f t="shared" si="326"/>
        <v>0</v>
      </c>
      <c r="P3894" s="585" t="e">
        <f t="shared" si="327"/>
        <v>#N/A</v>
      </c>
      <c r="Q3894" s="585"/>
      <c r="R3894" s="585"/>
      <c r="S3894" s="814"/>
      <c r="T3894" s="814"/>
      <c r="U3894" s="814"/>
      <c r="V3894" s="814"/>
    </row>
    <row r="3895" spans="1:22" ht="15.75" hidden="1" customHeight="1" thickBot="1" x14ac:dyDescent="0.25">
      <c r="A3895" s="580" t="str">
        <f t="shared" si="325"/>
        <v/>
      </c>
      <c r="B3895" s="814"/>
      <c r="C3895" s="814"/>
      <c r="D3895" s="814"/>
      <c r="E3895" s="814"/>
      <c r="F3895" s="814"/>
      <c r="G3895" s="814"/>
      <c r="H3895" s="814"/>
      <c r="I3895" s="814"/>
      <c r="J3895" s="814"/>
      <c r="K3895" s="814"/>
      <c r="L3895" s="814"/>
      <c r="M3895" s="814"/>
      <c r="N3895" s="814"/>
      <c r="O3895" s="579">
        <f t="shared" si="326"/>
        <v>0</v>
      </c>
      <c r="P3895" s="585" t="e">
        <f t="shared" si="327"/>
        <v>#N/A</v>
      </c>
      <c r="Q3895" s="585"/>
      <c r="R3895" s="585"/>
      <c r="S3895" s="814"/>
      <c r="T3895" s="814"/>
      <c r="U3895" s="814"/>
      <c r="V3895" s="814"/>
    </row>
    <row r="3896" spans="1:22" ht="15.75" hidden="1" customHeight="1" thickBot="1" x14ac:dyDescent="0.25">
      <c r="A3896" s="580" t="str">
        <f t="shared" si="325"/>
        <v/>
      </c>
      <c r="B3896" s="814"/>
      <c r="C3896" s="814"/>
      <c r="D3896" s="814"/>
      <c r="E3896" s="814"/>
      <c r="F3896" s="814"/>
      <c r="G3896" s="814"/>
      <c r="H3896" s="814"/>
      <c r="I3896" s="814"/>
      <c r="J3896" s="814"/>
      <c r="K3896" s="814"/>
      <c r="L3896" s="814"/>
      <c r="M3896" s="814"/>
      <c r="N3896" s="814"/>
      <c r="O3896" s="579">
        <f t="shared" si="326"/>
        <v>0</v>
      </c>
      <c r="P3896" s="585" t="e">
        <f t="shared" si="327"/>
        <v>#N/A</v>
      </c>
      <c r="Q3896" s="585"/>
      <c r="R3896" s="585"/>
      <c r="S3896" s="814"/>
      <c r="T3896" s="814"/>
      <c r="U3896" s="814"/>
      <c r="V3896" s="814"/>
    </row>
    <row r="3897" spans="1:22" ht="15.75" hidden="1" customHeight="1" thickBot="1" x14ac:dyDescent="0.25">
      <c r="A3897" s="580" t="str">
        <f t="shared" si="325"/>
        <v/>
      </c>
      <c r="B3897" s="814"/>
      <c r="C3897" s="814"/>
      <c r="D3897" s="814"/>
      <c r="E3897" s="814"/>
      <c r="F3897" s="814"/>
      <c r="G3897" s="814"/>
      <c r="H3897" s="814"/>
      <c r="I3897" s="814"/>
      <c r="J3897" s="814"/>
      <c r="K3897" s="814"/>
      <c r="L3897" s="814"/>
      <c r="M3897" s="814"/>
      <c r="N3897" s="814"/>
      <c r="O3897" s="579">
        <f t="shared" si="326"/>
        <v>0</v>
      </c>
      <c r="P3897" s="585" t="e">
        <f t="shared" si="327"/>
        <v>#N/A</v>
      </c>
      <c r="Q3897" s="585"/>
      <c r="R3897" s="585"/>
      <c r="S3897" s="814"/>
      <c r="T3897" s="814"/>
      <c r="U3897" s="814"/>
      <c r="V3897" s="814"/>
    </row>
    <row r="3898" spans="1:22" ht="15.75" hidden="1" customHeight="1" thickBot="1" x14ac:dyDescent="0.25">
      <c r="A3898" s="580" t="str">
        <f t="shared" ref="A3898:A3961" si="328">CONCATENATE(C3898,G3898)</f>
        <v/>
      </c>
      <c r="B3898" s="814"/>
      <c r="C3898" s="814"/>
      <c r="D3898" s="814"/>
      <c r="E3898" s="814"/>
      <c r="F3898" s="814"/>
      <c r="G3898" s="814"/>
      <c r="H3898" s="814"/>
      <c r="I3898" s="814"/>
      <c r="J3898" s="814"/>
      <c r="K3898" s="814"/>
      <c r="L3898" s="814"/>
      <c r="M3898" s="814"/>
      <c r="N3898" s="814"/>
      <c r="O3898" s="579">
        <f t="shared" si="326"/>
        <v>0</v>
      </c>
      <c r="P3898" s="585" t="e">
        <f t="shared" si="327"/>
        <v>#N/A</v>
      </c>
      <c r="Q3898" s="585"/>
      <c r="R3898" s="585"/>
      <c r="S3898" s="814"/>
      <c r="T3898" s="814"/>
      <c r="U3898" s="814"/>
      <c r="V3898" s="814"/>
    </row>
    <row r="3899" spans="1:22" ht="15.75" hidden="1" customHeight="1" thickBot="1" x14ac:dyDescent="0.25">
      <c r="A3899" s="580" t="str">
        <f t="shared" si="328"/>
        <v/>
      </c>
      <c r="B3899" s="814"/>
      <c r="C3899" s="814"/>
      <c r="D3899" s="814"/>
      <c r="E3899" s="814"/>
      <c r="F3899" s="814"/>
      <c r="G3899" s="814"/>
      <c r="H3899" s="814"/>
      <c r="I3899" s="814"/>
      <c r="J3899" s="814"/>
      <c r="K3899" s="814"/>
      <c r="L3899" s="814"/>
      <c r="M3899" s="814"/>
      <c r="N3899" s="814"/>
      <c r="O3899" s="579">
        <f t="shared" si="326"/>
        <v>0</v>
      </c>
      <c r="P3899" s="585" t="e">
        <f t="shared" si="327"/>
        <v>#N/A</v>
      </c>
      <c r="Q3899" s="585"/>
      <c r="R3899" s="585"/>
      <c r="S3899" s="814"/>
      <c r="T3899" s="814"/>
      <c r="U3899" s="814"/>
      <c r="V3899" s="814"/>
    </row>
    <row r="3900" spans="1:22" ht="15.75" hidden="1" customHeight="1" thickBot="1" x14ac:dyDescent="0.25">
      <c r="A3900" s="580" t="str">
        <f t="shared" si="328"/>
        <v/>
      </c>
      <c r="B3900" s="814"/>
      <c r="C3900" s="814"/>
      <c r="D3900" s="814"/>
      <c r="E3900" s="814"/>
      <c r="F3900" s="814"/>
      <c r="G3900" s="814"/>
      <c r="H3900" s="814"/>
      <c r="I3900" s="814"/>
      <c r="J3900" s="814"/>
      <c r="K3900" s="814"/>
      <c r="L3900" s="814"/>
      <c r="M3900" s="814"/>
      <c r="N3900" s="814"/>
      <c r="O3900" s="579">
        <f t="shared" si="326"/>
        <v>0</v>
      </c>
      <c r="P3900" s="585" t="e">
        <f t="shared" si="327"/>
        <v>#N/A</v>
      </c>
      <c r="Q3900" s="585"/>
      <c r="R3900" s="585"/>
      <c r="S3900" s="814"/>
      <c r="T3900" s="814"/>
      <c r="U3900" s="814"/>
      <c r="V3900" s="814"/>
    </row>
    <row r="3901" spans="1:22" ht="15.75" hidden="1" customHeight="1" thickBot="1" x14ac:dyDescent="0.25">
      <c r="A3901" s="580" t="str">
        <f t="shared" si="328"/>
        <v/>
      </c>
      <c r="B3901" s="814"/>
      <c r="C3901" s="814"/>
      <c r="D3901" s="814"/>
      <c r="E3901" s="814"/>
      <c r="F3901" s="814"/>
      <c r="G3901" s="814"/>
      <c r="H3901" s="814"/>
      <c r="I3901" s="814"/>
      <c r="J3901" s="814"/>
      <c r="K3901" s="814"/>
      <c r="L3901" s="814"/>
      <c r="M3901" s="814"/>
      <c r="N3901" s="814"/>
      <c r="O3901" s="579">
        <f t="shared" si="326"/>
        <v>0</v>
      </c>
      <c r="P3901" s="585" t="e">
        <f t="shared" si="327"/>
        <v>#N/A</v>
      </c>
      <c r="Q3901" s="585"/>
      <c r="R3901" s="585"/>
      <c r="S3901" s="814"/>
      <c r="T3901" s="814"/>
      <c r="U3901" s="814"/>
      <c r="V3901" s="814"/>
    </row>
    <row r="3902" spans="1:22" ht="15.75" hidden="1" customHeight="1" thickBot="1" x14ac:dyDescent="0.25">
      <c r="A3902" s="580" t="str">
        <f t="shared" si="328"/>
        <v/>
      </c>
      <c r="B3902" s="814"/>
      <c r="C3902" s="814"/>
      <c r="D3902" s="814"/>
      <c r="E3902" s="814"/>
      <c r="F3902" s="814"/>
      <c r="G3902" s="814"/>
      <c r="H3902" s="814"/>
      <c r="I3902" s="814"/>
      <c r="J3902" s="814"/>
      <c r="K3902" s="814"/>
      <c r="L3902" s="814"/>
      <c r="M3902" s="814"/>
      <c r="N3902" s="814"/>
      <c r="O3902" s="579">
        <f t="shared" si="326"/>
        <v>0</v>
      </c>
      <c r="P3902" s="585" t="e">
        <f t="shared" si="327"/>
        <v>#N/A</v>
      </c>
      <c r="Q3902" s="585"/>
      <c r="R3902" s="585"/>
      <c r="S3902" s="814"/>
      <c r="T3902" s="814"/>
      <c r="U3902" s="814"/>
      <c r="V3902" s="814"/>
    </row>
    <row r="3903" spans="1:22" ht="15.75" hidden="1" customHeight="1" thickBot="1" x14ac:dyDescent="0.25">
      <c r="A3903" s="580" t="str">
        <f t="shared" si="328"/>
        <v/>
      </c>
      <c r="B3903" s="814"/>
      <c r="C3903" s="814"/>
      <c r="D3903" s="814"/>
      <c r="E3903" s="814"/>
      <c r="F3903" s="814"/>
      <c r="G3903" s="814"/>
      <c r="H3903" s="814"/>
      <c r="I3903" s="814"/>
      <c r="J3903" s="814"/>
      <c r="K3903" s="814"/>
      <c r="L3903" s="814"/>
      <c r="M3903" s="814"/>
      <c r="N3903" s="814"/>
      <c r="O3903" s="579">
        <f t="shared" si="326"/>
        <v>0</v>
      </c>
      <c r="P3903" s="585" t="e">
        <f t="shared" si="327"/>
        <v>#N/A</v>
      </c>
      <c r="Q3903" s="585"/>
      <c r="R3903" s="585"/>
      <c r="S3903" s="814"/>
      <c r="T3903" s="814"/>
      <c r="U3903" s="814"/>
      <c r="V3903" s="814"/>
    </row>
    <row r="3904" spans="1:22" ht="15.75" hidden="1" customHeight="1" thickBot="1" x14ac:dyDescent="0.25">
      <c r="A3904" s="580" t="str">
        <f t="shared" si="328"/>
        <v/>
      </c>
      <c r="B3904" s="814"/>
      <c r="C3904" s="814"/>
      <c r="D3904" s="814"/>
      <c r="E3904" s="814"/>
      <c r="F3904" s="814"/>
      <c r="G3904" s="814"/>
      <c r="H3904" s="814"/>
      <c r="I3904" s="814"/>
      <c r="J3904" s="814"/>
      <c r="K3904" s="814"/>
      <c r="L3904" s="814"/>
      <c r="M3904" s="814"/>
      <c r="N3904" s="814"/>
      <c r="O3904" s="579">
        <f t="shared" si="326"/>
        <v>0</v>
      </c>
      <c r="P3904" s="585" t="e">
        <f t="shared" si="327"/>
        <v>#N/A</v>
      </c>
      <c r="Q3904" s="585"/>
      <c r="R3904" s="585"/>
      <c r="S3904" s="814"/>
      <c r="T3904" s="814"/>
      <c r="U3904" s="814"/>
      <c r="V3904" s="814"/>
    </row>
    <row r="3905" spans="1:22" ht="15.75" hidden="1" customHeight="1" thickBot="1" x14ac:dyDescent="0.25">
      <c r="A3905" s="580" t="str">
        <f t="shared" si="328"/>
        <v/>
      </c>
      <c r="B3905" s="814"/>
      <c r="C3905" s="814"/>
      <c r="D3905" s="814"/>
      <c r="E3905" s="814"/>
      <c r="F3905" s="814"/>
      <c r="G3905" s="814"/>
      <c r="H3905" s="814"/>
      <c r="I3905" s="814"/>
      <c r="J3905" s="814"/>
      <c r="K3905" s="814"/>
      <c r="L3905" s="814"/>
      <c r="M3905" s="814"/>
      <c r="N3905" s="814"/>
      <c r="O3905" s="579">
        <f t="shared" si="326"/>
        <v>0</v>
      </c>
      <c r="P3905" s="585" t="e">
        <f t="shared" si="327"/>
        <v>#N/A</v>
      </c>
      <c r="Q3905" s="585"/>
      <c r="R3905" s="585"/>
      <c r="S3905" s="814"/>
      <c r="T3905" s="814"/>
      <c r="U3905" s="814"/>
      <c r="V3905" s="814"/>
    </row>
    <row r="3906" spans="1:22" ht="15.75" hidden="1" customHeight="1" thickBot="1" x14ac:dyDescent="0.25">
      <c r="A3906" s="580" t="str">
        <f t="shared" si="328"/>
        <v/>
      </c>
      <c r="B3906" s="814"/>
      <c r="C3906" s="814"/>
      <c r="D3906" s="814"/>
      <c r="E3906" s="814"/>
      <c r="F3906" s="814"/>
      <c r="G3906" s="814"/>
      <c r="H3906" s="814"/>
      <c r="I3906" s="814"/>
      <c r="J3906" s="814"/>
      <c r="K3906" s="814"/>
      <c r="L3906" s="814"/>
      <c r="M3906" s="814"/>
      <c r="N3906" s="814"/>
      <c r="O3906" s="579">
        <f t="shared" si="326"/>
        <v>0</v>
      </c>
      <c r="P3906" s="585" t="e">
        <f t="shared" si="327"/>
        <v>#N/A</v>
      </c>
      <c r="Q3906" s="585"/>
      <c r="R3906" s="585"/>
      <c r="S3906" s="814"/>
      <c r="T3906" s="814"/>
      <c r="U3906" s="814"/>
      <c r="V3906" s="814"/>
    </row>
    <row r="3907" spans="1:22" ht="15.75" hidden="1" customHeight="1" thickBot="1" x14ac:dyDescent="0.25">
      <c r="A3907" s="580" t="str">
        <f t="shared" si="328"/>
        <v/>
      </c>
      <c r="B3907" s="814"/>
      <c r="C3907" s="814"/>
      <c r="D3907" s="814"/>
      <c r="E3907" s="814"/>
      <c r="F3907" s="814"/>
      <c r="G3907" s="814"/>
      <c r="H3907" s="814"/>
      <c r="I3907" s="814"/>
      <c r="J3907" s="814"/>
      <c r="K3907" s="814"/>
      <c r="L3907" s="814"/>
      <c r="M3907" s="814"/>
      <c r="N3907" s="814"/>
      <c r="O3907" s="579">
        <f t="shared" si="326"/>
        <v>0</v>
      </c>
      <c r="P3907" s="585" t="e">
        <f t="shared" si="327"/>
        <v>#N/A</v>
      </c>
      <c r="Q3907" s="585"/>
      <c r="R3907" s="585"/>
      <c r="S3907" s="814"/>
      <c r="T3907" s="814"/>
      <c r="U3907" s="814"/>
      <c r="V3907" s="814"/>
    </row>
    <row r="3908" spans="1:22" ht="15.75" hidden="1" customHeight="1" thickBot="1" x14ac:dyDescent="0.25">
      <c r="A3908" s="580" t="str">
        <f t="shared" si="328"/>
        <v/>
      </c>
      <c r="B3908" s="814"/>
      <c r="C3908" s="814"/>
      <c r="D3908" s="814"/>
      <c r="E3908" s="814"/>
      <c r="F3908" s="814"/>
      <c r="G3908" s="814"/>
      <c r="H3908" s="814"/>
      <c r="I3908" s="814"/>
      <c r="J3908" s="814"/>
      <c r="K3908" s="814"/>
      <c r="L3908" s="814"/>
      <c r="M3908" s="814"/>
      <c r="N3908" s="814"/>
      <c r="O3908" s="579">
        <f t="shared" si="326"/>
        <v>0</v>
      </c>
      <c r="P3908" s="585" t="e">
        <f t="shared" si="327"/>
        <v>#N/A</v>
      </c>
      <c r="Q3908" s="585"/>
      <c r="R3908" s="585"/>
      <c r="S3908" s="814"/>
      <c r="T3908" s="814"/>
      <c r="U3908" s="814"/>
      <c r="V3908" s="814"/>
    </row>
    <row r="3909" spans="1:22" ht="15.75" hidden="1" customHeight="1" thickBot="1" x14ac:dyDescent="0.25">
      <c r="A3909" s="580" t="str">
        <f t="shared" si="328"/>
        <v/>
      </c>
      <c r="B3909" s="814"/>
      <c r="C3909" s="814"/>
      <c r="D3909" s="814"/>
      <c r="E3909" s="814"/>
      <c r="F3909" s="814"/>
      <c r="G3909" s="814"/>
      <c r="H3909" s="814"/>
      <c r="I3909" s="814"/>
      <c r="J3909" s="814"/>
      <c r="K3909" s="814"/>
      <c r="L3909" s="814"/>
      <c r="M3909" s="814"/>
      <c r="N3909" s="814"/>
      <c r="O3909" s="579">
        <f t="shared" si="326"/>
        <v>0</v>
      </c>
      <c r="P3909" s="585" t="e">
        <f t="shared" si="327"/>
        <v>#N/A</v>
      </c>
      <c r="Q3909" s="585"/>
      <c r="R3909" s="585"/>
      <c r="S3909" s="814"/>
      <c r="T3909" s="814"/>
      <c r="U3909" s="814"/>
      <c r="V3909" s="814"/>
    </row>
    <row r="3910" spans="1:22" ht="15.75" hidden="1" customHeight="1" thickBot="1" x14ac:dyDescent="0.25">
      <c r="A3910" s="580" t="str">
        <f t="shared" si="328"/>
        <v/>
      </c>
      <c r="B3910" s="814"/>
      <c r="C3910" s="814"/>
      <c r="D3910" s="814"/>
      <c r="E3910" s="814"/>
      <c r="F3910" s="814"/>
      <c r="G3910" s="814"/>
      <c r="H3910" s="814"/>
      <c r="I3910" s="814"/>
      <c r="J3910" s="814"/>
      <c r="K3910" s="814"/>
      <c r="L3910" s="814"/>
      <c r="M3910" s="814"/>
      <c r="N3910" s="814"/>
      <c r="O3910" s="579">
        <f t="shared" si="326"/>
        <v>0</v>
      </c>
      <c r="P3910" s="585" t="e">
        <f t="shared" si="327"/>
        <v>#N/A</v>
      </c>
      <c r="Q3910" s="585"/>
      <c r="R3910" s="585"/>
      <c r="S3910" s="814"/>
      <c r="T3910" s="814"/>
      <c r="U3910" s="814"/>
      <c r="V3910" s="814"/>
    </row>
    <row r="3911" spans="1:22" ht="15.75" hidden="1" customHeight="1" thickBot="1" x14ac:dyDescent="0.25">
      <c r="A3911" s="580" t="str">
        <f t="shared" si="328"/>
        <v/>
      </c>
      <c r="B3911" s="814"/>
      <c r="C3911" s="814"/>
      <c r="D3911" s="814"/>
      <c r="E3911" s="814"/>
      <c r="F3911" s="814"/>
      <c r="G3911" s="814"/>
      <c r="H3911" s="814"/>
      <c r="I3911" s="814"/>
      <c r="J3911" s="814"/>
      <c r="K3911" s="814"/>
      <c r="L3911" s="814"/>
      <c r="M3911" s="814"/>
      <c r="N3911" s="814"/>
      <c r="O3911" s="579">
        <f t="shared" si="326"/>
        <v>0</v>
      </c>
      <c r="P3911" s="585" t="e">
        <f t="shared" si="327"/>
        <v>#N/A</v>
      </c>
      <c r="Q3911" s="585"/>
      <c r="R3911" s="585"/>
      <c r="S3911" s="814"/>
      <c r="T3911" s="814"/>
      <c r="U3911" s="814"/>
      <c r="V3911" s="814"/>
    </row>
    <row r="3912" spans="1:22" ht="15.75" hidden="1" customHeight="1" thickBot="1" x14ac:dyDescent="0.25">
      <c r="A3912" s="580" t="str">
        <f t="shared" si="328"/>
        <v/>
      </c>
      <c r="B3912" s="814"/>
      <c r="C3912" s="814"/>
      <c r="D3912" s="814"/>
      <c r="E3912" s="814"/>
      <c r="F3912" s="814"/>
      <c r="G3912" s="814"/>
      <c r="H3912" s="814"/>
      <c r="I3912" s="814"/>
      <c r="J3912" s="814"/>
      <c r="K3912" s="814"/>
      <c r="L3912" s="814"/>
      <c r="M3912" s="814"/>
      <c r="N3912" s="814"/>
      <c r="O3912" s="579">
        <f t="shared" si="326"/>
        <v>0</v>
      </c>
      <c r="P3912" s="585" t="e">
        <f t="shared" si="327"/>
        <v>#N/A</v>
      </c>
      <c r="Q3912" s="585"/>
      <c r="R3912" s="585"/>
      <c r="S3912" s="814"/>
      <c r="T3912" s="814"/>
      <c r="U3912" s="814"/>
      <c r="V3912" s="814"/>
    </row>
    <row r="3913" spans="1:22" ht="15.75" hidden="1" customHeight="1" thickBot="1" x14ac:dyDescent="0.25">
      <c r="A3913" s="580" t="str">
        <f t="shared" si="328"/>
        <v/>
      </c>
      <c r="B3913" s="814"/>
      <c r="C3913" s="814"/>
      <c r="D3913" s="814"/>
      <c r="E3913" s="814"/>
      <c r="F3913" s="814"/>
      <c r="G3913" s="814"/>
      <c r="H3913" s="814"/>
      <c r="I3913" s="814"/>
      <c r="J3913" s="814"/>
      <c r="K3913" s="814"/>
      <c r="L3913" s="814"/>
      <c r="M3913" s="814"/>
      <c r="N3913" s="814"/>
      <c r="O3913" s="579">
        <f t="shared" si="326"/>
        <v>0</v>
      </c>
      <c r="P3913" s="585" t="e">
        <f t="shared" si="327"/>
        <v>#N/A</v>
      </c>
      <c r="Q3913" s="585"/>
      <c r="R3913" s="585"/>
      <c r="S3913" s="814"/>
      <c r="T3913" s="814"/>
      <c r="U3913" s="814"/>
      <c r="V3913" s="814"/>
    </row>
    <row r="3914" spans="1:22" ht="15.75" hidden="1" customHeight="1" thickBot="1" x14ac:dyDescent="0.25">
      <c r="A3914" s="580" t="str">
        <f t="shared" si="328"/>
        <v/>
      </c>
      <c r="B3914" s="814"/>
      <c r="C3914" s="814"/>
      <c r="D3914" s="814"/>
      <c r="E3914" s="814"/>
      <c r="F3914" s="814"/>
      <c r="G3914" s="814"/>
      <c r="H3914" s="814"/>
      <c r="I3914" s="814"/>
      <c r="J3914" s="814"/>
      <c r="K3914" s="814"/>
      <c r="L3914" s="814"/>
      <c r="M3914" s="814"/>
      <c r="N3914" s="814"/>
      <c r="O3914" s="579">
        <f t="shared" si="326"/>
        <v>0</v>
      </c>
      <c r="P3914" s="585" t="e">
        <f t="shared" si="327"/>
        <v>#N/A</v>
      </c>
      <c r="Q3914" s="585"/>
      <c r="R3914" s="585"/>
      <c r="S3914" s="814"/>
      <c r="T3914" s="814"/>
      <c r="U3914" s="814"/>
      <c r="V3914" s="814"/>
    </row>
    <row r="3915" spans="1:22" ht="15.75" hidden="1" customHeight="1" thickBot="1" x14ac:dyDescent="0.25">
      <c r="A3915" s="580" t="str">
        <f t="shared" si="328"/>
        <v/>
      </c>
      <c r="B3915" s="814"/>
      <c r="C3915" s="814"/>
      <c r="D3915" s="814"/>
      <c r="E3915" s="814"/>
      <c r="F3915" s="814"/>
      <c r="G3915" s="814"/>
      <c r="H3915" s="814"/>
      <c r="I3915" s="814"/>
      <c r="J3915" s="814"/>
      <c r="K3915" s="814"/>
      <c r="L3915" s="814"/>
      <c r="M3915" s="814"/>
      <c r="N3915" s="814"/>
      <c r="O3915" s="579">
        <f t="shared" si="326"/>
        <v>0</v>
      </c>
      <c r="P3915" s="585" t="e">
        <f t="shared" si="327"/>
        <v>#N/A</v>
      </c>
      <c r="Q3915" s="585"/>
      <c r="R3915" s="585"/>
      <c r="S3915" s="814"/>
      <c r="T3915" s="814"/>
      <c r="U3915" s="814"/>
      <c r="V3915" s="814"/>
    </row>
    <row r="3916" spans="1:22" ht="15.75" hidden="1" customHeight="1" thickBot="1" x14ac:dyDescent="0.25">
      <c r="A3916" s="580" t="str">
        <f t="shared" si="328"/>
        <v/>
      </c>
      <c r="B3916" s="814"/>
      <c r="C3916" s="814"/>
      <c r="D3916" s="814"/>
      <c r="E3916" s="814"/>
      <c r="F3916" s="814"/>
      <c r="G3916" s="814"/>
      <c r="H3916" s="814"/>
      <c r="I3916" s="814"/>
      <c r="J3916" s="814"/>
      <c r="K3916" s="814"/>
      <c r="L3916" s="814"/>
      <c r="M3916" s="814"/>
      <c r="N3916" s="814"/>
      <c r="O3916" s="579">
        <f t="shared" si="326"/>
        <v>0</v>
      </c>
      <c r="P3916" s="585" t="e">
        <f t="shared" si="327"/>
        <v>#N/A</v>
      </c>
      <c r="Q3916" s="585"/>
      <c r="R3916" s="585"/>
      <c r="S3916" s="814"/>
      <c r="T3916" s="814"/>
      <c r="U3916" s="814"/>
      <c r="V3916" s="814"/>
    </row>
    <row r="3917" spans="1:22" ht="15.75" hidden="1" customHeight="1" thickBot="1" x14ac:dyDescent="0.25">
      <c r="A3917" s="580" t="str">
        <f t="shared" si="328"/>
        <v/>
      </c>
      <c r="B3917" s="814"/>
      <c r="C3917" s="814"/>
      <c r="D3917" s="814"/>
      <c r="E3917" s="814"/>
      <c r="F3917" s="814"/>
      <c r="G3917" s="814"/>
      <c r="H3917" s="814"/>
      <c r="I3917" s="814"/>
      <c r="J3917" s="814"/>
      <c r="K3917" s="814"/>
      <c r="L3917" s="814"/>
      <c r="M3917" s="814"/>
      <c r="N3917" s="814"/>
      <c r="O3917" s="579">
        <f t="shared" si="326"/>
        <v>0</v>
      </c>
      <c r="P3917" s="585" t="e">
        <f t="shared" si="327"/>
        <v>#N/A</v>
      </c>
      <c r="Q3917" s="585"/>
      <c r="R3917" s="585"/>
      <c r="S3917" s="814"/>
      <c r="T3917" s="814"/>
      <c r="U3917" s="814"/>
      <c r="V3917" s="814"/>
    </row>
    <row r="3918" spans="1:22" ht="15.75" hidden="1" customHeight="1" thickBot="1" x14ac:dyDescent="0.25">
      <c r="A3918" s="580" t="str">
        <f t="shared" si="328"/>
        <v/>
      </c>
      <c r="B3918" s="814"/>
      <c r="C3918" s="814"/>
      <c r="D3918" s="814"/>
      <c r="E3918" s="814"/>
      <c r="F3918" s="814"/>
      <c r="G3918" s="814"/>
      <c r="H3918" s="814"/>
      <c r="I3918" s="814"/>
      <c r="J3918" s="814"/>
      <c r="K3918" s="814"/>
      <c r="L3918" s="814"/>
      <c r="M3918" s="814"/>
      <c r="N3918" s="814"/>
      <c r="O3918" s="579">
        <f t="shared" si="326"/>
        <v>0</v>
      </c>
      <c r="P3918" s="585" t="e">
        <f t="shared" si="327"/>
        <v>#N/A</v>
      </c>
      <c r="Q3918" s="585"/>
      <c r="R3918" s="585"/>
      <c r="S3918" s="814"/>
      <c r="T3918" s="814"/>
      <c r="U3918" s="814"/>
      <c r="V3918" s="814"/>
    </row>
    <row r="3919" spans="1:22" ht="15.75" hidden="1" customHeight="1" thickBot="1" x14ac:dyDescent="0.25">
      <c r="A3919" s="580" t="str">
        <f t="shared" si="328"/>
        <v/>
      </c>
      <c r="B3919" s="814"/>
      <c r="C3919" s="814"/>
      <c r="D3919" s="814"/>
      <c r="E3919" s="814"/>
      <c r="F3919" s="814"/>
      <c r="G3919" s="814"/>
      <c r="H3919" s="814"/>
      <c r="I3919" s="814"/>
      <c r="J3919" s="814"/>
      <c r="K3919" s="814"/>
      <c r="L3919" s="814"/>
      <c r="M3919" s="814"/>
      <c r="N3919" s="814"/>
      <c r="O3919" s="579">
        <f t="shared" si="326"/>
        <v>0</v>
      </c>
      <c r="P3919" s="585" t="e">
        <f t="shared" si="327"/>
        <v>#N/A</v>
      </c>
      <c r="Q3919" s="585"/>
      <c r="R3919" s="585"/>
      <c r="S3919" s="814"/>
      <c r="T3919" s="814"/>
      <c r="U3919" s="814"/>
      <c r="V3919" s="814"/>
    </row>
    <row r="3920" spans="1:22" ht="15.75" hidden="1" customHeight="1" thickBot="1" x14ac:dyDescent="0.25">
      <c r="A3920" s="580" t="str">
        <f t="shared" si="328"/>
        <v/>
      </c>
      <c r="B3920" s="814"/>
      <c r="C3920" s="814"/>
      <c r="D3920" s="814"/>
      <c r="E3920" s="814"/>
      <c r="F3920" s="814"/>
      <c r="G3920" s="814"/>
      <c r="H3920" s="814"/>
      <c r="I3920" s="814"/>
      <c r="J3920" s="814"/>
      <c r="K3920" s="814"/>
      <c r="L3920" s="814"/>
      <c r="M3920" s="814"/>
      <c r="N3920" s="814"/>
      <c r="O3920" s="579">
        <f t="shared" si="326"/>
        <v>0</v>
      </c>
      <c r="P3920" s="585" t="e">
        <f t="shared" si="327"/>
        <v>#N/A</v>
      </c>
      <c r="Q3920" s="585"/>
      <c r="R3920" s="585"/>
      <c r="S3920" s="814"/>
      <c r="T3920" s="814"/>
      <c r="U3920" s="814"/>
      <c r="V3920" s="814"/>
    </row>
    <row r="3921" spans="1:22" ht="15.75" hidden="1" customHeight="1" thickBot="1" x14ac:dyDescent="0.25">
      <c r="A3921" s="580" t="str">
        <f t="shared" si="328"/>
        <v/>
      </c>
      <c r="B3921" s="814"/>
      <c r="C3921" s="814"/>
      <c r="D3921" s="814"/>
      <c r="E3921" s="814"/>
      <c r="F3921" s="814"/>
      <c r="G3921" s="814"/>
      <c r="H3921" s="814"/>
      <c r="I3921" s="814"/>
      <c r="J3921" s="814"/>
      <c r="K3921" s="814"/>
      <c r="L3921" s="814"/>
      <c r="M3921" s="814"/>
      <c r="N3921" s="814"/>
      <c r="O3921" s="579">
        <f t="shared" si="326"/>
        <v>0</v>
      </c>
      <c r="P3921" s="585" t="e">
        <f t="shared" si="327"/>
        <v>#N/A</v>
      </c>
      <c r="Q3921" s="585"/>
      <c r="R3921" s="585"/>
      <c r="S3921" s="814"/>
      <c r="T3921" s="814"/>
      <c r="U3921" s="814"/>
      <c r="V3921" s="814"/>
    </row>
    <row r="3922" spans="1:22" ht="15.75" hidden="1" customHeight="1" thickBot="1" x14ac:dyDescent="0.25">
      <c r="A3922" s="580" t="str">
        <f t="shared" si="328"/>
        <v/>
      </c>
      <c r="B3922" s="814"/>
      <c r="C3922" s="814"/>
      <c r="D3922" s="814"/>
      <c r="E3922" s="814"/>
      <c r="F3922" s="814"/>
      <c r="G3922" s="814"/>
      <c r="H3922" s="814"/>
      <c r="I3922" s="814"/>
      <c r="J3922" s="814"/>
      <c r="K3922" s="814"/>
      <c r="L3922" s="814"/>
      <c r="M3922" s="814"/>
      <c r="N3922" s="814"/>
      <c r="O3922" s="579">
        <f t="shared" si="326"/>
        <v>0</v>
      </c>
      <c r="P3922" s="585" t="e">
        <f t="shared" si="327"/>
        <v>#N/A</v>
      </c>
      <c r="Q3922" s="585"/>
      <c r="R3922" s="585"/>
      <c r="S3922" s="814"/>
      <c r="T3922" s="814"/>
      <c r="U3922" s="814"/>
      <c r="V3922" s="814"/>
    </row>
    <row r="3923" spans="1:22" ht="15.75" hidden="1" customHeight="1" thickBot="1" x14ac:dyDescent="0.25">
      <c r="A3923" s="580" t="str">
        <f t="shared" si="328"/>
        <v/>
      </c>
      <c r="B3923" s="814"/>
      <c r="C3923" s="814"/>
      <c r="D3923" s="814"/>
      <c r="E3923" s="814"/>
      <c r="F3923" s="814"/>
      <c r="G3923" s="814"/>
      <c r="H3923" s="814"/>
      <c r="I3923" s="814"/>
      <c r="J3923" s="814"/>
      <c r="K3923" s="814"/>
      <c r="L3923" s="814"/>
      <c r="M3923" s="814"/>
      <c r="N3923" s="814"/>
      <c r="O3923" s="579">
        <f t="shared" si="326"/>
        <v>0</v>
      </c>
      <c r="P3923" s="585" t="e">
        <f t="shared" si="327"/>
        <v>#N/A</v>
      </c>
      <c r="Q3923" s="585"/>
      <c r="R3923" s="585"/>
      <c r="S3923" s="814"/>
      <c r="T3923" s="814"/>
      <c r="U3923" s="814"/>
      <c r="V3923" s="814"/>
    </row>
    <row r="3924" spans="1:22" ht="15.75" hidden="1" customHeight="1" thickBot="1" x14ac:dyDescent="0.25">
      <c r="A3924" s="580" t="str">
        <f t="shared" si="328"/>
        <v/>
      </c>
      <c r="B3924" s="814"/>
      <c r="C3924" s="814"/>
      <c r="D3924" s="814"/>
      <c r="E3924" s="814"/>
      <c r="F3924" s="814"/>
      <c r="G3924" s="814"/>
      <c r="H3924" s="814"/>
      <c r="I3924" s="814"/>
      <c r="J3924" s="814"/>
      <c r="K3924" s="814"/>
      <c r="L3924" s="814"/>
      <c r="M3924" s="814"/>
      <c r="N3924" s="814"/>
      <c r="O3924" s="579">
        <f t="shared" si="326"/>
        <v>0</v>
      </c>
      <c r="P3924" s="585" t="e">
        <f t="shared" si="327"/>
        <v>#N/A</v>
      </c>
      <c r="Q3924" s="585"/>
      <c r="R3924" s="585"/>
      <c r="S3924" s="814"/>
      <c r="T3924" s="814"/>
      <c r="U3924" s="814"/>
      <c r="V3924" s="814"/>
    </row>
    <row r="3925" spans="1:22" ht="15.75" hidden="1" customHeight="1" thickBot="1" x14ac:dyDescent="0.25">
      <c r="A3925" s="580" t="str">
        <f t="shared" si="328"/>
        <v/>
      </c>
      <c r="B3925" s="814"/>
      <c r="C3925" s="814"/>
      <c r="D3925" s="814"/>
      <c r="E3925" s="814"/>
      <c r="F3925" s="814"/>
      <c r="G3925" s="814"/>
      <c r="H3925" s="814"/>
      <c r="I3925" s="814"/>
      <c r="J3925" s="814"/>
      <c r="K3925" s="814"/>
      <c r="L3925" s="814"/>
      <c r="M3925" s="814"/>
      <c r="N3925" s="814"/>
      <c r="O3925" s="579">
        <f t="shared" si="326"/>
        <v>0</v>
      </c>
      <c r="P3925" s="585" t="e">
        <f t="shared" si="327"/>
        <v>#N/A</v>
      </c>
      <c r="Q3925" s="585"/>
      <c r="R3925" s="585"/>
      <c r="S3925" s="814"/>
      <c r="T3925" s="814"/>
      <c r="U3925" s="814"/>
      <c r="V3925" s="814"/>
    </row>
    <row r="3926" spans="1:22" ht="15.75" hidden="1" customHeight="1" thickBot="1" x14ac:dyDescent="0.25">
      <c r="A3926" s="580" t="str">
        <f t="shared" si="328"/>
        <v/>
      </c>
      <c r="B3926" s="814"/>
      <c r="C3926" s="814"/>
      <c r="D3926" s="814"/>
      <c r="E3926" s="814"/>
      <c r="F3926" s="814"/>
      <c r="G3926" s="814"/>
      <c r="H3926" s="814"/>
      <c r="I3926" s="814"/>
      <c r="J3926" s="814"/>
      <c r="K3926" s="814"/>
      <c r="L3926" s="814"/>
      <c r="M3926" s="814"/>
      <c r="N3926" s="814"/>
      <c r="O3926" s="579">
        <f t="shared" si="326"/>
        <v>0</v>
      </c>
      <c r="P3926" s="585" t="e">
        <f t="shared" si="327"/>
        <v>#N/A</v>
      </c>
      <c r="Q3926" s="585"/>
      <c r="R3926" s="585"/>
      <c r="S3926" s="814"/>
      <c r="T3926" s="814"/>
      <c r="U3926" s="814"/>
      <c r="V3926" s="814"/>
    </row>
    <row r="3927" spans="1:22" ht="15.75" hidden="1" customHeight="1" thickBot="1" x14ac:dyDescent="0.25">
      <c r="A3927" s="580" t="str">
        <f t="shared" si="328"/>
        <v/>
      </c>
      <c r="B3927" s="814"/>
      <c r="C3927" s="814"/>
      <c r="D3927" s="814"/>
      <c r="E3927" s="814"/>
      <c r="F3927" s="814"/>
      <c r="G3927" s="814"/>
      <c r="H3927" s="814"/>
      <c r="I3927" s="814"/>
      <c r="J3927" s="814"/>
      <c r="K3927" s="814"/>
      <c r="L3927" s="814"/>
      <c r="M3927" s="814"/>
      <c r="N3927" s="814"/>
      <c r="O3927" s="579">
        <f t="shared" si="326"/>
        <v>0</v>
      </c>
      <c r="P3927" s="585" t="e">
        <f t="shared" si="327"/>
        <v>#N/A</v>
      </c>
      <c r="Q3927" s="585"/>
      <c r="R3927" s="585"/>
      <c r="S3927" s="814"/>
      <c r="T3927" s="814"/>
      <c r="U3927" s="814"/>
      <c r="V3927" s="814"/>
    </row>
    <row r="3928" spans="1:22" ht="15.75" hidden="1" customHeight="1" thickBot="1" x14ac:dyDescent="0.25">
      <c r="A3928" s="580" t="str">
        <f t="shared" si="328"/>
        <v/>
      </c>
      <c r="B3928" s="814"/>
      <c r="C3928" s="814"/>
      <c r="D3928" s="814"/>
      <c r="E3928" s="814"/>
      <c r="F3928" s="814"/>
      <c r="G3928" s="814"/>
      <c r="H3928" s="814"/>
      <c r="I3928" s="814"/>
      <c r="J3928" s="814"/>
      <c r="K3928" s="814"/>
      <c r="L3928" s="814"/>
      <c r="M3928" s="814"/>
      <c r="N3928" s="814"/>
      <c r="O3928" s="579">
        <f t="shared" si="326"/>
        <v>0</v>
      </c>
      <c r="P3928" s="585" t="e">
        <f t="shared" si="327"/>
        <v>#N/A</v>
      </c>
      <c r="Q3928" s="585"/>
      <c r="R3928" s="585"/>
      <c r="S3928" s="814"/>
      <c r="T3928" s="814"/>
      <c r="U3928" s="814"/>
      <c r="V3928" s="814"/>
    </row>
    <row r="3929" spans="1:22" ht="15.75" hidden="1" customHeight="1" thickBot="1" x14ac:dyDescent="0.25">
      <c r="A3929" s="580" t="str">
        <f t="shared" si="328"/>
        <v/>
      </c>
      <c r="B3929" s="814"/>
      <c r="C3929" s="814"/>
      <c r="D3929" s="814"/>
      <c r="E3929" s="814"/>
      <c r="F3929" s="814"/>
      <c r="G3929" s="814"/>
      <c r="H3929" s="814"/>
      <c r="I3929" s="814"/>
      <c r="J3929" s="814"/>
      <c r="K3929" s="814"/>
      <c r="L3929" s="814"/>
      <c r="M3929" s="814"/>
      <c r="N3929" s="814"/>
      <c r="O3929" s="579">
        <f t="shared" si="326"/>
        <v>0</v>
      </c>
      <c r="P3929" s="585" t="e">
        <f t="shared" si="327"/>
        <v>#N/A</v>
      </c>
      <c r="Q3929" s="585"/>
      <c r="R3929" s="585"/>
      <c r="S3929" s="814"/>
      <c r="T3929" s="814"/>
      <c r="U3929" s="814"/>
      <c r="V3929" s="814"/>
    </row>
    <row r="3930" spans="1:22" ht="15.75" hidden="1" customHeight="1" thickBot="1" x14ac:dyDescent="0.25">
      <c r="A3930" s="580" t="str">
        <f t="shared" si="328"/>
        <v/>
      </c>
      <c r="B3930" s="814"/>
      <c r="C3930" s="814"/>
      <c r="D3930" s="814"/>
      <c r="E3930" s="814"/>
      <c r="F3930" s="814"/>
      <c r="G3930" s="814"/>
      <c r="H3930" s="814"/>
      <c r="I3930" s="814"/>
      <c r="J3930" s="814"/>
      <c r="K3930" s="814"/>
      <c r="L3930" s="814"/>
      <c r="M3930" s="814"/>
      <c r="N3930" s="814"/>
      <c r="O3930" s="579">
        <f t="shared" si="326"/>
        <v>0</v>
      </c>
      <c r="P3930" s="585" t="e">
        <f t="shared" si="327"/>
        <v>#N/A</v>
      </c>
      <c r="Q3930" s="585"/>
      <c r="R3930" s="585"/>
      <c r="S3930" s="814"/>
      <c r="T3930" s="814"/>
      <c r="U3930" s="814"/>
      <c r="V3930" s="814"/>
    </row>
    <row r="3931" spans="1:22" ht="15.75" hidden="1" customHeight="1" thickBot="1" x14ac:dyDescent="0.25">
      <c r="A3931" s="580" t="str">
        <f t="shared" si="328"/>
        <v/>
      </c>
      <c r="B3931" s="814"/>
      <c r="C3931" s="814"/>
      <c r="D3931" s="814"/>
      <c r="E3931" s="814"/>
      <c r="F3931" s="814"/>
      <c r="G3931" s="814"/>
      <c r="H3931" s="814"/>
      <c r="I3931" s="814"/>
      <c r="J3931" s="814"/>
      <c r="K3931" s="814"/>
      <c r="L3931" s="814"/>
      <c r="M3931" s="814"/>
      <c r="N3931" s="814"/>
      <c r="O3931" s="579">
        <f t="shared" si="326"/>
        <v>0</v>
      </c>
      <c r="P3931" s="585" t="e">
        <f t="shared" si="327"/>
        <v>#N/A</v>
      </c>
      <c r="Q3931" s="585"/>
      <c r="R3931" s="585"/>
      <c r="S3931" s="814"/>
      <c r="T3931" s="814"/>
      <c r="U3931" s="814"/>
      <c r="V3931" s="814"/>
    </row>
    <row r="3932" spans="1:22" ht="15.75" hidden="1" customHeight="1" thickBot="1" x14ac:dyDescent="0.25">
      <c r="A3932" s="580" t="str">
        <f t="shared" si="328"/>
        <v/>
      </c>
      <c r="B3932" s="814"/>
      <c r="C3932" s="814"/>
      <c r="D3932" s="814"/>
      <c r="E3932" s="814"/>
      <c r="F3932" s="814"/>
      <c r="G3932" s="814"/>
      <c r="H3932" s="814"/>
      <c r="I3932" s="814"/>
      <c r="J3932" s="814"/>
      <c r="K3932" s="814"/>
      <c r="L3932" s="814"/>
      <c r="M3932" s="814"/>
      <c r="N3932" s="814"/>
      <c r="O3932" s="579">
        <f t="shared" si="326"/>
        <v>0</v>
      </c>
      <c r="P3932" s="585" t="e">
        <f t="shared" si="327"/>
        <v>#N/A</v>
      </c>
      <c r="Q3932" s="585"/>
      <c r="R3932" s="585"/>
      <c r="S3932" s="814"/>
      <c r="T3932" s="814"/>
      <c r="U3932" s="814"/>
      <c r="V3932" s="814"/>
    </row>
    <row r="3933" spans="1:22" ht="15.75" hidden="1" customHeight="1" thickBot="1" x14ac:dyDescent="0.25">
      <c r="A3933" s="580" t="str">
        <f t="shared" si="328"/>
        <v/>
      </c>
      <c r="B3933" s="814"/>
      <c r="C3933" s="814"/>
      <c r="D3933" s="814"/>
      <c r="E3933" s="814"/>
      <c r="F3933" s="814"/>
      <c r="G3933" s="814"/>
      <c r="H3933" s="814"/>
      <c r="I3933" s="814"/>
      <c r="J3933" s="814"/>
      <c r="K3933" s="814"/>
      <c r="L3933" s="814"/>
      <c r="M3933" s="814"/>
      <c r="N3933" s="814"/>
      <c r="O3933" s="579">
        <f t="shared" si="326"/>
        <v>0</v>
      </c>
      <c r="P3933" s="585" t="e">
        <f t="shared" si="327"/>
        <v>#N/A</v>
      </c>
      <c r="Q3933" s="585"/>
      <c r="R3933" s="585"/>
      <c r="S3933" s="814"/>
      <c r="T3933" s="814"/>
      <c r="U3933" s="814"/>
      <c r="V3933" s="814"/>
    </row>
    <row r="3934" spans="1:22" ht="15.75" hidden="1" customHeight="1" thickBot="1" x14ac:dyDescent="0.25">
      <c r="A3934" s="580" t="str">
        <f t="shared" si="328"/>
        <v/>
      </c>
      <c r="B3934" s="814"/>
      <c r="C3934" s="814"/>
      <c r="D3934" s="814"/>
      <c r="E3934" s="814"/>
      <c r="F3934" s="814"/>
      <c r="G3934" s="814"/>
      <c r="H3934" s="814"/>
      <c r="I3934" s="814"/>
      <c r="J3934" s="814"/>
      <c r="K3934" s="814"/>
      <c r="L3934" s="814"/>
      <c r="M3934" s="814"/>
      <c r="N3934" s="814"/>
      <c r="O3934" s="579">
        <f t="shared" si="326"/>
        <v>0</v>
      </c>
      <c r="P3934" s="585" t="e">
        <f t="shared" si="327"/>
        <v>#N/A</v>
      </c>
      <c r="Q3934" s="585"/>
      <c r="R3934" s="585"/>
      <c r="S3934" s="814"/>
      <c r="T3934" s="814"/>
      <c r="U3934" s="814"/>
      <c r="V3934" s="814"/>
    </row>
    <row r="3935" spans="1:22" ht="15.75" hidden="1" customHeight="1" thickBot="1" x14ac:dyDescent="0.25">
      <c r="A3935" s="580" t="str">
        <f t="shared" si="328"/>
        <v/>
      </c>
      <c r="B3935" s="814"/>
      <c r="C3935" s="814"/>
      <c r="D3935" s="814"/>
      <c r="E3935" s="814"/>
      <c r="F3935" s="814"/>
      <c r="G3935" s="814"/>
      <c r="H3935" s="814"/>
      <c r="I3935" s="814"/>
      <c r="J3935" s="814"/>
      <c r="K3935" s="814"/>
      <c r="L3935" s="814"/>
      <c r="M3935" s="814"/>
      <c r="N3935" s="814"/>
      <c r="O3935" s="579">
        <f t="shared" si="326"/>
        <v>0</v>
      </c>
      <c r="P3935" s="585" t="e">
        <f t="shared" si="327"/>
        <v>#N/A</v>
      </c>
      <c r="Q3935" s="585"/>
      <c r="R3935" s="585"/>
      <c r="S3935" s="814"/>
      <c r="T3935" s="814"/>
      <c r="U3935" s="814"/>
      <c r="V3935" s="814"/>
    </row>
    <row r="3936" spans="1:22" ht="15.75" hidden="1" customHeight="1" thickBot="1" x14ac:dyDescent="0.25">
      <c r="A3936" s="580" t="str">
        <f t="shared" si="328"/>
        <v/>
      </c>
      <c r="B3936" s="814"/>
      <c r="C3936" s="814"/>
      <c r="D3936" s="814"/>
      <c r="E3936" s="814"/>
      <c r="F3936" s="814"/>
      <c r="G3936" s="814"/>
      <c r="H3936" s="814"/>
      <c r="I3936" s="814"/>
      <c r="J3936" s="814"/>
      <c r="K3936" s="814"/>
      <c r="L3936" s="814"/>
      <c r="M3936" s="814"/>
      <c r="N3936" s="814"/>
      <c r="O3936" s="579">
        <f t="shared" si="326"/>
        <v>0</v>
      </c>
      <c r="P3936" s="585" t="e">
        <f t="shared" si="327"/>
        <v>#N/A</v>
      </c>
      <c r="Q3936" s="585"/>
      <c r="R3936" s="585"/>
      <c r="S3936" s="814"/>
      <c r="T3936" s="814"/>
      <c r="U3936" s="814"/>
      <c r="V3936" s="814"/>
    </row>
    <row r="3937" spans="1:22" ht="15.75" hidden="1" customHeight="1" thickBot="1" x14ac:dyDescent="0.25">
      <c r="A3937" s="580" t="str">
        <f t="shared" si="328"/>
        <v/>
      </c>
      <c r="B3937" s="814"/>
      <c r="C3937" s="814"/>
      <c r="D3937" s="814"/>
      <c r="E3937" s="814"/>
      <c r="F3937" s="814"/>
      <c r="G3937" s="814"/>
      <c r="H3937" s="814"/>
      <c r="I3937" s="814"/>
      <c r="J3937" s="814"/>
      <c r="K3937" s="814"/>
      <c r="L3937" s="814"/>
      <c r="M3937" s="814"/>
      <c r="N3937" s="814"/>
      <c r="O3937" s="579">
        <f t="shared" si="326"/>
        <v>0</v>
      </c>
      <c r="P3937" s="585" t="e">
        <f t="shared" si="327"/>
        <v>#N/A</v>
      </c>
      <c r="Q3937" s="585"/>
      <c r="R3937" s="585"/>
      <c r="S3937" s="814"/>
      <c r="T3937" s="814"/>
      <c r="U3937" s="814"/>
      <c r="V3937" s="814"/>
    </row>
    <row r="3938" spans="1:22" ht="15.75" hidden="1" customHeight="1" thickBot="1" x14ac:dyDescent="0.25">
      <c r="A3938" s="580" t="str">
        <f t="shared" si="328"/>
        <v/>
      </c>
      <c r="B3938" s="814"/>
      <c r="C3938" s="814"/>
      <c r="D3938" s="814"/>
      <c r="E3938" s="814"/>
      <c r="F3938" s="814"/>
      <c r="G3938" s="814"/>
      <c r="H3938" s="814"/>
      <c r="I3938" s="814"/>
      <c r="J3938" s="814"/>
      <c r="K3938" s="814"/>
      <c r="L3938" s="814"/>
      <c r="M3938" s="814"/>
      <c r="N3938" s="814"/>
      <c r="O3938" s="579">
        <f t="shared" si="326"/>
        <v>0</v>
      </c>
      <c r="P3938" s="585" t="e">
        <f t="shared" si="327"/>
        <v>#N/A</v>
      </c>
      <c r="Q3938" s="585"/>
      <c r="R3938" s="585"/>
      <c r="S3938" s="814"/>
      <c r="T3938" s="814"/>
      <c r="U3938" s="814"/>
      <c r="V3938" s="814"/>
    </row>
    <row r="3939" spans="1:22" ht="15.75" hidden="1" customHeight="1" thickBot="1" x14ac:dyDescent="0.25">
      <c r="A3939" s="580" t="str">
        <f t="shared" si="328"/>
        <v/>
      </c>
      <c r="B3939" s="814"/>
      <c r="C3939" s="814"/>
      <c r="D3939" s="814"/>
      <c r="E3939" s="814"/>
      <c r="F3939" s="814"/>
      <c r="G3939" s="814"/>
      <c r="H3939" s="814"/>
      <c r="I3939" s="814"/>
      <c r="J3939" s="814"/>
      <c r="K3939" s="814"/>
      <c r="L3939" s="814"/>
      <c r="M3939" s="814"/>
      <c r="N3939" s="814"/>
      <c r="O3939" s="579">
        <f t="shared" si="326"/>
        <v>0</v>
      </c>
      <c r="P3939" s="585" t="e">
        <f t="shared" si="327"/>
        <v>#N/A</v>
      </c>
      <c r="Q3939" s="585"/>
      <c r="R3939" s="585"/>
      <c r="S3939" s="814"/>
      <c r="T3939" s="814"/>
      <c r="U3939" s="814"/>
      <c r="V3939" s="814"/>
    </row>
    <row r="3940" spans="1:22" ht="15.75" hidden="1" customHeight="1" thickBot="1" x14ac:dyDescent="0.25">
      <c r="A3940" s="580" t="str">
        <f t="shared" si="328"/>
        <v/>
      </c>
      <c r="B3940" s="814"/>
      <c r="C3940" s="814"/>
      <c r="D3940" s="814"/>
      <c r="E3940" s="814"/>
      <c r="F3940" s="814"/>
      <c r="G3940" s="814"/>
      <c r="H3940" s="814"/>
      <c r="I3940" s="814"/>
      <c r="J3940" s="814"/>
      <c r="K3940" s="814"/>
      <c r="L3940" s="814"/>
      <c r="M3940" s="814"/>
      <c r="N3940" s="814"/>
      <c r="O3940" s="579">
        <f t="shared" si="326"/>
        <v>0</v>
      </c>
      <c r="P3940" s="585" t="e">
        <f t="shared" si="327"/>
        <v>#N/A</v>
      </c>
      <c r="Q3940" s="585"/>
      <c r="R3940" s="585"/>
      <c r="S3940" s="814"/>
      <c r="T3940" s="814"/>
      <c r="U3940" s="814"/>
      <c r="V3940" s="814"/>
    </row>
    <row r="3941" spans="1:22" ht="15.75" hidden="1" customHeight="1" thickBot="1" x14ac:dyDescent="0.25">
      <c r="A3941" s="580" t="str">
        <f t="shared" si="328"/>
        <v/>
      </c>
      <c r="B3941" s="814"/>
      <c r="C3941" s="814"/>
      <c r="D3941" s="814"/>
      <c r="E3941" s="814"/>
      <c r="F3941" s="814"/>
      <c r="G3941" s="814"/>
      <c r="H3941" s="814"/>
      <c r="I3941" s="814"/>
      <c r="J3941" s="814"/>
      <c r="K3941" s="814"/>
      <c r="L3941" s="814"/>
      <c r="M3941" s="814"/>
      <c r="N3941" s="814"/>
      <c r="O3941" s="579">
        <f t="shared" si="326"/>
        <v>0</v>
      </c>
      <c r="P3941" s="585" t="e">
        <f t="shared" si="327"/>
        <v>#N/A</v>
      </c>
      <c r="Q3941" s="585"/>
      <c r="R3941" s="585"/>
      <c r="S3941" s="814"/>
      <c r="T3941" s="814"/>
      <c r="U3941" s="814"/>
      <c r="V3941" s="814"/>
    </row>
    <row r="3942" spans="1:22" ht="15.75" hidden="1" customHeight="1" thickBot="1" x14ac:dyDescent="0.25">
      <c r="A3942" s="580" t="str">
        <f t="shared" si="328"/>
        <v/>
      </c>
      <c r="B3942" s="814"/>
      <c r="C3942" s="814"/>
      <c r="D3942" s="814"/>
      <c r="E3942" s="814"/>
      <c r="F3942" s="814"/>
      <c r="G3942" s="814"/>
      <c r="H3942" s="814"/>
      <c r="I3942" s="814"/>
      <c r="J3942" s="814"/>
      <c r="K3942" s="814"/>
      <c r="L3942" s="814"/>
      <c r="M3942" s="814"/>
      <c r="N3942" s="814"/>
      <c r="O3942" s="579">
        <f t="shared" si="326"/>
        <v>0</v>
      </c>
      <c r="P3942" s="585" t="e">
        <f t="shared" si="327"/>
        <v>#N/A</v>
      </c>
      <c r="Q3942" s="585"/>
      <c r="R3942" s="585"/>
      <c r="S3942" s="814"/>
      <c r="T3942" s="814"/>
      <c r="U3942" s="814"/>
      <c r="V3942" s="814"/>
    </row>
    <row r="3943" spans="1:22" ht="15.75" hidden="1" customHeight="1" thickBot="1" x14ac:dyDescent="0.25">
      <c r="A3943" s="580" t="str">
        <f t="shared" si="328"/>
        <v/>
      </c>
      <c r="B3943" s="814"/>
      <c r="C3943" s="814"/>
      <c r="D3943" s="814"/>
      <c r="E3943" s="814"/>
      <c r="F3943" s="814"/>
      <c r="G3943" s="814"/>
      <c r="H3943" s="814"/>
      <c r="I3943" s="814"/>
      <c r="J3943" s="814"/>
      <c r="K3943" s="814"/>
      <c r="L3943" s="814"/>
      <c r="M3943" s="814"/>
      <c r="N3943" s="814"/>
      <c r="O3943" s="579">
        <f t="shared" si="326"/>
        <v>0</v>
      </c>
      <c r="P3943" s="585" t="e">
        <f t="shared" si="327"/>
        <v>#N/A</v>
      </c>
      <c r="Q3943" s="585"/>
      <c r="R3943" s="585"/>
      <c r="S3943" s="814"/>
      <c r="T3943" s="814"/>
      <c r="U3943" s="814"/>
      <c r="V3943" s="814"/>
    </row>
    <row r="3944" spans="1:22" ht="15.75" hidden="1" customHeight="1" thickBot="1" x14ac:dyDescent="0.25">
      <c r="A3944" s="580" t="str">
        <f t="shared" si="328"/>
        <v/>
      </c>
      <c r="B3944" s="814"/>
      <c r="C3944" s="814"/>
      <c r="D3944" s="814"/>
      <c r="E3944" s="814"/>
      <c r="F3944" s="814"/>
      <c r="G3944" s="814"/>
      <c r="H3944" s="814"/>
      <c r="I3944" s="814"/>
      <c r="J3944" s="814"/>
      <c r="K3944" s="814"/>
      <c r="L3944" s="814"/>
      <c r="M3944" s="814"/>
      <c r="N3944" s="814"/>
      <c r="O3944" s="579">
        <f t="shared" si="326"/>
        <v>0</v>
      </c>
      <c r="P3944" s="585" t="e">
        <f t="shared" si="327"/>
        <v>#N/A</v>
      </c>
      <c r="Q3944" s="585"/>
      <c r="R3944" s="585"/>
      <c r="S3944" s="814"/>
      <c r="T3944" s="814"/>
      <c r="U3944" s="814"/>
      <c r="V3944" s="814"/>
    </row>
    <row r="3945" spans="1:22" ht="15.75" hidden="1" customHeight="1" thickBot="1" x14ac:dyDescent="0.25">
      <c r="A3945" s="580" t="str">
        <f t="shared" si="328"/>
        <v/>
      </c>
      <c r="B3945" s="814"/>
      <c r="C3945" s="814"/>
      <c r="D3945" s="814"/>
      <c r="E3945" s="814"/>
      <c r="F3945" s="814"/>
      <c r="G3945" s="814"/>
      <c r="H3945" s="814"/>
      <c r="I3945" s="814"/>
      <c r="J3945" s="814"/>
      <c r="K3945" s="814"/>
      <c r="L3945" s="814"/>
      <c r="M3945" s="814"/>
      <c r="N3945" s="814"/>
      <c r="O3945" s="579">
        <f t="shared" si="326"/>
        <v>0</v>
      </c>
      <c r="P3945" s="585" t="e">
        <f t="shared" si="327"/>
        <v>#N/A</v>
      </c>
      <c r="Q3945" s="585"/>
      <c r="R3945" s="585"/>
      <c r="S3945" s="814"/>
      <c r="T3945" s="814"/>
      <c r="U3945" s="814"/>
      <c r="V3945" s="814"/>
    </row>
    <row r="3946" spans="1:22" ht="15.75" hidden="1" customHeight="1" thickBot="1" x14ac:dyDescent="0.25">
      <c r="A3946" s="580" t="str">
        <f t="shared" si="328"/>
        <v/>
      </c>
      <c r="B3946" s="814"/>
      <c r="C3946" s="814"/>
      <c r="D3946" s="814"/>
      <c r="E3946" s="814"/>
      <c r="F3946" s="814"/>
      <c r="G3946" s="814"/>
      <c r="H3946" s="814"/>
      <c r="I3946" s="814"/>
      <c r="J3946" s="814"/>
      <c r="K3946" s="814"/>
      <c r="L3946" s="814"/>
      <c r="M3946" s="814"/>
      <c r="N3946" s="814"/>
      <c r="O3946" s="579">
        <f t="shared" si="326"/>
        <v>0</v>
      </c>
      <c r="P3946" s="585" t="e">
        <f t="shared" si="327"/>
        <v>#N/A</v>
      </c>
      <c r="Q3946" s="585"/>
      <c r="R3946" s="585"/>
      <c r="S3946" s="814"/>
      <c r="T3946" s="814"/>
      <c r="U3946" s="814"/>
      <c r="V3946" s="814"/>
    </row>
    <row r="3947" spans="1:22" ht="15.75" hidden="1" customHeight="1" thickBot="1" x14ac:dyDescent="0.25">
      <c r="A3947" s="580" t="str">
        <f t="shared" si="328"/>
        <v/>
      </c>
      <c r="B3947" s="814"/>
      <c r="C3947" s="814"/>
      <c r="D3947" s="814"/>
      <c r="E3947" s="814"/>
      <c r="F3947" s="814"/>
      <c r="G3947" s="814"/>
      <c r="H3947" s="814"/>
      <c r="I3947" s="814"/>
      <c r="J3947" s="814"/>
      <c r="K3947" s="814"/>
      <c r="L3947" s="814"/>
      <c r="M3947" s="814"/>
      <c r="N3947" s="814"/>
      <c r="O3947" s="579">
        <f t="shared" si="326"/>
        <v>0</v>
      </c>
      <c r="P3947" s="585" t="e">
        <f t="shared" si="327"/>
        <v>#N/A</v>
      </c>
      <c r="Q3947" s="585"/>
      <c r="R3947" s="585"/>
      <c r="S3947" s="814"/>
      <c r="T3947" s="814"/>
      <c r="U3947" s="814"/>
      <c r="V3947" s="814"/>
    </row>
    <row r="3948" spans="1:22" ht="15.75" hidden="1" customHeight="1" thickBot="1" x14ac:dyDescent="0.25">
      <c r="A3948" s="580" t="str">
        <f t="shared" si="328"/>
        <v/>
      </c>
      <c r="B3948" s="814"/>
      <c r="C3948" s="814"/>
      <c r="D3948" s="814"/>
      <c r="E3948" s="814"/>
      <c r="F3948" s="814"/>
      <c r="G3948" s="814"/>
      <c r="H3948" s="814"/>
      <c r="I3948" s="814"/>
      <c r="J3948" s="814"/>
      <c r="K3948" s="814"/>
      <c r="L3948" s="814"/>
      <c r="M3948" s="814"/>
      <c r="N3948" s="814"/>
      <c r="O3948" s="579">
        <f t="shared" si="326"/>
        <v>0</v>
      </c>
      <c r="P3948" s="585" t="e">
        <f t="shared" si="327"/>
        <v>#N/A</v>
      </c>
      <c r="Q3948" s="585"/>
      <c r="R3948" s="585"/>
      <c r="S3948" s="814"/>
      <c r="T3948" s="814"/>
      <c r="U3948" s="814"/>
      <c r="V3948" s="814"/>
    </row>
    <row r="3949" spans="1:22" ht="15.75" hidden="1" customHeight="1" thickBot="1" x14ac:dyDescent="0.25">
      <c r="A3949" s="580" t="str">
        <f t="shared" si="328"/>
        <v/>
      </c>
      <c r="B3949" s="814"/>
      <c r="C3949" s="814"/>
      <c r="D3949" s="814"/>
      <c r="E3949" s="814"/>
      <c r="F3949" s="814"/>
      <c r="G3949" s="814"/>
      <c r="H3949" s="814"/>
      <c r="I3949" s="814"/>
      <c r="J3949" s="814"/>
      <c r="K3949" s="814"/>
      <c r="L3949" s="814"/>
      <c r="M3949" s="814"/>
      <c r="N3949" s="814"/>
      <c r="O3949" s="579">
        <f t="shared" si="326"/>
        <v>0</v>
      </c>
      <c r="P3949" s="585" t="e">
        <f t="shared" si="327"/>
        <v>#N/A</v>
      </c>
      <c r="Q3949" s="585"/>
      <c r="R3949" s="585"/>
      <c r="S3949" s="814"/>
      <c r="T3949" s="814"/>
      <c r="U3949" s="814"/>
      <c r="V3949" s="814"/>
    </row>
    <row r="3950" spans="1:22" ht="15.75" hidden="1" customHeight="1" thickBot="1" x14ac:dyDescent="0.25">
      <c r="A3950" s="580" t="str">
        <f t="shared" si="328"/>
        <v/>
      </c>
      <c r="B3950" s="814"/>
      <c r="C3950" s="814"/>
      <c r="D3950" s="814"/>
      <c r="E3950" s="814"/>
      <c r="F3950" s="814"/>
      <c r="G3950" s="814"/>
      <c r="H3950" s="814"/>
      <c r="I3950" s="814"/>
      <c r="J3950" s="814"/>
      <c r="K3950" s="814"/>
      <c r="L3950" s="814"/>
      <c r="M3950" s="814"/>
      <c r="N3950" s="814"/>
      <c r="O3950" s="579">
        <f t="shared" si="326"/>
        <v>0</v>
      </c>
      <c r="P3950" s="585" t="e">
        <f t="shared" si="327"/>
        <v>#N/A</v>
      </c>
      <c r="Q3950" s="585"/>
      <c r="R3950" s="585"/>
      <c r="S3950" s="814"/>
      <c r="T3950" s="814"/>
      <c r="U3950" s="814"/>
      <c r="V3950" s="814"/>
    </row>
    <row r="3951" spans="1:22" ht="15.75" hidden="1" customHeight="1" thickBot="1" x14ac:dyDescent="0.25">
      <c r="A3951" s="580" t="str">
        <f t="shared" si="328"/>
        <v/>
      </c>
      <c r="B3951" s="814"/>
      <c r="C3951" s="814"/>
      <c r="D3951" s="814"/>
      <c r="E3951" s="814"/>
      <c r="F3951" s="814"/>
      <c r="G3951" s="814"/>
      <c r="H3951" s="814"/>
      <c r="I3951" s="814"/>
      <c r="J3951" s="814"/>
      <c r="K3951" s="814"/>
      <c r="L3951" s="814"/>
      <c r="M3951" s="814"/>
      <c r="N3951" s="814"/>
      <c r="O3951" s="579">
        <f t="shared" si="326"/>
        <v>0</v>
      </c>
      <c r="P3951" s="585" t="e">
        <f t="shared" si="327"/>
        <v>#N/A</v>
      </c>
      <c r="Q3951" s="585"/>
      <c r="R3951" s="585"/>
      <c r="S3951" s="814"/>
      <c r="T3951" s="814"/>
      <c r="U3951" s="814"/>
      <c r="V3951" s="814"/>
    </row>
    <row r="3952" spans="1:22" ht="15.75" hidden="1" customHeight="1" thickBot="1" x14ac:dyDescent="0.25">
      <c r="A3952" s="580" t="str">
        <f t="shared" si="328"/>
        <v/>
      </c>
      <c r="B3952" s="814"/>
      <c r="C3952" s="814"/>
      <c r="D3952" s="814"/>
      <c r="E3952" s="814"/>
      <c r="F3952" s="814"/>
      <c r="G3952" s="814"/>
      <c r="H3952" s="814"/>
      <c r="I3952" s="814"/>
      <c r="J3952" s="814"/>
      <c r="K3952" s="814"/>
      <c r="L3952" s="814"/>
      <c r="M3952" s="814"/>
      <c r="N3952" s="814"/>
      <c r="O3952" s="579">
        <f t="shared" si="326"/>
        <v>0</v>
      </c>
      <c r="P3952" s="585" t="e">
        <f t="shared" si="327"/>
        <v>#N/A</v>
      </c>
      <c r="Q3952" s="585"/>
      <c r="R3952" s="585"/>
      <c r="S3952" s="814"/>
      <c r="T3952" s="814"/>
      <c r="U3952" s="814"/>
      <c r="V3952" s="814"/>
    </row>
    <row r="3953" spans="1:22" ht="15.75" hidden="1" customHeight="1" thickBot="1" x14ac:dyDescent="0.25">
      <c r="A3953" s="580" t="str">
        <f t="shared" si="328"/>
        <v/>
      </c>
      <c r="B3953" s="814"/>
      <c r="C3953" s="814"/>
      <c r="D3953" s="814"/>
      <c r="E3953" s="814"/>
      <c r="F3953" s="814"/>
      <c r="G3953" s="814"/>
      <c r="H3953" s="814"/>
      <c r="I3953" s="814"/>
      <c r="J3953" s="814"/>
      <c r="K3953" s="814"/>
      <c r="L3953" s="814"/>
      <c r="M3953" s="814"/>
      <c r="N3953" s="814"/>
      <c r="O3953" s="579">
        <f t="shared" si="326"/>
        <v>0</v>
      </c>
      <c r="P3953" s="585" t="e">
        <f t="shared" si="327"/>
        <v>#N/A</v>
      </c>
      <c r="Q3953" s="585"/>
      <c r="R3953" s="585"/>
      <c r="S3953" s="814"/>
      <c r="T3953" s="814"/>
      <c r="U3953" s="814"/>
      <c r="V3953" s="814"/>
    </row>
    <row r="3954" spans="1:22" ht="15.75" hidden="1" customHeight="1" thickBot="1" x14ac:dyDescent="0.25">
      <c r="A3954" s="580" t="str">
        <f t="shared" si="328"/>
        <v/>
      </c>
      <c r="B3954" s="814"/>
      <c r="C3954" s="814"/>
      <c r="D3954" s="814"/>
      <c r="E3954" s="814"/>
      <c r="F3954" s="814"/>
      <c r="G3954" s="814"/>
      <c r="H3954" s="814"/>
      <c r="I3954" s="814"/>
      <c r="J3954" s="814"/>
      <c r="K3954" s="814"/>
      <c r="L3954" s="814"/>
      <c r="M3954" s="814"/>
      <c r="N3954" s="814"/>
      <c r="O3954" s="579">
        <f t="shared" si="326"/>
        <v>0</v>
      </c>
      <c r="P3954" s="585" t="e">
        <f t="shared" si="327"/>
        <v>#N/A</v>
      </c>
      <c r="Q3954" s="585"/>
      <c r="R3954" s="585"/>
      <c r="S3954" s="814"/>
      <c r="T3954" s="814"/>
      <c r="U3954" s="814"/>
      <c r="V3954" s="814"/>
    </row>
    <row r="3955" spans="1:22" ht="15.75" hidden="1" customHeight="1" thickBot="1" x14ac:dyDescent="0.25">
      <c r="A3955" s="580" t="str">
        <f t="shared" si="328"/>
        <v/>
      </c>
      <c r="B3955" s="814"/>
      <c r="C3955" s="814"/>
      <c r="D3955" s="814"/>
      <c r="E3955" s="814"/>
      <c r="F3955" s="814"/>
      <c r="G3955" s="814"/>
      <c r="H3955" s="814"/>
      <c r="I3955" s="814"/>
      <c r="J3955" s="814"/>
      <c r="K3955" s="814"/>
      <c r="L3955" s="814"/>
      <c r="M3955" s="814"/>
      <c r="N3955" s="814"/>
      <c r="O3955" s="579">
        <f t="shared" ref="O3955:O4018" si="329">ROUNDUP(IF(N3955="PENDANT",(VLOOKUP(L3955,$E$2:$I$9,5,FALSE)*M3955)),0)</f>
        <v>0</v>
      </c>
      <c r="P3955" s="585" t="e">
        <f t="shared" ref="P3955:P4018" si="330">ROUNDUP(VLOOKUP(L3955,$E$2:$I$9,5,FALSE)*M3955,0)</f>
        <v>#N/A</v>
      </c>
      <c r="Q3955" s="585"/>
      <c r="R3955" s="585"/>
      <c r="S3955" s="814"/>
      <c r="T3955" s="814"/>
      <c r="U3955" s="814"/>
      <c r="V3955" s="814"/>
    </row>
    <row r="3956" spans="1:22" ht="15.75" hidden="1" customHeight="1" thickBot="1" x14ac:dyDescent="0.25">
      <c r="A3956" s="580" t="str">
        <f t="shared" si="328"/>
        <v/>
      </c>
      <c r="B3956" s="814"/>
      <c r="C3956" s="814"/>
      <c r="D3956" s="814"/>
      <c r="E3956" s="814"/>
      <c r="F3956" s="814"/>
      <c r="G3956" s="814"/>
      <c r="H3956" s="814"/>
      <c r="I3956" s="814"/>
      <c r="J3956" s="814"/>
      <c r="K3956" s="814"/>
      <c r="L3956" s="814"/>
      <c r="M3956" s="814"/>
      <c r="N3956" s="814"/>
      <c r="O3956" s="579">
        <f t="shared" si="329"/>
        <v>0</v>
      </c>
      <c r="P3956" s="585" t="e">
        <f t="shared" si="330"/>
        <v>#N/A</v>
      </c>
      <c r="Q3956" s="585"/>
      <c r="R3956" s="585"/>
      <c r="S3956" s="814"/>
      <c r="T3956" s="814"/>
      <c r="U3956" s="814"/>
      <c r="V3956" s="814"/>
    </row>
    <row r="3957" spans="1:22" ht="15.75" hidden="1" customHeight="1" thickBot="1" x14ac:dyDescent="0.25">
      <c r="A3957" s="580" t="str">
        <f t="shared" si="328"/>
        <v/>
      </c>
      <c r="B3957" s="814"/>
      <c r="C3957" s="814"/>
      <c r="D3957" s="814"/>
      <c r="E3957" s="814"/>
      <c r="F3957" s="814"/>
      <c r="G3957" s="814"/>
      <c r="H3957" s="814"/>
      <c r="I3957" s="814"/>
      <c r="J3957" s="814"/>
      <c r="K3957" s="814"/>
      <c r="L3957" s="814"/>
      <c r="M3957" s="814"/>
      <c r="N3957" s="814"/>
      <c r="O3957" s="579">
        <f t="shared" si="329"/>
        <v>0</v>
      </c>
      <c r="P3957" s="585" t="e">
        <f t="shared" si="330"/>
        <v>#N/A</v>
      </c>
      <c r="Q3957" s="585"/>
      <c r="R3957" s="585"/>
      <c r="S3957" s="814"/>
      <c r="T3957" s="814"/>
      <c r="U3957" s="814"/>
      <c r="V3957" s="814"/>
    </row>
    <row r="3958" spans="1:22" ht="15.75" hidden="1" customHeight="1" thickBot="1" x14ac:dyDescent="0.25">
      <c r="A3958" s="580" t="str">
        <f t="shared" si="328"/>
        <v/>
      </c>
      <c r="B3958" s="814"/>
      <c r="C3958" s="814"/>
      <c r="D3958" s="814"/>
      <c r="E3958" s="814"/>
      <c r="F3958" s="814"/>
      <c r="G3958" s="814"/>
      <c r="H3958" s="814"/>
      <c r="I3958" s="814"/>
      <c r="J3958" s="814"/>
      <c r="K3958" s="814"/>
      <c r="L3958" s="814"/>
      <c r="M3958" s="814"/>
      <c r="N3958" s="814"/>
      <c r="O3958" s="579">
        <f t="shared" si="329"/>
        <v>0</v>
      </c>
      <c r="P3958" s="585" t="e">
        <f t="shared" si="330"/>
        <v>#N/A</v>
      </c>
      <c r="Q3958" s="585"/>
      <c r="R3958" s="585"/>
      <c r="S3958" s="814"/>
      <c r="T3958" s="814"/>
      <c r="U3958" s="814"/>
      <c r="V3958" s="814"/>
    </row>
    <row r="3959" spans="1:22" ht="15.75" hidden="1" customHeight="1" thickBot="1" x14ac:dyDescent="0.25">
      <c r="A3959" s="580" t="str">
        <f t="shared" si="328"/>
        <v/>
      </c>
      <c r="B3959" s="814"/>
      <c r="C3959" s="814"/>
      <c r="D3959" s="814"/>
      <c r="E3959" s="814"/>
      <c r="F3959" s="814"/>
      <c r="G3959" s="814"/>
      <c r="H3959" s="814"/>
      <c r="I3959" s="814"/>
      <c r="J3959" s="814"/>
      <c r="K3959" s="814"/>
      <c r="L3959" s="814"/>
      <c r="M3959" s="814"/>
      <c r="N3959" s="814"/>
      <c r="O3959" s="579">
        <f t="shared" si="329"/>
        <v>0</v>
      </c>
      <c r="P3959" s="585" t="e">
        <f t="shared" si="330"/>
        <v>#N/A</v>
      </c>
      <c r="Q3959" s="585"/>
      <c r="R3959" s="585"/>
      <c r="S3959" s="814"/>
      <c r="T3959" s="814"/>
      <c r="U3959" s="814"/>
      <c r="V3959" s="814"/>
    </row>
    <row r="3960" spans="1:22" ht="15.75" hidden="1" customHeight="1" thickBot="1" x14ac:dyDescent="0.25">
      <c r="A3960" s="580" t="str">
        <f t="shared" si="328"/>
        <v/>
      </c>
      <c r="B3960" s="814"/>
      <c r="C3960" s="814"/>
      <c r="D3960" s="814"/>
      <c r="E3960" s="814"/>
      <c r="F3960" s="814"/>
      <c r="G3960" s="814"/>
      <c r="H3960" s="814"/>
      <c r="I3960" s="814"/>
      <c r="J3960" s="814"/>
      <c r="K3960" s="814"/>
      <c r="L3960" s="814"/>
      <c r="M3960" s="814"/>
      <c r="N3960" s="814"/>
      <c r="O3960" s="579">
        <f t="shared" si="329"/>
        <v>0</v>
      </c>
      <c r="P3960" s="585" t="e">
        <f t="shared" si="330"/>
        <v>#N/A</v>
      </c>
      <c r="Q3960" s="585"/>
      <c r="R3960" s="585"/>
      <c r="S3960" s="814"/>
      <c r="T3960" s="814"/>
      <c r="U3960" s="814"/>
      <c r="V3960" s="814"/>
    </row>
    <row r="3961" spans="1:22" ht="15.75" hidden="1" customHeight="1" thickBot="1" x14ac:dyDescent="0.25">
      <c r="A3961" s="580" t="str">
        <f t="shared" si="328"/>
        <v/>
      </c>
      <c r="B3961" s="814"/>
      <c r="C3961" s="814"/>
      <c r="D3961" s="814"/>
      <c r="E3961" s="814"/>
      <c r="F3961" s="814"/>
      <c r="G3961" s="814"/>
      <c r="H3961" s="814"/>
      <c r="I3961" s="814"/>
      <c r="J3961" s="814"/>
      <c r="K3961" s="814"/>
      <c r="L3961" s="814"/>
      <c r="M3961" s="814"/>
      <c r="N3961" s="814"/>
      <c r="O3961" s="579">
        <f t="shared" si="329"/>
        <v>0</v>
      </c>
      <c r="P3961" s="585" t="e">
        <f t="shared" si="330"/>
        <v>#N/A</v>
      </c>
      <c r="Q3961" s="585"/>
      <c r="R3961" s="585"/>
      <c r="S3961" s="814"/>
      <c r="T3961" s="814"/>
      <c r="U3961" s="814"/>
      <c r="V3961" s="814"/>
    </row>
    <row r="3962" spans="1:22" ht="15.75" hidden="1" customHeight="1" thickBot="1" x14ac:dyDescent="0.25">
      <c r="A3962" s="580" t="str">
        <f t="shared" ref="A3962:A4025" si="331">CONCATENATE(C3962,G3962)</f>
        <v/>
      </c>
      <c r="B3962" s="814"/>
      <c r="C3962" s="814"/>
      <c r="D3962" s="814"/>
      <c r="E3962" s="814"/>
      <c r="F3962" s="814"/>
      <c r="G3962" s="814"/>
      <c r="H3962" s="814"/>
      <c r="I3962" s="814"/>
      <c r="J3962" s="814"/>
      <c r="K3962" s="814"/>
      <c r="L3962" s="814"/>
      <c r="M3962" s="814"/>
      <c r="N3962" s="814"/>
      <c r="O3962" s="579">
        <f t="shared" si="329"/>
        <v>0</v>
      </c>
      <c r="P3962" s="585" t="e">
        <f t="shared" si="330"/>
        <v>#N/A</v>
      </c>
      <c r="Q3962" s="585"/>
      <c r="R3962" s="585"/>
      <c r="S3962" s="814"/>
      <c r="T3962" s="814"/>
      <c r="U3962" s="814"/>
      <c r="V3962" s="814"/>
    </row>
    <row r="3963" spans="1:22" ht="15.75" hidden="1" customHeight="1" thickBot="1" x14ac:dyDescent="0.25">
      <c r="A3963" s="580" t="str">
        <f t="shared" si="331"/>
        <v/>
      </c>
      <c r="B3963" s="814"/>
      <c r="C3963" s="814"/>
      <c r="D3963" s="814"/>
      <c r="E3963" s="814"/>
      <c r="F3963" s="814"/>
      <c r="G3963" s="814"/>
      <c r="H3963" s="814"/>
      <c r="I3963" s="814"/>
      <c r="J3963" s="814"/>
      <c r="K3963" s="814"/>
      <c r="L3963" s="814"/>
      <c r="M3963" s="814"/>
      <c r="N3963" s="814"/>
      <c r="O3963" s="579">
        <f t="shared" si="329"/>
        <v>0</v>
      </c>
      <c r="P3963" s="585" t="e">
        <f t="shared" si="330"/>
        <v>#N/A</v>
      </c>
      <c r="Q3963" s="585"/>
      <c r="R3963" s="585"/>
      <c r="S3963" s="814"/>
      <c r="T3963" s="814"/>
      <c r="U3963" s="814"/>
      <c r="V3963" s="814"/>
    </row>
    <row r="3964" spans="1:22" ht="15.75" hidden="1" customHeight="1" thickBot="1" x14ac:dyDescent="0.25">
      <c r="A3964" s="580" t="str">
        <f t="shared" si="331"/>
        <v/>
      </c>
      <c r="B3964" s="814"/>
      <c r="C3964" s="814"/>
      <c r="D3964" s="814"/>
      <c r="E3964" s="814"/>
      <c r="F3964" s="814"/>
      <c r="G3964" s="814"/>
      <c r="H3964" s="814"/>
      <c r="I3964" s="814"/>
      <c r="J3964" s="814"/>
      <c r="K3964" s="814"/>
      <c r="L3964" s="814"/>
      <c r="M3964" s="814"/>
      <c r="N3964" s="814"/>
      <c r="O3964" s="579">
        <f t="shared" si="329"/>
        <v>0</v>
      </c>
      <c r="P3964" s="585" t="e">
        <f t="shared" si="330"/>
        <v>#N/A</v>
      </c>
      <c r="Q3964" s="585"/>
      <c r="R3964" s="585"/>
      <c r="S3964" s="814"/>
      <c r="T3964" s="814"/>
      <c r="U3964" s="814"/>
      <c r="V3964" s="814"/>
    </row>
    <row r="3965" spans="1:22" ht="15.75" hidden="1" customHeight="1" thickBot="1" x14ac:dyDescent="0.25">
      <c r="A3965" s="580" t="str">
        <f t="shared" si="331"/>
        <v/>
      </c>
      <c r="B3965" s="814"/>
      <c r="C3965" s="814"/>
      <c r="D3965" s="814"/>
      <c r="E3965" s="814"/>
      <c r="F3965" s="814"/>
      <c r="G3965" s="814"/>
      <c r="H3965" s="814"/>
      <c r="I3965" s="814"/>
      <c r="J3965" s="814"/>
      <c r="K3965" s="814"/>
      <c r="L3965" s="814"/>
      <c r="M3965" s="814"/>
      <c r="N3965" s="814"/>
      <c r="O3965" s="579">
        <f t="shared" si="329"/>
        <v>0</v>
      </c>
      <c r="P3965" s="585" t="e">
        <f t="shared" si="330"/>
        <v>#N/A</v>
      </c>
      <c r="Q3965" s="585"/>
      <c r="R3965" s="585"/>
      <c r="S3965" s="814"/>
      <c r="T3965" s="814"/>
      <c r="U3965" s="814"/>
      <c r="V3965" s="814"/>
    </row>
    <row r="3966" spans="1:22" ht="15.75" hidden="1" customHeight="1" thickBot="1" x14ac:dyDescent="0.25">
      <c r="A3966" s="580" t="str">
        <f t="shared" si="331"/>
        <v/>
      </c>
      <c r="B3966" s="814"/>
      <c r="C3966" s="814"/>
      <c r="D3966" s="814"/>
      <c r="E3966" s="814"/>
      <c r="F3966" s="814"/>
      <c r="G3966" s="814"/>
      <c r="H3966" s="814"/>
      <c r="I3966" s="814"/>
      <c r="J3966" s="814"/>
      <c r="K3966" s="814"/>
      <c r="L3966" s="814"/>
      <c r="M3966" s="814"/>
      <c r="N3966" s="814"/>
      <c r="O3966" s="579">
        <f t="shared" si="329"/>
        <v>0</v>
      </c>
      <c r="P3966" s="585" t="e">
        <f t="shared" si="330"/>
        <v>#N/A</v>
      </c>
      <c r="Q3966" s="585"/>
      <c r="R3966" s="585"/>
      <c r="S3966" s="814"/>
      <c r="T3966" s="814"/>
      <c r="U3966" s="814"/>
      <c r="V3966" s="814"/>
    </row>
    <row r="3967" spans="1:22" ht="15.75" hidden="1" customHeight="1" thickBot="1" x14ac:dyDescent="0.25">
      <c r="A3967" s="580" t="str">
        <f t="shared" si="331"/>
        <v/>
      </c>
      <c r="B3967" s="814"/>
      <c r="C3967" s="814"/>
      <c r="D3967" s="814"/>
      <c r="E3967" s="814"/>
      <c r="F3967" s="814"/>
      <c r="G3967" s="814"/>
      <c r="H3967" s="814"/>
      <c r="I3967" s="814"/>
      <c r="J3967" s="814"/>
      <c r="K3967" s="814"/>
      <c r="L3967" s="814"/>
      <c r="M3967" s="814"/>
      <c r="N3967" s="814"/>
      <c r="O3967" s="579">
        <f t="shared" si="329"/>
        <v>0</v>
      </c>
      <c r="P3967" s="585" t="e">
        <f t="shared" si="330"/>
        <v>#N/A</v>
      </c>
      <c r="Q3967" s="585"/>
      <c r="R3967" s="585"/>
      <c r="S3967" s="814"/>
      <c r="T3967" s="814"/>
      <c r="U3967" s="814"/>
      <c r="V3967" s="814"/>
    </row>
    <row r="3968" spans="1:22" ht="15.75" hidden="1" customHeight="1" thickBot="1" x14ac:dyDescent="0.25">
      <c r="A3968" s="580" t="str">
        <f t="shared" si="331"/>
        <v/>
      </c>
      <c r="B3968" s="814"/>
      <c r="C3968" s="814"/>
      <c r="D3968" s="814"/>
      <c r="E3968" s="814"/>
      <c r="F3968" s="814"/>
      <c r="G3968" s="814"/>
      <c r="H3968" s="814"/>
      <c r="I3968" s="814"/>
      <c r="J3968" s="814"/>
      <c r="K3968" s="814"/>
      <c r="L3968" s="814"/>
      <c r="M3968" s="814"/>
      <c r="N3968" s="814"/>
      <c r="O3968" s="579">
        <f t="shared" si="329"/>
        <v>0</v>
      </c>
      <c r="P3968" s="585" t="e">
        <f t="shared" si="330"/>
        <v>#N/A</v>
      </c>
      <c r="Q3968" s="585"/>
      <c r="R3968" s="585"/>
      <c r="S3968" s="814"/>
      <c r="T3968" s="814"/>
      <c r="U3968" s="814"/>
      <c r="V3968" s="814"/>
    </row>
    <row r="3969" spans="1:22" ht="15.75" hidden="1" customHeight="1" thickBot="1" x14ac:dyDescent="0.25">
      <c r="A3969" s="580" t="str">
        <f t="shared" si="331"/>
        <v/>
      </c>
      <c r="B3969" s="814"/>
      <c r="C3969" s="814"/>
      <c r="D3969" s="814"/>
      <c r="E3969" s="814"/>
      <c r="F3969" s="814"/>
      <c r="G3969" s="814"/>
      <c r="H3969" s="814"/>
      <c r="I3969" s="814"/>
      <c r="J3969" s="814"/>
      <c r="K3969" s="814"/>
      <c r="L3969" s="814"/>
      <c r="M3969" s="814"/>
      <c r="N3969" s="814"/>
      <c r="O3969" s="579">
        <f t="shared" si="329"/>
        <v>0</v>
      </c>
      <c r="P3969" s="585" t="e">
        <f t="shared" si="330"/>
        <v>#N/A</v>
      </c>
      <c r="Q3969" s="585"/>
      <c r="R3969" s="585"/>
      <c r="S3969" s="814"/>
      <c r="T3969" s="814"/>
      <c r="U3969" s="814"/>
      <c r="V3969" s="814"/>
    </row>
    <row r="3970" spans="1:22" ht="15.75" hidden="1" customHeight="1" thickBot="1" x14ac:dyDescent="0.25">
      <c r="A3970" s="580" t="str">
        <f t="shared" si="331"/>
        <v/>
      </c>
      <c r="B3970" s="814"/>
      <c r="C3970" s="814"/>
      <c r="D3970" s="814"/>
      <c r="E3970" s="814"/>
      <c r="F3970" s="814"/>
      <c r="G3970" s="814"/>
      <c r="H3970" s="814"/>
      <c r="I3970" s="814"/>
      <c r="J3970" s="814"/>
      <c r="K3970" s="814"/>
      <c r="L3970" s="814"/>
      <c r="M3970" s="814"/>
      <c r="N3970" s="814"/>
      <c r="O3970" s="579">
        <f t="shared" si="329"/>
        <v>0</v>
      </c>
      <c r="P3970" s="585" t="e">
        <f t="shared" si="330"/>
        <v>#N/A</v>
      </c>
      <c r="Q3970" s="585"/>
      <c r="R3970" s="585"/>
      <c r="S3970" s="814"/>
      <c r="T3970" s="814"/>
      <c r="U3970" s="814"/>
      <c r="V3970" s="814"/>
    </row>
    <row r="3971" spans="1:22" ht="15.75" hidden="1" customHeight="1" thickBot="1" x14ac:dyDescent="0.25">
      <c r="A3971" s="580" t="str">
        <f t="shared" si="331"/>
        <v/>
      </c>
      <c r="B3971" s="814"/>
      <c r="C3971" s="814"/>
      <c r="D3971" s="814"/>
      <c r="E3971" s="814"/>
      <c r="F3971" s="814"/>
      <c r="G3971" s="814"/>
      <c r="H3971" s="814"/>
      <c r="I3971" s="814"/>
      <c r="J3971" s="814"/>
      <c r="K3971" s="814"/>
      <c r="L3971" s="814"/>
      <c r="M3971" s="814"/>
      <c r="N3971" s="814"/>
      <c r="O3971" s="579">
        <f t="shared" si="329"/>
        <v>0</v>
      </c>
      <c r="P3971" s="585" t="e">
        <f t="shared" si="330"/>
        <v>#N/A</v>
      </c>
      <c r="Q3971" s="585"/>
      <c r="R3971" s="585"/>
      <c r="S3971" s="814"/>
      <c r="T3971" s="814"/>
      <c r="U3971" s="814"/>
      <c r="V3971" s="814"/>
    </row>
    <row r="3972" spans="1:22" ht="15.75" hidden="1" customHeight="1" thickBot="1" x14ac:dyDescent="0.25">
      <c r="A3972" s="580" t="str">
        <f t="shared" si="331"/>
        <v/>
      </c>
      <c r="B3972" s="814"/>
      <c r="C3972" s="814"/>
      <c r="D3972" s="814"/>
      <c r="E3972" s="814"/>
      <c r="F3972" s="814"/>
      <c r="G3972" s="814"/>
      <c r="H3972" s="814"/>
      <c r="I3972" s="814"/>
      <c r="J3972" s="814"/>
      <c r="K3972" s="814"/>
      <c r="L3972" s="814"/>
      <c r="M3972" s="814"/>
      <c r="N3972" s="814"/>
      <c r="O3972" s="579">
        <f t="shared" si="329"/>
        <v>0</v>
      </c>
      <c r="P3972" s="585" t="e">
        <f t="shared" si="330"/>
        <v>#N/A</v>
      </c>
      <c r="Q3972" s="585"/>
      <c r="R3972" s="585"/>
      <c r="S3972" s="814"/>
      <c r="T3972" s="814"/>
      <c r="U3972" s="814"/>
      <c r="V3972" s="814"/>
    </row>
    <row r="3973" spans="1:22" ht="15.75" hidden="1" customHeight="1" thickBot="1" x14ac:dyDescent="0.25">
      <c r="A3973" s="580" t="str">
        <f t="shared" si="331"/>
        <v/>
      </c>
      <c r="B3973" s="814"/>
      <c r="C3973" s="814"/>
      <c r="D3973" s="814"/>
      <c r="E3973" s="814"/>
      <c r="F3973" s="814"/>
      <c r="G3973" s="814"/>
      <c r="H3973" s="814"/>
      <c r="I3973" s="814"/>
      <c r="J3973" s="814"/>
      <c r="K3973" s="814"/>
      <c r="L3973" s="814"/>
      <c r="M3973" s="814"/>
      <c r="N3973" s="814"/>
      <c r="O3973" s="579">
        <f t="shared" si="329"/>
        <v>0</v>
      </c>
      <c r="P3973" s="585" t="e">
        <f t="shared" si="330"/>
        <v>#N/A</v>
      </c>
      <c r="Q3973" s="585"/>
      <c r="R3973" s="585"/>
      <c r="S3973" s="814"/>
      <c r="T3973" s="814"/>
      <c r="U3973" s="814"/>
      <c r="V3973" s="814"/>
    </row>
    <row r="3974" spans="1:22" ht="15.75" hidden="1" customHeight="1" thickBot="1" x14ac:dyDescent="0.25">
      <c r="A3974" s="580" t="str">
        <f t="shared" si="331"/>
        <v/>
      </c>
      <c r="B3974" s="814"/>
      <c r="C3974" s="814"/>
      <c r="D3974" s="814"/>
      <c r="E3974" s="814"/>
      <c r="F3974" s="814"/>
      <c r="G3974" s="814"/>
      <c r="H3974" s="814"/>
      <c r="I3974" s="814"/>
      <c r="J3974" s="814"/>
      <c r="K3974" s="814"/>
      <c r="L3974" s="814"/>
      <c r="M3974" s="814"/>
      <c r="N3974" s="814"/>
      <c r="O3974" s="579">
        <f t="shared" si="329"/>
        <v>0</v>
      </c>
      <c r="P3974" s="585" t="e">
        <f t="shared" si="330"/>
        <v>#N/A</v>
      </c>
      <c r="Q3974" s="585"/>
      <c r="R3974" s="585"/>
      <c r="S3974" s="814"/>
      <c r="T3974" s="814"/>
      <c r="U3974" s="814"/>
      <c r="V3974" s="814"/>
    </row>
    <row r="3975" spans="1:22" ht="15.75" hidden="1" customHeight="1" thickBot="1" x14ac:dyDescent="0.25">
      <c r="A3975" s="580" t="str">
        <f t="shared" si="331"/>
        <v/>
      </c>
      <c r="B3975" s="814"/>
      <c r="C3975" s="814"/>
      <c r="D3975" s="814"/>
      <c r="E3975" s="814"/>
      <c r="F3975" s="814"/>
      <c r="G3975" s="814"/>
      <c r="H3975" s="814"/>
      <c r="I3975" s="814"/>
      <c r="J3975" s="814"/>
      <c r="K3975" s="814"/>
      <c r="L3975" s="814"/>
      <c r="M3975" s="814"/>
      <c r="N3975" s="814"/>
      <c r="O3975" s="579">
        <f t="shared" si="329"/>
        <v>0</v>
      </c>
      <c r="P3975" s="585" t="e">
        <f t="shared" si="330"/>
        <v>#N/A</v>
      </c>
      <c r="Q3975" s="585"/>
      <c r="R3975" s="585"/>
      <c r="S3975" s="814"/>
      <c r="T3975" s="814"/>
      <c r="U3975" s="814"/>
      <c r="V3975" s="814"/>
    </row>
    <row r="3976" spans="1:22" ht="15.75" hidden="1" customHeight="1" thickBot="1" x14ac:dyDescent="0.25">
      <c r="A3976" s="580" t="str">
        <f t="shared" si="331"/>
        <v/>
      </c>
      <c r="B3976" s="814"/>
      <c r="C3976" s="814"/>
      <c r="D3976" s="814"/>
      <c r="E3976" s="814"/>
      <c r="F3976" s="814"/>
      <c r="G3976" s="814"/>
      <c r="H3976" s="814"/>
      <c r="I3976" s="814"/>
      <c r="J3976" s="814"/>
      <c r="K3976" s="814"/>
      <c r="L3976" s="814"/>
      <c r="M3976" s="814"/>
      <c r="N3976" s="814"/>
      <c r="O3976" s="579">
        <f t="shared" si="329"/>
        <v>0</v>
      </c>
      <c r="P3976" s="585" t="e">
        <f t="shared" si="330"/>
        <v>#N/A</v>
      </c>
      <c r="Q3976" s="585"/>
      <c r="R3976" s="585"/>
      <c r="S3976" s="814"/>
      <c r="T3976" s="814"/>
      <c r="U3976" s="814"/>
      <c r="V3976" s="814"/>
    </row>
    <row r="3977" spans="1:22" ht="15.75" hidden="1" customHeight="1" thickBot="1" x14ac:dyDescent="0.25">
      <c r="A3977" s="580" t="str">
        <f t="shared" si="331"/>
        <v/>
      </c>
      <c r="B3977" s="814"/>
      <c r="C3977" s="814"/>
      <c r="D3977" s="814"/>
      <c r="E3977" s="814"/>
      <c r="F3977" s="814"/>
      <c r="G3977" s="814"/>
      <c r="H3977" s="814"/>
      <c r="I3977" s="814"/>
      <c r="J3977" s="814"/>
      <c r="K3977" s="814"/>
      <c r="L3977" s="814"/>
      <c r="M3977" s="814"/>
      <c r="N3977" s="814"/>
      <c r="O3977" s="579">
        <f t="shared" si="329"/>
        <v>0</v>
      </c>
      <c r="P3977" s="585" t="e">
        <f t="shared" si="330"/>
        <v>#N/A</v>
      </c>
      <c r="Q3977" s="585"/>
      <c r="R3977" s="585"/>
      <c r="S3977" s="814"/>
      <c r="T3977" s="814"/>
      <c r="U3977" s="814"/>
      <c r="V3977" s="814"/>
    </row>
    <row r="3978" spans="1:22" ht="15.75" hidden="1" customHeight="1" thickBot="1" x14ac:dyDescent="0.25">
      <c r="A3978" s="580" t="str">
        <f t="shared" si="331"/>
        <v/>
      </c>
      <c r="B3978" s="814"/>
      <c r="C3978" s="814"/>
      <c r="D3978" s="814"/>
      <c r="E3978" s="814"/>
      <c r="F3978" s="814"/>
      <c r="G3978" s="814"/>
      <c r="H3978" s="814"/>
      <c r="I3978" s="814"/>
      <c r="J3978" s="814"/>
      <c r="K3978" s="814"/>
      <c r="L3978" s="814"/>
      <c r="M3978" s="814"/>
      <c r="N3978" s="814"/>
      <c r="O3978" s="579">
        <f t="shared" si="329"/>
        <v>0</v>
      </c>
      <c r="P3978" s="585" t="e">
        <f t="shared" si="330"/>
        <v>#N/A</v>
      </c>
      <c r="Q3978" s="585"/>
      <c r="R3978" s="585"/>
      <c r="S3978" s="814"/>
      <c r="T3978" s="814"/>
      <c r="U3978" s="814"/>
      <c r="V3978" s="814"/>
    </row>
    <row r="3979" spans="1:22" ht="15.75" hidden="1" customHeight="1" thickBot="1" x14ac:dyDescent="0.25">
      <c r="A3979" s="580" t="str">
        <f t="shared" si="331"/>
        <v/>
      </c>
      <c r="B3979" s="814"/>
      <c r="C3979" s="814"/>
      <c r="D3979" s="814"/>
      <c r="E3979" s="814"/>
      <c r="F3979" s="814"/>
      <c r="G3979" s="814"/>
      <c r="H3979" s="814"/>
      <c r="I3979" s="814"/>
      <c r="J3979" s="814"/>
      <c r="K3979" s="814"/>
      <c r="L3979" s="814"/>
      <c r="M3979" s="814"/>
      <c r="N3979" s="814"/>
      <c r="O3979" s="579">
        <f t="shared" si="329"/>
        <v>0</v>
      </c>
      <c r="P3979" s="585" t="e">
        <f t="shared" si="330"/>
        <v>#N/A</v>
      </c>
      <c r="Q3979" s="585"/>
      <c r="R3979" s="585"/>
      <c r="S3979" s="814"/>
      <c r="T3979" s="814"/>
      <c r="U3979" s="814"/>
      <c r="V3979" s="814"/>
    </row>
    <row r="3980" spans="1:22" ht="15.75" hidden="1" customHeight="1" thickBot="1" x14ac:dyDescent="0.25">
      <c r="A3980" s="580" t="str">
        <f t="shared" si="331"/>
        <v/>
      </c>
      <c r="B3980" s="814"/>
      <c r="C3980" s="814"/>
      <c r="D3980" s="814"/>
      <c r="E3980" s="814"/>
      <c r="F3980" s="814"/>
      <c r="G3980" s="814"/>
      <c r="H3980" s="814"/>
      <c r="I3980" s="814"/>
      <c r="J3980" s="814"/>
      <c r="K3980" s="814"/>
      <c r="L3980" s="814"/>
      <c r="M3980" s="814"/>
      <c r="N3980" s="814"/>
      <c r="O3980" s="579">
        <f t="shared" si="329"/>
        <v>0</v>
      </c>
      <c r="P3980" s="585" t="e">
        <f t="shared" si="330"/>
        <v>#N/A</v>
      </c>
      <c r="Q3980" s="585"/>
      <c r="R3980" s="585"/>
      <c r="S3980" s="814"/>
      <c r="T3980" s="814"/>
      <c r="U3980" s="814"/>
      <c r="V3980" s="814"/>
    </row>
    <row r="3981" spans="1:22" ht="15.75" hidden="1" customHeight="1" thickBot="1" x14ac:dyDescent="0.25">
      <c r="A3981" s="580" t="str">
        <f t="shared" si="331"/>
        <v/>
      </c>
      <c r="B3981" s="814"/>
      <c r="C3981" s="814"/>
      <c r="D3981" s="814"/>
      <c r="E3981" s="814"/>
      <c r="F3981" s="814"/>
      <c r="G3981" s="814"/>
      <c r="H3981" s="814"/>
      <c r="I3981" s="814"/>
      <c r="J3981" s="814"/>
      <c r="K3981" s="814"/>
      <c r="L3981" s="814"/>
      <c r="M3981" s="814"/>
      <c r="N3981" s="814"/>
      <c r="O3981" s="579">
        <f t="shared" si="329"/>
        <v>0</v>
      </c>
      <c r="P3981" s="585" t="e">
        <f t="shared" si="330"/>
        <v>#N/A</v>
      </c>
      <c r="Q3981" s="585"/>
      <c r="R3981" s="585"/>
      <c r="S3981" s="814"/>
      <c r="T3981" s="814"/>
      <c r="U3981" s="814"/>
      <c r="V3981" s="814"/>
    </row>
    <row r="3982" spans="1:22" ht="15.75" hidden="1" customHeight="1" thickBot="1" x14ac:dyDescent="0.25">
      <c r="A3982" s="580" t="str">
        <f t="shared" si="331"/>
        <v/>
      </c>
      <c r="B3982" s="814"/>
      <c r="C3982" s="814"/>
      <c r="D3982" s="814"/>
      <c r="E3982" s="814"/>
      <c r="F3982" s="814"/>
      <c r="G3982" s="814"/>
      <c r="H3982" s="814"/>
      <c r="I3982" s="814"/>
      <c r="J3982" s="814"/>
      <c r="K3982" s="814"/>
      <c r="L3982" s="814"/>
      <c r="M3982" s="814"/>
      <c r="N3982" s="814"/>
      <c r="O3982" s="579">
        <f t="shared" si="329"/>
        <v>0</v>
      </c>
      <c r="P3982" s="585" t="e">
        <f t="shared" si="330"/>
        <v>#N/A</v>
      </c>
      <c r="Q3982" s="585"/>
      <c r="R3982" s="585"/>
      <c r="S3982" s="814"/>
      <c r="T3982" s="814"/>
      <c r="U3982" s="814"/>
      <c r="V3982" s="814"/>
    </row>
    <row r="3983" spans="1:22" ht="15.75" hidden="1" customHeight="1" thickBot="1" x14ac:dyDescent="0.25">
      <c r="A3983" s="580" t="str">
        <f t="shared" si="331"/>
        <v/>
      </c>
      <c r="B3983" s="814"/>
      <c r="C3983" s="814"/>
      <c r="D3983" s="814"/>
      <c r="E3983" s="814"/>
      <c r="F3983" s="814"/>
      <c r="G3983" s="814"/>
      <c r="H3983" s="814"/>
      <c r="I3983" s="814"/>
      <c r="J3983" s="814"/>
      <c r="K3983" s="814"/>
      <c r="L3983" s="814"/>
      <c r="M3983" s="814"/>
      <c r="N3983" s="814"/>
      <c r="O3983" s="579">
        <f t="shared" si="329"/>
        <v>0</v>
      </c>
      <c r="P3983" s="585" t="e">
        <f t="shared" si="330"/>
        <v>#N/A</v>
      </c>
      <c r="Q3983" s="585"/>
      <c r="R3983" s="585"/>
      <c r="S3983" s="814"/>
      <c r="T3983" s="814"/>
      <c r="U3983" s="814"/>
      <c r="V3983" s="814"/>
    </row>
    <row r="3984" spans="1:22" ht="15.75" hidden="1" customHeight="1" thickBot="1" x14ac:dyDescent="0.25">
      <c r="A3984" s="580" t="str">
        <f t="shared" si="331"/>
        <v/>
      </c>
      <c r="B3984" s="814"/>
      <c r="C3984" s="814"/>
      <c r="D3984" s="814"/>
      <c r="E3984" s="814"/>
      <c r="F3984" s="814"/>
      <c r="G3984" s="814"/>
      <c r="H3984" s="814"/>
      <c r="I3984" s="814"/>
      <c r="J3984" s="814"/>
      <c r="K3984" s="814"/>
      <c r="L3984" s="814"/>
      <c r="M3984" s="814"/>
      <c r="N3984" s="814"/>
      <c r="O3984" s="579">
        <f t="shared" si="329"/>
        <v>0</v>
      </c>
      <c r="P3984" s="585" t="e">
        <f t="shared" si="330"/>
        <v>#N/A</v>
      </c>
      <c r="Q3984" s="585"/>
      <c r="R3984" s="585"/>
      <c r="S3984" s="814"/>
      <c r="T3984" s="814"/>
      <c r="U3984" s="814"/>
      <c r="V3984" s="814"/>
    </row>
    <row r="3985" spans="1:22" ht="15.75" hidden="1" customHeight="1" thickBot="1" x14ac:dyDescent="0.25">
      <c r="A3985" s="580" t="str">
        <f t="shared" si="331"/>
        <v/>
      </c>
      <c r="B3985" s="814"/>
      <c r="C3985" s="814"/>
      <c r="D3985" s="814"/>
      <c r="E3985" s="814"/>
      <c r="F3985" s="814"/>
      <c r="G3985" s="814"/>
      <c r="H3985" s="814"/>
      <c r="I3985" s="814"/>
      <c r="J3985" s="814"/>
      <c r="K3985" s="814"/>
      <c r="L3985" s="814"/>
      <c r="M3985" s="814"/>
      <c r="N3985" s="814"/>
      <c r="O3985" s="579">
        <f t="shared" si="329"/>
        <v>0</v>
      </c>
      <c r="P3985" s="585" t="e">
        <f t="shared" si="330"/>
        <v>#N/A</v>
      </c>
      <c r="Q3985" s="585"/>
      <c r="R3985" s="585"/>
      <c r="S3985" s="814"/>
      <c r="T3985" s="814"/>
      <c r="U3985" s="814"/>
      <c r="V3985" s="814"/>
    </row>
    <row r="3986" spans="1:22" ht="15.75" hidden="1" customHeight="1" thickBot="1" x14ac:dyDescent="0.25">
      <c r="A3986" s="580" t="str">
        <f t="shared" si="331"/>
        <v/>
      </c>
      <c r="B3986" s="814"/>
      <c r="C3986" s="814"/>
      <c r="D3986" s="814"/>
      <c r="E3986" s="814"/>
      <c r="F3986" s="814"/>
      <c r="G3986" s="814"/>
      <c r="H3986" s="814"/>
      <c r="I3986" s="814"/>
      <c r="J3986" s="814"/>
      <c r="K3986" s="814"/>
      <c r="L3986" s="814"/>
      <c r="M3986" s="814"/>
      <c r="N3986" s="814"/>
      <c r="O3986" s="579">
        <f t="shared" si="329"/>
        <v>0</v>
      </c>
      <c r="P3986" s="585" t="e">
        <f t="shared" si="330"/>
        <v>#N/A</v>
      </c>
      <c r="Q3986" s="585"/>
      <c r="R3986" s="585"/>
      <c r="S3986" s="814"/>
      <c r="T3986" s="814"/>
      <c r="U3986" s="814"/>
      <c r="V3986" s="814"/>
    </row>
    <row r="3987" spans="1:22" ht="15.75" hidden="1" customHeight="1" thickBot="1" x14ac:dyDescent="0.25">
      <c r="A3987" s="580" t="str">
        <f t="shared" si="331"/>
        <v/>
      </c>
      <c r="B3987" s="814"/>
      <c r="C3987" s="814"/>
      <c r="D3987" s="814"/>
      <c r="E3987" s="814"/>
      <c r="F3987" s="814"/>
      <c r="G3987" s="814"/>
      <c r="H3987" s="814"/>
      <c r="I3987" s="814"/>
      <c r="J3987" s="814"/>
      <c r="K3987" s="814"/>
      <c r="L3987" s="814"/>
      <c r="M3987" s="814"/>
      <c r="N3987" s="814"/>
      <c r="O3987" s="579">
        <f t="shared" si="329"/>
        <v>0</v>
      </c>
      <c r="P3987" s="585" t="e">
        <f t="shared" si="330"/>
        <v>#N/A</v>
      </c>
      <c r="Q3987" s="585"/>
      <c r="R3987" s="585"/>
      <c r="S3987" s="814"/>
      <c r="T3987" s="814"/>
      <c r="U3987" s="814"/>
      <c r="V3987" s="814"/>
    </row>
    <row r="3988" spans="1:22" ht="15.75" hidden="1" customHeight="1" thickBot="1" x14ac:dyDescent="0.25">
      <c r="A3988" s="580" t="str">
        <f t="shared" si="331"/>
        <v/>
      </c>
      <c r="B3988" s="814"/>
      <c r="C3988" s="814"/>
      <c r="D3988" s="814"/>
      <c r="E3988" s="814"/>
      <c r="F3988" s="814"/>
      <c r="G3988" s="814"/>
      <c r="H3988" s="814"/>
      <c r="I3988" s="814"/>
      <c r="J3988" s="814"/>
      <c r="K3988" s="814"/>
      <c r="L3988" s="814"/>
      <c r="M3988" s="814"/>
      <c r="N3988" s="814"/>
      <c r="O3988" s="579">
        <f t="shared" si="329"/>
        <v>0</v>
      </c>
      <c r="P3988" s="585" t="e">
        <f t="shared" si="330"/>
        <v>#N/A</v>
      </c>
      <c r="Q3988" s="585"/>
      <c r="R3988" s="585"/>
      <c r="S3988" s="814"/>
      <c r="T3988" s="814"/>
      <c r="U3988" s="814"/>
      <c r="V3988" s="814"/>
    </row>
    <row r="3989" spans="1:22" ht="15.75" hidden="1" customHeight="1" thickBot="1" x14ac:dyDescent="0.25">
      <c r="A3989" s="580" t="str">
        <f t="shared" si="331"/>
        <v/>
      </c>
      <c r="B3989" s="814"/>
      <c r="C3989" s="814"/>
      <c r="D3989" s="814"/>
      <c r="E3989" s="814"/>
      <c r="F3989" s="814"/>
      <c r="G3989" s="814"/>
      <c r="H3989" s="814"/>
      <c r="I3989" s="814"/>
      <c r="J3989" s="814"/>
      <c r="K3989" s="814"/>
      <c r="L3989" s="814"/>
      <c r="M3989" s="814"/>
      <c r="N3989" s="814"/>
      <c r="O3989" s="579">
        <f t="shared" si="329"/>
        <v>0</v>
      </c>
      <c r="P3989" s="585" t="e">
        <f t="shared" si="330"/>
        <v>#N/A</v>
      </c>
      <c r="Q3989" s="585"/>
      <c r="R3989" s="585"/>
      <c r="S3989" s="814"/>
      <c r="T3989" s="814"/>
      <c r="U3989" s="814"/>
      <c r="V3989" s="814"/>
    </row>
    <row r="3990" spans="1:22" ht="15.75" hidden="1" customHeight="1" thickBot="1" x14ac:dyDescent="0.25">
      <c r="A3990" s="580" t="str">
        <f t="shared" si="331"/>
        <v/>
      </c>
      <c r="B3990" s="814"/>
      <c r="C3990" s="814"/>
      <c r="D3990" s="814"/>
      <c r="E3990" s="814"/>
      <c r="F3990" s="814"/>
      <c r="G3990" s="814"/>
      <c r="H3990" s="814"/>
      <c r="I3990" s="814"/>
      <c r="J3990" s="814"/>
      <c r="K3990" s="814"/>
      <c r="L3990" s="814"/>
      <c r="M3990" s="814"/>
      <c r="N3990" s="814"/>
      <c r="O3990" s="579">
        <f t="shared" si="329"/>
        <v>0</v>
      </c>
      <c r="P3990" s="585" t="e">
        <f t="shared" si="330"/>
        <v>#N/A</v>
      </c>
      <c r="Q3990" s="585"/>
      <c r="R3990" s="585"/>
      <c r="S3990" s="814"/>
      <c r="T3990" s="814"/>
      <c r="U3990" s="814"/>
      <c r="V3990" s="814"/>
    </row>
    <row r="3991" spans="1:22" ht="15.75" hidden="1" customHeight="1" thickBot="1" x14ac:dyDescent="0.25">
      <c r="A3991" s="580" t="str">
        <f t="shared" si="331"/>
        <v/>
      </c>
      <c r="B3991" s="814"/>
      <c r="C3991" s="814"/>
      <c r="D3991" s="814"/>
      <c r="E3991" s="814"/>
      <c r="F3991" s="814"/>
      <c r="G3991" s="814"/>
      <c r="H3991" s="814"/>
      <c r="I3991" s="814"/>
      <c r="J3991" s="814"/>
      <c r="K3991" s="814"/>
      <c r="L3991" s="814"/>
      <c r="M3991" s="814"/>
      <c r="N3991" s="814"/>
      <c r="O3991" s="579">
        <f t="shared" si="329"/>
        <v>0</v>
      </c>
      <c r="P3991" s="585" t="e">
        <f t="shared" si="330"/>
        <v>#N/A</v>
      </c>
      <c r="Q3991" s="585"/>
      <c r="R3991" s="585"/>
      <c r="S3991" s="814"/>
      <c r="T3991" s="814"/>
      <c r="U3991" s="814"/>
      <c r="V3991" s="814"/>
    </row>
    <row r="3992" spans="1:22" ht="15.75" hidden="1" customHeight="1" thickBot="1" x14ac:dyDescent="0.25">
      <c r="A3992" s="580" t="str">
        <f t="shared" si="331"/>
        <v/>
      </c>
      <c r="B3992" s="814"/>
      <c r="C3992" s="814"/>
      <c r="D3992" s="814"/>
      <c r="E3992" s="814"/>
      <c r="F3992" s="814"/>
      <c r="G3992" s="814"/>
      <c r="H3992" s="814"/>
      <c r="I3992" s="814"/>
      <c r="J3992" s="814"/>
      <c r="K3992" s="814"/>
      <c r="L3992" s="814"/>
      <c r="M3992" s="814"/>
      <c r="N3992" s="814"/>
      <c r="O3992" s="579">
        <f t="shared" si="329"/>
        <v>0</v>
      </c>
      <c r="P3992" s="585" t="e">
        <f t="shared" si="330"/>
        <v>#N/A</v>
      </c>
      <c r="Q3992" s="585"/>
      <c r="R3992" s="585"/>
      <c r="S3992" s="814"/>
      <c r="T3992" s="814"/>
      <c r="U3992" s="814"/>
      <c r="V3992" s="814"/>
    </row>
    <row r="3993" spans="1:22" ht="15.75" hidden="1" customHeight="1" thickBot="1" x14ac:dyDescent="0.25">
      <c r="A3993" s="580" t="str">
        <f t="shared" si="331"/>
        <v/>
      </c>
      <c r="B3993" s="814"/>
      <c r="C3993" s="814"/>
      <c r="D3993" s="814"/>
      <c r="E3993" s="814"/>
      <c r="F3993" s="814"/>
      <c r="G3993" s="814"/>
      <c r="H3993" s="814"/>
      <c r="I3993" s="814"/>
      <c r="J3993" s="814"/>
      <c r="K3993" s="814"/>
      <c r="L3993" s="814"/>
      <c r="M3993" s="814"/>
      <c r="N3993" s="814"/>
      <c r="O3993" s="579">
        <f t="shared" si="329"/>
        <v>0</v>
      </c>
      <c r="P3993" s="585" t="e">
        <f t="shared" si="330"/>
        <v>#N/A</v>
      </c>
      <c r="Q3993" s="585"/>
      <c r="R3993" s="585"/>
      <c r="S3993" s="814"/>
      <c r="T3993" s="814"/>
      <c r="U3993" s="814"/>
      <c r="V3993" s="814"/>
    </row>
    <row r="3994" spans="1:22" ht="15.75" hidden="1" customHeight="1" thickBot="1" x14ac:dyDescent="0.25">
      <c r="A3994" s="580" t="str">
        <f t="shared" si="331"/>
        <v/>
      </c>
      <c r="B3994" s="814"/>
      <c r="C3994" s="814"/>
      <c r="D3994" s="814"/>
      <c r="E3994" s="814"/>
      <c r="F3994" s="814"/>
      <c r="G3994" s="814"/>
      <c r="H3994" s="814"/>
      <c r="I3994" s="814"/>
      <c r="J3994" s="814"/>
      <c r="K3994" s="814"/>
      <c r="L3994" s="814"/>
      <c r="M3994" s="814"/>
      <c r="N3994" s="814"/>
      <c r="O3994" s="579">
        <f t="shared" si="329"/>
        <v>0</v>
      </c>
      <c r="P3994" s="585" t="e">
        <f t="shared" si="330"/>
        <v>#N/A</v>
      </c>
      <c r="Q3994" s="585"/>
      <c r="R3994" s="585"/>
      <c r="S3994" s="814"/>
      <c r="T3994" s="814"/>
      <c r="U3994" s="814"/>
      <c r="V3994" s="814"/>
    </row>
    <row r="3995" spans="1:22" ht="15.75" hidden="1" customHeight="1" thickBot="1" x14ac:dyDescent="0.25">
      <c r="A3995" s="580" t="str">
        <f t="shared" si="331"/>
        <v/>
      </c>
      <c r="B3995" s="814"/>
      <c r="C3995" s="814"/>
      <c r="D3995" s="814"/>
      <c r="E3995" s="814"/>
      <c r="F3995" s="814"/>
      <c r="G3995" s="814"/>
      <c r="H3995" s="814"/>
      <c r="I3995" s="814"/>
      <c r="J3995" s="814"/>
      <c r="K3995" s="814"/>
      <c r="L3995" s="814"/>
      <c r="M3995" s="814"/>
      <c r="N3995" s="814"/>
      <c r="O3995" s="579">
        <f t="shared" si="329"/>
        <v>0</v>
      </c>
      <c r="P3995" s="585" t="e">
        <f t="shared" si="330"/>
        <v>#N/A</v>
      </c>
      <c r="Q3995" s="585"/>
      <c r="R3995" s="585"/>
      <c r="S3995" s="814"/>
      <c r="T3995" s="814"/>
      <c r="U3995" s="814"/>
      <c r="V3995" s="814"/>
    </row>
    <row r="3996" spans="1:22" ht="15.75" hidden="1" customHeight="1" thickBot="1" x14ac:dyDescent="0.25">
      <c r="A3996" s="580" t="str">
        <f t="shared" si="331"/>
        <v/>
      </c>
      <c r="B3996" s="814"/>
      <c r="C3996" s="814"/>
      <c r="D3996" s="814"/>
      <c r="E3996" s="814"/>
      <c r="F3996" s="814"/>
      <c r="G3996" s="814"/>
      <c r="H3996" s="814"/>
      <c r="I3996" s="814"/>
      <c r="J3996" s="814"/>
      <c r="K3996" s="814"/>
      <c r="L3996" s="814"/>
      <c r="M3996" s="814"/>
      <c r="N3996" s="814"/>
      <c r="O3996" s="579">
        <f t="shared" si="329"/>
        <v>0</v>
      </c>
      <c r="P3996" s="585" t="e">
        <f t="shared" si="330"/>
        <v>#N/A</v>
      </c>
      <c r="Q3996" s="585"/>
      <c r="R3996" s="585"/>
      <c r="S3996" s="814"/>
      <c r="T3996" s="814"/>
      <c r="U3996" s="814"/>
      <c r="V3996" s="814"/>
    </row>
    <row r="3997" spans="1:22" ht="15.75" hidden="1" customHeight="1" thickBot="1" x14ac:dyDescent="0.25">
      <c r="A3997" s="580" t="str">
        <f t="shared" si="331"/>
        <v/>
      </c>
      <c r="B3997" s="814"/>
      <c r="C3997" s="814"/>
      <c r="D3997" s="814"/>
      <c r="E3997" s="814"/>
      <c r="F3997" s="814"/>
      <c r="G3997" s="814"/>
      <c r="H3997" s="814"/>
      <c r="I3997" s="814"/>
      <c r="J3997" s="814"/>
      <c r="K3997" s="814"/>
      <c r="L3997" s="814"/>
      <c r="M3997" s="814"/>
      <c r="N3997" s="814"/>
      <c r="O3997" s="579">
        <f t="shared" si="329"/>
        <v>0</v>
      </c>
      <c r="P3997" s="585" t="e">
        <f t="shared" si="330"/>
        <v>#N/A</v>
      </c>
      <c r="Q3997" s="585"/>
      <c r="R3997" s="585"/>
      <c r="S3997" s="814"/>
      <c r="T3997" s="814"/>
      <c r="U3997" s="814"/>
      <c r="V3997" s="814"/>
    </row>
    <row r="3998" spans="1:22" ht="15.75" hidden="1" customHeight="1" thickBot="1" x14ac:dyDescent="0.25">
      <c r="A3998" s="580" t="str">
        <f t="shared" si="331"/>
        <v/>
      </c>
      <c r="B3998" s="814"/>
      <c r="C3998" s="814"/>
      <c r="D3998" s="814"/>
      <c r="E3998" s="814"/>
      <c r="F3998" s="814"/>
      <c r="G3998" s="814"/>
      <c r="H3998" s="814"/>
      <c r="I3998" s="814"/>
      <c r="J3998" s="814"/>
      <c r="K3998" s="814"/>
      <c r="L3998" s="814"/>
      <c r="M3998" s="814"/>
      <c r="N3998" s="814"/>
      <c r="O3998" s="579">
        <f t="shared" si="329"/>
        <v>0</v>
      </c>
      <c r="P3998" s="585" t="e">
        <f t="shared" si="330"/>
        <v>#N/A</v>
      </c>
      <c r="Q3998" s="585"/>
      <c r="R3998" s="585"/>
      <c r="S3998" s="814"/>
      <c r="T3998" s="814"/>
      <c r="U3998" s="814"/>
      <c r="V3998" s="814"/>
    </row>
    <row r="3999" spans="1:22" ht="15.75" hidden="1" customHeight="1" thickBot="1" x14ac:dyDescent="0.25">
      <c r="A3999" s="580" t="str">
        <f t="shared" si="331"/>
        <v/>
      </c>
      <c r="B3999" s="814"/>
      <c r="C3999" s="814"/>
      <c r="D3999" s="814"/>
      <c r="E3999" s="814"/>
      <c r="F3999" s="814"/>
      <c r="G3999" s="814"/>
      <c r="H3999" s="814"/>
      <c r="I3999" s="814"/>
      <c r="J3999" s="814"/>
      <c r="K3999" s="814"/>
      <c r="L3999" s="814"/>
      <c r="M3999" s="814"/>
      <c r="N3999" s="814"/>
      <c r="O3999" s="579">
        <f t="shared" si="329"/>
        <v>0</v>
      </c>
      <c r="P3999" s="585" t="e">
        <f t="shared" si="330"/>
        <v>#N/A</v>
      </c>
      <c r="Q3999" s="585"/>
      <c r="R3999" s="585"/>
      <c r="S3999" s="814"/>
      <c r="T3999" s="814"/>
      <c r="U3999" s="814"/>
      <c r="V3999" s="814"/>
    </row>
    <row r="4000" spans="1:22" ht="15.75" hidden="1" customHeight="1" thickBot="1" x14ac:dyDescent="0.25">
      <c r="A4000" s="580" t="str">
        <f t="shared" si="331"/>
        <v/>
      </c>
      <c r="B4000" s="814"/>
      <c r="C4000" s="814"/>
      <c r="D4000" s="814"/>
      <c r="E4000" s="814"/>
      <c r="F4000" s="814"/>
      <c r="G4000" s="814"/>
      <c r="H4000" s="814"/>
      <c r="I4000" s="814"/>
      <c r="J4000" s="814"/>
      <c r="K4000" s="814"/>
      <c r="L4000" s="814"/>
      <c r="M4000" s="814"/>
      <c r="N4000" s="814"/>
      <c r="O4000" s="579">
        <f t="shared" si="329"/>
        <v>0</v>
      </c>
      <c r="P4000" s="585" t="e">
        <f t="shared" si="330"/>
        <v>#N/A</v>
      </c>
      <c r="Q4000" s="585"/>
      <c r="R4000" s="585"/>
      <c r="S4000" s="814"/>
      <c r="T4000" s="814"/>
      <c r="U4000" s="814"/>
      <c r="V4000" s="814"/>
    </row>
    <row r="4001" spans="1:22" ht="15.75" hidden="1" customHeight="1" thickBot="1" x14ac:dyDescent="0.25">
      <c r="A4001" s="580" t="str">
        <f t="shared" si="331"/>
        <v/>
      </c>
      <c r="B4001" s="814"/>
      <c r="C4001" s="814"/>
      <c r="D4001" s="814"/>
      <c r="E4001" s="814"/>
      <c r="F4001" s="814"/>
      <c r="G4001" s="814"/>
      <c r="H4001" s="814"/>
      <c r="I4001" s="814"/>
      <c r="J4001" s="814"/>
      <c r="K4001" s="814"/>
      <c r="L4001" s="814"/>
      <c r="M4001" s="814"/>
      <c r="N4001" s="814"/>
      <c r="O4001" s="579">
        <f t="shared" si="329"/>
        <v>0</v>
      </c>
      <c r="P4001" s="585" t="e">
        <f t="shared" si="330"/>
        <v>#N/A</v>
      </c>
      <c r="Q4001" s="585"/>
      <c r="R4001" s="585"/>
      <c r="S4001" s="814"/>
      <c r="T4001" s="814"/>
      <c r="U4001" s="814"/>
      <c r="V4001" s="814"/>
    </row>
    <row r="4002" spans="1:22" ht="15.75" hidden="1" customHeight="1" thickBot="1" x14ac:dyDescent="0.25">
      <c r="A4002" s="580" t="str">
        <f t="shared" si="331"/>
        <v/>
      </c>
      <c r="B4002" s="814"/>
      <c r="C4002" s="814"/>
      <c r="D4002" s="814"/>
      <c r="E4002" s="814"/>
      <c r="F4002" s="814"/>
      <c r="G4002" s="814"/>
      <c r="H4002" s="814"/>
      <c r="I4002" s="814"/>
      <c r="J4002" s="814"/>
      <c r="K4002" s="814"/>
      <c r="L4002" s="814"/>
      <c r="M4002" s="814"/>
      <c r="N4002" s="814"/>
      <c r="O4002" s="579">
        <f t="shared" si="329"/>
        <v>0</v>
      </c>
      <c r="P4002" s="585" t="e">
        <f t="shared" si="330"/>
        <v>#N/A</v>
      </c>
      <c r="Q4002" s="585"/>
      <c r="R4002" s="585"/>
      <c r="S4002" s="814"/>
      <c r="T4002" s="814"/>
      <c r="U4002" s="814"/>
      <c r="V4002" s="814"/>
    </row>
    <row r="4003" spans="1:22" ht="15.75" hidden="1" customHeight="1" thickBot="1" x14ac:dyDescent="0.25">
      <c r="A4003" s="580" t="str">
        <f t="shared" si="331"/>
        <v/>
      </c>
      <c r="B4003" s="814"/>
      <c r="C4003" s="814"/>
      <c r="D4003" s="814"/>
      <c r="E4003" s="814"/>
      <c r="F4003" s="814"/>
      <c r="G4003" s="814"/>
      <c r="H4003" s="814"/>
      <c r="I4003" s="814"/>
      <c r="J4003" s="814"/>
      <c r="K4003" s="814"/>
      <c r="L4003" s="814"/>
      <c r="M4003" s="814"/>
      <c r="N4003" s="814"/>
      <c r="O4003" s="579">
        <f t="shared" si="329"/>
        <v>0</v>
      </c>
      <c r="P4003" s="585" t="e">
        <f t="shared" si="330"/>
        <v>#N/A</v>
      </c>
      <c r="Q4003" s="585"/>
      <c r="R4003" s="585"/>
      <c r="S4003" s="814"/>
      <c r="T4003" s="814"/>
      <c r="U4003" s="814"/>
      <c r="V4003" s="814"/>
    </row>
    <row r="4004" spans="1:22" ht="15.75" hidden="1" customHeight="1" thickBot="1" x14ac:dyDescent="0.25">
      <c r="A4004" s="580" t="str">
        <f t="shared" si="331"/>
        <v/>
      </c>
      <c r="B4004" s="814"/>
      <c r="C4004" s="814"/>
      <c r="D4004" s="814"/>
      <c r="E4004" s="814"/>
      <c r="F4004" s="814"/>
      <c r="G4004" s="814"/>
      <c r="H4004" s="814"/>
      <c r="I4004" s="814"/>
      <c r="J4004" s="814"/>
      <c r="K4004" s="814"/>
      <c r="L4004" s="814"/>
      <c r="M4004" s="814"/>
      <c r="N4004" s="814"/>
      <c r="O4004" s="579">
        <f t="shared" si="329"/>
        <v>0</v>
      </c>
      <c r="P4004" s="585" t="e">
        <f t="shared" si="330"/>
        <v>#N/A</v>
      </c>
      <c r="Q4004" s="585"/>
      <c r="R4004" s="585"/>
      <c r="S4004" s="814"/>
      <c r="T4004" s="814"/>
      <c r="U4004" s="814"/>
      <c r="V4004" s="814"/>
    </row>
    <row r="4005" spans="1:22" ht="15.75" hidden="1" customHeight="1" thickBot="1" x14ac:dyDescent="0.25">
      <c r="A4005" s="580" t="str">
        <f t="shared" si="331"/>
        <v/>
      </c>
      <c r="B4005" s="814"/>
      <c r="C4005" s="814"/>
      <c r="D4005" s="814"/>
      <c r="E4005" s="814"/>
      <c r="F4005" s="814"/>
      <c r="G4005" s="814"/>
      <c r="H4005" s="814"/>
      <c r="I4005" s="814"/>
      <c r="J4005" s="814"/>
      <c r="K4005" s="814"/>
      <c r="L4005" s="814"/>
      <c r="M4005" s="814"/>
      <c r="N4005" s="814"/>
      <c r="O4005" s="579">
        <f t="shared" si="329"/>
        <v>0</v>
      </c>
      <c r="P4005" s="585" t="e">
        <f t="shared" si="330"/>
        <v>#N/A</v>
      </c>
      <c r="Q4005" s="585"/>
      <c r="R4005" s="585"/>
      <c r="S4005" s="814"/>
      <c r="T4005" s="814"/>
      <c r="U4005" s="814"/>
      <c r="V4005" s="814"/>
    </row>
    <row r="4006" spans="1:22" ht="15.75" hidden="1" customHeight="1" thickBot="1" x14ac:dyDescent="0.25">
      <c r="A4006" s="580" t="str">
        <f t="shared" si="331"/>
        <v/>
      </c>
      <c r="B4006" s="814"/>
      <c r="C4006" s="814"/>
      <c r="D4006" s="814"/>
      <c r="E4006" s="814"/>
      <c r="F4006" s="814"/>
      <c r="G4006" s="814"/>
      <c r="H4006" s="814"/>
      <c r="I4006" s="814"/>
      <c r="J4006" s="814"/>
      <c r="K4006" s="814"/>
      <c r="L4006" s="814"/>
      <c r="M4006" s="814"/>
      <c r="N4006" s="814"/>
      <c r="O4006" s="579">
        <f t="shared" si="329"/>
        <v>0</v>
      </c>
      <c r="P4006" s="585" t="e">
        <f t="shared" si="330"/>
        <v>#N/A</v>
      </c>
      <c r="Q4006" s="585"/>
      <c r="R4006" s="585"/>
      <c r="S4006" s="814"/>
      <c r="T4006" s="814"/>
      <c r="U4006" s="814"/>
      <c r="V4006" s="814"/>
    </row>
    <row r="4007" spans="1:22" ht="15.75" hidden="1" customHeight="1" thickBot="1" x14ac:dyDescent="0.25">
      <c r="A4007" s="580" t="str">
        <f t="shared" si="331"/>
        <v/>
      </c>
      <c r="B4007" s="814"/>
      <c r="C4007" s="814"/>
      <c r="D4007" s="814"/>
      <c r="E4007" s="814"/>
      <c r="F4007" s="814"/>
      <c r="G4007" s="814"/>
      <c r="H4007" s="814"/>
      <c r="I4007" s="814"/>
      <c r="J4007" s="814"/>
      <c r="K4007" s="814"/>
      <c r="L4007" s="814"/>
      <c r="M4007" s="814"/>
      <c r="N4007" s="814"/>
      <c r="O4007" s="579">
        <f t="shared" si="329"/>
        <v>0</v>
      </c>
      <c r="P4007" s="585" t="e">
        <f t="shared" si="330"/>
        <v>#N/A</v>
      </c>
      <c r="Q4007" s="585"/>
      <c r="R4007" s="585"/>
      <c r="S4007" s="814"/>
      <c r="T4007" s="814"/>
      <c r="U4007" s="814"/>
      <c r="V4007" s="814"/>
    </row>
    <row r="4008" spans="1:22" ht="15.75" hidden="1" customHeight="1" thickBot="1" x14ac:dyDescent="0.25">
      <c r="A4008" s="580" t="str">
        <f t="shared" si="331"/>
        <v/>
      </c>
      <c r="B4008" s="814"/>
      <c r="C4008" s="814"/>
      <c r="D4008" s="814"/>
      <c r="E4008" s="814"/>
      <c r="F4008" s="814"/>
      <c r="G4008" s="814"/>
      <c r="H4008" s="814"/>
      <c r="I4008" s="814"/>
      <c r="J4008" s="814"/>
      <c r="K4008" s="814"/>
      <c r="L4008" s="814"/>
      <c r="M4008" s="814"/>
      <c r="N4008" s="814"/>
      <c r="O4008" s="579">
        <f t="shared" si="329"/>
        <v>0</v>
      </c>
      <c r="P4008" s="585" t="e">
        <f t="shared" si="330"/>
        <v>#N/A</v>
      </c>
      <c r="Q4008" s="585"/>
      <c r="R4008" s="585"/>
      <c r="S4008" s="814"/>
      <c r="T4008" s="814"/>
      <c r="U4008" s="814"/>
      <c r="V4008" s="814"/>
    </row>
    <row r="4009" spans="1:22" ht="15.75" hidden="1" customHeight="1" thickBot="1" x14ac:dyDescent="0.25">
      <c r="A4009" s="580" t="str">
        <f t="shared" si="331"/>
        <v/>
      </c>
      <c r="B4009" s="814"/>
      <c r="C4009" s="814"/>
      <c r="D4009" s="814"/>
      <c r="E4009" s="814"/>
      <c r="F4009" s="814"/>
      <c r="G4009" s="814"/>
      <c r="H4009" s="814"/>
      <c r="I4009" s="814"/>
      <c r="J4009" s="814"/>
      <c r="K4009" s="814"/>
      <c r="L4009" s="814"/>
      <c r="M4009" s="814"/>
      <c r="N4009" s="814"/>
      <c r="O4009" s="579">
        <f t="shared" si="329"/>
        <v>0</v>
      </c>
      <c r="P4009" s="585" t="e">
        <f t="shared" si="330"/>
        <v>#N/A</v>
      </c>
      <c r="Q4009" s="585"/>
      <c r="R4009" s="585"/>
      <c r="S4009" s="814"/>
      <c r="T4009" s="814"/>
      <c r="U4009" s="814"/>
      <c r="V4009" s="814"/>
    </row>
    <row r="4010" spans="1:22" ht="15.75" hidden="1" customHeight="1" thickBot="1" x14ac:dyDescent="0.25">
      <c r="A4010" s="580" t="str">
        <f t="shared" si="331"/>
        <v/>
      </c>
      <c r="B4010" s="814"/>
      <c r="C4010" s="814"/>
      <c r="D4010" s="814"/>
      <c r="E4010" s="814"/>
      <c r="F4010" s="814"/>
      <c r="G4010" s="814"/>
      <c r="H4010" s="814"/>
      <c r="I4010" s="814"/>
      <c r="J4010" s="814"/>
      <c r="K4010" s="814"/>
      <c r="L4010" s="814"/>
      <c r="M4010" s="814"/>
      <c r="N4010" s="814"/>
      <c r="O4010" s="579">
        <f t="shared" si="329"/>
        <v>0</v>
      </c>
      <c r="P4010" s="585" t="e">
        <f t="shared" si="330"/>
        <v>#N/A</v>
      </c>
      <c r="Q4010" s="585"/>
      <c r="R4010" s="585"/>
      <c r="S4010" s="814"/>
      <c r="T4010" s="814"/>
      <c r="U4010" s="814"/>
      <c r="V4010" s="814"/>
    </row>
    <row r="4011" spans="1:22" ht="15.75" hidden="1" customHeight="1" thickBot="1" x14ac:dyDescent="0.25">
      <c r="A4011" s="580" t="str">
        <f t="shared" si="331"/>
        <v/>
      </c>
      <c r="B4011" s="814"/>
      <c r="C4011" s="814"/>
      <c r="D4011" s="814"/>
      <c r="E4011" s="814"/>
      <c r="F4011" s="814"/>
      <c r="G4011" s="814"/>
      <c r="H4011" s="814"/>
      <c r="I4011" s="814"/>
      <c r="J4011" s="814"/>
      <c r="K4011" s="814"/>
      <c r="L4011" s="814"/>
      <c r="M4011" s="814"/>
      <c r="N4011" s="814"/>
      <c r="O4011" s="579">
        <f t="shared" si="329"/>
        <v>0</v>
      </c>
      <c r="P4011" s="585" t="e">
        <f t="shared" si="330"/>
        <v>#N/A</v>
      </c>
      <c r="Q4011" s="585"/>
      <c r="R4011" s="585"/>
      <c r="S4011" s="814"/>
      <c r="T4011" s="814"/>
      <c r="U4011" s="814"/>
      <c r="V4011" s="814"/>
    </row>
    <row r="4012" spans="1:22" ht="15.75" hidden="1" customHeight="1" thickBot="1" x14ac:dyDescent="0.25">
      <c r="A4012" s="580" t="str">
        <f t="shared" si="331"/>
        <v/>
      </c>
      <c r="B4012" s="814"/>
      <c r="C4012" s="814"/>
      <c r="D4012" s="814"/>
      <c r="E4012" s="814"/>
      <c r="F4012" s="814"/>
      <c r="G4012" s="814"/>
      <c r="H4012" s="814"/>
      <c r="I4012" s="814"/>
      <c r="J4012" s="814"/>
      <c r="K4012" s="814"/>
      <c r="L4012" s="814"/>
      <c r="M4012" s="814"/>
      <c r="N4012" s="814"/>
      <c r="O4012" s="579">
        <f t="shared" si="329"/>
        <v>0</v>
      </c>
      <c r="P4012" s="585" t="e">
        <f t="shared" si="330"/>
        <v>#N/A</v>
      </c>
      <c r="Q4012" s="585"/>
      <c r="R4012" s="585"/>
      <c r="S4012" s="814"/>
      <c r="T4012" s="814"/>
      <c r="U4012" s="814"/>
      <c r="V4012" s="814"/>
    </row>
    <row r="4013" spans="1:22" ht="15.75" hidden="1" customHeight="1" thickBot="1" x14ac:dyDescent="0.25">
      <c r="A4013" s="580" t="str">
        <f t="shared" si="331"/>
        <v/>
      </c>
      <c r="B4013" s="814"/>
      <c r="C4013" s="814"/>
      <c r="D4013" s="814"/>
      <c r="E4013" s="814"/>
      <c r="F4013" s="814"/>
      <c r="G4013" s="814"/>
      <c r="H4013" s="814"/>
      <c r="I4013" s="814"/>
      <c r="J4013" s="814"/>
      <c r="K4013" s="814"/>
      <c r="L4013" s="814"/>
      <c r="M4013" s="814"/>
      <c r="N4013" s="814"/>
      <c r="O4013" s="579">
        <f t="shared" si="329"/>
        <v>0</v>
      </c>
      <c r="P4013" s="585" t="e">
        <f t="shared" si="330"/>
        <v>#N/A</v>
      </c>
      <c r="Q4013" s="585"/>
      <c r="R4013" s="585"/>
      <c r="S4013" s="814"/>
      <c r="T4013" s="814"/>
      <c r="U4013" s="814"/>
      <c r="V4013" s="814"/>
    </row>
    <row r="4014" spans="1:22" ht="15.75" hidden="1" customHeight="1" thickBot="1" x14ac:dyDescent="0.25">
      <c r="A4014" s="580" t="str">
        <f t="shared" si="331"/>
        <v/>
      </c>
      <c r="B4014" s="814"/>
      <c r="C4014" s="814"/>
      <c r="D4014" s="814"/>
      <c r="E4014" s="814"/>
      <c r="F4014" s="814"/>
      <c r="G4014" s="814"/>
      <c r="H4014" s="814"/>
      <c r="I4014" s="814"/>
      <c r="J4014" s="814"/>
      <c r="K4014" s="814"/>
      <c r="L4014" s="814"/>
      <c r="M4014" s="814"/>
      <c r="N4014" s="814"/>
      <c r="O4014" s="579">
        <f t="shared" si="329"/>
        <v>0</v>
      </c>
      <c r="P4014" s="585" t="e">
        <f t="shared" si="330"/>
        <v>#N/A</v>
      </c>
      <c r="Q4014" s="585"/>
      <c r="R4014" s="585"/>
      <c r="S4014" s="814"/>
      <c r="T4014" s="814"/>
      <c r="U4014" s="814"/>
      <c r="V4014" s="814"/>
    </row>
    <row r="4015" spans="1:22" ht="15.75" hidden="1" customHeight="1" thickBot="1" x14ac:dyDescent="0.25">
      <c r="A4015" s="580" t="str">
        <f t="shared" si="331"/>
        <v/>
      </c>
      <c r="B4015" s="814"/>
      <c r="C4015" s="814"/>
      <c r="D4015" s="814"/>
      <c r="E4015" s="814"/>
      <c r="F4015" s="814"/>
      <c r="G4015" s="814"/>
      <c r="H4015" s="814"/>
      <c r="I4015" s="814"/>
      <c r="J4015" s="814"/>
      <c r="K4015" s="814"/>
      <c r="L4015" s="814"/>
      <c r="M4015" s="814"/>
      <c r="N4015" s="814"/>
      <c r="O4015" s="579">
        <f t="shared" si="329"/>
        <v>0</v>
      </c>
      <c r="P4015" s="585" t="e">
        <f t="shared" si="330"/>
        <v>#N/A</v>
      </c>
      <c r="Q4015" s="585"/>
      <c r="R4015" s="585"/>
      <c r="S4015" s="814"/>
      <c r="T4015" s="814"/>
      <c r="U4015" s="814"/>
      <c r="V4015" s="814"/>
    </row>
    <row r="4016" spans="1:22" ht="15.75" hidden="1" customHeight="1" thickBot="1" x14ac:dyDescent="0.25">
      <c r="A4016" s="580" t="str">
        <f t="shared" si="331"/>
        <v/>
      </c>
      <c r="B4016" s="814"/>
      <c r="C4016" s="814"/>
      <c r="D4016" s="814"/>
      <c r="E4016" s="814"/>
      <c r="F4016" s="814"/>
      <c r="G4016" s="814"/>
      <c r="H4016" s="814"/>
      <c r="I4016" s="814"/>
      <c r="J4016" s="814"/>
      <c r="K4016" s="814"/>
      <c r="L4016" s="814"/>
      <c r="M4016" s="814"/>
      <c r="N4016" s="814"/>
      <c r="O4016" s="579">
        <f t="shared" si="329"/>
        <v>0</v>
      </c>
      <c r="P4016" s="585" t="e">
        <f t="shared" si="330"/>
        <v>#N/A</v>
      </c>
      <c r="Q4016" s="585"/>
      <c r="R4016" s="585"/>
      <c r="S4016" s="814"/>
      <c r="T4016" s="814"/>
      <c r="U4016" s="814"/>
      <c r="V4016" s="814"/>
    </row>
    <row r="4017" spans="1:22" ht="15.75" hidden="1" customHeight="1" thickBot="1" x14ac:dyDescent="0.25">
      <c r="A4017" s="580" t="str">
        <f t="shared" si="331"/>
        <v/>
      </c>
      <c r="B4017" s="814"/>
      <c r="C4017" s="814"/>
      <c r="D4017" s="814"/>
      <c r="E4017" s="814"/>
      <c r="F4017" s="814"/>
      <c r="G4017" s="814"/>
      <c r="H4017" s="814"/>
      <c r="I4017" s="814"/>
      <c r="J4017" s="814"/>
      <c r="K4017" s="814"/>
      <c r="L4017" s="814"/>
      <c r="M4017" s="814"/>
      <c r="N4017" s="814"/>
      <c r="O4017" s="579">
        <f t="shared" si="329"/>
        <v>0</v>
      </c>
      <c r="P4017" s="585" t="e">
        <f t="shared" si="330"/>
        <v>#N/A</v>
      </c>
      <c r="Q4017" s="585"/>
      <c r="R4017" s="585"/>
      <c r="S4017" s="814"/>
      <c r="T4017" s="814"/>
      <c r="U4017" s="814"/>
      <c r="V4017" s="814"/>
    </row>
    <row r="4018" spans="1:22" ht="15.75" hidden="1" customHeight="1" thickBot="1" x14ac:dyDescent="0.25">
      <c r="A4018" s="580" t="str">
        <f t="shared" si="331"/>
        <v/>
      </c>
      <c r="B4018" s="814"/>
      <c r="C4018" s="814"/>
      <c r="D4018" s="814"/>
      <c r="E4018" s="814"/>
      <c r="F4018" s="814"/>
      <c r="G4018" s="814"/>
      <c r="H4018" s="814"/>
      <c r="I4018" s="814"/>
      <c r="J4018" s="814"/>
      <c r="K4018" s="814"/>
      <c r="L4018" s="814"/>
      <c r="M4018" s="814"/>
      <c r="N4018" s="814"/>
      <c r="O4018" s="579">
        <f t="shared" si="329"/>
        <v>0</v>
      </c>
      <c r="P4018" s="585" t="e">
        <f t="shared" si="330"/>
        <v>#N/A</v>
      </c>
      <c r="Q4018" s="585"/>
      <c r="R4018" s="585"/>
      <c r="S4018" s="814"/>
      <c r="T4018" s="814"/>
      <c r="U4018" s="814"/>
      <c r="V4018" s="814"/>
    </row>
    <row r="4019" spans="1:22" ht="15.75" hidden="1" customHeight="1" thickBot="1" x14ac:dyDescent="0.25">
      <c r="A4019" s="580" t="str">
        <f t="shared" si="331"/>
        <v/>
      </c>
      <c r="B4019" s="814"/>
      <c r="C4019" s="814"/>
      <c r="D4019" s="814"/>
      <c r="E4019" s="814"/>
      <c r="F4019" s="814"/>
      <c r="G4019" s="814"/>
      <c r="H4019" s="814"/>
      <c r="I4019" s="814"/>
      <c r="J4019" s="814"/>
      <c r="K4019" s="814"/>
      <c r="L4019" s="814"/>
      <c r="M4019" s="814"/>
      <c r="N4019" s="814"/>
      <c r="O4019" s="579">
        <f t="shared" ref="O4019:O4082" si="332">ROUNDUP(IF(N4019="PENDANT",(VLOOKUP(L4019,$E$2:$I$9,5,FALSE)*M4019)),0)</f>
        <v>0</v>
      </c>
      <c r="P4019" s="585" t="e">
        <f t="shared" ref="P4019:P4082" si="333">ROUNDUP(VLOOKUP(L4019,$E$2:$I$9,5,FALSE)*M4019,0)</f>
        <v>#N/A</v>
      </c>
      <c r="Q4019" s="585"/>
      <c r="R4019" s="585"/>
      <c r="S4019" s="814"/>
      <c r="T4019" s="814"/>
      <c r="U4019" s="814"/>
      <c r="V4019" s="814"/>
    </row>
    <row r="4020" spans="1:22" ht="15.75" hidden="1" customHeight="1" thickBot="1" x14ac:dyDescent="0.25">
      <c r="A4020" s="580" t="str">
        <f t="shared" si="331"/>
        <v/>
      </c>
      <c r="B4020" s="814"/>
      <c r="C4020" s="814"/>
      <c r="D4020" s="814"/>
      <c r="E4020" s="814"/>
      <c r="F4020" s="814"/>
      <c r="G4020" s="814"/>
      <c r="H4020" s="814"/>
      <c r="I4020" s="814"/>
      <c r="J4020" s="814"/>
      <c r="K4020" s="814"/>
      <c r="L4020" s="814"/>
      <c r="M4020" s="814"/>
      <c r="N4020" s="814"/>
      <c r="O4020" s="579">
        <f t="shared" si="332"/>
        <v>0</v>
      </c>
      <c r="P4020" s="585" t="e">
        <f t="shared" si="333"/>
        <v>#N/A</v>
      </c>
      <c r="Q4020" s="585"/>
      <c r="R4020" s="585"/>
      <c r="S4020" s="814"/>
      <c r="T4020" s="814"/>
      <c r="U4020" s="814"/>
      <c r="V4020" s="814"/>
    </row>
    <row r="4021" spans="1:22" ht="15.75" hidden="1" customHeight="1" thickBot="1" x14ac:dyDescent="0.25">
      <c r="A4021" s="580" t="str">
        <f t="shared" si="331"/>
        <v/>
      </c>
      <c r="B4021" s="814"/>
      <c r="C4021" s="814"/>
      <c r="D4021" s="814"/>
      <c r="E4021" s="814"/>
      <c r="F4021" s="814"/>
      <c r="G4021" s="814"/>
      <c r="H4021" s="814"/>
      <c r="I4021" s="814"/>
      <c r="J4021" s="814"/>
      <c r="K4021" s="814"/>
      <c r="L4021" s="814"/>
      <c r="M4021" s="814"/>
      <c r="N4021" s="814"/>
      <c r="O4021" s="579">
        <f t="shared" si="332"/>
        <v>0</v>
      </c>
      <c r="P4021" s="585" t="e">
        <f t="shared" si="333"/>
        <v>#N/A</v>
      </c>
      <c r="Q4021" s="585"/>
      <c r="R4021" s="585"/>
      <c r="S4021" s="814"/>
      <c r="T4021" s="814"/>
      <c r="U4021" s="814"/>
      <c r="V4021" s="814"/>
    </row>
    <row r="4022" spans="1:22" ht="15.75" hidden="1" customHeight="1" thickBot="1" x14ac:dyDescent="0.25">
      <c r="A4022" s="580" t="str">
        <f t="shared" si="331"/>
        <v/>
      </c>
      <c r="B4022" s="814"/>
      <c r="C4022" s="814"/>
      <c r="D4022" s="814"/>
      <c r="E4022" s="814"/>
      <c r="F4022" s="814"/>
      <c r="G4022" s="814"/>
      <c r="H4022" s="814"/>
      <c r="I4022" s="814"/>
      <c r="J4022" s="814"/>
      <c r="K4022" s="814"/>
      <c r="L4022" s="814"/>
      <c r="M4022" s="814"/>
      <c r="N4022" s="814"/>
      <c r="O4022" s="579">
        <f t="shared" si="332"/>
        <v>0</v>
      </c>
      <c r="P4022" s="585" t="e">
        <f t="shared" si="333"/>
        <v>#N/A</v>
      </c>
      <c r="Q4022" s="585"/>
      <c r="R4022" s="585"/>
      <c r="S4022" s="814"/>
      <c r="T4022" s="814"/>
      <c r="U4022" s="814"/>
      <c r="V4022" s="814"/>
    </row>
    <row r="4023" spans="1:22" ht="15.75" hidden="1" customHeight="1" thickBot="1" x14ac:dyDescent="0.25">
      <c r="A4023" s="580" t="str">
        <f t="shared" si="331"/>
        <v/>
      </c>
      <c r="B4023" s="814"/>
      <c r="C4023" s="814"/>
      <c r="D4023" s="814"/>
      <c r="E4023" s="814"/>
      <c r="F4023" s="814"/>
      <c r="G4023" s="814"/>
      <c r="H4023" s="814"/>
      <c r="I4023" s="814"/>
      <c r="J4023" s="814"/>
      <c r="K4023" s="814"/>
      <c r="L4023" s="814"/>
      <c r="M4023" s="814"/>
      <c r="N4023" s="814"/>
      <c r="O4023" s="579">
        <f t="shared" si="332"/>
        <v>0</v>
      </c>
      <c r="P4023" s="585" t="e">
        <f t="shared" si="333"/>
        <v>#N/A</v>
      </c>
      <c r="Q4023" s="585"/>
      <c r="R4023" s="585"/>
      <c r="S4023" s="814"/>
      <c r="T4023" s="814"/>
      <c r="U4023" s="814"/>
      <c r="V4023" s="814"/>
    </row>
    <row r="4024" spans="1:22" ht="15.75" hidden="1" customHeight="1" thickBot="1" x14ac:dyDescent="0.25">
      <c r="A4024" s="580" t="str">
        <f t="shared" si="331"/>
        <v/>
      </c>
      <c r="B4024" s="814"/>
      <c r="C4024" s="814"/>
      <c r="D4024" s="814"/>
      <c r="E4024" s="814"/>
      <c r="F4024" s="814"/>
      <c r="G4024" s="814"/>
      <c r="H4024" s="814"/>
      <c r="I4024" s="814"/>
      <c r="J4024" s="814"/>
      <c r="K4024" s="814"/>
      <c r="L4024" s="814"/>
      <c r="M4024" s="814"/>
      <c r="N4024" s="814"/>
      <c r="O4024" s="579">
        <f t="shared" si="332"/>
        <v>0</v>
      </c>
      <c r="P4024" s="585" t="e">
        <f t="shared" si="333"/>
        <v>#N/A</v>
      </c>
      <c r="Q4024" s="585"/>
      <c r="R4024" s="585"/>
      <c r="S4024" s="814"/>
      <c r="T4024" s="814"/>
      <c r="U4024" s="814"/>
      <c r="V4024" s="814"/>
    </row>
    <row r="4025" spans="1:22" ht="15.75" hidden="1" customHeight="1" thickBot="1" x14ac:dyDescent="0.25">
      <c r="A4025" s="580" t="str">
        <f t="shared" si="331"/>
        <v/>
      </c>
      <c r="B4025" s="814"/>
      <c r="C4025" s="814"/>
      <c r="D4025" s="814"/>
      <c r="E4025" s="814"/>
      <c r="F4025" s="814"/>
      <c r="G4025" s="814"/>
      <c r="H4025" s="814"/>
      <c r="I4025" s="814"/>
      <c r="J4025" s="814"/>
      <c r="K4025" s="814"/>
      <c r="L4025" s="814"/>
      <c r="M4025" s="814"/>
      <c r="N4025" s="814"/>
      <c r="O4025" s="579">
        <f t="shared" si="332"/>
        <v>0</v>
      </c>
      <c r="P4025" s="585" t="e">
        <f t="shared" si="333"/>
        <v>#N/A</v>
      </c>
      <c r="Q4025" s="585"/>
      <c r="R4025" s="585"/>
      <c r="S4025" s="814"/>
      <c r="T4025" s="814"/>
      <c r="U4025" s="814"/>
      <c r="V4025" s="814"/>
    </row>
    <row r="4026" spans="1:22" ht="15.75" hidden="1" customHeight="1" thickBot="1" x14ac:dyDescent="0.25">
      <c r="A4026" s="580" t="str">
        <f t="shared" ref="A4026:A4089" si="334">CONCATENATE(C4026,G4026)</f>
        <v/>
      </c>
      <c r="B4026" s="814"/>
      <c r="C4026" s="814"/>
      <c r="D4026" s="814"/>
      <c r="E4026" s="814"/>
      <c r="F4026" s="814"/>
      <c r="G4026" s="814"/>
      <c r="H4026" s="814"/>
      <c r="I4026" s="814"/>
      <c r="J4026" s="814"/>
      <c r="K4026" s="814"/>
      <c r="L4026" s="814"/>
      <c r="M4026" s="814"/>
      <c r="N4026" s="814"/>
      <c r="O4026" s="579">
        <f t="shared" si="332"/>
        <v>0</v>
      </c>
      <c r="P4026" s="585" t="e">
        <f t="shared" si="333"/>
        <v>#N/A</v>
      </c>
      <c r="Q4026" s="585"/>
      <c r="R4026" s="585"/>
      <c r="S4026" s="814"/>
      <c r="T4026" s="814"/>
      <c r="U4026" s="814"/>
      <c r="V4026" s="814"/>
    </row>
    <row r="4027" spans="1:22" ht="15.75" hidden="1" customHeight="1" thickBot="1" x14ac:dyDescent="0.25">
      <c r="A4027" s="580" t="str">
        <f t="shared" si="334"/>
        <v/>
      </c>
      <c r="B4027" s="814"/>
      <c r="C4027" s="814"/>
      <c r="D4027" s="814"/>
      <c r="E4027" s="814"/>
      <c r="F4027" s="814"/>
      <c r="G4027" s="814"/>
      <c r="H4027" s="814"/>
      <c r="I4027" s="814"/>
      <c r="J4027" s="814"/>
      <c r="K4027" s="814"/>
      <c r="L4027" s="814"/>
      <c r="M4027" s="814"/>
      <c r="N4027" s="814"/>
      <c r="O4027" s="579">
        <f t="shared" si="332"/>
        <v>0</v>
      </c>
      <c r="P4027" s="585" t="e">
        <f t="shared" si="333"/>
        <v>#N/A</v>
      </c>
      <c r="Q4027" s="585"/>
      <c r="R4027" s="585"/>
      <c r="S4027" s="814"/>
      <c r="T4027" s="814"/>
      <c r="U4027" s="814"/>
      <c r="V4027" s="814"/>
    </row>
    <row r="4028" spans="1:22" ht="15.75" hidden="1" customHeight="1" thickBot="1" x14ac:dyDescent="0.25">
      <c r="A4028" s="580" t="str">
        <f t="shared" si="334"/>
        <v/>
      </c>
      <c r="B4028" s="814"/>
      <c r="C4028" s="814"/>
      <c r="D4028" s="814"/>
      <c r="E4028" s="814"/>
      <c r="F4028" s="814"/>
      <c r="G4028" s="814"/>
      <c r="H4028" s="814"/>
      <c r="I4028" s="814"/>
      <c r="J4028" s="814"/>
      <c r="K4028" s="814"/>
      <c r="L4028" s="814"/>
      <c r="M4028" s="814"/>
      <c r="N4028" s="814"/>
      <c r="O4028" s="579">
        <f t="shared" si="332"/>
        <v>0</v>
      </c>
      <c r="P4028" s="585" t="e">
        <f t="shared" si="333"/>
        <v>#N/A</v>
      </c>
      <c r="Q4028" s="585"/>
      <c r="R4028" s="585"/>
      <c r="S4028" s="814"/>
      <c r="T4028" s="814"/>
      <c r="U4028" s="814"/>
      <c r="V4028" s="814"/>
    </row>
    <row r="4029" spans="1:22" ht="15.75" hidden="1" customHeight="1" thickBot="1" x14ac:dyDescent="0.25">
      <c r="A4029" s="580" t="str">
        <f t="shared" si="334"/>
        <v/>
      </c>
      <c r="B4029" s="814"/>
      <c r="C4029" s="814"/>
      <c r="D4029" s="814"/>
      <c r="E4029" s="814"/>
      <c r="F4029" s="814"/>
      <c r="G4029" s="814"/>
      <c r="H4029" s="814"/>
      <c r="I4029" s="814"/>
      <c r="J4029" s="814"/>
      <c r="K4029" s="814"/>
      <c r="L4029" s="814"/>
      <c r="M4029" s="814"/>
      <c r="N4029" s="814"/>
      <c r="O4029" s="579">
        <f t="shared" si="332"/>
        <v>0</v>
      </c>
      <c r="P4029" s="585" t="e">
        <f t="shared" si="333"/>
        <v>#N/A</v>
      </c>
      <c r="Q4029" s="585"/>
      <c r="R4029" s="585"/>
      <c r="S4029" s="814"/>
      <c r="T4029" s="814"/>
      <c r="U4029" s="814"/>
      <c r="V4029" s="814"/>
    </row>
    <row r="4030" spans="1:22" ht="15.75" hidden="1" customHeight="1" thickBot="1" x14ac:dyDescent="0.25">
      <c r="A4030" s="580" t="str">
        <f t="shared" si="334"/>
        <v/>
      </c>
      <c r="B4030" s="814"/>
      <c r="C4030" s="814"/>
      <c r="D4030" s="814"/>
      <c r="E4030" s="814"/>
      <c r="F4030" s="814"/>
      <c r="G4030" s="814"/>
      <c r="H4030" s="814"/>
      <c r="I4030" s="814"/>
      <c r="J4030" s="814"/>
      <c r="K4030" s="814"/>
      <c r="L4030" s="814"/>
      <c r="M4030" s="814"/>
      <c r="N4030" s="814"/>
      <c r="O4030" s="579">
        <f t="shared" si="332"/>
        <v>0</v>
      </c>
      <c r="P4030" s="585" t="e">
        <f t="shared" si="333"/>
        <v>#N/A</v>
      </c>
      <c r="Q4030" s="585"/>
      <c r="R4030" s="585"/>
      <c r="S4030" s="814"/>
      <c r="T4030" s="814"/>
      <c r="U4030" s="814"/>
      <c r="V4030" s="814"/>
    </row>
    <row r="4031" spans="1:22" ht="15.75" hidden="1" customHeight="1" thickBot="1" x14ac:dyDescent="0.25">
      <c r="A4031" s="580" t="str">
        <f t="shared" si="334"/>
        <v/>
      </c>
      <c r="B4031" s="814"/>
      <c r="C4031" s="814"/>
      <c r="D4031" s="814"/>
      <c r="E4031" s="814"/>
      <c r="F4031" s="814"/>
      <c r="G4031" s="814"/>
      <c r="H4031" s="814"/>
      <c r="I4031" s="814"/>
      <c r="J4031" s="814"/>
      <c r="K4031" s="814"/>
      <c r="L4031" s="814"/>
      <c r="M4031" s="814"/>
      <c r="N4031" s="814"/>
      <c r="O4031" s="579">
        <f t="shared" si="332"/>
        <v>0</v>
      </c>
      <c r="P4031" s="585" t="e">
        <f t="shared" si="333"/>
        <v>#N/A</v>
      </c>
      <c r="Q4031" s="585"/>
      <c r="R4031" s="585"/>
      <c r="S4031" s="814"/>
      <c r="T4031" s="814"/>
      <c r="U4031" s="814"/>
      <c r="V4031" s="814"/>
    </row>
    <row r="4032" spans="1:22" ht="15.75" hidden="1" customHeight="1" thickBot="1" x14ac:dyDescent="0.25">
      <c r="A4032" s="580" t="str">
        <f t="shared" si="334"/>
        <v/>
      </c>
      <c r="B4032" s="814"/>
      <c r="C4032" s="814"/>
      <c r="D4032" s="814"/>
      <c r="E4032" s="814"/>
      <c r="F4032" s="814"/>
      <c r="G4032" s="814"/>
      <c r="H4032" s="814"/>
      <c r="I4032" s="814"/>
      <c r="J4032" s="814"/>
      <c r="K4032" s="814"/>
      <c r="L4032" s="814"/>
      <c r="M4032" s="814"/>
      <c r="N4032" s="814"/>
      <c r="O4032" s="579">
        <f t="shared" si="332"/>
        <v>0</v>
      </c>
      <c r="P4032" s="585" t="e">
        <f t="shared" si="333"/>
        <v>#N/A</v>
      </c>
      <c r="Q4032" s="585"/>
      <c r="R4032" s="585"/>
      <c r="S4032" s="814"/>
      <c r="T4032" s="814"/>
      <c r="U4032" s="814"/>
      <c r="V4032" s="814"/>
    </row>
    <row r="4033" spans="1:22" ht="15.75" hidden="1" customHeight="1" thickBot="1" x14ac:dyDescent="0.25">
      <c r="A4033" s="580" t="str">
        <f t="shared" si="334"/>
        <v/>
      </c>
      <c r="B4033" s="814"/>
      <c r="C4033" s="814"/>
      <c r="D4033" s="814"/>
      <c r="E4033" s="814"/>
      <c r="F4033" s="814"/>
      <c r="G4033" s="814"/>
      <c r="H4033" s="814"/>
      <c r="I4033" s="814"/>
      <c r="J4033" s="814"/>
      <c r="K4033" s="814"/>
      <c r="L4033" s="814"/>
      <c r="M4033" s="814"/>
      <c r="N4033" s="814"/>
      <c r="O4033" s="579">
        <f t="shared" si="332"/>
        <v>0</v>
      </c>
      <c r="P4033" s="585" t="e">
        <f t="shared" si="333"/>
        <v>#N/A</v>
      </c>
      <c r="Q4033" s="585"/>
      <c r="R4033" s="585"/>
      <c r="S4033" s="814"/>
      <c r="T4033" s="814"/>
      <c r="U4033" s="814"/>
      <c r="V4033" s="814"/>
    </row>
    <row r="4034" spans="1:22" ht="15.75" hidden="1" customHeight="1" thickBot="1" x14ac:dyDescent="0.25">
      <c r="A4034" s="580" t="str">
        <f t="shared" si="334"/>
        <v/>
      </c>
      <c r="B4034" s="814"/>
      <c r="C4034" s="814"/>
      <c r="D4034" s="814"/>
      <c r="E4034" s="814"/>
      <c r="F4034" s="814"/>
      <c r="G4034" s="814"/>
      <c r="H4034" s="814"/>
      <c r="I4034" s="814"/>
      <c r="J4034" s="814"/>
      <c r="K4034" s="814"/>
      <c r="L4034" s="814"/>
      <c r="M4034" s="814"/>
      <c r="N4034" s="814"/>
      <c r="O4034" s="579">
        <f t="shared" si="332"/>
        <v>0</v>
      </c>
      <c r="P4034" s="585" t="e">
        <f t="shared" si="333"/>
        <v>#N/A</v>
      </c>
      <c r="Q4034" s="585"/>
      <c r="R4034" s="585"/>
      <c r="S4034" s="814"/>
      <c r="T4034" s="814"/>
      <c r="U4034" s="814"/>
      <c r="V4034" s="814"/>
    </row>
    <row r="4035" spans="1:22" ht="15.75" hidden="1" customHeight="1" thickBot="1" x14ac:dyDescent="0.25">
      <c r="A4035" s="580" t="str">
        <f t="shared" si="334"/>
        <v/>
      </c>
      <c r="B4035" s="814"/>
      <c r="C4035" s="814"/>
      <c r="D4035" s="814"/>
      <c r="E4035" s="814"/>
      <c r="F4035" s="814"/>
      <c r="G4035" s="814"/>
      <c r="H4035" s="814"/>
      <c r="I4035" s="814"/>
      <c r="J4035" s="814"/>
      <c r="K4035" s="814"/>
      <c r="L4035" s="814"/>
      <c r="M4035" s="814"/>
      <c r="N4035" s="814"/>
      <c r="O4035" s="579">
        <f t="shared" si="332"/>
        <v>0</v>
      </c>
      <c r="P4035" s="585" t="e">
        <f t="shared" si="333"/>
        <v>#N/A</v>
      </c>
      <c r="Q4035" s="585"/>
      <c r="R4035" s="585"/>
      <c r="S4035" s="814"/>
      <c r="T4035" s="814"/>
      <c r="U4035" s="814"/>
      <c r="V4035" s="814"/>
    </row>
    <row r="4036" spans="1:22" ht="15.75" hidden="1" customHeight="1" thickBot="1" x14ac:dyDescent="0.25">
      <c r="A4036" s="580" t="str">
        <f t="shared" si="334"/>
        <v/>
      </c>
      <c r="B4036" s="814"/>
      <c r="C4036" s="814"/>
      <c r="D4036" s="814"/>
      <c r="E4036" s="814"/>
      <c r="F4036" s="814"/>
      <c r="G4036" s="814"/>
      <c r="H4036" s="814"/>
      <c r="I4036" s="814"/>
      <c r="J4036" s="814"/>
      <c r="K4036" s="814"/>
      <c r="L4036" s="814"/>
      <c r="M4036" s="814"/>
      <c r="N4036" s="814"/>
      <c r="O4036" s="579">
        <f t="shared" si="332"/>
        <v>0</v>
      </c>
      <c r="P4036" s="585" t="e">
        <f t="shared" si="333"/>
        <v>#N/A</v>
      </c>
      <c r="Q4036" s="585"/>
      <c r="R4036" s="585"/>
      <c r="S4036" s="814"/>
      <c r="T4036" s="814"/>
      <c r="U4036" s="814"/>
      <c r="V4036" s="814"/>
    </row>
    <row r="4037" spans="1:22" ht="15.75" hidden="1" customHeight="1" thickBot="1" x14ac:dyDescent="0.25">
      <c r="A4037" s="580" t="str">
        <f t="shared" si="334"/>
        <v/>
      </c>
      <c r="B4037" s="814"/>
      <c r="C4037" s="814"/>
      <c r="D4037" s="814"/>
      <c r="E4037" s="814"/>
      <c r="F4037" s="814"/>
      <c r="G4037" s="814"/>
      <c r="H4037" s="814"/>
      <c r="I4037" s="814"/>
      <c r="J4037" s="814"/>
      <c r="K4037" s="814"/>
      <c r="L4037" s="814"/>
      <c r="M4037" s="814"/>
      <c r="N4037" s="814"/>
      <c r="O4037" s="579">
        <f t="shared" si="332"/>
        <v>0</v>
      </c>
      <c r="P4037" s="585" t="e">
        <f t="shared" si="333"/>
        <v>#N/A</v>
      </c>
      <c r="Q4037" s="585"/>
      <c r="R4037" s="585"/>
      <c r="S4037" s="814"/>
      <c r="T4037" s="814"/>
      <c r="U4037" s="814"/>
      <c r="V4037" s="814"/>
    </row>
    <row r="4038" spans="1:22" ht="15.75" hidden="1" customHeight="1" thickBot="1" x14ac:dyDescent="0.25">
      <c r="A4038" s="580" t="str">
        <f t="shared" si="334"/>
        <v/>
      </c>
      <c r="B4038" s="814"/>
      <c r="C4038" s="814"/>
      <c r="D4038" s="814"/>
      <c r="E4038" s="814"/>
      <c r="F4038" s="814"/>
      <c r="G4038" s="814"/>
      <c r="H4038" s="814"/>
      <c r="I4038" s="814"/>
      <c r="J4038" s="814"/>
      <c r="K4038" s="814"/>
      <c r="L4038" s="814"/>
      <c r="M4038" s="814"/>
      <c r="N4038" s="814"/>
      <c r="O4038" s="579">
        <f t="shared" si="332"/>
        <v>0</v>
      </c>
      <c r="P4038" s="585" t="e">
        <f t="shared" si="333"/>
        <v>#N/A</v>
      </c>
      <c r="Q4038" s="585"/>
      <c r="R4038" s="585"/>
      <c r="S4038" s="814"/>
      <c r="T4038" s="814"/>
      <c r="U4038" s="814"/>
      <c r="V4038" s="814"/>
    </row>
    <row r="4039" spans="1:22" ht="15.75" hidden="1" customHeight="1" thickBot="1" x14ac:dyDescent="0.25">
      <c r="A4039" s="580" t="str">
        <f t="shared" si="334"/>
        <v/>
      </c>
      <c r="B4039" s="814"/>
      <c r="C4039" s="814"/>
      <c r="D4039" s="814"/>
      <c r="E4039" s="814"/>
      <c r="F4039" s="814"/>
      <c r="G4039" s="814"/>
      <c r="H4039" s="814"/>
      <c r="I4039" s="814"/>
      <c r="J4039" s="814"/>
      <c r="K4039" s="814"/>
      <c r="L4039" s="814"/>
      <c r="M4039" s="814"/>
      <c r="N4039" s="814"/>
      <c r="O4039" s="579">
        <f t="shared" si="332"/>
        <v>0</v>
      </c>
      <c r="P4039" s="585" t="e">
        <f t="shared" si="333"/>
        <v>#N/A</v>
      </c>
      <c r="Q4039" s="585"/>
      <c r="R4039" s="585"/>
      <c r="S4039" s="814"/>
      <c r="T4039" s="814"/>
      <c r="U4039" s="814"/>
      <c r="V4039" s="814"/>
    </row>
    <row r="4040" spans="1:22" ht="15.75" hidden="1" customHeight="1" thickBot="1" x14ac:dyDescent="0.25">
      <c r="A4040" s="580" t="str">
        <f t="shared" si="334"/>
        <v/>
      </c>
      <c r="B4040" s="814"/>
      <c r="C4040" s="814"/>
      <c r="D4040" s="814"/>
      <c r="E4040" s="814"/>
      <c r="F4040" s="814"/>
      <c r="G4040" s="814"/>
      <c r="H4040" s="814"/>
      <c r="I4040" s="814"/>
      <c r="J4040" s="814"/>
      <c r="K4040" s="814"/>
      <c r="L4040" s="814"/>
      <c r="M4040" s="814"/>
      <c r="N4040" s="814"/>
      <c r="O4040" s="579">
        <f t="shared" si="332"/>
        <v>0</v>
      </c>
      <c r="P4040" s="585" t="e">
        <f t="shared" si="333"/>
        <v>#N/A</v>
      </c>
      <c r="Q4040" s="585"/>
      <c r="R4040" s="585"/>
      <c r="S4040" s="814"/>
      <c r="T4040" s="814"/>
      <c r="U4040" s="814"/>
      <c r="V4040" s="814"/>
    </row>
    <row r="4041" spans="1:22" ht="15.75" hidden="1" customHeight="1" thickBot="1" x14ac:dyDescent="0.25">
      <c r="A4041" s="580" t="str">
        <f t="shared" si="334"/>
        <v/>
      </c>
      <c r="B4041" s="814"/>
      <c r="C4041" s="814"/>
      <c r="D4041" s="814"/>
      <c r="E4041" s="814"/>
      <c r="F4041" s="814"/>
      <c r="G4041" s="814"/>
      <c r="H4041" s="814"/>
      <c r="I4041" s="814"/>
      <c r="J4041" s="814"/>
      <c r="K4041" s="814"/>
      <c r="L4041" s="814"/>
      <c r="M4041" s="814"/>
      <c r="N4041" s="814"/>
      <c r="O4041" s="579">
        <f t="shared" si="332"/>
        <v>0</v>
      </c>
      <c r="P4041" s="585" t="e">
        <f t="shared" si="333"/>
        <v>#N/A</v>
      </c>
      <c r="Q4041" s="585"/>
      <c r="R4041" s="585"/>
      <c r="S4041" s="814"/>
      <c r="T4041" s="814"/>
      <c r="U4041" s="814"/>
      <c r="V4041" s="814"/>
    </row>
    <row r="4042" spans="1:22" ht="15.75" hidden="1" customHeight="1" thickBot="1" x14ac:dyDescent="0.25">
      <c r="A4042" s="580" t="str">
        <f t="shared" si="334"/>
        <v/>
      </c>
      <c r="B4042" s="814"/>
      <c r="C4042" s="814"/>
      <c r="D4042" s="814"/>
      <c r="E4042" s="814"/>
      <c r="F4042" s="814"/>
      <c r="G4042" s="814"/>
      <c r="H4042" s="814"/>
      <c r="I4042" s="814"/>
      <c r="J4042" s="814"/>
      <c r="K4042" s="814"/>
      <c r="L4042" s="814"/>
      <c r="M4042" s="814"/>
      <c r="N4042" s="814"/>
      <c r="O4042" s="579">
        <f t="shared" si="332"/>
        <v>0</v>
      </c>
      <c r="P4042" s="585" t="e">
        <f t="shared" si="333"/>
        <v>#N/A</v>
      </c>
      <c r="Q4042" s="585"/>
      <c r="R4042" s="585"/>
      <c r="S4042" s="814"/>
      <c r="T4042" s="814"/>
      <c r="U4042" s="814"/>
      <c r="V4042" s="814"/>
    </row>
    <row r="4043" spans="1:22" ht="15.75" hidden="1" customHeight="1" thickBot="1" x14ac:dyDescent="0.25">
      <c r="A4043" s="580" t="str">
        <f t="shared" si="334"/>
        <v/>
      </c>
      <c r="B4043" s="814"/>
      <c r="C4043" s="814"/>
      <c r="D4043" s="814"/>
      <c r="E4043" s="814"/>
      <c r="F4043" s="814"/>
      <c r="G4043" s="814"/>
      <c r="H4043" s="814"/>
      <c r="I4043" s="814"/>
      <c r="J4043" s="814"/>
      <c r="K4043" s="814"/>
      <c r="L4043" s="814"/>
      <c r="M4043" s="814"/>
      <c r="N4043" s="814"/>
      <c r="O4043" s="579">
        <f t="shared" si="332"/>
        <v>0</v>
      </c>
      <c r="P4043" s="585" t="e">
        <f t="shared" si="333"/>
        <v>#N/A</v>
      </c>
      <c r="Q4043" s="585"/>
      <c r="R4043" s="585"/>
      <c r="S4043" s="814"/>
      <c r="T4043" s="814"/>
      <c r="U4043" s="814"/>
      <c r="V4043" s="814"/>
    </row>
    <row r="4044" spans="1:22" ht="15.75" hidden="1" customHeight="1" thickBot="1" x14ac:dyDescent="0.25">
      <c r="A4044" s="580" t="str">
        <f t="shared" si="334"/>
        <v/>
      </c>
      <c r="B4044" s="814"/>
      <c r="C4044" s="814"/>
      <c r="D4044" s="814"/>
      <c r="E4044" s="814"/>
      <c r="F4044" s="814"/>
      <c r="G4044" s="814"/>
      <c r="H4044" s="814"/>
      <c r="I4044" s="814"/>
      <c r="J4044" s="814"/>
      <c r="K4044" s="814"/>
      <c r="L4044" s="814"/>
      <c r="M4044" s="814"/>
      <c r="N4044" s="814"/>
      <c r="O4044" s="579">
        <f t="shared" si="332"/>
        <v>0</v>
      </c>
      <c r="P4044" s="585" t="e">
        <f t="shared" si="333"/>
        <v>#N/A</v>
      </c>
      <c r="Q4044" s="585"/>
      <c r="R4044" s="585"/>
      <c r="S4044" s="814"/>
      <c r="T4044" s="814"/>
      <c r="U4044" s="814"/>
      <c r="V4044" s="814"/>
    </row>
    <row r="4045" spans="1:22" ht="15.75" hidden="1" customHeight="1" thickBot="1" x14ac:dyDescent="0.25">
      <c r="A4045" s="580" t="str">
        <f t="shared" si="334"/>
        <v/>
      </c>
      <c r="B4045" s="814"/>
      <c r="C4045" s="814"/>
      <c r="D4045" s="814"/>
      <c r="E4045" s="814"/>
      <c r="F4045" s="814"/>
      <c r="G4045" s="814"/>
      <c r="H4045" s="814"/>
      <c r="I4045" s="814"/>
      <c r="J4045" s="814"/>
      <c r="K4045" s="814"/>
      <c r="L4045" s="814"/>
      <c r="M4045" s="814"/>
      <c r="N4045" s="814"/>
      <c r="O4045" s="579">
        <f t="shared" si="332"/>
        <v>0</v>
      </c>
      <c r="P4045" s="585" t="e">
        <f t="shared" si="333"/>
        <v>#N/A</v>
      </c>
      <c r="Q4045" s="585"/>
      <c r="R4045" s="585"/>
      <c r="S4045" s="814"/>
      <c r="T4045" s="814"/>
      <c r="U4045" s="814"/>
      <c r="V4045" s="814"/>
    </row>
    <row r="4046" spans="1:22" ht="15.75" hidden="1" customHeight="1" thickBot="1" x14ac:dyDescent="0.25">
      <c r="A4046" s="580" t="str">
        <f t="shared" si="334"/>
        <v/>
      </c>
      <c r="B4046" s="814"/>
      <c r="C4046" s="814"/>
      <c r="D4046" s="814"/>
      <c r="E4046" s="814"/>
      <c r="F4046" s="814"/>
      <c r="G4046" s="814"/>
      <c r="H4046" s="814"/>
      <c r="I4046" s="814"/>
      <c r="J4046" s="814"/>
      <c r="K4046" s="814"/>
      <c r="L4046" s="814"/>
      <c r="M4046" s="814"/>
      <c r="N4046" s="814"/>
      <c r="O4046" s="579">
        <f t="shared" si="332"/>
        <v>0</v>
      </c>
      <c r="P4046" s="585" t="e">
        <f t="shared" si="333"/>
        <v>#N/A</v>
      </c>
      <c r="Q4046" s="585"/>
      <c r="R4046" s="585"/>
      <c r="S4046" s="814"/>
      <c r="T4046" s="814"/>
      <c r="U4046" s="814"/>
      <c r="V4046" s="814"/>
    </row>
    <row r="4047" spans="1:22" ht="15.75" hidden="1" customHeight="1" thickBot="1" x14ac:dyDescent="0.25">
      <c r="A4047" s="580" t="str">
        <f t="shared" si="334"/>
        <v/>
      </c>
      <c r="B4047" s="814"/>
      <c r="C4047" s="814"/>
      <c r="D4047" s="814"/>
      <c r="E4047" s="814"/>
      <c r="F4047" s="814"/>
      <c r="G4047" s="814"/>
      <c r="H4047" s="814"/>
      <c r="I4047" s="814"/>
      <c r="J4047" s="814"/>
      <c r="K4047" s="814"/>
      <c r="L4047" s="814"/>
      <c r="M4047" s="814"/>
      <c r="N4047" s="814"/>
      <c r="O4047" s="579">
        <f t="shared" si="332"/>
        <v>0</v>
      </c>
      <c r="P4047" s="585" t="e">
        <f t="shared" si="333"/>
        <v>#N/A</v>
      </c>
      <c r="Q4047" s="585"/>
      <c r="R4047" s="585"/>
      <c r="S4047" s="814"/>
      <c r="T4047" s="814"/>
      <c r="U4047" s="814"/>
      <c r="V4047" s="814"/>
    </row>
    <row r="4048" spans="1:22" ht="15.75" hidden="1" customHeight="1" thickBot="1" x14ac:dyDescent="0.25">
      <c r="A4048" s="580" t="str">
        <f t="shared" si="334"/>
        <v/>
      </c>
      <c r="B4048" s="814"/>
      <c r="C4048" s="814"/>
      <c r="D4048" s="814"/>
      <c r="E4048" s="814"/>
      <c r="F4048" s="814"/>
      <c r="G4048" s="814"/>
      <c r="H4048" s="814"/>
      <c r="I4048" s="814"/>
      <c r="J4048" s="814"/>
      <c r="K4048" s="814"/>
      <c r="L4048" s="814"/>
      <c r="M4048" s="814"/>
      <c r="N4048" s="814"/>
      <c r="O4048" s="579">
        <f t="shared" si="332"/>
        <v>0</v>
      </c>
      <c r="P4048" s="585" t="e">
        <f t="shared" si="333"/>
        <v>#N/A</v>
      </c>
      <c r="Q4048" s="585"/>
      <c r="R4048" s="585"/>
      <c r="S4048" s="814"/>
      <c r="T4048" s="814"/>
      <c r="U4048" s="814"/>
      <c r="V4048" s="814"/>
    </row>
    <row r="4049" spans="1:22" ht="15.75" hidden="1" customHeight="1" thickBot="1" x14ac:dyDescent="0.25">
      <c r="A4049" s="580" t="str">
        <f t="shared" si="334"/>
        <v/>
      </c>
      <c r="B4049" s="814"/>
      <c r="C4049" s="814"/>
      <c r="D4049" s="814"/>
      <c r="E4049" s="814"/>
      <c r="F4049" s="814"/>
      <c r="G4049" s="814"/>
      <c r="H4049" s="814"/>
      <c r="I4049" s="814"/>
      <c r="J4049" s="814"/>
      <c r="K4049" s="814"/>
      <c r="L4049" s="814"/>
      <c r="M4049" s="814"/>
      <c r="N4049" s="814"/>
      <c r="O4049" s="579">
        <f t="shared" si="332"/>
        <v>0</v>
      </c>
      <c r="P4049" s="585" t="e">
        <f t="shared" si="333"/>
        <v>#N/A</v>
      </c>
      <c r="Q4049" s="585"/>
      <c r="R4049" s="585"/>
      <c r="S4049" s="814"/>
      <c r="T4049" s="814"/>
      <c r="U4049" s="814"/>
      <c r="V4049" s="814"/>
    </row>
    <row r="4050" spans="1:22" ht="15.75" hidden="1" customHeight="1" thickBot="1" x14ac:dyDescent="0.25">
      <c r="A4050" s="580" t="str">
        <f t="shared" si="334"/>
        <v/>
      </c>
      <c r="B4050" s="814"/>
      <c r="C4050" s="814"/>
      <c r="D4050" s="814"/>
      <c r="E4050" s="814"/>
      <c r="F4050" s="814"/>
      <c r="G4050" s="814"/>
      <c r="H4050" s="814"/>
      <c r="I4050" s="814"/>
      <c r="J4050" s="814"/>
      <c r="K4050" s="814"/>
      <c r="L4050" s="814"/>
      <c r="M4050" s="814"/>
      <c r="N4050" s="814"/>
      <c r="O4050" s="579">
        <f t="shared" si="332"/>
        <v>0</v>
      </c>
      <c r="P4050" s="585" t="e">
        <f t="shared" si="333"/>
        <v>#N/A</v>
      </c>
      <c r="Q4050" s="585"/>
      <c r="R4050" s="585"/>
      <c r="S4050" s="814"/>
      <c r="T4050" s="814"/>
      <c r="U4050" s="814"/>
      <c r="V4050" s="814"/>
    </row>
    <row r="4051" spans="1:22" ht="15.75" hidden="1" customHeight="1" thickBot="1" x14ac:dyDescent="0.25">
      <c r="A4051" s="580" t="str">
        <f t="shared" si="334"/>
        <v/>
      </c>
      <c r="B4051" s="814"/>
      <c r="C4051" s="814"/>
      <c r="D4051" s="814"/>
      <c r="E4051" s="814"/>
      <c r="F4051" s="814"/>
      <c r="G4051" s="814"/>
      <c r="H4051" s="814"/>
      <c r="I4051" s="814"/>
      <c r="J4051" s="814"/>
      <c r="K4051" s="814"/>
      <c r="L4051" s="814"/>
      <c r="M4051" s="814"/>
      <c r="N4051" s="814"/>
      <c r="O4051" s="579">
        <f t="shared" si="332"/>
        <v>0</v>
      </c>
      <c r="P4051" s="585" t="e">
        <f t="shared" si="333"/>
        <v>#N/A</v>
      </c>
      <c r="Q4051" s="585"/>
      <c r="R4051" s="585"/>
      <c r="S4051" s="814"/>
      <c r="T4051" s="814"/>
      <c r="U4051" s="814"/>
      <c r="V4051" s="814"/>
    </row>
    <row r="4052" spans="1:22" ht="15.75" hidden="1" customHeight="1" thickBot="1" x14ac:dyDescent="0.25">
      <c r="A4052" s="580" t="str">
        <f t="shared" si="334"/>
        <v/>
      </c>
      <c r="B4052" s="814"/>
      <c r="C4052" s="814"/>
      <c r="D4052" s="814"/>
      <c r="E4052" s="814"/>
      <c r="F4052" s="814"/>
      <c r="G4052" s="814"/>
      <c r="H4052" s="814"/>
      <c r="I4052" s="814"/>
      <c r="J4052" s="814"/>
      <c r="K4052" s="814"/>
      <c r="L4052" s="814"/>
      <c r="M4052" s="814"/>
      <c r="N4052" s="814"/>
      <c r="O4052" s="579">
        <f t="shared" si="332"/>
        <v>0</v>
      </c>
      <c r="P4052" s="585" t="e">
        <f t="shared" si="333"/>
        <v>#N/A</v>
      </c>
      <c r="Q4052" s="585"/>
      <c r="R4052" s="585"/>
      <c r="S4052" s="814"/>
      <c r="T4052" s="814"/>
      <c r="U4052" s="814"/>
      <c r="V4052" s="814"/>
    </row>
    <row r="4053" spans="1:22" ht="15.75" hidden="1" customHeight="1" thickBot="1" x14ac:dyDescent="0.25">
      <c r="A4053" s="580" t="str">
        <f t="shared" si="334"/>
        <v/>
      </c>
      <c r="B4053" s="814"/>
      <c r="C4053" s="814"/>
      <c r="D4053" s="814"/>
      <c r="E4053" s="814"/>
      <c r="F4053" s="814"/>
      <c r="G4053" s="814"/>
      <c r="H4053" s="814"/>
      <c r="I4053" s="814"/>
      <c r="J4053" s="814"/>
      <c r="K4053" s="814"/>
      <c r="L4053" s="814"/>
      <c r="M4053" s="814"/>
      <c r="N4053" s="814"/>
      <c r="O4053" s="579">
        <f t="shared" si="332"/>
        <v>0</v>
      </c>
      <c r="P4053" s="585" t="e">
        <f t="shared" si="333"/>
        <v>#N/A</v>
      </c>
      <c r="Q4053" s="585"/>
      <c r="R4053" s="585"/>
      <c r="S4053" s="814"/>
      <c r="T4053" s="814"/>
      <c r="U4053" s="814"/>
      <c r="V4053" s="814"/>
    </row>
    <row r="4054" spans="1:22" ht="15.75" hidden="1" customHeight="1" thickBot="1" x14ac:dyDescent="0.25">
      <c r="A4054" s="580" t="str">
        <f t="shared" si="334"/>
        <v/>
      </c>
      <c r="B4054" s="814"/>
      <c r="C4054" s="814"/>
      <c r="D4054" s="814"/>
      <c r="E4054" s="814"/>
      <c r="F4054" s="814"/>
      <c r="G4054" s="814"/>
      <c r="H4054" s="814"/>
      <c r="I4054" s="814"/>
      <c r="J4054" s="814"/>
      <c r="K4054" s="814"/>
      <c r="L4054" s="814"/>
      <c r="M4054" s="814"/>
      <c r="N4054" s="814"/>
      <c r="O4054" s="579">
        <f t="shared" si="332"/>
        <v>0</v>
      </c>
      <c r="P4054" s="585" t="e">
        <f t="shared" si="333"/>
        <v>#N/A</v>
      </c>
      <c r="Q4054" s="585"/>
      <c r="R4054" s="585"/>
      <c r="S4054" s="814"/>
      <c r="T4054" s="814"/>
      <c r="U4054" s="814"/>
      <c r="V4054" s="814"/>
    </row>
    <row r="4055" spans="1:22" ht="15.75" hidden="1" customHeight="1" thickBot="1" x14ac:dyDescent="0.25">
      <c r="A4055" s="580" t="str">
        <f t="shared" si="334"/>
        <v/>
      </c>
      <c r="B4055" s="814"/>
      <c r="C4055" s="814"/>
      <c r="D4055" s="814"/>
      <c r="E4055" s="814"/>
      <c r="F4055" s="814"/>
      <c r="G4055" s="814"/>
      <c r="H4055" s="814"/>
      <c r="I4055" s="814"/>
      <c r="J4055" s="814"/>
      <c r="K4055" s="814"/>
      <c r="L4055" s="814"/>
      <c r="M4055" s="814"/>
      <c r="N4055" s="814"/>
      <c r="O4055" s="579">
        <f t="shared" si="332"/>
        <v>0</v>
      </c>
      <c r="P4055" s="585" t="e">
        <f t="shared" si="333"/>
        <v>#N/A</v>
      </c>
      <c r="Q4055" s="585"/>
      <c r="R4055" s="585"/>
      <c r="S4055" s="814"/>
      <c r="T4055" s="814"/>
      <c r="U4055" s="814"/>
      <c r="V4055" s="814"/>
    </row>
    <row r="4056" spans="1:22" ht="15.75" hidden="1" customHeight="1" thickBot="1" x14ac:dyDescent="0.25">
      <c r="A4056" s="580" t="str">
        <f t="shared" si="334"/>
        <v/>
      </c>
      <c r="B4056" s="814"/>
      <c r="C4056" s="814"/>
      <c r="D4056" s="814"/>
      <c r="E4056" s="814"/>
      <c r="F4056" s="814"/>
      <c r="G4056" s="814"/>
      <c r="H4056" s="814"/>
      <c r="I4056" s="814"/>
      <c r="J4056" s="814"/>
      <c r="K4056" s="814"/>
      <c r="L4056" s="814"/>
      <c r="M4056" s="814"/>
      <c r="N4056" s="814"/>
      <c r="O4056" s="579">
        <f t="shared" si="332"/>
        <v>0</v>
      </c>
      <c r="P4056" s="585" t="e">
        <f t="shared" si="333"/>
        <v>#N/A</v>
      </c>
      <c r="Q4056" s="585"/>
      <c r="R4056" s="585"/>
      <c r="S4056" s="814"/>
      <c r="T4056" s="814"/>
      <c r="U4056" s="814"/>
      <c r="V4056" s="814"/>
    </row>
    <row r="4057" spans="1:22" ht="15.75" hidden="1" customHeight="1" thickBot="1" x14ac:dyDescent="0.25">
      <c r="A4057" s="580" t="str">
        <f t="shared" si="334"/>
        <v/>
      </c>
      <c r="B4057" s="814"/>
      <c r="C4057" s="814"/>
      <c r="D4057" s="814"/>
      <c r="E4057" s="814"/>
      <c r="F4057" s="814"/>
      <c r="G4057" s="814"/>
      <c r="H4057" s="814"/>
      <c r="I4057" s="814"/>
      <c r="J4057" s="814"/>
      <c r="K4057" s="814"/>
      <c r="L4057" s="814"/>
      <c r="M4057" s="814"/>
      <c r="N4057" s="814"/>
      <c r="O4057" s="579">
        <f t="shared" si="332"/>
        <v>0</v>
      </c>
      <c r="P4057" s="585" t="e">
        <f t="shared" si="333"/>
        <v>#N/A</v>
      </c>
      <c r="Q4057" s="585"/>
      <c r="R4057" s="585"/>
      <c r="S4057" s="814"/>
      <c r="T4057" s="814"/>
      <c r="U4057" s="814"/>
      <c r="V4057" s="814"/>
    </row>
    <row r="4058" spans="1:22" ht="15.75" hidden="1" customHeight="1" thickBot="1" x14ac:dyDescent="0.25">
      <c r="A4058" s="580" t="str">
        <f t="shared" si="334"/>
        <v/>
      </c>
      <c r="B4058" s="814"/>
      <c r="C4058" s="814"/>
      <c r="D4058" s="814"/>
      <c r="E4058" s="814"/>
      <c r="F4058" s="814"/>
      <c r="G4058" s="814"/>
      <c r="H4058" s="814"/>
      <c r="I4058" s="814"/>
      <c r="J4058" s="814"/>
      <c r="K4058" s="814"/>
      <c r="L4058" s="814"/>
      <c r="M4058" s="814"/>
      <c r="N4058" s="814"/>
      <c r="O4058" s="579">
        <f t="shared" si="332"/>
        <v>0</v>
      </c>
      <c r="P4058" s="585" t="e">
        <f t="shared" si="333"/>
        <v>#N/A</v>
      </c>
      <c r="Q4058" s="585"/>
      <c r="R4058" s="585"/>
      <c r="S4058" s="814"/>
      <c r="T4058" s="814"/>
      <c r="U4058" s="814"/>
      <c r="V4058" s="814"/>
    </row>
    <row r="4059" spans="1:22" ht="15.75" hidden="1" customHeight="1" thickBot="1" x14ac:dyDescent="0.25">
      <c r="A4059" s="580" t="str">
        <f t="shared" si="334"/>
        <v/>
      </c>
      <c r="B4059" s="814"/>
      <c r="C4059" s="814"/>
      <c r="D4059" s="814"/>
      <c r="E4059" s="814"/>
      <c r="F4059" s="814"/>
      <c r="G4059" s="814"/>
      <c r="H4059" s="814"/>
      <c r="I4059" s="814"/>
      <c r="J4059" s="814"/>
      <c r="K4059" s="814"/>
      <c r="L4059" s="814"/>
      <c r="M4059" s="814"/>
      <c r="N4059" s="814"/>
      <c r="O4059" s="579">
        <f t="shared" si="332"/>
        <v>0</v>
      </c>
      <c r="P4059" s="585" t="e">
        <f t="shared" si="333"/>
        <v>#N/A</v>
      </c>
      <c r="Q4059" s="585"/>
      <c r="R4059" s="585"/>
      <c r="S4059" s="814"/>
      <c r="T4059" s="814"/>
      <c r="U4059" s="814"/>
      <c r="V4059" s="814"/>
    </row>
    <row r="4060" spans="1:22" ht="15.75" hidden="1" customHeight="1" thickBot="1" x14ac:dyDescent="0.25">
      <c r="A4060" s="580" t="str">
        <f t="shared" si="334"/>
        <v/>
      </c>
      <c r="B4060" s="814"/>
      <c r="C4060" s="814"/>
      <c r="D4060" s="814"/>
      <c r="E4060" s="814"/>
      <c r="F4060" s="814"/>
      <c r="G4060" s="814"/>
      <c r="H4060" s="814"/>
      <c r="I4060" s="814"/>
      <c r="J4060" s="814"/>
      <c r="K4060" s="814"/>
      <c r="L4060" s="814"/>
      <c r="M4060" s="814"/>
      <c r="N4060" s="814"/>
      <c r="O4060" s="579">
        <f t="shared" si="332"/>
        <v>0</v>
      </c>
      <c r="P4060" s="585" t="e">
        <f t="shared" si="333"/>
        <v>#N/A</v>
      </c>
      <c r="Q4060" s="585"/>
      <c r="R4060" s="585"/>
      <c r="S4060" s="814"/>
      <c r="T4060" s="814"/>
      <c r="U4060" s="814"/>
      <c r="V4060" s="814"/>
    </row>
    <row r="4061" spans="1:22" ht="15.75" hidden="1" customHeight="1" thickBot="1" x14ac:dyDescent="0.25">
      <c r="A4061" s="580" t="str">
        <f t="shared" si="334"/>
        <v/>
      </c>
      <c r="B4061" s="814"/>
      <c r="C4061" s="814"/>
      <c r="D4061" s="814"/>
      <c r="E4061" s="814"/>
      <c r="F4061" s="814"/>
      <c r="G4061" s="814"/>
      <c r="H4061" s="814"/>
      <c r="I4061" s="814"/>
      <c r="J4061" s="814"/>
      <c r="K4061" s="814"/>
      <c r="L4061" s="814"/>
      <c r="M4061" s="814"/>
      <c r="N4061" s="814"/>
      <c r="O4061" s="579">
        <f t="shared" si="332"/>
        <v>0</v>
      </c>
      <c r="P4061" s="585" t="e">
        <f t="shared" si="333"/>
        <v>#N/A</v>
      </c>
      <c r="Q4061" s="585"/>
      <c r="R4061" s="585"/>
      <c r="S4061" s="814"/>
      <c r="T4061" s="814"/>
      <c r="U4061" s="814"/>
      <c r="V4061" s="814"/>
    </row>
    <row r="4062" spans="1:22" ht="15.75" hidden="1" customHeight="1" thickBot="1" x14ac:dyDescent="0.25">
      <c r="A4062" s="580" t="str">
        <f t="shared" si="334"/>
        <v/>
      </c>
      <c r="B4062" s="814"/>
      <c r="C4062" s="814"/>
      <c r="D4062" s="814"/>
      <c r="E4062" s="814"/>
      <c r="F4062" s="814"/>
      <c r="G4062" s="814"/>
      <c r="H4062" s="814"/>
      <c r="I4062" s="814"/>
      <c r="J4062" s="814"/>
      <c r="K4062" s="814"/>
      <c r="L4062" s="814"/>
      <c r="M4062" s="814"/>
      <c r="N4062" s="814"/>
      <c r="O4062" s="579">
        <f t="shared" si="332"/>
        <v>0</v>
      </c>
      <c r="P4062" s="585" t="e">
        <f t="shared" si="333"/>
        <v>#N/A</v>
      </c>
      <c r="Q4062" s="585"/>
      <c r="R4062" s="585"/>
      <c r="S4062" s="814"/>
      <c r="T4062" s="814"/>
      <c r="U4062" s="814"/>
      <c r="V4062" s="814"/>
    </row>
    <row r="4063" spans="1:22" ht="15.75" hidden="1" customHeight="1" thickBot="1" x14ac:dyDescent="0.25">
      <c r="A4063" s="580" t="str">
        <f t="shared" si="334"/>
        <v/>
      </c>
      <c r="B4063" s="814"/>
      <c r="C4063" s="814"/>
      <c r="D4063" s="814"/>
      <c r="E4063" s="814"/>
      <c r="F4063" s="814"/>
      <c r="G4063" s="814"/>
      <c r="H4063" s="814"/>
      <c r="I4063" s="814"/>
      <c r="J4063" s="814"/>
      <c r="K4063" s="814"/>
      <c r="L4063" s="814"/>
      <c r="M4063" s="814"/>
      <c r="N4063" s="814"/>
      <c r="O4063" s="579">
        <f t="shared" si="332"/>
        <v>0</v>
      </c>
      <c r="P4063" s="585" t="e">
        <f t="shared" si="333"/>
        <v>#N/A</v>
      </c>
      <c r="Q4063" s="585"/>
      <c r="R4063" s="585"/>
      <c r="S4063" s="814"/>
      <c r="T4063" s="814"/>
      <c r="U4063" s="814"/>
      <c r="V4063" s="814"/>
    </row>
    <row r="4064" spans="1:22" ht="15.75" hidden="1" customHeight="1" thickBot="1" x14ac:dyDescent="0.25">
      <c r="A4064" s="580" t="str">
        <f t="shared" si="334"/>
        <v/>
      </c>
      <c r="B4064" s="814"/>
      <c r="C4064" s="814"/>
      <c r="D4064" s="814"/>
      <c r="E4064" s="814"/>
      <c r="F4064" s="814"/>
      <c r="G4064" s="814"/>
      <c r="H4064" s="814"/>
      <c r="I4064" s="814"/>
      <c r="J4064" s="814"/>
      <c r="K4064" s="814"/>
      <c r="L4064" s="814"/>
      <c r="M4064" s="814"/>
      <c r="N4064" s="814"/>
      <c r="O4064" s="579">
        <f t="shared" si="332"/>
        <v>0</v>
      </c>
      <c r="P4064" s="585" t="e">
        <f t="shared" si="333"/>
        <v>#N/A</v>
      </c>
      <c r="Q4064" s="585"/>
      <c r="R4064" s="585"/>
      <c r="S4064" s="814"/>
      <c r="T4064" s="814"/>
      <c r="U4064" s="814"/>
      <c r="V4064" s="814"/>
    </row>
    <row r="4065" spans="1:22" ht="15.75" hidden="1" customHeight="1" thickBot="1" x14ac:dyDescent="0.25">
      <c r="A4065" s="580" t="str">
        <f t="shared" si="334"/>
        <v/>
      </c>
      <c r="B4065" s="814"/>
      <c r="C4065" s="814"/>
      <c r="D4065" s="814"/>
      <c r="E4065" s="814"/>
      <c r="F4065" s="814"/>
      <c r="G4065" s="814"/>
      <c r="H4065" s="814"/>
      <c r="I4065" s="814"/>
      <c r="J4065" s="814"/>
      <c r="K4065" s="814"/>
      <c r="L4065" s="814"/>
      <c r="M4065" s="814"/>
      <c r="N4065" s="814"/>
      <c r="O4065" s="579">
        <f t="shared" si="332"/>
        <v>0</v>
      </c>
      <c r="P4065" s="585" t="e">
        <f t="shared" si="333"/>
        <v>#N/A</v>
      </c>
      <c r="Q4065" s="585"/>
      <c r="R4065" s="585"/>
      <c r="S4065" s="814"/>
      <c r="T4065" s="814"/>
      <c r="U4065" s="814"/>
      <c r="V4065" s="814"/>
    </row>
    <row r="4066" spans="1:22" ht="15.75" hidden="1" customHeight="1" thickBot="1" x14ac:dyDescent="0.25">
      <c r="A4066" s="580" t="str">
        <f t="shared" si="334"/>
        <v/>
      </c>
      <c r="B4066" s="814"/>
      <c r="C4066" s="814"/>
      <c r="D4066" s="814"/>
      <c r="E4066" s="814"/>
      <c r="F4066" s="814"/>
      <c r="G4066" s="814"/>
      <c r="H4066" s="814"/>
      <c r="I4066" s="814"/>
      <c r="J4066" s="814"/>
      <c r="K4066" s="814"/>
      <c r="L4066" s="814"/>
      <c r="M4066" s="814"/>
      <c r="N4066" s="814"/>
      <c r="O4066" s="579">
        <f t="shared" si="332"/>
        <v>0</v>
      </c>
      <c r="P4066" s="585" t="e">
        <f t="shared" si="333"/>
        <v>#N/A</v>
      </c>
      <c r="Q4066" s="585"/>
      <c r="R4066" s="585"/>
      <c r="S4066" s="814"/>
      <c r="T4066" s="814"/>
      <c r="U4066" s="814"/>
      <c r="V4066" s="814"/>
    </row>
    <row r="4067" spans="1:22" ht="15.75" hidden="1" customHeight="1" thickBot="1" x14ac:dyDescent="0.25">
      <c r="A4067" s="580" t="str">
        <f t="shared" si="334"/>
        <v/>
      </c>
      <c r="B4067" s="814"/>
      <c r="C4067" s="814"/>
      <c r="D4067" s="814"/>
      <c r="E4067" s="814"/>
      <c r="F4067" s="814"/>
      <c r="G4067" s="814"/>
      <c r="H4067" s="814"/>
      <c r="I4067" s="814"/>
      <c r="J4067" s="814"/>
      <c r="K4067" s="814"/>
      <c r="L4067" s="814"/>
      <c r="M4067" s="814"/>
      <c r="N4067" s="814"/>
      <c r="O4067" s="579">
        <f t="shared" si="332"/>
        <v>0</v>
      </c>
      <c r="P4067" s="585" t="e">
        <f t="shared" si="333"/>
        <v>#N/A</v>
      </c>
      <c r="Q4067" s="585"/>
      <c r="R4067" s="585"/>
      <c r="S4067" s="814"/>
      <c r="T4067" s="814"/>
      <c r="U4067" s="814"/>
      <c r="V4067" s="814"/>
    </row>
    <row r="4068" spans="1:22" ht="15.75" hidden="1" customHeight="1" thickBot="1" x14ac:dyDescent="0.25">
      <c r="A4068" s="580" t="str">
        <f t="shared" si="334"/>
        <v/>
      </c>
      <c r="B4068" s="814"/>
      <c r="C4068" s="814"/>
      <c r="D4068" s="814"/>
      <c r="E4068" s="814"/>
      <c r="F4068" s="814"/>
      <c r="G4068" s="814"/>
      <c r="H4068" s="814"/>
      <c r="I4068" s="814"/>
      <c r="J4068" s="814"/>
      <c r="K4068" s="814"/>
      <c r="L4068" s="814"/>
      <c r="M4068" s="814"/>
      <c r="N4068" s="814"/>
      <c r="O4068" s="579">
        <f t="shared" si="332"/>
        <v>0</v>
      </c>
      <c r="P4068" s="585" t="e">
        <f t="shared" si="333"/>
        <v>#N/A</v>
      </c>
      <c r="Q4068" s="585"/>
      <c r="R4068" s="585"/>
      <c r="S4068" s="814"/>
      <c r="T4068" s="814"/>
      <c r="U4068" s="814"/>
      <c r="V4068" s="814"/>
    </row>
    <row r="4069" spans="1:22" ht="15.75" hidden="1" customHeight="1" thickBot="1" x14ac:dyDescent="0.25">
      <c r="A4069" s="580" t="str">
        <f t="shared" si="334"/>
        <v/>
      </c>
      <c r="B4069" s="814"/>
      <c r="C4069" s="814"/>
      <c r="D4069" s="814"/>
      <c r="E4069" s="814"/>
      <c r="F4069" s="814"/>
      <c r="G4069" s="814"/>
      <c r="H4069" s="814"/>
      <c r="I4069" s="814"/>
      <c r="J4069" s="814"/>
      <c r="K4069" s="814"/>
      <c r="L4069" s="814"/>
      <c r="M4069" s="814"/>
      <c r="N4069" s="814"/>
      <c r="O4069" s="579">
        <f t="shared" si="332"/>
        <v>0</v>
      </c>
      <c r="P4069" s="585" t="e">
        <f t="shared" si="333"/>
        <v>#N/A</v>
      </c>
      <c r="Q4069" s="585"/>
      <c r="R4069" s="585"/>
      <c r="S4069" s="814"/>
      <c r="T4069" s="814"/>
      <c r="U4069" s="814"/>
      <c r="V4069" s="814"/>
    </row>
    <row r="4070" spans="1:22" ht="15.75" hidden="1" customHeight="1" thickBot="1" x14ac:dyDescent="0.25">
      <c r="A4070" s="580" t="str">
        <f t="shared" si="334"/>
        <v/>
      </c>
      <c r="B4070" s="814"/>
      <c r="C4070" s="814"/>
      <c r="D4070" s="814"/>
      <c r="E4070" s="814"/>
      <c r="F4070" s="814"/>
      <c r="G4070" s="814"/>
      <c r="H4070" s="814"/>
      <c r="I4070" s="814"/>
      <c r="J4070" s="814"/>
      <c r="K4070" s="814"/>
      <c r="L4070" s="814"/>
      <c r="M4070" s="814"/>
      <c r="N4070" s="814"/>
      <c r="O4070" s="579">
        <f t="shared" si="332"/>
        <v>0</v>
      </c>
      <c r="P4070" s="585" t="e">
        <f t="shared" si="333"/>
        <v>#N/A</v>
      </c>
      <c r="Q4070" s="585"/>
      <c r="R4070" s="585"/>
      <c r="S4070" s="814"/>
      <c r="T4070" s="814"/>
      <c r="U4070" s="814"/>
      <c r="V4070" s="814"/>
    </row>
    <row r="4071" spans="1:22" ht="15.75" hidden="1" customHeight="1" thickBot="1" x14ac:dyDescent="0.25">
      <c r="A4071" s="580" t="str">
        <f t="shared" si="334"/>
        <v/>
      </c>
      <c r="B4071" s="814"/>
      <c r="C4071" s="814"/>
      <c r="D4071" s="814"/>
      <c r="E4071" s="814"/>
      <c r="F4071" s="814"/>
      <c r="G4071" s="814"/>
      <c r="H4071" s="814"/>
      <c r="I4071" s="814"/>
      <c r="J4071" s="814"/>
      <c r="K4071" s="814"/>
      <c r="L4071" s="814"/>
      <c r="M4071" s="814"/>
      <c r="N4071" s="814"/>
      <c r="O4071" s="579">
        <f t="shared" si="332"/>
        <v>0</v>
      </c>
      <c r="P4071" s="585" t="e">
        <f t="shared" si="333"/>
        <v>#N/A</v>
      </c>
      <c r="Q4071" s="585"/>
      <c r="R4071" s="585"/>
      <c r="S4071" s="814"/>
      <c r="T4071" s="814"/>
      <c r="U4071" s="814"/>
      <c r="V4071" s="814"/>
    </row>
    <row r="4072" spans="1:22" ht="15.75" hidden="1" customHeight="1" thickBot="1" x14ac:dyDescent="0.25">
      <c r="A4072" s="580" t="str">
        <f t="shared" si="334"/>
        <v/>
      </c>
      <c r="B4072" s="814"/>
      <c r="C4072" s="814"/>
      <c r="D4072" s="814"/>
      <c r="E4072" s="814"/>
      <c r="F4072" s="814"/>
      <c r="G4072" s="814"/>
      <c r="H4072" s="814"/>
      <c r="I4072" s="814"/>
      <c r="J4072" s="814"/>
      <c r="K4072" s="814"/>
      <c r="L4072" s="814"/>
      <c r="M4072" s="814"/>
      <c r="N4072" s="814"/>
      <c r="O4072" s="579">
        <f t="shared" si="332"/>
        <v>0</v>
      </c>
      <c r="P4072" s="585" t="e">
        <f t="shared" si="333"/>
        <v>#N/A</v>
      </c>
      <c r="Q4072" s="585"/>
      <c r="R4072" s="585"/>
      <c r="S4072" s="814"/>
      <c r="T4072" s="814"/>
      <c r="U4072" s="814"/>
      <c r="V4072" s="814"/>
    </row>
    <row r="4073" spans="1:22" ht="15.75" hidden="1" customHeight="1" thickBot="1" x14ac:dyDescent="0.25">
      <c r="A4073" s="580" t="str">
        <f t="shared" si="334"/>
        <v/>
      </c>
      <c r="B4073" s="814"/>
      <c r="C4073" s="814"/>
      <c r="D4073" s="814"/>
      <c r="E4073" s="814"/>
      <c r="F4073" s="814"/>
      <c r="G4073" s="814"/>
      <c r="H4073" s="814"/>
      <c r="I4073" s="814"/>
      <c r="J4073" s="814"/>
      <c r="K4073" s="814"/>
      <c r="L4073" s="814"/>
      <c r="M4073" s="814"/>
      <c r="N4073" s="814"/>
      <c r="O4073" s="579">
        <f t="shared" si="332"/>
        <v>0</v>
      </c>
      <c r="P4073" s="585" t="e">
        <f t="shared" si="333"/>
        <v>#N/A</v>
      </c>
      <c r="Q4073" s="585"/>
      <c r="R4073" s="585"/>
      <c r="S4073" s="814"/>
      <c r="T4073" s="814"/>
      <c r="U4073" s="814"/>
      <c r="V4073" s="814"/>
    </row>
    <row r="4074" spans="1:22" ht="15.75" hidden="1" customHeight="1" thickBot="1" x14ac:dyDescent="0.25">
      <c r="A4074" s="580" t="str">
        <f t="shared" si="334"/>
        <v/>
      </c>
      <c r="B4074" s="814"/>
      <c r="C4074" s="814"/>
      <c r="D4074" s="814"/>
      <c r="E4074" s="814"/>
      <c r="F4074" s="814"/>
      <c r="G4074" s="814"/>
      <c r="H4074" s="814"/>
      <c r="I4074" s="814"/>
      <c r="J4074" s="814"/>
      <c r="K4074" s="814"/>
      <c r="L4074" s="814"/>
      <c r="M4074" s="814"/>
      <c r="N4074" s="814"/>
      <c r="O4074" s="579">
        <f t="shared" si="332"/>
        <v>0</v>
      </c>
      <c r="P4074" s="585" t="e">
        <f t="shared" si="333"/>
        <v>#N/A</v>
      </c>
      <c r="Q4074" s="585"/>
      <c r="R4074" s="585"/>
      <c r="S4074" s="814"/>
      <c r="T4074" s="814"/>
      <c r="U4074" s="814"/>
      <c r="V4074" s="814"/>
    </row>
    <row r="4075" spans="1:22" ht="15.75" hidden="1" customHeight="1" thickBot="1" x14ac:dyDescent="0.25">
      <c r="A4075" s="580" t="str">
        <f t="shared" si="334"/>
        <v/>
      </c>
      <c r="B4075" s="814"/>
      <c r="C4075" s="814"/>
      <c r="D4075" s="814"/>
      <c r="E4075" s="814"/>
      <c r="F4075" s="814"/>
      <c r="G4075" s="814"/>
      <c r="H4075" s="814"/>
      <c r="I4075" s="814"/>
      <c r="J4075" s="814"/>
      <c r="K4075" s="814"/>
      <c r="L4075" s="814"/>
      <c r="M4075" s="814"/>
      <c r="N4075" s="814"/>
      <c r="O4075" s="579">
        <f t="shared" si="332"/>
        <v>0</v>
      </c>
      <c r="P4075" s="585" t="e">
        <f t="shared" si="333"/>
        <v>#N/A</v>
      </c>
      <c r="Q4075" s="585"/>
      <c r="R4075" s="585"/>
      <c r="S4075" s="814"/>
      <c r="T4075" s="814"/>
      <c r="U4075" s="814"/>
      <c r="V4075" s="814"/>
    </row>
    <row r="4076" spans="1:22" ht="15.75" hidden="1" customHeight="1" thickBot="1" x14ac:dyDescent="0.25">
      <c r="A4076" s="580" t="str">
        <f t="shared" si="334"/>
        <v/>
      </c>
      <c r="B4076" s="814"/>
      <c r="C4076" s="814"/>
      <c r="D4076" s="814"/>
      <c r="E4076" s="814"/>
      <c r="F4076" s="814"/>
      <c r="G4076" s="814"/>
      <c r="H4076" s="814"/>
      <c r="I4076" s="814"/>
      <c r="J4076" s="814"/>
      <c r="K4076" s="814"/>
      <c r="L4076" s="814"/>
      <c r="M4076" s="814"/>
      <c r="N4076" s="814"/>
      <c r="O4076" s="579">
        <f t="shared" si="332"/>
        <v>0</v>
      </c>
      <c r="P4076" s="585" t="e">
        <f t="shared" si="333"/>
        <v>#N/A</v>
      </c>
      <c r="Q4076" s="585"/>
      <c r="R4076" s="585"/>
      <c r="S4076" s="814"/>
      <c r="T4076" s="814"/>
      <c r="U4076" s="814"/>
      <c r="V4076" s="814"/>
    </row>
    <row r="4077" spans="1:22" ht="15.75" hidden="1" customHeight="1" thickBot="1" x14ac:dyDescent="0.25">
      <c r="A4077" s="580" t="str">
        <f t="shared" si="334"/>
        <v/>
      </c>
      <c r="B4077" s="814"/>
      <c r="C4077" s="814"/>
      <c r="D4077" s="814"/>
      <c r="E4077" s="814"/>
      <c r="F4077" s="814"/>
      <c r="G4077" s="814"/>
      <c r="H4077" s="814"/>
      <c r="I4077" s="814"/>
      <c r="J4077" s="814"/>
      <c r="K4077" s="814"/>
      <c r="L4077" s="814"/>
      <c r="M4077" s="814"/>
      <c r="N4077" s="814"/>
      <c r="O4077" s="579">
        <f t="shared" si="332"/>
        <v>0</v>
      </c>
      <c r="P4077" s="585" t="e">
        <f t="shared" si="333"/>
        <v>#N/A</v>
      </c>
      <c r="Q4077" s="585"/>
      <c r="R4077" s="585"/>
      <c r="S4077" s="814"/>
      <c r="T4077" s="814"/>
      <c r="U4077" s="814"/>
      <c r="V4077" s="814"/>
    </row>
    <row r="4078" spans="1:22" ht="15.75" hidden="1" customHeight="1" thickBot="1" x14ac:dyDescent="0.25">
      <c r="A4078" s="580" t="str">
        <f t="shared" si="334"/>
        <v/>
      </c>
      <c r="B4078" s="814"/>
      <c r="C4078" s="814"/>
      <c r="D4078" s="814"/>
      <c r="E4078" s="814"/>
      <c r="F4078" s="814"/>
      <c r="G4078" s="814"/>
      <c r="H4078" s="814"/>
      <c r="I4078" s="814"/>
      <c r="J4078" s="814"/>
      <c r="K4078" s="814"/>
      <c r="L4078" s="814"/>
      <c r="M4078" s="814"/>
      <c r="N4078" s="814"/>
      <c r="O4078" s="579">
        <f t="shared" si="332"/>
        <v>0</v>
      </c>
      <c r="P4078" s="585" t="e">
        <f t="shared" si="333"/>
        <v>#N/A</v>
      </c>
      <c r="Q4078" s="585"/>
      <c r="R4078" s="585"/>
      <c r="S4078" s="814"/>
      <c r="T4078" s="814"/>
      <c r="U4078" s="814"/>
      <c r="V4078" s="814"/>
    </row>
    <row r="4079" spans="1:22" ht="15.75" hidden="1" customHeight="1" thickBot="1" x14ac:dyDescent="0.25">
      <c r="A4079" s="580" t="str">
        <f t="shared" si="334"/>
        <v/>
      </c>
      <c r="B4079" s="814"/>
      <c r="C4079" s="814"/>
      <c r="D4079" s="814"/>
      <c r="E4079" s="814"/>
      <c r="F4079" s="814"/>
      <c r="G4079" s="814"/>
      <c r="H4079" s="814"/>
      <c r="I4079" s="814"/>
      <c r="J4079" s="814"/>
      <c r="K4079" s="814"/>
      <c r="L4079" s="814"/>
      <c r="M4079" s="814"/>
      <c r="N4079" s="814"/>
      <c r="O4079" s="579">
        <f t="shared" si="332"/>
        <v>0</v>
      </c>
      <c r="P4079" s="585" t="e">
        <f t="shared" si="333"/>
        <v>#N/A</v>
      </c>
      <c r="Q4079" s="585"/>
      <c r="R4079" s="585"/>
      <c r="S4079" s="814"/>
      <c r="T4079" s="814"/>
      <c r="U4079" s="814"/>
      <c r="V4079" s="814"/>
    </row>
    <row r="4080" spans="1:22" ht="15.75" hidden="1" customHeight="1" thickBot="1" x14ac:dyDescent="0.25">
      <c r="A4080" s="580" t="str">
        <f t="shared" si="334"/>
        <v/>
      </c>
      <c r="B4080" s="814"/>
      <c r="C4080" s="814"/>
      <c r="D4080" s="814"/>
      <c r="E4080" s="814"/>
      <c r="F4080" s="814"/>
      <c r="G4080" s="814"/>
      <c r="H4080" s="814"/>
      <c r="I4080" s="814"/>
      <c r="J4080" s="814"/>
      <c r="K4080" s="814"/>
      <c r="L4080" s="814"/>
      <c r="M4080" s="814"/>
      <c r="N4080" s="814"/>
      <c r="O4080" s="579">
        <f t="shared" si="332"/>
        <v>0</v>
      </c>
      <c r="P4080" s="585" t="e">
        <f t="shared" si="333"/>
        <v>#N/A</v>
      </c>
      <c r="Q4080" s="585"/>
      <c r="R4080" s="585"/>
      <c r="S4080" s="814"/>
      <c r="T4080" s="814"/>
      <c r="U4080" s="814"/>
      <c r="V4080" s="814"/>
    </row>
    <row r="4081" spans="1:22" ht="15.75" hidden="1" customHeight="1" thickBot="1" x14ac:dyDescent="0.25">
      <c r="A4081" s="580" t="str">
        <f t="shared" si="334"/>
        <v/>
      </c>
      <c r="B4081" s="814"/>
      <c r="C4081" s="814"/>
      <c r="D4081" s="814"/>
      <c r="E4081" s="814"/>
      <c r="F4081" s="814"/>
      <c r="G4081" s="814"/>
      <c r="H4081" s="814"/>
      <c r="I4081" s="814"/>
      <c r="J4081" s="814"/>
      <c r="K4081" s="814"/>
      <c r="L4081" s="814"/>
      <c r="M4081" s="814"/>
      <c r="N4081" s="814"/>
      <c r="O4081" s="579">
        <f t="shared" si="332"/>
        <v>0</v>
      </c>
      <c r="P4081" s="585" t="e">
        <f t="shared" si="333"/>
        <v>#N/A</v>
      </c>
      <c r="Q4081" s="585"/>
      <c r="R4081" s="585"/>
      <c r="S4081" s="814"/>
      <c r="T4081" s="814"/>
      <c r="U4081" s="814"/>
      <c r="V4081" s="814"/>
    </row>
    <row r="4082" spans="1:22" ht="15.75" hidden="1" customHeight="1" thickBot="1" x14ac:dyDescent="0.25">
      <c r="A4082" s="580" t="str">
        <f t="shared" si="334"/>
        <v/>
      </c>
      <c r="B4082" s="814"/>
      <c r="C4082" s="814"/>
      <c r="D4082" s="814"/>
      <c r="E4082" s="814"/>
      <c r="F4082" s="814"/>
      <c r="G4082" s="814"/>
      <c r="H4082" s="814"/>
      <c r="I4082" s="814"/>
      <c r="J4082" s="814"/>
      <c r="K4082" s="814"/>
      <c r="L4082" s="814"/>
      <c r="M4082" s="814"/>
      <c r="N4082" s="814"/>
      <c r="O4082" s="579">
        <f t="shared" si="332"/>
        <v>0</v>
      </c>
      <c r="P4082" s="585" t="e">
        <f t="shared" si="333"/>
        <v>#N/A</v>
      </c>
      <c r="Q4082" s="585"/>
      <c r="R4082" s="585"/>
      <c r="S4082" s="814"/>
      <c r="T4082" s="814"/>
      <c r="U4082" s="814"/>
      <c r="V4082" s="814"/>
    </row>
    <row r="4083" spans="1:22" ht="15.75" hidden="1" customHeight="1" thickBot="1" x14ac:dyDescent="0.25">
      <c r="A4083" s="580" t="str">
        <f t="shared" si="334"/>
        <v/>
      </c>
      <c r="B4083" s="814"/>
      <c r="C4083" s="814"/>
      <c r="D4083" s="814"/>
      <c r="E4083" s="814"/>
      <c r="F4083" s="814"/>
      <c r="G4083" s="814"/>
      <c r="H4083" s="814"/>
      <c r="I4083" s="814"/>
      <c r="J4083" s="814"/>
      <c r="K4083" s="814"/>
      <c r="L4083" s="814"/>
      <c r="M4083" s="814"/>
      <c r="N4083" s="814"/>
      <c r="O4083" s="579">
        <f t="shared" ref="O4083:O4146" si="335">ROUNDUP(IF(N4083="PENDANT",(VLOOKUP(L4083,$E$2:$I$9,5,FALSE)*M4083)),0)</f>
        <v>0</v>
      </c>
      <c r="P4083" s="585" t="e">
        <f t="shared" ref="P4083:P4146" si="336">ROUNDUP(VLOOKUP(L4083,$E$2:$I$9,5,FALSE)*M4083,0)</f>
        <v>#N/A</v>
      </c>
      <c r="Q4083" s="585"/>
      <c r="R4083" s="585"/>
      <c r="S4083" s="814"/>
      <c r="T4083" s="814"/>
      <c r="U4083" s="814"/>
      <c r="V4083" s="814"/>
    </row>
    <row r="4084" spans="1:22" ht="15.75" hidden="1" customHeight="1" thickBot="1" x14ac:dyDescent="0.25">
      <c r="A4084" s="580" t="str">
        <f t="shared" si="334"/>
        <v/>
      </c>
      <c r="B4084" s="814"/>
      <c r="C4084" s="814"/>
      <c r="D4084" s="814"/>
      <c r="E4084" s="814"/>
      <c r="F4084" s="814"/>
      <c r="G4084" s="814"/>
      <c r="H4084" s="814"/>
      <c r="I4084" s="814"/>
      <c r="J4084" s="814"/>
      <c r="K4084" s="814"/>
      <c r="L4084" s="814"/>
      <c r="M4084" s="814"/>
      <c r="N4084" s="814"/>
      <c r="O4084" s="579">
        <f t="shared" si="335"/>
        <v>0</v>
      </c>
      <c r="P4084" s="585" t="e">
        <f t="shared" si="336"/>
        <v>#N/A</v>
      </c>
      <c r="Q4084" s="585"/>
      <c r="R4084" s="585"/>
      <c r="S4084" s="814"/>
      <c r="T4084" s="814"/>
      <c r="U4084" s="814"/>
      <c r="V4084" s="814"/>
    </row>
    <row r="4085" spans="1:22" ht="15.75" hidden="1" customHeight="1" thickBot="1" x14ac:dyDescent="0.25">
      <c r="A4085" s="580" t="str">
        <f t="shared" si="334"/>
        <v/>
      </c>
      <c r="B4085" s="814"/>
      <c r="C4085" s="814"/>
      <c r="D4085" s="814"/>
      <c r="E4085" s="814"/>
      <c r="F4085" s="814"/>
      <c r="G4085" s="814"/>
      <c r="H4085" s="814"/>
      <c r="I4085" s="814"/>
      <c r="J4085" s="814"/>
      <c r="K4085" s="814"/>
      <c r="L4085" s="814"/>
      <c r="M4085" s="814"/>
      <c r="N4085" s="814"/>
      <c r="O4085" s="579">
        <f t="shared" si="335"/>
        <v>0</v>
      </c>
      <c r="P4085" s="585" t="e">
        <f t="shared" si="336"/>
        <v>#N/A</v>
      </c>
      <c r="Q4085" s="585"/>
      <c r="R4085" s="585"/>
      <c r="S4085" s="814"/>
      <c r="T4085" s="814"/>
      <c r="U4085" s="814"/>
      <c r="V4085" s="814"/>
    </row>
    <row r="4086" spans="1:22" ht="15.75" hidden="1" customHeight="1" thickBot="1" x14ac:dyDescent="0.25">
      <c r="A4086" s="580" t="str">
        <f t="shared" si="334"/>
        <v/>
      </c>
      <c r="B4086" s="814"/>
      <c r="C4086" s="814"/>
      <c r="D4086" s="814"/>
      <c r="E4086" s="814"/>
      <c r="F4086" s="814"/>
      <c r="G4086" s="814"/>
      <c r="H4086" s="814"/>
      <c r="I4086" s="814"/>
      <c r="J4086" s="814"/>
      <c r="K4086" s="814"/>
      <c r="L4086" s="814"/>
      <c r="M4086" s="814"/>
      <c r="N4086" s="814"/>
      <c r="O4086" s="579">
        <f t="shared" si="335"/>
        <v>0</v>
      </c>
      <c r="P4086" s="585" t="e">
        <f t="shared" si="336"/>
        <v>#N/A</v>
      </c>
      <c r="Q4086" s="585"/>
      <c r="R4086" s="585"/>
      <c r="S4086" s="814"/>
      <c r="T4086" s="814"/>
      <c r="U4086" s="814"/>
      <c r="V4086" s="814"/>
    </row>
    <row r="4087" spans="1:22" ht="15.75" hidden="1" customHeight="1" thickBot="1" x14ac:dyDescent="0.25">
      <c r="A4087" s="580" t="str">
        <f t="shared" si="334"/>
        <v/>
      </c>
      <c r="B4087" s="814"/>
      <c r="C4087" s="814"/>
      <c r="D4087" s="814"/>
      <c r="E4087" s="814"/>
      <c r="F4087" s="814"/>
      <c r="G4087" s="814"/>
      <c r="H4087" s="814"/>
      <c r="I4087" s="814"/>
      <c r="J4087" s="814"/>
      <c r="K4087" s="814"/>
      <c r="L4087" s="814"/>
      <c r="M4087" s="814"/>
      <c r="N4087" s="814"/>
      <c r="O4087" s="579">
        <f t="shared" si="335"/>
        <v>0</v>
      </c>
      <c r="P4087" s="585" t="e">
        <f t="shared" si="336"/>
        <v>#N/A</v>
      </c>
      <c r="Q4087" s="585"/>
      <c r="R4087" s="585"/>
      <c r="S4087" s="814"/>
      <c r="T4087" s="814"/>
      <c r="U4087" s="814"/>
      <c r="V4087" s="814"/>
    </row>
    <row r="4088" spans="1:22" ht="15.75" hidden="1" customHeight="1" thickBot="1" x14ac:dyDescent="0.25">
      <c r="A4088" s="580" t="str">
        <f t="shared" si="334"/>
        <v/>
      </c>
      <c r="B4088" s="814"/>
      <c r="C4088" s="814"/>
      <c r="D4088" s="814"/>
      <c r="E4088" s="814"/>
      <c r="F4088" s="814"/>
      <c r="G4088" s="814"/>
      <c r="H4088" s="814"/>
      <c r="I4088" s="814"/>
      <c r="J4088" s="814"/>
      <c r="K4088" s="814"/>
      <c r="L4088" s="814"/>
      <c r="M4088" s="814"/>
      <c r="N4088" s="814"/>
      <c r="O4088" s="579">
        <f t="shared" si="335"/>
        <v>0</v>
      </c>
      <c r="P4088" s="585" t="e">
        <f t="shared" si="336"/>
        <v>#N/A</v>
      </c>
      <c r="Q4088" s="585"/>
      <c r="R4088" s="585"/>
      <c r="S4088" s="814"/>
      <c r="T4088" s="814"/>
      <c r="U4088" s="814"/>
      <c r="V4088" s="814"/>
    </row>
    <row r="4089" spans="1:22" ht="15.75" hidden="1" customHeight="1" thickBot="1" x14ac:dyDescent="0.25">
      <c r="A4089" s="580" t="str">
        <f t="shared" si="334"/>
        <v/>
      </c>
      <c r="B4089" s="814"/>
      <c r="C4089" s="814"/>
      <c r="D4089" s="814"/>
      <c r="E4089" s="814"/>
      <c r="F4089" s="814"/>
      <c r="G4089" s="814"/>
      <c r="H4089" s="814"/>
      <c r="I4089" s="814"/>
      <c r="J4089" s="814"/>
      <c r="K4089" s="814"/>
      <c r="L4089" s="814"/>
      <c r="M4089" s="814"/>
      <c r="N4089" s="814"/>
      <c r="O4089" s="579">
        <f t="shared" si="335"/>
        <v>0</v>
      </c>
      <c r="P4089" s="585" t="e">
        <f t="shared" si="336"/>
        <v>#N/A</v>
      </c>
      <c r="Q4089" s="585"/>
      <c r="R4089" s="585"/>
      <c r="S4089" s="814"/>
      <c r="T4089" s="814"/>
      <c r="U4089" s="814"/>
      <c r="V4089" s="814"/>
    </row>
    <row r="4090" spans="1:22" ht="15.75" hidden="1" customHeight="1" thickBot="1" x14ac:dyDescent="0.25">
      <c r="A4090" s="580" t="str">
        <f t="shared" ref="A4090:A4153" si="337">CONCATENATE(C4090,G4090)</f>
        <v/>
      </c>
      <c r="B4090" s="814"/>
      <c r="C4090" s="814"/>
      <c r="D4090" s="814"/>
      <c r="E4090" s="814"/>
      <c r="F4090" s="814"/>
      <c r="G4090" s="814"/>
      <c r="H4090" s="814"/>
      <c r="I4090" s="814"/>
      <c r="J4090" s="814"/>
      <c r="K4090" s="814"/>
      <c r="L4090" s="814"/>
      <c r="M4090" s="814"/>
      <c r="N4090" s="814"/>
      <c r="O4090" s="579">
        <f t="shared" si="335"/>
        <v>0</v>
      </c>
      <c r="P4090" s="585" t="e">
        <f t="shared" si="336"/>
        <v>#N/A</v>
      </c>
      <c r="Q4090" s="585"/>
      <c r="R4090" s="585"/>
      <c r="S4090" s="814"/>
      <c r="T4090" s="814"/>
      <c r="U4090" s="814"/>
      <c r="V4090" s="814"/>
    </row>
    <row r="4091" spans="1:22" ht="15.75" hidden="1" customHeight="1" thickBot="1" x14ac:dyDescent="0.25">
      <c r="A4091" s="580" t="str">
        <f t="shared" si="337"/>
        <v/>
      </c>
      <c r="B4091" s="814"/>
      <c r="C4091" s="814"/>
      <c r="D4091" s="814"/>
      <c r="E4091" s="814"/>
      <c r="F4091" s="814"/>
      <c r="G4091" s="814"/>
      <c r="H4091" s="814"/>
      <c r="I4091" s="814"/>
      <c r="J4091" s="814"/>
      <c r="K4091" s="814"/>
      <c r="L4091" s="814"/>
      <c r="M4091" s="814"/>
      <c r="N4091" s="814"/>
      <c r="O4091" s="579">
        <f t="shared" si="335"/>
        <v>0</v>
      </c>
      <c r="P4091" s="585" t="e">
        <f t="shared" si="336"/>
        <v>#N/A</v>
      </c>
      <c r="Q4091" s="585"/>
      <c r="R4091" s="585"/>
      <c r="S4091" s="814"/>
      <c r="T4091" s="814"/>
      <c r="U4091" s="814"/>
      <c r="V4091" s="814"/>
    </row>
    <row r="4092" spans="1:22" ht="15.75" hidden="1" customHeight="1" thickBot="1" x14ac:dyDescent="0.25">
      <c r="A4092" s="580" t="str">
        <f t="shared" si="337"/>
        <v/>
      </c>
      <c r="B4092" s="814"/>
      <c r="C4092" s="814"/>
      <c r="D4092" s="814"/>
      <c r="E4092" s="814"/>
      <c r="F4092" s="814"/>
      <c r="G4092" s="814"/>
      <c r="H4092" s="814"/>
      <c r="I4092" s="814"/>
      <c r="J4092" s="814"/>
      <c r="K4092" s="814"/>
      <c r="L4092" s="814"/>
      <c r="M4092" s="814"/>
      <c r="N4092" s="814"/>
      <c r="O4092" s="579">
        <f t="shared" si="335"/>
        <v>0</v>
      </c>
      <c r="P4092" s="585" t="e">
        <f t="shared" si="336"/>
        <v>#N/A</v>
      </c>
      <c r="Q4092" s="585"/>
      <c r="R4092" s="585"/>
      <c r="S4092" s="814"/>
      <c r="T4092" s="814"/>
      <c r="U4092" s="814"/>
      <c r="V4092" s="814"/>
    </row>
    <row r="4093" spans="1:22" ht="15.75" hidden="1" customHeight="1" thickBot="1" x14ac:dyDescent="0.25">
      <c r="A4093" s="580" t="str">
        <f t="shared" si="337"/>
        <v/>
      </c>
      <c r="B4093" s="814"/>
      <c r="C4093" s="814"/>
      <c r="D4093" s="814"/>
      <c r="E4093" s="814"/>
      <c r="F4093" s="814"/>
      <c r="G4093" s="814"/>
      <c r="H4093" s="814"/>
      <c r="I4093" s="814"/>
      <c r="J4093" s="814"/>
      <c r="K4093" s="814"/>
      <c r="L4093" s="814"/>
      <c r="M4093" s="814"/>
      <c r="N4093" s="814"/>
      <c r="O4093" s="579">
        <f t="shared" si="335"/>
        <v>0</v>
      </c>
      <c r="P4093" s="585" t="e">
        <f t="shared" si="336"/>
        <v>#N/A</v>
      </c>
      <c r="Q4093" s="585"/>
      <c r="R4093" s="585"/>
      <c r="S4093" s="814"/>
      <c r="T4093" s="814"/>
      <c r="U4093" s="814"/>
      <c r="V4093" s="814"/>
    </row>
    <row r="4094" spans="1:22" ht="15.75" hidden="1" customHeight="1" thickBot="1" x14ac:dyDescent="0.25">
      <c r="A4094" s="580" t="str">
        <f t="shared" si="337"/>
        <v/>
      </c>
      <c r="B4094" s="814"/>
      <c r="C4094" s="814"/>
      <c r="D4094" s="814"/>
      <c r="E4094" s="814"/>
      <c r="F4094" s="814"/>
      <c r="G4094" s="814"/>
      <c r="H4094" s="814"/>
      <c r="I4094" s="814"/>
      <c r="J4094" s="814"/>
      <c r="K4094" s="814"/>
      <c r="L4094" s="814"/>
      <c r="M4094" s="814"/>
      <c r="N4094" s="814"/>
      <c r="O4094" s="579">
        <f t="shared" si="335"/>
        <v>0</v>
      </c>
      <c r="P4094" s="585" t="e">
        <f t="shared" si="336"/>
        <v>#N/A</v>
      </c>
      <c r="Q4094" s="585"/>
      <c r="R4094" s="585"/>
      <c r="S4094" s="814"/>
      <c r="T4094" s="814"/>
      <c r="U4094" s="814"/>
      <c r="V4094" s="814"/>
    </row>
    <row r="4095" spans="1:22" ht="15.75" hidden="1" customHeight="1" thickBot="1" x14ac:dyDescent="0.25">
      <c r="A4095" s="580" t="str">
        <f t="shared" si="337"/>
        <v/>
      </c>
      <c r="B4095" s="814"/>
      <c r="C4095" s="814"/>
      <c r="D4095" s="814"/>
      <c r="E4095" s="814"/>
      <c r="F4095" s="814"/>
      <c r="G4095" s="814"/>
      <c r="H4095" s="814"/>
      <c r="I4095" s="814"/>
      <c r="J4095" s="814"/>
      <c r="K4095" s="814"/>
      <c r="L4095" s="814"/>
      <c r="M4095" s="814"/>
      <c r="N4095" s="814"/>
      <c r="O4095" s="579">
        <f t="shared" si="335"/>
        <v>0</v>
      </c>
      <c r="P4095" s="585" t="e">
        <f t="shared" si="336"/>
        <v>#N/A</v>
      </c>
      <c r="Q4095" s="585"/>
      <c r="R4095" s="585"/>
      <c r="S4095" s="814"/>
      <c r="T4095" s="814"/>
      <c r="U4095" s="814"/>
      <c r="V4095" s="814"/>
    </row>
    <row r="4096" spans="1:22" ht="15.75" hidden="1" customHeight="1" thickBot="1" x14ac:dyDescent="0.25">
      <c r="A4096" s="580" t="str">
        <f t="shared" si="337"/>
        <v/>
      </c>
      <c r="B4096" s="814"/>
      <c r="C4096" s="814"/>
      <c r="D4096" s="814"/>
      <c r="E4096" s="814"/>
      <c r="F4096" s="814"/>
      <c r="G4096" s="814"/>
      <c r="H4096" s="814"/>
      <c r="I4096" s="814"/>
      <c r="J4096" s="814"/>
      <c r="K4096" s="814"/>
      <c r="L4096" s="814"/>
      <c r="M4096" s="814"/>
      <c r="N4096" s="814"/>
      <c r="O4096" s="579">
        <f t="shared" si="335"/>
        <v>0</v>
      </c>
      <c r="P4096" s="585" t="e">
        <f t="shared" si="336"/>
        <v>#N/A</v>
      </c>
      <c r="Q4096" s="585"/>
      <c r="R4096" s="585"/>
      <c r="S4096" s="814"/>
      <c r="T4096" s="814"/>
      <c r="U4096" s="814"/>
      <c r="V4096" s="814"/>
    </row>
    <row r="4097" spans="1:22" ht="15.75" hidden="1" customHeight="1" thickBot="1" x14ac:dyDescent="0.25">
      <c r="A4097" s="580" t="str">
        <f t="shared" si="337"/>
        <v/>
      </c>
      <c r="B4097" s="814"/>
      <c r="C4097" s="814"/>
      <c r="D4097" s="814"/>
      <c r="E4097" s="814"/>
      <c r="F4097" s="814"/>
      <c r="G4097" s="814"/>
      <c r="H4097" s="814"/>
      <c r="I4097" s="814"/>
      <c r="J4097" s="814"/>
      <c r="K4097" s="814"/>
      <c r="L4097" s="814"/>
      <c r="M4097" s="814"/>
      <c r="N4097" s="814"/>
      <c r="O4097" s="579">
        <f t="shared" si="335"/>
        <v>0</v>
      </c>
      <c r="P4097" s="585" t="e">
        <f t="shared" si="336"/>
        <v>#N/A</v>
      </c>
      <c r="Q4097" s="585"/>
      <c r="R4097" s="585"/>
      <c r="S4097" s="814"/>
      <c r="T4097" s="814"/>
      <c r="U4097" s="814"/>
      <c r="V4097" s="814"/>
    </row>
    <row r="4098" spans="1:22" ht="15.75" hidden="1" customHeight="1" thickBot="1" x14ac:dyDescent="0.25">
      <c r="A4098" s="580" t="str">
        <f t="shared" si="337"/>
        <v/>
      </c>
      <c r="B4098" s="814"/>
      <c r="C4098" s="814"/>
      <c r="D4098" s="814"/>
      <c r="E4098" s="814"/>
      <c r="F4098" s="814"/>
      <c r="G4098" s="814"/>
      <c r="H4098" s="814"/>
      <c r="I4098" s="814"/>
      <c r="J4098" s="814"/>
      <c r="K4098" s="814"/>
      <c r="L4098" s="814"/>
      <c r="M4098" s="814"/>
      <c r="N4098" s="814"/>
      <c r="O4098" s="579">
        <f t="shared" si="335"/>
        <v>0</v>
      </c>
      <c r="P4098" s="585" t="e">
        <f t="shared" si="336"/>
        <v>#N/A</v>
      </c>
      <c r="Q4098" s="585"/>
      <c r="R4098" s="585"/>
      <c r="S4098" s="814"/>
      <c r="T4098" s="814"/>
      <c r="U4098" s="814"/>
      <c r="V4098" s="814"/>
    </row>
    <row r="4099" spans="1:22" ht="15.75" hidden="1" customHeight="1" thickBot="1" x14ac:dyDescent="0.25">
      <c r="A4099" s="580" t="str">
        <f t="shared" si="337"/>
        <v/>
      </c>
      <c r="B4099" s="814"/>
      <c r="C4099" s="814"/>
      <c r="D4099" s="814"/>
      <c r="E4099" s="814"/>
      <c r="F4099" s="814"/>
      <c r="G4099" s="814"/>
      <c r="H4099" s="814"/>
      <c r="I4099" s="814"/>
      <c r="J4099" s="814"/>
      <c r="K4099" s="814"/>
      <c r="L4099" s="814"/>
      <c r="M4099" s="814"/>
      <c r="N4099" s="814"/>
      <c r="O4099" s="579">
        <f t="shared" si="335"/>
        <v>0</v>
      </c>
      <c r="P4099" s="585" t="e">
        <f t="shared" si="336"/>
        <v>#N/A</v>
      </c>
      <c r="Q4099" s="585"/>
      <c r="R4099" s="585"/>
      <c r="S4099" s="814"/>
      <c r="T4099" s="814"/>
      <c r="U4099" s="814"/>
      <c r="V4099" s="814"/>
    </row>
    <row r="4100" spans="1:22" ht="15.75" hidden="1" customHeight="1" thickBot="1" x14ac:dyDescent="0.25">
      <c r="A4100" s="580" t="str">
        <f t="shared" si="337"/>
        <v/>
      </c>
      <c r="B4100" s="814"/>
      <c r="C4100" s="814"/>
      <c r="D4100" s="814"/>
      <c r="E4100" s="814"/>
      <c r="F4100" s="814"/>
      <c r="G4100" s="814"/>
      <c r="H4100" s="814"/>
      <c r="I4100" s="814"/>
      <c r="J4100" s="814"/>
      <c r="K4100" s="814"/>
      <c r="L4100" s="814"/>
      <c r="M4100" s="814"/>
      <c r="N4100" s="814"/>
      <c r="O4100" s="579">
        <f t="shared" si="335"/>
        <v>0</v>
      </c>
      <c r="P4100" s="585" t="e">
        <f t="shared" si="336"/>
        <v>#N/A</v>
      </c>
      <c r="Q4100" s="585"/>
      <c r="R4100" s="585"/>
      <c r="S4100" s="814"/>
      <c r="T4100" s="814"/>
      <c r="U4100" s="814"/>
      <c r="V4100" s="814"/>
    </row>
    <row r="4101" spans="1:22" ht="15.75" hidden="1" customHeight="1" thickBot="1" x14ac:dyDescent="0.25">
      <c r="A4101" s="580" t="str">
        <f t="shared" si="337"/>
        <v/>
      </c>
      <c r="B4101" s="814"/>
      <c r="C4101" s="814"/>
      <c r="D4101" s="814"/>
      <c r="E4101" s="814"/>
      <c r="F4101" s="814"/>
      <c r="G4101" s="814"/>
      <c r="H4101" s="814"/>
      <c r="I4101" s="814"/>
      <c r="J4101" s="814"/>
      <c r="K4101" s="814"/>
      <c r="L4101" s="814"/>
      <c r="M4101" s="814"/>
      <c r="N4101" s="814"/>
      <c r="O4101" s="579">
        <f t="shared" si="335"/>
        <v>0</v>
      </c>
      <c r="P4101" s="585" t="e">
        <f t="shared" si="336"/>
        <v>#N/A</v>
      </c>
      <c r="Q4101" s="585"/>
      <c r="R4101" s="585"/>
      <c r="S4101" s="814"/>
      <c r="T4101" s="814"/>
      <c r="U4101" s="814"/>
      <c r="V4101" s="814"/>
    </row>
    <row r="4102" spans="1:22" ht="15.75" hidden="1" customHeight="1" thickBot="1" x14ac:dyDescent="0.25">
      <c r="A4102" s="580" t="str">
        <f t="shared" si="337"/>
        <v/>
      </c>
      <c r="B4102" s="814"/>
      <c r="C4102" s="814"/>
      <c r="D4102" s="814"/>
      <c r="E4102" s="814"/>
      <c r="F4102" s="814"/>
      <c r="G4102" s="814"/>
      <c r="H4102" s="814"/>
      <c r="I4102" s="814"/>
      <c r="J4102" s="814"/>
      <c r="K4102" s="814"/>
      <c r="L4102" s="814"/>
      <c r="M4102" s="814"/>
      <c r="N4102" s="814"/>
      <c r="O4102" s="579">
        <f t="shared" si="335"/>
        <v>0</v>
      </c>
      <c r="P4102" s="585" t="e">
        <f t="shared" si="336"/>
        <v>#N/A</v>
      </c>
      <c r="Q4102" s="585"/>
      <c r="R4102" s="585"/>
      <c r="S4102" s="814"/>
      <c r="T4102" s="814"/>
      <c r="U4102" s="814"/>
      <c r="V4102" s="814"/>
    </row>
    <row r="4103" spans="1:22" ht="15.75" hidden="1" customHeight="1" thickBot="1" x14ac:dyDescent="0.25">
      <c r="A4103" s="580" t="str">
        <f t="shared" si="337"/>
        <v/>
      </c>
      <c r="B4103" s="814"/>
      <c r="C4103" s="814"/>
      <c r="D4103" s="814"/>
      <c r="E4103" s="814"/>
      <c r="F4103" s="814"/>
      <c r="G4103" s="814"/>
      <c r="H4103" s="814"/>
      <c r="I4103" s="814"/>
      <c r="J4103" s="814"/>
      <c r="K4103" s="814"/>
      <c r="L4103" s="814"/>
      <c r="M4103" s="814"/>
      <c r="N4103" s="814"/>
      <c r="O4103" s="579">
        <f t="shared" si="335"/>
        <v>0</v>
      </c>
      <c r="P4103" s="585" t="e">
        <f t="shared" si="336"/>
        <v>#N/A</v>
      </c>
      <c r="Q4103" s="585"/>
      <c r="R4103" s="585"/>
      <c r="S4103" s="814"/>
      <c r="T4103" s="814"/>
      <c r="U4103" s="814"/>
      <c r="V4103" s="814"/>
    </row>
    <row r="4104" spans="1:22" ht="15.75" hidden="1" customHeight="1" thickBot="1" x14ac:dyDescent="0.25">
      <c r="A4104" s="580" t="str">
        <f t="shared" si="337"/>
        <v/>
      </c>
      <c r="B4104" s="814"/>
      <c r="C4104" s="814"/>
      <c r="D4104" s="814"/>
      <c r="E4104" s="814"/>
      <c r="F4104" s="814"/>
      <c r="G4104" s="814"/>
      <c r="H4104" s="814"/>
      <c r="I4104" s="814"/>
      <c r="J4104" s="814"/>
      <c r="K4104" s="814"/>
      <c r="L4104" s="814"/>
      <c r="M4104" s="814"/>
      <c r="N4104" s="814"/>
      <c r="O4104" s="579">
        <f t="shared" si="335"/>
        <v>0</v>
      </c>
      <c r="P4104" s="585" t="e">
        <f t="shared" si="336"/>
        <v>#N/A</v>
      </c>
      <c r="Q4104" s="585"/>
      <c r="R4104" s="585"/>
      <c r="S4104" s="814"/>
      <c r="T4104" s="814"/>
      <c r="U4104" s="814"/>
      <c r="V4104" s="814"/>
    </row>
    <row r="4105" spans="1:22" ht="15.75" hidden="1" customHeight="1" thickBot="1" x14ac:dyDescent="0.25">
      <c r="A4105" s="580" t="str">
        <f t="shared" si="337"/>
        <v/>
      </c>
      <c r="B4105" s="814"/>
      <c r="C4105" s="814"/>
      <c r="D4105" s="814"/>
      <c r="E4105" s="814"/>
      <c r="F4105" s="814"/>
      <c r="G4105" s="814"/>
      <c r="H4105" s="814"/>
      <c r="I4105" s="814"/>
      <c r="J4105" s="814"/>
      <c r="K4105" s="814"/>
      <c r="L4105" s="814"/>
      <c r="M4105" s="814"/>
      <c r="N4105" s="814"/>
      <c r="O4105" s="579">
        <f t="shared" si="335"/>
        <v>0</v>
      </c>
      <c r="P4105" s="585" t="e">
        <f t="shared" si="336"/>
        <v>#N/A</v>
      </c>
      <c r="Q4105" s="585"/>
      <c r="R4105" s="585"/>
      <c r="S4105" s="814"/>
      <c r="T4105" s="814"/>
      <c r="U4105" s="814"/>
      <c r="V4105" s="814"/>
    </row>
    <row r="4106" spans="1:22" ht="15.75" hidden="1" customHeight="1" thickBot="1" x14ac:dyDescent="0.25">
      <c r="A4106" s="580" t="str">
        <f t="shared" si="337"/>
        <v/>
      </c>
      <c r="B4106" s="814"/>
      <c r="C4106" s="814"/>
      <c r="D4106" s="814"/>
      <c r="E4106" s="814"/>
      <c r="F4106" s="814"/>
      <c r="G4106" s="814"/>
      <c r="H4106" s="814"/>
      <c r="I4106" s="814"/>
      <c r="J4106" s="814"/>
      <c r="K4106" s="814"/>
      <c r="L4106" s="814"/>
      <c r="M4106" s="814"/>
      <c r="N4106" s="814"/>
      <c r="O4106" s="579">
        <f t="shared" si="335"/>
        <v>0</v>
      </c>
      <c r="P4106" s="585" t="e">
        <f t="shared" si="336"/>
        <v>#N/A</v>
      </c>
      <c r="Q4106" s="585"/>
      <c r="R4106" s="585"/>
      <c r="S4106" s="814"/>
      <c r="T4106" s="814"/>
      <c r="U4106" s="814"/>
      <c r="V4106" s="814"/>
    </row>
    <row r="4107" spans="1:22" ht="15.75" hidden="1" customHeight="1" thickBot="1" x14ac:dyDescent="0.25">
      <c r="A4107" s="580" t="str">
        <f t="shared" si="337"/>
        <v/>
      </c>
      <c r="B4107" s="814"/>
      <c r="C4107" s="814"/>
      <c r="D4107" s="814"/>
      <c r="E4107" s="814"/>
      <c r="F4107" s="814"/>
      <c r="G4107" s="814"/>
      <c r="H4107" s="814"/>
      <c r="I4107" s="814"/>
      <c r="J4107" s="814"/>
      <c r="K4107" s="814"/>
      <c r="L4107" s="814"/>
      <c r="M4107" s="814"/>
      <c r="N4107" s="814"/>
      <c r="O4107" s="579">
        <f t="shared" si="335"/>
        <v>0</v>
      </c>
      <c r="P4107" s="585" t="e">
        <f t="shared" si="336"/>
        <v>#N/A</v>
      </c>
      <c r="Q4107" s="585"/>
      <c r="R4107" s="585"/>
      <c r="S4107" s="814"/>
      <c r="T4107" s="814"/>
      <c r="U4107" s="814"/>
      <c r="V4107" s="814"/>
    </row>
    <row r="4108" spans="1:22" ht="15.75" hidden="1" customHeight="1" thickBot="1" x14ac:dyDescent="0.25">
      <c r="A4108" s="580" t="str">
        <f t="shared" si="337"/>
        <v/>
      </c>
      <c r="B4108" s="814"/>
      <c r="C4108" s="814"/>
      <c r="D4108" s="814"/>
      <c r="E4108" s="814"/>
      <c r="F4108" s="814"/>
      <c r="G4108" s="814"/>
      <c r="H4108" s="814"/>
      <c r="I4108" s="814"/>
      <c r="J4108" s="814"/>
      <c r="K4108" s="814"/>
      <c r="L4108" s="814"/>
      <c r="M4108" s="814"/>
      <c r="N4108" s="814"/>
      <c r="O4108" s="579">
        <f t="shared" si="335"/>
        <v>0</v>
      </c>
      <c r="P4108" s="585" t="e">
        <f t="shared" si="336"/>
        <v>#N/A</v>
      </c>
      <c r="Q4108" s="585"/>
      <c r="R4108" s="585"/>
      <c r="S4108" s="814"/>
      <c r="T4108" s="814"/>
      <c r="U4108" s="814"/>
      <c r="V4108" s="814"/>
    </row>
    <row r="4109" spans="1:22" ht="15.75" hidden="1" customHeight="1" thickBot="1" x14ac:dyDescent="0.25">
      <c r="A4109" s="580" t="str">
        <f t="shared" si="337"/>
        <v/>
      </c>
      <c r="B4109" s="814"/>
      <c r="C4109" s="814"/>
      <c r="D4109" s="814"/>
      <c r="E4109" s="814"/>
      <c r="F4109" s="814"/>
      <c r="G4109" s="814"/>
      <c r="H4109" s="814"/>
      <c r="I4109" s="814"/>
      <c r="J4109" s="814"/>
      <c r="K4109" s="814"/>
      <c r="L4109" s="814"/>
      <c r="M4109" s="814"/>
      <c r="N4109" s="814"/>
      <c r="O4109" s="579">
        <f t="shared" si="335"/>
        <v>0</v>
      </c>
      <c r="P4109" s="585" t="e">
        <f t="shared" si="336"/>
        <v>#N/A</v>
      </c>
      <c r="Q4109" s="585"/>
      <c r="R4109" s="585"/>
      <c r="S4109" s="814"/>
      <c r="T4109" s="814"/>
      <c r="U4109" s="814"/>
      <c r="V4109" s="814"/>
    </row>
    <row r="4110" spans="1:22" ht="15.75" hidden="1" customHeight="1" thickBot="1" x14ac:dyDescent="0.25">
      <c r="A4110" s="580" t="str">
        <f t="shared" si="337"/>
        <v/>
      </c>
      <c r="B4110" s="814"/>
      <c r="C4110" s="814"/>
      <c r="D4110" s="814"/>
      <c r="E4110" s="814"/>
      <c r="F4110" s="814"/>
      <c r="G4110" s="814"/>
      <c r="H4110" s="814"/>
      <c r="I4110" s="814"/>
      <c r="J4110" s="814"/>
      <c r="K4110" s="814"/>
      <c r="L4110" s="814"/>
      <c r="M4110" s="814"/>
      <c r="N4110" s="814"/>
      <c r="O4110" s="579">
        <f t="shared" si="335"/>
        <v>0</v>
      </c>
      <c r="P4110" s="585" t="e">
        <f t="shared" si="336"/>
        <v>#N/A</v>
      </c>
      <c r="Q4110" s="585"/>
      <c r="R4110" s="585"/>
      <c r="S4110" s="814"/>
      <c r="T4110" s="814"/>
      <c r="U4110" s="814"/>
      <c r="V4110" s="814"/>
    </row>
    <row r="4111" spans="1:22" ht="15.75" hidden="1" customHeight="1" thickBot="1" x14ac:dyDescent="0.25">
      <c r="A4111" s="580" t="str">
        <f t="shared" si="337"/>
        <v/>
      </c>
      <c r="B4111" s="814"/>
      <c r="C4111" s="814"/>
      <c r="D4111" s="814"/>
      <c r="E4111" s="814"/>
      <c r="F4111" s="814"/>
      <c r="G4111" s="814"/>
      <c r="H4111" s="814"/>
      <c r="I4111" s="814"/>
      <c r="J4111" s="814"/>
      <c r="K4111" s="814"/>
      <c r="L4111" s="814"/>
      <c r="M4111" s="814"/>
      <c r="N4111" s="814"/>
      <c r="O4111" s="579">
        <f t="shared" si="335"/>
        <v>0</v>
      </c>
      <c r="P4111" s="585" t="e">
        <f t="shared" si="336"/>
        <v>#N/A</v>
      </c>
      <c r="Q4111" s="585"/>
      <c r="R4111" s="585"/>
      <c r="S4111" s="814"/>
      <c r="T4111" s="814"/>
      <c r="U4111" s="814"/>
      <c r="V4111" s="814"/>
    </row>
    <row r="4112" spans="1:22" ht="15.75" hidden="1" customHeight="1" thickBot="1" x14ac:dyDescent="0.25">
      <c r="A4112" s="580" t="str">
        <f t="shared" si="337"/>
        <v/>
      </c>
      <c r="B4112" s="814"/>
      <c r="C4112" s="814"/>
      <c r="D4112" s="814"/>
      <c r="E4112" s="814"/>
      <c r="F4112" s="814"/>
      <c r="G4112" s="814"/>
      <c r="H4112" s="814"/>
      <c r="I4112" s="814"/>
      <c r="J4112" s="814"/>
      <c r="K4112" s="814"/>
      <c r="L4112" s="814"/>
      <c r="M4112" s="814"/>
      <c r="N4112" s="814"/>
      <c r="O4112" s="579">
        <f t="shared" si="335"/>
        <v>0</v>
      </c>
      <c r="P4112" s="585" t="e">
        <f t="shared" si="336"/>
        <v>#N/A</v>
      </c>
      <c r="Q4112" s="585"/>
      <c r="R4112" s="585"/>
      <c r="S4112" s="814"/>
      <c r="T4112" s="814"/>
      <c r="U4112" s="814"/>
      <c r="V4112" s="814"/>
    </row>
    <row r="4113" spans="1:22" ht="15.75" hidden="1" customHeight="1" thickBot="1" x14ac:dyDescent="0.25">
      <c r="A4113" s="580" t="str">
        <f t="shared" si="337"/>
        <v/>
      </c>
      <c r="B4113" s="814"/>
      <c r="C4113" s="814"/>
      <c r="D4113" s="814"/>
      <c r="E4113" s="814"/>
      <c r="F4113" s="814"/>
      <c r="G4113" s="814"/>
      <c r="H4113" s="814"/>
      <c r="I4113" s="814"/>
      <c r="J4113" s="814"/>
      <c r="K4113" s="814"/>
      <c r="L4113" s="814"/>
      <c r="M4113" s="814"/>
      <c r="N4113" s="814"/>
      <c r="O4113" s="579">
        <f t="shared" si="335"/>
        <v>0</v>
      </c>
      <c r="P4113" s="585" t="e">
        <f t="shared" si="336"/>
        <v>#N/A</v>
      </c>
      <c r="Q4113" s="585"/>
      <c r="R4113" s="585"/>
      <c r="S4113" s="814"/>
      <c r="T4113" s="814"/>
      <c r="U4113" s="814"/>
      <c r="V4113" s="814"/>
    </row>
    <row r="4114" spans="1:22" ht="15.75" hidden="1" customHeight="1" thickBot="1" x14ac:dyDescent="0.25">
      <c r="A4114" s="580" t="str">
        <f t="shared" si="337"/>
        <v/>
      </c>
      <c r="B4114" s="814"/>
      <c r="C4114" s="814"/>
      <c r="D4114" s="814"/>
      <c r="E4114" s="814"/>
      <c r="F4114" s="814"/>
      <c r="G4114" s="814"/>
      <c r="H4114" s="814"/>
      <c r="I4114" s="814"/>
      <c r="J4114" s="814"/>
      <c r="K4114" s="814"/>
      <c r="L4114" s="814"/>
      <c r="M4114" s="814"/>
      <c r="N4114" s="814"/>
      <c r="O4114" s="579">
        <f t="shared" si="335"/>
        <v>0</v>
      </c>
      <c r="P4114" s="585" t="e">
        <f t="shared" si="336"/>
        <v>#N/A</v>
      </c>
      <c r="Q4114" s="585"/>
      <c r="R4114" s="585"/>
      <c r="S4114" s="814"/>
      <c r="T4114" s="814"/>
      <c r="U4114" s="814"/>
      <c r="V4114" s="814"/>
    </row>
    <row r="4115" spans="1:22" ht="15.75" hidden="1" customHeight="1" thickBot="1" x14ac:dyDescent="0.25">
      <c r="A4115" s="580" t="str">
        <f t="shared" si="337"/>
        <v/>
      </c>
      <c r="B4115" s="814"/>
      <c r="C4115" s="814"/>
      <c r="D4115" s="814"/>
      <c r="E4115" s="814"/>
      <c r="F4115" s="814"/>
      <c r="G4115" s="814"/>
      <c r="H4115" s="814"/>
      <c r="I4115" s="814"/>
      <c r="J4115" s="814"/>
      <c r="K4115" s="814"/>
      <c r="L4115" s="814"/>
      <c r="M4115" s="814"/>
      <c r="N4115" s="814"/>
      <c r="O4115" s="579">
        <f t="shared" si="335"/>
        <v>0</v>
      </c>
      <c r="P4115" s="585" t="e">
        <f t="shared" si="336"/>
        <v>#N/A</v>
      </c>
      <c r="Q4115" s="585"/>
      <c r="R4115" s="585"/>
      <c r="S4115" s="814"/>
      <c r="T4115" s="814"/>
      <c r="U4115" s="814"/>
      <c r="V4115" s="814"/>
    </row>
    <row r="4116" spans="1:22" ht="15.75" hidden="1" customHeight="1" thickBot="1" x14ac:dyDescent="0.25">
      <c r="A4116" s="580" t="str">
        <f t="shared" si="337"/>
        <v/>
      </c>
      <c r="B4116" s="814"/>
      <c r="C4116" s="814"/>
      <c r="D4116" s="814"/>
      <c r="E4116" s="814"/>
      <c r="F4116" s="814"/>
      <c r="G4116" s="814"/>
      <c r="H4116" s="814"/>
      <c r="I4116" s="814"/>
      <c r="J4116" s="814"/>
      <c r="K4116" s="814"/>
      <c r="L4116" s="814"/>
      <c r="M4116" s="814"/>
      <c r="N4116" s="814"/>
      <c r="O4116" s="579">
        <f t="shared" si="335"/>
        <v>0</v>
      </c>
      <c r="P4116" s="585" t="e">
        <f t="shared" si="336"/>
        <v>#N/A</v>
      </c>
      <c r="Q4116" s="585"/>
      <c r="R4116" s="585"/>
      <c r="S4116" s="814"/>
      <c r="T4116" s="814"/>
      <c r="U4116" s="814"/>
      <c r="V4116" s="814"/>
    </row>
    <row r="4117" spans="1:22" ht="15.75" hidden="1" customHeight="1" thickBot="1" x14ac:dyDescent="0.25">
      <c r="A4117" s="580" t="str">
        <f t="shared" si="337"/>
        <v/>
      </c>
      <c r="B4117" s="814"/>
      <c r="C4117" s="814"/>
      <c r="D4117" s="814"/>
      <c r="E4117" s="814"/>
      <c r="F4117" s="814"/>
      <c r="G4117" s="814"/>
      <c r="H4117" s="814"/>
      <c r="I4117" s="814"/>
      <c r="J4117" s="814"/>
      <c r="K4117" s="814"/>
      <c r="L4117" s="814"/>
      <c r="M4117" s="814"/>
      <c r="N4117" s="814"/>
      <c r="O4117" s="579">
        <f t="shared" si="335"/>
        <v>0</v>
      </c>
      <c r="P4117" s="585" t="e">
        <f t="shared" si="336"/>
        <v>#N/A</v>
      </c>
      <c r="Q4117" s="585"/>
      <c r="R4117" s="585"/>
      <c r="S4117" s="814"/>
      <c r="T4117" s="814"/>
      <c r="U4117" s="814"/>
      <c r="V4117" s="814"/>
    </row>
    <row r="4118" spans="1:22" ht="15.75" hidden="1" customHeight="1" thickBot="1" x14ac:dyDescent="0.25">
      <c r="A4118" s="580" t="str">
        <f t="shared" si="337"/>
        <v/>
      </c>
      <c r="B4118" s="814"/>
      <c r="C4118" s="814"/>
      <c r="D4118" s="814"/>
      <c r="E4118" s="814"/>
      <c r="F4118" s="814"/>
      <c r="G4118" s="814"/>
      <c r="H4118" s="814"/>
      <c r="I4118" s="814"/>
      <c r="J4118" s="814"/>
      <c r="K4118" s="814"/>
      <c r="L4118" s="814"/>
      <c r="M4118" s="814"/>
      <c r="N4118" s="814"/>
      <c r="O4118" s="579">
        <f t="shared" si="335"/>
        <v>0</v>
      </c>
      <c r="P4118" s="585" t="e">
        <f t="shared" si="336"/>
        <v>#N/A</v>
      </c>
      <c r="Q4118" s="585"/>
      <c r="R4118" s="585"/>
      <c r="S4118" s="814"/>
      <c r="T4118" s="814"/>
      <c r="U4118" s="814"/>
      <c r="V4118" s="814"/>
    </row>
    <row r="4119" spans="1:22" ht="15.75" hidden="1" customHeight="1" thickBot="1" x14ac:dyDescent="0.25">
      <c r="A4119" s="580" t="str">
        <f t="shared" si="337"/>
        <v/>
      </c>
      <c r="B4119" s="814"/>
      <c r="C4119" s="814"/>
      <c r="D4119" s="814"/>
      <c r="E4119" s="814"/>
      <c r="F4119" s="814"/>
      <c r="G4119" s="814"/>
      <c r="H4119" s="814"/>
      <c r="I4119" s="814"/>
      <c r="J4119" s="814"/>
      <c r="K4119" s="814"/>
      <c r="L4119" s="814"/>
      <c r="M4119" s="814"/>
      <c r="N4119" s="814"/>
      <c r="O4119" s="579">
        <f t="shared" si="335"/>
        <v>0</v>
      </c>
      <c r="P4119" s="585" t="e">
        <f t="shared" si="336"/>
        <v>#N/A</v>
      </c>
      <c r="Q4119" s="585"/>
      <c r="R4119" s="585"/>
      <c r="S4119" s="814"/>
      <c r="T4119" s="814"/>
      <c r="U4119" s="814"/>
      <c r="V4119" s="814"/>
    </row>
    <row r="4120" spans="1:22" ht="15.75" hidden="1" customHeight="1" thickBot="1" x14ac:dyDescent="0.25">
      <c r="A4120" s="580" t="str">
        <f t="shared" si="337"/>
        <v/>
      </c>
      <c r="B4120" s="814"/>
      <c r="C4120" s="814"/>
      <c r="D4120" s="814"/>
      <c r="E4120" s="814"/>
      <c r="F4120" s="814"/>
      <c r="G4120" s="814"/>
      <c r="H4120" s="814"/>
      <c r="I4120" s="814"/>
      <c r="J4120" s="814"/>
      <c r="K4120" s="814"/>
      <c r="L4120" s="814"/>
      <c r="M4120" s="814"/>
      <c r="N4120" s="814"/>
      <c r="O4120" s="579">
        <f t="shared" si="335"/>
        <v>0</v>
      </c>
      <c r="P4120" s="585" t="e">
        <f t="shared" si="336"/>
        <v>#N/A</v>
      </c>
      <c r="Q4120" s="585"/>
      <c r="R4120" s="585"/>
      <c r="S4120" s="814"/>
      <c r="T4120" s="814"/>
      <c r="U4120" s="814"/>
      <c r="V4120" s="814"/>
    </row>
    <row r="4121" spans="1:22" ht="15.75" hidden="1" customHeight="1" thickBot="1" x14ac:dyDescent="0.25">
      <c r="A4121" s="580" t="str">
        <f t="shared" si="337"/>
        <v/>
      </c>
      <c r="B4121" s="814"/>
      <c r="C4121" s="814"/>
      <c r="D4121" s="814"/>
      <c r="E4121" s="814"/>
      <c r="F4121" s="814"/>
      <c r="G4121" s="814"/>
      <c r="H4121" s="814"/>
      <c r="I4121" s="814"/>
      <c r="J4121" s="814"/>
      <c r="K4121" s="814"/>
      <c r="L4121" s="814"/>
      <c r="M4121" s="814"/>
      <c r="N4121" s="814"/>
      <c r="O4121" s="579">
        <f t="shared" si="335"/>
        <v>0</v>
      </c>
      <c r="P4121" s="585" t="e">
        <f t="shared" si="336"/>
        <v>#N/A</v>
      </c>
      <c r="Q4121" s="585"/>
      <c r="R4121" s="585"/>
      <c r="S4121" s="814"/>
      <c r="T4121" s="814"/>
      <c r="U4121" s="814"/>
      <c r="V4121" s="814"/>
    </row>
    <row r="4122" spans="1:22" ht="15.75" hidden="1" customHeight="1" thickBot="1" x14ac:dyDescent="0.25">
      <c r="A4122" s="580" t="str">
        <f t="shared" si="337"/>
        <v/>
      </c>
      <c r="B4122" s="814"/>
      <c r="C4122" s="814"/>
      <c r="D4122" s="814"/>
      <c r="E4122" s="814"/>
      <c r="F4122" s="814"/>
      <c r="G4122" s="814"/>
      <c r="H4122" s="814"/>
      <c r="I4122" s="814"/>
      <c r="J4122" s="814"/>
      <c r="K4122" s="814"/>
      <c r="L4122" s="814"/>
      <c r="M4122" s="814"/>
      <c r="N4122" s="814"/>
      <c r="O4122" s="579">
        <f t="shared" si="335"/>
        <v>0</v>
      </c>
      <c r="P4122" s="585" t="e">
        <f t="shared" si="336"/>
        <v>#N/A</v>
      </c>
      <c r="Q4122" s="585"/>
      <c r="R4122" s="585"/>
      <c r="S4122" s="814"/>
      <c r="T4122" s="814"/>
      <c r="U4122" s="814"/>
      <c r="V4122" s="814"/>
    </row>
    <row r="4123" spans="1:22" ht="15.75" hidden="1" customHeight="1" thickBot="1" x14ac:dyDescent="0.25">
      <c r="A4123" s="580" t="str">
        <f t="shared" si="337"/>
        <v/>
      </c>
      <c r="B4123" s="814"/>
      <c r="C4123" s="814"/>
      <c r="D4123" s="814"/>
      <c r="E4123" s="814"/>
      <c r="F4123" s="814"/>
      <c r="G4123" s="814"/>
      <c r="H4123" s="814"/>
      <c r="I4123" s="814"/>
      <c r="J4123" s="814"/>
      <c r="K4123" s="814"/>
      <c r="L4123" s="814"/>
      <c r="M4123" s="814"/>
      <c r="N4123" s="814"/>
      <c r="O4123" s="579">
        <f t="shared" si="335"/>
        <v>0</v>
      </c>
      <c r="P4123" s="585" t="e">
        <f t="shared" si="336"/>
        <v>#N/A</v>
      </c>
      <c r="Q4123" s="585"/>
      <c r="R4123" s="585"/>
      <c r="S4123" s="814"/>
      <c r="T4123" s="814"/>
      <c r="U4123" s="814"/>
      <c r="V4123" s="814"/>
    </row>
    <row r="4124" spans="1:22" ht="15.75" hidden="1" customHeight="1" thickBot="1" x14ac:dyDescent="0.25">
      <c r="A4124" s="580" t="str">
        <f t="shared" si="337"/>
        <v/>
      </c>
      <c r="B4124" s="814"/>
      <c r="C4124" s="814"/>
      <c r="D4124" s="814"/>
      <c r="E4124" s="814"/>
      <c r="F4124" s="814"/>
      <c r="G4124" s="814"/>
      <c r="H4124" s="814"/>
      <c r="I4124" s="814"/>
      <c r="J4124" s="814"/>
      <c r="K4124" s="814"/>
      <c r="L4124" s="814"/>
      <c r="M4124" s="814"/>
      <c r="N4124" s="814"/>
      <c r="O4124" s="579">
        <f t="shared" si="335"/>
        <v>0</v>
      </c>
      <c r="P4124" s="585" t="e">
        <f t="shared" si="336"/>
        <v>#N/A</v>
      </c>
      <c r="Q4124" s="585"/>
      <c r="R4124" s="585"/>
      <c r="S4124" s="814"/>
      <c r="T4124" s="814"/>
      <c r="U4124" s="814"/>
      <c r="V4124" s="814"/>
    </row>
    <row r="4125" spans="1:22" ht="15.75" hidden="1" customHeight="1" thickBot="1" x14ac:dyDescent="0.25">
      <c r="A4125" s="580" t="str">
        <f t="shared" si="337"/>
        <v/>
      </c>
      <c r="B4125" s="814"/>
      <c r="C4125" s="814"/>
      <c r="D4125" s="814"/>
      <c r="E4125" s="814"/>
      <c r="F4125" s="814"/>
      <c r="G4125" s="814"/>
      <c r="H4125" s="814"/>
      <c r="I4125" s="814"/>
      <c r="J4125" s="814"/>
      <c r="K4125" s="814"/>
      <c r="L4125" s="814"/>
      <c r="M4125" s="814"/>
      <c r="N4125" s="814"/>
      <c r="O4125" s="579">
        <f t="shared" si="335"/>
        <v>0</v>
      </c>
      <c r="P4125" s="585" t="e">
        <f t="shared" si="336"/>
        <v>#N/A</v>
      </c>
      <c r="Q4125" s="585"/>
      <c r="R4125" s="585"/>
      <c r="S4125" s="814"/>
      <c r="T4125" s="814"/>
      <c r="U4125" s="814"/>
      <c r="V4125" s="814"/>
    </row>
    <row r="4126" spans="1:22" ht="15.75" hidden="1" customHeight="1" thickBot="1" x14ac:dyDescent="0.25">
      <c r="A4126" s="580" t="str">
        <f t="shared" si="337"/>
        <v/>
      </c>
      <c r="B4126" s="814"/>
      <c r="C4126" s="814"/>
      <c r="D4126" s="814"/>
      <c r="E4126" s="814"/>
      <c r="F4126" s="814"/>
      <c r="G4126" s="814"/>
      <c r="H4126" s="814"/>
      <c r="I4126" s="814"/>
      <c r="J4126" s="814"/>
      <c r="K4126" s="814"/>
      <c r="L4126" s="814"/>
      <c r="M4126" s="814"/>
      <c r="N4126" s="814"/>
      <c r="O4126" s="579">
        <f t="shared" si="335"/>
        <v>0</v>
      </c>
      <c r="P4126" s="585" t="e">
        <f t="shared" si="336"/>
        <v>#N/A</v>
      </c>
      <c r="Q4126" s="585"/>
      <c r="R4126" s="585"/>
      <c r="S4126" s="814"/>
      <c r="T4126" s="814"/>
      <c r="U4126" s="814"/>
      <c r="V4126" s="814"/>
    </row>
    <row r="4127" spans="1:22" ht="15.75" hidden="1" customHeight="1" thickBot="1" x14ac:dyDescent="0.25">
      <c r="A4127" s="580" t="str">
        <f t="shared" si="337"/>
        <v/>
      </c>
      <c r="B4127" s="814"/>
      <c r="C4127" s="814"/>
      <c r="D4127" s="814"/>
      <c r="E4127" s="814"/>
      <c r="F4127" s="814"/>
      <c r="G4127" s="814"/>
      <c r="H4127" s="814"/>
      <c r="I4127" s="814"/>
      <c r="J4127" s="814"/>
      <c r="K4127" s="814"/>
      <c r="L4127" s="814"/>
      <c r="M4127" s="814"/>
      <c r="N4127" s="814"/>
      <c r="O4127" s="579">
        <f t="shared" si="335"/>
        <v>0</v>
      </c>
      <c r="P4127" s="585" t="e">
        <f t="shared" si="336"/>
        <v>#N/A</v>
      </c>
      <c r="Q4127" s="585"/>
      <c r="R4127" s="585"/>
      <c r="S4127" s="814"/>
      <c r="T4127" s="814"/>
      <c r="U4127" s="814"/>
      <c r="V4127" s="814"/>
    </row>
    <row r="4128" spans="1:22" ht="15.75" hidden="1" customHeight="1" thickBot="1" x14ac:dyDescent="0.25">
      <c r="A4128" s="580" t="str">
        <f t="shared" si="337"/>
        <v/>
      </c>
      <c r="B4128" s="814"/>
      <c r="C4128" s="814"/>
      <c r="D4128" s="814"/>
      <c r="E4128" s="814"/>
      <c r="F4128" s="814"/>
      <c r="G4128" s="814"/>
      <c r="H4128" s="814"/>
      <c r="I4128" s="814"/>
      <c r="J4128" s="814"/>
      <c r="K4128" s="814"/>
      <c r="L4128" s="814"/>
      <c r="M4128" s="814"/>
      <c r="N4128" s="814"/>
      <c r="O4128" s="579">
        <f t="shared" si="335"/>
        <v>0</v>
      </c>
      <c r="P4128" s="585" t="e">
        <f t="shared" si="336"/>
        <v>#N/A</v>
      </c>
      <c r="Q4128" s="585"/>
      <c r="R4128" s="585"/>
      <c r="S4128" s="814"/>
      <c r="T4128" s="814"/>
      <c r="U4128" s="814"/>
      <c r="V4128" s="814"/>
    </row>
    <row r="4129" spans="1:22" ht="15.75" hidden="1" customHeight="1" thickBot="1" x14ac:dyDescent="0.25">
      <c r="A4129" s="580" t="str">
        <f t="shared" si="337"/>
        <v/>
      </c>
      <c r="B4129" s="814"/>
      <c r="C4129" s="814"/>
      <c r="D4129" s="814"/>
      <c r="E4129" s="814"/>
      <c r="F4129" s="814"/>
      <c r="G4129" s="814"/>
      <c r="H4129" s="814"/>
      <c r="I4129" s="814"/>
      <c r="J4129" s="814"/>
      <c r="K4129" s="814"/>
      <c r="L4129" s="814"/>
      <c r="M4129" s="814"/>
      <c r="N4129" s="814"/>
      <c r="O4129" s="579">
        <f t="shared" si="335"/>
        <v>0</v>
      </c>
      <c r="P4129" s="585" t="e">
        <f t="shared" si="336"/>
        <v>#N/A</v>
      </c>
      <c r="Q4129" s="585"/>
      <c r="R4129" s="585"/>
      <c r="S4129" s="814"/>
      <c r="T4129" s="814"/>
      <c r="U4129" s="814"/>
      <c r="V4129" s="814"/>
    </row>
    <row r="4130" spans="1:22" ht="15.75" hidden="1" customHeight="1" thickBot="1" x14ac:dyDescent="0.25">
      <c r="A4130" s="580" t="str">
        <f t="shared" si="337"/>
        <v/>
      </c>
      <c r="B4130" s="814"/>
      <c r="C4130" s="814"/>
      <c r="D4130" s="814"/>
      <c r="E4130" s="814"/>
      <c r="F4130" s="814"/>
      <c r="G4130" s="814"/>
      <c r="H4130" s="814"/>
      <c r="I4130" s="814"/>
      <c r="J4130" s="814"/>
      <c r="K4130" s="814"/>
      <c r="L4130" s="814"/>
      <c r="M4130" s="814"/>
      <c r="N4130" s="814"/>
      <c r="O4130" s="579">
        <f t="shared" si="335"/>
        <v>0</v>
      </c>
      <c r="P4130" s="585" t="e">
        <f t="shared" si="336"/>
        <v>#N/A</v>
      </c>
      <c r="Q4130" s="585"/>
      <c r="R4130" s="585"/>
      <c r="S4130" s="814"/>
      <c r="T4130" s="814"/>
      <c r="U4130" s="814"/>
      <c r="V4130" s="814"/>
    </row>
    <row r="4131" spans="1:22" ht="15.75" hidden="1" customHeight="1" thickBot="1" x14ac:dyDescent="0.25">
      <c r="A4131" s="580" t="str">
        <f t="shared" si="337"/>
        <v/>
      </c>
      <c r="B4131" s="814"/>
      <c r="C4131" s="814"/>
      <c r="D4131" s="814"/>
      <c r="E4131" s="814"/>
      <c r="F4131" s="814"/>
      <c r="G4131" s="814"/>
      <c r="H4131" s="814"/>
      <c r="I4131" s="814"/>
      <c r="J4131" s="814"/>
      <c r="K4131" s="814"/>
      <c r="L4131" s="814"/>
      <c r="M4131" s="814"/>
      <c r="N4131" s="814"/>
      <c r="O4131" s="579">
        <f t="shared" si="335"/>
        <v>0</v>
      </c>
      <c r="P4131" s="585" t="e">
        <f t="shared" si="336"/>
        <v>#N/A</v>
      </c>
      <c r="Q4131" s="585"/>
      <c r="R4131" s="585"/>
      <c r="S4131" s="814"/>
      <c r="T4131" s="814"/>
      <c r="U4131" s="814"/>
      <c r="V4131" s="814"/>
    </row>
    <row r="4132" spans="1:22" ht="15.75" hidden="1" customHeight="1" thickBot="1" x14ac:dyDescent="0.25">
      <c r="A4132" s="580" t="str">
        <f t="shared" si="337"/>
        <v/>
      </c>
      <c r="B4132" s="814"/>
      <c r="C4132" s="814"/>
      <c r="D4132" s="814"/>
      <c r="E4132" s="814"/>
      <c r="F4132" s="814"/>
      <c r="G4132" s="814"/>
      <c r="H4132" s="814"/>
      <c r="I4132" s="814"/>
      <c r="J4132" s="814"/>
      <c r="K4132" s="814"/>
      <c r="L4132" s="814"/>
      <c r="M4132" s="814"/>
      <c r="N4132" s="814"/>
      <c r="O4132" s="579">
        <f t="shared" si="335"/>
        <v>0</v>
      </c>
      <c r="P4132" s="585" t="e">
        <f t="shared" si="336"/>
        <v>#N/A</v>
      </c>
      <c r="Q4132" s="585"/>
      <c r="R4132" s="585"/>
      <c r="S4132" s="814"/>
      <c r="T4132" s="814"/>
      <c r="U4132" s="814"/>
      <c r="V4132" s="814"/>
    </row>
    <row r="4133" spans="1:22" ht="15.75" hidden="1" customHeight="1" thickBot="1" x14ac:dyDescent="0.25">
      <c r="A4133" s="580" t="str">
        <f t="shared" si="337"/>
        <v/>
      </c>
      <c r="B4133" s="814"/>
      <c r="C4133" s="814"/>
      <c r="D4133" s="814"/>
      <c r="E4133" s="814"/>
      <c r="F4133" s="814"/>
      <c r="G4133" s="814"/>
      <c r="H4133" s="814"/>
      <c r="I4133" s="814"/>
      <c r="J4133" s="814"/>
      <c r="K4133" s="814"/>
      <c r="L4133" s="814"/>
      <c r="M4133" s="814"/>
      <c r="N4133" s="814"/>
      <c r="O4133" s="579">
        <f t="shared" si="335"/>
        <v>0</v>
      </c>
      <c r="P4133" s="585" t="e">
        <f t="shared" si="336"/>
        <v>#N/A</v>
      </c>
      <c r="Q4133" s="585"/>
      <c r="R4133" s="585"/>
      <c r="S4133" s="814"/>
      <c r="T4133" s="814"/>
      <c r="U4133" s="814"/>
      <c r="V4133" s="814"/>
    </row>
    <row r="4134" spans="1:22" ht="15.75" hidden="1" customHeight="1" thickBot="1" x14ac:dyDescent="0.25">
      <c r="A4134" s="580" t="str">
        <f t="shared" si="337"/>
        <v/>
      </c>
      <c r="B4134" s="814"/>
      <c r="C4134" s="814"/>
      <c r="D4134" s="814"/>
      <c r="E4134" s="814"/>
      <c r="F4134" s="814"/>
      <c r="G4134" s="814"/>
      <c r="H4134" s="814"/>
      <c r="I4134" s="814"/>
      <c r="J4134" s="814"/>
      <c r="K4134" s="814"/>
      <c r="L4134" s="814"/>
      <c r="M4134" s="814"/>
      <c r="N4134" s="814"/>
      <c r="O4134" s="579">
        <f t="shared" si="335"/>
        <v>0</v>
      </c>
      <c r="P4134" s="585" t="e">
        <f t="shared" si="336"/>
        <v>#N/A</v>
      </c>
      <c r="Q4134" s="585"/>
      <c r="R4134" s="585"/>
      <c r="S4134" s="814"/>
      <c r="T4134" s="814"/>
      <c r="U4134" s="814"/>
      <c r="V4134" s="814"/>
    </row>
    <row r="4135" spans="1:22" ht="15.75" hidden="1" customHeight="1" thickBot="1" x14ac:dyDescent="0.25">
      <c r="A4135" s="580" t="str">
        <f t="shared" si="337"/>
        <v/>
      </c>
      <c r="B4135" s="814"/>
      <c r="C4135" s="814"/>
      <c r="D4135" s="814"/>
      <c r="E4135" s="814"/>
      <c r="F4135" s="814"/>
      <c r="G4135" s="814"/>
      <c r="H4135" s="814"/>
      <c r="I4135" s="814"/>
      <c r="J4135" s="814"/>
      <c r="K4135" s="814"/>
      <c r="L4135" s="814"/>
      <c r="M4135" s="814"/>
      <c r="N4135" s="814"/>
      <c r="O4135" s="579">
        <f t="shared" si="335"/>
        <v>0</v>
      </c>
      <c r="P4135" s="585" t="e">
        <f t="shared" si="336"/>
        <v>#N/A</v>
      </c>
      <c r="Q4135" s="585"/>
      <c r="R4135" s="585"/>
      <c r="S4135" s="814"/>
      <c r="T4135" s="814"/>
      <c r="U4135" s="814"/>
      <c r="V4135" s="814"/>
    </row>
    <row r="4136" spans="1:22" ht="15.75" hidden="1" customHeight="1" thickBot="1" x14ac:dyDescent="0.25">
      <c r="A4136" s="580" t="str">
        <f t="shared" si="337"/>
        <v/>
      </c>
      <c r="B4136" s="814"/>
      <c r="C4136" s="814"/>
      <c r="D4136" s="814"/>
      <c r="E4136" s="814"/>
      <c r="F4136" s="814"/>
      <c r="G4136" s="814"/>
      <c r="H4136" s="814"/>
      <c r="I4136" s="814"/>
      <c r="J4136" s="814"/>
      <c r="K4136" s="814"/>
      <c r="L4136" s="814"/>
      <c r="M4136" s="814"/>
      <c r="N4136" s="814"/>
      <c r="O4136" s="579">
        <f t="shared" si="335"/>
        <v>0</v>
      </c>
      <c r="P4136" s="585" t="e">
        <f t="shared" si="336"/>
        <v>#N/A</v>
      </c>
      <c r="Q4136" s="585"/>
      <c r="R4136" s="585"/>
      <c r="S4136" s="814"/>
      <c r="T4136" s="814"/>
      <c r="U4136" s="814"/>
      <c r="V4136" s="814"/>
    </row>
    <row r="4137" spans="1:22" ht="15.75" hidden="1" customHeight="1" thickBot="1" x14ac:dyDescent="0.25">
      <c r="A4137" s="580" t="str">
        <f t="shared" si="337"/>
        <v/>
      </c>
      <c r="B4137" s="814"/>
      <c r="C4137" s="814"/>
      <c r="D4137" s="814"/>
      <c r="E4137" s="814"/>
      <c r="F4137" s="814"/>
      <c r="G4137" s="814"/>
      <c r="H4137" s="814"/>
      <c r="I4137" s="814"/>
      <c r="J4137" s="814"/>
      <c r="K4137" s="814"/>
      <c r="L4137" s="814"/>
      <c r="M4137" s="814"/>
      <c r="N4137" s="814"/>
      <c r="O4137" s="579">
        <f t="shared" si="335"/>
        <v>0</v>
      </c>
      <c r="P4137" s="585" t="e">
        <f t="shared" si="336"/>
        <v>#N/A</v>
      </c>
      <c r="Q4137" s="585"/>
      <c r="R4137" s="585"/>
      <c r="S4137" s="814"/>
      <c r="T4137" s="814"/>
      <c r="U4137" s="814"/>
      <c r="V4137" s="814"/>
    </row>
    <row r="4138" spans="1:22" ht="15.75" hidden="1" customHeight="1" thickBot="1" x14ac:dyDescent="0.25">
      <c r="A4138" s="580" t="str">
        <f t="shared" si="337"/>
        <v/>
      </c>
      <c r="B4138" s="814"/>
      <c r="C4138" s="814"/>
      <c r="D4138" s="814"/>
      <c r="E4138" s="814"/>
      <c r="F4138" s="814"/>
      <c r="G4138" s="814"/>
      <c r="H4138" s="814"/>
      <c r="I4138" s="814"/>
      <c r="J4138" s="814"/>
      <c r="K4138" s="814"/>
      <c r="L4138" s="814"/>
      <c r="M4138" s="814"/>
      <c r="N4138" s="814"/>
      <c r="O4138" s="579">
        <f t="shared" si="335"/>
        <v>0</v>
      </c>
      <c r="P4138" s="585" t="e">
        <f t="shared" si="336"/>
        <v>#N/A</v>
      </c>
      <c r="Q4138" s="585"/>
      <c r="R4138" s="585"/>
      <c r="S4138" s="814"/>
      <c r="T4138" s="814"/>
      <c r="U4138" s="814"/>
      <c r="V4138" s="814"/>
    </row>
    <row r="4139" spans="1:22" ht="15.75" hidden="1" customHeight="1" thickBot="1" x14ac:dyDescent="0.25">
      <c r="A4139" s="580" t="str">
        <f t="shared" si="337"/>
        <v/>
      </c>
      <c r="B4139" s="814"/>
      <c r="C4139" s="814"/>
      <c r="D4139" s="814"/>
      <c r="E4139" s="814"/>
      <c r="F4139" s="814"/>
      <c r="G4139" s="814"/>
      <c r="H4139" s="814"/>
      <c r="I4139" s="814"/>
      <c r="J4139" s="814"/>
      <c r="K4139" s="814"/>
      <c r="L4139" s="814"/>
      <c r="M4139" s="814"/>
      <c r="N4139" s="814"/>
      <c r="O4139" s="579">
        <f t="shared" si="335"/>
        <v>0</v>
      </c>
      <c r="P4139" s="585" t="e">
        <f t="shared" si="336"/>
        <v>#N/A</v>
      </c>
      <c r="Q4139" s="585"/>
      <c r="R4139" s="585"/>
      <c r="S4139" s="814"/>
      <c r="T4139" s="814"/>
      <c r="U4139" s="814"/>
      <c r="V4139" s="814"/>
    </row>
    <row r="4140" spans="1:22" ht="15.75" hidden="1" customHeight="1" thickBot="1" x14ac:dyDescent="0.25">
      <c r="A4140" s="580" t="str">
        <f t="shared" si="337"/>
        <v/>
      </c>
      <c r="B4140" s="814"/>
      <c r="C4140" s="814"/>
      <c r="D4140" s="814"/>
      <c r="E4140" s="814"/>
      <c r="F4140" s="814"/>
      <c r="G4140" s="814"/>
      <c r="H4140" s="814"/>
      <c r="I4140" s="814"/>
      <c r="J4140" s="814"/>
      <c r="K4140" s="814"/>
      <c r="L4140" s="814"/>
      <c r="M4140" s="814"/>
      <c r="N4140" s="814"/>
      <c r="O4140" s="579">
        <f t="shared" si="335"/>
        <v>0</v>
      </c>
      <c r="P4140" s="585" t="e">
        <f t="shared" si="336"/>
        <v>#N/A</v>
      </c>
      <c r="Q4140" s="585"/>
      <c r="R4140" s="585"/>
      <c r="S4140" s="814"/>
      <c r="T4140" s="814"/>
      <c r="U4140" s="814"/>
      <c r="V4140" s="814"/>
    </row>
    <row r="4141" spans="1:22" ht="15.75" hidden="1" customHeight="1" thickBot="1" x14ac:dyDescent="0.25">
      <c r="A4141" s="580" t="str">
        <f t="shared" si="337"/>
        <v/>
      </c>
      <c r="B4141" s="814"/>
      <c r="C4141" s="814"/>
      <c r="D4141" s="814"/>
      <c r="E4141" s="814"/>
      <c r="F4141" s="814"/>
      <c r="G4141" s="814"/>
      <c r="H4141" s="814"/>
      <c r="I4141" s="814"/>
      <c r="J4141" s="814"/>
      <c r="K4141" s="814"/>
      <c r="L4141" s="814"/>
      <c r="M4141" s="814"/>
      <c r="N4141" s="814"/>
      <c r="O4141" s="579">
        <f t="shared" si="335"/>
        <v>0</v>
      </c>
      <c r="P4141" s="585" t="e">
        <f t="shared" si="336"/>
        <v>#N/A</v>
      </c>
      <c r="Q4141" s="585"/>
      <c r="R4141" s="585"/>
      <c r="S4141" s="814"/>
      <c r="T4141" s="814"/>
      <c r="U4141" s="814"/>
      <c r="V4141" s="814"/>
    </row>
    <row r="4142" spans="1:22" ht="15.75" hidden="1" customHeight="1" thickBot="1" x14ac:dyDescent="0.25">
      <c r="A4142" s="580" t="str">
        <f t="shared" si="337"/>
        <v/>
      </c>
      <c r="B4142" s="814"/>
      <c r="C4142" s="814"/>
      <c r="D4142" s="814"/>
      <c r="E4142" s="814"/>
      <c r="F4142" s="814"/>
      <c r="G4142" s="814"/>
      <c r="H4142" s="814"/>
      <c r="I4142" s="814"/>
      <c r="J4142" s="814"/>
      <c r="K4142" s="814"/>
      <c r="L4142" s="814"/>
      <c r="M4142" s="814"/>
      <c r="N4142" s="814"/>
      <c r="O4142" s="579">
        <f t="shared" si="335"/>
        <v>0</v>
      </c>
      <c r="P4142" s="585" t="e">
        <f t="shared" si="336"/>
        <v>#N/A</v>
      </c>
      <c r="Q4142" s="585"/>
      <c r="R4142" s="585"/>
      <c r="S4142" s="814"/>
      <c r="T4142" s="814"/>
      <c r="U4142" s="814"/>
      <c r="V4142" s="814"/>
    </row>
    <row r="4143" spans="1:22" ht="15.75" hidden="1" customHeight="1" thickBot="1" x14ac:dyDescent="0.25">
      <c r="A4143" s="580" t="str">
        <f t="shared" si="337"/>
        <v/>
      </c>
      <c r="B4143" s="814"/>
      <c r="C4143" s="814"/>
      <c r="D4143" s="814"/>
      <c r="E4143" s="814"/>
      <c r="F4143" s="814"/>
      <c r="G4143" s="814"/>
      <c r="H4143" s="814"/>
      <c r="I4143" s="814"/>
      <c r="J4143" s="814"/>
      <c r="K4143" s="814"/>
      <c r="L4143" s="814"/>
      <c r="M4143" s="814"/>
      <c r="N4143" s="814"/>
      <c r="O4143" s="579">
        <f t="shared" si="335"/>
        <v>0</v>
      </c>
      <c r="P4143" s="585" t="e">
        <f t="shared" si="336"/>
        <v>#N/A</v>
      </c>
      <c r="Q4143" s="585"/>
      <c r="R4143" s="585"/>
      <c r="S4143" s="814"/>
      <c r="T4143" s="814"/>
      <c r="U4143" s="814"/>
      <c r="V4143" s="814"/>
    </row>
    <row r="4144" spans="1:22" ht="15.75" hidden="1" customHeight="1" thickBot="1" x14ac:dyDescent="0.25">
      <c r="A4144" s="580" t="str">
        <f t="shared" si="337"/>
        <v/>
      </c>
      <c r="B4144" s="814"/>
      <c r="C4144" s="814"/>
      <c r="D4144" s="814"/>
      <c r="E4144" s="814"/>
      <c r="F4144" s="814"/>
      <c r="G4144" s="814"/>
      <c r="H4144" s="814"/>
      <c r="I4144" s="814"/>
      <c r="J4144" s="814"/>
      <c r="K4144" s="814"/>
      <c r="L4144" s="814"/>
      <c r="M4144" s="814"/>
      <c r="N4144" s="814"/>
      <c r="O4144" s="579">
        <f t="shared" si="335"/>
        <v>0</v>
      </c>
      <c r="P4144" s="585" t="e">
        <f t="shared" si="336"/>
        <v>#N/A</v>
      </c>
      <c r="Q4144" s="585"/>
      <c r="R4144" s="585"/>
      <c r="S4144" s="814"/>
      <c r="T4144" s="814"/>
      <c r="U4144" s="814"/>
      <c r="V4144" s="814"/>
    </row>
    <row r="4145" spans="1:22" ht="15.75" hidden="1" customHeight="1" thickBot="1" x14ac:dyDescent="0.25">
      <c r="A4145" s="580" t="str">
        <f t="shared" si="337"/>
        <v/>
      </c>
      <c r="B4145" s="814"/>
      <c r="C4145" s="814"/>
      <c r="D4145" s="814"/>
      <c r="E4145" s="814"/>
      <c r="F4145" s="814"/>
      <c r="G4145" s="814"/>
      <c r="H4145" s="814"/>
      <c r="I4145" s="814"/>
      <c r="J4145" s="814"/>
      <c r="K4145" s="814"/>
      <c r="L4145" s="814"/>
      <c r="M4145" s="814"/>
      <c r="N4145" s="814"/>
      <c r="O4145" s="579">
        <f t="shared" si="335"/>
        <v>0</v>
      </c>
      <c r="P4145" s="585" t="e">
        <f t="shared" si="336"/>
        <v>#N/A</v>
      </c>
      <c r="Q4145" s="585"/>
      <c r="R4145" s="585"/>
      <c r="S4145" s="814"/>
      <c r="T4145" s="814"/>
      <c r="U4145" s="814"/>
      <c r="V4145" s="814"/>
    </row>
    <row r="4146" spans="1:22" ht="15.75" hidden="1" customHeight="1" thickBot="1" x14ac:dyDescent="0.25">
      <c r="A4146" s="580" t="str">
        <f t="shared" si="337"/>
        <v/>
      </c>
      <c r="B4146" s="814"/>
      <c r="C4146" s="814"/>
      <c r="D4146" s="814"/>
      <c r="E4146" s="814"/>
      <c r="F4146" s="814"/>
      <c r="G4146" s="814"/>
      <c r="H4146" s="814"/>
      <c r="I4146" s="814"/>
      <c r="J4146" s="814"/>
      <c r="K4146" s="814"/>
      <c r="L4146" s="814"/>
      <c r="M4146" s="814"/>
      <c r="N4146" s="814"/>
      <c r="O4146" s="579">
        <f t="shared" si="335"/>
        <v>0</v>
      </c>
      <c r="P4146" s="585" t="e">
        <f t="shared" si="336"/>
        <v>#N/A</v>
      </c>
      <c r="Q4146" s="585"/>
      <c r="R4146" s="585"/>
      <c r="S4146" s="814"/>
      <c r="T4146" s="814"/>
      <c r="U4146" s="814"/>
      <c r="V4146" s="814"/>
    </row>
    <row r="4147" spans="1:22" ht="15.75" hidden="1" customHeight="1" thickBot="1" x14ac:dyDescent="0.25">
      <c r="A4147" s="580" t="str">
        <f t="shared" si="337"/>
        <v/>
      </c>
      <c r="B4147" s="814"/>
      <c r="C4147" s="814"/>
      <c r="D4147" s="814"/>
      <c r="E4147" s="814"/>
      <c r="F4147" s="814"/>
      <c r="G4147" s="814"/>
      <c r="H4147" s="814"/>
      <c r="I4147" s="814"/>
      <c r="J4147" s="814"/>
      <c r="K4147" s="814"/>
      <c r="L4147" s="814"/>
      <c r="M4147" s="814"/>
      <c r="N4147" s="814"/>
      <c r="O4147" s="579">
        <f t="shared" ref="O4147:O4210" si="338">ROUNDUP(IF(N4147="PENDANT",(VLOOKUP(L4147,$E$2:$I$9,5,FALSE)*M4147)),0)</f>
        <v>0</v>
      </c>
      <c r="P4147" s="585" t="e">
        <f t="shared" ref="P4147:P4210" si="339">ROUNDUP(VLOOKUP(L4147,$E$2:$I$9,5,FALSE)*M4147,0)</f>
        <v>#N/A</v>
      </c>
      <c r="Q4147" s="585"/>
      <c r="R4147" s="585"/>
      <c r="S4147" s="814"/>
      <c r="T4147" s="814"/>
      <c r="U4147" s="814"/>
      <c r="V4147" s="814"/>
    </row>
    <row r="4148" spans="1:22" ht="15.75" hidden="1" customHeight="1" thickBot="1" x14ac:dyDescent="0.25">
      <c r="A4148" s="580" t="str">
        <f t="shared" si="337"/>
        <v/>
      </c>
      <c r="B4148" s="814"/>
      <c r="C4148" s="814"/>
      <c r="D4148" s="814"/>
      <c r="E4148" s="814"/>
      <c r="F4148" s="814"/>
      <c r="G4148" s="814"/>
      <c r="H4148" s="814"/>
      <c r="I4148" s="814"/>
      <c r="J4148" s="814"/>
      <c r="K4148" s="814"/>
      <c r="L4148" s="814"/>
      <c r="M4148" s="814"/>
      <c r="N4148" s="814"/>
      <c r="O4148" s="579">
        <f t="shared" si="338"/>
        <v>0</v>
      </c>
      <c r="P4148" s="585" t="e">
        <f t="shared" si="339"/>
        <v>#N/A</v>
      </c>
      <c r="Q4148" s="585"/>
      <c r="R4148" s="585"/>
      <c r="S4148" s="814"/>
      <c r="T4148" s="814"/>
      <c r="U4148" s="814"/>
      <c r="V4148" s="814"/>
    </row>
    <row r="4149" spans="1:22" ht="15.75" hidden="1" customHeight="1" thickBot="1" x14ac:dyDescent="0.25">
      <c r="A4149" s="580" t="str">
        <f t="shared" si="337"/>
        <v/>
      </c>
      <c r="B4149" s="814"/>
      <c r="C4149" s="814"/>
      <c r="D4149" s="814"/>
      <c r="E4149" s="814"/>
      <c r="F4149" s="814"/>
      <c r="G4149" s="814"/>
      <c r="H4149" s="814"/>
      <c r="I4149" s="814"/>
      <c r="J4149" s="814"/>
      <c r="K4149" s="814"/>
      <c r="L4149" s="814"/>
      <c r="M4149" s="814"/>
      <c r="N4149" s="814"/>
      <c r="O4149" s="579">
        <f t="shared" si="338"/>
        <v>0</v>
      </c>
      <c r="P4149" s="585" t="e">
        <f t="shared" si="339"/>
        <v>#N/A</v>
      </c>
      <c r="Q4149" s="585"/>
      <c r="R4149" s="585"/>
      <c r="S4149" s="814"/>
      <c r="T4149" s="814"/>
      <c r="U4149" s="814"/>
      <c r="V4149" s="814"/>
    </row>
    <row r="4150" spans="1:22" ht="15.75" hidden="1" customHeight="1" thickBot="1" x14ac:dyDescent="0.25">
      <c r="A4150" s="580" t="str">
        <f t="shared" si="337"/>
        <v/>
      </c>
      <c r="B4150" s="814"/>
      <c r="C4150" s="814"/>
      <c r="D4150" s="814"/>
      <c r="E4150" s="814"/>
      <c r="F4150" s="814"/>
      <c r="G4150" s="814"/>
      <c r="H4150" s="814"/>
      <c r="I4150" s="814"/>
      <c r="J4150" s="814"/>
      <c r="K4150" s="814"/>
      <c r="L4150" s="814"/>
      <c r="M4150" s="814"/>
      <c r="N4150" s="814"/>
      <c r="O4150" s="579">
        <f t="shared" si="338"/>
        <v>0</v>
      </c>
      <c r="P4150" s="585" t="e">
        <f t="shared" si="339"/>
        <v>#N/A</v>
      </c>
      <c r="Q4150" s="585"/>
      <c r="R4150" s="585"/>
      <c r="S4150" s="814"/>
      <c r="T4150" s="814"/>
      <c r="U4150" s="814"/>
      <c r="V4150" s="814"/>
    </row>
    <row r="4151" spans="1:22" ht="15.75" hidden="1" customHeight="1" thickBot="1" x14ac:dyDescent="0.25">
      <c r="A4151" s="580" t="str">
        <f t="shared" si="337"/>
        <v/>
      </c>
      <c r="B4151" s="814"/>
      <c r="C4151" s="814"/>
      <c r="D4151" s="814"/>
      <c r="E4151" s="814"/>
      <c r="F4151" s="814"/>
      <c r="G4151" s="814"/>
      <c r="H4151" s="814"/>
      <c r="I4151" s="814"/>
      <c r="J4151" s="814"/>
      <c r="K4151" s="814"/>
      <c r="L4151" s="814"/>
      <c r="M4151" s="814"/>
      <c r="N4151" s="814"/>
      <c r="O4151" s="579">
        <f t="shared" si="338"/>
        <v>0</v>
      </c>
      <c r="P4151" s="585" t="e">
        <f t="shared" si="339"/>
        <v>#N/A</v>
      </c>
      <c r="Q4151" s="585"/>
      <c r="R4151" s="585"/>
      <c r="S4151" s="814"/>
      <c r="T4151" s="814"/>
      <c r="U4151" s="814"/>
      <c r="V4151" s="814"/>
    </row>
    <row r="4152" spans="1:22" ht="15.75" hidden="1" customHeight="1" thickBot="1" x14ac:dyDescent="0.25">
      <c r="A4152" s="580" t="str">
        <f t="shared" si="337"/>
        <v/>
      </c>
      <c r="B4152" s="814"/>
      <c r="C4152" s="814"/>
      <c r="D4152" s="814"/>
      <c r="E4152" s="814"/>
      <c r="F4152" s="814"/>
      <c r="G4152" s="814"/>
      <c r="H4152" s="814"/>
      <c r="I4152" s="814"/>
      <c r="J4152" s="814"/>
      <c r="K4152" s="814"/>
      <c r="L4152" s="814"/>
      <c r="M4152" s="814"/>
      <c r="N4152" s="814"/>
      <c r="O4152" s="579">
        <f t="shared" si="338"/>
        <v>0</v>
      </c>
      <c r="P4152" s="585" t="e">
        <f t="shared" si="339"/>
        <v>#N/A</v>
      </c>
      <c r="Q4152" s="585"/>
      <c r="R4152" s="585"/>
      <c r="S4152" s="814"/>
      <c r="T4152" s="814"/>
      <c r="U4152" s="814"/>
      <c r="V4152" s="814"/>
    </row>
    <row r="4153" spans="1:22" ht="15.75" hidden="1" customHeight="1" thickBot="1" x14ac:dyDescent="0.25">
      <c r="A4153" s="580" t="str">
        <f t="shared" si="337"/>
        <v/>
      </c>
      <c r="B4153" s="814"/>
      <c r="C4153" s="814"/>
      <c r="D4153" s="814"/>
      <c r="E4153" s="814"/>
      <c r="F4153" s="814"/>
      <c r="G4153" s="814"/>
      <c r="H4153" s="814"/>
      <c r="I4153" s="814"/>
      <c r="J4153" s="814"/>
      <c r="K4153" s="814"/>
      <c r="L4153" s="814"/>
      <c r="M4153" s="814"/>
      <c r="N4153" s="814"/>
      <c r="O4153" s="579">
        <f t="shared" si="338"/>
        <v>0</v>
      </c>
      <c r="P4153" s="585" t="e">
        <f t="shared" si="339"/>
        <v>#N/A</v>
      </c>
      <c r="Q4153" s="585"/>
      <c r="R4153" s="585"/>
      <c r="S4153" s="814"/>
      <c r="T4153" s="814"/>
      <c r="U4153" s="814"/>
      <c r="V4153" s="814"/>
    </row>
    <row r="4154" spans="1:22" ht="15.75" hidden="1" customHeight="1" thickBot="1" x14ac:dyDescent="0.25">
      <c r="A4154" s="580" t="str">
        <f t="shared" ref="A4154:A4217" si="340">CONCATENATE(C4154,G4154)</f>
        <v/>
      </c>
      <c r="B4154" s="814"/>
      <c r="C4154" s="814"/>
      <c r="D4154" s="814"/>
      <c r="E4154" s="814"/>
      <c r="F4154" s="814"/>
      <c r="G4154" s="814"/>
      <c r="H4154" s="814"/>
      <c r="I4154" s="814"/>
      <c r="J4154" s="814"/>
      <c r="K4154" s="814"/>
      <c r="L4154" s="814"/>
      <c r="M4154" s="814"/>
      <c r="N4154" s="814"/>
      <c r="O4154" s="579">
        <f t="shared" si="338"/>
        <v>0</v>
      </c>
      <c r="P4154" s="585" t="e">
        <f t="shared" si="339"/>
        <v>#N/A</v>
      </c>
      <c r="Q4154" s="585"/>
      <c r="R4154" s="585"/>
      <c r="S4154" s="814"/>
      <c r="T4154" s="814"/>
      <c r="U4154" s="814"/>
      <c r="V4154" s="814"/>
    </row>
    <row r="4155" spans="1:22" ht="15.75" hidden="1" customHeight="1" thickBot="1" x14ac:dyDescent="0.25">
      <c r="A4155" s="580" t="str">
        <f t="shared" si="340"/>
        <v/>
      </c>
      <c r="B4155" s="814"/>
      <c r="C4155" s="814"/>
      <c r="D4155" s="814"/>
      <c r="E4155" s="814"/>
      <c r="F4155" s="814"/>
      <c r="G4155" s="814"/>
      <c r="H4155" s="814"/>
      <c r="I4155" s="814"/>
      <c r="J4155" s="814"/>
      <c r="K4155" s="814"/>
      <c r="L4155" s="814"/>
      <c r="M4155" s="814"/>
      <c r="N4155" s="814"/>
      <c r="O4155" s="579">
        <f t="shared" si="338"/>
        <v>0</v>
      </c>
      <c r="P4155" s="585" t="e">
        <f t="shared" si="339"/>
        <v>#N/A</v>
      </c>
      <c r="Q4155" s="585"/>
      <c r="R4155" s="585"/>
      <c r="S4155" s="814"/>
      <c r="T4155" s="814"/>
      <c r="U4155" s="814"/>
      <c r="V4155" s="814"/>
    </row>
    <row r="4156" spans="1:22" ht="15.75" hidden="1" customHeight="1" thickBot="1" x14ac:dyDescent="0.25">
      <c r="A4156" s="580" t="str">
        <f t="shared" si="340"/>
        <v/>
      </c>
      <c r="B4156" s="814"/>
      <c r="C4156" s="814"/>
      <c r="D4156" s="814"/>
      <c r="E4156" s="814"/>
      <c r="F4156" s="814"/>
      <c r="G4156" s="814"/>
      <c r="H4156" s="814"/>
      <c r="I4156" s="814"/>
      <c r="J4156" s="814"/>
      <c r="K4156" s="814"/>
      <c r="L4156" s="814"/>
      <c r="M4156" s="814"/>
      <c r="N4156" s="814"/>
      <c r="O4156" s="579">
        <f t="shared" si="338"/>
        <v>0</v>
      </c>
      <c r="P4156" s="585" t="e">
        <f t="shared" si="339"/>
        <v>#N/A</v>
      </c>
      <c r="Q4156" s="585"/>
      <c r="R4156" s="585"/>
      <c r="S4156" s="814"/>
      <c r="T4156" s="814"/>
      <c r="U4156" s="814"/>
      <c r="V4156" s="814"/>
    </row>
    <row r="4157" spans="1:22" ht="15.75" hidden="1" customHeight="1" thickBot="1" x14ac:dyDescent="0.25">
      <c r="A4157" s="580" t="str">
        <f t="shared" si="340"/>
        <v/>
      </c>
      <c r="B4157" s="814"/>
      <c r="C4157" s="814"/>
      <c r="D4157" s="814"/>
      <c r="E4157" s="814"/>
      <c r="F4157" s="814"/>
      <c r="G4157" s="814"/>
      <c r="H4157" s="814"/>
      <c r="I4157" s="814"/>
      <c r="J4157" s="814"/>
      <c r="K4157" s="814"/>
      <c r="L4157" s="814"/>
      <c r="M4157" s="814"/>
      <c r="N4157" s="814"/>
      <c r="O4157" s="579">
        <f t="shared" si="338"/>
        <v>0</v>
      </c>
      <c r="P4157" s="585" t="e">
        <f t="shared" si="339"/>
        <v>#N/A</v>
      </c>
      <c r="Q4157" s="585"/>
      <c r="R4157" s="585"/>
      <c r="S4157" s="814"/>
      <c r="T4157" s="814"/>
      <c r="U4157" s="814"/>
      <c r="V4157" s="814"/>
    </row>
    <row r="4158" spans="1:22" ht="15.75" hidden="1" customHeight="1" thickBot="1" x14ac:dyDescent="0.25">
      <c r="A4158" s="580" t="str">
        <f t="shared" si="340"/>
        <v/>
      </c>
      <c r="B4158" s="814"/>
      <c r="C4158" s="814"/>
      <c r="D4158" s="814"/>
      <c r="E4158" s="814"/>
      <c r="F4158" s="814"/>
      <c r="G4158" s="814"/>
      <c r="H4158" s="814"/>
      <c r="I4158" s="814"/>
      <c r="J4158" s="814"/>
      <c r="K4158" s="814"/>
      <c r="L4158" s="814"/>
      <c r="M4158" s="814"/>
      <c r="N4158" s="814"/>
      <c r="O4158" s="579">
        <f t="shared" si="338"/>
        <v>0</v>
      </c>
      <c r="P4158" s="585" t="e">
        <f t="shared" si="339"/>
        <v>#N/A</v>
      </c>
      <c r="Q4158" s="585"/>
      <c r="R4158" s="585"/>
      <c r="S4158" s="814"/>
      <c r="T4158" s="814"/>
      <c r="U4158" s="814"/>
      <c r="V4158" s="814"/>
    </row>
    <row r="4159" spans="1:22" ht="15.75" hidden="1" customHeight="1" thickBot="1" x14ac:dyDescent="0.25">
      <c r="A4159" s="580" t="str">
        <f t="shared" si="340"/>
        <v/>
      </c>
      <c r="B4159" s="814"/>
      <c r="C4159" s="814"/>
      <c r="D4159" s="814"/>
      <c r="E4159" s="814"/>
      <c r="F4159" s="814"/>
      <c r="G4159" s="814"/>
      <c r="H4159" s="814"/>
      <c r="I4159" s="814"/>
      <c r="J4159" s="814"/>
      <c r="K4159" s="814"/>
      <c r="L4159" s="814"/>
      <c r="M4159" s="814"/>
      <c r="N4159" s="814"/>
      <c r="O4159" s="579">
        <f t="shared" si="338"/>
        <v>0</v>
      </c>
      <c r="P4159" s="585" t="e">
        <f t="shared" si="339"/>
        <v>#N/A</v>
      </c>
      <c r="Q4159" s="585"/>
      <c r="R4159" s="585"/>
      <c r="S4159" s="814"/>
      <c r="T4159" s="814"/>
      <c r="U4159" s="814"/>
      <c r="V4159" s="814"/>
    </row>
    <row r="4160" spans="1:22" ht="15.75" hidden="1" customHeight="1" thickBot="1" x14ac:dyDescent="0.25">
      <c r="A4160" s="580" t="str">
        <f t="shared" si="340"/>
        <v/>
      </c>
      <c r="B4160" s="814"/>
      <c r="C4160" s="814"/>
      <c r="D4160" s="814"/>
      <c r="E4160" s="814"/>
      <c r="F4160" s="814"/>
      <c r="G4160" s="814"/>
      <c r="H4160" s="814"/>
      <c r="I4160" s="814"/>
      <c r="J4160" s="814"/>
      <c r="K4160" s="814"/>
      <c r="L4160" s="814"/>
      <c r="M4160" s="814"/>
      <c r="N4160" s="814"/>
      <c r="O4160" s="579">
        <f t="shared" si="338"/>
        <v>0</v>
      </c>
      <c r="P4160" s="585" t="e">
        <f t="shared" si="339"/>
        <v>#N/A</v>
      </c>
      <c r="Q4160" s="585"/>
      <c r="R4160" s="585"/>
      <c r="S4160" s="814"/>
      <c r="T4160" s="814"/>
      <c r="U4160" s="814"/>
      <c r="V4160" s="814"/>
    </row>
    <row r="4161" spans="1:22" ht="15.75" hidden="1" customHeight="1" thickBot="1" x14ac:dyDescent="0.25">
      <c r="A4161" s="580" t="str">
        <f t="shared" si="340"/>
        <v/>
      </c>
      <c r="B4161" s="814"/>
      <c r="C4161" s="814"/>
      <c r="D4161" s="814"/>
      <c r="E4161" s="814"/>
      <c r="F4161" s="814"/>
      <c r="G4161" s="814"/>
      <c r="H4161" s="814"/>
      <c r="I4161" s="814"/>
      <c r="J4161" s="814"/>
      <c r="K4161" s="814"/>
      <c r="L4161" s="814"/>
      <c r="M4161" s="814"/>
      <c r="N4161" s="814"/>
      <c r="O4161" s="579">
        <f t="shared" si="338"/>
        <v>0</v>
      </c>
      <c r="P4161" s="585" t="e">
        <f t="shared" si="339"/>
        <v>#N/A</v>
      </c>
      <c r="Q4161" s="585"/>
      <c r="R4161" s="585"/>
      <c r="S4161" s="814"/>
      <c r="T4161" s="814"/>
      <c r="U4161" s="814"/>
      <c r="V4161" s="814"/>
    </row>
    <row r="4162" spans="1:22" ht="15.75" hidden="1" customHeight="1" thickBot="1" x14ac:dyDescent="0.25">
      <c r="A4162" s="580" t="str">
        <f t="shared" si="340"/>
        <v/>
      </c>
      <c r="B4162" s="814"/>
      <c r="C4162" s="814"/>
      <c r="D4162" s="814"/>
      <c r="E4162" s="814"/>
      <c r="F4162" s="814"/>
      <c r="G4162" s="814"/>
      <c r="H4162" s="814"/>
      <c r="I4162" s="814"/>
      <c r="J4162" s="814"/>
      <c r="K4162" s="814"/>
      <c r="L4162" s="814"/>
      <c r="M4162" s="814"/>
      <c r="N4162" s="814"/>
      <c r="O4162" s="579">
        <f t="shared" si="338"/>
        <v>0</v>
      </c>
      <c r="P4162" s="585" t="e">
        <f t="shared" si="339"/>
        <v>#N/A</v>
      </c>
      <c r="Q4162" s="585"/>
      <c r="R4162" s="585"/>
      <c r="S4162" s="814"/>
      <c r="T4162" s="814"/>
      <c r="U4162" s="814"/>
      <c r="V4162" s="814"/>
    </row>
    <row r="4163" spans="1:22" ht="15.75" hidden="1" customHeight="1" thickBot="1" x14ac:dyDescent="0.25">
      <c r="A4163" s="580" t="str">
        <f t="shared" si="340"/>
        <v/>
      </c>
      <c r="B4163" s="814"/>
      <c r="C4163" s="814"/>
      <c r="D4163" s="814"/>
      <c r="E4163" s="814"/>
      <c r="F4163" s="814"/>
      <c r="G4163" s="814"/>
      <c r="H4163" s="814"/>
      <c r="I4163" s="814"/>
      <c r="J4163" s="814"/>
      <c r="K4163" s="814"/>
      <c r="L4163" s="814"/>
      <c r="M4163" s="814"/>
      <c r="N4163" s="814"/>
      <c r="O4163" s="579">
        <f t="shared" si="338"/>
        <v>0</v>
      </c>
      <c r="P4163" s="585" t="e">
        <f t="shared" si="339"/>
        <v>#N/A</v>
      </c>
      <c r="Q4163" s="585"/>
      <c r="R4163" s="585"/>
      <c r="S4163" s="814"/>
      <c r="T4163" s="814"/>
      <c r="U4163" s="814"/>
      <c r="V4163" s="814"/>
    </row>
    <row r="4164" spans="1:22" ht="15.75" hidden="1" customHeight="1" thickBot="1" x14ac:dyDescent="0.25">
      <c r="A4164" s="580" t="str">
        <f t="shared" si="340"/>
        <v/>
      </c>
      <c r="B4164" s="814"/>
      <c r="C4164" s="814"/>
      <c r="D4164" s="814"/>
      <c r="E4164" s="814"/>
      <c r="F4164" s="814"/>
      <c r="G4164" s="814"/>
      <c r="H4164" s="814"/>
      <c r="I4164" s="814"/>
      <c r="J4164" s="814"/>
      <c r="K4164" s="814"/>
      <c r="L4164" s="814"/>
      <c r="M4164" s="814"/>
      <c r="N4164" s="814"/>
      <c r="O4164" s="579">
        <f t="shared" si="338"/>
        <v>0</v>
      </c>
      <c r="P4164" s="585" t="e">
        <f t="shared" si="339"/>
        <v>#N/A</v>
      </c>
      <c r="Q4164" s="585"/>
      <c r="R4164" s="585"/>
      <c r="S4164" s="814"/>
      <c r="T4164" s="814"/>
      <c r="U4164" s="814"/>
      <c r="V4164" s="814"/>
    </row>
    <row r="4165" spans="1:22" ht="15.75" hidden="1" customHeight="1" thickBot="1" x14ac:dyDescent="0.25">
      <c r="A4165" s="580" t="str">
        <f t="shared" si="340"/>
        <v/>
      </c>
      <c r="B4165" s="814"/>
      <c r="C4165" s="814"/>
      <c r="D4165" s="814"/>
      <c r="E4165" s="814"/>
      <c r="F4165" s="814"/>
      <c r="G4165" s="814"/>
      <c r="H4165" s="814"/>
      <c r="I4165" s="814"/>
      <c r="J4165" s="814"/>
      <c r="K4165" s="814"/>
      <c r="L4165" s="814"/>
      <c r="M4165" s="814"/>
      <c r="N4165" s="814"/>
      <c r="O4165" s="579">
        <f t="shared" si="338"/>
        <v>0</v>
      </c>
      <c r="P4165" s="585" t="e">
        <f t="shared" si="339"/>
        <v>#N/A</v>
      </c>
      <c r="Q4165" s="585"/>
      <c r="R4165" s="585"/>
      <c r="S4165" s="814"/>
      <c r="T4165" s="814"/>
      <c r="U4165" s="814"/>
      <c r="V4165" s="814"/>
    </row>
    <row r="4166" spans="1:22" ht="15.75" hidden="1" customHeight="1" thickBot="1" x14ac:dyDescent="0.25">
      <c r="A4166" s="580" t="str">
        <f t="shared" si="340"/>
        <v/>
      </c>
      <c r="B4166" s="814"/>
      <c r="C4166" s="814"/>
      <c r="D4166" s="814"/>
      <c r="E4166" s="814"/>
      <c r="F4166" s="814"/>
      <c r="G4166" s="814"/>
      <c r="H4166" s="814"/>
      <c r="I4166" s="814"/>
      <c r="J4166" s="814"/>
      <c r="K4166" s="814"/>
      <c r="L4166" s="814"/>
      <c r="M4166" s="814"/>
      <c r="N4166" s="814"/>
      <c r="O4166" s="579">
        <f t="shared" si="338"/>
        <v>0</v>
      </c>
      <c r="P4166" s="585" t="e">
        <f t="shared" si="339"/>
        <v>#N/A</v>
      </c>
      <c r="Q4166" s="585"/>
      <c r="R4166" s="585"/>
      <c r="S4166" s="814"/>
      <c r="T4166" s="814"/>
      <c r="U4166" s="814"/>
      <c r="V4166" s="814"/>
    </row>
    <row r="4167" spans="1:22" ht="15.75" hidden="1" customHeight="1" thickBot="1" x14ac:dyDescent="0.25">
      <c r="A4167" s="580" t="str">
        <f t="shared" si="340"/>
        <v/>
      </c>
      <c r="B4167" s="814"/>
      <c r="C4167" s="814"/>
      <c r="D4167" s="814"/>
      <c r="E4167" s="814"/>
      <c r="F4167" s="814"/>
      <c r="G4167" s="814"/>
      <c r="H4167" s="814"/>
      <c r="I4167" s="814"/>
      <c r="J4167" s="814"/>
      <c r="K4167" s="814"/>
      <c r="L4167" s="814"/>
      <c r="M4167" s="814"/>
      <c r="N4167" s="814"/>
      <c r="O4167" s="579">
        <f t="shared" si="338"/>
        <v>0</v>
      </c>
      <c r="P4167" s="585" t="e">
        <f t="shared" si="339"/>
        <v>#N/A</v>
      </c>
      <c r="Q4167" s="585"/>
      <c r="R4167" s="585"/>
      <c r="S4167" s="814"/>
      <c r="T4167" s="814"/>
      <c r="U4167" s="814"/>
      <c r="V4167" s="814"/>
    </row>
    <row r="4168" spans="1:22" ht="15.75" hidden="1" customHeight="1" thickBot="1" x14ac:dyDescent="0.25">
      <c r="A4168" s="580" t="str">
        <f t="shared" si="340"/>
        <v/>
      </c>
      <c r="B4168" s="814"/>
      <c r="C4168" s="814"/>
      <c r="D4168" s="814"/>
      <c r="E4168" s="814"/>
      <c r="F4168" s="814"/>
      <c r="G4168" s="814"/>
      <c r="H4168" s="814"/>
      <c r="I4168" s="814"/>
      <c r="J4168" s="814"/>
      <c r="K4168" s="814"/>
      <c r="L4168" s="814"/>
      <c r="M4168" s="814"/>
      <c r="N4168" s="814"/>
      <c r="O4168" s="579">
        <f t="shared" si="338"/>
        <v>0</v>
      </c>
      <c r="P4168" s="585" t="e">
        <f t="shared" si="339"/>
        <v>#N/A</v>
      </c>
      <c r="Q4168" s="585"/>
      <c r="R4168" s="585"/>
      <c r="S4168" s="814"/>
      <c r="T4168" s="814"/>
      <c r="U4168" s="814"/>
      <c r="V4168" s="814"/>
    </row>
    <row r="4169" spans="1:22" ht="15.75" hidden="1" customHeight="1" thickBot="1" x14ac:dyDescent="0.25">
      <c r="A4169" s="580" t="str">
        <f t="shared" si="340"/>
        <v/>
      </c>
      <c r="B4169" s="814"/>
      <c r="C4169" s="814"/>
      <c r="D4169" s="814"/>
      <c r="E4169" s="814"/>
      <c r="F4169" s="814"/>
      <c r="G4169" s="814"/>
      <c r="H4169" s="814"/>
      <c r="I4169" s="814"/>
      <c r="J4169" s="814"/>
      <c r="K4169" s="814"/>
      <c r="L4169" s="814"/>
      <c r="M4169" s="814"/>
      <c r="N4169" s="814"/>
      <c r="O4169" s="579">
        <f t="shared" si="338"/>
        <v>0</v>
      </c>
      <c r="P4169" s="585" t="e">
        <f t="shared" si="339"/>
        <v>#N/A</v>
      </c>
      <c r="Q4169" s="585"/>
      <c r="R4169" s="585"/>
      <c r="S4169" s="814"/>
      <c r="T4169" s="814"/>
      <c r="U4169" s="814"/>
      <c r="V4169" s="814"/>
    </row>
    <row r="4170" spans="1:22" ht="15.75" hidden="1" customHeight="1" thickBot="1" x14ac:dyDescent="0.25">
      <c r="A4170" s="580" t="str">
        <f t="shared" si="340"/>
        <v/>
      </c>
      <c r="B4170" s="814"/>
      <c r="C4170" s="814"/>
      <c r="D4170" s="814"/>
      <c r="E4170" s="814"/>
      <c r="F4170" s="814"/>
      <c r="G4170" s="814"/>
      <c r="H4170" s="814"/>
      <c r="I4170" s="814"/>
      <c r="J4170" s="814"/>
      <c r="K4170" s="814"/>
      <c r="L4170" s="814"/>
      <c r="M4170" s="814"/>
      <c r="N4170" s="814"/>
      <c r="O4170" s="579">
        <f t="shared" si="338"/>
        <v>0</v>
      </c>
      <c r="P4170" s="585" t="e">
        <f t="shared" si="339"/>
        <v>#N/A</v>
      </c>
      <c r="Q4170" s="585"/>
      <c r="R4170" s="585"/>
      <c r="S4170" s="814"/>
      <c r="T4170" s="814"/>
      <c r="U4170" s="814"/>
      <c r="V4170" s="814"/>
    </row>
    <row r="4171" spans="1:22" ht="15.75" hidden="1" customHeight="1" thickBot="1" x14ac:dyDescent="0.25">
      <c r="A4171" s="580" t="str">
        <f t="shared" si="340"/>
        <v/>
      </c>
      <c r="B4171" s="814"/>
      <c r="C4171" s="814"/>
      <c r="D4171" s="814"/>
      <c r="E4171" s="814"/>
      <c r="F4171" s="814"/>
      <c r="G4171" s="814"/>
      <c r="H4171" s="814"/>
      <c r="I4171" s="814"/>
      <c r="J4171" s="814"/>
      <c r="K4171" s="814"/>
      <c r="L4171" s="814"/>
      <c r="M4171" s="814"/>
      <c r="N4171" s="814"/>
      <c r="O4171" s="579">
        <f t="shared" si="338"/>
        <v>0</v>
      </c>
      <c r="P4171" s="585" t="e">
        <f t="shared" si="339"/>
        <v>#N/A</v>
      </c>
      <c r="Q4171" s="585"/>
      <c r="R4171" s="585"/>
      <c r="S4171" s="814"/>
      <c r="T4171" s="814"/>
      <c r="U4171" s="814"/>
      <c r="V4171" s="814"/>
    </row>
    <row r="4172" spans="1:22" ht="15.75" hidden="1" customHeight="1" thickBot="1" x14ac:dyDescent="0.25">
      <c r="A4172" s="580" t="str">
        <f t="shared" si="340"/>
        <v/>
      </c>
      <c r="B4172" s="814"/>
      <c r="C4172" s="814"/>
      <c r="D4172" s="814"/>
      <c r="E4172" s="814"/>
      <c r="F4172" s="814"/>
      <c r="G4172" s="814"/>
      <c r="H4172" s="814"/>
      <c r="I4172" s="814"/>
      <c r="J4172" s="814"/>
      <c r="K4172" s="814"/>
      <c r="L4172" s="814"/>
      <c r="M4172" s="814"/>
      <c r="N4172" s="814"/>
      <c r="O4172" s="579">
        <f t="shared" si="338"/>
        <v>0</v>
      </c>
      <c r="P4172" s="585" t="e">
        <f t="shared" si="339"/>
        <v>#N/A</v>
      </c>
      <c r="Q4172" s="585"/>
      <c r="R4172" s="585"/>
      <c r="S4172" s="814"/>
      <c r="T4172" s="814"/>
      <c r="U4172" s="814"/>
      <c r="V4172" s="814"/>
    </row>
    <row r="4173" spans="1:22" ht="15.75" hidden="1" customHeight="1" thickBot="1" x14ac:dyDescent="0.25">
      <c r="A4173" s="580" t="str">
        <f t="shared" si="340"/>
        <v/>
      </c>
      <c r="B4173" s="814"/>
      <c r="C4173" s="814"/>
      <c r="D4173" s="814"/>
      <c r="E4173" s="814"/>
      <c r="F4173" s="814"/>
      <c r="G4173" s="814"/>
      <c r="H4173" s="814"/>
      <c r="I4173" s="814"/>
      <c r="J4173" s="814"/>
      <c r="K4173" s="814"/>
      <c r="L4173" s="814"/>
      <c r="M4173" s="814"/>
      <c r="N4173" s="814"/>
      <c r="O4173" s="579">
        <f t="shared" si="338"/>
        <v>0</v>
      </c>
      <c r="P4173" s="585" t="e">
        <f t="shared" si="339"/>
        <v>#N/A</v>
      </c>
      <c r="Q4173" s="585"/>
      <c r="R4173" s="585"/>
      <c r="S4173" s="814"/>
      <c r="T4173" s="814"/>
      <c r="U4173" s="814"/>
      <c r="V4173" s="814"/>
    </row>
    <row r="4174" spans="1:22" ht="15.75" hidden="1" customHeight="1" thickBot="1" x14ac:dyDescent="0.25">
      <c r="A4174" s="580" t="str">
        <f t="shared" si="340"/>
        <v/>
      </c>
      <c r="B4174" s="814"/>
      <c r="C4174" s="814"/>
      <c r="D4174" s="814"/>
      <c r="E4174" s="814"/>
      <c r="F4174" s="814"/>
      <c r="G4174" s="814"/>
      <c r="H4174" s="814"/>
      <c r="I4174" s="814"/>
      <c r="J4174" s="814"/>
      <c r="K4174" s="814"/>
      <c r="L4174" s="814"/>
      <c r="M4174" s="814"/>
      <c r="N4174" s="814"/>
      <c r="O4174" s="579">
        <f t="shared" si="338"/>
        <v>0</v>
      </c>
      <c r="P4174" s="585" t="e">
        <f t="shared" si="339"/>
        <v>#N/A</v>
      </c>
      <c r="Q4174" s="585"/>
      <c r="R4174" s="585"/>
      <c r="S4174" s="814"/>
      <c r="T4174" s="814"/>
      <c r="U4174" s="814"/>
      <c r="V4174" s="814"/>
    </row>
    <row r="4175" spans="1:22" ht="15.75" hidden="1" customHeight="1" thickBot="1" x14ac:dyDescent="0.25">
      <c r="A4175" s="580" t="str">
        <f t="shared" si="340"/>
        <v/>
      </c>
      <c r="B4175" s="814"/>
      <c r="C4175" s="814"/>
      <c r="D4175" s="814"/>
      <c r="E4175" s="814"/>
      <c r="F4175" s="814"/>
      <c r="G4175" s="814"/>
      <c r="H4175" s="814"/>
      <c r="I4175" s="814"/>
      <c r="J4175" s="814"/>
      <c r="K4175" s="814"/>
      <c r="L4175" s="814"/>
      <c r="M4175" s="814"/>
      <c r="N4175" s="814"/>
      <c r="O4175" s="579">
        <f t="shared" si="338"/>
        <v>0</v>
      </c>
      <c r="P4175" s="585" t="e">
        <f t="shared" si="339"/>
        <v>#N/A</v>
      </c>
      <c r="Q4175" s="585"/>
      <c r="R4175" s="585"/>
      <c r="S4175" s="814"/>
      <c r="T4175" s="814"/>
      <c r="U4175" s="814"/>
      <c r="V4175" s="814"/>
    </row>
    <row r="4176" spans="1:22" ht="15.75" hidden="1" customHeight="1" thickBot="1" x14ac:dyDescent="0.25">
      <c r="A4176" s="580" t="str">
        <f t="shared" si="340"/>
        <v/>
      </c>
      <c r="B4176" s="814"/>
      <c r="C4176" s="814"/>
      <c r="D4176" s="814"/>
      <c r="E4176" s="814"/>
      <c r="F4176" s="814"/>
      <c r="G4176" s="814"/>
      <c r="H4176" s="814"/>
      <c r="I4176" s="814"/>
      <c r="J4176" s="814"/>
      <c r="K4176" s="814"/>
      <c r="L4176" s="814"/>
      <c r="M4176" s="814"/>
      <c r="N4176" s="814"/>
      <c r="O4176" s="579">
        <f t="shared" si="338"/>
        <v>0</v>
      </c>
      <c r="P4176" s="585" t="e">
        <f t="shared" si="339"/>
        <v>#N/A</v>
      </c>
      <c r="Q4176" s="585"/>
      <c r="R4176" s="585"/>
      <c r="S4176" s="814"/>
      <c r="T4176" s="814"/>
      <c r="U4176" s="814"/>
      <c r="V4176" s="814"/>
    </row>
    <row r="4177" spans="1:22" ht="15.75" hidden="1" customHeight="1" thickBot="1" x14ac:dyDescent="0.25">
      <c r="A4177" s="580" t="str">
        <f t="shared" si="340"/>
        <v/>
      </c>
      <c r="B4177" s="814"/>
      <c r="C4177" s="814"/>
      <c r="D4177" s="814"/>
      <c r="E4177" s="814"/>
      <c r="F4177" s="814"/>
      <c r="G4177" s="814"/>
      <c r="H4177" s="814"/>
      <c r="I4177" s="814"/>
      <c r="J4177" s="814"/>
      <c r="K4177" s="814"/>
      <c r="L4177" s="814"/>
      <c r="M4177" s="814"/>
      <c r="N4177" s="814"/>
      <c r="O4177" s="579">
        <f t="shared" si="338"/>
        <v>0</v>
      </c>
      <c r="P4177" s="585" t="e">
        <f t="shared" si="339"/>
        <v>#N/A</v>
      </c>
      <c r="Q4177" s="585"/>
      <c r="R4177" s="585"/>
      <c r="S4177" s="814"/>
      <c r="T4177" s="814"/>
      <c r="U4177" s="814"/>
      <c r="V4177" s="814"/>
    </row>
    <row r="4178" spans="1:22" ht="15.75" hidden="1" customHeight="1" thickBot="1" x14ac:dyDescent="0.25">
      <c r="A4178" s="580" t="str">
        <f t="shared" si="340"/>
        <v/>
      </c>
      <c r="B4178" s="814"/>
      <c r="C4178" s="814"/>
      <c r="D4178" s="814"/>
      <c r="E4178" s="814"/>
      <c r="F4178" s="814"/>
      <c r="G4178" s="814"/>
      <c r="H4178" s="814"/>
      <c r="I4178" s="814"/>
      <c r="J4178" s="814"/>
      <c r="K4178" s="814"/>
      <c r="L4178" s="814"/>
      <c r="M4178" s="814"/>
      <c r="N4178" s="814"/>
      <c r="O4178" s="579">
        <f t="shared" si="338"/>
        <v>0</v>
      </c>
      <c r="P4178" s="585" t="e">
        <f t="shared" si="339"/>
        <v>#N/A</v>
      </c>
      <c r="Q4178" s="585"/>
      <c r="R4178" s="585"/>
      <c r="S4178" s="814"/>
      <c r="T4178" s="814"/>
      <c r="U4178" s="814"/>
      <c r="V4178" s="814"/>
    </row>
    <row r="4179" spans="1:22" ht="15.75" hidden="1" customHeight="1" thickBot="1" x14ac:dyDescent="0.25">
      <c r="A4179" s="580" t="str">
        <f t="shared" si="340"/>
        <v/>
      </c>
      <c r="B4179" s="814"/>
      <c r="C4179" s="814"/>
      <c r="D4179" s="814"/>
      <c r="E4179" s="814"/>
      <c r="F4179" s="814"/>
      <c r="G4179" s="814"/>
      <c r="H4179" s="814"/>
      <c r="I4179" s="814"/>
      <c r="J4179" s="814"/>
      <c r="K4179" s="814"/>
      <c r="L4179" s="814"/>
      <c r="M4179" s="814"/>
      <c r="N4179" s="814"/>
      <c r="O4179" s="579">
        <f t="shared" si="338"/>
        <v>0</v>
      </c>
      <c r="P4179" s="585" t="e">
        <f t="shared" si="339"/>
        <v>#N/A</v>
      </c>
      <c r="Q4179" s="585"/>
      <c r="R4179" s="585"/>
      <c r="S4179" s="814"/>
      <c r="T4179" s="814"/>
      <c r="U4179" s="814"/>
      <c r="V4179" s="814"/>
    </row>
    <row r="4180" spans="1:22" ht="15.75" hidden="1" customHeight="1" thickBot="1" x14ac:dyDescent="0.25">
      <c r="A4180" s="580" t="str">
        <f t="shared" si="340"/>
        <v/>
      </c>
      <c r="B4180" s="814"/>
      <c r="C4180" s="814"/>
      <c r="D4180" s="814"/>
      <c r="E4180" s="814"/>
      <c r="F4180" s="814"/>
      <c r="G4180" s="814"/>
      <c r="H4180" s="814"/>
      <c r="I4180" s="814"/>
      <c r="J4180" s="814"/>
      <c r="K4180" s="814"/>
      <c r="L4180" s="814"/>
      <c r="M4180" s="814"/>
      <c r="N4180" s="814"/>
      <c r="O4180" s="579">
        <f t="shared" si="338"/>
        <v>0</v>
      </c>
      <c r="P4180" s="585" t="e">
        <f t="shared" si="339"/>
        <v>#N/A</v>
      </c>
      <c r="Q4180" s="585"/>
      <c r="R4180" s="585"/>
      <c r="S4180" s="814"/>
      <c r="T4180" s="814"/>
      <c r="U4180" s="814"/>
      <c r="V4180" s="814"/>
    </row>
    <row r="4181" spans="1:22" ht="15.75" hidden="1" customHeight="1" thickBot="1" x14ac:dyDescent="0.25">
      <c r="A4181" s="580" t="str">
        <f t="shared" si="340"/>
        <v/>
      </c>
      <c r="B4181" s="814"/>
      <c r="C4181" s="814"/>
      <c r="D4181" s="814"/>
      <c r="E4181" s="814"/>
      <c r="F4181" s="814"/>
      <c r="G4181" s="814"/>
      <c r="H4181" s="814"/>
      <c r="I4181" s="814"/>
      <c r="J4181" s="814"/>
      <c r="K4181" s="814"/>
      <c r="L4181" s="814"/>
      <c r="M4181" s="814"/>
      <c r="N4181" s="814"/>
      <c r="O4181" s="579">
        <f t="shared" si="338"/>
        <v>0</v>
      </c>
      <c r="P4181" s="585" t="e">
        <f t="shared" si="339"/>
        <v>#N/A</v>
      </c>
      <c r="Q4181" s="585"/>
      <c r="R4181" s="585"/>
      <c r="S4181" s="814"/>
      <c r="T4181" s="814"/>
      <c r="U4181" s="814"/>
      <c r="V4181" s="814"/>
    </row>
    <row r="4182" spans="1:22" ht="15.75" hidden="1" customHeight="1" thickBot="1" x14ac:dyDescent="0.25">
      <c r="A4182" s="580" t="str">
        <f t="shared" si="340"/>
        <v/>
      </c>
      <c r="B4182" s="814"/>
      <c r="C4182" s="814"/>
      <c r="D4182" s="814"/>
      <c r="E4182" s="814"/>
      <c r="F4182" s="814"/>
      <c r="G4182" s="814"/>
      <c r="H4182" s="814"/>
      <c r="I4182" s="814"/>
      <c r="J4182" s="814"/>
      <c r="K4182" s="814"/>
      <c r="L4182" s="814"/>
      <c r="M4182" s="814"/>
      <c r="N4182" s="814"/>
      <c r="O4182" s="579">
        <f t="shared" si="338"/>
        <v>0</v>
      </c>
      <c r="P4182" s="585" t="e">
        <f t="shared" si="339"/>
        <v>#N/A</v>
      </c>
      <c r="Q4182" s="585"/>
      <c r="R4182" s="585"/>
      <c r="S4182" s="814"/>
      <c r="T4182" s="814"/>
      <c r="U4182" s="814"/>
      <c r="V4182" s="814"/>
    </row>
    <row r="4183" spans="1:22" ht="15.75" hidden="1" customHeight="1" thickBot="1" x14ac:dyDescent="0.25">
      <c r="A4183" s="580" t="str">
        <f t="shared" si="340"/>
        <v/>
      </c>
      <c r="B4183" s="814"/>
      <c r="C4183" s="814"/>
      <c r="D4183" s="814"/>
      <c r="E4183" s="814"/>
      <c r="F4183" s="814"/>
      <c r="G4183" s="814"/>
      <c r="H4183" s="814"/>
      <c r="I4183" s="814"/>
      <c r="J4183" s="814"/>
      <c r="K4183" s="814"/>
      <c r="L4183" s="814"/>
      <c r="M4183" s="814"/>
      <c r="N4183" s="814"/>
      <c r="O4183" s="579">
        <f t="shared" si="338"/>
        <v>0</v>
      </c>
      <c r="P4183" s="585" t="e">
        <f t="shared" si="339"/>
        <v>#N/A</v>
      </c>
      <c r="Q4183" s="585"/>
      <c r="R4183" s="585"/>
      <c r="S4183" s="814"/>
      <c r="T4183" s="814"/>
      <c r="U4183" s="814"/>
      <c r="V4183" s="814"/>
    </row>
    <row r="4184" spans="1:22" ht="15.75" hidden="1" customHeight="1" thickBot="1" x14ac:dyDescent="0.25">
      <c r="A4184" s="580" t="str">
        <f t="shared" si="340"/>
        <v/>
      </c>
      <c r="B4184" s="814"/>
      <c r="C4184" s="814"/>
      <c r="D4184" s="814"/>
      <c r="E4184" s="814"/>
      <c r="F4184" s="814"/>
      <c r="G4184" s="814"/>
      <c r="H4184" s="814"/>
      <c r="I4184" s="814"/>
      <c r="J4184" s="814"/>
      <c r="K4184" s="814"/>
      <c r="L4184" s="814"/>
      <c r="M4184" s="814"/>
      <c r="N4184" s="814"/>
      <c r="O4184" s="579">
        <f t="shared" si="338"/>
        <v>0</v>
      </c>
      <c r="P4184" s="585" t="e">
        <f t="shared" si="339"/>
        <v>#N/A</v>
      </c>
      <c r="Q4184" s="585"/>
      <c r="R4184" s="585"/>
      <c r="S4184" s="814"/>
      <c r="T4184" s="814"/>
      <c r="U4184" s="814"/>
      <c r="V4184" s="814"/>
    </row>
    <row r="4185" spans="1:22" ht="15.75" hidden="1" customHeight="1" thickBot="1" x14ac:dyDescent="0.25">
      <c r="A4185" s="580" t="str">
        <f t="shared" si="340"/>
        <v/>
      </c>
      <c r="B4185" s="814"/>
      <c r="C4185" s="814"/>
      <c r="D4185" s="814"/>
      <c r="E4185" s="814"/>
      <c r="F4185" s="814"/>
      <c r="G4185" s="814"/>
      <c r="H4185" s="814"/>
      <c r="I4185" s="814"/>
      <c r="J4185" s="814"/>
      <c r="K4185" s="814"/>
      <c r="L4185" s="814"/>
      <c r="M4185" s="814"/>
      <c r="N4185" s="814"/>
      <c r="O4185" s="579">
        <f t="shared" si="338"/>
        <v>0</v>
      </c>
      <c r="P4185" s="585" t="e">
        <f t="shared" si="339"/>
        <v>#N/A</v>
      </c>
      <c r="Q4185" s="585"/>
      <c r="R4185" s="585"/>
      <c r="S4185" s="814"/>
      <c r="T4185" s="814"/>
      <c r="U4185" s="814"/>
      <c r="V4185" s="814"/>
    </row>
    <row r="4186" spans="1:22" ht="15.75" hidden="1" customHeight="1" thickBot="1" x14ac:dyDescent="0.25">
      <c r="A4186" s="580" t="str">
        <f t="shared" si="340"/>
        <v/>
      </c>
      <c r="B4186" s="814"/>
      <c r="C4186" s="814"/>
      <c r="D4186" s="814"/>
      <c r="E4186" s="814"/>
      <c r="F4186" s="814"/>
      <c r="G4186" s="814"/>
      <c r="H4186" s="814"/>
      <c r="I4186" s="814"/>
      <c r="J4186" s="814"/>
      <c r="K4186" s="814"/>
      <c r="L4186" s="814"/>
      <c r="M4186" s="814"/>
      <c r="N4186" s="814"/>
      <c r="O4186" s="579">
        <f t="shared" si="338"/>
        <v>0</v>
      </c>
      <c r="P4186" s="585" t="e">
        <f t="shared" si="339"/>
        <v>#N/A</v>
      </c>
      <c r="Q4186" s="585"/>
      <c r="R4186" s="585"/>
      <c r="S4186" s="814"/>
      <c r="T4186" s="814"/>
      <c r="U4186" s="814"/>
      <c r="V4186" s="814"/>
    </row>
    <row r="4187" spans="1:22" ht="15.75" hidden="1" customHeight="1" thickBot="1" x14ac:dyDescent="0.25">
      <c r="A4187" s="580" t="str">
        <f t="shared" si="340"/>
        <v/>
      </c>
      <c r="B4187" s="814"/>
      <c r="C4187" s="814"/>
      <c r="D4187" s="814"/>
      <c r="E4187" s="814"/>
      <c r="F4187" s="814"/>
      <c r="G4187" s="814"/>
      <c r="H4187" s="814"/>
      <c r="I4187" s="814"/>
      <c r="J4187" s="814"/>
      <c r="K4187" s="814"/>
      <c r="L4187" s="814"/>
      <c r="M4187" s="814"/>
      <c r="N4187" s="814"/>
      <c r="O4187" s="579">
        <f t="shared" si="338"/>
        <v>0</v>
      </c>
      <c r="P4187" s="585" t="e">
        <f t="shared" si="339"/>
        <v>#N/A</v>
      </c>
      <c r="Q4187" s="585"/>
      <c r="R4187" s="585"/>
      <c r="S4187" s="814"/>
      <c r="T4187" s="814"/>
      <c r="U4187" s="814"/>
      <c r="V4187" s="814"/>
    </row>
    <row r="4188" spans="1:22" ht="15.75" hidden="1" customHeight="1" thickBot="1" x14ac:dyDescent="0.25">
      <c r="A4188" s="580" t="str">
        <f t="shared" si="340"/>
        <v/>
      </c>
      <c r="B4188" s="814"/>
      <c r="C4188" s="814"/>
      <c r="D4188" s="814"/>
      <c r="E4188" s="814"/>
      <c r="F4188" s="814"/>
      <c r="G4188" s="814"/>
      <c r="H4188" s="814"/>
      <c r="I4188" s="814"/>
      <c r="J4188" s="814"/>
      <c r="K4188" s="814"/>
      <c r="L4188" s="814"/>
      <c r="M4188" s="814"/>
      <c r="N4188" s="814"/>
      <c r="O4188" s="579">
        <f t="shared" si="338"/>
        <v>0</v>
      </c>
      <c r="P4188" s="585" t="e">
        <f t="shared" si="339"/>
        <v>#N/A</v>
      </c>
      <c r="Q4188" s="585"/>
      <c r="R4188" s="585"/>
      <c r="S4188" s="814"/>
      <c r="T4188" s="814"/>
      <c r="U4188" s="814"/>
      <c r="V4188" s="814"/>
    </row>
    <row r="4189" spans="1:22" ht="15.75" hidden="1" customHeight="1" thickBot="1" x14ac:dyDescent="0.25">
      <c r="A4189" s="580" t="str">
        <f t="shared" si="340"/>
        <v/>
      </c>
      <c r="B4189" s="814"/>
      <c r="C4189" s="814"/>
      <c r="D4189" s="814"/>
      <c r="E4189" s="814"/>
      <c r="F4189" s="814"/>
      <c r="G4189" s="814"/>
      <c r="H4189" s="814"/>
      <c r="I4189" s="814"/>
      <c r="J4189" s="814"/>
      <c r="K4189" s="814"/>
      <c r="L4189" s="814"/>
      <c r="M4189" s="814"/>
      <c r="N4189" s="814"/>
      <c r="O4189" s="579">
        <f t="shared" si="338"/>
        <v>0</v>
      </c>
      <c r="P4189" s="585" t="e">
        <f t="shared" si="339"/>
        <v>#N/A</v>
      </c>
      <c r="Q4189" s="585"/>
      <c r="R4189" s="585"/>
      <c r="S4189" s="814"/>
      <c r="T4189" s="814"/>
      <c r="U4189" s="814"/>
      <c r="V4189" s="814"/>
    </row>
    <row r="4190" spans="1:22" ht="15.75" hidden="1" customHeight="1" thickBot="1" x14ac:dyDescent="0.25">
      <c r="A4190" s="580" t="str">
        <f t="shared" si="340"/>
        <v/>
      </c>
      <c r="B4190" s="814"/>
      <c r="C4190" s="814"/>
      <c r="D4190" s="814"/>
      <c r="E4190" s="814"/>
      <c r="F4190" s="814"/>
      <c r="G4190" s="814"/>
      <c r="H4190" s="814"/>
      <c r="I4190" s="814"/>
      <c r="J4190" s="814"/>
      <c r="K4190" s="814"/>
      <c r="L4190" s="814"/>
      <c r="M4190" s="814"/>
      <c r="N4190" s="814"/>
      <c r="O4190" s="579">
        <f t="shared" si="338"/>
        <v>0</v>
      </c>
      <c r="P4190" s="585" t="e">
        <f t="shared" si="339"/>
        <v>#N/A</v>
      </c>
      <c r="Q4190" s="585"/>
      <c r="R4190" s="585"/>
      <c r="S4190" s="814"/>
      <c r="T4190" s="814"/>
      <c r="U4190" s="814"/>
      <c r="V4190" s="814"/>
    </row>
    <row r="4191" spans="1:22" ht="15.75" hidden="1" customHeight="1" thickBot="1" x14ac:dyDescent="0.25">
      <c r="A4191" s="580" t="str">
        <f t="shared" si="340"/>
        <v/>
      </c>
      <c r="B4191" s="814"/>
      <c r="C4191" s="814"/>
      <c r="D4191" s="814"/>
      <c r="E4191" s="814"/>
      <c r="F4191" s="814"/>
      <c r="G4191" s="814"/>
      <c r="H4191" s="814"/>
      <c r="I4191" s="814"/>
      <c r="J4191" s="814"/>
      <c r="K4191" s="814"/>
      <c r="L4191" s="814"/>
      <c r="M4191" s="814"/>
      <c r="N4191" s="814"/>
      <c r="O4191" s="579">
        <f t="shared" si="338"/>
        <v>0</v>
      </c>
      <c r="P4191" s="585" t="e">
        <f t="shared" si="339"/>
        <v>#N/A</v>
      </c>
      <c r="Q4191" s="585"/>
      <c r="R4191" s="585"/>
      <c r="S4191" s="814"/>
      <c r="T4191" s="814"/>
      <c r="U4191" s="814"/>
      <c r="V4191" s="814"/>
    </row>
    <row r="4192" spans="1:22" ht="15.75" hidden="1" customHeight="1" thickBot="1" x14ac:dyDescent="0.25">
      <c r="A4192" s="580" t="str">
        <f t="shared" si="340"/>
        <v/>
      </c>
      <c r="B4192" s="814"/>
      <c r="C4192" s="814"/>
      <c r="D4192" s="814"/>
      <c r="E4192" s="814"/>
      <c r="F4192" s="814"/>
      <c r="G4192" s="814"/>
      <c r="H4192" s="814"/>
      <c r="I4192" s="814"/>
      <c r="J4192" s="814"/>
      <c r="K4192" s="814"/>
      <c r="L4192" s="814"/>
      <c r="M4192" s="814"/>
      <c r="N4192" s="814"/>
      <c r="O4192" s="579">
        <f t="shared" si="338"/>
        <v>0</v>
      </c>
      <c r="P4192" s="585" t="e">
        <f t="shared" si="339"/>
        <v>#N/A</v>
      </c>
      <c r="Q4192" s="585"/>
      <c r="R4192" s="585"/>
      <c r="S4192" s="814"/>
      <c r="T4192" s="814"/>
      <c r="U4192" s="814"/>
      <c r="V4192" s="814"/>
    </row>
    <row r="4193" spans="1:22" ht="15.75" hidden="1" customHeight="1" thickBot="1" x14ac:dyDescent="0.25">
      <c r="A4193" s="580" t="str">
        <f t="shared" si="340"/>
        <v/>
      </c>
      <c r="B4193" s="814"/>
      <c r="C4193" s="814"/>
      <c r="D4193" s="814"/>
      <c r="E4193" s="814"/>
      <c r="F4193" s="814"/>
      <c r="G4193" s="814"/>
      <c r="H4193" s="814"/>
      <c r="I4193" s="814"/>
      <c r="J4193" s="814"/>
      <c r="K4193" s="814"/>
      <c r="L4193" s="814"/>
      <c r="M4193" s="814"/>
      <c r="N4193" s="814"/>
      <c r="O4193" s="579">
        <f t="shared" si="338"/>
        <v>0</v>
      </c>
      <c r="P4193" s="585" t="e">
        <f t="shared" si="339"/>
        <v>#N/A</v>
      </c>
      <c r="Q4193" s="585"/>
      <c r="R4193" s="585"/>
      <c r="S4193" s="814"/>
      <c r="T4193" s="814"/>
      <c r="U4193" s="814"/>
      <c r="V4193" s="814"/>
    </row>
    <row r="4194" spans="1:22" ht="15.75" hidden="1" customHeight="1" thickBot="1" x14ac:dyDescent="0.25">
      <c r="A4194" s="580" t="str">
        <f t="shared" si="340"/>
        <v/>
      </c>
      <c r="B4194" s="814"/>
      <c r="C4194" s="814"/>
      <c r="D4194" s="814"/>
      <c r="E4194" s="814"/>
      <c r="F4194" s="814"/>
      <c r="G4194" s="814"/>
      <c r="H4194" s="814"/>
      <c r="I4194" s="814"/>
      <c r="J4194" s="814"/>
      <c r="K4194" s="814"/>
      <c r="L4194" s="814"/>
      <c r="M4194" s="814"/>
      <c r="N4194" s="814"/>
      <c r="O4194" s="579">
        <f t="shared" si="338"/>
        <v>0</v>
      </c>
      <c r="P4194" s="585" t="e">
        <f t="shared" si="339"/>
        <v>#N/A</v>
      </c>
      <c r="Q4194" s="585"/>
      <c r="R4194" s="585"/>
      <c r="S4194" s="814"/>
      <c r="T4194" s="814"/>
      <c r="U4194" s="814"/>
      <c r="V4194" s="814"/>
    </row>
    <row r="4195" spans="1:22" ht="15.75" hidden="1" customHeight="1" thickBot="1" x14ac:dyDescent="0.25">
      <c r="A4195" s="580" t="str">
        <f t="shared" si="340"/>
        <v/>
      </c>
      <c r="B4195" s="814"/>
      <c r="C4195" s="814"/>
      <c r="D4195" s="814"/>
      <c r="E4195" s="814"/>
      <c r="F4195" s="814"/>
      <c r="G4195" s="814"/>
      <c r="H4195" s="814"/>
      <c r="I4195" s="814"/>
      <c r="J4195" s="814"/>
      <c r="K4195" s="814"/>
      <c r="L4195" s="814"/>
      <c r="M4195" s="814"/>
      <c r="N4195" s="814"/>
      <c r="O4195" s="579">
        <f t="shared" si="338"/>
        <v>0</v>
      </c>
      <c r="P4195" s="585" t="e">
        <f t="shared" si="339"/>
        <v>#N/A</v>
      </c>
      <c r="Q4195" s="585"/>
      <c r="R4195" s="585"/>
      <c r="S4195" s="814"/>
      <c r="T4195" s="814"/>
      <c r="U4195" s="814"/>
      <c r="V4195" s="814"/>
    </row>
    <row r="4196" spans="1:22" ht="15.75" hidden="1" customHeight="1" thickBot="1" x14ac:dyDescent="0.25">
      <c r="A4196" s="580" t="str">
        <f t="shared" si="340"/>
        <v/>
      </c>
      <c r="B4196" s="814"/>
      <c r="C4196" s="814"/>
      <c r="D4196" s="814"/>
      <c r="E4196" s="814"/>
      <c r="F4196" s="814"/>
      <c r="G4196" s="814"/>
      <c r="H4196" s="814"/>
      <c r="I4196" s="814"/>
      <c r="J4196" s="814"/>
      <c r="K4196" s="814"/>
      <c r="L4196" s="814"/>
      <c r="M4196" s="814"/>
      <c r="N4196" s="814"/>
      <c r="O4196" s="579">
        <f t="shared" si="338"/>
        <v>0</v>
      </c>
      <c r="P4196" s="585" t="e">
        <f t="shared" si="339"/>
        <v>#N/A</v>
      </c>
      <c r="Q4196" s="585"/>
      <c r="R4196" s="585"/>
      <c r="S4196" s="814"/>
      <c r="T4196" s="814"/>
      <c r="U4196" s="814"/>
      <c r="V4196" s="814"/>
    </row>
    <row r="4197" spans="1:22" ht="15.75" hidden="1" customHeight="1" thickBot="1" x14ac:dyDescent="0.25">
      <c r="A4197" s="580" t="str">
        <f t="shared" si="340"/>
        <v/>
      </c>
      <c r="B4197" s="814"/>
      <c r="C4197" s="814"/>
      <c r="D4197" s="814"/>
      <c r="E4197" s="814"/>
      <c r="F4197" s="814"/>
      <c r="G4197" s="814"/>
      <c r="H4197" s="814"/>
      <c r="I4197" s="814"/>
      <c r="J4197" s="814"/>
      <c r="K4197" s="814"/>
      <c r="L4197" s="814"/>
      <c r="M4197" s="814"/>
      <c r="N4197" s="814"/>
      <c r="O4197" s="579">
        <f t="shared" si="338"/>
        <v>0</v>
      </c>
      <c r="P4197" s="585" t="e">
        <f t="shared" si="339"/>
        <v>#N/A</v>
      </c>
      <c r="Q4197" s="585"/>
      <c r="R4197" s="585"/>
      <c r="S4197" s="814"/>
      <c r="T4197" s="814"/>
      <c r="U4197" s="814"/>
      <c r="V4197" s="814"/>
    </row>
    <row r="4198" spans="1:22" ht="15.75" hidden="1" customHeight="1" thickBot="1" x14ac:dyDescent="0.25">
      <c r="A4198" s="580" t="str">
        <f t="shared" si="340"/>
        <v/>
      </c>
      <c r="B4198" s="814"/>
      <c r="C4198" s="814"/>
      <c r="D4198" s="814"/>
      <c r="E4198" s="814"/>
      <c r="F4198" s="814"/>
      <c r="G4198" s="814"/>
      <c r="H4198" s="814"/>
      <c r="I4198" s="814"/>
      <c r="J4198" s="814"/>
      <c r="K4198" s="814"/>
      <c r="L4198" s="814"/>
      <c r="M4198" s="814"/>
      <c r="N4198" s="814"/>
      <c r="O4198" s="579">
        <f t="shared" si="338"/>
        <v>0</v>
      </c>
      <c r="P4198" s="585" t="e">
        <f t="shared" si="339"/>
        <v>#N/A</v>
      </c>
      <c r="Q4198" s="585"/>
      <c r="R4198" s="585"/>
      <c r="S4198" s="814"/>
      <c r="T4198" s="814"/>
      <c r="U4198" s="814"/>
      <c r="V4198" s="814"/>
    </row>
    <row r="4199" spans="1:22" ht="15.75" hidden="1" customHeight="1" thickBot="1" x14ac:dyDescent="0.25">
      <c r="A4199" s="580" t="str">
        <f t="shared" si="340"/>
        <v/>
      </c>
      <c r="B4199" s="814"/>
      <c r="C4199" s="814"/>
      <c r="D4199" s="814"/>
      <c r="E4199" s="814"/>
      <c r="F4199" s="814"/>
      <c r="G4199" s="814"/>
      <c r="H4199" s="814"/>
      <c r="I4199" s="814"/>
      <c r="J4199" s="814"/>
      <c r="K4199" s="814"/>
      <c r="L4199" s="814"/>
      <c r="M4199" s="814"/>
      <c r="N4199" s="814"/>
      <c r="O4199" s="579">
        <f t="shared" si="338"/>
        <v>0</v>
      </c>
      <c r="P4199" s="585" t="e">
        <f t="shared" si="339"/>
        <v>#N/A</v>
      </c>
      <c r="Q4199" s="585"/>
      <c r="R4199" s="585"/>
      <c r="S4199" s="814"/>
      <c r="T4199" s="814"/>
      <c r="U4199" s="814"/>
      <c r="V4199" s="814"/>
    </row>
    <row r="4200" spans="1:22" ht="15.75" hidden="1" customHeight="1" thickBot="1" x14ac:dyDescent="0.25">
      <c r="A4200" s="580" t="str">
        <f t="shared" si="340"/>
        <v/>
      </c>
      <c r="B4200" s="814"/>
      <c r="C4200" s="814"/>
      <c r="D4200" s="814"/>
      <c r="E4200" s="814"/>
      <c r="F4200" s="814"/>
      <c r="G4200" s="814"/>
      <c r="H4200" s="814"/>
      <c r="I4200" s="814"/>
      <c r="J4200" s="814"/>
      <c r="K4200" s="814"/>
      <c r="L4200" s="814"/>
      <c r="M4200" s="814"/>
      <c r="N4200" s="814"/>
      <c r="O4200" s="579">
        <f t="shared" si="338"/>
        <v>0</v>
      </c>
      <c r="P4200" s="585" t="e">
        <f t="shared" si="339"/>
        <v>#N/A</v>
      </c>
      <c r="Q4200" s="585"/>
      <c r="R4200" s="585"/>
      <c r="S4200" s="814"/>
      <c r="T4200" s="814"/>
      <c r="U4200" s="814"/>
      <c r="V4200" s="814"/>
    </row>
    <row r="4201" spans="1:22" ht="15.75" hidden="1" customHeight="1" thickBot="1" x14ac:dyDescent="0.25">
      <c r="A4201" s="580" t="str">
        <f t="shared" si="340"/>
        <v/>
      </c>
      <c r="B4201" s="814"/>
      <c r="C4201" s="814"/>
      <c r="D4201" s="814"/>
      <c r="E4201" s="814"/>
      <c r="F4201" s="814"/>
      <c r="G4201" s="814"/>
      <c r="H4201" s="814"/>
      <c r="I4201" s="814"/>
      <c r="J4201" s="814"/>
      <c r="K4201" s="814"/>
      <c r="L4201" s="814"/>
      <c r="M4201" s="814"/>
      <c r="N4201" s="814"/>
      <c r="O4201" s="579">
        <f t="shared" si="338"/>
        <v>0</v>
      </c>
      <c r="P4201" s="585" t="e">
        <f t="shared" si="339"/>
        <v>#N/A</v>
      </c>
      <c r="Q4201" s="585"/>
      <c r="R4201" s="585"/>
      <c r="S4201" s="814"/>
      <c r="T4201" s="814"/>
      <c r="U4201" s="814"/>
      <c r="V4201" s="814"/>
    </row>
    <row r="4202" spans="1:22" ht="15.75" hidden="1" customHeight="1" thickBot="1" x14ac:dyDescent="0.25">
      <c r="A4202" s="580" t="str">
        <f t="shared" si="340"/>
        <v/>
      </c>
      <c r="B4202" s="814"/>
      <c r="C4202" s="814"/>
      <c r="D4202" s="814"/>
      <c r="E4202" s="814"/>
      <c r="F4202" s="814"/>
      <c r="G4202" s="814"/>
      <c r="H4202" s="814"/>
      <c r="I4202" s="814"/>
      <c r="J4202" s="814"/>
      <c r="K4202" s="814"/>
      <c r="L4202" s="814"/>
      <c r="M4202" s="814"/>
      <c r="N4202" s="814"/>
      <c r="O4202" s="579">
        <f t="shared" si="338"/>
        <v>0</v>
      </c>
      <c r="P4202" s="585" t="e">
        <f t="shared" si="339"/>
        <v>#N/A</v>
      </c>
      <c r="Q4202" s="585"/>
      <c r="R4202" s="585"/>
      <c r="S4202" s="814"/>
      <c r="T4202" s="814"/>
      <c r="U4202" s="814"/>
      <c r="V4202" s="814"/>
    </row>
    <row r="4203" spans="1:22" ht="15.75" hidden="1" customHeight="1" thickBot="1" x14ac:dyDescent="0.25">
      <c r="A4203" s="580" t="str">
        <f t="shared" si="340"/>
        <v/>
      </c>
      <c r="B4203" s="814"/>
      <c r="C4203" s="814"/>
      <c r="D4203" s="814"/>
      <c r="E4203" s="814"/>
      <c r="F4203" s="814"/>
      <c r="G4203" s="814"/>
      <c r="H4203" s="814"/>
      <c r="I4203" s="814"/>
      <c r="J4203" s="814"/>
      <c r="K4203" s="814"/>
      <c r="L4203" s="814"/>
      <c r="M4203" s="814"/>
      <c r="N4203" s="814"/>
      <c r="O4203" s="579">
        <f t="shared" si="338"/>
        <v>0</v>
      </c>
      <c r="P4203" s="585" t="e">
        <f t="shared" si="339"/>
        <v>#N/A</v>
      </c>
      <c r="Q4203" s="585"/>
      <c r="R4203" s="585"/>
      <c r="S4203" s="814"/>
      <c r="T4203" s="814"/>
      <c r="U4203" s="814"/>
      <c r="V4203" s="814"/>
    </row>
    <row r="4204" spans="1:22" ht="15.75" hidden="1" customHeight="1" thickBot="1" x14ac:dyDescent="0.25">
      <c r="A4204" s="580" t="str">
        <f t="shared" si="340"/>
        <v/>
      </c>
      <c r="B4204" s="814"/>
      <c r="C4204" s="814"/>
      <c r="D4204" s="814"/>
      <c r="E4204" s="814"/>
      <c r="F4204" s="814"/>
      <c r="G4204" s="814"/>
      <c r="H4204" s="814"/>
      <c r="I4204" s="814"/>
      <c r="J4204" s="814"/>
      <c r="K4204" s="814"/>
      <c r="L4204" s="814"/>
      <c r="M4204" s="814"/>
      <c r="N4204" s="814"/>
      <c r="O4204" s="579">
        <f t="shared" si="338"/>
        <v>0</v>
      </c>
      <c r="P4204" s="585" t="e">
        <f t="shared" si="339"/>
        <v>#N/A</v>
      </c>
      <c r="Q4204" s="585"/>
      <c r="R4204" s="585"/>
      <c r="S4204" s="814"/>
      <c r="T4204" s="814"/>
      <c r="U4204" s="814"/>
      <c r="V4204" s="814"/>
    </row>
    <row r="4205" spans="1:22" ht="15.75" hidden="1" customHeight="1" thickBot="1" x14ac:dyDescent="0.25">
      <c r="A4205" s="580" t="str">
        <f t="shared" si="340"/>
        <v/>
      </c>
      <c r="B4205" s="814"/>
      <c r="C4205" s="814"/>
      <c r="D4205" s="814"/>
      <c r="E4205" s="814"/>
      <c r="F4205" s="814"/>
      <c r="G4205" s="814"/>
      <c r="H4205" s="814"/>
      <c r="I4205" s="814"/>
      <c r="J4205" s="814"/>
      <c r="K4205" s="814"/>
      <c r="L4205" s="814"/>
      <c r="M4205" s="814"/>
      <c r="N4205" s="814"/>
      <c r="O4205" s="579">
        <f t="shared" si="338"/>
        <v>0</v>
      </c>
      <c r="P4205" s="585" t="e">
        <f t="shared" si="339"/>
        <v>#N/A</v>
      </c>
      <c r="Q4205" s="585"/>
      <c r="R4205" s="585"/>
      <c r="S4205" s="814"/>
      <c r="T4205" s="814"/>
      <c r="U4205" s="814"/>
      <c r="V4205" s="814"/>
    </row>
    <row r="4206" spans="1:22" ht="15.75" hidden="1" customHeight="1" thickBot="1" x14ac:dyDescent="0.25">
      <c r="A4206" s="580" t="str">
        <f t="shared" si="340"/>
        <v/>
      </c>
      <c r="B4206" s="814"/>
      <c r="C4206" s="814"/>
      <c r="D4206" s="814"/>
      <c r="E4206" s="814"/>
      <c r="F4206" s="814"/>
      <c r="G4206" s="814"/>
      <c r="H4206" s="814"/>
      <c r="I4206" s="814"/>
      <c r="J4206" s="814"/>
      <c r="K4206" s="814"/>
      <c r="L4206" s="814"/>
      <c r="M4206" s="814"/>
      <c r="N4206" s="814"/>
      <c r="O4206" s="579">
        <f t="shared" si="338"/>
        <v>0</v>
      </c>
      <c r="P4206" s="585" t="e">
        <f t="shared" si="339"/>
        <v>#N/A</v>
      </c>
      <c r="Q4206" s="585"/>
      <c r="R4206" s="585"/>
      <c r="S4206" s="814"/>
      <c r="T4206" s="814"/>
      <c r="U4206" s="814"/>
      <c r="V4206" s="814"/>
    </row>
    <row r="4207" spans="1:22" ht="15.75" hidden="1" customHeight="1" thickBot="1" x14ac:dyDescent="0.25">
      <c r="A4207" s="580" t="str">
        <f t="shared" si="340"/>
        <v/>
      </c>
      <c r="B4207" s="814"/>
      <c r="C4207" s="814"/>
      <c r="D4207" s="814"/>
      <c r="E4207" s="814"/>
      <c r="F4207" s="814"/>
      <c r="G4207" s="814"/>
      <c r="H4207" s="814"/>
      <c r="I4207" s="814"/>
      <c r="J4207" s="814"/>
      <c r="K4207" s="814"/>
      <c r="L4207" s="814"/>
      <c r="M4207" s="814"/>
      <c r="N4207" s="814"/>
      <c r="O4207" s="579">
        <f t="shared" si="338"/>
        <v>0</v>
      </c>
      <c r="P4207" s="585" t="e">
        <f t="shared" si="339"/>
        <v>#N/A</v>
      </c>
      <c r="Q4207" s="585"/>
      <c r="R4207" s="585"/>
      <c r="S4207" s="814"/>
      <c r="T4207" s="814"/>
      <c r="U4207" s="814"/>
      <c r="V4207" s="814"/>
    </row>
    <row r="4208" spans="1:22" ht="15.75" hidden="1" customHeight="1" thickBot="1" x14ac:dyDescent="0.25">
      <c r="A4208" s="580" t="str">
        <f t="shared" si="340"/>
        <v/>
      </c>
      <c r="B4208" s="814"/>
      <c r="C4208" s="814"/>
      <c r="D4208" s="814"/>
      <c r="E4208" s="814"/>
      <c r="F4208" s="814"/>
      <c r="G4208" s="814"/>
      <c r="H4208" s="814"/>
      <c r="I4208" s="814"/>
      <c r="J4208" s="814"/>
      <c r="K4208" s="814"/>
      <c r="L4208" s="814"/>
      <c r="M4208" s="814"/>
      <c r="N4208" s="814"/>
      <c r="O4208" s="579">
        <f t="shared" si="338"/>
        <v>0</v>
      </c>
      <c r="P4208" s="585" t="e">
        <f t="shared" si="339"/>
        <v>#N/A</v>
      </c>
      <c r="Q4208" s="585"/>
      <c r="R4208" s="585"/>
      <c r="S4208" s="814"/>
      <c r="T4208" s="814"/>
      <c r="U4208" s="814"/>
      <c r="V4208" s="814"/>
    </row>
    <row r="4209" spans="1:22" ht="15.75" hidden="1" customHeight="1" thickBot="1" x14ac:dyDescent="0.25">
      <c r="A4209" s="580" t="str">
        <f t="shared" si="340"/>
        <v/>
      </c>
      <c r="B4209" s="814"/>
      <c r="C4209" s="814"/>
      <c r="D4209" s="814"/>
      <c r="E4209" s="814"/>
      <c r="F4209" s="814"/>
      <c r="G4209" s="814"/>
      <c r="H4209" s="814"/>
      <c r="I4209" s="814"/>
      <c r="J4209" s="814"/>
      <c r="K4209" s="814"/>
      <c r="L4209" s="814"/>
      <c r="M4209" s="814"/>
      <c r="N4209" s="814"/>
      <c r="O4209" s="579">
        <f t="shared" si="338"/>
        <v>0</v>
      </c>
      <c r="P4209" s="585" t="e">
        <f t="shared" si="339"/>
        <v>#N/A</v>
      </c>
      <c r="Q4209" s="585"/>
      <c r="R4209" s="585"/>
      <c r="S4209" s="814"/>
      <c r="T4209" s="814"/>
      <c r="U4209" s="814"/>
      <c r="V4209" s="814"/>
    </row>
    <row r="4210" spans="1:22" ht="15.75" hidden="1" customHeight="1" thickBot="1" x14ac:dyDescent="0.25">
      <c r="A4210" s="580" t="str">
        <f t="shared" si="340"/>
        <v/>
      </c>
      <c r="B4210" s="814"/>
      <c r="C4210" s="814"/>
      <c r="D4210" s="814"/>
      <c r="E4210" s="814"/>
      <c r="F4210" s="814"/>
      <c r="G4210" s="814"/>
      <c r="H4210" s="814"/>
      <c r="I4210" s="814"/>
      <c r="J4210" s="814"/>
      <c r="K4210" s="814"/>
      <c r="L4210" s="814"/>
      <c r="M4210" s="814"/>
      <c r="N4210" s="814"/>
      <c r="O4210" s="579">
        <f t="shared" si="338"/>
        <v>0</v>
      </c>
      <c r="P4210" s="585" t="e">
        <f t="shared" si="339"/>
        <v>#N/A</v>
      </c>
      <c r="Q4210" s="585"/>
      <c r="R4210" s="585"/>
      <c r="S4210" s="814"/>
      <c r="T4210" s="814"/>
      <c r="U4210" s="814"/>
      <c r="V4210" s="814"/>
    </row>
    <row r="4211" spans="1:22" ht="15.75" hidden="1" customHeight="1" thickBot="1" x14ac:dyDescent="0.25">
      <c r="A4211" s="580" t="str">
        <f t="shared" si="340"/>
        <v/>
      </c>
      <c r="B4211" s="814"/>
      <c r="C4211" s="814"/>
      <c r="D4211" s="814"/>
      <c r="E4211" s="814"/>
      <c r="F4211" s="814"/>
      <c r="G4211" s="814"/>
      <c r="H4211" s="814"/>
      <c r="I4211" s="814"/>
      <c r="J4211" s="814"/>
      <c r="K4211" s="814"/>
      <c r="L4211" s="814"/>
      <c r="M4211" s="814"/>
      <c r="N4211" s="814"/>
      <c r="O4211" s="579">
        <f t="shared" ref="O4211:O4274" si="341">ROUNDUP(IF(N4211="PENDANT",(VLOOKUP(L4211,$E$2:$I$9,5,FALSE)*M4211)),0)</f>
        <v>0</v>
      </c>
      <c r="P4211" s="585" t="e">
        <f t="shared" ref="P4211:P4274" si="342">ROUNDUP(VLOOKUP(L4211,$E$2:$I$9,5,FALSE)*M4211,0)</f>
        <v>#N/A</v>
      </c>
      <c r="Q4211" s="585"/>
      <c r="R4211" s="585"/>
      <c r="S4211" s="814"/>
      <c r="T4211" s="814"/>
      <c r="U4211" s="814"/>
      <c r="V4211" s="814"/>
    </row>
    <row r="4212" spans="1:22" ht="15.75" hidden="1" customHeight="1" thickBot="1" x14ac:dyDescent="0.25">
      <c r="A4212" s="580" t="str">
        <f t="shared" si="340"/>
        <v/>
      </c>
      <c r="B4212" s="814"/>
      <c r="C4212" s="814"/>
      <c r="D4212" s="814"/>
      <c r="E4212" s="814"/>
      <c r="F4212" s="814"/>
      <c r="G4212" s="814"/>
      <c r="H4212" s="814"/>
      <c r="I4212" s="814"/>
      <c r="J4212" s="814"/>
      <c r="K4212" s="814"/>
      <c r="L4212" s="814"/>
      <c r="M4212" s="814"/>
      <c r="N4212" s="814"/>
      <c r="O4212" s="579">
        <f t="shared" si="341"/>
        <v>0</v>
      </c>
      <c r="P4212" s="585" t="e">
        <f t="shared" si="342"/>
        <v>#N/A</v>
      </c>
      <c r="Q4212" s="585"/>
      <c r="R4212" s="585"/>
      <c r="S4212" s="814"/>
      <c r="T4212" s="814"/>
      <c r="U4212" s="814"/>
      <c r="V4212" s="814"/>
    </row>
    <row r="4213" spans="1:22" ht="15.75" hidden="1" customHeight="1" thickBot="1" x14ac:dyDescent="0.25">
      <c r="A4213" s="580" t="str">
        <f t="shared" si="340"/>
        <v/>
      </c>
      <c r="B4213" s="814"/>
      <c r="C4213" s="814"/>
      <c r="D4213" s="814"/>
      <c r="E4213" s="814"/>
      <c r="F4213" s="814"/>
      <c r="G4213" s="814"/>
      <c r="H4213" s="814"/>
      <c r="I4213" s="814"/>
      <c r="J4213" s="814"/>
      <c r="K4213" s="814"/>
      <c r="L4213" s="814"/>
      <c r="M4213" s="814"/>
      <c r="N4213" s="814"/>
      <c r="O4213" s="579">
        <f t="shared" si="341"/>
        <v>0</v>
      </c>
      <c r="P4213" s="585" t="e">
        <f t="shared" si="342"/>
        <v>#N/A</v>
      </c>
      <c r="Q4213" s="585"/>
      <c r="R4213" s="585"/>
      <c r="S4213" s="814"/>
      <c r="T4213" s="814"/>
      <c r="U4213" s="814"/>
      <c r="V4213" s="814"/>
    </row>
    <row r="4214" spans="1:22" ht="15.75" hidden="1" customHeight="1" thickBot="1" x14ac:dyDescent="0.25">
      <c r="A4214" s="580" t="str">
        <f t="shared" si="340"/>
        <v/>
      </c>
      <c r="B4214" s="814"/>
      <c r="C4214" s="814"/>
      <c r="D4214" s="814"/>
      <c r="E4214" s="814"/>
      <c r="F4214" s="814"/>
      <c r="G4214" s="814"/>
      <c r="H4214" s="814"/>
      <c r="I4214" s="814"/>
      <c r="J4214" s="814"/>
      <c r="K4214" s="814"/>
      <c r="L4214" s="814"/>
      <c r="M4214" s="814"/>
      <c r="N4214" s="814"/>
      <c r="O4214" s="579">
        <f t="shared" si="341"/>
        <v>0</v>
      </c>
      <c r="P4214" s="585" t="e">
        <f t="shared" si="342"/>
        <v>#N/A</v>
      </c>
      <c r="Q4214" s="585"/>
      <c r="R4214" s="585"/>
      <c r="S4214" s="814"/>
      <c r="T4214" s="814"/>
      <c r="U4214" s="814"/>
      <c r="V4214" s="814"/>
    </row>
    <row r="4215" spans="1:22" ht="15.75" hidden="1" customHeight="1" thickBot="1" x14ac:dyDescent="0.25">
      <c r="A4215" s="580" t="str">
        <f t="shared" si="340"/>
        <v/>
      </c>
      <c r="B4215" s="814"/>
      <c r="C4215" s="814"/>
      <c r="D4215" s="814"/>
      <c r="E4215" s="814"/>
      <c r="F4215" s="814"/>
      <c r="G4215" s="814"/>
      <c r="H4215" s="814"/>
      <c r="I4215" s="814"/>
      <c r="J4215" s="814"/>
      <c r="K4215" s="814"/>
      <c r="L4215" s="814"/>
      <c r="M4215" s="814"/>
      <c r="N4215" s="814"/>
      <c r="O4215" s="579">
        <f t="shared" si="341"/>
        <v>0</v>
      </c>
      <c r="P4215" s="585" t="e">
        <f t="shared" si="342"/>
        <v>#N/A</v>
      </c>
      <c r="Q4215" s="585"/>
      <c r="R4215" s="585"/>
      <c r="S4215" s="814"/>
      <c r="T4215" s="814"/>
      <c r="U4215" s="814"/>
      <c r="V4215" s="814"/>
    </row>
    <row r="4216" spans="1:22" ht="15.75" hidden="1" customHeight="1" thickBot="1" x14ac:dyDescent="0.25">
      <c r="A4216" s="580" t="str">
        <f t="shared" si="340"/>
        <v/>
      </c>
      <c r="B4216" s="814"/>
      <c r="C4216" s="814"/>
      <c r="D4216" s="814"/>
      <c r="E4216" s="814"/>
      <c r="F4216" s="814"/>
      <c r="G4216" s="814"/>
      <c r="H4216" s="814"/>
      <c r="I4216" s="814"/>
      <c r="J4216" s="814"/>
      <c r="K4216" s="814"/>
      <c r="L4216" s="814"/>
      <c r="M4216" s="814"/>
      <c r="N4216" s="814"/>
      <c r="O4216" s="579">
        <f t="shared" si="341"/>
        <v>0</v>
      </c>
      <c r="P4216" s="585" t="e">
        <f t="shared" si="342"/>
        <v>#N/A</v>
      </c>
      <c r="Q4216" s="585"/>
      <c r="R4216" s="585"/>
      <c r="S4216" s="814"/>
      <c r="T4216" s="814"/>
      <c r="U4216" s="814"/>
      <c r="V4216" s="814"/>
    </row>
    <row r="4217" spans="1:22" ht="15.75" hidden="1" customHeight="1" thickBot="1" x14ac:dyDescent="0.25">
      <c r="A4217" s="580" t="str">
        <f t="shared" si="340"/>
        <v/>
      </c>
      <c r="B4217" s="814"/>
      <c r="C4217" s="814"/>
      <c r="D4217" s="814"/>
      <c r="E4217" s="814"/>
      <c r="F4217" s="814"/>
      <c r="G4217" s="814"/>
      <c r="H4217" s="814"/>
      <c r="I4217" s="814"/>
      <c r="J4217" s="814"/>
      <c r="K4217" s="814"/>
      <c r="L4217" s="814"/>
      <c r="M4217" s="814"/>
      <c r="N4217" s="814"/>
      <c r="O4217" s="579">
        <f t="shared" si="341"/>
        <v>0</v>
      </c>
      <c r="P4217" s="585" t="e">
        <f t="shared" si="342"/>
        <v>#N/A</v>
      </c>
      <c r="Q4217" s="585"/>
      <c r="R4217" s="585"/>
      <c r="S4217" s="814"/>
      <c r="T4217" s="814"/>
      <c r="U4217" s="814"/>
      <c r="V4217" s="814"/>
    </row>
    <row r="4218" spans="1:22" ht="15.75" hidden="1" customHeight="1" thickBot="1" x14ac:dyDescent="0.25">
      <c r="A4218" s="580" t="str">
        <f t="shared" ref="A4218:A4281" si="343">CONCATENATE(C4218,G4218)</f>
        <v/>
      </c>
      <c r="B4218" s="814"/>
      <c r="C4218" s="814"/>
      <c r="D4218" s="814"/>
      <c r="E4218" s="814"/>
      <c r="F4218" s="814"/>
      <c r="G4218" s="814"/>
      <c r="H4218" s="814"/>
      <c r="I4218" s="814"/>
      <c r="J4218" s="814"/>
      <c r="K4218" s="814"/>
      <c r="L4218" s="814"/>
      <c r="M4218" s="814"/>
      <c r="N4218" s="814"/>
      <c r="O4218" s="579">
        <f t="shared" si="341"/>
        <v>0</v>
      </c>
      <c r="P4218" s="585" t="e">
        <f t="shared" si="342"/>
        <v>#N/A</v>
      </c>
      <c r="Q4218" s="585"/>
      <c r="R4218" s="585"/>
      <c r="S4218" s="814"/>
      <c r="T4218" s="814"/>
      <c r="U4218" s="814"/>
      <c r="V4218" s="814"/>
    </row>
    <row r="4219" spans="1:22" ht="15.75" hidden="1" customHeight="1" thickBot="1" x14ac:dyDescent="0.25">
      <c r="A4219" s="580" t="str">
        <f t="shared" si="343"/>
        <v/>
      </c>
      <c r="B4219" s="814"/>
      <c r="C4219" s="814"/>
      <c r="D4219" s="814"/>
      <c r="E4219" s="814"/>
      <c r="F4219" s="814"/>
      <c r="G4219" s="814"/>
      <c r="H4219" s="814"/>
      <c r="I4219" s="814"/>
      <c r="J4219" s="814"/>
      <c r="K4219" s="814"/>
      <c r="L4219" s="814"/>
      <c r="M4219" s="814"/>
      <c r="N4219" s="814"/>
      <c r="O4219" s="579">
        <f t="shared" si="341"/>
        <v>0</v>
      </c>
      <c r="P4219" s="585" t="e">
        <f t="shared" si="342"/>
        <v>#N/A</v>
      </c>
      <c r="Q4219" s="585"/>
      <c r="R4219" s="585"/>
      <c r="S4219" s="814"/>
      <c r="T4219" s="814"/>
      <c r="U4219" s="814"/>
      <c r="V4219" s="814"/>
    </row>
    <row r="4220" spans="1:22" ht="15.75" hidden="1" customHeight="1" thickBot="1" x14ac:dyDescent="0.25">
      <c r="A4220" s="580" t="str">
        <f t="shared" si="343"/>
        <v/>
      </c>
      <c r="B4220" s="814"/>
      <c r="C4220" s="814"/>
      <c r="D4220" s="814"/>
      <c r="E4220" s="814"/>
      <c r="F4220" s="814"/>
      <c r="G4220" s="814"/>
      <c r="H4220" s="814"/>
      <c r="I4220" s="814"/>
      <c r="J4220" s="814"/>
      <c r="K4220" s="814"/>
      <c r="L4220" s="814"/>
      <c r="M4220" s="814"/>
      <c r="N4220" s="814"/>
      <c r="O4220" s="579">
        <f t="shared" si="341"/>
        <v>0</v>
      </c>
      <c r="P4220" s="585" t="e">
        <f t="shared" si="342"/>
        <v>#N/A</v>
      </c>
      <c r="Q4220" s="585"/>
      <c r="R4220" s="585"/>
      <c r="S4220" s="814"/>
      <c r="T4220" s="814"/>
      <c r="U4220" s="814"/>
      <c r="V4220" s="814"/>
    </row>
    <row r="4221" spans="1:22" ht="15.75" hidden="1" customHeight="1" thickBot="1" x14ac:dyDescent="0.25">
      <c r="A4221" s="580" t="str">
        <f t="shared" si="343"/>
        <v/>
      </c>
      <c r="B4221" s="814"/>
      <c r="C4221" s="814"/>
      <c r="D4221" s="814"/>
      <c r="E4221" s="814"/>
      <c r="F4221" s="814"/>
      <c r="G4221" s="814"/>
      <c r="H4221" s="814"/>
      <c r="I4221" s="814"/>
      <c r="J4221" s="814"/>
      <c r="K4221" s="814"/>
      <c r="L4221" s="814"/>
      <c r="M4221" s="814"/>
      <c r="N4221" s="814"/>
      <c r="O4221" s="579">
        <f t="shared" si="341"/>
        <v>0</v>
      </c>
      <c r="P4221" s="585" t="e">
        <f t="shared" si="342"/>
        <v>#N/A</v>
      </c>
      <c r="Q4221" s="585"/>
      <c r="R4221" s="585"/>
      <c r="S4221" s="814"/>
      <c r="T4221" s="814"/>
      <c r="U4221" s="814"/>
      <c r="V4221" s="814"/>
    </row>
    <row r="4222" spans="1:22" ht="15.75" hidden="1" customHeight="1" thickBot="1" x14ac:dyDescent="0.25">
      <c r="A4222" s="580" t="str">
        <f t="shared" si="343"/>
        <v/>
      </c>
      <c r="B4222" s="814"/>
      <c r="C4222" s="814"/>
      <c r="D4222" s="814"/>
      <c r="E4222" s="814"/>
      <c r="F4222" s="814"/>
      <c r="G4222" s="814"/>
      <c r="H4222" s="814"/>
      <c r="I4222" s="814"/>
      <c r="J4222" s="814"/>
      <c r="K4222" s="814"/>
      <c r="L4222" s="814"/>
      <c r="M4222" s="814"/>
      <c r="N4222" s="814"/>
      <c r="O4222" s="579">
        <f t="shared" si="341"/>
        <v>0</v>
      </c>
      <c r="P4222" s="585" t="e">
        <f t="shared" si="342"/>
        <v>#N/A</v>
      </c>
      <c r="Q4222" s="585"/>
      <c r="R4222" s="585"/>
      <c r="S4222" s="814"/>
      <c r="T4222" s="814"/>
      <c r="U4222" s="814"/>
      <c r="V4222" s="814"/>
    </row>
    <row r="4223" spans="1:22" ht="15.75" hidden="1" customHeight="1" thickBot="1" x14ac:dyDescent="0.25">
      <c r="A4223" s="580" t="str">
        <f t="shared" si="343"/>
        <v/>
      </c>
      <c r="B4223" s="814"/>
      <c r="C4223" s="814"/>
      <c r="D4223" s="814"/>
      <c r="E4223" s="814"/>
      <c r="F4223" s="814"/>
      <c r="G4223" s="814"/>
      <c r="H4223" s="814"/>
      <c r="I4223" s="814"/>
      <c r="J4223" s="814"/>
      <c r="K4223" s="814"/>
      <c r="L4223" s="814"/>
      <c r="M4223" s="814"/>
      <c r="N4223" s="814"/>
      <c r="O4223" s="579">
        <f t="shared" si="341"/>
        <v>0</v>
      </c>
      <c r="P4223" s="585" t="e">
        <f t="shared" si="342"/>
        <v>#N/A</v>
      </c>
      <c r="Q4223" s="585"/>
      <c r="R4223" s="585"/>
      <c r="S4223" s="814"/>
      <c r="T4223" s="814"/>
      <c r="U4223" s="814"/>
      <c r="V4223" s="814"/>
    </row>
    <row r="4224" spans="1:22" ht="15.75" hidden="1" customHeight="1" thickBot="1" x14ac:dyDescent="0.25">
      <c r="A4224" s="580" t="str">
        <f t="shared" si="343"/>
        <v/>
      </c>
      <c r="B4224" s="814"/>
      <c r="C4224" s="814"/>
      <c r="D4224" s="814"/>
      <c r="E4224" s="814"/>
      <c r="F4224" s="814"/>
      <c r="G4224" s="814"/>
      <c r="H4224" s="814"/>
      <c r="I4224" s="814"/>
      <c r="J4224" s="814"/>
      <c r="K4224" s="814"/>
      <c r="L4224" s="814"/>
      <c r="M4224" s="814"/>
      <c r="N4224" s="814"/>
      <c r="O4224" s="579">
        <f t="shared" si="341"/>
        <v>0</v>
      </c>
      <c r="P4224" s="585" t="e">
        <f t="shared" si="342"/>
        <v>#N/A</v>
      </c>
      <c r="Q4224" s="585"/>
      <c r="R4224" s="585"/>
      <c r="S4224" s="814"/>
      <c r="T4224" s="814"/>
      <c r="U4224" s="814"/>
      <c r="V4224" s="814"/>
    </row>
    <row r="4225" spans="1:22" ht="15.75" hidden="1" customHeight="1" thickBot="1" x14ac:dyDescent="0.25">
      <c r="A4225" s="580" t="str">
        <f t="shared" si="343"/>
        <v/>
      </c>
      <c r="B4225" s="814"/>
      <c r="C4225" s="814"/>
      <c r="D4225" s="814"/>
      <c r="E4225" s="814"/>
      <c r="F4225" s="814"/>
      <c r="G4225" s="814"/>
      <c r="H4225" s="814"/>
      <c r="I4225" s="814"/>
      <c r="J4225" s="814"/>
      <c r="K4225" s="814"/>
      <c r="L4225" s="814"/>
      <c r="M4225" s="814"/>
      <c r="N4225" s="814"/>
      <c r="O4225" s="579">
        <f t="shared" si="341"/>
        <v>0</v>
      </c>
      <c r="P4225" s="585" t="e">
        <f t="shared" si="342"/>
        <v>#N/A</v>
      </c>
      <c r="Q4225" s="585"/>
      <c r="R4225" s="585"/>
      <c r="S4225" s="814"/>
      <c r="T4225" s="814"/>
      <c r="U4225" s="814"/>
      <c r="V4225" s="814"/>
    </row>
    <row r="4226" spans="1:22" ht="15.75" hidden="1" customHeight="1" thickBot="1" x14ac:dyDescent="0.25">
      <c r="A4226" s="580" t="str">
        <f t="shared" si="343"/>
        <v/>
      </c>
      <c r="B4226" s="814"/>
      <c r="C4226" s="814"/>
      <c r="D4226" s="814"/>
      <c r="E4226" s="814"/>
      <c r="F4226" s="814"/>
      <c r="G4226" s="814"/>
      <c r="H4226" s="814"/>
      <c r="I4226" s="814"/>
      <c r="J4226" s="814"/>
      <c r="K4226" s="814"/>
      <c r="L4226" s="814"/>
      <c r="M4226" s="814"/>
      <c r="N4226" s="814"/>
      <c r="O4226" s="579">
        <f t="shared" si="341"/>
        <v>0</v>
      </c>
      <c r="P4226" s="585" t="e">
        <f t="shared" si="342"/>
        <v>#N/A</v>
      </c>
      <c r="Q4226" s="585"/>
      <c r="R4226" s="585"/>
      <c r="S4226" s="814"/>
      <c r="T4226" s="814"/>
      <c r="U4226" s="814"/>
      <c r="V4226" s="814"/>
    </row>
    <row r="4227" spans="1:22" ht="15.75" hidden="1" customHeight="1" thickBot="1" x14ac:dyDescent="0.25">
      <c r="A4227" s="580" t="str">
        <f t="shared" si="343"/>
        <v/>
      </c>
      <c r="B4227" s="814"/>
      <c r="C4227" s="814"/>
      <c r="D4227" s="814"/>
      <c r="E4227" s="814"/>
      <c r="F4227" s="814"/>
      <c r="G4227" s="814"/>
      <c r="H4227" s="814"/>
      <c r="I4227" s="814"/>
      <c r="J4227" s="814"/>
      <c r="K4227" s="814"/>
      <c r="L4227" s="814"/>
      <c r="M4227" s="814"/>
      <c r="N4227" s="814"/>
      <c r="O4227" s="579">
        <f t="shared" si="341"/>
        <v>0</v>
      </c>
      <c r="P4227" s="585" t="e">
        <f t="shared" si="342"/>
        <v>#N/A</v>
      </c>
      <c r="Q4227" s="585"/>
      <c r="R4227" s="585"/>
      <c r="S4227" s="814"/>
      <c r="T4227" s="814"/>
      <c r="U4227" s="814"/>
      <c r="V4227" s="814"/>
    </row>
    <row r="4228" spans="1:22" ht="15.75" hidden="1" customHeight="1" thickBot="1" x14ac:dyDescent="0.25">
      <c r="A4228" s="580" t="str">
        <f t="shared" si="343"/>
        <v/>
      </c>
      <c r="B4228" s="814"/>
      <c r="C4228" s="814"/>
      <c r="D4228" s="814"/>
      <c r="E4228" s="814"/>
      <c r="F4228" s="814"/>
      <c r="G4228" s="814"/>
      <c r="H4228" s="814"/>
      <c r="I4228" s="814"/>
      <c r="J4228" s="814"/>
      <c r="K4228" s="814"/>
      <c r="L4228" s="814"/>
      <c r="M4228" s="814"/>
      <c r="N4228" s="814"/>
      <c r="O4228" s="579">
        <f t="shared" si="341"/>
        <v>0</v>
      </c>
      <c r="P4228" s="585" t="e">
        <f t="shared" si="342"/>
        <v>#N/A</v>
      </c>
      <c r="Q4228" s="585"/>
      <c r="R4228" s="585"/>
      <c r="S4228" s="814"/>
      <c r="T4228" s="814"/>
      <c r="U4228" s="814"/>
      <c r="V4228" s="814"/>
    </row>
    <row r="4229" spans="1:22" ht="15.75" hidden="1" customHeight="1" thickBot="1" x14ac:dyDescent="0.25">
      <c r="A4229" s="580" t="str">
        <f t="shared" si="343"/>
        <v/>
      </c>
      <c r="B4229" s="814"/>
      <c r="C4229" s="814"/>
      <c r="D4229" s="814"/>
      <c r="E4229" s="814"/>
      <c r="F4229" s="814"/>
      <c r="G4229" s="814"/>
      <c r="H4229" s="814"/>
      <c r="I4229" s="814"/>
      <c r="J4229" s="814"/>
      <c r="K4229" s="814"/>
      <c r="L4229" s="814"/>
      <c r="M4229" s="814"/>
      <c r="N4229" s="814"/>
      <c r="O4229" s="579">
        <f t="shared" si="341"/>
        <v>0</v>
      </c>
      <c r="P4229" s="585" t="e">
        <f t="shared" si="342"/>
        <v>#N/A</v>
      </c>
      <c r="Q4229" s="585"/>
      <c r="R4229" s="585"/>
      <c r="S4229" s="814"/>
      <c r="T4229" s="814"/>
      <c r="U4229" s="814"/>
      <c r="V4229" s="814"/>
    </row>
    <row r="4230" spans="1:22" ht="15.75" hidden="1" customHeight="1" thickBot="1" x14ac:dyDescent="0.25">
      <c r="A4230" s="580" t="str">
        <f t="shared" si="343"/>
        <v/>
      </c>
      <c r="B4230" s="814"/>
      <c r="C4230" s="814"/>
      <c r="D4230" s="814"/>
      <c r="E4230" s="814"/>
      <c r="F4230" s="814"/>
      <c r="G4230" s="814"/>
      <c r="H4230" s="814"/>
      <c r="I4230" s="814"/>
      <c r="J4230" s="814"/>
      <c r="K4230" s="814"/>
      <c r="L4230" s="814"/>
      <c r="M4230" s="814"/>
      <c r="N4230" s="814"/>
      <c r="O4230" s="579">
        <f t="shared" si="341"/>
        <v>0</v>
      </c>
      <c r="P4230" s="585" t="e">
        <f t="shared" si="342"/>
        <v>#N/A</v>
      </c>
      <c r="Q4230" s="585"/>
      <c r="R4230" s="585"/>
      <c r="S4230" s="814"/>
      <c r="T4230" s="814"/>
      <c r="U4230" s="814"/>
      <c r="V4230" s="814"/>
    </row>
    <row r="4231" spans="1:22" ht="15.75" hidden="1" customHeight="1" thickBot="1" x14ac:dyDescent="0.25">
      <c r="A4231" s="580" t="str">
        <f t="shared" si="343"/>
        <v/>
      </c>
      <c r="B4231" s="814"/>
      <c r="C4231" s="814"/>
      <c r="D4231" s="814"/>
      <c r="E4231" s="814"/>
      <c r="F4231" s="814"/>
      <c r="G4231" s="814"/>
      <c r="H4231" s="814"/>
      <c r="I4231" s="814"/>
      <c r="J4231" s="814"/>
      <c r="K4231" s="814"/>
      <c r="L4231" s="814"/>
      <c r="M4231" s="814"/>
      <c r="N4231" s="814"/>
      <c r="O4231" s="579">
        <f t="shared" si="341"/>
        <v>0</v>
      </c>
      <c r="P4231" s="585" t="e">
        <f t="shared" si="342"/>
        <v>#N/A</v>
      </c>
      <c r="Q4231" s="585"/>
      <c r="R4231" s="585"/>
      <c r="S4231" s="814"/>
      <c r="T4231" s="814"/>
      <c r="U4231" s="814"/>
      <c r="V4231" s="814"/>
    </row>
    <row r="4232" spans="1:22" ht="15.75" hidden="1" customHeight="1" thickBot="1" x14ac:dyDescent="0.25">
      <c r="A4232" s="580" t="str">
        <f t="shared" si="343"/>
        <v/>
      </c>
      <c r="B4232" s="814"/>
      <c r="C4232" s="814"/>
      <c r="D4232" s="814"/>
      <c r="E4232" s="814"/>
      <c r="F4232" s="814"/>
      <c r="G4232" s="814"/>
      <c r="H4232" s="814"/>
      <c r="I4232" s="814"/>
      <c r="J4232" s="814"/>
      <c r="K4232" s="814"/>
      <c r="L4232" s="814"/>
      <c r="M4232" s="814"/>
      <c r="N4232" s="814"/>
      <c r="O4232" s="579">
        <f t="shared" si="341"/>
        <v>0</v>
      </c>
      <c r="P4232" s="585" t="e">
        <f t="shared" si="342"/>
        <v>#N/A</v>
      </c>
      <c r="Q4232" s="585"/>
      <c r="R4232" s="585"/>
      <c r="S4232" s="814"/>
      <c r="T4232" s="814"/>
      <c r="U4232" s="814"/>
      <c r="V4232" s="814"/>
    </row>
    <row r="4233" spans="1:22" ht="15.75" hidden="1" customHeight="1" thickBot="1" x14ac:dyDescent="0.25">
      <c r="A4233" s="580" t="str">
        <f t="shared" si="343"/>
        <v/>
      </c>
      <c r="B4233" s="814"/>
      <c r="C4233" s="814"/>
      <c r="D4233" s="814"/>
      <c r="E4233" s="814"/>
      <c r="F4233" s="814"/>
      <c r="G4233" s="814"/>
      <c r="H4233" s="814"/>
      <c r="I4233" s="814"/>
      <c r="J4233" s="814"/>
      <c r="K4233" s="814"/>
      <c r="L4233" s="814"/>
      <c r="M4233" s="814"/>
      <c r="N4233" s="814"/>
      <c r="O4233" s="579">
        <f t="shared" si="341"/>
        <v>0</v>
      </c>
      <c r="P4233" s="585" t="e">
        <f t="shared" si="342"/>
        <v>#N/A</v>
      </c>
      <c r="Q4233" s="585"/>
      <c r="R4233" s="585"/>
      <c r="S4233" s="814"/>
      <c r="T4233" s="814"/>
      <c r="U4233" s="814"/>
      <c r="V4233" s="814"/>
    </row>
    <row r="4234" spans="1:22" ht="15.75" hidden="1" customHeight="1" thickBot="1" x14ac:dyDescent="0.25">
      <c r="A4234" s="580" t="str">
        <f t="shared" si="343"/>
        <v/>
      </c>
      <c r="B4234" s="814"/>
      <c r="C4234" s="814"/>
      <c r="D4234" s="814"/>
      <c r="E4234" s="814"/>
      <c r="F4234" s="814"/>
      <c r="G4234" s="814"/>
      <c r="H4234" s="814"/>
      <c r="I4234" s="814"/>
      <c r="J4234" s="814"/>
      <c r="K4234" s="814"/>
      <c r="L4234" s="814"/>
      <c r="M4234" s="814"/>
      <c r="N4234" s="814"/>
      <c r="O4234" s="579">
        <f t="shared" si="341"/>
        <v>0</v>
      </c>
      <c r="P4234" s="585" t="e">
        <f t="shared" si="342"/>
        <v>#N/A</v>
      </c>
      <c r="Q4234" s="585"/>
      <c r="R4234" s="585"/>
      <c r="S4234" s="814"/>
      <c r="T4234" s="814"/>
      <c r="U4234" s="814"/>
      <c r="V4234" s="814"/>
    </row>
    <row r="4235" spans="1:22" ht="15.75" hidden="1" customHeight="1" thickBot="1" x14ac:dyDescent="0.25">
      <c r="A4235" s="580" t="str">
        <f t="shared" si="343"/>
        <v/>
      </c>
      <c r="B4235" s="814"/>
      <c r="C4235" s="814"/>
      <c r="D4235" s="814"/>
      <c r="E4235" s="814"/>
      <c r="F4235" s="814"/>
      <c r="G4235" s="814"/>
      <c r="H4235" s="814"/>
      <c r="I4235" s="814"/>
      <c r="J4235" s="814"/>
      <c r="K4235" s="814"/>
      <c r="L4235" s="814"/>
      <c r="M4235" s="814"/>
      <c r="N4235" s="814"/>
      <c r="O4235" s="579">
        <f t="shared" si="341"/>
        <v>0</v>
      </c>
      <c r="P4235" s="585" t="e">
        <f t="shared" si="342"/>
        <v>#N/A</v>
      </c>
      <c r="Q4235" s="585"/>
      <c r="R4235" s="585"/>
      <c r="S4235" s="814"/>
      <c r="T4235" s="814"/>
      <c r="U4235" s="814"/>
      <c r="V4235" s="814"/>
    </row>
    <row r="4236" spans="1:22" ht="15.75" hidden="1" customHeight="1" thickBot="1" x14ac:dyDescent="0.25">
      <c r="A4236" s="580" t="str">
        <f t="shared" si="343"/>
        <v/>
      </c>
      <c r="B4236" s="814"/>
      <c r="C4236" s="814"/>
      <c r="D4236" s="814"/>
      <c r="E4236" s="814"/>
      <c r="F4236" s="814"/>
      <c r="G4236" s="814"/>
      <c r="H4236" s="814"/>
      <c r="I4236" s="814"/>
      <c r="J4236" s="814"/>
      <c r="K4236" s="814"/>
      <c r="L4236" s="814"/>
      <c r="M4236" s="814"/>
      <c r="N4236" s="814"/>
      <c r="O4236" s="579">
        <f t="shared" si="341"/>
        <v>0</v>
      </c>
      <c r="P4236" s="585" t="e">
        <f t="shared" si="342"/>
        <v>#N/A</v>
      </c>
      <c r="Q4236" s="585"/>
      <c r="R4236" s="585"/>
      <c r="S4236" s="814"/>
      <c r="T4236" s="814"/>
      <c r="U4236" s="814"/>
      <c r="V4236" s="814"/>
    </row>
    <row r="4237" spans="1:22" ht="15.75" hidden="1" customHeight="1" thickBot="1" x14ac:dyDescent="0.25">
      <c r="A4237" s="580" t="str">
        <f t="shared" si="343"/>
        <v/>
      </c>
      <c r="B4237" s="814"/>
      <c r="C4237" s="814"/>
      <c r="D4237" s="814"/>
      <c r="E4237" s="814"/>
      <c r="F4237" s="814"/>
      <c r="G4237" s="814"/>
      <c r="H4237" s="814"/>
      <c r="I4237" s="814"/>
      <c r="J4237" s="814"/>
      <c r="K4237" s="814"/>
      <c r="L4237" s="814"/>
      <c r="M4237" s="814"/>
      <c r="N4237" s="814"/>
      <c r="O4237" s="579">
        <f t="shared" si="341"/>
        <v>0</v>
      </c>
      <c r="P4237" s="585" t="e">
        <f t="shared" si="342"/>
        <v>#N/A</v>
      </c>
      <c r="Q4237" s="585"/>
      <c r="R4237" s="585"/>
      <c r="S4237" s="814"/>
      <c r="T4237" s="814"/>
      <c r="U4237" s="814"/>
      <c r="V4237" s="814"/>
    </row>
    <row r="4238" spans="1:22" ht="15.75" hidden="1" customHeight="1" thickBot="1" x14ac:dyDescent="0.25">
      <c r="A4238" s="580" t="str">
        <f t="shared" si="343"/>
        <v/>
      </c>
      <c r="B4238" s="814"/>
      <c r="C4238" s="814"/>
      <c r="D4238" s="814"/>
      <c r="E4238" s="814"/>
      <c r="F4238" s="814"/>
      <c r="G4238" s="814"/>
      <c r="H4238" s="814"/>
      <c r="I4238" s="814"/>
      <c r="J4238" s="814"/>
      <c r="K4238" s="814"/>
      <c r="L4238" s="814"/>
      <c r="M4238" s="814"/>
      <c r="N4238" s="814"/>
      <c r="O4238" s="579">
        <f t="shared" si="341"/>
        <v>0</v>
      </c>
      <c r="P4238" s="585" t="e">
        <f t="shared" si="342"/>
        <v>#N/A</v>
      </c>
      <c r="Q4238" s="585"/>
      <c r="R4238" s="585"/>
      <c r="S4238" s="814"/>
      <c r="T4238" s="814"/>
      <c r="U4238" s="814"/>
      <c r="V4238" s="814"/>
    </row>
    <row r="4239" spans="1:22" ht="15.75" hidden="1" customHeight="1" thickBot="1" x14ac:dyDescent="0.25">
      <c r="A4239" s="580" t="str">
        <f t="shared" si="343"/>
        <v/>
      </c>
      <c r="B4239" s="814"/>
      <c r="C4239" s="814"/>
      <c r="D4239" s="814"/>
      <c r="E4239" s="814"/>
      <c r="F4239" s="814"/>
      <c r="G4239" s="814"/>
      <c r="H4239" s="814"/>
      <c r="I4239" s="814"/>
      <c r="J4239" s="814"/>
      <c r="K4239" s="814"/>
      <c r="L4239" s="814"/>
      <c r="M4239" s="814"/>
      <c r="N4239" s="814"/>
      <c r="O4239" s="579">
        <f t="shared" si="341"/>
        <v>0</v>
      </c>
      <c r="P4239" s="585" t="e">
        <f t="shared" si="342"/>
        <v>#N/A</v>
      </c>
      <c r="Q4239" s="585"/>
      <c r="R4239" s="585"/>
      <c r="S4239" s="814"/>
      <c r="T4239" s="814"/>
      <c r="U4239" s="814"/>
      <c r="V4239" s="814"/>
    </row>
    <row r="4240" spans="1:22" ht="15.75" hidden="1" customHeight="1" thickBot="1" x14ac:dyDescent="0.25">
      <c r="A4240" s="580" t="str">
        <f t="shared" si="343"/>
        <v/>
      </c>
      <c r="B4240" s="814"/>
      <c r="C4240" s="814"/>
      <c r="D4240" s="814"/>
      <c r="E4240" s="814"/>
      <c r="F4240" s="814"/>
      <c r="G4240" s="814"/>
      <c r="H4240" s="814"/>
      <c r="I4240" s="814"/>
      <c r="J4240" s="814"/>
      <c r="K4240" s="814"/>
      <c r="L4240" s="814"/>
      <c r="M4240" s="814"/>
      <c r="N4240" s="814"/>
      <c r="O4240" s="579">
        <f t="shared" si="341"/>
        <v>0</v>
      </c>
      <c r="P4240" s="585" t="e">
        <f t="shared" si="342"/>
        <v>#N/A</v>
      </c>
      <c r="Q4240" s="585"/>
      <c r="R4240" s="585"/>
      <c r="S4240" s="814"/>
      <c r="T4240" s="814"/>
      <c r="U4240" s="814"/>
      <c r="V4240" s="814"/>
    </row>
    <row r="4241" spans="1:22" ht="15.75" hidden="1" customHeight="1" thickBot="1" x14ac:dyDescent="0.25">
      <c r="A4241" s="580" t="str">
        <f t="shared" si="343"/>
        <v/>
      </c>
      <c r="B4241" s="814"/>
      <c r="C4241" s="814"/>
      <c r="D4241" s="814"/>
      <c r="E4241" s="814"/>
      <c r="F4241" s="814"/>
      <c r="G4241" s="814"/>
      <c r="H4241" s="814"/>
      <c r="I4241" s="814"/>
      <c r="J4241" s="814"/>
      <c r="K4241" s="814"/>
      <c r="L4241" s="814"/>
      <c r="M4241" s="814"/>
      <c r="N4241" s="814"/>
      <c r="O4241" s="579">
        <f t="shared" si="341"/>
        <v>0</v>
      </c>
      <c r="P4241" s="585" t="e">
        <f t="shared" si="342"/>
        <v>#N/A</v>
      </c>
      <c r="Q4241" s="585"/>
      <c r="R4241" s="585"/>
      <c r="S4241" s="814"/>
      <c r="T4241" s="814"/>
      <c r="U4241" s="814"/>
      <c r="V4241" s="814"/>
    </row>
    <row r="4242" spans="1:22" ht="15.75" hidden="1" customHeight="1" thickBot="1" x14ac:dyDescent="0.25">
      <c r="A4242" s="580" t="str">
        <f t="shared" si="343"/>
        <v/>
      </c>
      <c r="B4242" s="814"/>
      <c r="C4242" s="814"/>
      <c r="D4242" s="814"/>
      <c r="E4242" s="814"/>
      <c r="F4242" s="814"/>
      <c r="G4242" s="814"/>
      <c r="H4242" s="814"/>
      <c r="I4242" s="814"/>
      <c r="J4242" s="814"/>
      <c r="K4242" s="814"/>
      <c r="L4242" s="814"/>
      <c r="M4242" s="814"/>
      <c r="N4242" s="814"/>
      <c r="O4242" s="579">
        <f t="shared" si="341"/>
        <v>0</v>
      </c>
      <c r="P4242" s="585" t="e">
        <f t="shared" si="342"/>
        <v>#N/A</v>
      </c>
      <c r="Q4242" s="585"/>
      <c r="R4242" s="585"/>
      <c r="S4242" s="814"/>
      <c r="T4242" s="814"/>
      <c r="U4242" s="814"/>
      <c r="V4242" s="814"/>
    </row>
    <row r="4243" spans="1:22" ht="15.75" hidden="1" customHeight="1" thickBot="1" x14ac:dyDescent="0.25">
      <c r="A4243" s="580" t="str">
        <f t="shared" si="343"/>
        <v/>
      </c>
      <c r="B4243" s="814"/>
      <c r="C4243" s="814"/>
      <c r="D4243" s="814"/>
      <c r="E4243" s="814"/>
      <c r="F4243" s="814"/>
      <c r="G4243" s="814"/>
      <c r="H4243" s="814"/>
      <c r="I4243" s="814"/>
      <c r="J4243" s="814"/>
      <c r="K4243" s="814"/>
      <c r="L4243" s="814"/>
      <c r="M4243" s="814"/>
      <c r="N4243" s="814"/>
      <c r="O4243" s="579">
        <f t="shared" si="341"/>
        <v>0</v>
      </c>
      <c r="P4243" s="585" t="e">
        <f t="shared" si="342"/>
        <v>#N/A</v>
      </c>
      <c r="Q4243" s="585"/>
      <c r="R4243" s="585"/>
      <c r="S4243" s="814"/>
      <c r="T4243" s="814"/>
      <c r="U4243" s="814"/>
      <c r="V4243" s="814"/>
    </row>
    <row r="4244" spans="1:22" ht="15.75" hidden="1" customHeight="1" thickBot="1" x14ac:dyDescent="0.25">
      <c r="A4244" s="580" t="str">
        <f t="shared" si="343"/>
        <v/>
      </c>
      <c r="B4244" s="814"/>
      <c r="C4244" s="814"/>
      <c r="D4244" s="814"/>
      <c r="E4244" s="814"/>
      <c r="F4244" s="814"/>
      <c r="G4244" s="814"/>
      <c r="H4244" s="814"/>
      <c r="I4244" s="814"/>
      <c r="J4244" s="814"/>
      <c r="K4244" s="814"/>
      <c r="L4244" s="814"/>
      <c r="M4244" s="814"/>
      <c r="N4244" s="814"/>
      <c r="O4244" s="579">
        <f t="shared" si="341"/>
        <v>0</v>
      </c>
      <c r="P4244" s="585" t="e">
        <f t="shared" si="342"/>
        <v>#N/A</v>
      </c>
      <c r="Q4244" s="585"/>
      <c r="R4244" s="585"/>
      <c r="S4244" s="814"/>
      <c r="T4244" s="814"/>
      <c r="U4244" s="814"/>
      <c r="V4244" s="814"/>
    </row>
    <row r="4245" spans="1:22" ht="15.75" hidden="1" customHeight="1" thickBot="1" x14ac:dyDescent="0.25">
      <c r="A4245" s="580" t="str">
        <f t="shared" si="343"/>
        <v/>
      </c>
      <c r="B4245" s="814"/>
      <c r="C4245" s="814"/>
      <c r="D4245" s="814"/>
      <c r="E4245" s="814"/>
      <c r="F4245" s="814"/>
      <c r="G4245" s="814"/>
      <c r="H4245" s="814"/>
      <c r="I4245" s="814"/>
      <c r="J4245" s="814"/>
      <c r="K4245" s="814"/>
      <c r="L4245" s="814"/>
      <c r="M4245" s="814"/>
      <c r="N4245" s="814"/>
      <c r="O4245" s="579">
        <f t="shared" si="341"/>
        <v>0</v>
      </c>
      <c r="P4245" s="585" t="e">
        <f t="shared" si="342"/>
        <v>#N/A</v>
      </c>
      <c r="Q4245" s="585"/>
      <c r="R4245" s="585"/>
      <c r="S4245" s="814"/>
      <c r="T4245" s="814"/>
      <c r="U4245" s="814"/>
      <c r="V4245" s="814"/>
    </row>
    <row r="4246" spans="1:22" ht="15.75" hidden="1" customHeight="1" thickBot="1" x14ac:dyDescent="0.25">
      <c r="A4246" s="580" t="str">
        <f t="shared" si="343"/>
        <v/>
      </c>
      <c r="B4246" s="814"/>
      <c r="C4246" s="814"/>
      <c r="D4246" s="814"/>
      <c r="E4246" s="814"/>
      <c r="F4246" s="814"/>
      <c r="G4246" s="814"/>
      <c r="H4246" s="814"/>
      <c r="I4246" s="814"/>
      <c r="J4246" s="814"/>
      <c r="K4246" s="814"/>
      <c r="L4246" s="814"/>
      <c r="M4246" s="814"/>
      <c r="N4246" s="814"/>
      <c r="O4246" s="579">
        <f t="shared" si="341"/>
        <v>0</v>
      </c>
      <c r="P4246" s="585" t="e">
        <f t="shared" si="342"/>
        <v>#N/A</v>
      </c>
      <c r="Q4246" s="585"/>
      <c r="R4246" s="585"/>
      <c r="S4246" s="814"/>
      <c r="T4246" s="814"/>
      <c r="U4246" s="814"/>
      <c r="V4246" s="814"/>
    </row>
    <row r="4247" spans="1:22" ht="15.75" hidden="1" customHeight="1" thickBot="1" x14ac:dyDescent="0.25">
      <c r="A4247" s="580" t="str">
        <f t="shared" si="343"/>
        <v/>
      </c>
      <c r="B4247" s="814"/>
      <c r="C4247" s="814"/>
      <c r="D4247" s="814"/>
      <c r="E4247" s="814"/>
      <c r="F4247" s="814"/>
      <c r="G4247" s="814"/>
      <c r="H4247" s="814"/>
      <c r="I4247" s="814"/>
      <c r="J4247" s="814"/>
      <c r="K4247" s="814"/>
      <c r="L4247" s="814"/>
      <c r="M4247" s="814"/>
      <c r="N4247" s="814"/>
      <c r="O4247" s="579">
        <f t="shared" si="341"/>
        <v>0</v>
      </c>
      <c r="P4247" s="585" t="e">
        <f t="shared" si="342"/>
        <v>#N/A</v>
      </c>
      <c r="Q4247" s="585"/>
      <c r="R4247" s="585"/>
      <c r="S4247" s="814"/>
      <c r="T4247" s="814"/>
      <c r="U4247" s="814"/>
      <c r="V4247" s="814"/>
    </row>
    <row r="4248" spans="1:22" ht="15.75" hidden="1" customHeight="1" thickBot="1" x14ac:dyDescent="0.25">
      <c r="A4248" s="580" t="str">
        <f t="shared" si="343"/>
        <v/>
      </c>
      <c r="B4248" s="814"/>
      <c r="C4248" s="814"/>
      <c r="D4248" s="814"/>
      <c r="E4248" s="814"/>
      <c r="F4248" s="814"/>
      <c r="G4248" s="814"/>
      <c r="H4248" s="814"/>
      <c r="I4248" s="814"/>
      <c r="J4248" s="814"/>
      <c r="K4248" s="814"/>
      <c r="L4248" s="814"/>
      <c r="M4248" s="814"/>
      <c r="N4248" s="814"/>
      <c r="O4248" s="579">
        <f t="shared" si="341"/>
        <v>0</v>
      </c>
      <c r="P4248" s="585" t="e">
        <f t="shared" si="342"/>
        <v>#N/A</v>
      </c>
      <c r="Q4248" s="585"/>
      <c r="R4248" s="585"/>
      <c r="S4248" s="814"/>
      <c r="T4248" s="814"/>
      <c r="U4248" s="814"/>
      <c r="V4248" s="814"/>
    </row>
    <row r="4249" spans="1:22" ht="15.75" hidden="1" customHeight="1" thickBot="1" x14ac:dyDescent="0.25">
      <c r="A4249" s="580" t="str">
        <f t="shared" si="343"/>
        <v/>
      </c>
      <c r="B4249" s="814"/>
      <c r="C4249" s="814"/>
      <c r="D4249" s="814"/>
      <c r="E4249" s="814"/>
      <c r="F4249" s="814"/>
      <c r="G4249" s="814"/>
      <c r="H4249" s="814"/>
      <c r="I4249" s="814"/>
      <c r="J4249" s="814"/>
      <c r="K4249" s="814"/>
      <c r="L4249" s="814"/>
      <c r="M4249" s="814"/>
      <c r="N4249" s="814"/>
      <c r="O4249" s="579">
        <f t="shared" si="341"/>
        <v>0</v>
      </c>
      <c r="P4249" s="585" t="e">
        <f t="shared" si="342"/>
        <v>#N/A</v>
      </c>
      <c r="Q4249" s="585"/>
      <c r="R4249" s="585"/>
      <c r="S4249" s="814"/>
      <c r="T4249" s="814"/>
      <c r="U4249" s="814"/>
      <c r="V4249" s="814"/>
    </row>
    <row r="4250" spans="1:22" ht="15.75" hidden="1" customHeight="1" thickBot="1" x14ac:dyDescent="0.25">
      <c r="A4250" s="580" t="str">
        <f t="shared" si="343"/>
        <v/>
      </c>
      <c r="B4250" s="814"/>
      <c r="C4250" s="814"/>
      <c r="D4250" s="814"/>
      <c r="E4250" s="814"/>
      <c r="F4250" s="814"/>
      <c r="G4250" s="814"/>
      <c r="H4250" s="814"/>
      <c r="I4250" s="814"/>
      <c r="J4250" s="814"/>
      <c r="K4250" s="814"/>
      <c r="L4250" s="814"/>
      <c r="M4250" s="814"/>
      <c r="N4250" s="814"/>
      <c r="O4250" s="579">
        <f t="shared" si="341"/>
        <v>0</v>
      </c>
      <c r="P4250" s="585" t="e">
        <f t="shared" si="342"/>
        <v>#N/A</v>
      </c>
      <c r="Q4250" s="585"/>
      <c r="R4250" s="585"/>
      <c r="S4250" s="814"/>
      <c r="T4250" s="814"/>
      <c r="U4250" s="814"/>
      <c r="V4250" s="814"/>
    </row>
    <row r="4251" spans="1:22" ht="15.75" hidden="1" customHeight="1" thickBot="1" x14ac:dyDescent="0.25">
      <c r="A4251" s="580" t="str">
        <f t="shared" si="343"/>
        <v/>
      </c>
      <c r="B4251" s="814"/>
      <c r="C4251" s="814"/>
      <c r="D4251" s="814"/>
      <c r="E4251" s="814"/>
      <c r="F4251" s="814"/>
      <c r="G4251" s="814"/>
      <c r="H4251" s="814"/>
      <c r="I4251" s="814"/>
      <c r="J4251" s="814"/>
      <c r="K4251" s="814"/>
      <c r="L4251" s="814"/>
      <c r="M4251" s="814"/>
      <c r="N4251" s="814"/>
      <c r="O4251" s="579">
        <f t="shared" si="341"/>
        <v>0</v>
      </c>
      <c r="P4251" s="585" t="e">
        <f t="shared" si="342"/>
        <v>#N/A</v>
      </c>
      <c r="Q4251" s="585"/>
      <c r="R4251" s="585"/>
      <c r="S4251" s="814"/>
      <c r="T4251" s="814"/>
      <c r="U4251" s="814"/>
      <c r="V4251" s="814"/>
    </row>
    <row r="4252" spans="1:22" ht="15.75" hidden="1" customHeight="1" thickBot="1" x14ac:dyDescent="0.25">
      <c r="A4252" s="580" t="str">
        <f t="shared" si="343"/>
        <v/>
      </c>
      <c r="B4252" s="814"/>
      <c r="C4252" s="814"/>
      <c r="D4252" s="814"/>
      <c r="E4252" s="814"/>
      <c r="F4252" s="814"/>
      <c r="G4252" s="814"/>
      <c r="H4252" s="814"/>
      <c r="I4252" s="814"/>
      <c r="J4252" s="814"/>
      <c r="K4252" s="814"/>
      <c r="L4252" s="814"/>
      <c r="M4252" s="814"/>
      <c r="N4252" s="814"/>
      <c r="O4252" s="579">
        <f t="shared" si="341"/>
        <v>0</v>
      </c>
      <c r="P4252" s="585" t="e">
        <f t="shared" si="342"/>
        <v>#N/A</v>
      </c>
      <c r="Q4252" s="585"/>
      <c r="R4252" s="585"/>
      <c r="S4252" s="814"/>
      <c r="T4252" s="814"/>
      <c r="U4252" s="814"/>
      <c r="V4252" s="814"/>
    </row>
    <row r="4253" spans="1:22" ht="15.75" hidden="1" customHeight="1" thickBot="1" x14ac:dyDescent="0.25">
      <c r="A4253" s="580" t="str">
        <f t="shared" si="343"/>
        <v/>
      </c>
      <c r="B4253" s="814"/>
      <c r="C4253" s="814"/>
      <c r="D4253" s="814"/>
      <c r="E4253" s="814"/>
      <c r="F4253" s="814"/>
      <c r="G4253" s="814"/>
      <c r="H4253" s="814"/>
      <c r="I4253" s="814"/>
      <c r="J4253" s="814"/>
      <c r="K4253" s="814"/>
      <c r="L4253" s="814"/>
      <c r="M4253" s="814"/>
      <c r="N4253" s="814"/>
      <c r="O4253" s="579">
        <f t="shared" si="341"/>
        <v>0</v>
      </c>
      <c r="P4253" s="585" t="e">
        <f t="shared" si="342"/>
        <v>#N/A</v>
      </c>
      <c r="Q4253" s="585"/>
      <c r="R4253" s="585"/>
      <c r="S4253" s="814"/>
      <c r="T4253" s="814"/>
      <c r="U4253" s="814"/>
      <c r="V4253" s="814"/>
    </row>
    <row r="4254" spans="1:22" ht="15.75" hidden="1" customHeight="1" thickBot="1" x14ac:dyDescent="0.25">
      <c r="A4254" s="580" t="str">
        <f t="shared" si="343"/>
        <v/>
      </c>
      <c r="B4254" s="814"/>
      <c r="C4254" s="814"/>
      <c r="D4254" s="814"/>
      <c r="E4254" s="814"/>
      <c r="F4254" s="814"/>
      <c r="G4254" s="814"/>
      <c r="H4254" s="814"/>
      <c r="I4254" s="814"/>
      <c r="J4254" s="814"/>
      <c r="K4254" s="814"/>
      <c r="L4254" s="814"/>
      <c r="M4254" s="814"/>
      <c r="N4254" s="814"/>
      <c r="O4254" s="579">
        <f t="shared" si="341"/>
        <v>0</v>
      </c>
      <c r="P4254" s="585" t="e">
        <f t="shared" si="342"/>
        <v>#N/A</v>
      </c>
      <c r="Q4254" s="585"/>
      <c r="R4254" s="585"/>
      <c r="S4254" s="814"/>
      <c r="T4254" s="814"/>
      <c r="U4254" s="814"/>
      <c r="V4254" s="814"/>
    </row>
    <row r="4255" spans="1:22" ht="15.75" hidden="1" customHeight="1" thickBot="1" x14ac:dyDescent="0.25">
      <c r="A4255" s="580" t="str">
        <f t="shared" si="343"/>
        <v/>
      </c>
      <c r="B4255" s="814"/>
      <c r="C4255" s="814"/>
      <c r="D4255" s="814"/>
      <c r="E4255" s="814"/>
      <c r="F4255" s="814"/>
      <c r="G4255" s="814"/>
      <c r="H4255" s="814"/>
      <c r="I4255" s="814"/>
      <c r="J4255" s="814"/>
      <c r="K4255" s="814"/>
      <c r="L4255" s="814"/>
      <c r="M4255" s="814"/>
      <c r="N4255" s="814"/>
      <c r="O4255" s="579">
        <f t="shared" si="341"/>
        <v>0</v>
      </c>
      <c r="P4255" s="585" t="e">
        <f t="shared" si="342"/>
        <v>#N/A</v>
      </c>
      <c r="Q4255" s="585"/>
      <c r="R4255" s="585"/>
      <c r="S4255" s="814"/>
      <c r="T4255" s="814"/>
      <c r="U4255" s="814"/>
      <c r="V4255" s="814"/>
    </row>
    <row r="4256" spans="1:22" ht="15.75" hidden="1" customHeight="1" thickBot="1" x14ac:dyDescent="0.25">
      <c r="A4256" s="580" t="str">
        <f t="shared" si="343"/>
        <v/>
      </c>
      <c r="B4256" s="814"/>
      <c r="C4256" s="814"/>
      <c r="D4256" s="814"/>
      <c r="E4256" s="814"/>
      <c r="F4256" s="814"/>
      <c r="G4256" s="814"/>
      <c r="H4256" s="814"/>
      <c r="I4256" s="814"/>
      <c r="J4256" s="814"/>
      <c r="K4256" s="814"/>
      <c r="L4256" s="814"/>
      <c r="M4256" s="814"/>
      <c r="N4256" s="814"/>
      <c r="O4256" s="579">
        <f t="shared" si="341"/>
        <v>0</v>
      </c>
      <c r="P4256" s="585" t="e">
        <f t="shared" si="342"/>
        <v>#N/A</v>
      </c>
      <c r="Q4256" s="585"/>
      <c r="R4256" s="585"/>
      <c r="S4256" s="814"/>
      <c r="T4256" s="814"/>
      <c r="U4256" s="814"/>
      <c r="V4256" s="814"/>
    </row>
    <row r="4257" spans="1:22" ht="15.75" hidden="1" customHeight="1" thickBot="1" x14ac:dyDescent="0.25">
      <c r="A4257" s="580" t="str">
        <f t="shared" si="343"/>
        <v/>
      </c>
      <c r="B4257" s="814"/>
      <c r="C4257" s="814"/>
      <c r="D4257" s="814"/>
      <c r="E4257" s="814"/>
      <c r="F4257" s="814"/>
      <c r="G4257" s="814"/>
      <c r="H4257" s="814"/>
      <c r="I4257" s="814"/>
      <c r="J4257" s="814"/>
      <c r="K4257" s="814"/>
      <c r="L4257" s="814"/>
      <c r="M4257" s="814"/>
      <c r="N4257" s="814"/>
      <c r="O4257" s="579">
        <f t="shared" si="341"/>
        <v>0</v>
      </c>
      <c r="P4257" s="585" t="e">
        <f t="shared" si="342"/>
        <v>#N/A</v>
      </c>
      <c r="Q4257" s="585"/>
      <c r="R4257" s="585"/>
      <c r="S4257" s="814"/>
      <c r="T4257" s="814"/>
      <c r="U4257" s="814"/>
      <c r="V4257" s="814"/>
    </row>
    <row r="4258" spans="1:22" ht="15.75" hidden="1" customHeight="1" thickBot="1" x14ac:dyDescent="0.25">
      <c r="A4258" s="580" t="str">
        <f t="shared" si="343"/>
        <v/>
      </c>
      <c r="B4258" s="814"/>
      <c r="C4258" s="814"/>
      <c r="D4258" s="814"/>
      <c r="E4258" s="814"/>
      <c r="F4258" s="814"/>
      <c r="G4258" s="814"/>
      <c r="H4258" s="814"/>
      <c r="I4258" s="814"/>
      <c r="J4258" s="814"/>
      <c r="K4258" s="814"/>
      <c r="L4258" s="814"/>
      <c r="M4258" s="814"/>
      <c r="N4258" s="814"/>
      <c r="O4258" s="579">
        <f t="shared" si="341"/>
        <v>0</v>
      </c>
      <c r="P4258" s="585" t="e">
        <f t="shared" si="342"/>
        <v>#N/A</v>
      </c>
      <c r="Q4258" s="585"/>
      <c r="R4258" s="585"/>
      <c r="S4258" s="814"/>
      <c r="T4258" s="814"/>
      <c r="U4258" s="814"/>
      <c r="V4258" s="814"/>
    </row>
    <row r="4259" spans="1:22" ht="15.75" hidden="1" customHeight="1" thickBot="1" x14ac:dyDescent="0.25">
      <c r="A4259" s="580" t="str">
        <f t="shared" si="343"/>
        <v/>
      </c>
      <c r="B4259" s="814"/>
      <c r="C4259" s="814"/>
      <c r="D4259" s="814"/>
      <c r="E4259" s="814"/>
      <c r="F4259" s="814"/>
      <c r="G4259" s="814"/>
      <c r="H4259" s="814"/>
      <c r="I4259" s="814"/>
      <c r="J4259" s="814"/>
      <c r="K4259" s="814"/>
      <c r="L4259" s="814"/>
      <c r="M4259" s="814"/>
      <c r="N4259" s="814"/>
      <c r="O4259" s="579">
        <f t="shared" si="341"/>
        <v>0</v>
      </c>
      <c r="P4259" s="585" t="e">
        <f t="shared" si="342"/>
        <v>#N/A</v>
      </c>
      <c r="Q4259" s="585"/>
      <c r="R4259" s="585"/>
      <c r="S4259" s="814"/>
      <c r="T4259" s="814"/>
      <c r="U4259" s="814"/>
      <c r="V4259" s="814"/>
    </row>
    <row r="4260" spans="1:22" ht="15.75" hidden="1" customHeight="1" thickBot="1" x14ac:dyDescent="0.25">
      <c r="A4260" s="580" t="str">
        <f t="shared" si="343"/>
        <v/>
      </c>
      <c r="B4260" s="814"/>
      <c r="C4260" s="814"/>
      <c r="D4260" s="814"/>
      <c r="E4260" s="814"/>
      <c r="F4260" s="814"/>
      <c r="G4260" s="814"/>
      <c r="H4260" s="814"/>
      <c r="I4260" s="814"/>
      <c r="J4260" s="814"/>
      <c r="K4260" s="814"/>
      <c r="L4260" s="814"/>
      <c r="M4260" s="814"/>
      <c r="N4260" s="814"/>
      <c r="O4260" s="579">
        <f t="shared" si="341"/>
        <v>0</v>
      </c>
      <c r="P4260" s="585" t="e">
        <f t="shared" si="342"/>
        <v>#N/A</v>
      </c>
      <c r="Q4260" s="585"/>
      <c r="R4260" s="585"/>
      <c r="S4260" s="814"/>
      <c r="T4260" s="814"/>
      <c r="U4260" s="814"/>
      <c r="V4260" s="814"/>
    </row>
    <row r="4261" spans="1:22" ht="15.75" hidden="1" customHeight="1" thickBot="1" x14ac:dyDescent="0.25">
      <c r="A4261" s="580" t="str">
        <f t="shared" si="343"/>
        <v/>
      </c>
      <c r="B4261" s="814"/>
      <c r="C4261" s="814"/>
      <c r="D4261" s="814"/>
      <c r="E4261" s="814"/>
      <c r="F4261" s="814"/>
      <c r="G4261" s="814"/>
      <c r="H4261" s="814"/>
      <c r="I4261" s="814"/>
      <c r="J4261" s="814"/>
      <c r="K4261" s="814"/>
      <c r="L4261" s="814"/>
      <c r="M4261" s="814"/>
      <c r="N4261" s="814"/>
      <c r="O4261" s="579">
        <f t="shared" si="341"/>
        <v>0</v>
      </c>
      <c r="P4261" s="585" t="e">
        <f t="shared" si="342"/>
        <v>#N/A</v>
      </c>
      <c r="Q4261" s="585"/>
      <c r="R4261" s="585"/>
      <c r="S4261" s="814"/>
      <c r="T4261" s="814"/>
      <c r="U4261" s="814"/>
      <c r="V4261" s="814"/>
    </row>
    <row r="4262" spans="1:22" ht="15.75" hidden="1" customHeight="1" thickBot="1" x14ac:dyDescent="0.25">
      <c r="A4262" s="580" t="str">
        <f t="shared" si="343"/>
        <v/>
      </c>
      <c r="B4262" s="814"/>
      <c r="C4262" s="814"/>
      <c r="D4262" s="814"/>
      <c r="E4262" s="814"/>
      <c r="F4262" s="814"/>
      <c r="G4262" s="814"/>
      <c r="H4262" s="814"/>
      <c r="I4262" s="814"/>
      <c r="J4262" s="814"/>
      <c r="K4262" s="814"/>
      <c r="L4262" s="814"/>
      <c r="M4262" s="814"/>
      <c r="N4262" s="814"/>
      <c r="O4262" s="579">
        <f t="shared" si="341"/>
        <v>0</v>
      </c>
      <c r="P4262" s="585" t="e">
        <f t="shared" si="342"/>
        <v>#N/A</v>
      </c>
      <c r="Q4262" s="585"/>
      <c r="R4262" s="585"/>
      <c r="S4262" s="814"/>
      <c r="T4262" s="814"/>
      <c r="U4262" s="814"/>
      <c r="V4262" s="814"/>
    </row>
    <row r="4263" spans="1:22" ht="15.75" hidden="1" customHeight="1" thickBot="1" x14ac:dyDescent="0.25">
      <c r="A4263" s="580" t="str">
        <f t="shared" si="343"/>
        <v/>
      </c>
      <c r="B4263" s="814"/>
      <c r="C4263" s="814"/>
      <c r="D4263" s="814"/>
      <c r="E4263" s="814"/>
      <c r="F4263" s="814"/>
      <c r="G4263" s="814"/>
      <c r="H4263" s="814"/>
      <c r="I4263" s="814"/>
      <c r="J4263" s="814"/>
      <c r="K4263" s="814"/>
      <c r="L4263" s="814"/>
      <c r="M4263" s="814"/>
      <c r="N4263" s="814"/>
      <c r="O4263" s="579">
        <f t="shared" si="341"/>
        <v>0</v>
      </c>
      <c r="P4263" s="585" t="e">
        <f t="shared" si="342"/>
        <v>#N/A</v>
      </c>
      <c r="Q4263" s="585"/>
      <c r="R4263" s="585"/>
      <c r="S4263" s="814"/>
      <c r="T4263" s="814"/>
      <c r="U4263" s="814"/>
      <c r="V4263" s="814"/>
    </row>
    <row r="4264" spans="1:22" ht="15.75" hidden="1" customHeight="1" thickBot="1" x14ac:dyDescent="0.25">
      <c r="A4264" s="580" t="str">
        <f t="shared" si="343"/>
        <v/>
      </c>
      <c r="B4264" s="814"/>
      <c r="C4264" s="814"/>
      <c r="D4264" s="814"/>
      <c r="E4264" s="814"/>
      <c r="F4264" s="814"/>
      <c r="G4264" s="814"/>
      <c r="H4264" s="814"/>
      <c r="I4264" s="814"/>
      <c r="J4264" s="814"/>
      <c r="K4264" s="814"/>
      <c r="L4264" s="814"/>
      <c r="M4264" s="814"/>
      <c r="N4264" s="814"/>
      <c r="O4264" s="579">
        <f t="shared" si="341"/>
        <v>0</v>
      </c>
      <c r="P4264" s="585" t="e">
        <f t="shared" si="342"/>
        <v>#N/A</v>
      </c>
      <c r="Q4264" s="585"/>
      <c r="R4264" s="585"/>
      <c r="S4264" s="814"/>
      <c r="T4264" s="814"/>
      <c r="U4264" s="814"/>
      <c r="V4264" s="814"/>
    </row>
    <row r="4265" spans="1:22" ht="15.75" hidden="1" customHeight="1" thickBot="1" x14ac:dyDescent="0.25">
      <c r="A4265" s="580" t="str">
        <f t="shared" si="343"/>
        <v/>
      </c>
      <c r="B4265" s="814"/>
      <c r="C4265" s="814"/>
      <c r="D4265" s="814"/>
      <c r="E4265" s="814"/>
      <c r="F4265" s="814"/>
      <c r="G4265" s="814"/>
      <c r="H4265" s="814"/>
      <c r="I4265" s="814"/>
      <c r="J4265" s="814"/>
      <c r="K4265" s="814"/>
      <c r="L4265" s="814"/>
      <c r="M4265" s="814"/>
      <c r="N4265" s="814"/>
      <c r="O4265" s="579">
        <f t="shared" si="341"/>
        <v>0</v>
      </c>
      <c r="P4265" s="585" t="e">
        <f t="shared" si="342"/>
        <v>#N/A</v>
      </c>
      <c r="Q4265" s="585"/>
      <c r="R4265" s="585"/>
      <c r="S4265" s="814"/>
      <c r="T4265" s="814"/>
      <c r="U4265" s="814"/>
      <c r="V4265" s="814"/>
    </row>
    <row r="4266" spans="1:22" ht="15.75" hidden="1" customHeight="1" thickBot="1" x14ac:dyDescent="0.25">
      <c r="A4266" s="580" t="str">
        <f t="shared" si="343"/>
        <v/>
      </c>
      <c r="B4266" s="814"/>
      <c r="C4266" s="814"/>
      <c r="D4266" s="814"/>
      <c r="E4266" s="814"/>
      <c r="F4266" s="814"/>
      <c r="G4266" s="814"/>
      <c r="H4266" s="814"/>
      <c r="I4266" s="814"/>
      <c r="J4266" s="814"/>
      <c r="K4266" s="814"/>
      <c r="L4266" s="814"/>
      <c r="M4266" s="814"/>
      <c r="N4266" s="814"/>
      <c r="O4266" s="579">
        <f t="shared" si="341"/>
        <v>0</v>
      </c>
      <c r="P4266" s="585" t="e">
        <f t="shared" si="342"/>
        <v>#N/A</v>
      </c>
      <c r="Q4266" s="585"/>
      <c r="R4266" s="585"/>
      <c r="S4266" s="814"/>
      <c r="T4266" s="814"/>
      <c r="U4266" s="814"/>
      <c r="V4266" s="814"/>
    </row>
    <row r="4267" spans="1:22" ht="15.75" hidden="1" customHeight="1" thickBot="1" x14ac:dyDescent="0.25">
      <c r="A4267" s="580" t="str">
        <f t="shared" si="343"/>
        <v/>
      </c>
      <c r="B4267" s="814"/>
      <c r="C4267" s="814"/>
      <c r="D4267" s="814"/>
      <c r="E4267" s="814"/>
      <c r="F4267" s="814"/>
      <c r="G4267" s="814"/>
      <c r="H4267" s="814"/>
      <c r="I4267" s="814"/>
      <c r="J4267" s="814"/>
      <c r="K4267" s="814"/>
      <c r="L4267" s="814"/>
      <c r="M4267" s="814"/>
      <c r="N4267" s="814"/>
      <c r="O4267" s="579">
        <f t="shared" si="341"/>
        <v>0</v>
      </c>
      <c r="P4267" s="585" t="e">
        <f t="shared" si="342"/>
        <v>#N/A</v>
      </c>
      <c r="Q4267" s="585"/>
      <c r="R4267" s="585"/>
      <c r="S4267" s="814"/>
      <c r="T4267" s="814"/>
      <c r="U4267" s="814"/>
      <c r="V4267" s="814"/>
    </row>
    <row r="4268" spans="1:22" ht="15.75" hidden="1" customHeight="1" thickBot="1" x14ac:dyDescent="0.25">
      <c r="A4268" s="580" t="str">
        <f t="shared" si="343"/>
        <v/>
      </c>
      <c r="B4268" s="814"/>
      <c r="C4268" s="814"/>
      <c r="D4268" s="814"/>
      <c r="E4268" s="814"/>
      <c r="F4268" s="814"/>
      <c r="G4268" s="814"/>
      <c r="H4268" s="814"/>
      <c r="I4268" s="814"/>
      <c r="J4268" s="814"/>
      <c r="K4268" s="814"/>
      <c r="L4268" s="814"/>
      <c r="M4268" s="814"/>
      <c r="N4268" s="814"/>
      <c r="O4268" s="579">
        <f t="shared" si="341"/>
        <v>0</v>
      </c>
      <c r="P4268" s="585" t="e">
        <f t="shared" si="342"/>
        <v>#N/A</v>
      </c>
      <c r="Q4268" s="585"/>
      <c r="R4268" s="585"/>
      <c r="S4268" s="814"/>
      <c r="T4268" s="814"/>
      <c r="U4268" s="814"/>
      <c r="V4268" s="814"/>
    </row>
    <row r="4269" spans="1:22" ht="15.75" hidden="1" customHeight="1" thickBot="1" x14ac:dyDescent="0.25">
      <c r="A4269" s="580" t="str">
        <f t="shared" si="343"/>
        <v/>
      </c>
      <c r="B4269" s="814"/>
      <c r="C4269" s="814"/>
      <c r="D4269" s="814"/>
      <c r="E4269" s="814"/>
      <c r="F4269" s="814"/>
      <c r="G4269" s="814"/>
      <c r="H4269" s="814"/>
      <c r="I4269" s="814"/>
      <c r="J4269" s="814"/>
      <c r="K4269" s="814"/>
      <c r="L4269" s="814"/>
      <c r="M4269" s="814"/>
      <c r="N4269" s="814"/>
      <c r="O4269" s="579">
        <f t="shared" si="341"/>
        <v>0</v>
      </c>
      <c r="P4269" s="585" t="e">
        <f t="shared" si="342"/>
        <v>#N/A</v>
      </c>
      <c r="Q4269" s="585"/>
      <c r="R4269" s="585"/>
      <c r="S4269" s="814"/>
      <c r="T4269" s="814"/>
      <c r="U4269" s="814"/>
      <c r="V4269" s="814"/>
    </row>
    <row r="4270" spans="1:22" ht="15.75" hidden="1" customHeight="1" thickBot="1" x14ac:dyDescent="0.25">
      <c r="A4270" s="580" t="str">
        <f t="shared" si="343"/>
        <v/>
      </c>
      <c r="B4270" s="814"/>
      <c r="C4270" s="814"/>
      <c r="D4270" s="814"/>
      <c r="E4270" s="814"/>
      <c r="F4270" s="814"/>
      <c r="G4270" s="814"/>
      <c r="H4270" s="814"/>
      <c r="I4270" s="814"/>
      <c r="J4270" s="814"/>
      <c r="K4270" s="814"/>
      <c r="L4270" s="814"/>
      <c r="M4270" s="814"/>
      <c r="N4270" s="814"/>
      <c r="O4270" s="579">
        <f t="shared" si="341"/>
        <v>0</v>
      </c>
      <c r="P4270" s="585" t="e">
        <f t="shared" si="342"/>
        <v>#N/A</v>
      </c>
      <c r="Q4270" s="585"/>
      <c r="R4270" s="585"/>
      <c r="S4270" s="814"/>
      <c r="T4270" s="814"/>
      <c r="U4270" s="814"/>
      <c r="V4270" s="814"/>
    </row>
    <row r="4271" spans="1:22" ht="15.75" hidden="1" customHeight="1" thickBot="1" x14ac:dyDescent="0.25">
      <c r="A4271" s="580" t="str">
        <f t="shared" si="343"/>
        <v/>
      </c>
      <c r="B4271" s="814"/>
      <c r="C4271" s="814"/>
      <c r="D4271" s="814"/>
      <c r="E4271" s="814"/>
      <c r="F4271" s="814"/>
      <c r="G4271" s="814"/>
      <c r="H4271" s="814"/>
      <c r="I4271" s="814"/>
      <c r="J4271" s="814"/>
      <c r="K4271" s="814"/>
      <c r="L4271" s="814"/>
      <c r="M4271" s="814"/>
      <c r="N4271" s="814"/>
      <c r="O4271" s="579">
        <f t="shared" si="341"/>
        <v>0</v>
      </c>
      <c r="P4271" s="585" t="e">
        <f t="shared" si="342"/>
        <v>#N/A</v>
      </c>
      <c r="Q4271" s="585"/>
      <c r="R4271" s="585"/>
      <c r="S4271" s="814"/>
      <c r="T4271" s="814"/>
      <c r="U4271" s="814"/>
      <c r="V4271" s="814"/>
    </row>
    <row r="4272" spans="1:22" ht="15.75" hidden="1" customHeight="1" thickBot="1" x14ac:dyDescent="0.25">
      <c r="A4272" s="580" t="str">
        <f t="shared" si="343"/>
        <v/>
      </c>
      <c r="B4272" s="814"/>
      <c r="C4272" s="814"/>
      <c r="D4272" s="814"/>
      <c r="E4272" s="814"/>
      <c r="F4272" s="814"/>
      <c r="G4272" s="814"/>
      <c r="H4272" s="814"/>
      <c r="I4272" s="814"/>
      <c r="J4272" s="814"/>
      <c r="K4272" s="814"/>
      <c r="L4272" s="814"/>
      <c r="M4272" s="814"/>
      <c r="N4272" s="814"/>
      <c r="O4272" s="579">
        <f t="shared" si="341"/>
        <v>0</v>
      </c>
      <c r="P4272" s="585" t="e">
        <f t="shared" si="342"/>
        <v>#N/A</v>
      </c>
      <c r="Q4272" s="585"/>
      <c r="R4272" s="585"/>
      <c r="S4272" s="814"/>
      <c r="T4272" s="814"/>
      <c r="U4272" s="814"/>
      <c r="V4272" s="814"/>
    </row>
    <row r="4273" spans="1:22" ht="15.75" hidden="1" customHeight="1" thickBot="1" x14ac:dyDescent="0.25">
      <c r="A4273" s="580" t="str">
        <f t="shared" si="343"/>
        <v/>
      </c>
      <c r="B4273" s="814"/>
      <c r="C4273" s="814"/>
      <c r="D4273" s="814"/>
      <c r="E4273" s="814"/>
      <c r="F4273" s="814"/>
      <c r="G4273" s="814"/>
      <c r="H4273" s="814"/>
      <c r="I4273" s="814"/>
      <c r="J4273" s="814"/>
      <c r="K4273" s="814"/>
      <c r="L4273" s="814"/>
      <c r="M4273" s="814"/>
      <c r="N4273" s="814"/>
      <c r="O4273" s="579">
        <f t="shared" si="341"/>
        <v>0</v>
      </c>
      <c r="P4273" s="585" t="e">
        <f t="shared" si="342"/>
        <v>#N/A</v>
      </c>
      <c r="Q4273" s="585"/>
      <c r="R4273" s="585"/>
      <c r="S4273" s="814"/>
      <c r="T4273" s="814"/>
      <c r="U4273" s="814"/>
      <c r="V4273" s="814"/>
    </row>
    <row r="4274" spans="1:22" ht="15.75" hidden="1" customHeight="1" thickBot="1" x14ac:dyDescent="0.25">
      <c r="A4274" s="580" t="str">
        <f t="shared" si="343"/>
        <v/>
      </c>
      <c r="B4274" s="814"/>
      <c r="C4274" s="814"/>
      <c r="D4274" s="814"/>
      <c r="E4274" s="814"/>
      <c r="F4274" s="814"/>
      <c r="G4274" s="814"/>
      <c r="H4274" s="814"/>
      <c r="I4274" s="814"/>
      <c r="J4274" s="814"/>
      <c r="K4274" s="814"/>
      <c r="L4274" s="814"/>
      <c r="M4274" s="814"/>
      <c r="N4274" s="814"/>
      <c r="O4274" s="579">
        <f t="shared" si="341"/>
        <v>0</v>
      </c>
      <c r="P4274" s="585" t="e">
        <f t="shared" si="342"/>
        <v>#N/A</v>
      </c>
      <c r="Q4274" s="585"/>
      <c r="R4274" s="585"/>
      <c r="S4274" s="814"/>
      <c r="T4274" s="814"/>
      <c r="U4274" s="814"/>
      <c r="V4274" s="814"/>
    </row>
    <row r="4275" spans="1:22" ht="15.75" hidden="1" customHeight="1" thickBot="1" x14ac:dyDescent="0.25">
      <c r="A4275" s="580" t="str">
        <f t="shared" si="343"/>
        <v/>
      </c>
      <c r="B4275" s="814"/>
      <c r="C4275" s="814"/>
      <c r="D4275" s="814"/>
      <c r="E4275" s="814"/>
      <c r="F4275" s="814"/>
      <c r="G4275" s="814"/>
      <c r="H4275" s="814"/>
      <c r="I4275" s="814"/>
      <c r="J4275" s="814"/>
      <c r="K4275" s="814"/>
      <c r="L4275" s="814"/>
      <c r="M4275" s="814"/>
      <c r="N4275" s="814"/>
      <c r="O4275" s="579">
        <f t="shared" ref="O4275:O4338" si="344">ROUNDUP(IF(N4275="PENDANT",(VLOOKUP(L4275,$E$2:$I$9,5,FALSE)*M4275)),0)</f>
        <v>0</v>
      </c>
      <c r="P4275" s="585" t="e">
        <f t="shared" ref="P4275:P4338" si="345">ROUNDUP(VLOOKUP(L4275,$E$2:$I$9,5,FALSE)*M4275,0)</f>
        <v>#N/A</v>
      </c>
      <c r="Q4275" s="585"/>
      <c r="R4275" s="585"/>
      <c r="S4275" s="814"/>
      <c r="T4275" s="814"/>
      <c r="U4275" s="814"/>
      <c r="V4275" s="814"/>
    </row>
    <row r="4276" spans="1:22" ht="15.75" hidden="1" customHeight="1" thickBot="1" x14ac:dyDescent="0.25">
      <c r="A4276" s="580" t="str">
        <f t="shared" si="343"/>
        <v/>
      </c>
      <c r="B4276" s="814"/>
      <c r="C4276" s="814"/>
      <c r="D4276" s="814"/>
      <c r="E4276" s="814"/>
      <c r="F4276" s="814"/>
      <c r="G4276" s="814"/>
      <c r="H4276" s="814"/>
      <c r="I4276" s="814"/>
      <c r="J4276" s="814"/>
      <c r="K4276" s="814"/>
      <c r="L4276" s="814"/>
      <c r="M4276" s="814"/>
      <c r="N4276" s="814"/>
      <c r="O4276" s="579">
        <f t="shared" si="344"/>
        <v>0</v>
      </c>
      <c r="P4276" s="585" t="e">
        <f t="shared" si="345"/>
        <v>#N/A</v>
      </c>
      <c r="Q4276" s="585"/>
      <c r="R4276" s="585"/>
      <c r="S4276" s="814"/>
      <c r="T4276" s="814"/>
      <c r="U4276" s="814"/>
      <c r="V4276" s="814"/>
    </row>
    <row r="4277" spans="1:22" ht="15.75" hidden="1" customHeight="1" thickBot="1" x14ac:dyDescent="0.25">
      <c r="A4277" s="580" t="str">
        <f t="shared" si="343"/>
        <v/>
      </c>
      <c r="B4277" s="814"/>
      <c r="C4277" s="814"/>
      <c r="D4277" s="814"/>
      <c r="E4277" s="814"/>
      <c r="F4277" s="814"/>
      <c r="G4277" s="814"/>
      <c r="H4277" s="814"/>
      <c r="I4277" s="814"/>
      <c r="J4277" s="814"/>
      <c r="K4277" s="814"/>
      <c r="L4277" s="814"/>
      <c r="M4277" s="814"/>
      <c r="N4277" s="814"/>
      <c r="O4277" s="579">
        <f t="shared" si="344"/>
        <v>0</v>
      </c>
      <c r="P4277" s="585" t="e">
        <f t="shared" si="345"/>
        <v>#N/A</v>
      </c>
      <c r="Q4277" s="585"/>
      <c r="R4277" s="585"/>
      <c r="S4277" s="814"/>
      <c r="T4277" s="814"/>
      <c r="U4277" s="814"/>
      <c r="V4277" s="814"/>
    </row>
    <row r="4278" spans="1:22" ht="15.75" hidden="1" customHeight="1" thickBot="1" x14ac:dyDescent="0.25">
      <c r="A4278" s="580" t="str">
        <f t="shared" si="343"/>
        <v/>
      </c>
      <c r="B4278" s="814"/>
      <c r="C4278" s="814"/>
      <c r="D4278" s="814"/>
      <c r="E4278" s="814"/>
      <c r="F4278" s="814"/>
      <c r="G4278" s="814"/>
      <c r="H4278" s="814"/>
      <c r="I4278" s="814"/>
      <c r="J4278" s="814"/>
      <c r="K4278" s="814"/>
      <c r="L4278" s="814"/>
      <c r="M4278" s="814"/>
      <c r="N4278" s="814"/>
      <c r="O4278" s="579">
        <f t="shared" si="344"/>
        <v>0</v>
      </c>
      <c r="P4278" s="585" t="e">
        <f t="shared" si="345"/>
        <v>#N/A</v>
      </c>
      <c r="Q4278" s="585"/>
      <c r="R4278" s="585"/>
      <c r="S4278" s="814"/>
      <c r="T4278" s="814"/>
      <c r="U4278" s="814"/>
      <c r="V4278" s="814"/>
    </row>
    <row r="4279" spans="1:22" ht="15.75" hidden="1" customHeight="1" thickBot="1" x14ac:dyDescent="0.25">
      <c r="A4279" s="580" t="str">
        <f t="shared" si="343"/>
        <v/>
      </c>
      <c r="B4279" s="814"/>
      <c r="C4279" s="814"/>
      <c r="D4279" s="814"/>
      <c r="E4279" s="814"/>
      <c r="F4279" s="814"/>
      <c r="G4279" s="814"/>
      <c r="H4279" s="814"/>
      <c r="I4279" s="814"/>
      <c r="J4279" s="814"/>
      <c r="K4279" s="814"/>
      <c r="L4279" s="814"/>
      <c r="M4279" s="814"/>
      <c r="N4279" s="814"/>
      <c r="O4279" s="579">
        <f t="shared" si="344"/>
        <v>0</v>
      </c>
      <c r="P4279" s="585" t="e">
        <f t="shared" si="345"/>
        <v>#N/A</v>
      </c>
      <c r="Q4279" s="585"/>
      <c r="R4279" s="585"/>
      <c r="S4279" s="814"/>
      <c r="T4279" s="814"/>
      <c r="U4279" s="814"/>
      <c r="V4279" s="814"/>
    </row>
    <row r="4280" spans="1:22" ht="15.75" hidden="1" customHeight="1" thickBot="1" x14ac:dyDescent="0.25">
      <c r="A4280" s="580" t="str">
        <f t="shared" si="343"/>
        <v/>
      </c>
      <c r="B4280" s="814"/>
      <c r="C4280" s="814"/>
      <c r="D4280" s="814"/>
      <c r="E4280" s="814"/>
      <c r="F4280" s="814"/>
      <c r="G4280" s="814"/>
      <c r="H4280" s="814"/>
      <c r="I4280" s="814"/>
      <c r="J4280" s="814"/>
      <c r="K4280" s="814"/>
      <c r="L4280" s="814"/>
      <c r="M4280" s="814"/>
      <c r="N4280" s="814"/>
      <c r="O4280" s="579">
        <f t="shared" si="344"/>
        <v>0</v>
      </c>
      <c r="P4280" s="585" t="e">
        <f t="shared" si="345"/>
        <v>#N/A</v>
      </c>
      <c r="Q4280" s="585"/>
      <c r="R4280" s="585"/>
      <c r="S4280" s="814"/>
      <c r="T4280" s="814"/>
      <c r="U4280" s="814"/>
      <c r="V4280" s="814"/>
    </row>
    <row r="4281" spans="1:22" ht="15.75" hidden="1" customHeight="1" thickBot="1" x14ac:dyDescent="0.25">
      <c r="A4281" s="580" t="str">
        <f t="shared" si="343"/>
        <v/>
      </c>
      <c r="B4281" s="814"/>
      <c r="C4281" s="814"/>
      <c r="D4281" s="814"/>
      <c r="E4281" s="814"/>
      <c r="F4281" s="814"/>
      <c r="G4281" s="814"/>
      <c r="H4281" s="814"/>
      <c r="I4281" s="814"/>
      <c r="J4281" s="814"/>
      <c r="K4281" s="814"/>
      <c r="L4281" s="814"/>
      <c r="M4281" s="814"/>
      <c r="N4281" s="814"/>
      <c r="O4281" s="579">
        <f t="shared" si="344"/>
        <v>0</v>
      </c>
      <c r="P4281" s="585" t="e">
        <f t="shared" si="345"/>
        <v>#N/A</v>
      </c>
      <c r="Q4281" s="585"/>
      <c r="R4281" s="585"/>
      <c r="S4281" s="814"/>
      <c r="T4281" s="814"/>
      <c r="U4281" s="814"/>
      <c r="V4281" s="814"/>
    </row>
    <row r="4282" spans="1:22" ht="15.75" hidden="1" customHeight="1" thickBot="1" x14ac:dyDescent="0.25">
      <c r="A4282" s="580" t="str">
        <f t="shared" ref="A4282:A4345" si="346">CONCATENATE(C4282,G4282)</f>
        <v/>
      </c>
      <c r="B4282" s="814"/>
      <c r="C4282" s="814"/>
      <c r="D4282" s="814"/>
      <c r="E4282" s="814"/>
      <c r="F4282" s="814"/>
      <c r="G4282" s="814"/>
      <c r="H4282" s="814"/>
      <c r="I4282" s="814"/>
      <c r="J4282" s="814"/>
      <c r="K4282" s="814"/>
      <c r="L4282" s="814"/>
      <c r="M4282" s="814"/>
      <c r="N4282" s="814"/>
      <c r="O4282" s="579">
        <f t="shared" si="344"/>
        <v>0</v>
      </c>
      <c r="P4282" s="585" t="e">
        <f t="shared" si="345"/>
        <v>#N/A</v>
      </c>
      <c r="Q4282" s="585"/>
      <c r="R4282" s="585"/>
      <c r="S4282" s="814"/>
      <c r="T4282" s="814"/>
      <c r="U4282" s="814"/>
      <c r="V4282" s="814"/>
    </row>
    <row r="4283" spans="1:22" ht="15.75" hidden="1" customHeight="1" thickBot="1" x14ac:dyDescent="0.25">
      <c r="A4283" s="580" t="str">
        <f t="shared" si="346"/>
        <v/>
      </c>
      <c r="B4283" s="814"/>
      <c r="C4283" s="814"/>
      <c r="D4283" s="814"/>
      <c r="E4283" s="814"/>
      <c r="F4283" s="814"/>
      <c r="G4283" s="814"/>
      <c r="H4283" s="814"/>
      <c r="I4283" s="814"/>
      <c r="J4283" s="814"/>
      <c r="K4283" s="814"/>
      <c r="L4283" s="814"/>
      <c r="M4283" s="814"/>
      <c r="N4283" s="814"/>
      <c r="O4283" s="579">
        <f t="shared" si="344"/>
        <v>0</v>
      </c>
      <c r="P4283" s="585" t="e">
        <f t="shared" si="345"/>
        <v>#N/A</v>
      </c>
      <c r="Q4283" s="585"/>
      <c r="R4283" s="585"/>
      <c r="S4283" s="814"/>
      <c r="T4283" s="814"/>
      <c r="U4283" s="814"/>
      <c r="V4283" s="814"/>
    </row>
    <row r="4284" spans="1:22" ht="15.75" hidden="1" customHeight="1" thickBot="1" x14ac:dyDescent="0.25">
      <c r="A4284" s="580" t="str">
        <f t="shared" si="346"/>
        <v/>
      </c>
      <c r="B4284" s="814"/>
      <c r="C4284" s="814"/>
      <c r="D4284" s="814"/>
      <c r="E4284" s="814"/>
      <c r="F4284" s="814"/>
      <c r="G4284" s="814"/>
      <c r="H4284" s="814"/>
      <c r="I4284" s="814"/>
      <c r="J4284" s="814"/>
      <c r="K4284" s="814"/>
      <c r="L4284" s="814"/>
      <c r="M4284" s="814"/>
      <c r="N4284" s="814"/>
      <c r="O4284" s="579">
        <f t="shared" si="344"/>
        <v>0</v>
      </c>
      <c r="P4284" s="585" t="e">
        <f t="shared" si="345"/>
        <v>#N/A</v>
      </c>
      <c r="Q4284" s="585"/>
      <c r="R4284" s="585"/>
      <c r="S4284" s="814"/>
      <c r="T4284" s="814"/>
      <c r="U4284" s="814"/>
      <c r="V4284" s="814"/>
    </row>
    <row r="4285" spans="1:22" ht="15.75" hidden="1" customHeight="1" thickBot="1" x14ac:dyDescent="0.25">
      <c r="A4285" s="580" t="str">
        <f t="shared" si="346"/>
        <v/>
      </c>
      <c r="B4285" s="814"/>
      <c r="C4285" s="814"/>
      <c r="D4285" s="814"/>
      <c r="E4285" s="814"/>
      <c r="F4285" s="814"/>
      <c r="G4285" s="814"/>
      <c r="H4285" s="814"/>
      <c r="I4285" s="814"/>
      <c r="J4285" s="814"/>
      <c r="K4285" s="814"/>
      <c r="L4285" s="814"/>
      <c r="M4285" s="814"/>
      <c r="N4285" s="814"/>
      <c r="O4285" s="579">
        <f t="shared" si="344"/>
        <v>0</v>
      </c>
      <c r="P4285" s="585" t="e">
        <f t="shared" si="345"/>
        <v>#N/A</v>
      </c>
      <c r="Q4285" s="585"/>
      <c r="R4285" s="585"/>
      <c r="S4285" s="814"/>
      <c r="T4285" s="814"/>
      <c r="U4285" s="814"/>
      <c r="V4285" s="814"/>
    </row>
    <row r="4286" spans="1:22" ht="15.75" hidden="1" customHeight="1" thickBot="1" x14ac:dyDescent="0.25">
      <c r="A4286" s="580" t="str">
        <f t="shared" si="346"/>
        <v/>
      </c>
      <c r="B4286" s="814"/>
      <c r="C4286" s="814"/>
      <c r="D4286" s="814"/>
      <c r="E4286" s="814"/>
      <c r="F4286" s="814"/>
      <c r="G4286" s="814"/>
      <c r="H4286" s="814"/>
      <c r="I4286" s="814"/>
      <c r="J4286" s="814"/>
      <c r="K4286" s="814"/>
      <c r="L4286" s="814"/>
      <c r="M4286" s="814"/>
      <c r="N4286" s="814"/>
      <c r="O4286" s="579">
        <f t="shared" si="344"/>
        <v>0</v>
      </c>
      <c r="P4286" s="585" t="e">
        <f t="shared" si="345"/>
        <v>#N/A</v>
      </c>
      <c r="Q4286" s="585"/>
      <c r="R4286" s="585"/>
      <c r="S4286" s="814"/>
      <c r="T4286" s="814"/>
      <c r="U4286" s="814"/>
      <c r="V4286" s="814"/>
    </row>
    <row r="4287" spans="1:22" ht="15.75" hidden="1" customHeight="1" thickBot="1" x14ac:dyDescent="0.25">
      <c r="A4287" s="580" t="str">
        <f t="shared" si="346"/>
        <v/>
      </c>
      <c r="B4287" s="814"/>
      <c r="C4287" s="814"/>
      <c r="D4287" s="814"/>
      <c r="E4287" s="814"/>
      <c r="F4287" s="814"/>
      <c r="G4287" s="814"/>
      <c r="H4287" s="814"/>
      <c r="I4287" s="814"/>
      <c r="J4287" s="814"/>
      <c r="K4287" s="814"/>
      <c r="L4287" s="814"/>
      <c r="M4287" s="814"/>
      <c r="N4287" s="814"/>
      <c r="O4287" s="579">
        <f t="shared" si="344"/>
        <v>0</v>
      </c>
      <c r="P4287" s="585" t="e">
        <f t="shared" si="345"/>
        <v>#N/A</v>
      </c>
      <c r="Q4287" s="585"/>
      <c r="R4287" s="585"/>
      <c r="S4287" s="814"/>
      <c r="T4287" s="814"/>
      <c r="U4287" s="814"/>
      <c r="V4287" s="814"/>
    </row>
    <row r="4288" spans="1:22" ht="15.75" hidden="1" customHeight="1" thickBot="1" x14ac:dyDescent="0.25">
      <c r="A4288" s="580" t="str">
        <f t="shared" si="346"/>
        <v/>
      </c>
      <c r="B4288" s="814"/>
      <c r="C4288" s="814"/>
      <c r="D4288" s="814"/>
      <c r="E4288" s="814"/>
      <c r="F4288" s="814"/>
      <c r="G4288" s="814"/>
      <c r="H4288" s="814"/>
      <c r="I4288" s="814"/>
      <c r="J4288" s="814"/>
      <c r="K4288" s="814"/>
      <c r="L4288" s="814"/>
      <c r="M4288" s="814"/>
      <c r="N4288" s="814"/>
      <c r="O4288" s="579">
        <f t="shared" si="344"/>
        <v>0</v>
      </c>
      <c r="P4288" s="585" t="e">
        <f t="shared" si="345"/>
        <v>#N/A</v>
      </c>
      <c r="Q4288" s="585"/>
      <c r="R4288" s="585"/>
      <c r="S4288" s="814"/>
      <c r="T4288" s="814"/>
      <c r="U4288" s="814"/>
      <c r="V4288" s="814"/>
    </row>
    <row r="4289" spans="1:22" ht="15.75" hidden="1" customHeight="1" thickBot="1" x14ac:dyDescent="0.25">
      <c r="A4289" s="580" t="str">
        <f t="shared" si="346"/>
        <v/>
      </c>
      <c r="B4289" s="814"/>
      <c r="C4289" s="814"/>
      <c r="D4289" s="814"/>
      <c r="E4289" s="814"/>
      <c r="F4289" s="814"/>
      <c r="G4289" s="814"/>
      <c r="H4289" s="814"/>
      <c r="I4289" s="814"/>
      <c r="J4289" s="814"/>
      <c r="K4289" s="814"/>
      <c r="L4289" s="814"/>
      <c r="M4289" s="814"/>
      <c r="N4289" s="814"/>
      <c r="O4289" s="579">
        <f t="shared" si="344"/>
        <v>0</v>
      </c>
      <c r="P4289" s="585" t="e">
        <f t="shared" si="345"/>
        <v>#N/A</v>
      </c>
      <c r="Q4289" s="585"/>
      <c r="R4289" s="585"/>
      <c r="S4289" s="814"/>
      <c r="T4289" s="814"/>
      <c r="U4289" s="814"/>
      <c r="V4289" s="814"/>
    </row>
    <row r="4290" spans="1:22" ht="15.75" hidden="1" customHeight="1" thickBot="1" x14ac:dyDescent="0.25">
      <c r="A4290" s="580" t="str">
        <f t="shared" si="346"/>
        <v/>
      </c>
      <c r="B4290" s="814"/>
      <c r="C4290" s="814"/>
      <c r="D4290" s="814"/>
      <c r="E4290" s="814"/>
      <c r="F4290" s="814"/>
      <c r="G4290" s="814"/>
      <c r="H4290" s="814"/>
      <c r="I4290" s="814"/>
      <c r="J4290" s="814"/>
      <c r="K4290" s="814"/>
      <c r="L4290" s="814"/>
      <c r="M4290" s="814"/>
      <c r="N4290" s="814"/>
      <c r="O4290" s="579">
        <f t="shared" si="344"/>
        <v>0</v>
      </c>
      <c r="P4290" s="585" t="e">
        <f t="shared" si="345"/>
        <v>#N/A</v>
      </c>
      <c r="Q4290" s="585"/>
      <c r="R4290" s="585"/>
      <c r="S4290" s="814"/>
      <c r="T4290" s="814"/>
      <c r="U4290" s="814"/>
      <c r="V4290" s="814"/>
    </row>
    <row r="4291" spans="1:22" ht="15.75" hidden="1" customHeight="1" thickBot="1" x14ac:dyDescent="0.25">
      <c r="A4291" s="580" t="str">
        <f t="shared" si="346"/>
        <v/>
      </c>
      <c r="B4291" s="814"/>
      <c r="C4291" s="814"/>
      <c r="D4291" s="814"/>
      <c r="E4291" s="814"/>
      <c r="F4291" s="814"/>
      <c r="G4291" s="814"/>
      <c r="H4291" s="814"/>
      <c r="I4291" s="814"/>
      <c r="J4291" s="814"/>
      <c r="K4291" s="814"/>
      <c r="L4291" s="814"/>
      <c r="M4291" s="814"/>
      <c r="N4291" s="814"/>
      <c r="O4291" s="579">
        <f t="shared" si="344"/>
        <v>0</v>
      </c>
      <c r="P4291" s="585" t="e">
        <f t="shared" si="345"/>
        <v>#N/A</v>
      </c>
      <c r="Q4291" s="585"/>
      <c r="R4291" s="585"/>
      <c r="S4291" s="814"/>
      <c r="T4291" s="814"/>
      <c r="U4291" s="814"/>
      <c r="V4291" s="814"/>
    </row>
    <row r="4292" spans="1:22" ht="15.75" hidden="1" customHeight="1" thickBot="1" x14ac:dyDescent="0.25">
      <c r="A4292" s="580" t="str">
        <f t="shared" si="346"/>
        <v/>
      </c>
      <c r="B4292" s="814"/>
      <c r="C4292" s="814"/>
      <c r="D4292" s="814"/>
      <c r="E4292" s="814"/>
      <c r="F4292" s="814"/>
      <c r="G4292" s="814"/>
      <c r="H4292" s="814"/>
      <c r="I4292" s="814"/>
      <c r="J4292" s="814"/>
      <c r="K4292" s="814"/>
      <c r="L4292" s="814"/>
      <c r="M4292" s="814"/>
      <c r="N4292" s="814"/>
      <c r="O4292" s="579">
        <f t="shared" si="344"/>
        <v>0</v>
      </c>
      <c r="P4292" s="585" t="e">
        <f t="shared" si="345"/>
        <v>#N/A</v>
      </c>
      <c r="Q4292" s="585"/>
      <c r="R4292" s="585"/>
      <c r="S4292" s="814"/>
      <c r="T4292" s="814"/>
      <c r="U4292" s="814"/>
      <c r="V4292" s="814"/>
    </row>
    <row r="4293" spans="1:22" ht="15.75" hidden="1" customHeight="1" thickBot="1" x14ac:dyDescent="0.25">
      <c r="A4293" s="580" t="str">
        <f t="shared" si="346"/>
        <v/>
      </c>
      <c r="B4293" s="814"/>
      <c r="C4293" s="814"/>
      <c r="D4293" s="814"/>
      <c r="E4293" s="814"/>
      <c r="F4293" s="814"/>
      <c r="G4293" s="814"/>
      <c r="H4293" s="814"/>
      <c r="I4293" s="814"/>
      <c r="J4293" s="814"/>
      <c r="K4293" s="814"/>
      <c r="L4293" s="814"/>
      <c r="M4293" s="814"/>
      <c r="N4293" s="814"/>
      <c r="O4293" s="579">
        <f t="shared" si="344"/>
        <v>0</v>
      </c>
      <c r="P4293" s="585" t="e">
        <f t="shared" si="345"/>
        <v>#N/A</v>
      </c>
      <c r="Q4293" s="585"/>
      <c r="R4293" s="585"/>
      <c r="S4293" s="814"/>
      <c r="T4293" s="814"/>
      <c r="U4293" s="814"/>
      <c r="V4293" s="814"/>
    </row>
    <row r="4294" spans="1:22" ht="15.75" hidden="1" customHeight="1" thickBot="1" x14ac:dyDescent="0.25">
      <c r="A4294" s="580" t="str">
        <f t="shared" si="346"/>
        <v/>
      </c>
      <c r="B4294" s="814"/>
      <c r="C4294" s="814"/>
      <c r="D4294" s="814"/>
      <c r="E4294" s="814"/>
      <c r="F4294" s="814"/>
      <c r="G4294" s="814"/>
      <c r="H4294" s="814"/>
      <c r="I4294" s="814"/>
      <c r="J4294" s="814"/>
      <c r="K4294" s="814"/>
      <c r="L4294" s="814"/>
      <c r="M4294" s="814"/>
      <c r="N4294" s="814"/>
      <c r="O4294" s="579">
        <f t="shared" si="344"/>
        <v>0</v>
      </c>
      <c r="P4294" s="585" t="e">
        <f t="shared" si="345"/>
        <v>#N/A</v>
      </c>
      <c r="Q4294" s="585"/>
      <c r="R4294" s="585"/>
      <c r="S4294" s="814"/>
      <c r="T4294" s="814"/>
      <c r="U4294" s="814"/>
      <c r="V4294" s="814"/>
    </row>
    <row r="4295" spans="1:22" ht="15.75" hidden="1" customHeight="1" thickBot="1" x14ac:dyDescent="0.25">
      <c r="A4295" s="580" t="str">
        <f t="shared" si="346"/>
        <v/>
      </c>
      <c r="B4295" s="814"/>
      <c r="C4295" s="814"/>
      <c r="D4295" s="814"/>
      <c r="E4295" s="814"/>
      <c r="F4295" s="814"/>
      <c r="G4295" s="814"/>
      <c r="H4295" s="814"/>
      <c r="I4295" s="814"/>
      <c r="J4295" s="814"/>
      <c r="K4295" s="814"/>
      <c r="L4295" s="814"/>
      <c r="M4295" s="814"/>
      <c r="N4295" s="814"/>
      <c r="O4295" s="579">
        <f t="shared" si="344"/>
        <v>0</v>
      </c>
      <c r="P4295" s="585" t="e">
        <f t="shared" si="345"/>
        <v>#N/A</v>
      </c>
      <c r="Q4295" s="585"/>
      <c r="R4295" s="585"/>
      <c r="S4295" s="814"/>
      <c r="T4295" s="814"/>
      <c r="U4295" s="814"/>
      <c r="V4295" s="814"/>
    </row>
    <row r="4296" spans="1:22" ht="15.75" hidden="1" customHeight="1" thickBot="1" x14ac:dyDescent="0.25">
      <c r="A4296" s="580" t="str">
        <f t="shared" si="346"/>
        <v/>
      </c>
      <c r="B4296" s="814"/>
      <c r="C4296" s="814"/>
      <c r="D4296" s="814"/>
      <c r="E4296" s="814"/>
      <c r="F4296" s="814"/>
      <c r="G4296" s="814"/>
      <c r="H4296" s="814"/>
      <c r="I4296" s="814"/>
      <c r="J4296" s="814"/>
      <c r="K4296" s="814"/>
      <c r="L4296" s="814"/>
      <c r="M4296" s="814"/>
      <c r="N4296" s="814"/>
      <c r="O4296" s="579">
        <f t="shared" si="344"/>
        <v>0</v>
      </c>
      <c r="P4296" s="585" t="e">
        <f t="shared" si="345"/>
        <v>#N/A</v>
      </c>
      <c r="Q4296" s="585"/>
      <c r="R4296" s="585"/>
      <c r="S4296" s="814"/>
      <c r="T4296" s="814"/>
      <c r="U4296" s="814"/>
      <c r="V4296" s="814"/>
    </row>
    <row r="4297" spans="1:22" ht="15.75" hidden="1" customHeight="1" thickBot="1" x14ac:dyDescent="0.25">
      <c r="A4297" s="580" t="str">
        <f t="shared" si="346"/>
        <v/>
      </c>
      <c r="B4297" s="814"/>
      <c r="C4297" s="814"/>
      <c r="D4297" s="814"/>
      <c r="E4297" s="814"/>
      <c r="F4297" s="814"/>
      <c r="G4297" s="814"/>
      <c r="H4297" s="814"/>
      <c r="I4297" s="814"/>
      <c r="J4297" s="814"/>
      <c r="K4297" s="814"/>
      <c r="L4297" s="814"/>
      <c r="M4297" s="814"/>
      <c r="N4297" s="814"/>
      <c r="O4297" s="579">
        <f t="shared" si="344"/>
        <v>0</v>
      </c>
      <c r="P4297" s="585" t="e">
        <f t="shared" si="345"/>
        <v>#N/A</v>
      </c>
      <c r="Q4297" s="585"/>
      <c r="R4297" s="585"/>
      <c r="S4297" s="814"/>
      <c r="T4297" s="814"/>
      <c r="U4297" s="814"/>
      <c r="V4297" s="814"/>
    </row>
    <row r="4298" spans="1:22" ht="15.75" hidden="1" customHeight="1" thickBot="1" x14ac:dyDescent="0.25">
      <c r="A4298" s="580" t="str">
        <f t="shared" si="346"/>
        <v/>
      </c>
      <c r="B4298" s="814"/>
      <c r="C4298" s="814"/>
      <c r="D4298" s="814"/>
      <c r="E4298" s="814"/>
      <c r="F4298" s="814"/>
      <c r="G4298" s="814"/>
      <c r="H4298" s="814"/>
      <c r="I4298" s="814"/>
      <c r="J4298" s="814"/>
      <c r="K4298" s="814"/>
      <c r="L4298" s="814"/>
      <c r="M4298" s="814"/>
      <c r="N4298" s="814"/>
      <c r="O4298" s="579">
        <f t="shared" si="344"/>
        <v>0</v>
      </c>
      <c r="P4298" s="585" t="e">
        <f t="shared" si="345"/>
        <v>#N/A</v>
      </c>
      <c r="Q4298" s="585"/>
      <c r="R4298" s="585"/>
      <c r="S4298" s="814"/>
      <c r="T4298" s="814"/>
      <c r="U4298" s="814"/>
      <c r="V4298" s="814"/>
    </row>
    <row r="4299" spans="1:22" ht="15.75" hidden="1" customHeight="1" thickBot="1" x14ac:dyDescent="0.25">
      <c r="A4299" s="580" t="str">
        <f t="shared" si="346"/>
        <v/>
      </c>
      <c r="B4299" s="814"/>
      <c r="C4299" s="814"/>
      <c r="D4299" s="814"/>
      <c r="E4299" s="814"/>
      <c r="F4299" s="814"/>
      <c r="G4299" s="814"/>
      <c r="H4299" s="814"/>
      <c r="I4299" s="814"/>
      <c r="J4299" s="814"/>
      <c r="K4299" s="814"/>
      <c r="L4299" s="814"/>
      <c r="M4299" s="814"/>
      <c r="N4299" s="814"/>
      <c r="O4299" s="579">
        <f t="shared" si="344"/>
        <v>0</v>
      </c>
      <c r="P4299" s="585" t="e">
        <f t="shared" si="345"/>
        <v>#N/A</v>
      </c>
      <c r="Q4299" s="585"/>
      <c r="R4299" s="585"/>
      <c r="S4299" s="814"/>
      <c r="T4299" s="814"/>
      <c r="U4299" s="814"/>
      <c r="V4299" s="814"/>
    </row>
    <row r="4300" spans="1:22" ht="15.75" hidden="1" customHeight="1" thickBot="1" x14ac:dyDescent="0.25">
      <c r="A4300" s="580" t="str">
        <f t="shared" si="346"/>
        <v/>
      </c>
      <c r="B4300" s="814"/>
      <c r="C4300" s="814"/>
      <c r="D4300" s="814"/>
      <c r="E4300" s="814"/>
      <c r="F4300" s="814"/>
      <c r="G4300" s="814"/>
      <c r="H4300" s="814"/>
      <c r="I4300" s="814"/>
      <c r="J4300" s="814"/>
      <c r="K4300" s="814"/>
      <c r="L4300" s="814"/>
      <c r="M4300" s="814"/>
      <c r="N4300" s="814"/>
      <c r="O4300" s="579">
        <f t="shared" si="344"/>
        <v>0</v>
      </c>
      <c r="P4300" s="585" t="e">
        <f t="shared" si="345"/>
        <v>#N/A</v>
      </c>
      <c r="Q4300" s="585"/>
      <c r="R4300" s="585"/>
      <c r="S4300" s="814"/>
      <c r="T4300" s="814"/>
      <c r="U4300" s="814"/>
      <c r="V4300" s="814"/>
    </row>
    <row r="4301" spans="1:22" ht="15.75" hidden="1" customHeight="1" thickBot="1" x14ac:dyDescent="0.25">
      <c r="A4301" s="580" t="str">
        <f t="shared" si="346"/>
        <v/>
      </c>
      <c r="B4301" s="814"/>
      <c r="C4301" s="814"/>
      <c r="D4301" s="814"/>
      <c r="E4301" s="814"/>
      <c r="F4301" s="814"/>
      <c r="G4301" s="814"/>
      <c r="H4301" s="814"/>
      <c r="I4301" s="814"/>
      <c r="J4301" s="814"/>
      <c r="K4301" s="814"/>
      <c r="L4301" s="814"/>
      <c r="M4301" s="814"/>
      <c r="N4301" s="814"/>
      <c r="O4301" s="579">
        <f t="shared" si="344"/>
        <v>0</v>
      </c>
      <c r="P4301" s="585" t="e">
        <f t="shared" si="345"/>
        <v>#N/A</v>
      </c>
      <c r="Q4301" s="585"/>
      <c r="R4301" s="585"/>
      <c r="S4301" s="814"/>
      <c r="T4301" s="814"/>
      <c r="U4301" s="814"/>
      <c r="V4301" s="814"/>
    </row>
    <row r="4302" spans="1:22" ht="15.75" hidden="1" customHeight="1" thickBot="1" x14ac:dyDescent="0.25">
      <c r="A4302" s="580" t="str">
        <f t="shared" si="346"/>
        <v/>
      </c>
      <c r="B4302" s="814"/>
      <c r="C4302" s="814"/>
      <c r="D4302" s="814"/>
      <c r="E4302" s="814"/>
      <c r="F4302" s="814"/>
      <c r="G4302" s="814"/>
      <c r="H4302" s="814"/>
      <c r="I4302" s="814"/>
      <c r="J4302" s="814"/>
      <c r="K4302" s="814"/>
      <c r="L4302" s="814"/>
      <c r="M4302" s="814"/>
      <c r="N4302" s="814"/>
      <c r="O4302" s="579">
        <f t="shared" si="344"/>
        <v>0</v>
      </c>
      <c r="P4302" s="585" t="e">
        <f t="shared" si="345"/>
        <v>#N/A</v>
      </c>
      <c r="Q4302" s="585"/>
      <c r="R4302" s="585"/>
      <c r="S4302" s="814"/>
      <c r="T4302" s="814"/>
      <c r="U4302" s="814"/>
      <c r="V4302" s="814"/>
    </row>
    <row r="4303" spans="1:22" ht="15.75" hidden="1" customHeight="1" thickBot="1" x14ac:dyDescent="0.25">
      <c r="A4303" s="580" t="str">
        <f t="shared" si="346"/>
        <v/>
      </c>
      <c r="B4303" s="814"/>
      <c r="C4303" s="814"/>
      <c r="D4303" s="814"/>
      <c r="E4303" s="814"/>
      <c r="F4303" s="814"/>
      <c r="G4303" s="814"/>
      <c r="H4303" s="814"/>
      <c r="I4303" s="814"/>
      <c r="J4303" s="814"/>
      <c r="K4303" s="814"/>
      <c r="L4303" s="814"/>
      <c r="M4303" s="814"/>
      <c r="N4303" s="814"/>
      <c r="O4303" s="579">
        <f t="shared" si="344"/>
        <v>0</v>
      </c>
      <c r="P4303" s="585" t="e">
        <f t="shared" si="345"/>
        <v>#N/A</v>
      </c>
      <c r="Q4303" s="585"/>
      <c r="R4303" s="585"/>
      <c r="S4303" s="814"/>
      <c r="T4303" s="814"/>
      <c r="U4303" s="814"/>
      <c r="V4303" s="814"/>
    </row>
    <row r="4304" spans="1:22" ht="15.75" hidden="1" customHeight="1" thickBot="1" x14ac:dyDescent="0.25">
      <c r="A4304" s="580" t="str">
        <f t="shared" si="346"/>
        <v/>
      </c>
      <c r="B4304" s="814"/>
      <c r="C4304" s="814"/>
      <c r="D4304" s="814"/>
      <c r="E4304" s="814"/>
      <c r="F4304" s="814"/>
      <c r="G4304" s="814"/>
      <c r="H4304" s="814"/>
      <c r="I4304" s="814"/>
      <c r="J4304" s="814"/>
      <c r="K4304" s="814"/>
      <c r="L4304" s="814"/>
      <c r="M4304" s="814"/>
      <c r="N4304" s="814"/>
      <c r="O4304" s="579">
        <f t="shared" si="344"/>
        <v>0</v>
      </c>
      <c r="P4304" s="585" t="e">
        <f t="shared" si="345"/>
        <v>#N/A</v>
      </c>
      <c r="Q4304" s="585"/>
      <c r="R4304" s="585"/>
      <c r="S4304" s="814"/>
      <c r="T4304" s="814"/>
      <c r="U4304" s="814"/>
      <c r="V4304" s="814"/>
    </row>
    <row r="4305" spans="1:22" ht="15.75" hidden="1" customHeight="1" thickBot="1" x14ac:dyDescent="0.25">
      <c r="A4305" s="580" t="str">
        <f t="shared" si="346"/>
        <v/>
      </c>
      <c r="B4305" s="814"/>
      <c r="C4305" s="814"/>
      <c r="D4305" s="814"/>
      <c r="E4305" s="814"/>
      <c r="F4305" s="814"/>
      <c r="G4305" s="814"/>
      <c r="H4305" s="814"/>
      <c r="I4305" s="814"/>
      <c r="J4305" s="814"/>
      <c r="K4305" s="814"/>
      <c r="L4305" s="814"/>
      <c r="M4305" s="814"/>
      <c r="N4305" s="814"/>
      <c r="O4305" s="579">
        <f t="shared" si="344"/>
        <v>0</v>
      </c>
      <c r="P4305" s="585" t="e">
        <f t="shared" si="345"/>
        <v>#N/A</v>
      </c>
      <c r="Q4305" s="585"/>
      <c r="R4305" s="585"/>
      <c r="S4305" s="814"/>
      <c r="T4305" s="814"/>
      <c r="U4305" s="814"/>
      <c r="V4305" s="814"/>
    </row>
    <row r="4306" spans="1:22" ht="15.75" hidden="1" customHeight="1" thickBot="1" x14ac:dyDescent="0.25">
      <c r="A4306" s="580" t="str">
        <f t="shared" si="346"/>
        <v/>
      </c>
      <c r="B4306" s="814"/>
      <c r="C4306" s="814"/>
      <c r="D4306" s="814"/>
      <c r="E4306" s="814"/>
      <c r="F4306" s="814"/>
      <c r="G4306" s="814"/>
      <c r="H4306" s="814"/>
      <c r="I4306" s="814"/>
      <c r="J4306" s="814"/>
      <c r="K4306" s="814"/>
      <c r="L4306" s="814"/>
      <c r="M4306" s="814"/>
      <c r="N4306" s="814"/>
      <c r="O4306" s="579">
        <f t="shared" si="344"/>
        <v>0</v>
      </c>
      <c r="P4306" s="585" t="e">
        <f t="shared" si="345"/>
        <v>#N/A</v>
      </c>
      <c r="Q4306" s="585"/>
      <c r="R4306" s="585"/>
      <c r="S4306" s="814"/>
      <c r="T4306" s="814"/>
      <c r="U4306" s="814"/>
      <c r="V4306" s="814"/>
    </row>
    <row r="4307" spans="1:22" ht="15.75" hidden="1" customHeight="1" thickBot="1" x14ac:dyDescent="0.25">
      <c r="A4307" s="580" t="str">
        <f t="shared" si="346"/>
        <v/>
      </c>
      <c r="B4307" s="814"/>
      <c r="C4307" s="814"/>
      <c r="D4307" s="814"/>
      <c r="E4307" s="814"/>
      <c r="F4307" s="814"/>
      <c r="G4307" s="814"/>
      <c r="H4307" s="814"/>
      <c r="I4307" s="814"/>
      <c r="J4307" s="814"/>
      <c r="K4307" s="814"/>
      <c r="L4307" s="814"/>
      <c r="M4307" s="814"/>
      <c r="N4307" s="814"/>
      <c r="O4307" s="579">
        <f t="shared" si="344"/>
        <v>0</v>
      </c>
      <c r="P4307" s="585" t="e">
        <f t="shared" si="345"/>
        <v>#N/A</v>
      </c>
      <c r="Q4307" s="585"/>
      <c r="R4307" s="585"/>
      <c r="S4307" s="814"/>
      <c r="T4307" s="814"/>
      <c r="U4307" s="814"/>
      <c r="V4307" s="814"/>
    </row>
    <row r="4308" spans="1:22" ht="15.75" hidden="1" customHeight="1" thickBot="1" x14ac:dyDescent="0.25">
      <c r="A4308" s="580" t="str">
        <f t="shared" si="346"/>
        <v/>
      </c>
      <c r="B4308" s="814"/>
      <c r="C4308" s="814"/>
      <c r="D4308" s="814"/>
      <c r="E4308" s="814"/>
      <c r="F4308" s="814"/>
      <c r="G4308" s="814"/>
      <c r="H4308" s="814"/>
      <c r="I4308" s="814"/>
      <c r="J4308" s="814"/>
      <c r="K4308" s="814"/>
      <c r="L4308" s="814"/>
      <c r="M4308" s="814"/>
      <c r="N4308" s="814"/>
      <c r="O4308" s="579">
        <f t="shared" si="344"/>
        <v>0</v>
      </c>
      <c r="P4308" s="585" t="e">
        <f t="shared" si="345"/>
        <v>#N/A</v>
      </c>
      <c r="Q4308" s="585"/>
      <c r="R4308" s="585"/>
      <c r="S4308" s="814"/>
      <c r="T4308" s="814"/>
      <c r="U4308" s="814"/>
      <c r="V4308" s="814"/>
    </row>
    <row r="4309" spans="1:22" ht="15.75" hidden="1" customHeight="1" thickBot="1" x14ac:dyDescent="0.25">
      <c r="A4309" s="580" t="str">
        <f t="shared" si="346"/>
        <v/>
      </c>
      <c r="B4309" s="814"/>
      <c r="C4309" s="814"/>
      <c r="D4309" s="814"/>
      <c r="E4309" s="814"/>
      <c r="F4309" s="814"/>
      <c r="G4309" s="814"/>
      <c r="H4309" s="814"/>
      <c r="I4309" s="814"/>
      <c r="J4309" s="814"/>
      <c r="K4309" s="814"/>
      <c r="L4309" s="814"/>
      <c r="M4309" s="814"/>
      <c r="N4309" s="814"/>
      <c r="O4309" s="579">
        <f t="shared" si="344"/>
        <v>0</v>
      </c>
      <c r="P4309" s="585" t="e">
        <f t="shared" si="345"/>
        <v>#N/A</v>
      </c>
      <c r="Q4309" s="585"/>
      <c r="R4309" s="585"/>
      <c r="S4309" s="814"/>
      <c r="T4309" s="814"/>
      <c r="U4309" s="814"/>
      <c r="V4309" s="814"/>
    </row>
    <row r="4310" spans="1:22" ht="15.75" hidden="1" customHeight="1" thickBot="1" x14ac:dyDescent="0.25">
      <c r="A4310" s="580" t="str">
        <f t="shared" si="346"/>
        <v/>
      </c>
      <c r="B4310" s="814"/>
      <c r="C4310" s="814"/>
      <c r="D4310" s="814"/>
      <c r="E4310" s="814"/>
      <c r="F4310" s="814"/>
      <c r="G4310" s="814"/>
      <c r="H4310" s="814"/>
      <c r="I4310" s="814"/>
      <c r="J4310" s="814"/>
      <c r="K4310" s="814"/>
      <c r="L4310" s="814"/>
      <c r="M4310" s="814"/>
      <c r="N4310" s="814"/>
      <c r="O4310" s="579">
        <f t="shared" si="344"/>
        <v>0</v>
      </c>
      <c r="P4310" s="585" t="e">
        <f t="shared" si="345"/>
        <v>#N/A</v>
      </c>
      <c r="Q4310" s="585"/>
      <c r="R4310" s="585"/>
      <c r="S4310" s="814"/>
      <c r="T4310" s="814"/>
      <c r="U4310" s="814"/>
      <c r="V4310" s="814"/>
    </row>
    <row r="4311" spans="1:22" ht="15.75" hidden="1" customHeight="1" thickBot="1" x14ac:dyDescent="0.25">
      <c r="A4311" s="580" t="str">
        <f t="shared" si="346"/>
        <v/>
      </c>
      <c r="B4311" s="814"/>
      <c r="C4311" s="814"/>
      <c r="D4311" s="814"/>
      <c r="E4311" s="814"/>
      <c r="F4311" s="814"/>
      <c r="G4311" s="814"/>
      <c r="H4311" s="814"/>
      <c r="I4311" s="814"/>
      <c r="J4311" s="814"/>
      <c r="K4311" s="814"/>
      <c r="L4311" s="814"/>
      <c r="M4311" s="814"/>
      <c r="N4311" s="814"/>
      <c r="O4311" s="579">
        <f t="shared" si="344"/>
        <v>0</v>
      </c>
      <c r="P4311" s="585" t="e">
        <f t="shared" si="345"/>
        <v>#N/A</v>
      </c>
      <c r="Q4311" s="585"/>
      <c r="R4311" s="585"/>
      <c r="S4311" s="814"/>
      <c r="T4311" s="814"/>
      <c r="U4311" s="814"/>
      <c r="V4311" s="814"/>
    </row>
    <row r="4312" spans="1:22" ht="15.75" hidden="1" customHeight="1" thickBot="1" x14ac:dyDescent="0.25">
      <c r="A4312" s="580" t="str">
        <f t="shared" si="346"/>
        <v/>
      </c>
      <c r="B4312" s="814"/>
      <c r="C4312" s="814"/>
      <c r="D4312" s="814"/>
      <c r="E4312" s="814"/>
      <c r="F4312" s="814"/>
      <c r="G4312" s="814"/>
      <c r="H4312" s="814"/>
      <c r="I4312" s="814"/>
      <c r="J4312" s="814"/>
      <c r="K4312" s="814"/>
      <c r="L4312" s="814"/>
      <c r="M4312" s="814"/>
      <c r="N4312" s="814"/>
      <c r="O4312" s="579">
        <f t="shared" si="344"/>
        <v>0</v>
      </c>
      <c r="P4312" s="585" t="e">
        <f t="shared" si="345"/>
        <v>#N/A</v>
      </c>
      <c r="Q4312" s="585"/>
      <c r="R4312" s="585"/>
      <c r="S4312" s="814"/>
      <c r="T4312" s="814"/>
      <c r="U4312" s="814"/>
      <c r="V4312" s="814"/>
    </row>
    <row r="4313" spans="1:22" ht="15.75" hidden="1" customHeight="1" thickBot="1" x14ac:dyDescent="0.25">
      <c r="A4313" s="580" t="str">
        <f t="shared" si="346"/>
        <v/>
      </c>
      <c r="B4313" s="814"/>
      <c r="C4313" s="814"/>
      <c r="D4313" s="814"/>
      <c r="E4313" s="814"/>
      <c r="F4313" s="814"/>
      <c r="G4313" s="814"/>
      <c r="H4313" s="814"/>
      <c r="I4313" s="814"/>
      <c r="J4313" s="814"/>
      <c r="K4313" s="814"/>
      <c r="L4313" s="814"/>
      <c r="M4313" s="814"/>
      <c r="N4313" s="814"/>
      <c r="O4313" s="579">
        <f t="shared" si="344"/>
        <v>0</v>
      </c>
      <c r="P4313" s="585" t="e">
        <f t="shared" si="345"/>
        <v>#N/A</v>
      </c>
      <c r="Q4313" s="585"/>
      <c r="R4313" s="585"/>
      <c r="S4313" s="814"/>
      <c r="T4313" s="814"/>
      <c r="U4313" s="814"/>
      <c r="V4313" s="814"/>
    </row>
    <row r="4314" spans="1:22" ht="15.75" hidden="1" customHeight="1" thickBot="1" x14ac:dyDescent="0.25">
      <c r="A4314" s="580" t="str">
        <f t="shared" si="346"/>
        <v/>
      </c>
      <c r="B4314" s="814"/>
      <c r="C4314" s="814"/>
      <c r="D4314" s="814"/>
      <c r="E4314" s="814"/>
      <c r="F4314" s="814"/>
      <c r="G4314" s="814"/>
      <c r="H4314" s="814"/>
      <c r="I4314" s="814"/>
      <c r="J4314" s="814"/>
      <c r="K4314" s="814"/>
      <c r="L4314" s="814"/>
      <c r="M4314" s="814"/>
      <c r="N4314" s="814"/>
      <c r="O4314" s="579">
        <f t="shared" si="344"/>
        <v>0</v>
      </c>
      <c r="P4314" s="585" t="e">
        <f t="shared" si="345"/>
        <v>#N/A</v>
      </c>
      <c r="Q4314" s="585"/>
      <c r="R4314" s="585"/>
      <c r="S4314" s="814"/>
      <c r="T4314" s="814"/>
      <c r="U4314" s="814"/>
      <c r="V4314" s="814"/>
    </row>
    <row r="4315" spans="1:22" ht="15.75" hidden="1" customHeight="1" thickBot="1" x14ac:dyDescent="0.25">
      <c r="A4315" s="580" t="str">
        <f t="shared" si="346"/>
        <v/>
      </c>
      <c r="B4315" s="814"/>
      <c r="C4315" s="814"/>
      <c r="D4315" s="814"/>
      <c r="E4315" s="814"/>
      <c r="F4315" s="814"/>
      <c r="G4315" s="814"/>
      <c r="H4315" s="814"/>
      <c r="I4315" s="814"/>
      <c r="J4315" s="814"/>
      <c r="K4315" s="814"/>
      <c r="L4315" s="814"/>
      <c r="M4315" s="814"/>
      <c r="N4315" s="814"/>
      <c r="O4315" s="579">
        <f t="shared" si="344"/>
        <v>0</v>
      </c>
      <c r="P4315" s="585" t="e">
        <f t="shared" si="345"/>
        <v>#N/A</v>
      </c>
      <c r="Q4315" s="585"/>
      <c r="R4315" s="585"/>
      <c r="S4315" s="814"/>
      <c r="T4315" s="814"/>
      <c r="U4315" s="814"/>
      <c r="V4315" s="814"/>
    </row>
    <row r="4316" spans="1:22" ht="15.75" hidden="1" customHeight="1" thickBot="1" x14ac:dyDescent="0.25">
      <c r="A4316" s="580" t="str">
        <f t="shared" si="346"/>
        <v/>
      </c>
      <c r="B4316" s="814"/>
      <c r="C4316" s="814"/>
      <c r="D4316" s="814"/>
      <c r="E4316" s="814"/>
      <c r="F4316" s="814"/>
      <c r="G4316" s="814"/>
      <c r="H4316" s="814"/>
      <c r="I4316" s="814"/>
      <c r="J4316" s="814"/>
      <c r="K4316" s="814"/>
      <c r="L4316" s="814"/>
      <c r="M4316" s="814"/>
      <c r="N4316" s="814"/>
      <c r="O4316" s="579">
        <f t="shared" si="344"/>
        <v>0</v>
      </c>
      <c r="P4316" s="585" t="e">
        <f t="shared" si="345"/>
        <v>#N/A</v>
      </c>
      <c r="Q4316" s="585"/>
      <c r="R4316" s="585"/>
      <c r="S4316" s="814"/>
      <c r="T4316" s="814"/>
      <c r="U4316" s="814"/>
      <c r="V4316" s="814"/>
    </row>
    <row r="4317" spans="1:22" ht="15.75" hidden="1" customHeight="1" thickBot="1" x14ac:dyDescent="0.25">
      <c r="A4317" s="580" t="str">
        <f t="shared" si="346"/>
        <v/>
      </c>
      <c r="B4317" s="814"/>
      <c r="C4317" s="814"/>
      <c r="D4317" s="814"/>
      <c r="E4317" s="814"/>
      <c r="F4317" s="814"/>
      <c r="G4317" s="814"/>
      <c r="H4317" s="814"/>
      <c r="I4317" s="814"/>
      <c r="J4317" s="814"/>
      <c r="K4317" s="814"/>
      <c r="L4317" s="814"/>
      <c r="M4317" s="814"/>
      <c r="N4317" s="814"/>
      <c r="O4317" s="579">
        <f t="shared" si="344"/>
        <v>0</v>
      </c>
      <c r="P4317" s="585" t="e">
        <f t="shared" si="345"/>
        <v>#N/A</v>
      </c>
      <c r="Q4317" s="585"/>
      <c r="R4317" s="585"/>
      <c r="S4317" s="814"/>
      <c r="T4317" s="814"/>
      <c r="U4317" s="814"/>
      <c r="V4317" s="814"/>
    </row>
    <row r="4318" spans="1:22" ht="15.75" hidden="1" customHeight="1" thickBot="1" x14ac:dyDescent="0.25">
      <c r="A4318" s="580" t="str">
        <f t="shared" si="346"/>
        <v/>
      </c>
      <c r="B4318" s="814"/>
      <c r="C4318" s="814"/>
      <c r="D4318" s="814"/>
      <c r="E4318" s="814"/>
      <c r="F4318" s="814"/>
      <c r="G4318" s="814"/>
      <c r="H4318" s="814"/>
      <c r="I4318" s="814"/>
      <c r="J4318" s="814"/>
      <c r="K4318" s="814"/>
      <c r="L4318" s="814"/>
      <c r="M4318" s="814"/>
      <c r="N4318" s="814"/>
      <c r="O4318" s="579">
        <f t="shared" si="344"/>
        <v>0</v>
      </c>
      <c r="P4318" s="585" t="e">
        <f t="shared" si="345"/>
        <v>#N/A</v>
      </c>
      <c r="Q4318" s="585"/>
      <c r="R4318" s="585"/>
      <c r="S4318" s="814"/>
      <c r="T4318" s="814"/>
      <c r="U4318" s="814"/>
      <c r="V4318" s="814"/>
    </row>
    <row r="4319" spans="1:22" ht="15.75" hidden="1" customHeight="1" thickBot="1" x14ac:dyDescent="0.25">
      <c r="A4319" s="580" t="str">
        <f t="shared" si="346"/>
        <v/>
      </c>
      <c r="B4319" s="814"/>
      <c r="C4319" s="814"/>
      <c r="D4319" s="814"/>
      <c r="E4319" s="814"/>
      <c r="F4319" s="814"/>
      <c r="G4319" s="814"/>
      <c r="H4319" s="814"/>
      <c r="I4319" s="814"/>
      <c r="J4319" s="814"/>
      <c r="K4319" s="814"/>
      <c r="L4319" s="814"/>
      <c r="M4319" s="814"/>
      <c r="N4319" s="814"/>
      <c r="O4319" s="579">
        <f t="shared" si="344"/>
        <v>0</v>
      </c>
      <c r="P4319" s="585" t="e">
        <f t="shared" si="345"/>
        <v>#N/A</v>
      </c>
      <c r="Q4319" s="585"/>
      <c r="R4319" s="585"/>
      <c r="S4319" s="814"/>
      <c r="T4319" s="814"/>
      <c r="U4319" s="814"/>
      <c r="V4319" s="814"/>
    </row>
    <row r="4320" spans="1:22" ht="15.75" hidden="1" customHeight="1" thickBot="1" x14ac:dyDescent="0.25">
      <c r="A4320" s="580" t="str">
        <f t="shared" si="346"/>
        <v/>
      </c>
      <c r="B4320" s="814"/>
      <c r="C4320" s="814"/>
      <c r="D4320" s="814"/>
      <c r="E4320" s="814"/>
      <c r="F4320" s="814"/>
      <c r="G4320" s="814"/>
      <c r="H4320" s="814"/>
      <c r="I4320" s="814"/>
      <c r="J4320" s="814"/>
      <c r="K4320" s="814"/>
      <c r="L4320" s="814"/>
      <c r="M4320" s="814"/>
      <c r="N4320" s="814"/>
      <c r="O4320" s="579">
        <f t="shared" si="344"/>
        <v>0</v>
      </c>
      <c r="P4320" s="585" t="e">
        <f t="shared" si="345"/>
        <v>#N/A</v>
      </c>
      <c r="Q4320" s="585"/>
      <c r="R4320" s="585"/>
      <c r="S4320" s="814"/>
      <c r="T4320" s="814"/>
      <c r="U4320" s="814"/>
      <c r="V4320" s="814"/>
    </row>
    <row r="4321" spans="1:22" ht="15.75" hidden="1" customHeight="1" thickBot="1" x14ac:dyDescent="0.25">
      <c r="A4321" s="580" t="str">
        <f t="shared" si="346"/>
        <v/>
      </c>
      <c r="B4321" s="814"/>
      <c r="C4321" s="814"/>
      <c r="D4321" s="814"/>
      <c r="E4321" s="814"/>
      <c r="F4321" s="814"/>
      <c r="G4321" s="814"/>
      <c r="H4321" s="814"/>
      <c r="I4321" s="814"/>
      <c r="J4321" s="814"/>
      <c r="K4321" s="814"/>
      <c r="L4321" s="814"/>
      <c r="M4321" s="814"/>
      <c r="N4321" s="814"/>
      <c r="O4321" s="579">
        <f t="shared" si="344"/>
        <v>0</v>
      </c>
      <c r="P4321" s="585" t="e">
        <f t="shared" si="345"/>
        <v>#N/A</v>
      </c>
      <c r="Q4321" s="585"/>
      <c r="R4321" s="585"/>
      <c r="S4321" s="814"/>
      <c r="T4321" s="814"/>
      <c r="U4321" s="814"/>
      <c r="V4321" s="814"/>
    </row>
    <row r="4322" spans="1:22" ht="15.75" hidden="1" customHeight="1" thickBot="1" x14ac:dyDescent="0.25">
      <c r="A4322" s="580" t="str">
        <f t="shared" si="346"/>
        <v/>
      </c>
      <c r="B4322" s="814"/>
      <c r="C4322" s="814"/>
      <c r="D4322" s="814"/>
      <c r="E4322" s="814"/>
      <c r="F4322" s="814"/>
      <c r="G4322" s="814"/>
      <c r="H4322" s="814"/>
      <c r="I4322" s="814"/>
      <c r="J4322" s="814"/>
      <c r="K4322" s="814"/>
      <c r="L4322" s="814"/>
      <c r="M4322" s="814"/>
      <c r="N4322" s="814"/>
      <c r="O4322" s="579">
        <f t="shared" si="344"/>
        <v>0</v>
      </c>
      <c r="P4322" s="585" t="e">
        <f t="shared" si="345"/>
        <v>#N/A</v>
      </c>
      <c r="Q4322" s="585"/>
      <c r="R4322" s="585"/>
      <c r="S4322" s="814"/>
      <c r="T4322" s="814"/>
      <c r="U4322" s="814"/>
      <c r="V4322" s="814"/>
    </row>
    <row r="4323" spans="1:22" ht="15.75" hidden="1" customHeight="1" thickBot="1" x14ac:dyDescent="0.25">
      <c r="A4323" s="580" t="str">
        <f t="shared" si="346"/>
        <v/>
      </c>
      <c r="B4323" s="814"/>
      <c r="C4323" s="814"/>
      <c r="D4323" s="814"/>
      <c r="E4323" s="814"/>
      <c r="F4323" s="814"/>
      <c r="G4323" s="814"/>
      <c r="H4323" s="814"/>
      <c r="I4323" s="814"/>
      <c r="J4323" s="814"/>
      <c r="K4323" s="814"/>
      <c r="L4323" s="814"/>
      <c r="M4323" s="814"/>
      <c r="N4323" s="814"/>
      <c r="O4323" s="579">
        <f t="shared" si="344"/>
        <v>0</v>
      </c>
      <c r="P4323" s="585" t="e">
        <f t="shared" si="345"/>
        <v>#N/A</v>
      </c>
      <c r="Q4323" s="585"/>
      <c r="R4323" s="585"/>
      <c r="S4323" s="814"/>
      <c r="T4323" s="814"/>
      <c r="U4323" s="814"/>
      <c r="V4323" s="814"/>
    </row>
    <row r="4324" spans="1:22" ht="15.75" hidden="1" customHeight="1" thickBot="1" x14ac:dyDescent="0.25">
      <c r="A4324" s="580" t="str">
        <f t="shared" si="346"/>
        <v/>
      </c>
      <c r="B4324" s="814"/>
      <c r="C4324" s="814"/>
      <c r="D4324" s="814"/>
      <c r="E4324" s="814"/>
      <c r="F4324" s="814"/>
      <c r="G4324" s="814"/>
      <c r="H4324" s="814"/>
      <c r="I4324" s="814"/>
      <c r="J4324" s="814"/>
      <c r="K4324" s="814"/>
      <c r="L4324" s="814"/>
      <c r="M4324" s="814"/>
      <c r="N4324" s="814"/>
      <c r="O4324" s="579">
        <f t="shared" si="344"/>
        <v>0</v>
      </c>
      <c r="P4324" s="585" t="e">
        <f t="shared" si="345"/>
        <v>#N/A</v>
      </c>
      <c r="Q4324" s="585"/>
      <c r="R4324" s="585"/>
      <c r="S4324" s="814"/>
      <c r="T4324" s="814"/>
      <c r="U4324" s="814"/>
      <c r="V4324" s="814"/>
    </row>
    <row r="4325" spans="1:22" ht="15.75" hidden="1" customHeight="1" thickBot="1" x14ac:dyDescent="0.25">
      <c r="A4325" s="580" t="str">
        <f t="shared" si="346"/>
        <v/>
      </c>
      <c r="B4325" s="814"/>
      <c r="C4325" s="814"/>
      <c r="D4325" s="814"/>
      <c r="E4325" s="814"/>
      <c r="F4325" s="814"/>
      <c r="G4325" s="814"/>
      <c r="H4325" s="814"/>
      <c r="I4325" s="814"/>
      <c r="J4325" s="814"/>
      <c r="K4325" s="814"/>
      <c r="L4325" s="814"/>
      <c r="M4325" s="814"/>
      <c r="N4325" s="814"/>
      <c r="O4325" s="579">
        <f t="shared" si="344"/>
        <v>0</v>
      </c>
      <c r="P4325" s="585" t="e">
        <f t="shared" si="345"/>
        <v>#N/A</v>
      </c>
      <c r="Q4325" s="585"/>
      <c r="R4325" s="585"/>
      <c r="S4325" s="814"/>
      <c r="T4325" s="814"/>
      <c r="U4325" s="814"/>
      <c r="V4325" s="814"/>
    </row>
    <row r="4326" spans="1:22" ht="15.75" hidden="1" customHeight="1" thickBot="1" x14ac:dyDescent="0.25">
      <c r="A4326" s="580" t="str">
        <f t="shared" si="346"/>
        <v/>
      </c>
      <c r="B4326" s="814"/>
      <c r="C4326" s="814"/>
      <c r="D4326" s="814"/>
      <c r="E4326" s="814"/>
      <c r="F4326" s="814"/>
      <c r="G4326" s="814"/>
      <c r="H4326" s="814"/>
      <c r="I4326" s="814"/>
      <c r="J4326" s="814"/>
      <c r="K4326" s="814"/>
      <c r="L4326" s="814"/>
      <c r="M4326" s="814"/>
      <c r="N4326" s="814"/>
      <c r="O4326" s="579">
        <f t="shared" si="344"/>
        <v>0</v>
      </c>
      <c r="P4326" s="585" t="e">
        <f t="shared" si="345"/>
        <v>#N/A</v>
      </c>
      <c r="Q4326" s="585"/>
      <c r="R4326" s="585"/>
      <c r="S4326" s="814"/>
      <c r="T4326" s="814"/>
      <c r="U4326" s="814"/>
      <c r="V4326" s="814"/>
    </row>
    <row r="4327" spans="1:22" ht="15.75" hidden="1" customHeight="1" thickBot="1" x14ac:dyDescent="0.25">
      <c r="A4327" s="580" t="str">
        <f t="shared" si="346"/>
        <v/>
      </c>
      <c r="B4327" s="814"/>
      <c r="C4327" s="814"/>
      <c r="D4327" s="814"/>
      <c r="E4327" s="814"/>
      <c r="F4327" s="814"/>
      <c r="G4327" s="814"/>
      <c r="H4327" s="814"/>
      <c r="I4327" s="814"/>
      <c r="J4327" s="814"/>
      <c r="K4327" s="814"/>
      <c r="L4327" s="814"/>
      <c r="M4327" s="814"/>
      <c r="N4327" s="814"/>
      <c r="O4327" s="579">
        <f t="shared" si="344"/>
        <v>0</v>
      </c>
      <c r="P4327" s="585" t="e">
        <f t="shared" si="345"/>
        <v>#N/A</v>
      </c>
      <c r="Q4327" s="585"/>
      <c r="R4327" s="585"/>
      <c r="S4327" s="814"/>
      <c r="T4327" s="814"/>
      <c r="U4327" s="814"/>
      <c r="V4327" s="814"/>
    </row>
    <row r="4328" spans="1:22" ht="15.75" hidden="1" customHeight="1" thickBot="1" x14ac:dyDescent="0.25">
      <c r="A4328" s="580" t="str">
        <f t="shared" si="346"/>
        <v/>
      </c>
      <c r="B4328" s="814"/>
      <c r="C4328" s="814"/>
      <c r="D4328" s="814"/>
      <c r="E4328" s="814"/>
      <c r="F4328" s="814"/>
      <c r="G4328" s="814"/>
      <c r="H4328" s="814"/>
      <c r="I4328" s="814"/>
      <c r="J4328" s="814"/>
      <c r="K4328" s="814"/>
      <c r="L4328" s="814"/>
      <c r="M4328" s="814"/>
      <c r="N4328" s="814"/>
      <c r="O4328" s="579">
        <f t="shared" si="344"/>
        <v>0</v>
      </c>
      <c r="P4328" s="585" t="e">
        <f t="shared" si="345"/>
        <v>#N/A</v>
      </c>
      <c r="Q4328" s="585"/>
      <c r="R4328" s="585"/>
      <c r="S4328" s="814"/>
      <c r="T4328" s="814"/>
      <c r="U4328" s="814"/>
      <c r="V4328" s="814"/>
    </row>
    <row r="4329" spans="1:22" ht="15.75" hidden="1" customHeight="1" thickBot="1" x14ac:dyDescent="0.25">
      <c r="A4329" s="580" t="str">
        <f t="shared" si="346"/>
        <v/>
      </c>
      <c r="B4329" s="814"/>
      <c r="C4329" s="814"/>
      <c r="D4329" s="814"/>
      <c r="E4329" s="814"/>
      <c r="F4329" s="814"/>
      <c r="G4329" s="814"/>
      <c r="H4329" s="814"/>
      <c r="I4329" s="814"/>
      <c r="J4329" s="814"/>
      <c r="K4329" s="814"/>
      <c r="L4329" s="814"/>
      <c r="M4329" s="814"/>
      <c r="N4329" s="814"/>
      <c r="O4329" s="579">
        <f t="shared" si="344"/>
        <v>0</v>
      </c>
      <c r="P4329" s="585" t="e">
        <f t="shared" si="345"/>
        <v>#N/A</v>
      </c>
      <c r="Q4329" s="585"/>
      <c r="R4329" s="585"/>
      <c r="S4329" s="814"/>
      <c r="T4329" s="814"/>
      <c r="U4329" s="814"/>
      <c r="V4329" s="814"/>
    </row>
    <row r="4330" spans="1:22" ht="15.75" hidden="1" customHeight="1" thickBot="1" x14ac:dyDescent="0.25">
      <c r="A4330" s="580" t="str">
        <f t="shared" si="346"/>
        <v/>
      </c>
      <c r="B4330" s="814"/>
      <c r="C4330" s="814"/>
      <c r="D4330" s="814"/>
      <c r="E4330" s="814"/>
      <c r="F4330" s="814"/>
      <c r="G4330" s="814"/>
      <c r="H4330" s="814"/>
      <c r="I4330" s="814"/>
      <c r="J4330" s="814"/>
      <c r="K4330" s="814"/>
      <c r="L4330" s="814"/>
      <c r="M4330" s="814"/>
      <c r="N4330" s="814"/>
      <c r="O4330" s="579">
        <f t="shared" si="344"/>
        <v>0</v>
      </c>
      <c r="P4330" s="585" t="e">
        <f t="shared" si="345"/>
        <v>#N/A</v>
      </c>
      <c r="Q4330" s="585"/>
      <c r="R4330" s="585"/>
      <c r="S4330" s="814"/>
      <c r="T4330" s="814"/>
      <c r="U4330" s="814"/>
      <c r="V4330" s="814"/>
    </row>
    <row r="4331" spans="1:22" ht="15.75" hidden="1" customHeight="1" thickBot="1" x14ac:dyDescent="0.25">
      <c r="A4331" s="580" t="str">
        <f t="shared" si="346"/>
        <v/>
      </c>
      <c r="B4331" s="814"/>
      <c r="C4331" s="814"/>
      <c r="D4331" s="814"/>
      <c r="E4331" s="814"/>
      <c r="F4331" s="814"/>
      <c r="G4331" s="814"/>
      <c r="H4331" s="814"/>
      <c r="I4331" s="814"/>
      <c r="J4331" s="814"/>
      <c r="K4331" s="814"/>
      <c r="L4331" s="814"/>
      <c r="M4331" s="814"/>
      <c r="N4331" s="814"/>
      <c r="O4331" s="579">
        <f t="shared" si="344"/>
        <v>0</v>
      </c>
      <c r="P4331" s="585" t="e">
        <f t="shared" si="345"/>
        <v>#N/A</v>
      </c>
      <c r="Q4331" s="585"/>
      <c r="R4331" s="585"/>
      <c r="S4331" s="814"/>
      <c r="T4331" s="814"/>
      <c r="U4331" s="814"/>
      <c r="V4331" s="814"/>
    </row>
    <row r="4332" spans="1:22" ht="15.75" hidden="1" customHeight="1" thickBot="1" x14ac:dyDescent="0.25">
      <c r="A4332" s="580" t="str">
        <f t="shared" si="346"/>
        <v/>
      </c>
      <c r="B4332" s="814"/>
      <c r="C4332" s="814"/>
      <c r="D4332" s="814"/>
      <c r="E4332" s="814"/>
      <c r="F4332" s="814"/>
      <c r="G4332" s="814"/>
      <c r="H4332" s="814"/>
      <c r="I4332" s="814"/>
      <c r="J4332" s="814"/>
      <c r="K4332" s="814"/>
      <c r="L4332" s="814"/>
      <c r="M4332" s="814"/>
      <c r="N4332" s="814"/>
      <c r="O4332" s="579">
        <f t="shared" si="344"/>
        <v>0</v>
      </c>
      <c r="P4332" s="585" t="e">
        <f t="shared" si="345"/>
        <v>#N/A</v>
      </c>
      <c r="Q4332" s="585"/>
      <c r="R4332" s="585"/>
      <c r="S4332" s="814"/>
      <c r="T4332" s="814"/>
      <c r="U4332" s="814"/>
      <c r="V4332" s="814"/>
    </row>
    <row r="4333" spans="1:22" ht="15.75" hidden="1" customHeight="1" thickBot="1" x14ac:dyDescent="0.25">
      <c r="A4333" s="580" t="str">
        <f t="shared" si="346"/>
        <v/>
      </c>
      <c r="B4333" s="814"/>
      <c r="C4333" s="814"/>
      <c r="D4333" s="814"/>
      <c r="E4333" s="814"/>
      <c r="F4333" s="814"/>
      <c r="G4333" s="814"/>
      <c r="H4333" s="814"/>
      <c r="I4333" s="814"/>
      <c r="J4333" s="814"/>
      <c r="K4333" s="814"/>
      <c r="L4333" s="814"/>
      <c r="M4333" s="814"/>
      <c r="N4333" s="814"/>
      <c r="O4333" s="579">
        <f t="shared" si="344"/>
        <v>0</v>
      </c>
      <c r="P4333" s="585" t="e">
        <f t="shared" si="345"/>
        <v>#N/A</v>
      </c>
      <c r="Q4333" s="585"/>
      <c r="R4333" s="585"/>
      <c r="S4333" s="814"/>
      <c r="T4333" s="814"/>
      <c r="U4333" s="814"/>
      <c r="V4333" s="814"/>
    </row>
    <row r="4334" spans="1:22" ht="15.75" hidden="1" customHeight="1" thickBot="1" x14ac:dyDescent="0.25">
      <c r="A4334" s="580" t="str">
        <f t="shared" si="346"/>
        <v/>
      </c>
      <c r="B4334" s="814"/>
      <c r="C4334" s="814"/>
      <c r="D4334" s="814"/>
      <c r="E4334" s="814"/>
      <c r="F4334" s="814"/>
      <c r="G4334" s="814"/>
      <c r="H4334" s="814"/>
      <c r="I4334" s="814"/>
      <c r="J4334" s="814"/>
      <c r="K4334" s="814"/>
      <c r="L4334" s="814"/>
      <c r="M4334" s="814"/>
      <c r="N4334" s="814"/>
      <c r="O4334" s="579">
        <f t="shared" si="344"/>
        <v>0</v>
      </c>
      <c r="P4334" s="585" t="e">
        <f t="shared" si="345"/>
        <v>#N/A</v>
      </c>
      <c r="Q4334" s="585"/>
      <c r="R4334" s="585"/>
      <c r="S4334" s="814"/>
      <c r="T4334" s="814"/>
      <c r="U4334" s="814"/>
      <c r="V4334" s="814"/>
    </row>
    <row r="4335" spans="1:22" ht="15.75" hidden="1" customHeight="1" thickBot="1" x14ac:dyDescent="0.25">
      <c r="A4335" s="580" t="str">
        <f t="shared" si="346"/>
        <v/>
      </c>
      <c r="B4335" s="814"/>
      <c r="C4335" s="814"/>
      <c r="D4335" s="814"/>
      <c r="E4335" s="814"/>
      <c r="F4335" s="814"/>
      <c r="G4335" s="814"/>
      <c r="H4335" s="814"/>
      <c r="I4335" s="814"/>
      <c r="J4335" s="814"/>
      <c r="K4335" s="814"/>
      <c r="L4335" s="814"/>
      <c r="M4335" s="814"/>
      <c r="N4335" s="814"/>
      <c r="O4335" s="579">
        <f t="shared" si="344"/>
        <v>0</v>
      </c>
      <c r="P4335" s="585" t="e">
        <f t="shared" si="345"/>
        <v>#N/A</v>
      </c>
      <c r="Q4335" s="585"/>
      <c r="R4335" s="585"/>
      <c r="S4335" s="814"/>
      <c r="T4335" s="814"/>
      <c r="U4335" s="814"/>
      <c r="V4335" s="814"/>
    </row>
    <row r="4336" spans="1:22" ht="15.75" hidden="1" customHeight="1" thickBot="1" x14ac:dyDescent="0.25">
      <c r="A4336" s="580" t="str">
        <f t="shared" si="346"/>
        <v/>
      </c>
      <c r="B4336" s="814"/>
      <c r="C4336" s="814"/>
      <c r="D4336" s="814"/>
      <c r="E4336" s="814"/>
      <c r="F4336" s="814"/>
      <c r="G4336" s="814"/>
      <c r="H4336" s="814"/>
      <c r="I4336" s="814"/>
      <c r="J4336" s="814"/>
      <c r="K4336" s="814"/>
      <c r="L4336" s="814"/>
      <c r="M4336" s="814"/>
      <c r="N4336" s="814"/>
      <c r="O4336" s="579">
        <f t="shared" si="344"/>
        <v>0</v>
      </c>
      <c r="P4336" s="585" t="e">
        <f t="shared" si="345"/>
        <v>#N/A</v>
      </c>
      <c r="Q4336" s="585"/>
      <c r="R4336" s="585"/>
      <c r="S4336" s="814"/>
      <c r="T4336" s="814"/>
      <c r="U4336" s="814"/>
      <c r="V4336" s="814"/>
    </row>
    <row r="4337" spans="1:22" ht="15.75" hidden="1" customHeight="1" thickBot="1" x14ac:dyDescent="0.25">
      <c r="A4337" s="580" t="str">
        <f t="shared" si="346"/>
        <v/>
      </c>
      <c r="B4337" s="814"/>
      <c r="C4337" s="814"/>
      <c r="D4337" s="814"/>
      <c r="E4337" s="814"/>
      <c r="F4337" s="814"/>
      <c r="G4337" s="814"/>
      <c r="H4337" s="814"/>
      <c r="I4337" s="814"/>
      <c r="J4337" s="814"/>
      <c r="K4337" s="814"/>
      <c r="L4337" s="814"/>
      <c r="M4337" s="814"/>
      <c r="N4337" s="814"/>
      <c r="O4337" s="579">
        <f t="shared" si="344"/>
        <v>0</v>
      </c>
      <c r="P4337" s="585" t="e">
        <f t="shared" si="345"/>
        <v>#N/A</v>
      </c>
      <c r="Q4337" s="585"/>
      <c r="R4337" s="585"/>
      <c r="S4337" s="814"/>
      <c r="T4337" s="814"/>
      <c r="U4337" s="814"/>
      <c r="V4337" s="814"/>
    </row>
    <row r="4338" spans="1:22" ht="15.75" hidden="1" customHeight="1" thickBot="1" x14ac:dyDescent="0.25">
      <c r="A4338" s="580" t="str">
        <f t="shared" si="346"/>
        <v/>
      </c>
      <c r="B4338" s="814"/>
      <c r="C4338" s="814"/>
      <c r="D4338" s="814"/>
      <c r="E4338" s="814"/>
      <c r="F4338" s="814"/>
      <c r="G4338" s="814"/>
      <c r="H4338" s="814"/>
      <c r="I4338" s="814"/>
      <c r="J4338" s="814"/>
      <c r="K4338" s="814"/>
      <c r="L4338" s="814"/>
      <c r="M4338" s="814"/>
      <c r="N4338" s="814"/>
      <c r="O4338" s="579">
        <f t="shared" si="344"/>
        <v>0</v>
      </c>
      <c r="P4338" s="585" t="e">
        <f t="shared" si="345"/>
        <v>#N/A</v>
      </c>
      <c r="Q4338" s="585"/>
      <c r="R4338" s="585"/>
      <c r="S4338" s="814"/>
      <c r="T4338" s="814"/>
      <c r="U4338" s="814"/>
      <c r="V4338" s="814"/>
    </row>
    <row r="4339" spans="1:22" ht="15.75" hidden="1" customHeight="1" thickBot="1" x14ac:dyDescent="0.25">
      <c r="A4339" s="580" t="str">
        <f t="shared" si="346"/>
        <v/>
      </c>
      <c r="B4339" s="814"/>
      <c r="C4339" s="814"/>
      <c r="D4339" s="814"/>
      <c r="E4339" s="814"/>
      <c r="F4339" s="814"/>
      <c r="G4339" s="814"/>
      <c r="H4339" s="814"/>
      <c r="I4339" s="814"/>
      <c r="J4339" s="814"/>
      <c r="K4339" s="814"/>
      <c r="L4339" s="814"/>
      <c r="M4339" s="814"/>
      <c r="N4339" s="814"/>
      <c r="O4339" s="579">
        <f t="shared" ref="O4339:O4402" si="347">ROUNDUP(IF(N4339="PENDANT",(VLOOKUP(L4339,$E$2:$I$9,5,FALSE)*M4339)),0)</f>
        <v>0</v>
      </c>
      <c r="P4339" s="585" t="e">
        <f t="shared" ref="P4339:P4402" si="348">ROUNDUP(VLOOKUP(L4339,$E$2:$I$9,5,FALSE)*M4339,0)</f>
        <v>#N/A</v>
      </c>
      <c r="Q4339" s="585"/>
      <c r="R4339" s="585"/>
      <c r="S4339" s="814"/>
      <c r="T4339" s="814"/>
      <c r="U4339" s="814"/>
      <c r="V4339" s="814"/>
    </row>
    <row r="4340" spans="1:22" ht="15.75" hidden="1" customHeight="1" thickBot="1" x14ac:dyDescent="0.25">
      <c r="A4340" s="580" t="str">
        <f t="shared" si="346"/>
        <v/>
      </c>
      <c r="B4340" s="814"/>
      <c r="C4340" s="814"/>
      <c r="D4340" s="814"/>
      <c r="E4340" s="814"/>
      <c r="F4340" s="814"/>
      <c r="G4340" s="814"/>
      <c r="H4340" s="814"/>
      <c r="I4340" s="814"/>
      <c r="J4340" s="814"/>
      <c r="K4340" s="814"/>
      <c r="L4340" s="814"/>
      <c r="M4340" s="814"/>
      <c r="N4340" s="814"/>
      <c r="O4340" s="579">
        <f t="shared" si="347"/>
        <v>0</v>
      </c>
      <c r="P4340" s="585" t="e">
        <f t="shared" si="348"/>
        <v>#N/A</v>
      </c>
      <c r="Q4340" s="585"/>
      <c r="R4340" s="585"/>
      <c r="S4340" s="814"/>
      <c r="T4340" s="814"/>
      <c r="U4340" s="814"/>
      <c r="V4340" s="814"/>
    </row>
    <row r="4341" spans="1:22" ht="15.75" hidden="1" customHeight="1" thickBot="1" x14ac:dyDescent="0.25">
      <c r="A4341" s="580" t="str">
        <f t="shared" si="346"/>
        <v/>
      </c>
      <c r="B4341" s="814"/>
      <c r="C4341" s="814"/>
      <c r="D4341" s="814"/>
      <c r="E4341" s="814"/>
      <c r="F4341" s="814"/>
      <c r="G4341" s="814"/>
      <c r="H4341" s="814"/>
      <c r="I4341" s="814"/>
      <c r="J4341" s="814"/>
      <c r="K4341" s="814"/>
      <c r="L4341" s="814"/>
      <c r="M4341" s="814"/>
      <c r="N4341" s="814"/>
      <c r="O4341" s="579">
        <f t="shared" si="347"/>
        <v>0</v>
      </c>
      <c r="P4341" s="585" t="e">
        <f t="shared" si="348"/>
        <v>#N/A</v>
      </c>
      <c r="Q4341" s="585"/>
      <c r="R4341" s="585"/>
      <c r="S4341" s="814"/>
      <c r="T4341" s="814"/>
      <c r="U4341" s="814"/>
      <c r="V4341" s="814"/>
    </row>
    <row r="4342" spans="1:22" ht="15.75" hidden="1" customHeight="1" thickBot="1" x14ac:dyDescent="0.25">
      <c r="A4342" s="580" t="str">
        <f t="shared" si="346"/>
        <v/>
      </c>
      <c r="B4342" s="814"/>
      <c r="C4342" s="814"/>
      <c r="D4342" s="814"/>
      <c r="E4342" s="814"/>
      <c r="F4342" s="814"/>
      <c r="G4342" s="814"/>
      <c r="H4342" s="814"/>
      <c r="I4342" s="814"/>
      <c r="J4342" s="814"/>
      <c r="K4342" s="814"/>
      <c r="L4342" s="814"/>
      <c r="M4342" s="814"/>
      <c r="N4342" s="814"/>
      <c r="O4342" s="579">
        <f t="shared" si="347"/>
        <v>0</v>
      </c>
      <c r="P4342" s="585" t="e">
        <f t="shared" si="348"/>
        <v>#N/A</v>
      </c>
      <c r="Q4342" s="585"/>
      <c r="R4342" s="585"/>
      <c r="S4342" s="814"/>
      <c r="T4342" s="814"/>
      <c r="U4342" s="814"/>
      <c r="V4342" s="814"/>
    </row>
    <row r="4343" spans="1:22" ht="15.75" hidden="1" customHeight="1" thickBot="1" x14ac:dyDescent="0.25">
      <c r="A4343" s="580" t="str">
        <f t="shared" si="346"/>
        <v/>
      </c>
      <c r="B4343" s="814"/>
      <c r="C4343" s="814"/>
      <c r="D4343" s="814"/>
      <c r="E4343" s="814"/>
      <c r="F4343" s="814"/>
      <c r="G4343" s="814"/>
      <c r="H4343" s="814"/>
      <c r="I4343" s="814"/>
      <c r="J4343" s="814"/>
      <c r="K4343" s="814"/>
      <c r="L4343" s="814"/>
      <c r="M4343" s="814"/>
      <c r="N4343" s="814"/>
      <c r="O4343" s="579">
        <f t="shared" si="347"/>
        <v>0</v>
      </c>
      <c r="P4343" s="585" t="e">
        <f t="shared" si="348"/>
        <v>#N/A</v>
      </c>
      <c r="Q4343" s="585"/>
      <c r="R4343" s="585"/>
      <c r="S4343" s="814"/>
      <c r="T4343" s="814"/>
      <c r="U4343" s="814"/>
      <c r="V4343" s="814"/>
    </row>
    <row r="4344" spans="1:22" ht="15.75" hidden="1" customHeight="1" thickBot="1" x14ac:dyDescent="0.25">
      <c r="A4344" s="580" t="str">
        <f t="shared" si="346"/>
        <v/>
      </c>
      <c r="B4344" s="814"/>
      <c r="C4344" s="814"/>
      <c r="D4344" s="814"/>
      <c r="E4344" s="814"/>
      <c r="F4344" s="814"/>
      <c r="G4344" s="814"/>
      <c r="H4344" s="814"/>
      <c r="I4344" s="814"/>
      <c r="J4344" s="814"/>
      <c r="K4344" s="814"/>
      <c r="L4344" s="814"/>
      <c r="M4344" s="814"/>
      <c r="N4344" s="814"/>
      <c r="O4344" s="579">
        <f t="shared" si="347"/>
        <v>0</v>
      </c>
      <c r="P4344" s="585" t="e">
        <f t="shared" si="348"/>
        <v>#N/A</v>
      </c>
      <c r="Q4344" s="585"/>
      <c r="R4344" s="585"/>
      <c r="S4344" s="814"/>
      <c r="T4344" s="814"/>
      <c r="U4344" s="814"/>
      <c r="V4344" s="814"/>
    </row>
    <row r="4345" spans="1:22" ht="15.75" hidden="1" customHeight="1" thickBot="1" x14ac:dyDescent="0.25">
      <c r="A4345" s="580" t="str">
        <f t="shared" si="346"/>
        <v/>
      </c>
      <c r="B4345" s="814"/>
      <c r="C4345" s="814"/>
      <c r="D4345" s="814"/>
      <c r="E4345" s="814"/>
      <c r="F4345" s="814"/>
      <c r="G4345" s="814"/>
      <c r="H4345" s="814"/>
      <c r="I4345" s="814"/>
      <c r="J4345" s="814"/>
      <c r="K4345" s="814"/>
      <c r="L4345" s="814"/>
      <c r="M4345" s="814"/>
      <c r="N4345" s="814"/>
      <c r="O4345" s="579">
        <f t="shared" si="347"/>
        <v>0</v>
      </c>
      <c r="P4345" s="585" t="e">
        <f t="shared" si="348"/>
        <v>#N/A</v>
      </c>
      <c r="Q4345" s="585"/>
      <c r="R4345" s="585"/>
      <c r="S4345" s="814"/>
      <c r="T4345" s="814"/>
      <c r="U4345" s="814"/>
      <c r="V4345" s="814"/>
    </row>
    <row r="4346" spans="1:22" ht="15.75" hidden="1" customHeight="1" thickBot="1" x14ac:dyDescent="0.25">
      <c r="A4346" s="580" t="str">
        <f t="shared" ref="A4346:A4409" si="349">CONCATENATE(C4346,G4346)</f>
        <v/>
      </c>
      <c r="B4346" s="814"/>
      <c r="C4346" s="814"/>
      <c r="D4346" s="814"/>
      <c r="E4346" s="814"/>
      <c r="F4346" s="814"/>
      <c r="G4346" s="814"/>
      <c r="H4346" s="814"/>
      <c r="I4346" s="814"/>
      <c r="J4346" s="814"/>
      <c r="K4346" s="814"/>
      <c r="L4346" s="814"/>
      <c r="M4346" s="814"/>
      <c r="N4346" s="814"/>
      <c r="O4346" s="579">
        <f t="shared" si="347"/>
        <v>0</v>
      </c>
      <c r="P4346" s="585" t="e">
        <f t="shared" si="348"/>
        <v>#N/A</v>
      </c>
      <c r="Q4346" s="585"/>
      <c r="R4346" s="585"/>
      <c r="S4346" s="814"/>
      <c r="T4346" s="814"/>
      <c r="U4346" s="814"/>
      <c r="V4346" s="814"/>
    </row>
    <row r="4347" spans="1:22" ht="15.75" hidden="1" customHeight="1" thickBot="1" x14ac:dyDescent="0.25">
      <c r="A4347" s="580" t="str">
        <f t="shared" si="349"/>
        <v/>
      </c>
      <c r="B4347" s="814"/>
      <c r="C4347" s="814"/>
      <c r="D4347" s="814"/>
      <c r="E4347" s="814"/>
      <c r="F4347" s="814"/>
      <c r="G4347" s="814"/>
      <c r="H4347" s="814"/>
      <c r="I4347" s="814"/>
      <c r="J4347" s="814"/>
      <c r="K4347" s="814"/>
      <c r="L4347" s="814"/>
      <c r="M4347" s="814"/>
      <c r="N4347" s="814"/>
      <c r="O4347" s="579">
        <f t="shared" si="347"/>
        <v>0</v>
      </c>
      <c r="P4347" s="585" t="e">
        <f t="shared" si="348"/>
        <v>#N/A</v>
      </c>
      <c r="Q4347" s="585"/>
      <c r="R4347" s="585"/>
      <c r="S4347" s="814"/>
      <c r="T4347" s="814"/>
      <c r="U4347" s="814"/>
      <c r="V4347" s="814"/>
    </row>
    <row r="4348" spans="1:22" ht="15.75" hidden="1" customHeight="1" thickBot="1" x14ac:dyDescent="0.25">
      <c r="A4348" s="580" t="str">
        <f t="shared" si="349"/>
        <v/>
      </c>
      <c r="B4348" s="814"/>
      <c r="C4348" s="814"/>
      <c r="D4348" s="814"/>
      <c r="E4348" s="814"/>
      <c r="F4348" s="814"/>
      <c r="G4348" s="814"/>
      <c r="H4348" s="814"/>
      <c r="I4348" s="814"/>
      <c r="J4348" s="814"/>
      <c r="K4348" s="814"/>
      <c r="L4348" s="814"/>
      <c r="M4348" s="814"/>
      <c r="N4348" s="814"/>
      <c r="O4348" s="579">
        <f t="shared" si="347"/>
        <v>0</v>
      </c>
      <c r="P4348" s="585" t="e">
        <f t="shared" si="348"/>
        <v>#N/A</v>
      </c>
      <c r="Q4348" s="585"/>
      <c r="R4348" s="585"/>
      <c r="S4348" s="814"/>
      <c r="T4348" s="814"/>
      <c r="U4348" s="814"/>
      <c r="V4348" s="814"/>
    </row>
    <row r="4349" spans="1:22" ht="15.75" hidden="1" customHeight="1" thickBot="1" x14ac:dyDescent="0.25">
      <c r="A4349" s="580" t="str">
        <f t="shared" si="349"/>
        <v/>
      </c>
      <c r="B4349" s="814"/>
      <c r="C4349" s="814"/>
      <c r="D4349" s="814"/>
      <c r="E4349" s="814"/>
      <c r="F4349" s="814"/>
      <c r="G4349" s="814"/>
      <c r="H4349" s="814"/>
      <c r="I4349" s="814"/>
      <c r="J4349" s="814"/>
      <c r="K4349" s="814"/>
      <c r="L4349" s="814"/>
      <c r="M4349" s="814"/>
      <c r="N4349" s="814"/>
      <c r="O4349" s="579">
        <f t="shared" si="347"/>
        <v>0</v>
      </c>
      <c r="P4349" s="585" t="e">
        <f t="shared" si="348"/>
        <v>#N/A</v>
      </c>
      <c r="Q4349" s="585"/>
      <c r="R4349" s="585"/>
      <c r="S4349" s="814"/>
      <c r="T4349" s="814"/>
      <c r="U4349" s="814"/>
      <c r="V4349" s="814"/>
    </row>
    <row r="4350" spans="1:22" ht="15.75" hidden="1" customHeight="1" thickBot="1" x14ac:dyDescent="0.25">
      <c r="A4350" s="580" t="str">
        <f t="shared" si="349"/>
        <v/>
      </c>
      <c r="B4350" s="814"/>
      <c r="C4350" s="814"/>
      <c r="D4350" s="814"/>
      <c r="E4350" s="814"/>
      <c r="F4350" s="814"/>
      <c r="G4350" s="814"/>
      <c r="H4350" s="814"/>
      <c r="I4350" s="814"/>
      <c r="J4350" s="814"/>
      <c r="K4350" s="814"/>
      <c r="L4350" s="814"/>
      <c r="M4350" s="814"/>
      <c r="N4350" s="814"/>
      <c r="O4350" s="579">
        <f t="shared" si="347"/>
        <v>0</v>
      </c>
      <c r="P4350" s="585" t="e">
        <f t="shared" si="348"/>
        <v>#N/A</v>
      </c>
      <c r="Q4350" s="585"/>
      <c r="R4350" s="585"/>
      <c r="S4350" s="814"/>
      <c r="T4350" s="814"/>
      <c r="U4350" s="814"/>
      <c r="V4350" s="814"/>
    </row>
    <row r="4351" spans="1:22" ht="15.75" hidden="1" customHeight="1" thickBot="1" x14ac:dyDescent="0.25">
      <c r="A4351" s="580" t="str">
        <f t="shared" si="349"/>
        <v/>
      </c>
      <c r="B4351" s="814"/>
      <c r="C4351" s="814"/>
      <c r="D4351" s="814"/>
      <c r="E4351" s="814"/>
      <c r="F4351" s="814"/>
      <c r="G4351" s="814"/>
      <c r="H4351" s="814"/>
      <c r="I4351" s="814"/>
      <c r="J4351" s="814"/>
      <c r="K4351" s="814"/>
      <c r="L4351" s="814"/>
      <c r="M4351" s="814"/>
      <c r="N4351" s="814"/>
      <c r="O4351" s="579">
        <f t="shared" si="347"/>
        <v>0</v>
      </c>
      <c r="P4351" s="585" t="e">
        <f t="shared" si="348"/>
        <v>#N/A</v>
      </c>
      <c r="Q4351" s="585"/>
      <c r="R4351" s="585"/>
      <c r="S4351" s="814"/>
      <c r="T4351" s="814"/>
      <c r="U4351" s="814"/>
      <c r="V4351" s="814"/>
    </row>
    <row r="4352" spans="1:22" ht="15.75" hidden="1" customHeight="1" thickBot="1" x14ac:dyDescent="0.25">
      <c r="A4352" s="580" t="str">
        <f t="shared" si="349"/>
        <v/>
      </c>
      <c r="B4352" s="814"/>
      <c r="C4352" s="814"/>
      <c r="D4352" s="814"/>
      <c r="E4352" s="814"/>
      <c r="F4352" s="814"/>
      <c r="G4352" s="814"/>
      <c r="H4352" s="814"/>
      <c r="I4352" s="814"/>
      <c r="J4352" s="814"/>
      <c r="K4352" s="814"/>
      <c r="L4352" s="814"/>
      <c r="M4352" s="814"/>
      <c r="N4352" s="814"/>
      <c r="O4352" s="579">
        <f t="shared" si="347"/>
        <v>0</v>
      </c>
      <c r="P4352" s="585" t="e">
        <f t="shared" si="348"/>
        <v>#N/A</v>
      </c>
      <c r="Q4352" s="585"/>
      <c r="R4352" s="585"/>
      <c r="S4352" s="814"/>
      <c r="T4352" s="814"/>
      <c r="U4352" s="814"/>
      <c r="V4352" s="814"/>
    </row>
    <row r="4353" spans="1:22" ht="15.75" hidden="1" customHeight="1" thickBot="1" x14ac:dyDescent="0.25">
      <c r="A4353" s="580" t="str">
        <f t="shared" si="349"/>
        <v/>
      </c>
      <c r="B4353" s="814"/>
      <c r="C4353" s="814"/>
      <c r="D4353" s="814"/>
      <c r="E4353" s="814"/>
      <c r="F4353" s="814"/>
      <c r="G4353" s="814"/>
      <c r="H4353" s="814"/>
      <c r="I4353" s="814"/>
      <c r="J4353" s="814"/>
      <c r="K4353" s="814"/>
      <c r="L4353" s="814"/>
      <c r="M4353" s="814"/>
      <c r="N4353" s="814"/>
      <c r="O4353" s="579">
        <f t="shared" si="347"/>
        <v>0</v>
      </c>
      <c r="P4353" s="585" t="e">
        <f t="shared" si="348"/>
        <v>#N/A</v>
      </c>
      <c r="Q4353" s="585"/>
      <c r="R4353" s="585"/>
      <c r="S4353" s="814"/>
      <c r="T4353" s="814"/>
      <c r="U4353" s="814"/>
      <c r="V4353" s="814"/>
    </row>
    <row r="4354" spans="1:22" ht="15.75" hidden="1" customHeight="1" thickBot="1" x14ac:dyDescent="0.25">
      <c r="A4354" s="580" t="str">
        <f t="shared" si="349"/>
        <v/>
      </c>
      <c r="B4354" s="814"/>
      <c r="C4354" s="814"/>
      <c r="D4354" s="814"/>
      <c r="E4354" s="814"/>
      <c r="F4354" s="814"/>
      <c r="G4354" s="814"/>
      <c r="H4354" s="814"/>
      <c r="I4354" s="814"/>
      <c r="J4354" s="814"/>
      <c r="K4354" s="814"/>
      <c r="L4354" s="814"/>
      <c r="M4354" s="814"/>
      <c r="N4354" s="814"/>
      <c r="O4354" s="579">
        <f t="shared" si="347"/>
        <v>0</v>
      </c>
      <c r="P4354" s="585" t="e">
        <f t="shared" si="348"/>
        <v>#N/A</v>
      </c>
      <c r="Q4354" s="585"/>
      <c r="R4354" s="585"/>
      <c r="S4354" s="814"/>
      <c r="T4354" s="814"/>
      <c r="U4354" s="814"/>
      <c r="V4354" s="814"/>
    </row>
    <row r="4355" spans="1:22" ht="15.75" hidden="1" customHeight="1" thickBot="1" x14ac:dyDescent="0.25">
      <c r="A4355" s="580" t="str">
        <f t="shared" si="349"/>
        <v/>
      </c>
      <c r="B4355" s="814"/>
      <c r="C4355" s="814"/>
      <c r="D4355" s="814"/>
      <c r="E4355" s="814"/>
      <c r="F4355" s="814"/>
      <c r="G4355" s="814"/>
      <c r="H4355" s="814"/>
      <c r="I4355" s="814"/>
      <c r="J4355" s="814"/>
      <c r="K4355" s="814"/>
      <c r="L4355" s="814"/>
      <c r="M4355" s="814"/>
      <c r="N4355" s="814"/>
      <c r="O4355" s="579">
        <f t="shared" si="347"/>
        <v>0</v>
      </c>
      <c r="P4355" s="585" t="e">
        <f t="shared" si="348"/>
        <v>#N/A</v>
      </c>
      <c r="Q4355" s="585"/>
      <c r="R4355" s="585"/>
      <c r="S4355" s="814"/>
      <c r="T4355" s="814"/>
      <c r="U4355" s="814"/>
      <c r="V4355" s="814"/>
    </row>
    <row r="4356" spans="1:22" ht="15.75" hidden="1" customHeight="1" thickBot="1" x14ac:dyDescent="0.25">
      <c r="A4356" s="580" t="str">
        <f t="shared" si="349"/>
        <v/>
      </c>
      <c r="B4356" s="814"/>
      <c r="C4356" s="814"/>
      <c r="D4356" s="814"/>
      <c r="E4356" s="814"/>
      <c r="F4356" s="814"/>
      <c r="G4356" s="814"/>
      <c r="H4356" s="814"/>
      <c r="I4356" s="814"/>
      <c r="J4356" s="814"/>
      <c r="K4356" s="814"/>
      <c r="L4356" s="814"/>
      <c r="M4356" s="814"/>
      <c r="N4356" s="814"/>
      <c r="O4356" s="579">
        <f t="shared" si="347"/>
        <v>0</v>
      </c>
      <c r="P4356" s="585" t="e">
        <f t="shared" si="348"/>
        <v>#N/A</v>
      </c>
      <c r="Q4356" s="585"/>
      <c r="R4356" s="585"/>
      <c r="S4356" s="814"/>
      <c r="T4356" s="814"/>
      <c r="U4356" s="814"/>
      <c r="V4356" s="814"/>
    </row>
    <row r="4357" spans="1:22" ht="15.75" hidden="1" customHeight="1" thickBot="1" x14ac:dyDescent="0.25">
      <c r="A4357" s="580" t="str">
        <f t="shared" si="349"/>
        <v/>
      </c>
      <c r="B4357" s="814"/>
      <c r="C4357" s="814"/>
      <c r="D4357" s="814"/>
      <c r="E4357" s="814"/>
      <c r="F4357" s="814"/>
      <c r="G4357" s="814"/>
      <c r="H4357" s="814"/>
      <c r="I4357" s="814"/>
      <c r="J4357" s="814"/>
      <c r="K4357" s="814"/>
      <c r="L4357" s="814"/>
      <c r="M4357" s="814"/>
      <c r="N4357" s="814"/>
      <c r="O4357" s="579">
        <f t="shared" si="347"/>
        <v>0</v>
      </c>
      <c r="P4357" s="585" t="e">
        <f t="shared" si="348"/>
        <v>#N/A</v>
      </c>
      <c r="Q4357" s="585"/>
      <c r="R4357" s="585"/>
      <c r="S4357" s="814"/>
      <c r="T4357" s="814"/>
      <c r="U4357" s="814"/>
      <c r="V4357" s="814"/>
    </row>
    <row r="4358" spans="1:22" ht="15.75" hidden="1" customHeight="1" thickBot="1" x14ac:dyDescent="0.25">
      <c r="A4358" s="580" t="str">
        <f t="shared" si="349"/>
        <v/>
      </c>
      <c r="B4358" s="814"/>
      <c r="C4358" s="814"/>
      <c r="D4358" s="814"/>
      <c r="E4358" s="814"/>
      <c r="F4358" s="814"/>
      <c r="G4358" s="814"/>
      <c r="H4358" s="814"/>
      <c r="I4358" s="814"/>
      <c r="J4358" s="814"/>
      <c r="K4358" s="814"/>
      <c r="L4358" s="814"/>
      <c r="M4358" s="814"/>
      <c r="N4358" s="814"/>
      <c r="O4358" s="579">
        <f t="shared" si="347"/>
        <v>0</v>
      </c>
      <c r="P4358" s="585" t="e">
        <f t="shared" si="348"/>
        <v>#N/A</v>
      </c>
      <c r="Q4358" s="585"/>
      <c r="R4358" s="585"/>
      <c r="S4358" s="814"/>
      <c r="T4358" s="814"/>
      <c r="U4358" s="814"/>
      <c r="V4358" s="814"/>
    </row>
    <row r="4359" spans="1:22" ht="15.75" hidden="1" customHeight="1" thickBot="1" x14ac:dyDescent="0.25">
      <c r="A4359" s="580" t="str">
        <f t="shared" si="349"/>
        <v/>
      </c>
      <c r="B4359" s="814"/>
      <c r="C4359" s="814"/>
      <c r="D4359" s="814"/>
      <c r="E4359" s="814"/>
      <c r="F4359" s="814"/>
      <c r="G4359" s="814"/>
      <c r="H4359" s="814"/>
      <c r="I4359" s="814"/>
      <c r="J4359" s="814"/>
      <c r="K4359" s="814"/>
      <c r="L4359" s="814"/>
      <c r="M4359" s="814"/>
      <c r="N4359" s="814"/>
      <c r="O4359" s="579">
        <f t="shared" si="347"/>
        <v>0</v>
      </c>
      <c r="P4359" s="585" t="e">
        <f t="shared" si="348"/>
        <v>#N/A</v>
      </c>
      <c r="Q4359" s="585"/>
      <c r="R4359" s="585"/>
      <c r="S4359" s="814"/>
      <c r="T4359" s="814"/>
      <c r="U4359" s="814"/>
      <c r="V4359" s="814"/>
    </row>
    <row r="4360" spans="1:22" ht="15.75" hidden="1" customHeight="1" thickBot="1" x14ac:dyDescent="0.25">
      <c r="A4360" s="580" t="str">
        <f t="shared" si="349"/>
        <v/>
      </c>
      <c r="B4360" s="814"/>
      <c r="C4360" s="814"/>
      <c r="D4360" s="814"/>
      <c r="E4360" s="814"/>
      <c r="F4360" s="814"/>
      <c r="G4360" s="814"/>
      <c r="H4360" s="814"/>
      <c r="I4360" s="814"/>
      <c r="J4360" s="814"/>
      <c r="K4360" s="814"/>
      <c r="L4360" s="814"/>
      <c r="M4360" s="814"/>
      <c r="N4360" s="814"/>
      <c r="O4360" s="579">
        <f t="shared" si="347"/>
        <v>0</v>
      </c>
      <c r="P4360" s="585" t="e">
        <f t="shared" si="348"/>
        <v>#N/A</v>
      </c>
      <c r="Q4360" s="585"/>
      <c r="R4360" s="585"/>
      <c r="S4360" s="814"/>
      <c r="T4360" s="814"/>
      <c r="U4360" s="814"/>
      <c r="V4360" s="814"/>
    </row>
    <row r="4361" spans="1:22" ht="15.75" hidden="1" customHeight="1" thickBot="1" x14ac:dyDescent="0.25">
      <c r="A4361" s="580" t="str">
        <f t="shared" si="349"/>
        <v/>
      </c>
      <c r="B4361" s="814"/>
      <c r="C4361" s="814"/>
      <c r="D4361" s="814"/>
      <c r="E4361" s="814"/>
      <c r="F4361" s="814"/>
      <c r="G4361" s="814"/>
      <c r="H4361" s="814"/>
      <c r="I4361" s="814"/>
      <c r="J4361" s="814"/>
      <c r="K4361" s="814"/>
      <c r="L4361" s="814"/>
      <c r="M4361" s="814"/>
      <c r="N4361" s="814"/>
      <c r="O4361" s="579">
        <f t="shared" si="347"/>
        <v>0</v>
      </c>
      <c r="P4361" s="585" t="e">
        <f t="shared" si="348"/>
        <v>#N/A</v>
      </c>
      <c r="Q4361" s="585"/>
      <c r="R4361" s="585"/>
      <c r="S4361" s="814"/>
      <c r="T4361" s="814"/>
      <c r="U4361" s="814"/>
      <c r="V4361" s="814"/>
    </row>
    <row r="4362" spans="1:22" ht="15.75" hidden="1" customHeight="1" thickBot="1" x14ac:dyDescent="0.25">
      <c r="A4362" s="580" t="str">
        <f t="shared" si="349"/>
        <v/>
      </c>
      <c r="B4362" s="814"/>
      <c r="C4362" s="814"/>
      <c r="D4362" s="814"/>
      <c r="E4362" s="814"/>
      <c r="F4362" s="814"/>
      <c r="G4362" s="814"/>
      <c r="H4362" s="814"/>
      <c r="I4362" s="814"/>
      <c r="J4362" s="814"/>
      <c r="K4362" s="814"/>
      <c r="L4362" s="814"/>
      <c r="M4362" s="814"/>
      <c r="N4362" s="814"/>
      <c r="O4362" s="579">
        <f t="shared" si="347"/>
        <v>0</v>
      </c>
      <c r="P4362" s="585" t="e">
        <f t="shared" si="348"/>
        <v>#N/A</v>
      </c>
      <c r="Q4362" s="585"/>
      <c r="R4362" s="585"/>
      <c r="S4362" s="814"/>
      <c r="T4362" s="814"/>
      <c r="U4362" s="814"/>
      <c r="V4362" s="814"/>
    </row>
    <row r="4363" spans="1:22" ht="15.75" hidden="1" customHeight="1" thickBot="1" x14ac:dyDescent="0.25">
      <c r="A4363" s="580" t="str">
        <f t="shared" si="349"/>
        <v/>
      </c>
      <c r="B4363" s="814"/>
      <c r="C4363" s="814"/>
      <c r="D4363" s="814"/>
      <c r="E4363" s="814"/>
      <c r="F4363" s="814"/>
      <c r="G4363" s="814"/>
      <c r="H4363" s="814"/>
      <c r="I4363" s="814"/>
      <c r="J4363" s="814"/>
      <c r="K4363" s="814"/>
      <c r="L4363" s="814"/>
      <c r="M4363" s="814"/>
      <c r="N4363" s="814"/>
      <c r="O4363" s="579">
        <f t="shared" si="347"/>
        <v>0</v>
      </c>
      <c r="P4363" s="585" t="e">
        <f t="shared" si="348"/>
        <v>#N/A</v>
      </c>
      <c r="Q4363" s="585"/>
      <c r="R4363" s="585"/>
      <c r="S4363" s="814"/>
      <c r="T4363" s="814"/>
      <c r="U4363" s="814"/>
      <c r="V4363" s="814"/>
    </row>
    <row r="4364" spans="1:22" ht="15.75" hidden="1" customHeight="1" thickBot="1" x14ac:dyDescent="0.25">
      <c r="A4364" s="580" t="str">
        <f t="shared" si="349"/>
        <v/>
      </c>
      <c r="B4364" s="814"/>
      <c r="C4364" s="814"/>
      <c r="D4364" s="814"/>
      <c r="E4364" s="814"/>
      <c r="F4364" s="814"/>
      <c r="G4364" s="814"/>
      <c r="H4364" s="814"/>
      <c r="I4364" s="814"/>
      <c r="J4364" s="814"/>
      <c r="K4364" s="814"/>
      <c r="L4364" s="814"/>
      <c r="M4364" s="814"/>
      <c r="N4364" s="814"/>
      <c r="O4364" s="579">
        <f t="shared" si="347"/>
        <v>0</v>
      </c>
      <c r="P4364" s="585" t="e">
        <f t="shared" si="348"/>
        <v>#N/A</v>
      </c>
      <c r="Q4364" s="585"/>
      <c r="R4364" s="585"/>
      <c r="S4364" s="814"/>
      <c r="T4364" s="814"/>
      <c r="U4364" s="814"/>
      <c r="V4364" s="814"/>
    </row>
    <row r="4365" spans="1:22" ht="15.75" hidden="1" customHeight="1" thickBot="1" x14ac:dyDescent="0.25">
      <c r="A4365" s="580" t="str">
        <f t="shared" si="349"/>
        <v/>
      </c>
      <c r="B4365" s="814"/>
      <c r="C4365" s="814"/>
      <c r="D4365" s="814"/>
      <c r="E4365" s="814"/>
      <c r="F4365" s="814"/>
      <c r="G4365" s="814"/>
      <c r="H4365" s="814"/>
      <c r="I4365" s="814"/>
      <c r="J4365" s="814"/>
      <c r="K4365" s="814"/>
      <c r="L4365" s="814"/>
      <c r="M4365" s="814"/>
      <c r="N4365" s="814"/>
      <c r="O4365" s="579">
        <f t="shared" si="347"/>
        <v>0</v>
      </c>
      <c r="P4365" s="585" t="e">
        <f t="shared" si="348"/>
        <v>#N/A</v>
      </c>
      <c r="Q4365" s="585"/>
      <c r="R4365" s="585"/>
      <c r="S4365" s="814"/>
      <c r="T4365" s="814"/>
      <c r="U4365" s="814"/>
      <c r="V4365" s="814"/>
    </row>
    <row r="4366" spans="1:22" ht="15.75" hidden="1" customHeight="1" thickBot="1" x14ac:dyDescent="0.25">
      <c r="A4366" s="580" t="str">
        <f t="shared" si="349"/>
        <v/>
      </c>
      <c r="B4366" s="814"/>
      <c r="C4366" s="814"/>
      <c r="D4366" s="814"/>
      <c r="E4366" s="814"/>
      <c r="F4366" s="814"/>
      <c r="G4366" s="814"/>
      <c r="H4366" s="814"/>
      <c r="I4366" s="814"/>
      <c r="J4366" s="814"/>
      <c r="K4366" s="814"/>
      <c r="L4366" s="814"/>
      <c r="M4366" s="814"/>
      <c r="N4366" s="814"/>
      <c r="O4366" s="579">
        <f t="shared" si="347"/>
        <v>0</v>
      </c>
      <c r="P4366" s="585" t="e">
        <f t="shared" si="348"/>
        <v>#N/A</v>
      </c>
      <c r="Q4366" s="585"/>
      <c r="R4366" s="585"/>
      <c r="S4366" s="814"/>
      <c r="T4366" s="814"/>
      <c r="U4366" s="814"/>
      <c r="V4366" s="814"/>
    </row>
    <row r="4367" spans="1:22" ht="15.75" hidden="1" customHeight="1" thickBot="1" x14ac:dyDescent="0.25">
      <c r="A4367" s="580" t="str">
        <f t="shared" si="349"/>
        <v/>
      </c>
      <c r="B4367" s="814"/>
      <c r="C4367" s="814"/>
      <c r="D4367" s="814"/>
      <c r="E4367" s="814"/>
      <c r="F4367" s="814"/>
      <c r="G4367" s="814"/>
      <c r="H4367" s="814"/>
      <c r="I4367" s="814"/>
      <c r="J4367" s="814"/>
      <c r="K4367" s="814"/>
      <c r="L4367" s="814"/>
      <c r="M4367" s="814"/>
      <c r="N4367" s="814"/>
      <c r="O4367" s="579">
        <f t="shared" si="347"/>
        <v>0</v>
      </c>
      <c r="P4367" s="585" t="e">
        <f t="shared" si="348"/>
        <v>#N/A</v>
      </c>
      <c r="Q4367" s="585"/>
      <c r="R4367" s="585"/>
      <c r="S4367" s="814"/>
      <c r="T4367" s="814"/>
      <c r="U4367" s="814"/>
      <c r="V4367" s="814"/>
    </row>
    <row r="4368" spans="1:22" ht="15.75" hidden="1" customHeight="1" thickBot="1" x14ac:dyDescent="0.25">
      <c r="A4368" s="580" t="str">
        <f t="shared" si="349"/>
        <v/>
      </c>
      <c r="B4368" s="814"/>
      <c r="C4368" s="814"/>
      <c r="D4368" s="814"/>
      <c r="E4368" s="814"/>
      <c r="F4368" s="814"/>
      <c r="G4368" s="814"/>
      <c r="H4368" s="814"/>
      <c r="I4368" s="814"/>
      <c r="J4368" s="814"/>
      <c r="K4368" s="814"/>
      <c r="L4368" s="814"/>
      <c r="M4368" s="814"/>
      <c r="N4368" s="814"/>
      <c r="O4368" s="579">
        <f t="shared" si="347"/>
        <v>0</v>
      </c>
      <c r="P4368" s="585" t="e">
        <f t="shared" si="348"/>
        <v>#N/A</v>
      </c>
      <c r="Q4368" s="585"/>
      <c r="R4368" s="585"/>
      <c r="S4368" s="814"/>
      <c r="T4368" s="814"/>
      <c r="U4368" s="814"/>
      <c r="V4368" s="814"/>
    </row>
    <row r="4369" spans="1:22" ht="15.75" hidden="1" customHeight="1" thickBot="1" x14ac:dyDescent="0.25">
      <c r="A4369" s="580" t="str">
        <f t="shared" si="349"/>
        <v/>
      </c>
      <c r="B4369" s="814"/>
      <c r="C4369" s="814"/>
      <c r="D4369" s="814"/>
      <c r="E4369" s="814"/>
      <c r="F4369" s="814"/>
      <c r="G4369" s="814"/>
      <c r="H4369" s="814"/>
      <c r="I4369" s="814"/>
      <c r="J4369" s="814"/>
      <c r="K4369" s="814"/>
      <c r="L4369" s="814"/>
      <c r="M4369" s="814"/>
      <c r="N4369" s="814"/>
      <c r="O4369" s="579">
        <f t="shared" si="347"/>
        <v>0</v>
      </c>
      <c r="P4369" s="585" t="e">
        <f t="shared" si="348"/>
        <v>#N/A</v>
      </c>
      <c r="Q4369" s="585"/>
      <c r="R4369" s="585"/>
      <c r="S4369" s="814"/>
      <c r="T4369" s="814"/>
      <c r="U4369" s="814"/>
      <c r="V4369" s="814"/>
    </row>
    <row r="4370" spans="1:22" ht="15.75" hidden="1" customHeight="1" thickBot="1" x14ac:dyDescent="0.25">
      <c r="A4370" s="580" t="str">
        <f t="shared" si="349"/>
        <v/>
      </c>
      <c r="B4370" s="814"/>
      <c r="C4370" s="814"/>
      <c r="D4370" s="814"/>
      <c r="E4370" s="814"/>
      <c r="F4370" s="814"/>
      <c r="G4370" s="814"/>
      <c r="H4370" s="814"/>
      <c r="I4370" s="814"/>
      <c r="J4370" s="814"/>
      <c r="K4370" s="814"/>
      <c r="L4370" s="814"/>
      <c r="M4370" s="814"/>
      <c r="N4370" s="814"/>
      <c r="O4370" s="579">
        <f t="shared" si="347"/>
        <v>0</v>
      </c>
      <c r="P4370" s="585" t="e">
        <f t="shared" si="348"/>
        <v>#N/A</v>
      </c>
      <c r="Q4370" s="585"/>
      <c r="R4370" s="585"/>
      <c r="S4370" s="814"/>
      <c r="T4370" s="814"/>
      <c r="U4370" s="814"/>
      <c r="V4370" s="814"/>
    </row>
    <row r="4371" spans="1:22" ht="15.75" hidden="1" customHeight="1" thickBot="1" x14ac:dyDescent="0.25">
      <c r="A4371" s="580" t="str">
        <f t="shared" si="349"/>
        <v/>
      </c>
      <c r="B4371" s="814"/>
      <c r="C4371" s="814"/>
      <c r="D4371" s="814"/>
      <c r="E4371" s="814"/>
      <c r="F4371" s="814"/>
      <c r="G4371" s="814"/>
      <c r="H4371" s="814"/>
      <c r="I4371" s="814"/>
      <c r="J4371" s="814"/>
      <c r="K4371" s="814"/>
      <c r="L4371" s="814"/>
      <c r="M4371" s="814"/>
      <c r="N4371" s="814"/>
      <c r="O4371" s="579">
        <f t="shared" si="347"/>
        <v>0</v>
      </c>
      <c r="P4371" s="585" t="e">
        <f t="shared" si="348"/>
        <v>#N/A</v>
      </c>
      <c r="Q4371" s="585"/>
      <c r="R4371" s="585"/>
      <c r="S4371" s="814"/>
      <c r="T4371" s="814"/>
      <c r="U4371" s="814"/>
      <c r="V4371" s="814"/>
    </row>
    <row r="4372" spans="1:22" ht="15.75" hidden="1" customHeight="1" thickBot="1" x14ac:dyDescent="0.25">
      <c r="A4372" s="580" t="str">
        <f t="shared" si="349"/>
        <v/>
      </c>
      <c r="B4372" s="814"/>
      <c r="C4372" s="814"/>
      <c r="D4372" s="814"/>
      <c r="E4372" s="814"/>
      <c r="F4372" s="814"/>
      <c r="G4372" s="814"/>
      <c r="H4372" s="814"/>
      <c r="I4372" s="814"/>
      <c r="J4372" s="814"/>
      <c r="K4372" s="814"/>
      <c r="L4372" s="814"/>
      <c r="M4372" s="814"/>
      <c r="N4372" s="814"/>
      <c r="O4372" s="579">
        <f t="shared" si="347"/>
        <v>0</v>
      </c>
      <c r="P4372" s="585" t="e">
        <f t="shared" si="348"/>
        <v>#N/A</v>
      </c>
      <c r="Q4372" s="585"/>
      <c r="R4372" s="585"/>
      <c r="S4372" s="814"/>
      <c r="T4372" s="814"/>
      <c r="U4372" s="814"/>
      <c r="V4372" s="814"/>
    </row>
    <row r="4373" spans="1:22" ht="15.75" hidden="1" customHeight="1" thickBot="1" x14ac:dyDescent="0.25">
      <c r="A4373" s="580" t="str">
        <f t="shared" si="349"/>
        <v/>
      </c>
      <c r="B4373" s="814"/>
      <c r="C4373" s="814"/>
      <c r="D4373" s="814"/>
      <c r="E4373" s="814"/>
      <c r="F4373" s="814"/>
      <c r="G4373" s="814"/>
      <c r="H4373" s="814"/>
      <c r="I4373" s="814"/>
      <c r="J4373" s="814"/>
      <c r="K4373" s="814"/>
      <c r="L4373" s="814"/>
      <c r="M4373" s="814"/>
      <c r="N4373" s="814"/>
      <c r="O4373" s="579">
        <f t="shared" si="347"/>
        <v>0</v>
      </c>
      <c r="P4373" s="585" t="e">
        <f t="shared" si="348"/>
        <v>#N/A</v>
      </c>
      <c r="Q4373" s="585"/>
      <c r="R4373" s="585"/>
      <c r="S4373" s="814"/>
      <c r="T4373" s="814"/>
      <c r="U4373" s="814"/>
      <c r="V4373" s="814"/>
    </row>
    <row r="4374" spans="1:22" ht="15.75" hidden="1" customHeight="1" thickBot="1" x14ac:dyDescent="0.25">
      <c r="A4374" s="580" t="str">
        <f t="shared" si="349"/>
        <v/>
      </c>
      <c r="B4374" s="814"/>
      <c r="C4374" s="814"/>
      <c r="D4374" s="814"/>
      <c r="E4374" s="814"/>
      <c r="F4374" s="814"/>
      <c r="G4374" s="814"/>
      <c r="H4374" s="814"/>
      <c r="I4374" s="814"/>
      <c r="J4374" s="814"/>
      <c r="K4374" s="814"/>
      <c r="L4374" s="814"/>
      <c r="M4374" s="814"/>
      <c r="N4374" s="814"/>
      <c r="O4374" s="579">
        <f t="shared" si="347"/>
        <v>0</v>
      </c>
      <c r="P4374" s="585" t="e">
        <f t="shared" si="348"/>
        <v>#N/A</v>
      </c>
      <c r="Q4374" s="585"/>
      <c r="R4374" s="585"/>
      <c r="S4374" s="814"/>
      <c r="T4374" s="814"/>
      <c r="U4374" s="814"/>
      <c r="V4374" s="814"/>
    </row>
    <row r="4375" spans="1:22" ht="15.75" hidden="1" customHeight="1" thickBot="1" x14ac:dyDescent="0.25">
      <c r="A4375" s="580" t="str">
        <f t="shared" si="349"/>
        <v/>
      </c>
      <c r="B4375" s="814"/>
      <c r="C4375" s="814"/>
      <c r="D4375" s="814"/>
      <c r="E4375" s="814"/>
      <c r="F4375" s="814"/>
      <c r="G4375" s="814"/>
      <c r="H4375" s="814"/>
      <c r="I4375" s="814"/>
      <c r="J4375" s="814"/>
      <c r="K4375" s="814"/>
      <c r="L4375" s="814"/>
      <c r="M4375" s="814"/>
      <c r="N4375" s="814"/>
      <c r="O4375" s="579">
        <f t="shared" si="347"/>
        <v>0</v>
      </c>
      <c r="P4375" s="585" t="e">
        <f t="shared" si="348"/>
        <v>#N/A</v>
      </c>
      <c r="Q4375" s="585"/>
      <c r="R4375" s="585"/>
      <c r="S4375" s="814"/>
      <c r="T4375" s="814"/>
      <c r="U4375" s="814"/>
      <c r="V4375" s="814"/>
    </row>
    <row r="4376" spans="1:22" ht="15.75" hidden="1" customHeight="1" thickBot="1" x14ac:dyDescent="0.25">
      <c r="A4376" s="580" t="str">
        <f t="shared" si="349"/>
        <v/>
      </c>
      <c r="B4376" s="814"/>
      <c r="C4376" s="814"/>
      <c r="D4376" s="814"/>
      <c r="E4376" s="814"/>
      <c r="F4376" s="814"/>
      <c r="G4376" s="814"/>
      <c r="H4376" s="814"/>
      <c r="I4376" s="814"/>
      <c r="J4376" s="814"/>
      <c r="K4376" s="814"/>
      <c r="L4376" s="814"/>
      <c r="M4376" s="814"/>
      <c r="N4376" s="814"/>
      <c r="O4376" s="579">
        <f t="shared" si="347"/>
        <v>0</v>
      </c>
      <c r="P4376" s="585" t="e">
        <f t="shared" si="348"/>
        <v>#N/A</v>
      </c>
      <c r="Q4376" s="585"/>
      <c r="R4376" s="585"/>
      <c r="S4376" s="814"/>
      <c r="T4376" s="814"/>
      <c r="U4376" s="814"/>
      <c r="V4376" s="814"/>
    </row>
    <row r="4377" spans="1:22" ht="15.75" hidden="1" customHeight="1" thickBot="1" x14ac:dyDescent="0.25">
      <c r="A4377" s="580" t="str">
        <f t="shared" si="349"/>
        <v/>
      </c>
      <c r="B4377" s="814"/>
      <c r="C4377" s="814"/>
      <c r="D4377" s="814"/>
      <c r="E4377" s="814"/>
      <c r="F4377" s="814"/>
      <c r="G4377" s="814"/>
      <c r="H4377" s="814"/>
      <c r="I4377" s="814"/>
      <c r="J4377" s="814"/>
      <c r="K4377" s="814"/>
      <c r="L4377" s="814"/>
      <c r="M4377" s="814"/>
      <c r="N4377" s="814"/>
      <c r="O4377" s="579">
        <f t="shared" si="347"/>
        <v>0</v>
      </c>
      <c r="P4377" s="585" t="e">
        <f t="shared" si="348"/>
        <v>#N/A</v>
      </c>
      <c r="Q4377" s="585"/>
      <c r="R4377" s="585"/>
      <c r="S4377" s="814"/>
      <c r="T4377" s="814"/>
      <c r="U4377" s="814"/>
      <c r="V4377" s="814"/>
    </row>
    <row r="4378" spans="1:22" ht="15.75" hidden="1" customHeight="1" thickBot="1" x14ac:dyDescent="0.25">
      <c r="A4378" s="580" t="str">
        <f t="shared" si="349"/>
        <v/>
      </c>
      <c r="B4378" s="814"/>
      <c r="C4378" s="814"/>
      <c r="D4378" s="814"/>
      <c r="E4378" s="814"/>
      <c r="F4378" s="814"/>
      <c r="G4378" s="814"/>
      <c r="H4378" s="814"/>
      <c r="I4378" s="814"/>
      <c r="J4378" s="814"/>
      <c r="K4378" s="814"/>
      <c r="L4378" s="814"/>
      <c r="M4378" s="814"/>
      <c r="N4378" s="814"/>
      <c r="O4378" s="579">
        <f t="shared" si="347"/>
        <v>0</v>
      </c>
      <c r="P4378" s="585" t="e">
        <f t="shared" si="348"/>
        <v>#N/A</v>
      </c>
      <c r="Q4378" s="585"/>
      <c r="R4378" s="585"/>
      <c r="S4378" s="814"/>
      <c r="T4378" s="814"/>
      <c r="U4378" s="814"/>
      <c r="V4378" s="814"/>
    </row>
    <row r="4379" spans="1:22" ht="15.75" hidden="1" customHeight="1" thickBot="1" x14ac:dyDescent="0.25">
      <c r="A4379" s="580" t="str">
        <f t="shared" si="349"/>
        <v/>
      </c>
      <c r="B4379" s="814"/>
      <c r="C4379" s="814"/>
      <c r="D4379" s="814"/>
      <c r="E4379" s="814"/>
      <c r="F4379" s="814"/>
      <c r="G4379" s="814"/>
      <c r="H4379" s="814"/>
      <c r="I4379" s="814"/>
      <c r="J4379" s="814"/>
      <c r="K4379" s="814"/>
      <c r="L4379" s="814"/>
      <c r="M4379" s="814"/>
      <c r="N4379" s="814"/>
      <c r="O4379" s="579">
        <f t="shared" si="347"/>
        <v>0</v>
      </c>
      <c r="P4379" s="585" t="e">
        <f t="shared" si="348"/>
        <v>#N/A</v>
      </c>
      <c r="Q4379" s="585"/>
      <c r="R4379" s="585"/>
      <c r="S4379" s="814"/>
      <c r="T4379" s="814"/>
      <c r="U4379" s="814"/>
      <c r="V4379" s="814"/>
    </row>
    <row r="4380" spans="1:22" ht="15.75" hidden="1" customHeight="1" thickBot="1" x14ac:dyDescent="0.25">
      <c r="A4380" s="580" t="str">
        <f t="shared" si="349"/>
        <v/>
      </c>
      <c r="B4380" s="814"/>
      <c r="C4380" s="814"/>
      <c r="D4380" s="814"/>
      <c r="E4380" s="814"/>
      <c r="F4380" s="814"/>
      <c r="G4380" s="814"/>
      <c r="H4380" s="814"/>
      <c r="I4380" s="814"/>
      <c r="J4380" s="814"/>
      <c r="K4380" s="814"/>
      <c r="L4380" s="814"/>
      <c r="M4380" s="814"/>
      <c r="N4380" s="814"/>
      <c r="O4380" s="579">
        <f t="shared" si="347"/>
        <v>0</v>
      </c>
      <c r="P4380" s="585" t="e">
        <f t="shared" si="348"/>
        <v>#N/A</v>
      </c>
      <c r="Q4380" s="585"/>
      <c r="R4380" s="585"/>
      <c r="S4380" s="814"/>
      <c r="T4380" s="814"/>
      <c r="U4380" s="814"/>
      <c r="V4380" s="814"/>
    </row>
    <row r="4381" spans="1:22" ht="15.75" hidden="1" customHeight="1" thickBot="1" x14ac:dyDescent="0.25">
      <c r="A4381" s="580" t="str">
        <f t="shared" si="349"/>
        <v/>
      </c>
      <c r="B4381" s="814"/>
      <c r="C4381" s="814"/>
      <c r="D4381" s="814"/>
      <c r="E4381" s="814"/>
      <c r="F4381" s="814"/>
      <c r="G4381" s="814"/>
      <c r="H4381" s="814"/>
      <c r="I4381" s="814"/>
      <c r="J4381" s="814"/>
      <c r="K4381" s="814"/>
      <c r="L4381" s="814"/>
      <c r="M4381" s="814"/>
      <c r="N4381" s="814"/>
      <c r="O4381" s="579">
        <f t="shared" si="347"/>
        <v>0</v>
      </c>
      <c r="P4381" s="585" t="e">
        <f t="shared" si="348"/>
        <v>#N/A</v>
      </c>
      <c r="Q4381" s="585"/>
      <c r="R4381" s="585"/>
      <c r="S4381" s="814"/>
      <c r="T4381" s="814"/>
      <c r="U4381" s="814"/>
      <c r="V4381" s="814"/>
    </row>
    <row r="4382" spans="1:22" ht="15.75" hidden="1" customHeight="1" thickBot="1" x14ac:dyDescent="0.25">
      <c r="A4382" s="580" t="str">
        <f t="shared" si="349"/>
        <v/>
      </c>
      <c r="B4382" s="814"/>
      <c r="C4382" s="814"/>
      <c r="D4382" s="814"/>
      <c r="E4382" s="814"/>
      <c r="F4382" s="814"/>
      <c r="G4382" s="814"/>
      <c r="H4382" s="814"/>
      <c r="I4382" s="814"/>
      <c r="J4382" s="814"/>
      <c r="K4382" s="814"/>
      <c r="L4382" s="814"/>
      <c r="M4382" s="814"/>
      <c r="N4382" s="814"/>
      <c r="O4382" s="579">
        <f t="shared" si="347"/>
        <v>0</v>
      </c>
      <c r="P4382" s="585" t="e">
        <f t="shared" si="348"/>
        <v>#N/A</v>
      </c>
      <c r="Q4382" s="585"/>
      <c r="R4382" s="585"/>
      <c r="S4382" s="814"/>
      <c r="T4382" s="814"/>
      <c r="U4382" s="814"/>
      <c r="V4382" s="814"/>
    </row>
    <row r="4383" spans="1:22" ht="15.75" hidden="1" customHeight="1" thickBot="1" x14ac:dyDescent="0.25">
      <c r="A4383" s="580" t="str">
        <f t="shared" si="349"/>
        <v/>
      </c>
      <c r="B4383" s="814"/>
      <c r="C4383" s="814"/>
      <c r="D4383" s="814"/>
      <c r="E4383" s="814"/>
      <c r="F4383" s="814"/>
      <c r="G4383" s="814"/>
      <c r="H4383" s="814"/>
      <c r="I4383" s="814"/>
      <c r="J4383" s="814"/>
      <c r="K4383" s="814"/>
      <c r="L4383" s="814"/>
      <c r="M4383" s="814"/>
      <c r="N4383" s="814"/>
      <c r="O4383" s="579">
        <f t="shared" si="347"/>
        <v>0</v>
      </c>
      <c r="P4383" s="585" t="e">
        <f t="shared" si="348"/>
        <v>#N/A</v>
      </c>
      <c r="Q4383" s="585"/>
      <c r="R4383" s="585"/>
      <c r="S4383" s="814"/>
      <c r="T4383" s="814"/>
      <c r="U4383" s="814"/>
      <c r="V4383" s="814"/>
    </row>
    <row r="4384" spans="1:22" ht="15.75" hidden="1" customHeight="1" thickBot="1" x14ac:dyDescent="0.25">
      <c r="A4384" s="580" t="str">
        <f t="shared" si="349"/>
        <v/>
      </c>
      <c r="B4384" s="814"/>
      <c r="C4384" s="814"/>
      <c r="D4384" s="814"/>
      <c r="E4384" s="814"/>
      <c r="F4384" s="814"/>
      <c r="G4384" s="814"/>
      <c r="H4384" s="814"/>
      <c r="I4384" s="814"/>
      <c r="J4384" s="814"/>
      <c r="K4384" s="814"/>
      <c r="L4384" s="814"/>
      <c r="M4384" s="814"/>
      <c r="N4384" s="814"/>
      <c r="O4384" s="579">
        <f t="shared" si="347"/>
        <v>0</v>
      </c>
      <c r="P4384" s="585" t="e">
        <f t="shared" si="348"/>
        <v>#N/A</v>
      </c>
      <c r="Q4384" s="585"/>
      <c r="R4384" s="585"/>
      <c r="S4384" s="814"/>
      <c r="T4384" s="814"/>
      <c r="U4384" s="814"/>
      <c r="V4384" s="814"/>
    </row>
    <row r="4385" spans="1:22" ht="15.75" hidden="1" customHeight="1" thickBot="1" x14ac:dyDescent="0.25">
      <c r="A4385" s="580" t="str">
        <f t="shared" si="349"/>
        <v/>
      </c>
      <c r="B4385" s="814"/>
      <c r="C4385" s="814"/>
      <c r="D4385" s="814"/>
      <c r="E4385" s="814"/>
      <c r="F4385" s="814"/>
      <c r="G4385" s="814"/>
      <c r="H4385" s="814"/>
      <c r="I4385" s="814"/>
      <c r="J4385" s="814"/>
      <c r="K4385" s="814"/>
      <c r="L4385" s="814"/>
      <c r="M4385" s="814"/>
      <c r="N4385" s="814"/>
      <c r="O4385" s="579">
        <f t="shared" si="347"/>
        <v>0</v>
      </c>
      <c r="P4385" s="585" t="e">
        <f t="shared" si="348"/>
        <v>#N/A</v>
      </c>
      <c r="Q4385" s="585"/>
      <c r="R4385" s="585"/>
      <c r="S4385" s="814"/>
      <c r="T4385" s="814"/>
      <c r="U4385" s="814"/>
      <c r="V4385" s="814"/>
    </row>
    <row r="4386" spans="1:22" ht="15.75" hidden="1" customHeight="1" thickBot="1" x14ac:dyDescent="0.25">
      <c r="A4386" s="580" t="str">
        <f t="shared" si="349"/>
        <v/>
      </c>
      <c r="B4386" s="814"/>
      <c r="C4386" s="814"/>
      <c r="D4386" s="814"/>
      <c r="E4386" s="814"/>
      <c r="F4386" s="814"/>
      <c r="G4386" s="814"/>
      <c r="H4386" s="814"/>
      <c r="I4386" s="814"/>
      <c r="J4386" s="814"/>
      <c r="K4386" s="814"/>
      <c r="L4386" s="814"/>
      <c r="M4386" s="814"/>
      <c r="N4386" s="814"/>
      <c r="O4386" s="579">
        <f t="shared" si="347"/>
        <v>0</v>
      </c>
      <c r="P4386" s="585" t="e">
        <f t="shared" si="348"/>
        <v>#N/A</v>
      </c>
      <c r="Q4386" s="585"/>
      <c r="R4386" s="585"/>
      <c r="S4386" s="814"/>
      <c r="T4386" s="814"/>
      <c r="U4386" s="814"/>
      <c r="V4386" s="814"/>
    </row>
    <row r="4387" spans="1:22" ht="15.75" hidden="1" customHeight="1" thickBot="1" x14ac:dyDescent="0.25">
      <c r="A4387" s="580" t="str">
        <f t="shared" si="349"/>
        <v/>
      </c>
      <c r="B4387" s="814"/>
      <c r="C4387" s="814"/>
      <c r="D4387" s="814"/>
      <c r="E4387" s="814"/>
      <c r="F4387" s="814"/>
      <c r="G4387" s="814"/>
      <c r="H4387" s="814"/>
      <c r="I4387" s="814"/>
      <c r="J4387" s="814"/>
      <c r="K4387" s="814"/>
      <c r="L4387" s="814"/>
      <c r="M4387" s="814"/>
      <c r="N4387" s="814"/>
      <c r="O4387" s="579">
        <f t="shared" si="347"/>
        <v>0</v>
      </c>
      <c r="P4387" s="585" t="e">
        <f t="shared" si="348"/>
        <v>#N/A</v>
      </c>
      <c r="Q4387" s="585"/>
      <c r="R4387" s="585"/>
      <c r="S4387" s="814"/>
      <c r="T4387" s="814"/>
      <c r="U4387" s="814"/>
      <c r="V4387" s="814"/>
    </row>
    <row r="4388" spans="1:22" ht="15.75" hidden="1" customHeight="1" thickBot="1" x14ac:dyDescent="0.25">
      <c r="A4388" s="580" t="str">
        <f t="shared" si="349"/>
        <v/>
      </c>
      <c r="B4388" s="814"/>
      <c r="C4388" s="814"/>
      <c r="D4388" s="814"/>
      <c r="E4388" s="814"/>
      <c r="F4388" s="814"/>
      <c r="G4388" s="814"/>
      <c r="H4388" s="814"/>
      <c r="I4388" s="814"/>
      <c r="J4388" s="814"/>
      <c r="K4388" s="814"/>
      <c r="L4388" s="814"/>
      <c r="M4388" s="814"/>
      <c r="N4388" s="814"/>
      <c r="O4388" s="579">
        <f t="shared" si="347"/>
        <v>0</v>
      </c>
      <c r="P4388" s="585" t="e">
        <f t="shared" si="348"/>
        <v>#N/A</v>
      </c>
      <c r="Q4388" s="585"/>
      <c r="R4388" s="585"/>
      <c r="S4388" s="814"/>
      <c r="T4388" s="814"/>
      <c r="U4388" s="814"/>
      <c r="V4388" s="814"/>
    </row>
    <row r="4389" spans="1:22" ht="15.75" hidden="1" customHeight="1" thickBot="1" x14ac:dyDescent="0.25">
      <c r="A4389" s="580" t="str">
        <f t="shared" si="349"/>
        <v/>
      </c>
      <c r="B4389" s="814"/>
      <c r="C4389" s="814"/>
      <c r="D4389" s="814"/>
      <c r="E4389" s="814"/>
      <c r="F4389" s="814"/>
      <c r="G4389" s="814"/>
      <c r="H4389" s="814"/>
      <c r="I4389" s="814"/>
      <c r="J4389" s="814"/>
      <c r="K4389" s="814"/>
      <c r="L4389" s="814"/>
      <c r="M4389" s="814"/>
      <c r="N4389" s="814"/>
      <c r="O4389" s="579">
        <f t="shared" si="347"/>
        <v>0</v>
      </c>
      <c r="P4389" s="585" t="e">
        <f t="shared" si="348"/>
        <v>#N/A</v>
      </c>
      <c r="Q4389" s="585"/>
      <c r="R4389" s="585"/>
      <c r="S4389" s="814"/>
      <c r="T4389" s="814"/>
      <c r="U4389" s="814"/>
      <c r="V4389" s="814"/>
    </row>
    <row r="4390" spans="1:22" ht="15.75" hidden="1" customHeight="1" thickBot="1" x14ac:dyDescent="0.25">
      <c r="A4390" s="580" t="str">
        <f t="shared" si="349"/>
        <v/>
      </c>
      <c r="B4390" s="814"/>
      <c r="C4390" s="814"/>
      <c r="D4390" s="814"/>
      <c r="E4390" s="814"/>
      <c r="F4390" s="814"/>
      <c r="G4390" s="814"/>
      <c r="H4390" s="814"/>
      <c r="I4390" s="814"/>
      <c r="J4390" s="814"/>
      <c r="K4390" s="814"/>
      <c r="L4390" s="814"/>
      <c r="M4390" s="814"/>
      <c r="N4390" s="814"/>
      <c r="O4390" s="579">
        <f t="shared" si="347"/>
        <v>0</v>
      </c>
      <c r="P4390" s="585" t="e">
        <f t="shared" si="348"/>
        <v>#N/A</v>
      </c>
      <c r="Q4390" s="585"/>
      <c r="R4390" s="585"/>
      <c r="S4390" s="814"/>
      <c r="T4390" s="814"/>
      <c r="U4390" s="814"/>
      <c r="V4390" s="814"/>
    </row>
    <row r="4391" spans="1:22" ht="15.75" hidden="1" customHeight="1" thickBot="1" x14ac:dyDescent="0.25">
      <c r="A4391" s="580" t="str">
        <f t="shared" si="349"/>
        <v/>
      </c>
      <c r="B4391" s="814"/>
      <c r="C4391" s="814"/>
      <c r="D4391" s="814"/>
      <c r="E4391" s="814"/>
      <c r="F4391" s="814"/>
      <c r="G4391" s="814"/>
      <c r="H4391" s="814"/>
      <c r="I4391" s="814"/>
      <c r="J4391" s="814"/>
      <c r="K4391" s="814"/>
      <c r="L4391" s="814"/>
      <c r="M4391" s="814"/>
      <c r="N4391" s="814"/>
      <c r="O4391" s="579">
        <f t="shared" si="347"/>
        <v>0</v>
      </c>
      <c r="P4391" s="585" t="e">
        <f t="shared" si="348"/>
        <v>#N/A</v>
      </c>
      <c r="Q4391" s="585"/>
      <c r="R4391" s="585"/>
      <c r="S4391" s="814"/>
      <c r="T4391" s="814"/>
      <c r="U4391" s="814"/>
      <c r="V4391" s="814"/>
    </row>
    <row r="4392" spans="1:22" ht="15.75" hidden="1" customHeight="1" thickBot="1" x14ac:dyDescent="0.25">
      <c r="A4392" s="580" t="str">
        <f t="shared" si="349"/>
        <v/>
      </c>
      <c r="B4392" s="814"/>
      <c r="C4392" s="814"/>
      <c r="D4392" s="814"/>
      <c r="E4392" s="814"/>
      <c r="F4392" s="814"/>
      <c r="G4392" s="814"/>
      <c r="H4392" s="814"/>
      <c r="I4392" s="814"/>
      <c r="J4392" s="814"/>
      <c r="K4392" s="814"/>
      <c r="L4392" s="814"/>
      <c r="M4392" s="814"/>
      <c r="N4392" s="814"/>
      <c r="O4392" s="579">
        <f t="shared" si="347"/>
        <v>0</v>
      </c>
      <c r="P4392" s="585" t="e">
        <f t="shared" si="348"/>
        <v>#N/A</v>
      </c>
      <c r="Q4392" s="585"/>
      <c r="R4392" s="585"/>
      <c r="S4392" s="814"/>
      <c r="T4392" s="814"/>
      <c r="U4392" s="814"/>
      <c r="V4392" s="814"/>
    </row>
    <row r="4393" spans="1:22" ht="15.75" hidden="1" customHeight="1" thickBot="1" x14ac:dyDescent="0.25">
      <c r="A4393" s="580" t="str">
        <f t="shared" si="349"/>
        <v/>
      </c>
      <c r="B4393" s="814"/>
      <c r="C4393" s="814"/>
      <c r="D4393" s="814"/>
      <c r="E4393" s="814"/>
      <c r="F4393" s="814"/>
      <c r="G4393" s="814"/>
      <c r="H4393" s="814"/>
      <c r="I4393" s="814"/>
      <c r="J4393" s="814"/>
      <c r="K4393" s="814"/>
      <c r="L4393" s="814"/>
      <c r="M4393" s="814"/>
      <c r="N4393" s="814"/>
      <c r="O4393" s="579">
        <f t="shared" si="347"/>
        <v>0</v>
      </c>
      <c r="P4393" s="585" t="e">
        <f t="shared" si="348"/>
        <v>#N/A</v>
      </c>
      <c r="Q4393" s="585"/>
      <c r="R4393" s="585"/>
      <c r="S4393" s="814"/>
      <c r="T4393" s="814"/>
      <c r="U4393" s="814"/>
      <c r="V4393" s="814"/>
    </row>
    <row r="4394" spans="1:22" ht="15.75" hidden="1" customHeight="1" thickBot="1" x14ac:dyDescent="0.25">
      <c r="A4394" s="580" t="str">
        <f t="shared" si="349"/>
        <v/>
      </c>
      <c r="B4394" s="814"/>
      <c r="C4394" s="814"/>
      <c r="D4394" s="814"/>
      <c r="E4394" s="814"/>
      <c r="F4394" s="814"/>
      <c r="G4394" s="814"/>
      <c r="H4394" s="814"/>
      <c r="I4394" s="814"/>
      <c r="J4394" s="814"/>
      <c r="K4394" s="814"/>
      <c r="L4394" s="814"/>
      <c r="M4394" s="814"/>
      <c r="N4394" s="814"/>
      <c r="O4394" s="579">
        <f t="shared" si="347"/>
        <v>0</v>
      </c>
      <c r="P4394" s="585" t="e">
        <f t="shared" si="348"/>
        <v>#N/A</v>
      </c>
      <c r="Q4394" s="585"/>
      <c r="R4394" s="585"/>
      <c r="S4394" s="814"/>
      <c r="T4394" s="814"/>
      <c r="U4394" s="814"/>
      <c r="V4394" s="814"/>
    </row>
    <row r="4395" spans="1:22" ht="15.75" hidden="1" customHeight="1" thickBot="1" x14ac:dyDescent="0.25">
      <c r="A4395" s="580" t="str">
        <f t="shared" si="349"/>
        <v/>
      </c>
      <c r="B4395" s="814"/>
      <c r="C4395" s="814"/>
      <c r="D4395" s="814"/>
      <c r="E4395" s="814"/>
      <c r="F4395" s="814"/>
      <c r="G4395" s="814"/>
      <c r="H4395" s="814"/>
      <c r="I4395" s="814"/>
      <c r="J4395" s="814"/>
      <c r="K4395" s="814"/>
      <c r="L4395" s="814"/>
      <c r="M4395" s="814"/>
      <c r="N4395" s="814"/>
      <c r="O4395" s="579">
        <f t="shared" si="347"/>
        <v>0</v>
      </c>
      <c r="P4395" s="585" t="e">
        <f t="shared" si="348"/>
        <v>#N/A</v>
      </c>
      <c r="Q4395" s="585"/>
      <c r="R4395" s="585"/>
      <c r="S4395" s="814"/>
      <c r="T4395" s="814"/>
      <c r="U4395" s="814"/>
      <c r="V4395" s="814"/>
    </row>
    <row r="4396" spans="1:22" ht="15.75" hidden="1" customHeight="1" thickBot="1" x14ac:dyDescent="0.25">
      <c r="A4396" s="580" t="str">
        <f t="shared" si="349"/>
        <v/>
      </c>
      <c r="B4396" s="814"/>
      <c r="C4396" s="814"/>
      <c r="D4396" s="814"/>
      <c r="E4396" s="814"/>
      <c r="F4396" s="814"/>
      <c r="G4396" s="814"/>
      <c r="H4396" s="814"/>
      <c r="I4396" s="814"/>
      <c r="J4396" s="814"/>
      <c r="K4396" s="814"/>
      <c r="L4396" s="814"/>
      <c r="M4396" s="814"/>
      <c r="N4396" s="814"/>
      <c r="O4396" s="579">
        <f t="shared" si="347"/>
        <v>0</v>
      </c>
      <c r="P4396" s="585" t="e">
        <f t="shared" si="348"/>
        <v>#N/A</v>
      </c>
      <c r="Q4396" s="585"/>
      <c r="R4396" s="585"/>
      <c r="S4396" s="814"/>
      <c r="T4396" s="814"/>
      <c r="U4396" s="814"/>
      <c r="V4396" s="814"/>
    </row>
    <row r="4397" spans="1:22" ht="15.75" hidden="1" customHeight="1" thickBot="1" x14ac:dyDescent="0.25">
      <c r="A4397" s="580" t="str">
        <f t="shared" si="349"/>
        <v/>
      </c>
      <c r="B4397" s="814"/>
      <c r="C4397" s="814"/>
      <c r="D4397" s="814"/>
      <c r="E4397" s="814"/>
      <c r="F4397" s="814"/>
      <c r="G4397" s="814"/>
      <c r="H4397" s="814"/>
      <c r="I4397" s="814"/>
      <c r="J4397" s="814"/>
      <c r="K4397" s="814"/>
      <c r="L4397" s="814"/>
      <c r="M4397" s="814"/>
      <c r="N4397" s="814"/>
      <c r="O4397" s="579">
        <f t="shared" si="347"/>
        <v>0</v>
      </c>
      <c r="P4397" s="585" t="e">
        <f t="shared" si="348"/>
        <v>#N/A</v>
      </c>
      <c r="Q4397" s="585"/>
      <c r="R4397" s="585"/>
      <c r="S4397" s="814"/>
      <c r="T4397" s="814"/>
      <c r="U4397" s="814"/>
      <c r="V4397" s="814"/>
    </row>
    <row r="4398" spans="1:22" ht="15.75" hidden="1" customHeight="1" thickBot="1" x14ac:dyDescent="0.25">
      <c r="A4398" s="580" t="str">
        <f t="shared" si="349"/>
        <v/>
      </c>
      <c r="B4398" s="814"/>
      <c r="C4398" s="814"/>
      <c r="D4398" s="814"/>
      <c r="E4398" s="814"/>
      <c r="F4398" s="814"/>
      <c r="G4398" s="814"/>
      <c r="H4398" s="814"/>
      <c r="I4398" s="814"/>
      <c r="J4398" s="814"/>
      <c r="K4398" s="814"/>
      <c r="L4398" s="814"/>
      <c r="M4398" s="814"/>
      <c r="N4398" s="814"/>
      <c r="O4398" s="579">
        <f t="shared" si="347"/>
        <v>0</v>
      </c>
      <c r="P4398" s="585" t="e">
        <f t="shared" si="348"/>
        <v>#N/A</v>
      </c>
      <c r="Q4398" s="585"/>
      <c r="R4398" s="585"/>
      <c r="S4398" s="814"/>
      <c r="T4398" s="814"/>
      <c r="U4398" s="814"/>
      <c r="V4398" s="814"/>
    </row>
    <row r="4399" spans="1:22" ht="15.75" hidden="1" customHeight="1" thickBot="1" x14ac:dyDescent="0.25">
      <c r="A4399" s="580" t="str">
        <f t="shared" si="349"/>
        <v/>
      </c>
      <c r="B4399" s="814"/>
      <c r="C4399" s="814"/>
      <c r="D4399" s="814"/>
      <c r="E4399" s="814"/>
      <c r="F4399" s="814"/>
      <c r="G4399" s="814"/>
      <c r="H4399" s="814"/>
      <c r="I4399" s="814"/>
      <c r="J4399" s="814"/>
      <c r="K4399" s="814"/>
      <c r="L4399" s="814"/>
      <c r="M4399" s="814"/>
      <c r="N4399" s="814"/>
      <c r="O4399" s="579">
        <f t="shared" si="347"/>
        <v>0</v>
      </c>
      <c r="P4399" s="585" t="e">
        <f t="shared" si="348"/>
        <v>#N/A</v>
      </c>
      <c r="Q4399" s="585"/>
      <c r="R4399" s="585"/>
      <c r="S4399" s="814"/>
      <c r="T4399" s="814"/>
      <c r="U4399" s="814"/>
      <c r="V4399" s="814"/>
    </row>
    <row r="4400" spans="1:22" ht="15.75" hidden="1" customHeight="1" thickBot="1" x14ac:dyDescent="0.25">
      <c r="A4400" s="580" t="str">
        <f t="shared" si="349"/>
        <v/>
      </c>
      <c r="B4400" s="814"/>
      <c r="C4400" s="814"/>
      <c r="D4400" s="814"/>
      <c r="E4400" s="814"/>
      <c r="F4400" s="814"/>
      <c r="G4400" s="814"/>
      <c r="H4400" s="814"/>
      <c r="I4400" s="814"/>
      <c r="J4400" s="814"/>
      <c r="K4400" s="814"/>
      <c r="L4400" s="814"/>
      <c r="M4400" s="814"/>
      <c r="N4400" s="814"/>
      <c r="O4400" s="579">
        <f t="shared" si="347"/>
        <v>0</v>
      </c>
      <c r="P4400" s="585" t="e">
        <f t="shared" si="348"/>
        <v>#N/A</v>
      </c>
      <c r="Q4400" s="585"/>
      <c r="R4400" s="585"/>
      <c r="S4400" s="814"/>
      <c r="T4400" s="814"/>
      <c r="U4400" s="814"/>
      <c r="V4400" s="814"/>
    </row>
    <row r="4401" spans="1:22" ht="15.75" hidden="1" customHeight="1" thickBot="1" x14ac:dyDescent="0.25">
      <c r="A4401" s="580" t="str">
        <f t="shared" si="349"/>
        <v/>
      </c>
      <c r="B4401" s="814"/>
      <c r="C4401" s="814"/>
      <c r="D4401" s="814"/>
      <c r="E4401" s="814"/>
      <c r="F4401" s="814"/>
      <c r="G4401" s="814"/>
      <c r="H4401" s="814"/>
      <c r="I4401" s="814"/>
      <c r="J4401" s="814"/>
      <c r="K4401" s="814"/>
      <c r="L4401" s="814"/>
      <c r="M4401" s="814"/>
      <c r="N4401" s="814"/>
      <c r="O4401" s="579">
        <f t="shared" si="347"/>
        <v>0</v>
      </c>
      <c r="P4401" s="585" t="e">
        <f t="shared" si="348"/>
        <v>#N/A</v>
      </c>
      <c r="Q4401" s="585"/>
      <c r="R4401" s="585"/>
      <c r="S4401" s="814"/>
      <c r="T4401" s="814"/>
      <c r="U4401" s="814"/>
      <c r="V4401" s="814"/>
    </row>
    <row r="4402" spans="1:22" ht="15.75" hidden="1" customHeight="1" thickBot="1" x14ac:dyDescent="0.25">
      <c r="A4402" s="580" t="str">
        <f t="shared" si="349"/>
        <v/>
      </c>
      <c r="B4402" s="814"/>
      <c r="C4402" s="814"/>
      <c r="D4402" s="814"/>
      <c r="E4402" s="814"/>
      <c r="F4402" s="814"/>
      <c r="G4402" s="814"/>
      <c r="H4402" s="814"/>
      <c r="I4402" s="814"/>
      <c r="J4402" s="814"/>
      <c r="K4402" s="814"/>
      <c r="L4402" s="814"/>
      <c r="M4402" s="814"/>
      <c r="N4402" s="814"/>
      <c r="O4402" s="579">
        <f t="shared" si="347"/>
        <v>0</v>
      </c>
      <c r="P4402" s="585" t="e">
        <f t="shared" si="348"/>
        <v>#N/A</v>
      </c>
      <c r="Q4402" s="585"/>
      <c r="R4402" s="585"/>
      <c r="S4402" s="814"/>
      <c r="T4402" s="814"/>
      <c r="U4402" s="814"/>
      <c r="V4402" s="814"/>
    </row>
    <row r="4403" spans="1:22" ht="15.75" hidden="1" customHeight="1" thickBot="1" x14ac:dyDescent="0.25">
      <c r="A4403" s="580" t="str">
        <f t="shared" si="349"/>
        <v/>
      </c>
      <c r="B4403" s="814"/>
      <c r="C4403" s="814"/>
      <c r="D4403" s="814"/>
      <c r="E4403" s="814"/>
      <c r="F4403" s="814"/>
      <c r="G4403" s="814"/>
      <c r="H4403" s="814"/>
      <c r="I4403" s="814"/>
      <c r="J4403" s="814"/>
      <c r="K4403" s="814"/>
      <c r="L4403" s="814"/>
      <c r="M4403" s="814"/>
      <c r="N4403" s="814"/>
      <c r="O4403" s="579">
        <f t="shared" ref="O4403:O4466" si="350">ROUNDUP(IF(N4403="PENDANT",(VLOOKUP(L4403,$E$2:$I$9,5,FALSE)*M4403)),0)</f>
        <v>0</v>
      </c>
      <c r="P4403" s="585" t="e">
        <f t="shared" ref="P4403:P4466" si="351">ROUNDUP(VLOOKUP(L4403,$E$2:$I$9,5,FALSE)*M4403,0)</f>
        <v>#N/A</v>
      </c>
      <c r="Q4403" s="585"/>
      <c r="R4403" s="585"/>
      <c r="S4403" s="814"/>
      <c r="T4403" s="814"/>
      <c r="U4403" s="814"/>
      <c r="V4403" s="814"/>
    </row>
    <row r="4404" spans="1:22" ht="15.75" hidden="1" customHeight="1" thickBot="1" x14ac:dyDescent="0.25">
      <c r="A4404" s="580" t="str">
        <f t="shared" si="349"/>
        <v/>
      </c>
      <c r="B4404" s="814"/>
      <c r="C4404" s="814"/>
      <c r="D4404" s="814"/>
      <c r="E4404" s="814"/>
      <c r="F4404" s="814"/>
      <c r="G4404" s="814"/>
      <c r="H4404" s="814"/>
      <c r="I4404" s="814"/>
      <c r="J4404" s="814"/>
      <c r="K4404" s="814"/>
      <c r="L4404" s="814"/>
      <c r="M4404" s="814"/>
      <c r="N4404" s="814"/>
      <c r="O4404" s="579">
        <f t="shared" si="350"/>
        <v>0</v>
      </c>
      <c r="P4404" s="585" t="e">
        <f t="shared" si="351"/>
        <v>#N/A</v>
      </c>
      <c r="Q4404" s="585"/>
      <c r="R4404" s="585"/>
      <c r="S4404" s="814"/>
      <c r="T4404" s="814"/>
      <c r="U4404" s="814"/>
      <c r="V4404" s="814"/>
    </row>
    <row r="4405" spans="1:22" ht="15.75" hidden="1" customHeight="1" thickBot="1" x14ac:dyDescent="0.25">
      <c r="A4405" s="580" t="str">
        <f t="shared" si="349"/>
        <v/>
      </c>
      <c r="B4405" s="814"/>
      <c r="C4405" s="814"/>
      <c r="D4405" s="814"/>
      <c r="E4405" s="814"/>
      <c r="F4405" s="814"/>
      <c r="G4405" s="814"/>
      <c r="H4405" s="814"/>
      <c r="I4405" s="814"/>
      <c r="J4405" s="814"/>
      <c r="K4405" s="814"/>
      <c r="L4405" s="814"/>
      <c r="M4405" s="814"/>
      <c r="N4405" s="814"/>
      <c r="O4405" s="579">
        <f t="shared" si="350"/>
        <v>0</v>
      </c>
      <c r="P4405" s="585" t="e">
        <f t="shared" si="351"/>
        <v>#N/A</v>
      </c>
      <c r="Q4405" s="585"/>
      <c r="R4405" s="585"/>
      <c r="S4405" s="814"/>
      <c r="T4405" s="814"/>
      <c r="U4405" s="814"/>
      <c r="V4405" s="814"/>
    </row>
    <row r="4406" spans="1:22" ht="15.75" hidden="1" customHeight="1" thickBot="1" x14ac:dyDescent="0.25">
      <c r="A4406" s="580" t="str">
        <f t="shared" si="349"/>
        <v/>
      </c>
      <c r="B4406" s="814"/>
      <c r="C4406" s="814"/>
      <c r="D4406" s="814"/>
      <c r="E4406" s="814"/>
      <c r="F4406" s="814"/>
      <c r="G4406" s="814"/>
      <c r="H4406" s="814"/>
      <c r="I4406" s="814"/>
      <c r="J4406" s="814"/>
      <c r="K4406" s="814"/>
      <c r="L4406" s="814"/>
      <c r="M4406" s="814"/>
      <c r="N4406" s="814"/>
      <c r="O4406" s="579">
        <f t="shared" si="350"/>
        <v>0</v>
      </c>
      <c r="P4406" s="585" t="e">
        <f t="shared" si="351"/>
        <v>#N/A</v>
      </c>
      <c r="Q4406" s="585"/>
      <c r="R4406" s="585"/>
      <c r="S4406" s="814"/>
      <c r="T4406" s="814"/>
      <c r="U4406" s="814"/>
      <c r="V4406" s="814"/>
    </row>
    <row r="4407" spans="1:22" ht="15.75" hidden="1" customHeight="1" thickBot="1" x14ac:dyDescent="0.25">
      <c r="A4407" s="580" t="str">
        <f t="shared" si="349"/>
        <v/>
      </c>
      <c r="B4407" s="814"/>
      <c r="C4407" s="814"/>
      <c r="D4407" s="814"/>
      <c r="E4407" s="814"/>
      <c r="F4407" s="814"/>
      <c r="G4407" s="814"/>
      <c r="H4407" s="814"/>
      <c r="I4407" s="814"/>
      <c r="J4407" s="814"/>
      <c r="K4407" s="814"/>
      <c r="L4407" s="814"/>
      <c r="M4407" s="814"/>
      <c r="N4407" s="814"/>
      <c r="O4407" s="579">
        <f t="shared" si="350"/>
        <v>0</v>
      </c>
      <c r="P4407" s="585" t="e">
        <f t="shared" si="351"/>
        <v>#N/A</v>
      </c>
      <c r="Q4407" s="585"/>
      <c r="R4407" s="585"/>
      <c r="S4407" s="814"/>
      <c r="T4407" s="814"/>
      <c r="U4407" s="814"/>
      <c r="V4407" s="814"/>
    </row>
    <row r="4408" spans="1:22" ht="15.75" hidden="1" customHeight="1" thickBot="1" x14ac:dyDescent="0.25">
      <c r="A4408" s="580" t="str">
        <f t="shared" si="349"/>
        <v/>
      </c>
      <c r="B4408" s="814"/>
      <c r="C4408" s="814"/>
      <c r="D4408" s="814"/>
      <c r="E4408" s="814"/>
      <c r="F4408" s="814"/>
      <c r="G4408" s="814"/>
      <c r="H4408" s="814"/>
      <c r="I4408" s="814"/>
      <c r="J4408" s="814"/>
      <c r="K4408" s="814"/>
      <c r="L4408" s="814"/>
      <c r="M4408" s="814"/>
      <c r="N4408" s="814"/>
      <c r="O4408" s="579">
        <f t="shared" si="350"/>
        <v>0</v>
      </c>
      <c r="P4408" s="585" t="e">
        <f t="shared" si="351"/>
        <v>#N/A</v>
      </c>
      <c r="Q4408" s="585"/>
      <c r="R4408" s="585"/>
      <c r="S4408" s="814"/>
      <c r="T4408" s="814"/>
      <c r="U4408" s="814"/>
      <c r="V4408" s="814"/>
    </row>
    <row r="4409" spans="1:22" ht="15.75" hidden="1" customHeight="1" thickBot="1" x14ac:dyDescent="0.25">
      <c r="A4409" s="580" t="str">
        <f t="shared" si="349"/>
        <v/>
      </c>
      <c r="B4409" s="814"/>
      <c r="C4409" s="814"/>
      <c r="D4409" s="814"/>
      <c r="E4409" s="814"/>
      <c r="F4409" s="814"/>
      <c r="G4409" s="814"/>
      <c r="H4409" s="814"/>
      <c r="I4409" s="814"/>
      <c r="J4409" s="814"/>
      <c r="K4409" s="814"/>
      <c r="L4409" s="814"/>
      <c r="M4409" s="814"/>
      <c r="N4409" s="814"/>
      <c r="O4409" s="579">
        <f t="shared" si="350"/>
        <v>0</v>
      </c>
      <c r="P4409" s="585" t="e">
        <f t="shared" si="351"/>
        <v>#N/A</v>
      </c>
      <c r="Q4409" s="585"/>
      <c r="R4409" s="585"/>
      <c r="S4409" s="814"/>
      <c r="T4409" s="814"/>
      <c r="U4409" s="814"/>
      <c r="V4409" s="814"/>
    </row>
    <row r="4410" spans="1:22" ht="15.75" hidden="1" customHeight="1" thickBot="1" x14ac:dyDescent="0.25">
      <c r="A4410" s="580" t="str">
        <f t="shared" ref="A4410:A4473" si="352">CONCATENATE(C4410,G4410)</f>
        <v/>
      </c>
      <c r="B4410" s="814"/>
      <c r="C4410" s="814"/>
      <c r="D4410" s="814"/>
      <c r="E4410" s="814"/>
      <c r="F4410" s="814"/>
      <c r="G4410" s="814"/>
      <c r="H4410" s="814"/>
      <c r="I4410" s="814"/>
      <c r="J4410" s="814"/>
      <c r="K4410" s="814"/>
      <c r="L4410" s="814"/>
      <c r="M4410" s="814"/>
      <c r="N4410" s="814"/>
      <c r="O4410" s="579">
        <f t="shared" si="350"/>
        <v>0</v>
      </c>
      <c r="P4410" s="585" t="e">
        <f t="shared" si="351"/>
        <v>#N/A</v>
      </c>
      <c r="Q4410" s="585"/>
      <c r="R4410" s="585"/>
      <c r="S4410" s="814"/>
      <c r="T4410" s="814"/>
      <c r="U4410" s="814"/>
      <c r="V4410" s="814"/>
    </row>
    <row r="4411" spans="1:22" ht="15.75" hidden="1" customHeight="1" thickBot="1" x14ac:dyDescent="0.25">
      <c r="A4411" s="580" t="str">
        <f t="shared" si="352"/>
        <v/>
      </c>
      <c r="B4411" s="814"/>
      <c r="C4411" s="814"/>
      <c r="D4411" s="814"/>
      <c r="E4411" s="814"/>
      <c r="F4411" s="814"/>
      <c r="G4411" s="814"/>
      <c r="H4411" s="814"/>
      <c r="I4411" s="814"/>
      <c r="J4411" s="814"/>
      <c r="K4411" s="814"/>
      <c r="L4411" s="814"/>
      <c r="M4411" s="814"/>
      <c r="N4411" s="814"/>
      <c r="O4411" s="579">
        <f t="shared" si="350"/>
        <v>0</v>
      </c>
      <c r="P4411" s="585" t="e">
        <f t="shared" si="351"/>
        <v>#N/A</v>
      </c>
      <c r="Q4411" s="585"/>
      <c r="R4411" s="585"/>
      <c r="S4411" s="814"/>
      <c r="T4411" s="814"/>
      <c r="U4411" s="814"/>
      <c r="V4411" s="814"/>
    </row>
    <row r="4412" spans="1:22" ht="15.75" hidden="1" customHeight="1" thickBot="1" x14ac:dyDescent="0.25">
      <c r="A4412" s="580" t="str">
        <f t="shared" si="352"/>
        <v/>
      </c>
      <c r="B4412" s="814"/>
      <c r="C4412" s="814"/>
      <c r="D4412" s="814"/>
      <c r="E4412" s="814"/>
      <c r="F4412" s="814"/>
      <c r="G4412" s="814"/>
      <c r="H4412" s="814"/>
      <c r="I4412" s="814"/>
      <c r="J4412" s="814"/>
      <c r="K4412" s="814"/>
      <c r="L4412" s="814"/>
      <c r="M4412" s="814"/>
      <c r="N4412" s="814"/>
      <c r="O4412" s="579">
        <f t="shared" si="350"/>
        <v>0</v>
      </c>
      <c r="P4412" s="585" t="e">
        <f t="shared" si="351"/>
        <v>#N/A</v>
      </c>
      <c r="Q4412" s="585"/>
      <c r="R4412" s="585"/>
      <c r="S4412" s="814"/>
      <c r="T4412" s="814"/>
      <c r="U4412" s="814"/>
      <c r="V4412" s="814"/>
    </row>
    <row r="4413" spans="1:22" ht="15.75" hidden="1" customHeight="1" thickBot="1" x14ac:dyDescent="0.25">
      <c r="A4413" s="580" t="str">
        <f t="shared" si="352"/>
        <v/>
      </c>
      <c r="B4413" s="814"/>
      <c r="C4413" s="814"/>
      <c r="D4413" s="814"/>
      <c r="E4413" s="814"/>
      <c r="F4413" s="814"/>
      <c r="G4413" s="814"/>
      <c r="H4413" s="814"/>
      <c r="I4413" s="814"/>
      <c r="J4413" s="814"/>
      <c r="K4413" s="814"/>
      <c r="L4413" s="814"/>
      <c r="M4413" s="814"/>
      <c r="N4413" s="814"/>
      <c r="O4413" s="579">
        <f t="shared" si="350"/>
        <v>0</v>
      </c>
      <c r="P4413" s="585" t="e">
        <f t="shared" si="351"/>
        <v>#N/A</v>
      </c>
      <c r="Q4413" s="585"/>
      <c r="R4413" s="585"/>
      <c r="S4413" s="814"/>
      <c r="T4413" s="814"/>
      <c r="U4413" s="814"/>
      <c r="V4413" s="814"/>
    </row>
    <row r="4414" spans="1:22" ht="15.75" hidden="1" customHeight="1" thickBot="1" x14ac:dyDescent="0.25">
      <c r="A4414" s="580" t="str">
        <f t="shared" si="352"/>
        <v/>
      </c>
      <c r="B4414" s="814"/>
      <c r="C4414" s="814"/>
      <c r="D4414" s="814"/>
      <c r="E4414" s="814"/>
      <c r="F4414" s="814"/>
      <c r="G4414" s="814"/>
      <c r="H4414" s="814"/>
      <c r="I4414" s="814"/>
      <c r="J4414" s="814"/>
      <c r="K4414" s="814"/>
      <c r="L4414" s="814"/>
      <c r="M4414" s="814"/>
      <c r="N4414" s="814"/>
      <c r="O4414" s="579">
        <f t="shared" si="350"/>
        <v>0</v>
      </c>
      <c r="P4414" s="585" t="e">
        <f t="shared" si="351"/>
        <v>#N/A</v>
      </c>
      <c r="Q4414" s="585"/>
      <c r="R4414" s="585"/>
      <c r="S4414" s="814"/>
      <c r="T4414" s="814"/>
      <c r="U4414" s="814"/>
      <c r="V4414" s="814"/>
    </row>
    <row r="4415" spans="1:22" ht="15.75" hidden="1" customHeight="1" thickBot="1" x14ac:dyDescent="0.25">
      <c r="A4415" s="580" t="str">
        <f t="shared" si="352"/>
        <v/>
      </c>
      <c r="B4415" s="814"/>
      <c r="C4415" s="814"/>
      <c r="D4415" s="814"/>
      <c r="E4415" s="814"/>
      <c r="F4415" s="814"/>
      <c r="G4415" s="814"/>
      <c r="H4415" s="814"/>
      <c r="I4415" s="814"/>
      <c r="J4415" s="814"/>
      <c r="K4415" s="814"/>
      <c r="L4415" s="814"/>
      <c r="M4415" s="814"/>
      <c r="N4415" s="814"/>
      <c r="O4415" s="579">
        <f t="shared" si="350"/>
        <v>0</v>
      </c>
      <c r="P4415" s="585" t="e">
        <f t="shared" si="351"/>
        <v>#N/A</v>
      </c>
      <c r="Q4415" s="585"/>
      <c r="R4415" s="585"/>
      <c r="S4415" s="814"/>
      <c r="T4415" s="814"/>
      <c r="U4415" s="814"/>
      <c r="V4415" s="814"/>
    </row>
    <row r="4416" spans="1:22" ht="15.75" hidden="1" customHeight="1" thickBot="1" x14ac:dyDescent="0.25">
      <c r="A4416" s="580" t="str">
        <f t="shared" si="352"/>
        <v/>
      </c>
      <c r="B4416" s="814"/>
      <c r="C4416" s="814"/>
      <c r="D4416" s="814"/>
      <c r="E4416" s="814"/>
      <c r="F4416" s="814"/>
      <c r="G4416" s="814"/>
      <c r="H4416" s="814"/>
      <c r="I4416" s="814"/>
      <c r="J4416" s="814"/>
      <c r="K4416" s="814"/>
      <c r="L4416" s="814"/>
      <c r="M4416" s="814"/>
      <c r="N4416" s="814"/>
      <c r="O4416" s="579">
        <f t="shared" si="350"/>
        <v>0</v>
      </c>
      <c r="P4416" s="585" t="e">
        <f t="shared" si="351"/>
        <v>#N/A</v>
      </c>
      <c r="Q4416" s="585"/>
      <c r="R4416" s="585"/>
      <c r="S4416" s="814"/>
      <c r="T4416" s="814"/>
      <c r="U4416" s="814"/>
      <c r="V4416" s="814"/>
    </row>
    <row r="4417" spans="1:22" ht="15.75" hidden="1" customHeight="1" thickBot="1" x14ac:dyDescent="0.25">
      <c r="A4417" s="580" t="str">
        <f t="shared" si="352"/>
        <v/>
      </c>
      <c r="B4417" s="814"/>
      <c r="C4417" s="814"/>
      <c r="D4417" s="814"/>
      <c r="E4417" s="814"/>
      <c r="F4417" s="814"/>
      <c r="G4417" s="814"/>
      <c r="H4417" s="814"/>
      <c r="I4417" s="814"/>
      <c r="J4417" s="814"/>
      <c r="K4417" s="814"/>
      <c r="L4417" s="814"/>
      <c r="M4417" s="814"/>
      <c r="N4417" s="814"/>
      <c r="O4417" s="579">
        <f t="shared" si="350"/>
        <v>0</v>
      </c>
      <c r="P4417" s="585" t="e">
        <f t="shared" si="351"/>
        <v>#N/A</v>
      </c>
      <c r="Q4417" s="585"/>
      <c r="R4417" s="585"/>
      <c r="S4417" s="814"/>
      <c r="T4417" s="814"/>
      <c r="U4417" s="814"/>
      <c r="V4417" s="814"/>
    </row>
    <row r="4418" spans="1:22" ht="15.75" hidden="1" customHeight="1" thickBot="1" x14ac:dyDescent="0.25">
      <c r="A4418" s="580" t="str">
        <f t="shared" si="352"/>
        <v/>
      </c>
      <c r="B4418" s="814"/>
      <c r="C4418" s="814"/>
      <c r="D4418" s="814"/>
      <c r="E4418" s="814"/>
      <c r="F4418" s="814"/>
      <c r="G4418" s="814"/>
      <c r="H4418" s="814"/>
      <c r="I4418" s="814"/>
      <c r="J4418" s="814"/>
      <c r="K4418" s="814"/>
      <c r="L4418" s="814"/>
      <c r="M4418" s="814"/>
      <c r="N4418" s="814"/>
      <c r="O4418" s="579">
        <f t="shared" si="350"/>
        <v>0</v>
      </c>
      <c r="P4418" s="585" t="e">
        <f t="shared" si="351"/>
        <v>#N/A</v>
      </c>
      <c r="Q4418" s="585"/>
      <c r="R4418" s="585"/>
      <c r="S4418" s="814"/>
      <c r="T4418" s="814"/>
      <c r="U4418" s="814"/>
      <c r="V4418" s="814"/>
    </row>
    <row r="4419" spans="1:22" ht="15.75" hidden="1" customHeight="1" thickBot="1" x14ac:dyDescent="0.25">
      <c r="A4419" s="580" t="str">
        <f t="shared" si="352"/>
        <v/>
      </c>
      <c r="B4419" s="814"/>
      <c r="C4419" s="814"/>
      <c r="D4419" s="814"/>
      <c r="E4419" s="814"/>
      <c r="F4419" s="814"/>
      <c r="G4419" s="814"/>
      <c r="H4419" s="814"/>
      <c r="I4419" s="814"/>
      <c r="J4419" s="814"/>
      <c r="K4419" s="814"/>
      <c r="L4419" s="814"/>
      <c r="M4419" s="814"/>
      <c r="N4419" s="814"/>
      <c r="O4419" s="579">
        <f t="shared" si="350"/>
        <v>0</v>
      </c>
      <c r="P4419" s="585" t="e">
        <f t="shared" si="351"/>
        <v>#N/A</v>
      </c>
      <c r="Q4419" s="585"/>
      <c r="R4419" s="585"/>
      <c r="S4419" s="814"/>
      <c r="T4419" s="814"/>
      <c r="U4419" s="814"/>
      <c r="V4419" s="814"/>
    </row>
    <row r="4420" spans="1:22" ht="15.75" hidden="1" customHeight="1" thickBot="1" x14ac:dyDescent="0.25">
      <c r="A4420" s="580" t="str">
        <f t="shared" si="352"/>
        <v/>
      </c>
      <c r="B4420" s="814"/>
      <c r="C4420" s="814"/>
      <c r="D4420" s="814"/>
      <c r="E4420" s="814"/>
      <c r="F4420" s="814"/>
      <c r="G4420" s="814"/>
      <c r="H4420" s="814"/>
      <c r="I4420" s="814"/>
      <c r="J4420" s="814"/>
      <c r="K4420" s="814"/>
      <c r="L4420" s="814"/>
      <c r="M4420" s="814"/>
      <c r="N4420" s="814"/>
      <c r="O4420" s="579">
        <f t="shared" si="350"/>
        <v>0</v>
      </c>
      <c r="P4420" s="585" t="e">
        <f t="shared" si="351"/>
        <v>#N/A</v>
      </c>
      <c r="Q4420" s="585"/>
      <c r="R4420" s="585"/>
      <c r="S4420" s="814"/>
      <c r="T4420" s="814"/>
      <c r="U4420" s="814"/>
      <c r="V4420" s="814"/>
    </row>
    <row r="4421" spans="1:22" ht="15.75" hidden="1" customHeight="1" thickBot="1" x14ac:dyDescent="0.25">
      <c r="A4421" s="580" t="str">
        <f t="shared" si="352"/>
        <v/>
      </c>
      <c r="B4421" s="814"/>
      <c r="C4421" s="814"/>
      <c r="D4421" s="814"/>
      <c r="E4421" s="814"/>
      <c r="F4421" s="814"/>
      <c r="G4421" s="814"/>
      <c r="H4421" s="814"/>
      <c r="I4421" s="814"/>
      <c r="J4421" s="814"/>
      <c r="K4421" s="814"/>
      <c r="L4421" s="814"/>
      <c r="M4421" s="814"/>
      <c r="N4421" s="814"/>
      <c r="O4421" s="579">
        <f t="shared" si="350"/>
        <v>0</v>
      </c>
      <c r="P4421" s="585" t="e">
        <f t="shared" si="351"/>
        <v>#N/A</v>
      </c>
      <c r="Q4421" s="585"/>
      <c r="R4421" s="585"/>
      <c r="S4421" s="814"/>
      <c r="T4421" s="814"/>
      <c r="U4421" s="814"/>
      <c r="V4421" s="814"/>
    </row>
    <row r="4422" spans="1:22" ht="15.75" hidden="1" customHeight="1" thickBot="1" x14ac:dyDescent="0.25">
      <c r="A4422" s="580" t="str">
        <f t="shared" si="352"/>
        <v/>
      </c>
      <c r="B4422" s="814"/>
      <c r="C4422" s="814"/>
      <c r="D4422" s="814"/>
      <c r="E4422" s="814"/>
      <c r="F4422" s="814"/>
      <c r="G4422" s="814"/>
      <c r="H4422" s="814"/>
      <c r="I4422" s="814"/>
      <c r="J4422" s="814"/>
      <c r="K4422" s="814"/>
      <c r="L4422" s="814"/>
      <c r="M4422" s="814"/>
      <c r="N4422" s="814"/>
      <c r="O4422" s="579">
        <f t="shared" si="350"/>
        <v>0</v>
      </c>
      <c r="P4422" s="585" t="e">
        <f t="shared" si="351"/>
        <v>#N/A</v>
      </c>
      <c r="Q4422" s="585"/>
      <c r="R4422" s="585"/>
      <c r="S4422" s="814"/>
      <c r="T4422" s="814"/>
      <c r="U4422" s="814"/>
      <c r="V4422" s="814"/>
    </row>
    <row r="4423" spans="1:22" ht="15.75" hidden="1" customHeight="1" thickBot="1" x14ac:dyDescent="0.25">
      <c r="A4423" s="580" t="str">
        <f t="shared" si="352"/>
        <v/>
      </c>
      <c r="B4423" s="814"/>
      <c r="C4423" s="814"/>
      <c r="D4423" s="814"/>
      <c r="E4423" s="814"/>
      <c r="F4423" s="814"/>
      <c r="G4423" s="814"/>
      <c r="H4423" s="814"/>
      <c r="I4423" s="814"/>
      <c r="J4423" s="814"/>
      <c r="K4423" s="814"/>
      <c r="L4423" s="814"/>
      <c r="M4423" s="814"/>
      <c r="N4423" s="814"/>
      <c r="O4423" s="579">
        <f t="shared" si="350"/>
        <v>0</v>
      </c>
      <c r="P4423" s="585" t="e">
        <f t="shared" si="351"/>
        <v>#N/A</v>
      </c>
      <c r="Q4423" s="585"/>
      <c r="R4423" s="585"/>
      <c r="S4423" s="814"/>
      <c r="T4423" s="814"/>
      <c r="U4423" s="814"/>
      <c r="V4423" s="814"/>
    </row>
    <row r="4424" spans="1:22" ht="15.75" hidden="1" customHeight="1" thickBot="1" x14ac:dyDescent="0.25">
      <c r="A4424" s="580" t="str">
        <f t="shared" si="352"/>
        <v/>
      </c>
      <c r="B4424" s="814"/>
      <c r="C4424" s="814"/>
      <c r="D4424" s="814"/>
      <c r="E4424" s="814"/>
      <c r="F4424" s="814"/>
      <c r="G4424" s="814"/>
      <c r="H4424" s="814"/>
      <c r="I4424" s="814"/>
      <c r="J4424" s="814"/>
      <c r="K4424" s="814"/>
      <c r="L4424" s="814"/>
      <c r="M4424" s="814"/>
      <c r="N4424" s="814"/>
      <c r="O4424" s="579">
        <f t="shared" si="350"/>
        <v>0</v>
      </c>
      <c r="P4424" s="585" t="e">
        <f t="shared" si="351"/>
        <v>#N/A</v>
      </c>
      <c r="Q4424" s="585"/>
      <c r="R4424" s="585"/>
      <c r="S4424" s="814"/>
      <c r="T4424" s="814"/>
      <c r="U4424" s="814"/>
      <c r="V4424" s="814"/>
    </row>
    <row r="4425" spans="1:22" ht="15.75" hidden="1" customHeight="1" thickBot="1" x14ac:dyDescent="0.25">
      <c r="A4425" s="580" t="str">
        <f t="shared" si="352"/>
        <v/>
      </c>
      <c r="B4425" s="814"/>
      <c r="C4425" s="814"/>
      <c r="D4425" s="814"/>
      <c r="E4425" s="814"/>
      <c r="F4425" s="814"/>
      <c r="G4425" s="814"/>
      <c r="H4425" s="814"/>
      <c r="I4425" s="814"/>
      <c r="J4425" s="814"/>
      <c r="K4425" s="814"/>
      <c r="L4425" s="814"/>
      <c r="M4425" s="814"/>
      <c r="N4425" s="814"/>
      <c r="O4425" s="579">
        <f t="shared" si="350"/>
        <v>0</v>
      </c>
      <c r="P4425" s="585" t="e">
        <f t="shared" si="351"/>
        <v>#N/A</v>
      </c>
      <c r="Q4425" s="585"/>
      <c r="R4425" s="585"/>
      <c r="S4425" s="814"/>
      <c r="T4425" s="814"/>
      <c r="U4425" s="814"/>
      <c r="V4425" s="814"/>
    </row>
    <row r="4426" spans="1:22" ht="15.75" hidden="1" customHeight="1" thickBot="1" x14ac:dyDescent="0.25">
      <c r="A4426" s="580" t="str">
        <f t="shared" si="352"/>
        <v/>
      </c>
      <c r="B4426" s="814"/>
      <c r="C4426" s="814"/>
      <c r="D4426" s="814"/>
      <c r="E4426" s="814"/>
      <c r="F4426" s="814"/>
      <c r="G4426" s="814"/>
      <c r="H4426" s="814"/>
      <c r="I4426" s="814"/>
      <c r="J4426" s="814"/>
      <c r="K4426" s="814"/>
      <c r="L4426" s="814"/>
      <c r="M4426" s="814"/>
      <c r="N4426" s="814"/>
      <c r="O4426" s="579">
        <f t="shared" si="350"/>
        <v>0</v>
      </c>
      <c r="P4426" s="585" t="e">
        <f t="shared" si="351"/>
        <v>#N/A</v>
      </c>
      <c r="Q4426" s="585"/>
      <c r="R4426" s="585"/>
      <c r="S4426" s="814"/>
      <c r="T4426" s="814"/>
      <c r="U4426" s="814"/>
      <c r="V4426" s="814"/>
    </row>
    <row r="4427" spans="1:22" ht="15.75" hidden="1" customHeight="1" thickBot="1" x14ac:dyDescent="0.25">
      <c r="A4427" s="580" t="str">
        <f t="shared" si="352"/>
        <v/>
      </c>
      <c r="B4427" s="814"/>
      <c r="C4427" s="814"/>
      <c r="D4427" s="814"/>
      <c r="E4427" s="814"/>
      <c r="F4427" s="814"/>
      <c r="G4427" s="814"/>
      <c r="H4427" s="814"/>
      <c r="I4427" s="814"/>
      <c r="J4427" s="814"/>
      <c r="K4427" s="814"/>
      <c r="L4427" s="814"/>
      <c r="M4427" s="814"/>
      <c r="N4427" s="814"/>
      <c r="O4427" s="579">
        <f t="shared" si="350"/>
        <v>0</v>
      </c>
      <c r="P4427" s="585" t="e">
        <f t="shared" si="351"/>
        <v>#N/A</v>
      </c>
      <c r="Q4427" s="585"/>
      <c r="R4427" s="585"/>
      <c r="S4427" s="814"/>
      <c r="T4427" s="814"/>
      <c r="U4427" s="814"/>
      <c r="V4427" s="814"/>
    </row>
    <row r="4428" spans="1:22" ht="15.75" hidden="1" customHeight="1" thickBot="1" x14ac:dyDescent="0.25">
      <c r="A4428" s="580" t="str">
        <f t="shared" si="352"/>
        <v/>
      </c>
      <c r="B4428" s="814"/>
      <c r="C4428" s="814"/>
      <c r="D4428" s="814"/>
      <c r="E4428" s="814"/>
      <c r="F4428" s="814"/>
      <c r="G4428" s="814"/>
      <c r="H4428" s="814"/>
      <c r="I4428" s="814"/>
      <c r="J4428" s="814"/>
      <c r="K4428" s="814"/>
      <c r="L4428" s="814"/>
      <c r="M4428" s="814"/>
      <c r="N4428" s="814"/>
      <c r="O4428" s="579">
        <f t="shared" si="350"/>
        <v>0</v>
      </c>
      <c r="P4428" s="585" t="e">
        <f t="shared" si="351"/>
        <v>#N/A</v>
      </c>
      <c r="Q4428" s="585"/>
      <c r="R4428" s="585"/>
      <c r="S4428" s="814"/>
      <c r="T4428" s="814"/>
      <c r="U4428" s="814"/>
      <c r="V4428" s="814"/>
    </row>
    <row r="4429" spans="1:22" ht="15.75" hidden="1" customHeight="1" thickBot="1" x14ac:dyDescent="0.25">
      <c r="A4429" s="580" t="str">
        <f t="shared" si="352"/>
        <v/>
      </c>
      <c r="B4429" s="814"/>
      <c r="C4429" s="814"/>
      <c r="D4429" s="814"/>
      <c r="E4429" s="814"/>
      <c r="F4429" s="814"/>
      <c r="G4429" s="814"/>
      <c r="H4429" s="814"/>
      <c r="I4429" s="814"/>
      <c r="J4429" s="814"/>
      <c r="K4429" s="814"/>
      <c r="L4429" s="814"/>
      <c r="M4429" s="814"/>
      <c r="N4429" s="814"/>
      <c r="O4429" s="579">
        <f t="shared" si="350"/>
        <v>0</v>
      </c>
      <c r="P4429" s="585" t="e">
        <f t="shared" si="351"/>
        <v>#N/A</v>
      </c>
      <c r="Q4429" s="585"/>
      <c r="R4429" s="585"/>
      <c r="S4429" s="814"/>
      <c r="T4429" s="814"/>
      <c r="U4429" s="814"/>
      <c r="V4429" s="814"/>
    </row>
    <row r="4430" spans="1:22" ht="15.75" hidden="1" customHeight="1" thickBot="1" x14ac:dyDescent="0.25">
      <c r="A4430" s="580" t="str">
        <f t="shared" si="352"/>
        <v/>
      </c>
      <c r="B4430" s="814"/>
      <c r="C4430" s="814"/>
      <c r="D4430" s="814"/>
      <c r="E4430" s="814"/>
      <c r="F4430" s="814"/>
      <c r="G4430" s="814"/>
      <c r="H4430" s="814"/>
      <c r="I4430" s="814"/>
      <c r="J4430" s="814"/>
      <c r="K4430" s="814"/>
      <c r="L4430" s="814"/>
      <c r="M4430" s="814"/>
      <c r="N4430" s="814"/>
      <c r="O4430" s="579">
        <f t="shared" si="350"/>
        <v>0</v>
      </c>
      <c r="P4430" s="585" t="e">
        <f t="shared" si="351"/>
        <v>#N/A</v>
      </c>
      <c r="Q4430" s="585"/>
      <c r="R4430" s="585"/>
      <c r="S4430" s="814"/>
      <c r="T4430" s="814"/>
      <c r="U4430" s="814"/>
      <c r="V4430" s="814"/>
    </row>
    <row r="4431" spans="1:22" ht="15.75" hidden="1" customHeight="1" thickBot="1" x14ac:dyDescent="0.25">
      <c r="A4431" s="580" t="str">
        <f t="shared" si="352"/>
        <v/>
      </c>
      <c r="B4431" s="814"/>
      <c r="C4431" s="814"/>
      <c r="D4431" s="814"/>
      <c r="E4431" s="814"/>
      <c r="F4431" s="814"/>
      <c r="G4431" s="814"/>
      <c r="H4431" s="814"/>
      <c r="I4431" s="814"/>
      <c r="J4431" s="814"/>
      <c r="K4431" s="814"/>
      <c r="L4431" s="814"/>
      <c r="M4431" s="814"/>
      <c r="N4431" s="814"/>
      <c r="O4431" s="579">
        <f t="shared" si="350"/>
        <v>0</v>
      </c>
      <c r="P4431" s="585" t="e">
        <f t="shared" si="351"/>
        <v>#N/A</v>
      </c>
      <c r="Q4431" s="585"/>
      <c r="R4431" s="585"/>
      <c r="S4431" s="814"/>
      <c r="T4431" s="814"/>
      <c r="U4431" s="814"/>
      <c r="V4431" s="814"/>
    </row>
    <row r="4432" spans="1:22" ht="15.75" hidden="1" customHeight="1" thickBot="1" x14ac:dyDescent="0.25">
      <c r="A4432" s="580" t="str">
        <f t="shared" si="352"/>
        <v/>
      </c>
      <c r="B4432" s="814"/>
      <c r="C4432" s="814"/>
      <c r="D4432" s="814"/>
      <c r="E4432" s="814"/>
      <c r="F4432" s="814"/>
      <c r="G4432" s="814"/>
      <c r="H4432" s="814"/>
      <c r="I4432" s="814"/>
      <c r="J4432" s="814"/>
      <c r="K4432" s="814"/>
      <c r="L4432" s="814"/>
      <c r="M4432" s="814"/>
      <c r="N4432" s="814"/>
      <c r="O4432" s="579">
        <f t="shared" si="350"/>
        <v>0</v>
      </c>
      <c r="P4432" s="585" t="e">
        <f t="shared" si="351"/>
        <v>#N/A</v>
      </c>
      <c r="Q4432" s="585"/>
      <c r="R4432" s="585"/>
      <c r="S4432" s="814"/>
      <c r="T4432" s="814"/>
      <c r="U4432" s="814"/>
      <c r="V4432" s="814"/>
    </row>
    <row r="4433" spans="1:22" ht="15.75" hidden="1" customHeight="1" thickBot="1" x14ac:dyDescent="0.25">
      <c r="A4433" s="580" t="str">
        <f t="shared" si="352"/>
        <v/>
      </c>
      <c r="B4433" s="814"/>
      <c r="C4433" s="814"/>
      <c r="D4433" s="814"/>
      <c r="E4433" s="814"/>
      <c r="F4433" s="814"/>
      <c r="G4433" s="814"/>
      <c r="H4433" s="814"/>
      <c r="I4433" s="814"/>
      <c r="J4433" s="814"/>
      <c r="K4433" s="814"/>
      <c r="L4433" s="814"/>
      <c r="M4433" s="814"/>
      <c r="N4433" s="814"/>
      <c r="O4433" s="579">
        <f t="shared" si="350"/>
        <v>0</v>
      </c>
      <c r="P4433" s="585" t="e">
        <f t="shared" si="351"/>
        <v>#N/A</v>
      </c>
      <c r="Q4433" s="585"/>
      <c r="R4433" s="585"/>
      <c r="S4433" s="814"/>
      <c r="T4433" s="814"/>
      <c r="U4433" s="814"/>
      <c r="V4433" s="814"/>
    </row>
    <row r="4434" spans="1:22" ht="15.75" hidden="1" customHeight="1" thickBot="1" x14ac:dyDescent="0.25">
      <c r="A4434" s="580" t="str">
        <f t="shared" si="352"/>
        <v/>
      </c>
      <c r="B4434" s="814"/>
      <c r="C4434" s="814"/>
      <c r="D4434" s="814"/>
      <c r="E4434" s="814"/>
      <c r="F4434" s="814"/>
      <c r="G4434" s="814"/>
      <c r="H4434" s="814"/>
      <c r="I4434" s="814"/>
      <c r="J4434" s="814"/>
      <c r="K4434" s="814"/>
      <c r="L4434" s="814"/>
      <c r="M4434" s="814"/>
      <c r="N4434" s="814"/>
      <c r="O4434" s="579">
        <f t="shared" si="350"/>
        <v>0</v>
      </c>
      <c r="P4434" s="585" t="e">
        <f t="shared" si="351"/>
        <v>#N/A</v>
      </c>
      <c r="Q4434" s="585"/>
      <c r="R4434" s="585"/>
      <c r="S4434" s="814"/>
      <c r="T4434" s="814"/>
      <c r="U4434" s="814"/>
      <c r="V4434" s="814"/>
    </row>
    <row r="4435" spans="1:22" ht="15.75" hidden="1" customHeight="1" thickBot="1" x14ac:dyDescent="0.25">
      <c r="A4435" s="580" t="str">
        <f t="shared" si="352"/>
        <v/>
      </c>
      <c r="B4435" s="814"/>
      <c r="C4435" s="814"/>
      <c r="D4435" s="814"/>
      <c r="E4435" s="814"/>
      <c r="F4435" s="814"/>
      <c r="G4435" s="814"/>
      <c r="H4435" s="814"/>
      <c r="I4435" s="814"/>
      <c r="J4435" s="814"/>
      <c r="K4435" s="814"/>
      <c r="L4435" s="814"/>
      <c r="M4435" s="814"/>
      <c r="N4435" s="814"/>
      <c r="O4435" s="579">
        <f t="shared" si="350"/>
        <v>0</v>
      </c>
      <c r="P4435" s="585" t="e">
        <f t="shared" si="351"/>
        <v>#N/A</v>
      </c>
      <c r="Q4435" s="585"/>
      <c r="R4435" s="585"/>
      <c r="S4435" s="814"/>
      <c r="T4435" s="814"/>
      <c r="U4435" s="814"/>
      <c r="V4435" s="814"/>
    </row>
    <row r="4436" spans="1:22" ht="15.75" hidden="1" customHeight="1" thickBot="1" x14ac:dyDescent="0.25">
      <c r="A4436" s="580" t="str">
        <f t="shared" si="352"/>
        <v/>
      </c>
      <c r="B4436" s="814"/>
      <c r="C4436" s="814"/>
      <c r="D4436" s="814"/>
      <c r="E4436" s="814"/>
      <c r="F4436" s="814"/>
      <c r="G4436" s="814"/>
      <c r="H4436" s="814"/>
      <c r="I4436" s="814"/>
      <c r="J4436" s="814"/>
      <c r="K4436" s="814"/>
      <c r="L4436" s="814"/>
      <c r="M4436" s="814"/>
      <c r="N4436" s="814"/>
      <c r="O4436" s="579">
        <f t="shared" si="350"/>
        <v>0</v>
      </c>
      <c r="P4436" s="585" t="e">
        <f t="shared" si="351"/>
        <v>#N/A</v>
      </c>
      <c r="Q4436" s="585"/>
      <c r="R4436" s="585"/>
      <c r="S4436" s="814"/>
      <c r="T4436" s="814"/>
      <c r="U4436" s="814"/>
      <c r="V4436" s="814"/>
    </row>
    <row r="4437" spans="1:22" ht="15.75" hidden="1" customHeight="1" thickBot="1" x14ac:dyDescent="0.25">
      <c r="A4437" s="580" t="str">
        <f t="shared" si="352"/>
        <v/>
      </c>
      <c r="B4437" s="814"/>
      <c r="C4437" s="814"/>
      <c r="D4437" s="814"/>
      <c r="E4437" s="814"/>
      <c r="F4437" s="814"/>
      <c r="G4437" s="814"/>
      <c r="H4437" s="814"/>
      <c r="I4437" s="814"/>
      <c r="J4437" s="814"/>
      <c r="K4437" s="814"/>
      <c r="L4437" s="814"/>
      <c r="M4437" s="814"/>
      <c r="N4437" s="814"/>
      <c r="O4437" s="579">
        <f t="shared" si="350"/>
        <v>0</v>
      </c>
      <c r="P4437" s="585" t="e">
        <f t="shared" si="351"/>
        <v>#N/A</v>
      </c>
      <c r="Q4437" s="585"/>
      <c r="R4437" s="585"/>
      <c r="S4437" s="814"/>
      <c r="T4437" s="814"/>
      <c r="U4437" s="814"/>
      <c r="V4437" s="814"/>
    </row>
    <row r="4438" spans="1:22" ht="15.75" hidden="1" customHeight="1" thickBot="1" x14ac:dyDescent="0.25">
      <c r="A4438" s="580" t="str">
        <f t="shared" si="352"/>
        <v/>
      </c>
      <c r="B4438" s="814"/>
      <c r="C4438" s="814"/>
      <c r="D4438" s="814"/>
      <c r="E4438" s="814"/>
      <c r="F4438" s="814"/>
      <c r="G4438" s="814"/>
      <c r="H4438" s="814"/>
      <c r="I4438" s="814"/>
      <c r="J4438" s="814"/>
      <c r="K4438" s="814"/>
      <c r="L4438" s="814"/>
      <c r="M4438" s="814"/>
      <c r="N4438" s="814"/>
      <c r="O4438" s="579">
        <f t="shared" si="350"/>
        <v>0</v>
      </c>
      <c r="P4438" s="585" t="e">
        <f t="shared" si="351"/>
        <v>#N/A</v>
      </c>
      <c r="Q4438" s="585"/>
      <c r="R4438" s="585"/>
      <c r="S4438" s="814"/>
      <c r="T4438" s="814"/>
      <c r="U4438" s="814"/>
      <c r="V4438" s="814"/>
    </row>
    <row r="4439" spans="1:22" ht="15.75" hidden="1" customHeight="1" thickBot="1" x14ac:dyDescent="0.25">
      <c r="A4439" s="580" t="str">
        <f t="shared" si="352"/>
        <v/>
      </c>
      <c r="B4439" s="814"/>
      <c r="C4439" s="814"/>
      <c r="D4439" s="814"/>
      <c r="E4439" s="814"/>
      <c r="F4439" s="814"/>
      <c r="G4439" s="814"/>
      <c r="H4439" s="814"/>
      <c r="I4439" s="814"/>
      <c r="J4439" s="814"/>
      <c r="K4439" s="814"/>
      <c r="L4439" s="814"/>
      <c r="M4439" s="814"/>
      <c r="N4439" s="814"/>
      <c r="O4439" s="579">
        <f t="shared" si="350"/>
        <v>0</v>
      </c>
      <c r="P4439" s="585" t="e">
        <f t="shared" si="351"/>
        <v>#N/A</v>
      </c>
      <c r="Q4439" s="585"/>
      <c r="R4439" s="585"/>
      <c r="S4439" s="814"/>
      <c r="T4439" s="814"/>
      <c r="U4439" s="814"/>
      <c r="V4439" s="814"/>
    </row>
    <row r="4440" spans="1:22" ht="15.75" hidden="1" customHeight="1" thickBot="1" x14ac:dyDescent="0.25">
      <c r="A4440" s="580" t="str">
        <f t="shared" si="352"/>
        <v/>
      </c>
      <c r="B4440" s="814"/>
      <c r="C4440" s="814"/>
      <c r="D4440" s="814"/>
      <c r="E4440" s="814"/>
      <c r="F4440" s="814"/>
      <c r="G4440" s="814"/>
      <c r="H4440" s="814"/>
      <c r="I4440" s="814"/>
      <c r="J4440" s="814"/>
      <c r="K4440" s="814"/>
      <c r="L4440" s="814"/>
      <c r="M4440" s="814"/>
      <c r="N4440" s="814"/>
      <c r="O4440" s="579">
        <f t="shared" si="350"/>
        <v>0</v>
      </c>
      <c r="P4440" s="585" t="e">
        <f t="shared" si="351"/>
        <v>#N/A</v>
      </c>
      <c r="Q4440" s="585"/>
      <c r="R4440" s="585"/>
      <c r="S4440" s="814"/>
      <c r="T4440" s="814"/>
      <c r="U4440" s="814"/>
      <c r="V4440" s="814"/>
    </row>
    <row r="4441" spans="1:22" ht="15.75" hidden="1" customHeight="1" thickBot="1" x14ac:dyDescent="0.25">
      <c r="A4441" s="580" t="str">
        <f t="shared" si="352"/>
        <v/>
      </c>
      <c r="B4441" s="814"/>
      <c r="C4441" s="814"/>
      <c r="D4441" s="814"/>
      <c r="E4441" s="814"/>
      <c r="F4441" s="814"/>
      <c r="G4441" s="814"/>
      <c r="H4441" s="814"/>
      <c r="I4441" s="814"/>
      <c r="J4441" s="814"/>
      <c r="K4441" s="814"/>
      <c r="L4441" s="814"/>
      <c r="M4441" s="814"/>
      <c r="N4441" s="814"/>
      <c r="O4441" s="579">
        <f t="shared" si="350"/>
        <v>0</v>
      </c>
      <c r="P4441" s="585" t="e">
        <f t="shared" si="351"/>
        <v>#N/A</v>
      </c>
      <c r="Q4441" s="585"/>
      <c r="R4441" s="585"/>
      <c r="S4441" s="814"/>
      <c r="T4441" s="814"/>
      <c r="U4441" s="814"/>
      <c r="V4441" s="814"/>
    </row>
    <row r="4442" spans="1:22" ht="15.75" hidden="1" customHeight="1" thickBot="1" x14ac:dyDescent="0.25">
      <c r="A4442" s="580" t="str">
        <f t="shared" si="352"/>
        <v/>
      </c>
      <c r="B4442" s="814"/>
      <c r="C4442" s="814"/>
      <c r="D4442" s="814"/>
      <c r="E4442" s="814"/>
      <c r="F4442" s="814"/>
      <c r="G4442" s="814"/>
      <c r="H4442" s="814"/>
      <c r="I4442" s="814"/>
      <c r="J4442" s="814"/>
      <c r="K4442" s="814"/>
      <c r="L4442" s="814"/>
      <c r="M4442" s="814"/>
      <c r="N4442" s="814"/>
      <c r="O4442" s="579">
        <f t="shared" si="350"/>
        <v>0</v>
      </c>
      <c r="P4442" s="585" t="e">
        <f t="shared" si="351"/>
        <v>#N/A</v>
      </c>
      <c r="Q4442" s="585"/>
      <c r="R4442" s="585"/>
      <c r="S4442" s="814"/>
      <c r="T4442" s="814"/>
      <c r="U4442" s="814"/>
      <c r="V4442" s="814"/>
    </row>
    <row r="4443" spans="1:22" ht="15.75" hidden="1" customHeight="1" thickBot="1" x14ac:dyDescent="0.25">
      <c r="A4443" s="580" t="str">
        <f t="shared" si="352"/>
        <v/>
      </c>
      <c r="B4443" s="814"/>
      <c r="C4443" s="814"/>
      <c r="D4443" s="814"/>
      <c r="E4443" s="814"/>
      <c r="F4443" s="814"/>
      <c r="G4443" s="814"/>
      <c r="H4443" s="814"/>
      <c r="I4443" s="814"/>
      <c r="J4443" s="814"/>
      <c r="K4443" s="814"/>
      <c r="L4443" s="814"/>
      <c r="M4443" s="814"/>
      <c r="N4443" s="814"/>
      <c r="O4443" s="579">
        <f t="shared" si="350"/>
        <v>0</v>
      </c>
      <c r="P4443" s="585" t="e">
        <f t="shared" si="351"/>
        <v>#N/A</v>
      </c>
      <c r="Q4443" s="585"/>
      <c r="R4443" s="585"/>
      <c r="S4443" s="814"/>
      <c r="T4443" s="814"/>
      <c r="U4443" s="814"/>
      <c r="V4443" s="814"/>
    </row>
    <row r="4444" spans="1:22" ht="15.75" hidden="1" customHeight="1" thickBot="1" x14ac:dyDescent="0.25">
      <c r="A4444" s="580" t="str">
        <f t="shared" si="352"/>
        <v/>
      </c>
      <c r="B4444" s="814"/>
      <c r="C4444" s="814"/>
      <c r="D4444" s="814"/>
      <c r="E4444" s="814"/>
      <c r="F4444" s="814"/>
      <c r="G4444" s="814"/>
      <c r="H4444" s="814"/>
      <c r="I4444" s="814"/>
      <c r="J4444" s="814"/>
      <c r="K4444" s="814"/>
      <c r="L4444" s="814"/>
      <c r="M4444" s="814"/>
      <c r="N4444" s="814"/>
      <c r="O4444" s="579">
        <f t="shared" si="350"/>
        <v>0</v>
      </c>
      <c r="P4444" s="585" t="e">
        <f t="shared" si="351"/>
        <v>#N/A</v>
      </c>
      <c r="Q4444" s="585"/>
      <c r="R4444" s="585"/>
      <c r="S4444" s="814"/>
      <c r="T4444" s="814"/>
      <c r="U4444" s="814"/>
      <c r="V4444" s="814"/>
    </row>
    <row r="4445" spans="1:22" ht="15.75" hidden="1" customHeight="1" thickBot="1" x14ac:dyDescent="0.25">
      <c r="A4445" s="580" t="str">
        <f t="shared" si="352"/>
        <v/>
      </c>
      <c r="B4445" s="814"/>
      <c r="C4445" s="814"/>
      <c r="D4445" s="814"/>
      <c r="E4445" s="814"/>
      <c r="F4445" s="814"/>
      <c r="G4445" s="814"/>
      <c r="H4445" s="814"/>
      <c r="I4445" s="814"/>
      <c r="J4445" s="814"/>
      <c r="K4445" s="814"/>
      <c r="L4445" s="814"/>
      <c r="M4445" s="814"/>
      <c r="N4445" s="814"/>
      <c r="O4445" s="579">
        <f t="shared" si="350"/>
        <v>0</v>
      </c>
      <c r="P4445" s="585" t="e">
        <f t="shared" si="351"/>
        <v>#N/A</v>
      </c>
      <c r="Q4445" s="585"/>
      <c r="R4445" s="585"/>
      <c r="S4445" s="814"/>
      <c r="T4445" s="814"/>
      <c r="U4445" s="814"/>
      <c r="V4445" s="814"/>
    </row>
    <row r="4446" spans="1:22" ht="15.75" hidden="1" customHeight="1" thickBot="1" x14ac:dyDescent="0.25">
      <c r="A4446" s="580" t="str">
        <f t="shared" si="352"/>
        <v/>
      </c>
      <c r="B4446" s="814"/>
      <c r="C4446" s="814"/>
      <c r="D4446" s="814"/>
      <c r="E4446" s="814"/>
      <c r="F4446" s="814"/>
      <c r="G4446" s="814"/>
      <c r="H4446" s="814"/>
      <c r="I4446" s="814"/>
      <c r="J4446" s="814"/>
      <c r="K4446" s="814"/>
      <c r="L4446" s="814"/>
      <c r="M4446" s="814"/>
      <c r="N4446" s="814"/>
      <c r="O4446" s="579">
        <f t="shared" si="350"/>
        <v>0</v>
      </c>
      <c r="P4446" s="585" t="e">
        <f t="shared" si="351"/>
        <v>#N/A</v>
      </c>
      <c r="Q4446" s="585"/>
      <c r="R4446" s="585"/>
      <c r="S4446" s="814"/>
      <c r="T4446" s="814"/>
      <c r="U4446" s="814"/>
      <c r="V4446" s="814"/>
    </row>
    <row r="4447" spans="1:22" ht="15.75" hidden="1" customHeight="1" thickBot="1" x14ac:dyDescent="0.25">
      <c r="A4447" s="580" t="str">
        <f t="shared" si="352"/>
        <v/>
      </c>
      <c r="B4447" s="814"/>
      <c r="C4447" s="814"/>
      <c r="D4447" s="814"/>
      <c r="E4447" s="814"/>
      <c r="F4447" s="814"/>
      <c r="G4447" s="814"/>
      <c r="H4447" s="814"/>
      <c r="I4447" s="814"/>
      <c r="J4447" s="814"/>
      <c r="K4447" s="814"/>
      <c r="L4447" s="814"/>
      <c r="M4447" s="814"/>
      <c r="N4447" s="814"/>
      <c r="O4447" s="579">
        <f t="shared" si="350"/>
        <v>0</v>
      </c>
      <c r="P4447" s="585" t="e">
        <f t="shared" si="351"/>
        <v>#N/A</v>
      </c>
      <c r="Q4447" s="585"/>
      <c r="R4447" s="585"/>
      <c r="S4447" s="814"/>
      <c r="T4447" s="814"/>
      <c r="U4447" s="814"/>
      <c r="V4447" s="814"/>
    </row>
    <row r="4448" spans="1:22" ht="15.75" hidden="1" customHeight="1" thickBot="1" x14ac:dyDescent="0.25">
      <c r="A4448" s="580" t="str">
        <f t="shared" si="352"/>
        <v/>
      </c>
      <c r="B4448" s="814"/>
      <c r="C4448" s="814"/>
      <c r="D4448" s="814"/>
      <c r="E4448" s="814"/>
      <c r="F4448" s="814"/>
      <c r="G4448" s="814"/>
      <c r="H4448" s="814"/>
      <c r="I4448" s="814"/>
      <c r="J4448" s="814"/>
      <c r="K4448" s="814"/>
      <c r="L4448" s="814"/>
      <c r="M4448" s="814"/>
      <c r="N4448" s="814"/>
      <c r="O4448" s="579">
        <f t="shared" si="350"/>
        <v>0</v>
      </c>
      <c r="P4448" s="585" t="e">
        <f t="shared" si="351"/>
        <v>#N/A</v>
      </c>
      <c r="Q4448" s="585"/>
      <c r="R4448" s="585"/>
      <c r="S4448" s="814"/>
      <c r="T4448" s="814"/>
      <c r="U4448" s="814"/>
      <c r="V4448" s="814"/>
    </row>
    <row r="4449" spans="1:22" ht="15.75" hidden="1" customHeight="1" thickBot="1" x14ac:dyDescent="0.25">
      <c r="A4449" s="580" t="str">
        <f t="shared" si="352"/>
        <v/>
      </c>
      <c r="B4449" s="814"/>
      <c r="C4449" s="814"/>
      <c r="D4449" s="814"/>
      <c r="E4449" s="814"/>
      <c r="F4449" s="814"/>
      <c r="G4449" s="814"/>
      <c r="H4449" s="814"/>
      <c r="I4449" s="814"/>
      <c r="J4449" s="814"/>
      <c r="K4449" s="814"/>
      <c r="L4449" s="814"/>
      <c r="M4449" s="814"/>
      <c r="N4449" s="814"/>
      <c r="O4449" s="579">
        <f t="shared" si="350"/>
        <v>0</v>
      </c>
      <c r="P4449" s="585" t="e">
        <f t="shared" si="351"/>
        <v>#N/A</v>
      </c>
      <c r="Q4449" s="585"/>
      <c r="R4449" s="585"/>
      <c r="S4449" s="814"/>
      <c r="T4449" s="814"/>
      <c r="U4449" s="814"/>
      <c r="V4449" s="814"/>
    </row>
    <row r="4450" spans="1:22" ht="15.75" hidden="1" customHeight="1" thickBot="1" x14ac:dyDescent="0.25">
      <c r="A4450" s="580" t="str">
        <f t="shared" si="352"/>
        <v/>
      </c>
      <c r="B4450" s="814"/>
      <c r="C4450" s="814"/>
      <c r="D4450" s="814"/>
      <c r="E4450" s="814"/>
      <c r="F4450" s="814"/>
      <c r="G4450" s="814"/>
      <c r="H4450" s="814"/>
      <c r="I4450" s="814"/>
      <c r="J4450" s="814"/>
      <c r="K4450" s="814"/>
      <c r="L4450" s="814"/>
      <c r="M4450" s="814"/>
      <c r="N4450" s="814"/>
      <c r="O4450" s="579">
        <f t="shared" si="350"/>
        <v>0</v>
      </c>
      <c r="P4450" s="585" t="e">
        <f t="shared" si="351"/>
        <v>#N/A</v>
      </c>
      <c r="Q4450" s="585"/>
      <c r="R4450" s="585"/>
      <c r="S4450" s="814"/>
      <c r="T4450" s="814"/>
      <c r="U4450" s="814"/>
      <c r="V4450" s="814"/>
    </row>
    <row r="4451" spans="1:22" ht="15.75" hidden="1" customHeight="1" thickBot="1" x14ac:dyDescent="0.25">
      <c r="A4451" s="580" t="str">
        <f t="shared" si="352"/>
        <v/>
      </c>
      <c r="B4451" s="814"/>
      <c r="C4451" s="814"/>
      <c r="D4451" s="814"/>
      <c r="E4451" s="814"/>
      <c r="F4451" s="814"/>
      <c r="G4451" s="814"/>
      <c r="H4451" s="814"/>
      <c r="I4451" s="814"/>
      <c r="J4451" s="814"/>
      <c r="K4451" s="814"/>
      <c r="L4451" s="814"/>
      <c r="M4451" s="814"/>
      <c r="N4451" s="814"/>
      <c r="O4451" s="579">
        <f t="shared" si="350"/>
        <v>0</v>
      </c>
      <c r="P4451" s="585" t="e">
        <f t="shared" si="351"/>
        <v>#N/A</v>
      </c>
      <c r="Q4451" s="585"/>
      <c r="R4451" s="585"/>
      <c r="S4451" s="814"/>
      <c r="T4451" s="814"/>
      <c r="U4451" s="814"/>
      <c r="V4451" s="814"/>
    </row>
    <row r="4452" spans="1:22" ht="15.75" hidden="1" customHeight="1" thickBot="1" x14ac:dyDescent="0.25">
      <c r="A4452" s="580" t="str">
        <f t="shared" si="352"/>
        <v/>
      </c>
      <c r="B4452" s="814"/>
      <c r="C4452" s="814"/>
      <c r="D4452" s="814"/>
      <c r="E4452" s="814"/>
      <c r="F4452" s="814"/>
      <c r="G4452" s="814"/>
      <c r="H4452" s="814"/>
      <c r="I4452" s="814"/>
      <c r="J4452" s="814"/>
      <c r="K4452" s="814"/>
      <c r="L4452" s="814"/>
      <c r="M4452" s="814"/>
      <c r="N4452" s="814"/>
      <c r="O4452" s="579">
        <f t="shared" si="350"/>
        <v>0</v>
      </c>
      <c r="P4452" s="585" t="e">
        <f t="shared" si="351"/>
        <v>#N/A</v>
      </c>
      <c r="Q4452" s="585"/>
      <c r="R4452" s="585"/>
      <c r="S4452" s="814"/>
      <c r="T4452" s="814"/>
      <c r="U4452" s="814"/>
      <c r="V4452" s="814"/>
    </row>
    <row r="4453" spans="1:22" ht="15.75" hidden="1" customHeight="1" thickBot="1" x14ac:dyDescent="0.25">
      <c r="A4453" s="580" t="str">
        <f t="shared" si="352"/>
        <v/>
      </c>
      <c r="B4453" s="814"/>
      <c r="C4453" s="814"/>
      <c r="D4453" s="814"/>
      <c r="E4453" s="814"/>
      <c r="F4453" s="814"/>
      <c r="G4453" s="814"/>
      <c r="H4453" s="814"/>
      <c r="I4453" s="814"/>
      <c r="J4453" s="814"/>
      <c r="K4453" s="814"/>
      <c r="L4453" s="814"/>
      <c r="M4453" s="814"/>
      <c r="N4453" s="814"/>
      <c r="O4453" s="579">
        <f t="shared" si="350"/>
        <v>0</v>
      </c>
      <c r="P4453" s="585" t="e">
        <f t="shared" si="351"/>
        <v>#N/A</v>
      </c>
      <c r="Q4453" s="585"/>
      <c r="R4453" s="585"/>
      <c r="S4453" s="814"/>
      <c r="T4453" s="814"/>
      <c r="U4453" s="814"/>
      <c r="V4453" s="814"/>
    </row>
    <row r="4454" spans="1:22" ht="15.75" hidden="1" customHeight="1" thickBot="1" x14ac:dyDescent="0.25">
      <c r="A4454" s="580" t="str">
        <f t="shared" si="352"/>
        <v/>
      </c>
      <c r="B4454" s="814"/>
      <c r="C4454" s="814"/>
      <c r="D4454" s="814"/>
      <c r="E4454" s="814"/>
      <c r="F4454" s="814"/>
      <c r="G4454" s="814"/>
      <c r="H4454" s="814"/>
      <c r="I4454" s="814"/>
      <c r="J4454" s="814"/>
      <c r="K4454" s="814"/>
      <c r="L4454" s="814"/>
      <c r="M4454" s="814"/>
      <c r="N4454" s="814"/>
      <c r="O4454" s="579">
        <f t="shared" si="350"/>
        <v>0</v>
      </c>
      <c r="P4454" s="585" t="e">
        <f t="shared" si="351"/>
        <v>#N/A</v>
      </c>
      <c r="Q4454" s="585"/>
      <c r="R4454" s="585"/>
      <c r="S4454" s="814"/>
      <c r="T4454" s="814"/>
      <c r="U4454" s="814"/>
      <c r="V4454" s="814"/>
    </row>
    <row r="4455" spans="1:22" ht="15.75" hidden="1" customHeight="1" thickBot="1" x14ac:dyDescent="0.25">
      <c r="A4455" s="580" t="str">
        <f t="shared" si="352"/>
        <v/>
      </c>
      <c r="B4455" s="814"/>
      <c r="C4455" s="814"/>
      <c r="D4455" s="814"/>
      <c r="E4455" s="814"/>
      <c r="F4455" s="814"/>
      <c r="G4455" s="814"/>
      <c r="H4455" s="814"/>
      <c r="I4455" s="814"/>
      <c r="J4455" s="814"/>
      <c r="K4455" s="814"/>
      <c r="L4455" s="814"/>
      <c r="M4455" s="814"/>
      <c r="N4455" s="814"/>
      <c r="O4455" s="579">
        <f t="shared" si="350"/>
        <v>0</v>
      </c>
      <c r="P4455" s="585" t="e">
        <f t="shared" si="351"/>
        <v>#N/A</v>
      </c>
      <c r="Q4455" s="585"/>
      <c r="R4455" s="585"/>
      <c r="S4455" s="814"/>
      <c r="T4455" s="814"/>
      <c r="U4455" s="814"/>
      <c r="V4455" s="814"/>
    </row>
    <row r="4456" spans="1:22" ht="15.75" hidden="1" customHeight="1" thickBot="1" x14ac:dyDescent="0.25">
      <c r="A4456" s="580" t="str">
        <f t="shared" si="352"/>
        <v/>
      </c>
      <c r="B4456" s="814"/>
      <c r="C4456" s="814"/>
      <c r="D4456" s="814"/>
      <c r="E4456" s="814"/>
      <c r="F4456" s="814"/>
      <c r="G4456" s="814"/>
      <c r="H4456" s="814"/>
      <c r="I4456" s="814"/>
      <c r="J4456" s="814"/>
      <c r="K4456" s="814"/>
      <c r="L4456" s="814"/>
      <c r="M4456" s="814"/>
      <c r="N4456" s="814"/>
      <c r="O4456" s="579">
        <f t="shared" si="350"/>
        <v>0</v>
      </c>
      <c r="P4456" s="585" t="e">
        <f t="shared" si="351"/>
        <v>#N/A</v>
      </c>
      <c r="Q4456" s="585"/>
      <c r="R4456" s="585"/>
      <c r="S4456" s="814"/>
      <c r="T4456" s="814"/>
      <c r="U4456" s="814"/>
      <c r="V4456" s="814"/>
    </row>
    <row r="4457" spans="1:22" ht="15.75" hidden="1" customHeight="1" thickBot="1" x14ac:dyDescent="0.25">
      <c r="A4457" s="580" t="str">
        <f t="shared" si="352"/>
        <v/>
      </c>
      <c r="B4457" s="814"/>
      <c r="C4457" s="814"/>
      <c r="D4457" s="814"/>
      <c r="E4457" s="814"/>
      <c r="F4457" s="814"/>
      <c r="G4457" s="814"/>
      <c r="H4457" s="814"/>
      <c r="I4457" s="814"/>
      <c r="J4457" s="814"/>
      <c r="K4457" s="814"/>
      <c r="L4457" s="814"/>
      <c r="M4457" s="814"/>
      <c r="N4457" s="814"/>
      <c r="O4457" s="579">
        <f t="shared" si="350"/>
        <v>0</v>
      </c>
      <c r="P4457" s="585" t="e">
        <f t="shared" si="351"/>
        <v>#N/A</v>
      </c>
      <c r="Q4457" s="585"/>
      <c r="R4457" s="585"/>
      <c r="S4457" s="814"/>
      <c r="T4457" s="814"/>
      <c r="U4457" s="814"/>
      <c r="V4457" s="814"/>
    </row>
    <row r="4458" spans="1:22" ht="15.75" hidden="1" customHeight="1" thickBot="1" x14ac:dyDescent="0.25">
      <c r="A4458" s="580" t="str">
        <f t="shared" si="352"/>
        <v/>
      </c>
      <c r="B4458" s="814"/>
      <c r="C4458" s="814"/>
      <c r="D4458" s="814"/>
      <c r="E4458" s="814"/>
      <c r="F4458" s="814"/>
      <c r="G4458" s="814"/>
      <c r="H4458" s="814"/>
      <c r="I4458" s="814"/>
      <c r="J4458" s="814"/>
      <c r="K4458" s="814"/>
      <c r="L4458" s="814"/>
      <c r="M4458" s="814"/>
      <c r="N4458" s="814"/>
      <c r="O4458" s="579">
        <f t="shared" si="350"/>
        <v>0</v>
      </c>
      <c r="P4458" s="585" t="e">
        <f t="shared" si="351"/>
        <v>#N/A</v>
      </c>
      <c r="Q4458" s="585"/>
      <c r="R4458" s="585"/>
      <c r="S4458" s="814"/>
      <c r="T4458" s="814"/>
      <c r="U4458" s="814"/>
      <c r="V4458" s="814"/>
    </row>
    <row r="4459" spans="1:22" ht="15.75" hidden="1" customHeight="1" thickBot="1" x14ac:dyDescent="0.25">
      <c r="A4459" s="580" t="str">
        <f t="shared" si="352"/>
        <v/>
      </c>
      <c r="B4459" s="814"/>
      <c r="C4459" s="814"/>
      <c r="D4459" s="814"/>
      <c r="E4459" s="814"/>
      <c r="F4459" s="814"/>
      <c r="G4459" s="814"/>
      <c r="H4459" s="814"/>
      <c r="I4459" s="814"/>
      <c r="J4459" s="814"/>
      <c r="K4459" s="814"/>
      <c r="L4459" s="814"/>
      <c r="M4459" s="814"/>
      <c r="N4459" s="814"/>
      <c r="O4459" s="579">
        <f t="shared" si="350"/>
        <v>0</v>
      </c>
      <c r="P4459" s="585" t="e">
        <f t="shared" si="351"/>
        <v>#N/A</v>
      </c>
      <c r="Q4459" s="585"/>
      <c r="R4459" s="585"/>
      <c r="S4459" s="814"/>
      <c r="T4459" s="814"/>
      <c r="U4459" s="814"/>
      <c r="V4459" s="814"/>
    </row>
    <row r="4460" spans="1:22" ht="15.75" hidden="1" customHeight="1" thickBot="1" x14ac:dyDescent="0.25">
      <c r="A4460" s="580" t="str">
        <f t="shared" si="352"/>
        <v/>
      </c>
      <c r="B4460" s="814"/>
      <c r="C4460" s="814"/>
      <c r="D4460" s="814"/>
      <c r="E4460" s="814"/>
      <c r="F4460" s="814"/>
      <c r="G4460" s="814"/>
      <c r="H4460" s="814"/>
      <c r="I4460" s="814"/>
      <c r="J4460" s="814"/>
      <c r="K4460" s="814"/>
      <c r="L4460" s="814"/>
      <c r="M4460" s="814"/>
      <c r="N4460" s="814"/>
      <c r="O4460" s="579">
        <f t="shared" si="350"/>
        <v>0</v>
      </c>
      <c r="P4460" s="585" t="e">
        <f t="shared" si="351"/>
        <v>#N/A</v>
      </c>
      <c r="Q4460" s="585"/>
      <c r="R4460" s="585"/>
      <c r="S4460" s="814"/>
      <c r="T4460" s="814"/>
      <c r="U4460" s="814"/>
      <c r="V4460" s="814"/>
    </row>
    <row r="4461" spans="1:22" ht="15.75" hidden="1" customHeight="1" thickBot="1" x14ac:dyDescent="0.25">
      <c r="A4461" s="580" t="str">
        <f t="shared" si="352"/>
        <v/>
      </c>
      <c r="B4461" s="814"/>
      <c r="C4461" s="814"/>
      <c r="D4461" s="814"/>
      <c r="E4461" s="814"/>
      <c r="F4461" s="814"/>
      <c r="G4461" s="814"/>
      <c r="H4461" s="814"/>
      <c r="I4461" s="814"/>
      <c r="J4461" s="814"/>
      <c r="K4461" s="814"/>
      <c r="L4461" s="814"/>
      <c r="M4461" s="814"/>
      <c r="N4461" s="814"/>
      <c r="O4461" s="579">
        <f t="shared" si="350"/>
        <v>0</v>
      </c>
      <c r="P4461" s="585" t="e">
        <f t="shared" si="351"/>
        <v>#N/A</v>
      </c>
      <c r="Q4461" s="585"/>
      <c r="R4461" s="585"/>
      <c r="S4461" s="814"/>
      <c r="T4461" s="814"/>
      <c r="U4461" s="814"/>
      <c r="V4461" s="814"/>
    </row>
    <row r="4462" spans="1:22" ht="15.75" hidden="1" customHeight="1" thickBot="1" x14ac:dyDescent="0.25">
      <c r="A4462" s="580" t="str">
        <f t="shared" si="352"/>
        <v/>
      </c>
      <c r="B4462" s="814"/>
      <c r="C4462" s="814"/>
      <c r="D4462" s="814"/>
      <c r="E4462" s="814"/>
      <c r="F4462" s="814"/>
      <c r="G4462" s="814"/>
      <c r="H4462" s="814"/>
      <c r="I4462" s="814"/>
      <c r="J4462" s="814"/>
      <c r="K4462" s="814"/>
      <c r="L4462" s="814"/>
      <c r="M4462" s="814"/>
      <c r="N4462" s="814"/>
      <c r="O4462" s="579">
        <f t="shared" si="350"/>
        <v>0</v>
      </c>
      <c r="P4462" s="585" t="e">
        <f t="shared" si="351"/>
        <v>#N/A</v>
      </c>
      <c r="Q4462" s="585"/>
      <c r="R4462" s="585"/>
      <c r="S4462" s="814"/>
      <c r="T4462" s="814"/>
      <c r="U4462" s="814"/>
      <c r="V4462" s="814"/>
    </row>
    <row r="4463" spans="1:22" ht="15.75" hidden="1" customHeight="1" thickBot="1" x14ac:dyDescent="0.25">
      <c r="A4463" s="580" t="str">
        <f t="shared" si="352"/>
        <v/>
      </c>
      <c r="B4463" s="814"/>
      <c r="C4463" s="814"/>
      <c r="D4463" s="814"/>
      <c r="E4463" s="814"/>
      <c r="F4463" s="814"/>
      <c r="G4463" s="814"/>
      <c r="H4463" s="814"/>
      <c r="I4463" s="814"/>
      <c r="J4463" s="814"/>
      <c r="K4463" s="814"/>
      <c r="L4463" s="814"/>
      <c r="M4463" s="814"/>
      <c r="N4463" s="814"/>
      <c r="O4463" s="579">
        <f t="shared" si="350"/>
        <v>0</v>
      </c>
      <c r="P4463" s="585" t="e">
        <f t="shared" si="351"/>
        <v>#N/A</v>
      </c>
      <c r="Q4463" s="585"/>
      <c r="R4463" s="585"/>
      <c r="S4463" s="814"/>
      <c r="T4463" s="814"/>
      <c r="U4463" s="814"/>
      <c r="V4463" s="814"/>
    </row>
    <row r="4464" spans="1:22" ht="15.75" hidden="1" customHeight="1" thickBot="1" x14ac:dyDescent="0.25">
      <c r="A4464" s="580" t="str">
        <f t="shared" si="352"/>
        <v/>
      </c>
      <c r="B4464" s="814"/>
      <c r="C4464" s="814"/>
      <c r="D4464" s="814"/>
      <c r="E4464" s="814"/>
      <c r="F4464" s="814"/>
      <c r="G4464" s="814"/>
      <c r="H4464" s="814"/>
      <c r="I4464" s="814"/>
      <c r="J4464" s="814"/>
      <c r="K4464" s="814"/>
      <c r="L4464" s="814"/>
      <c r="M4464" s="814"/>
      <c r="N4464" s="814"/>
      <c r="O4464" s="579">
        <f t="shared" si="350"/>
        <v>0</v>
      </c>
      <c r="P4464" s="585" t="e">
        <f t="shared" si="351"/>
        <v>#N/A</v>
      </c>
      <c r="Q4464" s="585"/>
      <c r="R4464" s="585"/>
      <c r="S4464" s="814"/>
      <c r="T4464" s="814"/>
      <c r="U4464" s="814"/>
      <c r="V4464" s="814"/>
    </row>
    <row r="4465" spans="1:22" ht="15.75" hidden="1" customHeight="1" thickBot="1" x14ac:dyDescent="0.25">
      <c r="A4465" s="580" t="str">
        <f t="shared" si="352"/>
        <v/>
      </c>
      <c r="B4465" s="814"/>
      <c r="C4465" s="814"/>
      <c r="D4465" s="814"/>
      <c r="E4465" s="814"/>
      <c r="F4465" s="814"/>
      <c r="G4465" s="814"/>
      <c r="H4465" s="814"/>
      <c r="I4465" s="814"/>
      <c r="J4465" s="814"/>
      <c r="K4465" s="814"/>
      <c r="L4465" s="814"/>
      <c r="M4465" s="814"/>
      <c r="N4465" s="814"/>
      <c r="O4465" s="579">
        <f t="shared" si="350"/>
        <v>0</v>
      </c>
      <c r="P4465" s="585" t="e">
        <f t="shared" si="351"/>
        <v>#N/A</v>
      </c>
      <c r="Q4465" s="585"/>
      <c r="R4465" s="585"/>
      <c r="S4465" s="814"/>
      <c r="T4465" s="814"/>
      <c r="U4465" s="814"/>
      <c r="V4465" s="814"/>
    </row>
    <row r="4466" spans="1:22" ht="15.75" hidden="1" customHeight="1" thickBot="1" x14ac:dyDescent="0.25">
      <c r="A4466" s="580" t="str">
        <f t="shared" si="352"/>
        <v/>
      </c>
      <c r="B4466" s="814"/>
      <c r="C4466" s="814"/>
      <c r="D4466" s="814"/>
      <c r="E4466" s="814"/>
      <c r="F4466" s="814"/>
      <c r="G4466" s="814"/>
      <c r="H4466" s="814"/>
      <c r="I4466" s="814"/>
      <c r="J4466" s="814"/>
      <c r="K4466" s="814"/>
      <c r="L4466" s="814"/>
      <c r="M4466" s="814"/>
      <c r="N4466" s="814"/>
      <c r="O4466" s="579">
        <f t="shared" si="350"/>
        <v>0</v>
      </c>
      <c r="P4466" s="585" t="e">
        <f t="shared" si="351"/>
        <v>#N/A</v>
      </c>
      <c r="Q4466" s="585"/>
      <c r="R4466" s="585"/>
      <c r="S4466" s="814"/>
      <c r="T4466" s="814"/>
      <c r="U4466" s="814"/>
      <c r="V4466" s="814"/>
    </row>
    <row r="4467" spans="1:22" ht="15.75" hidden="1" customHeight="1" thickBot="1" x14ac:dyDescent="0.25">
      <c r="A4467" s="580" t="str">
        <f t="shared" si="352"/>
        <v/>
      </c>
      <c r="B4467" s="814"/>
      <c r="C4467" s="814"/>
      <c r="D4467" s="814"/>
      <c r="E4467" s="814"/>
      <c r="F4467" s="814"/>
      <c r="G4467" s="814"/>
      <c r="H4467" s="814"/>
      <c r="I4467" s="814"/>
      <c r="J4467" s="814"/>
      <c r="K4467" s="814"/>
      <c r="L4467" s="814"/>
      <c r="M4467" s="814"/>
      <c r="N4467" s="814"/>
      <c r="O4467" s="579">
        <f t="shared" ref="O4467:O4530" si="353">ROUNDUP(IF(N4467="PENDANT",(VLOOKUP(L4467,$E$2:$I$9,5,FALSE)*M4467)),0)</f>
        <v>0</v>
      </c>
      <c r="P4467" s="585" t="e">
        <f t="shared" ref="P4467:P4530" si="354">ROUNDUP(VLOOKUP(L4467,$E$2:$I$9,5,FALSE)*M4467,0)</f>
        <v>#N/A</v>
      </c>
      <c r="Q4467" s="585"/>
      <c r="R4467" s="585"/>
      <c r="S4467" s="814"/>
      <c r="T4467" s="814"/>
      <c r="U4467" s="814"/>
      <c r="V4467" s="814"/>
    </row>
    <row r="4468" spans="1:22" ht="15.75" hidden="1" customHeight="1" thickBot="1" x14ac:dyDescent="0.25">
      <c r="A4468" s="580" t="str">
        <f t="shared" si="352"/>
        <v/>
      </c>
      <c r="B4468" s="814"/>
      <c r="C4468" s="814"/>
      <c r="D4468" s="814"/>
      <c r="E4468" s="814"/>
      <c r="F4468" s="814"/>
      <c r="G4468" s="814"/>
      <c r="H4468" s="814"/>
      <c r="I4468" s="814"/>
      <c r="J4468" s="814"/>
      <c r="K4468" s="814"/>
      <c r="L4468" s="814"/>
      <c r="M4468" s="814"/>
      <c r="N4468" s="814"/>
      <c r="O4468" s="579">
        <f t="shared" si="353"/>
        <v>0</v>
      </c>
      <c r="P4468" s="585" t="e">
        <f t="shared" si="354"/>
        <v>#N/A</v>
      </c>
      <c r="Q4468" s="585"/>
      <c r="R4468" s="585"/>
      <c r="S4468" s="814"/>
      <c r="T4468" s="814"/>
      <c r="U4468" s="814"/>
      <c r="V4468" s="814"/>
    </row>
    <row r="4469" spans="1:22" ht="15.75" hidden="1" customHeight="1" thickBot="1" x14ac:dyDescent="0.25">
      <c r="A4469" s="580" t="str">
        <f t="shared" si="352"/>
        <v/>
      </c>
      <c r="B4469" s="814"/>
      <c r="C4469" s="814"/>
      <c r="D4469" s="814"/>
      <c r="E4469" s="814"/>
      <c r="F4469" s="814"/>
      <c r="G4469" s="814"/>
      <c r="H4469" s="814"/>
      <c r="I4469" s="814"/>
      <c r="J4469" s="814"/>
      <c r="K4469" s="814"/>
      <c r="L4469" s="814"/>
      <c r="M4469" s="814"/>
      <c r="N4469" s="814"/>
      <c r="O4469" s="579">
        <f t="shared" si="353"/>
        <v>0</v>
      </c>
      <c r="P4469" s="585" t="e">
        <f t="shared" si="354"/>
        <v>#N/A</v>
      </c>
      <c r="Q4469" s="585"/>
      <c r="R4469" s="585"/>
      <c r="S4469" s="814"/>
      <c r="T4469" s="814"/>
      <c r="U4469" s="814"/>
      <c r="V4469" s="814"/>
    </row>
    <row r="4470" spans="1:22" ht="15.75" hidden="1" customHeight="1" thickBot="1" x14ac:dyDescent="0.25">
      <c r="A4470" s="580" t="str">
        <f t="shared" si="352"/>
        <v/>
      </c>
      <c r="B4470" s="814"/>
      <c r="C4470" s="814"/>
      <c r="D4470" s="814"/>
      <c r="E4470" s="814"/>
      <c r="F4470" s="814"/>
      <c r="G4470" s="814"/>
      <c r="H4470" s="814"/>
      <c r="I4470" s="814"/>
      <c r="J4470" s="814"/>
      <c r="K4470" s="814"/>
      <c r="L4470" s="814"/>
      <c r="M4470" s="814"/>
      <c r="N4470" s="814"/>
      <c r="O4470" s="579">
        <f t="shared" si="353"/>
        <v>0</v>
      </c>
      <c r="P4470" s="585" t="e">
        <f t="shared" si="354"/>
        <v>#N/A</v>
      </c>
      <c r="Q4470" s="585"/>
      <c r="R4470" s="585"/>
      <c r="S4470" s="814"/>
      <c r="T4470" s="814"/>
      <c r="U4470" s="814"/>
      <c r="V4470" s="814"/>
    </row>
    <row r="4471" spans="1:22" ht="15.75" hidden="1" customHeight="1" thickBot="1" x14ac:dyDescent="0.25">
      <c r="A4471" s="580" t="str">
        <f t="shared" si="352"/>
        <v/>
      </c>
      <c r="B4471" s="814"/>
      <c r="C4471" s="814"/>
      <c r="D4471" s="814"/>
      <c r="E4471" s="814"/>
      <c r="F4471" s="814"/>
      <c r="G4471" s="814"/>
      <c r="H4471" s="814"/>
      <c r="I4471" s="814"/>
      <c r="J4471" s="814"/>
      <c r="K4471" s="814"/>
      <c r="L4471" s="814"/>
      <c r="M4471" s="814"/>
      <c r="N4471" s="814"/>
      <c r="O4471" s="579">
        <f t="shared" si="353"/>
        <v>0</v>
      </c>
      <c r="P4471" s="585" t="e">
        <f t="shared" si="354"/>
        <v>#N/A</v>
      </c>
      <c r="Q4471" s="585"/>
      <c r="R4471" s="585"/>
      <c r="S4471" s="814"/>
      <c r="T4471" s="814"/>
      <c r="U4471" s="814"/>
      <c r="V4471" s="814"/>
    </row>
    <row r="4472" spans="1:22" ht="15.75" hidden="1" customHeight="1" thickBot="1" x14ac:dyDescent="0.25">
      <c r="A4472" s="580" t="str">
        <f t="shared" si="352"/>
        <v/>
      </c>
      <c r="B4472" s="814"/>
      <c r="C4472" s="814"/>
      <c r="D4472" s="814"/>
      <c r="E4472" s="814"/>
      <c r="F4472" s="814"/>
      <c r="G4472" s="814"/>
      <c r="H4472" s="814"/>
      <c r="I4472" s="814"/>
      <c r="J4472" s="814"/>
      <c r="K4472" s="814"/>
      <c r="L4472" s="814"/>
      <c r="M4472" s="814"/>
      <c r="N4472" s="814"/>
      <c r="O4472" s="579">
        <f t="shared" si="353"/>
        <v>0</v>
      </c>
      <c r="P4472" s="585" t="e">
        <f t="shared" si="354"/>
        <v>#N/A</v>
      </c>
      <c r="Q4472" s="585"/>
      <c r="R4472" s="585"/>
      <c r="S4472" s="814"/>
      <c r="T4472" s="814"/>
      <c r="U4472" s="814"/>
      <c r="V4472" s="814"/>
    </row>
    <row r="4473" spans="1:22" ht="15.75" hidden="1" customHeight="1" thickBot="1" x14ac:dyDescent="0.25">
      <c r="A4473" s="580" t="str">
        <f t="shared" si="352"/>
        <v/>
      </c>
      <c r="B4473" s="814"/>
      <c r="C4473" s="814"/>
      <c r="D4473" s="814"/>
      <c r="E4473" s="814"/>
      <c r="F4473" s="814"/>
      <c r="G4473" s="814"/>
      <c r="H4473" s="814"/>
      <c r="I4473" s="814"/>
      <c r="J4473" s="814"/>
      <c r="K4473" s="814"/>
      <c r="L4473" s="814"/>
      <c r="M4473" s="814"/>
      <c r="N4473" s="814"/>
      <c r="O4473" s="579">
        <f t="shared" si="353"/>
        <v>0</v>
      </c>
      <c r="P4473" s="585" t="e">
        <f t="shared" si="354"/>
        <v>#N/A</v>
      </c>
      <c r="Q4473" s="585"/>
      <c r="R4473" s="585"/>
      <c r="S4473" s="814"/>
      <c r="T4473" s="814"/>
      <c r="U4473" s="814"/>
      <c r="V4473" s="814"/>
    </row>
    <row r="4474" spans="1:22" ht="15.75" hidden="1" customHeight="1" thickBot="1" x14ac:dyDescent="0.25">
      <c r="A4474" s="580" t="str">
        <f t="shared" ref="A4474:A4537" si="355">CONCATENATE(C4474,G4474)</f>
        <v/>
      </c>
      <c r="B4474" s="814"/>
      <c r="C4474" s="814"/>
      <c r="D4474" s="814"/>
      <c r="E4474" s="814"/>
      <c r="F4474" s="814"/>
      <c r="G4474" s="814"/>
      <c r="H4474" s="814"/>
      <c r="I4474" s="814"/>
      <c r="J4474" s="814"/>
      <c r="K4474" s="814"/>
      <c r="L4474" s="814"/>
      <c r="M4474" s="814"/>
      <c r="N4474" s="814"/>
      <c r="O4474" s="579">
        <f t="shared" si="353"/>
        <v>0</v>
      </c>
      <c r="P4474" s="585" t="e">
        <f t="shared" si="354"/>
        <v>#N/A</v>
      </c>
      <c r="Q4474" s="585"/>
      <c r="R4474" s="585"/>
      <c r="S4474" s="814"/>
      <c r="T4474" s="814"/>
      <c r="U4474" s="814"/>
      <c r="V4474" s="814"/>
    </row>
    <row r="4475" spans="1:22" ht="15.75" hidden="1" customHeight="1" thickBot="1" x14ac:dyDescent="0.25">
      <c r="A4475" s="580" t="str">
        <f t="shared" si="355"/>
        <v/>
      </c>
      <c r="B4475" s="814"/>
      <c r="C4475" s="814"/>
      <c r="D4475" s="814"/>
      <c r="E4475" s="814"/>
      <c r="F4475" s="814"/>
      <c r="G4475" s="814"/>
      <c r="H4475" s="814"/>
      <c r="I4475" s="814"/>
      <c r="J4475" s="814"/>
      <c r="K4475" s="814"/>
      <c r="L4475" s="814"/>
      <c r="M4475" s="814"/>
      <c r="N4475" s="814"/>
      <c r="O4475" s="579">
        <f t="shared" si="353"/>
        <v>0</v>
      </c>
      <c r="P4475" s="585" t="e">
        <f t="shared" si="354"/>
        <v>#N/A</v>
      </c>
      <c r="Q4475" s="585"/>
      <c r="R4475" s="585"/>
      <c r="S4475" s="814"/>
      <c r="T4475" s="814"/>
      <c r="U4475" s="814"/>
      <c r="V4475" s="814"/>
    </row>
    <row r="4476" spans="1:22" ht="15.75" hidden="1" customHeight="1" thickBot="1" x14ac:dyDescent="0.25">
      <c r="A4476" s="580" t="str">
        <f t="shared" si="355"/>
        <v/>
      </c>
      <c r="B4476" s="814"/>
      <c r="C4476" s="814"/>
      <c r="D4476" s="814"/>
      <c r="E4476" s="814"/>
      <c r="F4476" s="814"/>
      <c r="G4476" s="814"/>
      <c r="H4476" s="814"/>
      <c r="I4476" s="814"/>
      <c r="J4476" s="814"/>
      <c r="K4476" s="814"/>
      <c r="L4476" s="814"/>
      <c r="M4476" s="814"/>
      <c r="N4476" s="814"/>
      <c r="O4476" s="579">
        <f t="shared" si="353"/>
        <v>0</v>
      </c>
      <c r="P4476" s="585" t="e">
        <f t="shared" si="354"/>
        <v>#N/A</v>
      </c>
      <c r="Q4476" s="585"/>
      <c r="R4476" s="585"/>
      <c r="S4476" s="814"/>
      <c r="T4476" s="814"/>
      <c r="U4476" s="814"/>
      <c r="V4476" s="814"/>
    </row>
    <row r="4477" spans="1:22" ht="15.75" hidden="1" customHeight="1" thickBot="1" x14ac:dyDescent="0.25">
      <c r="A4477" s="580" t="str">
        <f t="shared" si="355"/>
        <v/>
      </c>
      <c r="B4477" s="814"/>
      <c r="C4477" s="814"/>
      <c r="D4477" s="814"/>
      <c r="E4477" s="814"/>
      <c r="F4477" s="814"/>
      <c r="G4477" s="814"/>
      <c r="H4477" s="814"/>
      <c r="I4477" s="814"/>
      <c r="J4477" s="814"/>
      <c r="K4477" s="814"/>
      <c r="L4477" s="814"/>
      <c r="M4477" s="814"/>
      <c r="N4477" s="814"/>
      <c r="O4477" s="579">
        <f t="shared" si="353"/>
        <v>0</v>
      </c>
      <c r="P4477" s="585" t="e">
        <f t="shared" si="354"/>
        <v>#N/A</v>
      </c>
      <c r="Q4477" s="585"/>
      <c r="R4477" s="585"/>
      <c r="S4477" s="814"/>
      <c r="T4477" s="814"/>
      <c r="U4477" s="814"/>
      <c r="V4477" s="814"/>
    </row>
    <row r="4478" spans="1:22" ht="15.75" hidden="1" customHeight="1" thickBot="1" x14ac:dyDescent="0.25">
      <c r="A4478" s="580" t="str">
        <f t="shared" si="355"/>
        <v/>
      </c>
      <c r="B4478" s="814"/>
      <c r="C4478" s="814"/>
      <c r="D4478" s="814"/>
      <c r="E4478" s="814"/>
      <c r="F4478" s="814"/>
      <c r="G4478" s="814"/>
      <c r="H4478" s="814"/>
      <c r="I4478" s="814"/>
      <c r="J4478" s="814"/>
      <c r="K4478" s="814"/>
      <c r="L4478" s="814"/>
      <c r="M4478" s="814"/>
      <c r="N4478" s="814"/>
      <c r="O4478" s="579">
        <f t="shared" si="353"/>
        <v>0</v>
      </c>
      <c r="P4478" s="585" t="e">
        <f t="shared" si="354"/>
        <v>#N/A</v>
      </c>
      <c r="Q4478" s="585"/>
      <c r="R4478" s="585"/>
      <c r="S4478" s="814"/>
      <c r="T4478" s="814"/>
      <c r="U4478" s="814"/>
      <c r="V4478" s="814"/>
    </row>
    <row r="4479" spans="1:22" ht="15.75" hidden="1" customHeight="1" thickBot="1" x14ac:dyDescent="0.25">
      <c r="A4479" s="580" t="str">
        <f t="shared" si="355"/>
        <v/>
      </c>
      <c r="B4479" s="814"/>
      <c r="C4479" s="814"/>
      <c r="D4479" s="814"/>
      <c r="E4479" s="814"/>
      <c r="F4479" s="814"/>
      <c r="G4479" s="814"/>
      <c r="H4479" s="814"/>
      <c r="I4479" s="814"/>
      <c r="J4479" s="814"/>
      <c r="K4479" s="814"/>
      <c r="L4479" s="814"/>
      <c r="M4479" s="814"/>
      <c r="N4479" s="814"/>
      <c r="O4479" s="579">
        <f t="shared" si="353"/>
        <v>0</v>
      </c>
      <c r="P4479" s="585" t="e">
        <f t="shared" si="354"/>
        <v>#N/A</v>
      </c>
      <c r="Q4479" s="585"/>
      <c r="R4479" s="585"/>
      <c r="S4479" s="814"/>
      <c r="T4479" s="814"/>
      <c r="U4479" s="814"/>
      <c r="V4479" s="814"/>
    </row>
    <row r="4480" spans="1:22" ht="15.75" hidden="1" customHeight="1" thickBot="1" x14ac:dyDescent="0.25">
      <c r="A4480" s="580" t="str">
        <f t="shared" si="355"/>
        <v/>
      </c>
      <c r="B4480" s="814"/>
      <c r="C4480" s="814"/>
      <c r="D4480" s="814"/>
      <c r="E4480" s="814"/>
      <c r="F4480" s="814"/>
      <c r="G4480" s="814"/>
      <c r="H4480" s="814"/>
      <c r="I4480" s="814"/>
      <c r="J4480" s="814"/>
      <c r="K4480" s="814"/>
      <c r="L4480" s="814"/>
      <c r="M4480" s="814"/>
      <c r="N4480" s="814"/>
      <c r="O4480" s="579">
        <f t="shared" si="353"/>
        <v>0</v>
      </c>
      <c r="P4480" s="585" t="e">
        <f t="shared" si="354"/>
        <v>#N/A</v>
      </c>
      <c r="Q4480" s="585"/>
      <c r="R4480" s="585"/>
      <c r="S4480" s="814"/>
      <c r="T4480" s="814"/>
      <c r="U4480" s="814"/>
      <c r="V4480" s="814"/>
    </row>
    <row r="4481" spans="1:22" ht="15.75" hidden="1" customHeight="1" thickBot="1" x14ac:dyDescent="0.25">
      <c r="A4481" s="580" t="str">
        <f t="shared" si="355"/>
        <v/>
      </c>
      <c r="B4481" s="814"/>
      <c r="C4481" s="814"/>
      <c r="D4481" s="814"/>
      <c r="E4481" s="814"/>
      <c r="F4481" s="814"/>
      <c r="G4481" s="814"/>
      <c r="H4481" s="814"/>
      <c r="I4481" s="814"/>
      <c r="J4481" s="814"/>
      <c r="K4481" s="814"/>
      <c r="L4481" s="814"/>
      <c r="M4481" s="814"/>
      <c r="N4481" s="814"/>
      <c r="O4481" s="579">
        <f t="shared" si="353"/>
        <v>0</v>
      </c>
      <c r="P4481" s="585" t="e">
        <f t="shared" si="354"/>
        <v>#N/A</v>
      </c>
      <c r="Q4481" s="585"/>
      <c r="R4481" s="585"/>
      <c r="S4481" s="814"/>
      <c r="T4481" s="814"/>
      <c r="U4481" s="814"/>
      <c r="V4481" s="814"/>
    </row>
    <row r="4482" spans="1:22" ht="15.75" hidden="1" customHeight="1" thickBot="1" x14ac:dyDescent="0.25">
      <c r="A4482" s="580" t="str">
        <f t="shared" si="355"/>
        <v/>
      </c>
      <c r="B4482" s="814"/>
      <c r="C4482" s="814"/>
      <c r="D4482" s="814"/>
      <c r="E4482" s="814"/>
      <c r="F4482" s="814"/>
      <c r="G4482" s="814"/>
      <c r="H4482" s="814"/>
      <c r="I4482" s="814"/>
      <c r="J4482" s="814"/>
      <c r="K4482" s="814"/>
      <c r="L4482" s="814"/>
      <c r="M4482" s="814"/>
      <c r="N4482" s="814"/>
      <c r="O4482" s="579">
        <f t="shared" si="353"/>
        <v>0</v>
      </c>
      <c r="P4482" s="585" t="e">
        <f t="shared" si="354"/>
        <v>#N/A</v>
      </c>
      <c r="Q4482" s="585"/>
      <c r="R4482" s="585"/>
      <c r="S4482" s="814"/>
      <c r="T4482" s="814"/>
      <c r="U4482" s="814"/>
      <c r="V4482" s="814"/>
    </row>
    <row r="4483" spans="1:22" ht="15.75" hidden="1" customHeight="1" thickBot="1" x14ac:dyDescent="0.25">
      <c r="A4483" s="580" t="str">
        <f t="shared" si="355"/>
        <v/>
      </c>
      <c r="B4483" s="814"/>
      <c r="C4483" s="814"/>
      <c r="D4483" s="814"/>
      <c r="E4483" s="814"/>
      <c r="F4483" s="814"/>
      <c r="G4483" s="814"/>
      <c r="H4483" s="814"/>
      <c r="I4483" s="814"/>
      <c r="J4483" s="814"/>
      <c r="K4483" s="814"/>
      <c r="L4483" s="814"/>
      <c r="M4483" s="814"/>
      <c r="N4483" s="814"/>
      <c r="O4483" s="579">
        <f t="shared" si="353"/>
        <v>0</v>
      </c>
      <c r="P4483" s="585" t="e">
        <f t="shared" si="354"/>
        <v>#N/A</v>
      </c>
      <c r="Q4483" s="585"/>
      <c r="R4483" s="585"/>
      <c r="S4483" s="814"/>
      <c r="T4483" s="814"/>
      <c r="U4483" s="814"/>
      <c r="V4483" s="814"/>
    </row>
    <row r="4484" spans="1:22" ht="15.75" hidden="1" customHeight="1" thickBot="1" x14ac:dyDescent="0.25">
      <c r="A4484" s="580" t="str">
        <f t="shared" si="355"/>
        <v/>
      </c>
      <c r="B4484" s="814"/>
      <c r="C4484" s="814"/>
      <c r="D4484" s="814"/>
      <c r="E4484" s="814"/>
      <c r="F4484" s="814"/>
      <c r="G4484" s="814"/>
      <c r="H4484" s="814"/>
      <c r="I4484" s="814"/>
      <c r="J4484" s="814"/>
      <c r="K4484" s="814"/>
      <c r="L4484" s="814"/>
      <c r="M4484" s="814"/>
      <c r="N4484" s="814"/>
      <c r="O4484" s="579">
        <f t="shared" si="353"/>
        <v>0</v>
      </c>
      <c r="P4484" s="585" t="e">
        <f t="shared" si="354"/>
        <v>#N/A</v>
      </c>
      <c r="Q4484" s="585"/>
      <c r="R4484" s="585"/>
      <c r="S4484" s="814"/>
      <c r="T4484" s="814"/>
      <c r="U4484" s="814"/>
      <c r="V4484" s="814"/>
    </row>
    <row r="4485" spans="1:22" ht="15.75" hidden="1" customHeight="1" thickBot="1" x14ac:dyDescent="0.25">
      <c r="A4485" s="580" t="str">
        <f t="shared" si="355"/>
        <v/>
      </c>
      <c r="B4485" s="814"/>
      <c r="C4485" s="814"/>
      <c r="D4485" s="814"/>
      <c r="E4485" s="814"/>
      <c r="F4485" s="814"/>
      <c r="G4485" s="814"/>
      <c r="H4485" s="814"/>
      <c r="I4485" s="814"/>
      <c r="J4485" s="814"/>
      <c r="K4485" s="814"/>
      <c r="L4485" s="814"/>
      <c r="M4485" s="814"/>
      <c r="N4485" s="814"/>
      <c r="O4485" s="579">
        <f t="shared" si="353"/>
        <v>0</v>
      </c>
      <c r="P4485" s="585" t="e">
        <f t="shared" si="354"/>
        <v>#N/A</v>
      </c>
      <c r="Q4485" s="585"/>
      <c r="R4485" s="585"/>
      <c r="S4485" s="814"/>
      <c r="T4485" s="814"/>
      <c r="U4485" s="814"/>
      <c r="V4485" s="814"/>
    </row>
    <row r="4486" spans="1:22" ht="15.75" hidden="1" customHeight="1" thickBot="1" x14ac:dyDescent="0.25">
      <c r="A4486" s="580" t="str">
        <f t="shared" si="355"/>
        <v/>
      </c>
      <c r="B4486" s="814"/>
      <c r="C4486" s="814"/>
      <c r="D4486" s="814"/>
      <c r="E4486" s="814"/>
      <c r="F4486" s="814"/>
      <c r="G4486" s="814"/>
      <c r="H4486" s="814"/>
      <c r="I4486" s="814"/>
      <c r="J4486" s="814"/>
      <c r="K4486" s="814"/>
      <c r="L4486" s="814"/>
      <c r="M4486" s="814"/>
      <c r="N4486" s="814"/>
      <c r="O4486" s="579">
        <f t="shared" si="353"/>
        <v>0</v>
      </c>
      <c r="P4486" s="585" t="e">
        <f t="shared" si="354"/>
        <v>#N/A</v>
      </c>
      <c r="Q4486" s="585"/>
      <c r="R4486" s="585"/>
      <c r="S4486" s="814"/>
      <c r="T4486" s="814"/>
      <c r="U4486" s="814"/>
      <c r="V4486" s="814"/>
    </row>
    <row r="4487" spans="1:22" ht="15.75" hidden="1" customHeight="1" thickBot="1" x14ac:dyDescent="0.25">
      <c r="A4487" s="580" t="str">
        <f t="shared" si="355"/>
        <v/>
      </c>
      <c r="B4487" s="814"/>
      <c r="C4487" s="814"/>
      <c r="D4487" s="814"/>
      <c r="E4487" s="814"/>
      <c r="F4487" s="814"/>
      <c r="G4487" s="814"/>
      <c r="H4487" s="814"/>
      <c r="I4487" s="814"/>
      <c r="J4487" s="814"/>
      <c r="K4487" s="814"/>
      <c r="L4487" s="814"/>
      <c r="M4487" s="814"/>
      <c r="N4487" s="814"/>
      <c r="O4487" s="579">
        <f t="shared" si="353"/>
        <v>0</v>
      </c>
      <c r="P4487" s="585" t="e">
        <f t="shared" si="354"/>
        <v>#N/A</v>
      </c>
      <c r="Q4487" s="585"/>
      <c r="R4487" s="585"/>
      <c r="S4487" s="814"/>
      <c r="T4487" s="814"/>
      <c r="U4487" s="814"/>
      <c r="V4487" s="814"/>
    </row>
    <row r="4488" spans="1:22" ht="15.75" hidden="1" customHeight="1" thickBot="1" x14ac:dyDescent="0.25">
      <c r="A4488" s="580" t="str">
        <f t="shared" si="355"/>
        <v/>
      </c>
      <c r="B4488" s="814"/>
      <c r="C4488" s="814"/>
      <c r="D4488" s="814"/>
      <c r="E4488" s="814"/>
      <c r="F4488" s="814"/>
      <c r="G4488" s="814"/>
      <c r="H4488" s="814"/>
      <c r="I4488" s="814"/>
      <c r="J4488" s="814"/>
      <c r="K4488" s="814"/>
      <c r="L4488" s="814"/>
      <c r="M4488" s="814"/>
      <c r="N4488" s="814"/>
      <c r="O4488" s="579">
        <f t="shared" si="353"/>
        <v>0</v>
      </c>
      <c r="P4488" s="585" t="e">
        <f t="shared" si="354"/>
        <v>#N/A</v>
      </c>
      <c r="Q4488" s="585"/>
      <c r="R4488" s="585"/>
      <c r="S4488" s="814"/>
      <c r="T4488" s="814"/>
      <c r="U4488" s="814"/>
      <c r="V4488" s="814"/>
    </row>
    <row r="4489" spans="1:22" ht="15.75" hidden="1" customHeight="1" thickBot="1" x14ac:dyDescent="0.25">
      <c r="A4489" s="580" t="str">
        <f t="shared" si="355"/>
        <v/>
      </c>
      <c r="B4489" s="814"/>
      <c r="C4489" s="814"/>
      <c r="D4489" s="814"/>
      <c r="E4489" s="814"/>
      <c r="F4489" s="814"/>
      <c r="G4489" s="814"/>
      <c r="H4489" s="814"/>
      <c r="I4489" s="814"/>
      <c r="J4489" s="814"/>
      <c r="K4489" s="814"/>
      <c r="L4489" s="814"/>
      <c r="M4489" s="814"/>
      <c r="N4489" s="814"/>
      <c r="O4489" s="579">
        <f t="shared" si="353"/>
        <v>0</v>
      </c>
      <c r="P4489" s="585" t="e">
        <f t="shared" si="354"/>
        <v>#N/A</v>
      </c>
      <c r="Q4489" s="585"/>
      <c r="R4489" s="585"/>
      <c r="S4489" s="814"/>
      <c r="T4489" s="814"/>
      <c r="U4489" s="814"/>
      <c r="V4489" s="814"/>
    </row>
    <row r="4490" spans="1:22" ht="15.75" hidden="1" customHeight="1" thickBot="1" x14ac:dyDescent="0.25">
      <c r="A4490" s="580" t="str">
        <f t="shared" si="355"/>
        <v/>
      </c>
      <c r="B4490" s="814"/>
      <c r="C4490" s="814"/>
      <c r="D4490" s="814"/>
      <c r="E4490" s="814"/>
      <c r="F4490" s="814"/>
      <c r="G4490" s="814"/>
      <c r="H4490" s="814"/>
      <c r="I4490" s="814"/>
      <c r="J4490" s="814"/>
      <c r="K4490" s="814"/>
      <c r="L4490" s="814"/>
      <c r="M4490" s="814"/>
      <c r="N4490" s="814"/>
      <c r="O4490" s="579">
        <f t="shared" si="353"/>
        <v>0</v>
      </c>
      <c r="P4490" s="585" t="e">
        <f t="shared" si="354"/>
        <v>#N/A</v>
      </c>
      <c r="Q4490" s="585"/>
      <c r="R4490" s="585"/>
      <c r="S4490" s="814"/>
      <c r="T4490" s="814"/>
      <c r="U4490" s="814"/>
      <c r="V4490" s="814"/>
    </row>
    <row r="4491" spans="1:22" ht="15.75" hidden="1" customHeight="1" thickBot="1" x14ac:dyDescent="0.25">
      <c r="A4491" s="580" t="str">
        <f t="shared" si="355"/>
        <v/>
      </c>
      <c r="B4491" s="814"/>
      <c r="C4491" s="814"/>
      <c r="D4491" s="814"/>
      <c r="E4491" s="814"/>
      <c r="F4491" s="814"/>
      <c r="G4491" s="814"/>
      <c r="H4491" s="814"/>
      <c r="I4491" s="814"/>
      <c r="J4491" s="814"/>
      <c r="K4491" s="814"/>
      <c r="L4491" s="814"/>
      <c r="M4491" s="814"/>
      <c r="N4491" s="814"/>
      <c r="O4491" s="579">
        <f t="shared" si="353"/>
        <v>0</v>
      </c>
      <c r="P4491" s="585" t="e">
        <f t="shared" si="354"/>
        <v>#N/A</v>
      </c>
      <c r="Q4491" s="585"/>
      <c r="R4491" s="585"/>
      <c r="S4491" s="814"/>
      <c r="T4491" s="814"/>
      <c r="U4491" s="814"/>
      <c r="V4491" s="814"/>
    </row>
    <row r="4492" spans="1:22" ht="15.75" hidden="1" customHeight="1" thickBot="1" x14ac:dyDescent="0.25">
      <c r="A4492" s="580" t="str">
        <f t="shared" si="355"/>
        <v/>
      </c>
      <c r="B4492" s="814"/>
      <c r="C4492" s="814"/>
      <c r="D4492" s="814"/>
      <c r="E4492" s="814"/>
      <c r="F4492" s="814"/>
      <c r="G4492" s="814"/>
      <c r="H4492" s="814"/>
      <c r="I4492" s="814"/>
      <c r="J4492" s="814"/>
      <c r="K4492" s="814"/>
      <c r="L4492" s="814"/>
      <c r="M4492" s="814"/>
      <c r="N4492" s="814"/>
      <c r="O4492" s="579">
        <f t="shared" si="353"/>
        <v>0</v>
      </c>
      <c r="P4492" s="585" t="e">
        <f t="shared" si="354"/>
        <v>#N/A</v>
      </c>
      <c r="Q4492" s="585"/>
      <c r="R4492" s="585"/>
      <c r="S4492" s="814"/>
      <c r="T4492" s="814"/>
      <c r="U4492" s="814"/>
      <c r="V4492" s="814"/>
    </row>
    <row r="4493" spans="1:22" ht="15.75" hidden="1" customHeight="1" thickBot="1" x14ac:dyDescent="0.25">
      <c r="A4493" s="580" t="str">
        <f t="shared" si="355"/>
        <v/>
      </c>
      <c r="B4493" s="814"/>
      <c r="C4493" s="814"/>
      <c r="D4493" s="814"/>
      <c r="E4493" s="814"/>
      <c r="F4493" s="814"/>
      <c r="G4493" s="814"/>
      <c r="H4493" s="814"/>
      <c r="I4493" s="814"/>
      <c r="J4493" s="814"/>
      <c r="K4493" s="814"/>
      <c r="L4493" s="814"/>
      <c r="M4493" s="814"/>
      <c r="N4493" s="814"/>
      <c r="O4493" s="579">
        <f t="shared" si="353"/>
        <v>0</v>
      </c>
      <c r="P4493" s="585" t="e">
        <f t="shared" si="354"/>
        <v>#N/A</v>
      </c>
      <c r="Q4493" s="585"/>
      <c r="R4493" s="585"/>
      <c r="S4493" s="814"/>
      <c r="T4493" s="814"/>
      <c r="U4493" s="814"/>
      <c r="V4493" s="814"/>
    </row>
    <row r="4494" spans="1:22" ht="15.75" hidden="1" customHeight="1" thickBot="1" x14ac:dyDescent="0.25">
      <c r="A4494" s="580" t="str">
        <f t="shared" si="355"/>
        <v/>
      </c>
      <c r="B4494" s="814"/>
      <c r="C4494" s="814"/>
      <c r="D4494" s="814"/>
      <c r="E4494" s="814"/>
      <c r="F4494" s="814"/>
      <c r="G4494" s="814"/>
      <c r="H4494" s="814"/>
      <c r="I4494" s="814"/>
      <c r="J4494" s="814"/>
      <c r="K4494" s="814"/>
      <c r="L4494" s="814"/>
      <c r="M4494" s="814"/>
      <c r="N4494" s="814"/>
      <c r="O4494" s="579">
        <f t="shared" si="353"/>
        <v>0</v>
      </c>
      <c r="P4494" s="585" t="e">
        <f t="shared" si="354"/>
        <v>#N/A</v>
      </c>
      <c r="Q4494" s="585"/>
      <c r="R4494" s="585"/>
      <c r="S4494" s="814"/>
      <c r="T4494" s="814"/>
      <c r="U4494" s="814"/>
      <c r="V4494" s="814"/>
    </row>
    <row r="4495" spans="1:22" ht="15.75" hidden="1" customHeight="1" thickBot="1" x14ac:dyDescent="0.25">
      <c r="A4495" s="580" t="str">
        <f t="shared" si="355"/>
        <v/>
      </c>
      <c r="B4495" s="814"/>
      <c r="C4495" s="814"/>
      <c r="D4495" s="814"/>
      <c r="E4495" s="814"/>
      <c r="F4495" s="814"/>
      <c r="G4495" s="814"/>
      <c r="H4495" s="814"/>
      <c r="I4495" s="814"/>
      <c r="J4495" s="814"/>
      <c r="K4495" s="814"/>
      <c r="L4495" s="814"/>
      <c r="M4495" s="814"/>
      <c r="N4495" s="814"/>
      <c r="O4495" s="579">
        <f t="shared" si="353"/>
        <v>0</v>
      </c>
      <c r="P4495" s="585" t="e">
        <f t="shared" si="354"/>
        <v>#N/A</v>
      </c>
      <c r="Q4495" s="585"/>
      <c r="R4495" s="585"/>
      <c r="S4495" s="814"/>
      <c r="T4495" s="814"/>
      <c r="U4495" s="814"/>
      <c r="V4495" s="814"/>
    </row>
    <row r="4496" spans="1:22" ht="15.75" hidden="1" customHeight="1" thickBot="1" x14ac:dyDescent="0.25">
      <c r="A4496" s="580" t="str">
        <f t="shared" si="355"/>
        <v/>
      </c>
      <c r="B4496" s="814"/>
      <c r="C4496" s="814"/>
      <c r="D4496" s="814"/>
      <c r="E4496" s="814"/>
      <c r="F4496" s="814"/>
      <c r="G4496" s="814"/>
      <c r="H4496" s="814"/>
      <c r="I4496" s="814"/>
      <c r="J4496" s="814"/>
      <c r="K4496" s="814"/>
      <c r="L4496" s="814"/>
      <c r="M4496" s="814"/>
      <c r="N4496" s="814"/>
      <c r="O4496" s="579">
        <f t="shared" si="353"/>
        <v>0</v>
      </c>
      <c r="P4496" s="585" t="e">
        <f t="shared" si="354"/>
        <v>#N/A</v>
      </c>
      <c r="Q4496" s="585"/>
      <c r="R4496" s="585"/>
      <c r="S4496" s="814"/>
      <c r="T4496" s="814"/>
      <c r="U4496" s="814"/>
      <c r="V4496" s="814"/>
    </row>
    <row r="4497" spans="1:22" ht="15.75" hidden="1" customHeight="1" thickBot="1" x14ac:dyDescent="0.25">
      <c r="A4497" s="580" t="str">
        <f t="shared" si="355"/>
        <v/>
      </c>
      <c r="B4497" s="814"/>
      <c r="C4497" s="814"/>
      <c r="D4497" s="814"/>
      <c r="E4497" s="814"/>
      <c r="F4497" s="814"/>
      <c r="G4497" s="814"/>
      <c r="H4497" s="814"/>
      <c r="I4497" s="814"/>
      <c r="J4497" s="814"/>
      <c r="K4497" s="814"/>
      <c r="L4497" s="814"/>
      <c r="M4497" s="814"/>
      <c r="N4497" s="814"/>
      <c r="O4497" s="579">
        <f t="shared" si="353"/>
        <v>0</v>
      </c>
      <c r="P4497" s="585" t="e">
        <f t="shared" si="354"/>
        <v>#N/A</v>
      </c>
      <c r="Q4497" s="585"/>
      <c r="R4497" s="585"/>
      <c r="S4497" s="814"/>
      <c r="T4497" s="814"/>
      <c r="U4497" s="814"/>
      <c r="V4497" s="814"/>
    </row>
    <row r="4498" spans="1:22" ht="15.75" hidden="1" customHeight="1" thickBot="1" x14ac:dyDescent="0.25">
      <c r="A4498" s="580" t="str">
        <f t="shared" si="355"/>
        <v/>
      </c>
      <c r="B4498" s="814"/>
      <c r="C4498" s="814"/>
      <c r="D4498" s="814"/>
      <c r="E4498" s="814"/>
      <c r="F4498" s="814"/>
      <c r="G4498" s="814"/>
      <c r="H4498" s="814"/>
      <c r="I4498" s="814"/>
      <c r="J4498" s="814"/>
      <c r="K4498" s="814"/>
      <c r="L4498" s="814"/>
      <c r="M4498" s="814"/>
      <c r="N4498" s="814"/>
      <c r="O4498" s="579">
        <f t="shared" si="353"/>
        <v>0</v>
      </c>
      <c r="P4498" s="585" t="e">
        <f t="shared" si="354"/>
        <v>#N/A</v>
      </c>
      <c r="Q4498" s="585"/>
      <c r="R4498" s="585"/>
      <c r="S4498" s="814"/>
      <c r="T4498" s="814"/>
      <c r="U4498" s="814"/>
      <c r="V4498" s="814"/>
    </row>
    <row r="4499" spans="1:22" ht="15.75" hidden="1" customHeight="1" thickBot="1" x14ac:dyDescent="0.25">
      <c r="A4499" s="580" t="str">
        <f t="shared" si="355"/>
        <v/>
      </c>
      <c r="B4499" s="814"/>
      <c r="C4499" s="814"/>
      <c r="D4499" s="814"/>
      <c r="E4499" s="814"/>
      <c r="F4499" s="814"/>
      <c r="G4499" s="814"/>
      <c r="H4499" s="814"/>
      <c r="I4499" s="814"/>
      <c r="J4499" s="814"/>
      <c r="K4499" s="814"/>
      <c r="L4499" s="814"/>
      <c r="M4499" s="814"/>
      <c r="N4499" s="814"/>
      <c r="O4499" s="579">
        <f t="shared" si="353"/>
        <v>0</v>
      </c>
      <c r="P4499" s="585" t="e">
        <f t="shared" si="354"/>
        <v>#N/A</v>
      </c>
      <c r="Q4499" s="585"/>
      <c r="R4499" s="585"/>
      <c r="S4499" s="814"/>
      <c r="T4499" s="814"/>
      <c r="U4499" s="814"/>
      <c r="V4499" s="814"/>
    </row>
    <row r="4500" spans="1:22" ht="15.75" hidden="1" customHeight="1" thickBot="1" x14ac:dyDescent="0.25">
      <c r="A4500" s="580" t="str">
        <f t="shared" si="355"/>
        <v/>
      </c>
      <c r="B4500" s="814"/>
      <c r="C4500" s="814"/>
      <c r="D4500" s="814"/>
      <c r="E4500" s="814"/>
      <c r="F4500" s="814"/>
      <c r="G4500" s="814"/>
      <c r="H4500" s="814"/>
      <c r="I4500" s="814"/>
      <c r="J4500" s="814"/>
      <c r="K4500" s="814"/>
      <c r="L4500" s="814"/>
      <c r="M4500" s="814"/>
      <c r="N4500" s="814"/>
      <c r="O4500" s="579">
        <f t="shared" si="353"/>
        <v>0</v>
      </c>
      <c r="P4500" s="585" t="e">
        <f t="shared" si="354"/>
        <v>#N/A</v>
      </c>
      <c r="Q4500" s="585"/>
      <c r="R4500" s="585"/>
      <c r="S4500" s="814"/>
      <c r="T4500" s="814"/>
      <c r="U4500" s="814"/>
      <c r="V4500" s="814"/>
    </row>
    <row r="4501" spans="1:22" ht="15.75" hidden="1" customHeight="1" thickBot="1" x14ac:dyDescent="0.25">
      <c r="A4501" s="580" t="str">
        <f t="shared" si="355"/>
        <v/>
      </c>
      <c r="B4501" s="814"/>
      <c r="C4501" s="814"/>
      <c r="D4501" s="814"/>
      <c r="E4501" s="814"/>
      <c r="F4501" s="814"/>
      <c r="G4501" s="814"/>
      <c r="H4501" s="814"/>
      <c r="I4501" s="814"/>
      <c r="J4501" s="814"/>
      <c r="K4501" s="814"/>
      <c r="L4501" s="814"/>
      <c r="M4501" s="814"/>
      <c r="N4501" s="814"/>
      <c r="O4501" s="579">
        <f t="shared" si="353"/>
        <v>0</v>
      </c>
      <c r="P4501" s="585" t="e">
        <f t="shared" si="354"/>
        <v>#N/A</v>
      </c>
      <c r="Q4501" s="585"/>
      <c r="R4501" s="585"/>
      <c r="S4501" s="814"/>
      <c r="T4501" s="814"/>
      <c r="U4501" s="814"/>
      <c r="V4501" s="814"/>
    </row>
    <row r="4502" spans="1:22" ht="15.75" hidden="1" customHeight="1" thickBot="1" x14ac:dyDescent="0.25">
      <c r="A4502" s="580" t="str">
        <f t="shared" si="355"/>
        <v/>
      </c>
      <c r="B4502" s="814"/>
      <c r="C4502" s="814"/>
      <c r="D4502" s="814"/>
      <c r="E4502" s="814"/>
      <c r="F4502" s="814"/>
      <c r="G4502" s="814"/>
      <c r="H4502" s="814"/>
      <c r="I4502" s="814"/>
      <c r="J4502" s="814"/>
      <c r="K4502" s="814"/>
      <c r="L4502" s="814"/>
      <c r="M4502" s="814"/>
      <c r="N4502" s="814"/>
      <c r="O4502" s="579">
        <f t="shared" si="353"/>
        <v>0</v>
      </c>
      <c r="P4502" s="585" t="e">
        <f t="shared" si="354"/>
        <v>#N/A</v>
      </c>
      <c r="Q4502" s="585"/>
      <c r="R4502" s="585"/>
      <c r="S4502" s="814"/>
      <c r="T4502" s="814"/>
      <c r="U4502" s="814"/>
      <c r="V4502" s="814"/>
    </row>
    <row r="4503" spans="1:22" ht="15.75" hidden="1" customHeight="1" thickBot="1" x14ac:dyDescent="0.25">
      <c r="A4503" s="580" t="str">
        <f t="shared" si="355"/>
        <v/>
      </c>
      <c r="B4503" s="814"/>
      <c r="C4503" s="814"/>
      <c r="D4503" s="814"/>
      <c r="E4503" s="814"/>
      <c r="F4503" s="814"/>
      <c r="G4503" s="814"/>
      <c r="H4503" s="814"/>
      <c r="I4503" s="814"/>
      <c r="J4503" s="814"/>
      <c r="K4503" s="814"/>
      <c r="L4503" s="814"/>
      <c r="M4503" s="814"/>
      <c r="N4503" s="814"/>
      <c r="O4503" s="579">
        <f t="shared" si="353"/>
        <v>0</v>
      </c>
      <c r="P4503" s="585" t="e">
        <f t="shared" si="354"/>
        <v>#N/A</v>
      </c>
      <c r="Q4503" s="585"/>
      <c r="R4503" s="585"/>
      <c r="S4503" s="814"/>
      <c r="T4503" s="814"/>
      <c r="U4503" s="814"/>
      <c r="V4503" s="814"/>
    </row>
    <row r="4504" spans="1:22" ht="15.75" hidden="1" customHeight="1" thickBot="1" x14ac:dyDescent="0.25">
      <c r="A4504" s="580" t="str">
        <f t="shared" si="355"/>
        <v/>
      </c>
      <c r="B4504" s="814"/>
      <c r="C4504" s="814"/>
      <c r="D4504" s="814"/>
      <c r="E4504" s="814"/>
      <c r="F4504" s="814"/>
      <c r="G4504" s="814"/>
      <c r="H4504" s="814"/>
      <c r="I4504" s="814"/>
      <c r="J4504" s="814"/>
      <c r="K4504" s="814"/>
      <c r="L4504" s="814"/>
      <c r="M4504" s="814"/>
      <c r="N4504" s="814"/>
      <c r="O4504" s="579">
        <f t="shared" si="353"/>
        <v>0</v>
      </c>
      <c r="P4504" s="585" t="e">
        <f t="shared" si="354"/>
        <v>#N/A</v>
      </c>
      <c r="Q4504" s="585"/>
      <c r="R4504" s="585"/>
      <c r="S4504" s="814"/>
      <c r="T4504" s="814"/>
      <c r="U4504" s="814"/>
      <c r="V4504" s="814"/>
    </row>
    <row r="4505" spans="1:22" ht="15.75" hidden="1" customHeight="1" thickBot="1" x14ac:dyDescent="0.25">
      <c r="A4505" s="580" t="str">
        <f t="shared" si="355"/>
        <v/>
      </c>
      <c r="B4505" s="814"/>
      <c r="C4505" s="814"/>
      <c r="D4505" s="814"/>
      <c r="E4505" s="814"/>
      <c r="F4505" s="814"/>
      <c r="G4505" s="814"/>
      <c r="H4505" s="814"/>
      <c r="I4505" s="814"/>
      <c r="J4505" s="814"/>
      <c r="K4505" s="814"/>
      <c r="L4505" s="814"/>
      <c r="M4505" s="814"/>
      <c r="N4505" s="814"/>
      <c r="O4505" s="579">
        <f t="shared" si="353"/>
        <v>0</v>
      </c>
      <c r="P4505" s="585" t="e">
        <f t="shared" si="354"/>
        <v>#N/A</v>
      </c>
      <c r="Q4505" s="585"/>
      <c r="R4505" s="585"/>
      <c r="S4505" s="814"/>
      <c r="T4505" s="814"/>
      <c r="U4505" s="814"/>
      <c r="V4505" s="814"/>
    </row>
    <row r="4506" spans="1:22" ht="15.75" hidden="1" customHeight="1" thickBot="1" x14ac:dyDescent="0.25">
      <c r="A4506" s="580" t="str">
        <f t="shared" si="355"/>
        <v/>
      </c>
      <c r="B4506" s="814"/>
      <c r="C4506" s="814"/>
      <c r="D4506" s="814"/>
      <c r="E4506" s="814"/>
      <c r="F4506" s="814"/>
      <c r="G4506" s="814"/>
      <c r="H4506" s="814"/>
      <c r="I4506" s="814"/>
      <c r="J4506" s="814"/>
      <c r="K4506" s="814"/>
      <c r="L4506" s="814"/>
      <c r="M4506" s="814"/>
      <c r="N4506" s="814"/>
      <c r="O4506" s="579">
        <f t="shared" si="353"/>
        <v>0</v>
      </c>
      <c r="P4506" s="585" t="e">
        <f t="shared" si="354"/>
        <v>#N/A</v>
      </c>
      <c r="Q4506" s="585"/>
      <c r="R4506" s="585"/>
      <c r="S4506" s="814"/>
      <c r="T4506" s="814"/>
      <c r="U4506" s="814"/>
      <c r="V4506" s="814"/>
    </row>
    <row r="4507" spans="1:22" ht="15.75" hidden="1" customHeight="1" thickBot="1" x14ac:dyDescent="0.25">
      <c r="A4507" s="580" t="str">
        <f t="shared" si="355"/>
        <v/>
      </c>
      <c r="B4507" s="814"/>
      <c r="C4507" s="814"/>
      <c r="D4507" s="814"/>
      <c r="E4507" s="814"/>
      <c r="F4507" s="814"/>
      <c r="G4507" s="814"/>
      <c r="H4507" s="814"/>
      <c r="I4507" s="814"/>
      <c r="J4507" s="814"/>
      <c r="K4507" s="814"/>
      <c r="L4507" s="814"/>
      <c r="M4507" s="814"/>
      <c r="N4507" s="814"/>
      <c r="O4507" s="579">
        <f t="shared" si="353"/>
        <v>0</v>
      </c>
      <c r="P4507" s="585" t="e">
        <f t="shared" si="354"/>
        <v>#N/A</v>
      </c>
      <c r="Q4507" s="585"/>
      <c r="R4507" s="585"/>
      <c r="S4507" s="814"/>
      <c r="T4507" s="814"/>
      <c r="U4507" s="814"/>
      <c r="V4507" s="814"/>
    </row>
    <row r="4508" spans="1:22" ht="15.75" hidden="1" customHeight="1" thickBot="1" x14ac:dyDescent="0.25">
      <c r="A4508" s="580" t="str">
        <f t="shared" si="355"/>
        <v/>
      </c>
      <c r="B4508" s="814"/>
      <c r="C4508" s="814"/>
      <c r="D4508" s="814"/>
      <c r="E4508" s="814"/>
      <c r="F4508" s="814"/>
      <c r="G4508" s="814"/>
      <c r="H4508" s="814"/>
      <c r="I4508" s="814"/>
      <c r="J4508" s="814"/>
      <c r="K4508" s="814"/>
      <c r="L4508" s="814"/>
      <c r="M4508" s="814"/>
      <c r="N4508" s="814"/>
      <c r="O4508" s="579">
        <f t="shared" si="353"/>
        <v>0</v>
      </c>
      <c r="P4508" s="585" t="e">
        <f t="shared" si="354"/>
        <v>#N/A</v>
      </c>
      <c r="Q4508" s="585"/>
      <c r="R4508" s="585"/>
      <c r="S4508" s="814"/>
      <c r="T4508" s="814"/>
      <c r="U4508" s="814"/>
      <c r="V4508" s="814"/>
    </row>
    <row r="4509" spans="1:22" ht="15.75" hidden="1" customHeight="1" thickBot="1" x14ac:dyDescent="0.25">
      <c r="A4509" s="580" t="str">
        <f t="shared" si="355"/>
        <v/>
      </c>
      <c r="B4509" s="814"/>
      <c r="C4509" s="814"/>
      <c r="D4509" s="814"/>
      <c r="E4509" s="814"/>
      <c r="F4509" s="814"/>
      <c r="G4509" s="814"/>
      <c r="H4509" s="814"/>
      <c r="I4509" s="814"/>
      <c r="J4509" s="814"/>
      <c r="K4509" s="814"/>
      <c r="L4509" s="814"/>
      <c r="M4509" s="814"/>
      <c r="N4509" s="814"/>
      <c r="O4509" s="579">
        <f t="shared" si="353"/>
        <v>0</v>
      </c>
      <c r="P4509" s="585" t="e">
        <f t="shared" si="354"/>
        <v>#N/A</v>
      </c>
      <c r="Q4509" s="585"/>
      <c r="R4509" s="585"/>
      <c r="S4509" s="814"/>
      <c r="T4509" s="814"/>
      <c r="U4509" s="814"/>
      <c r="V4509" s="814"/>
    </row>
    <row r="4510" spans="1:22" ht="15.75" hidden="1" customHeight="1" thickBot="1" x14ac:dyDescent="0.25">
      <c r="A4510" s="580" t="str">
        <f t="shared" si="355"/>
        <v/>
      </c>
      <c r="B4510" s="814"/>
      <c r="C4510" s="814"/>
      <c r="D4510" s="814"/>
      <c r="E4510" s="814"/>
      <c r="F4510" s="814"/>
      <c r="G4510" s="814"/>
      <c r="H4510" s="814"/>
      <c r="I4510" s="814"/>
      <c r="J4510" s="814"/>
      <c r="K4510" s="814"/>
      <c r="L4510" s="814"/>
      <c r="M4510" s="814"/>
      <c r="N4510" s="814"/>
      <c r="O4510" s="579">
        <f t="shared" si="353"/>
        <v>0</v>
      </c>
      <c r="P4510" s="585" t="e">
        <f t="shared" si="354"/>
        <v>#N/A</v>
      </c>
      <c r="Q4510" s="585"/>
      <c r="R4510" s="585"/>
      <c r="S4510" s="814"/>
      <c r="T4510" s="814"/>
      <c r="U4510" s="814"/>
      <c r="V4510" s="814"/>
    </row>
    <row r="4511" spans="1:22" ht="15.75" hidden="1" customHeight="1" thickBot="1" x14ac:dyDescent="0.25">
      <c r="A4511" s="580" t="str">
        <f t="shared" si="355"/>
        <v/>
      </c>
      <c r="B4511" s="814"/>
      <c r="C4511" s="814"/>
      <c r="D4511" s="814"/>
      <c r="E4511" s="814"/>
      <c r="F4511" s="814"/>
      <c r="G4511" s="814"/>
      <c r="H4511" s="814"/>
      <c r="I4511" s="814"/>
      <c r="J4511" s="814"/>
      <c r="K4511" s="814"/>
      <c r="L4511" s="814"/>
      <c r="M4511" s="814"/>
      <c r="N4511" s="814"/>
      <c r="O4511" s="579">
        <f t="shared" si="353"/>
        <v>0</v>
      </c>
      <c r="P4511" s="585" t="e">
        <f t="shared" si="354"/>
        <v>#N/A</v>
      </c>
      <c r="Q4511" s="585"/>
      <c r="R4511" s="585"/>
      <c r="S4511" s="814"/>
      <c r="T4511" s="814"/>
      <c r="U4511" s="814"/>
      <c r="V4511" s="814"/>
    </row>
    <row r="4512" spans="1:22" ht="15.75" hidden="1" customHeight="1" thickBot="1" x14ac:dyDescent="0.25">
      <c r="A4512" s="580" t="str">
        <f t="shared" si="355"/>
        <v/>
      </c>
      <c r="B4512" s="814"/>
      <c r="C4512" s="814"/>
      <c r="D4512" s="814"/>
      <c r="E4512" s="814"/>
      <c r="F4512" s="814"/>
      <c r="G4512" s="814"/>
      <c r="H4512" s="814"/>
      <c r="I4512" s="814"/>
      <c r="J4512" s="814"/>
      <c r="K4512" s="814"/>
      <c r="L4512" s="814"/>
      <c r="M4512" s="814"/>
      <c r="N4512" s="814"/>
      <c r="O4512" s="579">
        <f t="shared" si="353"/>
        <v>0</v>
      </c>
      <c r="P4512" s="585" t="e">
        <f t="shared" si="354"/>
        <v>#N/A</v>
      </c>
      <c r="Q4512" s="585"/>
      <c r="R4512" s="585"/>
      <c r="S4512" s="814"/>
      <c r="T4512" s="814"/>
      <c r="U4512" s="814"/>
      <c r="V4512" s="814"/>
    </row>
    <row r="4513" spans="1:22" ht="15.75" hidden="1" customHeight="1" thickBot="1" x14ac:dyDescent="0.25">
      <c r="A4513" s="580" t="str">
        <f t="shared" si="355"/>
        <v/>
      </c>
      <c r="B4513" s="814"/>
      <c r="C4513" s="814"/>
      <c r="D4513" s="814"/>
      <c r="E4513" s="814"/>
      <c r="F4513" s="814"/>
      <c r="G4513" s="814"/>
      <c r="H4513" s="814"/>
      <c r="I4513" s="814"/>
      <c r="J4513" s="814"/>
      <c r="K4513" s="814"/>
      <c r="L4513" s="814"/>
      <c r="M4513" s="814"/>
      <c r="N4513" s="814"/>
      <c r="O4513" s="579">
        <f t="shared" si="353"/>
        <v>0</v>
      </c>
      <c r="P4513" s="585" t="e">
        <f t="shared" si="354"/>
        <v>#N/A</v>
      </c>
      <c r="Q4513" s="585"/>
      <c r="R4513" s="585"/>
      <c r="S4513" s="814"/>
      <c r="T4513" s="814"/>
      <c r="U4513" s="814"/>
      <c r="V4513" s="814"/>
    </row>
    <row r="4514" spans="1:22" ht="15.75" hidden="1" customHeight="1" thickBot="1" x14ac:dyDescent="0.25">
      <c r="A4514" s="580" t="str">
        <f t="shared" si="355"/>
        <v/>
      </c>
      <c r="B4514" s="814"/>
      <c r="C4514" s="814"/>
      <c r="D4514" s="814"/>
      <c r="E4514" s="814"/>
      <c r="F4514" s="814"/>
      <c r="G4514" s="814"/>
      <c r="H4514" s="814"/>
      <c r="I4514" s="814"/>
      <c r="J4514" s="814"/>
      <c r="K4514" s="814"/>
      <c r="L4514" s="814"/>
      <c r="M4514" s="814"/>
      <c r="N4514" s="814"/>
      <c r="O4514" s="579">
        <f t="shared" si="353"/>
        <v>0</v>
      </c>
      <c r="P4514" s="585" t="e">
        <f t="shared" si="354"/>
        <v>#N/A</v>
      </c>
      <c r="Q4514" s="585"/>
      <c r="R4514" s="585"/>
      <c r="S4514" s="814"/>
      <c r="T4514" s="814"/>
      <c r="U4514" s="814"/>
      <c r="V4514" s="814"/>
    </row>
    <row r="4515" spans="1:22" ht="15.75" hidden="1" customHeight="1" thickBot="1" x14ac:dyDescent="0.25">
      <c r="A4515" s="580" t="str">
        <f t="shared" si="355"/>
        <v/>
      </c>
      <c r="B4515" s="814"/>
      <c r="C4515" s="814"/>
      <c r="D4515" s="814"/>
      <c r="E4515" s="814"/>
      <c r="F4515" s="814"/>
      <c r="G4515" s="814"/>
      <c r="H4515" s="814"/>
      <c r="I4515" s="814"/>
      <c r="J4515" s="814"/>
      <c r="K4515" s="814"/>
      <c r="L4515" s="814"/>
      <c r="M4515" s="814"/>
      <c r="N4515" s="814"/>
      <c r="O4515" s="579">
        <f t="shared" si="353"/>
        <v>0</v>
      </c>
      <c r="P4515" s="585" t="e">
        <f t="shared" si="354"/>
        <v>#N/A</v>
      </c>
      <c r="Q4515" s="585"/>
      <c r="R4515" s="585"/>
      <c r="S4515" s="814"/>
      <c r="T4515" s="814"/>
      <c r="U4515" s="814"/>
      <c r="V4515" s="814"/>
    </row>
    <row r="4516" spans="1:22" ht="15.75" hidden="1" customHeight="1" thickBot="1" x14ac:dyDescent="0.25">
      <c r="A4516" s="580" t="str">
        <f t="shared" si="355"/>
        <v/>
      </c>
      <c r="B4516" s="814"/>
      <c r="C4516" s="814"/>
      <c r="D4516" s="814"/>
      <c r="E4516" s="814"/>
      <c r="F4516" s="814"/>
      <c r="G4516" s="814"/>
      <c r="H4516" s="814"/>
      <c r="I4516" s="814"/>
      <c r="J4516" s="814"/>
      <c r="K4516" s="814"/>
      <c r="L4516" s="814"/>
      <c r="M4516" s="814"/>
      <c r="N4516" s="814"/>
      <c r="O4516" s="579">
        <f t="shared" si="353"/>
        <v>0</v>
      </c>
      <c r="P4516" s="585" t="e">
        <f t="shared" si="354"/>
        <v>#N/A</v>
      </c>
      <c r="Q4516" s="585"/>
      <c r="R4516" s="585"/>
      <c r="S4516" s="814"/>
      <c r="T4516" s="814"/>
      <c r="U4516" s="814"/>
      <c r="V4516" s="814"/>
    </row>
    <row r="4517" spans="1:22" ht="15.75" hidden="1" customHeight="1" thickBot="1" x14ac:dyDescent="0.25">
      <c r="A4517" s="580" t="str">
        <f t="shared" si="355"/>
        <v/>
      </c>
      <c r="B4517" s="814"/>
      <c r="C4517" s="814"/>
      <c r="D4517" s="814"/>
      <c r="E4517" s="814"/>
      <c r="F4517" s="814"/>
      <c r="G4517" s="814"/>
      <c r="H4517" s="814"/>
      <c r="I4517" s="814"/>
      <c r="J4517" s="814"/>
      <c r="K4517" s="814"/>
      <c r="L4517" s="814"/>
      <c r="M4517" s="814"/>
      <c r="N4517" s="814"/>
      <c r="O4517" s="579">
        <f t="shared" si="353"/>
        <v>0</v>
      </c>
      <c r="P4517" s="585" t="e">
        <f t="shared" si="354"/>
        <v>#N/A</v>
      </c>
      <c r="Q4517" s="585"/>
      <c r="R4517" s="585"/>
      <c r="S4517" s="814"/>
      <c r="T4517" s="814"/>
      <c r="U4517" s="814"/>
      <c r="V4517" s="814"/>
    </row>
    <row r="4518" spans="1:22" ht="15.75" hidden="1" customHeight="1" thickBot="1" x14ac:dyDescent="0.25">
      <c r="A4518" s="580" t="str">
        <f t="shared" si="355"/>
        <v/>
      </c>
      <c r="B4518" s="814"/>
      <c r="C4518" s="814"/>
      <c r="D4518" s="814"/>
      <c r="E4518" s="814"/>
      <c r="F4518" s="814"/>
      <c r="G4518" s="814"/>
      <c r="H4518" s="814"/>
      <c r="I4518" s="814"/>
      <c r="J4518" s="814"/>
      <c r="K4518" s="814"/>
      <c r="L4518" s="814"/>
      <c r="M4518" s="814"/>
      <c r="N4518" s="814"/>
      <c r="O4518" s="579">
        <f t="shared" si="353"/>
        <v>0</v>
      </c>
      <c r="P4518" s="585" t="e">
        <f t="shared" si="354"/>
        <v>#N/A</v>
      </c>
      <c r="Q4518" s="585"/>
      <c r="R4518" s="585"/>
      <c r="S4518" s="814"/>
      <c r="T4518" s="814"/>
      <c r="U4518" s="814"/>
      <c r="V4518" s="814"/>
    </row>
    <row r="4519" spans="1:22" ht="15.75" hidden="1" customHeight="1" thickBot="1" x14ac:dyDescent="0.25">
      <c r="A4519" s="580" t="str">
        <f t="shared" si="355"/>
        <v/>
      </c>
      <c r="B4519" s="814"/>
      <c r="C4519" s="814"/>
      <c r="D4519" s="814"/>
      <c r="E4519" s="814"/>
      <c r="F4519" s="814"/>
      <c r="G4519" s="814"/>
      <c r="H4519" s="814"/>
      <c r="I4519" s="814"/>
      <c r="J4519" s="814"/>
      <c r="K4519" s="814"/>
      <c r="L4519" s="814"/>
      <c r="M4519" s="814"/>
      <c r="N4519" s="814"/>
      <c r="O4519" s="579">
        <f t="shared" si="353"/>
        <v>0</v>
      </c>
      <c r="P4519" s="585" t="e">
        <f t="shared" si="354"/>
        <v>#N/A</v>
      </c>
      <c r="Q4519" s="585"/>
      <c r="R4519" s="585"/>
      <c r="S4519" s="814"/>
      <c r="T4519" s="814"/>
      <c r="U4519" s="814"/>
      <c r="V4519" s="814"/>
    </row>
    <row r="4520" spans="1:22" ht="15.75" hidden="1" customHeight="1" thickBot="1" x14ac:dyDescent="0.25">
      <c r="A4520" s="580" t="str">
        <f t="shared" si="355"/>
        <v/>
      </c>
      <c r="B4520" s="814"/>
      <c r="C4520" s="814"/>
      <c r="D4520" s="814"/>
      <c r="E4520" s="814"/>
      <c r="F4520" s="814"/>
      <c r="G4520" s="814"/>
      <c r="H4520" s="814"/>
      <c r="I4520" s="814"/>
      <c r="J4520" s="814"/>
      <c r="K4520" s="814"/>
      <c r="L4520" s="814"/>
      <c r="M4520" s="814"/>
      <c r="N4520" s="814"/>
      <c r="O4520" s="579">
        <f t="shared" si="353"/>
        <v>0</v>
      </c>
      <c r="P4520" s="585" t="e">
        <f t="shared" si="354"/>
        <v>#N/A</v>
      </c>
      <c r="Q4520" s="585"/>
      <c r="R4520" s="585"/>
      <c r="S4520" s="814"/>
      <c r="T4520" s="814"/>
      <c r="U4520" s="814"/>
      <c r="V4520" s="814"/>
    </row>
    <row r="4521" spans="1:22" ht="15.75" hidden="1" customHeight="1" thickBot="1" x14ac:dyDescent="0.25">
      <c r="A4521" s="580" t="str">
        <f t="shared" si="355"/>
        <v/>
      </c>
      <c r="B4521" s="814"/>
      <c r="C4521" s="814"/>
      <c r="D4521" s="814"/>
      <c r="E4521" s="814"/>
      <c r="F4521" s="814"/>
      <c r="G4521" s="814"/>
      <c r="H4521" s="814"/>
      <c r="I4521" s="814"/>
      <c r="J4521" s="814"/>
      <c r="K4521" s="814"/>
      <c r="L4521" s="814"/>
      <c r="M4521" s="814"/>
      <c r="N4521" s="814"/>
      <c r="O4521" s="579">
        <f t="shared" si="353"/>
        <v>0</v>
      </c>
      <c r="P4521" s="585" t="e">
        <f t="shared" si="354"/>
        <v>#N/A</v>
      </c>
      <c r="Q4521" s="585"/>
      <c r="R4521" s="585"/>
      <c r="S4521" s="814"/>
      <c r="T4521" s="814"/>
      <c r="U4521" s="814"/>
      <c r="V4521" s="814"/>
    </row>
    <row r="4522" spans="1:22" ht="15.75" hidden="1" customHeight="1" thickBot="1" x14ac:dyDescent="0.25">
      <c r="A4522" s="580" t="str">
        <f t="shared" si="355"/>
        <v/>
      </c>
      <c r="B4522" s="814"/>
      <c r="C4522" s="814"/>
      <c r="D4522" s="814"/>
      <c r="E4522" s="814"/>
      <c r="F4522" s="814"/>
      <c r="G4522" s="814"/>
      <c r="H4522" s="814"/>
      <c r="I4522" s="814"/>
      <c r="J4522" s="814"/>
      <c r="K4522" s="814"/>
      <c r="L4522" s="814"/>
      <c r="M4522" s="814"/>
      <c r="N4522" s="814"/>
      <c r="O4522" s="579">
        <f t="shared" si="353"/>
        <v>0</v>
      </c>
      <c r="P4522" s="585" t="e">
        <f t="shared" si="354"/>
        <v>#N/A</v>
      </c>
      <c r="Q4522" s="585"/>
      <c r="R4522" s="585"/>
      <c r="S4522" s="814"/>
      <c r="T4522" s="814"/>
      <c r="U4522" s="814"/>
      <c r="V4522" s="814"/>
    </row>
    <row r="4523" spans="1:22" ht="15.75" hidden="1" customHeight="1" thickBot="1" x14ac:dyDescent="0.25">
      <c r="A4523" s="580" t="str">
        <f t="shared" si="355"/>
        <v/>
      </c>
      <c r="B4523" s="814"/>
      <c r="C4523" s="814"/>
      <c r="D4523" s="814"/>
      <c r="E4523" s="814"/>
      <c r="F4523" s="814"/>
      <c r="G4523" s="814"/>
      <c r="H4523" s="814"/>
      <c r="I4523" s="814"/>
      <c r="J4523" s="814"/>
      <c r="K4523" s="814"/>
      <c r="L4523" s="814"/>
      <c r="M4523" s="814"/>
      <c r="N4523" s="814"/>
      <c r="O4523" s="579">
        <f t="shared" si="353"/>
        <v>0</v>
      </c>
      <c r="P4523" s="585" t="e">
        <f t="shared" si="354"/>
        <v>#N/A</v>
      </c>
      <c r="Q4523" s="585"/>
      <c r="R4523" s="585"/>
      <c r="S4523" s="814"/>
      <c r="T4523" s="814"/>
      <c r="U4523" s="814"/>
      <c r="V4523" s="814"/>
    </row>
    <row r="4524" spans="1:22" ht="15.75" hidden="1" customHeight="1" thickBot="1" x14ac:dyDescent="0.25">
      <c r="A4524" s="580" t="str">
        <f t="shared" si="355"/>
        <v/>
      </c>
      <c r="B4524" s="814"/>
      <c r="C4524" s="814"/>
      <c r="D4524" s="814"/>
      <c r="E4524" s="814"/>
      <c r="F4524" s="814"/>
      <c r="G4524" s="814"/>
      <c r="H4524" s="814"/>
      <c r="I4524" s="814"/>
      <c r="J4524" s="814"/>
      <c r="K4524" s="814"/>
      <c r="L4524" s="814"/>
      <c r="M4524" s="814"/>
      <c r="N4524" s="814"/>
      <c r="O4524" s="579">
        <f t="shared" si="353"/>
        <v>0</v>
      </c>
      <c r="P4524" s="585" t="e">
        <f t="shared" si="354"/>
        <v>#N/A</v>
      </c>
      <c r="Q4524" s="585"/>
      <c r="R4524" s="585"/>
      <c r="S4524" s="814"/>
      <c r="T4524" s="814"/>
      <c r="U4524" s="814"/>
      <c r="V4524" s="814"/>
    </row>
    <row r="4525" spans="1:22" ht="15.75" hidden="1" customHeight="1" thickBot="1" x14ac:dyDescent="0.25">
      <c r="A4525" s="580" t="str">
        <f t="shared" si="355"/>
        <v/>
      </c>
      <c r="B4525" s="814"/>
      <c r="C4525" s="814"/>
      <c r="D4525" s="814"/>
      <c r="E4525" s="814"/>
      <c r="F4525" s="814"/>
      <c r="G4525" s="814"/>
      <c r="H4525" s="814"/>
      <c r="I4525" s="814"/>
      <c r="J4525" s="814"/>
      <c r="K4525" s="814"/>
      <c r="L4525" s="814"/>
      <c r="M4525" s="814"/>
      <c r="N4525" s="814"/>
      <c r="O4525" s="579">
        <f t="shared" si="353"/>
        <v>0</v>
      </c>
      <c r="P4525" s="585" t="e">
        <f t="shared" si="354"/>
        <v>#N/A</v>
      </c>
      <c r="Q4525" s="585"/>
      <c r="R4525" s="585"/>
      <c r="S4525" s="814"/>
      <c r="T4525" s="814"/>
      <c r="U4525" s="814"/>
      <c r="V4525" s="814"/>
    </row>
    <row r="4526" spans="1:22" ht="15.75" hidden="1" customHeight="1" thickBot="1" x14ac:dyDescent="0.25">
      <c r="A4526" s="580" t="str">
        <f t="shared" si="355"/>
        <v/>
      </c>
      <c r="B4526" s="814"/>
      <c r="C4526" s="814"/>
      <c r="D4526" s="814"/>
      <c r="E4526" s="814"/>
      <c r="F4526" s="814"/>
      <c r="G4526" s="814"/>
      <c r="H4526" s="814"/>
      <c r="I4526" s="814"/>
      <c r="J4526" s="814"/>
      <c r="K4526" s="814"/>
      <c r="L4526" s="814"/>
      <c r="M4526" s="814"/>
      <c r="N4526" s="814"/>
      <c r="O4526" s="579">
        <f t="shared" si="353"/>
        <v>0</v>
      </c>
      <c r="P4526" s="585" t="e">
        <f t="shared" si="354"/>
        <v>#N/A</v>
      </c>
      <c r="Q4526" s="585"/>
      <c r="R4526" s="585"/>
      <c r="S4526" s="814"/>
      <c r="T4526" s="814"/>
      <c r="U4526" s="814"/>
      <c r="V4526" s="814"/>
    </row>
    <row r="4527" spans="1:22" ht="15.75" hidden="1" customHeight="1" thickBot="1" x14ac:dyDescent="0.25">
      <c r="A4527" s="580" t="str">
        <f t="shared" si="355"/>
        <v/>
      </c>
      <c r="B4527" s="814"/>
      <c r="C4527" s="814"/>
      <c r="D4527" s="814"/>
      <c r="E4527" s="814"/>
      <c r="F4527" s="814"/>
      <c r="G4527" s="814"/>
      <c r="H4527" s="814"/>
      <c r="I4527" s="814"/>
      <c r="J4527" s="814"/>
      <c r="K4527" s="814"/>
      <c r="L4527" s="814"/>
      <c r="M4527" s="814"/>
      <c r="N4527" s="814"/>
      <c r="O4527" s="579">
        <f t="shared" si="353"/>
        <v>0</v>
      </c>
      <c r="P4527" s="585" t="e">
        <f t="shared" si="354"/>
        <v>#N/A</v>
      </c>
      <c r="Q4527" s="585"/>
      <c r="R4527" s="585"/>
      <c r="S4527" s="814"/>
      <c r="T4527" s="814"/>
      <c r="U4527" s="814"/>
      <c r="V4527" s="814"/>
    </row>
    <row r="4528" spans="1:22" ht="15.75" hidden="1" customHeight="1" thickBot="1" x14ac:dyDescent="0.25">
      <c r="A4528" s="580" t="str">
        <f t="shared" si="355"/>
        <v/>
      </c>
      <c r="B4528" s="814"/>
      <c r="C4528" s="814"/>
      <c r="D4528" s="814"/>
      <c r="E4528" s="814"/>
      <c r="F4528" s="814"/>
      <c r="G4528" s="814"/>
      <c r="H4528" s="814"/>
      <c r="I4528" s="814"/>
      <c r="J4528" s="814"/>
      <c r="K4528" s="814"/>
      <c r="L4528" s="814"/>
      <c r="M4528" s="814"/>
      <c r="N4528" s="814"/>
      <c r="O4528" s="579">
        <f t="shared" si="353"/>
        <v>0</v>
      </c>
      <c r="P4528" s="585" t="e">
        <f t="shared" si="354"/>
        <v>#N/A</v>
      </c>
      <c r="Q4528" s="585"/>
      <c r="R4528" s="585"/>
      <c r="S4528" s="814"/>
      <c r="T4528" s="814"/>
      <c r="U4528" s="814"/>
      <c r="V4528" s="814"/>
    </row>
    <row r="4529" spans="1:22" ht="15.75" hidden="1" customHeight="1" thickBot="1" x14ac:dyDescent="0.25">
      <c r="A4529" s="580" t="str">
        <f t="shared" si="355"/>
        <v/>
      </c>
      <c r="B4529" s="814"/>
      <c r="C4529" s="814"/>
      <c r="D4529" s="814"/>
      <c r="E4529" s="814"/>
      <c r="F4529" s="814"/>
      <c r="G4529" s="814"/>
      <c r="H4529" s="814"/>
      <c r="I4529" s="814"/>
      <c r="J4529" s="814"/>
      <c r="K4529" s="814"/>
      <c r="L4529" s="814"/>
      <c r="M4529" s="814"/>
      <c r="N4529" s="814"/>
      <c r="O4529" s="579">
        <f t="shared" si="353"/>
        <v>0</v>
      </c>
      <c r="P4529" s="585" t="e">
        <f t="shared" si="354"/>
        <v>#N/A</v>
      </c>
      <c r="Q4529" s="585"/>
      <c r="R4529" s="585"/>
      <c r="S4529" s="814"/>
      <c r="T4529" s="814"/>
      <c r="U4529" s="814"/>
      <c r="V4529" s="814"/>
    </row>
    <row r="4530" spans="1:22" ht="15.75" hidden="1" customHeight="1" thickBot="1" x14ac:dyDescent="0.25">
      <c r="A4530" s="580" t="str">
        <f t="shared" si="355"/>
        <v/>
      </c>
      <c r="B4530" s="814"/>
      <c r="C4530" s="814"/>
      <c r="D4530" s="814"/>
      <c r="E4530" s="814"/>
      <c r="F4530" s="814"/>
      <c r="G4530" s="814"/>
      <c r="H4530" s="814"/>
      <c r="I4530" s="814"/>
      <c r="J4530" s="814"/>
      <c r="K4530" s="814"/>
      <c r="L4530" s="814"/>
      <c r="M4530" s="814"/>
      <c r="N4530" s="814"/>
      <c r="O4530" s="579">
        <f t="shared" si="353"/>
        <v>0</v>
      </c>
      <c r="P4530" s="585" t="e">
        <f t="shared" si="354"/>
        <v>#N/A</v>
      </c>
      <c r="Q4530" s="585"/>
      <c r="R4530" s="585"/>
      <c r="S4530" s="814"/>
      <c r="T4530" s="814"/>
      <c r="U4530" s="814"/>
      <c r="V4530" s="814"/>
    </row>
    <row r="4531" spans="1:22" ht="15.75" hidden="1" customHeight="1" thickBot="1" x14ac:dyDescent="0.25">
      <c r="A4531" s="580" t="str">
        <f t="shared" si="355"/>
        <v/>
      </c>
      <c r="B4531" s="814"/>
      <c r="C4531" s="814"/>
      <c r="D4531" s="814"/>
      <c r="E4531" s="814"/>
      <c r="F4531" s="814"/>
      <c r="G4531" s="814"/>
      <c r="H4531" s="814"/>
      <c r="I4531" s="814"/>
      <c r="J4531" s="814"/>
      <c r="K4531" s="814"/>
      <c r="L4531" s="814"/>
      <c r="M4531" s="814"/>
      <c r="N4531" s="814"/>
      <c r="O4531" s="579">
        <f t="shared" ref="O4531:O4594" si="356">ROUNDUP(IF(N4531="PENDANT",(VLOOKUP(L4531,$E$2:$I$9,5,FALSE)*M4531)),0)</f>
        <v>0</v>
      </c>
      <c r="P4531" s="585" t="e">
        <f t="shared" ref="P4531:P4594" si="357">ROUNDUP(VLOOKUP(L4531,$E$2:$I$9,5,FALSE)*M4531,0)</f>
        <v>#N/A</v>
      </c>
      <c r="Q4531" s="585"/>
      <c r="R4531" s="585"/>
      <c r="S4531" s="814"/>
      <c r="T4531" s="814"/>
      <c r="U4531" s="814"/>
      <c r="V4531" s="814"/>
    </row>
    <row r="4532" spans="1:22" ht="15.75" hidden="1" customHeight="1" thickBot="1" x14ac:dyDescent="0.25">
      <c r="A4532" s="580" t="str">
        <f t="shared" si="355"/>
        <v/>
      </c>
      <c r="B4532" s="814"/>
      <c r="C4532" s="814"/>
      <c r="D4532" s="814"/>
      <c r="E4532" s="814"/>
      <c r="F4532" s="814"/>
      <c r="G4532" s="814"/>
      <c r="H4532" s="814"/>
      <c r="I4532" s="814"/>
      <c r="J4532" s="814"/>
      <c r="K4532" s="814"/>
      <c r="L4532" s="814"/>
      <c r="M4532" s="814"/>
      <c r="N4532" s="814"/>
      <c r="O4532" s="579">
        <f t="shared" si="356"/>
        <v>0</v>
      </c>
      <c r="P4532" s="585" t="e">
        <f t="shared" si="357"/>
        <v>#N/A</v>
      </c>
      <c r="Q4532" s="585"/>
      <c r="R4532" s="585"/>
      <c r="S4532" s="814"/>
      <c r="T4532" s="814"/>
      <c r="U4532" s="814"/>
      <c r="V4532" s="814"/>
    </row>
    <row r="4533" spans="1:22" ht="15.75" hidden="1" customHeight="1" thickBot="1" x14ac:dyDescent="0.25">
      <c r="A4533" s="580" t="str">
        <f t="shared" si="355"/>
        <v/>
      </c>
      <c r="B4533" s="814"/>
      <c r="C4533" s="814"/>
      <c r="D4533" s="814"/>
      <c r="E4533" s="814"/>
      <c r="F4533" s="814"/>
      <c r="G4533" s="814"/>
      <c r="H4533" s="814"/>
      <c r="I4533" s="814"/>
      <c r="J4533" s="814"/>
      <c r="K4533" s="814"/>
      <c r="L4533" s="814"/>
      <c r="M4533" s="814"/>
      <c r="N4533" s="814"/>
      <c r="O4533" s="579">
        <f t="shared" si="356"/>
        <v>0</v>
      </c>
      <c r="P4533" s="585" t="e">
        <f t="shared" si="357"/>
        <v>#N/A</v>
      </c>
      <c r="Q4533" s="585"/>
      <c r="R4533" s="585"/>
      <c r="S4533" s="814"/>
      <c r="T4533" s="814"/>
      <c r="U4533" s="814"/>
      <c r="V4533" s="814"/>
    </row>
    <row r="4534" spans="1:22" ht="15.75" hidden="1" customHeight="1" thickBot="1" x14ac:dyDescent="0.25">
      <c r="A4534" s="580" t="str">
        <f t="shared" si="355"/>
        <v/>
      </c>
      <c r="B4534" s="814"/>
      <c r="C4534" s="814"/>
      <c r="D4534" s="814"/>
      <c r="E4534" s="814"/>
      <c r="F4534" s="814"/>
      <c r="G4534" s="814"/>
      <c r="H4534" s="814"/>
      <c r="I4534" s="814"/>
      <c r="J4534" s="814"/>
      <c r="K4534" s="814"/>
      <c r="L4534" s="814"/>
      <c r="M4534" s="814"/>
      <c r="N4534" s="814"/>
      <c r="O4534" s="579">
        <f t="shared" si="356"/>
        <v>0</v>
      </c>
      <c r="P4534" s="585" t="e">
        <f t="shared" si="357"/>
        <v>#N/A</v>
      </c>
      <c r="Q4534" s="585"/>
      <c r="R4534" s="585"/>
      <c r="S4534" s="814"/>
      <c r="T4534" s="814"/>
      <c r="U4534" s="814"/>
      <c r="V4534" s="814"/>
    </row>
    <row r="4535" spans="1:22" ht="15.75" hidden="1" customHeight="1" thickBot="1" x14ac:dyDescent="0.25">
      <c r="A4535" s="580" t="str">
        <f t="shared" si="355"/>
        <v/>
      </c>
      <c r="B4535" s="814"/>
      <c r="C4535" s="814"/>
      <c r="D4535" s="814"/>
      <c r="E4535" s="814"/>
      <c r="F4535" s="814"/>
      <c r="G4535" s="814"/>
      <c r="H4535" s="814"/>
      <c r="I4535" s="814"/>
      <c r="J4535" s="814"/>
      <c r="K4535" s="814"/>
      <c r="L4535" s="814"/>
      <c r="M4535" s="814"/>
      <c r="N4535" s="814"/>
      <c r="O4535" s="579">
        <f t="shared" si="356"/>
        <v>0</v>
      </c>
      <c r="P4535" s="585" t="e">
        <f t="shared" si="357"/>
        <v>#N/A</v>
      </c>
      <c r="Q4535" s="585"/>
      <c r="R4535" s="585"/>
      <c r="S4535" s="814"/>
      <c r="T4535" s="814"/>
      <c r="U4535" s="814"/>
      <c r="V4535" s="814"/>
    </row>
    <row r="4536" spans="1:22" ht="15.75" hidden="1" customHeight="1" thickBot="1" x14ac:dyDescent="0.25">
      <c r="A4536" s="580" t="str">
        <f t="shared" si="355"/>
        <v/>
      </c>
      <c r="B4536" s="814"/>
      <c r="C4536" s="814"/>
      <c r="D4536" s="814"/>
      <c r="E4536" s="814"/>
      <c r="F4536" s="814"/>
      <c r="G4536" s="814"/>
      <c r="H4536" s="814"/>
      <c r="I4536" s="814"/>
      <c r="J4536" s="814"/>
      <c r="K4536" s="814"/>
      <c r="L4536" s="814"/>
      <c r="M4536" s="814"/>
      <c r="N4536" s="814"/>
      <c r="O4536" s="579">
        <f t="shared" si="356"/>
        <v>0</v>
      </c>
      <c r="P4536" s="585" t="e">
        <f t="shared" si="357"/>
        <v>#N/A</v>
      </c>
      <c r="Q4536" s="585"/>
      <c r="R4536" s="585"/>
      <c r="S4536" s="814"/>
      <c r="T4536" s="814"/>
      <c r="U4536" s="814"/>
      <c r="V4536" s="814"/>
    </row>
    <row r="4537" spans="1:22" ht="15.75" hidden="1" customHeight="1" thickBot="1" x14ac:dyDescent="0.25">
      <c r="A4537" s="580" t="str">
        <f t="shared" si="355"/>
        <v/>
      </c>
      <c r="B4537" s="814"/>
      <c r="C4537" s="814"/>
      <c r="D4537" s="814"/>
      <c r="E4537" s="814"/>
      <c r="F4537" s="814"/>
      <c r="G4537" s="814"/>
      <c r="H4537" s="814"/>
      <c r="I4537" s="814"/>
      <c r="J4537" s="814"/>
      <c r="K4537" s="814"/>
      <c r="L4537" s="814"/>
      <c r="M4537" s="814"/>
      <c r="N4537" s="814"/>
      <c r="O4537" s="579">
        <f t="shared" si="356"/>
        <v>0</v>
      </c>
      <c r="P4537" s="585" t="e">
        <f t="shared" si="357"/>
        <v>#N/A</v>
      </c>
      <c r="Q4537" s="585"/>
      <c r="R4537" s="585"/>
      <c r="S4537" s="814"/>
      <c r="T4537" s="814"/>
      <c r="U4537" s="814"/>
      <c r="V4537" s="814"/>
    </row>
    <row r="4538" spans="1:22" ht="15.75" hidden="1" customHeight="1" thickBot="1" x14ac:dyDescent="0.25">
      <c r="A4538" s="580" t="str">
        <f t="shared" ref="A4538:A4601" si="358">CONCATENATE(C4538,G4538)</f>
        <v/>
      </c>
      <c r="B4538" s="814"/>
      <c r="C4538" s="814"/>
      <c r="D4538" s="814"/>
      <c r="E4538" s="814"/>
      <c r="F4538" s="814"/>
      <c r="G4538" s="814"/>
      <c r="H4538" s="814"/>
      <c r="I4538" s="814"/>
      <c r="J4538" s="814"/>
      <c r="K4538" s="814"/>
      <c r="L4538" s="814"/>
      <c r="M4538" s="814"/>
      <c r="N4538" s="814"/>
      <c r="O4538" s="579">
        <f t="shared" si="356"/>
        <v>0</v>
      </c>
      <c r="P4538" s="585" t="e">
        <f t="shared" si="357"/>
        <v>#N/A</v>
      </c>
      <c r="Q4538" s="585"/>
      <c r="R4538" s="585"/>
      <c r="S4538" s="814"/>
      <c r="T4538" s="814"/>
      <c r="U4538" s="814"/>
      <c r="V4538" s="814"/>
    </row>
    <row r="4539" spans="1:22" ht="15.75" hidden="1" customHeight="1" thickBot="1" x14ac:dyDescent="0.25">
      <c r="A4539" s="580" t="str">
        <f t="shared" si="358"/>
        <v/>
      </c>
      <c r="B4539" s="814"/>
      <c r="C4539" s="814"/>
      <c r="D4539" s="814"/>
      <c r="E4539" s="814"/>
      <c r="F4539" s="814"/>
      <c r="G4539" s="814"/>
      <c r="H4539" s="814"/>
      <c r="I4539" s="814"/>
      <c r="J4539" s="814"/>
      <c r="K4539" s="814"/>
      <c r="L4539" s="814"/>
      <c r="M4539" s="814"/>
      <c r="N4539" s="814"/>
      <c r="O4539" s="579">
        <f t="shared" si="356"/>
        <v>0</v>
      </c>
      <c r="P4539" s="585" t="e">
        <f t="shared" si="357"/>
        <v>#N/A</v>
      </c>
      <c r="Q4539" s="585"/>
      <c r="R4539" s="585"/>
      <c r="S4539" s="814"/>
      <c r="T4539" s="814"/>
      <c r="U4539" s="814"/>
      <c r="V4539" s="814"/>
    </row>
    <row r="4540" spans="1:22" ht="15.75" hidden="1" customHeight="1" thickBot="1" x14ac:dyDescent="0.25">
      <c r="A4540" s="580" t="str">
        <f t="shared" si="358"/>
        <v/>
      </c>
      <c r="B4540" s="814"/>
      <c r="C4540" s="814"/>
      <c r="D4540" s="814"/>
      <c r="E4540" s="814"/>
      <c r="F4540" s="814"/>
      <c r="G4540" s="814"/>
      <c r="H4540" s="814"/>
      <c r="I4540" s="814"/>
      <c r="J4540" s="814"/>
      <c r="K4540" s="814"/>
      <c r="L4540" s="814"/>
      <c r="M4540" s="814"/>
      <c r="N4540" s="814"/>
      <c r="O4540" s="579">
        <f t="shared" si="356"/>
        <v>0</v>
      </c>
      <c r="P4540" s="585" t="e">
        <f t="shared" si="357"/>
        <v>#N/A</v>
      </c>
      <c r="Q4540" s="585"/>
      <c r="R4540" s="585"/>
      <c r="S4540" s="814"/>
      <c r="T4540" s="814"/>
      <c r="U4540" s="814"/>
      <c r="V4540" s="814"/>
    </row>
    <row r="4541" spans="1:22" ht="15.75" hidden="1" customHeight="1" thickBot="1" x14ac:dyDescent="0.25">
      <c r="A4541" s="580" t="str">
        <f t="shared" si="358"/>
        <v/>
      </c>
      <c r="B4541" s="814"/>
      <c r="C4541" s="814"/>
      <c r="D4541" s="814"/>
      <c r="E4541" s="814"/>
      <c r="F4541" s="814"/>
      <c r="G4541" s="814"/>
      <c r="H4541" s="814"/>
      <c r="I4541" s="814"/>
      <c r="J4541" s="814"/>
      <c r="K4541" s="814"/>
      <c r="L4541" s="814"/>
      <c r="M4541" s="814"/>
      <c r="N4541" s="814"/>
      <c r="O4541" s="579">
        <f t="shared" si="356"/>
        <v>0</v>
      </c>
      <c r="P4541" s="585" t="e">
        <f t="shared" si="357"/>
        <v>#N/A</v>
      </c>
      <c r="Q4541" s="585"/>
      <c r="R4541" s="585"/>
      <c r="S4541" s="814"/>
      <c r="T4541" s="814"/>
      <c r="U4541" s="814"/>
      <c r="V4541" s="814"/>
    </row>
    <row r="4542" spans="1:22" ht="15.75" hidden="1" customHeight="1" thickBot="1" x14ac:dyDescent="0.25">
      <c r="A4542" s="580" t="str">
        <f t="shared" si="358"/>
        <v/>
      </c>
      <c r="B4542" s="814"/>
      <c r="C4542" s="814"/>
      <c r="D4542" s="814"/>
      <c r="E4542" s="814"/>
      <c r="F4542" s="814"/>
      <c r="G4542" s="814"/>
      <c r="H4542" s="814"/>
      <c r="I4542" s="814"/>
      <c r="J4542" s="814"/>
      <c r="K4542" s="814"/>
      <c r="L4542" s="814"/>
      <c r="M4542" s="814"/>
      <c r="N4542" s="814"/>
      <c r="O4542" s="579">
        <f t="shared" si="356"/>
        <v>0</v>
      </c>
      <c r="P4542" s="585" t="e">
        <f t="shared" si="357"/>
        <v>#N/A</v>
      </c>
      <c r="Q4542" s="585"/>
      <c r="R4542" s="585"/>
      <c r="S4542" s="814"/>
      <c r="T4542" s="814"/>
      <c r="U4542" s="814"/>
      <c r="V4542" s="814"/>
    </row>
    <row r="4543" spans="1:22" ht="15.75" hidden="1" customHeight="1" thickBot="1" x14ac:dyDescent="0.25">
      <c r="A4543" s="580" t="str">
        <f t="shared" si="358"/>
        <v/>
      </c>
      <c r="B4543" s="814"/>
      <c r="C4543" s="814"/>
      <c r="D4543" s="814"/>
      <c r="E4543" s="814"/>
      <c r="F4543" s="814"/>
      <c r="G4543" s="814"/>
      <c r="H4543" s="814"/>
      <c r="I4543" s="814"/>
      <c r="J4543" s="814"/>
      <c r="K4543" s="814"/>
      <c r="L4543" s="814"/>
      <c r="M4543" s="814"/>
      <c r="N4543" s="814"/>
      <c r="O4543" s="579">
        <f t="shared" si="356"/>
        <v>0</v>
      </c>
      <c r="P4543" s="585" t="e">
        <f t="shared" si="357"/>
        <v>#N/A</v>
      </c>
      <c r="Q4543" s="585"/>
      <c r="R4543" s="585"/>
      <c r="S4543" s="814"/>
      <c r="T4543" s="814"/>
      <c r="U4543" s="814"/>
      <c r="V4543" s="814"/>
    </row>
    <row r="4544" spans="1:22" ht="15.75" hidden="1" customHeight="1" thickBot="1" x14ac:dyDescent="0.25">
      <c r="A4544" s="580" t="str">
        <f t="shared" si="358"/>
        <v/>
      </c>
      <c r="B4544" s="814"/>
      <c r="C4544" s="814"/>
      <c r="D4544" s="814"/>
      <c r="E4544" s="814"/>
      <c r="F4544" s="814"/>
      <c r="G4544" s="814"/>
      <c r="H4544" s="814"/>
      <c r="I4544" s="814"/>
      <c r="J4544" s="814"/>
      <c r="K4544" s="814"/>
      <c r="L4544" s="814"/>
      <c r="M4544" s="814"/>
      <c r="N4544" s="814"/>
      <c r="O4544" s="579">
        <f t="shared" si="356"/>
        <v>0</v>
      </c>
      <c r="P4544" s="585" t="e">
        <f t="shared" si="357"/>
        <v>#N/A</v>
      </c>
      <c r="Q4544" s="585"/>
      <c r="R4544" s="585"/>
      <c r="S4544" s="814"/>
      <c r="T4544" s="814"/>
      <c r="U4544" s="814"/>
      <c r="V4544" s="814"/>
    </row>
    <row r="4545" spans="1:22" ht="15.75" hidden="1" customHeight="1" thickBot="1" x14ac:dyDescent="0.25">
      <c r="A4545" s="580" t="str">
        <f t="shared" si="358"/>
        <v/>
      </c>
      <c r="B4545" s="814"/>
      <c r="C4545" s="814"/>
      <c r="D4545" s="814"/>
      <c r="E4545" s="814"/>
      <c r="F4545" s="814"/>
      <c r="G4545" s="814"/>
      <c r="H4545" s="814"/>
      <c r="I4545" s="814"/>
      <c r="J4545" s="814"/>
      <c r="K4545" s="814"/>
      <c r="L4545" s="814"/>
      <c r="M4545" s="814"/>
      <c r="N4545" s="814"/>
      <c r="O4545" s="579">
        <f t="shared" si="356"/>
        <v>0</v>
      </c>
      <c r="P4545" s="585" t="e">
        <f t="shared" si="357"/>
        <v>#N/A</v>
      </c>
      <c r="Q4545" s="585"/>
      <c r="R4545" s="585"/>
      <c r="S4545" s="814"/>
      <c r="T4545" s="814"/>
      <c r="U4545" s="814"/>
      <c r="V4545" s="814"/>
    </row>
    <row r="4546" spans="1:22" ht="15.75" hidden="1" customHeight="1" thickBot="1" x14ac:dyDescent="0.25">
      <c r="A4546" s="580" t="str">
        <f t="shared" si="358"/>
        <v/>
      </c>
      <c r="B4546" s="814"/>
      <c r="C4546" s="814"/>
      <c r="D4546" s="814"/>
      <c r="E4546" s="814"/>
      <c r="F4546" s="814"/>
      <c r="G4546" s="814"/>
      <c r="H4546" s="814"/>
      <c r="I4546" s="814"/>
      <c r="J4546" s="814"/>
      <c r="K4546" s="814"/>
      <c r="L4546" s="814"/>
      <c r="M4546" s="814"/>
      <c r="N4546" s="814"/>
      <c r="O4546" s="579">
        <f t="shared" si="356"/>
        <v>0</v>
      </c>
      <c r="P4546" s="585" t="e">
        <f t="shared" si="357"/>
        <v>#N/A</v>
      </c>
      <c r="Q4546" s="585"/>
      <c r="R4546" s="585"/>
      <c r="S4546" s="814"/>
      <c r="T4546" s="814"/>
      <c r="U4546" s="814"/>
      <c r="V4546" s="814"/>
    </row>
    <row r="4547" spans="1:22" ht="15.75" hidden="1" customHeight="1" thickBot="1" x14ac:dyDescent="0.25">
      <c r="A4547" s="580" t="str">
        <f t="shared" si="358"/>
        <v/>
      </c>
      <c r="B4547" s="814"/>
      <c r="C4547" s="814"/>
      <c r="D4547" s="814"/>
      <c r="E4547" s="814"/>
      <c r="F4547" s="814"/>
      <c r="G4547" s="814"/>
      <c r="H4547" s="814"/>
      <c r="I4547" s="814"/>
      <c r="J4547" s="814"/>
      <c r="K4547" s="814"/>
      <c r="L4547" s="814"/>
      <c r="M4547" s="814"/>
      <c r="N4547" s="814"/>
      <c r="O4547" s="579">
        <f t="shared" si="356"/>
        <v>0</v>
      </c>
      <c r="P4547" s="585" t="e">
        <f t="shared" si="357"/>
        <v>#N/A</v>
      </c>
      <c r="Q4547" s="585"/>
      <c r="R4547" s="585"/>
      <c r="S4547" s="814"/>
      <c r="T4547" s="814"/>
      <c r="U4547" s="814"/>
      <c r="V4547" s="814"/>
    </row>
    <row r="4548" spans="1:22" ht="15.75" hidden="1" customHeight="1" thickBot="1" x14ac:dyDescent="0.25">
      <c r="A4548" s="580" t="str">
        <f t="shared" si="358"/>
        <v/>
      </c>
      <c r="B4548" s="814"/>
      <c r="C4548" s="814"/>
      <c r="D4548" s="814"/>
      <c r="E4548" s="814"/>
      <c r="F4548" s="814"/>
      <c r="G4548" s="814"/>
      <c r="H4548" s="814"/>
      <c r="I4548" s="814"/>
      <c r="J4548" s="814"/>
      <c r="K4548" s="814"/>
      <c r="L4548" s="814"/>
      <c r="M4548" s="814"/>
      <c r="N4548" s="814"/>
      <c r="O4548" s="579">
        <f t="shared" si="356"/>
        <v>0</v>
      </c>
      <c r="P4548" s="585" t="e">
        <f t="shared" si="357"/>
        <v>#N/A</v>
      </c>
      <c r="Q4548" s="585"/>
      <c r="R4548" s="585"/>
      <c r="S4548" s="814"/>
      <c r="T4548" s="814"/>
      <c r="U4548" s="814"/>
      <c r="V4548" s="814"/>
    </row>
    <row r="4549" spans="1:22" ht="15.75" hidden="1" customHeight="1" thickBot="1" x14ac:dyDescent="0.25">
      <c r="A4549" s="580" t="str">
        <f t="shared" si="358"/>
        <v/>
      </c>
      <c r="B4549" s="814"/>
      <c r="C4549" s="814"/>
      <c r="D4549" s="814"/>
      <c r="E4549" s="814"/>
      <c r="F4549" s="814"/>
      <c r="G4549" s="814"/>
      <c r="H4549" s="814"/>
      <c r="I4549" s="814"/>
      <c r="J4549" s="814"/>
      <c r="K4549" s="814"/>
      <c r="L4549" s="814"/>
      <c r="M4549" s="814"/>
      <c r="N4549" s="814"/>
      <c r="O4549" s="579">
        <f t="shared" si="356"/>
        <v>0</v>
      </c>
      <c r="P4549" s="585" t="e">
        <f t="shared" si="357"/>
        <v>#N/A</v>
      </c>
      <c r="Q4549" s="585"/>
      <c r="R4549" s="585"/>
      <c r="S4549" s="814"/>
      <c r="T4549" s="814"/>
      <c r="U4549" s="814"/>
      <c r="V4549" s="814"/>
    </row>
    <row r="4550" spans="1:22" ht="15.75" hidden="1" customHeight="1" thickBot="1" x14ac:dyDescent="0.25">
      <c r="A4550" s="580" t="str">
        <f t="shared" si="358"/>
        <v/>
      </c>
      <c r="B4550" s="814"/>
      <c r="C4550" s="814"/>
      <c r="D4550" s="814"/>
      <c r="E4550" s="814"/>
      <c r="F4550" s="814"/>
      <c r="G4550" s="814"/>
      <c r="H4550" s="814"/>
      <c r="I4550" s="814"/>
      <c r="J4550" s="814"/>
      <c r="K4550" s="814"/>
      <c r="L4550" s="814"/>
      <c r="M4550" s="814"/>
      <c r="N4550" s="814"/>
      <c r="O4550" s="579">
        <f t="shared" si="356"/>
        <v>0</v>
      </c>
      <c r="P4550" s="585" t="e">
        <f t="shared" si="357"/>
        <v>#N/A</v>
      </c>
      <c r="Q4550" s="585"/>
      <c r="R4550" s="585"/>
      <c r="S4550" s="814"/>
      <c r="T4550" s="814"/>
      <c r="U4550" s="814"/>
      <c r="V4550" s="814"/>
    </row>
    <row r="4551" spans="1:22" ht="15.75" hidden="1" customHeight="1" thickBot="1" x14ac:dyDescent="0.25">
      <c r="A4551" s="580" t="str">
        <f t="shared" si="358"/>
        <v/>
      </c>
      <c r="B4551" s="814"/>
      <c r="C4551" s="814"/>
      <c r="D4551" s="814"/>
      <c r="E4551" s="814"/>
      <c r="F4551" s="814"/>
      <c r="G4551" s="814"/>
      <c r="H4551" s="814"/>
      <c r="I4551" s="814"/>
      <c r="J4551" s="814"/>
      <c r="K4551" s="814"/>
      <c r="L4551" s="814"/>
      <c r="M4551" s="814"/>
      <c r="N4551" s="814"/>
      <c r="O4551" s="579">
        <f t="shared" si="356"/>
        <v>0</v>
      </c>
      <c r="P4551" s="585" t="e">
        <f t="shared" si="357"/>
        <v>#N/A</v>
      </c>
      <c r="Q4551" s="585"/>
      <c r="R4551" s="585"/>
      <c r="S4551" s="814"/>
      <c r="T4551" s="814"/>
      <c r="U4551" s="814"/>
      <c r="V4551" s="814"/>
    </row>
    <row r="4552" spans="1:22" ht="15.75" hidden="1" customHeight="1" thickBot="1" x14ac:dyDescent="0.25">
      <c r="A4552" s="580" t="str">
        <f t="shared" si="358"/>
        <v/>
      </c>
      <c r="B4552" s="814"/>
      <c r="C4552" s="814"/>
      <c r="D4552" s="814"/>
      <c r="E4552" s="814"/>
      <c r="F4552" s="814"/>
      <c r="G4552" s="814"/>
      <c r="H4552" s="814"/>
      <c r="I4552" s="814"/>
      <c r="J4552" s="814"/>
      <c r="K4552" s="814"/>
      <c r="L4552" s="814"/>
      <c r="M4552" s="814"/>
      <c r="N4552" s="814"/>
      <c r="O4552" s="579">
        <f t="shared" si="356"/>
        <v>0</v>
      </c>
      <c r="P4552" s="585" t="e">
        <f t="shared" si="357"/>
        <v>#N/A</v>
      </c>
      <c r="Q4552" s="585"/>
      <c r="R4552" s="585"/>
      <c r="S4552" s="814"/>
      <c r="T4552" s="814"/>
      <c r="U4552" s="814"/>
      <c r="V4552" s="814"/>
    </row>
    <row r="4553" spans="1:22" ht="15.75" hidden="1" customHeight="1" thickBot="1" x14ac:dyDescent="0.25">
      <c r="A4553" s="580" t="str">
        <f t="shared" si="358"/>
        <v/>
      </c>
      <c r="B4553" s="814"/>
      <c r="C4553" s="814"/>
      <c r="D4553" s="814"/>
      <c r="E4553" s="814"/>
      <c r="F4553" s="814"/>
      <c r="G4553" s="814"/>
      <c r="H4553" s="814"/>
      <c r="I4553" s="814"/>
      <c r="J4553" s="814"/>
      <c r="K4553" s="814"/>
      <c r="L4553" s="814"/>
      <c r="M4553" s="814"/>
      <c r="N4553" s="814"/>
      <c r="O4553" s="579">
        <f t="shared" si="356"/>
        <v>0</v>
      </c>
      <c r="P4553" s="585" t="e">
        <f t="shared" si="357"/>
        <v>#N/A</v>
      </c>
      <c r="Q4553" s="585"/>
      <c r="R4553" s="585"/>
      <c r="S4553" s="814"/>
      <c r="T4553" s="814"/>
      <c r="U4553" s="814"/>
      <c r="V4553" s="814"/>
    </row>
    <row r="4554" spans="1:22" ht="15.75" hidden="1" customHeight="1" thickBot="1" x14ac:dyDescent="0.25">
      <c r="A4554" s="580" t="str">
        <f t="shared" si="358"/>
        <v/>
      </c>
      <c r="B4554" s="814"/>
      <c r="C4554" s="814"/>
      <c r="D4554" s="814"/>
      <c r="E4554" s="814"/>
      <c r="F4554" s="814"/>
      <c r="G4554" s="814"/>
      <c r="H4554" s="814"/>
      <c r="I4554" s="814"/>
      <c r="J4554" s="814"/>
      <c r="K4554" s="814"/>
      <c r="L4554" s="814"/>
      <c r="M4554" s="814"/>
      <c r="N4554" s="814"/>
      <c r="O4554" s="579">
        <f t="shared" si="356"/>
        <v>0</v>
      </c>
      <c r="P4554" s="585" t="e">
        <f t="shared" si="357"/>
        <v>#N/A</v>
      </c>
      <c r="Q4554" s="585"/>
      <c r="R4554" s="585"/>
      <c r="S4554" s="814"/>
      <c r="T4554" s="814"/>
      <c r="U4554" s="814"/>
      <c r="V4554" s="814"/>
    </row>
    <row r="4555" spans="1:22" ht="15.75" hidden="1" customHeight="1" thickBot="1" x14ac:dyDescent="0.25">
      <c r="A4555" s="580" t="str">
        <f t="shared" si="358"/>
        <v/>
      </c>
      <c r="B4555" s="814"/>
      <c r="C4555" s="814"/>
      <c r="D4555" s="814"/>
      <c r="E4555" s="814"/>
      <c r="F4555" s="814"/>
      <c r="G4555" s="814"/>
      <c r="H4555" s="814"/>
      <c r="I4555" s="814"/>
      <c r="J4555" s="814"/>
      <c r="K4555" s="814"/>
      <c r="L4555" s="814"/>
      <c r="M4555" s="814"/>
      <c r="N4555" s="814"/>
      <c r="O4555" s="579">
        <f t="shared" si="356"/>
        <v>0</v>
      </c>
      <c r="P4555" s="585" t="e">
        <f t="shared" si="357"/>
        <v>#N/A</v>
      </c>
      <c r="Q4555" s="585"/>
      <c r="R4555" s="585"/>
      <c r="S4555" s="814"/>
      <c r="T4555" s="814"/>
      <c r="U4555" s="814"/>
      <c r="V4555" s="814"/>
    </row>
    <row r="4556" spans="1:22" ht="15.75" hidden="1" customHeight="1" thickBot="1" x14ac:dyDescent="0.25">
      <c r="A4556" s="580" t="str">
        <f t="shared" si="358"/>
        <v/>
      </c>
      <c r="B4556" s="814"/>
      <c r="C4556" s="814"/>
      <c r="D4556" s="814"/>
      <c r="E4556" s="814"/>
      <c r="F4556" s="814"/>
      <c r="G4556" s="814"/>
      <c r="H4556" s="814"/>
      <c r="I4556" s="814"/>
      <c r="J4556" s="814"/>
      <c r="K4556" s="814"/>
      <c r="L4556" s="814"/>
      <c r="M4556" s="814"/>
      <c r="N4556" s="814"/>
      <c r="O4556" s="579">
        <f t="shared" si="356"/>
        <v>0</v>
      </c>
      <c r="P4556" s="585" t="e">
        <f t="shared" si="357"/>
        <v>#N/A</v>
      </c>
      <c r="Q4556" s="585"/>
      <c r="R4556" s="585"/>
      <c r="S4556" s="814"/>
      <c r="T4556" s="814"/>
      <c r="U4556" s="814"/>
      <c r="V4556" s="814"/>
    </row>
    <row r="4557" spans="1:22" ht="15.75" hidden="1" customHeight="1" thickBot="1" x14ac:dyDescent="0.25">
      <c r="A4557" s="580" t="str">
        <f t="shared" si="358"/>
        <v/>
      </c>
      <c r="B4557" s="814"/>
      <c r="C4557" s="814"/>
      <c r="D4557" s="814"/>
      <c r="E4557" s="814"/>
      <c r="F4557" s="814"/>
      <c r="G4557" s="814"/>
      <c r="H4557" s="814"/>
      <c r="I4557" s="814"/>
      <c r="J4557" s="814"/>
      <c r="K4557" s="814"/>
      <c r="L4557" s="814"/>
      <c r="M4557" s="814"/>
      <c r="N4557" s="814"/>
      <c r="O4557" s="579">
        <f t="shared" si="356"/>
        <v>0</v>
      </c>
      <c r="P4557" s="585" t="e">
        <f t="shared" si="357"/>
        <v>#N/A</v>
      </c>
      <c r="Q4557" s="585"/>
      <c r="R4557" s="585"/>
      <c r="S4557" s="814"/>
      <c r="T4557" s="814"/>
      <c r="U4557" s="814"/>
      <c r="V4557" s="814"/>
    </row>
    <row r="4558" spans="1:22" ht="15.75" hidden="1" customHeight="1" thickBot="1" x14ac:dyDescent="0.25">
      <c r="A4558" s="580" t="str">
        <f t="shared" si="358"/>
        <v/>
      </c>
      <c r="B4558" s="814"/>
      <c r="C4558" s="814"/>
      <c r="D4558" s="814"/>
      <c r="E4558" s="814"/>
      <c r="F4558" s="814"/>
      <c r="G4558" s="814"/>
      <c r="H4558" s="814"/>
      <c r="I4558" s="814"/>
      <c r="J4558" s="814"/>
      <c r="K4558" s="814"/>
      <c r="L4558" s="814"/>
      <c r="M4558" s="814"/>
      <c r="N4558" s="814"/>
      <c r="O4558" s="579">
        <f t="shared" si="356"/>
        <v>0</v>
      </c>
      <c r="P4558" s="585" t="e">
        <f t="shared" si="357"/>
        <v>#N/A</v>
      </c>
      <c r="Q4558" s="585"/>
      <c r="R4558" s="585"/>
      <c r="S4558" s="814"/>
      <c r="T4558" s="814"/>
      <c r="U4558" s="814"/>
      <c r="V4558" s="814"/>
    </row>
    <row r="4559" spans="1:22" ht="15.75" hidden="1" customHeight="1" thickBot="1" x14ac:dyDescent="0.25">
      <c r="A4559" s="580" t="str">
        <f t="shared" si="358"/>
        <v/>
      </c>
      <c r="B4559" s="814"/>
      <c r="C4559" s="814"/>
      <c r="D4559" s="814"/>
      <c r="E4559" s="814"/>
      <c r="F4559" s="814"/>
      <c r="G4559" s="814"/>
      <c r="H4559" s="814"/>
      <c r="I4559" s="814"/>
      <c r="J4559" s="814"/>
      <c r="K4559" s="814"/>
      <c r="L4559" s="814"/>
      <c r="M4559" s="814"/>
      <c r="N4559" s="814"/>
      <c r="O4559" s="579">
        <f t="shared" si="356"/>
        <v>0</v>
      </c>
      <c r="P4559" s="585" t="e">
        <f t="shared" si="357"/>
        <v>#N/A</v>
      </c>
      <c r="Q4559" s="585"/>
      <c r="R4559" s="585"/>
      <c r="S4559" s="814"/>
      <c r="T4559" s="814"/>
      <c r="U4559" s="814"/>
      <c r="V4559" s="814"/>
    </row>
    <row r="4560" spans="1:22" ht="15.75" hidden="1" customHeight="1" thickBot="1" x14ac:dyDescent="0.25">
      <c r="A4560" s="580" t="str">
        <f t="shared" si="358"/>
        <v/>
      </c>
      <c r="B4560" s="814"/>
      <c r="C4560" s="814"/>
      <c r="D4560" s="814"/>
      <c r="E4560" s="814"/>
      <c r="F4560" s="814"/>
      <c r="G4560" s="814"/>
      <c r="H4560" s="814"/>
      <c r="I4560" s="814"/>
      <c r="J4560" s="814"/>
      <c r="K4560" s="814"/>
      <c r="L4560" s="814"/>
      <c r="M4560" s="814"/>
      <c r="N4560" s="814"/>
      <c r="O4560" s="579">
        <f t="shared" si="356"/>
        <v>0</v>
      </c>
      <c r="P4560" s="585" t="e">
        <f t="shared" si="357"/>
        <v>#N/A</v>
      </c>
      <c r="Q4560" s="585"/>
      <c r="R4560" s="585"/>
      <c r="S4560" s="814"/>
      <c r="T4560" s="814"/>
      <c r="U4560" s="814"/>
      <c r="V4560" s="814"/>
    </row>
    <row r="4561" spans="1:22" ht="15.75" hidden="1" customHeight="1" thickBot="1" x14ac:dyDescent="0.25">
      <c r="A4561" s="580" t="str">
        <f t="shared" si="358"/>
        <v/>
      </c>
      <c r="B4561" s="814"/>
      <c r="C4561" s="814"/>
      <c r="D4561" s="814"/>
      <c r="E4561" s="814"/>
      <c r="F4561" s="814"/>
      <c r="G4561" s="814"/>
      <c r="H4561" s="814"/>
      <c r="I4561" s="814"/>
      <c r="J4561" s="814"/>
      <c r="K4561" s="814"/>
      <c r="L4561" s="814"/>
      <c r="M4561" s="814"/>
      <c r="N4561" s="814"/>
      <c r="O4561" s="579">
        <f t="shared" si="356"/>
        <v>0</v>
      </c>
      <c r="P4561" s="585" t="e">
        <f t="shared" si="357"/>
        <v>#N/A</v>
      </c>
      <c r="Q4561" s="585"/>
      <c r="R4561" s="585"/>
      <c r="S4561" s="814"/>
      <c r="T4561" s="814"/>
      <c r="U4561" s="814"/>
      <c r="V4561" s="814"/>
    </row>
    <row r="4562" spans="1:22" ht="15.75" hidden="1" customHeight="1" thickBot="1" x14ac:dyDescent="0.25">
      <c r="A4562" s="580" t="str">
        <f t="shared" si="358"/>
        <v/>
      </c>
      <c r="B4562" s="814"/>
      <c r="C4562" s="814"/>
      <c r="D4562" s="814"/>
      <c r="E4562" s="814"/>
      <c r="F4562" s="814"/>
      <c r="G4562" s="814"/>
      <c r="H4562" s="814"/>
      <c r="I4562" s="814"/>
      <c r="J4562" s="814"/>
      <c r="K4562" s="814"/>
      <c r="L4562" s="814"/>
      <c r="M4562" s="814"/>
      <c r="N4562" s="814"/>
      <c r="O4562" s="579">
        <f t="shared" si="356"/>
        <v>0</v>
      </c>
      <c r="P4562" s="585" t="e">
        <f t="shared" si="357"/>
        <v>#N/A</v>
      </c>
      <c r="Q4562" s="585"/>
      <c r="R4562" s="585"/>
      <c r="S4562" s="814"/>
      <c r="T4562" s="814"/>
      <c r="U4562" s="814"/>
      <c r="V4562" s="814"/>
    </row>
    <row r="4563" spans="1:22" ht="15.75" hidden="1" customHeight="1" thickBot="1" x14ac:dyDescent="0.25">
      <c r="A4563" s="580" t="str">
        <f t="shared" si="358"/>
        <v/>
      </c>
      <c r="B4563" s="814"/>
      <c r="C4563" s="814"/>
      <c r="D4563" s="814"/>
      <c r="E4563" s="814"/>
      <c r="F4563" s="814"/>
      <c r="G4563" s="814"/>
      <c r="H4563" s="814"/>
      <c r="I4563" s="814"/>
      <c r="J4563" s="814"/>
      <c r="K4563" s="814"/>
      <c r="L4563" s="814"/>
      <c r="M4563" s="814"/>
      <c r="N4563" s="814"/>
      <c r="O4563" s="579">
        <f t="shared" si="356"/>
        <v>0</v>
      </c>
      <c r="P4563" s="585" t="e">
        <f t="shared" si="357"/>
        <v>#N/A</v>
      </c>
      <c r="Q4563" s="585"/>
      <c r="R4563" s="585"/>
      <c r="S4563" s="814"/>
      <c r="T4563" s="814"/>
      <c r="U4563" s="814"/>
      <c r="V4563" s="814"/>
    </row>
    <row r="4564" spans="1:22" ht="15.75" hidden="1" customHeight="1" thickBot="1" x14ac:dyDescent="0.25">
      <c r="A4564" s="580" t="str">
        <f t="shared" si="358"/>
        <v/>
      </c>
      <c r="B4564" s="814"/>
      <c r="C4564" s="814"/>
      <c r="D4564" s="814"/>
      <c r="E4564" s="814"/>
      <c r="F4564" s="814"/>
      <c r="G4564" s="814"/>
      <c r="H4564" s="814"/>
      <c r="I4564" s="814"/>
      <c r="J4564" s="814"/>
      <c r="K4564" s="814"/>
      <c r="L4564" s="814"/>
      <c r="M4564" s="814"/>
      <c r="N4564" s="814"/>
      <c r="O4564" s="579">
        <f t="shared" si="356"/>
        <v>0</v>
      </c>
      <c r="P4564" s="585" t="e">
        <f t="shared" si="357"/>
        <v>#N/A</v>
      </c>
      <c r="Q4564" s="585"/>
      <c r="R4564" s="585"/>
      <c r="S4564" s="814"/>
      <c r="T4564" s="814"/>
      <c r="U4564" s="814"/>
      <c r="V4564" s="814"/>
    </row>
    <row r="4565" spans="1:22" ht="15.75" hidden="1" customHeight="1" thickBot="1" x14ac:dyDescent="0.25">
      <c r="A4565" s="580" t="str">
        <f t="shared" si="358"/>
        <v/>
      </c>
      <c r="B4565" s="814"/>
      <c r="C4565" s="814"/>
      <c r="D4565" s="814"/>
      <c r="E4565" s="814"/>
      <c r="F4565" s="814"/>
      <c r="G4565" s="814"/>
      <c r="H4565" s="814"/>
      <c r="I4565" s="814"/>
      <c r="J4565" s="814"/>
      <c r="K4565" s="814"/>
      <c r="L4565" s="814"/>
      <c r="M4565" s="814"/>
      <c r="N4565" s="814"/>
      <c r="O4565" s="579">
        <f t="shared" si="356"/>
        <v>0</v>
      </c>
      <c r="P4565" s="585" t="e">
        <f t="shared" si="357"/>
        <v>#N/A</v>
      </c>
      <c r="Q4565" s="585"/>
      <c r="R4565" s="585"/>
      <c r="S4565" s="814"/>
      <c r="T4565" s="814"/>
      <c r="U4565" s="814"/>
      <c r="V4565" s="814"/>
    </row>
    <row r="4566" spans="1:22" ht="15.75" hidden="1" customHeight="1" thickBot="1" x14ac:dyDescent="0.25">
      <c r="A4566" s="580" t="str">
        <f t="shared" si="358"/>
        <v/>
      </c>
      <c r="B4566" s="814"/>
      <c r="C4566" s="814"/>
      <c r="D4566" s="814"/>
      <c r="E4566" s="814"/>
      <c r="F4566" s="814"/>
      <c r="G4566" s="814"/>
      <c r="H4566" s="814"/>
      <c r="I4566" s="814"/>
      <c r="J4566" s="814"/>
      <c r="K4566" s="814"/>
      <c r="L4566" s="814"/>
      <c r="M4566" s="814"/>
      <c r="N4566" s="814"/>
      <c r="O4566" s="579">
        <f t="shared" si="356"/>
        <v>0</v>
      </c>
      <c r="P4566" s="585" t="e">
        <f t="shared" si="357"/>
        <v>#N/A</v>
      </c>
      <c r="Q4566" s="585"/>
      <c r="R4566" s="585"/>
      <c r="S4566" s="814"/>
      <c r="T4566" s="814"/>
      <c r="U4566" s="814"/>
      <c r="V4566" s="814"/>
    </row>
    <row r="4567" spans="1:22" ht="15.75" hidden="1" customHeight="1" thickBot="1" x14ac:dyDescent="0.25">
      <c r="A4567" s="580" t="str">
        <f t="shared" si="358"/>
        <v/>
      </c>
      <c r="B4567" s="814"/>
      <c r="C4567" s="814"/>
      <c r="D4567" s="814"/>
      <c r="E4567" s="814"/>
      <c r="F4567" s="814"/>
      <c r="G4567" s="814"/>
      <c r="H4567" s="814"/>
      <c r="I4567" s="814"/>
      <c r="J4567" s="814"/>
      <c r="K4567" s="814"/>
      <c r="L4567" s="814"/>
      <c r="M4567" s="814"/>
      <c r="N4567" s="814"/>
      <c r="O4567" s="579">
        <f t="shared" si="356"/>
        <v>0</v>
      </c>
      <c r="P4567" s="585" t="e">
        <f t="shared" si="357"/>
        <v>#N/A</v>
      </c>
      <c r="Q4567" s="585"/>
      <c r="R4567" s="585"/>
      <c r="S4567" s="814"/>
      <c r="T4567" s="814"/>
      <c r="U4567" s="814"/>
      <c r="V4567" s="814"/>
    </row>
    <row r="4568" spans="1:22" ht="15.75" hidden="1" customHeight="1" thickBot="1" x14ac:dyDescent="0.25">
      <c r="A4568" s="580" t="str">
        <f t="shared" si="358"/>
        <v/>
      </c>
      <c r="B4568" s="814"/>
      <c r="C4568" s="814"/>
      <c r="D4568" s="814"/>
      <c r="E4568" s="814"/>
      <c r="F4568" s="814"/>
      <c r="G4568" s="814"/>
      <c r="H4568" s="814"/>
      <c r="I4568" s="814"/>
      <c r="J4568" s="814"/>
      <c r="K4568" s="814"/>
      <c r="L4568" s="814"/>
      <c r="M4568" s="814"/>
      <c r="N4568" s="814"/>
      <c r="O4568" s="579">
        <f t="shared" si="356"/>
        <v>0</v>
      </c>
      <c r="P4568" s="585" t="e">
        <f t="shared" si="357"/>
        <v>#N/A</v>
      </c>
      <c r="Q4568" s="585"/>
      <c r="R4568" s="585"/>
      <c r="S4568" s="814"/>
      <c r="T4568" s="814"/>
      <c r="U4568" s="814"/>
      <c r="V4568" s="814"/>
    </row>
    <row r="4569" spans="1:22" ht="15.75" hidden="1" customHeight="1" thickBot="1" x14ac:dyDescent="0.25">
      <c r="A4569" s="580" t="str">
        <f t="shared" si="358"/>
        <v/>
      </c>
      <c r="B4569" s="814"/>
      <c r="C4569" s="814"/>
      <c r="D4569" s="814"/>
      <c r="E4569" s="814"/>
      <c r="F4569" s="814"/>
      <c r="G4569" s="814"/>
      <c r="H4569" s="814"/>
      <c r="I4569" s="814"/>
      <c r="J4569" s="814"/>
      <c r="K4569" s="814"/>
      <c r="L4569" s="814"/>
      <c r="M4569" s="814"/>
      <c r="N4569" s="814"/>
      <c r="O4569" s="579">
        <f t="shared" si="356"/>
        <v>0</v>
      </c>
      <c r="P4569" s="585" t="e">
        <f t="shared" si="357"/>
        <v>#N/A</v>
      </c>
      <c r="Q4569" s="585"/>
      <c r="R4569" s="585"/>
      <c r="S4569" s="814"/>
      <c r="T4569" s="814"/>
      <c r="U4569" s="814"/>
      <c r="V4569" s="814"/>
    </row>
    <row r="4570" spans="1:22" ht="15.75" hidden="1" customHeight="1" thickBot="1" x14ac:dyDescent="0.25">
      <c r="A4570" s="580" t="str">
        <f t="shared" si="358"/>
        <v/>
      </c>
      <c r="B4570" s="814"/>
      <c r="C4570" s="814"/>
      <c r="D4570" s="814"/>
      <c r="E4570" s="814"/>
      <c r="F4570" s="814"/>
      <c r="G4570" s="814"/>
      <c r="H4570" s="814"/>
      <c r="I4570" s="814"/>
      <c r="J4570" s="814"/>
      <c r="K4570" s="814"/>
      <c r="L4570" s="814"/>
      <c r="M4570" s="814"/>
      <c r="N4570" s="814"/>
      <c r="O4570" s="579">
        <f t="shared" si="356"/>
        <v>0</v>
      </c>
      <c r="P4570" s="585" t="e">
        <f t="shared" si="357"/>
        <v>#N/A</v>
      </c>
      <c r="Q4570" s="585"/>
      <c r="R4570" s="585"/>
      <c r="S4570" s="814"/>
      <c r="T4570" s="814"/>
      <c r="U4570" s="814"/>
      <c r="V4570" s="814"/>
    </row>
    <row r="4571" spans="1:22" ht="15.75" hidden="1" customHeight="1" thickBot="1" x14ac:dyDescent="0.25">
      <c r="A4571" s="580" t="str">
        <f t="shared" si="358"/>
        <v/>
      </c>
      <c r="B4571" s="814"/>
      <c r="C4571" s="814"/>
      <c r="D4571" s="814"/>
      <c r="E4571" s="814"/>
      <c r="F4571" s="814"/>
      <c r="G4571" s="814"/>
      <c r="H4571" s="814"/>
      <c r="I4571" s="814"/>
      <c r="J4571" s="814"/>
      <c r="K4571" s="814"/>
      <c r="L4571" s="814"/>
      <c r="M4571" s="814"/>
      <c r="N4571" s="814"/>
      <c r="O4571" s="579">
        <f t="shared" si="356"/>
        <v>0</v>
      </c>
      <c r="P4571" s="585" t="e">
        <f t="shared" si="357"/>
        <v>#N/A</v>
      </c>
      <c r="Q4571" s="585"/>
      <c r="R4571" s="585"/>
      <c r="S4571" s="814"/>
      <c r="T4571" s="814"/>
      <c r="U4571" s="814"/>
      <c r="V4571" s="814"/>
    </row>
    <row r="4572" spans="1:22" ht="15.75" hidden="1" customHeight="1" thickBot="1" x14ac:dyDescent="0.25">
      <c r="A4572" s="580" t="str">
        <f t="shared" si="358"/>
        <v/>
      </c>
      <c r="B4572" s="814"/>
      <c r="C4572" s="814"/>
      <c r="D4572" s="814"/>
      <c r="E4572" s="814"/>
      <c r="F4572" s="814"/>
      <c r="G4572" s="814"/>
      <c r="H4572" s="814"/>
      <c r="I4572" s="814"/>
      <c r="J4572" s="814"/>
      <c r="K4572" s="814"/>
      <c r="L4572" s="814"/>
      <c r="M4572" s="814"/>
      <c r="N4572" s="814"/>
      <c r="O4572" s="579">
        <f t="shared" si="356"/>
        <v>0</v>
      </c>
      <c r="P4572" s="585" t="e">
        <f t="shared" si="357"/>
        <v>#N/A</v>
      </c>
      <c r="Q4572" s="585"/>
      <c r="R4572" s="585"/>
      <c r="S4572" s="814"/>
      <c r="T4572" s="814"/>
      <c r="U4572" s="814"/>
      <c r="V4572" s="814"/>
    </row>
    <row r="4573" spans="1:22" ht="15.75" hidden="1" customHeight="1" thickBot="1" x14ac:dyDescent="0.25">
      <c r="A4573" s="580" t="str">
        <f t="shared" si="358"/>
        <v/>
      </c>
      <c r="B4573" s="814"/>
      <c r="C4573" s="814"/>
      <c r="D4573" s="814"/>
      <c r="E4573" s="814"/>
      <c r="F4573" s="814"/>
      <c r="G4573" s="814"/>
      <c r="H4573" s="814"/>
      <c r="I4573" s="814"/>
      <c r="J4573" s="814"/>
      <c r="K4573" s="814"/>
      <c r="L4573" s="814"/>
      <c r="M4573" s="814"/>
      <c r="N4573" s="814"/>
      <c r="O4573" s="579">
        <f t="shared" si="356"/>
        <v>0</v>
      </c>
      <c r="P4573" s="585" t="e">
        <f t="shared" si="357"/>
        <v>#N/A</v>
      </c>
      <c r="Q4573" s="585"/>
      <c r="R4573" s="585"/>
      <c r="S4573" s="814"/>
      <c r="T4573" s="814"/>
      <c r="U4573" s="814"/>
      <c r="V4573" s="814"/>
    </row>
    <row r="4574" spans="1:22" ht="15.75" hidden="1" customHeight="1" thickBot="1" x14ac:dyDescent="0.25">
      <c r="A4574" s="580" t="str">
        <f t="shared" si="358"/>
        <v/>
      </c>
      <c r="B4574" s="814"/>
      <c r="C4574" s="814"/>
      <c r="D4574" s="814"/>
      <c r="E4574" s="814"/>
      <c r="F4574" s="814"/>
      <c r="G4574" s="814"/>
      <c r="H4574" s="814"/>
      <c r="I4574" s="814"/>
      <c r="J4574" s="814"/>
      <c r="K4574" s="814"/>
      <c r="L4574" s="814"/>
      <c r="M4574" s="814"/>
      <c r="N4574" s="814"/>
      <c r="O4574" s="579">
        <f t="shared" si="356"/>
        <v>0</v>
      </c>
      <c r="P4574" s="585" t="e">
        <f t="shared" si="357"/>
        <v>#N/A</v>
      </c>
      <c r="Q4574" s="585"/>
      <c r="R4574" s="585"/>
      <c r="S4574" s="814"/>
      <c r="T4574" s="814"/>
      <c r="U4574" s="814"/>
      <c r="V4574" s="814"/>
    </row>
    <row r="4575" spans="1:22" ht="15.75" hidden="1" customHeight="1" thickBot="1" x14ac:dyDescent="0.25">
      <c r="A4575" s="580" t="str">
        <f t="shared" si="358"/>
        <v/>
      </c>
      <c r="B4575" s="814"/>
      <c r="C4575" s="814"/>
      <c r="D4575" s="814"/>
      <c r="E4575" s="814"/>
      <c r="F4575" s="814"/>
      <c r="G4575" s="814"/>
      <c r="H4575" s="814"/>
      <c r="I4575" s="814"/>
      <c r="J4575" s="814"/>
      <c r="K4575" s="814"/>
      <c r="L4575" s="814"/>
      <c r="M4575" s="814"/>
      <c r="N4575" s="814"/>
      <c r="O4575" s="579">
        <f t="shared" si="356"/>
        <v>0</v>
      </c>
      <c r="P4575" s="585" t="e">
        <f t="shared" si="357"/>
        <v>#N/A</v>
      </c>
      <c r="Q4575" s="585"/>
      <c r="R4575" s="585"/>
      <c r="S4575" s="814"/>
      <c r="T4575" s="814"/>
      <c r="U4575" s="814"/>
      <c r="V4575" s="814"/>
    </row>
    <row r="4576" spans="1:22" ht="15.75" hidden="1" customHeight="1" thickBot="1" x14ac:dyDescent="0.25">
      <c r="A4576" s="580" t="str">
        <f t="shared" si="358"/>
        <v/>
      </c>
      <c r="B4576" s="814"/>
      <c r="C4576" s="814"/>
      <c r="D4576" s="814"/>
      <c r="E4576" s="814"/>
      <c r="F4576" s="814"/>
      <c r="G4576" s="814"/>
      <c r="H4576" s="814"/>
      <c r="I4576" s="814"/>
      <c r="J4576" s="814"/>
      <c r="K4576" s="814"/>
      <c r="L4576" s="814"/>
      <c r="M4576" s="814"/>
      <c r="N4576" s="814"/>
      <c r="O4576" s="579">
        <f t="shared" si="356"/>
        <v>0</v>
      </c>
      <c r="P4576" s="585" t="e">
        <f t="shared" si="357"/>
        <v>#N/A</v>
      </c>
      <c r="Q4576" s="585"/>
      <c r="R4576" s="585"/>
      <c r="S4576" s="814"/>
      <c r="T4576" s="814"/>
      <c r="U4576" s="814"/>
      <c r="V4576" s="814"/>
    </row>
    <row r="4577" spans="1:22" ht="15.75" hidden="1" customHeight="1" thickBot="1" x14ac:dyDescent="0.25">
      <c r="A4577" s="580" t="str">
        <f t="shared" si="358"/>
        <v/>
      </c>
      <c r="B4577" s="814"/>
      <c r="C4577" s="814"/>
      <c r="D4577" s="814"/>
      <c r="E4577" s="814"/>
      <c r="F4577" s="814"/>
      <c r="G4577" s="814"/>
      <c r="H4577" s="814"/>
      <c r="I4577" s="814"/>
      <c r="J4577" s="814"/>
      <c r="K4577" s="814"/>
      <c r="L4577" s="814"/>
      <c r="M4577" s="814"/>
      <c r="N4577" s="814"/>
      <c r="O4577" s="579">
        <f t="shared" si="356"/>
        <v>0</v>
      </c>
      <c r="P4577" s="585" t="e">
        <f t="shared" si="357"/>
        <v>#N/A</v>
      </c>
      <c r="Q4577" s="585"/>
      <c r="R4577" s="585"/>
      <c r="S4577" s="814"/>
      <c r="T4577" s="814"/>
      <c r="U4577" s="814"/>
      <c r="V4577" s="814"/>
    </row>
    <row r="4578" spans="1:22" ht="15.75" hidden="1" customHeight="1" thickBot="1" x14ac:dyDescent="0.25">
      <c r="A4578" s="580" t="str">
        <f t="shared" si="358"/>
        <v/>
      </c>
      <c r="B4578" s="814"/>
      <c r="C4578" s="814"/>
      <c r="D4578" s="814"/>
      <c r="E4578" s="814"/>
      <c r="F4578" s="814"/>
      <c r="G4578" s="814"/>
      <c r="H4578" s="814"/>
      <c r="I4578" s="814"/>
      <c r="J4578" s="814"/>
      <c r="K4578" s="814"/>
      <c r="L4578" s="814"/>
      <c r="M4578" s="814"/>
      <c r="N4578" s="814"/>
      <c r="O4578" s="579">
        <f t="shared" si="356"/>
        <v>0</v>
      </c>
      <c r="P4578" s="585" t="e">
        <f t="shared" si="357"/>
        <v>#N/A</v>
      </c>
      <c r="Q4578" s="585"/>
      <c r="R4578" s="585"/>
      <c r="S4578" s="814"/>
      <c r="T4578" s="814"/>
      <c r="U4578" s="814"/>
      <c r="V4578" s="814"/>
    </row>
    <row r="4579" spans="1:22" ht="15.75" hidden="1" customHeight="1" thickBot="1" x14ac:dyDescent="0.25">
      <c r="A4579" s="580" t="str">
        <f t="shared" si="358"/>
        <v/>
      </c>
      <c r="B4579" s="814"/>
      <c r="C4579" s="814"/>
      <c r="D4579" s="814"/>
      <c r="E4579" s="814"/>
      <c r="F4579" s="814"/>
      <c r="G4579" s="814"/>
      <c r="H4579" s="814"/>
      <c r="I4579" s="814"/>
      <c r="J4579" s="814"/>
      <c r="K4579" s="814"/>
      <c r="L4579" s="814"/>
      <c r="M4579" s="814"/>
      <c r="N4579" s="814"/>
      <c r="O4579" s="579">
        <f t="shared" si="356"/>
        <v>0</v>
      </c>
      <c r="P4579" s="585" t="e">
        <f t="shared" si="357"/>
        <v>#N/A</v>
      </c>
      <c r="Q4579" s="585"/>
      <c r="R4579" s="585"/>
      <c r="S4579" s="814"/>
      <c r="T4579" s="814"/>
      <c r="U4579" s="814"/>
      <c r="V4579" s="814"/>
    </row>
    <row r="4580" spans="1:22" ht="15.75" hidden="1" customHeight="1" thickBot="1" x14ac:dyDescent="0.25">
      <c r="A4580" s="580" t="str">
        <f t="shared" si="358"/>
        <v/>
      </c>
      <c r="B4580" s="814"/>
      <c r="C4580" s="814"/>
      <c r="D4580" s="814"/>
      <c r="E4580" s="814"/>
      <c r="F4580" s="814"/>
      <c r="G4580" s="814"/>
      <c r="H4580" s="814"/>
      <c r="I4580" s="814"/>
      <c r="J4580" s="814"/>
      <c r="K4580" s="814"/>
      <c r="L4580" s="814"/>
      <c r="M4580" s="814"/>
      <c r="N4580" s="814"/>
      <c r="O4580" s="579">
        <f t="shared" si="356"/>
        <v>0</v>
      </c>
      <c r="P4580" s="585" t="e">
        <f t="shared" si="357"/>
        <v>#N/A</v>
      </c>
      <c r="Q4580" s="585"/>
      <c r="R4580" s="585"/>
      <c r="S4580" s="814"/>
      <c r="T4580" s="814"/>
      <c r="U4580" s="814"/>
      <c r="V4580" s="814"/>
    </row>
    <row r="4581" spans="1:22" ht="15.75" hidden="1" customHeight="1" thickBot="1" x14ac:dyDescent="0.25">
      <c r="A4581" s="580" t="str">
        <f t="shared" si="358"/>
        <v/>
      </c>
      <c r="B4581" s="814"/>
      <c r="C4581" s="814"/>
      <c r="D4581" s="814"/>
      <c r="E4581" s="814"/>
      <c r="F4581" s="814"/>
      <c r="G4581" s="814"/>
      <c r="H4581" s="814"/>
      <c r="I4581" s="814"/>
      <c r="J4581" s="814"/>
      <c r="K4581" s="814"/>
      <c r="L4581" s="814"/>
      <c r="M4581" s="814"/>
      <c r="N4581" s="814"/>
      <c r="O4581" s="579">
        <f t="shared" si="356"/>
        <v>0</v>
      </c>
      <c r="P4581" s="585" t="e">
        <f t="shared" si="357"/>
        <v>#N/A</v>
      </c>
      <c r="Q4581" s="585"/>
      <c r="R4581" s="585"/>
      <c r="S4581" s="814"/>
      <c r="T4581" s="814"/>
      <c r="U4581" s="814"/>
      <c r="V4581" s="814"/>
    </row>
    <row r="4582" spans="1:22" ht="15.75" hidden="1" customHeight="1" thickBot="1" x14ac:dyDescent="0.25">
      <c r="A4582" s="580" t="str">
        <f t="shared" si="358"/>
        <v/>
      </c>
      <c r="B4582" s="814"/>
      <c r="C4582" s="814"/>
      <c r="D4582" s="814"/>
      <c r="E4582" s="814"/>
      <c r="F4582" s="814"/>
      <c r="G4582" s="814"/>
      <c r="H4582" s="814"/>
      <c r="I4582" s="814"/>
      <c r="J4582" s="814"/>
      <c r="K4582" s="814"/>
      <c r="L4582" s="814"/>
      <c r="M4582" s="814"/>
      <c r="N4582" s="814"/>
      <c r="O4582" s="579">
        <f t="shared" si="356"/>
        <v>0</v>
      </c>
      <c r="P4582" s="585" t="e">
        <f t="shared" si="357"/>
        <v>#N/A</v>
      </c>
      <c r="Q4582" s="585"/>
      <c r="R4582" s="585"/>
      <c r="S4582" s="814"/>
      <c r="T4582" s="814"/>
      <c r="U4582" s="814"/>
      <c r="V4582" s="814"/>
    </row>
    <row r="4583" spans="1:22" ht="15.75" hidden="1" customHeight="1" thickBot="1" x14ac:dyDescent="0.25">
      <c r="A4583" s="580" t="str">
        <f t="shared" si="358"/>
        <v/>
      </c>
      <c r="B4583" s="814"/>
      <c r="C4583" s="814"/>
      <c r="D4583" s="814"/>
      <c r="E4583" s="814"/>
      <c r="F4583" s="814"/>
      <c r="G4583" s="814"/>
      <c r="H4583" s="814"/>
      <c r="I4583" s="814"/>
      <c r="J4583" s="814"/>
      <c r="K4583" s="814"/>
      <c r="L4583" s="814"/>
      <c r="M4583" s="814"/>
      <c r="N4583" s="814"/>
      <c r="O4583" s="579">
        <f t="shared" si="356"/>
        <v>0</v>
      </c>
      <c r="P4583" s="585" t="e">
        <f t="shared" si="357"/>
        <v>#N/A</v>
      </c>
      <c r="Q4583" s="585"/>
      <c r="R4583" s="585"/>
      <c r="S4583" s="814"/>
      <c r="T4583" s="814"/>
      <c r="U4583" s="814"/>
      <c r="V4583" s="814"/>
    </row>
    <row r="4584" spans="1:22" ht="15.75" hidden="1" customHeight="1" thickBot="1" x14ac:dyDescent="0.25">
      <c r="A4584" s="580" t="str">
        <f t="shared" si="358"/>
        <v/>
      </c>
      <c r="B4584" s="814"/>
      <c r="C4584" s="814"/>
      <c r="D4584" s="814"/>
      <c r="E4584" s="814"/>
      <c r="F4584" s="814"/>
      <c r="G4584" s="814"/>
      <c r="H4584" s="814"/>
      <c r="I4584" s="814"/>
      <c r="J4584" s="814"/>
      <c r="K4584" s="814"/>
      <c r="L4584" s="814"/>
      <c r="M4584" s="814"/>
      <c r="N4584" s="814"/>
      <c r="O4584" s="579">
        <f t="shared" si="356"/>
        <v>0</v>
      </c>
      <c r="P4584" s="585" t="e">
        <f t="shared" si="357"/>
        <v>#N/A</v>
      </c>
      <c r="Q4584" s="585"/>
      <c r="R4584" s="585"/>
      <c r="S4584" s="814"/>
      <c r="T4584" s="814"/>
      <c r="U4584" s="814"/>
      <c r="V4584" s="814"/>
    </row>
    <row r="4585" spans="1:22" ht="15.75" hidden="1" customHeight="1" thickBot="1" x14ac:dyDescent="0.25">
      <c r="A4585" s="580" t="str">
        <f t="shared" si="358"/>
        <v/>
      </c>
      <c r="B4585" s="814"/>
      <c r="C4585" s="814"/>
      <c r="D4585" s="814"/>
      <c r="E4585" s="814"/>
      <c r="F4585" s="814"/>
      <c r="G4585" s="814"/>
      <c r="H4585" s="814"/>
      <c r="I4585" s="814"/>
      <c r="J4585" s="814"/>
      <c r="K4585" s="814"/>
      <c r="L4585" s="814"/>
      <c r="M4585" s="814"/>
      <c r="N4585" s="814"/>
      <c r="O4585" s="579">
        <f t="shared" si="356"/>
        <v>0</v>
      </c>
      <c r="P4585" s="585" t="e">
        <f t="shared" si="357"/>
        <v>#N/A</v>
      </c>
      <c r="Q4585" s="585"/>
      <c r="R4585" s="585"/>
      <c r="S4585" s="814"/>
      <c r="T4585" s="814"/>
      <c r="U4585" s="814"/>
      <c r="V4585" s="814"/>
    </row>
    <row r="4586" spans="1:22" ht="15.75" hidden="1" customHeight="1" thickBot="1" x14ac:dyDescent="0.25">
      <c r="A4586" s="580" t="str">
        <f t="shared" si="358"/>
        <v/>
      </c>
      <c r="B4586" s="814"/>
      <c r="C4586" s="814"/>
      <c r="D4586" s="814"/>
      <c r="E4586" s="814"/>
      <c r="F4586" s="814"/>
      <c r="G4586" s="814"/>
      <c r="H4586" s="814"/>
      <c r="I4586" s="814"/>
      <c r="J4586" s="814"/>
      <c r="K4586" s="814"/>
      <c r="L4586" s="814"/>
      <c r="M4586" s="814"/>
      <c r="N4586" s="814"/>
      <c r="O4586" s="579">
        <f t="shared" si="356"/>
        <v>0</v>
      </c>
      <c r="P4586" s="585" t="e">
        <f t="shared" si="357"/>
        <v>#N/A</v>
      </c>
      <c r="Q4586" s="585"/>
      <c r="R4586" s="585"/>
      <c r="S4586" s="814"/>
      <c r="T4586" s="814"/>
      <c r="U4586" s="814"/>
      <c r="V4586" s="814"/>
    </row>
    <row r="4587" spans="1:22" ht="15.75" hidden="1" customHeight="1" thickBot="1" x14ac:dyDescent="0.25">
      <c r="A4587" s="580" t="str">
        <f t="shared" si="358"/>
        <v/>
      </c>
      <c r="B4587" s="814"/>
      <c r="C4587" s="814"/>
      <c r="D4587" s="814"/>
      <c r="E4587" s="814"/>
      <c r="F4587" s="814"/>
      <c r="G4587" s="814"/>
      <c r="H4587" s="814"/>
      <c r="I4587" s="814"/>
      <c r="J4587" s="814"/>
      <c r="K4587" s="814"/>
      <c r="L4587" s="814"/>
      <c r="M4587" s="814"/>
      <c r="N4587" s="814"/>
      <c r="O4587" s="579">
        <f t="shared" si="356"/>
        <v>0</v>
      </c>
      <c r="P4587" s="585" t="e">
        <f t="shared" si="357"/>
        <v>#N/A</v>
      </c>
      <c r="Q4587" s="585"/>
      <c r="R4587" s="585"/>
      <c r="S4587" s="814"/>
      <c r="T4587" s="814"/>
      <c r="U4587" s="814"/>
      <c r="V4587" s="814"/>
    </row>
    <row r="4588" spans="1:22" ht="15.75" hidden="1" customHeight="1" thickBot="1" x14ac:dyDescent="0.25">
      <c r="A4588" s="580" t="str">
        <f t="shared" si="358"/>
        <v/>
      </c>
      <c r="B4588" s="814"/>
      <c r="C4588" s="814"/>
      <c r="D4588" s="814"/>
      <c r="E4588" s="814"/>
      <c r="F4588" s="814"/>
      <c r="G4588" s="814"/>
      <c r="H4588" s="814"/>
      <c r="I4588" s="814"/>
      <c r="J4588" s="814"/>
      <c r="K4588" s="814"/>
      <c r="L4588" s="814"/>
      <c r="M4588" s="814"/>
      <c r="N4588" s="814"/>
      <c r="O4588" s="579">
        <f t="shared" si="356"/>
        <v>0</v>
      </c>
      <c r="P4588" s="585" t="e">
        <f t="shared" si="357"/>
        <v>#N/A</v>
      </c>
      <c r="Q4588" s="585"/>
      <c r="R4588" s="585"/>
      <c r="S4588" s="814"/>
      <c r="T4588" s="814"/>
      <c r="U4588" s="814"/>
      <c r="V4588" s="814"/>
    </row>
    <row r="4589" spans="1:22" ht="15.75" hidden="1" customHeight="1" thickBot="1" x14ac:dyDescent="0.25">
      <c r="A4589" s="580" t="str">
        <f t="shared" si="358"/>
        <v/>
      </c>
      <c r="B4589" s="814"/>
      <c r="C4589" s="814"/>
      <c r="D4589" s="814"/>
      <c r="E4589" s="814"/>
      <c r="F4589" s="814"/>
      <c r="G4589" s="814"/>
      <c r="H4589" s="814"/>
      <c r="I4589" s="814"/>
      <c r="J4589" s="814"/>
      <c r="K4589" s="814"/>
      <c r="L4589" s="814"/>
      <c r="M4589" s="814"/>
      <c r="N4589" s="814"/>
      <c r="O4589" s="579">
        <f t="shared" si="356"/>
        <v>0</v>
      </c>
      <c r="P4589" s="585" t="e">
        <f t="shared" si="357"/>
        <v>#N/A</v>
      </c>
      <c r="Q4589" s="585"/>
      <c r="R4589" s="585"/>
      <c r="S4589" s="814"/>
      <c r="T4589" s="814"/>
      <c r="U4589" s="814"/>
      <c r="V4589" s="814"/>
    </row>
    <row r="4590" spans="1:22" ht="15.75" hidden="1" customHeight="1" thickBot="1" x14ac:dyDescent="0.25">
      <c r="A4590" s="580" t="str">
        <f t="shared" si="358"/>
        <v/>
      </c>
      <c r="B4590" s="814"/>
      <c r="C4590" s="814"/>
      <c r="D4590" s="814"/>
      <c r="E4590" s="814"/>
      <c r="F4590" s="814"/>
      <c r="G4590" s="814"/>
      <c r="H4590" s="814"/>
      <c r="I4590" s="814"/>
      <c r="J4590" s="814"/>
      <c r="K4590" s="814"/>
      <c r="L4590" s="814"/>
      <c r="M4590" s="814"/>
      <c r="N4590" s="814"/>
      <c r="O4590" s="579">
        <f t="shared" si="356"/>
        <v>0</v>
      </c>
      <c r="P4590" s="585" t="e">
        <f t="shared" si="357"/>
        <v>#N/A</v>
      </c>
      <c r="Q4590" s="585"/>
      <c r="R4590" s="585"/>
      <c r="S4590" s="814"/>
      <c r="T4590" s="814"/>
      <c r="U4590" s="814"/>
      <c r="V4590" s="814"/>
    </row>
    <row r="4591" spans="1:22" ht="15.75" hidden="1" customHeight="1" thickBot="1" x14ac:dyDescent="0.25">
      <c r="A4591" s="580" t="str">
        <f t="shared" si="358"/>
        <v/>
      </c>
      <c r="B4591" s="814"/>
      <c r="C4591" s="814"/>
      <c r="D4591" s="814"/>
      <c r="E4591" s="814"/>
      <c r="F4591" s="814"/>
      <c r="G4591" s="814"/>
      <c r="H4591" s="814"/>
      <c r="I4591" s="814"/>
      <c r="J4591" s="814"/>
      <c r="K4591" s="814"/>
      <c r="L4591" s="814"/>
      <c r="M4591" s="814"/>
      <c r="N4591" s="814"/>
      <c r="O4591" s="579">
        <f t="shared" si="356"/>
        <v>0</v>
      </c>
      <c r="P4591" s="585" t="e">
        <f t="shared" si="357"/>
        <v>#N/A</v>
      </c>
      <c r="Q4591" s="585"/>
      <c r="R4591" s="585"/>
      <c r="S4591" s="814"/>
      <c r="T4591" s="814"/>
      <c r="U4591" s="814"/>
      <c r="V4591" s="814"/>
    </row>
    <row r="4592" spans="1:22" ht="15.75" hidden="1" customHeight="1" thickBot="1" x14ac:dyDescent="0.25">
      <c r="A4592" s="580" t="str">
        <f t="shared" si="358"/>
        <v/>
      </c>
      <c r="B4592" s="814"/>
      <c r="C4592" s="814"/>
      <c r="D4592" s="814"/>
      <c r="E4592" s="814"/>
      <c r="F4592" s="814"/>
      <c r="G4592" s="814"/>
      <c r="H4592" s="814"/>
      <c r="I4592" s="814"/>
      <c r="J4592" s="814"/>
      <c r="K4592" s="814"/>
      <c r="L4592" s="814"/>
      <c r="M4592" s="814"/>
      <c r="N4592" s="814"/>
      <c r="O4592" s="579">
        <f t="shared" si="356"/>
        <v>0</v>
      </c>
      <c r="P4592" s="585" t="e">
        <f t="shared" si="357"/>
        <v>#N/A</v>
      </c>
      <c r="Q4592" s="585"/>
      <c r="R4592" s="585"/>
      <c r="S4592" s="814"/>
      <c r="T4592" s="814"/>
      <c r="U4592" s="814"/>
      <c r="V4592" s="814"/>
    </row>
    <row r="4593" spans="1:22" ht="15.75" hidden="1" customHeight="1" thickBot="1" x14ac:dyDescent="0.25">
      <c r="A4593" s="580" t="str">
        <f t="shared" si="358"/>
        <v/>
      </c>
      <c r="B4593" s="814"/>
      <c r="C4593" s="814"/>
      <c r="D4593" s="814"/>
      <c r="E4593" s="814"/>
      <c r="F4593" s="814"/>
      <c r="G4593" s="814"/>
      <c r="H4593" s="814"/>
      <c r="I4593" s="814"/>
      <c r="J4593" s="814"/>
      <c r="K4593" s="814"/>
      <c r="L4593" s="814"/>
      <c r="M4593" s="814"/>
      <c r="N4593" s="814"/>
      <c r="O4593" s="579">
        <f t="shared" si="356"/>
        <v>0</v>
      </c>
      <c r="P4593" s="585" t="e">
        <f t="shared" si="357"/>
        <v>#N/A</v>
      </c>
      <c r="Q4593" s="585"/>
      <c r="R4593" s="585"/>
      <c r="S4593" s="814"/>
      <c r="T4593" s="814"/>
      <c r="U4593" s="814"/>
      <c r="V4593" s="814"/>
    </row>
    <row r="4594" spans="1:22" ht="15.75" hidden="1" customHeight="1" thickBot="1" x14ac:dyDescent="0.25">
      <c r="A4594" s="580" t="str">
        <f t="shared" si="358"/>
        <v/>
      </c>
      <c r="B4594" s="814"/>
      <c r="C4594" s="814"/>
      <c r="D4594" s="814"/>
      <c r="E4594" s="814"/>
      <c r="F4594" s="814"/>
      <c r="G4594" s="814"/>
      <c r="H4594" s="814"/>
      <c r="I4594" s="814"/>
      <c r="J4594" s="814"/>
      <c r="K4594" s="814"/>
      <c r="L4594" s="814"/>
      <c r="M4594" s="814"/>
      <c r="N4594" s="814"/>
      <c r="O4594" s="579">
        <f t="shared" si="356"/>
        <v>0</v>
      </c>
      <c r="P4594" s="585" t="e">
        <f t="shared" si="357"/>
        <v>#N/A</v>
      </c>
      <c r="Q4594" s="585"/>
      <c r="R4594" s="585"/>
      <c r="S4594" s="814"/>
      <c r="T4594" s="814"/>
      <c r="U4594" s="814"/>
      <c r="V4594" s="814"/>
    </row>
    <row r="4595" spans="1:22" ht="15.75" hidden="1" customHeight="1" thickBot="1" x14ac:dyDescent="0.25">
      <c r="A4595" s="580" t="str">
        <f t="shared" si="358"/>
        <v/>
      </c>
      <c r="B4595" s="814"/>
      <c r="C4595" s="814"/>
      <c r="D4595" s="814"/>
      <c r="E4595" s="814"/>
      <c r="F4595" s="814"/>
      <c r="G4595" s="814"/>
      <c r="H4595" s="814"/>
      <c r="I4595" s="814"/>
      <c r="J4595" s="814"/>
      <c r="K4595" s="814"/>
      <c r="L4595" s="814"/>
      <c r="M4595" s="814"/>
      <c r="N4595" s="814"/>
      <c r="O4595" s="579">
        <f t="shared" ref="O4595:O4658" si="359">ROUNDUP(IF(N4595="PENDANT",(VLOOKUP(L4595,$E$2:$I$9,5,FALSE)*M4595)),0)</f>
        <v>0</v>
      </c>
      <c r="P4595" s="585" t="e">
        <f t="shared" ref="P4595:P4658" si="360">ROUNDUP(VLOOKUP(L4595,$E$2:$I$9,5,FALSE)*M4595,0)</f>
        <v>#N/A</v>
      </c>
      <c r="Q4595" s="585"/>
      <c r="R4595" s="585"/>
      <c r="S4595" s="814"/>
      <c r="T4595" s="814"/>
      <c r="U4595" s="814"/>
      <c r="V4595" s="814"/>
    </row>
    <row r="4596" spans="1:22" ht="15.75" hidden="1" customHeight="1" thickBot="1" x14ac:dyDescent="0.25">
      <c r="A4596" s="580" t="str">
        <f t="shared" si="358"/>
        <v/>
      </c>
      <c r="B4596" s="814"/>
      <c r="C4596" s="814"/>
      <c r="D4596" s="814"/>
      <c r="E4596" s="814"/>
      <c r="F4596" s="814"/>
      <c r="G4596" s="814"/>
      <c r="H4596" s="814"/>
      <c r="I4596" s="814"/>
      <c r="J4596" s="814"/>
      <c r="K4596" s="814"/>
      <c r="L4596" s="814"/>
      <c r="M4596" s="814"/>
      <c r="N4596" s="814"/>
      <c r="O4596" s="579">
        <f t="shared" si="359"/>
        <v>0</v>
      </c>
      <c r="P4596" s="585" t="e">
        <f t="shared" si="360"/>
        <v>#N/A</v>
      </c>
      <c r="Q4596" s="585"/>
      <c r="R4596" s="585"/>
      <c r="S4596" s="814"/>
      <c r="T4596" s="814"/>
      <c r="U4596" s="814"/>
      <c r="V4596" s="814"/>
    </row>
    <row r="4597" spans="1:22" ht="15.75" hidden="1" customHeight="1" thickBot="1" x14ac:dyDescent="0.25">
      <c r="A4597" s="580" t="str">
        <f t="shared" si="358"/>
        <v/>
      </c>
      <c r="B4597" s="814"/>
      <c r="C4597" s="814"/>
      <c r="D4597" s="814"/>
      <c r="E4597" s="814"/>
      <c r="F4597" s="814"/>
      <c r="G4597" s="814"/>
      <c r="H4597" s="814"/>
      <c r="I4597" s="814"/>
      <c r="J4597" s="814"/>
      <c r="K4597" s="814"/>
      <c r="L4597" s="814"/>
      <c r="M4597" s="814"/>
      <c r="N4597" s="814"/>
      <c r="O4597" s="579">
        <f t="shared" si="359"/>
        <v>0</v>
      </c>
      <c r="P4597" s="585" t="e">
        <f t="shared" si="360"/>
        <v>#N/A</v>
      </c>
      <c r="Q4597" s="585"/>
      <c r="R4597" s="585"/>
      <c r="S4597" s="814"/>
      <c r="T4597" s="814"/>
      <c r="U4597" s="814"/>
      <c r="V4597" s="814"/>
    </row>
    <row r="4598" spans="1:22" ht="15.75" hidden="1" customHeight="1" thickBot="1" x14ac:dyDescent="0.25">
      <c r="A4598" s="580" t="str">
        <f t="shared" si="358"/>
        <v/>
      </c>
      <c r="B4598" s="814"/>
      <c r="C4598" s="814"/>
      <c r="D4598" s="814"/>
      <c r="E4598" s="814"/>
      <c r="F4598" s="814"/>
      <c r="G4598" s="814"/>
      <c r="H4598" s="814"/>
      <c r="I4598" s="814"/>
      <c r="J4598" s="814"/>
      <c r="K4598" s="814"/>
      <c r="L4598" s="814"/>
      <c r="M4598" s="814"/>
      <c r="N4598" s="814"/>
      <c r="O4598" s="579">
        <f t="shared" si="359"/>
        <v>0</v>
      </c>
      <c r="P4598" s="585" t="e">
        <f t="shared" si="360"/>
        <v>#N/A</v>
      </c>
      <c r="Q4598" s="585"/>
      <c r="R4598" s="585"/>
      <c r="S4598" s="814"/>
      <c r="T4598" s="814"/>
      <c r="U4598" s="814"/>
      <c r="V4598" s="814"/>
    </row>
    <row r="4599" spans="1:22" ht="15.75" hidden="1" customHeight="1" thickBot="1" x14ac:dyDescent="0.25">
      <c r="A4599" s="580" t="str">
        <f t="shared" si="358"/>
        <v/>
      </c>
      <c r="B4599" s="814"/>
      <c r="C4599" s="814"/>
      <c r="D4599" s="814"/>
      <c r="E4599" s="814"/>
      <c r="F4599" s="814"/>
      <c r="G4599" s="814"/>
      <c r="H4599" s="814"/>
      <c r="I4599" s="814"/>
      <c r="J4599" s="814"/>
      <c r="K4599" s="814"/>
      <c r="L4599" s="814"/>
      <c r="M4599" s="814"/>
      <c r="N4599" s="814"/>
      <c r="O4599" s="579">
        <f t="shared" si="359"/>
        <v>0</v>
      </c>
      <c r="P4599" s="585" t="e">
        <f t="shared" si="360"/>
        <v>#N/A</v>
      </c>
      <c r="Q4599" s="585"/>
      <c r="R4599" s="585"/>
      <c r="S4599" s="814"/>
      <c r="T4599" s="814"/>
      <c r="U4599" s="814"/>
      <c r="V4599" s="814"/>
    </row>
    <row r="4600" spans="1:22" ht="15.75" hidden="1" customHeight="1" thickBot="1" x14ac:dyDescent="0.25">
      <c r="A4600" s="580" t="str">
        <f t="shared" si="358"/>
        <v/>
      </c>
      <c r="B4600" s="814"/>
      <c r="C4600" s="814"/>
      <c r="D4600" s="814"/>
      <c r="E4600" s="814"/>
      <c r="F4600" s="814"/>
      <c r="G4600" s="814"/>
      <c r="H4600" s="814"/>
      <c r="I4600" s="814"/>
      <c r="J4600" s="814"/>
      <c r="K4600" s="814"/>
      <c r="L4600" s="814"/>
      <c r="M4600" s="814"/>
      <c r="N4600" s="814"/>
      <c r="O4600" s="579">
        <f t="shared" si="359"/>
        <v>0</v>
      </c>
      <c r="P4600" s="585" t="e">
        <f t="shared" si="360"/>
        <v>#N/A</v>
      </c>
      <c r="Q4600" s="585"/>
      <c r="R4600" s="585"/>
      <c r="S4600" s="814"/>
      <c r="T4600" s="814"/>
      <c r="U4600" s="814"/>
      <c r="V4600" s="814"/>
    </row>
    <row r="4601" spans="1:22" ht="15.75" hidden="1" customHeight="1" thickBot="1" x14ac:dyDescent="0.25">
      <c r="A4601" s="580" t="str">
        <f t="shared" si="358"/>
        <v/>
      </c>
      <c r="B4601" s="814"/>
      <c r="C4601" s="814"/>
      <c r="D4601" s="814"/>
      <c r="E4601" s="814"/>
      <c r="F4601" s="814"/>
      <c r="G4601" s="814"/>
      <c r="H4601" s="814"/>
      <c r="I4601" s="814"/>
      <c r="J4601" s="814"/>
      <c r="K4601" s="814"/>
      <c r="L4601" s="814"/>
      <c r="M4601" s="814"/>
      <c r="N4601" s="814"/>
      <c r="O4601" s="579">
        <f t="shared" si="359"/>
        <v>0</v>
      </c>
      <c r="P4601" s="585" t="e">
        <f t="shared" si="360"/>
        <v>#N/A</v>
      </c>
      <c r="Q4601" s="585"/>
      <c r="R4601" s="585"/>
      <c r="S4601" s="814"/>
      <c r="T4601" s="814"/>
      <c r="U4601" s="814"/>
      <c r="V4601" s="814"/>
    </row>
    <row r="4602" spans="1:22" ht="15.75" hidden="1" customHeight="1" thickBot="1" x14ac:dyDescent="0.25">
      <c r="A4602" s="580" t="str">
        <f t="shared" ref="A4602:A4665" si="361">CONCATENATE(C4602,G4602)</f>
        <v/>
      </c>
      <c r="B4602" s="814"/>
      <c r="C4602" s="814"/>
      <c r="D4602" s="814"/>
      <c r="E4602" s="814"/>
      <c r="F4602" s="814"/>
      <c r="G4602" s="814"/>
      <c r="H4602" s="814"/>
      <c r="I4602" s="814"/>
      <c r="J4602" s="814"/>
      <c r="K4602" s="814"/>
      <c r="L4602" s="814"/>
      <c r="M4602" s="814"/>
      <c r="N4602" s="814"/>
      <c r="O4602" s="579">
        <f t="shared" si="359"/>
        <v>0</v>
      </c>
      <c r="P4602" s="585" t="e">
        <f t="shared" si="360"/>
        <v>#N/A</v>
      </c>
      <c r="Q4602" s="585"/>
      <c r="R4602" s="585"/>
      <c r="S4602" s="814"/>
      <c r="T4602" s="814"/>
      <c r="U4602" s="814"/>
      <c r="V4602" s="814"/>
    </row>
    <row r="4603" spans="1:22" ht="15.75" hidden="1" customHeight="1" thickBot="1" x14ac:dyDescent="0.25">
      <c r="A4603" s="580" t="str">
        <f t="shared" si="361"/>
        <v/>
      </c>
      <c r="B4603" s="814"/>
      <c r="C4603" s="814"/>
      <c r="D4603" s="814"/>
      <c r="E4603" s="814"/>
      <c r="F4603" s="814"/>
      <c r="G4603" s="814"/>
      <c r="H4603" s="814"/>
      <c r="I4603" s="814"/>
      <c r="J4603" s="814"/>
      <c r="K4603" s="814"/>
      <c r="L4603" s="814"/>
      <c r="M4603" s="814"/>
      <c r="N4603" s="814"/>
      <c r="O4603" s="579">
        <f t="shared" si="359"/>
        <v>0</v>
      </c>
      <c r="P4603" s="585" t="e">
        <f t="shared" si="360"/>
        <v>#N/A</v>
      </c>
      <c r="Q4603" s="585"/>
      <c r="R4603" s="585"/>
      <c r="S4603" s="814"/>
      <c r="T4603" s="814"/>
      <c r="U4603" s="814"/>
      <c r="V4603" s="814"/>
    </row>
    <row r="4604" spans="1:22" ht="15.75" hidden="1" customHeight="1" thickBot="1" x14ac:dyDescent="0.25">
      <c r="A4604" s="580" t="str">
        <f t="shared" si="361"/>
        <v/>
      </c>
      <c r="B4604" s="814"/>
      <c r="C4604" s="814"/>
      <c r="D4604" s="814"/>
      <c r="E4604" s="814"/>
      <c r="F4604" s="814"/>
      <c r="G4604" s="814"/>
      <c r="H4604" s="814"/>
      <c r="I4604" s="814"/>
      <c r="J4604" s="814"/>
      <c r="K4604" s="814"/>
      <c r="L4604" s="814"/>
      <c r="M4604" s="814"/>
      <c r="N4604" s="814"/>
      <c r="O4604" s="579">
        <f t="shared" si="359"/>
        <v>0</v>
      </c>
      <c r="P4604" s="585" t="e">
        <f t="shared" si="360"/>
        <v>#N/A</v>
      </c>
      <c r="Q4604" s="585"/>
      <c r="R4604" s="585"/>
      <c r="S4604" s="814"/>
      <c r="T4604" s="814"/>
      <c r="U4604" s="814"/>
      <c r="V4604" s="814"/>
    </row>
    <row r="4605" spans="1:22" ht="15.75" hidden="1" customHeight="1" thickBot="1" x14ac:dyDescent="0.25">
      <c r="A4605" s="580" t="str">
        <f t="shared" si="361"/>
        <v/>
      </c>
      <c r="B4605" s="814"/>
      <c r="C4605" s="814"/>
      <c r="D4605" s="814"/>
      <c r="E4605" s="814"/>
      <c r="F4605" s="814"/>
      <c r="G4605" s="814"/>
      <c r="H4605" s="814"/>
      <c r="I4605" s="814"/>
      <c r="J4605" s="814"/>
      <c r="K4605" s="814"/>
      <c r="L4605" s="814"/>
      <c r="M4605" s="814"/>
      <c r="N4605" s="814"/>
      <c r="O4605" s="579">
        <f t="shared" si="359"/>
        <v>0</v>
      </c>
      <c r="P4605" s="585" t="e">
        <f t="shared" si="360"/>
        <v>#N/A</v>
      </c>
      <c r="Q4605" s="585"/>
      <c r="R4605" s="585"/>
      <c r="S4605" s="814"/>
      <c r="T4605" s="814"/>
      <c r="U4605" s="814"/>
      <c r="V4605" s="814"/>
    </row>
    <row r="4606" spans="1:22" ht="15.75" hidden="1" customHeight="1" thickBot="1" x14ac:dyDescent="0.25">
      <c r="A4606" s="580" t="str">
        <f t="shared" si="361"/>
        <v/>
      </c>
      <c r="B4606" s="814"/>
      <c r="C4606" s="814"/>
      <c r="D4606" s="814"/>
      <c r="E4606" s="814"/>
      <c r="F4606" s="814"/>
      <c r="G4606" s="814"/>
      <c r="H4606" s="814"/>
      <c r="I4606" s="814"/>
      <c r="J4606" s="814"/>
      <c r="K4606" s="814"/>
      <c r="L4606" s="814"/>
      <c r="M4606" s="814"/>
      <c r="N4606" s="814"/>
      <c r="O4606" s="579">
        <f t="shared" si="359"/>
        <v>0</v>
      </c>
      <c r="P4606" s="585" t="e">
        <f t="shared" si="360"/>
        <v>#N/A</v>
      </c>
      <c r="Q4606" s="585"/>
      <c r="R4606" s="585"/>
      <c r="S4606" s="814"/>
      <c r="T4606" s="814"/>
      <c r="U4606" s="814"/>
      <c r="V4606" s="814"/>
    </row>
    <row r="4607" spans="1:22" ht="15.75" hidden="1" customHeight="1" thickBot="1" x14ac:dyDescent="0.25">
      <c r="A4607" s="580" t="str">
        <f t="shared" si="361"/>
        <v/>
      </c>
      <c r="B4607" s="814"/>
      <c r="C4607" s="814"/>
      <c r="D4607" s="814"/>
      <c r="E4607" s="814"/>
      <c r="F4607" s="814"/>
      <c r="G4607" s="814"/>
      <c r="H4607" s="814"/>
      <c r="I4607" s="814"/>
      <c r="J4607" s="814"/>
      <c r="K4607" s="814"/>
      <c r="L4607" s="814"/>
      <c r="M4607" s="814"/>
      <c r="N4607" s="814"/>
      <c r="O4607" s="579">
        <f t="shared" si="359"/>
        <v>0</v>
      </c>
      <c r="P4607" s="585" t="e">
        <f t="shared" si="360"/>
        <v>#N/A</v>
      </c>
      <c r="Q4607" s="585"/>
      <c r="R4607" s="585"/>
      <c r="S4607" s="814"/>
      <c r="T4607" s="814"/>
      <c r="U4607" s="814"/>
      <c r="V4607" s="814"/>
    </row>
    <row r="4608" spans="1:22" ht="15.75" hidden="1" customHeight="1" thickBot="1" x14ac:dyDescent="0.25">
      <c r="A4608" s="580" t="str">
        <f t="shared" si="361"/>
        <v/>
      </c>
      <c r="B4608" s="814"/>
      <c r="C4608" s="814"/>
      <c r="D4608" s="814"/>
      <c r="E4608" s="814"/>
      <c r="F4608" s="814"/>
      <c r="G4608" s="814"/>
      <c r="H4608" s="814"/>
      <c r="I4608" s="814"/>
      <c r="J4608" s="814"/>
      <c r="K4608" s="814"/>
      <c r="L4608" s="814"/>
      <c r="M4608" s="814"/>
      <c r="N4608" s="814"/>
      <c r="O4608" s="579">
        <f t="shared" si="359"/>
        <v>0</v>
      </c>
      <c r="P4608" s="585" t="e">
        <f t="shared" si="360"/>
        <v>#N/A</v>
      </c>
      <c r="Q4608" s="585"/>
      <c r="R4608" s="585"/>
      <c r="S4608" s="814"/>
      <c r="T4608" s="814"/>
      <c r="U4608" s="814"/>
      <c r="V4608" s="814"/>
    </row>
    <row r="4609" spans="1:22" ht="15.75" hidden="1" customHeight="1" thickBot="1" x14ac:dyDescent="0.25">
      <c r="A4609" s="580" t="str">
        <f t="shared" si="361"/>
        <v/>
      </c>
      <c r="B4609" s="814"/>
      <c r="C4609" s="814"/>
      <c r="D4609" s="814"/>
      <c r="E4609" s="814"/>
      <c r="F4609" s="814"/>
      <c r="G4609" s="814"/>
      <c r="H4609" s="814"/>
      <c r="I4609" s="814"/>
      <c r="J4609" s="814"/>
      <c r="K4609" s="814"/>
      <c r="L4609" s="814"/>
      <c r="M4609" s="814"/>
      <c r="N4609" s="814"/>
      <c r="O4609" s="579">
        <f t="shared" si="359"/>
        <v>0</v>
      </c>
      <c r="P4609" s="585" t="e">
        <f t="shared" si="360"/>
        <v>#N/A</v>
      </c>
      <c r="Q4609" s="585"/>
      <c r="R4609" s="585"/>
      <c r="S4609" s="814"/>
      <c r="T4609" s="814"/>
      <c r="U4609" s="814"/>
      <c r="V4609" s="814"/>
    </row>
    <row r="4610" spans="1:22" ht="15.75" hidden="1" customHeight="1" thickBot="1" x14ac:dyDescent="0.25">
      <c r="A4610" s="580" t="str">
        <f t="shared" si="361"/>
        <v/>
      </c>
      <c r="B4610" s="814"/>
      <c r="C4610" s="814"/>
      <c r="D4610" s="814"/>
      <c r="E4610" s="814"/>
      <c r="F4610" s="814"/>
      <c r="G4610" s="814"/>
      <c r="H4610" s="814"/>
      <c r="I4610" s="814"/>
      <c r="J4610" s="814"/>
      <c r="K4610" s="814"/>
      <c r="L4610" s="814"/>
      <c r="M4610" s="814"/>
      <c r="N4610" s="814"/>
      <c r="O4610" s="579">
        <f t="shared" si="359"/>
        <v>0</v>
      </c>
      <c r="P4610" s="585" t="e">
        <f t="shared" si="360"/>
        <v>#N/A</v>
      </c>
      <c r="Q4610" s="585"/>
      <c r="R4610" s="585"/>
      <c r="S4610" s="814"/>
      <c r="T4610" s="814"/>
      <c r="U4610" s="814"/>
      <c r="V4610" s="814"/>
    </row>
    <row r="4611" spans="1:22" ht="15.75" hidden="1" customHeight="1" thickBot="1" x14ac:dyDescent="0.25">
      <c r="A4611" s="580" t="str">
        <f t="shared" si="361"/>
        <v/>
      </c>
      <c r="B4611" s="814"/>
      <c r="C4611" s="814"/>
      <c r="D4611" s="814"/>
      <c r="E4611" s="814"/>
      <c r="F4611" s="814"/>
      <c r="G4611" s="814"/>
      <c r="H4611" s="814"/>
      <c r="I4611" s="814"/>
      <c r="J4611" s="814"/>
      <c r="K4611" s="814"/>
      <c r="L4611" s="814"/>
      <c r="M4611" s="814"/>
      <c r="N4611" s="814"/>
      <c r="O4611" s="579">
        <f t="shared" si="359"/>
        <v>0</v>
      </c>
      <c r="P4611" s="585" t="e">
        <f t="shared" si="360"/>
        <v>#N/A</v>
      </c>
      <c r="Q4611" s="585"/>
      <c r="R4611" s="585"/>
      <c r="S4611" s="814"/>
      <c r="T4611" s="814"/>
      <c r="U4611" s="814"/>
      <c r="V4611" s="814"/>
    </row>
    <row r="4612" spans="1:22" ht="15.75" hidden="1" customHeight="1" thickBot="1" x14ac:dyDescent="0.25">
      <c r="A4612" s="580" t="str">
        <f t="shared" si="361"/>
        <v/>
      </c>
      <c r="B4612" s="814"/>
      <c r="C4612" s="814"/>
      <c r="D4612" s="814"/>
      <c r="E4612" s="814"/>
      <c r="F4612" s="814"/>
      <c r="G4612" s="814"/>
      <c r="H4612" s="814"/>
      <c r="I4612" s="814"/>
      <c r="J4612" s="814"/>
      <c r="K4612" s="814"/>
      <c r="L4612" s="814"/>
      <c r="M4612" s="814"/>
      <c r="N4612" s="814"/>
      <c r="O4612" s="579">
        <f t="shared" si="359"/>
        <v>0</v>
      </c>
      <c r="P4612" s="585" t="e">
        <f t="shared" si="360"/>
        <v>#N/A</v>
      </c>
      <c r="Q4612" s="585"/>
      <c r="R4612" s="585"/>
      <c r="S4612" s="814"/>
      <c r="T4612" s="814"/>
      <c r="U4612" s="814"/>
      <c r="V4612" s="814"/>
    </row>
    <row r="4613" spans="1:22" ht="15.75" hidden="1" customHeight="1" thickBot="1" x14ac:dyDescent="0.25">
      <c r="A4613" s="580" t="str">
        <f t="shared" si="361"/>
        <v/>
      </c>
      <c r="B4613" s="814"/>
      <c r="C4613" s="814"/>
      <c r="D4613" s="814"/>
      <c r="E4613" s="814"/>
      <c r="F4613" s="814"/>
      <c r="G4613" s="814"/>
      <c r="H4613" s="814"/>
      <c r="I4613" s="814"/>
      <c r="J4613" s="814"/>
      <c r="K4613" s="814"/>
      <c r="L4613" s="814"/>
      <c r="M4613" s="814"/>
      <c r="N4613" s="814"/>
      <c r="O4613" s="579">
        <f t="shared" si="359"/>
        <v>0</v>
      </c>
      <c r="P4613" s="585" t="e">
        <f t="shared" si="360"/>
        <v>#N/A</v>
      </c>
      <c r="Q4613" s="585"/>
      <c r="R4613" s="585"/>
      <c r="S4613" s="814"/>
      <c r="T4613" s="814"/>
      <c r="U4613" s="814"/>
      <c r="V4613" s="814"/>
    </row>
    <row r="4614" spans="1:22" ht="15.75" hidden="1" customHeight="1" thickBot="1" x14ac:dyDescent="0.25">
      <c r="A4614" s="580" t="str">
        <f t="shared" si="361"/>
        <v/>
      </c>
      <c r="B4614" s="814"/>
      <c r="C4614" s="814"/>
      <c r="D4614" s="814"/>
      <c r="E4614" s="814"/>
      <c r="F4614" s="814"/>
      <c r="G4614" s="814"/>
      <c r="H4614" s="814"/>
      <c r="I4614" s="814"/>
      <c r="J4614" s="814"/>
      <c r="K4614" s="814"/>
      <c r="L4614" s="814"/>
      <c r="M4614" s="814"/>
      <c r="N4614" s="814"/>
      <c r="O4614" s="579">
        <f t="shared" si="359"/>
        <v>0</v>
      </c>
      <c r="P4614" s="585" t="e">
        <f t="shared" si="360"/>
        <v>#N/A</v>
      </c>
      <c r="Q4614" s="585"/>
      <c r="R4614" s="585"/>
      <c r="S4614" s="814"/>
      <c r="T4614" s="814"/>
      <c r="U4614" s="814"/>
      <c r="V4614" s="814"/>
    </row>
    <row r="4615" spans="1:22" ht="15.75" hidden="1" customHeight="1" thickBot="1" x14ac:dyDescent="0.25">
      <c r="A4615" s="580" t="str">
        <f t="shared" si="361"/>
        <v/>
      </c>
      <c r="B4615" s="814"/>
      <c r="C4615" s="814"/>
      <c r="D4615" s="814"/>
      <c r="E4615" s="814"/>
      <c r="F4615" s="814"/>
      <c r="G4615" s="814"/>
      <c r="H4615" s="814"/>
      <c r="I4615" s="814"/>
      <c r="J4615" s="814"/>
      <c r="K4615" s="814"/>
      <c r="L4615" s="814"/>
      <c r="M4615" s="814"/>
      <c r="N4615" s="814"/>
      <c r="O4615" s="579">
        <f t="shared" si="359"/>
        <v>0</v>
      </c>
      <c r="P4615" s="585" t="e">
        <f t="shared" si="360"/>
        <v>#N/A</v>
      </c>
      <c r="Q4615" s="585"/>
      <c r="R4615" s="585"/>
      <c r="S4615" s="814"/>
      <c r="T4615" s="814"/>
      <c r="U4615" s="814"/>
      <c r="V4615" s="814"/>
    </row>
    <row r="4616" spans="1:22" ht="15.75" hidden="1" customHeight="1" thickBot="1" x14ac:dyDescent="0.25">
      <c r="A4616" s="580" t="str">
        <f t="shared" si="361"/>
        <v/>
      </c>
      <c r="B4616" s="814"/>
      <c r="C4616" s="814"/>
      <c r="D4616" s="814"/>
      <c r="E4616" s="814"/>
      <c r="F4616" s="814"/>
      <c r="G4616" s="814"/>
      <c r="H4616" s="814"/>
      <c r="I4616" s="814"/>
      <c r="J4616" s="814"/>
      <c r="K4616" s="814"/>
      <c r="L4616" s="814"/>
      <c r="M4616" s="814"/>
      <c r="N4616" s="814"/>
      <c r="O4616" s="579">
        <f t="shared" si="359"/>
        <v>0</v>
      </c>
      <c r="P4616" s="585" t="e">
        <f t="shared" si="360"/>
        <v>#N/A</v>
      </c>
      <c r="Q4616" s="585"/>
      <c r="R4616" s="585"/>
      <c r="S4616" s="814"/>
      <c r="T4616" s="814"/>
      <c r="U4616" s="814"/>
      <c r="V4616" s="814"/>
    </row>
    <row r="4617" spans="1:22" ht="15.75" hidden="1" customHeight="1" thickBot="1" x14ac:dyDescent="0.25">
      <c r="A4617" s="580" t="str">
        <f t="shared" si="361"/>
        <v/>
      </c>
      <c r="B4617" s="814"/>
      <c r="C4617" s="814"/>
      <c r="D4617" s="814"/>
      <c r="E4617" s="814"/>
      <c r="F4617" s="814"/>
      <c r="G4617" s="814"/>
      <c r="H4617" s="814"/>
      <c r="I4617" s="814"/>
      <c r="J4617" s="814"/>
      <c r="K4617" s="814"/>
      <c r="L4617" s="814"/>
      <c r="M4617" s="814"/>
      <c r="N4617" s="814"/>
      <c r="O4617" s="579">
        <f t="shared" si="359"/>
        <v>0</v>
      </c>
      <c r="P4617" s="585" t="e">
        <f t="shared" si="360"/>
        <v>#N/A</v>
      </c>
      <c r="Q4617" s="585"/>
      <c r="R4617" s="585"/>
      <c r="S4617" s="814"/>
      <c r="T4617" s="814"/>
      <c r="U4617" s="814"/>
      <c r="V4617" s="814"/>
    </row>
    <row r="4618" spans="1:22" ht="15.75" hidden="1" customHeight="1" thickBot="1" x14ac:dyDescent="0.25">
      <c r="A4618" s="580" t="str">
        <f t="shared" si="361"/>
        <v/>
      </c>
      <c r="B4618" s="814"/>
      <c r="C4618" s="814"/>
      <c r="D4618" s="814"/>
      <c r="E4618" s="814"/>
      <c r="F4618" s="814"/>
      <c r="G4618" s="814"/>
      <c r="H4618" s="814"/>
      <c r="I4618" s="814"/>
      <c r="J4618" s="814"/>
      <c r="K4618" s="814"/>
      <c r="L4618" s="814"/>
      <c r="M4618" s="814"/>
      <c r="N4618" s="814"/>
      <c r="O4618" s="579">
        <f t="shared" si="359"/>
        <v>0</v>
      </c>
      <c r="P4618" s="585" t="e">
        <f t="shared" si="360"/>
        <v>#N/A</v>
      </c>
      <c r="Q4618" s="585"/>
      <c r="R4618" s="585"/>
      <c r="S4618" s="814"/>
      <c r="T4618" s="814"/>
      <c r="U4618" s="814"/>
      <c r="V4618" s="814"/>
    </row>
    <row r="4619" spans="1:22" ht="15.75" hidden="1" customHeight="1" thickBot="1" x14ac:dyDescent="0.25">
      <c r="A4619" s="580" t="str">
        <f t="shared" si="361"/>
        <v/>
      </c>
      <c r="B4619" s="814"/>
      <c r="C4619" s="814"/>
      <c r="D4619" s="814"/>
      <c r="E4619" s="814"/>
      <c r="F4619" s="814"/>
      <c r="G4619" s="814"/>
      <c r="H4619" s="814"/>
      <c r="I4619" s="814"/>
      <c r="J4619" s="814"/>
      <c r="K4619" s="814"/>
      <c r="L4619" s="814"/>
      <c r="M4619" s="814"/>
      <c r="N4619" s="814"/>
      <c r="O4619" s="579">
        <f t="shared" si="359"/>
        <v>0</v>
      </c>
      <c r="P4619" s="585" t="e">
        <f t="shared" si="360"/>
        <v>#N/A</v>
      </c>
      <c r="Q4619" s="585"/>
      <c r="R4619" s="585"/>
      <c r="S4619" s="814"/>
      <c r="T4619" s="814"/>
      <c r="U4619" s="814"/>
      <c r="V4619" s="814"/>
    </row>
    <row r="4620" spans="1:22" ht="15.75" hidden="1" customHeight="1" thickBot="1" x14ac:dyDescent="0.25">
      <c r="A4620" s="580" t="str">
        <f t="shared" si="361"/>
        <v/>
      </c>
      <c r="B4620" s="814"/>
      <c r="C4620" s="814"/>
      <c r="D4620" s="814"/>
      <c r="E4620" s="814"/>
      <c r="F4620" s="814"/>
      <c r="G4620" s="814"/>
      <c r="H4620" s="814"/>
      <c r="I4620" s="814"/>
      <c r="J4620" s="814"/>
      <c r="K4620" s="814"/>
      <c r="L4620" s="814"/>
      <c r="M4620" s="814"/>
      <c r="N4620" s="814"/>
      <c r="O4620" s="579">
        <f t="shared" si="359"/>
        <v>0</v>
      </c>
      <c r="P4620" s="585" t="e">
        <f t="shared" si="360"/>
        <v>#N/A</v>
      </c>
      <c r="Q4620" s="585"/>
      <c r="R4620" s="585"/>
      <c r="S4620" s="814"/>
      <c r="T4620" s="814"/>
      <c r="U4620" s="814"/>
      <c r="V4620" s="814"/>
    </row>
    <row r="4621" spans="1:22" ht="15.75" hidden="1" customHeight="1" thickBot="1" x14ac:dyDescent="0.25">
      <c r="A4621" s="580" t="str">
        <f t="shared" si="361"/>
        <v/>
      </c>
      <c r="B4621" s="814"/>
      <c r="C4621" s="814"/>
      <c r="D4621" s="814"/>
      <c r="E4621" s="814"/>
      <c r="F4621" s="814"/>
      <c r="G4621" s="814"/>
      <c r="H4621" s="814"/>
      <c r="I4621" s="814"/>
      <c r="J4621" s="814"/>
      <c r="K4621" s="814"/>
      <c r="L4621" s="814"/>
      <c r="M4621" s="814"/>
      <c r="N4621" s="814"/>
      <c r="O4621" s="579">
        <f t="shared" si="359"/>
        <v>0</v>
      </c>
      <c r="P4621" s="585" t="e">
        <f t="shared" si="360"/>
        <v>#N/A</v>
      </c>
      <c r="Q4621" s="585"/>
      <c r="R4621" s="585"/>
      <c r="S4621" s="814"/>
      <c r="T4621" s="814"/>
      <c r="U4621" s="814"/>
      <c r="V4621" s="814"/>
    </row>
    <row r="4622" spans="1:22" ht="15.75" hidden="1" customHeight="1" thickBot="1" x14ac:dyDescent="0.25">
      <c r="A4622" s="580" t="str">
        <f t="shared" si="361"/>
        <v/>
      </c>
      <c r="B4622" s="814"/>
      <c r="C4622" s="814"/>
      <c r="D4622" s="814"/>
      <c r="E4622" s="814"/>
      <c r="F4622" s="814"/>
      <c r="G4622" s="814"/>
      <c r="H4622" s="814"/>
      <c r="I4622" s="814"/>
      <c r="J4622" s="814"/>
      <c r="K4622" s="814"/>
      <c r="L4622" s="814"/>
      <c r="M4622" s="814"/>
      <c r="N4622" s="814"/>
      <c r="O4622" s="579">
        <f t="shared" si="359"/>
        <v>0</v>
      </c>
      <c r="P4622" s="585" t="e">
        <f t="shared" si="360"/>
        <v>#N/A</v>
      </c>
      <c r="Q4622" s="585"/>
      <c r="R4622" s="585"/>
      <c r="S4622" s="814"/>
      <c r="T4622" s="814"/>
      <c r="U4622" s="814"/>
      <c r="V4622" s="814"/>
    </row>
    <row r="4623" spans="1:22" ht="15.75" hidden="1" customHeight="1" thickBot="1" x14ac:dyDescent="0.25">
      <c r="A4623" s="580" t="str">
        <f t="shared" si="361"/>
        <v/>
      </c>
      <c r="B4623" s="814"/>
      <c r="C4623" s="814"/>
      <c r="D4623" s="814"/>
      <c r="E4623" s="814"/>
      <c r="F4623" s="814"/>
      <c r="G4623" s="814"/>
      <c r="H4623" s="814"/>
      <c r="I4623" s="814"/>
      <c r="J4623" s="814"/>
      <c r="K4623" s="814"/>
      <c r="L4623" s="814"/>
      <c r="M4623" s="814"/>
      <c r="N4623" s="814"/>
      <c r="O4623" s="579">
        <f t="shared" si="359"/>
        <v>0</v>
      </c>
      <c r="P4623" s="585" t="e">
        <f t="shared" si="360"/>
        <v>#N/A</v>
      </c>
      <c r="Q4623" s="585"/>
      <c r="R4623" s="585"/>
      <c r="S4623" s="814"/>
      <c r="T4623" s="814"/>
      <c r="U4623" s="814"/>
      <c r="V4623" s="814"/>
    </row>
    <row r="4624" spans="1:22" ht="15.75" hidden="1" customHeight="1" thickBot="1" x14ac:dyDescent="0.25">
      <c r="A4624" s="580" t="str">
        <f t="shared" si="361"/>
        <v/>
      </c>
      <c r="B4624" s="814"/>
      <c r="C4624" s="814"/>
      <c r="D4624" s="814"/>
      <c r="E4624" s="814"/>
      <c r="F4624" s="814"/>
      <c r="G4624" s="814"/>
      <c r="H4624" s="814"/>
      <c r="I4624" s="814"/>
      <c r="J4624" s="814"/>
      <c r="K4624" s="814"/>
      <c r="L4624" s="814"/>
      <c r="M4624" s="814"/>
      <c r="N4624" s="814"/>
      <c r="O4624" s="579">
        <f t="shared" si="359"/>
        <v>0</v>
      </c>
      <c r="P4624" s="585" t="e">
        <f t="shared" si="360"/>
        <v>#N/A</v>
      </c>
      <c r="Q4624" s="585"/>
      <c r="R4624" s="585"/>
      <c r="S4624" s="814"/>
      <c r="T4624" s="814"/>
      <c r="U4624" s="814"/>
      <c r="V4624" s="814"/>
    </row>
    <row r="4625" spans="1:22" ht="15.75" hidden="1" customHeight="1" thickBot="1" x14ac:dyDescent="0.25">
      <c r="A4625" s="580" t="str">
        <f t="shared" si="361"/>
        <v/>
      </c>
      <c r="B4625" s="814"/>
      <c r="C4625" s="814"/>
      <c r="D4625" s="814"/>
      <c r="E4625" s="814"/>
      <c r="F4625" s="814"/>
      <c r="G4625" s="814"/>
      <c r="H4625" s="814"/>
      <c r="I4625" s="814"/>
      <c r="J4625" s="814"/>
      <c r="K4625" s="814"/>
      <c r="L4625" s="814"/>
      <c r="M4625" s="814"/>
      <c r="N4625" s="814"/>
      <c r="O4625" s="579">
        <f t="shared" si="359"/>
        <v>0</v>
      </c>
      <c r="P4625" s="585" t="e">
        <f t="shared" si="360"/>
        <v>#N/A</v>
      </c>
      <c r="Q4625" s="585"/>
      <c r="R4625" s="585"/>
      <c r="S4625" s="814"/>
      <c r="T4625" s="814"/>
      <c r="U4625" s="814"/>
      <c r="V4625" s="814"/>
    </row>
    <row r="4626" spans="1:22" ht="15.75" hidden="1" customHeight="1" thickBot="1" x14ac:dyDescent="0.25">
      <c r="A4626" s="580" t="str">
        <f t="shared" si="361"/>
        <v/>
      </c>
      <c r="B4626" s="814"/>
      <c r="C4626" s="814"/>
      <c r="D4626" s="814"/>
      <c r="E4626" s="814"/>
      <c r="F4626" s="814"/>
      <c r="G4626" s="814"/>
      <c r="H4626" s="814"/>
      <c r="I4626" s="814"/>
      <c r="J4626" s="814"/>
      <c r="K4626" s="814"/>
      <c r="L4626" s="814"/>
      <c r="M4626" s="814"/>
      <c r="N4626" s="814"/>
      <c r="O4626" s="579">
        <f t="shared" si="359"/>
        <v>0</v>
      </c>
      <c r="P4626" s="585" t="e">
        <f t="shared" si="360"/>
        <v>#N/A</v>
      </c>
      <c r="Q4626" s="585"/>
      <c r="R4626" s="585"/>
      <c r="S4626" s="814"/>
      <c r="T4626" s="814"/>
      <c r="U4626" s="814"/>
      <c r="V4626" s="814"/>
    </row>
    <row r="4627" spans="1:22" ht="15.75" hidden="1" customHeight="1" thickBot="1" x14ac:dyDescent="0.25">
      <c r="A4627" s="580" t="str">
        <f t="shared" si="361"/>
        <v/>
      </c>
      <c r="B4627" s="814"/>
      <c r="C4627" s="814"/>
      <c r="D4627" s="814"/>
      <c r="E4627" s="814"/>
      <c r="F4627" s="814"/>
      <c r="G4627" s="814"/>
      <c r="H4627" s="814"/>
      <c r="I4627" s="814"/>
      <c r="J4627" s="814"/>
      <c r="K4627" s="814"/>
      <c r="L4627" s="814"/>
      <c r="M4627" s="814"/>
      <c r="N4627" s="814"/>
      <c r="O4627" s="579">
        <f t="shared" si="359"/>
        <v>0</v>
      </c>
      <c r="P4627" s="585" t="e">
        <f t="shared" si="360"/>
        <v>#N/A</v>
      </c>
      <c r="Q4627" s="585"/>
      <c r="R4627" s="585"/>
      <c r="S4627" s="814"/>
      <c r="T4627" s="814"/>
      <c r="U4627" s="814"/>
      <c r="V4627" s="814"/>
    </row>
    <row r="4628" spans="1:22" ht="15.75" hidden="1" customHeight="1" thickBot="1" x14ac:dyDescent="0.25">
      <c r="A4628" s="580" t="str">
        <f t="shared" si="361"/>
        <v/>
      </c>
      <c r="B4628" s="814"/>
      <c r="C4628" s="814"/>
      <c r="D4628" s="814"/>
      <c r="E4628" s="814"/>
      <c r="F4628" s="814"/>
      <c r="G4628" s="814"/>
      <c r="H4628" s="814"/>
      <c r="I4628" s="814"/>
      <c r="J4628" s="814"/>
      <c r="K4628" s="814"/>
      <c r="L4628" s="814"/>
      <c r="M4628" s="814"/>
      <c r="N4628" s="814"/>
      <c r="O4628" s="579">
        <f t="shared" si="359"/>
        <v>0</v>
      </c>
      <c r="P4628" s="585" t="e">
        <f t="shared" si="360"/>
        <v>#N/A</v>
      </c>
      <c r="Q4628" s="585"/>
      <c r="R4628" s="585"/>
      <c r="S4628" s="814"/>
      <c r="T4628" s="814"/>
      <c r="U4628" s="814"/>
      <c r="V4628" s="814"/>
    </row>
    <row r="4629" spans="1:22" ht="15.75" hidden="1" customHeight="1" thickBot="1" x14ac:dyDescent="0.25">
      <c r="A4629" s="580" t="str">
        <f t="shared" si="361"/>
        <v/>
      </c>
      <c r="B4629" s="814"/>
      <c r="C4629" s="814"/>
      <c r="D4629" s="814"/>
      <c r="E4629" s="814"/>
      <c r="F4629" s="814"/>
      <c r="G4629" s="814"/>
      <c r="H4629" s="814"/>
      <c r="I4629" s="814"/>
      <c r="J4629" s="814"/>
      <c r="K4629" s="814"/>
      <c r="L4629" s="814"/>
      <c r="M4629" s="814"/>
      <c r="N4629" s="814"/>
      <c r="O4629" s="579">
        <f t="shared" si="359"/>
        <v>0</v>
      </c>
      <c r="P4629" s="585" t="e">
        <f t="shared" si="360"/>
        <v>#N/A</v>
      </c>
      <c r="Q4629" s="585"/>
      <c r="R4629" s="585"/>
      <c r="S4629" s="814"/>
      <c r="T4629" s="814"/>
      <c r="U4629" s="814"/>
      <c r="V4629" s="814"/>
    </row>
    <row r="4630" spans="1:22" ht="15.75" hidden="1" customHeight="1" thickBot="1" x14ac:dyDescent="0.25">
      <c r="A4630" s="580" t="str">
        <f t="shared" si="361"/>
        <v/>
      </c>
      <c r="B4630" s="814"/>
      <c r="C4630" s="814"/>
      <c r="D4630" s="814"/>
      <c r="E4630" s="814"/>
      <c r="F4630" s="814"/>
      <c r="G4630" s="814"/>
      <c r="H4630" s="814"/>
      <c r="I4630" s="814"/>
      <c r="J4630" s="814"/>
      <c r="K4630" s="814"/>
      <c r="L4630" s="814"/>
      <c r="M4630" s="814"/>
      <c r="N4630" s="814"/>
      <c r="O4630" s="579">
        <f t="shared" si="359"/>
        <v>0</v>
      </c>
      <c r="P4630" s="585" t="e">
        <f t="shared" si="360"/>
        <v>#N/A</v>
      </c>
      <c r="Q4630" s="585"/>
      <c r="R4630" s="585"/>
      <c r="S4630" s="814"/>
      <c r="T4630" s="814"/>
      <c r="U4630" s="814"/>
      <c r="V4630" s="814"/>
    </row>
    <row r="4631" spans="1:22" ht="15.75" hidden="1" customHeight="1" thickBot="1" x14ac:dyDescent="0.25">
      <c r="A4631" s="580" t="str">
        <f t="shared" si="361"/>
        <v/>
      </c>
      <c r="B4631" s="814"/>
      <c r="C4631" s="814"/>
      <c r="D4631" s="814"/>
      <c r="E4631" s="814"/>
      <c r="F4631" s="814"/>
      <c r="G4631" s="814"/>
      <c r="H4631" s="814"/>
      <c r="I4631" s="814"/>
      <c r="J4631" s="814"/>
      <c r="K4631" s="814"/>
      <c r="L4631" s="814"/>
      <c r="M4631" s="814"/>
      <c r="N4631" s="814"/>
      <c r="O4631" s="579">
        <f t="shared" si="359"/>
        <v>0</v>
      </c>
      <c r="P4631" s="585" t="e">
        <f t="shared" si="360"/>
        <v>#N/A</v>
      </c>
      <c r="Q4631" s="585"/>
      <c r="R4631" s="585"/>
      <c r="S4631" s="814"/>
      <c r="T4631" s="814"/>
      <c r="U4631" s="814"/>
      <c r="V4631" s="814"/>
    </row>
    <row r="4632" spans="1:22" ht="15.75" hidden="1" customHeight="1" thickBot="1" x14ac:dyDescent="0.25">
      <c r="A4632" s="580" t="str">
        <f t="shared" si="361"/>
        <v/>
      </c>
      <c r="B4632" s="814"/>
      <c r="C4632" s="814"/>
      <c r="D4632" s="814"/>
      <c r="E4632" s="814"/>
      <c r="F4632" s="814"/>
      <c r="G4632" s="814"/>
      <c r="H4632" s="814"/>
      <c r="I4632" s="814"/>
      <c r="J4632" s="814"/>
      <c r="K4632" s="814"/>
      <c r="L4632" s="814"/>
      <c r="M4632" s="814"/>
      <c r="N4632" s="814"/>
      <c r="O4632" s="579">
        <f t="shared" si="359"/>
        <v>0</v>
      </c>
      <c r="P4632" s="585" t="e">
        <f t="shared" si="360"/>
        <v>#N/A</v>
      </c>
      <c r="Q4632" s="585"/>
      <c r="R4632" s="585"/>
      <c r="S4632" s="814"/>
      <c r="T4632" s="814"/>
      <c r="U4632" s="814"/>
      <c r="V4632" s="814"/>
    </row>
    <row r="4633" spans="1:22" ht="15.75" hidden="1" customHeight="1" thickBot="1" x14ac:dyDescent="0.25">
      <c r="A4633" s="580" t="str">
        <f t="shared" si="361"/>
        <v/>
      </c>
      <c r="B4633" s="814"/>
      <c r="C4633" s="814"/>
      <c r="D4633" s="814"/>
      <c r="E4633" s="814"/>
      <c r="F4633" s="814"/>
      <c r="G4633" s="814"/>
      <c r="H4633" s="814"/>
      <c r="I4633" s="814"/>
      <c r="J4633" s="814"/>
      <c r="K4633" s="814"/>
      <c r="L4633" s="814"/>
      <c r="M4633" s="814"/>
      <c r="N4633" s="814"/>
      <c r="O4633" s="579">
        <f t="shared" si="359"/>
        <v>0</v>
      </c>
      <c r="P4633" s="585" t="e">
        <f t="shared" si="360"/>
        <v>#N/A</v>
      </c>
      <c r="Q4633" s="585"/>
      <c r="R4633" s="585"/>
      <c r="S4633" s="814"/>
      <c r="T4633" s="814"/>
      <c r="U4633" s="814"/>
      <c r="V4633" s="814"/>
    </row>
    <row r="4634" spans="1:22" ht="15.75" hidden="1" customHeight="1" thickBot="1" x14ac:dyDescent="0.25">
      <c r="A4634" s="580" t="str">
        <f t="shared" si="361"/>
        <v/>
      </c>
      <c r="B4634" s="814"/>
      <c r="C4634" s="814"/>
      <c r="D4634" s="814"/>
      <c r="E4634" s="814"/>
      <c r="F4634" s="814"/>
      <c r="G4634" s="814"/>
      <c r="H4634" s="814"/>
      <c r="I4634" s="814"/>
      <c r="J4634" s="814"/>
      <c r="K4634" s="814"/>
      <c r="L4634" s="814"/>
      <c r="M4634" s="814"/>
      <c r="N4634" s="814"/>
      <c r="O4634" s="579">
        <f t="shared" si="359"/>
        <v>0</v>
      </c>
      <c r="P4634" s="585" t="e">
        <f t="shared" si="360"/>
        <v>#N/A</v>
      </c>
      <c r="Q4634" s="585"/>
      <c r="R4634" s="585"/>
      <c r="S4634" s="814"/>
      <c r="T4634" s="814"/>
      <c r="U4634" s="814"/>
      <c r="V4634" s="814"/>
    </row>
    <row r="4635" spans="1:22" ht="15.75" hidden="1" customHeight="1" thickBot="1" x14ac:dyDescent="0.25">
      <c r="A4635" s="580" t="str">
        <f t="shared" si="361"/>
        <v/>
      </c>
      <c r="B4635" s="814"/>
      <c r="C4635" s="814"/>
      <c r="D4635" s="814"/>
      <c r="E4635" s="814"/>
      <c r="F4635" s="814"/>
      <c r="G4635" s="814"/>
      <c r="H4635" s="814"/>
      <c r="I4635" s="814"/>
      <c r="J4635" s="814"/>
      <c r="K4635" s="814"/>
      <c r="L4635" s="814"/>
      <c r="M4635" s="814"/>
      <c r="N4635" s="814"/>
      <c r="O4635" s="579">
        <f t="shared" si="359"/>
        <v>0</v>
      </c>
      <c r="P4635" s="585" t="e">
        <f t="shared" si="360"/>
        <v>#N/A</v>
      </c>
      <c r="Q4635" s="585"/>
      <c r="R4635" s="585"/>
      <c r="S4635" s="814"/>
      <c r="T4635" s="814"/>
      <c r="U4635" s="814"/>
      <c r="V4635" s="814"/>
    </row>
    <row r="4636" spans="1:22" ht="15.75" hidden="1" customHeight="1" thickBot="1" x14ac:dyDescent="0.25">
      <c r="A4636" s="580" t="str">
        <f t="shared" si="361"/>
        <v/>
      </c>
      <c r="B4636" s="814"/>
      <c r="C4636" s="814"/>
      <c r="D4636" s="814"/>
      <c r="E4636" s="814"/>
      <c r="F4636" s="814"/>
      <c r="G4636" s="814"/>
      <c r="H4636" s="814"/>
      <c r="I4636" s="814"/>
      <c r="J4636" s="814"/>
      <c r="K4636" s="814"/>
      <c r="L4636" s="814"/>
      <c r="M4636" s="814"/>
      <c r="N4636" s="814"/>
      <c r="O4636" s="579">
        <f t="shared" si="359"/>
        <v>0</v>
      </c>
      <c r="P4636" s="585" t="e">
        <f t="shared" si="360"/>
        <v>#N/A</v>
      </c>
      <c r="Q4636" s="585"/>
      <c r="R4636" s="585"/>
      <c r="S4636" s="814"/>
      <c r="T4636" s="814"/>
      <c r="U4636" s="814"/>
      <c r="V4636" s="814"/>
    </row>
    <row r="4637" spans="1:22" ht="15.75" hidden="1" customHeight="1" thickBot="1" x14ac:dyDescent="0.25">
      <c r="A4637" s="580" t="str">
        <f t="shared" si="361"/>
        <v/>
      </c>
      <c r="B4637" s="814"/>
      <c r="C4637" s="814"/>
      <c r="D4637" s="814"/>
      <c r="E4637" s="814"/>
      <c r="F4637" s="814"/>
      <c r="G4637" s="814"/>
      <c r="H4637" s="814"/>
      <c r="I4637" s="814"/>
      <c r="J4637" s="814"/>
      <c r="K4637" s="814"/>
      <c r="L4637" s="814"/>
      <c r="M4637" s="814"/>
      <c r="N4637" s="814"/>
      <c r="O4637" s="579">
        <f t="shared" si="359"/>
        <v>0</v>
      </c>
      <c r="P4637" s="585" t="e">
        <f t="shared" si="360"/>
        <v>#N/A</v>
      </c>
      <c r="Q4637" s="585"/>
      <c r="R4637" s="585"/>
      <c r="S4637" s="814"/>
      <c r="T4637" s="814"/>
      <c r="U4637" s="814"/>
      <c r="V4637" s="814"/>
    </row>
    <row r="4638" spans="1:22" ht="15.75" hidden="1" customHeight="1" thickBot="1" x14ac:dyDescent="0.25">
      <c r="A4638" s="580" t="str">
        <f t="shared" si="361"/>
        <v/>
      </c>
      <c r="B4638" s="814"/>
      <c r="C4638" s="814"/>
      <c r="D4638" s="814"/>
      <c r="E4638" s="814"/>
      <c r="F4638" s="814"/>
      <c r="G4638" s="814"/>
      <c r="H4638" s="814"/>
      <c r="I4638" s="814"/>
      <c r="J4638" s="814"/>
      <c r="K4638" s="814"/>
      <c r="L4638" s="814"/>
      <c r="M4638" s="814"/>
      <c r="N4638" s="814"/>
      <c r="O4638" s="579">
        <f t="shared" si="359"/>
        <v>0</v>
      </c>
      <c r="P4638" s="585" t="e">
        <f t="shared" si="360"/>
        <v>#N/A</v>
      </c>
      <c r="Q4638" s="585"/>
      <c r="R4638" s="585"/>
      <c r="S4638" s="814"/>
      <c r="T4638" s="814"/>
      <c r="U4638" s="814"/>
      <c r="V4638" s="814"/>
    </row>
    <row r="4639" spans="1:22" ht="15.75" hidden="1" customHeight="1" thickBot="1" x14ac:dyDescent="0.25">
      <c r="A4639" s="580" t="str">
        <f t="shared" si="361"/>
        <v/>
      </c>
      <c r="B4639" s="814"/>
      <c r="C4639" s="814"/>
      <c r="D4639" s="814"/>
      <c r="E4639" s="814"/>
      <c r="F4639" s="814"/>
      <c r="G4639" s="814"/>
      <c r="H4639" s="814"/>
      <c r="I4639" s="814"/>
      <c r="J4639" s="814"/>
      <c r="K4639" s="814"/>
      <c r="L4639" s="814"/>
      <c r="M4639" s="814"/>
      <c r="N4639" s="814"/>
      <c r="O4639" s="579">
        <f t="shared" si="359"/>
        <v>0</v>
      </c>
      <c r="P4639" s="585" t="e">
        <f t="shared" si="360"/>
        <v>#N/A</v>
      </c>
      <c r="Q4639" s="585"/>
      <c r="R4639" s="585"/>
      <c r="S4639" s="814"/>
      <c r="T4639" s="814"/>
      <c r="U4639" s="814"/>
      <c r="V4639" s="814"/>
    </row>
    <row r="4640" spans="1:22" ht="15.75" hidden="1" customHeight="1" thickBot="1" x14ac:dyDescent="0.25">
      <c r="A4640" s="580" t="str">
        <f t="shared" si="361"/>
        <v/>
      </c>
      <c r="B4640" s="814"/>
      <c r="C4640" s="814"/>
      <c r="D4640" s="814"/>
      <c r="E4640" s="814"/>
      <c r="F4640" s="814"/>
      <c r="G4640" s="814"/>
      <c r="H4640" s="814"/>
      <c r="I4640" s="814"/>
      <c r="J4640" s="814"/>
      <c r="K4640" s="814"/>
      <c r="L4640" s="814"/>
      <c r="M4640" s="814"/>
      <c r="N4640" s="814"/>
      <c r="O4640" s="579">
        <f t="shared" si="359"/>
        <v>0</v>
      </c>
      <c r="P4640" s="585" t="e">
        <f t="shared" si="360"/>
        <v>#N/A</v>
      </c>
      <c r="Q4640" s="585"/>
      <c r="R4640" s="585"/>
      <c r="S4640" s="814"/>
      <c r="T4640" s="814"/>
      <c r="U4640" s="814"/>
      <c r="V4640" s="814"/>
    </row>
    <row r="4641" spans="1:22" ht="15.75" hidden="1" customHeight="1" thickBot="1" x14ac:dyDescent="0.25">
      <c r="A4641" s="580" t="str">
        <f t="shared" si="361"/>
        <v/>
      </c>
      <c r="B4641" s="814"/>
      <c r="C4641" s="814"/>
      <c r="D4641" s="814"/>
      <c r="E4641" s="814"/>
      <c r="F4641" s="814"/>
      <c r="G4641" s="814"/>
      <c r="H4641" s="814"/>
      <c r="I4641" s="814"/>
      <c r="J4641" s="814"/>
      <c r="K4641" s="814"/>
      <c r="L4641" s="814"/>
      <c r="M4641" s="814"/>
      <c r="N4641" s="814"/>
      <c r="O4641" s="579">
        <f t="shared" si="359"/>
        <v>0</v>
      </c>
      <c r="P4641" s="585" t="e">
        <f t="shared" si="360"/>
        <v>#N/A</v>
      </c>
      <c r="Q4641" s="585"/>
      <c r="R4641" s="585"/>
      <c r="S4641" s="814"/>
      <c r="T4641" s="814"/>
      <c r="U4641" s="814"/>
      <c r="V4641" s="814"/>
    </row>
    <row r="4642" spans="1:22" ht="15.75" hidden="1" customHeight="1" thickBot="1" x14ac:dyDescent="0.25">
      <c r="A4642" s="580" t="str">
        <f t="shared" si="361"/>
        <v/>
      </c>
      <c r="B4642" s="814"/>
      <c r="C4642" s="814"/>
      <c r="D4642" s="814"/>
      <c r="E4642" s="814"/>
      <c r="F4642" s="814"/>
      <c r="G4642" s="814"/>
      <c r="H4642" s="814"/>
      <c r="I4642" s="814"/>
      <c r="J4642" s="814"/>
      <c r="K4642" s="814"/>
      <c r="L4642" s="814"/>
      <c r="M4642" s="814"/>
      <c r="N4642" s="814"/>
      <c r="O4642" s="579">
        <f t="shared" si="359"/>
        <v>0</v>
      </c>
      <c r="P4642" s="585" t="e">
        <f t="shared" si="360"/>
        <v>#N/A</v>
      </c>
      <c r="Q4642" s="585"/>
      <c r="R4642" s="585"/>
      <c r="S4642" s="814"/>
      <c r="T4642" s="814"/>
      <c r="U4642" s="814"/>
      <c r="V4642" s="814"/>
    </row>
    <row r="4643" spans="1:22" ht="15.75" hidden="1" customHeight="1" thickBot="1" x14ac:dyDescent="0.25">
      <c r="A4643" s="580" t="str">
        <f t="shared" si="361"/>
        <v/>
      </c>
      <c r="B4643" s="814"/>
      <c r="C4643" s="814"/>
      <c r="D4643" s="814"/>
      <c r="E4643" s="814"/>
      <c r="F4643" s="814"/>
      <c r="G4643" s="814"/>
      <c r="H4643" s="814"/>
      <c r="I4643" s="814"/>
      <c r="J4643" s="814"/>
      <c r="K4643" s="814"/>
      <c r="L4643" s="814"/>
      <c r="M4643" s="814"/>
      <c r="N4643" s="814"/>
      <c r="O4643" s="579">
        <f t="shared" si="359"/>
        <v>0</v>
      </c>
      <c r="P4643" s="585" t="e">
        <f t="shared" si="360"/>
        <v>#N/A</v>
      </c>
      <c r="Q4643" s="585"/>
      <c r="R4643" s="585"/>
      <c r="S4643" s="814"/>
      <c r="T4643" s="814"/>
      <c r="U4643" s="814"/>
      <c r="V4643" s="814"/>
    </row>
    <row r="4644" spans="1:22" ht="15.75" hidden="1" customHeight="1" thickBot="1" x14ac:dyDescent="0.25">
      <c r="A4644" s="580" t="str">
        <f t="shared" si="361"/>
        <v/>
      </c>
      <c r="B4644" s="814"/>
      <c r="C4644" s="814"/>
      <c r="D4644" s="814"/>
      <c r="E4644" s="814"/>
      <c r="F4644" s="814"/>
      <c r="G4644" s="814"/>
      <c r="H4644" s="814"/>
      <c r="I4644" s="814"/>
      <c r="J4644" s="814"/>
      <c r="K4644" s="814"/>
      <c r="L4644" s="814"/>
      <c r="M4644" s="814"/>
      <c r="N4644" s="814"/>
      <c r="O4644" s="579">
        <f t="shared" si="359"/>
        <v>0</v>
      </c>
      <c r="P4644" s="585" t="e">
        <f t="shared" si="360"/>
        <v>#N/A</v>
      </c>
      <c r="Q4644" s="585"/>
      <c r="R4644" s="585"/>
      <c r="S4644" s="814"/>
      <c r="T4644" s="814"/>
      <c r="U4644" s="814"/>
      <c r="V4644" s="814"/>
    </row>
    <row r="4645" spans="1:22" ht="15.75" hidden="1" customHeight="1" thickBot="1" x14ac:dyDescent="0.25">
      <c r="A4645" s="580" t="str">
        <f t="shared" si="361"/>
        <v/>
      </c>
      <c r="B4645" s="814"/>
      <c r="C4645" s="814"/>
      <c r="D4645" s="814"/>
      <c r="E4645" s="814"/>
      <c r="F4645" s="814"/>
      <c r="G4645" s="814"/>
      <c r="H4645" s="814"/>
      <c r="I4645" s="814"/>
      <c r="J4645" s="814"/>
      <c r="K4645" s="814"/>
      <c r="L4645" s="814"/>
      <c r="M4645" s="814"/>
      <c r="N4645" s="814"/>
      <c r="O4645" s="579">
        <f t="shared" si="359"/>
        <v>0</v>
      </c>
      <c r="P4645" s="585" t="e">
        <f t="shared" si="360"/>
        <v>#N/A</v>
      </c>
      <c r="Q4645" s="585"/>
      <c r="R4645" s="585"/>
      <c r="S4645" s="814"/>
      <c r="T4645" s="814"/>
      <c r="U4645" s="814"/>
      <c r="V4645" s="814"/>
    </row>
    <row r="4646" spans="1:22" ht="15.75" hidden="1" customHeight="1" thickBot="1" x14ac:dyDescent="0.25">
      <c r="A4646" s="580" t="str">
        <f t="shared" si="361"/>
        <v/>
      </c>
      <c r="B4646" s="814"/>
      <c r="C4646" s="814"/>
      <c r="D4646" s="814"/>
      <c r="E4646" s="814"/>
      <c r="F4646" s="814"/>
      <c r="G4646" s="814"/>
      <c r="H4646" s="814"/>
      <c r="I4646" s="814"/>
      <c r="J4646" s="814"/>
      <c r="K4646" s="814"/>
      <c r="L4646" s="814"/>
      <c r="M4646" s="814"/>
      <c r="N4646" s="814"/>
      <c r="O4646" s="579">
        <f t="shared" si="359"/>
        <v>0</v>
      </c>
      <c r="P4646" s="585" t="e">
        <f t="shared" si="360"/>
        <v>#N/A</v>
      </c>
      <c r="Q4646" s="585"/>
      <c r="R4646" s="585"/>
      <c r="S4646" s="814"/>
      <c r="T4646" s="814"/>
      <c r="U4646" s="814"/>
      <c r="V4646" s="814"/>
    </row>
    <row r="4647" spans="1:22" ht="15.75" hidden="1" customHeight="1" thickBot="1" x14ac:dyDescent="0.25">
      <c r="A4647" s="580" t="str">
        <f t="shared" si="361"/>
        <v/>
      </c>
      <c r="B4647" s="814"/>
      <c r="C4647" s="814"/>
      <c r="D4647" s="814"/>
      <c r="E4647" s="814"/>
      <c r="F4647" s="814"/>
      <c r="G4647" s="814"/>
      <c r="H4647" s="814"/>
      <c r="I4647" s="814"/>
      <c r="J4647" s="814"/>
      <c r="K4647" s="814"/>
      <c r="L4647" s="814"/>
      <c r="M4647" s="814"/>
      <c r="N4647" s="814"/>
      <c r="O4647" s="579">
        <f t="shared" si="359"/>
        <v>0</v>
      </c>
      <c r="P4647" s="585" t="e">
        <f t="shared" si="360"/>
        <v>#N/A</v>
      </c>
      <c r="Q4647" s="585"/>
      <c r="R4647" s="585"/>
      <c r="S4647" s="814"/>
      <c r="T4647" s="814"/>
      <c r="U4647" s="814"/>
      <c r="V4647" s="814"/>
    </row>
    <row r="4648" spans="1:22" ht="15.75" hidden="1" customHeight="1" thickBot="1" x14ac:dyDescent="0.25">
      <c r="A4648" s="580" t="str">
        <f t="shared" si="361"/>
        <v/>
      </c>
      <c r="B4648" s="814"/>
      <c r="C4648" s="814"/>
      <c r="D4648" s="814"/>
      <c r="E4648" s="814"/>
      <c r="F4648" s="814"/>
      <c r="G4648" s="814"/>
      <c r="H4648" s="814"/>
      <c r="I4648" s="814"/>
      <c r="J4648" s="814"/>
      <c r="K4648" s="814"/>
      <c r="L4648" s="814"/>
      <c r="M4648" s="814"/>
      <c r="N4648" s="814"/>
      <c r="O4648" s="579">
        <f t="shared" si="359"/>
        <v>0</v>
      </c>
      <c r="P4648" s="585" t="e">
        <f t="shared" si="360"/>
        <v>#N/A</v>
      </c>
      <c r="Q4648" s="585"/>
      <c r="R4648" s="585"/>
      <c r="S4648" s="814"/>
      <c r="T4648" s="814"/>
      <c r="U4648" s="814"/>
      <c r="V4648" s="814"/>
    </row>
    <row r="4649" spans="1:22" ht="15.75" hidden="1" customHeight="1" thickBot="1" x14ac:dyDescent="0.25">
      <c r="A4649" s="580" t="str">
        <f t="shared" si="361"/>
        <v/>
      </c>
      <c r="B4649" s="814"/>
      <c r="C4649" s="814"/>
      <c r="D4649" s="814"/>
      <c r="E4649" s="814"/>
      <c r="F4649" s="814"/>
      <c r="G4649" s="814"/>
      <c r="H4649" s="814"/>
      <c r="I4649" s="814"/>
      <c r="J4649" s="814"/>
      <c r="K4649" s="814"/>
      <c r="L4649" s="814"/>
      <c r="M4649" s="814"/>
      <c r="N4649" s="814"/>
      <c r="O4649" s="579">
        <f t="shared" si="359"/>
        <v>0</v>
      </c>
      <c r="P4649" s="585" t="e">
        <f t="shared" si="360"/>
        <v>#N/A</v>
      </c>
      <c r="Q4649" s="585"/>
      <c r="R4649" s="585"/>
      <c r="S4649" s="814"/>
      <c r="T4649" s="814"/>
      <c r="U4649" s="814"/>
      <c r="V4649" s="814"/>
    </row>
    <row r="4650" spans="1:22" ht="15.75" hidden="1" customHeight="1" thickBot="1" x14ac:dyDescent="0.25">
      <c r="A4650" s="580" t="str">
        <f t="shared" si="361"/>
        <v/>
      </c>
      <c r="B4650" s="814"/>
      <c r="C4650" s="814"/>
      <c r="D4650" s="814"/>
      <c r="E4650" s="814"/>
      <c r="F4650" s="814"/>
      <c r="G4650" s="814"/>
      <c r="H4650" s="814"/>
      <c r="I4650" s="814"/>
      <c r="J4650" s="814"/>
      <c r="K4650" s="814"/>
      <c r="L4650" s="814"/>
      <c r="M4650" s="814"/>
      <c r="N4650" s="814"/>
      <c r="O4650" s="579">
        <f t="shared" si="359"/>
        <v>0</v>
      </c>
      <c r="P4650" s="585" t="e">
        <f t="shared" si="360"/>
        <v>#N/A</v>
      </c>
      <c r="Q4650" s="585"/>
      <c r="R4650" s="585"/>
      <c r="S4650" s="814"/>
      <c r="T4650" s="814"/>
      <c r="U4650" s="814"/>
      <c r="V4650" s="814"/>
    </row>
    <row r="4651" spans="1:22" ht="15.75" hidden="1" customHeight="1" thickBot="1" x14ac:dyDescent="0.25">
      <c r="A4651" s="580" t="str">
        <f t="shared" si="361"/>
        <v/>
      </c>
      <c r="B4651" s="814"/>
      <c r="C4651" s="814"/>
      <c r="D4651" s="814"/>
      <c r="E4651" s="814"/>
      <c r="F4651" s="814"/>
      <c r="G4651" s="814"/>
      <c r="H4651" s="814"/>
      <c r="I4651" s="814"/>
      <c r="J4651" s="814"/>
      <c r="K4651" s="814"/>
      <c r="L4651" s="814"/>
      <c r="M4651" s="814"/>
      <c r="N4651" s="814"/>
      <c r="O4651" s="579">
        <f t="shared" si="359"/>
        <v>0</v>
      </c>
      <c r="P4651" s="585" t="e">
        <f t="shared" si="360"/>
        <v>#N/A</v>
      </c>
      <c r="Q4651" s="585"/>
      <c r="R4651" s="585"/>
      <c r="S4651" s="814"/>
      <c r="T4651" s="814"/>
      <c r="U4651" s="814"/>
      <c r="V4651" s="814"/>
    </row>
    <row r="4652" spans="1:22" ht="15.75" hidden="1" customHeight="1" thickBot="1" x14ac:dyDescent="0.25">
      <c r="A4652" s="580" t="str">
        <f t="shared" si="361"/>
        <v/>
      </c>
      <c r="B4652" s="814"/>
      <c r="C4652" s="814"/>
      <c r="D4652" s="814"/>
      <c r="E4652" s="814"/>
      <c r="F4652" s="814"/>
      <c r="G4652" s="814"/>
      <c r="H4652" s="814"/>
      <c r="I4652" s="814"/>
      <c r="J4652" s="814"/>
      <c r="K4652" s="814"/>
      <c r="L4652" s="814"/>
      <c r="M4652" s="814"/>
      <c r="N4652" s="814"/>
      <c r="O4652" s="579">
        <f t="shared" si="359"/>
        <v>0</v>
      </c>
      <c r="P4652" s="585" t="e">
        <f t="shared" si="360"/>
        <v>#N/A</v>
      </c>
      <c r="Q4652" s="585"/>
      <c r="R4652" s="585"/>
      <c r="S4652" s="814"/>
      <c r="T4652" s="814"/>
      <c r="U4652" s="814"/>
      <c r="V4652" s="814"/>
    </row>
    <row r="4653" spans="1:22" ht="15.75" hidden="1" customHeight="1" thickBot="1" x14ac:dyDescent="0.25">
      <c r="A4653" s="580" t="str">
        <f t="shared" si="361"/>
        <v/>
      </c>
      <c r="B4653" s="814"/>
      <c r="C4653" s="814"/>
      <c r="D4653" s="814"/>
      <c r="E4653" s="814"/>
      <c r="F4653" s="814"/>
      <c r="G4653" s="814"/>
      <c r="H4653" s="814"/>
      <c r="I4653" s="814"/>
      <c r="J4653" s="814"/>
      <c r="K4653" s="814"/>
      <c r="L4653" s="814"/>
      <c r="M4653" s="814"/>
      <c r="N4653" s="814"/>
      <c r="O4653" s="579">
        <f t="shared" si="359"/>
        <v>0</v>
      </c>
      <c r="P4653" s="585" t="e">
        <f t="shared" si="360"/>
        <v>#N/A</v>
      </c>
      <c r="Q4653" s="585"/>
      <c r="R4653" s="585"/>
      <c r="S4653" s="814"/>
      <c r="T4653" s="814"/>
      <c r="U4653" s="814"/>
      <c r="V4653" s="814"/>
    </row>
    <row r="4654" spans="1:22" ht="15.75" hidden="1" customHeight="1" thickBot="1" x14ac:dyDescent="0.25">
      <c r="A4654" s="580" t="str">
        <f t="shared" si="361"/>
        <v/>
      </c>
      <c r="B4654" s="814"/>
      <c r="C4654" s="814"/>
      <c r="D4654" s="814"/>
      <c r="E4654" s="814"/>
      <c r="F4654" s="814"/>
      <c r="G4654" s="814"/>
      <c r="H4654" s="814"/>
      <c r="I4654" s="814"/>
      <c r="J4654" s="814"/>
      <c r="K4654" s="814"/>
      <c r="L4654" s="814"/>
      <c r="M4654" s="814"/>
      <c r="N4654" s="814"/>
      <c r="O4654" s="579">
        <f t="shared" si="359"/>
        <v>0</v>
      </c>
      <c r="P4654" s="585" t="e">
        <f t="shared" si="360"/>
        <v>#N/A</v>
      </c>
      <c r="Q4654" s="585"/>
      <c r="R4654" s="585"/>
      <c r="S4654" s="814"/>
      <c r="T4654" s="814"/>
      <c r="U4654" s="814"/>
      <c r="V4654" s="814"/>
    </row>
    <row r="4655" spans="1:22" ht="15.75" hidden="1" customHeight="1" thickBot="1" x14ac:dyDescent="0.25">
      <c r="A4655" s="580" t="str">
        <f t="shared" si="361"/>
        <v/>
      </c>
      <c r="B4655" s="814"/>
      <c r="C4655" s="814"/>
      <c r="D4655" s="814"/>
      <c r="E4655" s="814"/>
      <c r="F4655" s="814"/>
      <c r="G4655" s="814"/>
      <c r="H4655" s="814"/>
      <c r="I4655" s="814"/>
      <c r="J4655" s="814"/>
      <c r="K4655" s="814"/>
      <c r="L4655" s="814"/>
      <c r="M4655" s="814"/>
      <c r="N4655" s="814"/>
      <c r="O4655" s="579">
        <f t="shared" si="359"/>
        <v>0</v>
      </c>
      <c r="P4655" s="585" t="e">
        <f t="shared" si="360"/>
        <v>#N/A</v>
      </c>
      <c r="Q4655" s="585"/>
      <c r="R4655" s="585"/>
      <c r="S4655" s="814"/>
      <c r="T4655" s="814"/>
      <c r="U4655" s="814"/>
      <c r="V4655" s="814"/>
    </row>
    <row r="4656" spans="1:22" ht="15.75" hidden="1" customHeight="1" thickBot="1" x14ac:dyDescent="0.25">
      <c r="A4656" s="580" t="str">
        <f t="shared" si="361"/>
        <v/>
      </c>
      <c r="B4656" s="814"/>
      <c r="C4656" s="814"/>
      <c r="D4656" s="814"/>
      <c r="E4656" s="814"/>
      <c r="F4656" s="814"/>
      <c r="G4656" s="814"/>
      <c r="H4656" s="814"/>
      <c r="I4656" s="814"/>
      <c r="J4656" s="814"/>
      <c r="K4656" s="814"/>
      <c r="L4656" s="814"/>
      <c r="M4656" s="814"/>
      <c r="N4656" s="814"/>
      <c r="O4656" s="579">
        <f t="shared" si="359"/>
        <v>0</v>
      </c>
      <c r="P4656" s="585" t="e">
        <f t="shared" si="360"/>
        <v>#N/A</v>
      </c>
      <c r="Q4656" s="585"/>
      <c r="R4656" s="585"/>
      <c r="S4656" s="814"/>
      <c r="T4656" s="814"/>
      <c r="U4656" s="814"/>
      <c r="V4656" s="814"/>
    </row>
    <row r="4657" spans="1:22" ht="15.75" hidden="1" customHeight="1" thickBot="1" x14ac:dyDescent="0.25">
      <c r="A4657" s="580" t="str">
        <f t="shared" si="361"/>
        <v/>
      </c>
      <c r="B4657" s="814"/>
      <c r="C4657" s="814"/>
      <c r="D4657" s="814"/>
      <c r="E4657" s="814"/>
      <c r="F4657" s="814"/>
      <c r="G4657" s="814"/>
      <c r="H4657" s="814"/>
      <c r="I4657" s="814"/>
      <c r="J4657" s="814"/>
      <c r="K4657" s="814"/>
      <c r="L4657" s="814"/>
      <c r="M4657" s="814"/>
      <c r="N4657" s="814"/>
      <c r="O4657" s="579">
        <f t="shared" si="359"/>
        <v>0</v>
      </c>
      <c r="P4657" s="585" t="e">
        <f t="shared" si="360"/>
        <v>#N/A</v>
      </c>
      <c r="Q4657" s="585"/>
      <c r="R4657" s="585"/>
      <c r="S4657" s="814"/>
      <c r="T4657" s="814"/>
      <c r="U4657" s="814"/>
      <c r="V4657" s="814"/>
    </row>
    <row r="4658" spans="1:22" ht="15.75" hidden="1" customHeight="1" thickBot="1" x14ac:dyDescent="0.25">
      <c r="A4658" s="580" t="str">
        <f t="shared" si="361"/>
        <v/>
      </c>
      <c r="B4658" s="814"/>
      <c r="C4658" s="814"/>
      <c r="D4658" s="814"/>
      <c r="E4658" s="814"/>
      <c r="F4658" s="814"/>
      <c r="G4658" s="814"/>
      <c r="H4658" s="814"/>
      <c r="I4658" s="814"/>
      <c r="J4658" s="814"/>
      <c r="K4658" s="814"/>
      <c r="L4658" s="814"/>
      <c r="M4658" s="814"/>
      <c r="N4658" s="814"/>
      <c r="O4658" s="579">
        <f t="shared" si="359"/>
        <v>0</v>
      </c>
      <c r="P4658" s="585" t="e">
        <f t="shared" si="360"/>
        <v>#N/A</v>
      </c>
      <c r="Q4658" s="585"/>
      <c r="R4658" s="585"/>
      <c r="S4658" s="814"/>
      <c r="T4658" s="814"/>
      <c r="U4658" s="814"/>
      <c r="V4658" s="814"/>
    </row>
    <row r="4659" spans="1:22" ht="15.75" hidden="1" customHeight="1" thickBot="1" x14ac:dyDescent="0.25">
      <c r="A4659" s="580" t="str">
        <f t="shared" si="361"/>
        <v/>
      </c>
      <c r="B4659" s="814"/>
      <c r="C4659" s="814"/>
      <c r="D4659" s="814"/>
      <c r="E4659" s="814"/>
      <c r="F4659" s="814"/>
      <c r="G4659" s="814"/>
      <c r="H4659" s="814"/>
      <c r="I4659" s="814"/>
      <c r="J4659" s="814"/>
      <c r="K4659" s="814"/>
      <c r="L4659" s="814"/>
      <c r="M4659" s="814"/>
      <c r="N4659" s="814"/>
      <c r="O4659" s="579">
        <f t="shared" ref="O4659:O4722" si="362">ROUNDUP(IF(N4659="PENDANT",(VLOOKUP(L4659,$E$2:$I$9,5,FALSE)*M4659)),0)</f>
        <v>0</v>
      </c>
      <c r="P4659" s="585" t="e">
        <f t="shared" ref="P4659:P4722" si="363">ROUNDUP(VLOOKUP(L4659,$E$2:$I$9,5,FALSE)*M4659,0)</f>
        <v>#N/A</v>
      </c>
      <c r="Q4659" s="585"/>
      <c r="R4659" s="585"/>
      <c r="S4659" s="814"/>
      <c r="T4659" s="814"/>
      <c r="U4659" s="814"/>
      <c r="V4659" s="814"/>
    </row>
    <row r="4660" spans="1:22" ht="15.75" hidden="1" customHeight="1" thickBot="1" x14ac:dyDescent="0.25">
      <c r="A4660" s="580" t="str">
        <f t="shared" si="361"/>
        <v/>
      </c>
      <c r="B4660" s="814"/>
      <c r="C4660" s="814"/>
      <c r="D4660" s="814"/>
      <c r="E4660" s="814"/>
      <c r="F4660" s="814"/>
      <c r="G4660" s="814"/>
      <c r="H4660" s="814"/>
      <c r="I4660" s="814"/>
      <c r="J4660" s="814"/>
      <c r="K4660" s="814"/>
      <c r="L4660" s="814"/>
      <c r="M4660" s="814"/>
      <c r="N4660" s="814"/>
      <c r="O4660" s="579">
        <f t="shared" si="362"/>
        <v>0</v>
      </c>
      <c r="P4660" s="585" t="e">
        <f t="shared" si="363"/>
        <v>#N/A</v>
      </c>
      <c r="Q4660" s="585"/>
      <c r="R4660" s="585"/>
      <c r="S4660" s="814"/>
      <c r="T4660" s="814"/>
      <c r="U4660" s="814"/>
      <c r="V4660" s="814"/>
    </row>
    <row r="4661" spans="1:22" ht="15.75" hidden="1" customHeight="1" thickBot="1" x14ac:dyDescent="0.25">
      <c r="A4661" s="580" t="str">
        <f t="shared" si="361"/>
        <v/>
      </c>
      <c r="B4661" s="814"/>
      <c r="C4661" s="814"/>
      <c r="D4661" s="814"/>
      <c r="E4661" s="814"/>
      <c r="F4661" s="814"/>
      <c r="G4661" s="814"/>
      <c r="H4661" s="814"/>
      <c r="I4661" s="814"/>
      <c r="J4661" s="814"/>
      <c r="K4661" s="814"/>
      <c r="L4661" s="814"/>
      <c r="M4661" s="814"/>
      <c r="N4661" s="814"/>
      <c r="O4661" s="579">
        <f t="shared" si="362"/>
        <v>0</v>
      </c>
      <c r="P4661" s="585" t="e">
        <f t="shared" si="363"/>
        <v>#N/A</v>
      </c>
      <c r="Q4661" s="585"/>
      <c r="R4661" s="585"/>
      <c r="S4661" s="814"/>
      <c r="T4661" s="814"/>
      <c r="U4661" s="814"/>
      <c r="V4661" s="814"/>
    </row>
    <row r="4662" spans="1:22" ht="15.75" hidden="1" customHeight="1" thickBot="1" x14ac:dyDescent="0.25">
      <c r="A4662" s="580" t="str">
        <f t="shared" si="361"/>
        <v/>
      </c>
      <c r="B4662" s="814"/>
      <c r="C4662" s="814"/>
      <c r="D4662" s="814"/>
      <c r="E4662" s="814"/>
      <c r="F4662" s="814"/>
      <c r="G4662" s="814"/>
      <c r="H4662" s="814"/>
      <c r="I4662" s="814"/>
      <c r="J4662" s="814"/>
      <c r="K4662" s="814"/>
      <c r="L4662" s="814"/>
      <c r="M4662" s="814"/>
      <c r="N4662" s="814"/>
      <c r="O4662" s="579">
        <f t="shared" si="362"/>
        <v>0</v>
      </c>
      <c r="P4662" s="585" t="e">
        <f t="shared" si="363"/>
        <v>#N/A</v>
      </c>
      <c r="Q4662" s="585"/>
      <c r="R4662" s="585"/>
      <c r="S4662" s="814"/>
      <c r="T4662" s="814"/>
      <c r="U4662" s="814"/>
      <c r="V4662" s="814"/>
    </row>
    <row r="4663" spans="1:22" ht="15.75" hidden="1" customHeight="1" thickBot="1" x14ac:dyDescent="0.25">
      <c r="A4663" s="580" t="str">
        <f t="shared" si="361"/>
        <v/>
      </c>
      <c r="B4663" s="814"/>
      <c r="C4663" s="814"/>
      <c r="D4663" s="814"/>
      <c r="E4663" s="814"/>
      <c r="F4663" s="814"/>
      <c r="G4663" s="814"/>
      <c r="H4663" s="814"/>
      <c r="I4663" s="814"/>
      <c r="J4663" s="814"/>
      <c r="K4663" s="814"/>
      <c r="L4663" s="814"/>
      <c r="M4663" s="814"/>
      <c r="N4663" s="814"/>
      <c r="O4663" s="579">
        <f t="shared" si="362"/>
        <v>0</v>
      </c>
      <c r="P4663" s="585" t="e">
        <f t="shared" si="363"/>
        <v>#N/A</v>
      </c>
      <c r="Q4663" s="585"/>
      <c r="R4663" s="585"/>
      <c r="S4663" s="814"/>
      <c r="T4663" s="814"/>
      <c r="U4663" s="814"/>
      <c r="V4663" s="814"/>
    </row>
    <row r="4664" spans="1:22" ht="15.75" hidden="1" customHeight="1" thickBot="1" x14ac:dyDescent="0.25">
      <c r="A4664" s="580" t="str">
        <f t="shared" si="361"/>
        <v/>
      </c>
      <c r="B4664" s="814"/>
      <c r="C4664" s="814"/>
      <c r="D4664" s="814"/>
      <c r="E4664" s="814"/>
      <c r="F4664" s="814"/>
      <c r="G4664" s="814"/>
      <c r="H4664" s="814"/>
      <c r="I4664" s="814"/>
      <c r="J4664" s="814"/>
      <c r="K4664" s="814"/>
      <c r="L4664" s="814"/>
      <c r="M4664" s="814"/>
      <c r="N4664" s="814"/>
      <c r="O4664" s="579">
        <f t="shared" si="362"/>
        <v>0</v>
      </c>
      <c r="P4664" s="585" t="e">
        <f t="shared" si="363"/>
        <v>#N/A</v>
      </c>
      <c r="Q4664" s="585"/>
      <c r="R4664" s="585"/>
      <c r="S4664" s="814"/>
      <c r="T4664" s="814"/>
      <c r="U4664" s="814"/>
      <c r="V4664" s="814"/>
    </row>
    <row r="4665" spans="1:22" ht="15.75" hidden="1" customHeight="1" thickBot="1" x14ac:dyDescent="0.25">
      <c r="A4665" s="580" t="str">
        <f t="shared" si="361"/>
        <v/>
      </c>
      <c r="B4665" s="814"/>
      <c r="C4665" s="814"/>
      <c r="D4665" s="814"/>
      <c r="E4665" s="814"/>
      <c r="F4665" s="814"/>
      <c r="G4665" s="814"/>
      <c r="H4665" s="814"/>
      <c r="I4665" s="814"/>
      <c r="J4665" s="814"/>
      <c r="K4665" s="814"/>
      <c r="L4665" s="814"/>
      <c r="M4665" s="814"/>
      <c r="N4665" s="814"/>
      <c r="O4665" s="579">
        <f t="shared" si="362"/>
        <v>0</v>
      </c>
      <c r="P4665" s="585" t="e">
        <f t="shared" si="363"/>
        <v>#N/A</v>
      </c>
      <c r="Q4665" s="585"/>
      <c r="R4665" s="585"/>
      <c r="S4665" s="814"/>
      <c r="T4665" s="814"/>
      <c r="U4665" s="814"/>
      <c r="V4665" s="814"/>
    </row>
    <row r="4666" spans="1:22" ht="15.75" hidden="1" customHeight="1" thickBot="1" x14ac:dyDescent="0.25">
      <c r="A4666" s="580" t="str">
        <f t="shared" ref="A4666:A4729" si="364">CONCATENATE(C4666,G4666)</f>
        <v/>
      </c>
      <c r="B4666" s="814"/>
      <c r="C4666" s="814"/>
      <c r="D4666" s="814"/>
      <c r="E4666" s="814"/>
      <c r="F4666" s="814"/>
      <c r="G4666" s="814"/>
      <c r="H4666" s="814"/>
      <c r="I4666" s="814"/>
      <c r="J4666" s="814"/>
      <c r="K4666" s="814"/>
      <c r="L4666" s="814"/>
      <c r="M4666" s="814"/>
      <c r="N4666" s="814"/>
      <c r="O4666" s="579">
        <f t="shared" si="362"/>
        <v>0</v>
      </c>
      <c r="P4666" s="585" t="e">
        <f t="shared" si="363"/>
        <v>#N/A</v>
      </c>
      <c r="Q4666" s="585"/>
      <c r="R4666" s="585"/>
      <c r="S4666" s="814"/>
      <c r="T4666" s="814"/>
      <c r="U4666" s="814"/>
      <c r="V4666" s="814"/>
    </row>
    <row r="4667" spans="1:22" ht="15.75" hidden="1" customHeight="1" thickBot="1" x14ac:dyDescent="0.25">
      <c r="A4667" s="580" t="str">
        <f t="shared" si="364"/>
        <v/>
      </c>
      <c r="B4667" s="814"/>
      <c r="C4667" s="814"/>
      <c r="D4667" s="814"/>
      <c r="E4667" s="814"/>
      <c r="F4667" s="814"/>
      <c r="G4667" s="814"/>
      <c r="H4667" s="814"/>
      <c r="I4667" s="814"/>
      <c r="J4667" s="814"/>
      <c r="K4667" s="814"/>
      <c r="L4667" s="814"/>
      <c r="M4667" s="814"/>
      <c r="N4667" s="814"/>
      <c r="O4667" s="579">
        <f t="shared" si="362"/>
        <v>0</v>
      </c>
      <c r="P4667" s="585" t="e">
        <f t="shared" si="363"/>
        <v>#N/A</v>
      </c>
      <c r="Q4667" s="585"/>
      <c r="R4667" s="585"/>
      <c r="S4667" s="814"/>
      <c r="T4667" s="814"/>
      <c r="U4667" s="814"/>
      <c r="V4667" s="814"/>
    </row>
    <row r="4668" spans="1:22" ht="15.75" hidden="1" customHeight="1" thickBot="1" x14ac:dyDescent="0.25">
      <c r="A4668" s="580" t="str">
        <f t="shared" si="364"/>
        <v/>
      </c>
      <c r="B4668" s="814"/>
      <c r="C4668" s="814"/>
      <c r="D4668" s="814"/>
      <c r="E4668" s="814"/>
      <c r="F4668" s="814"/>
      <c r="G4668" s="814"/>
      <c r="H4668" s="814"/>
      <c r="I4668" s="814"/>
      <c r="J4668" s="814"/>
      <c r="K4668" s="814"/>
      <c r="L4668" s="814"/>
      <c r="M4668" s="814"/>
      <c r="N4668" s="814"/>
      <c r="O4668" s="579">
        <f t="shared" si="362"/>
        <v>0</v>
      </c>
      <c r="P4668" s="585" t="e">
        <f t="shared" si="363"/>
        <v>#N/A</v>
      </c>
      <c r="Q4668" s="585"/>
      <c r="R4668" s="585"/>
      <c r="S4668" s="814"/>
      <c r="T4668" s="814"/>
      <c r="U4668" s="814"/>
      <c r="V4668" s="814"/>
    </row>
    <row r="4669" spans="1:22" ht="15.75" hidden="1" customHeight="1" thickBot="1" x14ac:dyDescent="0.25">
      <c r="A4669" s="580" t="str">
        <f t="shared" si="364"/>
        <v/>
      </c>
      <c r="B4669" s="814"/>
      <c r="C4669" s="814"/>
      <c r="D4669" s="814"/>
      <c r="E4669" s="814"/>
      <c r="F4669" s="814"/>
      <c r="G4669" s="814"/>
      <c r="H4669" s="814"/>
      <c r="I4669" s="814"/>
      <c r="J4669" s="814"/>
      <c r="K4669" s="814"/>
      <c r="L4669" s="814"/>
      <c r="M4669" s="814"/>
      <c r="N4669" s="814"/>
      <c r="O4669" s="579">
        <f t="shared" si="362"/>
        <v>0</v>
      </c>
      <c r="P4669" s="585" t="e">
        <f t="shared" si="363"/>
        <v>#N/A</v>
      </c>
      <c r="Q4669" s="585"/>
      <c r="R4669" s="585"/>
      <c r="S4669" s="814"/>
      <c r="T4669" s="814"/>
      <c r="U4669" s="814"/>
      <c r="V4669" s="814"/>
    </row>
    <row r="4670" spans="1:22" ht="15.75" hidden="1" customHeight="1" thickBot="1" x14ac:dyDescent="0.25">
      <c r="A4670" s="580" t="str">
        <f t="shared" si="364"/>
        <v/>
      </c>
      <c r="B4670" s="814"/>
      <c r="C4670" s="814"/>
      <c r="D4670" s="814"/>
      <c r="E4670" s="814"/>
      <c r="F4670" s="814"/>
      <c r="G4670" s="814"/>
      <c r="H4670" s="814"/>
      <c r="I4670" s="814"/>
      <c r="J4670" s="814"/>
      <c r="K4670" s="814"/>
      <c r="L4670" s="814"/>
      <c r="M4670" s="814"/>
      <c r="N4670" s="814"/>
      <c r="O4670" s="579">
        <f t="shared" si="362"/>
        <v>0</v>
      </c>
      <c r="P4670" s="585" t="e">
        <f t="shared" si="363"/>
        <v>#N/A</v>
      </c>
      <c r="Q4670" s="585"/>
      <c r="R4670" s="585"/>
      <c r="S4670" s="814"/>
      <c r="T4670" s="814"/>
      <c r="U4670" s="814"/>
      <c r="V4670" s="814"/>
    </row>
    <row r="4671" spans="1:22" ht="15.75" hidden="1" customHeight="1" thickBot="1" x14ac:dyDescent="0.25">
      <c r="A4671" s="580" t="str">
        <f t="shared" si="364"/>
        <v/>
      </c>
      <c r="B4671" s="814"/>
      <c r="C4671" s="814"/>
      <c r="D4671" s="814"/>
      <c r="E4671" s="814"/>
      <c r="F4671" s="814"/>
      <c r="G4671" s="814"/>
      <c r="H4671" s="814"/>
      <c r="I4671" s="814"/>
      <c r="J4671" s="814"/>
      <c r="K4671" s="814"/>
      <c r="L4671" s="814"/>
      <c r="M4671" s="814"/>
      <c r="N4671" s="814"/>
      <c r="O4671" s="579">
        <f t="shared" si="362"/>
        <v>0</v>
      </c>
      <c r="P4671" s="585" t="e">
        <f t="shared" si="363"/>
        <v>#N/A</v>
      </c>
      <c r="Q4671" s="585"/>
      <c r="R4671" s="585"/>
      <c r="S4671" s="814"/>
      <c r="T4671" s="814"/>
      <c r="U4671" s="814"/>
      <c r="V4671" s="814"/>
    </row>
    <row r="4672" spans="1:22" ht="15.75" hidden="1" customHeight="1" thickBot="1" x14ac:dyDescent="0.25">
      <c r="A4672" s="580" t="str">
        <f t="shared" si="364"/>
        <v/>
      </c>
      <c r="B4672" s="814"/>
      <c r="C4672" s="814"/>
      <c r="D4672" s="814"/>
      <c r="E4672" s="814"/>
      <c r="F4672" s="814"/>
      <c r="G4672" s="814"/>
      <c r="H4672" s="814"/>
      <c r="I4672" s="814"/>
      <c r="J4672" s="814"/>
      <c r="K4672" s="814"/>
      <c r="L4672" s="814"/>
      <c r="M4672" s="814"/>
      <c r="N4672" s="814"/>
      <c r="O4672" s="579">
        <f t="shared" si="362"/>
        <v>0</v>
      </c>
      <c r="P4672" s="585" t="e">
        <f t="shared" si="363"/>
        <v>#N/A</v>
      </c>
      <c r="Q4672" s="585"/>
      <c r="R4672" s="585"/>
      <c r="S4672" s="814"/>
      <c r="T4672" s="814"/>
      <c r="U4672" s="814"/>
      <c r="V4672" s="814"/>
    </row>
    <row r="4673" spans="1:22" ht="15.75" hidden="1" customHeight="1" thickBot="1" x14ac:dyDescent="0.25">
      <c r="A4673" s="580" t="str">
        <f t="shared" si="364"/>
        <v/>
      </c>
      <c r="B4673" s="814"/>
      <c r="C4673" s="814"/>
      <c r="D4673" s="814"/>
      <c r="E4673" s="814"/>
      <c r="F4673" s="814"/>
      <c r="G4673" s="814"/>
      <c r="H4673" s="814"/>
      <c r="I4673" s="814"/>
      <c r="J4673" s="814"/>
      <c r="K4673" s="814"/>
      <c r="L4673" s="814"/>
      <c r="M4673" s="814"/>
      <c r="N4673" s="814"/>
      <c r="O4673" s="579">
        <f t="shared" si="362"/>
        <v>0</v>
      </c>
      <c r="P4673" s="585" t="e">
        <f t="shared" si="363"/>
        <v>#N/A</v>
      </c>
      <c r="Q4673" s="585"/>
      <c r="R4673" s="585"/>
      <c r="S4673" s="814"/>
      <c r="T4673" s="814"/>
      <c r="U4673" s="814"/>
      <c r="V4673" s="814"/>
    </row>
    <row r="4674" spans="1:22" ht="15.75" hidden="1" customHeight="1" thickBot="1" x14ac:dyDescent="0.25">
      <c r="A4674" s="580" t="str">
        <f t="shared" si="364"/>
        <v/>
      </c>
      <c r="B4674" s="814"/>
      <c r="C4674" s="814"/>
      <c r="D4674" s="814"/>
      <c r="E4674" s="814"/>
      <c r="F4674" s="814"/>
      <c r="G4674" s="814"/>
      <c r="H4674" s="814"/>
      <c r="I4674" s="814"/>
      <c r="J4674" s="814"/>
      <c r="K4674" s="814"/>
      <c r="L4674" s="814"/>
      <c r="M4674" s="814"/>
      <c r="N4674" s="814"/>
      <c r="O4674" s="579">
        <f t="shared" si="362"/>
        <v>0</v>
      </c>
      <c r="P4674" s="585" t="e">
        <f t="shared" si="363"/>
        <v>#N/A</v>
      </c>
      <c r="Q4674" s="585"/>
      <c r="R4674" s="585"/>
      <c r="S4674" s="814"/>
      <c r="T4674" s="814"/>
      <c r="U4674" s="814"/>
      <c r="V4674" s="814"/>
    </row>
    <row r="4675" spans="1:22" ht="15.75" hidden="1" customHeight="1" thickBot="1" x14ac:dyDescent="0.25">
      <c r="A4675" s="580" t="str">
        <f t="shared" si="364"/>
        <v/>
      </c>
      <c r="B4675" s="814"/>
      <c r="C4675" s="814"/>
      <c r="D4675" s="814"/>
      <c r="E4675" s="814"/>
      <c r="F4675" s="814"/>
      <c r="G4675" s="814"/>
      <c r="H4675" s="814"/>
      <c r="I4675" s="814"/>
      <c r="J4675" s="814"/>
      <c r="K4675" s="814"/>
      <c r="L4675" s="814"/>
      <c r="M4675" s="814"/>
      <c r="N4675" s="814"/>
      <c r="O4675" s="579">
        <f t="shared" si="362"/>
        <v>0</v>
      </c>
      <c r="P4675" s="585" t="e">
        <f t="shared" si="363"/>
        <v>#N/A</v>
      </c>
      <c r="Q4675" s="585"/>
      <c r="R4675" s="585"/>
      <c r="S4675" s="814"/>
      <c r="T4675" s="814"/>
      <c r="U4675" s="814"/>
      <c r="V4675" s="814"/>
    </row>
    <row r="4676" spans="1:22" ht="15.75" hidden="1" customHeight="1" thickBot="1" x14ac:dyDescent="0.25">
      <c r="A4676" s="580" t="str">
        <f t="shared" si="364"/>
        <v/>
      </c>
      <c r="B4676" s="814"/>
      <c r="C4676" s="814"/>
      <c r="D4676" s="814"/>
      <c r="E4676" s="814"/>
      <c r="F4676" s="814"/>
      <c r="G4676" s="814"/>
      <c r="H4676" s="814"/>
      <c r="I4676" s="814"/>
      <c r="J4676" s="814"/>
      <c r="K4676" s="814"/>
      <c r="L4676" s="814"/>
      <c r="M4676" s="814"/>
      <c r="N4676" s="814"/>
      <c r="O4676" s="579">
        <f t="shared" si="362"/>
        <v>0</v>
      </c>
      <c r="P4676" s="585" t="e">
        <f t="shared" si="363"/>
        <v>#N/A</v>
      </c>
      <c r="Q4676" s="585"/>
      <c r="R4676" s="585"/>
      <c r="S4676" s="814"/>
      <c r="T4676" s="814"/>
      <c r="U4676" s="814"/>
      <c r="V4676" s="814"/>
    </row>
    <row r="4677" spans="1:22" ht="15.75" hidden="1" customHeight="1" thickBot="1" x14ac:dyDescent="0.25">
      <c r="A4677" s="580" t="str">
        <f t="shared" si="364"/>
        <v/>
      </c>
      <c r="B4677" s="814"/>
      <c r="C4677" s="814"/>
      <c r="D4677" s="814"/>
      <c r="E4677" s="814"/>
      <c r="F4677" s="814"/>
      <c r="G4677" s="814"/>
      <c r="H4677" s="814"/>
      <c r="I4677" s="814"/>
      <c r="J4677" s="814"/>
      <c r="K4677" s="814"/>
      <c r="L4677" s="814"/>
      <c r="M4677" s="814"/>
      <c r="N4677" s="814"/>
      <c r="O4677" s="579">
        <f t="shared" si="362"/>
        <v>0</v>
      </c>
      <c r="P4677" s="585" t="e">
        <f t="shared" si="363"/>
        <v>#N/A</v>
      </c>
      <c r="Q4677" s="585"/>
      <c r="R4677" s="585"/>
      <c r="S4677" s="814"/>
      <c r="T4677" s="814"/>
      <c r="U4677" s="814"/>
      <c r="V4677" s="814"/>
    </row>
    <row r="4678" spans="1:22" ht="15.75" hidden="1" customHeight="1" thickBot="1" x14ac:dyDescent="0.25">
      <c r="A4678" s="580" t="str">
        <f t="shared" si="364"/>
        <v/>
      </c>
      <c r="B4678" s="814"/>
      <c r="C4678" s="814"/>
      <c r="D4678" s="814"/>
      <c r="E4678" s="814"/>
      <c r="F4678" s="814"/>
      <c r="G4678" s="814"/>
      <c r="H4678" s="814"/>
      <c r="I4678" s="814"/>
      <c r="J4678" s="814"/>
      <c r="K4678" s="814"/>
      <c r="L4678" s="814"/>
      <c r="M4678" s="814"/>
      <c r="N4678" s="814"/>
      <c r="O4678" s="579">
        <f t="shared" si="362"/>
        <v>0</v>
      </c>
      <c r="P4678" s="585" t="e">
        <f t="shared" si="363"/>
        <v>#N/A</v>
      </c>
      <c r="Q4678" s="585"/>
      <c r="R4678" s="585"/>
      <c r="S4678" s="814"/>
      <c r="T4678" s="814"/>
      <c r="U4678" s="814"/>
      <c r="V4678" s="814"/>
    </row>
    <row r="4679" spans="1:22" ht="15.75" hidden="1" customHeight="1" thickBot="1" x14ac:dyDescent="0.25">
      <c r="A4679" s="580" t="str">
        <f t="shared" si="364"/>
        <v/>
      </c>
      <c r="B4679" s="814"/>
      <c r="C4679" s="814"/>
      <c r="D4679" s="814"/>
      <c r="E4679" s="814"/>
      <c r="F4679" s="814"/>
      <c r="G4679" s="814"/>
      <c r="H4679" s="814"/>
      <c r="I4679" s="814"/>
      <c r="J4679" s="814"/>
      <c r="K4679" s="814"/>
      <c r="L4679" s="814"/>
      <c r="M4679" s="814"/>
      <c r="N4679" s="814"/>
      <c r="O4679" s="579">
        <f t="shared" si="362"/>
        <v>0</v>
      </c>
      <c r="P4679" s="585" t="e">
        <f t="shared" si="363"/>
        <v>#N/A</v>
      </c>
      <c r="Q4679" s="585"/>
      <c r="R4679" s="585"/>
      <c r="S4679" s="814"/>
      <c r="T4679" s="814"/>
      <c r="U4679" s="814"/>
      <c r="V4679" s="814"/>
    </row>
    <row r="4680" spans="1:22" ht="15.75" hidden="1" customHeight="1" thickBot="1" x14ac:dyDescent="0.25">
      <c r="A4680" s="580" t="str">
        <f t="shared" si="364"/>
        <v/>
      </c>
      <c r="B4680" s="814"/>
      <c r="C4680" s="814"/>
      <c r="D4680" s="814"/>
      <c r="E4680" s="814"/>
      <c r="F4680" s="814"/>
      <c r="G4680" s="814"/>
      <c r="H4680" s="814"/>
      <c r="I4680" s="814"/>
      <c r="J4680" s="814"/>
      <c r="K4680" s="814"/>
      <c r="L4680" s="814"/>
      <c r="M4680" s="814"/>
      <c r="N4680" s="814"/>
      <c r="O4680" s="579">
        <f t="shared" si="362"/>
        <v>0</v>
      </c>
      <c r="P4680" s="585" t="e">
        <f t="shared" si="363"/>
        <v>#N/A</v>
      </c>
      <c r="Q4680" s="585"/>
      <c r="R4680" s="585"/>
      <c r="S4680" s="814"/>
      <c r="T4680" s="814"/>
      <c r="U4680" s="814"/>
      <c r="V4680" s="814"/>
    </row>
    <row r="4681" spans="1:22" ht="15.75" hidden="1" customHeight="1" thickBot="1" x14ac:dyDescent="0.25">
      <c r="A4681" s="580" t="str">
        <f t="shared" si="364"/>
        <v/>
      </c>
      <c r="B4681" s="814"/>
      <c r="C4681" s="814"/>
      <c r="D4681" s="814"/>
      <c r="E4681" s="814"/>
      <c r="F4681" s="814"/>
      <c r="G4681" s="814"/>
      <c r="H4681" s="814"/>
      <c r="I4681" s="814"/>
      <c r="J4681" s="814"/>
      <c r="K4681" s="814"/>
      <c r="L4681" s="814"/>
      <c r="M4681" s="814"/>
      <c r="N4681" s="814"/>
      <c r="O4681" s="579">
        <f t="shared" si="362"/>
        <v>0</v>
      </c>
      <c r="P4681" s="585" t="e">
        <f t="shared" si="363"/>
        <v>#N/A</v>
      </c>
      <c r="Q4681" s="585"/>
      <c r="R4681" s="585"/>
      <c r="S4681" s="814"/>
      <c r="T4681" s="814"/>
      <c r="U4681" s="814"/>
      <c r="V4681" s="814"/>
    </row>
    <row r="4682" spans="1:22" ht="15.75" hidden="1" customHeight="1" thickBot="1" x14ac:dyDescent="0.25">
      <c r="A4682" s="580" t="str">
        <f t="shared" si="364"/>
        <v/>
      </c>
      <c r="B4682" s="814"/>
      <c r="C4682" s="814"/>
      <c r="D4682" s="814"/>
      <c r="E4682" s="814"/>
      <c r="F4682" s="814"/>
      <c r="G4682" s="814"/>
      <c r="H4682" s="814"/>
      <c r="I4682" s="814"/>
      <c r="J4682" s="814"/>
      <c r="K4682" s="814"/>
      <c r="L4682" s="814"/>
      <c r="M4682" s="814"/>
      <c r="N4682" s="814"/>
      <c r="O4682" s="579">
        <f t="shared" si="362"/>
        <v>0</v>
      </c>
      <c r="P4682" s="585" t="e">
        <f t="shared" si="363"/>
        <v>#N/A</v>
      </c>
      <c r="Q4682" s="585"/>
      <c r="R4682" s="585"/>
      <c r="S4682" s="814"/>
      <c r="T4682" s="814"/>
      <c r="U4682" s="814"/>
      <c r="V4682" s="814"/>
    </row>
    <row r="4683" spans="1:22" ht="15.75" hidden="1" customHeight="1" thickBot="1" x14ac:dyDescent="0.25">
      <c r="A4683" s="580" t="str">
        <f t="shared" si="364"/>
        <v/>
      </c>
      <c r="B4683" s="814"/>
      <c r="C4683" s="814"/>
      <c r="D4683" s="814"/>
      <c r="E4683" s="814"/>
      <c r="F4683" s="814"/>
      <c r="G4683" s="814"/>
      <c r="H4683" s="814"/>
      <c r="I4683" s="814"/>
      <c r="J4683" s="814"/>
      <c r="K4683" s="814"/>
      <c r="L4683" s="814"/>
      <c r="M4683" s="814"/>
      <c r="N4683" s="814"/>
      <c r="O4683" s="579">
        <f t="shared" si="362"/>
        <v>0</v>
      </c>
      <c r="P4683" s="585" t="e">
        <f t="shared" si="363"/>
        <v>#N/A</v>
      </c>
      <c r="Q4683" s="585"/>
      <c r="R4683" s="585"/>
      <c r="S4683" s="814"/>
      <c r="T4683" s="814"/>
      <c r="U4683" s="814"/>
      <c r="V4683" s="814"/>
    </row>
    <row r="4684" spans="1:22" ht="15.75" hidden="1" customHeight="1" thickBot="1" x14ac:dyDescent="0.25">
      <c r="A4684" s="580" t="str">
        <f t="shared" si="364"/>
        <v/>
      </c>
      <c r="B4684" s="814"/>
      <c r="C4684" s="814"/>
      <c r="D4684" s="814"/>
      <c r="E4684" s="814"/>
      <c r="F4684" s="814"/>
      <c r="G4684" s="814"/>
      <c r="H4684" s="814"/>
      <c r="I4684" s="814"/>
      <c r="J4684" s="814"/>
      <c r="K4684" s="814"/>
      <c r="L4684" s="814"/>
      <c r="M4684" s="814"/>
      <c r="N4684" s="814"/>
      <c r="O4684" s="579">
        <f t="shared" si="362"/>
        <v>0</v>
      </c>
      <c r="P4684" s="585" t="e">
        <f t="shared" si="363"/>
        <v>#N/A</v>
      </c>
      <c r="Q4684" s="585"/>
      <c r="R4684" s="585"/>
      <c r="S4684" s="814"/>
      <c r="T4684" s="814"/>
      <c r="U4684" s="814"/>
      <c r="V4684" s="814"/>
    </row>
    <row r="4685" spans="1:22" ht="15.75" hidden="1" customHeight="1" thickBot="1" x14ac:dyDescent="0.25">
      <c r="A4685" s="580" t="str">
        <f t="shared" si="364"/>
        <v/>
      </c>
      <c r="B4685" s="814"/>
      <c r="C4685" s="814"/>
      <c r="D4685" s="814"/>
      <c r="E4685" s="814"/>
      <c r="F4685" s="814"/>
      <c r="G4685" s="814"/>
      <c r="H4685" s="814"/>
      <c r="I4685" s="814"/>
      <c r="J4685" s="814"/>
      <c r="K4685" s="814"/>
      <c r="L4685" s="814"/>
      <c r="M4685" s="814"/>
      <c r="N4685" s="814"/>
      <c r="O4685" s="579">
        <f t="shared" si="362"/>
        <v>0</v>
      </c>
      <c r="P4685" s="585" t="e">
        <f t="shared" si="363"/>
        <v>#N/A</v>
      </c>
      <c r="Q4685" s="585"/>
      <c r="R4685" s="585"/>
      <c r="S4685" s="814"/>
      <c r="T4685" s="814"/>
      <c r="U4685" s="814"/>
      <c r="V4685" s="814"/>
    </row>
    <row r="4686" spans="1:22" ht="15.75" hidden="1" customHeight="1" thickBot="1" x14ac:dyDescent="0.25">
      <c r="A4686" s="580" t="str">
        <f t="shared" si="364"/>
        <v/>
      </c>
      <c r="B4686" s="814"/>
      <c r="C4686" s="814"/>
      <c r="D4686" s="814"/>
      <c r="E4686" s="814"/>
      <c r="F4686" s="814"/>
      <c r="G4686" s="814"/>
      <c r="H4686" s="814"/>
      <c r="I4686" s="814"/>
      <c r="J4686" s="814"/>
      <c r="K4686" s="814"/>
      <c r="L4686" s="814"/>
      <c r="M4686" s="814"/>
      <c r="N4686" s="814"/>
      <c r="O4686" s="579">
        <f t="shared" si="362"/>
        <v>0</v>
      </c>
      <c r="P4686" s="585" t="e">
        <f t="shared" si="363"/>
        <v>#N/A</v>
      </c>
      <c r="Q4686" s="585"/>
      <c r="R4686" s="585"/>
      <c r="S4686" s="814"/>
      <c r="T4686" s="814"/>
      <c r="U4686" s="814"/>
      <c r="V4686" s="814"/>
    </row>
    <row r="4687" spans="1:22" ht="15.75" hidden="1" customHeight="1" thickBot="1" x14ac:dyDescent="0.25">
      <c r="A4687" s="580" t="str">
        <f t="shared" si="364"/>
        <v/>
      </c>
      <c r="B4687" s="814"/>
      <c r="C4687" s="814"/>
      <c r="D4687" s="814"/>
      <c r="E4687" s="814"/>
      <c r="F4687" s="814"/>
      <c r="G4687" s="814"/>
      <c r="H4687" s="814"/>
      <c r="I4687" s="814"/>
      <c r="J4687" s="814"/>
      <c r="K4687" s="814"/>
      <c r="L4687" s="814"/>
      <c r="M4687" s="814"/>
      <c r="N4687" s="814"/>
      <c r="O4687" s="579">
        <f t="shared" si="362"/>
        <v>0</v>
      </c>
      <c r="P4687" s="585" t="e">
        <f t="shared" si="363"/>
        <v>#N/A</v>
      </c>
      <c r="Q4687" s="585"/>
      <c r="R4687" s="585"/>
      <c r="S4687" s="814"/>
      <c r="T4687" s="814"/>
      <c r="U4687" s="814"/>
      <c r="V4687" s="814"/>
    </row>
    <row r="4688" spans="1:22" ht="15.75" hidden="1" customHeight="1" thickBot="1" x14ac:dyDescent="0.25">
      <c r="A4688" s="580" t="str">
        <f t="shared" si="364"/>
        <v/>
      </c>
      <c r="B4688" s="814"/>
      <c r="C4688" s="814"/>
      <c r="D4688" s="814"/>
      <c r="E4688" s="814"/>
      <c r="F4688" s="814"/>
      <c r="G4688" s="814"/>
      <c r="H4688" s="814"/>
      <c r="I4688" s="814"/>
      <c r="J4688" s="814"/>
      <c r="K4688" s="814"/>
      <c r="L4688" s="814"/>
      <c r="M4688" s="814"/>
      <c r="N4688" s="814"/>
      <c r="O4688" s="579">
        <f t="shared" si="362"/>
        <v>0</v>
      </c>
      <c r="P4688" s="585" t="e">
        <f t="shared" si="363"/>
        <v>#N/A</v>
      </c>
      <c r="Q4688" s="585"/>
      <c r="R4688" s="585"/>
      <c r="S4688" s="814"/>
      <c r="T4688" s="814"/>
      <c r="U4688" s="814"/>
      <c r="V4688" s="814"/>
    </row>
    <row r="4689" spans="1:22" ht="15.75" hidden="1" customHeight="1" thickBot="1" x14ac:dyDescent="0.25">
      <c r="A4689" s="580" t="str">
        <f t="shared" si="364"/>
        <v/>
      </c>
      <c r="B4689" s="814"/>
      <c r="C4689" s="814"/>
      <c r="D4689" s="814"/>
      <c r="E4689" s="814"/>
      <c r="F4689" s="814"/>
      <c r="G4689" s="814"/>
      <c r="H4689" s="814"/>
      <c r="I4689" s="814"/>
      <c r="J4689" s="814"/>
      <c r="K4689" s="814"/>
      <c r="L4689" s="814"/>
      <c r="M4689" s="814"/>
      <c r="N4689" s="814"/>
      <c r="O4689" s="579">
        <f t="shared" si="362"/>
        <v>0</v>
      </c>
      <c r="P4689" s="585" t="e">
        <f t="shared" si="363"/>
        <v>#N/A</v>
      </c>
      <c r="Q4689" s="585"/>
      <c r="R4689" s="585"/>
      <c r="S4689" s="814"/>
      <c r="T4689" s="814"/>
      <c r="U4689" s="814"/>
      <c r="V4689" s="814"/>
    </row>
    <row r="4690" spans="1:22" ht="15.75" hidden="1" customHeight="1" thickBot="1" x14ac:dyDescent="0.25">
      <c r="A4690" s="580" t="str">
        <f t="shared" si="364"/>
        <v/>
      </c>
      <c r="B4690" s="814"/>
      <c r="C4690" s="814"/>
      <c r="D4690" s="814"/>
      <c r="E4690" s="814"/>
      <c r="F4690" s="814"/>
      <c r="G4690" s="814"/>
      <c r="H4690" s="814"/>
      <c r="I4690" s="814"/>
      <c r="J4690" s="814"/>
      <c r="K4690" s="814"/>
      <c r="L4690" s="814"/>
      <c r="M4690" s="814"/>
      <c r="N4690" s="814"/>
      <c r="O4690" s="579">
        <f t="shared" si="362"/>
        <v>0</v>
      </c>
      <c r="P4690" s="585" t="e">
        <f t="shared" si="363"/>
        <v>#N/A</v>
      </c>
      <c r="Q4690" s="585"/>
      <c r="R4690" s="585"/>
      <c r="S4690" s="814"/>
      <c r="T4690" s="814"/>
      <c r="U4690" s="814"/>
      <c r="V4690" s="814"/>
    </row>
    <row r="4691" spans="1:22" ht="15.75" hidden="1" customHeight="1" thickBot="1" x14ac:dyDescent="0.25">
      <c r="A4691" s="580" t="str">
        <f t="shared" si="364"/>
        <v/>
      </c>
      <c r="B4691" s="814"/>
      <c r="C4691" s="814"/>
      <c r="D4691" s="814"/>
      <c r="E4691" s="814"/>
      <c r="F4691" s="814"/>
      <c r="G4691" s="814"/>
      <c r="H4691" s="814"/>
      <c r="I4691" s="814"/>
      <c r="J4691" s="814"/>
      <c r="K4691" s="814"/>
      <c r="L4691" s="814"/>
      <c r="M4691" s="814"/>
      <c r="N4691" s="814"/>
      <c r="O4691" s="579">
        <f t="shared" si="362"/>
        <v>0</v>
      </c>
      <c r="P4691" s="585" t="e">
        <f t="shared" si="363"/>
        <v>#N/A</v>
      </c>
      <c r="Q4691" s="585"/>
      <c r="R4691" s="585"/>
      <c r="S4691" s="814"/>
      <c r="T4691" s="814"/>
      <c r="U4691" s="814"/>
      <c r="V4691" s="814"/>
    </row>
    <row r="4692" spans="1:22" ht="15.75" hidden="1" customHeight="1" thickBot="1" x14ac:dyDescent="0.25">
      <c r="A4692" s="580" t="str">
        <f t="shared" si="364"/>
        <v/>
      </c>
      <c r="B4692" s="814"/>
      <c r="C4692" s="814"/>
      <c r="D4692" s="814"/>
      <c r="E4692" s="814"/>
      <c r="F4692" s="814"/>
      <c r="G4692" s="814"/>
      <c r="H4692" s="814"/>
      <c r="I4692" s="814"/>
      <c r="J4692" s="814"/>
      <c r="K4692" s="814"/>
      <c r="L4692" s="814"/>
      <c r="M4692" s="814"/>
      <c r="N4692" s="814"/>
      <c r="O4692" s="579">
        <f t="shared" si="362"/>
        <v>0</v>
      </c>
      <c r="P4692" s="585" t="e">
        <f t="shared" si="363"/>
        <v>#N/A</v>
      </c>
      <c r="Q4692" s="585"/>
      <c r="R4692" s="585"/>
      <c r="S4692" s="814"/>
      <c r="T4692" s="814"/>
      <c r="U4692" s="814"/>
      <c r="V4692" s="814"/>
    </row>
    <row r="4693" spans="1:22" ht="15.75" hidden="1" customHeight="1" thickBot="1" x14ac:dyDescent="0.25">
      <c r="A4693" s="580" t="str">
        <f t="shared" si="364"/>
        <v/>
      </c>
      <c r="B4693" s="814"/>
      <c r="C4693" s="814"/>
      <c r="D4693" s="814"/>
      <c r="E4693" s="814"/>
      <c r="F4693" s="814"/>
      <c r="G4693" s="814"/>
      <c r="H4693" s="814"/>
      <c r="I4693" s="814"/>
      <c r="J4693" s="814"/>
      <c r="K4693" s="814"/>
      <c r="L4693" s="814"/>
      <c r="M4693" s="814"/>
      <c r="N4693" s="814"/>
      <c r="O4693" s="579">
        <f t="shared" si="362"/>
        <v>0</v>
      </c>
      <c r="P4693" s="585" t="e">
        <f t="shared" si="363"/>
        <v>#N/A</v>
      </c>
      <c r="Q4693" s="585"/>
      <c r="R4693" s="585"/>
      <c r="S4693" s="814"/>
      <c r="T4693" s="814"/>
      <c r="U4693" s="814"/>
      <c r="V4693" s="814"/>
    </row>
    <row r="4694" spans="1:22" ht="15.75" hidden="1" customHeight="1" thickBot="1" x14ac:dyDescent="0.25">
      <c r="A4694" s="580" t="str">
        <f t="shared" si="364"/>
        <v/>
      </c>
      <c r="B4694" s="814"/>
      <c r="C4694" s="814"/>
      <c r="D4694" s="814"/>
      <c r="E4694" s="814"/>
      <c r="F4694" s="814"/>
      <c r="G4694" s="814"/>
      <c r="H4694" s="814"/>
      <c r="I4694" s="814"/>
      <c r="J4694" s="814"/>
      <c r="K4694" s="814"/>
      <c r="L4694" s="814"/>
      <c r="M4694" s="814"/>
      <c r="N4694" s="814"/>
      <c r="O4694" s="579">
        <f t="shared" si="362"/>
        <v>0</v>
      </c>
      <c r="P4694" s="585" t="e">
        <f t="shared" si="363"/>
        <v>#N/A</v>
      </c>
      <c r="Q4694" s="585"/>
      <c r="R4694" s="585"/>
      <c r="S4694" s="814"/>
      <c r="T4694" s="814"/>
      <c r="U4694" s="814"/>
      <c r="V4694" s="814"/>
    </row>
    <row r="4695" spans="1:22" ht="15.75" hidden="1" customHeight="1" thickBot="1" x14ac:dyDescent="0.25">
      <c r="A4695" s="580" t="str">
        <f t="shared" si="364"/>
        <v/>
      </c>
      <c r="B4695" s="814"/>
      <c r="C4695" s="814"/>
      <c r="D4695" s="814"/>
      <c r="E4695" s="814"/>
      <c r="F4695" s="814"/>
      <c r="G4695" s="814"/>
      <c r="H4695" s="814"/>
      <c r="I4695" s="814"/>
      <c r="J4695" s="814"/>
      <c r="K4695" s="814"/>
      <c r="L4695" s="814"/>
      <c r="M4695" s="814"/>
      <c r="N4695" s="814"/>
      <c r="O4695" s="579">
        <f t="shared" si="362"/>
        <v>0</v>
      </c>
      <c r="P4695" s="585" t="e">
        <f t="shared" si="363"/>
        <v>#N/A</v>
      </c>
      <c r="Q4695" s="585"/>
      <c r="R4695" s="585"/>
      <c r="S4695" s="814"/>
      <c r="T4695" s="814"/>
      <c r="U4695" s="814"/>
      <c r="V4695" s="814"/>
    </row>
    <row r="4696" spans="1:22" ht="15.75" hidden="1" customHeight="1" thickBot="1" x14ac:dyDescent="0.25">
      <c r="A4696" s="580" t="str">
        <f t="shared" si="364"/>
        <v/>
      </c>
      <c r="B4696" s="814"/>
      <c r="C4696" s="814"/>
      <c r="D4696" s="814"/>
      <c r="E4696" s="814"/>
      <c r="F4696" s="814"/>
      <c r="G4696" s="814"/>
      <c r="H4696" s="814"/>
      <c r="I4696" s="814"/>
      <c r="J4696" s="814"/>
      <c r="K4696" s="814"/>
      <c r="L4696" s="814"/>
      <c r="M4696" s="814"/>
      <c r="N4696" s="814"/>
      <c r="O4696" s="579">
        <f t="shared" si="362"/>
        <v>0</v>
      </c>
      <c r="P4696" s="585" t="e">
        <f t="shared" si="363"/>
        <v>#N/A</v>
      </c>
      <c r="Q4696" s="585"/>
      <c r="R4696" s="585"/>
      <c r="S4696" s="814"/>
      <c r="T4696" s="814"/>
      <c r="U4696" s="814"/>
      <c r="V4696" s="814"/>
    </row>
    <row r="4697" spans="1:22" ht="15.75" hidden="1" customHeight="1" thickBot="1" x14ac:dyDescent="0.25">
      <c r="A4697" s="580" t="str">
        <f t="shared" si="364"/>
        <v/>
      </c>
      <c r="B4697" s="814"/>
      <c r="C4697" s="814"/>
      <c r="D4697" s="814"/>
      <c r="E4697" s="814"/>
      <c r="F4697" s="814"/>
      <c r="G4697" s="814"/>
      <c r="H4697" s="814"/>
      <c r="I4697" s="814"/>
      <c r="J4697" s="814"/>
      <c r="K4697" s="814"/>
      <c r="L4697" s="814"/>
      <c r="M4697" s="814"/>
      <c r="N4697" s="814"/>
      <c r="O4697" s="579">
        <f t="shared" si="362"/>
        <v>0</v>
      </c>
      <c r="P4697" s="585" t="e">
        <f t="shared" si="363"/>
        <v>#N/A</v>
      </c>
      <c r="Q4697" s="585"/>
      <c r="R4697" s="585"/>
      <c r="S4697" s="814"/>
      <c r="T4697" s="814"/>
      <c r="U4697" s="814"/>
      <c r="V4697" s="814"/>
    </row>
    <row r="4698" spans="1:22" ht="15.75" hidden="1" customHeight="1" thickBot="1" x14ac:dyDescent="0.25">
      <c r="A4698" s="580" t="str">
        <f t="shared" si="364"/>
        <v/>
      </c>
      <c r="B4698" s="814"/>
      <c r="C4698" s="814"/>
      <c r="D4698" s="814"/>
      <c r="E4698" s="814"/>
      <c r="F4698" s="814"/>
      <c r="G4698" s="814"/>
      <c r="H4698" s="814"/>
      <c r="I4698" s="814"/>
      <c r="J4698" s="814"/>
      <c r="K4698" s="814"/>
      <c r="L4698" s="814"/>
      <c r="M4698" s="814"/>
      <c r="N4698" s="814"/>
      <c r="O4698" s="579">
        <f t="shared" si="362"/>
        <v>0</v>
      </c>
      <c r="P4698" s="585" t="e">
        <f t="shared" si="363"/>
        <v>#N/A</v>
      </c>
      <c r="Q4698" s="585"/>
      <c r="R4698" s="585"/>
      <c r="S4698" s="814"/>
      <c r="T4698" s="814"/>
      <c r="U4698" s="814"/>
      <c r="V4698" s="814"/>
    </row>
    <row r="4699" spans="1:22" ht="15.75" hidden="1" customHeight="1" thickBot="1" x14ac:dyDescent="0.25">
      <c r="A4699" s="580" t="str">
        <f t="shared" si="364"/>
        <v/>
      </c>
      <c r="B4699" s="814"/>
      <c r="C4699" s="814"/>
      <c r="D4699" s="814"/>
      <c r="E4699" s="814"/>
      <c r="F4699" s="814"/>
      <c r="G4699" s="814"/>
      <c r="H4699" s="814"/>
      <c r="I4699" s="814"/>
      <c r="J4699" s="814"/>
      <c r="K4699" s="814"/>
      <c r="L4699" s="814"/>
      <c r="M4699" s="814"/>
      <c r="N4699" s="814"/>
      <c r="O4699" s="579">
        <f t="shared" si="362"/>
        <v>0</v>
      </c>
      <c r="P4699" s="585" t="e">
        <f t="shared" si="363"/>
        <v>#N/A</v>
      </c>
      <c r="Q4699" s="585"/>
      <c r="R4699" s="585"/>
      <c r="S4699" s="814"/>
      <c r="T4699" s="814"/>
      <c r="U4699" s="814"/>
      <c r="V4699" s="814"/>
    </row>
    <row r="4700" spans="1:22" ht="15.75" hidden="1" customHeight="1" thickBot="1" x14ac:dyDescent="0.25">
      <c r="A4700" s="580" t="str">
        <f t="shared" si="364"/>
        <v/>
      </c>
      <c r="B4700" s="814"/>
      <c r="C4700" s="814"/>
      <c r="D4700" s="814"/>
      <c r="E4700" s="814"/>
      <c r="F4700" s="814"/>
      <c r="G4700" s="814"/>
      <c r="H4700" s="814"/>
      <c r="I4700" s="814"/>
      <c r="J4700" s="814"/>
      <c r="K4700" s="814"/>
      <c r="L4700" s="814"/>
      <c r="M4700" s="814"/>
      <c r="N4700" s="814"/>
      <c r="O4700" s="579">
        <f t="shared" si="362"/>
        <v>0</v>
      </c>
      <c r="P4700" s="585" t="e">
        <f t="shared" si="363"/>
        <v>#N/A</v>
      </c>
      <c r="Q4700" s="585"/>
      <c r="R4700" s="585"/>
      <c r="S4700" s="814"/>
      <c r="T4700" s="814"/>
      <c r="U4700" s="814"/>
      <c r="V4700" s="814"/>
    </row>
    <row r="4701" spans="1:22" ht="15.75" hidden="1" customHeight="1" thickBot="1" x14ac:dyDescent="0.25">
      <c r="A4701" s="580" t="str">
        <f t="shared" si="364"/>
        <v/>
      </c>
      <c r="B4701" s="814"/>
      <c r="C4701" s="814"/>
      <c r="D4701" s="814"/>
      <c r="E4701" s="814"/>
      <c r="F4701" s="814"/>
      <c r="G4701" s="814"/>
      <c r="H4701" s="814"/>
      <c r="I4701" s="814"/>
      <c r="J4701" s="814"/>
      <c r="K4701" s="814"/>
      <c r="L4701" s="814"/>
      <c r="M4701" s="814"/>
      <c r="N4701" s="814"/>
      <c r="O4701" s="579">
        <f t="shared" si="362"/>
        <v>0</v>
      </c>
      <c r="P4701" s="585" t="e">
        <f t="shared" si="363"/>
        <v>#N/A</v>
      </c>
      <c r="Q4701" s="585"/>
      <c r="R4701" s="585"/>
      <c r="S4701" s="814"/>
      <c r="T4701" s="814"/>
      <c r="U4701" s="814"/>
      <c r="V4701" s="814"/>
    </row>
    <row r="4702" spans="1:22" ht="15.75" hidden="1" customHeight="1" thickBot="1" x14ac:dyDescent="0.25">
      <c r="A4702" s="580" t="str">
        <f t="shared" si="364"/>
        <v/>
      </c>
      <c r="B4702" s="814"/>
      <c r="C4702" s="814"/>
      <c r="D4702" s="814"/>
      <c r="E4702" s="814"/>
      <c r="F4702" s="814"/>
      <c r="G4702" s="814"/>
      <c r="H4702" s="814"/>
      <c r="I4702" s="814"/>
      <c r="J4702" s="814"/>
      <c r="K4702" s="814"/>
      <c r="L4702" s="814"/>
      <c r="M4702" s="814"/>
      <c r="N4702" s="814"/>
      <c r="O4702" s="579">
        <f t="shared" si="362"/>
        <v>0</v>
      </c>
      <c r="P4702" s="585" t="e">
        <f t="shared" si="363"/>
        <v>#N/A</v>
      </c>
      <c r="Q4702" s="585"/>
      <c r="R4702" s="585"/>
      <c r="S4702" s="814"/>
      <c r="T4702" s="814"/>
      <c r="U4702" s="814"/>
      <c r="V4702" s="814"/>
    </row>
    <row r="4703" spans="1:22" ht="15.75" hidden="1" customHeight="1" thickBot="1" x14ac:dyDescent="0.25">
      <c r="A4703" s="580" t="str">
        <f t="shared" si="364"/>
        <v/>
      </c>
      <c r="B4703" s="814"/>
      <c r="C4703" s="814"/>
      <c r="D4703" s="814"/>
      <c r="E4703" s="814"/>
      <c r="F4703" s="814"/>
      <c r="G4703" s="814"/>
      <c r="H4703" s="814"/>
      <c r="I4703" s="814"/>
      <c r="J4703" s="814"/>
      <c r="K4703" s="814"/>
      <c r="L4703" s="814"/>
      <c r="M4703" s="814"/>
      <c r="N4703" s="814"/>
      <c r="O4703" s="579">
        <f t="shared" si="362"/>
        <v>0</v>
      </c>
      <c r="P4703" s="585" t="e">
        <f t="shared" si="363"/>
        <v>#N/A</v>
      </c>
      <c r="Q4703" s="585"/>
      <c r="R4703" s="585"/>
      <c r="S4703" s="814"/>
      <c r="T4703" s="814"/>
      <c r="U4703" s="814"/>
      <c r="V4703" s="814"/>
    </row>
    <row r="4704" spans="1:22" ht="15.75" hidden="1" customHeight="1" thickBot="1" x14ac:dyDescent="0.25">
      <c r="A4704" s="580" t="str">
        <f t="shared" si="364"/>
        <v/>
      </c>
      <c r="B4704" s="814"/>
      <c r="C4704" s="814"/>
      <c r="D4704" s="814"/>
      <c r="E4704" s="814"/>
      <c r="F4704" s="814"/>
      <c r="G4704" s="814"/>
      <c r="H4704" s="814"/>
      <c r="I4704" s="814"/>
      <c r="J4704" s="814"/>
      <c r="K4704" s="814"/>
      <c r="L4704" s="814"/>
      <c r="M4704" s="814"/>
      <c r="N4704" s="814"/>
      <c r="O4704" s="579">
        <f t="shared" si="362"/>
        <v>0</v>
      </c>
      <c r="P4704" s="585" t="e">
        <f t="shared" si="363"/>
        <v>#N/A</v>
      </c>
      <c r="Q4704" s="585"/>
      <c r="R4704" s="585"/>
      <c r="S4704" s="814"/>
      <c r="T4704" s="814"/>
      <c r="U4704" s="814"/>
      <c r="V4704" s="814"/>
    </row>
    <row r="4705" spans="1:22" ht="15.75" hidden="1" customHeight="1" thickBot="1" x14ac:dyDescent="0.25">
      <c r="A4705" s="580" t="str">
        <f t="shared" si="364"/>
        <v/>
      </c>
      <c r="B4705" s="814"/>
      <c r="C4705" s="814"/>
      <c r="D4705" s="814"/>
      <c r="E4705" s="814"/>
      <c r="F4705" s="814"/>
      <c r="G4705" s="814"/>
      <c r="H4705" s="814"/>
      <c r="I4705" s="814"/>
      <c r="J4705" s="814"/>
      <c r="K4705" s="814"/>
      <c r="L4705" s="814"/>
      <c r="M4705" s="814"/>
      <c r="N4705" s="814"/>
      <c r="O4705" s="579">
        <f t="shared" si="362"/>
        <v>0</v>
      </c>
      <c r="P4705" s="585" t="e">
        <f t="shared" si="363"/>
        <v>#N/A</v>
      </c>
      <c r="Q4705" s="585"/>
      <c r="R4705" s="585"/>
      <c r="S4705" s="814"/>
      <c r="T4705" s="814"/>
      <c r="U4705" s="814"/>
      <c r="V4705" s="814"/>
    </row>
    <row r="4706" spans="1:22" ht="15.75" hidden="1" customHeight="1" thickBot="1" x14ac:dyDescent="0.25">
      <c r="A4706" s="580" t="str">
        <f t="shared" si="364"/>
        <v/>
      </c>
      <c r="B4706" s="814"/>
      <c r="C4706" s="814"/>
      <c r="D4706" s="814"/>
      <c r="E4706" s="814"/>
      <c r="F4706" s="814"/>
      <c r="G4706" s="814"/>
      <c r="H4706" s="814"/>
      <c r="I4706" s="814"/>
      <c r="J4706" s="814"/>
      <c r="K4706" s="814"/>
      <c r="L4706" s="814"/>
      <c r="M4706" s="814"/>
      <c r="N4706" s="814"/>
      <c r="O4706" s="579">
        <f t="shared" si="362"/>
        <v>0</v>
      </c>
      <c r="P4706" s="585" t="e">
        <f t="shared" si="363"/>
        <v>#N/A</v>
      </c>
      <c r="Q4706" s="585"/>
      <c r="R4706" s="585"/>
      <c r="S4706" s="814"/>
      <c r="T4706" s="814"/>
      <c r="U4706" s="814"/>
      <c r="V4706" s="814"/>
    </row>
    <row r="4707" spans="1:22" ht="15.75" hidden="1" customHeight="1" thickBot="1" x14ac:dyDescent="0.25">
      <c r="A4707" s="580" t="str">
        <f t="shared" si="364"/>
        <v/>
      </c>
      <c r="B4707" s="814"/>
      <c r="C4707" s="814"/>
      <c r="D4707" s="814"/>
      <c r="E4707" s="814"/>
      <c r="F4707" s="814"/>
      <c r="G4707" s="814"/>
      <c r="H4707" s="814"/>
      <c r="I4707" s="814"/>
      <c r="J4707" s="814"/>
      <c r="K4707" s="814"/>
      <c r="L4707" s="814"/>
      <c r="M4707" s="814"/>
      <c r="N4707" s="814"/>
      <c r="O4707" s="579">
        <f t="shared" si="362"/>
        <v>0</v>
      </c>
      <c r="P4707" s="585" t="e">
        <f t="shared" si="363"/>
        <v>#N/A</v>
      </c>
      <c r="Q4707" s="585"/>
      <c r="R4707" s="585"/>
      <c r="S4707" s="814"/>
      <c r="T4707" s="814"/>
      <c r="U4707" s="814"/>
      <c r="V4707" s="814"/>
    </row>
    <row r="4708" spans="1:22" ht="15.75" hidden="1" customHeight="1" thickBot="1" x14ac:dyDescent="0.25">
      <c r="A4708" s="580" t="str">
        <f t="shared" si="364"/>
        <v/>
      </c>
      <c r="B4708" s="814"/>
      <c r="C4708" s="814"/>
      <c r="D4708" s="814"/>
      <c r="E4708" s="814"/>
      <c r="F4708" s="814"/>
      <c r="G4708" s="814"/>
      <c r="H4708" s="814"/>
      <c r="I4708" s="814"/>
      <c r="J4708" s="814"/>
      <c r="K4708" s="814"/>
      <c r="L4708" s="814"/>
      <c r="M4708" s="814"/>
      <c r="N4708" s="814"/>
      <c r="O4708" s="579">
        <f t="shared" si="362"/>
        <v>0</v>
      </c>
      <c r="P4708" s="585" t="e">
        <f t="shared" si="363"/>
        <v>#N/A</v>
      </c>
      <c r="Q4708" s="585"/>
      <c r="R4708" s="585"/>
      <c r="S4708" s="814"/>
      <c r="T4708" s="814"/>
      <c r="U4708" s="814"/>
      <c r="V4708" s="814"/>
    </row>
    <row r="4709" spans="1:22" ht="15.75" hidden="1" customHeight="1" thickBot="1" x14ac:dyDescent="0.25">
      <c r="A4709" s="580" t="str">
        <f t="shared" si="364"/>
        <v/>
      </c>
      <c r="B4709" s="814"/>
      <c r="C4709" s="814"/>
      <c r="D4709" s="814"/>
      <c r="E4709" s="814"/>
      <c r="F4709" s="814"/>
      <c r="G4709" s="814"/>
      <c r="H4709" s="814"/>
      <c r="I4709" s="814"/>
      <c r="J4709" s="814"/>
      <c r="K4709" s="814"/>
      <c r="L4709" s="814"/>
      <c r="M4709" s="814"/>
      <c r="N4709" s="814"/>
      <c r="O4709" s="579">
        <f t="shared" si="362"/>
        <v>0</v>
      </c>
      <c r="P4709" s="585" t="e">
        <f t="shared" si="363"/>
        <v>#N/A</v>
      </c>
      <c r="Q4709" s="585"/>
      <c r="R4709" s="585"/>
      <c r="S4709" s="814"/>
      <c r="T4709" s="814"/>
      <c r="U4709" s="814"/>
      <c r="V4709" s="814"/>
    </row>
    <row r="4710" spans="1:22" ht="15.75" hidden="1" customHeight="1" thickBot="1" x14ac:dyDescent="0.25">
      <c r="A4710" s="580" t="str">
        <f t="shared" si="364"/>
        <v/>
      </c>
      <c r="B4710" s="814"/>
      <c r="C4710" s="814"/>
      <c r="D4710" s="814"/>
      <c r="E4710" s="814"/>
      <c r="F4710" s="814"/>
      <c r="G4710" s="814"/>
      <c r="H4710" s="814"/>
      <c r="I4710" s="814"/>
      <c r="J4710" s="814"/>
      <c r="K4710" s="814"/>
      <c r="L4710" s="814"/>
      <c r="M4710" s="814"/>
      <c r="N4710" s="814"/>
      <c r="O4710" s="579">
        <f t="shared" si="362"/>
        <v>0</v>
      </c>
      <c r="P4710" s="585" t="e">
        <f t="shared" si="363"/>
        <v>#N/A</v>
      </c>
      <c r="Q4710" s="585"/>
      <c r="R4710" s="585"/>
      <c r="S4710" s="814"/>
      <c r="T4710" s="814"/>
      <c r="U4710" s="814"/>
      <c r="V4710" s="814"/>
    </row>
    <row r="4711" spans="1:22" ht="15.75" hidden="1" customHeight="1" thickBot="1" x14ac:dyDescent="0.25">
      <c r="A4711" s="580" t="str">
        <f t="shared" si="364"/>
        <v/>
      </c>
      <c r="B4711" s="814"/>
      <c r="C4711" s="814"/>
      <c r="D4711" s="814"/>
      <c r="E4711" s="814"/>
      <c r="F4711" s="814"/>
      <c r="G4711" s="814"/>
      <c r="H4711" s="814"/>
      <c r="I4711" s="814"/>
      <c r="J4711" s="814"/>
      <c r="K4711" s="814"/>
      <c r="L4711" s="814"/>
      <c r="M4711" s="814"/>
      <c r="N4711" s="814"/>
      <c r="O4711" s="579">
        <f t="shared" si="362"/>
        <v>0</v>
      </c>
      <c r="P4711" s="585" t="e">
        <f t="shared" si="363"/>
        <v>#N/A</v>
      </c>
      <c r="Q4711" s="585"/>
      <c r="R4711" s="585"/>
      <c r="S4711" s="814"/>
      <c r="T4711" s="814"/>
      <c r="U4711" s="814"/>
      <c r="V4711" s="814"/>
    </row>
    <row r="4712" spans="1:22" ht="15.75" hidden="1" customHeight="1" thickBot="1" x14ac:dyDescent="0.25">
      <c r="A4712" s="580" t="str">
        <f t="shared" si="364"/>
        <v/>
      </c>
      <c r="B4712" s="814"/>
      <c r="C4712" s="814"/>
      <c r="D4712" s="814"/>
      <c r="E4712" s="814"/>
      <c r="F4712" s="814"/>
      <c r="G4712" s="814"/>
      <c r="H4712" s="814"/>
      <c r="I4712" s="814"/>
      <c r="J4712" s="814"/>
      <c r="K4712" s="814"/>
      <c r="L4712" s="814"/>
      <c r="M4712" s="814"/>
      <c r="N4712" s="814"/>
      <c r="O4712" s="579">
        <f t="shared" si="362"/>
        <v>0</v>
      </c>
      <c r="P4712" s="585" t="e">
        <f t="shared" si="363"/>
        <v>#N/A</v>
      </c>
      <c r="Q4712" s="585"/>
      <c r="R4712" s="585"/>
      <c r="S4712" s="814"/>
      <c r="T4712" s="814"/>
      <c r="U4712" s="814"/>
      <c r="V4712" s="814"/>
    </row>
    <row r="4713" spans="1:22" ht="15.75" hidden="1" customHeight="1" thickBot="1" x14ac:dyDescent="0.25">
      <c r="A4713" s="580" t="str">
        <f t="shared" si="364"/>
        <v/>
      </c>
      <c r="B4713" s="814"/>
      <c r="C4713" s="814"/>
      <c r="D4713" s="814"/>
      <c r="E4713" s="814"/>
      <c r="F4713" s="814"/>
      <c r="G4713" s="814"/>
      <c r="H4713" s="814"/>
      <c r="I4713" s="814"/>
      <c r="J4713" s="814"/>
      <c r="K4713" s="814"/>
      <c r="L4713" s="814"/>
      <c r="M4713" s="814"/>
      <c r="N4713" s="814"/>
      <c r="O4713" s="579">
        <f t="shared" si="362"/>
        <v>0</v>
      </c>
      <c r="P4713" s="585" t="e">
        <f t="shared" si="363"/>
        <v>#N/A</v>
      </c>
      <c r="Q4713" s="585"/>
      <c r="R4713" s="585"/>
      <c r="S4713" s="814"/>
      <c r="T4713" s="814"/>
      <c r="U4713" s="814"/>
      <c r="V4713" s="814"/>
    </row>
    <row r="4714" spans="1:22" ht="15.75" hidden="1" customHeight="1" thickBot="1" x14ac:dyDescent="0.25">
      <c r="A4714" s="580" t="str">
        <f t="shared" si="364"/>
        <v/>
      </c>
      <c r="B4714" s="814"/>
      <c r="C4714" s="814"/>
      <c r="D4714" s="814"/>
      <c r="E4714" s="814"/>
      <c r="F4714" s="814"/>
      <c r="G4714" s="814"/>
      <c r="H4714" s="814"/>
      <c r="I4714" s="814"/>
      <c r="J4714" s="814"/>
      <c r="K4714" s="814"/>
      <c r="L4714" s="814"/>
      <c r="M4714" s="814"/>
      <c r="N4714" s="814"/>
      <c r="O4714" s="579">
        <f t="shared" si="362"/>
        <v>0</v>
      </c>
      <c r="P4714" s="585" t="e">
        <f t="shared" si="363"/>
        <v>#N/A</v>
      </c>
      <c r="Q4714" s="585"/>
      <c r="R4714" s="585"/>
      <c r="S4714" s="814"/>
      <c r="T4714" s="814"/>
      <c r="U4714" s="814"/>
      <c r="V4714" s="814"/>
    </row>
    <row r="4715" spans="1:22" ht="15.75" hidden="1" customHeight="1" thickBot="1" x14ac:dyDescent="0.25">
      <c r="A4715" s="580" t="str">
        <f t="shared" si="364"/>
        <v/>
      </c>
      <c r="B4715" s="814"/>
      <c r="C4715" s="814"/>
      <c r="D4715" s="814"/>
      <c r="E4715" s="814"/>
      <c r="F4715" s="814"/>
      <c r="G4715" s="814"/>
      <c r="H4715" s="814"/>
      <c r="I4715" s="814"/>
      <c r="J4715" s="814"/>
      <c r="K4715" s="814"/>
      <c r="L4715" s="814"/>
      <c r="M4715" s="814"/>
      <c r="N4715" s="814"/>
      <c r="O4715" s="579">
        <f t="shared" si="362"/>
        <v>0</v>
      </c>
      <c r="P4715" s="585" t="e">
        <f t="shared" si="363"/>
        <v>#N/A</v>
      </c>
      <c r="Q4715" s="585"/>
      <c r="R4715" s="585"/>
      <c r="S4715" s="814"/>
      <c r="T4715" s="814"/>
      <c r="U4715" s="814"/>
      <c r="V4715" s="814"/>
    </row>
    <row r="4716" spans="1:22" ht="15.75" hidden="1" customHeight="1" thickBot="1" x14ac:dyDescent="0.25">
      <c r="A4716" s="580" t="str">
        <f t="shared" si="364"/>
        <v/>
      </c>
      <c r="B4716" s="814"/>
      <c r="C4716" s="814"/>
      <c r="D4716" s="814"/>
      <c r="E4716" s="814"/>
      <c r="F4716" s="814"/>
      <c r="G4716" s="814"/>
      <c r="H4716" s="814"/>
      <c r="I4716" s="814"/>
      <c r="J4716" s="814"/>
      <c r="K4716" s="814"/>
      <c r="L4716" s="814"/>
      <c r="M4716" s="814"/>
      <c r="N4716" s="814"/>
      <c r="O4716" s="579">
        <f t="shared" si="362"/>
        <v>0</v>
      </c>
      <c r="P4716" s="585" t="e">
        <f t="shared" si="363"/>
        <v>#N/A</v>
      </c>
      <c r="Q4716" s="585"/>
      <c r="R4716" s="585"/>
      <c r="S4716" s="814"/>
      <c r="T4716" s="814"/>
      <c r="U4716" s="814"/>
      <c r="V4716" s="814"/>
    </row>
    <row r="4717" spans="1:22" ht="15.75" hidden="1" customHeight="1" thickBot="1" x14ac:dyDescent="0.25">
      <c r="A4717" s="580" t="str">
        <f t="shared" si="364"/>
        <v/>
      </c>
      <c r="B4717" s="814"/>
      <c r="C4717" s="814"/>
      <c r="D4717" s="814"/>
      <c r="E4717" s="814"/>
      <c r="F4717" s="814"/>
      <c r="G4717" s="814"/>
      <c r="H4717" s="814"/>
      <c r="I4717" s="814"/>
      <c r="J4717" s="814"/>
      <c r="K4717" s="814"/>
      <c r="L4717" s="814"/>
      <c r="M4717" s="814"/>
      <c r="N4717" s="814"/>
      <c r="O4717" s="579">
        <f t="shared" si="362"/>
        <v>0</v>
      </c>
      <c r="P4717" s="585" t="e">
        <f t="shared" si="363"/>
        <v>#N/A</v>
      </c>
      <c r="Q4717" s="585"/>
      <c r="R4717" s="585"/>
      <c r="S4717" s="814"/>
      <c r="T4717" s="814"/>
      <c r="U4717" s="814"/>
      <c r="V4717" s="814"/>
    </row>
    <row r="4718" spans="1:22" ht="15.75" hidden="1" customHeight="1" thickBot="1" x14ac:dyDescent="0.25">
      <c r="A4718" s="580" t="str">
        <f t="shared" si="364"/>
        <v/>
      </c>
      <c r="B4718" s="814"/>
      <c r="C4718" s="814"/>
      <c r="D4718" s="814"/>
      <c r="E4718" s="814"/>
      <c r="F4718" s="814"/>
      <c r="G4718" s="814"/>
      <c r="H4718" s="814"/>
      <c r="I4718" s="814"/>
      <c r="J4718" s="814"/>
      <c r="K4718" s="814"/>
      <c r="L4718" s="814"/>
      <c r="M4718" s="814"/>
      <c r="N4718" s="814"/>
      <c r="O4718" s="579">
        <f t="shared" si="362"/>
        <v>0</v>
      </c>
      <c r="P4718" s="585" t="e">
        <f t="shared" si="363"/>
        <v>#N/A</v>
      </c>
      <c r="Q4718" s="585"/>
      <c r="R4718" s="585"/>
      <c r="S4718" s="814"/>
      <c r="T4718" s="814"/>
      <c r="U4718" s="814"/>
      <c r="V4718" s="814"/>
    </row>
    <row r="4719" spans="1:22" ht="15.75" hidden="1" customHeight="1" thickBot="1" x14ac:dyDescent="0.25">
      <c r="A4719" s="580" t="str">
        <f t="shared" si="364"/>
        <v/>
      </c>
      <c r="B4719" s="814"/>
      <c r="C4719" s="814"/>
      <c r="D4719" s="814"/>
      <c r="E4719" s="814"/>
      <c r="F4719" s="814"/>
      <c r="G4719" s="814"/>
      <c r="H4719" s="814"/>
      <c r="I4719" s="814"/>
      <c r="J4719" s="814"/>
      <c r="K4719" s="814"/>
      <c r="L4719" s="814"/>
      <c r="M4719" s="814"/>
      <c r="N4719" s="814"/>
      <c r="O4719" s="579">
        <f t="shared" si="362"/>
        <v>0</v>
      </c>
      <c r="P4719" s="585" t="e">
        <f t="shared" si="363"/>
        <v>#N/A</v>
      </c>
      <c r="Q4719" s="585"/>
      <c r="R4719" s="585"/>
      <c r="S4719" s="814"/>
      <c r="T4719" s="814"/>
      <c r="U4719" s="814"/>
      <c r="V4719" s="814"/>
    </row>
    <row r="4720" spans="1:22" ht="15.75" hidden="1" customHeight="1" thickBot="1" x14ac:dyDescent="0.25">
      <c r="A4720" s="580" t="str">
        <f t="shared" si="364"/>
        <v/>
      </c>
      <c r="B4720" s="814"/>
      <c r="C4720" s="814"/>
      <c r="D4720" s="814"/>
      <c r="E4720" s="814"/>
      <c r="F4720" s="814"/>
      <c r="G4720" s="814"/>
      <c r="H4720" s="814"/>
      <c r="I4720" s="814"/>
      <c r="J4720" s="814"/>
      <c r="K4720" s="814"/>
      <c r="L4720" s="814"/>
      <c r="M4720" s="814"/>
      <c r="N4720" s="814"/>
      <c r="O4720" s="579">
        <f t="shared" si="362"/>
        <v>0</v>
      </c>
      <c r="P4720" s="585" t="e">
        <f t="shared" si="363"/>
        <v>#N/A</v>
      </c>
      <c r="Q4720" s="585"/>
      <c r="R4720" s="585"/>
      <c r="S4720" s="814"/>
      <c r="T4720" s="814"/>
      <c r="U4720" s="814"/>
      <c r="V4720" s="814"/>
    </row>
    <row r="4721" spans="1:22" ht="15.75" hidden="1" customHeight="1" thickBot="1" x14ac:dyDescent="0.25">
      <c r="A4721" s="580" t="str">
        <f t="shared" si="364"/>
        <v/>
      </c>
      <c r="B4721" s="814"/>
      <c r="C4721" s="814"/>
      <c r="D4721" s="814"/>
      <c r="E4721" s="814"/>
      <c r="F4721" s="814"/>
      <c r="G4721" s="814"/>
      <c r="H4721" s="814"/>
      <c r="I4721" s="814"/>
      <c r="J4721" s="814"/>
      <c r="K4721" s="814"/>
      <c r="L4721" s="814"/>
      <c r="M4721" s="814"/>
      <c r="N4721" s="814"/>
      <c r="O4721" s="579">
        <f t="shared" si="362"/>
        <v>0</v>
      </c>
      <c r="P4721" s="585" t="e">
        <f t="shared" si="363"/>
        <v>#N/A</v>
      </c>
      <c r="Q4721" s="585"/>
      <c r="R4721" s="585"/>
      <c r="S4721" s="814"/>
      <c r="T4721" s="814"/>
      <c r="U4721" s="814"/>
      <c r="V4721" s="814"/>
    </row>
    <row r="4722" spans="1:22" ht="15.75" hidden="1" customHeight="1" thickBot="1" x14ac:dyDescent="0.25">
      <c r="A4722" s="580" t="str">
        <f t="shared" si="364"/>
        <v/>
      </c>
      <c r="B4722" s="814"/>
      <c r="C4722" s="814"/>
      <c r="D4722" s="814"/>
      <c r="E4722" s="814"/>
      <c r="F4722" s="814"/>
      <c r="G4722" s="814"/>
      <c r="H4722" s="814"/>
      <c r="I4722" s="814"/>
      <c r="J4722" s="814"/>
      <c r="K4722" s="814"/>
      <c r="L4722" s="814"/>
      <c r="M4722" s="814"/>
      <c r="N4722" s="814"/>
      <c r="O4722" s="579">
        <f t="shared" si="362"/>
        <v>0</v>
      </c>
      <c r="P4722" s="585" t="e">
        <f t="shared" si="363"/>
        <v>#N/A</v>
      </c>
      <c r="Q4722" s="585"/>
      <c r="R4722" s="585"/>
      <c r="S4722" s="814"/>
      <c r="T4722" s="814"/>
      <c r="U4722" s="814"/>
      <c r="V4722" s="814"/>
    </row>
    <row r="4723" spans="1:22" ht="15.75" hidden="1" customHeight="1" thickBot="1" x14ac:dyDescent="0.25">
      <c r="A4723" s="580" t="str">
        <f t="shared" si="364"/>
        <v/>
      </c>
      <c r="B4723" s="814"/>
      <c r="C4723" s="814"/>
      <c r="D4723" s="814"/>
      <c r="E4723" s="814"/>
      <c r="F4723" s="814"/>
      <c r="G4723" s="814"/>
      <c r="H4723" s="814"/>
      <c r="I4723" s="814"/>
      <c r="J4723" s="814"/>
      <c r="K4723" s="814"/>
      <c r="L4723" s="814"/>
      <c r="M4723" s="814"/>
      <c r="N4723" s="814"/>
      <c r="O4723" s="579">
        <f t="shared" ref="O4723:O4786" si="365">ROUNDUP(IF(N4723="PENDANT",(VLOOKUP(L4723,$E$2:$I$9,5,FALSE)*M4723)),0)</f>
        <v>0</v>
      </c>
      <c r="P4723" s="585" t="e">
        <f t="shared" ref="P4723:P4786" si="366">ROUNDUP(VLOOKUP(L4723,$E$2:$I$9,5,FALSE)*M4723,0)</f>
        <v>#N/A</v>
      </c>
      <c r="Q4723" s="585"/>
      <c r="R4723" s="585"/>
      <c r="S4723" s="814"/>
      <c r="T4723" s="814"/>
      <c r="U4723" s="814"/>
      <c r="V4723" s="814"/>
    </row>
    <row r="4724" spans="1:22" ht="15.75" hidden="1" customHeight="1" thickBot="1" x14ac:dyDescent="0.25">
      <c r="A4724" s="580" t="str">
        <f t="shared" si="364"/>
        <v/>
      </c>
      <c r="B4724" s="814"/>
      <c r="C4724" s="814"/>
      <c r="D4724" s="814"/>
      <c r="E4724" s="814"/>
      <c r="F4724" s="814"/>
      <c r="G4724" s="814"/>
      <c r="H4724" s="814"/>
      <c r="I4724" s="814"/>
      <c r="J4724" s="814"/>
      <c r="K4724" s="814"/>
      <c r="L4724" s="814"/>
      <c r="M4724" s="814"/>
      <c r="N4724" s="814"/>
      <c r="O4724" s="579">
        <f t="shared" si="365"/>
        <v>0</v>
      </c>
      <c r="P4724" s="585" t="e">
        <f t="shared" si="366"/>
        <v>#N/A</v>
      </c>
      <c r="Q4724" s="585"/>
      <c r="R4724" s="585"/>
      <c r="S4724" s="814"/>
      <c r="T4724" s="814"/>
      <c r="U4724" s="814"/>
      <c r="V4724" s="814"/>
    </row>
    <row r="4725" spans="1:22" ht="15.75" hidden="1" customHeight="1" thickBot="1" x14ac:dyDescent="0.25">
      <c r="A4725" s="580" t="str">
        <f t="shared" si="364"/>
        <v/>
      </c>
      <c r="B4725" s="814"/>
      <c r="C4725" s="814"/>
      <c r="D4725" s="814"/>
      <c r="E4725" s="814"/>
      <c r="F4725" s="814"/>
      <c r="G4725" s="814"/>
      <c r="H4725" s="814"/>
      <c r="I4725" s="814"/>
      <c r="J4725" s="814"/>
      <c r="K4725" s="814"/>
      <c r="L4725" s="814"/>
      <c r="M4725" s="814"/>
      <c r="N4725" s="814"/>
      <c r="O4725" s="579">
        <f t="shared" si="365"/>
        <v>0</v>
      </c>
      <c r="P4725" s="585" t="e">
        <f t="shared" si="366"/>
        <v>#N/A</v>
      </c>
      <c r="Q4725" s="585"/>
      <c r="R4725" s="585"/>
      <c r="S4725" s="814"/>
      <c r="T4725" s="814"/>
      <c r="U4725" s="814"/>
      <c r="V4725" s="814"/>
    </row>
    <row r="4726" spans="1:22" ht="15.75" hidden="1" customHeight="1" thickBot="1" x14ac:dyDescent="0.25">
      <c r="A4726" s="580" t="str">
        <f t="shared" si="364"/>
        <v/>
      </c>
      <c r="B4726" s="814"/>
      <c r="C4726" s="814"/>
      <c r="D4726" s="814"/>
      <c r="E4726" s="814"/>
      <c r="F4726" s="814"/>
      <c r="G4726" s="814"/>
      <c r="H4726" s="814"/>
      <c r="I4726" s="814"/>
      <c r="J4726" s="814"/>
      <c r="K4726" s="814"/>
      <c r="L4726" s="814"/>
      <c r="M4726" s="814"/>
      <c r="N4726" s="814"/>
      <c r="O4726" s="579">
        <f t="shared" si="365"/>
        <v>0</v>
      </c>
      <c r="P4726" s="585" t="e">
        <f t="shared" si="366"/>
        <v>#N/A</v>
      </c>
      <c r="Q4726" s="585"/>
      <c r="R4726" s="585"/>
      <c r="S4726" s="814"/>
      <c r="T4726" s="814"/>
      <c r="U4726" s="814"/>
      <c r="V4726" s="814"/>
    </row>
    <row r="4727" spans="1:22" ht="15.75" hidden="1" customHeight="1" thickBot="1" x14ac:dyDescent="0.25">
      <c r="A4727" s="580" t="str">
        <f t="shared" si="364"/>
        <v/>
      </c>
      <c r="B4727" s="814"/>
      <c r="C4727" s="814"/>
      <c r="D4727" s="814"/>
      <c r="E4727" s="814"/>
      <c r="F4727" s="814"/>
      <c r="G4727" s="814"/>
      <c r="H4727" s="814"/>
      <c r="I4727" s="814"/>
      <c r="J4727" s="814"/>
      <c r="K4727" s="814"/>
      <c r="L4727" s="814"/>
      <c r="M4727" s="814"/>
      <c r="N4727" s="814"/>
      <c r="O4727" s="579">
        <f t="shared" si="365"/>
        <v>0</v>
      </c>
      <c r="P4727" s="585" t="e">
        <f t="shared" si="366"/>
        <v>#N/A</v>
      </c>
      <c r="Q4727" s="585"/>
      <c r="R4727" s="585"/>
      <c r="S4727" s="814"/>
      <c r="T4727" s="814"/>
      <c r="U4727" s="814"/>
      <c r="V4727" s="814"/>
    </row>
    <row r="4728" spans="1:22" ht="15.75" hidden="1" customHeight="1" thickBot="1" x14ac:dyDescent="0.25">
      <c r="A4728" s="580" t="str">
        <f t="shared" si="364"/>
        <v/>
      </c>
      <c r="B4728" s="814"/>
      <c r="C4728" s="814"/>
      <c r="D4728" s="814"/>
      <c r="E4728" s="814"/>
      <c r="F4728" s="814"/>
      <c r="G4728" s="814"/>
      <c r="H4728" s="814"/>
      <c r="I4728" s="814"/>
      <c r="J4728" s="814"/>
      <c r="K4728" s="814"/>
      <c r="L4728" s="814"/>
      <c r="M4728" s="814"/>
      <c r="N4728" s="814"/>
      <c r="O4728" s="579">
        <f t="shared" si="365"/>
        <v>0</v>
      </c>
      <c r="P4728" s="585" t="e">
        <f t="shared" si="366"/>
        <v>#N/A</v>
      </c>
      <c r="Q4728" s="585"/>
      <c r="R4728" s="585"/>
      <c r="S4728" s="814"/>
      <c r="T4728" s="814"/>
      <c r="U4728" s="814"/>
      <c r="V4728" s="814"/>
    </row>
    <row r="4729" spans="1:22" ht="15.75" hidden="1" customHeight="1" thickBot="1" x14ac:dyDescent="0.25">
      <c r="A4729" s="580" t="str">
        <f t="shared" si="364"/>
        <v/>
      </c>
      <c r="B4729" s="814"/>
      <c r="C4729" s="814"/>
      <c r="D4729" s="814"/>
      <c r="E4729" s="814"/>
      <c r="F4729" s="814"/>
      <c r="G4729" s="814"/>
      <c r="H4729" s="814"/>
      <c r="I4729" s="814"/>
      <c r="J4729" s="814"/>
      <c r="K4729" s="814"/>
      <c r="L4729" s="814"/>
      <c r="M4729" s="814"/>
      <c r="N4729" s="814"/>
      <c r="O4729" s="579">
        <f t="shared" si="365"/>
        <v>0</v>
      </c>
      <c r="P4729" s="585" t="e">
        <f t="shared" si="366"/>
        <v>#N/A</v>
      </c>
      <c r="Q4729" s="585"/>
      <c r="R4729" s="585"/>
      <c r="S4729" s="814"/>
      <c r="T4729" s="814"/>
      <c r="U4729" s="814"/>
      <c r="V4729" s="814"/>
    </row>
    <row r="4730" spans="1:22" ht="15.75" hidden="1" customHeight="1" thickBot="1" x14ac:dyDescent="0.25">
      <c r="A4730" s="580" t="str">
        <f t="shared" ref="A4730:A4793" si="367">CONCATENATE(C4730,G4730)</f>
        <v/>
      </c>
      <c r="B4730" s="814"/>
      <c r="C4730" s="814"/>
      <c r="D4730" s="814"/>
      <c r="E4730" s="814"/>
      <c r="F4730" s="814"/>
      <c r="G4730" s="814"/>
      <c r="H4730" s="814"/>
      <c r="I4730" s="814"/>
      <c r="J4730" s="814"/>
      <c r="K4730" s="814"/>
      <c r="L4730" s="814"/>
      <c r="M4730" s="814"/>
      <c r="N4730" s="814"/>
      <c r="O4730" s="579">
        <f t="shared" si="365"/>
        <v>0</v>
      </c>
      <c r="P4730" s="585" t="e">
        <f t="shared" si="366"/>
        <v>#N/A</v>
      </c>
      <c r="Q4730" s="585"/>
      <c r="R4730" s="585"/>
      <c r="S4730" s="814"/>
      <c r="T4730" s="814"/>
      <c r="U4730" s="814"/>
      <c r="V4730" s="814"/>
    </row>
    <row r="4731" spans="1:22" ht="15.75" hidden="1" customHeight="1" thickBot="1" x14ac:dyDescent="0.25">
      <c r="A4731" s="580" t="str">
        <f t="shared" si="367"/>
        <v/>
      </c>
      <c r="B4731" s="814"/>
      <c r="C4731" s="814"/>
      <c r="D4731" s="814"/>
      <c r="E4731" s="814"/>
      <c r="F4731" s="814"/>
      <c r="G4731" s="814"/>
      <c r="H4731" s="814"/>
      <c r="I4731" s="814"/>
      <c r="J4731" s="814"/>
      <c r="K4731" s="814"/>
      <c r="L4731" s="814"/>
      <c r="M4731" s="814"/>
      <c r="N4731" s="814"/>
      <c r="O4731" s="579">
        <f t="shared" si="365"/>
        <v>0</v>
      </c>
      <c r="P4731" s="585" t="e">
        <f t="shared" si="366"/>
        <v>#N/A</v>
      </c>
      <c r="Q4731" s="585"/>
      <c r="R4731" s="585"/>
      <c r="S4731" s="814"/>
      <c r="T4731" s="814"/>
      <c r="U4731" s="814"/>
      <c r="V4731" s="814"/>
    </row>
    <row r="4732" spans="1:22" ht="15.75" hidden="1" customHeight="1" thickBot="1" x14ac:dyDescent="0.25">
      <c r="A4732" s="580" t="str">
        <f t="shared" si="367"/>
        <v/>
      </c>
      <c r="B4732" s="814"/>
      <c r="C4732" s="814"/>
      <c r="D4732" s="814"/>
      <c r="E4732" s="814"/>
      <c r="F4732" s="814"/>
      <c r="G4732" s="814"/>
      <c r="H4732" s="814"/>
      <c r="I4732" s="814"/>
      <c r="J4732" s="814"/>
      <c r="K4732" s="814"/>
      <c r="L4732" s="814"/>
      <c r="M4732" s="814"/>
      <c r="N4732" s="814"/>
      <c r="O4732" s="579">
        <f t="shared" si="365"/>
        <v>0</v>
      </c>
      <c r="P4732" s="585" t="e">
        <f t="shared" si="366"/>
        <v>#N/A</v>
      </c>
      <c r="Q4732" s="585"/>
      <c r="R4732" s="585"/>
      <c r="S4732" s="814"/>
      <c r="T4732" s="814"/>
      <c r="U4732" s="814"/>
      <c r="V4732" s="814"/>
    </row>
    <row r="4733" spans="1:22" ht="15.75" hidden="1" customHeight="1" thickBot="1" x14ac:dyDescent="0.25">
      <c r="A4733" s="580" t="str">
        <f t="shared" si="367"/>
        <v/>
      </c>
      <c r="B4733" s="814"/>
      <c r="C4733" s="814"/>
      <c r="D4733" s="814"/>
      <c r="E4733" s="814"/>
      <c r="F4733" s="814"/>
      <c r="G4733" s="814"/>
      <c r="H4733" s="814"/>
      <c r="I4733" s="814"/>
      <c r="J4733" s="814"/>
      <c r="K4733" s="814"/>
      <c r="L4733" s="814"/>
      <c r="M4733" s="814"/>
      <c r="N4733" s="814"/>
      <c r="O4733" s="579">
        <f t="shared" si="365"/>
        <v>0</v>
      </c>
      <c r="P4733" s="585" t="e">
        <f t="shared" si="366"/>
        <v>#N/A</v>
      </c>
      <c r="Q4733" s="585"/>
      <c r="R4733" s="585"/>
      <c r="S4733" s="814"/>
      <c r="T4733" s="814"/>
      <c r="U4733" s="814"/>
      <c r="V4733" s="814"/>
    </row>
    <row r="4734" spans="1:22" ht="15.75" hidden="1" customHeight="1" thickBot="1" x14ac:dyDescent="0.25">
      <c r="A4734" s="580" t="str">
        <f t="shared" si="367"/>
        <v/>
      </c>
      <c r="B4734" s="814"/>
      <c r="C4734" s="814"/>
      <c r="D4734" s="814"/>
      <c r="E4734" s="814"/>
      <c r="F4734" s="814"/>
      <c r="G4734" s="814"/>
      <c r="H4734" s="814"/>
      <c r="I4734" s="814"/>
      <c r="J4734" s="814"/>
      <c r="K4734" s="814"/>
      <c r="L4734" s="814"/>
      <c r="M4734" s="814"/>
      <c r="N4734" s="814"/>
      <c r="O4734" s="579">
        <f t="shared" si="365"/>
        <v>0</v>
      </c>
      <c r="P4734" s="585" t="e">
        <f t="shared" si="366"/>
        <v>#N/A</v>
      </c>
      <c r="Q4734" s="585"/>
      <c r="R4734" s="585"/>
      <c r="S4734" s="814"/>
      <c r="T4734" s="814"/>
      <c r="U4734" s="814"/>
      <c r="V4734" s="814"/>
    </row>
    <row r="4735" spans="1:22" ht="15.75" hidden="1" customHeight="1" thickBot="1" x14ac:dyDescent="0.25">
      <c r="A4735" s="580" t="str">
        <f t="shared" si="367"/>
        <v/>
      </c>
      <c r="B4735" s="814"/>
      <c r="C4735" s="814"/>
      <c r="D4735" s="814"/>
      <c r="E4735" s="814"/>
      <c r="F4735" s="814"/>
      <c r="G4735" s="814"/>
      <c r="H4735" s="814"/>
      <c r="I4735" s="814"/>
      <c r="J4735" s="814"/>
      <c r="K4735" s="814"/>
      <c r="L4735" s="814"/>
      <c r="M4735" s="814"/>
      <c r="N4735" s="814"/>
      <c r="O4735" s="579">
        <f t="shared" si="365"/>
        <v>0</v>
      </c>
      <c r="P4735" s="585" t="e">
        <f t="shared" si="366"/>
        <v>#N/A</v>
      </c>
      <c r="Q4735" s="585"/>
      <c r="R4735" s="585"/>
      <c r="S4735" s="814"/>
      <c r="T4735" s="814"/>
      <c r="U4735" s="814"/>
      <c r="V4735" s="814"/>
    </row>
    <row r="4736" spans="1:22" ht="15.75" hidden="1" customHeight="1" thickBot="1" x14ac:dyDescent="0.25">
      <c r="A4736" s="580" t="str">
        <f t="shared" si="367"/>
        <v/>
      </c>
      <c r="B4736" s="814"/>
      <c r="C4736" s="814"/>
      <c r="D4736" s="814"/>
      <c r="E4736" s="814"/>
      <c r="F4736" s="814"/>
      <c r="G4736" s="814"/>
      <c r="H4736" s="814"/>
      <c r="I4736" s="814"/>
      <c r="J4736" s="814"/>
      <c r="K4736" s="814"/>
      <c r="L4736" s="814"/>
      <c r="M4736" s="814"/>
      <c r="N4736" s="814"/>
      <c r="O4736" s="579">
        <f t="shared" si="365"/>
        <v>0</v>
      </c>
      <c r="P4736" s="585" t="e">
        <f t="shared" si="366"/>
        <v>#N/A</v>
      </c>
      <c r="Q4736" s="585"/>
      <c r="R4736" s="585"/>
      <c r="S4736" s="814"/>
      <c r="T4736" s="814"/>
      <c r="U4736" s="814"/>
      <c r="V4736" s="814"/>
    </row>
    <row r="4737" spans="1:22" ht="15.75" hidden="1" customHeight="1" thickBot="1" x14ac:dyDescent="0.25">
      <c r="A4737" s="580" t="str">
        <f t="shared" si="367"/>
        <v/>
      </c>
      <c r="B4737" s="814"/>
      <c r="C4737" s="814"/>
      <c r="D4737" s="814"/>
      <c r="E4737" s="814"/>
      <c r="F4737" s="814"/>
      <c r="G4737" s="814"/>
      <c r="H4737" s="814"/>
      <c r="I4737" s="814"/>
      <c r="J4737" s="814"/>
      <c r="K4737" s="814"/>
      <c r="L4737" s="814"/>
      <c r="M4737" s="814"/>
      <c r="N4737" s="814"/>
      <c r="O4737" s="579">
        <f t="shared" si="365"/>
        <v>0</v>
      </c>
      <c r="P4737" s="585" t="e">
        <f t="shared" si="366"/>
        <v>#N/A</v>
      </c>
      <c r="Q4737" s="585"/>
      <c r="R4737" s="585"/>
      <c r="S4737" s="814"/>
      <c r="T4737" s="814"/>
      <c r="U4737" s="814"/>
      <c r="V4737" s="814"/>
    </row>
    <row r="4738" spans="1:22" ht="15.75" hidden="1" customHeight="1" thickBot="1" x14ac:dyDescent="0.25">
      <c r="A4738" s="580" t="str">
        <f t="shared" si="367"/>
        <v/>
      </c>
      <c r="B4738" s="814"/>
      <c r="C4738" s="814"/>
      <c r="D4738" s="814"/>
      <c r="E4738" s="814"/>
      <c r="F4738" s="814"/>
      <c r="G4738" s="814"/>
      <c r="H4738" s="814"/>
      <c r="I4738" s="814"/>
      <c r="J4738" s="814"/>
      <c r="K4738" s="814"/>
      <c r="L4738" s="814"/>
      <c r="M4738" s="814"/>
      <c r="N4738" s="814"/>
      <c r="O4738" s="579">
        <f t="shared" si="365"/>
        <v>0</v>
      </c>
      <c r="P4738" s="585" t="e">
        <f t="shared" si="366"/>
        <v>#N/A</v>
      </c>
      <c r="Q4738" s="585"/>
      <c r="R4738" s="585"/>
      <c r="S4738" s="814"/>
      <c r="T4738" s="814"/>
      <c r="U4738" s="814"/>
      <c r="V4738" s="814"/>
    </row>
    <row r="4739" spans="1:22" ht="15.75" hidden="1" customHeight="1" thickBot="1" x14ac:dyDescent="0.25">
      <c r="A4739" s="580" t="str">
        <f t="shared" si="367"/>
        <v/>
      </c>
      <c r="B4739" s="814"/>
      <c r="C4739" s="814"/>
      <c r="D4739" s="814"/>
      <c r="E4739" s="814"/>
      <c r="F4739" s="814"/>
      <c r="G4739" s="814"/>
      <c r="H4739" s="814"/>
      <c r="I4739" s="814"/>
      <c r="J4739" s="814"/>
      <c r="K4739" s="814"/>
      <c r="L4739" s="814"/>
      <c r="M4739" s="814"/>
      <c r="N4739" s="814"/>
      <c r="O4739" s="579">
        <f t="shared" si="365"/>
        <v>0</v>
      </c>
      <c r="P4739" s="585" t="e">
        <f t="shared" si="366"/>
        <v>#N/A</v>
      </c>
      <c r="Q4739" s="585"/>
      <c r="R4739" s="585"/>
      <c r="S4739" s="814"/>
      <c r="T4739" s="814"/>
      <c r="U4739" s="814"/>
      <c r="V4739" s="814"/>
    </row>
    <row r="4740" spans="1:22" ht="15.75" hidden="1" customHeight="1" thickBot="1" x14ac:dyDescent="0.25">
      <c r="A4740" s="580" t="str">
        <f t="shared" si="367"/>
        <v/>
      </c>
      <c r="B4740" s="814"/>
      <c r="C4740" s="814"/>
      <c r="D4740" s="814"/>
      <c r="E4740" s="814"/>
      <c r="F4740" s="814"/>
      <c r="G4740" s="814"/>
      <c r="H4740" s="814"/>
      <c r="I4740" s="814"/>
      <c r="J4740" s="814"/>
      <c r="K4740" s="814"/>
      <c r="L4740" s="814"/>
      <c r="M4740" s="814"/>
      <c r="N4740" s="814"/>
      <c r="O4740" s="579">
        <f t="shared" si="365"/>
        <v>0</v>
      </c>
      <c r="P4740" s="585" t="e">
        <f t="shared" si="366"/>
        <v>#N/A</v>
      </c>
      <c r="Q4740" s="585"/>
      <c r="R4740" s="585"/>
      <c r="S4740" s="814"/>
      <c r="T4740" s="814"/>
      <c r="U4740" s="814"/>
      <c r="V4740" s="814"/>
    </row>
    <row r="4741" spans="1:22" ht="15.75" hidden="1" customHeight="1" thickBot="1" x14ac:dyDescent="0.25">
      <c r="A4741" s="580" t="str">
        <f t="shared" si="367"/>
        <v/>
      </c>
      <c r="B4741" s="814"/>
      <c r="C4741" s="814"/>
      <c r="D4741" s="814"/>
      <c r="E4741" s="814"/>
      <c r="F4741" s="814"/>
      <c r="G4741" s="814"/>
      <c r="H4741" s="814"/>
      <c r="I4741" s="814"/>
      <c r="J4741" s="814"/>
      <c r="K4741" s="814"/>
      <c r="L4741" s="814"/>
      <c r="M4741" s="814"/>
      <c r="N4741" s="814"/>
      <c r="O4741" s="579">
        <f t="shared" si="365"/>
        <v>0</v>
      </c>
      <c r="P4741" s="585" t="e">
        <f t="shared" si="366"/>
        <v>#N/A</v>
      </c>
      <c r="Q4741" s="585"/>
      <c r="R4741" s="585"/>
      <c r="S4741" s="814"/>
      <c r="T4741" s="814"/>
      <c r="U4741" s="814"/>
      <c r="V4741" s="814"/>
    </row>
    <row r="4742" spans="1:22" ht="15.75" hidden="1" customHeight="1" thickBot="1" x14ac:dyDescent="0.25">
      <c r="A4742" s="580" t="str">
        <f t="shared" si="367"/>
        <v/>
      </c>
      <c r="B4742" s="814"/>
      <c r="C4742" s="814"/>
      <c r="D4742" s="814"/>
      <c r="E4742" s="814"/>
      <c r="F4742" s="814"/>
      <c r="G4742" s="814"/>
      <c r="H4742" s="814"/>
      <c r="I4742" s="814"/>
      <c r="J4742" s="814"/>
      <c r="K4742" s="814"/>
      <c r="L4742" s="814"/>
      <c r="M4742" s="814"/>
      <c r="N4742" s="814"/>
      <c r="O4742" s="579">
        <f t="shared" si="365"/>
        <v>0</v>
      </c>
      <c r="P4742" s="585" t="e">
        <f t="shared" si="366"/>
        <v>#N/A</v>
      </c>
      <c r="Q4742" s="585"/>
      <c r="R4742" s="585"/>
      <c r="S4742" s="814"/>
      <c r="T4742" s="814"/>
      <c r="U4742" s="814"/>
      <c r="V4742" s="814"/>
    </row>
    <row r="4743" spans="1:22" ht="15.75" hidden="1" customHeight="1" thickBot="1" x14ac:dyDescent="0.25">
      <c r="A4743" s="580" t="str">
        <f t="shared" si="367"/>
        <v/>
      </c>
      <c r="B4743" s="814"/>
      <c r="C4743" s="814"/>
      <c r="D4743" s="814"/>
      <c r="E4743" s="814"/>
      <c r="F4743" s="814"/>
      <c r="G4743" s="814"/>
      <c r="H4743" s="814"/>
      <c r="I4743" s="814"/>
      <c r="J4743" s="814"/>
      <c r="K4743" s="814"/>
      <c r="L4743" s="814"/>
      <c r="M4743" s="814"/>
      <c r="N4743" s="814"/>
      <c r="O4743" s="579">
        <f t="shared" si="365"/>
        <v>0</v>
      </c>
      <c r="P4743" s="585" t="e">
        <f t="shared" si="366"/>
        <v>#N/A</v>
      </c>
      <c r="Q4743" s="585"/>
      <c r="R4743" s="585"/>
      <c r="S4743" s="814"/>
      <c r="T4743" s="814"/>
      <c r="U4743" s="814"/>
      <c r="V4743" s="814"/>
    </row>
    <row r="4744" spans="1:22" ht="15.75" hidden="1" customHeight="1" thickBot="1" x14ac:dyDescent="0.25">
      <c r="A4744" s="580" t="str">
        <f t="shared" si="367"/>
        <v/>
      </c>
      <c r="B4744" s="814"/>
      <c r="C4744" s="814"/>
      <c r="D4744" s="814"/>
      <c r="E4744" s="814"/>
      <c r="F4744" s="814"/>
      <c r="G4744" s="814"/>
      <c r="H4744" s="814"/>
      <c r="I4744" s="814"/>
      <c r="J4744" s="814"/>
      <c r="K4744" s="814"/>
      <c r="L4744" s="814"/>
      <c r="M4744" s="814"/>
      <c r="N4744" s="814"/>
      <c r="O4744" s="579">
        <f t="shared" si="365"/>
        <v>0</v>
      </c>
      <c r="P4744" s="585" t="e">
        <f t="shared" si="366"/>
        <v>#N/A</v>
      </c>
      <c r="Q4744" s="585"/>
      <c r="R4744" s="585"/>
      <c r="S4744" s="814"/>
      <c r="T4744" s="814"/>
      <c r="U4744" s="814"/>
      <c r="V4744" s="814"/>
    </row>
    <row r="4745" spans="1:22" ht="15.75" hidden="1" customHeight="1" thickBot="1" x14ac:dyDescent="0.25">
      <c r="A4745" s="580" t="str">
        <f t="shared" si="367"/>
        <v/>
      </c>
      <c r="B4745" s="814"/>
      <c r="C4745" s="814"/>
      <c r="D4745" s="814"/>
      <c r="E4745" s="814"/>
      <c r="F4745" s="814"/>
      <c r="G4745" s="814"/>
      <c r="H4745" s="814"/>
      <c r="I4745" s="814"/>
      <c r="J4745" s="814"/>
      <c r="K4745" s="814"/>
      <c r="L4745" s="814"/>
      <c r="M4745" s="814"/>
      <c r="N4745" s="814"/>
      <c r="O4745" s="579">
        <f t="shared" si="365"/>
        <v>0</v>
      </c>
      <c r="P4745" s="585" t="e">
        <f t="shared" si="366"/>
        <v>#N/A</v>
      </c>
      <c r="Q4745" s="585"/>
      <c r="R4745" s="585"/>
      <c r="S4745" s="814"/>
      <c r="T4745" s="814"/>
      <c r="U4745" s="814"/>
      <c r="V4745" s="814"/>
    </row>
    <row r="4746" spans="1:22" ht="15.75" hidden="1" customHeight="1" thickBot="1" x14ac:dyDescent="0.25">
      <c r="A4746" s="580" t="str">
        <f t="shared" si="367"/>
        <v/>
      </c>
      <c r="B4746" s="814"/>
      <c r="C4746" s="814"/>
      <c r="D4746" s="814"/>
      <c r="E4746" s="814"/>
      <c r="F4746" s="814"/>
      <c r="G4746" s="814"/>
      <c r="H4746" s="814"/>
      <c r="I4746" s="814"/>
      <c r="J4746" s="814"/>
      <c r="K4746" s="814"/>
      <c r="L4746" s="814"/>
      <c r="M4746" s="814"/>
      <c r="N4746" s="814"/>
      <c r="O4746" s="579">
        <f t="shared" si="365"/>
        <v>0</v>
      </c>
      <c r="P4746" s="585" t="e">
        <f t="shared" si="366"/>
        <v>#N/A</v>
      </c>
      <c r="Q4746" s="585"/>
      <c r="R4746" s="585"/>
      <c r="S4746" s="814"/>
      <c r="T4746" s="814"/>
      <c r="U4746" s="814"/>
      <c r="V4746" s="814"/>
    </row>
    <row r="4747" spans="1:22" ht="15.75" hidden="1" customHeight="1" thickBot="1" x14ac:dyDescent="0.25">
      <c r="A4747" s="580" t="str">
        <f t="shared" si="367"/>
        <v/>
      </c>
      <c r="B4747" s="814"/>
      <c r="C4747" s="814"/>
      <c r="D4747" s="814"/>
      <c r="E4747" s="814"/>
      <c r="F4747" s="814"/>
      <c r="G4747" s="814"/>
      <c r="H4747" s="814"/>
      <c r="I4747" s="814"/>
      <c r="J4747" s="814"/>
      <c r="K4747" s="814"/>
      <c r="L4747" s="814"/>
      <c r="M4747" s="814"/>
      <c r="N4747" s="814"/>
      <c r="O4747" s="579">
        <f t="shared" si="365"/>
        <v>0</v>
      </c>
      <c r="P4747" s="585" t="e">
        <f t="shared" si="366"/>
        <v>#N/A</v>
      </c>
      <c r="Q4747" s="585"/>
      <c r="R4747" s="585"/>
      <c r="S4747" s="814"/>
      <c r="T4747" s="814"/>
      <c r="U4747" s="814"/>
      <c r="V4747" s="814"/>
    </row>
    <row r="4748" spans="1:22" ht="15.75" hidden="1" customHeight="1" thickBot="1" x14ac:dyDescent="0.25">
      <c r="A4748" s="580" t="str">
        <f t="shared" si="367"/>
        <v/>
      </c>
      <c r="B4748" s="814"/>
      <c r="C4748" s="814"/>
      <c r="D4748" s="814"/>
      <c r="E4748" s="814"/>
      <c r="F4748" s="814"/>
      <c r="G4748" s="814"/>
      <c r="H4748" s="814"/>
      <c r="I4748" s="814"/>
      <c r="J4748" s="814"/>
      <c r="K4748" s="814"/>
      <c r="L4748" s="814"/>
      <c r="M4748" s="814"/>
      <c r="N4748" s="814"/>
      <c r="O4748" s="579">
        <f t="shared" si="365"/>
        <v>0</v>
      </c>
      <c r="P4748" s="585" t="e">
        <f t="shared" si="366"/>
        <v>#N/A</v>
      </c>
      <c r="Q4748" s="585"/>
      <c r="R4748" s="585"/>
      <c r="S4748" s="814"/>
      <c r="T4748" s="814"/>
      <c r="U4748" s="814"/>
      <c r="V4748" s="814"/>
    </row>
    <row r="4749" spans="1:22" ht="15.75" hidden="1" customHeight="1" thickBot="1" x14ac:dyDescent="0.25">
      <c r="A4749" s="580" t="str">
        <f t="shared" si="367"/>
        <v/>
      </c>
      <c r="B4749" s="814"/>
      <c r="C4749" s="814"/>
      <c r="D4749" s="814"/>
      <c r="E4749" s="814"/>
      <c r="F4749" s="814"/>
      <c r="G4749" s="814"/>
      <c r="H4749" s="814"/>
      <c r="I4749" s="814"/>
      <c r="J4749" s="814"/>
      <c r="K4749" s="814"/>
      <c r="L4749" s="814"/>
      <c r="M4749" s="814"/>
      <c r="N4749" s="814"/>
      <c r="O4749" s="579">
        <f t="shared" si="365"/>
        <v>0</v>
      </c>
      <c r="P4749" s="585" t="e">
        <f t="shared" si="366"/>
        <v>#N/A</v>
      </c>
      <c r="Q4749" s="585"/>
      <c r="R4749" s="585"/>
      <c r="S4749" s="814"/>
      <c r="T4749" s="814"/>
      <c r="U4749" s="814"/>
      <c r="V4749" s="814"/>
    </row>
    <row r="4750" spans="1:22" ht="15.75" hidden="1" customHeight="1" thickBot="1" x14ac:dyDescent="0.25">
      <c r="A4750" s="580" t="str">
        <f t="shared" si="367"/>
        <v/>
      </c>
      <c r="B4750" s="814"/>
      <c r="C4750" s="814"/>
      <c r="D4750" s="814"/>
      <c r="E4750" s="814"/>
      <c r="F4750" s="814"/>
      <c r="G4750" s="814"/>
      <c r="H4750" s="814"/>
      <c r="I4750" s="814"/>
      <c r="J4750" s="814"/>
      <c r="K4750" s="814"/>
      <c r="L4750" s="814"/>
      <c r="M4750" s="814"/>
      <c r="N4750" s="814"/>
      <c r="O4750" s="579">
        <f t="shared" si="365"/>
        <v>0</v>
      </c>
      <c r="P4750" s="585" t="e">
        <f t="shared" si="366"/>
        <v>#N/A</v>
      </c>
      <c r="Q4750" s="585"/>
      <c r="R4750" s="585"/>
      <c r="S4750" s="814"/>
      <c r="T4750" s="814"/>
      <c r="U4750" s="814"/>
      <c r="V4750" s="814"/>
    </row>
    <row r="4751" spans="1:22" ht="15.75" hidden="1" customHeight="1" thickBot="1" x14ac:dyDescent="0.25">
      <c r="A4751" s="580" t="str">
        <f t="shared" si="367"/>
        <v/>
      </c>
      <c r="B4751" s="814"/>
      <c r="C4751" s="814"/>
      <c r="D4751" s="814"/>
      <c r="E4751" s="814"/>
      <c r="F4751" s="814"/>
      <c r="G4751" s="814"/>
      <c r="H4751" s="814"/>
      <c r="I4751" s="814"/>
      <c r="J4751" s="814"/>
      <c r="K4751" s="814"/>
      <c r="L4751" s="814"/>
      <c r="M4751" s="814"/>
      <c r="N4751" s="814"/>
      <c r="O4751" s="579">
        <f t="shared" si="365"/>
        <v>0</v>
      </c>
      <c r="P4751" s="585" t="e">
        <f t="shared" si="366"/>
        <v>#N/A</v>
      </c>
      <c r="Q4751" s="585"/>
      <c r="R4751" s="585"/>
      <c r="S4751" s="814"/>
      <c r="T4751" s="814"/>
      <c r="U4751" s="814"/>
      <c r="V4751" s="814"/>
    </row>
    <row r="4752" spans="1:22" ht="15.75" hidden="1" customHeight="1" thickBot="1" x14ac:dyDescent="0.25">
      <c r="A4752" s="580" t="str">
        <f t="shared" si="367"/>
        <v/>
      </c>
      <c r="B4752" s="814"/>
      <c r="C4752" s="814"/>
      <c r="D4752" s="814"/>
      <c r="E4752" s="814"/>
      <c r="F4752" s="814"/>
      <c r="G4752" s="814"/>
      <c r="H4752" s="814"/>
      <c r="I4752" s="814"/>
      <c r="J4752" s="814"/>
      <c r="K4752" s="814"/>
      <c r="L4752" s="814"/>
      <c r="M4752" s="814"/>
      <c r="N4752" s="814"/>
      <c r="O4752" s="579">
        <f t="shared" si="365"/>
        <v>0</v>
      </c>
      <c r="P4752" s="585" t="e">
        <f t="shared" si="366"/>
        <v>#N/A</v>
      </c>
      <c r="Q4752" s="585"/>
      <c r="R4752" s="585"/>
      <c r="S4752" s="814"/>
      <c r="T4752" s="814"/>
      <c r="U4752" s="814"/>
      <c r="V4752" s="814"/>
    </row>
    <row r="4753" spans="1:22" ht="15.75" hidden="1" customHeight="1" thickBot="1" x14ac:dyDescent="0.25">
      <c r="A4753" s="580" t="str">
        <f t="shared" si="367"/>
        <v/>
      </c>
      <c r="B4753" s="814"/>
      <c r="C4753" s="814"/>
      <c r="D4753" s="814"/>
      <c r="E4753" s="814"/>
      <c r="F4753" s="814"/>
      <c r="G4753" s="814"/>
      <c r="H4753" s="814"/>
      <c r="I4753" s="814"/>
      <c r="J4753" s="814"/>
      <c r="K4753" s="814"/>
      <c r="L4753" s="814"/>
      <c r="M4753" s="814"/>
      <c r="N4753" s="814"/>
      <c r="O4753" s="579">
        <f t="shared" si="365"/>
        <v>0</v>
      </c>
      <c r="P4753" s="585" t="e">
        <f t="shared" si="366"/>
        <v>#N/A</v>
      </c>
      <c r="Q4753" s="585"/>
      <c r="R4753" s="585"/>
      <c r="S4753" s="814"/>
      <c r="T4753" s="814"/>
      <c r="U4753" s="814"/>
      <c r="V4753" s="814"/>
    </row>
    <row r="4754" spans="1:22" ht="15.75" hidden="1" customHeight="1" thickBot="1" x14ac:dyDescent="0.25">
      <c r="A4754" s="580" t="str">
        <f t="shared" si="367"/>
        <v/>
      </c>
      <c r="B4754" s="814"/>
      <c r="C4754" s="814"/>
      <c r="D4754" s="814"/>
      <c r="E4754" s="814"/>
      <c r="F4754" s="814"/>
      <c r="G4754" s="814"/>
      <c r="H4754" s="814"/>
      <c r="I4754" s="814"/>
      <c r="J4754" s="814"/>
      <c r="K4754" s="814"/>
      <c r="L4754" s="814"/>
      <c r="M4754" s="814"/>
      <c r="N4754" s="814"/>
      <c r="O4754" s="579">
        <f t="shared" si="365"/>
        <v>0</v>
      </c>
      <c r="P4754" s="585" t="e">
        <f t="shared" si="366"/>
        <v>#N/A</v>
      </c>
      <c r="Q4754" s="585"/>
      <c r="R4754" s="585"/>
      <c r="S4754" s="814"/>
      <c r="T4754" s="814"/>
      <c r="U4754" s="814"/>
      <c r="V4754" s="814"/>
    </row>
    <row r="4755" spans="1:22" ht="15.75" hidden="1" customHeight="1" thickBot="1" x14ac:dyDescent="0.25">
      <c r="A4755" s="580" t="str">
        <f t="shared" si="367"/>
        <v/>
      </c>
      <c r="B4755" s="814"/>
      <c r="C4755" s="814"/>
      <c r="D4755" s="814"/>
      <c r="E4755" s="814"/>
      <c r="F4755" s="814"/>
      <c r="G4755" s="814"/>
      <c r="H4755" s="814"/>
      <c r="I4755" s="814"/>
      <c r="J4755" s="814"/>
      <c r="K4755" s="814"/>
      <c r="L4755" s="814"/>
      <c r="M4755" s="814"/>
      <c r="N4755" s="814"/>
      <c r="O4755" s="579">
        <f t="shared" si="365"/>
        <v>0</v>
      </c>
      <c r="P4755" s="585" t="e">
        <f t="shared" si="366"/>
        <v>#N/A</v>
      </c>
      <c r="Q4755" s="585"/>
      <c r="R4755" s="585"/>
      <c r="S4755" s="814"/>
      <c r="T4755" s="814"/>
      <c r="U4755" s="814"/>
      <c r="V4755" s="814"/>
    </row>
    <row r="4756" spans="1:22" ht="15.75" hidden="1" customHeight="1" thickBot="1" x14ac:dyDescent="0.25">
      <c r="A4756" s="580" t="str">
        <f t="shared" si="367"/>
        <v/>
      </c>
      <c r="B4756" s="814"/>
      <c r="C4756" s="814"/>
      <c r="D4756" s="814"/>
      <c r="E4756" s="814"/>
      <c r="F4756" s="814"/>
      <c r="G4756" s="814"/>
      <c r="H4756" s="814"/>
      <c r="I4756" s="814"/>
      <c r="J4756" s="814"/>
      <c r="K4756" s="814"/>
      <c r="L4756" s="814"/>
      <c r="M4756" s="814"/>
      <c r="N4756" s="814"/>
      <c r="O4756" s="579">
        <f t="shared" si="365"/>
        <v>0</v>
      </c>
      <c r="P4756" s="585" t="e">
        <f t="shared" si="366"/>
        <v>#N/A</v>
      </c>
      <c r="Q4756" s="585"/>
      <c r="R4756" s="585"/>
      <c r="S4756" s="814"/>
      <c r="T4756" s="814"/>
      <c r="U4756" s="814"/>
      <c r="V4756" s="814"/>
    </row>
    <row r="4757" spans="1:22" ht="15.75" hidden="1" customHeight="1" thickBot="1" x14ac:dyDescent="0.25">
      <c r="A4757" s="580" t="str">
        <f t="shared" si="367"/>
        <v/>
      </c>
      <c r="B4757" s="814"/>
      <c r="C4757" s="814"/>
      <c r="D4757" s="814"/>
      <c r="E4757" s="814"/>
      <c r="F4757" s="814"/>
      <c r="G4757" s="814"/>
      <c r="H4757" s="814"/>
      <c r="I4757" s="814"/>
      <c r="J4757" s="814"/>
      <c r="K4757" s="814"/>
      <c r="L4757" s="814"/>
      <c r="M4757" s="814"/>
      <c r="N4757" s="814"/>
      <c r="O4757" s="579">
        <f t="shared" si="365"/>
        <v>0</v>
      </c>
      <c r="P4757" s="585" t="e">
        <f t="shared" si="366"/>
        <v>#N/A</v>
      </c>
      <c r="Q4757" s="585"/>
      <c r="R4757" s="585"/>
      <c r="S4757" s="814"/>
      <c r="T4757" s="814"/>
      <c r="U4757" s="814"/>
      <c r="V4757" s="814"/>
    </row>
    <row r="4758" spans="1:22" ht="15.75" hidden="1" customHeight="1" thickBot="1" x14ac:dyDescent="0.25">
      <c r="A4758" s="580" t="str">
        <f t="shared" si="367"/>
        <v/>
      </c>
      <c r="B4758" s="814"/>
      <c r="C4758" s="814"/>
      <c r="D4758" s="814"/>
      <c r="E4758" s="814"/>
      <c r="F4758" s="814"/>
      <c r="G4758" s="814"/>
      <c r="H4758" s="814"/>
      <c r="I4758" s="814"/>
      <c r="J4758" s="814"/>
      <c r="K4758" s="814"/>
      <c r="L4758" s="814"/>
      <c r="M4758" s="814"/>
      <c r="N4758" s="814"/>
      <c r="O4758" s="579">
        <f t="shared" si="365"/>
        <v>0</v>
      </c>
      <c r="P4758" s="585" t="e">
        <f t="shared" si="366"/>
        <v>#N/A</v>
      </c>
      <c r="Q4758" s="585"/>
      <c r="R4758" s="585"/>
      <c r="S4758" s="814"/>
      <c r="T4758" s="814"/>
      <c r="U4758" s="814"/>
      <c r="V4758" s="814"/>
    </row>
    <row r="4759" spans="1:22" ht="15.75" hidden="1" customHeight="1" thickBot="1" x14ac:dyDescent="0.25">
      <c r="A4759" s="580" t="str">
        <f t="shared" si="367"/>
        <v/>
      </c>
      <c r="B4759" s="814"/>
      <c r="C4759" s="814"/>
      <c r="D4759" s="814"/>
      <c r="E4759" s="814"/>
      <c r="F4759" s="814"/>
      <c r="G4759" s="814"/>
      <c r="H4759" s="814"/>
      <c r="I4759" s="814"/>
      <c r="J4759" s="814"/>
      <c r="K4759" s="814"/>
      <c r="L4759" s="814"/>
      <c r="M4759" s="814"/>
      <c r="N4759" s="814"/>
      <c r="O4759" s="579">
        <f t="shared" si="365"/>
        <v>0</v>
      </c>
      <c r="P4759" s="585" t="e">
        <f t="shared" si="366"/>
        <v>#N/A</v>
      </c>
      <c r="Q4759" s="585"/>
      <c r="R4759" s="585"/>
      <c r="S4759" s="814"/>
      <c r="T4759" s="814"/>
      <c r="U4759" s="814"/>
      <c r="V4759" s="814"/>
    </row>
    <row r="4760" spans="1:22" ht="15.75" hidden="1" customHeight="1" thickBot="1" x14ac:dyDescent="0.25">
      <c r="A4760" s="580" t="str">
        <f t="shared" si="367"/>
        <v/>
      </c>
      <c r="B4760" s="814"/>
      <c r="C4760" s="814"/>
      <c r="D4760" s="814"/>
      <c r="E4760" s="814"/>
      <c r="F4760" s="814"/>
      <c r="G4760" s="814"/>
      <c r="H4760" s="814"/>
      <c r="I4760" s="814"/>
      <c r="J4760" s="814"/>
      <c r="K4760" s="814"/>
      <c r="L4760" s="814"/>
      <c r="M4760" s="814"/>
      <c r="N4760" s="814"/>
      <c r="O4760" s="579">
        <f t="shared" si="365"/>
        <v>0</v>
      </c>
      <c r="P4760" s="585" t="e">
        <f t="shared" si="366"/>
        <v>#N/A</v>
      </c>
      <c r="Q4760" s="585"/>
      <c r="R4760" s="585"/>
      <c r="S4760" s="814"/>
      <c r="T4760" s="814"/>
      <c r="U4760" s="814"/>
      <c r="V4760" s="814"/>
    </row>
    <row r="4761" spans="1:22" ht="15.75" hidden="1" customHeight="1" thickBot="1" x14ac:dyDescent="0.25">
      <c r="A4761" s="580" t="str">
        <f t="shared" si="367"/>
        <v/>
      </c>
      <c r="B4761" s="814"/>
      <c r="C4761" s="814"/>
      <c r="D4761" s="814"/>
      <c r="E4761" s="814"/>
      <c r="F4761" s="814"/>
      <c r="G4761" s="814"/>
      <c r="H4761" s="814"/>
      <c r="I4761" s="814"/>
      <c r="J4761" s="814"/>
      <c r="K4761" s="814"/>
      <c r="L4761" s="814"/>
      <c r="M4761" s="814"/>
      <c r="N4761" s="814"/>
      <c r="O4761" s="579">
        <f t="shared" si="365"/>
        <v>0</v>
      </c>
      <c r="P4761" s="585" t="e">
        <f t="shared" si="366"/>
        <v>#N/A</v>
      </c>
      <c r="Q4761" s="585"/>
      <c r="R4761" s="585"/>
      <c r="S4761" s="814"/>
      <c r="T4761" s="814"/>
      <c r="U4761" s="814"/>
      <c r="V4761" s="814"/>
    </row>
    <row r="4762" spans="1:22" ht="15.75" hidden="1" customHeight="1" thickBot="1" x14ac:dyDescent="0.25">
      <c r="A4762" s="580" t="str">
        <f t="shared" si="367"/>
        <v/>
      </c>
      <c r="B4762" s="814"/>
      <c r="C4762" s="814"/>
      <c r="D4762" s="814"/>
      <c r="E4762" s="814"/>
      <c r="F4762" s="814"/>
      <c r="G4762" s="814"/>
      <c r="H4762" s="814"/>
      <c r="I4762" s="814"/>
      <c r="J4762" s="814"/>
      <c r="K4762" s="814"/>
      <c r="L4762" s="814"/>
      <c r="M4762" s="814"/>
      <c r="N4762" s="814"/>
      <c r="O4762" s="579">
        <f t="shared" si="365"/>
        <v>0</v>
      </c>
      <c r="P4762" s="585" t="e">
        <f t="shared" si="366"/>
        <v>#N/A</v>
      </c>
      <c r="Q4762" s="585"/>
      <c r="R4762" s="585"/>
      <c r="S4762" s="814"/>
      <c r="T4762" s="814"/>
      <c r="U4762" s="814"/>
      <c r="V4762" s="814"/>
    </row>
    <row r="4763" spans="1:22" ht="15.75" hidden="1" customHeight="1" thickBot="1" x14ac:dyDescent="0.25">
      <c r="A4763" s="580" t="str">
        <f t="shared" si="367"/>
        <v/>
      </c>
      <c r="B4763" s="814"/>
      <c r="C4763" s="814"/>
      <c r="D4763" s="814"/>
      <c r="E4763" s="814"/>
      <c r="F4763" s="814"/>
      <c r="G4763" s="814"/>
      <c r="H4763" s="814"/>
      <c r="I4763" s="814"/>
      <c r="J4763" s="814"/>
      <c r="K4763" s="814"/>
      <c r="L4763" s="814"/>
      <c r="M4763" s="814"/>
      <c r="N4763" s="814"/>
      <c r="O4763" s="579">
        <f t="shared" si="365"/>
        <v>0</v>
      </c>
      <c r="P4763" s="585" t="e">
        <f t="shared" si="366"/>
        <v>#N/A</v>
      </c>
      <c r="Q4763" s="585"/>
      <c r="R4763" s="585"/>
      <c r="S4763" s="814"/>
      <c r="T4763" s="814"/>
      <c r="U4763" s="814"/>
      <c r="V4763" s="814"/>
    </row>
    <row r="4764" spans="1:22" ht="15.75" hidden="1" customHeight="1" thickBot="1" x14ac:dyDescent="0.25">
      <c r="A4764" s="580" t="str">
        <f t="shared" si="367"/>
        <v/>
      </c>
      <c r="B4764" s="814"/>
      <c r="C4764" s="814"/>
      <c r="D4764" s="814"/>
      <c r="E4764" s="814"/>
      <c r="F4764" s="814"/>
      <c r="G4764" s="814"/>
      <c r="H4764" s="814"/>
      <c r="I4764" s="814"/>
      <c r="J4764" s="814"/>
      <c r="K4764" s="814"/>
      <c r="L4764" s="814"/>
      <c r="M4764" s="814"/>
      <c r="N4764" s="814"/>
      <c r="O4764" s="579">
        <f t="shared" si="365"/>
        <v>0</v>
      </c>
      <c r="P4764" s="585" t="e">
        <f t="shared" si="366"/>
        <v>#N/A</v>
      </c>
      <c r="Q4764" s="585"/>
      <c r="R4764" s="585"/>
      <c r="S4764" s="814"/>
      <c r="T4764" s="814"/>
      <c r="U4764" s="814"/>
      <c r="V4764" s="814"/>
    </row>
    <row r="4765" spans="1:22" ht="15.75" hidden="1" customHeight="1" thickBot="1" x14ac:dyDescent="0.25">
      <c r="A4765" s="580" t="str">
        <f t="shared" si="367"/>
        <v/>
      </c>
      <c r="B4765" s="814"/>
      <c r="C4765" s="814"/>
      <c r="D4765" s="814"/>
      <c r="E4765" s="814"/>
      <c r="F4765" s="814"/>
      <c r="G4765" s="814"/>
      <c r="H4765" s="814"/>
      <c r="I4765" s="814"/>
      <c r="J4765" s="814"/>
      <c r="K4765" s="814"/>
      <c r="L4765" s="814"/>
      <c r="M4765" s="814"/>
      <c r="N4765" s="814"/>
      <c r="O4765" s="579">
        <f t="shared" si="365"/>
        <v>0</v>
      </c>
      <c r="P4765" s="585" t="e">
        <f t="shared" si="366"/>
        <v>#N/A</v>
      </c>
      <c r="Q4765" s="585"/>
      <c r="R4765" s="585"/>
      <c r="S4765" s="814"/>
      <c r="T4765" s="814"/>
      <c r="U4765" s="814"/>
      <c r="V4765" s="814"/>
    </row>
    <row r="4766" spans="1:22" ht="15.75" hidden="1" customHeight="1" thickBot="1" x14ac:dyDescent="0.25">
      <c r="A4766" s="580" t="str">
        <f t="shared" si="367"/>
        <v/>
      </c>
      <c r="B4766" s="814"/>
      <c r="C4766" s="814"/>
      <c r="D4766" s="814"/>
      <c r="E4766" s="814"/>
      <c r="F4766" s="814"/>
      <c r="G4766" s="814"/>
      <c r="H4766" s="814"/>
      <c r="I4766" s="814"/>
      <c r="J4766" s="814"/>
      <c r="K4766" s="814"/>
      <c r="L4766" s="814"/>
      <c r="M4766" s="814"/>
      <c r="N4766" s="814"/>
      <c r="O4766" s="579">
        <f t="shared" si="365"/>
        <v>0</v>
      </c>
      <c r="P4766" s="585" t="e">
        <f t="shared" si="366"/>
        <v>#N/A</v>
      </c>
      <c r="Q4766" s="585"/>
      <c r="R4766" s="585"/>
      <c r="S4766" s="814"/>
      <c r="T4766" s="814"/>
      <c r="U4766" s="814"/>
      <c r="V4766" s="814"/>
    </row>
    <row r="4767" spans="1:22" ht="15.75" hidden="1" customHeight="1" thickBot="1" x14ac:dyDescent="0.25">
      <c r="A4767" s="580" t="str">
        <f t="shared" si="367"/>
        <v/>
      </c>
      <c r="B4767" s="814"/>
      <c r="C4767" s="814"/>
      <c r="D4767" s="814"/>
      <c r="E4767" s="814"/>
      <c r="F4767" s="814"/>
      <c r="G4767" s="814"/>
      <c r="H4767" s="814"/>
      <c r="I4767" s="814"/>
      <c r="J4767" s="814"/>
      <c r="K4767" s="814"/>
      <c r="L4767" s="814"/>
      <c r="M4767" s="814"/>
      <c r="N4767" s="814"/>
      <c r="O4767" s="579">
        <f t="shared" si="365"/>
        <v>0</v>
      </c>
      <c r="P4767" s="585" t="e">
        <f t="shared" si="366"/>
        <v>#N/A</v>
      </c>
      <c r="Q4767" s="585"/>
      <c r="R4767" s="585"/>
      <c r="S4767" s="814"/>
      <c r="T4767" s="814"/>
      <c r="U4767" s="814"/>
      <c r="V4767" s="814"/>
    </row>
    <row r="4768" spans="1:22" ht="15.75" hidden="1" customHeight="1" thickBot="1" x14ac:dyDescent="0.25">
      <c r="A4768" s="580" t="str">
        <f t="shared" si="367"/>
        <v/>
      </c>
      <c r="B4768" s="814"/>
      <c r="C4768" s="814"/>
      <c r="D4768" s="814"/>
      <c r="E4768" s="814"/>
      <c r="F4768" s="814"/>
      <c r="G4768" s="814"/>
      <c r="H4768" s="814"/>
      <c r="I4768" s="814"/>
      <c r="J4768" s="814"/>
      <c r="K4768" s="814"/>
      <c r="L4768" s="814"/>
      <c r="M4768" s="814"/>
      <c r="N4768" s="814"/>
      <c r="O4768" s="579">
        <f t="shared" si="365"/>
        <v>0</v>
      </c>
      <c r="P4768" s="585" t="e">
        <f t="shared" si="366"/>
        <v>#N/A</v>
      </c>
      <c r="Q4768" s="585"/>
      <c r="R4768" s="585"/>
      <c r="S4768" s="814"/>
      <c r="T4768" s="814"/>
      <c r="U4768" s="814"/>
      <c r="V4768" s="814"/>
    </row>
    <row r="4769" spans="1:22" ht="15.75" hidden="1" customHeight="1" thickBot="1" x14ac:dyDescent="0.25">
      <c r="A4769" s="580" t="str">
        <f t="shared" si="367"/>
        <v/>
      </c>
      <c r="B4769" s="814"/>
      <c r="C4769" s="814"/>
      <c r="D4769" s="814"/>
      <c r="E4769" s="814"/>
      <c r="F4769" s="814"/>
      <c r="G4769" s="814"/>
      <c r="H4769" s="814"/>
      <c r="I4769" s="814"/>
      <c r="J4769" s="814"/>
      <c r="K4769" s="814"/>
      <c r="L4769" s="814"/>
      <c r="M4769" s="814"/>
      <c r="N4769" s="814"/>
      <c r="O4769" s="579">
        <f t="shared" si="365"/>
        <v>0</v>
      </c>
      <c r="P4769" s="585" t="e">
        <f t="shared" si="366"/>
        <v>#N/A</v>
      </c>
      <c r="Q4769" s="585"/>
      <c r="R4769" s="585"/>
      <c r="S4769" s="814"/>
      <c r="T4769" s="814"/>
      <c r="U4769" s="814"/>
      <c r="V4769" s="814"/>
    </row>
    <row r="4770" spans="1:22" ht="15.75" hidden="1" customHeight="1" thickBot="1" x14ac:dyDescent="0.25">
      <c r="A4770" s="580" t="str">
        <f t="shared" si="367"/>
        <v/>
      </c>
      <c r="B4770" s="814"/>
      <c r="C4770" s="814"/>
      <c r="D4770" s="814"/>
      <c r="E4770" s="814"/>
      <c r="F4770" s="814"/>
      <c r="G4770" s="814"/>
      <c r="H4770" s="814"/>
      <c r="I4770" s="814"/>
      <c r="J4770" s="814"/>
      <c r="K4770" s="814"/>
      <c r="L4770" s="814"/>
      <c r="M4770" s="814"/>
      <c r="N4770" s="814"/>
      <c r="O4770" s="579">
        <f t="shared" si="365"/>
        <v>0</v>
      </c>
      <c r="P4770" s="585" t="e">
        <f t="shared" si="366"/>
        <v>#N/A</v>
      </c>
      <c r="Q4770" s="585"/>
      <c r="R4770" s="585"/>
      <c r="S4770" s="814"/>
      <c r="T4770" s="814"/>
      <c r="U4770" s="814"/>
      <c r="V4770" s="814"/>
    </row>
    <row r="4771" spans="1:22" ht="15.75" hidden="1" customHeight="1" thickBot="1" x14ac:dyDescent="0.25">
      <c r="A4771" s="580" t="str">
        <f t="shared" si="367"/>
        <v/>
      </c>
      <c r="B4771" s="814"/>
      <c r="C4771" s="814"/>
      <c r="D4771" s="814"/>
      <c r="E4771" s="814"/>
      <c r="F4771" s="814"/>
      <c r="G4771" s="814"/>
      <c r="H4771" s="814"/>
      <c r="I4771" s="814"/>
      <c r="J4771" s="814"/>
      <c r="K4771" s="814"/>
      <c r="L4771" s="814"/>
      <c r="M4771" s="814"/>
      <c r="N4771" s="814"/>
      <c r="O4771" s="579">
        <f t="shared" si="365"/>
        <v>0</v>
      </c>
      <c r="P4771" s="585" t="e">
        <f t="shared" si="366"/>
        <v>#N/A</v>
      </c>
      <c r="Q4771" s="585"/>
      <c r="R4771" s="585"/>
      <c r="S4771" s="814"/>
      <c r="T4771" s="814"/>
      <c r="U4771" s="814"/>
      <c r="V4771" s="814"/>
    </row>
    <row r="4772" spans="1:22" ht="15.75" hidden="1" customHeight="1" thickBot="1" x14ac:dyDescent="0.25">
      <c r="A4772" s="580" t="str">
        <f t="shared" si="367"/>
        <v/>
      </c>
      <c r="B4772" s="814"/>
      <c r="C4772" s="814"/>
      <c r="D4772" s="814"/>
      <c r="E4772" s="814"/>
      <c r="F4772" s="814"/>
      <c r="G4772" s="814"/>
      <c r="H4772" s="814"/>
      <c r="I4772" s="814"/>
      <c r="J4772" s="814"/>
      <c r="K4772" s="814"/>
      <c r="L4772" s="814"/>
      <c r="M4772" s="814"/>
      <c r="N4772" s="814"/>
      <c r="O4772" s="579">
        <f t="shared" si="365"/>
        <v>0</v>
      </c>
      <c r="P4772" s="585" t="e">
        <f t="shared" si="366"/>
        <v>#N/A</v>
      </c>
      <c r="Q4772" s="585"/>
      <c r="R4772" s="585"/>
      <c r="S4772" s="814"/>
      <c r="T4772" s="814"/>
      <c r="U4772" s="814"/>
      <c r="V4772" s="814"/>
    </row>
    <row r="4773" spans="1:22" ht="15.75" hidden="1" customHeight="1" thickBot="1" x14ac:dyDescent="0.25">
      <c r="A4773" s="580" t="str">
        <f t="shared" si="367"/>
        <v/>
      </c>
      <c r="B4773" s="814"/>
      <c r="C4773" s="814"/>
      <c r="D4773" s="814"/>
      <c r="E4773" s="814"/>
      <c r="F4773" s="814"/>
      <c r="G4773" s="814"/>
      <c r="H4773" s="814"/>
      <c r="I4773" s="814"/>
      <c r="J4773" s="814"/>
      <c r="K4773" s="814"/>
      <c r="L4773" s="814"/>
      <c r="M4773" s="814"/>
      <c r="N4773" s="814"/>
      <c r="O4773" s="579">
        <f t="shared" si="365"/>
        <v>0</v>
      </c>
      <c r="P4773" s="585" t="e">
        <f t="shared" si="366"/>
        <v>#N/A</v>
      </c>
      <c r="Q4773" s="585"/>
      <c r="R4773" s="585"/>
      <c r="S4773" s="814"/>
      <c r="T4773" s="814"/>
      <c r="U4773" s="814"/>
      <c r="V4773" s="814"/>
    </row>
    <row r="4774" spans="1:22" ht="15.75" hidden="1" customHeight="1" thickBot="1" x14ac:dyDescent="0.25">
      <c r="A4774" s="580" t="str">
        <f t="shared" si="367"/>
        <v/>
      </c>
      <c r="B4774" s="814"/>
      <c r="C4774" s="814"/>
      <c r="D4774" s="814"/>
      <c r="E4774" s="814"/>
      <c r="F4774" s="814"/>
      <c r="G4774" s="814"/>
      <c r="H4774" s="814"/>
      <c r="I4774" s="814"/>
      <c r="J4774" s="814"/>
      <c r="K4774" s="814"/>
      <c r="L4774" s="814"/>
      <c r="M4774" s="814"/>
      <c r="N4774" s="814"/>
      <c r="O4774" s="579">
        <f t="shared" si="365"/>
        <v>0</v>
      </c>
      <c r="P4774" s="585" t="e">
        <f t="shared" si="366"/>
        <v>#N/A</v>
      </c>
      <c r="Q4774" s="585"/>
      <c r="R4774" s="585"/>
      <c r="S4774" s="814"/>
      <c r="T4774" s="814"/>
      <c r="U4774" s="814"/>
      <c r="V4774" s="814"/>
    </row>
    <row r="4775" spans="1:22" ht="15.75" hidden="1" customHeight="1" thickBot="1" x14ac:dyDescent="0.25">
      <c r="A4775" s="580" t="str">
        <f t="shared" si="367"/>
        <v/>
      </c>
      <c r="B4775" s="814"/>
      <c r="C4775" s="814"/>
      <c r="D4775" s="814"/>
      <c r="E4775" s="814"/>
      <c r="F4775" s="814"/>
      <c r="G4775" s="814"/>
      <c r="H4775" s="814"/>
      <c r="I4775" s="814"/>
      <c r="J4775" s="814"/>
      <c r="K4775" s="814"/>
      <c r="L4775" s="814"/>
      <c r="M4775" s="814"/>
      <c r="N4775" s="814"/>
      <c r="O4775" s="579">
        <f t="shared" si="365"/>
        <v>0</v>
      </c>
      <c r="P4775" s="585" t="e">
        <f t="shared" si="366"/>
        <v>#N/A</v>
      </c>
      <c r="Q4775" s="585"/>
      <c r="R4775" s="585"/>
      <c r="S4775" s="814"/>
      <c r="T4775" s="814"/>
      <c r="U4775" s="814"/>
      <c r="V4775" s="814"/>
    </row>
    <row r="4776" spans="1:22" ht="15.75" hidden="1" customHeight="1" thickBot="1" x14ac:dyDescent="0.25">
      <c r="A4776" s="580" t="str">
        <f t="shared" si="367"/>
        <v/>
      </c>
      <c r="B4776" s="814"/>
      <c r="C4776" s="814"/>
      <c r="D4776" s="814"/>
      <c r="E4776" s="814"/>
      <c r="F4776" s="814"/>
      <c r="G4776" s="814"/>
      <c r="H4776" s="814"/>
      <c r="I4776" s="814"/>
      <c r="J4776" s="814"/>
      <c r="K4776" s="814"/>
      <c r="L4776" s="814"/>
      <c r="M4776" s="814"/>
      <c r="N4776" s="814"/>
      <c r="O4776" s="579">
        <f t="shared" si="365"/>
        <v>0</v>
      </c>
      <c r="P4776" s="585" t="e">
        <f t="shared" si="366"/>
        <v>#N/A</v>
      </c>
      <c r="Q4776" s="585"/>
      <c r="R4776" s="585"/>
      <c r="S4776" s="814"/>
      <c r="T4776" s="814"/>
      <c r="U4776" s="814"/>
      <c r="V4776" s="814"/>
    </row>
    <row r="4777" spans="1:22" ht="15.75" hidden="1" customHeight="1" thickBot="1" x14ac:dyDescent="0.25">
      <c r="A4777" s="580" t="str">
        <f t="shared" si="367"/>
        <v/>
      </c>
      <c r="B4777" s="814"/>
      <c r="C4777" s="814"/>
      <c r="D4777" s="814"/>
      <c r="E4777" s="814"/>
      <c r="F4777" s="814"/>
      <c r="G4777" s="814"/>
      <c r="H4777" s="814"/>
      <c r="I4777" s="814"/>
      <c r="J4777" s="814"/>
      <c r="K4777" s="814"/>
      <c r="L4777" s="814"/>
      <c r="M4777" s="814"/>
      <c r="N4777" s="814"/>
      <c r="O4777" s="579">
        <f t="shared" si="365"/>
        <v>0</v>
      </c>
      <c r="P4777" s="585" t="e">
        <f t="shared" si="366"/>
        <v>#N/A</v>
      </c>
      <c r="Q4777" s="585"/>
      <c r="R4777" s="585"/>
      <c r="S4777" s="814"/>
      <c r="T4777" s="814"/>
      <c r="U4777" s="814"/>
      <c r="V4777" s="814"/>
    </row>
    <row r="4778" spans="1:22" ht="15.75" hidden="1" customHeight="1" thickBot="1" x14ac:dyDescent="0.25">
      <c r="A4778" s="580" t="str">
        <f t="shared" si="367"/>
        <v/>
      </c>
      <c r="B4778" s="814"/>
      <c r="C4778" s="814"/>
      <c r="D4778" s="814"/>
      <c r="E4778" s="814"/>
      <c r="F4778" s="814"/>
      <c r="G4778" s="814"/>
      <c r="H4778" s="814"/>
      <c r="I4778" s="814"/>
      <c r="J4778" s="814"/>
      <c r="K4778" s="814"/>
      <c r="L4778" s="814"/>
      <c r="M4778" s="814"/>
      <c r="N4778" s="814"/>
      <c r="O4778" s="579">
        <f t="shared" si="365"/>
        <v>0</v>
      </c>
      <c r="P4778" s="585" t="e">
        <f t="shared" si="366"/>
        <v>#N/A</v>
      </c>
      <c r="Q4778" s="585"/>
      <c r="R4778" s="585"/>
      <c r="S4778" s="814"/>
      <c r="T4778" s="814"/>
      <c r="U4778" s="814"/>
      <c r="V4778" s="814"/>
    </row>
    <row r="4779" spans="1:22" ht="15.75" hidden="1" customHeight="1" thickBot="1" x14ac:dyDescent="0.25">
      <c r="A4779" s="580" t="str">
        <f t="shared" si="367"/>
        <v/>
      </c>
      <c r="B4779" s="814"/>
      <c r="C4779" s="814"/>
      <c r="D4779" s="814"/>
      <c r="E4779" s="814"/>
      <c r="F4779" s="814"/>
      <c r="G4779" s="814"/>
      <c r="H4779" s="814"/>
      <c r="I4779" s="814"/>
      <c r="J4779" s="814"/>
      <c r="K4779" s="814"/>
      <c r="L4779" s="814"/>
      <c r="M4779" s="814"/>
      <c r="N4779" s="814"/>
      <c r="O4779" s="579">
        <f t="shared" si="365"/>
        <v>0</v>
      </c>
      <c r="P4779" s="585" t="e">
        <f t="shared" si="366"/>
        <v>#N/A</v>
      </c>
      <c r="Q4779" s="585"/>
      <c r="R4779" s="585"/>
      <c r="S4779" s="814"/>
      <c r="T4779" s="814"/>
      <c r="U4779" s="814"/>
      <c r="V4779" s="814"/>
    </row>
    <row r="4780" spans="1:22" ht="15.75" hidden="1" customHeight="1" thickBot="1" x14ac:dyDescent="0.25">
      <c r="A4780" s="580" t="str">
        <f t="shared" si="367"/>
        <v/>
      </c>
      <c r="B4780" s="814"/>
      <c r="C4780" s="814"/>
      <c r="D4780" s="814"/>
      <c r="E4780" s="814"/>
      <c r="F4780" s="814"/>
      <c r="G4780" s="814"/>
      <c r="H4780" s="814"/>
      <c r="I4780" s="814"/>
      <c r="J4780" s="814"/>
      <c r="K4780" s="814"/>
      <c r="L4780" s="814"/>
      <c r="M4780" s="814"/>
      <c r="N4780" s="814"/>
      <c r="O4780" s="579">
        <f t="shared" si="365"/>
        <v>0</v>
      </c>
      <c r="P4780" s="585" t="e">
        <f t="shared" si="366"/>
        <v>#N/A</v>
      </c>
      <c r="Q4780" s="585"/>
      <c r="R4780" s="585"/>
      <c r="S4780" s="814"/>
      <c r="T4780" s="814"/>
      <c r="U4780" s="814"/>
      <c r="V4780" s="814"/>
    </row>
    <row r="4781" spans="1:22" ht="15.75" hidden="1" customHeight="1" thickBot="1" x14ac:dyDescent="0.25">
      <c r="A4781" s="580" t="str">
        <f t="shared" si="367"/>
        <v/>
      </c>
      <c r="B4781" s="814"/>
      <c r="C4781" s="814"/>
      <c r="D4781" s="814"/>
      <c r="E4781" s="814"/>
      <c r="F4781" s="814"/>
      <c r="G4781" s="814"/>
      <c r="H4781" s="814"/>
      <c r="I4781" s="814"/>
      <c r="J4781" s="814"/>
      <c r="K4781" s="814"/>
      <c r="L4781" s="814"/>
      <c r="M4781" s="814"/>
      <c r="N4781" s="814"/>
      <c r="O4781" s="579">
        <f t="shared" si="365"/>
        <v>0</v>
      </c>
      <c r="P4781" s="585" t="e">
        <f t="shared" si="366"/>
        <v>#N/A</v>
      </c>
      <c r="Q4781" s="585"/>
      <c r="R4781" s="585"/>
      <c r="S4781" s="814"/>
      <c r="T4781" s="814"/>
      <c r="U4781" s="814"/>
      <c r="V4781" s="814"/>
    </row>
    <row r="4782" spans="1:22" ht="15.75" hidden="1" customHeight="1" thickBot="1" x14ac:dyDescent="0.25">
      <c r="A4782" s="580" t="str">
        <f t="shared" si="367"/>
        <v/>
      </c>
      <c r="B4782" s="814"/>
      <c r="C4782" s="814"/>
      <c r="D4782" s="814"/>
      <c r="E4782" s="814"/>
      <c r="F4782" s="814"/>
      <c r="G4782" s="814"/>
      <c r="H4782" s="814"/>
      <c r="I4782" s="814"/>
      <c r="J4782" s="814"/>
      <c r="K4782" s="814"/>
      <c r="L4782" s="814"/>
      <c r="M4782" s="814"/>
      <c r="N4782" s="814"/>
      <c r="O4782" s="579">
        <f t="shared" si="365"/>
        <v>0</v>
      </c>
      <c r="P4782" s="585" t="e">
        <f t="shared" si="366"/>
        <v>#N/A</v>
      </c>
      <c r="Q4782" s="585"/>
      <c r="R4782" s="585"/>
      <c r="S4782" s="814"/>
      <c r="T4782" s="814"/>
      <c r="U4782" s="814"/>
      <c r="V4782" s="814"/>
    </row>
    <row r="4783" spans="1:22" ht="15.75" hidden="1" customHeight="1" thickBot="1" x14ac:dyDescent="0.25">
      <c r="A4783" s="580" t="str">
        <f t="shared" si="367"/>
        <v/>
      </c>
      <c r="B4783" s="814"/>
      <c r="C4783" s="814"/>
      <c r="D4783" s="814"/>
      <c r="E4783" s="814"/>
      <c r="F4783" s="814"/>
      <c r="G4783" s="814"/>
      <c r="H4783" s="814"/>
      <c r="I4783" s="814"/>
      <c r="J4783" s="814"/>
      <c r="K4783" s="814"/>
      <c r="L4783" s="814"/>
      <c r="M4783" s="814"/>
      <c r="N4783" s="814"/>
      <c r="O4783" s="579">
        <f t="shared" si="365"/>
        <v>0</v>
      </c>
      <c r="P4783" s="585" t="e">
        <f t="shared" si="366"/>
        <v>#N/A</v>
      </c>
      <c r="Q4783" s="585"/>
      <c r="R4783" s="585"/>
      <c r="S4783" s="814"/>
      <c r="T4783" s="814"/>
      <c r="U4783" s="814"/>
      <c r="V4783" s="814"/>
    </row>
    <row r="4784" spans="1:22" ht="15.75" hidden="1" customHeight="1" thickBot="1" x14ac:dyDescent="0.25">
      <c r="A4784" s="580" t="str">
        <f t="shared" si="367"/>
        <v/>
      </c>
      <c r="B4784" s="814"/>
      <c r="C4784" s="814"/>
      <c r="D4784" s="814"/>
      <c r="E4784" s="814"/>
      <c r="F4784" s="814"/>
      <c r="G4784" s="814"/>
      <c r="H4784" s="814"/>
      <c r="I4784" s="814"/>
      <c r="J4784" s="814"/>
      <c r="K4784" s="814"/>
      <c r="L4784" s="814"/>
      <c r="M4784" s="814"/>
      <c r="N4784" s="814"/>
      <c r="O4784" s="579">
        <f t="shared" si="365"/>
        <v>0</v>
      </c>
      <c r="P4784" s="585" t="e">
        <f t="shared" si="366"/>
        <v>#N/A</v>
      </c>
      <c r="Q4784" s="585"/>
      <c r="R4784" s="585"/>
      <c r="S4784" s="814"/>
      <c r="T4784" s="814"/>
      <c r="U4784" s="814"/>
      <c r="V4784" s="814"/>
    </row>
    <row r="4785" spans="1:22" ht="15.75" hidden="1" customHeight="1" thickBot="1" x14ac:dyDescent="0.25">
      <c r="A4785" s="580" t="str">
        <f t="shared" si="367"/>
        <v/>
      </c>
      <c r="B4785" s="814"/>
      <c r="C4785" s="814"/>
      <c r="D4785" s="814"/>
      <c r="E4785" s="814"/>
      <c r="F4785" s="814"/>
      <c r="G4785" s="814"/>
      <c r="H4785" s="814"/>
      <c r="I4785" s="814"/>
      <c r="J4785" s="814"/>
      <c r="K4785" s="814"/>
      <c r="L4785" s="814"/>
      <c r="M4785" s="814"/>
      <c r="N4785" s="814"/>
      <c r="O4785" s="579">
        <f t="shared" si="365"/>
        <v>0</v>
      </c>
      <c r="P4785" s="585" t="e">
        <f t="shared" si="366"/>
        <v>#N/A</v>
      </c>
      <c r="Q4785" s="585"/>
      <c r="R4785" s="585"/>
      <c r="S4785" s="814"/>
      <c r="T4785" s="814"/>
      <c r="U4785" s="814"/>
      <c r="V4785" s="814"/>
    </row>
    <row r="4786" spans="1:22" ht="15.75" hidden="1" customHeight="1" thickBot="1" x14ac:dyDescent="0.25">
      <c r="A4786" s="580" t="str">
        <f t="shared" si="367"/>
        <v/>
      </c>
      <c r="B4786" s="814"/>
      <c r="C4786" s="814"/>
      <c r="D4786" s="814"/>
      <c r="E4786" s="814"/>
      <c r="F4786" s="814"/>
      <c r="G4786" s="814"/>
      <c r="H4786" s="814"/>
      <c r="I4786" s="814"/>
      <c r="J4786" s="814"/>
      <c r="K4786" s="814"/>
      <c r="L4786" s="814"/>
      <c r="M4786" s="814"/>
      <c r="N4786" s="814"/>
      <c r="O4786" s="579">
        <f t="shared" si="365"/>
        <v>0</v>
      </c>
      <c r="P4786" s="585" t="e">
        <f t="shared" si="366"/>
        <v>#N/A</v>
      </c>
      <c r="Q4786" s="585"/>
      <c r="R4786" s="585"/>
      <c r="S4786" s="814"/>
      <c r="T4786" s="814"/>
      <c r="U4786" s="814"/>
      <c r="V4786" s="814"/>
    </row>
    <row r="4787" spans="1:22" ht="15.75" hidden="1" customHeight="1" thickBot="1" x14ac:dyDescent="0.25">
      <c r="A4787" s="580" t="str">
        <f t="shared" si="367"/>
        <v/>
      </c>
      <c r="B4787" s="814"/>
      <c r="C4787" s="814"/>
      <c r="D4787" s="814"/>
      <c r="E4787" s="814"/>
      <c r="F4787" s="814"/>
      <c r="G4787" s="814"/>
      <c r="H4787" s="814"/>
      <c r="I4787" s="814"/>
      <c r="J4787" s="814"/>
      <c r="K4787" s="814"/>
      <c r="L4787" s="814"/>
      <c r="M4787" s="814"/>
      <c r="N4787" s="814"/>
      <c r="O4787" s="579">
        <f t="shared" ref="O4787:O4850" si="368">ROUNDUP(IF(N4787="PENDANT",(VLOOKUP(L4787,$E$2:$I$9,5,FALSE)*M4787)),0)</f>
        <v>0</v>
      </c>
      <c r="P4787" s="585" t="e">
        <f t="shared" ref="P4787:P4850" si="369">ROUNDUP(VLOOKUP(L4787,$E$2:$I$9,5,FALSE)*M4787,0)</f>
        <v>#N/A</v>
      </c>
      <c r="Q4787" s="585"/>
      <c r="R4787" s="585"/>
      <c r="S4787" s="814"/>
      <c r="T4787" s="814"/>
      <c r="U4787" s="814"/>
      <c r="V4787" s="814"/>
    </row>
    <row r="4788" spans="1:22" ht="15.75" hidden="1" customHeight="1" thickBot="1" x14ac:dyDescent="0.25">
      <c r="A4788" s="580" t="str">
        <f t="shared" si="367"/>
        <v/>
      </c>
      <c r="B4788" s="814"/>
      <c r="C4788" s="814"/>
      <c r="D4788" s="814"/>
      <c r="E4788" s="814"/>
      <c r="F4788" s="814"/>
      <c r="G4788" s="814"/>
      <c r="H4788" s="814"/>
      <c r="I4788" s="814"/>
      <c r="J4788" s="814"/>
      <c r="K4788" s="814"/>
      <c r="L4788" s="814"/>
      <c r="M4788" s="814"/>
      <c r="N4788" s="814"/>
      <c r="O4788" s="579">
        <f t="shared" si="368"/>
        <v>0</v>
      </c>
      <c r="P4788" s="585" t="e">
        <f t="shared" si="369"/>
        <v>#N/A</v>
      </c>
      <c r="Q4788" s="585"/>
      <c r="R4788" s="585"/>
      <c r="S4788" s="814"/>
      <c r="T4788" s="814"/>
      <c r="U4788" s="814"/>
      <c r="V4788" s="814"/>
    </row>
    <row r="4789" spans="1:22" ht="15.75" hidden="1" customHeight="1" thickBot="1" x14ac:dyDescent="0.25">
      <c r="A4789" s="580" t="str">
        <f t="shared" si="367"/>
        <v/>
      </c>
      <c r="B4789" s="814"/>
      <c r="C4789" s="814"/>
      <c r="D4789" s="814"/>
      <c r="E4789" s="814"/>
      <c r="F4789" s="814"/>
      <c r="G4789" s="814"/>
      <c r="H4789" s="814"/>
      <c r="I4789" s="814"/>
      <c r="J4789" s="814"/>
      <c r="K4789" s="814"/>
      <c r="L4789" s="814"/>
      <c r="M4789" s="814"/>
      <c r="N4789" s="814"/>
      <c r="O4789" s="579">
        <f t="shared" si="368"/>
        <v>0</v>
      </c>
      <c r="P4789" s="585" t="e">
        <f t="shared" si="369"/>
        <v>#N/A</v>
      </c>
      <c r="Q4789" s="585"/>
      <c r="R4789" s="585"/>
      <c r="S4789" s="814"/>
      <c r="T4789" s="814"/>
      <c r="U4789" s="814"/>
      <c r="V4789" s="814"/>
    </row>
    <row r="4790" spans="1:22" ht="15.75" hidden="1" customHeight="1" thickBot="1" x14ac:dyDescent="0.25">
      <c r="A4790" s="580" t="str">
        <f t="shared" si="367"/>
        <v/>
      </c>
      <c r="B4790" s="814"/>
      <c r="C4790" s="814"/>
      <c r="D4790" s="814"/>
      <c r="E4790" s="814"/>
      <c r="F4790" s="814"/>
      <c r="G4790" s="814"/>
      <c r="H4790" s="814"/>
      <c r="I4790" s="814"/>
      <c r="J4790" s="814"/>
      <c r="K4790" s="814"/>
      <c r="L4790" s="814"/>
      <c r="M4790" s="814"/>
      <c r="N4790" s="814"/>
      <c r="O4790" s="579">
        <f t="shared" si="368"/>
        <v>0</v>
      </c>
      <c r="P4790" s="585" t="e">
        <f t="shared" si="369"/>
        <v>#N/A</v>
      </c>
      <c r="Q4790" s="585"/>
      <c r="R4790" s="585"/>
      <c r="S4790" s="814"/>
      <c r="T4790" s="814"/>
      <c r="U4790" s="814"/>
      <c r="V4790" s="814"/>
    </row>
    <row r="4791" spans="1:22" ht="15.75" hidden="1" customHeight="1" thickBot="1" x14ac:dyDescent="0.25">
      <c r="A4791" s="580" t="str">
        <f t="shared" si="367"/>
        <v/>
      </c>
      <c r="B4791" s="814"/>
      <c r="C4791" s="814"/>
      <c r="D4791" s="814"/>
      <c r="E4791" s="814"/>
      <c r="F4791" s="814"/>
      <c r="G4791" s="814"/>
      <c r="H4791" s="814"/>
      <c r="I4791" s="814"/>
      <c r="J4791" s="814"/>
      <c r="K4791" s="814"/>
      <c r="L4791" s="814"/>
      <c r="M4791" s="814"/>
      <c r="N4791" s="814"/>
      <c r="O4791" s="579">
        <f t="shared" si="368"/>
        <v>0</v>
      </c>
      <c r="P4791" s="585" t="e">
        <f t="shared" si="369"/>
        <v>#N/A</v>
      </c>
      <c r="Q4791" s="585"/>
      <c r="R4791" s="585"/>
      <c r="S4791" s="814"/>
      <c r="T4791" s="814"/>
      <c r="U4791" s="814"/>
      <c r="V4791" s="814"/>
    </row>
    <row r="4792" spans="1:22" ht="15.75" hidden="1" customHeight="1" thickBot="1" x14ac:dyDescent="0.25">
      <c r="A4792" s="580" t="str">
        <f t="shared" si="367"/>
        <v/>
      </c>
      <c r="B4792" s="814"/>
      <c r="C4792" s="814"/>
      <c r="D4792" s="814"/>
      <c r="E4792" s="814"/>
      <c r="F4792" s="814"/>
      <c r="G4792" s="814"/>
      <c r="H4792" s="814"/>
      <c r="I4792" s="814"/>
      <c r="J4792" s="814"/>
      <c r="K4792" s="814"/>
      <c r="L4792" s="814"/>
      <c r="M4792" s="814"/>
      <c r="N4792" s="814"/>
      <c r="O4792" s="579">
        <f t="shared" si="368"/>
        <v>0</v>
      </c>
      <c r="P4792" s="585" t="e">
        <f t="shared" si="369"/>
        <v>#N/A</v>
      </c>
      <c r="Q4792" s="585"/>
      <c r="R4792" s="585"/>
      <c r="S4792" s="814"/>
      <c r="T4792" s="814"/>
      <c r="U4792" s="814"/>
      <c r="V4792" s="814"/>
    </row>
    <row r="4793" spans="1:22" ht="15.75" hidden="1" customHeight="1" thickBot="1" x14ac:dyDescent="0.25">
      <c r="A4793" s="580" t="str">
        <f t="shared" si="367"/>
        <v/>
      </c>
      <c r="B4793" s="814"/>
      <c r="C4793" s="814"/>
      <c r="D4793" s="814"/>
      <c r="E4793" s="814"/>
      <c r="F4793" s="814"/>
      <c r="G4793" s="814"/>
      <c r="H4793" s="814"/>
      <c r="I4793" s="814"/>
      <c r="J4793" s="814"/>
      <c r="K4793" s="814"/>
      <c r="L4793" s="814"/>
      <c r="M4793" s="814"/>
      <c r="N4793" s="814"/>
      <c r="O4793" s="579">
        <f t="shared" si="368"/>
        <v>0</v>
      </c>
      <c r="P4793" s="585" t="e">
        <f t="shared" si="369"/>
        <v>#N/A</v>
      </c>
      <c r="Q4793" s="585"/>
      <c r="R4793" s="585"/>
      <c r="S4793" s="814"/>
      <c r="T4793" s="814"/>
      <c r="U4793" s="814"/>
      <c r="V4793" s="814"/>
    </row>
    <row r="4794" spans="1:22" ht="15.75" hidden="1" customHeight="1" thickBot="1" x14ac:dyDescent="0.25">
      <c r="A4794" s="580" t="str">
        <f t="shared" ref="A4794:A4857" si="370">CONCATENATE(C4794,G4794)</f>
        <v/>
      </c>
      <c r="B4794" s="814"/>
      <c r="C4794" s="814"/>
      <c r="D4794" s="814"/>
      <c r="E4794" s="814"/>
      <c r="F4794" s="814"/>
      <c r="G4794" s="814"/>
      <c r="H4794" s="814"/>
      <c r="I4794" s="814"/>
      <c r="J4794" s="814"/>
      <c r="K4794" s="814"/>
      <c r="L4794" s="814"/>
      <c r="M4794" s="814"/>
      <c r="N4794" s="814"/>
      <c r="O4794" s="579">
        <f t="shared" si="368"/>
        <v>0</v>
      </c>
      <c r="P4794" s="585" t="e">
        <f t="shared" si="369"/>
        <v>#N/A</v>
      </c>
      <c r="Q4794" s="585"/>
      <c r="R4794" s="585"/>
      <c r="S4794" s="814"/>
      <c r="T4794" s="814"/>
      <c r="U4794" s="814"/>
      <c r="V4794" s="814"/>
    </row>
    <row r="4795" spans="1:22" ht="15.75" hidden="1" customHeight="1" thickBot="1" x14ac:dyDescent="0.25">
      <c r="A4795" s="580" t="str">
        <f t="shared" si="370"/>
        <v/>
      </c>
      <c r="B4795" s="814"/>
      <c r="C4795" s="814"/>
      <c r="D4795" s="814"/>
      <c r="E4795" s="814"/>
      <c r="F4795" s="814"/>
      <c r="G4795" s="814"/>
      <c r="H4795" s="814"/>
      <c r="I4795" s="814"/>
      <c r="J4795" s="814"/>
      <c r="K4795" s="814"/>
      <c r="L4795" s="814"/>
      <c r="M4795" s="814"/>
      <c r="N4795" s="814"/>
      <c r="O4795" s="579">
        <f t="shared" si="368"/>
        <v>0</v>
      </c>
      <c r="P4795" s="585" t="e">
        <f t="shared" si="369"/>
        <v>#N/A</v>
      </c>
      <c r="Q4795" s="585"/>
      <c r="R4795" s="585"/>
      <c r="S4795" s="814"/>
      <c r="T4795" s="814"/>
      <c r="U4795" s="814"/>
      <c r="V4795" s="814"/>
    </row>
    <row r="4796" spans="1:22" ht="15.75" hidden="1" customHeight="1" thickBot="1" x14ac:dyDescent="0.25">
      <c r="A4796" s="580" t="str">
        <f t="shared" si="370"/>
        <v/>
      </c>
      <c r="B4796" s="814"/>
      <c r="C4796" s="814"/>
      <c r="D4796" s="814"/>
      <c r="E4796" s="814"/>
      <c r="F4796" s="814"/>
      <c r="G4796" s="814"/>
      <c r="H4796" s="814"/>
      <c r="I4796" s="814"/>
      <c r="J4796" s="814"/>
      <c r="K4796" s="814"/>
      <c r="L4796" s="814"/>
      <c r="M4796" s="814"/>
      <c r="N4796" s="814"/>
      <c r="O4796" s="579">
        <f t="shared" si="368"/>
        <v>0</v>
      </c>
      <c r="P4796" s="585" t="e">
        <f t="shared" si="369"/>
        <v>#N/A</v>
      </c>
      <c r="Q4796" s="585"/>
      <c r="R4796" s="585"/>
      <c r="S4796" s="814"/>
      <c r="T4796" s="814"/>
      <c r="U4796" s="814"/>
      <c r="V4796" s="814"/>
    </row>
    <row r="4797" spans="1:22" ht="15.75" hidden="1" customHeight="1" thickBot="1" x14ac:dyDescent="0.25">
      <c r="A4797" s="580" t="str">
        <f t="shared" si="370"/>
        <v/>
      </c>
      <c r="B4797" s="814"/>
      <c r="C4797" s="814"/>
      <c r="D4797" s="814"/>
      <c r="E4797" s="814"/>
      <c r="F4797" s="814"/>
      <c r="G4797" s="814"/>
      <c r="H4797" s="814"/>
      <c r="I4797" s="814"/>
      <c r="J4797" s="814"/>
      <c r="K4797" s="814"/>
      <c r="L4797" s="814"/>
      <c r="M4797" s="814"/>
      <c r="N4797" s="814"/>
      <c r="O4797" s="579">
        <f t="shared" si="368"/>
        <v>0</v>
      </c>
      <c r="P4797" s="585" t="e">
        <f t="shared" si="369"/>
        <v>#N/A</v>
      </c>
      <c r="Q4797" s="585"/>
      <c r="R4797" s="585"/>
      <c r="S4797" s="814"/>
      <c r="T4797" s="814"/>
      <c r="U4797" s="814"/>
      <c r="V4797" s="814"/>
    </row>
    <row r="4798" spans="1:22" ht="15.75" hidden="1" customHeight="1" thickBot="1" x14ac:dyDescent="0.25">
      <c r="A4798" s="580" t="str">
        <f t="shared" si="370"/>
        <v/>
      </c>
      <c r="B4798" s="814"/>
      <c r="C4798" s="814"/>
      <c r="D4798" s="814"/>
      <c r="E4798" s="814"/>
      <c r="F4798" s="814"/>
      <c r="G4798" s="814"/>
      <c r="H4798" s="814"/>
      <c r="I4798" s="814"/>
      <c r="J4798" s="814"/>
      <c r="K4798" s="814"/>
      <c r="L4798" s="814"/>
      <c r="M4798" s="814"/>
      <c r="N4798" s="814"/>
      <c r="O4798" s="579">
        <f t="shared" si="368"/>
        <v>0</v>
      </c>
      <c r="P4798" s="585" t="e">
        <f t="shared" si="369"/>
        <v>#N/A</v>
      </c>
      <c r="Q4798" s="585"/>
      <c r="R4798" s="585"/>
      <c r="S4798" s="814"/>
      <c r="T4798" s="814"/>
      <c r="U4798" s="814"/>
      <c r="V4798" s="814"/>
    </row>
    <row r="4799" spans="1:22" ht="15.75" hidden="1" customHeight="1" thickBot="1" x14ac:dyDescent="0.25">
      <c r="A4799" s="580" t="str">
        <f t="shared" si="370"/>
        <v/>
      </c>
      <c r="B4799" s="814"/>
      <c r="C4799" s="814"/>
      <c r="D4799" s="814"/>
      <c r="E4799" s="814"/>
      <c r="F4799" s="814"/>
      <c r="G4799" s="814"/>
      <c r="H4799" s="814"/>
      <c r="I4799" s="814"/>
      <c r="J4799" s="814"/>
      <c r="K4799" s="814"/>
      <c r="L4799" s="814"/>
      <c r="M4799" s="814"/>
      <c r="N4799" s="814"/>
      <c r="O4799" s="579">
        <f t="shared" si="368"/>
        <v>0</v>
      </c>
      <c r="P4799" s="585" t="e">
        <f t="shared" si="369"/>
        <v>#N/A</v>
      </c>
      <c r="Q4799" s="585"/>
      <c r="R4799" s="585"/>
      <c r="S4799" s="814"/>
      <c r="T4799" s="814"/>
      <c r="U4799" s="814"/>
      <c r="V4799" s="814"/>
    </row>
    <row r="4800" spans="1:22" ht="15.75" hidden="1" customHeight="1" thickBot="1" x14ac:dyDescent="0.25">
      <c r="A4800" s="580" t="str">
        <f t="shared" si="370"/>
        <v/>
      </c>
      <c r="B4800" s="814"/>
      <c r="C4800" s="814"/>
      <c r="D4800" s="814"/>
      <c r="E4800" s="814"/>
      <c r="F4800" s="814"/>
      <c r="G4800" s="814"/>
      <c r="H4800" s="814"/>
      <c r="I4800" s="814"/>
      <c r="J4800" s="814"/>
      <c r="K4800" s="814"/>
      <c r="L4800" s="814"/>
      <c r="M4800" s="814"/>
      <c r="N4800" s="814"/>
      <c r="O4800" s="579">
        <f t="shared" si="368"/>
        <v>0</v>
      </c>
      <c r="P4800" s="585" t="e">
        <f t="shared" si="369"/>
        <v>#N/A</v>
      </c>
      <c r="Q4800" s="585"/>
      <c r="R4800" s="585"/>
      <c r="S4800" s="814"/>
      <c r="T4800" s="814"/>
      <c r="U4800" s="814"/>
      <c r="V4800" s="814"/>
    </row>
    <row r="4801" spans="1:22" ht="15.75" hidden="1" customHeight="1" thickBot="1" x14ac:dyDescent="0.25">
      <c r="A4801" s="580" t="str">
        <f t="shared" si="370"/>
        <v/>
      </c>
      <c r="B4801" s="814"/>
      <c r="C4801" s="814"/>
      <c r="D4801" s="814"/>
      <c r="E4801" s="814"/>
      <c r="F4801" s="814"/>
      <c r="G4801" s="814"/>
      <c r="H4801" s="814"/>
      <c r="I4801" s="814"/>
      <c r="J4801" s="814"/>
      <c r="K4801" s="814"/>
      <c r="L4801" s="814"/>
      <c r="M4801" s="814"/>
      <c r="N4801" s="814"/>
      <c r="O4801" s="579">
        <f t="shared" si="368"/>
        <v>0</v>
      </c>
      <c r="P4801" s="585" t="e">
        <f t="shared" si="369"/>
        <v>#N/A</v>
      </c>
      <c r="Q4801" s="585"/>
      <c r="R4801" s="585"/>
      <c r="S4801" s="814"/>
      <c r="T4801" s="814"/>
      <c r="U4801" s="814"/>
      <c r="V4801" s="814"/>
    </row>
    <row r="4802" spans="1:22" ht="15.75" hidden="1" customHeight="1" thickBot="1" x14ac:dyDescent="0.25">
      <c r="A4802" s="580" t="str">
        <f t="shared" si="370"/>
        <v/>
      </c>
      <c r="B4802" s="814"/>
      <c r="C4802" s="814"/>
      <c r="D4802" s="814"/>
      <c r="E4802" s="814"/>
      <c r="F4802" s="814"/>
      <c r="G4802" s="814"/>
      <c r="H4802" s="814"/>
      <c r="I4802" s="814"/>
      <c r="J4802" s="814"/>
      <c r="K4802" s="814"/>
      <c r="L4802" s="814"/>
      <c r="M4802" s="814"/>
      <c r="N4802" s="814"/>
      <c r="O4802" s="579">
        <f t="shared" si="368"/>
        <v>0</v>
      </c>
      <c r="P4802" s="585" t="e">
        <f t="shared" si="369"/>
        <v>#N/A</v>
      </c>
      <c r="Q4802" s="585"/>
      <c r="R4802" s="585"/>
      <c r="S4802" s="814"/>
      <c r="T4802" s="814"/>
      <c r="U4802" s="814"/>
      <c r="V4802" s="814"/>
    </row>
    <row r="4803" spans="1:22" ht="15.75" hidden="1" customHeight="1" thickBot="1" x14ac:dyDescent="0.25">
      <c r="A4803" s="580" t="str">
        <f t="shared" si="370"/>
        <v/>
      </c>
      <c r="B4803" s="814"/>
      <c r="C4803" s="814"/>
      <c r="D4803" s="814"/>
      <c r="E4803" s="814"/>
      <c r="F4803" s="814"/>
      <c r="G4803" s="814"/>
      <c r="H4803" s="814"/>
      <c r="I4803" s="814"/>
      <c r="J4803" s="814"/>
      <c r="K4803" s="814"/>
      <c r="L4803" s="814"/>
      <c r="M4803" s="814"/>
      <c r="N4803" s="814"/>
      <c r="O4803" s="579">
        <f t="shared" si="368"/>
        <v>0</v>
      </c>
      <c r="P4803" s="585" t="e">
        <f t="shared" si="369"/>
        <v>#N/A</v>
      </c>
      <c r="Q4803" s="585"/>
      <c r="R4803" s="585"/>
      <c r="S4803" s="814"/>
      <c r="T4803" s="814"/>
      <c r="U4803" s="814"/>
      <c r="V4803" s="814"/>
    </row>
    <row r="4804" spans="1:22" ht="15.75" hidden="1" customHeight="1" thickBot="1" x14ac:dyDescent="0.25">
      <c r="A4804" s="580" t="str">
        <f t="shared" si="370"/>
        <v/>
      </c>
      <c r="B4804" s="814"/>
      <c r="C4804" s="814"/>
      <c r="D4804" s="814"/>
      <c r="E4804" s="814"/>
      <c r="F4804" s="814"/>
      <c r="G4804" s="814"/>
      <c r="H4804" s="814"/>
      <c r="I4804" s="814"/>
      <c r="J4804" s="814"/>
      <c r="K4804" s="814"/>
      <c r="L4804" s="814"/>
      <c r="M4804" s="814"/>
      <c r="N4804" s="814"/>
      <c r="O4804" s="579">
        <f t="shared" si="368"/>
        <v>0</v>
      </c>
      <c r="P4804" s="585" t="e">
        <f t="shared" si="369"/>
        <v>#N/A</v>
      </c>
      <c r="Q4804" s="585"/>
      <c r="R4804" s="585"/>
      <c r="S4804" s="814"/>
      <c r="T4804" s="814"/>
      <c r="U4804" s="814"/>
      <c r="V4804" s="814"/>
    </row>
    <row r="4805" spans="1:22" ht="15.75" hidden="1" customHeight="1" thickBot="1" x14ac:dyDescent="0.25">
      <c r="A4805" s="580" t="str">
        <f t="shared" si="370"/>
        <v/>
      </c>
      <c r="B4805" s="814"/>
      <c r="C4805" s="814"/>
      <c r="D4805" s="814"/>
      <c r="E4805" s="814"/>
      <c r="F4805" s="814"/>
      <c r="G4805" s="814"/>
      <c r="H4805" s="814"/>
      <c r="I4805" s="814"/>
      <c r="J4805" s="814"/>
      <c r="K4805" s="814"/>
      <c r="L4805" s="814"/>
      <c r="M4805" s="814"/>
      <c r="N4805" s="814"/>
      <c r="O4805" s="579">
        <f t="shared" si="368"/>
        <v>0</v>
      </c>
      <c r="P4805" s="585" t="e">
        <f t="shared" si="369"/>
        <v>#N/A</v>
      </c>
      <c r="Q4805" s="585"/>
      <c r="R4805" s="585"/>
      <c r="S4805" s="814"/>
      <c r="T4805" s="814"/>
      <c r="U4805" s="814"/>
      <c r="V4805" s="814"/>
    </row>
    <row r="4806" spans="1:22" ht="15.75" hidden="1" customHeight="1" thickBot="1" x14ac:dyDescent="0.25">
      <c r="A4806" s="580" t="str">
        <f t="shared" si="370"/>
        <v/>
      </c>
      <c r="B4806" s="814"/>
      <c r="C4806" s="814"/>
      <c r="D4806" s="814"/>
      <c r="E4806" s="814"/>
      <c r="F4806" s="814"/>
      <c r="G4806" s="814"/>
      <c r="H4806" s="814"/>
      <c r="I4806" s="814"/>
      <c r="J4806" s="814"/>
      <c r="K4806" s="814"/>
      <c r="L4806" s="814"/>
      <c r="M4806" s="814"/>
      <c r="N4806" s="814"/>
      <c r="O4806" s="579">
        <f t="shared" si="368"/>
        <v>0</v>
      </c>
      <c r="P4806" s="585" t="e">
        <f t="shared" si="369"/>
        <v>#N/A</v>
      </c>
      <c r="Q4806" s="585"/>
      <c r="R4806" s="585"/>
      <c r="S4806" s="814"/>
      <c r="T4806" s="814"/>
      <c r="U4806" s="814"/>
      <c r="V4806" s="814"/>
    </row>
    <row r="4807" spans="1:22" ht="15.75" hidden="1" customHeight="1" thickBot="1" x14ac:dyDescent="0.25">
      <c r="A4807" s="580" t="str">
        <f t="shared" si="370"/>
        <v/>
      </c>
      <c r="B4807" s="814"/>
      <c r="C4807" s="814"/>
      <c r="D4807" s="814"/>
      <c r="E4807" s="814"/>
      <c r="F4807" s="814"/>
      <c r="G4807" s="814"/>
      <c r="H4807" s="814"/>
      <c r="I4807" s="814"/>
      <c r="J4807" s="814"/>
      <c r="K4807" s="814"/>
      <c r="L4807" s="814"/>
      <c r="M4807" s="814"/>
      <c r="N4807" s="814"/>
      <c r="O4807" s="579">
        <f t="shared" si="368"/>
        <v>0</v>
      </c>
      <c r="P4807" s="585" t="e">
        <f t="shared" si="369"/>
        <v>#N/A</v>
      </c>
      <c r="Q4807" s="585"/>
      <c r="R4807" s="585"/>
      <c r="S4807" s="814"/>
      <c r="T4807" s="814"/>
      <c r="U4807" s="814"/>
      <c r="V4807" s="814"/>
    </row>
    <row r="4808" spans="1:22" ht="15.75" hidden="1" customHeight="1" thickBot="1" x14ac:dyDescent="0.25">
      <c r="A4808" s="580" t="str">
        <f t="shared" si="370"/>
        <v/>
      </c>
      <c r="B4808" s="814"/>
      <c r="C4808" s="814"/>
      <c r="D4808" s="814"/>
      <c r="E4808" s="814"/>
      <c r="F4808" s="814"/>
      <c r="G4808" s="814"/>
      <c r="H4808" s="814"/>
      <c r="I4808" s="814"/>
      <c r="J4808" s="814"/>
      <c r="K4808" s="814"/>
      <c r="L4808" s="814"/>
      <c r="M4808" s="814"/>
      <c r="N4808" s="814"/>
      <c r="O4808" s="579">
        <f t="shared" si="368"/>
        <v>0</v>
      </c>
      <c r="P4808" s="585" t="e">
        <f t="shared" si="369"/>
        <v>#N/A</v>
      </c>
      <c r="Q4808" s="585"/>
      <c r="R4808" s="585"/>
      <c r="S4808" s="814"/>
      <c r="T4808" s="814"/>
      <c r="U4808" s="814"/>
      <c r="V4808" s="814"/>
    </row>
    <row r="4809" spans="1:22" ht="15.75" hidden="1" customHeight="1" thickBot="1" x14ac:dyDescent="0.25">
      <c r="A4809" s="580" t="str">
        <f t="shared" si="370"/>
        <v/>
      </c>
      <c r="B4809" s="814"/>
      <c r="C4809" s="814"/>
      <c r="D4809" s="814"/>
      <c r="E4809" s="814"/>
      <c r="F4809" s="814"/>
      <c r="G4809" s="814"/>
      <c r="H4809" s="814"/>
      <c r="I4809" s="814"/>
      <c r="J4809" s="814"/>
      <c r="K4809" s="814"/>
      <c r="L4809" s="814"/>
      <c r="M4809" s="814"/>
      <c r="N4809" s="814"/>
      <c r="O4809" s="579">
        <f t="shared" si="368"/>
        <v>0</v>
      </c>
      <c r="P4809" s="585" t="e">
        <f t="shared" si="369"/>
        <v>#N/A</v>
      </c>
      <c r="Q4809" s="585"/>
      <c r="R4809" s="585"/>
      <c r="S4809" s="814"/>
      <c r="T4809" s="814"/>
      <c r="U4809" s="814"/>
      <c r="V4809" s="814"/>
    </row>
    <row r="4810" spans="1:22" ht="15.75" hidden="1" customHeight="1" thickBot="1" x14ac:dyDescent="0.25">
      <c r="A4810" s="580" t="str">
        <f t="shared" si="370"/>
        <v/>
      </c>
      <c r="B4810" s="814"/>
      <c r="C4810" s="814"/>
      <c r="D4810" s="814"/>
      <c r="E4810" s="814"/>
      <c r="F4810" s="814"/>
      <c r="G4810" s="814"/>
      <c r="H4810" s="814"/>
      <c r="I4810" s="814"/>
      <c r="J4810" s="814"/>
      <c r="K4810" s="814"/>
      <c r="L4810" s="814"/>
      <c r="M4810" s="814"/>
      <c r="N4810" s="814"/>
      <c r="O4810" s="579">
        <f t="shared" si="368"/>
        <v>0</v>
      </c>
      <c r="P4810" s="585" t="e">
        <f t="shared" si="369"/>
        <v>#N/A</v>
      </c>
      <c r="Q4810" s="585"/>
      <c r="R4810" s="585"/>
      <c r="S4810" s="814"/>
      <c r="T4810" s="814"/>
      <c r="U4810" s="814"/>
      <c r="V4810" s="814"/>
    </row>
    <row r="4811" spans="1:22" ht="15.75" hidden="1" customHeight="1" thickBot="1" x14ac:dyDescent="0.25">
      <c r="A4811" s="580" t="str">
        <f t="shared" si="370"/>
        <v/>
      </c>
      <c r="B4811" s="814"/>
      <c r="C4811" s="814"/>
      <c r="D4811" s="814"/>
      <c r="E4811" s="814"/>
      <c r="F4811" s="814"/>
      <c r="G4811" s="814"/>
      <c r="H4811" s="814"/>
      <c r="I4811" s="814"/>
      <c r="J4811" s="814"/>
      <c r="K4811" s="814"/>
      <c r="L4811" s="814"/>
      <c r="M4811" s="814"/>
      <c r="N4811" s="814"/>
      <c r="O4811" s="579">
        <f t="shared" si="368"/>
        <v>0</v>
      </c>
      <c r="P4811" s="585" t="e">
        <f t="shared" si="369"/>
        <v>#N/A</v>
      </c>
      <c r="Q4811" s="585"/>
      <c r="R4811" s="585"/>
      <c r="S4811" s="814"/>
      <c r="T4811" s="814"/>
      <c r="U4811" s="814"/>
      <c r="V4811" s="814"/>
    </row>
    <row r="4812" spans="1:22" ht="15.75" hidden="1" customHeight="1" thickBot="1" x14ac:dyDescent="0.25">
      <c r="A4812" s="580" t="str">
        <f t="shared" si="370"/>
        <v/>
      </c>
      <c r="B4812" s="814"/>
      <c r="C4812" s="814"/>
      <c r="D4812" s="814"/>
      <c r="E4812" s="814"/>
      <c r="F4812" s="814"/>
      <c r="G4812" s="814"/>
      <c r="H4812" s="814"/>
      <c r="I4812" s="814"/>
      <c r="J4812" s="814"/>
      <c r="K4812" s="814"/>
      <c r="L4812" s="814"/>
      <c r="M4812" s="814"/>
      <c r="N4812" s="814"/>
      <c r="O4812" s="579">
        <f t="shared" si="368"/>
        <v>0</v>
      </c>
      <c r="P4812" s="585" t="e">
        <f t="shared" si="369"/>
        <v>#N/A</v>
      </c>
      <c r="Q4812" s="585"/>
      <c r="R4812" s="585"/>
      <c r="S4812" s="814"/>
      <c r="T4812" s="814"/>
      <c r="U4812" s="814"/>
      <c r="V4812" s="814"/>
    </row>
    <row r="4813" spans="1:22" ht="15.75" hidden="1" customHeight="1" thickBot="1" x14ac:dyDescent="0.25">
      <c r="A4813" s="580" t="str">
        <f t="shared" si="370"/>
        <v/>
      </c>
      <c r="B4813" s="814"/>
      <c r="C4813" s="814"/>
      <c r="D4813" s="814"/>
      <c r="E4813" s="814"/>
      <c r="F4813" s="814"/>
      <c r="G4813" s="814"/>
      <c r="H4813" s="814"/>
      <c r="I4813" s="814"/>
      <c r="J4813" s="814"/>
      <c r="K4813" s="814"/>
      <c r="L4813" s="814"/>
      <c r="M4813" s="814"/>
      <c r="N4813" s="814"/>
      <c r="O4813" s="579">
        <f t="shared" si="368"/>
        <v>0</v>
      </c>
      <c r="P4813" s="585" t="e">
        <f t="shared" si="369"/>
        <v>#N/A</v>
      </c>
      <c r="Q4813" s="585"/>
      <c r="R4813" s="585"/>
      <c r="S4813" s="814"/>
      <c r="T4813" s="814"/>
      <c r="U4813" s="814"/>
      <c r="V4813" s="814"/>
    </row>
    <row r="4814" spans="1:22" ht="15.75" hidden="1" customHeight="1" thickBot="1" x14ac:dyDescent="0.25">
      <c r="A4814" s="580" t="str">
        <f t="shared" si="370"/>
        <v/>
      </c>
      <c r="B4814" s="814"/>
      <c r="C4814" s="814"/>
      <c r="D4814" s="814"/>
      <c r="E4814" s="814"/>
      <c r="F4814" s="814"/>
      <c r="G4814" s="814"/>
      <c r="H4814" s="814"/>
      <c r="I4814" s="814"/>
      <c r="J4814" s="814"/>
      <c r="K4814" s="814"/>
      <c r="L4814" s="814"/>
      <c r="M4814" s="814"/>
      <c r="N4814" s="814"/>
      <c r="O4814" s="579">
        <f t="shared" si="368"/>
        <v>0</v>
      </c>
      <c r="P4814" s="585" t="e">
        <f t="shared" si="369"/>
        <v>#N/A</v>
      </c>
      <c r="Q4814" s="585"/>
      <c r="R4814" s="585"/>
      <c r="S4814" s="814"/>
      <c r="T4814" s="814"/>
      <c r="U4814" s="814"/>
      <c r="V4814" s="814"/>
    </row>
    <row r="4815" spans="1:22" ht="15.75" hidden="1" customHeight="1" thickBot="1" x14ac:dyDescent="0.25">
      <c r="A4815" s="580" t="str">
        <f t="shared" si="370"/>
        <v/>
      </c>
      <c r="B4815" s="814"/>
      <c r="C4815" s="814"/>
      <c r="D4815" s="814"/>
      <c r="E4815" s="814"/>
      <c r="F4815" s="814"/>
      <c r="G4815" s="814"/>
      <c r="H4815" s="814"/>
      <c r="I4815" s="814"/>
      <c r="J4815" s="814"/>
      <c r="K4815" s="814"/>
      <c r="L4815" s="814"/>
      <c r="M4815" s="814"/>
      <c r="N4815" s="814"/>
      <c r="O4815" s="579">
        <f t="shared" si="368"/>
        <v>0</v>
      </c>
      <c r="P4815" s="585" t="e">
        <f t="shared" si="369"/>
        <v>#N/A</v>
      </c>
      <c r="Q4815" s="585"/>
      <c r="R4815" s="585"/>
      <c r="S4815" s="814"/>
      <c r="T4815" s="814"/>
      <c r="U4815" s="814"/>
      <c r="V4815" s="814"/>
    </row>
    <row r="4816" spans="1:22" ht="15.75" hidden="1" customHeight="1" thickBot="1" x14ac:dyDescent="0.25">
      <c r="A4816" s="580" t="str">
        <f t="shared" si="370"/>
        <v/>
      </c>
      <c r="B4816" s="814"/>
      <c r="C4816" s="814"/>
      <c r="D4816" s="814"/>
      <c r="E4816" s="814"/>
      <c r="F4816" s="814"/>
      <c r="G4816" s="814"/>
      <c r="H4816" s="814"/>
      <c r="I4816" s="814"/>
      <c r="J4816" s="814"/>
      <c r="K4816" s="814"/>
      <c r="L4816" s="814"/>
      <c r="M4816" s="814"/>
      <c r="N4816" s="814"/>
      <c r="O4816" s="579">
        <f t="shared" si="368"/>
        <v>0</v>
      </c>
      <c r="P4816" s="585" t="e">
        <f t="shared" si="369"/>
        <v>#N/A</v>
      </c>
      <c r="Q4816" s="585"/>
      <c r="R4816" s="585"/>
      <c r="S4816" s="814"/>
      <c r="T4816" s="814"/>
      <c r="U4816" s="814"/>
      <c r="V4816" s="814"/>
    </row>
    <row r="4817" spans="1:22" ht="15.75" hidden="1" customHeight="1" thickBot="1" x14ac:dyDescent="0.25">
      <c r="A4817" s="580" t="str">
        <f t="shared" si="370"/>
        <v/>
      </c>
      <c r="B4817" s="814"/>
      <c r="C4817" s="814"/>
      <c r="D4817" s="814"/>
      <c r="E4817" s="814"/>
      <c r="F4817" s="814"/>
      <c r="G4817" s="814"/>
      <c r="H4817" s="814"/>
      <c r="I4817" s="814"/>
      <c r="J4817" s="814"/>
      <c r="K4817" s="814"/>
      <c r="L4817" s="814"/>
      <c r="M4817" s="814"/>
      <c r="N4817" s="814"/>
      <c r="O4817" s="579">
        <f t="shared" si="368"/>
        <v>0</v>
      </c>
      <c r="P4817" s="585" t="e">
        <f t="shared" si="369"/>
        <v>#N/A</v>
      </c>
      <c r="Q4817" s="585"/>
      <c r="R4817" s="585"/>
      <c r="S4817" s="814"/>
      <c r="T4817" s="814"/>
      <c r="U4817" s="814"/>
      <c r="V4817" s="814"/>
    </row>
    <row r="4818" spans="1:22" ht="15.75" hidden="1" customHeight="1" thickBot="1" x14ac:dyDescent="0.25">
      <c r="A4818" s="580" t="str">
        <f t="shared" si="370"/>
        <v/>
      </c>
      <c r="B4818" s="814"/>
      <c r="C4818" s="814"/>
      <c r="D4818" s="814"/>
      <c r="E4818" s="814"/>
      <c r="F4818" s="814"/>
      <c r="G4818" s="814"/>
      <c r="H4818" s="814"/>
      <c r="I4818" s="814"/>
      <c r="J4818" s="814"/>
      <c r="K4818" s="814"/>
      <c r="L4818" s="814"/>
      <c r="M4818" s="814"/>
      <c r="N4818" s="814"/>
      <c r="O4818" s="579">
        <f t="shared" si="368"/>
        <v>0</v>
      </c>
      <c r="P4818" s="585" t="e">
        <f t="shared" si="369"/>
        <v>#N/A</v>
      </c>
      <c r="Q4818" s="585"/>
      <c r="R4818" s="585"/>
      <c r="S4818" s="814"/>
      <c r="T4818" s="814"/>
      <c r="U4818" s="814"/>
      <c r="V4818" s="814"/>
    </row>
    <row r="4819" spans="1:22" ht="15.75" hidden="1" customHeight="1" thickBot="1" x14ac:dyDescent="0.25">
      <c r="A4819" s="580" t="str">
        <f t="shared" si="370"/>
        <v/>
      </c>
      <c r="B4819" s="814"/>
      <c r="C4819" s="814"/>
      <c r="D4819" s="814"/>
      <c r="E4819" s="814"/>
      <c r="F4819" s="814"/>
      <c r="G4819" s="814"/>
      <c r="H4819" s="814"/>
      <c r="I4819" s="814"/>
      <c r="J4819" s="814"/>
      <c r="K4819" s="814"/>
      <c r="L4819" s="814"/>
      <c r="M4819" s="814"/>
      <c r="N4819" s="814"/>
      <c r="O4819" s="579">
        <f t="shared" si="368"/>
        <v>0</v>
      </c>
      <c r="P4819" s="585" t="e">
        <f t="shared" si="369"/>
        <v>#N/A</v>
      </c>
      <c r="Q4819" s="585"/>
      <c r="R4819" s="585"/>
      <c r="S4819" s="814"/>
      <c r="T4819" s="814"/>
      <c r="U4819" s="814"/>
      <c r="V4819" s="814"/>
    </row>
    <row r="4820" spans="1:22" ht="15.75" hidden="1" customHeight="1" thickBot="1" x14ac:dyDescent="0.25">
      <c r="A4820" s="580" t="str">
        <f t="shared" si="370"/>
        <v/>
      </c>
      <c r="B4820" s="814"/>
      <c r="C4820" s="814"/>
      <c r="D4820" s="814"/>
      <c r="E4820" s="814"/>
      <c r="F4820" s="814"/>
      <c r="G4820" s="814"/>
      <c r="H4820" s="814"/>
      <c r="I4820" s="814"/>
      <c r="J4820" s="814"/>
      <c r="K4820" s="814"/>
      <c r="L4820" s="814"/>
      <c r="M4820" s="814"/>
      <c r="N4820" s="814"/>
      <c r="O4820" s="579">
        <f t="shared" si="368"/>
        <v>0</v>
      </c>
      <c r="P4820" s="585" t="e">
        <f t="shared" si="369"/>
        <v>#N/A</v>
      </c>
      <c r="Q4820" s="585"/>
      <c r="R4820" s="585"/>
      <c r="S4820" s="814"/>
      <c r="T4820" s="814"/>
      <c r="U4820" s="814"/>
      <c r="V4820" s="814"/>
    </row>
    <row r="4821" spans="1:22" ht="15.75" hidden="1" customHeight="1" thickBot="1" x14ac:dyDescent="0.25">
      <c r="A4821" s="580" t="str">
        <f t="shared" si="370"/>
        <v/>
      </c>
      <c r="B4821" s="814"/>
      <c r="C4821" s="814"/>
      <c r="D4821" s="814"/>
      <c r="E4821" s="814"/>
      <c r="F4821" s="814"/>
      <c r="G4821" s="814"/>
      <c r="H4821" s="814"/>
      <c r="I4821" s="814"/>
      <c r="J4821" s="814"/>
      <c r="K4821" s="814"/>
      <c r="L4821" s="814"/>
      <c r="M4821" s="814"/>
      <c r="N4821" s="814"/>
      <c r="O4821" s="579">
        <f t="shared" si="368"/>
        <v>0</v>
      </c>
      <c r="P4821" s="585" t="e">
        <f t="shared" si="369"/>
        <v>#N/A</v>
      </c>
      <c r="Q4821" s="585"/>
      <c r="R4821" s="585"/>
      <c r="S4821" s="814"/>
      <c r="T4821" s="814"/>
      <c r="U4821" s="814"/>
      <c r="V4821" s="814"/>
    </row>
    <row r="4822" spans="1:22" ht="15.75" hidden="1" customHeight="1" thickBot="1" x14ac:dyDescent="0.25">
      <c r="A4822" s="580" t="str">
        <f t="shared" si="370"/>
        <v/>
      </c>
      <c r="B4822" s="814"/>
      <c r="C4822" s="814"/>
      <c r="D4822" s="814"/>
      <c r="E4822" s="814"/>
      <c r="F4822" s="814"/>
      <c r="G4822" s="814"/>
      <c r="H4822" s="814"/>
      <c r="I4822" s="814"/>
      <c r="J4822" s="814"/>
      <c r="K4822" s="814"/>
      <c r="L4822" s="814"/>
      <c r="M4822" s="814"/>
      <c r="N4822" s="814"/>
      <c r="O4822" s="579">
        <f t="shared" si="368"/>
        <v>0</v>
      </c>
      <c r="P4822" s="585" t="e">
        <f t="shared" si="369"/>
        <v>#N/A</v>
      </c>
      <c r="Q4822" s="585"/>
      <c r="R4822" s="585"/>
      <c r="S4822" s="814"/>
      <c r="T4822" s="814"/>
      <c r="U4822" s="814"/>
      <c r="V4822" s="814"/>
    </row>
    <row r="4823" spans="1:22" ht="15.75" hidden="1" customHeight="1" thickBot="1" x14ac:dyDescent="0.25">
      <c r="A4823" s="580" t="str">
        <f t="shared" si="370"/>
        <v/>
      </c>
      <c r="B4823" s="814"/>
      <c r="C4823" s="814"/>
      <c r="D4823" s="814"/>
      <c r="E4823" s="814"/>
      <c r="F4823" s="814"/>
      <c r="G4823" s="814"/>
      <c r="H4823" s="814"/>
      <c r="I4823" s="814"/>
      <c r="J4823" s="814"/>
      <c r="K4823" s="814"/>
      <c r="L4823" s="814"/>
      <c r="M4823" s="814"/>
      <c r="N4823" s="814"/>
      <c r="O4823" s="579">
        <f t="shared" si="368"/>
        <v>0</v>
      </c>
      <c r="P4823" s="585" t="e">
        <f t="shared" si="369"/>
        <v>#N/A</v>
      </c>
      <c r="Q4823" s="585"/>
      <c r="R4823" s="585"/>
      <c r="S4823" s="814"/>
      <c r="T4823" s="814"/>
      <c r="U4823" s="814"/>
      <c r="V4823" s="814"/>
    </row>
    <row r="4824" spans="1:22" ht="15.75" hidden="1" customHeight="1" thickBot="1" x14ac:dyDescent="0.25">
      <c r="A4824" s="580" t="str">
        <f t="shared" si="370"/>
        <v/>
      </c>
      <c r="B4824" s="814"/>
      <c r="C4824" s="814"/>
      <c r="D4824" s="814"/>
      <c r="E4824" s="814"/>
      <c r="F4824" s="814"/>
      <c r="G4824" s="814"/>
      <c r="H4824" s="814"/>
      <c r="I4824" s="814"/>
      <c r="J4824" s="814"/>
      <c r="K4824" s="814"/>
      <c r="L4824" s="814"/>
      <c r="M4824" s="814"/>
      <c r="N4824" s="814"/>
      <c r="O4824" s="579">
        <f t="shared" si="368"/>
        <v>0</v>
      </c>
      <c r="P4824" s="585" t="e">
        <f t="shared" si="369"/>
        <v>#N/A</v>
      </c>
      <c r="Q4824" s="585"/>
      <c r="R4824" s="585"/>
      <c r="S4824" s="814"/>
      <c r="T4824" s="814"/>
      <c r="U4824" s="814"/>
      <c r="V4824" s="814"/>
    </row>
    <row r="4825" spans="1:22" ht="15.75" hidden="1" customHeight="1" thickBot="1" x14ac:dyDescent="0.25">
      <c r="A4825" s="580" t="str">
        <f t="shared" si="370"/>
        <v/>
      </c>
      <c r="B4825" s="814"/>
      <c r="C4825" s="814"/>
      <c r="D4825" s="814"/>
      <c r="E4825" s="814"/>
      <c r="F4825" s="814"/>
      <c r="G4825" s="814"/>
      <c r="H4825" s="814"/>
      <c r="I4825" s="814"/>
      <c r="J4825" s="814"/>
      <c r="K4825" s="814"/>
      <c r="L4825" s="814"/>
      <c r="M4825" s="814"/>
      <c r="N4825" s="814"/>
      <c r="O4825" s="579">
        <f t="shared" si="368"/>
        <v>0</v>
      </c>
      <c r="P4825" s="585" t="e">
        <f t="shared" si="369"/>
        <v>#N/A</v>
      </c>
      <c r="Q4825" s="585"/>
      <c r="R4825" s="585"/>
      <c r="S4825" s="814"/>
      <c r="T4825" s="814"/>
      <c r="U4825" s="814"/>
      <c r="V4825" s="814"/>
    </row>
    <row r="4826" spans="1:22" ht="15.75" hidden="1" customHeight="1" thickBot="1" x14ac:dyDescent="0.25">
      <c r="A4826" s="580" t="str">
        <f t="shared" si="370"/>
        <v/>
      </c>
      <c r="B4826" s="814"/>
      <c r="C4826" s="814"/>
      <c r="D4826" s="814"/>
      <c r="E4826" s="814"/>
      <c r="F4826" s="814"/>
      <c r="G4826" s="814"/>
      <c r="H4826" s="814"/>
      <c r="I4826" s="814"/>
      <c r="J4826" s="814"/>
      <c r="K4826" s="814"/>
      <c r="L4826" s="814"/>
      <c r="M4826" s="814"/>
      <c r="N4826" s="814"/>
      <c r="O4826" s="579">
        <f t="shared" si="368"/>
        <v>0</v>
      </c>
      <c r="P4826" s="585" t="e">
        <f t="shared" si="369"/>
        <v>#N/A</v>
      </c>
      <c r="Q4826" s="585"/>
      <c r="R4826" s="585"/>
      <c r="S4826" s="814"/>
      <c r="T4826" s="814"/>
      <c r="U4826" s="814"/>
      <c r="V4826" s="814"/>
    </row>
    <row r="4827" spans="1:22" ht="15.75" hidden="1" customHeight="1" thickBot="1" x14ac:dyDescent="0.25">
      <c r="A4827" s="580" t="str">
        <f t="shared" si="370"/>
        <v/>
      </c>
      <c r="B4827" s="814"/>
      <c r="C4827" s="814"/>
      <c r="D4827" s="814"/>
      <c r="E4827" s="814"/>
      <c r="F4827" s="814"/>
      <c r="G4827" s="814"/>
      <c r="H4827" s="814"/>
      <c r="I4827" s="814"/>
      <c r="J4827" s="814"/>
      <c r="K4827" s="814"/>
      <c r="L4827" s="814"/>
      <c r="M4827" s="814"/>
      <c r="N4827" s="814"/>
      <c r="O4827" s="579">
        <f t="shared" si="368"/>
        <v>0</v>
      </c>
      <c r="P4827" s="585" t="e">
        <f t="shared" si="369"/>
        <v>#N/A</v>
      </c>
      <c r="Q4827" s="585"/>
      <c r="R4827" s="585"/>
      <c r="S4827" s="814"/>
      <c r="T4827" s="814"/>
      <c r="U4827" s="814"/>
      <c r="V4827" s="814"/>
    </row>
    <row r="4828" spans="1:22" ht="15.75" hidden="1" customHeight="1" thickBot="1" x14ac:dyDescent="0.25">
      <c r="A4828" s="580" t="str">
        <f t="shared" si="370"/>
        <v/>
      </c>
      <c r="B4828" s="814"/>
      <c r="C4828" s="814"/>
      <c r="D4828" s="814"/>
      <c r="E4828" s="814"/>
      <c r="F4828" s="814"/>
      <c r="G4828" s="814"/>
      <c r="H4828" s="814"/>
      <c r="I4828" s="814"/>
      <c r="J4828" s="814"/>
      <c r="K4828" s="814"/>
      <c r="L4828" s="814"/>
      <c r="M4828" s="814"/>
      <c r="N4828" s="814"/>
      <c r="O4828" s="579">
        <f t="shared" si="368"/>
        <v>0</v>
      </c>
      <c r="P4828" s="585" t="e">
        <f t="shared" si="369"/>
        <v>#N/A</v>
      </c>
      <c r="Q4828" s="585"/>
      <c r="R4828" s="585"/>
      <c r="S4828" s="814"/>
      <c r="T4828" s="814"/>
      <c r="U4828" s="814"/>
      <c r="V4828" s="814"/>
    </row>
    <row r="4829" spans="1:22" ht="15.75" hidden="1" customHeight="1" thickBot="1" x14ac:dyDescent="0.25">
      <c r="A4829" s="580" t="str">
        <f t="shared" si="370"/>
        <v/>
      </c>
      <c r="B4829" s="814"/>
      <c r="C4829" s="814"/>
      <c r="D4829" s="814"/>
      <c r="E4829" s="814"/>
      <c r="F4829" s="814"/>
      <c r="G4829" s="814"/>
      <c r="H4829" s="814"/>
      <c r="I4829" s="814"/>
      <c r="J4829" s="814"/>
      <c r="K4829" s="814"/>
      <c r="L4829" s="814"/>
      <c r="M4829" s="814"/>
      <c r="N4829" s="814"/>
      <c r="O4829" s="579">
        <f t="shared" si="368"/>
        <v>0</v>
      </c>
      <c r="P4829" s="585" t="e">
        <f t="shared" si="369"/>
        <v>#N/A</v>
      </c>
      <c r="Q4829" s="585"/>
      <c r="R4829" s="585"/>
      <c r="S4829" s="814"/>
      <c r="T4829" s="814"/>
      <c r="U4829" s="814"/>
      <c r="V4829" s="814"/>
    </row>
    <row r="4830" spans="1:22" ht="15.75" hidden="1" customHeight="1" thickBot="1" x14ac:dyDescent="0.25">
      <c r="A4830" s="580" t="str">
        <f t="shared" si="370"/>
        <v/>
      </c>
      <c r="B4830" s="814"/>
      <c r="C4830" s="814"/>
      <c r="D4830" s="814"/>
      <c r="E4830" s="814"/>
      <c r="F4830" s="814"/>
      <c r="G4830" s="814"/>
      <c r="H4830" s="814"/>
      <c r="I4830" s="814"/>
      <c r="J4830" s="814"/>
      <c r="K4830" s="814"/>
      <c r="L4830" s="814"/>
      <c r="M4830" s="814"/>
      <c r="N4830" s="814"/>
      <c r="O4830" s="579">
        <f t="shared" si="368"/>
        <v>0</v>
      </c>
      <c r="P4830" s="585" t="e">
        <f t="shared" si="369"/>
        <v>#N/A</v>
      </c>
      <c r="Q4830" s="585"/>
      <c r="R4830" s="585"/>
      <c r="S4830" s="814"/>
      <c r="T4830" s="814"/>
      <c r="U4830" s="814"/>
      <c r="V4830" s="814"/>
    </row>
    <row r="4831" spans="1:22" ht="15.75" hidden="1" customHeight="1" thickBot="1" x14ac:dyDescent="0.25">
      <c r="A4831" s="580" t="str">
        <f t="shared" si="370"/>
        <v/>
      </c>
      <c r="B4831" s="814"/>
      <c r="C4831" s="814"/>
      <c r="D4831" s="814"/>
      <c r="E4831" s="814"/>
      <c r="F4831" s="814"/>
      <c r="G4831" s="814"/>
      <c r="H4831" s="814"/>
      <c r="I4831" s="814"/>
      <c r="J4831" s="814"/>
      <c r="K4831" s="814"/>
      <c r="L4831" s="814"/>
      <c r="M4831" s="814"/>
      <c r="N4831" s="814"/>
      <c r="O4831" s="579">
        <f t="shared" si="368"/>
        <v>0</v>
      </c>
      <c r="P4831" s="585" t="e">
        <f t="shared" si="369"/>
        <v>#N/A</v>
      </c>
      <c r="Q4831" s="585"/>
      <c r="R4831" s="585"/>
      <c r="S4831" s="814"/>
      <c r="T4831" s="814"/>
      <c r="U4831" s="814"/>
      <c r="V4831" s="814"/>
    </row>
    <row r="4832" spans="1:22" ht="15.75" hidden="1" customHeight="1" thickBot="1" x14ac:dyDescent="0.25">
      <c r="A4832" s="580" t="str">
        <f t="shared" si="370"/>
        <v/>
      </c>
      <c r="B4832" s="814"/>
      <c r="C4832" s="814"/>
      <c r="D4832" s="814"/>
      <c r="E4832" s="814"/>
      <c r="F4832" s="814"/>
      <c r="G4832" s="814"/>
      <c r="H4832" s="814"/>
      <c r="I4832" s="814"/>
      <c r="J4832" s="814"/>
      <c r="K4832" s="814"/>
      <c r="L4832" s="814"/>
      <c r="M4832" s="814"/>
      <c r="N4832" s="814"/>
      <c r="O4832" s="579">
        <f t="shared" si="368"/>
        <v>0</v>
      </c>
      <c r="P4832" s="585" t="e">
        <f t="shared" si="369"/>
        <v>#N/A</v>
      </c>
      <c r="Q4832" s="585"/>
      <c r="R4832" s="585"/>
      <c r="S4832" s="814"/>
      <c r="T4832" s="814"/>
      <c r="U4832" s="814"/>
      <c r="V4832" s="814"/>
    </row>
    <row r="4833" spans="1:22" ht="15.75" hidden="1" customHeight="1" thickBot="1" x14ac:dyDescent="0.25">
      <c r="A4833" s="580" t="str">
        <f t="shared" si="370"/>
        <v/>
      </c>
      <c r="B4833" s="814"/>
      <c r="C4833" s="814"/>
      <c r="D4833" s="814"/>
      <c r="E4833" s="814"/>
      <c r="F4833" s="814"/>
      <c r="G4833" s="814"/>
      <c r="H4833" s="814"/>
      <c r="I4833" s="814"/>
      <c r="J4833" s="814"/>
      <c r="K4833" s="814"/>
      <c r="L4833" s="814"/>
      <c r="M4833" s="814"/>
      <c r="N4833" s="814"/>
      <c r="O4833" s="579">
        <f t="shared" si="368"/>
        <v>0</v>
      </c>
      <c r="P4833" s="585" t="e">
        <f t="shared" si="369"/>
        <v>#N/A</v>
      </c>
      <c r="Q4833" s="585"/>
      <c r="R4833" s="585"/>
      <c r="S4833" s="814"/>
      <c r="T4833" s="814"/>
      <c r="U4833" s="814"/>
      <c r="V4833" s="814"/>
    </row>
    <row r="4834" spans="1:22" ht="15.75" hidden="1" customHeight="1" thickBot="1" x14ac:dyDescent="0.25">
      <c r="A4834" s="580" t="str">
        <f t="shared" si="370"/>
        <v/>
      </c>
      <c r="B4834" s="814"/>
      <c r="C4834" s="814"/>
      <c r="D4834" s="814"/>
      <c r="E4834" s="814"/>
      <c r="F4834" s="814"/>
      <c r="G4834" s="814"/>
      <c r="H4834" s="814"/>
      <c r="I4834" s="814"/>
      <c r="J4834" s="814"/>
      <c r="K4834" s="814"/>
      <c r="L4834" s="814"/>
      <c r="M4834" s="814"/>
      <c r="N4834" s="814"/>
      <c r="O4834" s="579">
        <f t="shared" si="368"/>
        <v>0</v>
      </c>
      <c r="P4834" s="585" t="e">
        <f t="shared" si="369"/>
        <v>#N/A</v>
      </c>
      <c r="Q4834" s="585"/>
      <c r="R4834" s="585"/>
      <c r="S4834" s="814"/>
      <c r="T4834" s="814"/>
      <c r="U4834" s="814"/>
      <c r="V4834" s="814"/>
    </row>
    <row r="4835" spans="1:22" ht="15.75" hidden="1" customHeight="1" thickBot="1" x14ac:dyDescent="0.25">
      <c r="A4835" s="580" t="str">
        <f t="shared" si="370"/>
        <v/>
      </c>
      <c r="B4835" s="814"/>
      <c r="C4835" s="814"/>
      <c r="D4835" s="814"/>
      <c r="E4835" s="814"/>
      <c r="F4835" s="814"/>
      <c r="G4835" s="814"/>
      <c r="H4835" s="814"/>
      <c r="I4835" s="814"/>
      <c r="J4835" s="814"/>
      <c r="K4835" s="814"/>
      <c r="L4835" s="814"/>
      <c r="M4835" s="814"/>
      <c r="N4835" s="814"/>
      <c r="O4835" s="579">
        <f t="shared" si="368"/>
        <v>0</v>
      </c>
      <c r="P4835" s="585" t="e">
        <f t="shared" si="369"/>
        <v>#N/A</v>
      </c>
      <c r="Q4835" s="585"/>
      <c r="R4835" s="585"/>
      <c r="S4835" s="814"/>
      <c r="T4835" s="814"/>
      <c r="U4835" s="814"/>
      <c r="V4835" s="814"/>
    </row>
    <row r="4836" spans="1:22" ht="15.75" hidden="1" customHeight="1" thickBot="1" x14ac:dyDescent="0.25">
      <c r="A4836" s="580" t="str">
        <f t="shared" si="370"/>
        <v/>
      </c>
      <c r="B4836" s="814"/>
      <c r="C4836" s="814"/>
      <c r="D4836" s="814"/>
      <c r="E4836" s="814"/>
      <c r="F4836" s="814"/>
      <c r="G4836" s="814"/>
      <c r="H4836" s="814"/>
      <c r="I4836" s="814"/>
      <c r="J4836" s="814"/>
      <c r="K4836" s="814"/>
      <c r="L4836" s="814"/>
      <c r="M4836" s="814"/>
      <c r="N4836" s="814"/>
      <c r="O4836" s="579">
        <f t="shared" si="368"/>
        <v>0</v>
      </c>
      <c r="P4836" s="585" t="e">
        <f t="shared" si="369"/>
        <v>#N/A</v>
      </c>
      <c r="Q4836" s="585"/>
      <c r="R4836" s="585"/>
      <c r="S4836" s="814"/>
      <c r="T4836" s="814"/>
      <c r="U4836" s="814"/>
      <c r="V4836" s="814"/>
    </row>
    <row r="4837" spans="1:22" ht="15.75" hidden="1" customHeight="1" thickBot="1" x14ac:dyDescent="0.25">
      <c r="A4837" s="580" t="str">
        <f t="shared" si="370"/>
        <v/>
      </c>
      <c r="B4837" s="814"/>
      <c r="C4837" s="814"/>
      <c r="D4837" s="814"/>
      <c r="E4837" s="814"/>
      <c r="F4837" s="814"/>
      <c r="G4837" s="814"/>
      <c r="H4837" s="814"/>
      <c r="I4837" s="814"/>
      <c r="J4837" s="814"/>
      <c r="K4837" s="814"/>
      <c r="L4837" s="814"/>
      <c r="M4837" s="814"/>
      <c r="N4837" s="814"/>
      <c r="O4837" s="579">
        <f t="shared" si="368"/>
        <v>0</v>
      </c>
      <c r="P4837" s="585" t="e">
        <f t="shared" si="369"/>
        <v>#N/A</v>
      </c>
      <c r="Q4837" s="585"/>
      <c r="R4837" s="585"/>
      <c r="S4837" s="814"/>
      <c r="T4837" s="814"/>
      <c r="U4837" s="814"/>
      <c r="V4837" s="814"/>
    </row>
    <row r="4838" spans="1:22" ht="15.75" hidden="1" customHeight="1" thickBot="1" x14ac:dyDescent="0.25">
      <c r="A4838" s="580" t="str">
        <f t="shared" si="370"/>
        <v/>
      </c>
      <c r="B4838" s="814"/>
      <c r="C4838" s="814"/>
      <c r="D4838" s="814"/>
      <c r="E4838" s="814"/>
      <c r="F4838" s="814"/>
      <c r="G4838" s="814"/>
      <c r="H4838" s="814"/>
      <c r="I4838" s="814"/>
      <c r="J4838" s="814"/>
      <c r="K4838" s="814"/>
      <c r="L4838" s="814"/>
      <c r="M4838" s="814"/>
      <c r="N4838" s="814"/>
      <c r="O4838" s="579">
        <f t="shared" si="368"/>
        <v>0</v>
      </c>
      <c r="P4838" s="585" t="e">
        <f t="shared" si="369"/>
        <v>#N/A</v>
      </c>
      <c r="Q4838" s="585"/>
      <c r="R4838" s="585"/>
      <c r="S4838" s="814"/>
      <c r="T4838" s="814"/>
      <c r="U4838" s="814"/>
      <c r="V4838" s="814"/>
    </row>
    <row r="4839" spans="1:22" ht="15.75" hidden="1" customHeight="1" thickBot="1" x14ac:dyDescent="0.25">
      <c r="A4839" s="580" t="str">
        <f t="shared" si="370"/>
        <v/>
      </c>
      <c r="B4839" s="814"/>
      <c r="C4839" s="814"/>
      <c r="D4839" s="814"/>
      <c r="E4839" s="814"/>
      <c r="F4839" s="814"/>
      <c r="G4839" s="814"/>
      <c r="H4839" s="814"/>
      <c r="I4839" s="814"/>
      <c r="J4839" s="814"/>
      <c r="K4839" s="814"/>
      <c r="L4839" s="814"/>
      <c r="M4839" s="814"/>
      <c r="N4839" s="814"/>
      <c r="O4839" s="579">
        <f t="shared" si="368"/>
        <v>0</v>
      </c>
      <c r="P4839" s="585" t="e">
        <f t="shared" si="369"/>
        <v>#N/A</v>
      </c>
      <c r="Q4839" s="585"/>
      <c r="R4839" s="585"/>
      <c r="S4839" s="814"/>
      <c r="T4839" s="814"/>
      <c r="U4839" s="814"/>
      <c r="V4839" s="814"/>
    </row>
    <row r="4840" spans="1:22" ht="15.75" hidden="1" customHeight="1" thickBot="1" x14ac:dyDescent="0.25">
      <c r="A4840" s="580" t="str">
        <f t="shared" si="370"/>
        <v/>
      </c>
      <c r="B4840" s="814"/>
      <c r="C4840" s="814"/>
      <c r="D4840" s="814"/>
      <c r="E4840" s="814"/>
      <c r="F4840" s="814"/>
      <c r="G4840" s="814"/>
      <c r="H4840" s="814"/>
      <c r="I4840" s="814"/>
      <c r="J4840" s="814"/>
      <c r="K4840" s="814"/>
      <c r="L4840" s="814"/>
      <c r="M4840" s="814"/>
      <c r="N4840" s="814"/>
      <c r="O4840" s="579">
        <f t="shared" si="368"/>
        <v>0</v>
      </c>
      <c r="P4840" s="585" t="e">
        <f t="shared" si="369"/>
        <v>#N/A</v>
      </c>
      <c r="Q4840" s="585"/>
      <c r="R4840" s="585"/>
      <c r="S4840" s="814"/>
      <c r="T4840" s="814"/>
      <c r="U4840" s="814"/>
      <c r="V4840" s="814"/>
    </row>
    <row r="4841" spans="1:22" ht="15.75" hidden="1" customHeight="1" thickBot="1" x14ac:dyDescent="0.25">
      <c r="A4841" s="580" t="str">
        <f t="shared" si="370"/>
        <v/>
      </c>
      <c r="B4841" s="814"/>
      <c r="C4841" s="814"/>
      <c r="D4841" s="814"/>
      <c r="E4841" s="814"/>
      <c r="F4841" s="814"/>
      <c r="G4841" s="814"/>
      <c r="H4841" s="814"/>
      <c r="I4841" s="814"/>
      <c r="J4841" s="814"/>
      <c r="K4841" s="814"/>
      <c r="L4841" s="814"/>
      <c r="M4841" s="814"/>
      <c r="N4841" s="814"/>
      <c r="O4841" s="579">
        <f t="shared" si="368"/>
        <v>0</v>
      </c>
      <c r="P4841" s="585" t="e">
        <f t="shared" si="369"/>
        <v>#N/A</v>
      </c>
      <c r="Q4841" s="585"/>
      <c r="R4841" s="585"/>
      <c r="S4841" s="814"/>
      <c r="T4841" s="814"/>
      <c r="U4841" s="814"/>
      <c r="V4841" s="814"/>
    </row>
    <row r="4842" spans="1:22" ht="15.75" hidden="1" customHeight="1" thickBot="1" x14ac:dyDescent="0.25">
      <c r="A4842" s="580" t="str">
        <f t="shared" si="370"/>
        <v/>
      </c>
      <c r="B4842" s="814"/>
      <c r="C4842" s="814"/>
      <c r="D4842" s="814"/>
      <c r="E4842" s="814"/>
      <c r="F4842" s="814"/>
      <c r="G4842" s="814"/>
      <c r="H4842" s="814"/>
      <c r="I4842" s="814"/>
      <c r="J4842" s="814"/>
      <c r="K4842" s="814"/>
      <c r="L4842" s="814"/>
      <c r="M4842" s="814"/>
      <c r="N4842" s="814"/>
      <c r="O4842" s="579">
        <f t="shared" si="368"/>
        <v>0</v>
      </c>
      <c r="P4842" s="585" t="e">
        <f t="shared" si="369"/>
        <v>#N/A</v>
      </c>
      <c r="Q4842" s="585"/>
      <c r="R4842" s="585"/>
      <c r="S4842" s="814"/>
      <c r="T4842" s="814"/>
      <c r="U4842" s="814"/>
      <c r="V4842" s="814"/>
    </row>
    <row r="4843" spans="1:22" ht="15.75" hidden="1" customHeight="1" thickBot="1" x14ac:dyDescent="0.25">
      <c r="A4843" s="580" t="str">
        <f t="shared" si="370"/>
        <v/>
      </c>
      <c r="B4843" s="814"/>
      <c r="C4843" s="814"/>
      <c r="D4843" s="814"/>
      <c r="E4843" s="814"/>
      <c r="F4843" s="814"/>
      <c r="G4843" s="814"/>
      <c r="H4843" s="814"/>
      <c r="I4843" s="814"/>
      <c r="J4843" s="814"/>
      <c r="K4843" s="814"/>
      <c r="L4843" s="814"/>
      <c r="M4843" s="814"/>
      <c r="N4843" s="814"/>
      <c r="O4843" s="579">
        <f t="shared" si="368"/>
        <v>0</v>
      </c>
      <c r="P4843" s="585" t="e">
        <f t="shared" si="369"/>
        <v>#N/A</v>
      </c>
      <c r="Q4843" s="585"/>
      <c r="R4843" s="585"/>
      <c r="S4843" s="814"/>
      <c r="T4843" s="814"/>
      <c r="U4843" s="814"/>
      <c r="V4843" s="814"/>
    </row>
    <row r="4844" spans="1:22" ht="15.75" hidden="1" customHeight="1" thickBot="1" x14ac:dyDescent="0.25">
      <c r="A4844" s="580" t="str">
        <f t="shared" si="370"/>
        <v/>
      </c>
      <c r="B4844" s="814"/>
      <c r="C4844" s="814"/>
      <c r="D4844" s="814"/>
      <c r="E4844" s="814"/>
      <c r="F4844" s="814"/>
      <c r="G4844" s="814"/>
      <c r="H4844" s="814"/>
      <c r="I4844" s="814"/>
      <c r="J4844" s="814"/>
      <c r="K4844" s="814"/>
      <c r="L4844" s="814"/>
      <c r="M4844" s="814"/>
      <c r="N4844" s="814"/>
      <c r="O4844" s="579">
        <f t="shared" si="368"/>
        <v>0</v>
      </c>
      <c r="P4844" s="585" t="e">
        <f t="shared" si="369"/>
        <v>#N/A</v>
      </c>
      <c r="Q4844" s="585"/>
      <c r="R4844" s="585"/>
      <c r="S4844" s="814"/>
      <c r="T4844" s="814"/>
      <c r="U4844" s="814"/>
      <c r="V4844" s="814"/>
    </row>
    <row r="4845" spans="1:22" ht="15.75" hidden="1" customHeight="1" thickBot="1" x14ac:dyDescent="0.25">
      <c r="A4845" s="580" t="str">
        <f t="shared" si="370"/>
        <v/>
      </c>
      <c r="B4845" s="814"/>
      <c r="C4845" s="814"/>
      <c r="D4845" s="814"/>
      <c r="E4845" s="814"/>
      <c r="F4845" s="814"/>
      <c r="G4845" s="814"/>
      <c r="H4845" s="814"/>
      <c r="I4845" s="814"/>
      <c r="J4845" s="814"/>
      <c r="K4845" s="814"/>
      <c r="L4845" s="814"/>
      <c r="M4845" s="814"/>
      <c r="N4845" s="814"/>
      <c r="O4845" s="579">
        <f t="shared" si="368"/>
        <v>0</v>
      </c>
      <c r="P4845" s="585" t="e">
        <f t="shared" si="369"/>
        <v>#N/A</v>
      </c>
      <c r="Q4845" s="585"/>
      <c r="R4845" s="585"/>
      <c r="S4845" s="814"/>
      <c r="T4845" s="814"/>
      <c r="U4845" s="814"/>
      <c r="V4845" s="814"/>
    </row>
    <row r="4846" spans="1:22" ht="15.75" hidden="1" customHeight="1" thickBot="1" x14ac:dyDescent="0.25">
      <c r="A4846" s="580" t="str">
        <f t="shared" si="370"/>
        <v/>
      </c>
      <c r="B4846" s="814"/>
      <c r="C4846" s="814"/>
      <c r="D4846" s="814"/>
      <c r="E4846" s="814"/>
      <c r="F4846" s="814"/>
      <c r="G4846" s="814"/>
      <c r="H4846" s="814"/>
      <c r="I4846" s="814"/>
      <c r="J4846" s="814"/>
      <c r="K4846" s="814"/>
      <c r="L4846" s="814"/>
      <c r="M4846" s="814"/>
      <c r="N4846" s="814"/>
      <c r="O4846" s="579">
        <f t="shared" si="368"/>
        <v>0</v>
      </c>
      <c r="P4846" s="585" t="e">
        <f t="shared" si="369"/>
        <v>#N/A</v>
      </c>
      <c r="Q4846" s="585"/>
      <c r="R4846" s="585"/>
      <c r="S4846" s="814"/>
      <c r="T4846" s="814"/>
      <c r="U4846" s="814"/>
      <c r="V4846" s="814"/>
    </row>
    <row r="4847" spans="1:22" ht="15.75" hidden="1" customHeight="1" thickBot="1" x14ac:dyDescent="0.25">
      <c r="A4847" s="580" t="str">
        <f t="shared" si="370"/>
        <v/>
      </c>
      <c r="B4847" s="814"/>
      <c r="C4847" s="814"/>
      <c r="D4847" s="814"/>
      <c r="E4847" s="814"/>
      <c r="F4847" s="814"/>
      <c r="G4847" s="814"/>
      <c r="H4847" s="814"/>
      <c r="I4847" s="814"/>
      <c r="J4847" s="814"/>
      <c r="K4847" s="814"/>
      <c r="L4847" s="814"/>
      <c r="M4847" s="814"/>
      <c r="N4847" s="814"/>
      <c r="O4847" s="579">
        <f t="shared" si="368"/>
        <v>0</v>
      </c>
      <c r="P4847" s="585" t="e">
        <f t="shared" si="369"/>
        <v>#N/A</v>
      </c>
      <c r="Q4847" s="585"/>
      <c r="R4847" s="585"/>
      <c r="S4847" s="814"/>
      <c r="T4847" s="814"/>
      <c r="U4847" s="814"/>
      <c r="V4847" s="814"/>
    </row>
    <row r="4848" spans="1:22" ht="15.75" hidden="1" customHeight="1" thickBot="1" x14ac:dyDescent="0.25">
      <c r="A4848" s="580" t="str">
        <f t="shared" si="370"/>
        <v/>
      </c>
      <c r="B4848" s="814"/>
      <c r="C4848" s="814"/>
      <c r="D4848" s="814"/>
      <c r="E4848" s="814"/>
      <c r="F4848" s="814"/>
      <c r="G4848" s="814"/>
      <c r="H4848" s="814"/>
      <c r="I4848" s="814"/>
      <c r="J4848" s="814"/>
      <c r="K4848" s="814"/>
      <c r="L4848" s="814"/>
      <c r="M4848" s="814"/>
      <c r="N4848" s="814"/>
      <c r="O4848" s="579">
        <f t="shared" si="368"/>
        <v>0</v>
      </c>
      <c r="P4848" s="585" t="e">
        <f t="shared" si="369"/>
        <v>#N/A</v>
      </c>
      <c r="Q4848" s="585"/>
      <c r="R4848" s="585"/>
      <c r="S4848" s="814"/>
      <c r="T4848" s="814"/>
      <c r="U4848" s="814"/>
      <c r="V4848" s="814"/>
    </row>
    <row r="4849" spans="1:22" ht="15.75" hidden="1" customHeight="1" thickBot="1" x14ac:dyDescent="0.25">
      <c r="A4849" s="580" t="str">
        <f t="shared" si="370"/>
        <v/>
      </c>
      <c r="B4849" s="814"/>
      <c r="C4849" s="814"/>
      <c r="D4849" s="814"/>
      <c r="E4849" s="814"/>
      <c r="F4849" s="814"/>
      <c r="G4849" s="814"/>
      <c r="H4849" s="814"/>
      <c r="I4849" s="814"/>
      <c r="J4849" s="814"/>
      <c r="K4849" s="814"/>
      <c r="L4849" s="814"/>
      <c r="M4849" s="814"/>
      <c r="N4849" s="814"/>
      <c r="O4849" s="579">
        <f t="shared" si="368"/>
        <v>0</v>
      </c>
      <c r="P4849" s="585" t="e">
        <f t="shared" si="369"/>
        <v>#N/A</v>
      </c>
      <c r="Q4849" s="585"/>
      <c r="R4849" s="585"/>
      <c r="S4849" s="814"/>
      <c r="T4849" s="814"/>
      <c r="U4849" s="814"/>
      <c r="V4849" s="814"/>
    </row>
    <row r="4850" spans="1:22" ht="15.75" hidden="1" customHeight="1" thickBot="1" x14ac:dyDescent="0.25">
      <c r="A4850" s="580" t="str">
        <f t="shared" si="370"/>
        <v/>
      </c>
      <c r="B4850" s="814"/>
      <c r="C4850" s="814"/>
      <c r="D4850" s="814"/>
      <c r="E4850" s="814"/>
      <c r="F4850" s="814"/>
      <c r="G4850" s="814"/>
      <c r="H4850" s="814"/>
      <c r="I4850" s="814"/>
      <c r="J4850" s="814"/>
      <c r="K4850" s="814"/>
      <c r="L4850" s="814"/>
      <c r="M4850" s="814"/>
      <c r="N4850" s="814"/>
      <c r="O4850" s="579">
        <f t="shared" si="368"/>
        <v>0</v>
      </c>
      <c r="P4850" s="585" t="e">
        <f t="shared" si="369"/>
        <v>#N/A</v>
      </c>
      <c r="Q4850" s="585"/>
      <c r="R4850" s="585"/>
      <c r="S4850" s="814"/>
      <c r="T4850" s="814"/>
      <c r="U4850" s="814"/>
      <c r="V4850" s="814"/>
    </row>
    <row r="4851" spans="1:22" ht="15.75" hidden="1" customHeight="1" thickBot="1" x14ac:dyDescent="0.25">
      <c r="A4851" s="580" t="str">
        <f t="shared" si="370"/>
        <v/>
      </c>
      <c r="B4851" s="814"/>
      <c r="C4851" s="814"/>
      <c r="D4851" s="814"/>
      <c r="E4851" s="814"/>
      <c r="F4851" s="814"/>
      <c r="G4851" s="814"/>
      <c r="H4851" s="814"/>
      <c r="I4851" s="814"/>
      <c r="J4851" s="814"/>
      <c r="K4851" s="814"/>
      <c r="L4851" s="814"/>
      <c r="M4851" s="814"/>
      <c r="N4851" s="814"/>
      <c r="O4851" s="579">
        <f t="shared" ref="O4851:O4908" si="371">ROUNDUP(IF(N4851="PENDANT",(VLOOKUP(L4851,$E$2:$I$9,5,FALSE)*M4851)),0)</f>
        <v>0</v>
      </c>
      <c r="P4851" s="585" t="e">
        <f t="shared" ref="P4851:P4908" si="372">ROUNDUP(VLOOKUP(L4851,$E$2:$I$9,5,FALSE)*M4851,0)</f>
        <v>#N/A</v>
      </c>
      <c r="Q4851" s="585"/>
      <c r="R4851" s="585"/>
      <c r="S4851" s="814"/>
      <c r="T4851" s="814"/>
      <c r="U4851" s="814"/>
      <c r="V4851" s="814"/>
    </row>
    <row r="4852" spans="1:22" ht="15.75" hidden="1" customHeight="1" thickBot="1" x14ac:dyDescent="0.25">
      <c r="A4852" s="580" t="str">
        <f t="shared" si="370"/>
        <v/>
      </c>
      <c r="B4852" s="814"/>
      <c r="C4852" s="814"/>
      <c r="D4852" s="814"/>
      <c r="E4852" s="814"/>
      <c r="F4852" s="814"/>
      <c r="G4852" s="814"/>
      <c r="H4852" s="814"/>
      <c r="I4852" s="814"/>
      <c r="J4852" s="814"/>
      <c r="K4852" s="814"/>
      <c r="L4852" s="814"/>
      <c r="M4852" s="814"/>
      <c r="N4852" s="814"/>
      <c r="O4852" s="579">
        <f t="shared" si="371"/>
        <v>0</v>
      </c>
      <c r="P4852" s="585" t="e">
        <f t="shared" si="372"/>
        <v>#N/A</v>
      </c>
      <c r="Q4852" s="585"/>
      <c r="R4852" s="585"/>
      <c r="S4852" s="814"/>
      <c r="T4852" s="814"/>
      <c r="U4852" s="814"/>
      <c r="V4852" s="814"/>
    </row>
    <row r="4853" spans="1:22" ht="15.75" hidden="1" customHeight="1" thickBot="1" x14ac:dyDescent="0.25">
      <c r="A4853" s="580" t="str">
        <f t="shared" si="370"/>
        <v/>
      </c>
      <c r="B4853" s="814"/>
      <c r="C4853" s="814"/>
      <c r="D4853" s="814"/>
      <c r="E4853" s="814"/>
      <c r="F4853" s="814"/>
      <c r="G4853" s="814"/>
      <c r="H4853" s="814"/>
      <c r="I4853" s="814"/>
      <c r="J4853" s="814"/>
      <c r="K4853" s="814"/>
      <c r="L4853" s="814"/>
      <c r="M4853" s="814"/>
      <c r="N4853" s="814"/>
      <c r="O4853" s="579">
        <f t="shared" si="371"/>
        <v>0</v>
      </c>
      <c r="P4853" s="585" t="e">
        <f t="shared" si="372"/>
        <v>#N/A</v>
      </c>
      <c r="Q4853" s="585"/>
      <c r="R4853" s="585"/>
      <c r="S4853" s="814"/>
      <c r="T4853" s="814"/>
      <c r="U4853" s="814"/>
      <c r="V4853" s="814"/>
    </row>
    <row r="4854" spans="1:22" ht="15.75" hidden="1" customHeight="1" thickBot="1" x14ac:dyDescent="0.25">
      <c r="A4854" s="580" t="str">
        <f t="shared" si="370"/>
        <v/>
      </c>
      <c r="B4854" s="814"/>
      <c r="C4854" s="814"/>
      <c r="D4854" s="814"/>
      <c r="E4854" s="814"/>
      <c r="F4854" s="814"/>
      <c r="G4854" s="814"/>
      <c r="H4854" s="814"/>
      <c r="I4854" s="814"/>
      <c r="J4854" s="814"/>
      <c r="K4854" s="814"/>
      <c r="L4854" s="814"/>
      <c r="M4854" s="814"/>
      <c r="N4854" s="814"/>
      <c r="O4854" s="579">
        <f t="shared" si="371"/>
        <v>0</v>
      </c>
      <c r="P4854" s="585" t="e">
        <f t="shared" si="372"/>
        <v>#N/A</v>
      </c>
      <c r="Q4854" s="585"/>
      <c r="R4854" s="585"/>
      <c r="S4854" s="814"/>
      <c r="T4854" s="814"/>
      <c r="U4854" s="814"/>
      <c r="V4854" s="814"/>
    </row>
    <row r="4855" spans="1:22" ht="15.75" hidden="1" customHeight="1" thickBot="1" x14ac:dyDescent="0.25">
      <c r="A4855" s="580" t="str">
        <f t="shared" si="370"/>
        <v/>
      </c>
      <c r="B4855" s="814"/>
      <c r="C4855" s="814"/>
      <c r="D4855" s="814"/>
      <c r="E4855" s="814"/>
      <c r="F4855" s="814"/>
      <c r="G4855" s="814"/>
      <c r="H4855" s="814"/>
      <c r="I4855" s="814"/>
      <c r="J4855" s="814"/>
      <c r="K4855" s="814"/>
      <c r="L4855" s="814"/>
      <c r="M4855" s="814"/>
      <c r="N4855" s="814"/>
      <c r="O4855" s="579">
        <f t="shared" si="371"/>
        <v>0</v>
      </c>
      <c r="P4855" s="585" t="e">
        <f t="shared" si="372"/>
        <v>#N/A</v>
      </c>
      <c r="Q4855" s="585"/>
      <c r="R4855" s="585"/>
      <c r="S4855" s="814"/>
      <c r="T4855" s="814"/>
      <c r="U4855" s="814"/>
      <c r="V4855" s="814"/>
    </row>
    <row r="4856" spans="1:22" ht="15.75" hidden="1" customHeight="1" thickBot="1" x14ac:dyDescent="0.25">
      <c r="A4856" s="580" t="str">
        <f t="shared" si="370"/>
        <v/>
      </c>
      <c r="B4856" s="814"/>
      <c r="C4856" s="814"/>
      <c r="D4856" s="814"/>
      <c r="E4856" s="814"/>
      <c r="F4856" s="814"/>
      <c r="G4856" s="814"/>
      <c r="H4856" s="814"/>
      <c r="I4856" s="814"/>
      <c r="J4856" s="814"/>
      <c r="K4856" s="814"/>
      <c r="L4856" s="814"/>
      <c r="M4856" s="814"/>
      <c r="N4856" s="814"/>
      <c r="O4856" s="579">
        <f t="shared" si="371"/>
        <v>0</v>
      </c>
      <c r="P4856" s="585" t="e">
        <f t="shared" si="372"/>
        <v>#N/A</v>
      </c>
      <c r="Q4856" s="585"/>
      <c r="R4856" s="585"/>
      <c r="S4856" s="814"/>
      <c r="T4856" s="814"/>
      <c r="U4856" s="814"/>
      <c r="V4856" s="814"/>
    </row>
    <row r="4857" spans="1:22" ht="15.75" hidden="1" customHeight="1" thickBot="1" x14ac:dyDescent="0.25">
      <c r="A4857" s="580" t="str">
        <f t="shared" si="370"/>
        <v/>
      </c>
      <c r="B4857" s="814"/>
      <c r="C4857" s="814"/>
      <c r="D4857" s="814"/>
      <c r="E4857" s="814"/>
      <c r="F4857" s="814"/>
      <c r="G4857" s="814"/>
      <c r="H4857" s="814"/>
      <c r="I4857" s="814"/>
      <c r="J4857" s="814"/>
      <c r="K4857" s="814"/>
      <c r="L4857" s="814"/>
      <c r="M4857" s="814"/>
      <c r="N4857" s="814"/>
      <c r="O4857" s="579">
        <f t="shared" si="371"/>
        <v>0</v>
      </c>
      <c r="P4857" s="585" t="e">
        <f t="shared" si="372"/>
        <v>#N/A</v>
      </c>
      <c r="Q4857" s="585"/>
      <c r="R4857" s="585"/>
      <c r="S4857" s="814"/>
      <c r="T4857" s="814"/>
      <c r="U4857" s="814"/>
      <c r="V4857" s="814"/>
    </row>
    <row r="4858" spans="1:22" ht="15.75" hidden="1" customHeight="1" thickBot="1" x14ac:dyDescent="0.25">
      <c r="A4858" s="580" t="str">
        <f t="shared" ref="A4858:A4908" si="373">CONCATENATE(C4858,G4858)</f>
        <v/>
      </c>
      <c r="B4858" s="814"/>
      <c r="C4858" s="814"/>
      <c r="D4858" s="814"/>
      <c r="E4858" s="814"/>
      <c r="F4858" s="814"/>
      <c r="G4858" s="814"/>
      <c r="H4858" s="814"/>
      <c r="I4858" s="814"/>
      <c r="J4858" s="814"/>
      <c r="K4858" s="814"/>
      <c r="L4858" s="814"/>
      <c r="M4858" s="814"/>
      <c r="N4858" s="814"/>
      <c r="O4858" s="579">
        <f t="shared" si="371"/>
        <v>0</v>
      </c>
      <c r="P4858" s="585" t="e">
        <f t="shared" si="372"/>
        <v>#N/A</v>
      </c>
      <c r="Q4858" s="585"/>
      <c r="R4858" s="585"/>
      <c r="S4858" s="814"/>
      <c r="T4858" s="814"/>
      <c r="U4858" s="814"/>
      <c r="V4858" s="814"/>
    </row>
    <row r="4859" spans="1:22" ht="15.75" hidden="1" customHeight="1" thickBot="1" x14ac:dyDescent="0.25">
      <c r="A4859" s="580" t="str">
        <f t="shared" si="373"/>
        <v/>
      </c>
      <c r="B4859" s="814"/>
      <c r="C4859" s="814"/>
      <c r="D4859" s="814"/>
      <c r="E4859" s="814"/>
      <c r="F4859" s="814"/>
      <c r="G4859" s="814"/>
      <c r="H4859" s="814"/>
      <c r="I4859" s="814"/>
      <c r="J4859" s="814"/>
      <c r="K4859" s="814"/>
      <c r="L4859" s="814"/>
      <c r="M4859" s="814"/>
      <c r="N4859" s="814"/>
      <c r="O4859" s="579">
        <f t="shared" si="371"/>
        <v>0</v>
      </c>
      <c r="P4859" s="585" t="e">
        <f t="shared" si="372"/>
        <v>#N/A</v>
      </c>
      <c r="Q4859" s="585"/>
      <c r="R4859" s="585"/>
      <c r="S4859" s="814"/>
      <c r="T4859" s="814"/>
      <c r="U4859" s="814"/>
      <c r="V4859" s="814"/>
    </row>
    <row r="4860" spans="1:22" ht="15.75" hidden="1" customHeight="1" thickBot="1" x14ac:dyDescent="0.25">
      <c r="A4860" s="580" t="str">
        <f t="shared" si="373"/>
        <v/>
      </c>
      <c r="B4860" s="814"/>
      <c r="C4860" s="814"/>
      <c r="D4860" s="814"/>
      <c r="E4860" s="814"/>
      <c r="F4860" s="814"/>
      <c r="G4860" s="814"/>
      <c r="H4860" s="814"/>
      <c r="I4860" s="814"/>
      <c r="J4860" s="814"/>
      <c r="K4860" s="814"/>
      <c r="L4860" s="814"/>
      <c r="M4860" s="814"/>
      <c r="N4860" s="814"/>
      <c r="O4860" s="579">
        <f t="shared" si="371"/>
        <v>0</v>
      </c>
      <c r="P4860" s="585" t="e">
        <f t="shared" si="372"/>
        <v>#N/A</v>
      </c>
      <c r="Q4860" s="585"/>
      <c r="R4860" s="585"/>
      <c r="S4860" s="814"/>
      <c r="T4860" s="814"/>
      <c r="U4860" s="814"/>
      <c r="V4860" s="814"/>
    </row>
    <row r="4861" spans="1:22" ht="15.75" hidden="1" customHeight="1" thickBot="1" x14ac:dyDescent="0.25">
      <c r="A4861" s="580" t="str">
        <f t="shared" si="373"/>
        <v/>
      </c>
      <c r="B4861" s="814"/>
      <c r="C4861" s="814"/>
      <c r="D4861" s="814"/>
      <c r="E4861" s="814"/>
      <c r="F4861" s="814"/>
      <c r="G4861" s="814"/>
      <c r="H4861" s="814"/>
      <c r="I4861" s="814"/>
      <c r="J4861" s="814"/>
      <c r="K4861" s="814"/>
      <c r="L4861" s="814"/>
      <c r="M4861" s="814"/>
      <c r="N4861" s="814"/>
      <c r="O4861" s="579">
        <f t="shared" si="371"/>
        <v>0</v>
      </c>
      <c r="P4861" s="585" t="e">
        <f t="shared" si="372"/>
        <v>#N/A</v>
      </c>
      <c r="Q4861" s="585"/>
      <c r="R4861" s="585"/>
      <c r="S4861" s="814"/>
      <c r="T4861" s="814"/>
      <c r="U4861" s="814"/>
      <c r="V4861" s="814"/>
    </row>
    <row r="4862" spans="1:22" ht="15.75" hidden="1" customHeight="1" thickBot="1" x14ac:dyDescent="0.25">
      <c r="A4862" s="580" t="str">
        <f t="shared" si="373"/>
        <v/>
      </c>
      <c r="B4862" s="814"/>
      <c r="C4862" s="814"/>
      <c r="D4862" s="814"/>
      <c r="E4862" s="814"/>
      <c r="F4862" s="814"/>
      <c r="G4862" s="814"/>
      <c r="H4862" s="814"/>
      <c r="I4862" s="814"/>
      <c r="J4862" s="814"/>
      <c r="K4862" s="814"/>
      <c r="L4862" s="814"/>
      <c r="M4862" s="814"/>
      <c r="N4862" s="814"/>
      <c r="O4862" s="579">
        <f t="shared" si="371"/>
        <v>0</v>
      </c>
      <c r="P4862" s="585" t="e">
        <f t="shared" si="372"/>
        <v>#N/A</v>
      </c>
      <c r="Q4862" s="585"/>
      <c r="R4862" s="585"/>
      <c r="S4862" s="814"/>
      <c r="T4862" s="814"/>
      <c r="U4862" s="814"/>
      <c r="V4862" s="814"/>
    </row>
    <row r="4863" spans="1:22" ht="15.75" hidden="1" customHeight="1" thickBot="1" x14ac:dyDescent="0.25">
      <c r="A4863" s="580" t="str">
        <f t="shared" si="373"/>
        <v/>
      </c>
      <c r="B4863" s="814"/>
      <c r="C4863" s="814"/>
      <c r="D4863" s="814"/>
      <c r="E4863" s="814"/>
      <c r="F4863" s="814"/>
      <c r="G4863" s="814"/>
      <c r="H4863" s="814"/>
      <c r="I4863" s="814"/>
      <c r="J4863" s="814"/>
      <c r="K4863" s="814"/>
      <c r="L4863" s="814"/>
      <c r="M4863" s="814"/>
      <c r="N4863" s="814"/>
      <c r="O4863" s="579">
        <f t="shared" si="371"/>
        <v>0</v>
      </c>
      <c r="P4863" s="585" t="e">
        <f t="shared" si="372"/>
        <v>#N/A</v>
      </c>
      <c r="Q4863" s="585"/>
      <c r="R4863" s="585"/>
      <c r="S4863" s="814"/>
      <c r="T4863" s="814"/>
      <c r="U4863" s="814"/>
      <c r="V4863" s="814"/>
    </row>
    <row r="4864" spans="1:22" ht="15.75" hidden="1" customHeight="1" thickBot="1" x14ac:dyDescent="0.25">
      <c r="A4864" s="580" t="str">
        <f t="shared" si="373"/>
        <v/>
      </c>
      <c r="B4864" s="814"/>
      <c r="C4864" s="814"/>
      <c r="D4864" s="814"/>
      <c r="E4864" s="814"/>
      <c r="F4864" s="814"/>
      <c r="G4864" s="814"/>
      <c r="H4864" s="814"/>
      <c r="I4864" s="814"/>
      <c r="J4864" s="814"/>
      <c r="K4864" s="814"/>
      <c r="L4864" s="814"/>
      <c r="M4864" s="814"/>
      <c r="N4864" s="814"/>
      <c r="O4864" s="579">
        <f t="shared" si="371"/>
        <v>0</v>
      </c>
      <c r="P4864" s="585" t="e">
        <f t="shared" si="372"/>
        <v>#N/A</v>
      </c>
      <c r="Q4864" s="585"/>
      <c r="R4864" s="585"/>
      <c r="S4864" s="814"/>
      <c r="T4864" s="814"/>
      <c r="U4864" s="814"/>
      <c r="V4864" s="814"/>
    </row>
    <row r="4865" spans="1:22" ht="15.75" hidden="1" customHeight="1" thickBot="1" x14ac:dyDescent="0.25">
      <c r="A4865" s="580" t="str">
        <f t="shared" si="373"/>
        <v/>
      </c>
      <c r="B4865" s="814"/>
      <c r="C4865" s="814"/>
      <c r="D4865" s="814"/>
      <c r="E4865" s="814"/>
      <c r="F4865" s="814"/>
      <c r="G4865" s="814"/>
      <c r="H4865" s="814"/>
      <c r="I4865" s="814"/>
      <c r="J4865" s="814"/>
      <c r="K4865" s="814"/>
      <c r="L4865" s="814"/>
      <c r="M4865" s="814"/>
      <c r="N4865" s="814"/>
      <c r="O4865" s="579">
        <f t="shared" si="371"/>
        <v>0</v>
      </c>
      <c r="P4865" s="585" t="e">
        <f t="shared" si="372"/>
        <v>#N/A</v>
      </c>
      <c r="Q4865" s="585"/>
      <c r="R4865" s="585"/>
      <c r="S4865" s="814"/>
      <c r="T4865" s="814"/>
      <c r="U4865" s="814"/>
      <c r="V4865" s="814"/>
    </row>
    <row r="4866" spans="1:22" ht="15.75" hidden="1" customHeight="1" thickBot="1" x14ac:dyDescent="0.25">
      <c r="A4866" s="580" t="str">
        <f t="shared" si="373"/>
        <v/>
      </c>
      <c r="B4866" s="814"/>
      <c r="C4866" s="814"/>
      <c r="D4866" s="814"/>
      <c r="E4866" s="814"/>
      <c r="F4866" s="814"/>
      <c r="G4866" s="814"/>
      <c r="H4866" s="814"/>
      <c r="I4866" s="814"/>
      <c r="J4866" s="814"/>
      <c r="K4866" s="814"/>
      <c r="L4866" s="814"/>
      <c r="M4866" s="814"/>
      <c r="N4866" s="814"/>
      <c r="O4866" s="579">
        <f t="shared" si="371"/>
        <v>0</v>
      </c>
      <c r="P4866" s="585" t="e">
        <f t="shared" si="372"/>
        <v>#N/A</v>
      </c>
      <c r="Q4866" s="585"/>
      <c r="R4866" s="585"/>
      <c r="S4866" s="814"/>
      <c r="T4866" s="814"/>
      <c r="U4866" s="814"/>
      <c r="V4866" s="814"/>
    </row>
    <row r="4867" spans="1:22" ht="15.75" hidden="1" customHeight="1" thickBot="1" x14ac:dyDescent="0.25">
      <c r="A4867" s="580" t="str">
        <f t="shared" si="373"/>
        <v/>
      </c>
      <c r="B4867" s="814"/>
      <c r="C4867" s="814"/>
      <c r="D4867" s="814"/>
      <c r="E4867" s="814"/>
      <c r="F4867" s="814"/>
      <c r="G4867" s="814"/>
      <c r="H4867" s="814"/>
      <c r="I4867" s="814"/>
      <c r="J4867" s="814"/>
      <c r="K4867" s="814"/>
      <c r="L4867" s="814"/>
      <c r="M4867" s="814"/>
      <c r="N4867" s="814"/>
      <c r="O4867" s="579">
        <f t="shared" si="371"/>
        <v>0</v>
      </c>
      <c r="P4867" s="585" t="e">
        <f t="shared" si="372"/>
        <v>#N/A</v>
      </c>
      <c r="Q4867" s="585"/>
      <c r="R4867" s="585"/>
      <c r="S4867" s="814"/>
      <c r="T4867" s="814"/>
      <c r="U4867" s="814"/>
      <c r="V4867" s="814"/>
    </row>
    <row r="4868" spans="1:22" ht="15.75" hidden="1" customHeight="1" thickBot="1" x14ac:dyDescent="0.25">
      <c r="A4868" s="580" t="str">
        <f t="shared" si="373"/>
        <v/>
      </c>
      <c r="B4868" s="814"/>
      <c r="C4868" s="814"/>
      <c r="D4868" s="814"/>
      <c r="E4868" s="814"/>
      <c r="F4868" s="814"/>
      <c r="G4868" s="814"/>
      <c r="H4868" s="814"/>
      <c r="I4868" s="814"/>
      <c r="J4868" s="814"/>
      <c r="K4868" s="814"/>
      <c r="L4868" s="814"/>
      <c r="M4868" s="814"/>
      <c r="N4868" s="814"/>
      <c r="O4868" s="579">
        <f t="shared" si="371"/>
        <v>0</v>
      </c>
      <c r="P4868" s="585" t="e">
        <f t="shared" si="372"/>
        <v>#N/A</v>
      </c>
      <c r="Q4868" s="585"/>
      <c r="R4868" s="585"/>
      <c r="S4868" s="814"/>
      <c r="T4868" s="814"/>
      <c r="U4868" s="814"/>
      <c r="V4868" s="814"/>
    </row>
    <row r="4869" spans="1:22" ht="15.75" hidden="1" customHeight="1" thickBot="1" x14ac:dyDescent="0.25">
      <c r="A4869" s="580" t="str">
        <f t="shared" si="373"/>
        <v/>
      </c>
      <c r="B4869" s="814"/>
      <c r="C4869" s="814"/>
      <c r="D4869" s="814"/>
      <c r="E4869" s="814"/>
      <c r="F4869" s="814"/>
      <c r="G4869" s="814"/>
      <c r="H4869" s="814"/>
      <c r="I4869" s="814"/>
      <c r="J4869" s="814"/>
      <c r="K4869" s="814"/>
      <c r="L4869" s="814"/>
      <c r="M4869" s="814"/>
      <c r="N4869" s="814"/>
      <c r="O4869" s="579">
        <f t="shared" si="371"/>
        <v>0</v>
      </c>
      <c r="P4869" s="585" t="e">
        <f t="shared" si="372"/>
        <v>#N/A</v>
      </c>
      <c r="Q4869" s="585"/>
      <c r="R4869" s="585"/>
      <c r="S4869" s="814"/>
      <c r="T4869" s="814"/>
      <c r="U4869" s="814"/>
      <c r="V4869" s="814"/>
    </row>
    <row r="4870" spans="1:22" ht="15.75" hidden="1" customHeight="1" thickBot="1" x14ac:dyDescent="0.25">
      <c r="A4870" s="580" t="str">
        <f t="shared" si="373"/>
        <v/>
      </c>
      <c r="B4870" s="814"/>
      <c r="C4870" s="814"/>
      <c r="D4870" s="814"/>
      <c r="E4870" s="814"/>
      <c r="F4870" s="814"/>
      <c r="G4870" s="814"/>
      <c r="H4870" s="814"/>
      <c r="I4870" s="814"/>
      <c r="J4870" s="814"/>
      <c r="K4870" s="814"/>
      <c r="L4870" s="814"/>
      <c r="M4870" s="814"/>
      <c r="N4870" s="814"/>
      <c r="O4870" s="579">
        <f t="shared" si="371"/>
        <v>0</v>
      </c>
      <c r="P4870" s="585" t="e">
        <f t="shared" si="372"/>
        <v>#N/A</v>
      </c>
      <c r="Q4870" s="585"/>
      <c r="R4870" s="585"/>
      <c r="S4870" s="814"/>
      <c r="T4870" s="814"/>
      <c r="U4870" s="814"/>
      <c r="V4870" s="814"/>
    </row>
    <row r="4871" spans="1:22" ht="15.75" hidden="1" customHeight="1" thickBot="1" x14ac:dyDescent="0.25">
      <c r="A4871" s="580" t="str">
        <f t="shared" si="373"/>
        <v/>
      </c>
      <c r="B4871" s="814"/>
      <c r="C4871" s="814"/>
      <c r="D4871" s="814"/>
      <c r="E4871" s="814"/>
      <c r="F4871" s="814"/>
      <c r="G4871" s="814"/>
      <c r="H4871" s="814"/>
      <c r="I4871" s="814"/>
      <c r="J4871" s="814"/>
      <c r="K4871" s="814"/>
      <c r="L4871" s="814"/>
      <c r="M4871" s="814"/>
      <c r="N4871" s="814"/>
      <c r="O4871" s="579">
        <f t="shared" si="371"/>
        <v>0</v>
      </c>
      <c r="P4871" s="585" t="e">
        <f t="shared" si="372"/>
        <v>#N/A</v>
      </c>
      <c r="Q4871" s="585"/>
      <c r="R4871" s="585"/>
      <c r="S4871" s="814"/>
      <c r="T4871" s="814"/>
      <c r="U4871" s="814"/>
      <c r="V4871" s="814"/>
    </row>
    <row r="4872" spans="1:22" ht="15.75" hidden="1" customHeight="1" thickBot="1" x14ac:dyDescent="0.25">
      <c r="A4872" s="580" t="str">
        <f t="shared" si="373"/>
        <v/>
      </c>
      <c r="B4872" s="814"/>
      <c r="C4872" s="814"/>
      <c r="D4872" s="814"/>
      <c r="E4872" s="814"/>
      <c r="F4872" s="814"/>
      <c r="G4872" s="814"/>
      <c r="H4872" s="814"/>
      <c r="I4872" s="814"/>
      <c r="J4872" s="814"/>
      <c r="K4872" s="814"/>
      <c r="L4872" s="814"/>
      <c r="M4872" s="814"/>
      <c r="N4872" s="814"/>
      <c r="O4872" s="579">
        <f t="shared" si="371"/>
        <v>0</v>
      </c>
      <c r="P4872" s="585" t="e">
        <f t="shared" si="372"/>
        <v>#N/A</v>
      </c>
      <c r="Q4872" s="585"/>
      <c r="R4872" s="585"/>
      <c r="S4872" s="814"/>
      <c r="T4872" s="814"/>
      <c r="U4872" s="814"/>
      <c r="V4872" s="814"/>
    </row>
    <row r="4873" spans="1:22" ht="15.75" hidden="1" customHeight="1" thickBot="1" x14ac:dyDescent="0.25">
      <c r="A4873" s="580" t="str">
        <f t="shared" si="373"/>
        <v/>
      </c>
      <c r="B4873" s="814"/>
      <c r="C4873" s="814"/>
      <c r="D4873" s="814"/>
      <c r="E4873" s="814"/>
      <c r="F4873" s="814"/>
      <c r="G4873" s="814"/>
      <c r="H4873" s="814"/>
      <c r="I4873" s="814"/>
      <c r="J4873" s="814"/>
      <c r="K4873" s="814"/>
      <c r="L4873" s="814"/>
      <c r="M4873" s="814"/>
      <c r="N4873" s="814"/>
      <c r="O4873" s="579">
        <f t="shared" si="371"/>
        <v>0</v>
      </c>
      <c r="P4873" s="585" t="e">
        <f t="shared" si="372"/>
        <v>#N/A</v>
      </c>
      <c r="Q4873" s="585"/>
      <c r="R4873" s="585"/>
      <c r="S4873" s="814"/>
      <c r="T4873" s="814"/>
      <c r="U4873" s="814"/>
      <c r="V4873" s="814"/>
    </row>
    <row r="4874" spans="1:22" ht="15.75" hidden="1" customHeight="1" thickBot="1" x14ac:dyDescent="0.25">
      <c r="A4874" s="580" t="str">
        <f t="shared" si="373"/>
        <v/>
      </c>
      <c r="B4874" s="814"/>
      <c r="C4874" s="814"/>
      <c r="D4874" s="814"/>
      <c r="E4874" s="814"/>
      <c r="F4874" s="814"/>
      <c r="G4874" s="814"/>
      <c r="H4874" s="814"/>
      <c r="I4874" s="814"/>
      <c r="J4874" s="814"/>
      <c r="K4874" s="814"/>
      <c r="L4874" s="814"/>
      <c r="M4874" s="814"/>
      <c r="N4874" s="814"/>
      <c r="O4874" s="579">
        <f t="shared" si="371"/>
        <v>0</v>
      </c>
      <c r="P4874" s="585" t="e">
        <f t="shared" si="372"/>
        <v>#N/A</v>
      </c>
      <c r="Q4874" s="585"/>
      <c r="R4874" s="585"/>
      <c r="S4874" s="814"/>
      <c r="T4874" s="814"/>
      <c r="U4874" s="814"/>
      <c r="V4874" s="814"/>
    </row>
    <row r="4875" spans="1:22" ht="15.75" hidden="1" customHeight="1" thickBot="1" x14ac:dyDescent="0.25">
      <c r="A4875" s="580" t="str">
        <f t="shared" si="373"/>
        <v/>
      </c>
      <c r="B4875" s="814"/>
      <c r="C4875" s="814"/>
      <c r="D4875" s="814"/>
      <c r="E4875" s="814"/>
      <c r="F4875" s="814"/>
      <c r="G4875" s="814"/>
      <c r="H4875" s="814"/>
      <c r="I4875" s="814"/>
      <c r="J4875" s="814"/>
      <c r="K4875" s="814"/>
      <c r="L4875" s="814"/>
      <c r="M4875" s="814"/>
      <c r="N4875" s="814"/>
      <c r="O4875" s="579">
        <f t="shared" si="371"/>
        <v>0</v>
      </c>
      <c r="P4875" s="585" t="e">
        <f t="shared" si="372"/>
        <v>#N/A</v>
      </c>
      <c r="Q4875" s="585"/>
      <c r="R4875" s="585"/>
      <c r="S4875" s="814"/>
      <c r="T4875" s="814"/>
      <c r="U4875" s="814"/>
      <c r="V4875" s="814"/>
    </row>
    <row r="4876" spans="1:22" ht="15.75" hidden="1" customHeight="1" thickBot="1" x14ac:dyDescent="0.25">
      <c r="A4876" s="580" t="str">
        <f t="shared" si="373"/>
        <v/>
      </c>
      <c r="B4876" s="814"/>
      <c r="C4876" s="814"/>
      <c r="D4876" s="814"/>
      <c r="E4876" s="814"/>
      <c r="F4876" s="814"/>
      <c r="G4876" s="814"/>
      <c r="H4876" s="814"/>
      <c r="I4876" s="814"/>
      <c r="J4876" s="814"/>
      <c r="K4876" s="814"/>
      <c r="L4876" s="814"/>
      <c r="M4876" s="814"/>
      <c r="N4876" s="814"/>
      <c r="O4876" s="579">
        <f t="shared" si="371"/>
        <v>0</v>
      </c>
      <c r="P4876" s="585" t="e">
        <f t="shared" si="372"/>
        <v>#N/A</v>
      </c>
      <c r="Q4876" s="585"/>
      <c r="R4876" s="585"/>
      <c r="S4876" s="814"/>
      <c r="T4876" s="814"/>
      <c r="U4876" s="814"/>
      <c r="V4876" s="814"/>
    </row>
    <row r="4877" spans="1:22" ht="15.75" hidden="1" customHeight="1" thickBot="1" x14ac:dyDescent="0.25">
      <c r="A4877" s="580" t="str">
        <f t="shared" si="373"/>
        <v/>
      </c>
      <c r="B4877" s="814"/>
      <c r="C4877" s="814"/>
      <c r="D4877" s="814"/>
      <c r="E4877" s="814"/>
      <c r="F4877" s="814"/>
      <c r="G4877" s="814"/>
      <c r="H4877" s="814"/>
      <c r="I4877" s="814"/>
      <c r="J4877" s="814"/>
      <c r="K4877" s="814"/>
      <c r="L4877" s="814"/>
      <c r="M4877" s="814"/>
      <c r="N4877" s="814"/>
      <c r="O4877" s="579">
        <f t="shared" si="371"/>
        <v>0</v>
      </c>
      <c r="P4877" s="585" t="e">
        <f t="shared" si="372"/>
        <v>#N/A</v>
      </c>
      <c r="Q4877" s="585"/>
      <c r="R4877" s="585"/>
      <c r="S4877" s="814"/>
      <c r="T4877" s="814"/>
      <c r="U4877" s="814"/>
      <c r="V4877" s="814"/>
    </row>
    <row r="4878" spans="1:22" ht="15.75" hidden="1" customHeight="1" thickBot="1" x14ac:dyDescent="0.25">
      <c r="A4878" s="580" t="str">
        <f t="shared" si="373"/>
        <v/>
      </c>
      <c r="B4878" s="814"/>
      <c r="C4878" s="814"/>
      <c r="D4878" s="814"/>
      <c r="E4878" s="814"/>
      <c r="F4878" s="814"/>
      <c r="G4878" s="814"/>
      <c r="H4878" s="814"/>
      <c r="I4878" s="814"/>
      <c r="J4878" s="814"/>
      <c r="K4878" s="814"/>
      <c r="L4878" s="814"/>
      <c r="M4878" s="814"/>
      <c r="N4878" s="814"/>
      <c r="O4878" s="579">
        <f t="shared" si="371"/>
        <v>0</v>
      </c>
      <c r="P4878" s="585" t="e">
        <f t="shared" si="372"/>
        <v>#N/A</v>
      </c>
      <c r="Q4878" s="585"/>
      <c r="R4878" s="585"/>
      <c r="S4878" s="814"/>
      <c r="T4878" s="814"/>
      <c r="U4878" s="814"/>
      <c r="V4878" s="814"/>
    </row>
    <row r="4879" spans="1:22" ht="15.75" hidden="1" customHeight="1" thickBot="1" x14ac:dyDescent="0.25">
      <c r="A4879" s="580" t="str">
        <f t="shared" si="373"/>
        <v/>
      </c>
      <c r="B4879" s="814"/>
      <c r="C4879" s="814"/>
      <c r="D4879" s="814"/>
      <c r="E4879" s="814"/>
      <c r="F4879" s="814"/>
      <c r="G4879" s="814"/>
      <c r="H4879" s="814"/>
      <c r="I4879" s="814"/>
      <c r="J4879" s="814"/>
      <c r="K4879" s="814"/>
      <c r="L4879" s="814"/>
      <c r="M4879" s="814"/>
      <c r="N4879" s="814"/>
      <c r="O4879" s="579">
        <f t="shared" si="371"/>
        <v>0</v>
      </c>
      <c r="P4879" s="585" t="e">
        <f t="shared" si="372"/>
        <v>#N/A</v>
      </c>
      <c r="Q4879" s="585"/>
      <c r="R4879" s="585"/>
      <c r="S4879" s="814"/>
      <c r="T4879" s="814"/>
      <c r="U4879" s="814"/>
      <c r="V4879" s="814"/>
    </row>
    <row r="4880" spans="1:22" ht="15.75" hidden="1" customHeight="1" thickBot="1" x14ac:dyDescent="0.25">
      <c r="A4880" s="580" t="str">
        <f t="shared" si="373"/>
        <v/>
      </c>
      <c r="B4880" s="814"/>
      <c r="C4880" s="814"/>
      <c r="D4880" s="814"/>
      <c r="E4880" s="814"/>
      <c r="F4880" s="814"/>
      <c r="G4880" s="814"/>
      <c r="H4880" s="814"/>
      <c r="I4880" s="814"/>
      <c r="J4880" s="814"/>
      <c r="K4880" s="814"/>
      <c r="L4880" s="814"/>
      <c r="M4880" s="814"/>
      <c r="N4880" s="814"/>
      <c r="O4880" s="579">
        <f t="shared" si="371"/>
        <v>0</v>
      </c>
      <c r="P4880" s="585" t="e">
        <f t="shared" si="372"/>
        <v>#N/A</v>
      </c>
      <c r="Q4880" s="585"/>
      <c r="R4880" s="585"/>
      <c r="S4880" s="814"/>
      <c r="T4880" s="814"/>
      <c r="U4880" s="814"/>
      <c r="V4880" s="814"/>
    </row>
    <row r="4881" spans="1:22" ht="15.75" hidden="1" customHeight="1" thickBot="1" x14ac:dyDescent="0.25">
      <c r="A4881" s="580" t="str">
        <f t="shared" si="373"/>
        <v/>
      </c>
      <c r="B4881" s="814"/>
      <c r="C4881" s="814"/>
      <c r="D4881" s="814"/>
      <c r="E4881" s="814"/>
      <c r="F4881" s="814"/>
      <c r="G4881" s="814"/>
      <c r="H4881" s="814"/>
      <c r="I4881" s="814"/>
      <c r="J4881" s="814"/>
      <c r="K4881" s="814"/>
      <c r="L4881" s="814"/>
      <c r="M4881" s="814"/>
      <c r="N4881" s="814"/>
      <c r="O4881" s="579">
        <f t="shared" si="371"/>
        <v>0</v>
      </c>
      <c r="P4881" s="585" t="e">
        <f t="shared" si="372"/>
        <v>#N/A</v>
      </c>
      <c r="Q4881" s="585"/>
      <c r="R4881" s="585"/>
      <c r="S4881" s="814"/>
      <c r="T4881" s="814"/>
      <c r="U4881" s="814"/>
      <c r="V4881" s="814"/>
    </row>
    <row r="4882" spans="1:22" ht="15.75" hidden="1" customHeight="1" thickBot="1" x14ac:dyDescent="0.25">
      <c r="A4882" s="580" t="str">
        <f t="shared" si="373"/>
        <v/>
      </c>
      <c r="B4882" s="814"/>
      <c r="C4882" s="814"/>
      <c r="D4882" s="814"/>
      <c r="E4882" s="814"/>
      <c r="F4882" s="814"/>
      <c r="G4882" s="814"/>
      <c r="H4882" s="814"/>
      <c r="I4882" s="814"/>
      <c r="J4882" s="814"/>
      <c r="K4882" s="814"/>
      <c r="L4882" s="814"/>
      <c r="M4882" s="814"/>
      <c r="N4882" s="814"/>
      <c r="O4882" s="579">
        <f t="shared" si="371"/>
        <v>0</v>
      </c>
      <c r="P4882" s="585" t="e">
        <f t="shared" si="372"/>
        <v>#N/A</v>
      </c>
      <c r="Q4882" s="585"/>
      <c r="R4882" s="585"/>
      <c r="S4882" s="814"/>
      <c r="T4882" s="814"/>
      <c r="U4882" s="814"/>
      <c r="V4882" s="814"/>
    </row>
    <row r="4883" spans="1:22" ht="15.75" hidden="1" customHeight="1" thickBot="1" x14ac:dyDescent="0.25">
      <c r="A4883" s="580" t="str">
        <f t="shared" si="373"/>
        <v/>
      </c>
      <c r="B4883" s="814"/>
      <c r="C4883" s="814"/>
      <c r="D4883" s="814"/>
      <c r="E4883" s="814"/>
      <c r="F4883" s="814"/>
      <c r="G4883" s="814"/>
      <c r="H4883" s="814"/>
      <c r="I4883" s="814"/>
      <c r="J4883" s="814"/>
      <c r="K4883" s="814"/>
      <c r="L4883" s="814"/>
      <c r="M4883" s="814"/>
      <c r="N4883" s="814"/>
      <c r="O4883" s="579">
        <f t="shared" si="371"/>
        <v>0</v>
      </c>
      <c r="P4883" s="585" t="e">
        <f t="shared" si="372"/>
        <v>#N/A</v>
      </c>
      <c r="Q4883" s="585"/>
      <c r="R4883" s="585"/>
      <c r="S4883" s="814"/>
      <c r="T4883" s="814"/>
      <c r="U4883" s="814"/>
      <c r="V4883" s="814"/>
    </row>
    <row r="4884" spans="1:22" ht="15.75" hidden="1" customHeight="1" thickBot="1" x14ac:dyDescent="0.25">
      <c r="A4884" s="580" t="str">
        <f t="shared" si="373"/>
        <v/>
      </c>
      <c r="B4884" s="814"/>
      <c r="C4884" s="814"/>
      <c r="D4884" s="814"/>
      <c r="E4884" s="814"/>
      <c r="F4884" s="814"/>
      <c r="G4884" s="814"/>
      <c r="H4884" s="814"/>
      <c r="I4884" s="814"/>
      <c r="J4884" s="814"/>
      <c r="K4884" s="814"/>
      <c r="L4884" s="814"/>
      <c r="M4884" s="814"/>
      <c r="N4884" s="814"/>
      <c r="O4884" s="579">
        <f t="shared" si="371"/>
        <v>0</v>
      </c>
      <c r="P4884" s="585" t="e">
        <f t="shared" si="372"/>
        <v>#N/A</v>
      </c>
      <c r="Q4884" s="585"/>
      <c r="R4884" s="585"/>
      <c r="S4884" s="814"/>
      <c r="T4884" s="814"/>
      <c r="U4884" s="814"/>
      <c r="V4884" s="814"/>
    </row>
    <row r="4885" spans="1:22" ht="15.75" hidden="1" customHeight="1" thickBot="1" x14ac:dyDescent="0.25">
      <c r="A4885" s="580" t="str">
        <f t="shared" si="373"/>
        <v/>
      </c>
      <c r="B4885" s="814"/>
      <c r="C4885" s="814"/>
      <c r="D4885" s="814"/>
      <c r="E4885" s="814"/>
      <c r="F4885" s="814"/>
      <c r="G4885" s="814"/>
      <c r="H4885" s="814"/>
      <c r="I4885" s="814"/>
      <c r="J4885" s="814"/>
      <c r="K4885" s="814"/>
      <c r="L4885" s="814"/>
      <c r="M4885" s="814"/>
      <c r="N4885" s="814"/>
      <c r="O4885" s="579">
        <f t="shared" si="371"/>
        <v>0</v>
      </c>
      <c r="P4885" s="585" t="e">
        <f t="shared" si="372"/>
        <v>#N/A</v>
      </c>
      <c r="Q4885" s="585"/>
      <c r="R4885" s="585"/>
      <c r="S4885" s="814"/>
      <c r="T4885" s="814"/>
      <c r="U4885" s="814"/>
      <c r="V4885" s="814"/>
    </row>
    <row r="4886" spans="1:22" ht="15.75" hidden="1" customHeight="1" thickBot="1" x14ac:dyDescent="0.25">
      <c r="A4886" s="580" t="str">
        <f t="shared" si="373"/>
        <v/>
      </c>
      <c r="B4886" s="814"/>
      <c r="C4886" s="814"/>
      <c r="D4886" s="814"/>
      <c r="E4886" s="814"/>
      <c r="F4886" s="814"/>
      <c r="G4886" s="814"/>
      <c r="H4886" s="814"/>
      <c r="I4886" s="814"/>
      <c r="J4886" s="814"/>
      <c r="K4886" s="814"/>
      <c r="L4886" s="814"/>
      <c r="M4886" s="814"/>
      <c r="N4886" s="814"/>
      <c r="O4886" s="579">
        <f t="shared" si="371"/>
        <v>0</v>
      </c>
      <c r="P4886" s="585" t="e">
        <f t="shared" si="372"/>
        <v>#N/A</v>
      </c>
      <c r="Q4886" s="585"/>
      <c r="R4886" s="585"/>
      <c r="S4886" s="814"/>
      <c r="T4886" s="814"/>
      <c r="U4886" s="814"/>
      <c r="V4886" s="814"/>
    </row>
    <row r="4887" spans="1:22" ht="15.75" hidden="1" customHeight="1" thickBot="1" x14ac:dyDescent="0.25">
      <c r="A4887" s="580" t="str">
        <f t="shared" si="373"/>
        <v/>
      </c>
      <c r="B4887" s="814"/>
      <c r="C4887" s="814"/>
      <c r="D4887" s="814"/>
      <c r="E4887" s="814"/>
      <c r="F4887" s="814"/>
      <c r="G4887" s="814"/>
      <c r="H4887" s="814"/>
      <c r="I4887" s="814"/>
      <c r="J4887" s="814"/>
      <c r="K4887" s="814"/>
      <c r="L4887" s="814"/>
      <c r="M4887" s="814"/>
      <c r="N4887" s="814"/>
      <c r="O4887" s="579">
        <f t="shared" si="371"/>
        <v>0</v>
      </c>
      <c r="P4887" s="585" t="e">
        <f t="shared" si="372"/>
        <v>#N/A</v>
      </c>
      <c r="Q4887" s="585"/>
      <c r="R4887" s="585"/>
      <c r="S4887" s="814"/>
      <c r="T4887" s="814"/>
      <c r="U4887" s="814"/>
      <c r="V4887" s="814"/>
    </row>
    <row r="4888" spans="1:22" ht="15.75" hidden="1" customHeight="1" thickBot="1" x14ac:dyDescent="0.25">
      <c r="A4888" s="580" t="str">
        <f t="shared" si="373"/>
        <v/>
      </c>
      <c r="B4888" s="814"/>
      <c r="C4888" s="814"/>
      <c r="D4888" s="814"/>
      <c r="E4888" s="814"/>
      <c r="F4888" s="814"/>
      <c r="G4888" s="814"/>
      <c r="H4888" s="814"/>
      <c r="I4888" s="814"/>
      <c r="J4888" s="814"/>
      <c r="K4888" s="814"/>
      <c r="L4888" s="814"/>
      <c r="M4888" s="814"/>
      <c r="N4888" s="814"/>
      <c r="O4888" s="579">
        <f t="shared" si="371"/>
        <v>0</v>
      </c>
      <c r="P4888" s="585" t="e">
        <f t="shared" si="372"/>
        <v>#N/A</v>
      </c>
      <c r="Q4888" s="585"/>
      <c r="R4888" s="585"/>
      <c r="S4888" s="814"/>
      <c r="T4888" s="814"/>
      <c r="U4888" s="814"/>
      <c r="V4888" s="814"/>
    </row>
    <row r="4889" spans="1:22" ht="15.75" hidden="1" customHeight="1" thickBot="1" x14ac:dyDescent="0.25">
      <c r="A4889" s="580" t="str">
        <f t="shared" si="373"/>
        <v/>
      </c>
      <c r="B4889" s="814"/>
      <c r="C4889" s="814"/>
      <c r="D4889" s="814"/>
      <c r="E4889" s="814"/>
      <c r="F4889" s="814"/>
      <c r="G4889" s="814"/>
      <c r="H4889" s="814"/>
      <c r="I4889" s="814"/>
      <c r="J4889" s="814"/>
      <c r="K4889" s="814"/>
      <c r="L4889" s="814"/>
      <c r="M4889" s="814"/>
      <c r="N4889" s="814"/>
      <c r="O4889" s="579">
        <f t="shared" si="371"/>
        <v>0</v>
      </c>
      <c r="P4889" s="585" t="e">
        <f t="shared" si="372"/>
        <v>#N/A</v>
      </c>
      <c r="Q4889" s="585"/>
      <c r="R4889" s="585"/>
      <c r="S4889" s="814"/>
      <c r="T4889" s="814"/>
      <c r="U4889" s="814"/>
      <c r="V4889" s="814"/>
    </row>
    <row r="4890" spans="1:22" ht="15.75" hidden="1" customHeight="1" thickBot="1" x14ac:dyDescent="0.25">
      <c r="A4890" s="580" t="str">
        <f t="shared" si="373"/>
        <v/>
      </c>
      <c r="B4890" s="814"/>
      <c r="C4890" s="814"/>
      <c r="D4890" s="814"/>
      <c r="E4890" s="814"/>
      <c r="F4890" s="814"/>
      <c r="G4890" s="814"/>
      <c r="H4890" s="814"/>
      <c r="I4890" s="814"/>
      <c r="J4890" s="814"/>
      <c r="K4890" s="814"/>
      <c r="L4890" s="814"/>
      <c r="M4890" s="814"/>
      <c r="N4890" s="814"/>
      <c r="O4890" s="579">
        <f t="shared" si="371"/>
        <v>0</v>
      </c>
      <c r="P4890" s="585" t="e">
        <f t="shared" si="372"/>
        <v>#N/A</v>
      </c>
      <c r="Q4890" s="585"/>
      <c r="R4890" s="585"/>
      <c r="S4890" s="814"/>
      <c r="T4890" s="814"/>
      <c r="U4890" s="814"/>
      <c r="V4890" s="814"/>
    </row>
    <row r="4891" spans="1:22" ht="15.75" hidden="1" customHeight="1" thickBot="1" x14ac:dyDescent="0.25">
      <c r="A4891" s="580" t="str">
        <f t="shared" si="373"/>
        <v/>
      </c>
      <c r="B4891" s="814"/>
      <c r="C4891" s="814"/>
      <c r="D4891" s="814"/>
      <c r="E4891" s="814"/>
      <c r="F4891" s="814"/>
      <c r="G4891" s="814"/>
      <c r="H4891" s="814"/>
      <c r="I4891" s="814"/>
      <c r="J4891" s="814"/>
      <c r="K4891" s="814"/>
      <c r="L4891" s="814"/>
      <c r="M4891" s="814"/>
      <c r="N4891" s="814"/>
      <c r="O4891" s="579">
        <f t="shared" si="371"/>
        <v>0</v>
      </c>
      <c r="P4891" s="585" t="e">
        <f t="shared" si="372"/>
        <v>#N/A</v>
      </c>
      <c r="Q4891" s="585"/>
      <c r="R4891" s="585"/>
      <c r="S4891" s="814"/>
      <c r="T4891" s="814"/>
      <c r="U4891" s="814"/>
      <c r="V4891" s="814"/>
    </row>
    <row r="4892" spans="1:22" ht="15.75" hidden="1" customHeight="1" thickBot="1" x14ac:dyDescent="0.25">
      <c r="A4892" s="580" t="str">
        <f t="shared" si="373"/>
        <v/>
      </c>
      <c r="B4892" s="814"/>
      <c r="C4892" s="814"/>
      <c r="D4892" s="814"/>
      <c r="E4892" s="814"/>
      <c r="F4892" s="814"/>
      <c r="G4892" s="814"/>
      <c r="H4892" s="814"/>
      <c r="I4892" s="814"/>
      <c r="J4892" s="814"/>
      <c r="K4892" s="814"/>
      <c r="L4892" s="814"/>
      <c r="M4892" s="814"/>
      <c r="N4892" s="814"/>
      <c r="O4892" s="579">
        <f t="shared" si="371"/>
        <v>0</v>
      </c>
      <c r="P4892" s="585" t="e">
        <f t="shared" si="372"/>
        <v>#N/A</v>
      </c>
      <c r="Q4892" s="585"/>
      <c r="R4892" s="585"/>
      <c r="S4892" s="814"/>
      <c r="T4892" s="814"/>
      <c r="U4892" s="814"/>
      <c r="V4892" s="814"/>
    </row>
    <row r="4893" spans="1:22" ht="15.75" hidden="1" customHeight="1" thickBot="1" x14ac:dyDescent="0.25">
      <c r="A4893" s="580" t="str">
        <f t="shared" si="373"/>
        <v/>
      </c>
      <c r="B4893" s="814"/>
      <c r="C4893" s="814"/>
      <c r="D4893" s="814"/>
      <c r="E4893" s="814"/>
      <c r="F4893" s="814"/>
      <c r="G4893" s="814"/>
      <c r="H4893" s="814"/>
      <c r="I4893" s="814"/>
      <c r="J4893" s="814"/>
      <c r="K4893" s="814"/>
      <c r="L4893" s="814"/>
      <c r="M4893" s="814"/>
      <c r="N4893" s="814"/>
      <c r="O4893" s="579">
        <f t="shared" si="371"/>
        <v>0</v>
      </c>
      <c r="P4893" s="585" t="e">
        <f t="shared" si="372"/>
        <v>#N/A</v>
      </c>
      <c r="Q4893" s="585"/>
      <c r="R4893" s="585"/>
      <c r="S4893" s="814"/>
      <c r="T4893" s="814"/>
      <c r="U4893" s="814"/>
      <c r="V4893" s="814"/>
    </row>
    <row r="4894" spans="1:22" ht="15.75" hidden="1" customHeight="1" thickBot="1" x14ac:dyDescent="0.25">
      <c r="A4894" s="580" t="str">
        <f t="shared" si="373"/>
        <v/>
      </c>
      <c r="B4894" s="814"/>
      <c r="C4894" s="814"/>
      <c r="D4894" s="814"/>
      <c r="E4894" s="814"/>
      <c r="F4894" s="814"/>
      <c r="G4894" s="814"/>
      <c r="H4894" s="814"/>
      <c r="I4894" s="814"/>
      <c r="J4894" s="814"/>
      <c r="K4894" s="814"/>
      <c r="L4894" s="814"/>
      <c r="M4894" s="814"/>
      <c r="N4894" s="814"/>
      <c r="O4894" s="579">
        <f t="shared" si="371"/>
        <v>0</v>
      </c>
      <c r="P4894" s="585" t="e">
        <f t="shared" si="372"/>
        <v>#N/A</v>
      </c>
      <c r="Q4894" s="585"/>
      <c r="R4894" s="585"/>
      <c r="S4894" s="814"/>
      <c r="T4894" s="814"/>
      <c r="U4894" s="814"/>
      <c r="V4894" s="814"/>
    </row>
    <row r="4895" spans="1:22" ht="15.75" hidden="1" customHeight="1" thickBot="1" x14ac:dyDescent="0.25">
      <c r="A4895" s="580" t="str">
        <f t="shared" si="373"/>
        <v/>
      </c>
      <c r="B4895" s="814"/>
      <c r="C4895" s="814"/>
      <c r="D4895" s="814"/>
      <c r="E4895" s="814"/>
      <c r="F4895" s="814"/>
      <c r="G4895" s="814"/>
      <c r="H4895" s="814"/>
      <c r="I4895" s="814"/>
      <c r="J4895" s="814"/>
      <c r="K4895" s="814"/>
      <c r="L4895" s="814"/>
      <c r="M4895" s="814"/>
      <c r="N4895" s="814"/>
      <c r="O4895" s="579">
        <f t="shared" si="371"/>
        <v>0</v>
      </c>
      <c r="P4895" s="585" t="e">
        <f t="shared" si="372"/>
        <v>#N/A</v>
      </c>
      <c r="Q4895" s="585"/>
      <c r="R4895" s="585"/>
      <c r="S4895" s="814"/>
      <c r="T4895" s="814"/>
      <c r="U4895" s="814"/>
      <c r="V4895" s="814"/>
    </row>
    <row r="4896" spans="1:22" ht="15.75" hidden="1" customHeight="1" thickBot="1" x14ac:dyDescent="0.25">
      <c r="A4896" s="580" t="str">
        <f t="shared" si="373"/>
        <v/>
      </c>
      <c r="B4896" s="814"/>
      <c r="C4896" s="814"/>
      <c r="D4896" s="814"/>
      <c r="E4896" s="814"/>
      <c r="F4896" s="814"/>
      <c r="G4896" s="814"/>
      <c r="H4896" s="814"/>
      <c r="I4896" s="814"/>
      <c r="J4896" s="814"/>
      <c r="K4896" s="814"/>
      <c r="L4896" s="814"/>
      <c r="M4896" s="814"/>
      <c r="N4896" s="814"/>
      <c r="O4896" s="579">
        <f t="shared" si="371"/>
        <v>0</v>
      </c>
      <c r="P4896" s="585" t="e">
        <f t="shared" si="372"/>
        <v>#N/A</v>
      </c>
      <c r="Q4896" s="585"/>
      <c r="R4896" s="585"/>
      <c r="S4896" s="814"/>
      <c r="T4896" s="814"/>
      <c r="U4896" s="814"/>
      <c r="V4896" s="814"/>
    </row>
    <row r="4897" spans="1:22" ht="15.75" hidden="1" customHeight="1" thickBot="1" x14ac:dyDescent="0.25">
      <c r="A4897" s="580" t="str">
        <f t="shared" si="373"/>
        <v/>
      </c>
      <c r="B4897" s="814"/>
      <c r="C4897" s="814"/>
      <c r="D4897" s="814"/>
      <c r="E4897" s="814"/>
      <c r="F4897" s="814"/>
      <c r="G4897" s="814"/>
      <c r="H4897" s="814"/>
      <c r="I4897" s="814"/>
      <c r="J4897" s="814"/>
      <c r="K4897" s="814"/>
      <c r="L4897" s="814"/>
      <c r="M4897" s="814"/>
      <c r="N4897" s="814"/>
      <c r="O4897" s="579">
        <f t="shared" si="371"/>
        <v>0</v>
      </c>
      <c r="P4897" s="585" t="e">
        <f t="shared" si="372"/>
        <v>#N/A</v>
      </c>
      <c r="Q4897" s="585"/>
      <c r="R4897" s="585"/>
      <c r="S4897" s="814"/>
      <c r="T4897" s="814"/>
      <c r="U4897" s="814"/>
      <c r="V4897" s="814"/>
    </row>
    <row r="4898" spans="1:22" ht="15.75" hidden="1" customHeight="1" thickBot="1" x14ac:dyDescent="0.25">
      <c r="A4898" s="580" t="str">
        <f t="shared" si="373"/>
        <v/>
      </c>
      <c r="B4898" s="814"/>
      <c r="C4898" s="814"/>
      <c r="D4898" s="814"/>
      <c r="E4898" s="814"/>
      <c r="F4898" s="814"/>
      <c r="G4898" s="814"/>
      <c r="H4898" s="814"/>
      <c r="I4898" s="814"/>
      <c r="J4898" s="814"/>
      <c r="K4898" s="814"/>
      <c r="L4898" s="814"/>
      <c r="M4898" s="814"/>
      <c r="N4898" s="814"/>
      <c r="O4898" s="579">
        <f t="shared" si="371"/>
        <v>0</v>
      </c>
      <c r="P4898" s="585" t="e">
        <f t="shared" si="372"/>
        <v>#N/A</v>
      </c>
      <c r="Q4898" s="585"/>
      <c r="R4898" s="585"/>
      <c r="S4898" s="814"/>
      <c r="T4898" s="814"/>
      <c r="U4898" s="814"/>
      <c r="V4898" s="814"/>
    </row>
    <row r="4899" spans="1:22" ht="15.75" hidden="1" customHeight="1" thickBot="1" x14ac:dyDescent="0.25">
      <c r="A4899" s="580" t="str">
        <f t="shared" si="373"/>
        <v/>
      </c>
      <c r="B4899" s="814"/>
      <c r="C4899" s="814"/>
      <c r="D4899" s="814"/>
      <c r="E4899" s="814"/>
      <c r="F4899" s="814"/>
      <c r="G4899" s="814"/>
      <c r="H4899" s="814"/>
      <c r="I4899" s="814"/>
      <c r="J4899" s="814"/>
      <c r="K4899" s="814"/>
      <c r="L4899" s="814"/>
      <c r="M4899" s="814"/>
      <c r="N4899" s="814"/>
      <c r="O4899" s="579">
        <f t="shared" si="371"/>
        <v>0</v>
      </c>
      <c r="P4899" s="585" t="e">
        <f t="shared" si="372"/>
        <v>#N/A</v>
      </c>
      <c r="Q4899" s="585"/>
      <c r="R4899" s="585"/>
      <c r="S4899" s="814"/>
      <c r="T4899" s="814"/>
      <c r="U4899" s="814"/>
      <c r="V4899" s="814"/>
    </row>
    <row r="4900" spans="1:22" ht="15.75" hidden="1" customHeight="1" thickBot="1" x14ac:dyDescent="0.25">
      <c r="A4900" s="580" t="str">
        <f t="shared" si="373"/>
        <v/>
      </c>
      <c r="B4900" s="814"/>
      <c r="C4900" s="814"/>
      <c r="D4900" s="814"/>
      <c r="E4900" s="814"/>
      <c r="F4900" s="814"/>
      <c r="G4900" s="814"/>
      <c r="H4900" s="814"/>
      <c r="I4900" s="814"/>
      <c r="J4900" s="814"/>
      <c r="K4900" s="814"/>
      <c r="L4900" s="814"/>
      <c r="M4900" s="814"/>
      <c r="N4900" s="814"/>
      <c r="O4900" s="579">
        <f t="shared" si="371"/>
        <v>0</v>
      </c>
      <c r="P4900" s="585" t="e">
        <f t="shared" si="372"/>
        <v>#N/A</v>
      </c>
      <c r="Q4900" s="585"/>
      <c r="R4900" s="585"/>
      <c r="S4900" s="814"/>
      <c r="T4900" s="814"/>
      <c r="U4900" s="814"/>
      <c r="V4900" s="814"/>
    </row>
    <row r="4901" spans="1:22" ht="15.75" hidden="1" customHeight="1" thickBot="1" x14ac:dyDescent="0.25">
      <c r="A4901" s="580" t="str">
        <f t="shared" si="373"/>
        <v/>
      </c>
      <c r="B4901" s="814"/>
      <c r="C4901" s="814"/>
      <c r="D4901" s="814"/>
      <c r="E4901" s="814"/>
      <c r="F4901" s="814"/>
      <c r="G4901" s="814"/>
      <c r="H4901" s="814"/>
      <c r="I4901" s="814"/>
      <c r="J4901" s="814"/>
      <c r="K4901" s="814"/>
      <c r="L4901" s="814"/>
      <c r="M4901" s="814"/>
      <c r="N4901" s="814"/>
      <c r="O4901" s="579">
        <f t="shared" si="371"/>
        <v>0</v>
      </c>
      <c r="P4901" s="585" t="e">
        <f t="shared" si="372"/>
        <v>#N/A</v>
      </c>
      <c r="Q4901" s="585"/>
      <c r="R4901" s="585"/>
      <c r="S4901" s="814"/>
      <c r="T4901" s="814"/>
      <c r="U4901" s="814"/>
      <c r="V4901" s="814"/>
    </row>
    <row r="4902" spans="1:22" ht="15.75" hidden="1" customHeight="1" thickBot="1" x14ac:dyDescent="0.25">
      <c r="A4902" s="580" t="str">
        <f t="shared" si="373"/>
        <v/>
      </c>
      <c r="B4902" s="814"/>
      <c r="C4902" s="814"/>
      <c r="D4902" s="814"/>
      <c r="E4902" s="814"/>
      <c r="F4902" s="814"/>
      <c r="G4902" s="814"/>
      <c r="H4902" s="814"/>
      <c r="I4902" s="814"/>
      <c r="J4902" s="814"/>
      <c r="K4902" s="814"/>
      <c r="L4902" s="814"/>
      <c r="M4902" s="814"/>
      <c r="N4902" s="814"/>
      <c r="O4902" s="579">
        <f t="shared" si="371"/>
        <v>0</v>
      </c>
      <c r="P4902" s="585" t="e">
        <f t="shared" si="372"/>
        <v>#N/A</v>
      </c>
      <c r="Q4902" s="585"/>
      <c r="R4902" s="585"/>
      <c r="S4902" s="814"/>
      <c r="T4902" s="814"/>
      <c r="U4902" s="814"/>
      <c r="V4902" s="814"/>
    </row>
    <row r="4903" spans="1:22" ht="15.75" hidden="1" customHeight="1" thickBot="1" x14ac:dyDescent="0.25">
      <c r="A4903" s="580" t="str">
        <f t="shared" si="373"/>
        <v/>
      </c>
      <c r="B4903" s="814"/>
      <c r="C4903" s="814"/>
      <c r="D4903" s="814"/>
      <c r="E4903" s="814"/>
      <c r="F4903" s="814"/>
      <c r="G4903" s="814"/>
      <c r="H4903" s="814"/>
      <c r="I4903" s="814"/>
      <c r="J4903" s="814"/>
      <c r="K4903" s="814"/>
      <c r="L4903" s="814"/>
      <c r="M4903" s="814"/>
      <c r="N4903" s="814"/>
      <c r="O4903" s="579">
        <f t="shared" si="371"/>
        <v>0</v>
      </c>
      <c r="P4903" s="585" t="e">
        <f t="shared" si="372"/>
        <v>#N/A</v>
      </c>
      <c r="Q4903" s="585"/>
      <c r="R4903" s="585"/>
      <c r="S4903" s="814"/>
      <c r="T4903" s="814"/>
      <c r="U4903" s="814"/>
      <c r="V4903" s="814"/>
    </row>
    <row r="4904" spans="1:22" ht="15.75" hidden="1" customHeight="1" thickBot="1" x14ac:dyDescent="0.25">
      <c r="A4904" s="580" t="str">
        <f t="shared" si="373"/>
        <v/>
      </c>
      <c r="B4904" s="814"/>
      <c r="C4904" s="814"/>
      <c r="D4904" s="814"/>
      <c r="E4904" s="814"/>
      <c r="F4904" s="814"/>
      <c r="G4904" s="814"/>
      <c r="H4904" s="814"/>
      <c r="I4904" s="814"/>
      <c r="J4904" s="814"/>
      <c r="K4904" s="814"/>
      <c r="L4904" s="814"/>
      <c r="M4904" s="814"/>
      <c r="N4904" s="814"/>
      <c r="O4904" s="579">
        <f t="shared" si="371"/>
        <v>0</v>
      </c>
      <c r="P4904" s="585" t="e">
        <f t="shared" si="372"/>
        <v>#N/A</v>
      </c>
      <c r="Q4904" s="585"/>
      <c r="R4904" s="585"/>
      <c r="S4904" s="814"/>
      <c r="T4904" s="814"/>
      <c r="U4904" s="814"/>
      <c r="V4904" s="814"/>
    </row>
    <row r="4905" spans="1:22" ht="15.75" hidden="1" customHeight="1" thickBot="1" x14ac:dyDescent="0.25">
      <c r="A4905" s="580" t="str">
        <f t="shared" si="373"/>
        <v/>
      </c>
      <c r="B4905" s="814"/>
      <c r="C4905" s="814"/>
      <c r="D4905" s="814"/>
      <c r="E4905" s="814"/>
      <c r="F4905" s="814"/>
      <c r="G4905" s="814"/>
      <c r="H4905" s="814"/>
      <c r="I4905" s="814"/>
      <c r="J4905" s="814"/>
      <c r="K4905" s="814"/>
      <c r="L4905" s="814"/>
      <c r="M4905" s="814"/>
      <c r="N4905" s="814"/>
      <c r="O4905" s="579">
        <f t="shared" si="371"/>
        <v>0</v>
      </c>
      <c r="P4905" s="585" t="e">
        <f t="shared" si="372"/>
        <v>#N/A</v>
      </c>
      <c r="Q4905" s="585"/>
      <c r="R4905" s="585"/>
      <c r="S4905" s="814"/>
      <c r="T4905" s="814"/>
      <c r="U4905" s="814"/>
      <c r="V4905" s="814"/>
    </row>
    <row r="4906" spans="1:22" ht="15.75" hidden="1" customHeight="1" thickBot="1" x14ac:dyDescent="0.25">
      <c r="A4906" s="580" t="str">
        <f t="shared" si="373"/>
        <v/>
      </c>
      <c r="B4906" s="814"/>
      <c r="C4906" s="814"/>
      <c r="D4906" s="814"/>
      <c r="E4906" s="814"/>
      <c r="F4906" s="814"/>
      <c r="G4906" s="814"/>
      <c r="H4906" s="814"/>
      <c r="I4906" s="814"/>
      <c r="J4906" s="814"/>
      <c r="K4906" s="814"/>
      <c r="L4906" s="814"/>
      <c r="M4906" s="814"/>
      <c r="N4906" s="814"/>
      <c r="O4906" s="579">
        <f t="shared" si="371"/>
        <v>0</v>
      </c>
      <c r="P4906" s="585" t="e">
        <f t="shared" si="372"/>
        <v>#N/A</v>
      </c>
      <c r="Q4906" s="585"/>
      <c r="R4906" s="585"/>
      <c r="S4906" s="814"/>
      <c r="T4906" s="814"/>
      <c r="U4906" s="814"/>
      <c r="V4906" s="814"/>
    </row>
    <row r="4907" spans="1:22" ht="15.75" hidden="1" customHeight="1" thickBot="1" x14ac:dyDescent="0.25">
      <c r="A4907" s="580" t="str">
        <f t="shared" si="373"/>
        <v/>
      </c>
      <c r="B4907" s="814"/>
      <c r="C4907" s="814"/>
      <c r="D4907" s="814"/>
      <c r="E4907" s="814"/>
      <c r="F4907" s="814"/>
      <c r="G4907" s="814"/>
      <c r="H4907" s="814"/>
      <c r="I4907" s="814"/>
      <c r="J4907" s="814"/>
      <c r="K4907" s="814"/>
      <c r="L4907" s="814"/>
      <c r="M4907" s="814"/>
      <c r="N4907" s="814"/>
      <c r="O4907" s="579">
        <f t="shared" si="371"/>
        <v>0</v>
      </c>
      <c r="P4907" s="585" t="e">
        <f t="shared" si="372"/>
        <v>#N/A</v>
      </c>
      <c r="Q4907" s="585"/>
      <c r="R4907" s="585"/>
      <c r="S4907" s="814"/>
      <c r="T4907" s="814"/>
      <c r="U4907" s="814"/>
      <c r="V4907" s="814"/>
    </row>
    <row r="4908" spans="1:22" ht="15" hidden="1" customHeight="1" x14ac:dyDescent="0.25">
      <c r="A4908" s="580" t="str">
        <f t="shared" si="373"/>
        <v/>
      </c>
      <c r="B4908" s="814"/>
      <c r="C4908" s="814"/>
      <c r="D4908" s="814"/>
      <c r="E4908" s="814"/>
      <c r="F4908" s="814"/>
      <c r="G4908" s="814"/>
      <c r="H4908" s="814"/>
      <c r="I4908" s="814"/>
      <c r="J4908" s="814"/>
      <c r="K4908" s="814"/>
      <c r="L4908" s="814"/>
      <c r="M4908" s="814"/>
      <c r="N4908" s="814"/>
      <c r="O4908" s="579">
        <f t="shared" si="371"/>
        <v>0</v>
      </c>
      <c r="P4908" s="585" t="e">
        <f t="shared" si="372"/>
        <v>#N/A</v>
      </c>
      <c r="Q4908" s="585"/>
      <c r="R4908" s="585"/>
      <c r="S4908" s="814"/>
      <c r="T4908" s="814"/>
      <c r="U4908" s="814"/>
      <c r="V4908" s="814"/>
    </row>
    <row r="4909" spans="1:22" ht="15.75" hidden="1" customHeight="1" thickBot="1" x14ac:dyDescent="0.25">
      <c r="A4909" s="580">
        <v>12643708</v>
      </c>
      <c r="C4909" s="623">
        <v>12643708</v>
      </c>
      <c r="D4909" s="582" t="s">
        <v>1548</v>
      </c>
      <c r="E4909" s="623">
        <v>120</v>
      </c>
      <c r="F4909" s="956" t="s">
        <v>10170</v>
      </c>
      <c r="G4909" s="956" t="s">
        <v>10170</v>
      </c>
    </row>
    <row r="4910" spans="1:22" ht="15.75" hidden="1" customHeight="1" thickBot="1" x14ac:dyDescent="0.25">
      <c r="C4910" s="588">
        <v>93290373</v>
      </c>
      <c r="D4910" s="589" t="s">
        <v>550</v>
      </c>
      <c r="E4910" s="589">
        <v>3000</v>
      </c>
      <c r="F4910" s="591"/>
      <c r="G4910" s="589" t="s">
        <v>1867</v>
      </c>
      <c r="H4910" s="541" t="s">
        <v>69</v>
      </c>
      <c r="I4910" s="692" t="s">
        <v>84</v>
      </c>
      <c r="J4910" s="592" t="s">
        <v>9794</v>
      </c>
      <c r="K4910" s="604" t="s">
        <v>474</v>
      </c>
      <c r="L4910" s="604" t="s">
        <v>9782</v>
      </c>
      <c r="M4910" s="593">
        <v>2</v>
      </c>
      <c r="N4910" s="604" t="s">
        <v>78</v>
      </c>
      <c r="O4910" s="594">
        <f t="shared" ref="O4910:O4911" si="374">ROUNDUP(IF(N4910="PENDANT",(VLOOKUP(L4910,$E$2:$I$9,5,FALSE)*M4910)),0)</f>
        <v>0</v>
      </c>
      <c r="P4910" s="593">
        <f t="shared" ref="P4910:P4911" si="375">ROUNDUP(VLOOKUP(L4910,$E$2:$I$9,5,FALSE)*M4910,0)</f>
        <v>75</v>
      </c>
      <c r="Q4910" s="604"/>
      <c r="R4910" s="604"/>
      <c r="S4910" s="604">
        <v>2</v>
      </c>
      <c r="T4910" s="604">
        <v>3</v>
      </c>
      <c r="U4910" s="641" t="s">
        <v>9823</v>
      </c>
      <c r="V4910" s="853">
        <v>42994</v>
      </c>
    </row>
    <row r="4911" spans="1:22" ht="15" hidden="1" customHeight="1" x14ac:dyDescent="0.25">
      <c r="A4911" s="580" t="str">
        <f t="shared" ref="A4911" si="376">CONCATENATE(C4911,G4911)</f>
        <v>11589295MA021E</v>
      </c>
      <c r="B4911" s="581">
        <v>1500</v>
      </c>
      <c r="C4911" s="589">
        <v>11589295</v>
      </c>
      <c r="D4911" s="589" t="s">
        <v>1048</v>
      </c>
      <c r="E4911" s="589">
        <v>400</v>
      </c>
      <c r="F4911" s="591"/>
      <c r="G4911" s="589" t="s">
        <v>1867</v>
      </c>
      <c r="H4911" s="541" t="s">
        <v>69</v>
      </c>
      <c r="I4911" s="692" t="s">
        <v>97</v>
      </c>
      <c r="J4911" s="592" t="s">
        <v>9798</v>
      </c>
      <c r="K4911" s="604" t="s">
        <v>10057</v>
      </c>
      <c r="L4911" s="604" t="s">
        <v>9782</v>
      </c>
      <c r="M4911" s="593">
        <v>10</v>
      </c>
      <c r="N4911" s="604" t="s">
        <v>78</v>
      </c>
      <c r="O4911" s="594">
        <f t="shared" si="374"/>
        <v>0</v>
      </c>
      <c r="P4911" s="593">
        <f t="shared" si="375"/>
        <v>375</v>
      </c>
      <c r="Q4911" s="706">
        <v>2</v>
      </c>
      <c r="R4911" s="706">
        <v>3</v>
      </c>
      <c r="S4911" s="594">
        <f t="shared" ref="S4911" si="377">ROUNDUP(IF(N4911="pps",(M4911*VLOOKUP(L4911,$E$2:$I$9,4,FALSE)*$B$3)/E4911,0),0)</f>
        <v>4</v>
      </c>
      <c r="T4911" s="594">
        <f t="shared" ref="T4911" si="378">ROUNDUP(IF(N4911="pps",(M4911*VLOOKUP(L4911,$E$2:$I$9,4,FALSE)*$B$9)/E4911,0),0)</f>
        <v>8</v>
      </c>
      <c r="U4911" s="641" t="s">
        <v>9822</v>
      </c>
      <c r="V4911" s="833">
        <v>42892</v>
      </c>
    </row>
    <row r="1048563" spans="4:22" ht="15.75" thickBot="1" x14ac:dyDescent="0.3"/>
    <row r="1048564" spans="4:22" x14ac:dyDescent="0.25">
      <c r="D1048564" s="623" t="s">
        <v>10149</v>
      </c>
      <c r="E1048564" s="623">
        <v>1000</v>
      </c>
      <c r="F1048564" s="624" t="s">
        <v>315</v>
      </c>
      <c r="G1048564" s="354" t="s">
        <v>315</v>
      </c>
      <c r="I1048564" s="354" t="s">
        <v>315</v>
      </c>
      <c r="J1048564" s="792" t="s">
        <v>1225</v>
      </c>
      <c r="K1048564" s="354" t="s">
        <v>10110</v>
      </c>
      <c r="L1048564" s="354" t="s">
        <v>9782</v>
      </c>
      <c r="M1048564" s="354">
        <v>1</v>
      </c>
      <c r="N1048564" s="644" t="s">
        <v>147</v>
      </c>
      <c r="O1048564" s="958">
        <f>ROUNDUP(IF(N1048564="PENDANT",(VLOOKUP(L1048564,$E$2:$I$9,5,FALSE)*M1048564)),0)</f>
        <v>38</v>
      </c>
      <c r="P1048564" s="606">
        <f>ROUNDUP(VLOOKUP(L1048564,$E$2:$I$9,5,FALSE)*M1048564,0)</f>
        <v>38</v>
      </c>
      <c r="Q1048564" s="959"/>
      <c r="R1048564" s="959"/>
      <c r="S1048564" s="958">
        <f>ROUNDUP(IF(N1048564="pps",(M1048564*VLOOKUP(L1048564,$E$2:$I$9,4,FALSE)*$B$3)/E1048564,0),0)</f>
        <v>0</v>
      </c>
      <c r="T1048564" s="958">
        <f>ROUNDUP(IF(N1048564="pps",(M1048564*VLOOKUP(L1048564,$E$2:$I$9,4,FALSE)*$B$9)/E1048564,0),0)</f>
        <v>0</v>
      </c>
      <c r="U1048564" s="891" t="s">
        <v>9822</v>
      </c>
      <c r="V1048564" s="892">
        <v>42970</v>
      </c>
    </row>
  </sheetData>
  <protectedRanges>
    <protectedRange sqref="F589" name="Intervalo1_1"/>
    <protectedRange sqref="H963:H964 H1035:H1037 H1039:H1045 H1312:H1316 H1318:H1320 H1274:H1276 H1300:H1310 H1588 H1047:H1054 H1590:H1599 H1602 H1608:H1612 H1617:H1620 H1533:H1568 H1082:H1107 H928:H961 H966:H1033 H1279:H1298 H914:H926 H1056:H1080 H1651:H1652 H1657 H1109:H1163 H1322:H1347 H1165:H1272 H1349:H1531 H4910:H4911" name="Intervalo1_1_2"/>
    <protectedRange sqref="H1108" name="Intervalo1_1_6_2_1"/>
    <protectedRange sqref="H1038" name="Intervalo1_1_6_4_1"/>
    <protectedRange sqref="H1034" name="Intervalo1_1_6_6_1"/>
    <protectedRange sqref="H1081" name="Intervalo1_1_6_7_1"/>
    <protectedRange sqref="H1055" name="Intervalo1_1_6_8_1"/>
    <protectedRange sqref="H1046" name="Intervalo1_1_5_1"/>
    <protectedRange sqref="H927" name="Intervalo1_1_46_1"/>
    <protectedRange sqref="H1164 H1273 H1277:H1278" name="Intervalo1_1_6_9_1"/>
    <protectedRange sqref="H962" name="Intervalo1_1_30_2"/>
    <protectedRange sqref="H965" name="Intervalo1_1_30_1_1"/>
  </protectedRanges>
  <autoFilter ref="A16:BP4911">
    <filterColumn colId="2">
      <filters>
        <filter val="52097198"/>
      </filters>
    </filterColumn>
    <sortState ref="A39:BP1421">
      <sortCondition ref="C16:C4911"/>
    </sortState>
  </autoFilter>
  <dataConsolidate/>
  <customSheetViews>
    <customSheetView guid="{1DC17905-9A6F-46E3-8753-2EC78BD8CC29}" scale="70" showPageBreaks="1" showGridLines="0" fitToPage="1" printArea="1" filter="1" showAutoFilter="1" hiddenColumns="1">
      <selection activeCell="H4917" sqref="H4917"/>
      <pageMargins left="0.25" right="0.25" top="0.75" bottom="0.75" header="0.3" footer="0.3"/>
      <pageSetup scale="45" fitToHeight="0" orientation="landscape" r:id="rId1"/>
      <autoFilter ref="A16:BP4911">
        <filterColumn colId="2">
          <filters>
            <filter val="52087649"/>
          </filters>
        </filterColumn>
      </autoFilter>
    </customSheetView>
    <customSheetView guid="{56FAE90D-B756-420C-A745-1BB46EE6596E}" scale="70" showPageBreaks="1" showGridLines="0" fitToPage="1" printArea="1" showAutoFilter="1" hiddenColumns="1">
      <selection activeCell="F17" sqref="F17"/>
      <pageMargins left="0.25" right="0.25" top="0.75" bottom="0.75" header="0.3" footer="0.3"/>
      <pageSetup scale="48" fitToHeight="0" orientation="landscape" r:id="rId2"/>
      <autoFilter ref="A16:BP4911"/>
    </customSheetView>
    <customSheetView guid="{0AB8525F-7FD2-4535-8C53-8BD8BBCBC81D}" scale="84" showPageBreaks="1" showGridLines="0" fitToPage="1" printArea="1" topLeftCell="A4">
      <selection activeCell="F33" sqref="F33"/>
      <pageMargins left="0.25" right="0.25" top="0.75" bottom="0.75" header="0.3" footer="0.3"/>
      <pageSetup scale="41" fitToHeight="0" orientation="landscape" r:id="rId3"/>
    </customSheetView>
    <customSheetView guid="{CB688749-7316-45D2-9B43-477093B5C62F}" scale="70" showGridLines="0" fitToPage="1" showAutoFilter="1">
      <selection activeCell="H4940" sqref="H4939:H4940"/>
      <pageMargins left="0.25" right="0.25" top="0.75" bottom="0.75" header="0.3" footer="0.3"/>
      <pageSetup scale="41" fitToHeight="0" orientation="landscape" r:id="rId4"/>
      <autoFilter ref="A16:BP4909"/>
    </customSheetView>
    <customSheetView guid="{5DF6E948-65FF-4EC6-8557-EAA82DAC64C6}" scale="70" showPageBreaks="1" showGridLines="0" fitToPage="1" printArea="1" showAutoFilter="1">
      <selection activeCell="C220" sqref="C220"/>
      <pageMargins left="0.25" right="0.25" top="0.75" bottom="0.75" header="0.3" footer="0.3"/>
      <pageSetup scale="41" fitToHeight="0" orientation="landscape" r:id="rId5"/>
      <autoFilter ref="A16:BP4911"/>
    </customSheetView>
    <customSheetView guid="{2115D812-D19E-483D-A6FB-C64B60D1DA13}" scale="70" showPageBreaks="1" showGridLines="0" fitToPage="1" printArea="1" filter="1" showAutoFilter="1">
      <selection activeCell="G4926" sqref="G4926"/>
      <pageMargins left="0.25" right="0.25" top="0.75" bottom="0.75" header="0.3" footer="0.3"/>
      <pageSetup scale="41" fitToHeight="0" orientation="landscape" r:id="rId6"/>
      <autoFilter ref="A16:BP4911">
        <filterColumn colId="2">
          <filters>
            <filter val="52058747"/>
          </filters>
        </filterColumn>
      </autoFilter>
    </customSheetView>
    <customSheetView guid="{CC93102B-E846-4AFC-AD52-6555A44EAB14}" scale="80" showPageBreaks="1" showGridLines="0" fitToPage="1" printArea="1" showAutoFilter="1">
      <selection activeCell="C16" sqref="C16"/>
      <pageMargins left="0.25" right="0.25" top="0.75" bottom="0.75" header="0.3" footer="0.3"/>
      <pageSetup scale="42" fitToHeight="0" orientation="landscape" r:id="rId7"/>
      <autoFilter ref="A16:BP4911"/>
    </customSheetView>
    <customSheetView guid="{38BACA86-6B88-405E-BC8A-E1CDCF90B510}" scale="70" showPageBreaks="1" showGridLines="0" fitToPage="1" printArea="1">
      <pane xSplit="3" ySplit="16" topLeftCell="D17" activePane="bottomRight" state="frozen"/>
      <selection pane="bottomRight" activeCell="C27" sqref="C27"/>
      <pageMargins left="0.25" right="0.25" top="0.75" bottom="0.75" header="0.3" footer="0.3"/>
      <pageSetup scale="42" fitToHeight="0" orientation="landscape" r:id="rId8"/>
    </customSheetView>
    <customSheetView guid="{94817ED4-8D0D-44FD-B543-FC772A327B79}" scale="70" showGridLines="0" fitToPage="1" showAutoFilter="1">
      <pane xSplit="3" ySplit="16" topLeftCell="D17" activePane="bottomRight" state="frozen"/>
      <selection pane="bottomRight" activeCell="A577" sqref="A577:XFD577"/>
      <pageMargins left="0.25" right="0.25" top="0.75" bottom="0.75" header="0.3" footer="0.3"/>
      <pageSetup scale="42" fitToHeight="0" orientation="landscape" r:id="rId9"/>
      <autoFilter ref="A16:BP4911">
        <sortState ref="A39:BP1421">
          <sortCondition ref="C16:C4911"/>
        </sortState>
      </autoFilter>
    </customSheetView>
  </customSheetViews>
  <mergeCells count="4">
    <mergeCell ref="O14:P14"/>
    <mergeCell ref="Q14:T14"/>
    <mergeCell ref="Q15:R15"/>
    <mergeCell ref="S15:T15"/>
  </mergeCells>
  <conditionalFormatting sqref="V121:V128 U650:U652 U665:U673 U565:U567 U585 U587:U588 U590:U592 U595 U598 U604 U608:U609 U629 U637 U579:U582 U571:U573 U114:W116 U117:V120 U17:W81 W82:W112 U82:V113 W117:W161 U121:U560">
    <cfRule type="cellIs" dxfId="27" priority="1" operator="equal">
      <formula>"O"</formula>
    </cfRule>
    <cfRule type="cellIs" dxfId="26" priority="2" operator="equal">
      <formula>"P"</formula>
    </cfRule>
  </conditionalFormatting>
  <dataValidations count="1">
    <dataValidation type="list" allowBlank="1" showInputMessage="1" showErrorMessage="1" sqref="L17:L1048576">
      <formula1>$E$2:$E$9</formula1>
    </dataValidation>
  </dataValidations>
  <pageMargins left="0.25" right="0.25" top="0.75" bottom="0.75" header="0.3" footer="0.3"/>
  <pageSetup scale="42" fitToHeight="0" orientation="landscape" r:id="rId10"/>
  <legacyDrawing r:id="rId1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'BASE DE DADOS'!$H$4:$H$33</xm:f>
          </x14:formula1>
          <xm:sqref>M1121:M1048576 M17:M1119</xm:sqref>
        </x14:dataValidation>
        <x14:dataValidation type="list" allowBlank="1" showInputMessage="1" showErrorMessage="1">
          <x14:formula1>
            <xm:f>'BASE DE DADOS'!$H$4:$H$40</xm:f>
          </x14:formula1>
          <xm:sqref>M1120</xm:sqref>
        </x14:dataValidation>
        <x14:dataValidation type="list" allowBlank="1" showInputMessage="1" showErrorMessage="1">
          <x14:formula1>
            <xm:f>'BASE DE DADOS'!$J$4:$J$15</xm:f>
          </x14:formula1>
          <xm:sqref>J1640:J1048576 J17:J1638</xm:sqref>
        </x14:dataValidation>
        <x14:dataValidation type="list" allowBlank="1" showInputMessage="1" showErrorMessage="1">
          <x14:formula1>
            <xm:f>'BASE DE DADOS'!$J$4:$J$16</xm:f>
          </x14:formula1>
          <xm:sqref>J1639</xm:sqref>
        </x14:dataValidation>
        <x14:dataValidation type="list" allowBlank="1" showInputMessage="1" showErrorMessage="1">
          <x14:formula1>
            <xm:f>'BASE DE DADOS'!$O$4:$O$6</xm:f>
          </x14:formula1>
          <xm:sqref>N17:N1048576</xm:sqref>
        </x14:dataValidation>
        <x14:dataValidation type="list" allowBlank="1" showInputMessage="1" showErrorMessage="1">
          <x14:formula1>
            <xm:f>'BASE DE DADOS'!$I$4:$I$40</xm:f>
          </x14:formula1>
          <xm:sqref>I17:I1048576</xm:sqref>
        </x14:dataValidation>
        <x14:dataValidation type="list" allowBlank="1" showInputMessage="1" showErrorMessage="1">
          <x14:formula1>
            <xm:f>'BASE DE DADOS'!$P$4:$P$9</xm:f>
          </x14:formula1>
          <xm:sqref>U17:U1048576</xm:sqref>
        </x14:dataValidation>
        <x14:dataValidation type="list" allowBlank="1" showInputMessage="1" showErrorMessage="1">
          <x14:formula1>
            <xm:f>'BASE DE DADOS'!$E$4:$E$342</xm:f>
          </x14:formula1>
          <xm:sqref>G17:G1048576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A1:V30"/>
  <sheetViews>
    <sheetView showGridLines="0" showWhiteSpace="0" view="pageBreakPreview" zoomScale="80" zoomScaleNormal="80" zoomScaleSheetLayoutView="80" workbookViewId="0">
      <selection activeCell="X13" sqref="X13"/>
    </sheetView>
  </sheetViews>
  <sheetFormatPr defaultColWidth="9.140625" defaultRowHeight="15" x14ac:dyDescent="0.25"/>
  <cols>
    <col min="1" max="1" width="9.140625" style="893" customWidth="1"/>
    <col min="2" max="2" width="9.140625" style="233" customWidth="1"/>
    <col min="3" max="3" width="9.140625" style="233"/>
    <col min="4" max="4" width="8.28515625" style="233" customWidth="1"/>
    <col min="5" max="6" width="7.7109375" style="233" customWidth="1"/>
    <col min="7" max="7" width="6.7109375" style="233" customWidth="1"/>
    <col min="8" max="9" width="12" style="233" customWidth="1"/>
    <col min="10" max="10" width="2" style="233" customWidth="1"/>
    <col min="11" max="11" width="9.140625" style="233"/>
    <col min="12" max="12" width="8.28515625" style="233" customWidth="1"/>
    <col min="13" max="14" width="7.7109375" style="233" customWidth="1"/>
    <col min="15" max="15" width="6.7109375" style="233" customWidth="1"/>
    <col min="16" max="17" width="12" style="233" customWidth="1"/>
    <col min="18" max="18" width="2" style="233" customWidth="1"/>
    <col min="19" max="21" width="9.140625" style="233"/>
    <col min="22" max="22" width="9.140625" style="233" customWidth="1"/>
    <col min="23" max="16384" width="9.140625" style="233"/>
  </cols>
  <sheetData>
    <row r="1" spans="1:22" x14ac:dyDescent="0.25">
      <c r="A1" s="1204"/>
      <c r="B1" s="1204"/>
      <c r="C1" s="960"/>
    </row>
    <row r="2" spans="1:22" x14ac:dyDescent="0.25">
      <c r="A2" s="961">
        <v>906</v>
      </c>
      <c r="B2" s="961">
        <v>1503</v>
      </c>
      <c r="C2" s="905"/>
    </row>
    <row r="3" spans="1:22" x14ac:dyDescent="0.25">
      <c r="A3" s="1034">
        <v>1000</v>
      </c>
      <c r="B3" s="961">
        <v>1514</v>
      </c>
      <c r="C3" s="905"/>
      <c r="G3" s="962"/>
      <c r="I3" s="963"/>
      <c r="J3" s="233" t="s">
        <v>158</v>
      </c>
    </row>
    <row r="4" spans="1:22" x14ac:dyDescent="0.25">
      <c r="A4" s="961">
        <v>942</v>
      </c>
      <c r="B4" s="961">
        <v>950</v>
      </c>
      <c r="C4" s="905"/>
      <c r="K4" s="964"/>
    </row>
    <row r="5" spans="1:22" ht="15" customHeight="1" x14ac:dyDescent="0.25">
      <c r="A5" s="961">
        <v>1292</v>
      </c>
      <c r="B5" s="961">
        <v>1534</v>
      </c>
      <c r="C5" s="905"/>
    </row>
    <row r="6" spans="1:22" x14ac:dyDescent="0.25">
      <c r="A6" s="965"/>
      <c r="B6" s="961">
        <v>1082</v>
      </c>
      <c r="C6" s="905"/>
    </row>
    <row r="7" spans="1:22" ht="12" customHeight="1" x14ac:dyDescent="0.25">
      <c r="A7" s="966"/>
      <c r="B7" s="1205"/>
      <c r="C7" s="814"/>
      <c r="D7" s="544" t="s">
        <v>13</v>
      </c>
      <c r="E7" s="542"/>
      <c r="F7" s="542"/>
      <c r="G7" s="543"/>
      <c r="H7" s="547" t="s">
        <v>1221</v>
      </c>
      <c r="I7" s="547" t="s">
        <v>1222</v>
      </c>
      <c r="J7" s="1189">
        <f ca="1">NOW()</f>
        <v>43095.891712731478</v>
      </c>
      <c r="L7" s="1186" t="s">
        <v>13</v>
      </c>
      <c r="M7" s="1187"/>
      <c r="N7" s="1187"/>
      <c r="O7" s="1188"/>
      <c r="P7" s="547" t="s">
        <v>1221</v>
      </c>
      <c r="Q7" s="547" t="s">
        <v>1222</v>
      </c>
      <c r="R7" s="1189">
        <f ca="1">NOW()</f>
        <v>43095.891712731478</v>
      </c>
    </row>
    <row r="8" spans="1:22" ht="40.5" customHeight="1" x14ac:dyDescent="0.25">
      <c r="A8" s="966"/>
      <c r="B8" s="1205"/>
      <c r="C8" s="814"/>
      <c r="D8" s="1192" t="str">
        <f>VLOOKUP(A2,'DADOS - PENDANT_KANBAN_PPS'!B:D,2,FALSE)</f>
        <v>90413589</v>
      </c>
      <c r="E8" s="1193"/>
      <c r="F8" s="1193"/>
      <c r="G8" s="1194"/>
      <c r="H8" s="231">
        <v>2</v>
      </c>
      <c r="I8" s="231">
        <v>3</v>
      </c>
      <c r="J8" s="1190"/>
      <c r="L8" s="1192">
        <f>VLOOKUP(B2,'DADOS - PENDANT_KANBAN_PPS'!B:C,2,FALSE)</f>
        <v>11519388</v>
      </c>
      <c r="M8" s="1193"/>
      <c r="N8" s="1193"/>
      <c r="O8" s="1194"/>
      <c r="P8" s="231">
        <v>2</v>
      </c>
      <c r="Q8" s="231">
        <v>3</v>
      </c>
      <c r="R8" s="1190"/>
    </row>
    <row r="9" spans="1:22" ht="12" customHeight="1" x14ac:dyDescent="0.25">
      <c r="A9" s="966"/>
      <c r="B9" s="1205"/>
      <c r="C9" s="814"/>
      <c r="D9" s="549"/>
      <c r="E9" s="548" t="s">
        <v>1223</v>
      </c>
      <c r="F9" s="548"/>
      <c r="G9" s="550"/>
      <c r="H9" s="228" t="s">
        <v>1224</v>
      </c>
      <c r="I9" s="547" t="s">
        <v>14</v>
      </c>
      <c r="J9" s="1190"/>
      <c r="L9" s="1206"/>
      <c r="M9" s="1207" t="s">
        <v>1223</v>
      </c>
      <c r="N9" s="1207"/>
      <c r="O9" s="1208"/>
      <c r="P9" s="228" t="s">
        <v>1224</v>
      </c>
      <c r="Q9" s="547" t="s">
        <v>14</v>
      </c>
      <c r="R9" s="1190"/>
    </row>
    <row r="10" spans="1:22" ht="23.25" customHeight="1" x14ac:dyDescent="0.25">
      <c r="A10" s="966"/>
      <c r="B10" s="1205"/>
      <c r="C10" s="814"/>
      <c r="D10" s="1209" t="str">
        <f>VLOOKUP(A2,'DADOS - PENDANT_KANBAN_PPS'!B:D,3,FALSE)</f>
        <v>PORCA DEFLETOR DE CALOR</v>
      </c>
      <c r="E10" s="1210"/>
      <c r="F10" s="1210"/>
      <c r="G10" s="1211"/>
      <c r="H10" s="552" t="str">
        <f>VLOOKUP(A2,'DADOS - PENDANT_KANBAN_PPS'!$B$17:$J$4906,9,FALSE)</f>
        <v>KLT 2001</v>
      </c>
      <c r="I10" s="546">
        <f>VLOOKUP(A2,'DADOS - PENDANT_KANBAN_PPS'!B:E,4,FALSE)</f>
        <v>2500</v>
      </c>
      <c r="J10" s="1191"/>
      <c r="L10" s="1195" t="str">
        <f>VLOOKUP(B2,'DADOS - PENDANT_KANBAN_PPS'!B:D,3,FALSE)</f>
        <v>PF CINTA DO TANQUE</v>
      </c>
      <c r="M10" s="1196"/>
      <c r="N10" s="1196"/>
      <c r="O10" s="1197"/>
      <c r="P10" s="552" t="str">
        <f>VLOOKUP(B2,'DADOS - PENDANT_KANBAN_PPS'!$B$17:$J$4906,9,FALSE)</f>
        <v>KLT 2001</v>
      </c>
      <c r="Q10" s="229">
        <f>VLOOKUP(B2,'DADOS - PENDANT_KANBAN_PPS'!B:E,4,FALSE)</f>
        <v>500</v>
      </c>
      <c r="R10" s="1191"/>
    </row>
    <row r="11" spans="1:22" ht="12.75" customHeight="1" x14ac:dyDescent="0.25">
      <c r="A11" s="895"/>
      <c r="B11" s="1205"/>
      <c r="C11" s="814"/>
      <c r="D11" s="230"/>
      <c r="E11" s="230"/>
      <c r="F11" s="230"/>
      <c r="G11" s="230"/>
      <c r="H11" s="230"/>
      <c r="I11" s="230"/>
      <c r="J11" s="230"/>
      <c r="L11" s="230"/>
      <c r="M11" s="230"/>
      <c r="N11" s="230"/>
      <c r="O11" s="230"/>
      <c r="P11" s="230"/>
      <c r="Q11" s="230"/>
      <c r="R11" s="230"/>
    </row>
    <row r="12" spans="1:22" ht="12" customHeight="1" x14ac:dyDescent="0.25">
      <c r="A12" s="894"/>
      <c r="B12" s="1205"/>
      <c r="C12" s="814"/>
      <c r="D12" s="544" t="s">
        <v>13</v>
      </c>
      <c r="E12" s="542"/>
      <c r="F12" s="542"/>
      <c r="G12" s="543"/>
      <c r="H12" s="547" t="s">
        <v>1221</v>
      </c>
      <c r="I12" s="547" t="s">
        <v>1222</v>
      </c>
      <c r="J12" s="1189">
        <f ca="1">NOW()</f>
        <v>43095.891712731478</v>
      </c>
      <c r="L12" s="1186" t="s">
        <v>13</v>
      </c>
      <c r="M12" s="1187"/>
      <c r="N12" s="1187"/>
      <c r="O12" s="1188"/>
      <c r="P12" s="547" t="s">
        <v>1221</v>
      </c>
      <c r="Q12" s="547" t="s">
        <v>1222</v>
      </c>
      <c r="R12" s="1189">
        <f ca="1">NOW()</f>
        <v>43095.891712731478</v>
      </c>
    </row>
    <row r="13" spans="1:22" ht="40.5" customHeight="1" x14ac:dyDescent="0.25">
      <c r="A13" s="895"/>
      <c r="C13" s="814"/>
      <c r="D13" s="1192">
        <f>VLOOKUP(A3,'DADOS - PENDANT_KANBAN_PPS'!B:D,2,FALSE)</f>
        <v>94760073</v>
      </c>
      <c r="E13" s="1193"/>
      <c r="F13" s="1193"/>
      <c r="G13" s="1194"/>
      <c r="H13" s="231">
        <v>1</v>
      </c>
      <c r="I13" s="231">
        <v>2</v>
      </c>
      <c r="J13" s="1190"/>
      <c r="L13" s="1192">
        <f>VLOOKUP(B3,'DADOS - PENDANT_KANBAN_PPS'!B:C,2,FALSE)</f>
        <v>11517665</v>
      </c>
      <c r="M13" s="1193"/>
      <c r="N13" s="1193"/>
      <c r="O13" s="1194"/>
      <c r="P13" s="231">
        <v>2</v>
      </c>
      <c r="Q13" s="231">
        <v>3</v>
      </c>
      <c r="R13" s="1190"/>
      <c r="V13" s="233" t="s">
        <v>158</v>
      </c>
    </row>
    <row r="14" spans="1:22" ht="12" customHeight="1" x14ac:dyDescent="0.25">
      <c r="A14" s="895"/>
      <c r="C14" s="814"/>
      <c r="D14" s="1212" t="s">
        <v>1223</v>
      </c>
      <c r="E14" s="1213"/>
      <c r="F14" s="1213"/>
      <c r="G14" s="1214"/>
      <c r="H14" s="228" t="s">
        <v>1224</v>
      </c>
      <c r="I14" s="547" t="s">
        <v>14</v>
      </c>
      <c r="J14" s="1190"/>
      <c r="L14" s="1195" t="s">
        <v>1223</v>
      </c>
      <c r="M14" s="1196"/>
      <c r="N14" s="1196"/>
      <c r="O14" s="1197"/>
      <c r="P14" s="228" t="s">
        <v>1224</v>
      </c>
      <c r="Q14" s="547" t="s">
        <v>14</v>
      </c>
      <c r="R14" s="1190"/>
    </row>
    <row r="15" spans="1:22" ht="23.25" customHeight="1" x14ac:dyDescent="0.25">
      <c r="A15" s="895"/>
      <c r="C15" s="814"/>
      <c r="D15" s="1201" t="str">
        <f>VLOOKUP(A3,'DADOS - PENDANT_KANBAN_PPS'!B:D,3,FALSE)</f>
        <v>BLACK-STICK TRAS LD</v>
      </c>
      <c r="E15" s="1202"/>
      <c r="F15" s="1202"/>
      <c r="G15" s="1203"/>
      <c r="H15" s="1012" t="str">
        <f>VLOOKUP(A3,'DADOS - PENDANT_KANBAN_PPS'!$B$17:$J$4906,9,FALSE)</f>
        <v>00002004</v>
      </c>
      <c r="I15" s="546">
        <f>VLOOKUP(A3,'DADOS - PENDANT_KANBAN_PPS'!B:E,4,FALSE)</f>
        <v>800</v>
      </c>
      <c r="J15" s="1191"/>
      <c r="L15" s="1195" t="str">
        <f>VLOOKUP(B3,'DADOS - PENDANT_KANBAN_PPS'!B:D,3,FALSE)</f>
        <v>PORCA FIX RESERV ONIX</v>
      </c>
      <c r="M15" s="1196"/>
      <c r="N15" s="1196"/>
      <c r="O15" s="1197"/>
      <c r="P15" s="1003" t="str">
        <f>VLOOKUP(B3,'DADOS - PENDANT_KANBAN_PPS'!$B$17:$J$4906,9,FALSE)</f>
        <v>CX. PAPELÃO</v>
      </c>
      <c r="Q15" s="229">
        <f>VLOOKUP(B3,'DADOS - PENDANT_KANBAN_PPS'!B:E,4,FALSE)</f>
        <v>3000</v>
      </c>
      <c r="R15" s="1191"/>
    </row>
    <row r="17" spans="1:18" ht="12" customHeight="1" x14ac:dyDescent="0.25">
      <c r="A17" s="894"/>
      <c r="C17" s="814"/>
      <c r="D17" s="1186" t="s">
        <v>13</v>
      </c>
      <c r="E17" s="1187"/>
      <c r="F17" s="1187"/>
      <c r="G17" s="1188"/>
      <c r="H17" s="547" t="s">
        <v>1221</v>
      </c>
      <c r="I17" s="547" t="s">
        <v>1222</v>
      </c>
      <c r="J17" s="1189">
        <f ca="1">NOW()</f>
        <v>43095.891712731478</v>
      </c>
      <c r="L17" s="1186" t="s">
        <v>13</v>
      </c>
      <c r="M17" s="1187"/>
      <c r="N17" s="1187"/>
      <c r="O17" s="1188"/>
      <c r="P17" s="547" t="s">
        <v>1221</v>
      </c>
      <c r="Q17" s="547" t="s">
        <v>1222</v>
      </c>
      <c r="R17" s="1189">
        <f ca="1">NOW()</f>
        <v>43095.891712731478</v>
      </c>
    </row>
    <row r="18" spans="1:18" ht="40.5" customHeight="1" x14ac:dyDescent="0.25">
      <c r="A18" s="895"/>
      <c r="C18" s="814"/>
      <c r="D18" s="1192" t="str">
        <f>VLOOKUP(A4,'DADOS - PENDANT_KANBAN_PPS'!B:D,2,FALSE)</f>
        <v>11588740</v>
      </c>
      <c r="E18" s="1193"/>
      <c r="F18" s="1193"/>
      <c r="G18" s="1194"/>
      <c r="H18" s="231">
        <v>4</v>
      </c>
      <c r="I18" s="231">
        <v>7</v>
      </c>
      <c r="J18" s="1190"/>
      <c r="L18" s="1192" t="str">
        <f>VLOOKUP(B4,'DADOS - PENDANT_KANBAN_PPS'!B:C,2,FALSE)</f>
        <v>09126551</v>
      </c>
      <c r="M18" s="1193"/>
      <c r="N18" s="1193"/>
      <c r="O18" s="1194"/>
      <c r="P18" s="231">
        <v>2</v>
      </c>
      <c r="Q18" s="231">
        <v>3</v>
      </c>
      <c r="R18" s="1190"/>
    </row>
    <row r="19" spans="1:18" ht="12" customHeight="1" x14ac:dyDescent="0.25">
      <c r="A19" s="895"/>
      <c r="C19" s="814"/>
      <c r="D19" s="1198" t="s">
        <v>1223</v>
      </c>
      <c r="E19" s="1199"/>
      <c r="F19" s="1199"/>
      <c r="G19" s="1200"/>
      <c r="H19" s="228" t="s">
        <v>1224</v>
      </c>
      <c r="I19" s="547" t="s">
        <v>14</v>
      </c>
      <c r="J19" s="1190"/>
      <c r="L19" s="1195" t="s">
        <v>1223</v>
      </c>
      <c r="M19" s="1196"/>
      <c r="N19" s="1196"/>
      <c r="O19" s="1197"/>
      <c r="P19" s="228" t="s">
        <v>1224</v>
      </c>
      <c r="Q19" s="547" t="s">
        <v>14</v>
      </c>
      <c r="R19" s="1190"/>
    </row>
    <row r="20" spans="1:18" ht="23.25" customHeight="1" x14ac:dyDescent="0.25">
      <c r="A20" s="895"/>
      <c r="C20" s="814"/>
      <c r="D20" s="1201" t="str">
        <f>VLOOKUP(A4,'DADOS - PENDANT_KANBAN_PPS'!B:D,3,FALSE)</f>
        <v>PARAFUSO AMORTECEDOR TRAS</v>
      </c>
      <c r="E20" s="1202"/>
      <c r="F20" s="1202"/>
      <c r="G20" s="1203"/>
      <c r="H20" s="552" t="str">
        <f>VLOOKUP(A4,'DADOS - PENDANT_KANBAN_PPS'!$B$17:$J$4906,9,FALSE)</f>
        <v>KLT 2001</v>
      </c>
      <c r="I20" s="546">
        <f>VLOOKUP(A4,'DADOS - PENDANT_KANBAN_PPS'!B:E,4,FALSE)</f>
        <v>250</v>
      </c>
      <c r="J20" s="1191"/>
      <c r="L20" s="1201" t="str">
        <f>VLOOKUP(B4,'DADOS - PENDANT_KANBAN_PPS'!B:D,3,FALSE)</f>
        <v>PRESILHA MANG RESERV CI MEST</v>
      </c>
      <c r="M20" s="1202"/>
      <c r="N20" s="1202"/>
      <c r="O20" s="1203"/>
      <c r="P20" s="552" t="str">
        <f>VLOOKUP(B4,'DADOS - PENDANT_KANBAN_PPS'!$B$17:$J$4906,9,FALSE)</f>
        <v>KLT 2001</v>
      </c>
      <c r="Q20" s="229">
        <f>VLOOKUP(B4,'DADOS - PENDANT_KANBAN_PPS'!B:E,4,FALSE)</f>
        <v>500</v>
      </c>
      <c r="R20" s="1191"/>
    </row>
    <row r="22" spans="1:18" ht="12" customHeight="1" x14ac:dyDescent="0.25">
      <c r="A22" s="894"/>
      <c r="C22" s="814"/>
      <c r="D22" s="967" t="s">
        <v>13</v>
      </c>
      <c r="E22" s="565"/>
      <c r="F22" s="565"/>
      <c r="G22" s="566"/>
      <c r="H22" s="547" t="s">
        <v>1221</v>
      </c>
      <c r="I22" s="547" t="s">
        <v>1222</v>
      </c>
      <c r="J22" s="1189">
        <f ca="1">NOW()</f>
        <v>43095.891712731478</v>
      </c>
      <c r="L22" s="1186" t="s">
        <v>13</v>
      </c>
      <c r="M22" s="1187"/>
      <c r="N22" s="1187"/>
      <c r="O22" s="1188"/>
      <c r="P22" s="547" t="s">
        <v>1221</v>
      </c>
      <c r="Q22" s="547" t="s">
        <v>1222</v>
      </c>
      <c r="R22" s="1189">
        <f ca="1">NOW()</f>
        <v>43095.891712731478</v>
      </c>
    </row>
    <row r="23" spans="1:18" ht="40.5" customHeight="1" x14ac:dyDescent="0.25">
      <c r="A23" s="895"/>
      <c r="C23" s="814"/>
      <c r="D23" s="1192">
        <f>VLOOKUP(A5,'DADOS - PENDANT_KANBAN_PPS'!B:D,2,FALSE)</f>
        <v>52046228</v>
      </c>
      <c r="E23" s="1193"/>
      <c r="F23" s="1193"/>
      <c r="G23" s="1194"/>
      <c r="H23" s="231">
        <v>2</v>
      </c>
      <c r="I23" s="231">
        <v>3</v>
      </c>
      <c r="J23" s="1190"/>
      <c r="L23" s="1192">
        <f>VLOOKUP(B5,'DADOS - PENDANT_KANBAN_PPS'!B:C,2,FALSE)</f>
        <v>11514516</v>
      </c>
      <c r="M23" s="1193"/>
      <c r="N23" s="1193"/>
      <c r="O23" s="1194"/>
      <c r="P23" s="231">
        <v>2</v>
      </c>
      <c r="Q23" s="231">
        <v>3</v>
      </c>
      <c r="R23" s="1190"/>
    </row>
    <row r="24" spans="1:18" ht="12" customHeight="1" x14ac:dyDescent="0.25">
      <c r="A24" s="895"/>
      <c r="C24" s="814"/>
      <c r="D24" s="1198" t="s">
        <v>1223</v>
      </c>
      <c r="E24" s="1199"/>
      <c r="F24" s="1199"/>
      <c r="G24" s="1200"/>
      <c r="H24" s="228" t="s">
        <v>1224</v>
      </c>
      <c r="I24" s="547" t="s">
        <v>14</v>
      </c>
      <c r="J24" s="1190"/>
      <c r="L24" s="1195" t="s">
        <v>1223</v>
      </c>
      <c r="M24" s="1196"/>
      <c r="N24" s="1196"/>
      <c r="O24" s="1197"/>
      <c r="P24" s="228" t="s">
        <v>1224</v>
      </c>
      <c r="Q24" s="547" t="s">
        <v>14</v>
      </c>
      <c r="R24" s="1190"/>
    </row>
    <row r="25" spans="1:18" ht="23.25" customHeight="1" x14ac:dyDescent="0.25">
      <c r="A25" s="895"/>
      <c r="C25" s="814"/>
      <c r="D25" s="1195" t="str">
        <f>VLOOKUP(A5,'DADOS - PENDANT_KANBAN_PPS'!B:D,3,FALSE)</f>
        <v>BRACKET-BODY</v>
      </c>
      <c r="E25" s="1196"/>
      <c r="F25" s="1196"/>
      <c r="G25" s="1197"/>
      <c r="H25" s="552" t="str">
        <f>VLOOKUP(A5,'DADOS - PENDANT_KANBAN_PPS'!$B$17:$J$4906,9,FALSE)</f>
        <v>KLT 2002</v>
      </c>
      <c r="I25" s="546">
        <f>VLOOKUP(A5,'DADOS - PENDANT_KANBAN_PPS'!B:E,4,FALSE)</f>
        <v>250</v>
      </c>
      <c r="J25" s="1191"/>
      <c r="L25" s="1195" t="str">
        <f>VLOOKUP(B5,'DADOS - PENDANT_KANBAN_PPS'!B:D,3,FALSE)</f>
        <v xml:space="preserve">PORCA FIX ALAVANCA </v>
      </c>
      <c r="M25" s="1196"/>
      <c r="N25" s="1196"/>
      <c r="O25" s="1197"/>
      <c r="P25" s="552" t="str">
        <f>VLOOKUP(B5,'DADOS - PENDANT_KANBAN_PPS'!$B$17:$J$4906,9,FALSE)</f>
        <v>KLT 2001</v>
      </c>
      <c r="Q25" s="229">
        <f>VLOOKUP(B5,'DADOS - PENDANT_KANBAN_PPS'!B:E,4,FALSE)</f>
        <v>3000</v>
      </c>
      <c r="R25" s="1191"/>
    </row>
    <row r="27" spans="1:18" ht="12" customHeight="1" x14ac:dyDescent="0.25">
      <c r="A27" s="894"/>
      <c r="C27" s="814"/>
      <c r="D27" s="1177"/>
      <c r="E27" s="1178"/>
      <c r="F27" s="1178"/>
      <c r="G27" s="1178"/>
      <c r="H27" s="1178"/>
      <c r="I27" s="1178"/>
      <c r="J27" s="1179"/>
      <c r="L27" s="1186" t="s">
        <v>13</v>
      </c>
      <c r="M27" s="1187"/>
      <c r="N27" s="1187"/>
      <c r="O27" s="1188"/>
      <c r="P27" s="547" t="s">
        <v>1221</v>
      </c>
      <c r="Q27" s="547" t="s">
        <v>1222</v>
      </c>
      <c r="R27" s="1189">
        <f ca="1">NOW()</f>
        <v>43095.891712731478</v>
      </c>
    </row>
    <row r="28" spans="1:18" ht="40.5" customHeight="1" x14ac:dyDescent="0.25">
      <c r="A28" s="895"/>
      <c r="C28" s="814"/>
      <c r="D28" s="1180"/>
      <c r="E28" s="1181"/>
      <c r="F28" s="1181"/>
      <c r="G28" s="1181"/>
      <c r="H28" s="1181"/>
      <c r="I28" s="1181"/>
      <c r="J28" s="1182"/>
      <c r="L28" s="1192">
        <f>VLOOKUP(B6,'DADOS - PENDANT_KANBAN_PPS'!B:C,2,FALSE)</f>
        <v>95984307</v>
      </c>
      <c r="M28" s="1193"/>
      <c r="N28" s="1193"/>
      <c r="O28" s="1194"/>
      <c r="P28" s="231">
        <v>2</v>
      </c>
      <c r="Q28" s="231">
        <v>3</v>
      </c>
      <c r="R28" s="1190"/>
    </row>
    <row r="29" spans="1:18" ht="12" customHeight="1" x14ac:dyDescent="0.25">
      <c r="A29" s="895"/>
      <c r="C29" s="814"/>
      <c r="D29" s="1180"/>
      <c r="E29" s="1181"/>
      <c r="F29" s="1181"/>
      <c r="G29" s="1181"/>
      <c r="H29" s="1181"/>
      <c r="I29" s="1181"/>
      <c r="J29" s="1182"/>
      <c r="L29" s="1195" t="s">
        <v>1223</v>
      </c>
      <c r="M29" s="1196"/>
      <c r="N29" s="1196"/>
      <c r="O29" s="1197"/>
      <c r="P29" s="228" t="s">
        <v>1224</v>
      </c>
      <c r="Q29" s="547" t="s">
        <v>14</v>
      </c>
      <c r="R29" s="1190"/>
    </row>
    <row r="30" spans="1:18" ht="23.25" customHeight="1" x14ac:dyDescent="0.25">
      <c r="A30" s="895"/>
      <c r="C30" s="814"/>
      <c r="D30" s="1183"/>
      <c r="E30" s="1184"/>
      <c r="F30" s="1184"/>
      <c r="G30" s="1184"/>
      <c r="H30" s="1184"/>
      <c r="I30" s="1184"/>
      <c r="J30" s="1185"/>
      <c r="L30" s="1195" t="str">
        <f>VLOOKUP(B6,'DADOS - PENDANT_KANBAN_PPS'!B:D,3,FALSE)</f>
        <v>TAMPÃO CX RODA</v>
      </c>
      <c r="M30" s="1196"/>
      <c r="N30" s="1196"/>
      <c r="O30" s="1197"/>
      <c r="P30" s="1003" t="str">
        <f>VLOOKUP(B6,'DADOS - PENDANT_KANBAN_PPS'!$B$17:$J$4906,9,FALSE)</f>
        <v>CX. PAPELÃO</v>
      </c>
      <c r="Q30" s="229">
        <f>VLOOKUP(B6,'DADOS - PENDANT_KANBAN_PPS'!B:E,4,FALSE)</f>
        <v>4500</v>
      </c>
      <c r="R30" s="1191"/>
    </row>
  </sheetData>
  <customSheetViews>
    <customSheetView guid="{1DC17905-9A6F-46E3-8753-2EC78BD8CC29}" scale="80" showPageBreaks="1" showGridLines="0" fitToPage="1" printArea="1" view="pageBreakPreview">
      <selection activeCell="D12" sqref="D12:J15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orientation="portrait" horizontalDpi="203" verticalDpi="203" r:id="rId1"/>
    </customSheetView>
    <customSheetView guid="{56FAE90D-B756-420C-A745-1BB46EE6596E}" scale="80" showPageBreaks="1" showGridLines="0" fitToPage="1" printArea="1" view="pageBreakPreview">
      <selection activeCell="D7" sqref="D7:J10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orientation="portrait" horizontalDpi="203" verticalDpi="203" r:id="rId2"/>
    </customSheetView>
    <customSheetView guid="{0AB8525F-7FD2-4535-8C53-8BD8BBCBC81D}" scale="80" showPageBreaks="1" showGridLines="0" fitToPage="1" printArea="1" view="pageBreakPreview">
      <selection activeCell="V15" sqref="V15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orientation="portrait" horizontalDpi="203" verticalDpi="203" r:id="rId3"/>
    </customSheetView>
    <customSheetView guid="{CB688749-7316-45D2-9B43-477093B5C62F}" scale="80" showPageBreaks="1" showGridLines="0" fitToPage="1" printArea="1" view="pageBreakPreview">
      <selection activeCell="X13" sqref="X13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orientation="portrait" horizontalDpi="203" verticalDpi="203" r:id="rId4"/>
    </customSheetView>
    <customSheetView guid="{5DF6E948-65FF-4EC6-8557-EAA82DAC64C6}" scale="80" showPageBreaks="1" showGridLines="0" fitToPage="1" printArea="1" view="pageBreakPreview">
      <selection activeCell="X13" sqref="X13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orientation="portrait" horizontalDpi="203" verticalDpi="203" r:id="rId5"/>
    </customSheetView>
    <customSheetView guid="{2115D812-D19E-483D-A6FB-C64B60D1DA13}" scale="80" showPageBreaks="1" showGridLines="0" fitToPage="1" printArea="1" view="pageBreakPreview">
      <selection activeCell="X13" sqref="X13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orientation="portrait" horizontalDpi="203" verticalDpi="203" r:id="rId6"/>
    </customSheetView>
    <customSheetView guid="{CC93102B-E846-4AFC-AD52-6555A44EAB14}" scale="80" showPageBreaks="1" showGridLines="0" fitToPage="1" printArea="1" view="pageBreakPreview">
      <selection activeCell="D27" sqref="D27:J30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scale="67" orientation="portrait" horizontalDpi="203" verticalDpi="203" r:id="rId7"/>
    </customSheetView>
    <customSheetView guid="{38BACA86-6B88-405E-BC8A-E1CDCF90B510}" scale="80" showPageBreaks="1" showGridLines="0" fitToPage="1" printArea="1" view="pageBreakPreview" topLeftCell="A7">
      <selection activeCell="K35" sqref="K35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orientation="portrait" r:id="rId8"/>
    </customSheetView>
    <customSheetView guid="{94817ED4-8D0D-44FD-B543-FC772A327B79}" scale="80" showPageBreaks="1" showGridLines="0" fitToPage="1" printArea="1" view="pageBreakPreview" topLeftCell="A7">
      <selection activeCell="K35" sqref="K35"/>
      <rowBreaks count="2" manualBreakCount="2">
        <brk id="10" min="3" max="9" man="1"/>
        <brk id="10" min="11" max="17" man="1"/>
      </rowBreaks>
      <pageMargins left="0" right="0" top="7.874015748031496E-2" bottom="0" header="0" footer="0"/>
      <pageSetup orientation="portrait" r:id="rId9"/>
    </customSheetView>
  </customSheetViews>
  <mergeCells count="45">
    <mergeCell ref="A1:B1"/>
    <mergeCell ref="B7:B12"/>
    <mergeCell ref="J7:J10"/>
    <mergeCell ref="L7:O7"/>
    <mergeCell ref="R7:R10"/>
    <mergeCell ref="D8:G8"/>
    <mergeCell ref="L8:O8"/>
    <mergeCell ref="L9:O9"/>
    <mergeCell ref="D10:G10"/>
    <mergeCell ref="L10:O10"/>
    <mergeCell ref="J12:J15"/>
    <mergeCell ref="L12:O12"/>
    <mergeCell ref="R12:R15"/>
    <mergeCell ref="D13:G13"/>
    <mergeCell ref="L13:O13"/>
    <mergeCell ref="D14:G14"/>
    <mergeCell ref="L14:O14"/>
    <mergeCell ref="D15:G15"/>
    <mergeCell ref="L15:O15"/>
    <mergeCell ref="D17:G17"/>
    <mergeCell ref="J17:J20"/>
    <mergeCell ref="L17:O17"/>
    <mergeCell ref="R17:R20"/>
    <mergeCell ref="D18:G18"/>
    <mergeCell ref="L18:O18"/>
    <mergeCell ref="D19:G19"/>
    <mergeCell ref="L19:O19"/>
    <mergeCell ref="D20:G20"/>
    <mergeCell ref="L20:O20"/>
    <mergeCell ref="J22:J25"/>
    <mergeCell ref="L22:O22"/>
    <mergeCell ref="R22:R25"/>
    <mergeCell ref="D23:G23"/>
    <mergeCell ref="L23:O23"/>
    <mergeCell ref="D24:G24"/>
    <mergeCell ref="L24:O24"/>
    <mergeCell ref="D25:G25"/>
    <mergeCell ref="L25:O25"/>
    <mergeCell ref="D27:J29"/>
    <mergeCell ref="D30:J30"/>
    <mergeCell ref="L27:O27"/>
    <mergeCell ref="R27:R30"/>
    <mergeCell ref="L28:O28"/>
    <mergeCell ref="L29:O29"/>
    <mergeCell ref="L30:O30"/>
  </mergeCells>
  <pageMargins left="0" right="0" top="7.874015748031496E-2" bottom="0" header="0" footer="0"/>
  <pageSetup orientation="portrait" horizontalDpi="203" verticalDpi="203" r:id="rId10"/>
  <rowBreaks count="2" manualBreakCount="2">
    <brk id="10" min="3" max="9" man="1"/>
    <brk id="10" min="11" max="17" man="1"/>
  </rowBreaks>
  <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autoPageBreaks="0" fitToPage="1"/>
  </sheetPr>
  <dimension ref="A1:WWB20"/>
  <sheetViews>
    <sheetView showGridLines="0" zoomScale="70" zoomScaleNormal="90" zoomScaleSheetLayoutView="100" workbookViewId="0">
      <selection activeCell="AA19" sqref="AA19"/>
    </sheetView>
  </sheetViews>
  <sheetFormatPr defaultRowHeight="12.75" x14ac:dyDescent="0.2"/>
  <cols>
    <col min="1" max="1" width="16.42578125" style="361" customWidth="1"/>
    <col min="2" max="2" width="6.5703125" style="361" customWidth="1"/>
    <col min="3" max="3" width="8.42578125" style="361" customWidth="1"/>
    <col min="4" max="4" width="2" style="361" customWidth="1"/>
    <col min="5" max="5" width="6.42578125" style="361" customWidth="1"/>
    <col min="6" max="6" width="1.7109375" style="361" customWidth="1"/>
    <col min="7" max="7" width="7.85546875" style="361" customWidth="1"/>
    <col min="8" max="8" width="2" style="361" customWidth="1"/>
    <col min="9" max="9" width="18.140625" style="361" customWidth="1"/>
    <col min="10" max="10" width="8.5703125" style="361" hidden="1" customWidth="1"/>
    <col min="11" max="11" width="14.28515625" style="361" hidden="1" customWidth="1"/>
    <col min="12" max="12" width="10.85546875" style="361" hidden="1" customWidth="1"/>
    <col min="13" max="13" width="11.42578125" style="361" hidden="1" customWidth="1"/>
    <col min="14" max="14" width="5.28515625" style="361" hidden="1" customWidth="1"/>
    <col min="15" max="18" width="7" style="361" hidden="1" customWidth="1"/>
    <col min="19" max="19" width="5.140625" style="361" hidden="1" customWidth="1"/>
    <col min="20" max="20" width="5.42578125" style="361" hidden="1" customWidth="1"/>
    <col min="21" max="21" width="0.140625" style="361" customWidth="1"/>
    <col min="22" max="22" width="1.42578125" style="361" customWidth="1"/>
    <col min="23" max="23" width="1.5703125" style="361" customWidth="1"/>
    <col min="24" max="26" width="9.140625" style="361" customWidth="1"/>
    <col min="27" max="255" width="9.140625" style="361"/>
    <col min="256" max="256" width="14.42578125" style="361" customWidth="1"/>
    <col min="257" max="257" width="6.5703125" style="361" customWidth="1"/>
    <col min="258" max="258" width="8.42578125" style="361" customWidth="1"/>
    <col min="259" max="259" width="2" style="361" customWidth="1"/>
    <col min="260" max="260" width="6.42578125" style="361" customWidth="1"/>
    <col min="261" max="261" width="1.7109375" style="361" customWidth="1"/>
    <col min="262" max="262" width="5.28515625" style="361" customWidth="1"/>
    <col min="263" max="264" width="9.140625" style="361" hidden="1" customWidth="1"/>
    <col min="265" max="265" width="15.42578125" style="361" customWidth="1"/>
    <col min="266" max="276" width="9.140625" style="361" hidden="1" customWidth="1"/>
    <col min="277" max="277" width="0.140625" style="361" customWidth="1"/>
    <col min="278" max="278" width="1.42578125" style="361" customWidth="1"/>
    <col min="279" max="279" width="1.5703125" style="361" customWidth="1"/>
    <col min="280" max="282" width="9.140625" style="361" customWidth="1"/>
    <col min="283" max="511" width="9.140625" style="361"/>
    <col min="512" max="512" width="14.42578125" style="361" customWidth="1"/>
    <col min="513" max="513" width="6.5703125" style="361" customWidth="1"/>
    <col min="514" max="514" width="8.42578125" style="361" customWidth="1"/>
    <col min="515" max="515" width="2" style="361" customWidth="1"/>
    <col min="516" max="516" width="6.42578125" style="361" customWidth="1"/>
    <col min="517" max="517" width="1.7109375" style="361" customWidth="1"/>
    <col min="518" max="518" width="5.28515625" style="361" customWidth="1"/>
    <col min="519" max="520" width="9.140625" style="361" hidden="1" customWidth="1"/>
    <col min="521" max="521" width="15.42578125" style="361" customWidth="1"/>
    <col min="522" max="532" width="9.140625" style="361" hidden="1" customWidth="1"/>
    <col min="533" max="533" width="0.140625" style="361" customWidth="1"/>
    <col min="534" max="534" width="1.42578125" style="361" customWidth="1"/>
    <col min="535" max="535" width="1.5703125" style="361" customWidth="1"/>
    <col min="536" max="538" width="9.140625" style="361" customWidth="1"/>
    <col min="539" max="767" width="9.140625" style="361"/>
    <col min="768" max="768" width="14.42578125" style="361" customWidth="1"/>
    <col min="769" max="769" width="6.5703125" style="361" customWidth="1"/>
    <col min="770" max="770" width="8.42578125" style="361" customWidth="1"/>
    <col min="771" max="771" width="2" style="361" customWidth="1"/>
    <col min="772" max="772" width="6.42578125" style="361" customWidth="1"/>
    <col min="773" max="773" width="1.7109375" style="361" customWidth="1"/>
    <col min="774" max="774" width="5.28515625" style="361" customWidth="1"/>
    <col min="775" max="776" width="9.140625" style="361" hidden="1" customWidth="1"/>
    <col min="777" max="777" width="15.42578125" style="361" customWidth="1"/>
    <col min="778" max="788" width="9.140625" style="361" hidden="1" customWidth="1"/>
    <col min="789" max="789" width="0.140625" style="361" customWidth="1"/>
    <col min="790" max="790" width="1.42578125" style="361" customWidth="1"/>
    <col min="791" max="791" width="1.5703125" style="361" customWidth="1"/>
    <col min="792" max="794" width="9.140625" style="361" customWidth="1"/>
    <col min="795" max="1023" width="9.140625" style="361"/>
    <col min="1024" max="1024" width="14.42578125" style="361" customWidth="1"/>
    <col min="1025" max="1025" width="6.5703125" style="361" customWidth="1"/>
    <col min="1026" max="1026" width="8.42578125" style="361" customWidth="1"/>
    <col min="1027" max="1027" width="2" style="361" customWidth="1"/>
    <col min="1028" max="1028" width="6.42578125" style="361" customWidth="1"/>
    <col min="1029" max="1029" width="1.7109375" style="361" customWidth="1"/>
    <col min="1030" max="1030" width="5.28515625" style="361" customWidth="1"/>
    <col min="1031" max="1032" width="9.140625" style="361" hidden="1" customWidth="1"/>
    <col min="1033" max="1033" width="15.42578125" style="361" customWidth="1"/>
    <col min="1034" max="1044" width="9.140625" style="361" hidden="1" customWidth="1"/>
    <col min="1045" max="1045" width="0.140625" style="361" customWidth="1"/>
    <col min="1046" max="1046" width="1.42578125" style="361" customWidth="1"/>
    <col min="1047" max="1047" width="1.5703125" style="361" customWidth="1"/>
    <col min="1048" max="1050" width="9.140625" style="361" customWidth="1"/>
    <col min="1051" max="1279" width="9.140625" style="361"/>
    <col min="1280" max="1280" width="14.42578125" style="361" customWidth="1"/>
    <col min="1281" max="1281" width="6.5703125" style="361" customWidth="1"/>
    <col min="1282" max="1282" width="8.42578125" style="361" customWidth="1"/>
    <col min="1283" max="1283" width="2" style="361" customWidth="1"/>
    <col min="1284" max="1284" width="6.42578125" style="361" customWidth="1"/>
    <col min="1285" max="1285" width="1.7109375" style="361" customWidth="1"/>
    <col min="1286" max="1286" width="5.28515625" style="361" customWidth="1"/>
    <col min="1287" max="1288" width="9.140625" style="361" hidden="1" customWidth="1"/>
    <col min="1289" max="1289" width="15.42578125" style="361" customWidth="1"/>
    <col min="1290" max="1300" width="9.140625" style="361" hidden="1" customWidth="1"/>
    <col min="1301" max="1301" width="0.140625" style="361" customWidth="1"/>
    <col min="1302" max="1302" width="1.42578125" style="361" customWidth="1"/>
    <col min="1303" max="1303" width="1.5703125" style="361" customWidth="1"/>
    <col min="1304" max="1306" width="9.140625" style="361" customWidth="1"/>
    <col min="1307" max="1535" width="9.140625" style="361"/>
    <col min="1536" max="1536" width="14.42578125" style="361" customWidth="1"/>
    <col min="1537" max="1537" width="6.5703125" style="361" customWidth="1"/>
    <col min="1538" max="1538" width="8.42578125" style="361" customWidth="1"/>
    <col min="1539" max="1539" width="2" style="361" customWidth="1"/>
    <col min="1540" max="1540" width="6.42578125" style="361" customWidth="1"/>
    <col min="1541" max="1541" width="1.7109375" style="361" customWidth="1"/>
    <col min="1542" max="1542" width="5.28515625" style="361" customWidth="1"/>
    <col min="1543" max="1544" width="9.140625" style="361" hidden="1" customWidth="1"/>
    <col min="1545" max="1545" width="15.42578125" style="361" customWidth="1"/>
    <col min="1546" max="1556" width="9.140625" style="361" hidden="1" customWidth="1"/>
    <col min="1557" max="1557" width="0.140625" style="361" customWidth="1"/>
    <col min="1558" max="1558" width="1.42578125" style="361" customWidth="1"/>
    <col min="1559" max="1559" width="1.5703125" style="361" customWidth="1"/>
    <col min="1560" max="1562" width="9.140625" style="361" customWidth="1"/>
    <col min="1563" max="1791" width="9.140625" style="361"/>
    <col min="1792" max="1792" width="14.42578125" style="361" customWidth="1"/>
    <col min="1793" max="1793" width="6.5703125" style="361" customWidth="1"/>
    <col min="1794" max="1794" width="8.42578125" style="361" customWidth="1"/>
    <col min="1795" max="1795" width="2" style="361" customWidth="1"/>
    <col min="1796" max="1796" width="6.42578125" style="361" customWidth="1"/>
    <col min="1797" max="1797" width="1.7109375" style="361" customWidth="1"/>
    <col min="1798" max="1798" width="5.28515625" style="361" customWidth="1"/>
    <col min="1799" max="1800" width="9.140625" style="361" hidden="1" customWidth="1"/>
    <col min="1801" max="1801" width="15.42578125" style="361" customWidth="1"/>
    <col min="1802" max="1812" width="9.140625" style="361" hidden="1" customWidth="1"/>
    <col min="1813" max="1813" width="0.140625" style="361" customWidth="1"/>
    <col min="1814" max="1814" width="1.42578125" style="361" customWidth="1"/>
    <col min="1815" max="1815" width="1.5703125" style="361" customWidth="1"/>
    <col min="1816" max="1818" width="9.140625" style="361" customWidth="1"/>
    <col min="1819" max="2047" width="9.140625" style="361"/>
    <col min="2048" max="2048" width="14.42578125" style="361" customWidth="1"/>
    <col min="2049" max="2049" width="6.5703125" style="361" customWidth="1"/>
    <col min="2050" max="2050" width="8.42578125" style="361" customWidth="1"/>
    <col min="2051" max="2051" width="2" style="361" customWidth="1"/>
    <col min="2052" max="2052" width="6.42578125" style="361" customWidth="1"/>
    <col min="2053" max="2053" width="1.7109375" style="361" customWidth="1"/>
    <col min="2054" max="2054" width="5.28515625" style="361" customWidth="1"/>
    <col min="2055" max="2056" width="9.140625" style="361" hidden="1" customWidth="1"/>
    <col min="2057" max="2057" width="15.42578125" style="361" customWidth="1"/>
    <col min="2058" max="2068" width="9.140625" style="361" hidden="1" customWidth="1"/>
    <col min="2069" max="2069" width="0.140625" style="361" customWidth="1"/>
    <col min="2070" max="2070" width="1.42578125" style="361" customWidth="1"/>
    <col min="2071" max="2071" width="1.5703125" style="361" customWidth="1"/>
    <col min="2072" max="2074" width="9.140625" style="361" customWidth="1"/>
    <col min="2075" max="2303" width="9.140625" style="361"/>
    <col min="2304" max="2304" width="14.42578125" style="361" customWidth="1"/>
    <col min="2305" max="2305" width="6.5703125" style="361" customWidth="1"/>
    <col min="2306" max="2306" width="8.42578125" style="361" customWidth="1"/>
    <col min="2307" max="2307" width="2" style="361" customWidth="1"/>
    <col min="2308" max="2308" width="6.42578125" style="361" customWidth="1"/>
    <col min="2309" max="2309" width="1.7109375" style="361" customWidth="1"/>
    <col min="2310" max="2310" width="5.28515625" style="361" customWidth="1"/>
    <col min="2311" max="2312" width="9.140625" style="361" hidden="1" customWidth="1"/>
    <col min="2313" max="2313" width="15.42578125" style="361" customWidth="1"/>
    <col min="2314" max="2324" width="9.140625" style="361" hidden="1" customWidth="1"/>
    <col min="2325" max="2325" width="0.140625" style="361" customWidth="1"/>
    <col min="2326" max="2326" width="1.42578125" style="361" customWidth="1"/>
    <col min="2327" max="2327" width="1.5703125" style="361" customWidth="1"/>
    <col min="2328" max="2330" width="9.140625" style="361" customWidth="1"/>
    <col min="2331" max="2559" width="9.140625" style="361"/>
    <col min="2560" max="2560" width="14.42578125" style="361" customWidth="1"/>
    <col min="2561" max="2561" width="6.5703125" style="361" customWidth="1"/>
    <col min="2562" max="2562" width="8.42578125" style="361" customWidth="1"/>
    <col min="2563" max="2563" width="2" style="361" customWidth="1"/>
    <col min="2564" max="2564" width="6.42578125" style="361" customWidth="1"/>
    <col min="2565" max="2565" width="1.7109375" style="361" customWidth="1"/>
    <col min="2566" max="2566" width="5.28515625" style="361" customWidth="1"/>
    <col min="2567" max="2568" width="9.140625" style="361" hidden="1" customWidth="1"/>
    <col min="2569" max="2569" width="15.42578125" style="361" customWidth="1"/>
    <col min="2570" max="2580" width="9.140625" style="361" hidden="1" customWidth="1"/>
    <col min="2581" max="2581" width="0.140625" style="361" customWidth="1"/>
    <col min="2582" max="2582" width="1.42578125" style="361" customWidth="1"/>
    <col min="2583" max="2583" width="1.5703125" style="361" customWidth="1"/>
    <col min="2584" max="2586" width="9.140625" style="361" customWidth="1"/>
    <col min="2587" max="2815" width="9.140625" style="361"/>
    <col min="2816" max="2816" width="14.42578125" style="361" customWidth="1"/>
    <col min="2817" max="2817" width="6.5703125" style="361" customWidth="1"/>
    <col min="2818" max="2818" width="8.42578125" style="361" customWidth="1"/>
    <col min="2819" max="2819" width="2" style="361" customWidth="1"/>
    <col min="2820" max="2820" width="6.42578125" style="361" customWidth="1"/>
    <col min="2821" max="2821" width="1.7109375" style="361" customWidth="1"/>
    <col min="2822" max="2822" width="5.28515625" style="361" customWidth="1"/>
    <col min="2823" max="2824" width="9.140625" style="361" hidden="1" customWidth="1"/>
    <col min="2825" max="2825" width="15.42578125" style="361" customWidth="1"/>
    <col min="2826" max="2836" width="9.140625" style="361" hidden="1" customWidth="1"/>
    <col min="2837" max="2837" width="0.140625" style="361" customWidth="1"/>
    <col min="2838" max="2838" width="1.42578125" style="361" customWidth="1"/>
    <col min="2839" max="2839" width="1.5703125" style="361" customWidth="1"/>
    <col min="2840" max="2842" width="9.140625" style="361" customWidth="1"/>
    <col min="2843" max="3071" width="9.140625" style="361"/>
    <col min="3072" max="3072" width="14.42578125" style="361" customWidth="1"/>
    <col min="3073" max="3073" width="6.5703125" style="361" customWidth="1"/>
    <col min="3074" max="3074" width="8.42578125" style="361" customWidth="1"/>
    <col min="3075" max="3075" width="2" style="361" customWidth="1"/>
    <col min="3076" max="3076" width="6.42578125" style="361" customWidth="1"/>
    <col min="3077" max="3077" width="1.7109375" style="361" customWidth="1"/>
    <col min="3078" max="3078" width="5.28515625" style="361" customWidth="1"/>
    <col min="3079" max="3080" width="9.140625" style="361" hidden="1" customWidth="1"/>
    <col min="3081" max="3081" width="15.42578125" style="361" customWidth="1"/>
    <col min="3082" max="3092" width="9.140625" style="361" hidden="1" customWidth="1"/>
    <col min="3093" max="3093" width="0.140625" style="361" customWidth="1"/>
    <col min="3094" max="3094" width="1.42578125" style="361" customWidth="1"/>
    <col min="3095" max="3095" width="1.5703125" style="361" customWidth="1"/>
    <col min="3096" max="3098" width="9.140625" style="361" customWidth="1"/>
    <col min="3099" max="3327" width="9.140625" style="361"/>
    <col min="3328" max="3328" width="14.42578125" style="361" customWidth="1"/>
    <col min="3329" max="3329" width="6.5703125" style="361" customWidth="1"/>
    <col min="3330" max="3330" width="8.42578125" style="361" customWidth="1"/>
    <col min="3331" max="3331" width="2" style="361" customWidth="1"/>
    <col min="3332" max="3332" width="6.42578125" style="361" customWidth="1"/>
    <col min="3333" max="3333" width="1.7109375" style="361" customWidth="1"/>
    <col min="3334" max="3334" width="5.28515625" style="361" customWidth="1"/>
    <col min="3335" max="3336" width="9.140625" style="361" hidden="1" customWidth="1"/>
    <col min="3337" max="3337" width="15.42578125" style="361" customWidth="1"/>
    <col min="3338" max="3348" width="9.140625" style="361" hidden="1" customWidth="1"/>
    <col min="3349" max="3349" width="0.140625" style="361" customWidth="1"/>
    <col min="3350" max="3350" width="1.42578125" style="361" customWidth="1"/>
    <col min="3351" max="3351" width="1.5703125" style="361" customWidth="1"/>
    <col min="3352" max="3354" width="9.140625" style="361" customWidth="1"/>
    <col min="3355" max="3583" width="9.140625" style="361"/>
    <col min="3584" max="3584" width="14.42578125" style="361" customWidth="1"/>
    <col min="3585" max="3585" width="6.5703125" style="361" customWidth="1"/>
    <col min="3586" max="3586" width="8.42578125" style="361" customWidth="1"/>
    <col min="3587" max="3587" width="2" style="361" customWidth="1"/>
    <col min="3588" max="3588" width="6.42578125" style="361" customWidth="1"/>
    <col min="3589" max="3589" width="1.7109375" style="361" customWidth="1"/>
    <col min="3590" max="3590" width="5.28515625" style="361" customWidth="1"/>
    <col min="3591" max="3592" width="9.140625" style="361" hidden="1" customWidth="1"/>
    <col min="3593" max="3593" width="15.42578125" style="361" customWidth="1"/>
    <col min="3594" max="3604" width="9.140625" style="361" hidden="1" customWidth="1"/>
    <col min="3605" max="3605" width="0.140625" style="361" customWidth="1"/>
    <col min="3606" max="3606" width="1.42578125" style="361" customWidth="1"/>
    <col min="3607" max="3607" width="1.5703125" style="361" customWidth="1"/>
    <col min="3608" max="3610" width="9.140625" style="361" customWidth="1"/>
    <col min="3611" max="3839" width="9.140625" style="361"/>
    <col min="3840" max="3840" width="14.42578125" style="361" customWidth="1"/>
    <col min="3841" max="3841" width="6.5703125" style="361" customWidth="1"/>
    <col min="3842" max="3842" width="8.42578125" style="361" customWidth="1"/>
    <col min="3843" max="3843" width="2" style="361" customWidth="1"/>
    <col min="3844" max="3844" width="6.42578125" style="361" customWidth="1"/>
    <col min="3845" max="3845" width="1.7109375" style="361" customWidth="1"/>
    <col min="3846" max="3846" width="5.28515625" style="361" customWidth="1"/>
    <col min="3847" max="3848" width="9.140625" style="361" hidden="1" customWidth="1"/>
    <col min="3849" max="3849" width="15.42578125" style="361" customWidth="1"/>
    <col min="3850" max="3860" width="9.140625" style="361" hidden="1" customWidth="1"/>
    <col min="3861" max="3861" width="0.140625" style="361" customWidth="1"/>
    <col min="3862" max="3862" width="1.42578125" style="361" customWidth="1"/>
    <col min="3863" max="3863" width="1.5703125" style="361" customWidth="1"/>
    <col min="3864" max="3866" width="9.140625" style="361" customWidth="1"/>
    <col min="3867" max="4095" width="9.140625" style="361"/>
    <col min="4096" max="4096" width="14.42578125" style="361" customWidth="1"/>
    <col min="4097" max="4097" width="6.5703125" style="361" customWidth="1"/>
    <col min="4098" max="4098" width="8.42578125" style="361" customWidth="1"/>
    <col min="4099" max="4099" width="2" style="361" customWidth="1"/>
    <col min="4100" max="4100" width="6.42578125" style="361" customWidth="1"/>
    <col min="4101" max="4101" width="1.7109375" style="361" customWidth="1"/>
    <col min="4102" max="4102" width="5.28515625" style="361" customWidth="1"/>
    <col min="4103" max="4104" width="9.140625" style="361" hidden="1" customWidth="1"/>
    <col min="4105" max="4105" width="15.42578125" style="361" customWidth="1"/>
    <col min="4106" max="4116" width="9.140625" style="361" hidden="1" customWidth="1"/>
    <col min="4117" max="4117" width="0.140625" style="361" customWidth="1"/>
    <col min="4118" max="4118" width="1.42578125" style="361" customWidth="1"/>
    <col min="4119" max="4119" width="1.5703125" style="361" customWidth="1"/>
    <col min="4120" max="4122" width="9.140625" style="361" customWidth="1"/>
    <col min="4123" max="4351" width="9.140625" style="361"/>
    <col min="4352" max="4352" width="14.42578125" style="361" customWidth="1"/>
    <col min="4353" max="4353" width="6.5703125" style="361" customWidth="1"/>
    <col min="4354" max="4354" width="8.42578125" style="361" customWidth="1"/>
    <col min="4355" max="4355" width="2" style="361" customWidth="1"/>
    <col min="4356" max="4356" width="6.42578125" style="361" customWidth="1"/>
    <col min="4357" max="4357" width="1.7109375" style="361" customWidth="1"/>
    <col min="4358" max="4358" width="5.28515625" style="361" customWidth="1"/>
    <col min="4359" max="4360" width="9.140625" style="361" hidden="1" customWidth="1"/>
    <col min="4361" max="4361" width="15.42578125" style="361" customWidth="1"/>
    <col min="4362" max="4372" width="9.140625" style="361" hidden="1" customWidth="1"/>
    <col min="4373" max="4373" width="0.140625" style="361" customWidth="1"/>
    <col min="4374" max="4374" width="1.42578125" style="361" customWidth="1"/>
    <col min="4375" max="4375" width="1.5703125" style="361" customWidth="1"/>
    <col min="4376" max="4378" width="9.140625" style="361" customWidth="1"/>
    <col min="4379" max="4607" width="9.140625" style="361"/>
    <col min="4608" max="4608" width="14.42578125" style="361" customWidth="1"/>
    <col min="4609" max="4609" width="6.5703125" style="361" customWidth="1"/>
    <col min="4610" max="4610" width="8.42578125" style="361" customWidth="1"/>
    <col min="4611" max="4611" width="2" style="361" customWidth="1"/>
    <col min="4612" max="4612" width="6.42578125" style="361" customWidth="1"/>
    <col min="4613" max="4613" width="1.7109375" style="361" customWidth="1"/>
    <col min="4614" max="4614" width="5.28515625" style="361" customWidth="1"/>
    <col min="4615" max="4616" width="9.140625" style="361" hidden="1" customWidth="1"/>
    <col min="4617" max="4617" width="15.42578125" style="361" customWidth="1"/>
    <col min="4618" max="4628" width="9.140625" style="361" hidden="1" customWidth="1"/>
    <col min="4629" max="4629" width="0.140625" style="361" customWidth="1"/>
    <col min="4630" max="4630" width="1.42578125" style="361" customWidth="1"/>
    <col min="4631" max="4631" width="1.5703125" style="361" customWidth="1"/>
    <col min="4632" max="4634" width="9.140625" style="361" customWidth="1"/>
    <col min="4635" max="4863" width="9.140625" style="361"/>
    <col min="4864" max="4864" width="14.42578125" style="361" customWidth="1"/>
    <col min="4865" max="4865" width="6.5703125" style="361" customWidth="1"/>
    <col min="4866" max="4866" width="8.42578125" style="361" customWidth="1"/>
    <col min="4867" max="4867" width="2" style="361" customWidth="1"/>
    <col min="4868" max="4868" width="6.42578125" style="361" customWidth="1"/>
    <col min="4869" max="4869" width="1.7109375" style="361" customWidth="1"/>
    <col min="4870" max="4870" width="5.28515625" style="361" customWidth="1"/>
    <col min="4871" max="4872" width="9.140625" style="361" hidden="1" customWidth="1"/>
    <col min="4873" max="4873" width="15.42578125" style="361" customWidth="1"/>
    <col min="4874" max="4884" width="9.140625" style="361" hidden="1" customWidth="1"/>
    <col min="4885" max="4885" width="0.140625" style="361" customWidth="1"/>
    <col min="4886" max="4886" width="1.42578125" style="361" customWidth="1"/>
    <col min="4887" max="4887" width="1.5703125" style="361" customWidth="1"/>
    <col min="4888" max="4890" width="9.140625" style="361" customWidth="1"/>
    <col min="4891" max="5119" width="9.140625" style="361"/>
    <col min="5120" max="5120" width="14.42578125" style="361" customWidth="1"/>
    <col min="5121" max="5121" width="6.5703125" style="361" customWidth="1"/>
    <col min="5122" max="5122" width="8.42578125" style="361" customWidth="1"/>
    <col min="5123" max="5123" width="2" style="361" customWidth="1"/>
    <col min="5124" max="5124" width="6.42578125" style="361" customWidth="1"/>
    <col min="5125" max="5125" width="1.7109375" style="361" customWidth="1"/>
    <col min="5126" max="5126" width="5.28515625" style="361" customWidth="1"/>
    <col min="5127" max="5128" width="9.140625" style="361" hidden="1" customWidth="1"/>
    <col min="5129" max="5129" width="15.42578125" style="361" customWidth="1"/>
    <col min="5130" max="5140" width="9.140625" style="361" hidden="1" customWidth="1"/>
    <col min="5141" max="5141" width="0.140625" style="361" customWidth="1"/>
    <col min="5142" max="5142" width="1.42578125" style="361" customWidth="1"/>
    <col min="5143" max="5143" width="1.5703125" style="361" customWidth="1"/>
    <col min="5144" max="5146" width="9.140625" style="361" customWidth="1"/>
    <col min="5147" max="5375" width="9.140625" style="361"/>
    <col min="5376" max="5376" width="14.42578125" style="361" customWidth="1"/>
    <col min="5377" max="5377" width="6.5703125" style="361" customWidth="1"/>
    <col min="5378" max="5378" width="8.42578125" style="361" customWidth="1"/>
    <col min="5379" max="5379" width="2" style="361" customWidth="1"/>
    <col min="5380" max="5380" width="6.42578125" style="361" customWidth="1"/>
    <col min="5381" max="5381" width="1.7109375" style="361" customWidth="1"/>
    <col min="5382" max="5382" width="5.28515625" style="361" customWidth="1"/>
    <col min="5383" max="5384" width="9.140625" style="361" hidden="1" customWidth="1"/>
    <col min="5385" max="5385" width="15.42578125" style="361" customWidth="1"/>
    <col min="5386" max="5396" width="9.140625" style="361" hidden="1" customWidth="1"/>
    <col min="5397" max="5397" width="0.140625" style="361" customWidth="1"/>
    <col min="5398" max="5398" width="1.42578125" style="361" customWidth="1"/>
    <col min="5399" max="5399" width="1.5703125" style="361" customWidth="1"/>
    <col min="5400" max="5402" width="9.140625" style="361" customWidth="1"/>
    <col min="5403" max="5631" width="9.140625" style="361"/>
    <col min="5632" max="5632" width="14.42578125" style="361" customWidth="1"/>
    <col min="5633" max="5633" width="6.5703125" style="361" customWidth="1"/>
    <col min="5634" max="5634" width="8.42578125" style="361" customWidth="1"/>
    <col min="5635" max="5635" width="2" style="361" customWidth="1"/>
    <col min="5636" max="5636" width="6.42578125" style="361" customWidth="1"/>
    <col min="5637" max="5637" width="1.7109375" style="361" customWidth="1"/>
    <col min="5638" max="5638" width="5.28515625" style="361" customWidth="1"/>
    <col min="5639" max="5640" width="9.140625" style="361" hidden="1" customWidth="1"/>
    <col min="5641" max="5641" width="15.42578125" style="361" customWidth="1"/>
    <col min="5642" max="5652" width="9.140625" style="361" hidden="1" customWidth="1"/>
    <col min="5653" max="5653" width="0.140625" style="361" customWidth="1"/>
    <col min="5654" max="5654" width="1.42578125" style="361" customWidth="1"/>
    <col min="5655" max="5655" width="1.5703125" style="361" customWidth="1"/>
    <col min="5656" max="5658" width="9.140625" style="361" customWidth="1"/>
    <col min="5659" max="5887" width="9.140625" style="361"/>
    <col min="5888" max="5888" width="14.42578125" style="361" customWidth="1"/>
    <col min="5889" max="5889" width="6.5703125" style="361" customWidth="1"/>
    <col min="5890" max="5890" width="8.42578125" style="361" customWidth="1"/>
    <col min="5891" max="5891" width="2" style="361" customWidth="1"/>
    <col min="5892" max="5892" width="6.42578125" style="361" customWidth="1"/>
    <col min="5893" max="5893" width="1.7109375" style="361" customWidth="1"/>
    <col min="5894" max="5894" width="5.28515625" style="361" customWidth="1"/>
    <col min="5895" max="5896" width="9.140625" style="361" hidden="1" customWidth="1"/>
    <col min="5897" max="5897" width="15.42578125" style="361" customWidth="1"/>
    <col min="5898" max="5908" width="9.140625" style="361" hidden="1" customWidth="1"/>
    <col min="5909" max="5909" width="0.140625" style="361" customWidth="1"/>
    <col min="5910" max="5910" width="1.42578125" style="361" customWidth="1"/>
    <col min="5911" max="5911" width="1.5703125" style="361" customWidth="1"/>
    <col min="5912" max="5914" width="9.140625" style="361" customWidth="1"/>
    <col min="5915" max="6143" width="9.140625" style="361"/>
    <col min="6144" max="6144" width="14.42578125" style="361" customWidth="1"/>
    <col min="6145" max="6145" width="6.5703125" style="361" customWidth="1"/>
    <col min="6146" max="6146" width="8.42578125" style="361" customWidth="1"/>
    <col min="6147" max="6147" width="2" style="361" customWidth="1"/>
    <col min="6148" max="6148" width="6.42578125" style="361" customWidth="1"/>
    <col min="6149" max="6149" width="1.7109375" style="361" customWidth="1"/>
    <col min="6150" max="6150" width="5.28515625" style="361" customWidth="1"/>
    <col min="6151" max="6152" width="9.140625" style="361" hidden="1" customWidth="1"/>
    <col min="6153" max="6153" width="15.42578125" style="361" customWidth="1"/>
    <col min="6154" max="6164" width="9.140625" style="361" hidden="1" customWidth="1"/>
    <col min="6165" max="6165" width="0.140625" style="361" customWidth="1"/>
    <col min="6166" max="6166" width="1.42578125" style="361" customWidth="1"/>
    <col min="6167" max="6167" width="1.5703125" style="361" customWidth="1"/>
    <col min="6168" max="6170" width="9.140625" style="361" customWidth="1"/>
    <col min="6171" max="6399" width="9.140625" style="361"/>
    <col min="6400" max="6400" width="14.42578125" style="361" customWidth="1"/>
    <col min="6401" max="6401" width="6.5703125" style="361" customWidth="1"/>
    <col min="6402" max="6402" width="8.42578125" style="361" customWidth="1"/>
    <col min="6403" max="6403" width="2" style="361" customWidth="1"/>
    <col min="6404" max="6404" width="6.42578125" style="361" customWidth="1"/>
    <col min="6405" max="6405" width="1.7109375" style="361" customWidth="1"/>
    <col min="6406" max="6406" width="5.28515625" style="361" customWidth="1"/>
    <col min="6407" max="6408" width="9.140625" style="361" hidden="1" customWidth="1"/>
    <col min="6409" max="6409" width="15.42578125" style="361" customWidth="1"/>
    <col min="6410" max="6420" width="9.140625" style="361" hidden="1" customWidth="1"/>
    <col min="6421" max="6421" width="0.140625" style="361" customWidth="1"/>
    <col min="6422" max="6422" width="1.42578125" style="361" customWidth="1"/>
    <col min="6423" max="6423" width="1.5703125" style="361" customWidth="1"/>
    <col min="6424" max="6426" width="9.140625" style="361" customWidth="1"/>
    <col min="6427" max="6655" width="9.140625" style="361"/>
    <col min="6656" max="6656" width="14.42578125" style="361" customWidth="1"/>
    <col min="6657" max="6657" width="6.5703125" style="361" customWidth="1"/>
    <col min="6658" max="6658" width="8.42578125" style="361" customWidth="1"/>
    <col min="6659" max="6659" width="2" style="361" customWidth="1"/>
    <col min="6660" max="6660" width="6.42578125" style="361" customWidth="1"/>
    <col min="6661" max="6661" width="1.7109375" style="361" customWidth="1"/>
    <col min="6662" max="6662" width="5.28515625" style="361" customWidth="1"/>
    <col min="6663" max="6664" width="9.140625" style="361" hidden="1" customWidth="1"/>
    <col min="6665" max="6665" width="15.42578125" style="361" customWidth="1"/>
    <col min="6666" max="6676" width="9.140625" style="361" hidden="1" customWidth="1"/>
    <col min="6677" max="6677" width="0.140625" style="361" customWidth="1"/>
    <col min="6678" max="6678" width="1.42578125" style="361" customWidth="1"/>
    <col min="6679" max="6679" width="1.5703125" style="361" customWidth="1"/>
    <col min="6680" max="6682" width="9.140625" style="361" customWidth="1"/>
    <col min="6683" max="6911" width="9.140625" style="361"/>
    <col min="6912" max="6912" width="14.42578125" style="361" customWidth="1"/>
    <col min="6913" max="6913" width="6.5703125" style="361" customWidth="1"/>
    <col min="6914" max="6914" width="8.42578125" style="361" customWidth="1"/>
    <col min="6915" max="6915" width="2" style="361" customWidth="1"/>
    <col min="6916" max="6916" width="6.42578125" style="361" customWidth="1"/>
    <col min="6917" max="6917" width="1.7109375" style="361" customWidth="1"/>
    <col min="6918" max="6918" width="5.28515625" style="361" customWidth="1"/>
    <col min="6919" max="6920" width="9.140625" style="361" hidden="1" customWidth="1"/>
    <col min="6921" max="6921" width="15.42578125" style="361" customWidth="1"/>
    <col min="6922" max="6932" width="9.140625" style="361" hidden="1" customWidth="1"/>
    <col min="6933" max="6933" width="0.140625" style="361" customWidth="1"/>
    <col min="6934" max="6934" width="1.42578125" style="361" customWidth="1"/>
    <col min="6935" max="6935" width="1.5703125" style="361" customWidth="1"/>
    <col min="6936" max="6938" width="9.140625" style="361" customWidth="1"/>
    <col min="6939" max="7167" width="9.140625" style="361"/>
    <col min="7168" max="7168" width="14.42578125" style="361" customWidth="1"/>
    <col min="7169" max="7169" width="6.5703125" style="361" customWidth="1"/>
    <col min="7170" max="7170" width="8.42578125" style="361" customWidth="1"/>
    <col min="7171" max="7171" width="2" style="361" customWidth="1"/>
    <col min="7172" max="7172" width="6.42578125" style="361" customWidth="1"/>
    <col min="7173" max="7173" width="1.7109375" style="361" customWidth="1"/>
    <col min="7174" max="7174" width="5.28515625" style="361" customWidth="1"/>
    <col min="7175" max="7176" width="9.140625" style="361" hidden="1" customWidth="1"/>
    <col min="7177" max="7177" width="15.42578125" style="361" customWidth="1"/>
    <col min="7178" max="7188" width="9.140625" style="361" hidden="1" customWidth="1"/>
    <col min="7189" max="7189" width="0.140625" style="361" customWidth="1"/>
    <col min="7190" max="7190" width="1.42578125" style="361" customWidth="1"/>
    <col min="7191" max="7191" width="1.5703125" style="361" customWidth="1"/>
    <col min="7192" max="7194" width="9.140625" style="361" customWidth="1"/>
    <col min="7195" max="7423" width="9.140625" style="361"/>
    <col min="7424" max="7424" width="14.42578125" style="361" customWidth="1"/>
    <col min="7425" max="7425" width="6.5703125" style="361" customWidth="1"/>
    <col min="7426" max="7426" width="8.42578125" style="361" customWidth="1"/>
    <col min="7427" max="7427" width="2" style="361" customWidth="1"/>
    <col min="7428" max="7428" width="6.42578125" style="361" customWidth="1"/>
    <col min="7429" max="7429" width="1.7109375" style="361" customWidth="1"/>
    <col min="7430" max="7430" width="5.28515625" style="361" customWidth="1"/>
    <col min="7431" max="7432" width="9.140625" style="361" hidden="1" customWidth="1"/>
    <col min="7433" max="7433" width="15.42578125" style="361" customWidth="1"/>
    <col min="7434" max="7444" width="9.140625" style="361" hidden="1" customWidth="1"/>
    <col min="7445" max="7445" width="0.140625" style="361" customWidth="1"/>
    <col min="7446" max="7446" width="1.42578125" style="361" customWidth="1"/>
    <col min="7447" max="7447" width="1.5703125" style="361" customWidth="1"/>
    <col min="7448" max="7450" width="9.140625" style="361" customWidth="1"/>
    <col min="7451" max="7679" width="9.140625" style="361"/>
    <col min="7680" max="7680" width="14.42578125" style="361" customWidth="1"/>
    <col min="7681" max="7681" width="6.5703125" style="361" customWidth="1"/>
    <col min="7682" max="7682" width="8.42578125" style="361" customWidth="1"/>
    <col min="7683" max="7683" width="2" style="361" customWidth="1"/>
    <col min="7684" max="7684" width="6.42578125" style="361" customWidth="1"/>
    <col min="7685" max="7685" width="1.7109375" style="361" customWidth="1"/>
    <col min="7686" max="7686" width="5.28515625" style="361" customWidth="1"/>
    <col min="7687" max="7688" width="9.140625" style="361" hidden="1" customWidth="1"/>
    <col min="7689" max="7689" width="15.42578125" style="361" customWidth="1"/>
    <col min="7690" max="7700" width="9.140625" style="361" hidden="1" customWidth="1"/>
    <col min="7701" max="7701" width="0.140625" style="361" customWidth="1"/>
    <col min="7702" max="7702" width="1.42578125" style="361" customWidth="1"/>
    <col min="7703" max="7703" width="1.5703125" style="361" customWidth="1"/>
    <col min="7704" max="7706" width="9.140625" style="361" customWidth="1"/>
    <col min="7707" max="7935" width="9.140625" style="361"/>
    <col min="7936" max="7936" width="14.42578125" style="361" customWidth="1"/>
    <col min="7937" max="7937" width="6.5703125" style="361" customWidth="1"/>
    <col min="7938" max="7938" width="8.42578125" style="361" customWidth="1"/>
    <col min="7939" max="7939" width="2" style="361" customWidth="1"/>
    <col min="7940" max="7940" width="6.42578125" style="361" customWidth="1"/>
    <col min="7941" max="7941" width="1.7109375" style="361" customWidth="1"/>
    <col min="7942" max="7942" width="5.28515625" style="361" customWidth="1"/>
    <col min="7943" max="7944" width="9.140625" style="361" hidden="1" customWidth="1"/>
    <col min="7945" max="7945" width="15.42578125" style="361" customWidth="1"/>
    <col min="7946" max="7956" width="9.140625" style="361" hidden="1" customWidth="1"/>
    <col min="7957" max="7957" width="0.140625" style="361" customWidth="1"/>
    <col min="7958" max="7958" width="1.42578125" style="361" customWidth="1"/>
    <col min="7959" max="7959" width="1.5703125" style="361" customWidth="1"/>
    <col min="7960" max="7962" width="9.140625" style="361" customWidth="1"/>
    <col min="7963" max="8191" width="9.140625" style="361"/>
    <col min="8192" max="8192" width="14.42578125" style="361" customWidth="1"/>
    <col min="8193" max="8193" width="6.5703125" style="361" customWidth="1"/>
    <col min="8194" max="8194" width="8.42578125" style="361" customWidth="1"/>
    <col min="8195" max="8195" width="2" style="361" customWidth="1"/>
    <col min="8196" max="8196" width="6.42578125" style="361" customWidth="1"/>
    <col min="8197" max="8197" width="1.7109375" style="361" customWidth="1"/>
    <col min="8198" max="8198" width="5.28515625" style="361" customWidth="1"/>
    <col min="8199" max="8200" width="9.140625" style="361" hidden="1" customWidth="1"/>
    <col min="8201" max="8201" width="15.42578125" style="361" customWidth="1"/>
    <col min="8202" max="8212" width="9.140625" style="361" hidden="1" customWidth="1"/>
    <col min="8213" max="8213" width="0.140625" style="361" customWidth="1"/>
    <col min="8214" max="8214" width="1.42578125" style="361" customWidth="1"/>
    <col min="8215" max="8215" width="1.5703125" style="361" customWidth="1"/>
    <col min="8216" max="8218" width="9.140625" style="361" customWidth="1"/>
    <col min="8219" max="8447" width="9.140625" style="361"/>
    <col min="8448" max="8448" width="14.42578125" style="361" customWidth="1"/>
    <col min="8449" max="8449" width="6.5703125" style="361" customWidth="1"/>
    <col min="8450" max="8450" width="8.42578125" style="361" customWidth="1"/>
    <col min="8451" max="8451" width="2" style="361" customWidth="1"/>
    <col min="8452" max="8452" width="6.42578125" style="361" customWidth="1"/>
    <col min="8453" max="8453" width="1.7109375" style="361" customWidth="1"/>
    <col min="8454" max="8454" width="5.28515625" style="361" customWidth="1"/>
    <col min="8455" max="8456" width="9.140625" style="361" hidden="1" customWidth="1"/>
    <col min="8457" max="8457" width="15.42578125" style="361" customWidth="1"/>
    <col min="8458" max="8468" width="9.140625" style="361" hidden="1" customWidth="1"/>
    <col min="8469" max="8469" width="0.140625" style="361" customWidth="1"/>
    <col min="8470" max="8470" width="1.42578125" style="361" customWidth="1"/>
    <col min="8471" max="8471" width="1.5703125" style="361" customWidth="1"/>
    <col min="8472" max="8474" width="9.140625" style="361" customWidth="1"/>
    <col min="8475" max="8703" width="9.140625" style="361"/>
    <col min="8704" max="8704" width="14.42578125" style="361" customWidth="1"/>
    <col min="8705" max="8705" width="6.5703125" style="361" customWidth="1"/>
    <col min="8706" max="8706" width="8.42578125" style="361" customWidth="1"/>
    <col min="8707" max="8707" width="2" style="361" customWidth="1"/>
    <col min="8708" max="8708" width="6.42578125" style="361" customWidth="1"/>
    <col min="8709" max="8709" width="1.7109375" style="361" customWidth="1"/>
    <col min="8710" max="8710" width="5.28515625" style="361" customWidth="1"/>
    <col min="8711" max="8712" width="9.140625" style="361" hidden="1" customWidth="1"/>
    <col min="8713" max="8713" width="15.42578125" style="361" customWidth="1"/>
    <col min="8714" max="8724" width="9.140625" style="361" hidden="1" customWidth="1"/>
    <col min="8725" max="8725" width="0.140625" style="361" customWidth="1"/>
    <col min="8726" max="8726" width="1.42578125" style="361" customWidth="1"/>
    <col min="8727" max="8727" width="1.5703125" style="361" customWidth="1"/>
    <col min="8728" max="8730" width="9.140625" style="361" customWidth="1"/>
    <col min="8731" max="8959" width="9.140625" style="361"/>
    <col min="8960" max="8960" width="14.42578125" style="361" customWidth="1"/>
    <col min="8961" max="8961" width="6.5703125" style="361" customWidth="1"/>
    <col min="8962" max="8962" width="8.42578125" style="361" customWidth="1"/>
    <col min="8963" max="8963" width="2" style="361" customWidth="1"/>
    <col min="8964" max="8964" width="6.42578125" style="361" customWidth="1"/>
    <col min="8965" max="8965" width="1.7109375" style="361" customWidth="1"/>
    <col min="8966" max="8966" width="5.28515625" style="361" customWidth="1"/>
    <col min="8967" max="8968" width="9.140625" style="361" hidden="1" customWidth="1"/>
    <col min="8969" max="8969" width="15.42578125" style="361" customWidth="1"/>
    <col min="8970" max="8980" width="9.140625" style="361" hidden="1" customWidth="1"/>
    <col min="8981" max="8981" width="0.140625" style="361" customWidth="1"/>
    <col min="8982" max="8982" width="1.42578125" style="361" customWidth="1"/>
    <col min="8983" max="8983" width="1.5703125" style="361" customWidth="1"/>
    <col min="8984" max="8986" width="9.140625" style="361" customWidth="1"/>
    <col min="8987" max="9215" width="9.140625" style="361"/>
    <col min="9216" max="9216" width="14.42578125" style="361" customWidth="1"/>
    <col min="9217" max="9217" width="6.5703125" style="361" customWidth="1"/>
    <col min="9218" max="9218" width="8.42578125" style="361" customWidth="1"/>
    <col min="9219" max="9219" width="2" style="361" customWidth="1"/>
    <col min="9220" max="9220" width="6.42578125" style="361" customWidth="1"/>
    <col min="9221" max="9221" width="1.7109375" style="361" customWidth="1"/>
    <col min="9222" max="9222" width="5.28515625" style="361" customWidth="1"/>
    <col min="9223" max="9224" width="9.140625" style="361" hidden="1" customWidth="1"/>
    <col min="9225" max="9225" width="15.42578125" style="361" customWidth="1"/>
    <col min="9226" max="9236" width="9.140625" style="361" hidden="1" customWidth="1"/>
    <col min="9237" max="9237" width="0.140625" style="361" customWidth="1"/>
    <col min="9238" max="9238" width="1.42578125" style="361" customWidth="1"/>
    <col min="9239" max="9239" width="1.5703125" style="361" customWidth="1"/>
    <col min="9240" max="9242" width="9.140625" style="361" customWidth="1"/>
    <col min="9243" max="9471" width="9.140625" style="361"/>
    <col min="9472" max="9472" width="14.42578125" style="361" customWidth="1"/>
    <col min="9473" max="9473" width="6.5703125" style="361" customWidth="1"/>
    <col min="9474" max="9474" width="8.42578125" style="361" customWidth="1"/>
    <col min="9475" max="9475" width="2" style="361" customWidth="1"/>
    <col min="9476" max="9476" width="6.42578125" style="361" customWidth="1"/>
    <col min="9477" max="9477" width="1.7109375" style="361" customWidth="1"/>
    <col min="9478" max="9478" width="5.28515625" style="361" customWidth="1"/>
    <col min="9479" max="9480" width="9.140625" style="361" hidden="1" customWidth="1"/>
    <col min="9481" max="9481" width="15.42578125" style="361" customWidth="1"/>
    <col min="9482" max="9492" width="9.140625" style="361" hidden="1" customWidth="1"/>
    <col min="9493" max="9493" width="0.140625" style="361" customWidth="1"/>
    <col min="9494" max="9494" width="1.42578125" style="361" customWidth="1"/>
    <col min="9495" max="9495" width="1.5703125" style="361" customWidth="1"/>
    <col min="9496" max="9498" width="9.140625" style="361" customWidth="1"/>
    <col min="9499" max="9727" width="9.140625" style="361"/>
    <col min="9728" max="9728" width="14.42578125" style="361" customWidth="1"/>
    <col min="9729" max="9729" width="6.5703125" style="361" customWidth="1"/>
    <col min="9730" max="9730" width="8.42578125" style="361" customWidth="1"/>
    <col min="9731" max="9731" width="2" style="361" customWidth="1"/>
    <col min="9732" max="9732" width="6.42578125" style="361" customWidth="1"/>
    <col min="9733" max="9733" width="1.7109375" style="361" customWidth="1"/>
    <col min="9734" max="9734" width="5.28515625" style="361" customWidth="1"/>
    <col min="9735" max="9736" width="9.140625" style="361" hidden="1" customWidth="1"/>
    <col min="9737" max="9737" width="15.42578125" style="361" customWidth="1"/>
    <col min="9738" max="9748" width="9.140625" style="361" hidden="1" customWidth="1"/>
    <col min="9749" max="9749" width="0.140625" style="361" customWidth="1"/>
    <col min="9750" max="9750" width="1.42578125" style="361" customWidth="1"/>
    <col min="9751" max="9751" width="1.5703125" style="361" customWidth="1"/>
    <col min="9752" max="9754" width="9.140625" style="361" customWidth="1"/>
    <col min="9755" max="9983" width="9.140625" style="361"/>
    <col min="9984" max="9984" width="14.42578125" style="361" customWidth="1"/>
    <col min="9985" max="9985" width="6.5703125" style="361" customWidth="1"/>
    <col min="9986" max="9986" width="8.42578125" style="361" customWidth="1"/>
    <col min="9987" max="9987" width="2" style="361" customWidth="1"/>
    <col min="9988" max="9988" width="6.42578125" style="361" customWidth="1"/>
    <col min="9989" max="9989" width="1.7109375" style="361" customWidth="1"/>
    <col min="9990" max="9990" width="5.28515625" style="361" customWidth="1"/>
    <col min="9991" max="9992" width="9.140625" style="361" hidden="1" customWidth="1"/>
    <col min="9993" max="9993" width="15.42578125" style="361" customWidth="1"/>
    <col min="9994" max="10004" width="9.140625" style="361" hidden="1" customWidth="1"/>
    <col min="10005" max="10005" width="0.140625" style="361" customWidth="1"/>
    <col min="10006" max="10006" width="1.42578125" style="361" customWidth="1"/>
    <col min="10007" max="10007" width="1.5703125" style="361" customWidth="1"/>
    <col min="10008" max="10010" width="9.140625" style="361" customWidth="1"/>
    <col min="10011" max="10239" width="9.140625" style="361"/>
    <col min="10240" max="10240" width="14.42578125" style="361" customWidth="1"/>
    <col min="10241" max="10241" width="6.5703125" style="361" customWidth="1"/>
    <col min="10242" max="10242" width="8.42578125" style="361" customWidth="1"/>
    <col min="10243" max="10243" width="2" style="361" customWidth="1"/>
    <col min="10244" max="10244" width="6.42578125" style="361" customWidth="1"/>
    <col min="10245" max="10245" width="1.7109375" style="361" customWidth="1"/>
    <col min="10246" max="10246" width="5.28515625" style="361" customWidth="1"/>
    <col min="10247" max="10248" width="9.140625" style="361" hidden="1" customWidth="1"/>
    <col min="10249" max="10249" width="15.42578125" style="361" customWidth="1"/>
    <col min="10250" max="10260" width="9.140625" style="361" hidden="1" customWidth="1"/>
    <col min="10261" max="10261" width="0.140625" style="361" customWidth="1"/>
    <col min="10262" max="10262" width="1.42578125" style="361" customWidth="1"/>
    <col min="10263" max="10263" width="1.5703125" style="361" customWidth="1"/>
    <col min="10264" max="10266" width="9.140625" style="361" customWidth="1"/>
    <col min="10267" max="10495" width="9.140625" style="361"/>
    <col min="10496" max="10496" width="14.42578125" style="361" customWidth="1"/>
    <col min="10497" max="10497" width="6.5703125" style="361" customWidth="1"/>
    <col min="10498" max="10498" width="8.42578125" style="361" customWidth="1"/>
    <col min="10499" max="10499" width="2" style="361" customWidth="1"/>
    <col min="10500" max="10500" width="6.42578125" style="361" customWidth="1"/>
    <col min="10501" max="10501" width="1.7109375" style="361" customWidth="1"/>
    <col min="10502" max="10502" width="5.28515625" style="361" customWidth="1"/>
    <col min="10503" max="10504" width="9.140625" style="361" hidden="1" customWidth="1"/>
    <col min="10505" max="10505" width="15.42578125" style="361" customWidth="1"/>
    <col min="10506" max="10516" width="9.140625" style="361" hidden="1" customWidth="1"/>
    <col min="10517" max="10517" width="0.140625" style="361" customWidth="1"/>
    <col min="10518" max="10518" width="1.42578125" style="361" customWidth="1"/>
    <col min="10519" max="10519" width="1.5703125" style="361" customWidth="1"/>
    <col min="10520" max="10522" width="9.140625" style="361" customWidth="1"/>
    <col min="10523" max="10751" width="9.140625" style="361"/>
    <col min="10752" max="10752" width="14.42578125" style="361" customWidth="1"/>
    <col min="10753" max="10753" width="6.5703125" style="361" customWidth="1"/>
    <col min="10754" max="10754" width="8.42578125" style="361" customWidth="1"/>
    <col min="10755" max="10755" width="2" style="361" customWidth="1"/>
    <col min="10756" max="10756" width="6.42578125" style="361" customWidth="1"/>
    <col min="10757" max="10757" width="1.7109375" style="361" customWidth="1"/>
    <col min="10758" max="10758" width="5.28515625" style="361" customWidth="1"/>
    <col min="10759" max="10760" width="9.140625" style="361" hidden="1" customWidth="1"/>
    <col min="10761" max="10761" width="15.42578125" style="361" customWidth="1"/>
    <col min="10762" max="10772" width="9.140625" style="361" hidden="1" customWidth="1"/>
    <col min="10773" max="10773" width="0.140625" style="361" customWidth="1"/>
    <col min="10774" max="10774" width="1.42578125" style="361" customWidth="1"/>
    <col min="10775" max="10775" width="1.5703125" style="361" customWidth="1"/>
    <col min="10776" max="10778" width="9.140625" style="361" customWidth="1"/>
    <col min="10779" max="11007" width="9.140625" style="361"/>
    <col min="11008" max="11008" width="14.42578125" style="361" customWidth="1"/>
    <col min="11009" max="11009" width="6.5703125" style="361" customWidth="1"/>
    <col min="11010" max="11010" width="8.42578125" style="361" customWidth="1"/>
    <col min="11011" max="11011" width="2" style="361" customWidth="1"/>
    <col min="11012" max="11012" width="6.42578125" style="361" customWidth="1"/>
    <col min="11013" max="11013" width="1.7109375" style="361" customWidth="1"/>
    <col min="11014" max="11014" width="5.28515625" style="361" customWidth="1"/>
    <col min="11015" max="11016" width="9.140625" style="361" hidden="1" customWidth="1"/>
    <col min="11017" max="11017" width="15.42578125" style="361" customWidth="1"/>
    <col min="11018" max="11028" width="9.140625" style="361" hidden="1" customWidth="1"/>
    <col min="11029" max="11029" width="0.140625" style="361" customWidth="1"/>
    <col min="11030" max="11030" width="1.42578125" style="361" customWidth="1"/>
    <col min="11031" max="11031" width="1.5703125" style="361" customWidth="1"/>
    <col min="11032" max="11034" width="9.140625" style="361" customWidth="1"/>
    <col min="11035" max="11263" width="9.140625" style="361"/>
    <col min="11264" max="11264" width="14.42578125" style="361" customWidth="1"/>
    <col min="11265" max="11265" width="6.5703125" style="361" customWidth="1"/>
    <col min="11266" max="11266" width="8.42578125" style="361" customWidth="1"/>
    <col min="11267" max="11267" width="2" style="361" customWidth="1"/>
    <col min="11268" max="11268" width="6.42578125" style="361" customWidth="1"/>
    <col min="11269" max="11269" width="1.7109375" style="361" customWidth="1"/>
    <col min="11270" max="11270" width="5.28515625" style="361" customWidth="1"/>
    <col min="11271" max="11272" width="9.140625" style="361" hidden="1" customWidth="1"/>
    <col min="11273" max="11273" width="15.42578125" style="361" customWidth="1"/>
    <col min="11274" max="11284" width="9.140625" style="361" hidden="1" customWidth="1"/>
    <col min="11285" max="11285" width="0.140625" style="361" customWidth="1"/>
    <col min="11286" max="11286" width="1.42578125" style="361" customWidth="1"/>
    <col min="11287" max="11287" width="1.5703125" style="361" customWidth="1"/>
    <col min="11288" max="11290" width="9.140625" style="361" customWidth="1"/>
    <col min="11291" max="11519" width="9.140625" style="361"/>
    <col min="11520" max="11520" width="14.42578125" style="361" customWidth="1"/>
    <col min="11521" max="11521" width="6.5703125" style="361" customWidth="1"/>
    <col min="11522" max="11522" width="8.42578125" style="361" customWidth="1"/>
    <col min="11523" max="11523" width="2" style="361" customWidth="1"/>
    <col min="11524" max="11524" width="6.42578125" style="361" customWidth="1"/>
    <col min="11525" max="11525" width="1.7109375" style="361" customWidth="1"/>
    <col min="11526" max="11526" width="5.28515625" style="361" customWidth="1"/>
    <col min="11527" max="11528" width="9.140625" style="361" hidden="1" customWidth="1"/>
    <col min="11529" max="11529" width="15.42578125" style="361" customWidth="1"/>
    <col min="11530" max="11540" width="9.140625" style="361" hidden="1" customWidth="1"/>
    <col min="11541" max="11541" width="0.140625" style="361" customWidth="1"/>
    <col min="11542" max="11542" width="1.42578125" style="361" customWidth="1"/>
    <col min="11543" max="11543" width="1.5703125" style="361" customWidth="1"/>
    <col min="11544" max="11546" width="9.140625" style="361" customWidth="1"/>
    <col min="11547" max="11775" width="9.140625" style="361"/>
    <col min="11776" max="11776" width="14.42578125" style="361" customWidth="1"/>
    <col min="11777" max="11777" width="6.5703125" style="361" customWidth="1"/>
    <col min="11778" max="11778" width="8.42578125" style="361" customWidth="1"/>
    <col min="11779" max="11779" width="2" style="361" customWidth="1"/>
    <col min="11780" max="11780" width="6.42578125" style="361" customWidth="1"/>
    <col min="11781" max="11781" width="1.7109375" style="361" customWidth="1"/>
    <col min="11782" max="11782" width="5.28515625" style="361" customWidth="1"/>
    <col min="11783" max="11784" width="9.140625" style="361" hidden="1" customWidth="1"/>
    <col min="11785" max="11785" width="15.42578125" style="361" customWidth="1"/>
    <col min="11786" max="11796" width="9.140625" style="361" hidden="1" customWidth="1"/>
    <col min="11797" max="11797" width="0.140625" style="361" customWidth="1"/>
    <col min="11798" max="11798" width="1.42578125" style="361" customWidth="1"/>
    <col min="11799" max="11799" width="1.5703125" style="361" customWidth="1"/>
    <col min="11800" max="11802" width="9.140625" style="361" customWidth="1"/>
    <col min="11803" max="12031" width="9.140625" style="361"/>
    <col min="12032" max="12032" width="14.42578125" style="361" customWidth="1"/>
    <col min="12033" max="12033" width="6.5703125" style="361" customWidth="1"/>
    <col min="12034" max="12034" width="8.42578125" style="361" customWidth="1"/>
    <col min="12035" max="12035" width="2" style="361" customWidth="1"/>
    <col min="12036" max="12036" width="6.42578125" style="361" customWidth="1"/>
    <col min="12037" max="12037" width="1.7109375" style="361" customWidth="1"/>
    <col min="12038" max="12038" width="5.28515625" style="361" customWidth="1"/>
    <col min="12039" max="12040" width="9.140625" style="361" hidden="1" customWidth="1"/>
    <col min="12041" max="12041" width="15.42578125" style="361" customWidth="1"/>
    <col min="12042" max="12052" width="9.140625" style="361" hidden="1" customWidth="1"/>
    <col min="12053" max="12053" width="0.140625" style="361" customWidth="1"/>
    <col min="12054" max="12054" width="1.42578125" style="361" customWidth="1"/>
    <col min="12055" max="12055" width="1.5703125" style="361" customWidth="1"/>
    <col min="12056" max="12058" width="9.140625" style="361" customWidth="1"/>
    <col min="12059" max="12287" width="9.140625" style="361"/>
    <col min="12288" max="12288" width="14.42578125" style="361" customWidth="1"/>
    <col min="12289" max="12289" width="6.5703125" style="361" customWidth="1"/>
    <col min="12290" max="12290" width="8.42578125" style="361" customWidth="1"/>
    <col min="12291" max="12291" width="2" style="361" customWidth="1"/>
    <col min="12292" max="12292" width="6.42578125" style="361" customWidth="1"/>
    <col min="12293" max="12293" width="1.7109375" style="361" customWidth="1"/>
    <col min="12294" max="12294" width="5.28515625" style="361" customWidth="1"/>
    <col min="12295" max="12296" width="9.140625" style="361" hidden="1" customWidth="1"/>
    <col min="12297" max="12297" width="15.42578125" style="361" customWidth="1"/>
    <col min="12298" max="12308" width="9.140625" style="361" hidden="1" customWidth="1"/>
    <col min="12309" max="12309" width="0.140625" style="361" customWidth="1"/>
    <col min="12310" max="12310" width="1.42578125" style="361" customWidth="1"/>
    <col min="12311" max="12311" width="1.5703125" style="361" customWidth="1"/>
    <col min="12312" max="12314" width="9.140625" style="361" customWidth="1"/>
    <col min="12315" max="12543" width="9.140625" style="361"/>
    <col min="12544" max="12544" width="14.42578125" style="361" customWidth="1"/>
    <col min="12545" max="12545" width="6.5703125" style="361" customWidth="1"/>
    <col min="12546" max="12546" width="8.42578125" style="361" customWidth="1"/>
    <col min="12547" max="12547" width="2" style="361" customWidth="1"/>
    <col min="12548" max="12548" width="6.42578125" style="361" customWidth="1"/>
    <col min="12549" max="12549" width="1.7109375" style="361" customWidth="1"/>
    <col min="12550" max="12550" width="5.28515625" style="361" customWidth="1"/>
    <col min="12551" max="12552" width="9.140625" style="361" hidden="1" customWidth="1"/>
    <col min="12553" max="12553" width="15.42578125" style="361" customWidth="1"/>
    <col min="12554" max="12564" width="9.140625" style="361" hidden="1" customWidth="1"/>
    <col min="12565" max="12565" width="0.140625" style="361" customWidth="1"/>
    <col min="12566" max="12566" width="1.42578125" style="361" customWidth="1"/>
    <col min="12567" max="12567" width="1.5703125" style="361" customWidth="1"/>
    <col min="12568" max="12570" width="9.140625" style="361" customWidth="1"/>
    <col min="12571" max="12799" width="9.140625" style="361"/>
    <col min="12800" max="12800" width="14.42578125" style="361" customWidth="1"/>
    <col min="12801" max="12801" width="6.5703125" style="361" customWidth="1"/>
    <col min="12802" max="12802" width="8.42578125" style="361" customWidth="1"/>
    <col min="12803" max="12803" width="2" style="361" customWidth="1"/>
    <col min="12804" max="12804" width="6.42578125" style="361" customWidth="1"/>
    <col min="12805" max="12805" width="1.7109375" style="361" customWidth="1"/>
    <col min="12806" max="12806" width="5.28515625" style="361" customWidth="1"/>
    <col min="12807" max="12808" width="9.140625" style="361" hidden="1" customWidth="1"/>
    <col min="12809" max="12809" width="15.42578125" style="361" customWidth="1"/>
    <col min="12810" max="12820" width="9.140625" style="361" hidden="1" customWidth="1"/>
    <col min="12821" max="12821" width="0.140625" style="361" customWidth="1"/>
    <col min="12822" max="12822" width="1.42578125" style="361" customWidth="1"/>
    <col min="12823" max="12823" width="1.5703125" style="361" customWidth="1"/>
    <col min="12824" max="12826" width="9.140625" style="361" customWidth="1"/>
    <col min="12827" max="13055" width="9.140625" style="361"/>
    <col min="13056" max="13056" width="14.42578125" style="361" customWidth="1"/>
    <col min="13057" max="13057" width="6.5703125" style="361" customWidth="1"/>
    <col min="13058" max="13058" width="8.42578125" style="361" customWidth="1"/>
    <col min="13059" max="13059" width="2" style="361" customWidth="1"/>
    <col min="13060" max="13060" width="6.42578125" style="361" customWidth="1"/>
    <col min="13061" max="13061" width="1.7109375" style="361" customWidth="1"/>
    <col min="13062" max="13062" width="5.28515625" style="361" customWidth="1"/>
    <col min="13063" max="13064" width="9.140625" style="361" hidden="1" customWidth="1"/>
    <col min="13065" max="13065" width="15.42578125" style="361" customWidth="1"/>
    <col min="13066" max="13076" width="9.140625" style="361" hidden="1" customWidth="1"/>
    <col min="13077" max="13077" width="0.140625" style="361" customWidth="1"/>
    <col min="13078" max="13078" width="1.42578125" style="361" customWidth="1"/>
    <col min="13079" max="13079" width="1.5703125" style="361" customWidth="1"/>
    <col min="13080" max="13082" width="9.140625" style="361" customWidth="1"/>
    <col min="13083" max="13311" width="9.140625" style="361"/>
    <col min="13312" max="13312" width="14.42578125" style="361" customWidth="1"/>
    <col min="13313" max="13313" width="6.5703125" style="361" customWidth="1"/>
    <col min="13314" max="13314" width="8.42578125" style="361" customWidth="1"/>
    <col min="13315" max="13315" width="2" style="361" customWidth="1"/>
    <col min="13316" max="13316" width="6.42578125" style="361" customWidth="1"/>
    <col min="13317" max="13317" width="1.7109375" style="361" customWidth="1"/>
    <col min="13318" max="13318" width="5.28515625" style="361" customWidth="1"/>
    <col min="13319" max="13320" width="9.140625" style="361" hidden="1" customWidth="1"/>
    <col min="13321" max="13321" width="15.42578125" style="361" customWidth="1"/>
    <col min="13322" max="13332" width="9.140625" style="361" hidden="1" customWidth="1"/>
    <col min="13333" max="13333" width="0.140625" style="361" customWidth="1"/>
    <col min="13334" max="13334" width="1.42578125" style="361" customWidth="1"/>
    <col min="13335" max="13335" width="1.5703125" style="361" customWidth="1"/>
    <col min="13336" max="13338" width="9.140625" style="361" customWidth="1"/>
    <col min="13339" max="13567" width="9.140625" style="361"/>
    <col min="13568" max="13568" width="14.42578125" style="361" customWidth="1"/>
    <col min="13569" max="13569" width="6.5703125" style="361" customWidth="1"/>
    <col min="13570" max="13570" width="8.42578125" style="361" customWidth="1"/>
    <col min="13571" max="13571" width="2" style="361" customWidth="1"/>
    <col min="13572" max="13572" width="6.42578125" style="361" customWidth="1"/>
    <col min="13573" max="13573" width="1.7109375" style="361" customWidth="1"/>
    <col min="13574" max="13574" width="5.28515625" style="361" customWidth="1"/>
    <col min="13575" max="13576" width="9.140625" style="361" hidden="1" customWidth="1"/>
    <col min="13577" max="13577" width="15.42578125" style="361" customWidth="1"/>
    <col min="13578" max="13588" width="9.140625" style="361" hidden="1" customWidth="1"/>
    <col min="13589" max="13589" width="0.140625" style="361" customWidth="1"/>
    <col min="13590" max="13590" width="1.42578125" style="361" customWidth="1"/>
    <col min="13591" max="13591" width="1.5703125" style="361" customWidth="1"/>
    <col min="13592" max="13594" width="9.140625" style="361" customWidth="1"/>
    <col min="13595" max="13823" width="9.140625" style="361"/>
    <col min="13824" max="13824" width="14.42578125" style="361" customWidth="1"/>
    <col min="13825" max="13825" width="6.5703125" style="361" customWidth="1"/>
    <col min="13826" max="13826" width="8.42578125" style="361" customWidth="1"/>
    <col min="13827" max="13827" width="2" style="361" customWidth="1"/>
    <col min="13828" max="13828" width="6.42578125" style="361" customWidth="1"/>
    <col min="13829" max="13829" width="1.7109375" style="361" customWidth="1"/>
    <col min="13830" max="13830" width="5.28515625" style="361" customWidth="1"/>
    <col min="13831" max="13832" width="9.140625" style="361" hidden="1" customWidth="1"/>
    <col min="13833" max="13833" width="15.42578125" style="361" customWidth="1"/>
    <col min="13834" max="13844" width="9.140625" style="361" hidden="1" customWidth="1"/>
    <col min="13845" max="13845" width="0.140625" style="361" customWidth="1"/>
    <col min="13846" max="13846" width="1.42578125" style="361" customWidth="1"/>
    <col min="13847" max="13847" width="1.5703125" style="361" customWidth="1"/>
    <col min="13848" max="13850" width="9.140625" style="361" customWidth="1"/>
    <col min="13851" max="14079" width="9.140625" style="361"/>
    <col min="14080" max="14080" width="14.42578125" style="361" customWidth="1"/>
    <col min="14081" max="14081" width="6.5703125" style="361" customWidth="1"/>
    <col min="14082" max="14082" width="8.42578125" style="361" customWidth="1"/>
    <col min="14083" max="14083" width="2" style="361" customWidth="1"/>
    <col min="14084" max="14084" width="6.42578125" style="361" customWidth="1"/>
    <col min="14085" max="14085" width="1.7109375" style="361" customWidth="1"/>
    <col min="14086" max="14086" width="5.28515625" style="361" customWidth="1"/>
    <col min="14087" max="14088" width="9.140625" style="361" hidden="1" customWidth="1"/>
    <col min="14089" max="14089" width="15.42578125" style="361" customWidth="1"/>
    <col min="14090" max="14100" width="9.140625" style="361" hidden="1" customWidth="1"/>
    <col min="14101" max="14101" width="0.140625" style="361" customWidth="1"/>
    <col min="14102" max="14102" width="1.42578125" style="361" customWidth="1"/>
    <col min="14103" max="14103" width="1.5703125" style="361" customWidth="1"/>
    <col min="14104" max="14106" width="9.140625" style="361" customWidth="1"/>
    <col min="14107" max="14335" width="9.140625" style="361"/>
    <col min="14336" max="14336" width="14.42578125" style="361" customWidth="1"/>
    <col min="14337" max="14337" width="6.5703125" style="361" customWidth="1"/>
    <col min="14338" max="14338" width="8.42578125" style="361" customWidth="1"/>
    <col min="14339" max="14339" width="2" style="361" customWidth="1"/>
    <col min="14340" max="14340" width="6.42578125" style="361" customWidth="1"/>
    <col min="14341" max="14341" width="1.7109375" style="361" customWidth="1"/>
    <col min="14342" max="14342" width="5.28515625" style="361" customWidth="1"/>
    <col min="14343" max="14344" width="9.140625" style="361" hidden="1" customWidth="1"/>
    <col min="14345" max="14345" width="15.42578125" style="361" customWidth="1"/>
    <col min="14346" max="14356" width="9.140625" style="361" hidden="1" customWidth="1"/>
    <col min="14357" max="14357" width="0.140625" style="361" customWidth="1"/>
    <col min="14358" max="14358" width="1.42578125" style="361" customWidth="1"/>
    <col min="14359" max="14359" width="1.5703125" style="361" customWidth="1"/>
    <col min="14360" max="14362" width="9.140625" style="361" customWidth="1"/>
    <col min="14363" max="14591" width="9.140625" style="361"/>
    <col min="14592" max="14592" width="14.42578125" style="361" customWidth="1"/>
    <col min="14593" max="14593" width="6.5703125" style="361" customWidth="1"/>
    <col min="14594" max="14594" width="8.42578125" style="361" customWidth="1"/>
    <col min="14595" max="14595" width="2" style="361" customWidth="1"/>
    <col min="14596" max="14596" width="6.42578125" style="361" customWidth="1"/>
    <col min="14597" max="14597" width="1.7109375" style="361" customWidth="1"/>
    <col min="14598" max="14598" width="5.28515625" style="361" customWidth="1"/>
    <col min="14599" max="14600" width="9.140625" style="361" hidden="1" customWidth="1"/>
    <col min="14601" max="14601" width="15.42578125" style="361" customWidth="1"/>
    <col min="14602" max="14612" width="9.140625" style="361" hidden="1" customWidth="1"/>
    <col min="14613" max="14613" width="0.140625" style="361" customWidth="1"/>
    <col min="14614" max="14614" width="1.42578125" style="361" customWidth="1"/>
    <col min="14615" max="14615" width="1.5703125" style="361" customWidth="1"/>
    <col min="14616" max="14618" width="9.140625" style="361" customWidth="1"/>
    <col min="14619" max="14847" width="9.140625" style="361"/>
    <col min="14848" max="14848" width="14.42578125" style="361" customWidth="1"/>
    <col min="14849" max="14849" width="6.5703125" style="361" customWidth="1"/>
    <col min="14850" max="14850" width="8.42578125" style="361" customWidth="1"/>
    <col min="14851" max="14851" width="2" style="361" customWidth="1"/>
    <col min="14852" max="14852" width="6.42578125" style="361" customWidth="1"/>
    <col min="14853" max="14853" width="1.7109375" style="361" customWidth="1"/>
    <col min="14854" max="14854" width="5.28515625" style="361" customWidth="1"/>
    <col min="14855" max="14856" width="9.140625" style="361" hidden="1" customWidth="1"/>
    <col min="14857" max="14857" width="15.42578125" style="361" customWidth="1"/>
    <col min="14858" max="14868" width="9.140625" style="361" hidden="1" customWidth="1"/>
    <col min="14869" max="14869" width="0.140625" style="361" customWidth="1"/>
    <col min="14870" max="14870" width="1.42578125" style="361" customWidth="1"/>
    <col min="14871" max="14871" width="1.5703125" style="361" customWidth="1"/>
    <col min="14872" max="14874" width="9.140625" style="361" customWidth="1"/>
    <col min="14875" max="15103" width="9.140625" style="361"/>
    <col min="15104" max="15104" width="14.42578125" style="361" customWidth="1"/>
    <col min="15105" max="15105" width="6.5703125" style="361" customWidth="1"/>
    <col min="15106" max="15106" width="8.42578125" style="361" customWidth="1"/>
    <col min="15107" max="15107" width="2" style="361" customWidth="1"/>
    <col min="15108" max="15108" width="6.42578125" style="361" customWidth="1"/>
    <col min="15109" max="15109" width="1.7109375" style="361" customWidth="1"/>
    <col min="15110" max="15110" width="5.28515625" style="361" customWidth="1"/>
    <col min="15111" max="15112" width="9.140625" style="361" hidden="1" customWidth="1"/>
    <col min="15113" max="15113" width="15.42578125" style="361" customWidth="1"/>
    <col min="15114" max="15124" width="9.140625" style="361" hidden="1" customWidth="1"/>
    <col min="15125" max="15125" width="0.140625" style="361" customWidth="1"/>
    <col min="15126" max="15126" width="1.42578125" style="361" customWidth="1"/>
    <col min="15127" max="15127" width="1.5703125" style="361" customWidth="1"/>
    <col min="15128" max="15130" width="9.140625" style="361" customWidth="1"/>
    <col min="15131" max="15359" width="9.140625" style="361"/>
    <col min="15360" max="15360" width="14.42578125" style="361" customWidth="1"/>
    <col min="15361" max="15361" width="6.5703125" style="361" customWidth="1"/>
    <col min="15362" max="15362" width="8.42578125" style="361" customWidth="1"/>
    <col min="15363" max="15363" width="2" style="361" customWidth="1"/>
    <col min="15364" max="15364" width="6.42578125" style="361" customWidth="1"/>
    <col min="15365" max="15365" width="1.7109375" style="361" customWidth="1"/>
    <col min="15366" max="15366" width="5.28515625" style="361" customWidth="1"/>
    <col min="15367" max="15368" width="9.140625" style="361" hidden="1" customWidth="1"/>
    <col min="15369" max="15369" width="15.42578125" style="361" customWidth="1"/>
    <col min="15370" max="15380" width="9.140625" style="361" hidden="1" customWidth="1"/>
    <col min="15381" max="15381" width="0.140625" style="361" customWidth="1"/>
    <col min="15382" max="15382" width="1.42578125" style="361" customWidth="1"/>
    <col min="15383" max="15383" width="1.5703125" style="361" customWidth="1"/>
    <col min="15384" max="15386" width="9.140625" style="361" customWidth="1"/>
    <col min="15387" max="15615" width="9.140625" style="361"/>
    <col min="15616" max="15616" width="14.42578125" style="361" customWidth="1"/>
    <col min="15617" max="15617" width="6.5703125" style="361" customWidth="1"/>
    <col min="15618" max="15618" width="8.42578125" style="361" customWidth="1"/>
    <col min="15619" max="15619" width="2" style="361" customWidth="1"/>
    <col min="15620" max="15620" width="6.42578125" style="361" customWidth="1"/>
    <col min="15621" max="15621" width="1.7109375" style="361" customWidth="1"/>
    <col min="15622" max="15622" width="5.28515625" style="361" customWidth="1"/>
    <col min="15623" max="15624" width="9.140625" style="361" hidden="1" customWidth="1"/>
    <col min="15625" max="15625" width="15.42578125" style="361" customWidth="1"/>
    <col min="15626" max="15636" width="9.140625" style="361" hidden="1" customWidth="1"/>
    <col min="15637" max="15637" width="0.140625" style="361" customWidth="1"/>
    <col min="15638" max="15638" width="1.42578125" style="361" customWidth="1"/>
    <col min="15639" max="15639" width="1.5703125" style="361" customWidth="1"/>
    <col min="15640" max="15642" width="9.140625" style="361" customWidth="1"/>
    <col min="15643" max="15871" width="9.140625" style="361"/>
    <col min="15872" max="15872" width="14.42578125" style="361" customWidth="1"/>
    <col min="15873" max="15873" width="6.5703125" style="361" customWidth="1"/>
    <col min="15874" max="15874" width="8.42578125" style="361" customWidth="1"/>
    <col min="15875" max="15875" width="2" style="361" customWidth="1"/>
    <col min="15876" max="15876" width="6.42578125" style="361" customWidth="1"/>
    <col min="15877" max="15877" width="1.7109375" style="361" customWidth="1"/>
    <col min="15878" max="15878" width="5.28515625" style="361" customWidth="1"/>
    <col min="15879" max="15880" width="9.140625" style="361" hidden="1" customWidth="1"/>
    <col min="15881" max="15881" width="15.42578125" style="361" customWidth="1"/>
    <col min="15882" max="15892" width="9.140625" style="361" hidden="1" customWidth="1"/>
    <col min="15893" max="15893" width="0.140625" style="361" customWidth="1"/>
    <col min="15894" max="15894" width="1.42578125" style="361" customWidth="1"/>
    <col min="15895" max="15895" width="1.5703125" style="361" customWidth="1"/>
    <col min="15896" max="15898" width="9.140625" style="361" customWidth="1"/>
    <col min="15899" max="16127" width="9.140625" style="361"/>
    <col min="16128" max="16128" width="14.42578125" style="361" customWidth="1"/>
    <col min="16129" max="16129" width="6.5703125" style="361" customWidth="1"/>
    <col min="16130" max="16130" width="8.42578125" style="361" customWidth="1"/>
    <col min="16131" max="16131" width="2" style="361" customWidth="1"/>
    <col min="16132" max="16132" width="6.42578125" style="361" customWidth="1"/>
    <col min="16133" max="16133" width="1.7109375" style="361" customWidth="1"/>
    <col min="16134" max="16134" width="5.28515625" style="361" customWidth="1"/>
    <col min="16135" max="16136" width="9.140625" style="361" hidden="1" customWidth="1"/>
    <col min="16137" max="16137" width="15.42578125" style="361" customWidth="1"/>
    <col min="16138" max="16148" width="9.140625" style="361" hidden="1" customWidth="1"/>
    <col min="16149" max="16149" width="0.140625" style="361" customWidth="1"/>
    <col min="16150" max="16150" width="1.42578125" style="361" customWidth="1"/>
    <col min="16151" max="16151" width="1.5703125" style="361" customWidth="1"/>
    <col min="16152" max="16154" width="9.140625" style="361" customWidth="1"/>
    <col min="16155" max="16384" width="9.140625" style="361"/>
  </cols>
  <sheetData>
    <row r="1" spans="1:29" ht="23.25" x14ac:dyDescent="0.2">
      <c r="A1" s="360" t="s">
        <v>2551</v>
      </c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  <c r="P1" s="362"/>
      <c r="Q1" s="362"/>
      <c r="R1" s="362"/>
      <c r="S1" s="362"/>
      <c r="T1" s="362"/>
      <c r="U1" s="362"/>
      <c r="V1" s="362"/>
      <c r="W1" s="362"/>
    </row>
    <row r="2" spans="1:29" ht="23.25" x14ac:dyDescent="0.35">
      <c r="A2" s="363">
        <v>1656</v>
      </c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</row>
    <row r="3" spans="1:29" ht="23.25" x14ac:dyDescent="0.2">
      <c r="A3" s="364"/>
      <c r="B3" s="365"/>
      <c r="C3" s="366"/>
      <c r="D3" s="366"/>
      <c r="E3" s="366"/>
      <c r="F3" s="366"/>
      <c r="G3" s="366"/>
      <c r="H3" s="366"/>
      <c r="I3" s="366"/>
      <c r="J3" s="367"/>
      <c r="K3" s="367" t="s">
        <v>2552</v>
      </c>
      <c r="L3" s="367" t="s">
        <v>2553</v>
      </c>
      <c r="M3" s="367" t="s">
        <v>2554</v>
      </c>
      <c r="N3" s="367" t="s">
        <v>14</v>
      </c>
      <c r="O3" s="367" t="s">
        <v>2555</v>
      </c>
      <c r="P3" s="367" t="s">
        <v>2556</v>
      </c>
      <c r="Q3" s="367" t="s">
        <v>2557</v>
      </c>
      <c r="R3" s="367" t="s">
        <v>2558</v>
      </c>
      <c r="S3" s="367" t="s">
        <v>2559</v>
      </c>
      <c r="T3" s="367" t="s">
        <v>2560</v>
      </c>
      <c r="U3" s="367"/>
      <c r="V3" s="362"/>
      <c r="W3" s="362"/>
    </row>
    <row r="4" spans="1:29" x14ac:dyDescent="0.2">
      <c r="B4" s="368"/>
      <c r="C4" s="369"/>
      <c r="D4" s="1215"/>
      <c r="E4" s="1215"/>
      <c r="F4" s="1215"/>
      <c r="G4" s="1215"/>
      <c r="H4" s="370">
        <f>A2</f>
        <v>1656</v>
      </c>
      <c r="I4" s="371"/>
    </row>
    <row r="5" spans="1:29" ht="18" customHeight="1" thickBot="1" x14ac:dyDescent="0.25"/>
    <row r="6" spans="1:29" ht="9.75" customHeight="1" x14ac:dyDescent="0.2">
      <c r="A6" s="372"/>
      <c r="C6" s="1216">
        <f>VLOOKUP(A2,'DADOS - PENDANT_KANBAN_PPS'!B:C,2,FALSE)</f>
        <v>52149557</v>
      </c>
      <c r="D6" s="1217"/>
      <c r="E6" s="1217"/>
      <c r="F6" s="1217"/>
      <c r="G6" s="1218"/>
      <c r="H6" s="1225" t="s">
        <v>2561</v>
      </c>
      <c r="I6" s="1226"/>
      <c r="K6" s="373" t="e">
        <f>IF($A2="","",VLOOKUP($A2,[4]DADOS!$A$2:$L$1996,10,FALSE))</f>
        <v>#N/A</v>
      </c>
      <c r="L6" s="373" t="e">
        <f>IF($A2="","",VLOOKUP($A2,[4]DADOS!$A$2:$L$1996,6,))</f>
        <v>#N/A</v>
      </c>
      <c r="M6" s="373" t="e">
        <f>IF($A2="","",VLOOKUP($A2,[4]DADOS!$A$2:$L$1996,7,))</f>
        <v>#N/A</v>
      </c>
      <c r="N6" s="373" t="e">
        <f>IF($A2="","",VLOOKUP($A2,[4]DADOS!$A$2:$L$1996,5,))</f>
        <v>#N/A</v>
      </c>
      <c r="O6" s="373" t="s">
        <v>2562</v>
      </c>
      <c r="P6" s="373" t="s">
        <v>2563</v>
      </c>
      <c r="Q6" s="374" t="s">
        <v>2564</v>
      </c>
      <c r="R6" s="374" t="s">
        <v>2565</v>
      </c>
      <c r="S6" s="374" t="s">
        <v>2566</v>
      </c>
      <c r="T6" s="374" t="s">
        <v>2567</v>
      </c>
      <c r="U6" s="374" t="s">
        <v>2568</v>
      </c>
      <c r="V6" s="361">
        <f>A6</f>
        <v>0</v>
      </c>
      <c r="W6" s="375">
        <f>A2</f>
        <v>1656</v>
      </c>
    </row>
    <row r="7" spans="1:29" ht="15" customHeight="1" x14ac:dyDescent="0.2">
      <c r="A7" s="376"/>
      <c r="C7" s="1219"/>
      <c r="D7" s="1220"/>
      <c r="E7" s="1220"/>
      <c r="F7" s="1220"/>
      <c r="G7" s="1221"/>
      <c r="H7" s="1227"/>
      <c r="I7" s="1228"/>
      <c r="K7" s="373"/>
      <c r="L7" s="373"/>
      <c r="M7" s="373"/>
      <c r="N7" s="373"/>
      <c r="O7" s="373"/>
      <c r="P7" s="373"/>
      <c r="Q7" s="374"/>
      <c r="R7" s="374"/>
      <c r="S7" s="374"/>
      <c r="T7" s="374"/>
      <c r="U7" s="374"/>
      <c r="W7" s="375"/>
    </row>
    <row r="8" spans="1:29" ht="11.25" customHeight="1" x14ac:dyDescent="0.2">
      <c r="A8" s="377"/>
      <c r="C8" s="1222"/>
      <c r="D8" s="1223"/>
      <c r="E8" s="1223"/>
      <c r="F8" s="1223"/>
      <c r="G8" s="1224"/>
      <c r="H8" s="1229" t="s">
        <v>10233</v>
      </c>
      <c r="I8" s="1230"/>
    </row>
    <row r="9" spans="1:29" ht="23.25" customHeight="1" x14ac:dyDescent="0.2">
      <c r="A9" s="377"/>
      <c r="C9" s="1235" t="str">
        <f>VLOOKUP(A2,'DADOS - PENDANT_KANBAN_PPS'!B:D,3,FALSE)</f>
        <v>HARNESS ASM-BODY (PRISMA MCM)</v>
      </c>
      <c r="D9" s="1236"/>
      <c r="E9" s="1236"/>
      <c r="F9" s="1236"/>
      <c r="G9" s="1237"/>
      <c r="H9" s="1231"/>
      <c r="I9" s="1232"/>
      <c r="J9" s="378"/>
      <c r="K9" s="378"/>
      <c r="L9" s="378"/>
      <c r="M9" s="379"/>
    </row>
    <row r="10" spans="1:29" ht="10.5" customHeight="1" x14ac:dyDescent="0.2">
      <c r="A10" s="380"/>
      <c r="B10" s="381"/>
      <c r="C10" s="1238"/>
      <c r="D10" s="1239"/>
      <c r="E10" s="1239"/>
      <c r="F10" s="1239"/>
      <c r="G10" s="1240"/>
      <c r="H10" s="1231"/>
      <c r="I10" s="1232"/>
      <c r="J10" s="378"/>
      <c r="K10" s="378"/>
      <c r="L10" s="378"/>
      <c r="M10" s="379"/>
    </row>
    <row r="11" spans="1:29" ht="21.75" customHeight="1" thickBot="1" x14ac:dyDescent="0.25">
      <c r="A11" s="51"/>
      <c r="B11" s="381"/>
      <c r="C11" s="1241">
        <f ca="1">NOW()</f>
        <v>43095.891712731478</v>
      </c>
      <c r="D11" s="1242"/>
      <c r="E11" s="1242"/>
      <c r="F11" s="1242"/>
      <c r="G11" s="1243"/>
      <c r="H11" s="1233"/>
      <c r="I11" s="1234"/>
    </row>
    <row r="12" spans="1:29" s="386" customFormat="1" ht="21.75" customHeight="1" x14ac:dyDescent="0.2">
      <c r="A12" s="51"/>
      <c r="B12" s="382"/>
      <c r="C12" s="383"/>
      <c r="D12" s="383"/>
      <c r="E12" s="383"/>
      <c r="F12" s="383"/>
      <c r="G12" s="383"/>
      <c r="H12" s="384"/>
      <c r="I12" s="384"/>
      <c r="J12" s="381"/>
      <c r="K12" s="381"/>
      <c r="L12" s="382"/>
      <c r="M12" s="382"/>
      <c r="N12" s="385"/>
      <c r="O12" s="382"/>
      <c r="P12" s="382"/>
      <c r="Q12" s="382"/>
      <c r="R12" s="382"/>
      <c r="S12" s="382"/>
      <c r="T12" s="382"/>
      <c r="U12" s="382"/>
      <c r="V12" s="382"/>
      <c r="W12" s="382"/>
      <c r="X12" s="382"/>
    </row>
    <row r="13" spans="1:29" s="386" customFormat="1" ht="13.5" customHeight="1" x14ac:dyDescent="0.2">
      <c r="A13" s="51"/>
      <c r="B13" s="382"/>
      <c r="C13" s="387"/>
      <c r="D13" s="382"/>
      <c r="E13" s="382"/>
      <c r="F13" s="382"/>
      <c r="G13" s="382"/>
      <c r="H13" s="382"/>
      <c r="I13" s="382"/>
      <c r="J13" s="381"/>
      <c r="K13" s="381"/>
      <c r="L13" s="382"/>
      <c r="M13" s="382"/>
      <c r="N13" s="382"/>
      <c r="O13" s="382"/>
      <c r="P13" s="382"/>
      <c r="Q13" s="382"/>
      <c r="R13" s="382"/>
      <c r="S13" s="382"/>
      <c r="T13" s="382"/>
      <c r="U13" s="382"/>
      <c r="V13" s="382"/>
      <c r="W13" s="382"/>
      <c r="X13" s="382"/>
    </row>
    <row r="14" spans="1:29" ht="12.75" customHeight="1" x14ac:dyDescent="0.2">
      <c r="A14" s="377"/>
      <c r="Y14" s="388"/>
    </row>
    <row r="15" spans="1:29" x14ac:dyDescent="0.2">
      <c r="A15" s="377"/>
      <c r="AC15" s="1036"/>
    </row>
    <row r="18" spans="25:29" ht="23.25" x14ac:dyDescent="0.35">
      <c r="Z18" s="389"/>
      <c r="AC18" s="388" t="s">
        <v>158</v>
      </c>
    </row>
    <row r="20" spans="25:29" x14ac:dyDescent="0.2">
      <c r="Y20" s="361" t="s">
        <v>158</v>
      </c>
    </row>
  </sheetData>
  <sheetProtection selectLockedCells="1"/>
  <protectedRanges>
    <protectedRange algorithmName="SHA-512" hashValue="4ZvCq8IktSRyTQpWRiLcFt1S0pInYUAR4B4GwCwgAtLctiANuWKgo1XkaGPrGe4ZrxFb3UB4PFaA08eVz+ys3A==" saltValue="4D3oX1rr3NVNeK+J3VbYgg==" spinCount="100000" sqref="C6:I11" name="Intervalo1"/>
  </protectedRanges>
  <customSheetViews>
    <customSheetView guid="{1DC17905-9A6F-46E3-8753-2EC78BD8CC29}" scale="70" showGridLines="0" fitToPage="1" printArea="1" hiddenColumns="1">
      <selection activeCell="H8" sqref="C6:I11"/>
      <pageMargins left="0.39370078740157483" right="0.39370078740157483" top="0.39370078740157483" bottom="0.39370078740157483" header="0.39370078740157483" footer="0.39370078740157483"/>
      <pageSetup scale="91" orientation="portrait" horizontalDpi="203" verticalDpi="203" r:id="rId1"/>
    </customSheetView>
    <customSheetView guid="{56FAE90D-B756-420C-A745-1BB46EE6596E}" scale="70" showGridLines="0" fitToPage="1" printArea="1" hiddenColumns="1">
      <selection activeCell="X15" sqref="X15"/>
      <pageMargins left="0.39370078740157483" right="0.39370078740157483" top="0.39370078740157483" bottom="0.39370078740157483" header="0.39370078740157483" footer="0.39370078740157483"/>
      <pageSetup scale="91" orientation="portrait" horizontalDpi="203" verticalDpi="203" r:id="rId2"/>
    </customSheetView>
    <customSheetView guid="{0AB8525F-7FD2-4535-8C53-8BD8BBCBC81D}" scale="70" showGridLines="0" fitToPage="1" printArea="1" hiddenColumns="1">
      <selection activeCell="A2" sqref="A2"/>
      <pageMargins left="0.39370078740157483" right="0.39370078740157483" top="0.39370078740157483" bottom="0.39370078740157483" header="0.39370078740157483" footer="0.39370078740157483"/>
      <pageSetup scale="91" orientation="portrait" horizontalDpi="203" verticalDpi="203" r:id="rId3"/>
    </customSheetView>
    <customSheetView guid="{CB688749-7316-45D2-9B43-477093B5C62F}" scale="70" showGridLines="0" fitToPage="1" hiddenColumns="1">
      <selection activeCell="AA19" sqref="AA19"/>
      <pageMargins left="0.39370078740157483" right="0.39370078740157483" top="0.39370078740157483" bottom="0.39370078740157483" header="0.39370078740157483" footer="0.39370078740157483"/>
      <pageSetup scale="91" orientation="portrait" horizontalDpi="203" verticalDpi="203" r:id="rId4"/>
    </customSheetView>
    <customSheetView guid="{5DF6E948-65FF-4EC6-8557-EAA82DAC64C6}" scale="70" showGridLines="0" fitToPage="1" printArea="1" hiddenColumns="1">
      <selection activeCell="AA19" sqref="AA19"/>
      <pageMargins left="0.39370078740157483" right="0.39370078740157483" top="0.39370078740157483" bottom="0.39370078740157483" header="0.39370078740157483" footer="0.39370078740157483"/>
      <pageSetup scale="91" orientation="portrait" horizontalDpi="203" verticalDpi="203" r:id="rId5"/>
    </customSheetView>
    <customSheetView guid="{2115D812-D19E-483D-A6FB-C64B60D1DA13}" scale="70" showGridLines="0" fitToPage="1" printArea="1" hiddenColumns="1">
      <selection activeCell="AA19" sqref="AA19"/>
      <pageMargins left="0.39370078740157483" right="0.39370078740157483" top="0.39370078740157483" bottom="0.39370078740157483" header="0.39370078740157483" footer="0.39370078740157483"/>
      <pageSetup scale="91" orientation="portrait" horizontalDpi="203" verticalDpi="203" r:id="rId6"/>
    </customSheetView>
    <customSheetView guid="{CC93102B-E846-4AFC-AD52-6555A44EAB14}" scale="90" showGridLines="0" fitToPage="1" printArea="1" hiddenColumns="1">
      <selection activeCell="H8" sqref="H8:I11"/>
      <pageMargins left="0.39370078740157483" right="0.39370078740157483" top="0.39370078740157483" bottom="0.39370078740157483" header="0.39370078740157483" footer="0.39370078740157483"/>
      <pageSetup scale="91" orientation="portrait" horizontalDpi="203" verticalDpi="203" r:id="rId7"/>
    </customSheetView>
    <customSheetView guid="{38BACA86-6B88-405E-BC8A-E1CDCF90B510}" scale="70" showGridLines="0" fitToPage="1" printArea="1" hiddenColumns="1">
      <selection activeCell="C15" sqref="C15"/>
      <pageMargins left="0.39370078740157483" right="0.39370078740157483" top="0.39370078740157483" bottom="0.39370078740157483" header="0.39370078740157483" footer="0.39370078740157483"/>
      <pageSetup scale="87" orientation="portrait" horizontalDpi="203" verticalDpi="203" r:id="rId8"/>
    </customSheetView>
    <customSheetView guid="{94817ED4-8D0D-44FD-B543-FC772A327B79}" scale="70" showGridLines="0" fitToPage="1" hiddenColumns="1">
      <selection activeCell="C15" sqref="C15"/>
      <pageMargins left="0.39370078740157483" right="0.39370078740157483" top="0.39370078740157483" bottom="0.39370078740157483" header="0.39370078740157483" footer="0.39370078740157483"/>
      <pageSetup scale="87" orientation="portrait" horizontalDpi="203" verticalDpi="203" r:id="rId9"/>
    </customSheetView>
  </customSheetViews>
  <mergeCells count="6">
    <mergeCell ref="D4:G4"/>
    <mergeCell ref="C6:G8"/>
    <mergeCell ref="H6:I7"/>
    <mergeCell ref="H8:I11"/>
    <mergeCell ref="C9:G10"/>
    <mergeCell ref="C11:G11"/>
  </mergeCells>
  <conditionalFormatting sqref="A2">
    <cfRule type="cellIs" dxfId="25" priority="3" stopIfTrue="1" operator="equal">
      <formula>0</formula>
    </cfRule>
  </conditionalFormatting>
  <conditionalFormatting sqref="A2">
    <cfRule type="duplicateValues" dxfId="24" priority="2" stopIfTrue="1"/>
  </conditionalFormatting>
  <conditionalFormatting sqref="A2:A3">
    <cfRule type="duplicateValues" dxfId="23" priority="1" stopIfTrue="1"/>
  </conditionalFormatting>
  <conditionalFormatting sqref="A2:A3">
    <cfRule type="duplicateValues" dxfId="22" priority="4" stopIfTrue="1"/>
  </conditionalFormatting>
  <pageMargins left="0.39370078740157483" right="0.39370078740157483" top="0.39370078740157483" bottom="0.39370078740157483" header="0.39370078740157483" footer="0.39370078740157483"/>
  <pageSetup scale="91" orientation="portrait" horizontalDpi="203" verticalDpi="203" r:id="rId10"/>
  <drawing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autoPageBreaks="0" fitToPage="1"/>
  </sheetPr>
  <dimension ref="A1:Q24"/>
  <sheetViews>
    <sheetView zoomScaleNormal="90" zoomScaleSheetLayoutView="100" workbookViewId="0">
      <selection activeCell="M16" sqref="M16"/>
    </sheetView>
  </sheetViews>
  <sheetFormatPr defaultRowHeight="15" x14ac:dyDescent="0.25"/>
  <cols>
    <col min="1" max="1" width="12.5703125" customWidth="1"/>
    <col min="2" max="2" width="8.42578125" customWidth="1"/>
    <col min="3" max="3" width="6.140625" customWidth="1"/>
    <col min="6" max="6" width="8.140625" customWidth="1"/>
    <col min="8" max="8" width="5.7109375" customWidth="1"/>
    <col min="9" max="9" width="21.7109375" customWidth="1"/>
    <col min="10" max="10" width="19.7109375" customWidth="1"/>
    <col min="11" max="11" width="21.85546875" customWidth="1"/>
    <col min="12" max="12" width="8.140625" customWidth="1"/>
  </cols>
  <sheetData>
    <row r="1" spans="1:15" ht="18.75" x14ac:dyDescent="0.3">
      <c r="A1" s="999" t="s">
        <v>2551</v>
      </c>
      <c r="C1" s="1029" t="s">
        <v>10195</v>
      </c>
      <c r="D1" s="1027"/>
      <c r="E1" s="1027"/>
      <c r="F1" s="1027"/>
      <c r="G1" s="1027"/>
      <c r="H1" s="1027"/>
      <c r="I1" s="1027"/>
      <c r="J1" s="1027"/>
      <c r="K1" s="1027"/>
      <c r="L1" s="1027"/>
    </row>
    <row r="2" spans="1:15" ht="15.75" x14ac:dyDescent="0.25">
      <c r="A2" s="1000">
        <v>511</v>
      </c>
      <c r="B2" s="247"/>
    </row>
    <row r="3" spans="1:15" ht="15" customHeight="1" x14ac:dyDescent="0.25">
      <c r="A3" s="581">
        <v>428</v>
      </c>
      <c r="B3" s="401"/>
      <c r="C3" s="1268" t="s">
        <v>13</v>
      </c>
      <c r="D3" s="1268"/>
      <c r="E3" s="1268"/>
      <c r="F3" s="1268"/>
      <c r="G3" s="1268"/>
      <c r="H3" s="1268"/>
      <c r="I3" s="1268"/>
      <c r="J3" s="1244" t="s">
        <v>1224</v>
      </c>
      <c r="K3" s="1246"/>
      <c r="L3" s="1247">
        <f ca="1">NOW()</f>
        <v>43095.891712731478</v>
      </c>
      <c r="M3" s="14"/>
    </row>
    <row r="4" spans="1:15" ht="18.75" customHeight="1" x14ac:dyDescent="0.25">
      <c r="C4" s="1269">
        <f>VLOOKUP(A2, 'DADOS - PENDANT_KANBAN_PPS'!B:D,2,FALSE)</f>
        <v>94748570</v>
      </c>
      <c r="D4" s="1270"/>
      <c r="E4" s="1270"/>
      <c r="F4" s="1270"/>
      <c r="G4" s="1270"/>
      <c r="H4" s="1270"/>
      <c r="I4" s="1271"/>
      <c r="J4" s="563"/>
      <c r="K4" s="564"/>
      <c r="L4" s="1248"/>
      <c r="M4" s="14"/>
    </row>
    <row r="5" spans="1:15" ht="30" customHeight="1" x14ac:dyDescent="1.1000000000000001">
      <c r="C5" s="1272"/>
      <c r="D5" s="1273"/>
      <c r="E5" s="1273"/>
      <c r="F5" s="1273"/>
      <c r="G5" s="1273"/>
      <c r="H5" s="1273"/>
      <c r="I5" s="1274"/>
      <c r="J5" s="1278" t="str">
        <f>VLOOKUP(A2,'DADOS - PENDANT_KANBAN_PPS'!B:J,9,FALSE)</f>
        <v>RACK</v>
      </c>
      <c r="K5" s="1279"/>
      <c r="L5" s="1248"/>
      <c r="M5" s="402"/>
    </row>
    <row r="6" spans="1:15" ht="30" customHeight="1" x14ac:dyDescent="0.25">
      <c r="C6" s="1272"/>
      <c r="D6" s="1273"/>
      <c r="E6" s="1273"/>
      <c r="F6" s="1273"/>
      <c r="G6" s="1273"/>
      <c r="H6" s="1273"/>
      <c r="I6" s="1274"/>
      <c r="J6" s="998" t="s">
        <v>14</v>
      </c>
      <c r="K6" s="996"/>
      <c r="L6" s="1248"/>
      <c r="M6" s="14"/>
      <c r="N6" s="1028"/>
    </row>
    <row r="7" spans="1:15" ht="30" customHeight="1" x14ac:dyDescent="0.25">
      <c r="C7" s="1272"/>
      <c r="D7" s="1273"/>
      <c r="E7" s="1273"/>
      <c r="F7" s="1273"/>
      <c r="G7" s="1273"/>
      <c r="H7" s="1273"/>
      <c r="I7" s="1274"/>
      <c r="J7" s="1015">
        <f>VLOOKUP(A2,'DADOS - PENDANT_KANBAN_PPS'!B:J,4,FALSE)</f>
        <v>200</v>
      </c>
      <c r="K7" s="1016"/>
      <c r="L7" s="1248"/>
      <c r="M7" s="14"/>
    </row>
    <row r="8" spans="1:15" ht="0.75" customHeight="1" x14ac:dyDescent="0.25">
      <c r="C8" s="1275"/>
      <c r="D8" s="1276"/>
      <c r="E8" s="1276"/>
      <c r="F8" s="1276"/>
      <c r="G8" s="1276"/>
      <c r="H8" s="1276"/>
      <c r="I8" s="1277"/>
      <c r="J8" s="1010" t="e">
        <f>VLOOKUP(A5,'DADOS - PENDANT_KANBAN_PPS'!B:J,9,FALSE)</f>
        <v>#N/A</v>
      </c>
      <c r="K8" s="1011"/>
      <c r="L8" s="1248"/>
      <c r="M8" s="14"/>
    </row>
    <row r="9" spans="1:15" ht="20.25" customHeight="1" x14ac:dyDescent="1.1000000000000001">
      <c r="C9" s="553"/>
      <c r="D9" s="561"/>
      <c r="E9" s="561"/>
      <c r="F9" s="997" t="s">
        <v>1223</v>
      </c>
      <c r="G9" s="561"/>
      <c r="H9" s="561"/>
      <c r="I9" s="562"/>
      <c r="J9" s="1013"/>
      <c r="K9" s="1014"/>
      <c r="L9" s="1248"/>
      <c r="M9" s="14"/>
      <c r="O9" s="403"/>
    </row>
    <row r="10" spans="1:15" ht="14.25" customHeight="1" x14ac:dyDescent="0.25">
      <c r="C10" s="1280" t="str">
        <f>VLOOKUP(A2,'DADOS - PENDANT_KANBAN_PPS'!B:D,3,FALSE)</f>
        <v>VIDRO TRAS. DIREITO</v>
      </c>
      <c r="D10" s="1281"/>
      <c r="E10" s="1281"/>
      <c r="F10" s="1281"/>
      <c r="G10" s="1281"/>
      <c r="H10" s="1281"/>
      <c r="I10" s="1281"/>
      <c r="J10" s="1281"/>
      <c r="K10" s="1282"/>
      <c r="L10" s="1248"/>
      <c r="M10" s="14"/>
    </row>
    <row r="11" spans="1:15" ht="68.25" customHeight="1" x14ac:dyDescent="0.5">
      <c r="C11" s="1283"/>
      <c r="D11" s="1284"/>
      <c r="E11" s="1284"/>
      <c r="F11" s="1284"/>
      <c r="G11" s="1284"/>
      <c r="H11" s="1284"/>
      <c r="I11" s="1284"/>
      <c r="J11" s="1284"/>
      <c r="K11" s="1285"/>
      <c r="L11" s="1248"/>
      <c r="M11" s="14"/>
      <c r="O11" s="404"/>
    </row>
    <row r="12" spans="1:15" ht="2.25" customHeight="1" x14ac:dyDescent="0.25">
      <c r="C12" s="1286"/>
      <c r="D12" s="1287"/>
      <c r="E12" s="1287"/>
      <c r="F12" s="1287"/>
      <c r="G12" s="1287"/>
      <c r="H12" s="1287"/>
      <c r="I12" s="1287"/>
      <c r="J12" s="1287"/>
      <c r="K12" s="1288"/>
      <c r="L12" s="1248"/>
      <c r="M12" s="14"/>
    </row>
    <row r="13" spans="1:15" ht="26.25" customHeight="1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14"/>
    </row>
    <row r="14" spans="1:15" ht="15" customHeight="1" x14ac:dyDescent="0.25">
      <c r="C14" s="1244" t="s">
        <v>13</v>
      </c>
      <c r="D14" s="1245"/>
      <c r="E14" s="1245"/>
      <c r="F14" s="1245"/>
      <c r="G14" s="1245"/>
      <c r="H14" s="1245"/>
      <c r="I14" s="1246"/>
      <c r="J14" s="1244" t="s">
        <v>1224</v>
      </c>
      <c r="K14" s="1246"/>
      <c r="L14" s="1247">
        <f ca="1">NOW()</f>
        <v>43095.891712731478</v>
      </c>
      <c r="M14" s="14"/>
    </row>
    <row r="15" spans="1:15" ht="18.75" customHeight="1" x14ac:dyDescent="0.25">
      <c r="C15" s="1249">
        <f>VLOOKUP(A3, 'DADOS - PENDANT_KANBAN_PPS'!B:D,2,FALSE)</f>
        <v>94748568</v>
      </c>
      <c r="D15" s="1250"/>
      <c r="E15" s="1250"/>
      <c r="F15" s="1250"/>
      <c r="G15" s="1250"/>
      <c r="H15" s="1250"/>
      <c r="I15" s="1251"/>
      <c r="J15" s="1258" t="str">
        <f>VLOOKUP(A3,'DADOS - PENDANT_KANBAN_PPS'!B:J,9,FALSE)</f>
        <v>RACK</v>
      </c>
      <c r="K15" s="1259"/>
      <c r="L15" s="1248"/>
      <c r="M15" s="14"/>
    </row>
    <row r="16" spans="1:15" ht="30" customHeight="1" x14ac:dyDescent="0.25">
      <c r="C16" s="1252"/>
      <c r="D16" s="1253"/>
      <c r="E16" s="1253"/>
      <c r="F16" s="1253"/>
      <c r="G16" s="1253"/>
      <c r="H16" s="1253"/>
      <c r="I16" s="1254"/>
      <c r="J16" s="1260" t="e">
        <f>VLOOKUP(A13,'DADOS - PENDANT_KANBAN_PPS'!B:J,9,FALSE)</f>
        <v>#N/A</v>
      </c>
      <c r="K16" s="1261"/>
      <c r="L16" s="1248"/>
      <c r="M16" s="14"/>
    </row>
    <row r="17" spans="3:17" ht="30" customHeight="1" x14ac:dyDescent="0.25">
      <c r="C17" s="1252"/>
      <c r="D17" s="1253"/>
      <c r="E17" s="1253"/>
      <c r="F17" s="1253"/>
      <c r="G17" s="1253"/>
      <c r="H17" s="1253"/>
      <c r="I17" s="1254"/>
      <c r="J17" s="1244" t="s">
        <v>14</v>
      </c>
      <c r="K17" s="1246"/>
      <c r="L17" s="1248"/>
      <c r="M17" s="14"/>
    </row>
    <row r="18" spans="3:17" ht="30" customHeight="1" x14ac:dyDescent="0.25">
      <c r="C18" s="1252"/>
      <c r="D18" s="1253"/>
      <c r="E18" s="1253"/>
      <c r="F18" s="1253"/>
      <c r="G18" s="1253"/>
      <c r="H18" s="1253"/>
      <c r="I18" s="1254"/>
      <c r="J18" s="1015">
        <f>VLOOKUP(A3,'DADOS - PENDANT_KANBAN_PPS'!B:J,4,FALSE)</f>
        <v>200</v>
      </c>
      <c r="K18" s="1016"/>
      <c r="L18" s="1248"/>
      <c r="M18" s="14"/>
      <c r="Q18" t="s">
        <v>158</v>
      </c>
    </row>
    <row r="19" spans="3:17" ht="0.75" customHeight="1" x14ac:dyDescent="0.25">
      <c r="C19" s="1255"/>
      <c r="D19" s="1256"/>
      <c r="E19" s="1256"/>
      <c r="F19" s="1256"/>
      <c r="G19" s="1256"/>
      <c r="H19" s="1256"/>
      <c r="I19" s="1257"/>
      <c r="J19" s="1010" t="e">
        <f>VLOOKUP(A16,'DADOS - PENDANT_KANBAN_PPS'!B:J,9,FALSE)</f>
        <v>#N/A</v>
      </c>
      <c r="K19" s="1011"/>
      <c r="L19" s="1248"/>
      <c r="M19" s="14"/>
    </row>
    <row r="20" spans="3:17" ht="20.25" customHeight="1" x14ac:dyDescent="0.25">
      <c r="C20" s="553"/>
      <c r="D20" s="554"/>
      <c r="E20" s="554"/>
      <c r="F20" s="997" t="s">
        <v>1223</v>
      </c>
      <c r="G20" s="554"/>
      <c r="H20" s="554"/>
      <c r="I20" s="556"/>
      <c r="J20" s="1013"/>
      <c r="K20" s="1014"/>
      <c r="L20" s="1248"/>
      <c r="M20" s="14"/>
    </row>
    <row r="21" spans="3:17" ht="14.25" customHeight="1" x14ac:dyDescent="0.25">
      <c r="C21" s="1262" t="str">
        <f>VLOOKUP(A3,'DADOS - PENDANT_KANBAN_PPS'!B:D,3,FALSE)</f>
        <v>VIDRO DIANT. DIREITO</v>
      </c>
      <c r="D21" s="1263"/>
      <c r="E21" s="1263"/>
      <c r="F21" s="1263"/>
      <c r="G21" s="1263"/>
      <c r="H21" s="1263"/>
      <c r="I21" s="1263"/>
      <c r="J21" s="1263"/>
      <c r="K21" s="1264"/>
      <c r="L21" s="1248"/>
      <c r="M21" s="14"/>
    </row>
    <row r="22" spans="3:17" ht="68.25" customHeight="1" x14ac:dyDescent="0.95">
      <c r="C22" s="1265"/>
      <c r="D22" s="1266"/>
      <c r="E22" s="1266"/>
      <c r="F22" s="1266"/>
      <c r="G22" s="1266"/>
      <c r="H22" s="1266"/>
      <c r="I22" s="1266"/>
      <c r="J22" s="1266"/>
      <c r="K22" s="1267"/>
      <c r="L22" s="1248"/>
      <c r="M22" s="405"/>
    </row>
    <row r="23" spans="3:17" ht="2.25" customHeight="1" x14ac:dyDescent="0.25">
      <c r="C23" s="558"/>
      <c r="D23" s="559"/>
      <c r="E23" s="559"/>
      <c r="F23" s="559"/>
      <c r="G23" s="559"/>
      <c r="H23" s="559"/>
      <c r="I23" s="559"/>
      <c r="J23" s="559"/>
      <c r="K23" s="560"/>
      <c r="L23" s="1248"/>
      <c r="M23" s="14"/>
    </row>
    <row r="24" spans="3:17" x14ac:dyDescent="0.25">
      <c r="E24" s="289"/>
    </row>
  </sheetData>
  <customSheetViews>
    <customSheetView guid="{1DC17905-9A6F-46E3-8753-2EC78BD8CC29}" scale="70" fitToPage="1" printArea="1">
      <selection activeCell="A4" sqref="A4"/>
      <pageMargins left="0.23622047244094488" right="0" top="0.39370078740157483" bottom="0" header="0" footer="0"/>
      <pageSetup orientation="landscape" r:id="rId1"/>
    </customSheetView>
    <customSheetView guid="{56FAE90D-B756-420C-A745-1BB46EE6596E}" fitToPage="1" printArea="1">
      <selection activeCell="A2" sqref="A2"/>
      <pageMargins left="0.23622047244094488" right="0" top="0.39370078740157483" bottom="0" header="0" footer="0"/>
      <pageSetup orientation="landscape" r:id="rId2"/>
    </customSheetView>
    <customSheetView guid="{0AB8525F-7FD2-4535-8C53-8BD8BBCBC81D}" fitToPage="1" printArea="1">
      <selection activeCell="M16" sqref="M16"/>
      <pageMargins left="0.23622047244094488" right="0" top="0.39370078740157483" bottom="0" header="0" footer="0"/>
      <pageSetup orientation="landscape" r:id="rId3"/>
    </customSheetView>
    <customSheetView guid="{CB688749-7316-45D2-9B43-477093B5C62F}" fitToPage="1">
      <selection activeCell="M16" sqref="M16"/>
      <pageMargins left="0.23622047244094488" right="0" top="0.39370078740157483" bottom="0" header="0" footer="0"/>
      <pageSetup orientation="landscape" r:id="rId4"/>
    </customSheetView>
    <customSheetView guid="{5DF6E948-65FF-4EC6-8557-EAA82DAC64C6}" fitToPage="1" printArea="1">
      <selection activeCell="M16" sqref="M16"/>
      <pageMargins left="0.23622047244094488" right="0" top="0.39370078740157483" bottom="0" header="0" footer="0"/>
      <pageSetup orientation="landscape" r:id="rId5"/>
    </customSheetView>
    <customSheetView guid="{2115D812-D19E-483D-A6FB-C64B60D1DA13}" fitToPage="1" printArea="1">
      <selection activeCell="M16" sqref="M16"/>
      <pageMargins left="0.23622047244094488" right="0" top="0.39370078740157483" bottom="0" header="0" footer="0"/>
      <pageSetup orientation="landscape" r:id="rId6"/>
    </customSheetView>
    <customSheetView guid="{CC93102B-E846-4AFC-AD52-6555A44EAB14}" fitToPage="1" printArea="1">
      <selection activeCell="O16" sqref="O16"/>
      <pageMargins left="0.23622047244094488" right="0" top="0.39370078740157483" bottom="0" header="0" footer="0"/>
      <pageSetup orientation="landscape" r:id="rId7"/>
    </customSheetView>
    <customSheetView guid="{38BACA86-6B88-405E-BC8A-E1CDCF90B510}" scale="70" showGridLines="0" fitToPage="1" printArea="1" topLeftCell="A5">
      <selection activeCell="O17" sqref="O17"/>
      <pageMargins left="0.23622047244094488" right="0" top="0.39370078740157483" bottom="0" header="0" footer="0"/>
      <pageSetup orientation="landscape" r:id="rId8"/>
    </customSheetView>
    <customSheetView guid="{94817ED4-8D0D-44FD-B543-FC772A327B79}" scale="90" showGridLines="0" fitToPage="1" printArea="1">
      <selection activeCell="C21" sqref="C21:K22"/>
      <pageMargins left="0.23622047244094488" right="0" top="0.39370078740157483" bottom="0" header="0" footer="0"/>
      <pageSetup orientation="landscape" r:id="rId9"/>
    </customSheetView>
  </customSheetViews>
  <mergeCells count="13">
    <mergeCell ref="C3:I3"/>
    <mergeCell ref="J3:K3"/>
    <mergeCell ref="L3:L12"/>
    <mergeCell ref="C4:I8"/>
    <mergeCell ref="J5:K5"/>
    <mergeCell ref="C10:K12"/>
    <mergeCell ref="C14:I14"/>
    <mergeCell ref="J14:K14"/>
    <mergeCell ref="L14:L23"/>
    <mergeCell ref="C15:I19"/>
    <mergeCell ref="J15:K16"/>
    <mergeCell ref="J17:K17"/>
    <mergeCell ref="C21:K22"/>
  </mergeCells>
  <pageMargins left="0.23622047244094488" right="0" top="0.39370078740157483" bottom="0" header="0" footer="0"/>
  <pageSetup orientation="landscape" r:id="rId1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pageSetUpPr autoPageBreaks="0" fitToPage="1"/>
  </sheetPr>
  <dimension ref="A1:O23"/>
  <sheetViews>
    <sheetView topLeftCell="B1" zoomScaleNormal="100" zoomScaleSheetLayoutView="100" workbookViewId="0">
      <selection activeCell="Q11" sqref="Q11"/>
    </sheetView>
  </sheetViews>
  <sheetFormatPr defaultRowHeight="15" x14ac:dyDescent="0.25"/>
  <cols>
    <col min="1" max="1" width="12.5703125" customWidth="1"/>
    <col min="2" max="2" width="8.42578125" customWidth="1"/>
    <col min="3" max="3" width="6.140625" customWidth="1"/>
    <col min="6" max="6" width="8.140625" customWidth="1"/>
    <col min="8" max="8" width="5.7109375" customWidth="1"/>
    <col min="9" max="9" width="21.7109375" customWidth="1"/>
    <col min="10" max="10" width="19.7109375" customWidth="1"/>
    <col min="11" max="11" width="21.85546875" customWidth="1"/>
    <col min="12" max="12" width="3" customWidth="1"/>
  </cols>
  <sheetData>
    <row r="1" spans="1:15" ht="31.5" x14ac:dyDescent="0.5">
      <c r="A1" s="11" t="s">
        <v>2551</v>
      </c>
      <c r="C1" s="1017" t="s">
        <v>10194</v>
      </c>
      <c r="D1" s="1017"/>
      <c r="E1" s="1017"/>
      <c r="F1" s="1017"/>
      <c r="G1" s="1017"/>
      <c r="H1" s="1017"/>
      <c r="I1" s="1017"/>
      <c r="J1" s="1017"/>
      <c r="K1" s="1017"/>
      <c r="L1" s="1017"/>
      <c r="M1" s="1018"/>
    </row>
    <row r="2" spans="1:15" x14ac:dyDescent="0.25">
      <c r="A2" s="11">
        <v>25</v>
      </c>
      <c r="B2" s="247"/>
    </row>
    <row r="3" spans="1:15" ht="15" customHeight="1" x14ac:dyDescent="0.25">
      <c r="A3" s="545">
        <v>261</v>
      </c>
      <c r="B3" s="401"/>
      <c r="C3" s="1289" t="s">
        <v>13</v>
      </c>
      <c r="D3" s="1290"/>
      <c r="E3" s="1290"/>
      <c r="F3" s="1290"/>
      <c r="G3" s="1290"/>
      <c r="H3" s="1290"/>
      <c r="I3" s="1291"/>
      <c r="J3" s="1289" t="s">
        <v>1224</v>
      </c>
      <c r="K3" s="1291"/>
      <c r="L3" s="1292">
        <f ca="1">NOW()</f>
        <v>43095.891712731478</v>
      </c>
      <c r="M3" s="14"/>
    </row>
    <row r="4" spans="1:15" ht="18.75" customHeight="1" x14ac:dyDescent="0.25">
      <c r="C4" s="1294" t="s">
        <v>1467</v>
      </c>
      <c r="D4" s="1295"/>
      <c r="E4" s="1295"/>
      <c r="F4" s="1295"/>
      <c r="G4" s="1295"/>
      <c r="H4" s="1295"/>
      <c r="I4" s="1296"/>
      <c r="J4" s="1294" t="s">
        <v>1482</v>
      </c>
      <c r="K4" s="1296"/>
      <c r="L4" s="1293"/>
      <c r="M4" s="14"/>
    </row>
    <row r="5" spans="1:15" ht="30" customHeight="1" x14ac:dyDescent="1.1000000000000001">
      <c r="C5" s="1297"/>
      <c r="D5" s="1298"/>
      <c r="E5" s="1298"/>
      <c r="F5" s="1298"/>
      <c r="G5" s="1298"/>
      <c r="H5" s="1298"/>
      <c r="I5" s="1299"/>
      <c r="J5" s="1300" t="str">
        <f>VLOOKUP(A2,'DADOS - PENDANT_KANBAN_PPS'!B:J,9,FALSE)</f>
        <v>CX. PAPEL</v>
      </c>
      <c r="K5" s="1302"/>
      <c r="L5" s="1293"/>
      <c r="M5" s="402"/>
    </row>
    <row r="6" spans="1:15" ht="30" customHeight="1" x14ac:dyDescent="0.25">
      <c r="C6" s="1297"/>
      <c r="D6" s="1298"/>
      <c r="E6" s="1298"/>
      <c r="F6" s="1298"/>
      <c r="G6" s="1298"/>
      <c r="H6" s="1298"/>
      <c r="I6" s="1299"/>
      <c r="J6" s="1289"/>
      <c r="K6" s="1291"/>
      <c r="L6" s="1293"/>
      <c r="M6" s="14"/>
    </row>
    <row r="7" spans="1:15" ht="30" customHeight="1" x14ac:dyDescent="0.25">
      <c r="C7" s="1297"/>
      <c r="D7" s="1298"/>
      <c r="E7" s="1298"/>
      <c r="F7" s="1298"/>
      <c r="G7" s="1298"/>
      <c r="H7" s="1298"/>
      <c r="I7" s="1299"/>
      <c r="J7" s="1303">
        <v>30</v>
      </c>
      <c r="K7" s="1304"/>
      <c r="L7" s="1293"/>
      <c r="M7" s="14"/>
    </row>
    <row r="8" spans="1:15" ht="0.75" customHeight="1" x14ac:dyDescent="0.25">
      <c r="C8" s="1300"/>
      <c r="D8" s="1301"/>
      <c r="E8" s="1301"/>
      <c r="F8" s="1301"/>
      <c r="G8" s="1301"/>
      <c r="H8" s="1301"/>
      <c r="I8" s="1302"/>
      <c r="J8" s="1305"/>
      <c r="K8" s="1306"/>
      <c r="L8" s="1293"/>
      <c r="M8" s="14"/>
    </row>
    <row r="9" spans="1:15" ht="20.25" customHeight="1" x14ac:dyDescent="1.1000000000000001">
      <c r="C9" s="1019"/>
      <c r="D9" s="1020"/>
      <c r="E9" s="1020"/>
      <c r="F9" s="1021" t="s">
        <v>1223</v>
      </c>
      <c r="G9" s="1020"/>
      <c r="H9" s="1020"/>
      <c r="I9" s="1022"/>
      <c r="J9" s="1023"/>
      <c r="K9" s="1020"/>
      <c r="L9" s="1293"/>
      <c r="M9" s="14"/>
      <c r="O9" s="403"/>
    </row>
    <row r="10" spans="1:15" ht="14.25" customHeight="1" x14ac:dyDescent="0.25">
      <c r="C10" s="1307" t="s">
        <v>10239</v>
      </c>
      <c r="D10" s="1308"/>
      <c r="E10" s="1308"/>
      <c r="F10" s="1308"/>
      <c r="G10" s="1308"/>
      <c r="H10" s="1308"/>
      <c r="I10" s="1308"/>
      <c r="J10" s="1308"/>
      <c r="K10" s="1309"/>
      <c r="L10" s="1293"/>
      <c r="M10" s="14"/>
    </row>
    <row r="11" spans="1:15" ht="68.25" customHeight="1" x14ac:dyDescent="0.5">
      <c r="C11" s="1310"/>
      <c r="D11" s="1311"/>
      <c r="E11" s="1311"/>
      <c r="F11" s="1311"/>
      <c r="G11" s="1311"/>
      <c r="H11" s="1311"/>
      <c r="I11" s="1311"/>
      <c r="J11" s="1311"/>
      <c r="K11" s="1312"/>
      <c r="L11" s="1293"/>
      <c r="M11" s="14"/>
      <c r="O11" s="404" t="s">
        <v>158</v>
      </c>
    </row>
    <row r="12" spans="1:15" ht="2.25" customHeight="1" x14ac:dyDescent="0.25">
      <c r="C12" s="1024"/>
      <c r="D12" s="1025"/>
      <c r="E12" s="1025"/>
      <c r="F12" s="1025"/>
      <c r="G12" s="1025"/>
      <c r="H12" s="1025"/>
      <c r="I12" s="1025"/>
      <c r="J12" s="1025"/>
      <c r="K12" s="1026"/>
      <c r="L12" s="1293"/>
      <c r="M12" s="14"/>
    </row>
    <row r="13" spans="1:15" ht="30" customHeight="1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14"/>
    </row>
    <row r="14" spans="1:15" ht="15" customHeight="1" x14ac:dyDescent="0.25">
      <c r="C14" s="1313" t="s">
        <v>13</v>
      </c>
      <c r="D14" s="1314"/>
      <c r="E14" s="1314"/>
      <c r="F14" s="1314"/>
      <c r="G14" s="1314"/>
      <c r="H14" s="1314"/>
      <c r="I14" s="1315"/>
      <c r="J14" s="1313" t="s">
        <v>1224</v>
      </c>
      <c r="K14" s="1315"/>
      <c r="L14" s="1247">
        <f ca="1">NOW()</f>
        <v>43095.891712731478</v>
      </c>
      <c r="M14" s="14"/>
    </row>
    <row r="15" spans="1:15" ht="18.75" customHeight="1" x14ac:dyDescent="0.25">
      <c r="C15" s="1280" t="s">
        <v>1467</v>
      </c>
      <c r="D15" s="1281"/>
      <c r="E15" s="1281"/>
      <c r="F15" s="1281"/>
      <c r="G15" s="1281"/>
      <c r="H15" s="1281"/>
      <c r="I15" s="1282"/>
      <c r="J15" s="1316" t="s">
        <v>1482</v>
      </c>
      <c r="K15" s="1317"/>
      <c r="L15" s="1248"/>
      <c r="M15" s="14"/>
    </row>
    <row r="16" spans="1:15" ht="30" customHeight="1" x14ac:dyDescent="0.25">
      <c r="C16" s="1283"/>
      <c r="D16" s="1284"/>
      <c r="E16" s="1284"/>
      <c r="F16" s="1284"/>
      <c r="G16" s="1284"/>
      <c r="H16" s="1284"/>
      <c r="I16" s="1285"/>
      <c r="J16" s="1318"/>
      <c r="K16" s="1319"/>
      <c r="L16" s="1248"/>
      <c r="M16" s="14"/>
    </row>
    <row r="17" spans="3:13" ht="30" customHeight="1" x14ac:dyDescent="0.25">
      <c r="C17" s="1283"/>
      <c r="D17" s="1284"/>
      <c r="E17" s="1284"/>
      <c r="F17" s="1284"/>
      <c r="G17" s="1284"/>
      <c r="H17" s="1284"/>
      <c r="I17" s="1285"/>
      <c r="J17" s="1313"/>
      <c r="K17" s="1315"/>
      <c r="L17" s="1248"/>
      <c r="M17" s="14"/>
    </row>
    <row r="18" spans="3:13" ht="30" customHeight="1" x14ac:dyDescent="0.25">
      <c r="C18" s="1283"/>
      <c r="D18" s="1284"/>
      <c r="E18" s="1284"/>
      <c r="F18" s="1284"/>
      <c r="G18" s="1284"/>
      <c r="H18" s="1284"/>
      <c r="I18" s="1285"/>
      <c r="J18" s="1278">
        <v>30</v>
      </c>
      <c r="K18" s="1279"/>
      <c r="L18" s="1248"/>
      <c r="M18" s="14"/>
    </row>
    <row r="19" spans="3:13" ht="0.75" customHeight="1" x14ac:dyDescent="0.25">
      <c r="C19" s="1286"/>
      <c r="D19" s="1287"/>
      <c r="E19" s="1287"/>
      <c r="F19" s="1287"/>
      <c r="G19" s="1287"/>
      <c r="H19" s="1287"/>
      <c r="I19" s="1288"/>
      <c r="J19" s="1320"/>
      <c r="K19" s="1321"/>
      <c r="L19" s="1248"/>
      <c r="M19" s="14"/>
    </row>
    <row r="20" spans="3:13" ht="20.25" customHeight="1" x14ac:dyDescent="0.25">
      <c r="C20" s="553"/>
      <c r="D20" s="554"/>
      <c r="E20" s="554"/>
      <c r="F20" s="555" t="s">
        <v>1223</v>
      </c>
      <c r="G20" s="554"/>
      <c r="H20" s="554"/>
      <c r="I20" s="556"/>
      <c r="J20" s="557"/>
      <c r="K20" s="554"/>
      <c r="L20" s="1248"/>
      <c r="M20" s="14"/>
    </row>
    <row r="21" spans="3:13" ht="14.25" customHeight="1" x14ac:dyDescent="0.25">
      <c r="C21" s="1316" t="s">
        <v>10238</v>
      </c>
      <c r="D21" s="1322"/>
      <c r="E21" s="1322"/>
      <c r="F21" s="1322"/>
      <c r="G21" s="1322"/>
      <c r="H21" s="1322"/>
      <c r="I21" s="1322"/>
      <c r="J21" s="1322"/>
      <c r="K21" s="1317"/>
      <c r="L21" s="1248"/>
      <c r="M21" s="14"/>
    </row>
    <row r="22" spans="3:13" ht="68.25" customHeight="1" x14ac:dyDescent="0.95">
      <c r="C22" s="1323"/>
      <c r="D22" s="1324"/>
      <c r="E22" s="1324"/>
      <c r="F22" s="1324"/>
      <c r="G22" s="1324"/>
      <c r="H22" s="1324"/>
      <c r="I22" s="1324"/>
      <c r="J22" s="1324"/>
      <c r="K22" s="1325"/>
      <c r="L22" s="1248"/>
      <c r="M22" s="405"/>
    </row>
    <row r="23" spans="3:13" ht="2.25" customHeight="1" x14ac:dyDescent="0.25">
      <c r="C23" s="558"/>
      <c r="D23" s="559"/>
      <c r="E23" s="559"/>
      <c r="F23" s="559"/>
      <c r="G23" s="559"/>
      <c r="H23" s="559"/>
      <c r="I23" s="559"/>
      <c r="J23" s="559"/>
      <c r="K23" s="560"/>
      <c r="L23" s="1248"/>
      <c r="M23" s="14"/>
    </row>
  </sheetData>
  <customSheetViews>
    <customSheetView guid="{1DC17905-9A6F-46E3-8753-2EC78BD8CC29}" fitToPage="1" printArea="1" topLeftCell="B1">
      <selection activeCell="Q11" sqref="Q11"/>
      <pageMargins left="0.23622047244094488" right="0" top="0.39370078740157483" bottom="0" header="0" footer="0"/>
      <pageSetup orientation="landscape" r:id="rId1"/>
    </customSheetView>
    <customSheetView guid="{56FAE90D-B756-420C-A745-1BB46EE6596E}" fitToPage="1" printArea="1" topLeftCell="B1">
      <selection activeCell="Q11" sqref="Q11"/>
      <pageMargins left="0.23622047244094488" right="0" top="0.39370078740157483" bottom="0" header="0" footer="0"/>
      <pageSetup orientation="landscape" r:id="rId2"/>
    </customSheetView>
    <customSheetView guid="{0AB8525F-7FD2-4535-8C53-8BD8BBCBC81D}" fitToPage="1" printArea="1" topLeftCell="B1">
      <selection activeCell="Q11" sqref="Q11"/>
      <pageMargins left="0.23622047244094488" right="0" top="0.39370078740157483" bottom="0" header="0" footer="0"/>
      <pageSetup orientation="landscape" r:id="rId3"/>
    </customSheetView>
    <customSheetView guid="{CB688749-7316-45D2-9B43-477093B5C62F}" fitToPage="1" topLeftCell="B1">
      <selection activeCell="Q11" sqref="Q11"/>
      <pageMargins left="0.23622047244094488" right="0" top="0.39370078740157483" bottom="0" header="0" footer="0"/>
      <pageSetup orientation="landscape" r:id="rId4"/>
    </customSheetView>
    <customSheetView guid="{5DF6E948-65FF-4EC6-8557-EAA82DAC64C6}" fitToPage="1" printArea="1" topLeftCell="B1">
      <selection activeCell="Q11" sqref="Q11"/>
      <pageMargins left="0.23622047244094488" right="0" top="0.39370078740157483" bottom="0" header="0" footer="0"/>
      <pageSetup orientation="landscape" r:id="rId5"/>
    </customSheetView>
    <customSheetView guid="{2115D812-D19E-483D-A6FB-C64B60D1DA13}" fitToPage="1" printArea="1" topLeftCell="B1">
      <selection activeCell="Q11" sqref="Q11"/>
      <pageMargins left="0.23622047244094488" right="0" top="0.39370078740157483" bottom="0" header="0" footer="0"/>
      <pageSetup orientation="landscape" r:id="rId6"/>
    </customSheetView>
    <customSheetView guid="{CC93102B-E846-4AFC-AD52-6555A44EAB14}" fitToPage="1" printArea="1">
      <selection activeCell="M14" sqref="M14"/>
      <pageMargins left="0.23622047244094488" right="0" top="0.39370078740157483" bottom="0" header="0" footer="0"/>
      <pageSetup orientation="landscape" r:id="rId7"/>
    </customSheetView>
    <customSheetView guid="{38BACA86-6B88-405E-BC8A-E1CDCF90B510}" fitToPage="1" printArea="1" topLeftCell="B10">
      <selection activeCell="C4" sqref="C4:I8"/>
      <pageMargins left="0.23622047244094488" right="0" top="0.39370078740157483" bottom="0" header="0" footer="0"/>
      <pageSetup orientation="landscape" r:id="rId8"/>
    </customSheetView>
    <customSheetView guid="{94817ED4-8D0D-44FD-B543-FC772A327B79}" fitToPage="1" printArea="1">
      <selection activeCell="C21" sqref="C21:K22"/>
      <pageMargins left="0.23622047244094488" right="0" top="0.39370078740157483" bottom="0" header="0" footer="0"/>
      <pageSetup orientation="landscape" r:id="rId9"/>
    </customSheetView>
  </customSheetViews>
  <mergeCells count="16">
    <mergeCell ref="C14:I14"/>
    <mergeCell ref="J14:K14"/>
    <mergeCell ref="L14:L23"/>
    <mergeCell ref="C15:I19"/>
    <mergeCell ref="J15:K16"/>
    <mergeCell ref="J17:K17"/>
    <mergeCell ref="J18:K19"/>
    <mergeCell ref="C21:K22"/>
    <mergeCell ref="C3:I3"/>
    <mergeCell ref="J3:K3"/>
    <mergeCell ref="L3:L12"/>
    <mergeCell ref="C4:I8"/>
    <mergeCell ref="J7:K8"/>
    <mergeCell ref="J4:K5"/>
    <mergeCell ref="J6:K6"/>
    <mergeCell ref="C10:K11"/>
  </mergeCells>
  <pageMargins left="0.23622047244094488" right="0" top="0.39370078740157483" bottom="0" header="0" footer="0"/>
  <pageSetup orientation="landscape" r:id="rId1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"/>
  <sheetViews>
    <sheetView workbookViewId="0">
      <selection activeCell="A22" sqref="A22"/>
    </sheetView>
  </sheetViews>
  <sheetFormatPr defaultRowHeight="15" x14ac:dyDescent="0.25"/>
  <sheetData/>
  <customSheetViews>
    <customSheetView guid="{1DC17905-9A6F-46E3-8753-2EC78BD8CC29}">
      <selection activeCell="A22" sqref="A22"/>
      <pageMargins left="0.511811024" right="0.511811024" top="0.78740157499999996" bottom="0.78740157499999996" header="0.31496062000000002" footer="0.31496062000000002"/>
    </customSheetView>
    <customSheetView guid="{56FAE90D-B756-420C-A745-1BB46EE6596E}">
      <selection activeCell="A22" sqref="A22"/>
      <pageMargins left="0.511811024" right="0.511811024" top="0.78740157499999996" bottom="0.78740157499999996" header="0.31496062000000002" footer="0.31496062000000002"/>
    </customSheetView>
    <customSheetView guid="{0AB8525F-7FD2-4535-8C53-8BD8BBCBC81D}">
      <pageMargins left="0.511811024" right="0.511811024" top="0.78740157499999996" bottom="0.78740157499999996" header="0.31496062000000002" footer="0.31496062000000002"/>
    </customSheetView>
    <customSheetView guid="{CB688749-7316-45D2-9B43-477093B5C62F}">
      <pageMargins left="0.511811024" right="0.511811024" top="0.78740157499999996" bottom="0.78740157499999996" header="0.31496062000000002" footer="0.31496062000000002"/>
    </customSheetView>
    <customSheetView guid="{5DF6E948-65FF-4EC6-8557-EAA82DAC64C6}">
      <pageMargins left="0.511811024" right="0.511811024" top="0.78740157499999996" bottom="0.78740157499999996" header="0.31496062000000002" footer="0.31496062000000002"/>
    </customSheetView>
    <customSheetView guid="{2115D812-D19E-483D-A6FB-C64B60D1DA13}">
      <pageMargins left="0.511811024" right="0.511811024" top="0.78740157499999996" bottom="0.78740157499999996" header="0.31496062000000002" footer="0.31496062000000002"/>
    </customSheetView>
    <customSheetView guid="{CC93102B-E846-4AFC-AD52-6555A44EAB14}" showPageBreaks="1">
      <selection activeCell="A22" sqref="A22"/>
      <pageMargins left="0.511811024" right="0.511811024" top="0.78740157499999996" bottom="0.78740157499999996" header="0.31496062000000002" footer="0.31496062000000002"/>
      <pageSetup orientation="portrait" r:id="rId1"/>
    </customSheetView>
    <customSheetView guid="{38BACA86-6B88-405E-BC8A-E1CDCF90B510}">
      <selection activeCell="A22" sqref="A22"/>
      <pageMargins left="0.511811024" right="0.511811024" top="0.78740157499999996" bottom="0.78740157499999996" header="0.31496062000000002" footer="0.31496062000000002"/>
    </customSheetView>
    <customSheetView guid="{94817ED4-8D0D-44FD-B543-FC772A327B79}">
      <selection activeCell="A22" sqref="A22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pageSetUpPr fitToPage="1"/>
  </sheetPr>
  <dimension ref="A1:V32"/>
  <sheetViews>
    <sheetView showGridLines="0" view="pageBreakPreview" zoomScale="55" zoomScaleNormal="100" workbookViewId="0">
      <selection activeCell="A2" sqref="A2:I8"/>
    </sheetView>
  </sheetViews>
  <sheetFormatPr defaultRowHeight="15" x14ac:dyDescent="0.25"/>
  <cols>
    <col min="1" max="1" width="6.85546875" customWidth="1"/>
    <col min="2" max="2" width="9.7109375" customWidth="1"/>
    <col min="3" max="3" width="8.140625" customWidth="1"/>
    <col min="4" max="4" width="6.140625" customWidth="1"/>
    <col min="5" max="5" width="8.7109375" customWidth="1"/>
    <col min="6" max="6" width="15.85546875" customWidth="1"/>
    <col min="8" max="8" width="13.85546875" customWidth="1"/>
    <col min="9" max="9" width="19.85546875" customWidth="1"/>
    <col min="10" max="10" width="3.42578125" customWidth="1"/>
    <col min="11" max="11" width="14.85546875" customWidth="1"/>
    <col min="12" max="12" width="12.28515625" customWidth="1"/>
    <col min="13" max="13" width="9.85546875" customWidth="1"/>
    <col min="14" max="14" width="4.28515625" customWidth="1"/>
    <col min="15" max="15" width="19" customWidth="1"/>
    <col min="16" max="16" width="4.5703125" customWidth="1"/>
    <col min="17" max="17" width="5.7109375" customWidth="1"/>
    <col min="18" max="18" width="5.85546875" customWidth="1"/>
    <col min="19" max="19" width="7.42578125" customWidth="1"/>
    <col min="20" max="20" width="4" customWidth="1"/>
    <col min="21" max="21" width="5.28515625" customWidth="1"/>
    <col min="22" max="22" width="17" customWidth="1"/>
  </cols>
  <sheetData>
    <row r="1" spans="1:22" ht="0.75" customHeight="1" x14ac:dyDescent="0.25"/>
    <row r="2" spans="1:22" ht="42" customHeight="1" x14ac:dyDescent="0.25">
      <c r="A2" s="1326" t="s">
        <v>10208</v>
      </c>
      <c r="B2" s="1327"/>
      <c r="C2" s="1327"/>
      <c r="D2" s="1327"/>
      <c r="E2" s="1327"/>
      <c r="F2" s="1327"/>
      <c r="G2" s="1327"/>
      <c r="H2" s="1327"/>
      <c r="I2" s="1328"/>
      <c r="K2" s="390" t="s">
        <v>2551</v>
      </c>
      <c r="L2" s="247"/>
    </row>
    <row r="3" spans="1:22" ht="30.75" customHeight="1" x14ac:dyDescent="0.25">
      <c r="A3" s="1329"/>
      <c r="B3" s="1330"/>
      <c r="C3" s="1330"/>
      <c r="D3" s="1330"/>
      <c r="E3" s="1330"/>
      <c r="F3" s="1330"/>
      <c r="G3" s="1330"/>
      <c r="H3" s="1330"/>
      <c r="I3" s="1331"/>
      <c r="K3" s="391">
        <v>15</v>
      </c>
      <c r="L3" s="392"/>
    </row>
    <row r="4" spans="1:22" ht="8.25" customHeight="1" x14ac:dyDescent="0.25">
      <c r="A4" s="1329"/>
      <c r="B4" s="1330"/>
      <c r="C4" s="1330"/>
      <c r="D4" s="1330"/>
      <c r="E4" s="1330"/>
      <c r="F4" s="1330"/>
      <c r="G4" s="1330"/>
      <c r="H4" s="1330"/>
      <c r="I4" s="1331"/>
    </row>
    <row r="5" spans="1:22" ht="30" customHeight="1" x14ac:dyDescent="0.25">
      <c r="A5" s="1329"/>
      <c r="B5" s="1330"/>
      <c r="C5" s="1330"/>
      <c r="D5" s="1330"/>
      <c r="E5" s="1330"/>
      <c r="F5" s="1330"/>
      <c r="G5" s="1330"/>
      <c r="H5" s="1330"/>
      <c r="I5" s="1331"/>
      <c r="N5" s="14"/>
    </row>
    <row r="6" spans="1:22" ht="27.75" customHeight="1" x14ac:dyDescent="0.25">
      <c r="A6" s="1329"/>
      <c r="B6" s="1330"/>
      <c r="C6" s="1330"/>
      <c r="D6" s="1330"/>
      <c r="E6" s="1330"/>
      <c r="F6" s="1330"/>
      <c r="G6" s="1330"/>
      <c r="H6" s="1330"/>
      <c r="I6" s="1331"/>
    </row>
    <row r="7" spans="1:22" ht="18.75" customHeight="1" x14ac:dyDescent="0.25">
      <c r="A7" s="1329"/>
      <c r="B7" s="1330"/>
      <c r="C7" s="1330"/>
      <c r="D7" s="1330"/>
      <c r="E7" s="1330"/>
      <c r="F7" s="1330"/>
      <c r="G7" s="1330"/>
      <c r="H7" s="1330"/>
      <c r="I7" s="1331"/>
      <c r="K7" s="2"/>
      <c r="L7" s="2"/>
      <c r="M7" s="2"/>
      <c r="N7" s="2"/>
      <c r="O7" s="395" t="s">
        <v>2562</v>
      </c>
      <c r="P7" s="2"/>
      <c r="Q7" s="396"/>
      <c r="R7" s="396"/>
      <c r="S7" s="396"/>
      <c r="T7" s="396"/>
      <c r="U7" s="396"/>
      <c r="V7" s="396"/>
    </row>
    <row r="8" spans="1:22" ht="11.25" customHeight="1" x14ac:dyDescent="0.25">
      <c r="A8" s="1332"/>
      <c r="B8" s="1333"/>
      <c r="C8" s="1333"/>
      <c r="D8" s="1333"/>
      <c r="E8" s="1333"/>
      <c r="F8" s="1333"/>
      <c r="G8" s="1333"/>
      <c r="H8" s="1333"/>
      <c r="I8" s="1334"/>
    </row>
    <row r="9" spans="1:22" ht="1.5" customHeight="1" x14ac:dyDescent="1.85">
      <c r="A9" s="1335"/>
      <c r="B9" s="1335"/>
      <c r="C9" s="1335"/>
      <c r="D9" s="1335"/>
      <c r="E9" s="412"/>
      <c r="F9" s="412"/>
      <c r="G9" s="412"/>
      <c r="H9" s="412"/>
      <c r="I9" s="413">
        <v>42095</v>
      </c>
    </row>
    <row r="10" spans="1:22" ht="42" customHeight="1" x14ac:dyDescent="0.25">
      <c r="A10" s="1336" t="s">
        <v>196</v>
      </c>
      <c r="B10" s="1337"/>
      <c r="C10" s="1337"/>
      <c r="D10" s="1337"/>
      <c r="E10" s="1337"/>
      <c r="F10" s="1337"/>
      <c r="G10" s="1337"/>
      <c r="H10" s="1337"/>
      <c r="I10" s="1338"/>
      <c r="K10" s="390" t="s">
        <v>2551</v>
      </c>
    </row>
    <row r="11" spans="1:22" ht="32.25" customHeight="1" x14ac:dyDescent="0.25">
      <c r="A11" s="1339"/>
      <c r="B11" s="1340"/>
      <c r="C11" s="1340"/>
      <c r="D11" s="1340"/>
      <c r="E11" s="1340"/>
      <c r="F11" s="1340"/>
      <c r="G11" s="1340"/>
      <c r="H11" s="1340"/>
      <c r="I11" s="1341"/>
      <c r="K11" s="391">
        <v>20</v>
      </c>
    </row>
    <row r="12" spans="1:22" ht="6" customHeight="1" x14ac:dyDescent="0.25">
      <c r="A12" s="1339"/>
      <c r="B12" s="1340"/>
      <c r="C12" s="1340"/>
      <c r="D12" s="1340"/>
      <c r="E12" s="1340"/>
      <c r="F12" s="1340"/>
      <c r="G12" s="1340"/>
      <c r="H12" s="1340"/>
      <c r="I12" s="1341"/>
      <c r="K12" s="393"/>
    </row>
    <row r="13" spans="1:22" ht="28.5" customHeight="1" x14ac:dyDescent="0.25">
      <c r="A13" s="1339"/>
      <c r="B13" s="1340"/>
      <c r="C13" s="1340"/>
      <c r="D13" s="1340"/>
      <c r="E13" s="1340"/>
      <c r="F13" s="1340"/>
      <c r="G13" s="1340"/>
      <c r="H13" s="1340"/>
      <c r="I13" s="1341"/>
    </row>
    <row r="14" spans="1:22" ht="31.5" customHeight="1" x14ac:dyDescent="0.25">
      <c r="A14" s="1339"/>
      <c r="B14" s="1340"/>
      <c r="C14" s="1340"/>
      <c r="D14" s="1340"/>
      <c r="E14" s="1340"/>
      <c r="F14" s="1340"/>
      <c r="G14" s="1340"/>
      <c r="H14" s="1340"/>
      <c r="I14" s="1341"/>
    </row>
    <row r="15" spans="1:22" ht="18" customHeight="1" x14ac:dyDescent="0.25">
      <c r="A15" s="1339"/>
      <c r="B15" s="1340"/>
      <c r="C15" s="1340"/>
      <c r="D15" s="1340"/>
      <c r="E15" s="1340"/>
      <c r="F15" s="1340"/>
      <c r="G15" s="1340"/>
      <c r="H15" s="1340"/>
      <c r="I15" s="1341"/>
    </row>
    <row r="16" spans="1:22" ht="22.5" customHeight="1" x14ac:dyDescent="0.25">
      <c r="A16" s="1342"/>
      <c r="B16" s="1343"/>
      <c r="C16" s="1343"/>
      <c r="D16" s="1343"/>
      <c r="E16" s="1343"/>
      <c r="F16" s="1343"/>
      <c r="G16" s="1343"/>
      <c r="H16" s="1343"/>
      <c r="I16" s="1344"/>
    </row>
    <row r="17" spans="1:11" ht="1.5" customHeight="1" x14ac:dyDescent="1.85">
      <c r="A17" s="412"/>
      <c r="B17" s="412"/>
      <c r="C17" s="412"/>
      <c r="D17" s="412"/>
      <c r="E17" s="412"/>
      <c r="F17" s="412"/>
      <c r="G17" s="412"/>
      <c r="H17" s="412"/>
      <c r="I17" s="413">
        <v>42096</v>
      </c>
    </row>
    <row r="18" spans="1:11" ht="44.25" customHeight="1" x14ac:dyDescent="0.25">
      <c r="A18" s="1336"/>
      <c r="B18" s="1337"/>
      <c r="C18" s="1337"/>
      <c r="D18" s="1337"/>
      <c r="E18" s="1337"/>
      <c r="F18" s="1337"/>
      <c r="G18" s="1337"/>
      <c r="H18" s="1337"/>
      <c r="I18" s="1338"/>
      <c r="K18" s="390" t="s">
        <v>2551</v>
      </c>
    </row>
    <row r="19" spans="1:11" ht="30" customHeight="1" x14ac:dyDescent="0.25">
      <c r="A19" s="1339"/>
      <c r="B19" s="1340"/>
      <c r="C19" s="1340"/>
      <c r="D19" s="1340"/>
      <c r="E19" s="1340"/>
      <c r="F19" s="1340"/>
      <c r="G19" s="1340"/>
      <c r="H19" s="1340"/>
      <c r="I19" s="1341"/>
      <c r="K19" s="391">
        <v>712</v>
      </c>
    </row>
    <row r="20" spans="1:11" ht="6.75" customHeight="1" x14ac:dyDescent="0.25">
      <c r="A20" s="1339"/>
      <c r="B20" s="1340"/>
      <c r="C20" s="1340"/>
      <c r="D20" s="1340"/>
      <c r="E20" s="1340"/>
      <c r="F20" s="1340"/>
      <c r="G20" s="1340"/>
      <c r="H20" s="1340"/>
      <c r="I20" s="1341"/>
    </row>
    <row r="21" spans="1:11" ht="25.5" customHeight="1" x14ac:dyDescent="0.25">
      <c r="A21" s="1339"/>
      <c r="B21" s="1340"/>
      <c r="C21" s="1340"/>
      <c r="D21" s="1340"/>
      <c r="E21" s="1340"/>
      <c r="F21" s="1340"/>
      <c r="G21" s="1340"/>
      <c r="H21" s="1340"/>
      <c r="I21" s="1341"/>
    </row>
    <row r="22" spans="1:11" ht="32.25" customHeight="1" x14ac:dyDescent="0.25">
      <c r="A22" s="1339"/>
      <c r="B22" s="1340"/>
      <c r="C22" s="1340"/>
      <c r="D22" s="1340"/>
      <c r="E22" s="1340"/>
      <c r="F22" s="1340"/>
      <c r="G22" s="1340"/>
      <c r="H22" s="1340"/>
      <c r="I22" s="1341"/>
    </row>
    <row r="23" spans="1:11" ht="19.5" customHeight="1" x14ac:dyDescent="0.25">
      <c r="A23" s="1339"/>
      <c r="B23" s="1340"/>
      <c r="C23" s="1340"/>
      <c r="D23" s="1340"/>
      <c r="E23" s="1340"/>
      <c r="F23" s="1340"/>
      <c r="G23" s="1340"/>
      <c r="H23" s="1340"/>
      <c r="I23" s="1341"/>
    </row>
    <row r="24" spans="1:11" ht="22.5" customHeight="1" x14ac:dyDescent="0.25">
      <c r="A24" s="1342"/>
      <c r="B24" s="1343"/>
      <c r="C24" s="1343"/>
      <c r="D24" s="1343"/>
      <c r="E24" s="1343"/>
      <c r="F24" s="1343"/>
      <c r="G24" s="1343"/>
      <c r="H24" s="1343"/>
      <c r="I24" s="1344"/>
    </row>
    <row r="25" spans="1:11" ht="2.1" customHeight="1" x14ac:dyDescent="1.85">
      <c r="A25" s="412"/>
      <c r="B25" s="412"/>
      <c r="C25" s="412"/>
      <c r="D25" s="412"/>
      <c r="E25" s="412"/>
      <c r="F25" s="412"/>
      <c r="G25" s="412"/>
      <c r="H25" s="412"/>
      <c r="I25" s="413">
        <v>42097</v>
      </c>
    </row>
    <row r="26" spans="1:11" ht="45" customHeight="1" x14ac:dyDescent="0.25">
      <c r="A26" s="1336"/>
      <c r="B26" s="1337"/>
      <c r="C26" s="1337"/>
      <c r="D26" s="1337"/>
      <c r="E26" s="1337"/>
      <c r="F26" s="1337"/>
      <c r="G26" s="1337"/>
      <c r="H26" s="1337"/>
      <c r="I26" s="1338"/>
      <c r="K26" s="390" t="s">
        <v>2551</v>
      </c>
    </row>
    <row r="27" spans="1:11" ht="30" customHeight="1" x14ac:dyDescent="0.25">
      <c r="A27" s="1339"/>
      <c r="B27" s="1340"/>
      <c r="C27" s="1340"/>
      <c r="D27" s="1340"/>
      <c r="E27" s="1340"/>
      <c r="F27" s="1340"/>
      <c r="G27" s="1340"/>
      <c r="H27" s="1340"/>
      <c r="I27" s="1341"/>
      <c r="K27" s="391">
        <v>712</v>
      </c>
    </row>
    <row r="28" spans="1:11" ht="4.5" customHeight="1" x14ac:dyDescent="0.25">
      <c r="A28" s="1339"/>
      <c r="B28" s="1340"/>
      <c r="C28" s="1340"/>
      <c r="D28" s="1340"/>
      <c r="E28" s="1340"/>
      <c r="F28" s="1340"/>
      <c r="G28" s="1340"/>
      <c r="H28" s="1340"/>
      <c r="I28" s="1341"/>
    </row>
    <row r="29" spans="1:11" ht="28.5" customHeight="1" x14ac:dyDescent="0.25">
      <c r="A29" s="1339"/>
      <c r="B29" s="1340"/>
      <c r="C29" s="1340"/>
      <c r="D29" s="1340"/>
      <c r="E29" s="1340"/>
      <c r="F29" s="1340"/>
      <c r="G29" s="1340"/>
      <c r="H29" s="1340"/>
      <c r="I29" s="1341"/>
    </row>
    <row r="30" spans="1:11" ht="28.5" customHeight="1" x14ac:dyDescent="0.25">
      <c r="A30" s="1339"/>
      <c r="B30" s="1340"/>
      <c r="C30" s="1340"/>
      <c r="D30" s="1340"/>
      <c r="E30" s="1340"/>
      <c r="F30" s="1340"/>
      <c r="G30" s="1340"/>
      <c r="H30" s="1340"/>
      <c r="I30" s="1341"/>
    </row>
    <row r="31" spans="1:11" ht="18.75" customHeight="1" x14ac:dyDescent="0.25">
      <c r="A31" s="1339"/>
      <c r="B31" s="1340"/>
      <c r="C31" s="1340"/>
      <c r="D31" s="1340"/>
      <c r="E31" s="1340"/>
      <c r="F31" s="1340"/>
      <c r="G31" s="1340"/>
      <c r="H31" s="1340"/>
      <c r="I31" s="1341"/>
      <c r="K31" s="400"/>
    </row>
    <row r="32" spans="1:11" ht="22.5" customHeight="1" x14ac:dyDescent="0.25">
      <c r="A32" s="1342"/>
      <c r="B32" s="1343"/>
      <c r="C32" s="1343"/>
      <c r="D32" s="1343"/>
      <c r="E32" s="1343"/>
      <c r="F32" s="1343"/>
      <c r="G32" s="1343"/>
      <c r="H32" s="1343"/>
      <c r="I32" s="1344"/>
    </row>
  </sheetData>
  <protectedRanges>
    <protectedRange sqref="I8 I16 K3 K11 K27 K19 I24 I32" name="Intervalo1" securityDescriptor="O:WDG:WDD:(A;;CC;;;S-1-5-21-1957994488-963894560-725345543-170696)"/>
  </protectedRanges>
  <customSheetViews>
    <customSheetView guid="{1DC17905-9A6F-46E3-8753-2EC78BD8CC29}" scale="55" showPageBreaks="1" showGridLines="0" fitToPage="1" printArea="1" view="pageBreakPreview">
      <selection activeCell="A2" sqref="A2:I8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1"/>
    </customSheetView>
    <customSheetView guid="{56FAE90D-B756-420C-A745-1BB46EE6596E}" scale="55" showPageBreaks="1" showGridLines="0" fitToPage="1" printArea="1" view="pageBreakPreview">
      <selection activeCell="A2" sqref="A2:I8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2"/>
    </customSheetView>
    <customSheetView guid="{0AB8525F-7FD2-4535-8C53-8BD8BBCBC81D}" scale="55" showPageBreaks="1" showGridLines="0" fitToPage="1" printArea="1" view="pageBreakPreview">
      <selection activeCell="A2" sqref="A2:I8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3"/>
    </customSheetView>
    <customSheetView guid="{CB688749-7316-45D2-9B43-477093B5C62F}" scale="55" showPageBreaks="1" showGridLines="0" fitToPage="1" printArea="1" view="pageBreakPreview">
      <selection activeCell="A2" sqref="A2:I8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4"/>
    </customSheetView>
    <customSheetView guid="{5DF6E948-65FF-4EC6-8557-EAA82DAC64C6}" scale="55" showPageBreaks="1" showGridLines="0" fitToPage="1" printArea="1" view="pageBreakPreview">
      <selection activeCell="A2" sqref="A2:I8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5"/>
    </customSheetView>
    <customSheetView guid="{2115D812-D19E-483D-A6FB-C64B60D1DA13}" scale="55" showPageBreaks="1" showGridLines="0" fitToPage="1" printArea="1" view="pageBreakPreview">
      <selection activeCell="A2" sqref="A2:I8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6"/>
    </customSheetView>
    <customSheetView guid="{CC93102B-E846-4AFC-AD52-6555A44EAB14}" scale="55" showPageBreaks="1" showGridLines="0" fitToPage="1" printArea="1" view="pageBreakPreview">
      <selection activeCell="A18" sqref="A18:I24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7"/>
    </customSheetView>
    <customSheetView guid="{38BACA86-6B88-405E-BC8A-E1CDCF90B510}" scale="55" showPageBreaks="1" showGridLines="0" fitToPage="1" printArea="1" view="pageBreakPreview">
      <selection activeCell="A2" sqref="A2:I8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8"/>
    </customSheetView>
    <customSheetView guid="{94817ED4-8D0D-44FD-B543-FC772A327B79}" scale="55" showPageBreaks="1" showGridLines="0" fitToPage="1" printArea="1" view="pageBreakPreview">
      <selection activeCell="A2" sqref="A2:I8"/>
      <pageMargins left="0.51181102362204722" right="0.51181102362204722" top="0.59055118110236227" bottom="0.59055118110236227" header="0.31496062992125984" footer="0.31496062992125984"/>
      <printOptions gridLines="1"/>
      <pageSetup scale="96" orientation="portrait" r:id="rId9"/>
    </customSheetView>
  </customSheetViews>
  <mergeCells count="5">
    <mergeCell ref="A2:I8"/>
    <mergeCell ref="A9:D9"/>
    <mergeCell ref="A10:I16"/>
    <mergeCell ref="A18:I24"/>
    <mergeCell ref="A26:I32"/>
  </mergeCells>
  <printOptions gridLines="1"/>
  <pageMargins left="0.51181102362204722" right="0.51181102362204722" top="0.59055118110236227" bottom="0.59055118110236227" header="0.31496062992125984" footer="0.31496062992125984"/>
  <pageSetup scale="96" orientation="portrait" r:id="rId10"/>
  <drawing r:id="rId1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E3:P303"/>
  <sheetViews>
    <sheetView zoomScaleNormal="100" workbookViewId="0">
      <selection activeCell="M34" sqref="M34"/>
    </sheetView>
  </sheetViews>
  <sheetFormatPr defaultRowHeight="15" x14ac:dyDescent="0.25"/>
  <cols>
    <col min="1" max="4" width="9.140625" style="2"/>
    <col min="5" max="5" width="14.5703125" style="2" customWidth="1"/>
    <col min="6" max="7" width="9.140625" style="2"/>
    <col min="8" max="8" width="11.85546875" style="2" customWidth="1"/>
    <col min="9" max="9" width="21" style="2" customWidth="1"/>
    <col min="10" max="10" width="12.28515625" style="2" bestFit="1" customWidth="1"/>
    <col min="11" max="14" width="9.140625" style="2"/>
    <col min="15" max="15" width="16.85546875" style="2" customWidth="1"/>
    <col min="16" max="16" width="13.42578125" style="2" customWidth="1"/>
    <col min="17" max="16384" width="9.140625" style="2"/>
  </cols>
  <sheetData>
    <row r="3" spans="5:16" s="538" customFormat="1" ht="60" x14ac:dyDescent="0.25">
      <c r="E3" s="538" t="s">
        <v>9825</v>
      </c>
      <c r="H3" s="540" t="s">
        <v>9817</v>
      </c>
      <c r="I3" s="538" t="s">
        <v>9801</v>
      </c>
      <c r="J3" s="538" t="s">
        <v>1224</v>
      </c>
      <c r="O3" s="539" t="s">
        <v>9792</v>
      </c>
      <c r="P3" s="538" t="s">
        <v>9818</v>
      </c>
    </row>
    <row r="4" spans="5:16" x14ac:dyDescent="0.25">
      <c r="E4" s="2" t="s">
        <v>9826</v>
      </c>
      <c r="H4" s="2">
        <v>1</v>
      </c>
      <c r="I4" s="2" t="s">
        <v>9802</v>
      </c>
      <c r="J4" s="2" t="s">
        <v>9793</v>
      </c>
      <c r="O4" s="2" t="s">
        <v>78</v>
      </c>
      <c r="P4" s="2" t="s">
        <v>9819</v>
      </c>
    </row>
    <row r="5" spans="5:16" x14ac:dyDescent="0.25">
      <c r="E5" s="2" t="s">
        <v>9827</v>
      </c>
      <c r="H5" s="2">
        <v>2</v>
      </c>
      <c r="I5" s="2" t="s">
        <v>9803</v>
      </c>
      <c r="J5" s="2" t="s">
        <v>9794</v>
      </c>
      <c r="O5" s="2" t="s">
        <v>9789</v>
      </c>
      <c r="P5" s="2" t="s">
        <v>9820</v>
      </c>
    </row>
    <row r="6" spans="5:16" x14ac:dyDescent="0.25">
      <c r="E6" s="2" t="s">
        <v>9828</v>
      </c>
      <c r="H6" s="2">
        <v>3</v>
      </c>
      <c r="I6" s="2" t="s">
        <v>9804</v>
      </c>
      <c r="J6" s="2" t="s">
        <v>9795</v>
      </c>
      <c r="O6" s="2" t="s">
        <v>147</v>
      </c>
      <c r="P6" s="2" t="s">
        <v>9824</v>
      </c>
    </row>
    <row r="7" spans="5:16" x14ac:dyDescent="0.25">
      <c r="E7" s="2" t="s">
        <v>9829</v>
      </c>
      <c r="H7" s="2">
        <v>4</v>
      </c>
      <c r="I7" s="2" t="s">
        <v>9805</v>
      </c>
      <c r="J7" s="2" t="s">
        <v>9796</v>
      </c>
      <c r="P7" s="2" t="s">
        <v>9821</v>
      </c>
    </row>
    <row r="8" spans="5:16" x14ac:dyDescent="0.25">
      <c r="E8" s="2" t="s">
        <v>9830</v>
      </c>
      <c r="H8" s="2">
        <v>5</v>
      </c>
      <c r="I8" s="2" t="s">
        <v>2283</v>
      </c>
      <c r="J8" s="2" t="s">
        <v>9797</v>
      </c>
      <c r="P8" s="2" t="s">
        <v>9823</v>
      </c>
    </row>
    <row r="9" spans="5:16" x14ac:dyDescent="0.25">
      <c r="E9" s="2" t="s">
        <v>9831</v>
      </c>
      <c r="H9" s="2">
        <v>6</v>
      </c>
      <c r="I9" s="2" t="s">
        <v>9806</v>
      </c>
      <c r="J9" s="2" t="s">
        <v>9798</v>
      </c>
      <c r="P9" s="2" t="s">
        <v>9822</v>
      </c>
    </row>
    <row r="10" spans="5:16" x14ac:dyDescent="0.25">
      <c r="E10" s="2" t="s">
        <v>9832</v>
      </c>
      <c r="H10" s="2">
        <v>7</v>
      </c>
      <c r="I10" s="2" t="s">
        <v>97</v>
      </c>
      <c r="J10" s="2" t="s">
        <v>1482</v>
      </c>
    </row>
    <row r="11" spans="5:16" x14ac:dyDescent="0.25">
      <c r="E11" s="2" t="s">
        <v>9833</v>
      </c>
      <c r="H11" s="2">
        <v>8</v>
      </c>
      <c r="I11" s="2" t="s">
        <v>84</v>
      </c>
      <c r="J11" s="2" t="s">
        <v>2531</v>
      </c>
    </row>
    <row r="12" spans="5:16" x14ac:dyDescent="0.25">
      <c r="E12" s="2" t="s">
        <v>9834</v>
      </c>
      <c r="H12" s="2">
        <v>9</v>
      </c>
      <c r="I12" s="2" t="s">
        <v>2429</v>
      </c>
      <c r="J12" s="2" t="s">
        <v>1225</v>
      </c>
    </row>
    <row r="13" spans="5:16" x14ac:dyDescent="0.25">
      <c r="E13" s="2" t="s">
        <v>9939</v>
      </c>
      <c r="H13" s="2">
        <v>10</v>
      </c>
      <c r="I13" s="2" t="s">
        <v>9807</v>
      </c>
      <c r="J13" s="2" t="s">
        <v>1660</v>
      </c>
    </row>
    <row r="14" spans="5:16" x14ac:dyDescent="0.25">
      <c r="E14" s="2" t="s">
        <v>9940</v>
      </c>
      <c r="H14" s="2">
        <v>11</v>
      </c>
      <c r="I14" s="2" t="s">
        <v>1575</v>
      </c>
      <c r="J14" s="2" t="s">
        <v>9816</v>
      </c>
    </row>
    <row r="15" spans="5:16" x14ac:dyDescent="0.25">
      <c r="E15" s="2" t="s">
        <v>9941</v>
      </c>
      <c r="H15" s="2">
        <v>12</v>
      </c>
      <c r="I15" s="2" t="s">
        <v>2484</v>
      </c>
      <c r="J15" s="2" t="s">
        <v>10049</v>
      </c>
    </row>
    <row r="16" spans="5:16" x14ac:dyDescent="0.25">
      <c r="E16" s="2" t="s">
        <v>9942</v>
      </c>
      <c r="H16" s="2">
        <v>13</v>
      </c>
      <c r="I16" s="2" t="s">
        <v>9808</v>
      </c>
      <c r="J16" s="2" t="s">
        <v>10098</v>
      </c>
    </row>
    <row r="17" spans="5:10" x14ac:dyDescent="0.25">
      <c r="E17" s="2" t="s">
        <v>9943</v>
      </c>
      <c r="H17" s="2">
        <v>14</v>
      </c>
      <c r="I17" s="2" t="s">
        <v>9809</v>
      </c>
      <c r="J17" s="2" t="s">
        <v>10133</v>
      </c>
    </row>
    <row r="18" spans="5:10" x14ac:dyDescent="0.25">
      <c r="E18" s="2" t="s">
        <v>9944</v>
      </c>
      <c r="H18" s="2">
        <v>15</v>
      </c>
      <c r="I18" s="2" t="s">
        <v>2542</v>
      </c>
    </row>
    <row r="19" spans="5:10" x14ac:dyDescent="0.25">
      <c r="E19" s="2" t="s">
        <v>9945</v>
      </c>
      <c r="H19" s="2">
        <v>16</v>
      </c>
      <c r="I19" s="2" t="s">
        <v>9810</v>
      </c>
    </row>
    <row r="20" spans="5:10" x14ac:dyDescent="0.25">
      <c r="E20" s="2" t="s">
        <v>9946</v>
      </c>
      <c r="H20" s="2">
        <v>17</v>
      </c>
      <c r="I20" s="2" t="s">
        <v>1689</v>
      </c>
    </row>
    <row r="21" spans="5:10" x14ac:dyDescent="0.25">
      <c r="E21" s="2" t="s">
        <v>9947</v>
      </c>
      <c r="H21" s="2">
        <v>18</v>
      </c>
      <c r="I21" s="2" t="s">
        <v>9811</v>
      </c>
    </row>
    <row r="22" spans="5:10" x14ac:dyDescent="0.25">
      <c r="E22" s="2" t="s">
        <v>9948</v>
      </c>
      <c r="H22" s="2">
        <v>19</v>
      </c>
      <c r="I22" s="2" t="s">
        <v>2199</v>
      </c>
    </row>
    <row r="23" spans="5:10" x14ac:dyDescent="0.25">
      <c r="E23" s="2" t="s">
        <v>9949</v>
      </c>
      <c r="H23" s="2">
        <v>20</v>
      </c>
      <c r="I23" s="2" t="s">
        <v>9812</v>
      </c>
    </row>
    <row r="24" spans="5:10" x14ac:dyDescent="0.25">
      <c r="E24" s="2" t="s">
        <v>9950</v>
      </c>
      <c r="H24" s="2">
        <v>21</v>
      </c>
      <c r="I24" s="2" t="s">
        <v>9813</v>
      </c>
    </row>
    <row r="25" spans="5:10" x14ac:dyDescent="0.25">
      <c r="E25" s="2" t="s">
        <v>9951</v>
      </c>
      <c r="H25" s="2">
        <v>22</v>
      </c>
      <c r="I25" s="2" t="s">
        <v>9814</v>
      </c>
    </row>
    <row r="26" spans="5:10" x14ac:dyDescent="0.25">
      <c r="E26" s="2" t="s">
        <v>9952</v>
      </c>
      <c r="H26" s="2">
        <v>23</v>
      </c>
      <c r="I26" s="2" t="s">
        <v>1466</v>
      </c>
    </row>
    <row r="27" spans="5:10" x14ac:dyDescent="0.25">
      <c r="E27" s="2" t="s">
        <v>9953</v>
      </c>
      <c r="H27" s="2">
        <v>24</v>
      </c>
      <c r="I27" s="2" t="s">
        <v>146</v>
      </c>
    </row>
    <row r="28" spans="5:10" x14ac:dyDescent="0.25">
      <c r="E28" s="2" t="s">
        <v>9954</v>
      </c>
      <c r="H28" s="2">
        <v>25</v>
      </c>
      <c r="I28" s="2" t="s">
        <v>315</v>
      </c>
    </row>
    <row r="29" spans="5:10" x14ac:dyDescent="0.25">
      <c r="E29" s="2" t="s">
        <v>9955</v>
      </c>
      <c r="H29" s="2">
        <v>26</v>
      </c>
      <c r="I29" s="2" t="s">
        <v>9815</v>
      </c>
    </row>
    <row r="30" spans="5:10" x14ac:dyDescent="0.25">
      <c r="E30" s="2" t="s">
        <v>9956</v>
      </c>
      <c r="H30" s="2">
        <v>27</v>
      </c>
      <c r="I30" s="2" t="s">
        <v>1789</v>
      </c>
    </row>
    <row r="31" spans="5:10" x14ac:dyDescent="0.25">
      <c r="E31" s="2" t="s">
        <v>9957</v>
      </c>
      <c r="H31" s="2">
        <v>28</v>
      </c>
      <c r="I31" s="2" t="s">
        <v>10134</v>
      </c>
    </row>
    <row r="32" spans="5:10" x14ac:dyDescent="0.25">
      <c r="E32" s="2" t="s">
        <v>9958</v>
      </c>
      <c r="H32" s="2">
        <v>29</v>
      </c>
    </row>
    <row r="33" spans="5:8" x14ac:dyDescent="0.25">
      <c r="E33" s="2" t="s">
        <v>9959</v>
      </c>
      <c r="H33" s="2">
        <v>30</v>
      </c>
    </row>
    <row r="34" spans="5:8" x14ac:dyDescent="0.25">
      <c r="E34" s="2" t="s">
        <v>9960</v>
      </c>
      <c r="H34" s="2">
        <v>47</v>
      </c>
    </row>
    <row r="35" spans="5:8" x14ac:dyDescent="0.25">
      <c r="E35" s="2" t="s">
        <v>9961</v>
      </c>
    </row>
    <row r="36" spans="5:8" x14ac:dyDescent="0.25">
      <c r="E36" s="2" t="s">
        <v>9962</v>
      </c>
    </row>
    <row r="37" spans="5:8" x14ac:dyDescent="0.25">
      <c r="E37" s="2" t="s">
        <v>9963</v>
      </c>
    </row>
    <row r="38" spans="5:8" x14ac:dyDescent="0.25">
      <c r="E38" s="2" t="s">
        <v>9964</v>
      </c>
    </row>
    <row r="39" spans="5:8" x14ac:dyDescent="0.25">
      <c r="E39" s="2" t="s">
        <v>9965</v>
      </c>
    </row>
    <row r="40" spans="5:8" x14ac:dyDescent="0.25">
      <c r="E40" s="2" t="s">
        <v>9966</v>
      </c>
    </row>
    <row r="41" spans="5:8" x14ac:dyDescent="0.25">
      <c r="E41" s="2" t="s">
        <v>9967</v>
      </c>
    </row>
    <row r="42" spans="5:8" x14ac:dyDescent="0.25">
      <c r="E42" s="2" t="s">
        <v>9968</v>
      </c>
    </row>
    <row r="43" spans="5:8" x14ac:dyDescent="0.25">
      <c r="E43" s="2" t="s">
        <v>9969</v>
      </c>
    </row>
    <row r="44" spans="5:8" x14ac:dyDescent="0.25">
      <c r="E44" s="2" t="s">
        <v>9970</v>
      </c>
    </row>
    <row r="45" spans="5:8" x14ac:dyDescent="0.25">
      <c r="E45" s="2" t="s">
        <v>9971</v>
      </c>
    </row>
    <row r="46" spans="5:8" x14ac:dyDescent="0.25">
      <c r="E46" s="2" t="s">
        <v>9972</v>
      </c>
    </row>
    <row r="47" spans="5:8" x14ac:dyDescent="0.25">
      <c r="E47" s="2" t="s">
        <v>9973</v>
      </c>
    </row>
    <row r="48" spans="5:8" x14ac:dyDescent="0.25">
      <c r="E48" s="2" t="s">
        <v>9974</v>
      </c>
    </row>
    <row r="49" spans="5:5" x14ac:dyDescent="0.25">
      <c r="E49" s="2" t="s">
        <v>9975</v>
      </c>
    </row>
    <row r="50" spans="5:5" x14ac:dyDescent="0.25">
      <c r="E50" s="2" t="s">
        <v>9976</v>
      </c>
    </row>
    <row r="51" spans="5:5" x14ac:dyDescent="0.25">
      <c r="E51" s="2" t="s">
        <v>9977</v>
      </c>
    </row>
    <row r="52" spans="5:5" x14ac:dyDescent="0.25">
      <c r="E52" s="2" t="s">
        <v>9978</v>
      </c>
    </row>
    <row r="53" spans="5:5" x14ac:dyDescent="0.25">
      <c r="E53" s="2" t="s">
        <v>9979</v>
      </c>
    </row>
    <row r="54" spans="5:5" x14ac:dyDescent="0.25">
      <c r="E54" s="2" t="s">
        <v>9980</v>
      </c>
    </row>
    <row r="55" spans="5:5" x14ac:dyDescent="0.25">
      <c r="E55" s="2" t="s">
        <v>9981</v>
      </c>
    </row>
    <row r="56" spans="5:5" x14ac:dyDescent="0.25">
      <c r="E56" s="2" t="s">
        <v>9982</v>
      </c>
    </row>
    <row r="57" spans="5:5" x14ac:dyDescent="0.25">
      <c r="E57" s="2" t="s">
        <v>9983</v>
      </c>
    </row>
    <row r="58" spans="5:5" x14ac:dyDescent="0.25">
      <c r="E58" s="2" t="s">
        <v>9984</v>
      </c>
    </row>
    <row r="59" spans="5:5" x14ac:dyDescent="0.25">
      <c r="E59" s="2" t="s">
        <v>9985</v>
      </c>
    </row>
    <row r="60" spans="5:5" x14ac:dyDescent="0.25">
      <c r="E60" s="2" t="s">
        <v>9986</v>
      </c>
    </row>
    <row r="61" spans="5:5" x14ac:dyDescent="0.25">
      <c r="E61" s="2" t="s">
        <v>9987</v>
      </c>
    </row>
    <row r="62" spans="5:5" x14ac:dyDescent="0.25">
      <c r="E62" s="2" t="s">
        <v>9988</v>
      </c>
    </row>
    <row r="63" spans="5:5" x14ac:dyDescent="0.25">
      <c r="E63" s="2" t="s">
        <v>9989</v>
      </c>
    </row>
    <row r="64" spans="5:5" x14ac:dyDescent="0.25">
      <c r="E64" s="2" t="s">
        <v>9835</v>
      </c>
    </row>
    <row r="65" spans="5:5" x14ac:dyDescent="0.25">
      <c r="E65" s="2" t="s">
        <v>9836</v>
      </c>
    </row>
    <row r="66" spans="5:5" x14ac:dyDescent="0.25">
      <c r="E66" s="2" t="s">
        <v>9837</v>
      </c>
    </row>
    <row r="67" spans="5:5" x14ac:dyDescent="0.25">
      <c r="E67" s="2" t="s">
        <v>9838</v>
      </c>
    </row>
    <row r="68" spans="5:5" x14ac:dyDescent="0.25">
      <c r="E68" s="2" t="s">
        <v>9839</v>
      </c>
    </row>
    <row r="69" spans="5:5" x14ac:dyDescent="0.25">
      <c r="E69" s="2" t="s">
        <v>9840</v>
      </c>
    </row>
    <row r="70" spans="5:5" x14ac:dyDescent="0.25">
      <c r="E70" s="2" t="s">
        <v>9841</v>
      </c>
    </row>
    <row r="71" spans="5:5" x14ac:dyDescent="0.25">
      <c r="E71" s="2" t="s">
        <v>9842</v>
      </c>
    </row>
    <row r="72" spans="5:5" x14ac:dyDescent="0.25">
      <c r="E72" s="2" t="s">
        <v>9843</v>
      </c>
    </row>
    <row r="73" spans="5:5" x14ac:dyDescent="0.25">
      <c r="E73" s="2" t="s">
        <v>9990</v>
      </c>
    </row>
    <row r="74" spans="5:5" x14ac:dyDescent="0.25">
      <c r="E74" s="2" t="s">
        <v>9991</v>
      </c>
    </row>
    <row r="75" spans="5:5" x14ac:dyDescent="0.25">
      <c r="E75" s="2" t="s">
        <v>9992</v>
      </c>
    </row>
    <row r="76" spans="5:5" x14ac:dyDescent="0.25">
      <c r="E76" s="2" t="s">
        <v>9993</v>
      </c>
    </row>
    <row r="77" spans="5:5" x14ac:dyDescent="0.25">
      <c r="E77" s="2" t="s">
        <v>9994</v>
      </c>
    </row>
    <row r="78" spans="5:5" x14ac:dyDescent="0.25">
      <c r="E78" s="2" t="s">
        <v>9995</v>
      </c>
    </row>
    <row r="79" spans="5:5" x14ac:dyDescent="0.25">
      <c r="E79" s="2" t="s">
        <v>9996</v>
      </c>
    </row>
    <row r="80" spans="5:5" x14ac:dyDescent="0.25">
      <c r="E80" s="2" t="s">
        <v>9997</v>
      </c>
    </row>
    <row r="81" spans="5:5" x14ac:dyDescent="0.25">
      <c r="E81" s="2" t="s">
        <v>9998</v>
      </c>
    </row>
    <row r="82" spans="5:5" x14ac:dyDescent="0.25">
      <c r="E82" s="2" t="s">
        <v>9999</v>
      </c>
    </row>
    <row r="83" spans="5:5" x14ac:dyDescent="0.25">
      <c r="E83" s="2" t="s">
        <v>10000</v>
      </c>
    </row>
    <row r="84" spans="5:5" x14ac:dyDescent="0.25">
      <c r="E84" s="2" t="s">
        <v>10001</v>
      </c>
    </row>
    <row r="85" spans="5:5" x14ac:dyDescent="0.25">
      <c r="E85" s="2" t="s">
        <v>10002</v>
      </c>
    </row>
    <row r="86" spans="5:5" x14ac:dyDescent="0.25">
      <c r="E86" s="2" t="s">
        <v>10003</v>
      </c>
    </row>
    <row r="87" spans="5:5" x14ac:dyDescent="0.25">
      <c r="E87" s="2" t="s">
        <v>10004</v>
      </c>
    </row>
    <row r="88" spans="5:5" x14ac:dyDescent="0.25">
      <c r="E88" s="2" t="s">
        <v>10005</v>
      </c>
    </row>
    <row r="89" spans="5:5" x14ac:dyDescent="0.25">
      <c r="E89" s="2" t="s">
        <v>10006</v>
      </c>
    </row>
    <row r="90" spans="5:5" x14ac:dyDescent="0.25">
      <c r="E90" s="2" t="s">
        <v>10007</v>
      </c>
    </row>
    <row r="91" spans="5:5" x14ac:dyDescent="0.25">
      <c r="E91" s="2" t="s">
        <v>10008</v>
      </c>
    </row>
    <row r="92" spans="5:5" x14ac:dyDescent="0.25">
      <c r="E92" s="2" t="s">
        <v>10009</v>
      </c>
    </row>
    <row r="93" spans="5:5" x14ac:dyDescent="0.25">
      <c r="E93" s="2" t="s">
        <v>10010</v>
      </c>
    </row>
    <row r="94" spans="5:5" x14ac:dyDescent="0.25">
      <c r="E94" s="2" t="s">
        <v>10011</v>
      </c>
    </row>
    <row r="95" spans="5:5" x14ac:dyDescent="0.25">
      <c r="E95" s="2" t="s">
        <v>10012</v>
      </c>
    </row>
    <row r="96" spans="5:5" x14ac:dyDescent="0.25">
      <c r="E96" s="2" t="s">
        <v>10013</v>
      </c>
    </row>
    <row r="97" spans="5:5" x14ac:dyDescent="0.25">
      <c r="E97" s="2" t="s">
        <v>10014</v>
      </c>
    </row>
    <row r="98" spans="5:5" x14ac:dyDescent="0.25">
      <c r="E98" s="2" t="s">
        <v>10015</v>
      </c>
    </row>
    <row r="99" spans="5:5" x14ac:dyDescent="0.25">
      <c r="E99" s="2" t="s">
        <v>10016</v>
      </c>
    </row>
    <row r="100" spans="5:5" x14ac:dyDescent="0.25">
      <c r="E100" s="2" t="s">
        <v>10017</v>
      </c>
    </row>
    <row r="101" spans="5:5" x14ac:dyDescent="0.25">
      <c r="E101" s="2" t="s">
        <v>10018</v>
      </c>
    </row>
    <row r="102" spans="5:5" x14ac:dyDescent="0.25">
      <c r="E102" s="2" t="s">
        <v>10019</v>
      </c>
    </row>
    <row r="103" spans="5:5" x14ac:dyDescent="0.25">
      <c r="E103" s="2" t="s">
        <v>10020</v>
      </c>
    </row>
    <row r="104" spans="5:5" x14ac:dyDescent="0.25">
      <c r="E104" s="2" t="s">
        <v>10021</v>
      </c>
    </row>
    <row r="105" spans="5:5" x14ac:dyDescent="0.25">
      <c r="E105" s="2" t="s">
        <v>10022</v>
      </c>
    </row>
    <row r="106" spans="5:5" x14ac:dyDescent="0.25">
      <c r="E106" s="2" t="s">
        <v>10023</v>
      </c>
    </row>
    <row r="107" spans="5:5" x14ac:dyDescent="0.25">
      <c r="E107" s="2" t="s">
        <v>10024</v>
      </c>
    </row>
    <row r="108" spans="5:5" x14ac:dyDescent="0.25">
      <c r="E108" s="2" t="s">
        <v>10025</v>
      </c>
    </row>
    <row r="109" spans="5:5" x14ac:dyDescent="0.25">
      <c r="E109" s="2" t="s">
        <v>10026</v>
      </c>
    </row>
    <row r="110" spans="5:5" x14ac:dyDescent="0.25">
      <c r="E110" s="2" t="s">
        <v>10027</v>
      </c>
    </row>
    <row r="111" spans="5:5" x14ac:dyDescent="0.25">
      <c r="E111" s="2" t="s">
        <v>10028</v>
      </c>
    </row>
    <row r="112" spans="5:5" x14ac:dyDescent="0.25">
      <c r="E112" s="2" t="s">
        <v>10029</v>
      </c>
    </row>
    <row r="113" spans="5:5" x14ac:dyDescent="0.25">
      <c r="E113" s="2" t="s">
        <v>10030</v>
      </c>
    </row>
    <row r="114" spans="5:5" x14ac:dyDescent="0.25">
      <c r="E114" s="2" t="s">
        <v>10031</v>
      </c>
    </row>
    <row r="115" spans="5:5" x14ac:dyDescent="0.25">
      <c r="E115" s="2" t="s">
        <v>10032</v>
      </c>
    </row>
    <row r="116" spans="5:5" x14ac:dyDescent="0.25">
      <c r="E116" s="2" t="s">
        <v>10033</v>
      </c>
    </row>
    <row r="117" spans="5:5" x14ac:dyDescent="0.25">
      <c r="E117" s="2" t="s">
        <v>10034</v>
      </c>
    </row>
    <row r="118" spans="5:5" x14ac:dyDescent="0.25">
      <c r="E118" s="2" t="s">
        <v>10035</v>
      </c>
    </row>
    <row r="119" spans="5:5" x14ac:dyDescent="0.25">
      <c r="E119" s="2" t="s">
        <v>10036</v>
      </c>
    </row>
    <row r="120" spans="5:5" x14ac:dyDescent="0.25">
      <c r="E120" s="2" t="s">
        <v>10037</v>
      </c>
    </row>
    <row r="121" spans="5:5" x14ac:dyDescent="0.25">
      <c r="E121" s="2" t="s">
        <v>10038</v>
      </c>
    </row>
    <row r="122" spans="5:5" x14ac:dyDescent="0.25">
      <c r="E122" s="2" t="s">
        <v>10039</v>
      </c>
    </row>
    <row r="123" spans="5:5" x14ac:dyDescent="0.25">
      <c r="E123" s="2" t="s">
        <v>10040</v>
      </c>
    </row>
    <row r="124" spans="5:5" x14ac:dyDescent="0.25">
      <c r="E124" s="2" t="s">
        <v>1640</v>
      </c>
    </row>
    <row r="125" spans="5:5" x14ac:dyDescent="0.25">
      <c r="E125" s="2" t="s">
        <v>1394</v>
      </c>
    </row>
    <row r="126" spans="5:5" x14ac:dyDescent="0.25">
      <c r="E126" s="2" t="s">
        <v>1395</v>
      </c>
    </row>
    <row r="127" spans="5:5" x14ac:dyDescent="0.25">
      <c r="E127" s="2" t="s">
        <v>1396</v>
      </c>
    </row>
    <row r="128" spans="5:5" x14ac:dyDescent="0.25">
      <c r="E128" s="2" t="s">
        <v>1397</v>
      </c>
    </row>
    <row r="129" spans="5:5" x14ac:dyDescent="0.25">
      <c r="E129" s="2" t="s">
        <v>9844</v>
      </c>
    </row>
    <row r="130" spans="5:5" x14ac:dyDescent="0.25">
      <c r="E130" s="2" t="s">
        <v>9845</v>
      </c>
    </row>
    <row r="131" spans="5:5" x14ac:dyDescent="0.25">
      <c r="E131" s="2" t="s">
        <v>1398</v>
      </c>
    </row>
    <row r="132" spans="5:5" x14ac:dyDescent="0.25">
      <c r="E132" s="2" t="s">
        <v>1399</v>
      </c>
    </row>
    <row r="133" spans="5:5" x14ac:dyDescent="0.25">
      <c r="E133" s="2" t="s">
        <v>1400</v>
      </c>
    </row>
    <row r="134" spans="5:5" x14ac:dyDescent="0.25">
      <c r="E134" s="2" t="s">
        <v>9846</v>
      </c>
    </row>
    <row r="135" spans="5:5" x14ac:dyDescent="0.25">
      <c r="E135" s="2" t="s">
        <v>1401</v>
      </c>
    </row>
    <row r="136" spans="5:5" x14ac:dyDescent="0.25">
      <c r="E136" s="2" t="s">
        <v>1402</v>
      </c>
    </row>
    <row r="137" spans="5:5" x14ac:dyDescent="0.25">
      <c r="E137" s="2" t="s">
        <v>1403</v>
      </c>
    </row>
    <row r="138" spans="5:5" x14ac:dyDescent="0.25">
      <c r="E138" s="2" t="s">
        <v>1778</v>
      </c>
    </row>
    <row r="139" spans="5:5" x14ac:dyDescent="0.25">
      <c r="E139" s="2" t="s">
        <v>1404</v>
      </c>
    </row>
    <row r="140" spans="5:5" x14ac:dyDescent="0.25">
      <c r="E140" s="2" t="s">
        <v>1891</v>
      </c>
    </row>
    <row r="141" spans="5:5" x14ac:dyDescent="0.25">
      <c r="E141" s="2" t="s">
        <v>1405</v>
      </c>
    </row>
    <row r="142" spans="5:5" x14ac:dyDescent="0.25">
      <c r="E142" s="2" t="s">
        <v>1406</v>
      </c>
    </row>
    <row r="143" spans="5:5" x14ac:dyDescent="0.25">
      <c r="E143" s="2" t="s">
        <v>2312</v>
      </c>
    </row>
    <row r="144" spans="5:5" x14ac:dyDescent="0.25">
      <c r="E144" s="2" t="s">
        <v>1867</v>
      </c>
    </row>
    <row r="145" spans="5:5" x14ac:dyDescent="0.25">
      <c r="E145" s="2" t="s">
        <v>1407</v>
      </c>
    </row>
    <row r="146" spans="5:5" x14ac:dyDescent="0.25">
      <c r="E146" s="2" t="s">
        <v>1408</v>
      </c>
    </row>
    <row r="147" spans="5:5" x14ac:dyDescent="0.25">
      <c r="E147" s="2" t="s">
        <v>1409</v>
      </c>
    </row>
    <row r="148" spans="5:5" x14ac:dyDescent="0.25">
      <c r="E148" s="2" t="s">
        <v>9847</v>
      </c>
    </row>
    <row r="149" spans="5:5" x14ac:dyDescent="0.25">
      <c r="E149" s="2" t="s">
        <v>1964</v>
      </c>
    </row>
    <row r="150" spans="5:5" x14ac:dyDescent="0.25">
      <c r="E150" s="2" t="s">
        <v>2442</v>
      </c>
    </row>
    <row r="151" spans="5:5" x14ac:dyDescent="0.25">
      <c r="E151" s="2" t="s">
        <v>9848</v>
      </c>
    </row>
    <row r="152" spans="5:5" x14ac:dyDescent="0.25">
      <c r="E152" s="2" t="s">
        <v>9849</v>
      </c>
    </row>
    <row r="153" spans="5:5" x14ac:dyDescent="0.25">
      <c r="E153" s="2" t="s">
        <v>9850</v>
      </c>
    </row>
    <row r="154" spans="5:5" x14ac:dyDescent="0.25">
      <c r="E154" s="2" t="s">
        <v>9851</v>
      </c>
    </row>
    <row r="155" spans="5:5" x14ac:dyDescent="0.25">
      <c r="E155" s="2" t="s">
        <v>9852</v>
      </c>
    </row>
    <row r="156" spans="5:5" x14ac:dyDescent="0.25">
      <c r="E156" s="2" t="s">
        <v>1388</v>
      </c>
    </row>
    <row r="157" spans="5:5" x14ac:dyDescent="0.25">
      <c r="E157" s="2" t="s">
        <v>1389</v>
      </c>
    </row>
    <row r="158" spans="5:5" x14ac:dyDescent="0.25">
      <c r="E158" s="2" t="s">
        <v>1390</v>
      </c>
    </row>
    <row r="159" spans="5:5" x14ac:dyDescent="0.25">
      <c r="E159" s="2" t="s">
        <v>9853</v>
      </c>
    </row>
    <row r="160" spans="5:5" x14ac:dyDescent="0.25">
      <c r="E160" s="2" t="s">
        <v>9854</v>
      </c>
    </row>
    <row r="161" spans="5:5" x14ac:dyDescent="0.25">
      <c r="E161" s="2" t="s">
        <v>1391</v>
      </c>
    </row>
    <row r="162" spans="5:5" x14ac:dyDescent="0.25">
      <c r="E162" s="2" t="s">
        <v>1392</v>
      </c>
    </row>
    <row r="163" spans="5:5" x14ac:dyDescent="0.25">
      <c r="E163" s="2" t="s">
        <v>9855</v>
      </c>
    </row>
    <row r="164" spans="5:5" x14ac:dyDescent="0.25">
      <c r="E164" s="2" t="s">
        <v>1393</v>
      </c>
    </row>
    <row r="165" spans="5:5" x14ac:dyDescent="0.25">
      <c r="E165" s="2" t="s">
        <v>9856</v>
      </c>
    </row>
    <row r="166" spans="5:5" x14ac:dyDescent="0.25">
      <c r="E166" s="2" t="s">
        <v>1361</v>
      </c>
    </row>
    <row r="167" spans="5:5" x14ac:dyDescent="0.25">
      <c r="E167" s="2" t="s">
        <v>1960</v>
      </c>
    </row>
    <row r="168" spans="5:5" x14ac:dyDescent="0.25">
      <c r="E168" s="2" t="s">
        <v>9857</v>
      </c>
    </row>
    <row r="169" spans="5:5" x14ac:dyDescent="0.25">
      <c r="E169" s="2" t="s">
        <v>9858</v>
      </c>
    </row>
    <row r="170" spans="5:5" x14ac:dyDescent="0.25">
      <c r="E170" s="2" t="s">
        <v>9859</v>
      </c>
    </row>
    <row r="171" spans="5:5" x14ac:dyDescent="0.25">
      <c r="E171" s="2" t="s">
        <v>9860</v>
      </c>
    </row>
    <row r="172" spans="5:5" x14ac:dyDescent="0.25">
      <c r="E172" s="2" t="s">
        <v>9861</v>
      </c>
    </row>
    <row r="173" spans="5:5" x14ac:dyDescent="0.25">
      <c r="E173" s="2" t="s">
        <v>1427</v>
      </c>
    </row>
    <row r="174" spans="5:5" x14ac:dyDescent="0.25">
      <c r="E174" s="2" t="s">
        <v>9862</v>
      </c>
    </row>
    <row r="175" spans="5:5" x14ac:dyDescent="0.25">
      <c r="E175" s="2" t="s">
        <v>1410</v>
      </c>
    </row>
    <row r="176" spans="5:5" x14ac:dyDescent="0.25">
      <c r="E176" s="2" t="s">
        <v>1411</v>
      </c>
    </row>
    <row r="177" spans="5:5" x14ac:dyDescent="0.25">
      <c r="E177" s="2" t="s">
        <v>1775</v>
      </c>
    </row>
    <row r="178" spans="5:5" x14ac:dyDescent="0.25">
      <c r="E178" s="2" t="s">
        <v>9863</v>
      </c>
    </row>
    <row r="179" spans="5:5" x14ac:dyDescent="0.25">
      <c r="E179" s="2" t="s">
        <v>9864</v>
      </c>
    </row>
    <row r="180" spans="5:5" x14ac:dyDescent="0.25">
      <c r="E180" s="2" t="s">
        <v>2296</v>
      </c>
    </row>
    <row r="181" spans="5:5" x14ac:dyDescent="0.25">
      <c r="E181" s="2" t="s">
        <v>9865</v>
      </c>
    </row>
    <row r="182" spans="5:5" x14ac:dyDescent="0.25">
      <c r="E182" s="2" t="s">
        <v>9866</v>
      </c>
    </row>
    <row r="183" spans="5:5" x14ac:dyDescent="0.25">
      <c r="E183" s="2" t="s">
        <v>9867</v>
      </c>
    </row>
    <row r="184" spans="5:5" x14ac:dyDescent="0.25">
      <c r="E184" s="2" t="s">
        <v>1418</v>
      </c>
    </row>
    <row r="185" spans="5:5" x14ac:dyDescent="0.25">
      <c r="E185" s="2" t="s">
        <v>1429</v>
      </c>
    </row>
    <row r="186" spans="5:5" x14ac:dyDescent="0.25">
      <c r="E186" s="2" t="s">
        <v>1430</v>
      </c>
    </row>
    <row r="187" spans="5:5" x14ac:dyDescent="0.25">
      <c r="E187" s="2" t="s">
        <v>9868</v>
      </c>
    </row>
    <row r="188" spans="5:5" x14ac:dyDescent="0.25">
      <c r="E188" s="2" t="s">
        <v>1431</v>
      </c>
    </row>
    <row r="189" spans="5:5" x14ac:dyDescent="0.25">
      <c r="E189" s="2" t="s">
        <v>9869</v>
      </c>
    </row>
    <row r="190" spans="5:5" x14ac:dyDescent="0.25">
      <c r="E190" s="2" t="s">
        <v>1420</v>
      </c>
    </row>
    <row r="191" spans="5:5" x14ac:dyDescent="0.25">
      <c r="E191" s="2" t="s">
        <v>9870</v>
      </c>
    </row>
    <row r="192" spans="5:5" x14ac:dyDescent="0.25">
      <c r="E192" s="2" t="s">
        <v>9871</v>
      </c>
    </row>
    <row r="193" spans="5:5" x14ac:dyDescent="0.25">
      <c r="E193" s="2" t="s">
        <v>9872</v>
      </c>
    </row>
    <row r="194" spans="5:5" x14ac:dyDescent="0.25">
      <c r="E194" s="2" t="s">
        <v>1421</v>
      </c>
    </row>
    <row r="195" spans="5:5" x14ac:dyDescent="0.25">
      <c r="E195" s="2" t="s">
        <v>1424</v>
      </c>
    </row>
    <row r="196" spans="5:5" x14ac:dyDescent="0.25">
      <c r="E196" s="2" t="s">
        <v>9873</v>
      </c>
    </row>
    <row r="197" spans="5:5" x14ac:dyDescent="0.25">
      <c r="E197" s="2" t="s">
        <v>9874</v>
      </c>
    </row>
    <row r="198" spans="5:5" x14ac:dyDescent="0.25">
      <c r="E198" s="2" t="s">
        <v>9875</v>
      </c>
    </row>
    <row r="199" spans="5:5" x14ac:dyDescent="0.25">
      <c r="E199" s="2" t="s">
        <v>9876</v>
      </c>
    </row>
    <row r="200" spans="5:5" x14ac:dyDescent="0.25">
      <c r="E200" s="2" t="s">
        <v>9877</v>
      </c>
    </row>
    <row r="201" spans="5:5" x14ac:dyDescent="0.25">
      <c r="E201" s="2" t="s">
        <v>1432</v>
      </c>
    </row>
    <row r="202" spans="5:5" x14ac:dyDescent="0.25">
      <c r="E202" s="2" t="s">
        <v>1433</v>
      </c>
    </row>
    <row r="203" spans="5:5" x14ac:dyDescent="0.25">
      <c r="E203" s="2" t="s">
        <v>1434</v>
      </c>
    </row>
    <row r="204" spans="5:5" x14ac:dyDescent="0.25">
      <c r="E204" s="2" t="s">
        <v>9878</v>
      </c>
    </row>
    <row r="205" spans="5:5" x14ac:dyDescent="0.25">
      <c r="E205" s="2" t="s">
        <v>9879</v>
      </c>
    </row>
    <row r="206" spans="5:5" x14ac:dyDescent="0.25">
      <c r="E206" s="2" t="s">
        <v>9880</v>
      </c>
    </row>
    <row r="207" spans="5:5" x14ac:dyDescent="0.25">
      <c r="E207" s="2" t="s">
        <v>9881</v>
      </c>
    </row>
    <row r="208" spans="5:5" x14ac:dyDescent="0.25">
      <c r="E208" s="2" t="s">
        <v>9882</v>
      </c>
    </row>
    <row r="209" spans="5:5" x14ac:dyDescent="0.25">
      <c r="E209" s="2" t="s">
        <v>9883</v>
      </c>
    </row>
    <row r="210" spans="5:5" x14ac:dyDescent="0.25">
      <c r="E210" s="2" t="s">
        <v>9884</v>
      </c>
    </row>
    <row r="211" spans="5:5" x14ac:dyDescent="0.25">
      <c r="E211" s="2" t="s">
        <v>9885</v>
      </c>
    </row>
    <row r="212" spans="5:5" x14ac:dyDescent="0.25">
      <c r="E212" s="2" t="s">
        <v>9886</v>
      </c>
    </row>
    <row r="213" spans="5:5" x14ac:dyDescent="0.25">
      <c r="E213" s="2" t="s">
        <v>9887</v>
      </c>
    </row>
    <row r="214" spans="5:5" x14ac:dyDescent="0.25">
      <c r="E214" s="2" t="s">
        <v>9888</v>
      </c>
    </row>
    <row r="215" spans="5:5" x14ac:dyDescent="0.25">
      <c r="E215" s="2" t="s">
        <v>9889</v>
      </c>
    </row>
    <row r="216" spans="5:5" x14ac:dyDescent="0.25">
      <c r="E216" s="2" t="s">
        <v>1419</v>
      </c>
    </row>
    <row r="217" spans="5:5" x14ac:dyDescent="0.25">
      <c r="E217" s="2" t="s">
        <v>1435</v>
      </c>
    </row>
    <row r="218" spans="5:5" x14ac:dyDescent="0.25">
      <c r="E218" s="2" t="s">
        <v>9890</v>
      </c>
    </row>
    <row r="219" spans="5:5" x14ac:dyDescent="0.25">
      <c r="E219" s="2" t="s">
        <v>9891</v>
      </c>
    </row>
    <row r="220" spans="5:5" x14ac:dyDescent="0.25">
      <c r="E220" s="2" t="s">
        <v>9892</v>
      </c>
    </row>
    <row r="221" spans="5:5" x14ac:dyDescent="0.25">
      <c r="E221" s="2" t="s">
        <v>1436</v>
      </c>
    </row>
    <row r="222" spans="5:5" x14ac:dyDescent="0.25">
      <c r="E222" s="2" t="s">
        <v>9893</v>
      </c>
    </row>
    <row r="223" spans="5:5" x14ac:dyDescent="0.25">
      <c r="E223" s="2" t="s">
        <v>1437</v>
      </c>
    </row>
    <row r="224" spans="5:5" x14ac:dyDescent="0.25">
      <c r="E224" s="2" t="s">
        <v>1816</v>
      </c>
    </row>
    <row r="225" spans="5:5" x14ac:dyDescent="0.25">
      <c r="E225" s="2" t="s">
        <v>1425</v>
      </c>
    </row>
    <row r="226" spans="5:5" x14ac:dyDescent="0.25">
      <c r="E226" s="2" t="s">
        <v>9894</v>
      </c>
    </row>
    <row r="227" spans="5:5" x14ac:dyDescent="0.25">
      <c r="E227" s="2" t="s">
        <v>9895</v>
      </c>
    </row>
    <row r="228" spans="5:5" x14ac:dyDescent="0.25">
      <c r="E228" s="2" t="s">
        <v>1422</v>
      </c>
    </row>
    <row r="229" spans="5:5" x14ac:dyDescent="0.25">
      <c r="E229" s="2" t="s">
        <v>9896</v>
      </c>
    </row>
    <row r="230" spans="5:5" x14ac:dyDescent="0.25">
      <c r="E230" s="2" t="s">
        <v>9897</v>
      </c>
    </row>
    <row r="231" spans="5:5" x14ac:dyDescent="0.25">
      <c r="E231" s="2" t="s">
        <v>1438</v>
      </c>
    </row>
    <row r="232" spans="5:5" x14ac:dyDescent="0.25">
      <c r="E232" s="2" t="s">
        <v>9898</v>
      </c>
    </row>
    <row r="233" spans="5:5" x14ac:dyDescent="0.25">
      <c r="E233" s="2" t="s">
        <v>1439</v>
      </c>
    </row>
    <row r="234" spans="5:5" x14ac:dyDescent="0.25">
      <c r="E234" s="2" t="s">
        <v>9899</v>
      </c>
    </row>
    <row r="235" spans="5:5" x14ac:dyDescent="0.25">
      <c r="E235" s="2" t="s">
        <v>9900</v>
      </c>
    </row>
    <row r="236" spans="5:5" x14ac:dyDescent="0.25">
      <c r="E236" s="2" t="s">
        <v>9901</v>
      </c>
    </row>
    <row r="237" spans="5:5" x14ac:dyDescent="0.25">
      <c r="E237" s="2" t="s">
        <v>9902</v>
      </c>
    </row>
    <row r="238" spans="5:5" x14ac:dyDescent="0.25">
      <c r="E238" s="2" t="s">
        <v>9903</v>
      </c>
    </row>
    <row r="239" spans="5:5" x14ac:dyDescent="0.25">
      <c r="E239" s="2" t="s">
        <v>9904</v>
      </c>
    </row>
    <row r="240" spans="5:5" x14ac:dyDescent="0.25">
      <c r="E240" s="2" t="s">
        <v>9905</v>
      </c>
    </row>
    <row r="241" spans="5:5" x14ac:dyDescent="0.25">
      <c r="E241" s="2" t="s">
        <v>9906</v>
      </c>
    </row>
    <row r="242" spans="5:5" x14ac:dyDescent="0.25">
      <c r="E242" s="2" t="s">
        <v>9907</v>
      </c>
    </row>
    <row r="243" spans="5:5" x14ac:dyDescent="0.25">
      <c r="E243" s="2" t="s">
        <v>9908</v>
      </c>
    </row>
    <row r="244" spans="5:5" x14ac:dyDescent="0.25">
      <c r="E244" s="2" t="s">
        <v>1440</v>
      </c>
    </row>
    <row r="245" spans="5:5" x14ac:dyDescent="0.25">
      <c r="E245" s="2" t="s">
        <v>1423</v>
      </c>
    </row>
    <row r="246" spans="5:5" x14ac:dyDescent="0.25">
      <c r="E246" s="2" t="s">
        <v>9909</v>
      </c>
    </row>
    <row r="247" spans="5:5" x14ac:dyDescent="0.25">
      <c r="E247" s="2" t="s">
        <v>1441</v>
      </c>
    </row>
    <row r="248" spans="5:5" x14ac:dyDescent="0.25">
      <c r="E248" s="2" t="s">
        <v>9910</v>
      </c>
    </row>
    <row r="249" spans="5:5" x14ac:dyDescent="0.25">
      <c r="E249" s="2" t="s">
        <v>9911</v>
      </c>
    </row>
    <row r="250" spans="5:5" x14ac:dyDescent="0.25">
      <c r="E250" s="2" t="s">
        <v>9912</v>
      </c>
    </row>
    <row r="251" spans="5:5" x14ac:dyDescent="0.25">
      <c r="E251" s="2" t="s">
        <v>1442</v>
      </c>
    </row>
    <row r="252" spans="5:5" x14ac:dyDescent="0.25">
      <c r="E252" s="2" t="s">
        <v>1443</v>
      </c>
    </row>
    <row r="253" spans="5:5" x14ac:dyDescent="0.25">
      <c r="E253" s="2" t="s">
        <v>9913</v>
      </c>
    </row>
    <row r="254" spans="5:5" x14ac:dyDescent="0.25">
      <c r="E254" s="2" t="s">
        <v>9914</v>
      </c>
    </row>
    <row r="255" spans="5:5" x14ac:dyDescent="0.25">
      <c r="E255" s="2" t="s">
        <v>9915</v>
      </c>
    </row>
    <row r="256" spans="5:5" x14ac:dyDescent="0.25">
      <c r="E256" s="2" t="s">
        <v>1445</v>
      </c>
    </row>
    <row r="257" spans="5:5" x14ac:dyDescent="0.25">
      <c r="E257" s="2" t="s">
        <v>1809</v>
      </c>
    </row>
    <row r="258" spans="5:5" x14ac:dyDescent="0.25">
      <c r="E258" s="2" t="s">
        <v>9916</v>
      </c>
    </row>
    <row r="259" spans="5:5" x14ac:dyDescent="0.25">
      <c r="E259" s="2" t="s">
        <v>1428</v>
      </c>
    </row>
    <row r="260" spans="5:5" x14ac:dyDescent="0.25">
      <c r="E260" s="2" t="s">
        <v>1312</v>
      </c>
    </row>
    <row r="261" spans="5:5" x14ac:dyDescent="0.25">
      <c r="E261" s="2" t="s">
        <v>1746</v>
      </c>
    </row>
    <row r="262" spans="5:5" x14ac:dyDescent="0.25">
      <c r="E262" s="2" t="s">
        <v>9917</v>
      </c>
    </row>
    <row r="263" spans="5:5" x14ac:dyDescent="0.25">
      <c r="E263" s="2" t="s">
        <v>9918</v>
      </c>
    </row>
    <row r="264" spans="5:5" x14ac:dyDescent="0.25">
      <c r="E264" s="2" t="s">
        <v>1315</v>
      </c>
    </row>
    <row r="265" spans="5:5" x14ac:dyDescent="0.25">
      <c r="E265" s="2" t="s">
        <v>9919</v>
      </c>
    </row>
    <row r="266" spans="5:5" x14ac:dyDescent="0.25">
      <c r="E266" s="2" t="s">
        <v>9920</v>
      </c>
    </row>
    <row r="267" spans="5:5" x14ac:dyDescent="0.25">
      <c r="E267" s="2" t="s">
        <v>9921</v>
      </c>
    </row>
    <row r="268" spans="5:5" x14ac:dyDescent="0.25">
      <c r="E268" s="2" t="s">
        <v>1313</v>
      </c>
    </row>
    <row r="269" spans="5:5" x14ac:dyDescent="0.25">
      <c r="E269" s="2" t="s">
        <v>1958</v>
      </c>
    </row>
    <row r="270" spans="5:5" x14ac:dyDescent="0.25">
      <c r="E270" s="2" t="s">
        <v>1314</v>
      </c>
    </row>
    <row r="271" spans="5:5" x14ac:dyDescent="0.25">
      <c r="E271" s="2" t="s">
        <v>9922</v>
      </c>
    </row>
    <row r="272" spans="5:5" x14ac:dyDescent="0.25">
      <c r="E272" s="2" t="s">
        <v>9923</v>
      </c>
    </row>
    <row r="273" spans="5:5" x14ac:dyDescent="0.25">
      <c r="E273" s="2" t="s">
        <v>9924</v>
      </c>
    </row>
    <row r="274" spans="5:5" x14ac:dyDescent="0.25">
      <c r="E274" s="2" t="s">
        <v>731</v>
      </c>
    </row>
    <row r="275" spans="5:5" x14ac:dyDescent="0.25">
      <c r="E275" s="2" t="s">
        <v>9925</v>
      </c>
    </row>
    <row r="276" spans="5:5" x14ac:dyDescent="0.25">
      <c r="E276" s="2" t="s">
        <v>9926</v>
      </c>
    </row>
    <row r="277" spans="5:5" x14ac:dyDescent="0.25">
      <c r="E277" s="2" t="s">
        <v>9927</v>
      </c>
    </row>
    <row r="278" spans="5:5" x14ac:dyDescent="0.25">
      <c r="E278" s="2" t="s">
        <v>9928</v>
      </c>
    </row>
    <row r="279" spans="5:5" x14ac:dyDescent="0.25">
      <c r="E279" s="2" t="s">
        <v>9929</v>
      </c>
    </row>
    <row r="280" spans="5:5" x14ac:dyDescent="0.25">
      <c r="E280" s="2" t="s">
        <v>9930</v>
      </c>
    </row>
    <row r="281" spans="5:5" x14ac:dyDescent="0.25">
      <c r="E281" s="2" t="s">
        <v>1302</v>
      </c>
    </row>
    <row r="282" spans="5:5" x14ac:dyDescent="0.25">
      <c r="E282" s="2" t="s">
        <v>9931</v>
      </c>
    </row>
    <row r="283" spans="5:5" x14ac:dyDescent="0.25">
      <c r="E283" s="2" t="s">
        <v>9932</v>
      </c>
    </row>
    <row r="284" spans="5:5" x14ac:dyDescent="0.25">
      <c r="E284" s="2" t="s">
        <v>9933</v>
      </c>
    </row>
    <row r="285" spans="5:5" x14ac:dyDescent="0.25">
      <c r="E285" s="2" t="s">
        <v>9934</v>
      </c>
    </row>
    <row r="286" spans="5:5" x14ac:dyDescent="0.25">
      <c r="E286" s="2" t="s">
        <v>9935</v>
      </c>
    </row>
    <row r="287" spans="5:5" x14ac:dyDescent="0.25">
      <c r="E287" s="2" t="s">
        <v>9936</v>
      </c>
    </row>
    <row r="288" spans="5:5" x14ac:dyDescent="0.25">
      <c r="E288" s="2" t="s">
        <v>619</v>
      </c>
    </row>
    <row r="289" spans="5:5" x14ac:dyDescent="0.25">
      <c r="E289" s="2" t="s">
        <v>616</v>
      </c>
    </row>
    <row r="290" spans="5:5" x14ac:dyDescent="0.25">
      <c r="E290" s="2" t="s">
        <v>1298</v>
      </c>
    </row>
    <row r="291" spans="5:5" x14ac:dyDescent="0.25">
      <c r="E291" s="2" t="s">
        <v>9937</v>
      </c>
    </row>
    <row r="292" spans="5:5" x14ac:dyDescent="0.25">
      <c r="E292" s="2" t="s">
        <v>1188</v>
      </c>
    </row>
    <row r="293" spans="5:5" x14ac:dyDescent="0.25">
      <c r="E293" s="2" t="s">
        <v>1190</v>
      </c>
    </row>
    <row r="294" spans="5:5" x14ac:dyDescent="0.25">
      <c r="E294" s="2" t="s">
        <v>1263</v>
      </c>
    </row>
    <row r="295" spans="5:5" x14ac:dyDescent="0.25">
      <c r="E295" s="2" t="s">
        <v>9938</v>
      </c>
    </row>
    <row r="296" spans="5:5" x14ac:dyDescent="0.25">
      <c r="E296" s="2" t="s">
        <v>10055</v>
      </c>
    </row>
    <row r="297" spans="5:5" x14ac:dyDescent="0.25">
      <c r="E297" s="2" t="s">
        <v>1387</v>
      </c>
    </row>
    <row r="298" spans="5:5" x14ac:dyDescent="0.25">
      <c r="E298" s="2" t="s">
        <v>1386</v>
      </c>
    </row>
    <row r="299" spans="5:5" x14ac:dyDescent="0.25">
      <c r="E299" s="2" t="s">
        <v>1412</v>
      </c>
    </row>
    <row r="300" spans="5:5" x14ac:dyDescent="0.25">
      <c r="E300" s="2" t="s">
        <v>10060</v>
      </c>
    </row>
    <row r="301" spans="5:5" x14ac:dyDescent="0.25">
      <c r="E301" s="2" t="s">
        <v>1186</v>
      </c>
    </row>
    <row r="302" spans="5:5" x14ac:dyDescent="0.25">
      <c r="E302" s="2" t="s">
        <v>315</v>
      </c>
    </row>
    <row r="303" spans="5:5" x14ac:dyDescent="0.25">
      <c r="E303" s="2" t="s">
        <v>10178</v>
      </c>
    </row>
  </sheetData>
  <customSheetViews>
    <customSheetView guid="{1DC17905-9A6F-46E3-8753-2EC78BD8CC29}">
      <selection activeCell="K28" sqref="K28"/>
      <pageMargins left="0.511811024" right="0.511811024" top="0.78740157499999996" bottom="0.78740157499999996" header="0.31496062000000002" footer="0.31496062000000002"/>
      <pageSetup orientation="portrait" r:id="rId1"/>
    </customSheetView>
    <customSheetView guid="{56FAE90D-B756-420C-A745-1BB46EE6596E}" topLeftCell="A16">
      <selection activeCell="I31" sqref="I31"/>
      <pageMargins left="0.511811024" right="0.511811024" top="0.78740157499999996" bottom="0.78740157499999996" header="0.31496062000000002" footer="0.31496062000000002"/>
      <pageSetup orientation="portrait" r:id="rId2"/>
    </customSheetView>
    <customSheetView guid="{0AB8525F-7FD2-4535-8C53-8BD8BBCBC81D}">
      <selection activeCell="M24" sqref="M24"/>
      <pageMargins left="0.511811024" right="0.511811024" top="0.78740157499999996" bottom="0.78740157499999996" header="0.31496062000000002" footer="0.31496062000000002"/>
      <pageSetup orientation="portrait" r:id="rId3"/>
    </customSheetView>
    <customSheetView guid="{CB688749-7316-45D2-9B43-477093B5C62F}">
      <selection activeCell="M24" sqref="M24"/>
      <pageMargins left="0.511811024" right="0.511811024" top="0.78740157499999996" bottom="0.78740157499999996" header="0.31496062000000002" footer="0.31496062000000002"/>
      <pageSetup orientation="portrait" r:id="rId4"/>
    </customSheetView>
    <customSheetView guid="{5DF6E948-65FF-4EC6-8557-EAA82DAC64C6}">
      <selection activeCell="M34" sqref="M34"/>
      <pageMargins left="0.511811024" right="0.511811024" top="0.78740157499999996" bottom="0.78740157499999996" header="0.31496062000000002" footer="0.31496062000000002"/>
      <pageSetup orientation="portrait" r:id="rId5"/>
    </customSheetView>
    <customSheetView guid="{2115D812-D19E-483D-A6FB-C64B60D1DA13}">
      <selection activeCell="M34" sqref="M34"/>
      <pageMargins left="0.511811024" right="0.511811024" top="0.78740157499999996" bottom="0.78740157499999996" header="0.31496062000000002" footer="0.31496062000000002"/>
      <pageSetup orientation="portrait" r:id="rId6"/>
    </customSheetView>
    <customSheetView guid="{CC93102B-E846-4AFC-AD52-6555A44EAB14}" showPageBreaks="1">
      <selection activeCell="M29" sqref="M29"/>
      <pageMargins left="0.511811024" right="0.511811024" top="0.78740157499999996" bottom="0.78740157499999996" header="0.31496062000000002" footer="0.31496062000000002"/>
      <pageSetup orientation="portrait" r:id="rId7"/>
    </customSheetView>
    <customSheetView guid="{38BACA86-6B88-405E-BC8A-E1CDCF90B510}">
      <selection activeCell="K28" sqref="K28"/>
      <pageMargins left="0.511811024" right="0.511811024" top="0.78740157499999996" bottom="0.78740157499999996" header="0.31496062000000002" footer="0.31496062000000002"/>
      <pageSetup orientation="portrait" r:id="rId8"/>
    </customSheetView>
    <customSheetView guid="{94817ED4-8D0D-44FD-B543-FC772A327B79}">
      <selection activeCell="K28" sqref="K28"/>
      <pageMargins left="0.511811024" right="0.511811024" top="0.78740157499999996" bottom="0.78740157499999996" header="0.31496062000000002" footer="0.31496062000000002"/>
      <pageSetup orientation="portrait" r:id="rId9"/>
    </customSheetView>
  </customSheetViews>
  <pageMargins left="0.511811024" right="0.511811024" top="0.78740157499999996" bottom="0.78740157499999996" header="0.31496062000000002" footer="0.31496062000000002"/>
  <pageSetup orientation="portrait" r:id="rId1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pageSetUpPr fitToPage="1"/>
  </sheetPr>
  <dimension ref="A1:AX805"/>
  <sheetViews>
    <sheetView showGridLines="0" topLeftCell="A43" zoomScale="80" zoomScaleNormal="80" workbookViewId="0">
      <selection activeCell="I76" sqref="I76"/>
    </sheetView>
  </sheetViews>
  <sheetFormatPr defaultRowHeight="15" x14ac:dyDescent="0.25"/>
  <cols>
    <col min="1" max="1" width="22.42578125" style="2" customWidth="1"/>
    <col min="2" max="2" width="9.5703125" style="85" customWidth="1"/>
    <col min="3" max="3" width="23.85546875" style="53" customWidth="1"/>
    <col min="4" max="4" width="46.85546875" style="53" customWidth="1"/>
    <col min="5" max="5" width="16.85546875" style="53" customWidth="1"/>
    <col min="6" max="6" width="19.28515625" style="53" bestFit="1" customWidth="1"/>
    <col min="7" max="7" width="12.140625" style="53" customWidth="1"/>
    <col min="8" max="8" width="15" style="54" customWidth="1"/>
    <col min="9" max="9" width="13.28515625" style="55" customWidth="1"/>
    <col min="10" max="10" width="23.85546875" style="2" customWidth="1"/>
    <col min="11" max="11" width="8" style="2" customWidth="1"/>
    <col min="12" max="12" width="17.28515625" style="2" customWidth="1"/>
    <col min="13" max="13" width="13.28515625" style="55" customWidth="1"/>
    <col min="14" max="14" width="12.42578125" style="55" customWidth="1"/>
    <col min="15" max="15" width="9.85546875" style="2" customWidth="1"/>
    <col min="16" max="16" width="20.5703125" style="2" bestFit="1" customWidth="1"/>
    <col min="17" max="17" width="7.140625" style="2" customWidth="1"/>
    <col min="18" max="18" width="9.140625" style="2"/>
    <col min="19" max="19" width="19.42578125" style="2" customWidth="1"/>
    <col min="20" max="16384" width="9.140625" style="2"/>
  </cols>
  <sheetData>
    <row r="1" spans="1:50" ht="15.75" thickBot="1" x14ac:dyDescent="0.3">
      <c r="B1" s="52"/>
      <c r="C1" s="148"/>
      <c r="D1" s="532"/>
      <c r="E1" s="532"/>
      <c r="F1" s="532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</row>
    <row r="2" spans="1:50" x14ac:dyDescent="0.25">
      <c r="B2" s="57"/>
      <c r="C2" s="532"/>
      <c r="D2" s="148"/>
      <c r="E2" s="148"/>
      <c r="F2" s="529"/>
      <c r="I2" s="58" t="s">
        <v>38</v>
      </c>
      <c r="J2" s="59" t="s">
        <v>39</v>
      </c>
      <c r="K2" s="60" t="s">
        <v>40</v>
      </c>
      <c r="P2" s="530"/>
      <c r="Q2" s="531"/>
      <c r="R2" s="105"/>
      <c r="S2" s="530"/>
      <c r="T2" s="532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</row>
    <row r="3" spans="1:50" x14ac:dyDescent="0.25">
      <c r="B3" s="61"/>
      <c r="C3" s="148"/>
      <c r="D3" s="533"/>
      <c r="E3" s="533"/>
      <c r="F3" s="529"/>
      <c r="I3" s="63" t="s">
        <v>42</v>
      </c>
      <c r="J3" s="64">
        <v>35</v>
      </c>
      <c r="K3" s="65">
        <f>J3*4</f>
        <v>140</v>
      </c>
      <c r="P3" s="105"/>
      <c r="Q3" s="535"/>
      <c r="R3" s="105"/>
      <c r="S3" s="536"/>
      <c r="T3" s="148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66"/>
      <c r="AR3" s="66"/>
      <c r="AS3" s="66"/>
      <c r="AT3" s="66"/>
      <c r="AU3" s="66"/>
      <c r="AV3" s="66"/>
      <c r="AW3" s="66"/>
      <c r="AX3" s="66"/>
    </row>
    <row r="4" spans="1:50" x14ac:dyDescent="0.25">
      <c r="B4" s="61"/>
      <c r="C4" s="148"/>
      <c r="D4" s="148"/>
      <c r="E4" s="148"/>
      <c r="F4" s="529"/>
      <c r="I4" s="63" t="s">
        <v>43</v>
      </c>
      <c r="J4" s="64">
        <v>5</v>
      </c>
      <c r="K4" s="65">
        <f>J4*4</f>
        <v>20</v>
      </c>
      <c r="P4" s="105"/>
      <c r="Q4" s="535"/>
      <c r="R4" s="105"/>
      <c r="S4" s="105"/>
      <c r="T4" s="148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66"/>
      <c r="AR4" s="66"/>
      <c r="AS4" s="66"/>
      <c r="AT4" s="66"/>
      <c r="AU4" s="66"/>
      <c r="AV4" s="66"/>
      <c r="AW4" s="66"/>
      <c r="AX4" s="66"/>
    </row>
    <row r="5" spans="1:50" x14ac:dyDescent="0.25">
      <c r="B5" s="61"/>
      <c r="C5" s="148"/>
      <c r="D5" s="533"/>
      <c r="E5" s="533"/>
      <c r="F5" s="529"/>
      <c r="I5" s="63" t="s">
        <v>44</v>
      </c>
      <c r="J5" s="64">
        <v>25</v>
      </c>
      <c r="K5" s="65">
        <f>J5*4</f>
        <v>100</v>
      </c>
      <c r="P5" s="105"/>
      <c r="Q5" s="537"/>
      <c r="R5" s="105"/>
      <c r="S5" s="536"/>
      <c r="T5" s="148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66"/>
      <c r="AR5" s="66"/>
      <c r="AS5" s="66"/>
      <c r="AT5" s="66"/>
      <c r="AU5" s="66"/>
      <c r="AV5" s="66"/>
      <c r="AW5" s="66"/>
      <c r="AX5" s="66"/>
    </row>
    <row r="6" spans="1:50" x14ac:dyDescent="0.25">
      <c r="B6" s="61"/>
      <c r="C6" s="148"/>
      <c r="D6" s="528"/>
      <c r="E6" s="148"/>
      <c r="F6" s="529"/>
      <c r="I6" s="67" t="s">
        <v>46</v>
      </c>
      <c r="J6" s="64">
        <v>6</v>
      </c>
      <c r="K6" s="65">
        <f>J6*4</f>
        <v>24</v>
      </c>
      <c r="P6" s="105"/>
      <c r="Q6" s="535"/>
      <c r="R6" s="105"/>
      <c r="S6" s="105"/>
      <c r="T6" s="148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66"/>
      <c r="AR6" s="66"/>
      <c r="AS6" s="66"/>
      <c r="AT6" s="66"/>
      <c r="AU6" s="66"/>
      <c r="AV6" s="66"/>
      <c r="AW6" s="66"/>
      <c r="AX6" s="66"/>
    </row>
    <row r="7" spans="1:50" ht="15.75" thickBot="1" x14ac:dyDescent="0.3">
      <c r="B7" s="61"/>
      <c r="C7" s="148"/>
      <c r="D7" s="528"/>
      <c r="E7" s="148"/>
      <c r="F7" s="529"/>
      <c r="I7" s="68" t="s">
        <v>47</v>
      </c>
      <c r="J7" s="69">
        <f>SUBTOTAL(9,J3:J6)</f>
        <v>71</v>
      </c>
      <c r="K7" s="70">
        <f>SUBTOTAL(9,K3:K6)</f>
        <v>284</v>
      </c>
      <c r="P7" s="105"/>
      <c r="Q7" s="148"/>
      <c r="R7" s="105"/>
      <c r="S7" s="105"/>
      <c r="T7" s="148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66"/>
      <c r="AR7" s="66"/>
      <c r="AS7" s="66"/>
      <c r="AT7" s="66"/>
      <c r="AU7" s="66"/>
      <c r="AV7" s="66"/>
      <c r="AW7" s="66"/>
      <c r="AX7" s="66"/>
    </row>
    <row r="8" spans="1:50" x14ac:dyDescent="0.25">
      <c r="B8" s="61"/>
      <c r="C8" s="148"/>
      <c r="D8" s="148"/>
      <c r="E8" s="148"/>
      <c r="I8" s="528"/>
      <c r="J8" s="148"/>
      <c r="K8" s="529"/>
      <c r="P8" s="105"/>
      <c r="Q8" s="148"/>
      <c r="R8" s="105"/>
      <c r="S8" s="105"/>
      <c r="T8" s="148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66"/>
      <c r="AR8" s="66"/>
      <c r="AS8" s="66"/>
      <c r="AT8" s="66"/>
      <c r="AU8" s="66"/>
      <c r="AV8" s="66"/>
      <c r="AW8" s="66"/>
      <c r="AX8" s="66"/>
    </row>
    <row r="9" spans="1:50" x14ac:dyDescent="0.25">
      <c r="B9" s="61"/>
      <c r="C9" s="62"/>
      <c r="I9" s="528"/>
      <c r="J9" s="148"/>
      <c r="K9" s="529"/>
      <c r="P9" s="105"/>
      <c r="Q9" s="148"/>
      <c r="R9" s="105"/>
      <c r="S9" s="105"/>
      <c r="T9" s="148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66"/>
      <c r="AR9" s="66"/>
      <c r="AS9" s="66"/>
      <c r="AT9" s="66"/>
      <c r="AU9" s="66"/>
      <c r="AV9" s="66"/>
      <c r="AW9" s="66"/>
      <c r="AX9" s="66"/>
    </row>
    <row r="10" spans="1:50" ht="45" x14ac:dyDescent="0.25">
      <c r="A10" s="71" t="s">
        <v>48</v>
      </c>
      <c r="B10" s="72" t="s">
        <v>49</v>
      </c>
      <c r="C10" s="73" t="s">
        <v>50</v>
      </c>
      <c r="D10" s="71" t="s">
        <v>51</v>
      </c>
      <c r="E10" s="71" t="s">
        <v>52</v>
      </c>
      <c r="F10" s="71" t="s">
        <v>14</v>
      </c>
      <c r="G10" s="74" t="s">
        <v>53</v>
      </c>
      <c r="H10" s="71" t="s">
        <v>54</v>
      </c>
      <c r="I10" s="75" t="s">
        <v>55</v>
      </c>
      <c r="J10" s="75" t="s">
        <v>56</v>
      </c>
      <c r="K10" s="75" t="s">
        <v>57</v>
      </c>
      <c r="L10" s="75" t="s">
        <v>58</v>
      </c>
      <c r="M10" s="75" t="s">
        <v>59</v>
      </c>
      <c r="N10" s="76" t="s">
        <v>60</v>
      </c>
      <c r="O10" s="76" t="s">
        <v>61</v>
      </c>
      <c r="P10" s="534" t="s">
        <v>62</v>
      </c>
      <c r="Q10" s="534" t="s">
        <v>63</v>
      </c>
      <c r="R10" s="534" t="s">
        <v>64</v>
      </c>
      <c r="S10" s="534" t="s">
        <v>65</v>
      </c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66"/>
      <c r="AR10" s="66"/>
      <c r="AS10" s="66"/>
      <c r="AT10" s="66"/>
      <c r="AU10" s="66"/>
      <c r="AV10" s="66"/>
      <c r="AW10" s="66"/>
      <c r="AX10" s="66"/>
    </row>
    <row r="11" spans="1:50" s="85" customFormat="1" x14ac:dyDescent="0.25">
      <c r="A11" s="11" t="str">
        <f t="shared" ref="A11:A74" si="0">CONCATENATE(C11,E11)</f>
        <v>96169594LF003D-M1</v>
      </c>
      <c r="B11" s="77">
        <v>1</v>
      </c>
      <c r="C11" s="78" t="s">
        <v>66</v>
      </c>
      <c r="D11" s="78" t="s">
        <v>67</v>
      </c>
      <c r="E11" s="78" t="s">
        <v>68</v>
      </c>
      <c r="F11" s="78">
        <v>500</v>
      </c>
      <c r="G11" s="79" t="s">
        <v>69</v>
      </c>
      <c r="H11" s="80" t="s">
        <v>70</v>
      </c>
      <c r="I11" s="81" t="s">
        <v>71</v>
      </c>
      <c r="J11" s="82" t="s">
        <v>72</v>
      </c>
      <c r="K11" s="82" t="s">
        <v>73</v>
      </c>
      <c r="L11" s="82" t="s">
        <v>47</v>
      </c>
      <c r="M11" s="81">
        <v>1</v>
      </c>
      <c r="N11" s="81">
        <v>2</v>
      </c>
      <c r="O11" s="81">
        <f>IF(ROUNDUP((VLOOKUP(L11,$I$4:$K$7,3,FALSE))*M11/F11,)=1,2,ROUNDUP((VLOOKUP(L11,$I$4:$K$7,3,FALSE))/F11,))</f>
        <v>2</v>
      </c>
      <c r="P11" s="81" t="str">
        <f>IF(N11=O11,"Corrigido",IF(N11&gt;O11,"Refazer kanban"))</f>
        <v>Corrigido</v>
      </c>
      <c r="Q11" s="83"/>
      <c r="R11" s="82"/>
      <c r="S11" s="84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</row>
    <row r="12" spans="1:50" s="85" customFormat="1" ht="15" customHeight="1" x14ac:dyDescent="0.25">
      <c r="A12" s="11" t="str">
        <f t="shared" si="0"/>
        <v>96169594TP009D-M2</v>
      </c>
      <c r="B12" s="77">
        <v>2</v>
      </c>
      <c r="C12" s="87" t="s">
        <v>66</v>
      </c>
      <c r="D12" s="87" t="s">
        <v>67</v>
      </c>
      <c r="E12" s="87" t="s">
        <v>74</v>
      </c>
      <c r="F12" s="87">
        <v>500</v>
      </c>
      <c r="G12" s="79" t="s">
        <v>69</v>
      </c>
      <c r="H12" s="80" t="s">
        <v>70</v>
      </c>
      <c r="I12" s="81" t="s">
        <v>75</v>
      </c>
      <c r="J12" s="82" t="s">
        <v>72</v>
      </c>
      <c r="K12" s="82" t="s">
        <v>73</v>
      </c>
      <c r="L12" s="82" t="s">
        <v>47</v>
      </c>
      <c r="M12" s="81">
        <v>2</v>
      </c>
      <c r="N12" s="88" t="s">
        <v>76</v>
      </c>
      <c r="O12" s="89" t="s">
        <v>77</v>
      </c>
      <c r="P12" s="89" t="s">
        <v>78</v>
      </c>
      <c r="Q12" s="83">
        <f>IF(COUNTBLANK(C12:O12)&lt;=0,1,2)</f>
        <v>1</v>
      </c>
      <c r="R12" s="82" t="s">
        <v>79</v>
      </c>
      <c r="S12" s="90">
        <v>42590</v>
      </c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</row>
    <row r="13" spans="1:50" s="85" customFormat="1" ht="15" customHeight="1" x14ac:dyDescent="0.25">
      <c r="A13" s="11" t="str">
        <f t="shared" si="0"/>
        <v>95963800MB018D-M1</v>
      </c>
      <c r="B13" s="77">
        <v>3</v>
      </c>
      <c r="C13" s="87" t="s">
        <v>80</v>
      </c>
      <c r="D13" s="87" t="s">
        <v>81</v>
      </c>
      <c r="E13" s="87" t="s">
        <v>82</v>
      </c>
      <c r="F13" s="87">
        <v>120</v>
      </c>
      <c r="G13" s="79" t="s">
        <v>69</v>
      </c>
      <c r="H13" s="80" t="s">
        <v>83</v>
      </c>
      <c r="I13" s="81" t="s">
        <v>84</v>
      </c>
      <c r="J13" s="82" t="s">
        <v>85</v>
      </c>
      <c r="K13" s="82" t="s">
        <v>73</v>
      </c>
      <c r="L13" s="82" t="s">
        <v>47</v>
      </c>
      <c r="M13" s="81">
        <v>1</v>
      </c>
      <c r="N13" s="88" t="s">
        <v>86</v>
      </c>
      <c r="O13" s="89" t="s">
        <v>87</v>
      </c>
      <c r="P13" s="89" t="s">
        <v>78</v>
      </c>
      <c r="Q13" s="83">
        <f>IF(COUNTBLANK(C13:O13)&lt;=0,1,2)</f>
        <v>1</v>
      </c>
      <c r="R13" s="91" t="s">
        <v>88</v>
      </c>
      <c r="S13" s="92">
        <v>42781</v>
      </c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</row>
    <row r="14" spans="1:50" s="85" customFormat="1" ht="15" customHeight="1" x14ac:dyDescent="0.25">
      <c r="A14" s="11" t="str">
        <f t="shared" si="0"/>
        <v>95492640MB018D-M1</v>
      </c>
      <c r="B14" s="77">
        <v>4</v>
      </c>
      <c r="C14" s="87" t="s">
        <v>89</v>
      </c>
      <c r="D14" s="87" t="s">
        <v>90</v>
      </c>
      <c r="E14" s="87" t="s">
        <v>82</v>
      </c>
      <c r="F14" s="87">
        <v>52</v>
      </c>
      <c r="G14" s="79" t="s">
        <v>69</v>
      </c>
      <c r="H14" s="80" t="s">
        <v>83</v>
      </c>
      <c r="I14" s="81" t="s">
        <v>84</v>
      </c>
      <c r="J14" s="82" t="s">
        <v>91</v>
      </c>
      <c r="K14" s="82" t="s">
        <v>73</v>
      </c>
      <c r="L14" s="82" t="s">
        <v>92</v>
      </c>
      <c r="M14" s="81">
        <v>1</v>
      </c>
      <c r="N14" s="89" t="s">
        <v>93</v>
      </c>
      <c r="O14" s="89" t="s">
        <v>87</v>
      </c>
      <c r="P14" s="89" t="s">
        <v>78</v>
      </c>
      <c r="Q14" s="83">
        <f>IF(COUNTBLANK(C14:O14)&lt;=0,1,2)</f>
        <v>1</v>
      </c>
      <c r="R14" s="82" t="s">
        <v>88</v>
      </c>
      <c r="S14" s="92">
        <v>42780</v>
      </c>
      <c r="T14" s="2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2"/>
      <c r="AR14" s="2"/>
      <c r="AS14" s="2"/>
      <c r="AT14" s="2"/>
      <c r="AU14" s="2"/>
      <c r="AV14" s="2"/>
      <c r="AW14" s="2"/>
      <c r="AX14" s="2"/>
    </row>
    <row r="15" spans="1:50" ht="15" customHeight="1" x14ac:dyDescent="0.25">
      <c r="A15" s="11" t="str">
        <f t="shared" si="0"/>
        <v>95460409MA022D-M2</v>
      </c>
      <c r="B15" s="77">
        <v>5</v>
      </c>
      <c r="C15" s="87" t="s">
        <v>94</v>
      </c>
      <c r="D15" s="87" t="s">
        <v>95</v>
      </c>
      <c r="E15" s="87" t="s">
        <v>96</v>
      </c>
      <c r="F15" s="87">
        <v>50</v>
      </c>
      <c r="G15" s="93" t="s">
        <v>69</v>
      </c>
      <c r="H15" s="94" t="s">
        <v>83</v>
      </c>
      <c r="I15" s="95" t="s">
        <v>97</v>
      </c>
      <c r="J15" s="96" t="s">
        <v>98</v>
      </c>
      <c r="K15" s="96" t="s">
        <v>73</v>
      </c>
      <c r="L15" s="96" t="s">
        <v>47</v>
      </c>
      <c r="M15" s="95">
        <v>1</v>
      </c>
      <c r="N15" s="87" t="s">
        <v>99</v>
      </c>
      <c r="O15" s="95" t="s">
        <v>100</v>
      </c>
      <c r="P15" s="81" t="s">
        <v>78</v>
      </c>
      <c r="Q15" s="83">
        <f>IF(COUNTBLANK(C15:O15)&lt;=0,1,2)</f>
        <v>1</v>
      </c>
      <c r="R15" s="82" t="s">
        <v>88</v>
      </c>
      <c r="S15" s="90">
        <v>42761</v>
      </c>
      <c r="T15" s="85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5"/>
      <c r="AR15" s="85"/>
      <c r="AS15" s="85"/>
      <c r="AT15" s="85"/>
      <c r="AU15" s="85"/>
      <c r="AV15" s="85"/>
      <c r="AW15" s="85"/>
      <c r="AX15" s="85"/>
    </row>
    <row r="16" spans="1:50" s="85" customFormat="1" ht="15" customHeight="1" x14ac:dyDescent="0.25">
      <c r="A16" s="11" t="str">
        <f t="shared" si="0"/>
        <v>94748588DO023E-M4</v>
      </c>
      <c r="B16" s="77">
        <v>6</v>
      </c>
      <c r="C16" s="87" t="s">
        <v>101</v>
      </c>
      <c r="D16" s="87" t="s">
        <v>102</v>
      </c>
      <c r="E16" s="87" t="s">
        <v>103</v>
      </c>
      <c r="F16" s="87">
        <v>500</v>
      </c>
      <c r="G16" s="79" t="s">
        <v>69</v>
      </c>
      <c r="H16" s="80" t="s">
        <v>83</v>
      </c>
      <c r="I16" s="81" t="s">
        <v>104</v>
      </c>
      <c r="J16" s="82" t="s">
        <v>105</v>
      </c>
      <c r="K16" s="82" t="s">
        <v>73</v>
      </c>
      <c r="L16" s="82" t="s">
        <v>47</v>
      </c>
      <c r="M16" s="81">
        <v>1</v>
      </c>
      <c r="N16" s="88" t="s">
        <v>86</v>
      </c>
      <c r="O16" s="89" t="s">
        <v>106</v>
      </c>
      <c r="P16" s="89" t="s">
        <v>78</v>
      </c>
      <c r="Q16" s="83">
        <f>IF(COUNTBLANK(C16:O16)&lt;=0,1,2)</f>
        <v>1</v>
      </c>
      <c r="R16" s="91" t="s">
        <v>88</v>
      </c>
      <c r="S16" s="92">
        <v>42858</v>
      </c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</row>
    <row r="17" spans="1:50" s="85" customFormat="1" ht="15" customHeight="1" x14ac:dyDescent="0.25">
      <c r="A17" s="11" t="str">
        <f t="shared" si="0"/>
        <v>94747905TP033D-M2</v>
      </c>
      <c r="B17" s="77">
        <v>7</v>
      </c>
      <c r="C17" s="87" t="s">
        <v>107</v>
      </c>
      <c r="D17" s="87" t="s">
        <v>108</v>
      </c>
      <c r="E17" s="87" t="s">
        <v>109</v>
      </c>
      <c r="F17" s="87">
        <v>560</v>
      </c>
      <c r="G17" s="97" t="s">
        <v>69</v>
      </c>
      <c r="H17" s="80" t="s">
        <v>70</v>
      </c>
      <c r="I17" s="81" t="s">
        <v>84</v>
      </c>
      <c r="J17" s="82" t="s">
        <v>110</v>
      </c>
      <c r="K17" s="82" t="s">
        <v>73</v>
      </c>
      <c r="L17" s="82" t="s">
        <v>42</v>
      </c>
      <c r="M17" s="81">
        <v>1</v>
      </c>
      <c r="N17" s="88" t="s">
        <v>76</v>
      </c>
      <c r="O17" s="89" t="s">
        <v>77</v>
      </c>
      <c r="P17" s="89" t="s">
        <v>78</v>
      </c>
      <c r="Q17" s="83">
        <v>1</v>
      </c>
      <c r="R17" s="82" t="s">
        <v>88</v>
      </c>
      <c r="S17" s="92">
        <v>42705</v>
      </c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</row>
    <row r="18" spans="1:50" s="85" customFormat="1" ht="15" customHeight="1" x14ac:dyDescent="0.25">
      <c r="A18" s="11" t="str">
        <f t="shared" si="0"/>
        <v>94747899TP033D-M2</v>
      </c>
      <c r="B18" s="77">
        <v>8</v>
      </c>
      <c r="C18" s="87" t="s">
        <v>111</v>
      </c>
      <c r="D18" s="87" t="s">
        <v>112</v>
      </c>
      <c r="E18" s="87" t="s">
        <v>109</v>
      </c>
      <c r="F18" s="87">
        <v>300</v>
      </c>
      <c r="G18" s="79" t="s">
        <v>69</v>
      </c>
      <c r="H18" s="80" t="s">
        <v>70</v>
      </c>
      <c r="I18" s="81" t="s">
        <v>84</v>
      </c>
      <c r="J18" s="82" t="s">
        <v>113</v>
      </c>
      <c r="K18" s="82" t="s">
        <v>73</v>
      </c>
      <c r="L18" s="82" t="s">
        <v>114</v>
      </c>
      <c r="M18" s="81">
        <v>1</v>
      </c>
      <c r="N18" s="88" t="s">
        <v>76</v>
      </c>
      <c r="O18" s="89" t="s">
        <v>77</v>
      </c>
      <c r="P18" s="89" t="s">
        <v>78</v>
      </c>
      <c r="Q18" s="83">
        <v>1</v>
      </c>
      <c r="R18" s="82" t="s">
        <v>88</v>
      </c>
      <c r="S18" s="92">
        <v>42705</v>
      </c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</row>
    <row r="19" spans="1:50" s="85" customFormat="1" ht="15" customHeight="1" x14ac:dyDescent="0.25">
      <c r="A19" s="11" t="str">
        <f t="shared" si="0"/>
        <v>52108788DOCPNL-M5</v>
      </c>
      <c r="B19" s="77">
        <v>9</v>
      </c>
      <c r="C19" s="87">
        <v>52108788</v>
      </c>
      <c r="D19" s="87" t="s">
        <v>115</v>
      </c>
      <c r="E19" s="87" t="s">
        <v>116</v>
      </c>
      <c r="F19" s="87">
        <v>10000</v>
      </c>
      <c r="G19" s="79" t="s">
        <v>69</v>
      </c>
      <c r="H19" s="80" t="s">
        <v>117</v>
      </c>
      <c r="I19" s="81" t="s">
        <v>104</v>
      </c>
      <c r="J19" s="82"/>
      <c r="K19" s="82"/>
      <c r="L19" s="82"/>
      <c r="M19" s="81"/>
      <c r="N19" s="78">
        <v>2</v>
      </c>
      <c r="O19" s="81">
        <v>2</v>
      </c>
      <c r="P19" s="81" t="str">
        <f>IF(N19=O19,"Corrigido",IF(N19&gt;O19,"Refazer kanban"))</f>
        <v>Corrigido</v>
      </c>
      <c r="Q19" s="83">
        <f>IF(COUNTBLANK(C19:O19)&lt;=0,1,2)</f>
        <v>2</v>
      </c>
      <c r="R19" s="82" t="s">
        <v>88</v>
      </c>
      <c r="S19" s="82"/>
      <c r="T19" s="2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2"/>
      <c r="AR19" s="2"/>
      <c r="AS19" s="2"/>
      <c r="AT19" s="2"/>
      <c r="AU19" s="2"/>
      <c r="AV19" s="2"/>
      <c r="AW19" s="2"/>
      <c r="AX19" s="2"/>
    </row>
    <row r="20" spans="1:50" ht="15" customHeight="1" x14ac:dyDescent="0.25">
      <c r="A20" s="11" t="str">
        <f t="shared" si="0"/>
        <v>93298908TP016E-M3</v>
      </c>
      <c r="B20" s="77">
        <v>10</v>
      </c>
      <c r="C20" s="95" t="s">
        <v>118</v>
      </c>
      <c r="D20" s="87" t="s">
        <v>119</v>
      </c>
      <c r="E20" s="87" t="s">
        <v>120</v>
      </c>
      <c r="F20" s="87">
        <v>400</v>
      </c>
      <c r="G20" s="79" t="s">
        <v>69</v>
      </c>
      <c r="H20" s="80" t="s">
        <v>117</v>
      </c>
      <c r="I20" s="81" t="s">
        <v>121</v>
      </c>
      <c r="J20" s="82" t="s">
        <v>122</v>
      </c>
      <c r="K20" s="82" t="s">
        <v>73</v>
      </c>
      <c r="L20" s="82" t="s">
        <v>47</v>
      </c>
      <c r="M20" s="81">
        <v>4</v>
      </c>
      <c r="N20" s="88" t="s">
        <v>76</v>
      </c>
      <c r="O20" s="89" t="s">
        <v>77</v>
      </c>
      <c r="P20" s="89" t="s">
        <v>78</v>
      </c>
      <c r="Q20" s="83">
        <f>IF(COUNTBLANK(C20:O20)&lt;=0,1,2)</f>
        <v>1</v>
      </c>
      <c r="R20" s="82" t="s">
        <v>79</v>
      </c>
      <c r="S20" s="98">
        <v>42782</v>
      </c>
    </row>
    <row r="21" spans="1:50" ht="15" customHeight="1" x14ac:dyDescent="0.25">
      <c r="A21" s="11" t="str">
        <f t="shared" si="0"/>
        <v>90498320</v>
      </c>
      <c r="B21" s="77">
        <v>11</v>
      </c>
      <c r="C21" s="87" t="s">
        <v>123</v>
      </c>
      <c r="D21" s="87" t="s">
        <v>124</v>
      </c>
      <c r="E21" s="87"/>
      <c r="F21" s="87">
        <v>3000</v>
      </c>
      <c r="G21" s="79" t="s">
        <v>69</v>
      </c>
      <c r="H21" s="80" t="s">
        <v>83</v>
      </c>
      <c r="I21" s="81" t="s">
        <v>97</v>
      </c>
      <c r="J21" s="82" t="s">
        <v>125</v>
      </c>
      <c r="K21" s="82" t="s">
        <v>73</v>
      </c>
      <c r="L21" s="82" t="s">
        <v>47</v>
      </c>
      <c r="M21" s="81">
        <v>0</v>
      </c>
      <c r="N21" s="81">
        <v>1</v>
      </c>
      <c r="O21" s="81">
        <v>1</v>
      </c>
      <c r="P21" s="81" t="str">
        <f>IF(N21=O21,"Corrigido",IF(N21&gt;O21,"Refazer kanban"))</f>
        <v>Corrigido</v>
      </c>
      <c r="Q21" s="83">
        <f>IF(COUNTBLANK(C21:O21)&lt;=0,1,2)</f>
        <v>2</v>
      </c>
      <c r="R21" s="82" t="s">
        <v>88</v>
      </c>
      <c r="S21" s="90">
        <v>42348</v>
      </c>
    </row>
    <row r="22" spans="1:50" s="85" customFormat="1" ht="15" customHeight="1" x14ac:dyDescent="0.25">
      <c r="A22" s="11" t="str">
        <f t="shared" si="0"/>
        <v>90413589MA004D-M2</v>
      </c>
      <c r="B22" s="77">
        <v>12</v>
      </c>
      <c r="C22" s="87" t="s">
        <v>126</v>
      </c>
      <c r="D22" s="87" t="s">
        <v>127</v>
      </c>
      <c r="E22" s="87" t="s">
        <v>128</v>
      </c>
      <c r="F22" s="87">
        <v>2500</v>
      </c>
      <c r="G22" s="79" t="s">
        <v>69</v>
      </c>
      <c r="H22" s="80" t="s">
        <v>117</v>
      </c>
      <c r="I22" s="81" t="s">
        <v>97</v>
      </c>
      <c r="J22" s="82" t="s">
        <v>98</v>
      </c>
      <c r="K22" s="82" t="s">
        <v>73</v>
      </c>
      <c r="L22" s="82" t="s">
        <v>47</v>
      </c>
      <c r="M22" s="81">
        <v>7</v>
      </c>
      <c r="N22" s="78">
        <v>2</v>
      </c>
      <c r="O22" s="81">
        <f>IF(ROUNDUP((VLOOKUP(L22,$I$4:$K$7,3,FALSE))*M22/F22,)=1,2,ROUNDUP((VLOOKUP(L22,$I$4:$K$7,3,FALSE))/F22,))</f>
        <v>2</v>
      </c>
      <c r="P22" s="81" t="str">
        <f>IF(N22=O22,"Corrigido",IF(N22&gt;O22,"Refazer kanban"))</f>
        <v>Corrigido</v>
      </c>
      <c r="Q22" s="83">
        <f>IF(COUNTBLANK(C22:O22)&lt;=0,1,2)</f>
        <v>1</v>
      </c>
      <c r="R22" s="82" t="s">
        <v>88</v>
      </c>
      <c r="S22" s="90">
        <v>42669</v>
      </c>
    </row>
    <row r="23" spans="1:50" ht="15" customHeight="1" x14ac:dyDescent="0.25">
      <c r="A23" s="11" t="str">
        <f t="shared" si="0"/>
        <v>52113990SPSD3D-M4</v>
      </c>
      <c r="B23" s="77">
        <v>13</v>
      </c>
      <c r="C23" s="94" t="s">
        <v>129</v>
      </c>
      <c r="D23" s="87" t="s">
        <v>130</v>
      </c>
      <c r="E23" s="87" t="s">
        <v>131</v>
      </c>
      <c r="F23" s="87">
        <v>25</v>
      </c>
      <c r="G23" s="79" t="s">
        <v>69</v>
      </c>
      <c r="H23" s="80" t="s">
        <v>132</v>
      </c>
      <c r="I23" s="81" t="s">
        <v>133</v>
      </c>
      <c r="J23" s="82" t="s">
        <v>134</v>
      </c>
      <c r="K23" s="82" t="s">
        <v>73</v>
      </c>
      <c r="L23" s="82" t="s">
        <v>135</v>
      </c>
      <c r="M23" s="81">
        <v>1</v>
      </c>
      <c r="N23" s="88" t="s">
        <v>86</v>
      </c>
      <c r="O23" s="89" t="s">
        <v>106</v>
      </c>
      <c r="P23" s="89" t="s">
        <v>78</v>
      </c>
      <c r="Q23" s="83">
        <v>1</v>
      </c>
      <c r="R23" s="91" t="s">
        <v>88</v>
      </c>
      <c r="S23" s="92">
        <v>42867</v>
      </c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</row>
    <row r="24" spans="1:50" s="85" customFormat="1" ht="15" customHeight="1" x14ac:dyDescent="0.25">
      <c r="A24" s="11" t="str">
        <f t="shared" si="0"/>
        <v>52100322SPSF1D-M4</v>
      </c>
      <c r="B24" s="77">
        <v>14</v>
      </c>
      <c r="C24" s="87" t="s">
        <v>136</v>
      </c>
      <c r="D24" s="87" t="s">
        <v>137</v>
      </c>
      <c r="E24" s="87" t="s">
        <v>138</v>
      </c>
      <c r="F24" s="87">
        <v>180</v>
      </c>
      <c r="G24" s="79" t="s">
        <v>139</v>
      </c>
      <c r="H24" s="80" t="s">
        <v>132</v>
      </c>
      <c r="I24" s="81" t="s">
        <v>121</v>
      </c>
      <c r="J24" s="82" t="s">
        <v>140</v>
      </c>
      <c r="K24" s="82" t="s">
        <v>73</v>
      </c>
      <c r="L24" s="82" t="s">
        <v>47</v>
      </c>
      <c r="M24" s="81">
        <v>1</v>
      </c>
      <c r="N24" s="78">
        <v>2</v>
      </c>
      <c r="O24" s="81">
        <v>2</v>
      </c>
      <c r="P24" s="81" t="str">
        <f>IF(N24=O24,"Corrigido",IF(N24&gt;O24,"Refazer kanban"))</f>
        <v>Corrigido</v>
      </c>
      <c r="Q24" s="83">
        <f>IF(COUNTBLANK(C24:O24)&lt;=0,1,2)</f>
        <v>1</v>
      </c>
      <c r="R24" s="82" t="s">
        <v>141</v>
      </c>
      <c r="S24" s="8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spans="1:50" ht="15.75" customHeight="1" x14ac:dyDescent="0.25">
      <c r="A25" s="11" t="str">
        <f t="shared" si="0"/>
        <v>52100322</v>
      </c>
      <c r="B25" s="77">
        <v>15</v>
      </c>
      <c r="C25" s="78" t="s">
        <v>136</v>
      </c>
      <c r="D25" s="99" t="s">
        <v>137</v>
      </c>
      <c r="E25" s="78"/>
      <c r="F25" s="78">
        <v>180</v>
      </c>
      <c r="G25" s="79" t="s">
        <v>139</v>
      </c>
      <c r="H25" s="80" t="s">
        <v>132</v>
      </c>
      <c r="I25" s="81" t="s">
        <v>121</v>
      </c>
      <c r="J25" s="82" t="s">
        <v>140</v>
      </c>
      <c r="K25" s="82" t="s">
        <v>73</v>
      </c>
      <c r="L25" s="82" t="s">
        <v>47</v>
      </c>
      <c r="M25" s="81">
        <v>1</v>
      </c>
      <c r="N25" s="78">
        <v>2</v>
      </c>
      <c r="O25" s="81">
        <v>2</v>
      </c>
      <c r="P25" s="81" t="str">
        <f>IF(N25=O25,"Corrigido",IF(N25&gt;O25,"Refazer kanban"))</f>
        <v>Corrigido</v>
      </c>
      <c r="Q25" s="83">
        <f>IF(COUNTBLANK(C25:O25)&lt;=0,1,2)</f>
        <v>2</v>
      </c>
      <c r="R25" s="82"/>
      <c r="S25" s="84">
        <v>42216</v>
      </c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</row>
    <row r="26" spans="1:50" s="85" customFormat="1" ht="15" customHeight="1" x14ac:dyDescent="0.25">
      <c r="A26" s="11" t="str">
        <f t="shared" si="0"/>
        <v>52100320</v>
      </c>
      <c r="B26" s="77">
        <v>16</v>
      </c>
      <c r="C26" s="78" t="s">
        <v>142</v>
      </c>
      <c r="D26" s="78" t="s">
        <v>143</v>
      </c>
      <c r="E26" s="78"/>
      <c r="F26" s="78">
        <v>180</v>
      </c>
      <c r="G26" s="79" t="s">
        <v>139</v>
      </c>
      <c r="H26" s="80" t="s">
        <v>132</v>
      </c>
      <c r="I26" s="81" t="s">
        <v>121</v>
      </c>
      <c r="J26" s="82" t="s">
        <v>140</v>
      </c>
      <c r="K26" s="82" t="s">
        <v>73</v>
      </c>
      <c r="L26" s="82" t="s">
        <v>47</v>
      </c>
      <c r="M26" s="81">
        <v>1</v>
      </c>
      <c r="N26" s="78">
        <v>2</v>
      </c>
      <c r="O26" s="81">
        <v>2</v>
      </c>
      <c r="P26" s="81" t="str">
        <f>IF(N26=O26,"Corrigido",IF(N26&gt;O26,"Refazer kanban"))</f>
        <v>Corrigido</v>
      </c>
      <c r="Q26" s="83">
        <f>IF(COUNTBLANK(C26:O26)&lt;=0,1,2)</f>
        <v>2</v>
      </c>
      <c r="R26" s="82"/>
      <c r="S26" s="82"/>
    </row>
    <row r="27" spans="1:50" ht="15" customHeight="1" x14ac:dyDescent="0.25">
      <c r="A27" s="11" t="str">
        <f t="shared" si="0"/>
        <v>52088734PDI</v>
      </c>
      <c r="B27" s="77">
        <v>17</v>
      </c>
      <c r="C27" s="78" t="s">
        <v>144</v>
      </c>
      <c r="D27" s="78" t="s">
        <v>145</v>
      </c>
      <c r="E27" s="78" t="s">
        <v>146</v>
      </c>
      <c r="F27" s="78">
        <v>300</v>
      </c>
      <c r="G27" s="79" t="s">
        <v>69</v>
      </c>
      <c r="H27" s="80" t="s">
        <v>83</v>
      </c>
      <c r="I27" s="81" t="s">
        <v>146</v>
      </c>
      <c r="J27" s="82"/>
      <c r="K27" s="82"/>
      <c r="L27" s="82"/>
      <c r="M27" s="81"/>
      <c r="N27" s="81" t="s">
        <v>147</v>
      </c>
      <c r="O27" s="81" t="s">
        <v>147</v>
      </c>
      <c r="P27" s="81" t="str">
        <f>IF(N27=O27,"Corrigido",IF(N27&gt;O27,"Refazer etiqueta"))</f>
        <v>Corrigido</v>
      </c>
      <c r="Q27" s="83"/>
      <c r="R27" s="82"/>
      <c r="S27" s="82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</row>
    <row r="28" spans="1:50" ht="15" customHeight="1" x14ac:dyDescent="0.25">
      <c r="A28" s="11" t="str">
        <f t="shared" si="0"/>
        <v>52088732PDI</v>
      </c>
      <c r="B28" s="77">
        <v>18</v>
      </c>
      <c r="C28" s="78" t="s">
        <v>148</v>
      </c>
      <c r="D28" s="78" t="s">
        <v>149</v>
      </c>
      <c r="E28" s="78" t="s">
        <v>146</v>
      </c>
      <c r="F28" s="78">
        <v>300</v>
      </c>
      <c r="G28" s="79" t="s">
        <v>69</v>
      </c>
      <c r="H28" s="80" t="s">
        <v>83</v>
      </c>
      <c r="I28" s="81" t="s">
        <v>146</v>
      </c>
      <c r="J28" s="82"/>
      <c r="K28" s="82"/>
      <c r="L28" s="82"/>
      <c r="M28" s="81"/>
      <c r="N28" s="81" t="s">
        <v>147</v>
      </c>
      <c r="O28" s="81">
        <v>0</v>
      </c>
      <c r="P28" s="81" t="str">
        <f>IF(N28=O28,"Corrigido",IF(N28&gt;O28,"Refazer etiqueta"))</f>
        <v>Refazer etiqueta</v>
      </c>
      <c r="Q28" s="83"/>
      <c r="R28" s="82"/>
      <c r="S28" s="82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</row>
    <row r="29" spans="1:50" s="85" customFormat="1" ht="15" customHeight="1" x14ac:dyDescent="0.25">
      <c r="A29" s="11" t="str">
        <f t="shared" si="0"/>
        <v>52085132TP001D-M2</v>
      </c>
      <c r="B29" s="77">
        <v>19</v>
      </c>
      <c r="C29" s="78" t="s">
        <v>150</v>
      </c>
      <c r="D29" s="78" t="s">
        <v>151</v>
      </c>
      <c r="E29" s="78" t="s">
        <v>152</v>
      </c>
      <c r="F29" s="78">
        <v>45</v>
      </c>
      <c r="G29" s="79" t="s">
        <v>153</v>
      </c>
      <c r="H29" s="80" t="s">
        <v>154</v>
      </c>
      <c r="I29" s="81"/>
      <c r="J29" s="82" t="s">
        <v>155</v>
      </c>
      <c r="K29" s="82" t="s">
        <v>73</v>
      </c>
      <c r="L29" s="82" t="s">
        <v>42</v>
      </c>
      <c r="M29" s="81">
        <v>2</v>
      </c>
      <c r="N29" s="81">
        <v>3</v>
      </c>
      <c r="O29" s="81">
        <v>3</v>
      </c>
      <c r="P29" s="81" t="str">
        <f>IF(N29=O29,"Corrigido",IF(N29&lt;&gt;O29,"Refazer kanban"))</f>
        <v>Corrigido</v>
      </c>
      <c r="Q29" s="83">
        <f>IF(COUNTBLANK(C29:O29)&lt;=0,1,2)</f>
        <v>2</v>
      </c>
      <c r="R29" s="82" t="s">
        <v>141</v>
      </c>
      <c r="S29" s="82"/>
    </row>
    <row r="30" spans="1:50" s="85" customFormat="1" ht="15" customHeight="1" x14ac:dyDescent="0.25">
      <c r="A30" s="11" t="str">
        <f t="shared" si="0"/>
        <v xml:space="preserve">52082289 </v>
      </c>
      <c r="B30" s="77">
        <v>20</v>
      </c>
      <c r="C30" s="78" t="s">
        <v>156</v>
      </c>
      <c r="D30" s="78" t="s">
        <v>157</v>
      </c>
      <c r="E30" s="78" t="s">
        <v>158</v>
      </c>
      <c r="F30" s="78">
        <v>60</v>
      </c>
      <c r="G30" s="79" t="s">
        <v>69</v>
      </c>
      <c r="H30" s="80" t="s">
        <v>83</v>
      </c>
      <c r="I30" s="81" t="s">
        <v>121</v>
      </c>
      <c r="J30" s="82" t="s">
        <v>159</v>
      </c>
      <c r="K30" s="82" t="s">
        <v>73</v>
      </c>
      <c r="L30" s="82" t="s">
        <v>47</v>
      </c>
      <c r="M30" s="81">
        <v>1</v>
      </c>
      <c r="N30" s="81">
        <v>2</v>
      </c>
      <c r="O30" s="78">
        <v>2</v>
      </c>
      <c r="P30" s="81" t="str">
        <f t="shared" ref="P30:P38" si="1">IF(N30=O30,"Corrigido",IF(N30&gt;O30,"Refazer etiqueta"))</f>
        <v>Corrigido</v>
      </c>
      <c r="Q30" s="83">
        <f>IF(COUNTBLANK(C30:O30)&lt;=0,1,2)</f>
        <v>1</v>
      </c>
      <c r="R30" s="82"/>
      <c r="S30" s="82"/>
    </row>
    <row r="31" spans="1:50" s="85" customFormat="1" ht="15" customHeight="1" x14ac:dyDescent="0.25">
      <c r="A31" s="11" t="str">
        <f t="shared" si="0"/>
        <v>52081103PDI</v>
      </c>
      <c r="B31" s="77">
        <v>21</v>
      </c>
      <c r="C31" s="78" t="s">
        <v>160</v>
      </c>
      <c r="D31" s="78" t="s">
        <v>161</v>
      </c>
      <c r="E31" s="78" t="s">
        <v>146</v>
      </c>
      <c r="F31" s="78">
        <v>300</v>
      </c>
      <c r="G31" s="79" t="s">
        <v>69</v>
      </c>
      <c r="H31" s="80" t="s">
        <v>83</v>
      </c>
      <c r="I31" s="81" t="s">
        <v>146</v>
      </c>
      <c r="J31" s="82"/>
      <c r="K31" s="82"/>
      <c r="L31" s="82"/>
      <c r="M31" s="81"/>
      <c r="N31" s="81" t="s">
        <v>147</v>
      </c>
      <c r="O31" s="81" t="s">
        <v>147</v>
      </c>
      <c r="P31" s="81" t="str">
        <f t="shared" si="1"/>
        <v>Corrigido</v>
      </c>
      <c r="Q31" s="83"/>
      <c r="R31" s="82"/>
      <c r="S31" s="82"/>
    </row>
    <row r="32" spans="1:50" s="85" customFormat="1" ht="15" customHeight="1" x14ac:dyDescent="0.25">
      <c r="A32" s="11" t="str">
        <f t="shared" si="0"/>
        <v>52081102PDI</v>
      </c>
      <c r="B32" s="77">
        <v>22</v>
      </c>
      <c r="C32" s="78" t="s">
        <v>162</v>
      </c>
      <c r="D32" s="78" t="s">
        <v>163</v>
      </c>
      <c r="E32" s="78" t="s">
        <v>146</v>
      </c>
      <c r="F32" s="78">
        <v>300</v>
      </c>
      <c r="G32" s="79" t="s">
        <v>69</v>
      </c>
      <c r="H32" s="80" t="s">
        <v>83</v>
      </c>
      <c r="I32" s="81" t="s">
        <v>146</v>
      </c>
      <c r="J32" s="82"/>
      <c r="K32" s="82"/>
      <c r="L32" s="82"/>
      <c r="M32" s="81"/>
      <c r="N32" s="81" t="s">
        <v>147</v>
      </c>
      <c r="O32" s="81" t="s">
        <v>147</v>
      </c>
      <c r="P32" s="81" t="str">
        <f t="shared" si="1"/>
        <v>Corrigido</v>
      </c>
      <c r="Q32" s="83"/>
      <c r="R32" s="82"/>
      <c r="S32" s="82"/>
    </row>
    <row r="33" spans="1:50" s="85" customFormat="1" ht="15" customHeight="1" x14ac:dyDescent="0.25">
      <c r="A33" s="11" t="str">
        <f t="shared" si="0"/>
        <v>52081101PDI</v>
      </c>
      <c r="B33" s="77">
        <v>23</v>
      </c>
      <c r="C33" s="78" t="s">
        <v>164</v>
      </c>
      <c r="D33" s="78" t="s">
        <v>165</v>
      </c>
      <c r="E33" s="78" t="s">
        <v>146</v>
      </c>
      <c r="F33" s="78">
        <v>300</v>
      </c>
      <c r="G33" s="79" t="s">
        <v>69</v>
      </c>
      <c r="H33" s="80" t="s">
        <v>83</v>
      </c>
      <c r="I33" s="81" t="s">
        <v>146</v>
      </c>
      <c r="J33" s="82"/>
      <c r="K33" s="82"/>
      <c r="L33" s="82"/>
      <c r="M33" s="81"/>
      <c r="N33" s="81" t="s">
        <v>147</v>
      </c>
      <c r="O33" s="81" t="s">
        <v>147</v>
      </c>
      <c r="P33" s="81" t="str">
        <f t="shared" si="1"/>
        <v>Corrigido</v>
      </c>
      <c r="Q33" s="83"/>
      <c r="R33" s="82"/>
      <c r="S33" s="82"/>
    </row>
    <row r="34" spans="1:50" s="85" customFormat="1" ht="15" customHeight="1" x14ac:dyDescent="0.25">
      <c r="A34" s="11" t="str">
        <f t="shared" si="0"/>
        <v>52081100PDI</v>
      </c>
      <c r="B34" s="77">
        <v>24</v>
      </c>
      <c r="C34" s="78" t="s">
        <v>166</v>
      </c>
      <c r="D34" s="78" t="s">
        <v>167</v>
      </c>
      <c r="E34" s="78" t="s">
        <v>146</v>
      </c>
      <c r="F34" s="78">
        <v>300</v>
      </c>
      <c r="G34" s="79" t="s">
        <v>69</v>
      </c>
      <c r="H34" s="80" t="s">
        <v>83</v>
      </c>
      <c r="I34" s="81" t="s">
        <v>146</v>
      </c>
      <c r="J34" s="82"/>
      <c r="K34" s="82"/>
      <c r="L34" s="82"/>
      <c r="M34" s="81"/>
      <c r="N34" s="81" t="s">
        <v>147</v>
      </c>
      <c r="O34" s="81" t="s">
        <v>147</v>
      </c>
      <c r="P34" s="81" t="str">
        <f t="shared" si="1"/>
        <v>Corrigido</v>
      </c>
      <c r="Q34" s="83"/>
      <c r="R34" s="82"/>
      <c r="S34" s="82"/>
    </row>
    <row r="35" spans="1:50" ht="15" customHeight="1" x14ac:dyDescent="0.25">
      <c r="A35" s="11" t="str">
        <f t="shared" si="0"/>
        <v>52081099PDI</v>
      </c>
      <c r="B35" s="77">
        <v>25</v>
      </c>
      <c r="C35" s="78" t="s">
        <v>168</v>
      </c>
      <c r="D35" s="78" t="s">
        <v>169</v>
      </c>
      <c r="E35" s="78" t="s">
        <v>146</v>
      </c>
      <c r="F35" s="78">
        <v>300</v>
      </c>
      <c r="G35" s="79" t="s">
        <v>69</v>
      </c>
      <c r="H35" s="80" t="s">
        <v>83</v>
      </c>
      <c r="I35" s="81" t="s">
        <v>146</v>
      </c>
      <c r="J35" s="82"/>
      <c r="K35" s="82"/>
      <c r="L35" s="82"/>
      <c r="M35" s="81"/>
      <c r="N35" s="81" t="s">
        <v>147</v>
      </c>
      <c r="O35" s="81" t="s">
        <v>147</v>
      </c>
      <c r="P35" s="81" t="str">
        <f t="shared" si="1"/>
        <v>Corrigido</v>
      </c>
      <c r="Q35" s="83"/>
      <c r="R35" s="82"/>
      <c r="S35" s="82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5"/>
      <c r="AN35" s="85"/>
      <c r="AO35" s="85"/>
      <c r="AP35" s="85"/>
      <c r="AQ35" s="85"/>
      <c r="AR35" s="85"/>
      <c r="AS35" s="85"/>
      <c r="AT35" s="85"/>
      <c r="AU35" s="85"/>
      <c r="AV35" s="85"/>
      <c r="AW35" s="85"/>
      <c r="AX35" s="85"/>
    </row>
    <row r="36" spans="1:50" s="85" customFormat="1" ht="15" customHeight="1" x14ac:dyDescent="0.25">
      <c r="A36" s="11" t="str">
        <f t="shared" si="0"/>
        <v>52081098PDI</v>
      </c>
      <c r="B36" s="77">
        <v>26</v>
      </c>
      <c r="C36" s="78" t="s">
        <v>170</v>
      </c>
      <c r="D36" s="78" t="s">
        <v>171</v>
      </c>
      <c r="E36" s="78" t="s">
        <v>146</v>
      </c>
      <c r="F36" s="78">
        <v>300</v>
      </c>
      <c r="G36" s="79" t="s">
        <v>69</v>
      </c>
      <c r="H36" s="80" t="s">
        <v>83</v>
      </c>
      <c r="I36" s="81" t="s">
        <v>146</v>
      </c>
      <c r="J36" s="82"/>
      <c r="K36" s="82"/>
      <c r="L36" s="82"/>
      <c r="M36" s="81"/>
      <c r="N36" s="81" t="s">
        <v>147</v>
      </c>
      <c r="O36" s="81" t="s">
        <v>147</v>
      </c>
      <c r="P36" s="81" t="str">
        <f t="shared" si="1"/>
        <v>Corrigido</v>
      </c>
      <c r="Q36" s="83"/>
      <c r="R36" s="82"/>
      <c r="S36" s="82"/>
    </row>
    <row r="37" spans="1:50" ht="15" customHeight="1" x14ac:dyDescent="0.25">
      <c r="A37" s="11" t="str">
        <f t="shared" si="0"/>
        <v>52081097PDI</v>
      </c>
      <c r="B37" s="77">
        <v>27</v>
      </c>
      <c r="C37" s="78" t="s">
        <v>172</v>
      </c>
      <c r="D37" s="78" t="s">
        <v>173</v>
      </c>
      <c r="E37" s="78" t="s">
        <v>146</v>
      </c>
      <c r="F37" s="78">
        <v>300</v>
      </c>
      <c r="G37" s="79" t="s">
        <v>69</v>
      </c>
      <c r="H37" s="80" t="s">
        <v>83</v>
      </c>
      <c r="I37" s="81" t="s">
        <v>146</v>
      </c>
      <c r="J37" s="82"/>
      <c r="K37" s="82"/>
      <c r="L37" s="82"/>
      <c r="M37" s="81"/>
      <c r="N37" s="81" t="s">
        <v>147</v>
      </c>
      <c r="O37" s="81" t="s">
        <v>147</v>
      </c>
      <c r="P37" s="81" t="str">
        <f t="shared" si="1"/>
        <v>Corrigido</v>
      </c>
      <c r="Q37" s="83"/>
      <c r="R37" s="82"/>
      <c r="S37" s="82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5"/>
      <c r="AN37" s="85"/>
      <c r="AO37" s="85"/>
      <c r="AP37" s="85"/>
      <c r="AQ37" s="85"/>
      <c r="AR37" s="85"/>
      <c r="AS37" s="85"/>
      <c r="AT37" s="85"/>
      <c r="AU37" s="85"/>
      <c r="AV37" s="85"/>
      <c r="AW37" s="85"/>
      <c r="AX37" s="85"/>
    </row>
    <row r="38" spans="1:50" s="85" customFormat="1" ht="15" customHeight="1" x14ac:dyDescent="0.25">
      <c r="A38" s="11" t="str">
        <f t="shared" si="0"/>
        <v>52081096PDI</v>
      </c>
      <c r="B38" s="77">
        <v>28</v>
      </c>
      <c r="C38" s="78" t="s">
        <v>174</v>
      </c>
      <c r="D38" s="78" t="s">
        <v>175</v>
      </c>
      <c r="E38" s="78" t="s">
        <v>146</v>
      </c>
      <c r="F38" s="78">
        <v>300</v>
      </c>
      <c r="G38" s="100" t="s">
        <v>69</v>
      </c>
      <c r="H38" s="80" t="s">
        <v>83</v>
      </c>
      <c r="I38" s="81" t="s">
        <v>146</v>
      </c>
      <c r="J38" s="82"/>
      <c r="K38" s="82"/>
      <c r="L38" s="82"/>
      <c r="M38" s="81"/>
      <c r="N38" s="81" t="s">
        <v>147</v>
      </c>
      <c r="O38" s="81" t="s">
        <v>147</v>
      </c>
      <c r="P38" s="81" t="str">
        <f t="shared" si="1"/>
        <v>Corrigido</v>
      </c>
      <c r="Q38" s="83"/>
      <c r="R38" s="82"/>
      <c r="S38" s="82"/>
    </row>
    <row r="39" spans="1:50" s="85" customFormat="1" ht="15" customHeight="1" x14ac:dyDescent="0.25">
      <c r="A39" s="11" t="str">
        <f t="shared" si="0"/>
        <v>52071936TP001D-M2</v>
      </c>
      <c r="B39" s="77">
        <v>29</v>
      </c>
      <c r="C39" s="78" t="s">
        <v>176</v>
      </c>
      <c r="D39" s="78" t="s">
        <v>177</v>
      </c>
      <c r="E39" s="78" t="s">
        <v>152</v>
      </c>
      <c r="F39" s="78">
        <v>400</v>
      </c>
      <c r="G39" s="79" t="s">
        <v>69</v>
      </c>
      <c r="H39" s="80" t="s">
        <v>117</v>
      </c>
      <c r="I39" s="81" t="s">
        <v>75</v>
      </c>
      <c r="J39" s="82" t="s">
        <v>178</v>
      </c>
      <c r="K39" s="82" t="s">
        <v>73</v>
      </c>
      <c r="L39" s="82" t="s">
        <v>47</v>
      </c>
      <c r="M39" s="81">
        <v>1</v>
      </c>
      <c r="N39" s="81">
        <v>2</v>
      </c>
      <c r="O39" s="81">
        <f>IF(ROUNDUP((VLOOKUP(L39,$I$4:$K$7,3,FALSE))*M39/F39,)=1,2,ROUNDUP((VLOOKUP(L39,$I$4:$K$7,3,FALSE))/F39,))</f>
        <v>2</v>
      </c>
      <c r="P39" s="81" t="str">
        <f>IF(N39=O39,"Corrigido",IF(N39&gt;O39,"Refazer kanban"))</f>
        <v>Corrigido</v>
      </c>
      <c r="Q39" s="83">
        <f>IF(COUNTBLANK(C39:O39)&lt;=0,1,2)</f>
        <v>1</v>
      </c>
      <c r="R39" s="82" t="s">
        <v>79</v>
      </c>
      <c r="S39" s="90">
        <v>42593</v>
      </c>
    </row>
    <row r="40" spans="1:50" ht="15" customHeight="1" x14ac:dyDescent="0.25">
      <c r="A40" s="11" t="str">
        <f t="shared" si="0"/>
        <v>52068735PDI</v>
      </c>
      <c r="B40" s="77">
        <v>30</v>
      </c>
      <c r="C40" s="78" t="s">
        <v>179</v>
      </c>
      <c r="D40" s="78" t="s">
        <v>180</v>
      </c>
      <c r="E40" s="78" t="s">
        <v>146</v>
      </c>
      <c r="F40" s="78">
        <v>300</v>
      </c>
      <c r="G40" s="79" t="s">
        <v>69</v>
      </c>
      <c r="H40" s="80" t="s">
        <v>83</v>
      </c>
      <c r="I40" s="81" t="s">
        <v>146</v>
      </c>
      <c r="J40" s="82"/>
      <c r="K40" s="82"/>
      <c r="L40" s="82"/>
      <c r="M40" s="81"/>
      <c r="N40" s="81" t="s">
        <v>147</v>
      </c>
      <c r="O40" s="81" t="s">
        <v>147</v>
      </c>
      <c r="P40" s="81" t="str">
        <f>IF(N40=O40,"Corrigido",IF(N40&gt;O40,"Refazer etiqueta"))</f>
        <v>Corrigido</v>
      </c>
      <c r="Q40" s="83"/>
      <c r="R40" s="82"/>
      <c r="S40" s="82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85"/>
      <c r="AN40" s="85"/>
      <c r="AO40" s="85"/>
      <c r="AP40" s="85"/>
      <c r="AQ40" s="85"/>
      <c r="AR40" s="85"/>
      <c r="AS40" s="85"/>
      <c r="AT40" s="85"/>
      <c r="AU40" s="85"/>
      <c r="AV40" s="85"/>
      <c r="AW40" s="85"/>
      <c r="AX40" s="85"/>
    </row>
    <row r="41" spans="1:50" s="85" customFormat="1" ht="15" customHeight="1" x14ac:dyDescent="0.25">
      <c r="A41" s="11" t="str">
        <f t="shared" si="0"/>
        <v>52068731PDI</v>
      </c>
      <c r="B41" s="77">
        <v>31</v>
      </c>
      <c r="C41" s="78" t="s">
        <v>181</v>
      </c>
      <c r="D41" s="78" t="s">
        <v>182</v>
      </c>
      <c r="E41" s="78" t="s">
        <v>146</v>
      </c>
      <c r="F41" s="78">
        <v>300</v>
      </c>
      <c r="G41" s="79" t="s">
        <v>69</v>
      </c>
      <c r="H41" s="80" t="s">
        <v>83</v>
      </c>
      <c r="I41" s="81" t="s">
        <v>146</v>
      </c>
      <c r="J41" s="82"/>
      <c r="K41" s="82"/>
      <c r="L41" s="82"/>
      <c r="M41" s="81"/>
      <c r="N41" s="81" t="s">
        <v>147</v>
      </c>
      <c r="O41" s="81" t="s">
        <v>147</v>
      </c>
      <c r="P41" s="81" t="str">
        <f>IF(N41=O41,"Corrigido",IF(N41&gt;O41,"Refazer etiqueta"))</f>
        <v>Corrigido</v>
      </c>
      <c r="Q41" s="83"/>
      <c r="R41" s="82"/>
      <c r="S41" s="82"/>
    </row>
    <row r="42" spans="1:50" ht="15" customHeight="1" x14ac:dyDescent="0.25">
      <c r="A42" s="11" t="str">
        <f t="shared" si="0"/>
        <v>52068730PDI</v>
      </c>
      <c r="B42" s="77">
        <v>32</v>
      </c>
      <c r="C42" s="78" t="s">
        <v>183</v>
      </c>
      <c r="D42" s="78" t="s">
        <v>184</v>
      </c>
      <c r="E42" s="78" t="s">
        <v>146</v>
      </c>
      <c r="F42" s="78">
        <v>300</v>
      </c>
      <c r="G42" s="79" t="s">
        <v>69</v>
      </c>
      <c r="H42" s="80" t="s">
        <v>83</v>
      </c>
      <c r="I42" s="81" t="s">
        <v>146</v>
      </c>
      <c r="J42" s="82"/>
      <c r="K42" s="82"/>
      <c r="L42" s="82"/>
      <c r="M42" s="81"/>
      <c r="N42" s="81" t="s">
        <v>147</v>
      </c>
      <c r="O42" s="81" t="s">
        <v>147</v>
      </c>
      <c r="P42" s="81" t="str">
        <f>IF(N42=O42,"Corrigido",IF(N42&gt;O42,"Refazer etiqueta"))</f>
        <v>Corrigido</v>
      </c>
      <c r="Q42" s="83"/>
      <c r="R42" s="82"/>
      <c r="S42" s="82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</row>
    <row r="43" spans="1:50" ht="15" customHeight="1" x14ac:dyDescent="0.25">
      <c r="A43" s="11" t="str">
        <f t="shared" si="0"/>
        <v>52068729PDI</v>
      </c>
      <c r="B43" s="77">
        <v>33</v>
      </c>
      <c r="C43" s="78" t="s">
        <v>185</v>
      </c>
      <c r="D43" s="78"/>
      <c r="E43" s="78" t="s">
        <v>146</v>
      </c>
      <c r="F43" s="78">
        <v>300</v>
      </c>
      <c r="G43" s="79" t="s">
        <v>69</v>
      </c>
      <c r="H43" s="80" t="s">
        <v>83</v>
      </c>
      <c r="I43" s="81" t="s">
        <v>146</v>
      </c>
      <c r="J43" s="82"/>
      <c r="K43" s="82"/>
      <c r="L43" s="82"/>
      <c r="M43" s="81"/>
      <c r="N43" s="81" t="s">
        <v>147</v>
      </c>
      <c r="O43" s="81" t="s">
        <v>147</v>
      </c>
      <c r="P43" s="81" t="str">
        <f>IF(N43=O43,"Corrigido",IF(N43&gt;O43,"Refazer etiqueta"))</f>
        <v>Corrigido</v>
      </c>
      <c r="Q43" s="83"/>
      <c r="R43" s="82"/>
      <c r="S43" s="82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  <c r="AT43" s="85"/>
      <c r="AU43" s="85"/>
      <c r="AV43" s="85"/>
      <c r="AW43" s="85"/>
      <c r="AX43" s="85"/>
    </row>
    <row r="44" spans="1:50" s="85" customFormat="1" ht="15" customHeight="1" x14ac:dyDescent="0.25">
      <c r="A44" s="11" t="str">
        <f t="shared" si="0"/>
        <v>52058748DO023E-M5</v>
      </c>
      <c r="B44" s="77">
        <v>34</v>
      </c>
      <c r="C44" s="78" t="s">
        <v>186</v>
      </c>
      <c r="D44" s="78" t="s">
        <v>187</v>
      </c>
      <c r="E44" s="78" t="s">
        <v>188</v>
      </c>
      <c r="F44" s="78">
        <v>70</v>
      </c>
      <c r="G44" s="79" t="s">
        <v>139</v>
      </c>
      <c r="H44" s="80" t="s">
        <v>132</v>
      </c>
      <c r="I44" s="81" t="s">
        <v>104</v>
      </c>
      <c r="J44" s="82" t="s">
        <v>140</v>
      </c>
      <c r="K44" s="82" t="s">
        <v>73</v>
      </c>
      <c r="L44" s="82" t="s">
        <v>135</v>
      </c>
      <c r="M44" s="81">
        <v>1</v>
      </c>
      <c r="N44" s="78">
        <v>2</v>
      </c>
      <c r="O44" s="81">
        <v>2</v>
      </c>
      <c r="P44" s="81" t="str">
        <f>IF(N44=O44,"Corrigido",IF(N44&gt;O44,"Refazer kanban"))</f>
        <v>Corrigido</v>
      </c>
      <c r="Q44" s="83">
        <f>IF(COUNTBLANK(C44:O44)&lt;=0,1,2)</f>
        <v>1</v>
      </c>
      <c r="R44" s="101" t="s">
        <v>79</v>
      </c>
      <c r="S44" s="90">
        <v>42609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</row>
    <row r="45" spans="1:50" ht="15" customHeight="1" x14ac:dyDescent="0.25">
      <c r="A45" s="11" t="str">
        <f t="shared" si="0"/>
        <v>52053554LF007D-ZM8</v>
      </c>
      <c r="B45" s="77">
        <v>35</v>
      </c>
      <c r="C45" s="78" t="s">
        <v>189</v>
      </c>
      <c r="D45" s="78" t="s">
        <v>190</v>
      </c>
      <c r="E45" s="78" t="s">
        <v>191</v>
      </c>
      <c r="F45" s="78">
        <v>80</v>
      </c>
      <c r="G45" s="79" t="s">
        <v>69</v>
      </c>
      <c r="H45" s="80" t="s">
        <v>83</v>
      </c>
      <c r="I45" s="81" t="s">
        <v>192</v>
      </c>
      <c r="J45" s="82" t="s">
        <v>193</v>
      </c>
      <c r="K45" s="82"/>
      <c r="L45" s="82"/>
      <c r="M45" s="81"/>
      <c r="N45" s="81" t="s">
        <v>147</v>
      </c>
      <c r="O45" s="81" t="s">
        <v>147</v>
      </c>
      <c r="P45" s="81" t="str">
        <f>IF(N45=O45,"Corrigido",IF(N45&gt;O45,"Refazer etiqueta"))</f>
        <v>Corrigido</v>
      </c>
      <c r="Q45" s="83">
        <f>IF(COUNTBLANK(C45:O45)&lt;=0,1,2)</f>
        <v>2</v>
      </c>
      <c r="R45" s="82" t="s">
        <v>79</v>
      </c>
      <c r="S45" s="82"/>
    </row>
    <row r="46" spans="1:50" ht="15" customHeight="1" x14ac:dyDescent="0.25">
      <c r="A46" s="11" t="str">
        <f t="shared" si="0"/>
        <v>52053553SPSLF3</v>
      </c>
      <c r="B46" s="77">
        <v>36</v>
      </c>
      <c r="C46" s="78" t="s">
        <v>194</v>
      </c>
      <c r="D46" s="78" t="s">
        <v>195</v>
      </c>
      <c r="E46" s="102" t="s">
        <v>196</v>
      </c>
      <c r="F46" s="78">
        <v>80</v>
      </c>
      <c r="G46" s="79"/>
      <c r="H46" s="80" t="s">
        <v>83</v>
      </c>
      <c r="I46" s="81"/>
      <c r="J46" s="82"/>
      <c r="K46" s="82"/>
      <c r="L46" s="82"/>
      <c r="M46" s="81"/>
      <c r="N46" s="81"/>
      <c r="O46" s="81"/>
      <c r="P46" s="81"/>
      <c r="Q46" s="83"/>
      <c r="R46" s="82"/>
      <c r="S46" s="82"/>
    </row>
    <row r="47" spans="1:50" ht="15" customHeight="1" x14ac:dyDescent="0.25">
      <c r="A47" s="11" t="str">
        <f t="shared" si="0"/>
        <v>52048090LF007D-ZM8</v>
      </c>
      <c r="B47" s="77">
        <v>37</v>
      </c>
      <c r="C47" s="78" t="s">
        <v>197</v>
      </c>
      <c r="D47" s="78" t="s">
        <v>198</v>
      </c>
      <c r="E47" s="78" t="s">
        <v>191</v>
      </c>
      <c r="F47" s="78">
        <v>80</v>
      </c>
      <c r="G47" s="79" t="s">
        <v>69</v>
      </c>
      <c r="H47" s="80" t="s">
        <v>83</v>
      </c>
      <c r="I47" s="81" t="s">
        <v>71</v>
      </c>
      <c r="J47" s="82" t="s">
        <v>193</v>
      </c>
      <c r="K47" s="82"/>
      <c r="L47" s="82"/>
      <c r="M47" s="81"/>
      <c r="N47" s="81" t="s">
        <v>147</v>
      </c>
      <c r="O47" s="81" t="s">
        <v>147</v>
      </c>
      <c r="P47" s="81" t="str">
        <f>IF(N47=O47,"Corrigido",IF(N47&gt;O47,"Refazer etiqueta"))</f>
        <v>Corrigido</v>
      </c>
      <c r="Q47" s="83">
        <f>IF(COUNTBLANK(C47:O47)&lt;=0,1,2)</f>
        <v>2</v>
      </c>
      <c r="R47" s="82" t="s">
        <v>79</v>
      </c>
      <c r="S47" s="82"/>
    </row>
    <row r="48" spans="1:50" s="85" customFormat="1" ht="15" customHeight="1" x14ac:dyDescent="0.25">
      <c r="A48" s="11" t="str">
        <f t="shared" si="0"/>
        <v>52048089SPSLF3</v>
      </c>
      <c r="B48" s="77">
        <v>38</v>
      </c>
      <c r="C48" s="78" t="s">
        <v>199</v>
      </c>
      <c r="D48" s="78" t="s">
        <v>200</v>
      </c>
      <c r="E48" s="102" t="s">
        <v>196</v>
      </c>
      <c r="F48" s="78">
        <v>80</v>
      </c>
      <c r="G48" s="79"/>
      <c r="H48" s="80" t="s">
        <v>83</v>
      </c>
      <c r="I48" s="81"/>
      <c r="J48" s="82"/>
      <c r="K48" s="82"/>
      <c r="L48" s="82"/>
      <c r="M48" s="81"/>
      <c r="N48" s="81"/>
      <c r="O48" s="81"/>
      <c r="P48" s="81"/>
      <c r="Q48" s="83"/>
      <c r="R48" s="82"/>
      <c r="S48" s="8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</row>
    <row r="49" spans="1:50" ht="15" customHeight="1" x14ac:dyDescent="0.25">
      <c r="A49" s="11" t="str">
        <f t="shared" si="0"/>
        <v>52037592SPSLF3-M1</v>
      </c>
      <c r="B49" s="77">
        <v>39</v>
      </c>
      <c r="C49" s="87" t="s">
        <v>201</v>
      </c>
      <c r="D49" s="87" t="s">
        <v>202</v>
      </c>
      <c r="E49" s="87" t="s">
        <v>203</v>
      </c>
      <c r="F49" s="87">
        <v>210</v>
      </c>
      <c r="G49" s="93" t="s">
        <v>139</v>
      </c>
      <c r="H49" s="94" t="s">
        <v>132</v>
      </c>
      <c r="I49" s="95" t="s">
        <v>71</v>
      </c>
      <c r="J49" s="96" t="s">
        <v>140</v>
      </c>
      <c r="K49" s="96" t="s">
        <v>73</v>
      </c>
      <c r="L49" s="96" t="s">
        <v>47</v>
      </c>
      <c r="M49" s="95">
        <v>1</v>
      </c>
      <c r="N49" s="87">
        <v>1</v>
      </c>
      <c r="O49" s="95">
        <v>4</v>
      </c>
      <c r="P49" s="89" t="s">
        <v>204</v>
      </c>
      <c r="Q49" s="83">
        <f>IF(COUNTBLANK(C49:O49)&lt;=0,1,2)</f>
        <v>1</v>
      </c>
      <c r="R49" s="82" t="s">
        <v>88</v>
      </c>
      <c r="S49" s="92">
        <v>42803</v>
      </c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  <c r="AT49" s="85"/>
      <c r="AU49" s="85"/>
      <c r="AV49" s="85"/>
      <c r="AW49" s="85"/>
      <c r="AX49" s="85"/>
    </row>
    <row r="50" spans="1:50" s="85" customFormat="1" ht="15" customHeight="1" x14ac:dyDescent="0.25">
      <c r="A50" s="11" t="str">
        <f t="shared" si="0"/>
        <v>52017146TO033D-M2</v>
      </c>
      <c r="B50" s="77">
        <v>40</v>
      </c>
      <c r="C50" s="87" t="s">
        <v>205</v>
      </c>
      <c r="D50" s="78" t="s">
        <v>206</v>
      </c>
      <c r="E50" s="78" t="s">
        <v>207</v>
      </c>
      <c r="F50" s="78">
        <v>640</v>
      </c>
      <c r="G50" s="79" t="s">
        <v>69</v>
      </c>
      <c r="H50" s="80" t="s">
        <v>70</v>
      </c>
      <c r="I50" s="81" t="s">
        <v>84</v>
      </c>
      <c r="J50" s="82" t="s">
        <v>113</v>
      </c>
      <c r="K50" s="82" t="s">
        <v>73</v>
      </c>
      <c r="L50" s="82" t="s">
        <v>47</v>
      </c>
      <c r="M50" s="81">
        <v>1</v>
      </c>
      <c r="N50" s="88" t="s">
        <v>76</v>
      </c>
      <c r="O50" s="89" t="s">
        <v>77</v>
      </c>
      <c r="P50" s="89" t="s">
        <v>78</v>
      </c>
      <c r="Q50" s="83">
        <v>1</v>
      </c>
      <c r="R50" s="82" t="s">
        <v>88</v>
      </c>
      <c r="S50" s="92">
        <v>42705</v>
      </c>
    </row>
    <row r="51" spans="1:50" s="85" customFormat="1" ht="15" customHeight="1" x14ac:dyDescent="0.25">
      <c r="A51" s="11" t="str">
        <f t="shared" si="0"/>
        <v>20914393TP035D-M2</v>
      </c>
      <c r="B51" s="77">
        <v>41</v>
      </c>
      <c r="C51" s="78" t="s">
        <v>208</v>
      </c>
      <c r="D51" s="78" t="s">
        <v>209</v>
      </c>
      <c r="E51" s="78" t="s">
        <v>210</v>
      </c>
      <c r="F51" s="78">
        <v>150</v>
      </c>
      <c r="G51" s="79" t="s">
        <v>69</v>
      </c>
      <c r="H51" s="80" t="s">
        <v>83</v>
      </c>
      <c r="I51" s="81" t="s">
        <v>121</v>
      </c>
      <c r="J51" s="82" t="s">
        <v>211</v>
      </c>
      <c r="K51" s="82" t="s">
        <v>73</v>
      </c>
      <c r="L51" s="82" t="s">
        <v>47</v>
      </c>
      <c r="M51" s="81">
        <v>2</v>
      </c>
      <c r="N51" s="88" t="s">
        <v>76</v>
      </c>
      <c r="O51" s="89" t="s">
        <v>77</v>
      </c>
      <c r="P51" s="89" t="s">
        <v>78</v>
      </c>
      <c r="Q51" s="83">
        <f>IF(COUNTBLANK(C51:O51)&lt;=0,1,2)</f>
        <v>1</v>
      </c>
      <c r="R51" s="82" t="s">
        <v>141</v>
      </c>
      <c r="S51" s="84">
        <v>42653</v>
      </c>
    </row>
    <row r="52" spans="1:50" s="85" customFormat="1" ht="15" customHeight="1" x14ac:dyDescent="0.25">
      <c r="A52" s="11" t="str">
        <f t="shared" si="0"/>
        <v>15267367TP012E-M3</v>
      </c>
      <c r="B52" s="77">
        <v>42</v>
      </c>
      <c r="C52" s="102" t="s">
        <v>212</v>
      </c>
      <c r="D52" s="78" t="s">
        <v>213</v>
      </c>
      <c r="E52" s="78" t="s">
        <v>214</v>
      </c>
      <c r="F52" s="78">
        <v>10000</v>
      </c>
      <c r="G52" s="79" t="s">
        <v>69</v>
      </c>
      <c r="H52" s="80" t="s">
        <v>83</v>
      </c>
      <c r="I52" s="81" t="s">
        <v>75</v>
      </c>
      <c r="J52" s="82" t="s">
        <v>215</v>
      </c>
      <c r="K52" s="82" t="s">
        <v>73</v>
      </c>
      <c r="L52" s="82" t="s">
        <v>47</v>
      </c>
      <c r="M52" s="81">
        <v>2</v>
      </c>
      <c r="N52" s="89" t="s">
        <v>77</v>
      </c>
      <c r="O52" s="89" t="s">
        <v>77</v>
      </c>
      <c r="P52" s="89" t="s">
        <v>78</v>
      </c>
      <c r="Q52" s="83">
        <f>IF(COUNTBLANK(C52:O52)&lt;=0,1,2)</f>
        <v>1</v>
      </c>
      <c r="R52" s="82" t="s">
        <v>79</v>
      </c>
      <c r="S52" s="98">
        <v>42782</v>
      </c>
    </row>
    <row r="53" spans="1:50" s="85" customFormat="1" ht="15" customHeight="1" x14ac:dyDescent="0.25">
      <c r="A53" s="11" t="str">
        <f t="shared" si="0"/>
        <v>13504440TP055E-M2</v>
      </c>
      <c r="B53" s="77">
        <v>43</v>
      </c>
      <c r="C53" s="87" t="s">
        <v>216</v>
      </c>
      <c r="D53" s="87" t="s">
        <v>217</v>
      </c>
      <c r="E53" s="78" t="s">
        <v>218</v>
      </c>
      <c r="F53" s="78">
        <v>800</v>
      </c>
      <c r="G53" s="79" t="s">
        <v>69</v>
      </c>
      <c r="H53" s="80" t="s">
        <v>83</v>
      </c>
      <c r="I53" s="81" t="s">
        <v>121</v>
      </c>
      <c r="J53" s="82" t="s">
        <v>219</v>
      </c>
      <c r="K53" s="82" t="s">
        <v>73</v>
      </c>
      <c r="L53" s="82" t="s">
        <v>47</v>
      </c>
      <c r="M53" s="81">
        <v>1</v>
      </c>
      <c r="N53" s="88" t="s">
        <v>76</v>
      </c>
      <c r="O53" s="89" t="s">
        <v>77</v>
      </c>
      <c r="P53" s="89" t="s">
        <v>78</v>
      </c>
      <c r="Q53" s="83">
        <f>IF(COUNTBLANK(C53:O53)&lt;=0,1,2)</f>
        <v>1</v>
      </c>
      <c r="R53" s="82" t="s">
        <v>79</v>
      </c>
      <c r="S53" s="90">
        <v>42649</v>
      </c>
    </row>
    <row r="54" spans="1:50" s="85" customFormat="1" ht="15" customHeight="1" x14ac:dyDescent="0.25">
      <c r="A54" s="11" t="str">
        <f t="shared" si="0"/>
        <v>13288181LF004E-M1</v>
      </c>
      <c r="B54" s="77">
        <v>44</v>
      </c>
      <c r="C54" s="87" t="s">
        <v>220</v>
      </c>
      <c r="D54" s="87" t="s">
        <v>221</v>
      </c>
      <c r="E54" s="78" t="s">
        <v>222</v>
      </c>
      <c r="F54" s="78">
        <v>220</v>
      </c>
      <c r="G54" s="79" t="s">
        <v>69</v>
      </c>
      <c r="H54" s="80" t="s">
        <v>83</v>
      </c>
      <c r="I54" s="81" t="s">
        <v>71</v>
      </c>
      <c r="J54" s="82" t="s">
        <v>223</v>
      </c>
      <c r="K54" s="82" t="s">
        <v>73</v>
      </c>
      <c r="L54" s="82" t="s">
        <v>47</v>
      </c>
      <c r="M54" s="81">
        <v>1</v>
      </c>
      <c r="N54" s="89" t="s">
        <v>86</v>
      </c>
      <c r="O54" s="89" t="s">
        <v>106</v>
      </c>
      <c r="P54" s="89" t="s">
        <v>78</v>
      </c>
      <c r="Q54" s="83">
        <f>IF(COUNTBLANK(C54:O54)&lt;=0,1,2)</f>
        <v>1</v>
      </c>
      <c r="R54" s="91" t="s">
        <v>88</v>
      </c>
      <c r="S54" s="92">
        <v>42772</v>
      </c>
    </row>
    <row r="55" spans="1:50" s="85" customFormat="1" ht="15" customHeight="1" x14ac:dyDescent="0.25">
      <c r="A55" s="11" t="str">
        <f t="shared" si="0"/>
        <v>12657461SPSMBC</v>
      </c>
      <c r="B55" s="77">
        <v>45</v>
      </c>
      <c r="C55" s="78" t="s">
        <v>224</v>
      </c>
      <c r="D55" s="78" t="s">
        <v>225</v>
      </c>
      <c r="E55" s="78" t="s">
        <v>226</v>
      </c>
      <c r="F55" s="78">
        <v>18</v>
      </c>
      <c r="G55" s="79" t="s">
        <v>69</v>
      </c>
      <c r="H55" s="80" t="s">
        <v>83</v>
      </c>
      <c r="I55" s="81" t="s">
        <v>84</v>
      </c>
      <c r="J55" s="82" t="s">
        <v>227</v>
      </c>
      <c r="K55" s="82" t="s">
        <v>73</v>
      </c>
      <c r="L55" s="82" t="s">
        <v>47</v>
      </c>
      <c r="M55" s="81">
        <v>1</v>
      </c>
      <c r="N55" s="81" t="s">
        <v>147</v>
      </c>
      <c r="O55" s="81" t="s">
        <v>147</v>
      </c>
      <c r="P55" s="81" t="str">
        <f>IF(N55=O55,"Corrigido",IF(N55&gt;O55,"Refazer etiqueta"))</f>
        <v>Corrigido</v>
      </c>
      <c r="Q55" s="83">
        <f>IF(COUNTBLANK(C55:O55)&lt;=0,1,2)</f>
        <v>1</v>
      </c>
      <c r="R55" s="82"/>
      <c r="S55" s="82"/>
    </row>
    <row r="56" spans="1:50" s="85" customFormat="1" ht="15" customHeight="1" x14ac:dyDescent="0.25">
      <c r="A56" s="11" t="str">
        <f t="shared" si="0"/>
        <v>11612078MAP02E-M2</v>
      </c>
      <c r="B56" s="77">
        <v>46</v>
      </c>
      <c r="C56" s="87" t="s">
        <v>228</v>
      </c>
      <c r="D56" s="87" t="s">
        <v>229</v>
      </c>
      <c r="E56" s="87" t="s">
        <v>230</v>
      </c>
      <c r="F56" s="87">
        <v>1850</v>
      </c>
      <c r="G56" s="93" t="s">
        <v>69</v>
      </c>
      <c r="H56" s="94" t="s">
        <v>83</v>
      </c>
      <c r="I56" s="95" t="s">
        <v>97</v>
      </c>
      <c r="J56" s="82" t="s">
        <v>231</v>
      </c>
      <c r="K56" s="82" t="s">
        <v>73</v>
      </c>
      <c r="L56" s="82" t="s">
        <v>47</v>
      </c>
      <c r="M56" s="81">
        <v>3</v>
      </c>
      <c r="N56" s="88" t="s">
        <v>93</v>
      </c>
      <c r="O56" s="89" t="s">
        <v>87</v>
      </c>
      <c r="P56" s="89" t="s">
        <v>78</v>
      </c>
      <c r="Q56" s="83">
        <v>1</v>
      </c>
      <c r="R56" s="82" t="s">
        <v>88</v>
      </c>
      <c r="S56" s="92">
        <v>42753</v>
      </c>
    </row>
    <row r="57" spans="1:50" s="85" customFormat="1" ht="15" customHeight="1" x14ac:dyDescent="0.25">
      <c r="A57" s="11" t="str">
        <f t="shared" si="0"/>
        <v>11589292MA021E-M1</v>
      </c>
      <c r="B57" s="77">
        <v>47</v>
      </c>
      <c r="C57" s="87">
        <v>11589292</v>
      </c>
      <c r="D57" s="87" t="s">
        <v>232</v>
      </c>
      <c r="E57" s="87" t="s">
        <v>233</v>
      </c>
      <c r="F57" s="78">
        <v>3000</v>
      </c>
      <c r="G57" s="79" t="s">
        <v>69</v>
      </c>
      <c r="H57" s="80" t="s">
        <v>83</v>
      </c>
      <c r="I57" s="81" t="s">
        <v>97</v>
      </c>
      <c r="J57" s="82" t="s">
        <v>234</v>
      </c>
      <c r="K57" s="82" t="s">
        <v>73</v>
      </c>
      <c r="L57" s="82" t="s">
        <v>47</v>
      </c>
      <c r="M57" s="81">
        <v>3</v>
      </c>
      <c r="N57" s="89" t="s">
        <v>93</v>
      </c>
      <c r="O57" s="89" t="s">
        <v>87</v>
      </c>
      <c r="P57" s="89" t="s">
        <v>78</v>
      </c>
      <c r="Q57" s="83">
        <f>IF(COUNTBLANK(C57:O57)&lt;=0,1,2)</f>
        <v>1</v>
      </c>
      <c r="R57" s="82" t="s">
        <v>88</v>
      </c>
      <c r="S57" s="103">
        <v>42762</v>
      </c>
    </row>
    <row r="58" spans="1:50" s="85" customFormat="1" ht="15" customHeight="1" x14ac:dyDescent="0.25">
      <c r="A58" s="11" t="str">
        <f t="shared" si="0"/>
        <v>11589292SPSLF4-M1</v>
      </c>
      <c r="B58" s="77">
        <v>48</v>
      </c>
      <c r="C58" s="87" t="s">
        <v>235</v>
      </c>
      <c r="D58" s="87" t="s">
        <v>232</v>
      </c>
      <c r="E58" s="87" t="s">
        <v>236</v>
      </c>
      <c r="F58" s="87">
        <v>3000</v>
      </c>
      <c r="G58" s="93" t="s">
        <v>69</v>
      </c>
      <c r="H58" s="94" t="s">
        <v>83</v>
      </c>
      <c r="I58" s="95" t="s">
        <v>71</v>
      </c>
      <c r="J58" s="96" t="s">
        <v>234</v>
      </c>
      <c r="K58" s="96" t="s">
        <v>73</v>
      </c>
      <c r="L58" s="96" t="s">
        <v>114</v>
      </c>
      <c r="M58" s="95">
        <v>5</v>
      </c>
      <c r="N58" s="89" t="s">
        <v>93</v>
      </c>
      <c r="O58" s="89" t="s">
        <v>87</v>
      </c>
      <c r="P58" s="89" t="s">
        <v>78</v>
      </c>
      <c r="Q58" s="83">
        <f>IF(COUNTBLANK(C58:O58)&lt;=0,1,2)</f>
        <v>1</v>
      </c>
      <c r="R58" s="82" t="s">
        <v>88</v>
      </c>
      <c r="S58" s="92">
        <v>42803</v>
      </c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</row>
    <row r="59" spans="1:50" ht="15" customHeight="1" x14ac:dyDescent="0.25">
      <c r="A59" s="11" t="str">
        <f t="shared" si="0"/>
        <v>11589015DO023E-M4</v>
      </c>
      <c r="B59" s="77">
        <v>49</v>
      </c>
      <c r="C59" s="78" t="s">
        <v>237</v>
      </c>
      <c r="D59" s="78" t="s">
        <v>238</v>
      </c>
      <c r="E59" s="78" t="s">
        <v>103</v>
      </c>
      <c r="F59" s="78">
        <v>4000</v>
      </c>
      <c r="G59" s="79" t="s">
        <v>69</v>
      </c>
      <c r="H59" s="80" t="s">
        <v>83</v>
      </c>
      <c r="I59" s="81" t="s">
        <v>104</v>
      </c>
      <c r="J59" s="82" t="s">
        <v>239</v>
      </c>
      <c r="K59" s="82" t="s">
        <v>73</v>
      </c>
      <c r="L59" s="82" t="s">
        <v>47</v>
      </c>
      <c r="M59" s="81">
        <v>9</v>
      </c>
      <c r="N59" s="88" t="s">
        <v>86</v>
      </c>
      <c r="O59" s="89" t="s">
        <v>106</v>
      </c>
      <c r="P59" s="89" t="s">
        <v>78</v>
      </c>
      <c r="Q59" s="83">
        <f>IF(COUNTBLANK(C59:O59)&lt;=0,1,2)</f>
        <v>1</v>
      </c>
      <c r="R59" s="11" t="s">
        <v>88</v>
      </c>
      <c r="S59" s="92">
        <v>42858</v>
      </c>
    </row>
    <row r="60" spans="1:50" s="85" customFormat="1" ht="15" customHeight="1" x14ac:dyDescent="0.25">
      <c r="A60" s="11" t="str">
        <f t="shared" si="0"/>
        <v>11589015DO015E-M4</v>
      </c>
      <c r="B60" s="77">
        <v>50</v>
      </c>
      <c r="C60" s="78" t="s">
        <v>237</v>
      </c>
      <c r="D60" s="78" t="s">
        <v>238</v>
      </c>
      <c r="E60" s="78" t="s">
        <v>240</v>
      </c>
      <c r="F60" s="78">
        <v>4000</v>
      </c>
      <c r="G60" s="79" t="s">
        <v>69</v>
      </c>
      <c r="H60" s="80" t="s">
        <v>83</v>
      </c>
      <c r="I60" s="81" t="s">
        <v>104</v>
      </c>
      <c r="J60" s="82" t="s">
        <v>239</v>
      </c>
      <c r="K60" s="82" t="s">
        <v>73</v>
      </c>
      <c r="L60" s="82" t="s">
        <v>47</v>
      </c>
      <c r="M60" s="81">
        <v>9</v>
      </c>
      <c r="N60" s="78">
        <v>2</v>
      </c>
      <c r="O60" s="81">
        <f>IF(ROUNDUP((VLOOKUP(L60,$I$4:$K$7,3,FALSE))*M60/F60,)=1,2,ROUNDUP((VLOOKUP(L60,$I$4:$K$7,3,FALSE))/F60,))</f>
        <v>2</v>
      </c>
      <c r="P60" s="81" t="str">
        <f>IF(N60=O60,"Corrigido",IF(N60&gt;O60,"Refazer kanban"))</f>
        <v>Corrigido</v>
      </c>
      <c r="Q60" s="83">
        <f>IF(COUNTBLANK(C60:O60)&lt;=0,1,2)</f>
        <v>1</v>
      </c>
      <c r="R60" s="105" t="s">
        <v>79</v>
      </c>
      <c r="S60" s="82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</row>
    <row r="61" spans="1:50" ht="15" customHeight="1" x14ac:dyDescent="0.25">
      <c r="A61" s="11" t="str">
        <f t="shared" si="0"/>
        <v>11589015DO017D-M4</v>
      </c>
      <c r="B61" s="77">
        <v>51</v>
      </c>
      <c r="C61" s="78" t="s">
        <v>237</v>
      </c>
      <c r="D61" s="78" t="s">
        <v>238</v>
      </c>
      <c r="E61" s="78" t="s">
        <v>241</v>
      </c>
      <c r="F61" s="78">
        <v>4000</v>
      </c>
      <c r="G61" s="79" t="s">
        <v>69</v>
      </c>
      <c r="H61" s="80" t="s">
        <v>83</v>
      </c>
      <c r="I61" s="81" t="s">
        <v>104</v>
      </c>
      <c r="J61" s="82" t="s">
        <v>239</v>
      </c>
      <c r="K61" s="82" t="s">
        <v>73</v>
      </c>
      <c r="L61" s="82" t="s">
        <v>47</v>
      </c>
      <c r="M61" s="81">
        <v>10</v>
      </c>
      <c r="N61" s="78"/>
      <c r="O61" s="78"/>
      <c r="P61" s="81"/>
      <c r="Q61" s="83"/>
      <c r="R61" s="82"/>
      <c r="S61" s="82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  <c r="AT61" s="85"/>
      <c r="AU61" s="85"/>
      <c r="AV61" s="85"/>
      <c r="AW61" s="85"/>
      <c r="AX61" s="85"/>
    </row>
    <row r="62" spans="1:50" s="85" customFormat="1" ht="15" customHeight="1" x14ac:dyDescent="0.25">
      <c r="A62" s="11" t="str">
        <f t="shared" si="0"/>
        <v>11588744MA010E-M1</v>
      </c>
      <c r="B62" s="77">
        <v>52</v>
      </c>
      <c r="C62" s="78" t="s">
        <v>242</v>
      </c>
      <c r="D62" s="78" t="s">
        <v>243</v>
      </c>
      <c r="E62" s="78" t="s">
        <v>244</v>
      </c>
      <c r="F62" s="78">
        <v>180</v>
      </c>
      <c r="G62" s="79" t="s">
        <v>69</v>
      </c>
      <c r="H62" s="80" t="s">
        <v>117</v>
      </c>
      <c r="I62" s="81" t="s">
        <v>97</v>
      </c>
      <c r="J62" s="82" t="s">
        <v>245</v>
      </c>
      <c r="K62" s="82" t="s">
        <v>73</v>
      </c>
      <c r="L62" s="82" t="s">
        <v>47</v>
      </c>
      <c r="M62" s="81">
        <v>1</v>
      </c>
      <c r="N62" s="88" t="s">
        <v>246</v>
      </c>
      <c r="O62" s="89" t="s">
        <v>247</v>
      </c>
      <c r="P62" s="89" t="s">
        <v>78</v>
      </c>
      <c r="Q62" s="83">
        <f>IF(COUNTBLANK(C62:O62)&lt;=0,1,2)</f>
        <v>1</v>
      </c>
      <c r="R62" s="82" t="s">
        <v>88</v>
      </c>
      <c r="S62" s="92">
        <v>42724</v>
      </c>
    </row>
    <row r="63" spans="1:50" s="85" customFormat="1" ht="15" customHeight="1" x14ac:dyDescent="0.25">
      <c r="A63" s="11" t="str">
        <f t="shared" si="0"/>
        <v>11588740MA004D-M2</v>
      </c>
      <c r="B63" s="77">
        <v>53</v>
      </c>
      <c r="C63" s="94" t="s">
        <v>248</v>
      </c>
      <c r="D63" s="78" t="s">
        <v>249</v>
      </c>
      <c r="E63" s="78" t="s">
        <v>128</v>
      </c>
      <c r="F63" s="78">
        <v>250</v>
      </c>
      <c r="G63" s="79" t="s">
        <v>69</v>
      </c>
      <c r="H63" s="80" t="s">
        <v>117</v>
      </c>
      <c r="I63" s="81" t="s">
        <v>97</v>
      </c>
      <c r="J63" s="82" t="s">
        <v>245</v>
      </c>
      <c r="K63" s="82" t="s">
        <v>73</v>
      </c>
      <c r="L63" s="82" t="s">
        <v>47</v>
      </c>
      <c r="M63" s="81">
        <v>4</v>
      </c>
      <c r="N63" s="78">
        <v>5</v>
      </c>
      <c r="O63" s="81">
        <v>5</v>
      </c>
      <c r="P63" s="81" t="str">
        <f>IF(N63=O63,"Corrigido",IF(N63&gt;O63,"Refazer kanban"))</f>
        <v>Corrigido</v>
      </c>
      <c r="Q63" s="83">
        <f>IF(COUNTBLANK(C63:O63)&lt;=0,1,2)</f>
        <v>1</v>
      </c>
      <c r="R63" s="82" t="s">
        <v>88</v>
      </c>
      <c r="S63" s="90">
        <v>42669</v>
      </c>
    </row>
    <row r="64" spans="1:50" s="85" customFormat="1" ht="15" customHeight="1" x14ac:dyDescent="0.25">
      <c r="A64" s="11" t="str">
        <f t="shared" si="0"/>
        <v>9598708MB020D-M1</v>
      </c>
      <c r="B64" s="77">
        <v>54</v>
      </c>
      <c r="C64" s="106" t="s">
        <v>250</v>
      </c>
      <c r="D64" s="107" t="s">
        <v>251</v>
      </c>
      <c r="E64" s="107" t="s">
        <v>252</v>
      </c>
      <c r="F64" s="107">
        <v>400</v>
      </c>
      <c r="G64" s="108" t="s">
        <v>69</v>
      </c>
      <c r="H64" s="106" t="s">
        <v>83</v>
      </c>
      <c r="I64" s="109" t="s">
        <v>84</v>
      </c>
      <c r="J64" s="110" t="s">
        <v>253</v>
      </c>
      <c r="K64" s="110" t="s">
        <v>73</v>
      </c>
      <c r="L64" s="110" t="s">
        <v>47</v>
      </c>
      <c r="M64" s="109">
        <v>8</v>
      </c>
      <c r="N64" s="88" t="s">
        <v>254</v>
      </c>
      <c r="O64" s="89" t="s">
        <v>255</v>
      </c>
      <c r="P64" s="89" t="s">
        <v>78</v>
      </c>
      <c r="Q64" s="83">
        <f>IF(COUNTBLANK(C64:O64)&lt;=0,1,2)</f>
        <v>1</v>
      </c>
      <c r="R64" s="82" t="s">
        <v>88</v>
      </c>
      <c r="S64" s="92">
        <v>42780</v>
      </c>
    </row>
    <row r="65" spans="1:50" s="85" customFormat="1" ht="15" customHeight="1" x14ac:dyDescent="0.25">
      <c r="A65" s="11" t="str">
        <f t="shared" si="0"/>
        <v>09594681MB020D-M1</v>
      </c>
      <c r="B65" s="77">
        <v>55</v>
      </c>
      <c r="C65" s="111" t="s">
        <v>256</v>
      </c>
      <c r="D65" s="112" t="s">
        <v>251</v>
      </c>
      <c r="E65" s="113" t="s">
        <v>252</v>
      </c>
      <c r="F65" s="113">
        <v>300</v>
      </c>
      <c r="G65" s="114" t="s">
        <v>69</v>
      </c>
      <c r="H65" s="80" t="s">
        <v>83</v>
      </c>
      <c r="I65" s="81" t="s">
        <v>257</v>
      </c>
      <c r="J65" s="82" t="s">
        <v>258</v>
      </c>
      <c r="K65" s="82" t="s">
        <v>73</v>
      </c>
      <c r="L65" s="82" t="s">
        <v>47</v>
      </c>
      <c r="M65" s="81">
        <v>8</v>
      </c>
      <c r="N65" s="78">
        <v>8</v>
      </c>
      <c r="O65" s="81">
        <v>8</v>
      </c>
      <c r="P65" s="81"/>
      <c r="Q65" s="83"/>
      <c r="R65" s="82"/>
      <c r="S65" s="82"/>
    </row>
    <row r="66" spans="1:50" s="85" customFormat="1" ht="15" customHeight="1" x14ac:dyDescent="0.25">
      <c r="A66" s="11" t="str">
        <f t="shared" si="0"/>
        <v>09309508MINOMI-M3</v>
      </c>
      <c r="B66" s="77">
        <v>56</v>
      </c>
      <c r="C66" s="81" t="s">
        <v>259</v>
      </c>
      <c r="D66" s="78" t="s">
        <v>260</v>
      </c>
      <c r="E66" s="78" t="s">
        <v>261</v>
      </c>
      <c r="F66" s="78">
        <v>14</v>
      </c>
      <c r="G66" s="79" t="s">
        <v>262</v>
      </c>
      <c r="H66" s="80" t="s">
        <v>263</v>
      </c>
      <c r="I66" s="81" t="s">
        <v>75</v>
      </c>
      <c r="J66" s="82" t="s">
        <v>264</v>
      </c>
      <c r="K66" s="82" t="s">
        <v>73</v>
      </c>
      <c r="L66" s="82" t="s">
        <v>265</v>
      </c>
      <c r="M66" s="81" t="s">
        <v>265</v>
      </c>
      <c r="N66" s="78">
        <v>0</v>
      </c>
      <c r="O66" s="81">
        <v>0</v>
      </c>
      <c r="P66" s="81" t="str">
        <f>IF(N66=O66,"Corrigido",IF(N66&gt;O66,"Refazer kanban"))</f>
        <v>Corrigido</v>
      </c>
      <c r="Q66" s="83">
        <f t="shared" ref="Q66:Q73" si="2">IF(COUNTBLANK(C66:O66)&lt;=0,1,2)</f>
        <v>1</v>
      </c>
      <c r="R66" s="82" t="s">
        <v>79</v>
      </c>
      <c r="S66" s="90">
        <v>42083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spans="1:50" s="85" customFormat="1" ht="15" customHeight="1" x14ac:dyDescent="0.25">
      <c r="A67" s="11" t="str">
        <f t="shared" si="0"/>
        <v>09132667TP024D-M2</v>
      </c>
      <c r="B67" s="77">
        <v>57</v>
      </c>
      <c r="C67" s="78" t="s">
        <v>266</v>
      </c>
      <c r="D67" s="78" t="s">
        <v>267</v>
      </c>
      <c r="E67" s="78" t="s">
        <v>268</v>
      </c>
      <c r="F67" s="78">
        <v>1300</v>
      </c>
      <c r="G67" s="79" t="s">
        <v>69</v>
      </c>
      <c r="H67" s="80" t="s">
        <v>117</v>
      </c>
      <c r="I67" s="81" t="s">
        <v>121</v>
      </c>
      <c r="J67" s="82" t="s">
        <v>269</v>
      </c>
      <c r="K67" s="82" t="s">
        <v>73</v>
      </c>
      <c r="L67" s="82" t="s">
        <v>47</v>
      </c>
      <c r="M67" s="81">
        <v>18</v>
      </c>
      <c r="N67" s="88" t="s">
        <v>76</v>
      </c>
      <c r="O67" s="89" t="s">
        <v>77</v>
      </c>
      <c r="P67" s="89" t="s">
        <v>78</v>
      </c>
      <c r="Q67" s="83">
        <f t="shared" si="2"/>
        <v>1</v>
      </c>
      <c r="R67" s="82" t="s">
        <v>79</v>
      </c>
      <c r="S67" s="90">
        <v>42664</v>
      </c>
      <c r="T67" s="105"/>
    </row>
    <row r="68" spans="1:50" s="85" customFormat="1" ht="15" customHeight="1" x14ac:dyDescent="0.25">
      <c r="A68" s="11" t="str">
        <f t="shared" si="0"/>
        <v>09132667TP024E-M3</v>
      </c>
      <c r="B68" s="77">
        <v>58</v>
      </c>
      <c r="C68" s="78" t="s">
        <v>266</v>
      </c>
      <c r="D68" s="78" t="s">
        <v>267</v>
      </c>
      <c r="E68" s="78" t="s">
        <v>270</v>
      </c>
      <c r="F68" s="78">
        <v>1300</v>
      </c>
      <c r="G68" s="79" t="s">
        <v>69</v>
      </c>
      <c r="H68" s="80" t="s">
        <v>117</v>
      </c>
      <c r="I68" s="81" t="s">
        <v>121</v>
      </c>
      <c r="J68" s="82" t="s">
        <v>269</v>
      </c>
      <c r="K68" s="82" t="s">
        <v>73</v>
      </c>
      <c r="L68" s="82" t="s">
        <v>47</v>
      </c>
      <c r="M68" s="81">
        <v>18</v>
      </c>
      <c r="N68" s="78">
        <v>2</v>
      </c>
      <c r="O68" s="81">
        <v>2</v>
      </c>
      <c r="P68" s="81" t="str">
        <f>IF(N68=O68,"Corrigido",IF(N68&gt;O68,"Refazer kanban"))</f>
        <v>Corrigido</v>
      </c>
      <c r="Q68" s="83">
        <f t="shared" si="2"/>
        <v>1</v>
      </c>
      <c r="R68" s="82" t="s">
        <v>79</v>
      </c>
      <c r="S68" s="84">
        <v>42678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</row>
    <row r="69" spans="1:50" ht="15" customHeight="1" x14ac:dyDescent="0.25">
      <c r="A69" s="11" t="str">
        <f t="shared" si="0"/>
        <v>09129705MB002D-M1</v>
      </c>
      <c r="B69" s="77">
        <v>59</v>
      </c>
      <c r="C69" s="78" t="s">
        <v>271</v>
      </c>
      <c r="D69" s="78" t="s">
        <v>272</v>
      </c>
      <c r="E69" s="78" t="s">
        <v>273</v>
      </c>
      <c r="F69" s="78">
        <v>120</v>
      </c>
      <c r="G69" s="79" t="s">
        <v>69</v>
      </c>
      <c r="H69" s="80" t="s">
        <v>117</v>
      </c>
      <c r="I69" s="81" t="s">
        <v>84</v>
      </c>
      <c r="J69" s="82" t="s">
        <v>274</v>
      </c>
      <c r="K69" s="82" t="s">
        <v>73</v>
      </c>
      <c r="L69" s="82" t="s">
        <v>47</v>
      </c>
      <c r="M69" s="81">
        <v>1</v>
      </c>
      <c r="N69" s="78">
        <v>3</v>
      </c>
      <c r="O69" s="81">
        <v>3</v>
      </c>
      <c r="P69" s="81" t="str">
        <f>IF(N69=O69,"Corrigido",IF(N69&gt;O69,"Refazer kanban"))</f>
        <v>Corrigido</v>
      </c>
      <c r="Q69" s="83">
        <f t="shared" si="2"/>
        <v>1</v>
      </c>
      <c r="R69" s="82"/>
      <c r="S69" s="82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  <c r="AT69" s="85"/>
      <c r="AU69" s="85"/>
      <c r="AV69" s="85"/>
      <c r="AW69" s="85"/>
      <c r="AX69" s="85"/>
    </row>
    <row r="70" spans="1:50" s="85" customFormat="1" ht="15" customHeight="1" x14ac:dyDescent="0.25">
      <c r="A70" s="11" t="str">
        <f t="shared" si="0"/>
        <v>09129705MB003E-M1</v>
      </c>
      <c r="B70" s="77">
        <v>60</v>
      </c>
      <c r="C70" s="87" t="s">
        <v>271</v>
      </c>
      <c r="D70" s="78" t="s">
        <v>272</v>
      </c>
      <c r="E70" s="78" t="s">
        <v>275</v>
      </c>
      <c r="F70" s="78">
        <v>120</v>
      </c>
      <c r="G70" s="79" t="s">
        <v>69</v>
      </c>
      <c r="H70" s="80" t="s">
        <v>117</v>
      </c>
      <c r="I70" s="81" t="s">
        <v>84</v>
      </c>
      <c r="J70" s="82" t="s">
        <v>274</v>
      </c>
      <c r="K70" s="82" t="s">
        <v>73</v>
      </c>
      <c r="L70" s="82" t="s">
        <v>47</v>
      </c>
      <c r="M70" s="81">
        <v>2</v>
      </c>
      <c r="N70" s="89" t="s">
        <v>276</v>
      </c>
      <c r="O70" s="89" t="s">
        <v>277</v>
      </c>
      <c r="P70" s="89" t="s">
        <v>78</v>
      </c>
      <c r="Q70" s="83">
        <f t="shared" si="2"/>
        <v>1</v>
      </c>
      <c r="R70" s="82" t="s">
        <v>88</v>
      </c>
      <c r="S70" s="92">
        <v>42804</v>
      </c>
    </row>
    <row r="71" spans="1:50" s="85" customFormat="1" ht="15" customHeight="1" x14ac:dyDescent="0.25">
      <c r="A71" s="11" t="str">
        <f t="shared" si="0"/>
        <v>09126551MA004D-M2</v>
      </c>
      <c r="B71" s="77">
        <v>61</v>
      </c>
      <c r="C71" s="87" t="s">
        <v>278</v>
      </c>
      <c r="D71" s="78" t="s">
        <v>279</v>
      </c>
      <c r="E71" s="78" t="s">
        <v>128</v>
      </c>
      <c r="F71" s="78">
        <v>500</v>
      </c>
      <c r="G71" s="79" t="s">
        <v>69</v>
      </c>
      <c r="H71" s="80" t="s">
        <v>117</v>
      </c>
      <c r="I71" s="81" t="s">
        <v>75</v>
      </c>
      <c r="J71" s="82" t="s">
        <v>98</v>
      </c>
      <c r="K71" s="82" t="s">
        <v>73</v>
      </c>
      <c r="L71" s="82" t="s">
        <v>47</v>
      </c>
      <c r="M71" s="81">
        <v>1</v>
      </c>
      <c r="N71" s="81">
        <v>2</v>
      </c>
      <c r="O71" s="81">
        <v>2</v>
      </c>
      <c r="P71" s="81" t="str">
        <f>IF(N71=O71,"Corrigido",IF(N71&gt;O71,"Refazer kanban"))</f>
        <v>Corrigido</v>
      </c>
      <c r="Q71" s="83">
        <f t="shared" si="2"/>
        <v>1</v>
      </c>
      <c r="R71" s="82" t="s">
        <v>88</v>
      </c>
      <c r="S71" s="115">
        <v>42669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</row>
    <row r="72" spans="1:50" s="85" customFormat="1" ht="15" customHeight="1" x14ac:dyDescent="0.25">
      <c r="A72" s="11" t="str">
        <f t="shared" si="0"/>
        <v>04874119TP001D-M2</v>
      </c>
      <c r="B72" s="77">
        <v>62</v>
      </c>
      <c r="C72" s="81" t="s">
        <v>280</v>
      </c>
      <c r="D72" s="78" t="s">
        <v>281</v>
      </c>
      <c r="E72" s="78" t="s">
        <v>152</v>
      </c>
      <c r="F72" s="78">
        <v>5000</v>
      </c>
      <c r="G72" s="79" t="s">
        <v>69</v>
      </c>
      <c r="H72" s="80" t="s">
        <v>70</v>
      </c>
      <c r="I72" s="81" t="s">
        <v>75</v>
      </c>
      <c r="J72" s="82" t="s">
        <v>282</v>
      </c>
      <c r="K72" s="82" t="s">
        <v>73</v>
      </c>
      <c r="L72" s="82" t="s">
        <v>42</v>
      </c>
      <c r="M72" s="81">
        <v>2</v>
      </c>
      <c r="N72" s="81">
        <v>2</v>
      </c>
      <c r="O72" s="81" t="e">
        <f>IF(ROUNDUP((VLOOKUP(L72,$I$4:$K$7,3,FALSE))*M72/F72,)=1,2,ROUNDUP((VLOOKUP(L72,$I$4:$K$7,3,FALSE))/F72,))</f>
        <v>#N/A</v>
      </c>
      <c r="P72" s="81" t="e">
        <f>IF(N72=O72,"Corrigido",IF(N72&gt;O72,"Refazer kanban"))</f>
        <v>#N/A</v>
      </c>
      <c r="Q72" s="83">
        <f t="shared" si="2"/>
        <v>1</v>
      </c>
      <c r="R72" s="82" t="s">
        <v>79</v>
      </c>
      <c r="S72" s="82"/>
    </row>
    <row r="73" spans="1:50" s="85" customFormat="1" ht="15" customHeight="1" x14ac:dyDescent="0.25">
      <c r="A73" s="11" t="str">
        <f t="shared" si="0"/>
        <v>04874119TP035D-M2</v>
      </c>
      <c r="B73" s="77">
        <v>63</v>
      </c>
      <c r="C73" s="78" t="s">
        <v>280</v>
      </c>
      <c r="D73" s="78" t="s">
        <v>281</v>
      </c>
      <c r="E73" s="78" t="s">
        <v>210</v>
      </c>
      <c r="F73" s="78">
        <v>5000</v>
      </c>
      <c r="G73" s="79" t="s">
        <v>69</v>
      </c>
      <c r="H73" s="80" t="s">
        <v>83</v>
      </c>
      <c r="I73" s="81" t="s">
        <v>121</v>
      </c>
      <c r="J73" s="82" t="s">
        <v>283</v>
      </c>
      <c r="K73" s="82" t="s">
        <v>73</v>
      </c>
      <c r="L73" s="82" t="s">
        <v>47</v>
      </c>
      <c r="M73" s="81">
        <v>2</v>
      </c>
      <c r="N73" s="78">
        <v>2</v>
      </c>
      <c r="O73" s="81">
        <f>IF(ROUNDUP((VLOOKUP(L73,$I$4:$K$7,3,FALSE))*M73/F73,)=1,2,ROUNDUP((VLOOKUP(L73,$I$4:$K$7,3,FALSE))/F73,))</f>
        <v>2</v>
      </c>
      <c r="P73" s="81" t="str">
        <f>IF(N73=O73,"Corrigido",IF(N73&gt;O73,"Refazer kanban"))</f>
        <v>Corrigido</v>
      </c>
      <c r="Q73" s="83">
        <f t="shared" si="2"/>
        <v>1</v>
      </c>
      <c r="R73" s="82" t="s">
        <v>141</v>
      </c>
      <c r="S73" s="84"/>
    </row>
    <row r="74" spans="1:50" s="85" customFormat="1" ht="15" customHeight="1" x14ac:dyDescent="0.25">
      <c r="A74" s="116" t="str">
        <f t="shared" si="0"/>
        <v>04874119TP055E-M2</v>
      </c>
      <c r="B74" s="77">
        <v>64</v>
      </c>
      <c r="C74" s="78" t="s">
        <v>280</v>
      </c>
      <c r="D74" s="78" t="s">
        <v>281</v>
      </c>
      <c r="E74" s="78" t="s">
        <v>218</v>
      </c>
      <c r="F74" s="78">
        <v>5000</v>
      </c>
      <c r="G74" s="79" t="s">
        <v>69</v>
      </c>
      <c r="H74" s="80" t="s">
        <v>83</v>
      </c>
      <c r="I74" s="81" t="s">
        <v>121</v>
      </c>
      <c r="J74" s="82" t="s">
        <v>283</v>
      </c>
      <c r="K74" s="82" t="s">
        <v>73</v>
      </c>
      <c r="L74" s="82" t="s">
        <v>47</v>
      </c>
      <c r="M74" s="81">
        <v>2</v>
      </c>
      <c r="N74" s="78">
        <v>1</v>
      </c>
      <c r="O74" s="81">
        <v>1</v>
      </c>
      <c r="P74" s="81"/>
      <c r="Q74" s="83"/>
      <c r="R74" s="82"/>
      <c r="S74" s="84" t="s">
        <v>284</v>
      </c>
    </row>
    <row r="75" spans="1:50" s="85" customFormat="1" ht="15" customHeight="1" x14ac:dyDescent="0.25">
      <c r="A75" s="11" t="str">
        <f t="shared" ref="A75:A138" si="3">CONCATENATE(C75,E75)</f>
        <v>02879379</v>
      </c>
      <c r="B75" s="77">
        <v>65</v>
      </c>
      <c r="C75" s="78" t="s">
        <v>285</v>
      </c>
      <c r="D75" s="78" t="s">
        <v>286</v>
      </c>
      <c r="E75" s="78"/>
      <c r="F75" s="78">
        <v>1000</v>
      </c>
      <c r="G75" s="79" t="s">
        <v>69</v>
      </c>
      <c r="H75" s="80" t="s">
        <v>132</v>
      </c>
      <c r="I75" s="81" t="s">
        <v>97</v>
      </c>
      <c r="J75" s="82" t="s">
        <v>287</v>
      </c>
      <c r="K75" s="82" t="s">
        <v>73</v>
      </c>
      <c r="L75" s="82" t="s">
        <v>47</v>
      </c>
      <c r="M75" s="81">
        <v>1</v>
      </c>
      <c r="N75" s="78">
        <v>1</v>
      </c>
      <c r="O75" s="81">
        <v>1</v>
      </c>
      <c r="P75" s="81"/>
      <c r="Q75" s="83"/>
      <c r="R75" s="82" t="s">
        <v>88</v>
      </c>
      <c r="S75" s="82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L75" s="117"/>
      <c r="AM75" s="117"/>
      <c r="AN75" s="117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</row>
    <row r="76" spans="1:50" s="85" customFormat="1" ht="15" customHeight="1" x14ac:dyDescent="0.25">
      <c r="A76" s="11" t="str">
        <f t="shared" si="3"/>
        <v>02591033TP061D-M2</v>
      </c>
      <c r="B76" s="77">
        <v>66</v>
      </c>
      <c r="C76" s="80" t="s">
        <v>288</v>
      </c>
      <c r="D76" s="78" t="s">
        <v>289</v>
      </c>
      <c r="E76" s="78" t="s">
        <v>290</v>
      </c>
      <c r="F76" s="78">
        <v>3500</v>
      </c>
      <c r="G76" s="79" t="s">
        <v>69</v>
      </c>
      <c r="H76" s="80" t="s">
        <v>117</v>
      </c>
      <c r="I76" s="81" t="s">
        <v>121</v>
      </c>
      <c r="J76" s="82" t="s">
        <v>291</v>
      </c>
      <c r="K76" s="82" t="s">
        <v>73</v>
      </c>
      <c r="L76" s="82" t="s">
        <v>42</v>
      </c>
      <c r="M76" s="81">
        <v>2</v>
      </c>
      <c r="N76" s="88" t="s">
        <v>76</v>
      </c>
      <c r="O76" s="89" t="s">
        <v>77</v>
      </c>
      <c r="P76" s="89" t="s">
        <v>78</v>
      </c>
      <c r="Q76" s="83">
        <f t="shared" ref="Q76:Q89" si="4">IF(COUNTBLANK(C76:O76)&lt;=0,1,2)</f>
        <v>1</v>
      </c>
      <c r="R76" s="82" t="s">
        <v>141</v>
      </c>
      <c r="S76" s="90">
        <v>42649</v>
      </c>
    </row>
    <row r="77" spans="1:50" s="85" customFormat="1" ht="15" customHeight="1" x14ac:dyDescent="0.25">
      <c r="A77" s="11" t="str">
        <f t="shared" si="3"/>
        <v>96954604SPST1E-M3</v>
      </c>
      <c r="B77" s="77">
        <v>67</v>
      </c>
      <c r="C77" s="78">
        <v>96954604</v>
      </c>
      <c r="D77" s="78" t="s">
        <v>292</v>
      </c>
      <c r="E77" s="78" t="s">
        <v>293</v>
      </c>
      <c r="F77" s="78">
        <v>275</v>
      </c>
      <c r="G77" s="79" t="s">
        <v>69</v>
      </c>
      <c r="H77" s="80" t="s">
        <v>263</v>
      </c>
      <c r="I77" s="81" t="s">
        <v>294</v>
      </c>
      <c r="J77" s="82" t="s">
        <v>295</v>
      </c>
      <c r="K77" s="82" t="s">
        <v>73</v>
      </c>
      <c r="L77" s="82" t="s">
        <v>47</v>
      </c>
      <c r="M77" s="81">
        <v>4</v>
      </c>
      <c r="N77" s="88" t="s">
        <v>76</v>
      </c>
      <c r="O77" s="89" t="s">
        <v>296</v>
      </c>
      <c r="P77" s="89" t="s">
        <v>78</v>
      </c>
      <c r="Q77" s="83">
        <f t="shared" si="4"/>
        <v>1</v>
      </c>
      <c r="R77" s="82" t="s">
        <v>79</v>
      </c>
      <c r="S77" s="90">
        <v>42600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</row>
    <row r="78" spans="1:50" s="85" customFormat="1" ht="15" customHeight="1" x14ac:dyDescent="0.25">
      <c r="A78" s="11" t="str">
        <f t="shared" si="3"/>
        <v>96953446DO023E-M4</v>
      </c>
      <c r="B78" s="77">
        <v>68</v>
      </c>
      <c r="C78" s="81">
        <v>96953446</v>
      </c>
      <c r="D78" s="78" t="s">
        <v>297</v>
      </c>
      <c r="E78" s="78" t="s">
        <v>103</v>
      </c>
      <c r="F78" s="78">
        <v>4000</v>
      </c>
      <c r="G78" s="79" t="s">
        <v>69</v>
      </c>
      <c r="H78" s="80" t="s">
        <v>83</v>
      </c>
      <c r="I78" s="81" t="s">
        <v>104</v>
      </c>
      <c r="J78" s="118" t="s">
        <v>298</v>
      </c>
      <c r="K78" s="82" t="s">
        <v>73</v>
      </c>
      <c r="L78" s="82" t="s">
        <v>47</v>
      </c>
      <c r="M78" s="81">
        <v>1</v>
      </c>
      <c r="N78" s="88" t="s">
        <v>86</v>
      </c>
      <c r="O78" s="89" t="s">
        <v>106</v>
      </c>
      <c r="P78" s="89" t="s">
        <v>78</v>
      </c>
      <c r="Q78" s="83">
        <f t="shared" si="4"/>
        <v>1</v>
      </c>
      <c r="R78" s="82" t="s">
        <v>88</v>
      </c>
      <c r="S78" s="92">
        <v>42858</v>
      </c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</row>
    <row r="79" spans="1:50" s="85" customFormat="1" ht="15" customHeight="1" x14ac:dyDescent="0.25">
      <c r="A79" s="11" t="str">
        <f t="shared" si="3"/>
        <v>96951478DO023E-M4</v>
      </c>
      <c r="B79" s="77">
        <v>69</v>
      </c>
      <c r="C79" s="78">
        <v>96951478</v>
      </c>
      <c r="D79" s="78" t="s">
        <v>299</v>
      </c>
      <c r="E79" s="78" t="s">
        <v>103</v>
      </c>
      <c r="F79" s="78">
        <v>192</v>
      </c>
      <c r="G79" s="79" t="s">
        <v>69</v>
      </c>
      <c r="H79" s="80" t="s">
        <v>83</v>
      </c>
      <c r="I79" s="81" t="s">
        <v>104</v>
      </c>
      <c r="J79" s="118" t="s">
        <v>300</v>
      </c>
      <c r="K79" s="82" t="s">
        <v>73</v>
      </c>
      <c r="L79" s="82" t="s">
        <v>301</v>
      </c>
      <c r="M79" s="81">
        <v>1</v>
      </c>
      <c r="N79" s="88" t="s">
        <v>86</v>
      </c>
      <c r="O79" s="89" t="s">
        <v>106</v>
      </c>
      <c r="P79" s="89" t="s">
        <v>78</v>
      </c>
      <c r="Q79" s="83">
        <f t="shared" si="4"/>
        <v>1</v>
      </c>
      <c r="R79" s="82" t="s">
        <v>88</v>
      </c>
      <c r="S79" s="92">
        <v>42858</v>
      </c>
    </row>
    <row r="80" spans="1:50" s="85" customFormat="1" ht="15" customHeight="1" x14ac:dyDescent="0.25">
      <c r="A80" s="11" t="str">
        <f t="shared" si="3"/>
        <v>96895448TP001D-M2</v>
      </c>
      <c r="B80" s="77">
        <v>70</v>
      </c>
      <c r="C80" s="78">
        <v>96895448</v>
      </c>
      <c r="D80" s="78" t="s">
        <v>302</v>
      </c>
      <c r="E80" s="78" t="s">
        <v>152</v>
      </c>
      <c r="F80" s="78">
        <v>500</v>
      </c>
      <c r="G80" s="79" t="s">
        <v>69</v>
      </c>
      <c r="H80" s="80" t="s">
        <v>117</v>
      </c>
      <c r="I80" s="81" t="s">
        <v>303</v>
      </c>
      <c r="J80" s="82" t="s">
        <v>304</v>
      </c>
      <c r="K80" s="82" t="s">
        <v>73</v>
      </c>
      <c r="L80" s="82" t="s">
        <v>47</v>
      </c>
      <c r="M80" s="81">
        <v>1</v>
      </c>
      <c r="N80" s="78">
        <v>2</v>
      </c>
      <c r="O80" s="81">
        <f>IF(ROUNDUP((VLOOKUP(L80,$I$4:$K$7,3,FALSE))*M80/F80,)=1,2,ROUNDUP((VLOOKUP(L80,$I$4:$K$7,3,FALSE))/F80,))</f>
        <v>2</v>
      </c>
      <c r="P80" s="81" t="str">
        <f>IF(N80=O80,"Corrigido",IF(N80&gt;O80,"Refazer kanban"))</f>
        <v>Corrigido</v>
      </c>
      <c r="Q80" s="83">
        <f t="shared" si="4"/>
        <v>1</v>
      </c>
      <c r="R80" s="82" t="s">
        <v>79</v>
      </c>
      <c r="S80" s="90">
        <v>42593</v>
      </c>
    </row>
    <row r="81" spans="1:50" s="85" customFormat="1" ht="15" customHeight="1" x14ac:dyDescent="0.25">
      <c r="A81" s="11" t="str">
        <f t="shared" si="3"/>
        <v>96887805SPSF1D-M4</v>
      </c>
      <c r="B81" s="77">
        <v>71</v>
      </c>
      <c r="C81" s="78">
        <v>96887805</v>
      </c>
      <c r="D81" s="78" t="s">
        <v>305</v>
      </c>
      <c r="E81" s="78" t="s">
        <v>138</v>
      </c>
      <c r="F81" s="78">
        <v>300</v>
      </c>
      <c r="G81" s="79" t="s">
        <v>69</v>
      </c>
      <c r="H81" s="80" t="s">
        <v>132</v>
      </c>
      <c r="I81" s="81" t="s">
        <v>306</v>
      </c>
      <c r="J81" s="82" t="s">
        <v>307</v>
      </c>
      <c r="K81" s="82" t="s">
        <v>73</v>
      </c>
      <c r="L81" s="82" t="s">
        <v>47</v>
      </c>
      <c r="M81" s="81">
        <v>1</v>
      </c>
      <c r="N81" s="89" t="s">
        <v>93</v>
      </c>
      <c r="O81" s="89" t="s">
        <v>308</v>
      </c>
      <c r="P81" s="89" t="s">
        <v>78</v>
      </c>
      <c r="Q81" s="83">
        <f t="shared" si="4"/>
        <v>1</v>
      </c>
      <c r="R81" s="82" t="s">
        <v>79</v>
      </c>
      <c r="S81" s="90">
        <v>42587</v>
      </c>
    </row>
    <row r="82" spans="1:50" ht="15" customHeight="1" x14ac:dyDescent="0.25">
      <c r="A82" s="11" t="str">
        <f t="shared" si="3"/>
        <v>96886613SPST1E-M3</v>
      </c>
      <c r="B82" s="77">
        <v>72</v>
      </c>
      <c r="C82" s="78">
        <v>96886613</v>
      </c>
      <c r="D82" s="78" t="s">
        <v>309</v>
      </c>
      <c r="E82" s="78" t="s">
        <v>293</v>
      </c>
      <c r="F82" s="78">
        <v>90</v>
      </c>
      <c r="G82" s="79" t="s">
        <v>153</v>
      </c>
      <c r="H82" s="80" t="s">
        <v>70</v>
      </c>
      <c r="I82" s="81" t="s">
        <v>294</v>
      </c>
      <c r="J82" s="82" t="s">
        <v>310</v>
      </c>
      <c r="K82" s="82" t="s">
        <v>73</v>
      </c>
      <c r="L82" s="82" t="s">
        <v>47</v>
      </c>
      <c r="M82" s="81">
        <v>2</v>
      </c>
      <c r="N82" s="88" t="s">
        <v>311</v>
      </c>
      <c r="O82" s="89" t="s">
        <v>312</v>
      </c>
      <c r="P82" s="89" t="s">
        <v>78</v>
      </c>
      <c r="Q82" s="83">
        <f t="shared" si="4"/>
        <v>1</v>
      </c>
      <c r="R82" s="82" t="s">
        <v>79</v>
      </c>
      <c r="S82" s="90">
        <v>42549</v>
      </c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5"/>
      <c r="AV82" s="85"/>
      <c r="AW82" s="85"/>
      <c r="AX82" s="85"/>
    </row>
    <row r="83" spans="1:50" s="85" customFormat="1" ht="15" customHeight="1" x14ac:dyDescent="0.25">
      <c r="A83" s="11" t="str">
        <f t="shared" si="3"/>
        <v>914841915203D-PI</v>
      </c>
      <c r="B83" s="77">
        <v>73</v>
      </c>
      <c r="C83" s="78">
        <v>9148419</v>
      </c>
      <c r="D83" s="78" t="s">
        <v>313</v>
      </c>
      <c r="E83" s="78" t="s">
        <v>314</v>
      </c>
      <c r="F83" s="78">
        <v>46400</v>
      </c>
      <c r="G83" s="78" t="s">
        <v>69</v>
      </c>
      <c r="H83" s="80" t="s">
        <v>83</v>
      </c>
      <c r="I83" s="81" t="s">
        <v>315</v>
      </c>
      <c r="J83" s="82" t="s">
        <v>316</v>
      </c>
      <c r="K83" s="82" t="s">
        <v>73</v>
      </c>
      <c r="L83" s="82" t="s">
        <v>47</v>
      </c>
      <c r="M83" s="81">
        <v>1</v>
      </c>
      <c r="N83" s="81">
        <v>2</v>
      </c>
      <c r="O83" s="81">
        <v>2</v>
      </c>
      <c r="P83" s="81" t="str">
        <f>IF(N83=O83,"Corrigido",IF(N83&gt;O83,"Refazer kanban"))</f>
        <v>Corrigido</v>
      </c>
      <c r="Q83" s="83">
        <f t="shared" si="4"/>
        <v>1</v>
      </c>
      <c r="R83" s="82" t="s">
        <v>79</v>
      </c>
      <c r="S83" s="84">
        <v>42112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</row>
    <row r="84" spans="1:50" s="85" customFormat="1" ht="15" customHeight="1" x14ac:dyDescent="0.25">
      <c r="A84" s="11" t="str">
        <f t="shared" si="3"/>
        <v>9148419TAMPÃO-PIT</v>
      </c>
      <c r="B84" s="77">
        <v>74</v>
      </c>
      <c r="C84" s="78">
        <v>9148419</v>
      </c>
      <c r="D84" s="78" t="s">
        <v>313</v>
      </c>
      <c r="E84" s="78" t="s">
        <v>317</v>
      </c>
      <c r="F84" s="78">
        <v>46400</v>
      </c>
      <c r="G84" s="79" t="s">
        <v>69</v>
      </c>
      <c r="H84" s="80" t="s">
        <v>83</v>
      </c>
      <c r="I84" s="81" t="s">
        <v>315</v>
      </c>
      <c r="J84" s="82" t="s">
        <v>316</v>
      </c>
      <c r="K84" s="82" t="s">
        <v>73</v>
      </c>
      <c r="L84" s="82" t="s">
        <v>47</v>
      </c>
      <c r="M84" s="80" t="s">
        <v>318</v>
      </c>
      <c r="N84" s="78" t="s">
        <v>147</v>
      </c>
      <c r="O84" s="81" t="s">
        <v>147</v>
      </c>
      <c r="P84" s="81" t="str">
        <f>IF(N84=O84,"Corrigido",IF(N84&gt;O84,"Refazer kanban"))</f>
        <v>Corrigido</v>
      </c>
      <c r="Q84" s="83">
        <f t="shared" si="4"/>
        <v>1</v>
      </c>
      <c r="R84" s="82" t="s">
        <v>79</v>
      </c>
      <c r="S84" s="84">
        <v>42131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</row>
    <row r="85" spans="1:50" s="85" customFormat="1" ht="15" customHeight="1" x14ac:dyDescent="0.25">
      <c r="A85" s="11" t="str">
        <f t="shared" si="3"/>
        <v>9148419TP038D-M2</v>
      </c>
      <c r="B85" s="77">
        <v>75</v>
      </c>
      <c r="C85" s="78">
        <v>9148419</v>
      </c>
      <c r="D85" s="78" t="s">
        <v>319</v>
      </c>
      <c r="E85" s="78" t="s">
        <v>320</v>
      </c>
      <c r="F85" s="78">
        <v>2000</v>
      </c>
      <c r="G85" s="79" t="s">
        <v>69</v>
      </c>
      <c r="H85" s="80" t="s">
        <v>321</v>
      </c>
      <c r="I85" s="81" t="s">
        <v>121</v>
      </c>
      <c r="J85" s="82" t="s">
        <v>316</v>
      </c>
      <c r="K85" s="82" t="s">
        <v>73</v>
      </c>
      <c r="L85" s="82" t="s">
        <v>47</v>
      </c>
      <c r="M85" s="81">
        <v>2</v>
      </c>
      <c r="N85" s="88" t="s">
        <v>76</v>
      </c>
      <c r="O85" s="89" t="s">
        <v>77</v>
      </c>
      <c r="P85" s="89" t="s">
        <v>78</v>
      </c>
      <c r="Q85" s="83">
        <f t="shared" si="4"/>
        <v>1</v>
      </c>
      <c r="R85" s="82" t="s">
        <v>141</v>
      </c>
      <c r="S85" s="84">
        <v>42653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</row>
    <row r="86" spans="1:50" ht="15" customHeight="1" x14ac:dyDescent="0.25">
      <c r="A86" s="11" t="str">
        <f t="shared" si="3"/>
        <v>11570654TP006D-M2</v>
      </c>
      <c r="B86" s="77">
        <v>76</v>
      </c>
      <c r="C86" s="78">
        <v>11570654</v>
      </c>
      <c r="D86" s="78" t="s">
        <v>322</v>
      </c>
      <c r="E86" s="78" t="s">
        <v>323</v>
      </c>
      <c r="F86" s="78">
        <v>8000</v>
      </c>
      <c r="G86" s="79" t="s">
        <v>69</v>
      </c>
      <c r="H86" s="80" t="s">
        <v>83</v>
      </c>
      <c r="I86" s="81" t="s">
        <v>104</v>
      </c>
      <c r="J86" s="82" t="s">
        <v>239</v>
      </c>
      <c r="K86" s="82" t="s">
        <v>73</v>
      </c>
      <c r="L86" s="82" t="s">
        <v>324</v>
      </c>
      <c r="M86" s="81">
        <v>3</v>
      </c>
      <c r="N86" s="89" t="s">
        <v>325</v>
      </c>
      <c r="O86" s="89">
        <v>3</v>
      </c>
      <c r="P86" s="89" t="s">
        <v>78</v>
      </c>
      <c r="Q86" s="83">
        <f t="shared" si="4"/>
        <v>1</v>
      </c>
      <c r="R86" s="82"/>
      <c r="S86" s="90" t="s">
        <v>326</v>
      </c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5"/>
      <c r="AV86" s="85"/>
      <c r="AW86" s="85"/>
      <c r="AX86" s="85"/>
    </row>
    <row r="87" spans="1:50" ht="15" customHeight="1" x14ac:dyDescent="0.25">
      <c r="A87" s="11" t="str">
        <f t="shared" si="3"/>
        <v>96497159SPSLF3-M1</v>
      </c>
      <c r="B87" s="77">
        <v>77</v>
      </c>
      <c r="C87" s="119">
        <v>96497159</v>
      </c>
      <c r="D87" s="87" t="s">
        <v>327</v>
      </c>
      <c r="E87" s="87" t="s">
        <v>203</v>
      </c>
      <c r="F87" s="87">
        <v>2000</v>
      </c>
      <c r="G87" s="93" t="s">
        <v>69</v>
      </c>
      <c r="H87" s="94" t="s">
        <v>83</v>
      </c>
      <c r="I87" s="95" t="s">
        <v>71</v>
      </c>
      <c r="J87" s="96" t="s">
        <v>72</v>
      </c>
      <c r="K87" s="96" t="s">
        <v>73</v>
      </c>
      <c r="L87" s="96" t="s">
        <v>47</v>
      </c>
      <c r="M87" s="95">
        <v>3</v>
      </c>
      <c r="N87" s="88" t="s">
        <v>93</v>
      </c>
      <c r="O87" s="89" t="s">
        <v>87</v>
      </c>
      <c r="P87" s="89" t="s">
        <v>78</v>
      </c>
      <c r="Q87" s="83">
        <f t="shared" si="4"/>
        <v>1</v>
      </c>
      <c r="R87" s="82" t="s">
        <v>88</v>
      </c>
      <c r="S87" s="92">
        <v>42803</v>
      </c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5"/>
      <c r="AV87" s="85"/>
      <c r="AW87" s="85"/>
      <c r="AX87" s="85"/>
    </row>
    <row r="88" spans="1:50" ht="15" customHeight="1" x14ac:dyDescent="0.25">
      <c r="A88" s="11" t="str">
        <f t="shared" si="3"/>
        <v/>
      </c>
      <c r="B88" s="77">
        <v>78</v>
      </c>
      <c r="C88" s="78"/>
      <c r="D88" s="78"/>
      <c r="E88" s="78"/>
      <c r="F88" s="78"/>
      <c r="G88" s="79"/>
      <c r="H88" s="80"/>
      <c r="I88" s="81"/>
      <c r="J88" s="82"/>
      <c r="K88" s="82"/>
      <c r="L88" s="82"/>
      <c r="M88" s="81"/>
      <c r="N88" s="78"/>
      <c r="O88" s="81"/>
      <c r="P88" s="81"/>
      <c r="Q88" s="83"/>
      <c r="R88" s="82"/>
      <c r="S88" s="82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5"/>
      <c r="AM88" s="85"/>
      <c r="AN88" s="85"/>
      <c r="AO88" s="85"/>
      <c r="AP88" s="85"/>
      <c r="AQ88" s="85"/>
      <c r="AR88" s="85"/>
      <c r="AS88" s="85"/>
      <c r="AT88" s="85"/>
      <c r="AU88" s="85"/>
      <c r="AV88" s="85"/>
      <c r="AW88" s="85"/>
      <c r="AX88" s="85"/>
    </row>
    <row r="89" spans="1:50" s="85" customFormat="1" ht="15" customHeight="1" x14ac:dyDescent="0.25">
      <c r="A89" s="11" t="str">
        <f t="shared" si="3"/>
        <v>96497159TP006D-M2</v>
      </c>
      <c r="B89" s="77">
        <v>79</v>
      </c>
      <c r="C89" s="78">
        <v>96497159</v>
      </c>
      <c r="D89" s="78" t="s">
        <v>327</v>
      </c>
      <c r="E89" s="78" t="s">
        <v>323</v>
      </c>
      <c r="F89" s="78">
        <v>2000</v>
      </c>
      <c r="G89" s="79" t="s">
        <v>69</v>
      </c>
      <c r="H89" s="80" t="s">
        <v>83</v>
      </c>
      <c r="I89" s="81" t="s">
        <v>75</v>
      </c>
      <c r="J89" s="82" t="s">
        <v>72</v>
      </c>
      <c r="K89" s="82" t="s">
        <v>73</v>
      </c>
      <c r="L89" s="82" t="s">
        <v>47</v>
      </c>
      <c r="M89" s="81">
        <v>1</v>
      </c>
      <c r="N89" s="89" t="s">
        <v>325</v>
      </c>
      <c r="O89" s="89" t="s">
        <v>328</v>
      </c>
      <c r="P89" s="89" t="s">
        <v>78</v>
      </c>
      <c r="Q89" s="83">
        <f t="shared" si="4"/>
        <v>1</v>
      </c>
      <c r="R89" s="82" t="s">
        <v>88</v>
      </c>
      <c r="S89" s="90" t="s">
        <v>326</v>
      </c>
    </row>
    <row r="90" spans="1:50" s="85" customFormat="1" ht="15" customHeight="1" x14ac:dyDescent="0.25">
      <c r="A90" s="11" t="str">
        <f t="shared" si="3"/>
        <v>96260548TP040D-M2</v>
      </c>
      <c r="B90" s="77">
        <v>80</v>
      </c>
      <c r="C90" s="120">
        <v>96260548</v>
      </c>
      <c r="D90" s="112" t="s">
        <v>329</v>
      </c>
      <c r="E90" s="113" t="s">
        <v>330</v>
      </c>
      <c r="F90" s="113">
        <v>6000</v>
      </c>
      <c r="G90" s="79" t="s">
        <v>69</v>
      </c>
      <c r="H90" s="80" t="s">
        <v>83</v>
      </c>
      <c r="I90" s="81" t="s">
        <v>121</v>
      </c>
      <c r="J90" s="82" t="s">
        <v>291</v>
      </c>
      <c r="K90" s="82" t="s">
        <v>73</v>
      </c>
      <c r="L90" s="82" t="s">
        <v>47</v>
      </c>
      <c r="M90" s="81">
        <v>2</v>
      </c>
      <c r="N90" s="88" t="s">
        <v>76</v>
      </c>
      <c r="O90" s="89" t="s">
        <v>77</v>
      </c>
      <c r="P90" s="89" t="s">
        <v>78</v>
      </c>
      <c r="Q90" s="83">
        <v>1</v>
      </c>
      <c r="R90" s="82" t="s">
        <v>79</v>
      </c>
      <c r="S90" s="90">
        <v>42598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</row>
    <row r="91" spans="1:50" s="85" customFormat="1" ht="15" customHeight="1" x14ac:dyDescent="0.25">
      <c r="A91" s="11" t="str">
        <f t="shared" si="3"/>
        <v>96260548TP050D-M2</v>
      </c>
      <c r="B91" s="77">
        <v>81</v>
      </c>
      <c r="C91" s="78">
        <v>96260548</v>
      </c>
      <c r="D91" s="78" t="s">
        <v>329</v>
      </c>
      <c r="E91" s="78" t="s">
        <v>331</v>
      </c>
      <c r="F91" s="78">
        <v>6000</v>
      </c>
      <c r="G91" s="79" t="s">
        <v>69</v>
      </c>
      <c r="H91" s="80" t="s">
        <v>83</v>
      </c>
      <c r="I91" s="81" t="s">
        <v>121</v>
      </c>
      <c r="J91" s="82" t="s">
        <v>291</v>
      </c>
      <c r="K91" s="82" t="s">
        <v>73</v>
      </c>
      <c r="L91" s="82" t="s">
        <v>47</v>
      </c>
      <c r="M91" s="81">
        <v>2</v>
      </c>
      <c r="N91" s="78">
        <v>1</v>
      </c>
      <c r="O91" s="81">
        <v>1</v>
      </c>
      <c r="P91" s="81" t="str">
        <f>IF(N91=O91,"Corrigido",IF(N91&gt;O91,"Refazer kanban"))</f>
        <v>Corrigido</v>
      </c>
      <c r="Q91" s="83">
        <v>1</v>
      </c>
      <c r="R91" s="82" t="s">
        <v>79</v>
      </c>
      <c r="S91" s="90">
        <v>42675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</row>
    <row r="92" spans="1:50" s="85" customFormat="1" ht="15" customHeight="1" x14ac:dyDescent="0.25">
      <c r="A92" s="11" t="str">
        <f t="shared" si="3"/>
        <v>96169594SPSLF3-M1</v>
      </c>
      <c r="B92" s="77">
        <v>82</v>
      </c>
      <c r="C92" s="87">
        <v>96169594</v>
      </c>
      <c r="D92" s="87" t="s">
        <v>67</v>
      </c>
      <c r="E92" s="87" t="s">
        <v>203</v>
      </c>
      <c r="F92" s="87">
        <v>500</v>
      </c>
      <c r="G92" s="93" t="s">
        <v>69</v>
      </c>
      <c r="H92" s="94" t="s">
        <v>70</v>
      </c>
      <c r="I92" s="95" t="s">
        <v>71</v>
      </c>
      <c r="J92" s="96" t="s">
        <v>72</v>
      </c>
      <c r="K92" s="96" t="s">
        <v>73</v>
      </c>
      <c r="L92" s="96" t="s">
        <v>135</v>
      </c>
      <c r="M92" s="95">
        <v>2</v>
      </c>
      <c r="N92" s="88" t="s">
        <v>93</v>
      </c>
      <c r="O92" s="89" t="s">
        <v>87</v>
      </c>
      <c r="P92" s="89" t="s">
        <v>78</v>
      </c>
      <c r="Q92" s="83">
        <f t="shared" ref="Q92:Q107" si="5">IF(COUNTBLANK(C92:O92)&lt;=0,1,2)</f>
        <v>1</v>
      </c>
      <c r="R92" s="82" t="s">
        <v>88</v>
      </c>
      <c r="S92" s="92">
        <v>42803</v>
      </c>
    </row>
    <row r="93" spans="1:50" s="85" customFormat="1" ht="15" customHeight="1" x14ac:dyDescent="0.25">
      <c r="A93" s="11" t="str">
        <f t="shared" si="3"/>
        <v>96169594TP006E-M3</v>
      </c>
      <c r="B93" s="77">
        <v>83</v>
      </c>
      <c r="C93" s="78">
        <v>96169594</v>
      </c>
      <c r="D93" s="78" t="s">
        <v>67</v>
      </c>
      <c r="E93" s="78" t="s">
        <v>332</v>
      </c>
      <c r="F93" s="78">
        <v>500</v>
      </c>
      <c r="G93" s="79" t="s">
        <v>69</v>
      </c>
      <c r="H93" s="80" t="s">
        <v>70</v>
      </c>
      <c r="I93" s="81" t="s">
        <v>75</v>
      </c>
      <c r="J93" s="82" t="s">
        <v>72</v>
      </c>
      <c r="K93" s="82" t="s">
        <v>73</v>
      </c>
      <c r="L93" s="82" t="s">
        <v>42</v>
      </c>
      <c r="M93" s="81">
        <v>2</v>
      </c>
      <c r="N93" s="89" t="s">
        <v>325</v>
      </c>
      <c r="O93" s="89" t="s">
        <v>328</v>
      </c>
      <c r="P93" s="89" t="s">
        <v>78</v>
      </c>
      <c r="Q93" s="83">
        <f t="shared" si="5"/>
        <v>1</v>
      </c>
      <c r="R93" s="82" t="s">
        <v>79</v>
      </c>
      <c r="S93" s="90" t="s">
        <v>326</v>
      </c>
    </row>
    <row r="94" spans="1:50" ht="15" customHeight="1" x14ac:dyDescent="0.25">
      <c r="A94" s="11" t="str">
        <f t="shared" si="3"/>
        <v>95984307MA012E-M1</v>
      </c>
      <c r="B94" s="77">
        <v>84</v>
      </c>
      <c r="C94" s="78">
        <v>95984307</v>
      </c>
      <c r="D94" s="78" t="s">
        <v>333</v>
      </c>
      <c r="E94" s="78" t="s">
        <v>334</v>
      </c>
      <c r="F94" s="78">
        <v>4500</v>
      </c>
      <c r="G94" s="79" t="s">
        <v>69</v>
      </c>
      <c r="H94" s="80" t="s">
        <v>335</v>
      </c>
      <c r="I94" s="81" t="s">
        <v>97</v>
      </c>
      <c r="J94" s="82" t="s">
        <v>291</v>
      </c>
      <c r="K94" s="82" t="s">
        <v>73</v>
      </c>
      <c r="L94" s="82" t="s">
        <v>47</v>
      </c>
      <c r="M94" s="81">
        <v>2</v>
      </c>
      <c r="N94" s="88" t="s">
        <v>336</v>
      </c>
      <c r="O94" s="89" t="s">
        <v>337</v>
      </c>
      <c r="P94" s="89" t="s">
        <v>78</v>
      </c>
      <c r="Q94" s="83">
        <f t="shared" si="5"/>
        <v>1</v>
      </c>
      <c r="R94" s="82" t="s">
        <v>88</v>
      </c>
      <c r="S94" s="92">
        <v>42725</v>
      </c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5"/>
      <c r="AM94" s="85"/>
      <c r="AN94" s="85"/>
      <c r="AO94" s="85"/>
      <c r="AP94" s="85"/>
      <c r="AQ94" s="85"/>
      <c r="AR94" s="85"/>
      <c r="AS94" s="85"/>
      <c r="AT94" s="85"/>
      <c r="AU94" s="85"/>
      <c r="AV94" s="85"/>
      <c r="AW94" s="85"/>
      <c r="AX94" s="85"/>
    </row>
    <row r="95" spans="1:50" s="85" customFormat="1" ht="15" customHeight="1" x14ac:dyDescent="0.25">
      <c r="A95" s="11" t="str">
        <f t="shared" si="3"/>
        <v>95984307MA018E-M1</v>
      </c>
      <c r="B95" s="77">
        <v>85</v>
      </c>
      <c r="C95" s="78">
        <v>95984307</v>
      </c>
      <c r="D95" s="78" t="s">
        <v>333</v>
      </c>
      <c r="E95" s="78" t="s">
        <v>338</v>
      </c>
      <c r="F95" s="78">
        <v>4500</v>
      </c>
      <c r="G95" s="79" t="s">
        <v>69</v>
      </c>
      <c r="H95" s="80" t="s">
        <v>335</v>
      </c>
      <c r="I95" s="81" t="s">
        <v>97</v>
      </c>
      <c r="J95" s="82" t="s">
        <v>291</v>
      </c>
      <c r="K95" s="82" t="s">
        <v>73</v>
      </c>
      <c r="L95" s="82" t="s">
        <v>47</v>
      </c>
      <c r="M95" s="81">
        <v>7</v>
      </c>
      <c r="N95" s="78">
        <v>4</v>
      </c>
      <c r="O95" s="81">
        <v>4</v>
      </c>
      <c r="P95" s="81" t="str">
        <f>IF(N95=O95,"Corrigido",IF(N95&gt;O95,"Refazer kanban"))</f>
        <v>Corrigido</v>
      </c>
      <c r="Q95" s="83">
        <f t="shared" si="5"/>
        <v>1</v>
      </c>
      <c r="R95" s="82" t="s">
        <v>88</v>
      </c>
      <c r="S95" s="90">
        <v>42671</v>
      </c>
    </row>
    <row r="96" spans="1:50" ht="15" customHeight="1" x14ac:dyDescent="0.25">
      <c r="A96" s="11" t="str">
        <f t="shared" si="3"/>
        <v>95984307TP061D-M2</v>
      </c>
      <c r="B96" s="77">
        <v>88</v>
      </c>
      <c r="C96" s="95">
        <v>95984307</v>
      </c>
      <c r="D96" s="87" t="s">
        <v>333</v>
      </c>
      <c r="E96" s="78" t="s">
        <v>290</v>
      </c>
      <c r="F96" s="78">
        <v>4500</v>
      </c>
      <c r="G96" s="79" t="s">
        <v>69</v>
      </c>
      <c r="H96" s="80" t="s">
        <v>335</v>
      </c>
      <c r="I96" s="81" t="s">
        <v>121</v>
      </c>
      <c r="J96" s="82" t="s">
        <v>291</v>
      </c>
      <c r="K96" s="78" t="s">
        <v>73</v>
      </c>
      <c r="L96" s="82" t="s">
        <v>47</v>
      </c>
      <c r="M96" s="81" t="s">
        <v>339</v>
      </c>
      <c r="N96" s="89" t="s">
        <v>93</v>
      </c>
      <c r="O96" s="89" t="s">
        <v>87</v>
      </c>
      <c r="P96" s="89" t="s">
        <v>78</v>
      </c>
      <c r="Q96" s="83">
        <f t="shared" si="5"/>
        <v>1</v>
      </c>
      <c r="R96" s="82" t="s">
        <v>79</v>
      </c>
      <c r="S96" s="78" t="s">
        <v>340</v>
      </c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5"/>
      <c r="AM96" s="85"/>
      <c r="AN96" s="85"/>
      <c r="AO96" s="85"/>
      <c r="AP96" s="85"/>
      <c r="AQ96" s="85"/>
      <c r="AR96" s="85"/>
      <c r="AS96" s="85"/>
      <c r="AT96" s="85"/>
      <c r="AU96" s="85"/>
      <c r="AV96" s="85"/>
      <c r="AW96" s="85"/>
      <c r="AX96" s="85"/>
    </row>
    <row r="97" spans="1:50" s="85" customFormat="1" ht="15" customHeight="1" x14ac:dyDescent="0.25">
      <c r="A97" s="11" t="str">
        <f t="shared" si="3"/>
        <v>95972790MA003D-M2</v>
      </c>
      <c r="B97" s="77">
        <v>89</v>
      </c>
      <c r="C97" s="87">
        <v>95972790</v>
      </c>
      <c r="D97" s="78" t="s">
        <v>341</v>
      </c>
      <c r="E97" s="78" t="s">
        <v>342</v>
      </c>
      <c r="F97" s="78">
        <v>5000</v>
      </c>
      <c r="G97" s="79" t="s">
        <v>69</v>
      </c>
      <c r="H97" s="80" t="s">
        <v>83</v>
      </c>
      <c r="I97" s="81" t="s">
        <v>97</v>
      </c>
      <c r="J97" s="82" t="s">
        <v>291</v>
      </c>
      <c r="K97" s="82" t="s">
        <v>73</v>
      </c>
      <c r="L97" s="82" t="s">
        <v>47</v>
      </c>
      <c r="M97" s="81">
        <v>2</v>
      </c>
      <c r="N97" s="81">
        <v>1</v>
      </c>
      <c r="O97" s="81">
        <v>1</v>
      </c>
      <c r="P97" s="81" t="str">
        <f>IF(N97=O97,"Corrigido",IF(N97&gt;O97,"Refazer kanban"))</f>
        <v>Corrigido</v>
      </c>
      <c r="Q97" s="83">
        <f t="shared" si="5"/>
        <v>1</v>
      </c>
      <c r="R97" s="82" t="s">
        <v>88</v>
      </c>
      <c r="S97" s="92">
        <v>42698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</row>
    <row r="98" spans="1:50" s="85" customFormat="1" ht="15" customHeight="1" x14ac:dyDescent="0.25">
      <c r="A98" s="11" t="str">
        <f t="shared" si="3"/>
        <v>95963799MB018D-M1</v>
      </c>
      <c r="B98" s="77">
        <v>90</v>
      </c>
      <c r="C98" s="81">
        <v>95963799</v>
      </c>
      <c r="D98" s="78" t="s">
        <v>343</v>
      </c>
      <c r="E98" s="78" t="s">
        <v>82</v>
      </c>
      <c r="F98" s="78">
        <v>40</v>
      </c>
      <c r="G98" s="79" t="s">
        <v>69</v>
      </c>
      <c r="H98" s="80" t="s">
        <v>83</v>
      </c>
      <c r="I98" s="81" t="s">
        <v>84</v>
      </c>
      <c r="J98" s="82" t="s">
        <v>85</v>
      </c>
      <c r="K98" s="82" t="s">
        <v>73</v>
      </c>
      <c r="L98" s="82" t="s">
        <v>47</v>
      </c>
      <c r="M98" s="81">
        <v>1</v>
      </c>
      <c r="N98" s="88" t="s">
        <v>344</v>
      </c>
      <c r="O98" s="89" t="s">
        <v>345</v>
      </c>
      <c r="P98" s="89" t="s">
        <v>78</v>
      </c>
      <c r="Q98" s="83">
        <f t="shared" si="5"/>
        <v>1</v>
      </c>
      <c r="R98" s="91" t="s">
        <v>88</v>
      </c>
      <c r="S98" s="92">
        <v>42781</v>
      </c>
    </row>
    <row r="99" spans="1:50" s="85" customFormat="1" ht="15" customHeight="1" x14ac:dyDescent="0.25">
      <c r="A99" s="11" t="str">
        <f t="shared" si="3"/>
        <v>95920465MB010D-M1</v>
      </c>
      <c r="B99" s="77">
        <v>91</v>
      </c>
      <c r="C99" s="87">
        <v>95920465</v>
      </c>
      <c r="D99" s="87" t="s">
        <v>346</v>
      </c>
      <c r="E99" s="87" t="s">
        <v>347</v>
      </c>
      <c r="F99" s="87">
        <v>2500</v>
      </c>
      <c r="G99" s="93" t="s">
        <v>69</v>
      </c>
      <c r="H99" s="94" t="s">
        <v>335</v>
      </c>
      <c r="I99" s="95" t="s">
        <v>84</v>
      </c>
      <c r="J99" s="96" t="s">
        <v>274</v>
      </c>
      <c r="K99" s="96" t="s">
        <v>73</v>
      </c>
      <c r="L99" s="96" t="s">
        <v>47</v>
      </c>
      <c r="M99" s="95">
        <v>1</v>
      </c>
      <c r="N99" s="89" t="s">
        <v>93</v>
      </c>
      <c r="O99" s="89" t="s">
        <v>87</v>
      </c>
      <c r="P99" s="89" t="s">
        <v>78</v>
      </c>
      <c r="Q99" s="121">
        <f t="shared" si="5"/>
        <v>1</v>
      </c>
      <c r="R99" s="122" t="s">
        <v>88</v>
      </c>
      <c r="S99" s="92">
        <v>42782</v>
      </c>
    </row>
    <row r="100" spans="1:50" s="85" customFormat="1" ht="15" customHeight="1" x14ac:dyDescent="0.25">
      <c r="A100" s="11" t="str">
        <f t="shared" si="3"/>
        <v>95353394MB018D-M1</v>
      </c>
      <c r="B100" s="77">
        <v>92</v>
      </c>
      <c r="C100" s="87">
        <v>95353394</v>
      </c>
      <c r="D100" s="78" t="s">
        <v>348</v>
      </c>
      <c r="E100" s="78" t="s">
        <v>82</v>
      </c>
      <c r="F100" s="78">
        <v>52</v>
      </c>
      <c r="G100" s="79" t="s">
        <v>69</v>
      </c>
      <c r="H100" s="80" t="s">
        <v>83</v>
      </c>
      <c r="I100" s="81" t="s">
        <v>84</v>
      </c>
      <c r="J100" s="82" t="s">
        <v>91</v>
      </c>
      <c r="K100" s="82" t="s">
        <v>73</v>
      </c>
      <c r="L100" s="82" t="s">
        <v>47</v>
      </c>
      <c r="M100" s="81">
        <v>1</v>
      </c>
      <c r="N100" s="89" t="s">
        <v>254</v>
      </c>
      <c r="O100" s="89" t="s">
        <v>255</v>
      </c>
      <c r="P100" s="89" t="s">
        <v>78</v>
      </c>
      <c r="Q100" s="83">
        <f t="shared" si="5"/>
        <v>1</v>
      </c>
      <c r="R100" s="82" t="s">
        <v>88</v>
      </c>
      <c r="S100" s="92">
        <v>42780</v>
      </c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spans="1:50" ht="15" customHeight="1" x14ac:dyDescent="0.25">
      <c r="A101" s="11" t="str">
        <f t="shared" si="3"/>
        <v>95460408MA021E-M1</v>
      </c>
      <c r="B101" s="77">
        <v>93</v>
      </c>
      <c r="C101" s="78">
        <v>95460408</v>
      </c>
      <c r="D101" s="78" t="s">
        <v>349</v>
      </c>
      <c r="E101" s="78" t="s">
        <v>233</v>
      </c>
      <c r="F101" s="78">
        <v>125</v>
      </c>
      <c r="G101" s="79" t="s">
        <v>69</v>
      </c>
      <c r="H101" s="80" t="s">
        <v>83</v>
      </c>
      <c r="I101" s="81" t="s">
        <v>97</v>
      </c>
      <c r="J101" s="82" t="s">
        <v>350</v>
      </c>
      <c r="K101" s="82" t="s">
        <v>73</v>
      </c>
      <c r="L101" s="82" t="s">
        <v>47</v>
      </c>
      <c r="M101" s="81">
        <v>1</v>
      </c>
      <c r="N101" s="81">
        <v>3</v>
      </c>
      <c r="O101" s="81">
        <f>N101</f>
        <v>3</v>
      </c>
      <c r="P101" s="81" t="str">
        <f>IF(N101=O101,"Corrigido",IF(N101&gt;O101,"Refazer kanban"))</f>
        <v>Corrigido</v>
      </c>
      <c r="Q101" s="83">
        <f t="shared" si="5"/>
        <v>1</v>
      </c>
      <c r="R101" s="82" t="s">
        <v>88</v>
      </c>
      <c r="S101" s="123">
        <v>42671</v>
      </c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</row>
    <row r="102" spans="1:50" ht="15" customHeight="1" x14ac:dyDescent="0.25">
      <c r="A102" s="11" t="str">
        <f t="shared" si="3"/>
        <v>95459514MA003D-M2</v>
      </c>
      <c r="B102" s="77">
        <v>94</v>
      </c>
      <c r="C102" s="87">
        <v>95459514</v>
      </c>
      <c r="D102" s="78" t="s">
        <v>351</v>
      </c>
      <c r="E102" s="78" t="s">
        <v>342</v>
      </c>
      <c r="F102" s="78">
        <v>400</v>
      </c>
      <c r="G102" s="79" t="s">
        <v>69</v>
      </c>
      <c r="H102" s="80" t="s">
        <v>70</v>
      </c>
      <c r="I102" s="81" t="s">
        <v>97</v>
      </c>
      <c r="J102" s="82" t="s">
        <v>291</v>
      </c>
      <c r="K102" s="82" t="s">
        <v>73</v>
      </c>
      <c r="L102" s="82" t="s">
        <v>47</v>
      </c>
      <c r="M102" s="81">
        <v>1</v>
      </c>
      <c r="N102" s="81">
        <v>2</v>
      </c>
      <c r="O102" s="81">
        <f>N102</f>
        <v>2</v>
      </c>
      <c r="P102" s="81" t="str">
        <f>IF(N102=O102,"Corrigido",IF(N102&gt;O102,"Refazer kanban"))</f>
        <v>Corrigido</v>
      </c>
      <c r="Q102" s="83">
        <f t="shared" si="5"/>
        <v>1</v>
      </c>
      <c r="R102" s="82" t="s">
        <v>88</v>
      </c>
      <c r="S102" s="92">
        <v>42698</v>
      </c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5"/>
      <c r="AM102" s="85"/>
      <c r="AN102" s="85"/>
      <c r="AO102" s="85"/>
      <c r="AP102" s="85"/>
      <c r="AQ102" s="85"/>
      <c r="AR102" s="85"/>
      <c r="AS102" s="85"/>
      <c r="AT102" s="85"/>
      <c r="AU102" s="85"/>
      <c r="AV102" s="85"/>
      <c r="AW102" s="85"/>
      <c r="AX102" s="85"/>
    </row>
    <row r="103" spans="1:50" ht="15" customHeight="1" x14ac:dyDescent="0.25">
      <c r="A103" s="11" t="str">
        <f t="shared" si="3"/>
        <v>95459514TP038D-M2</v>
      </c>
      <c r="B103" s="77">
        <v>95</v>
      </c>
      <c r="C103" s="78">
        <v>95459514</v>
      </c>
      <c r="D103" s="78" t="s">
        <v>351</v>
      </c>
      <c r="E103" s="78" t="s">
        <v>320</v>
      </c>
      <c r="F103" s="78">
        <v>400</v>
      </c>
      <c r="G103" s="79" t="s">
        <v>69</v>
      </c>
      <c r="H103" s="80" t="s">
        <v>70</v>
      </c>
      <c r="I103" s="81" t="s">
        <v>121</v>
      </c>
      <c r="J103" s="82" t="s">
        <v>291</v>
      </c>
      <c r="K103" s="82" t="s">
        <v>73</v>
      </c>
      <c r="L103" s="82" t="s">
        <v>47</v>
      </c>
      <c r="M103" s="81">
        <v>1</v>
      </c>
      <c r="N103" s="88" t="s">
        <v>76</v>
      </c>
      <c r="O103" s="89" t="s">
        <v>77</v>
      </c>
      <c r="P103" s="89" t="s">
        <v>78</v>
      </c>
      <c r="Q103" s="83">
        <f t="shared" si="5"/>
        <v>1</v>
      </c>
      <c r="R103" s="82" t="s">
        <v>79</v>
      </c>
      <c r="S103" s="82"/>
    </row>
    <row r="104" spans="1:50" ht="15" customHeight="1" x14ac:dyDescent="0.25">
      <c r="A104" s="11" t="str">
        <f t="shared" si="3"/>
        <v>95459393TAMPÃO-PIT</v>
      </c>
      <c r="B104" s="77">
        <v>96</v>
      </c>
      <c r="C104" s="78">
        <v>95459393</v>
      </c>
      <c r="D104" s="78" t="s">
        <v>352</v>
      </c>
      <c r="E104" s="78" t="s">
        <v>317</v>
      </c>
      <c r="F104" s="78">
        <v>1000</v>
      </c>
      <c r="G104" s="79" t="s">
        <v>69</v>
      </c>
      <c r="H104" s="80" t="s">
        <v>83</v>
      </c>
      <c r="I104" s="81" t="s">
        <v>315</v>
      </c>
      <c r="J104" s="82" t="s">
        <v>353</v>
      </c>
      <c r="K104" s="82" t="s">
        <v>73</v>
      </c>
      <c r="L104" s="82" t="s">
        <v>47</v>
      </c>
      <c r="M104" s="81">
        <v>2</v>
      </c>
      <c r="N104" s="78" t="s">
        <v>147</v>
      </c>
      <c r="O104" s="81" t="s">
        <v>147</v>
      </c>
      <c r="P104" s="81" t="str">
        <f>IF(N104=O104,"Corrigido",IF(N104&gt;O104,"Refazer kanban"))</f>
        <v>Corrigido</v>
      </c>
      <c r="Q104" s="83">
        <f t="shared" si="5"/>
        <v>1</v>
      </c>
      <c r="R104" s="82" t="s">
        <v>79</v>
      </c>
      <c r="S104" s="84">
        <v>42193</v>
      </c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85"/>
      <c r="AN104" s="85"/>
      <c r="AO104" s="85"/>
      <c r="AP104" s="85"/>
      <c r="AQ104" s="85"/>
      <c r="AR104" s="85"/>
      <c r="AS104" s="85"/>
      <c r="AT104" s="85"/>
      <c r="AU104" s="85"/>
      <c r="AV104" s="85"/>
      <c r="AW104" s="85"/>
      <c r="AX104" s="85"/>
    </row>
    <row r="105" spans="1:50" ht="15" customHeight="1" x14ac:dyDescent="0.25">
      <c r="A105" s="11" t="str">
        <f t="shared" si="3"/>
        <v>24403251TP006D-M2</v>
      </c>
      <c r="B105" s="77">
        <v>97</v>
      </c>
      <c r="C105" s="78">
        <v>24403251</v>
      </c>
      <c r="D105" s="78" t="s">
        <v>354</v>
      </c>
      <c r="E105" s="78" t="s">
        <v>323</v>
      </c>
      <c r="F105" s="78">
        <v>1500</v>
      </c>
      <c r="G105" s="78" t="s">
        <v>69</v>
      </c>
      <c r="H105" s="80" t="s">
        <v>70</v>
      </c>
      <c r="I105" s="81" t="s">
        <v>355</v>
      </c>
      <c r="J105" s="82" t="s">
        <v>178</v>
      </c>
      <c r="K105" s="82" t="s">
        <v>73</v>
      </c>
      <c r="L105" s="82" t="s">
        <v>114</v>
      </c>
      <c r="M105" s="81">
        <v>4</v>
      </c>
      <c r="N105" s="89" t="s">
        <v>325</v>
      </c>
      <c r="O105" s="89" t="s">
        <v>328</v>
      </c>
      <c r="P105" s="89" t="s">
        <v>78</v>
      </c>
      <c r="Q105" s="83">
        <f t="shared" si="5"/>
        <v>1</v>
      </c>
      <c r="R105" s="82" t="s">
        <v>79</v>
      </c>
      <c r="S105" s="90" t="s">
        <v>326</v>
      </c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</row>
    <row r="106" spans="1:50" ht="15" customHeight="1" x14ac:dyDescent="0.25">
      <c r="A106" s="11" t="str">
        <f t="shared" si="3"/>
        <v>95292265MINOMI-M3</v>
      </c>
      <c r="B106" s="77">
        <v>98</v>
      </c>
      <c r="C106" s="78">
        <v>95292265</v>
      </c>
      <c r="D106" s="78" t="s">
        <v>356</v>
      </c>
      <c r="E106" s="78" t="s">
        <v>261</v>
      </c>
      <c r="F106" s="78">
        <v>120</v>
      </c>
      <c r="G106" s="79" t="s">
        <v>69</v>
      </c>
      <c r="H106" s="80" t="s">
        <v>83</v>
      </c>
      <c r="I106" s="81" t="s">
        <v>121</v>
      </c>
      <c r="J106" s="82" t="s">
        <v>357</v>
      </c>
      <c r="K106" s="82" t="s">
        <v>73</v>
      </c>
      <c r="L106" s="82" t="s">
        <v>47</v>
      </c>
      <c r="M106" s="81">
        <v>1</v>
      </c>
      <c r="N106" s="88" t="s">
        <v>76</v>
      </c>
      <c r="O106" s="89" t="s">
        <v>77</v>
      </c>
      <c r="P106" s="89" t="s">
        <v>78</v>
      </c>
      <c r="Q106" s="83">
        <f t="shared" si="5"/>
        <v>1</v>
      </c>
      <c r="R106" s="82" t="s">
        <v>79</v>
      </c>
      <c r="S106" s="90">
        <v>42608</v>
      </c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5"/>
      <c r="AM106" s="85"/>
      <c r="AN106" s="85"/>
      <c r="AO106" s="85"/>
      <c r="AP106" s="85"/>
      <c r="AQ106" s="85"/>
      <c r="AR106" s="85"/>
      <c r="AS106" s="85"/>
      <c r="AT106" s="85"/>
      <c r="AU106" s="85"/>
      <c r="AV106" s="85"/>
      <c r="AW106" s="85"/>
      <c r="AX106" s="85"/>
    </row>
    <row r="107" spans="1:50" s="85" customFormat="1" ht="15" customHeight="1" x14ac:dyDescent="0.25">
      <c r="A107" s="11" t="str">
        <f t="shared" si="3"/>
        <v>95292262SPSMBB-M1</v>
      </c>
      <c r="B107" s="77">
        <v>99</v>
      </c>
      <c r="C107" s="87">
        <v>95292262</v>
      </c>
      <c r="D107" s="87" t="s">
        <v>358</v>
      </c>
      <c r="E107" s="87" t="s">
        <v>359</v>
      </c>
      <c r="F107" s="87">
        <v>140</v>
      </c>
      <c r="G107" s="93" t="s">
        <v>69</v>
      </c>
      <c r="H107" s="94" t="s">
        <v>83</v>
      </c>
      <c r="I107" s="95" t="s">
        <v>257</v>
      </c>
      <c r="J107" s="96" t="s">
        <v>360</v>
      </c>
      <c r="K107" s="96" t="s">
        <v>73</v>
      </c>
      <c r="L107" s="96" t="s">
        <v>47</v>
      </c>
      <c r="M107" s="95">
        <v>1</v>
      </c>
      <c r="N107" s="88" t="s">
        <v>93</v>
      </c>
      <c r="O107" s="89" t="s">
        <v>87</v>
      </c>
      <c r="P107" s="89" t="s">
        <v>78</v>
      </c>
      <c r="Q107" s="83">
        <f t="shared" si="5"/>
        <v>1</v>
      </c>
      <c r="R107" s="82" t="s">
        <v>88</v>
      </c>
      <c r="S107" s="92">
        <v>42718</v>
      </c>
    </row>
    <row r="108" spans="1:50" ht="15" customHeight="1" x14ac:dyDescent="0.25">
      <c r="A108" s="11" t="str">
        <f t="shared" si="3"/>
        <v>95188248SPSD1D-M4</v>
      </c>
      <c r="B108" s="77">
        <v>100</v>
      </c>
      <c r="C108" s="82">
        <v>95188248</v>
      </c>
      <c r="D108" s="82" t="s">
        <v>361</v>
      </c>
      <c r="E108" s="78" t="s">
        <v>362</v>
      </c>
      <c r="F108" s="82">
        <v>20</v>
      </c>
      <c r="G108" s="79" t="s">
        <v>69</v>
      </c>
      <c r="H108" s="80" t="s">
        <v>83</v>
      </c>
      <c r="I108" s="81" t="s">
        <v>104</v>
      </c>
      <c r="J108" s="82" t="s">
        <v>363</v>
      </c>
      <c r="K108" s="82" t="s">
        <v>73</v>
      </c>
      <c r="L108" s="82" t="s">
        <v>47</v>
      </c>
      <c r="M108" s="81">
        <v>1</v>
      </c>
      <c r="N108" s="78">
        <v>2</v>
      </c>
      <c r="O108" s="81">
        <v>2</v>
      </c>
      <c r="P108" s="81" t="str">
        <f>IF(N108=O108,"Corrigido",IF(N108&gt;O108,"Refazer kanban"))</f>
        <v>Corrigido</v>
      </c>
      <c r="Q108" s="83"/>
      <c r="R108" s="82" t="s">
        <v>79</v>
      </c>
      <c r="S108" s="90"/>
    </row>
    <row r="109" spans="1:50" s="85" customFormat="1" ht="15" customHeight="1" x14ac:dyDescent="0.25">
      <c r="A109" s="11" t="str">
        <f t="shared" si="3"/>
        <v>95188247SPSD1E-M4</v>
      </c>
      <c r="B109" s="77">
        <v>101</v>
      </c>
      <c r="C109" s="82">
        <v>95188247</v>
      </c>
      <c r="D109" s="82" t="s">
        <v>361</v>
      </c>
      <c r="E109" s="78" t="s">
        <v>364</v>
      </c>
      <c r="F109" s="82">
        <v>20</v>
      </c>
      <c r="G109" s="79" t="s">
        <v>69</v>
      </c>
      <c r="H109" s="80" t="s">
        <v>83</v>
      </c>
      <c r="I109" s="81" t="s">
        <v>104</v>
      </c>
      <c r="J109" s="82" t="s">
        <v>363</v>
      </c>
      <c r="K109" s="82" t="s">
        <v>73</v>
      </c>
      <c r="L109" s="82" t="s">
        <v>47</v>
      </c>
      <c r="M109" s="81">
        <v>1</v>
      </c>
      <c r="N109" s="78">
        <v>2</v>
      </c>
      <c r="O109" s="81">
        <v>2</v>
      </c>
      <c r="P109" s="81" t="str">
        <f>IF(N109=O109,"Corrigido",IF(N109&gt;O109,"Refazer kanban"))</f>
        <v>Corrigido</v>
      </c>
      <c r="Q109" s="83"/>
      <c r="R109" s="82"/>
      <c r="S109" s="82"/>
    </row>
    <row r="110" spans="1:50" ht="15" customHeight="1" x14ac:dyDescent="0.25">
      <c r="A110" s="11" t="str">
        <f t="shared" si="3"/>
        <v>95179704SPSMBB-M1</v>
      </c>
      <c r="B110" s="77">
        <v>102</v>
      </c>
      <c r="C110" s="95">
        <v>95179704</v>
      </c>
      <c r="D110" s="62" t="s">
        <v>365</v>
      </c>
      <c r="E110" s="96" t="s">
        <v>359</v>
      </c>
      <c r="F110" s="87">
        <v>36</v>
      </c>
      <c r="G110" s="93" t="s">
        <v>69</v>
      </c>
      <c r="H110" s="94" t="s">
        <v>83</v>
      </c>
      <c r="I110" s="95" t="s">
        <v>257</v>
      </c>
      <c r="J110" s="96" t="s">
        <v>366</v>
      </c>
      <c r="K110" s="96" t="s">
        <v>73</v>
      </c>
      <c r="L110" s="96" t="s">
        <v>367</v>
      </c>
      <c r="M110" s="95">
        <v>1</v>
      </c>
      <c r="N110" s="78">
        <v>2</v>
      </c>
      <c r="O110" s="81">
        <v>2</v>
      </c>
      <c r="P110" s="81" t="str">
        <f>IF(N110=O110,"Corrigido",IF(N110&gt;O110,"Refazer kanban"))</f>
        <v>Corrigido</v>
      </c>
      <c r="Q110" s="83">
        <f>IF(COUNTBLANK(C110:O110)&lt;=0,1,2)</f>
        <v>1</v>
      </c>
      <c r="R110" s="82"/>
      <c r="S110" s="82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85"/>
      <c r="AN110" s="85"/>
      <c r="AO110" s="85"/>
      <c r="AP110" s="85"/>
      <c r="AQ110" s="85"/>
      <c r="AR110" s="85"/>
      <c r="AS110" s="85"/>
      <c r="AT110" s="85"/>
      <c r="AU110" s="85"/>
      <c r="AV110" s="85"/>
      <c r="AW110" s="85"/>
      <c r="AX110" s="85"/>
    </row>
    <row r="111" spans="1:50" ht="15" customHeight="1" x14ac:dyDescent="0.25">
      <c r="A111" s="11" t="str">
        <f t="shared" si="3"/>
        <v>95158975TP023E-M3</v>
      </c>
      <c r="B111" s="77">
        <v>103</v>
      </c>
      <c r="C111" s="112">
        <v>95158975</v>
      </c>
      <c r="D111" s="82" t="s">
        <v>368</v>
      </c>
      <c r="E111" s="78" t="s">
        <v>369</v>
      </c>
      <c r="F111" s="82">
        <v>36</v>
      </c>
      <c r="G111" s="79" t="s">
        <v>69</v>
      </c>
      <c r="H111" s="80" t="s">
        <v>83</v>
      </c>
      <c r="I111" s="81" t="s">
        <v>75</v>
      </c>
      <c r="J111" s="82" t="s">
        <v>370</v>
      </c>
      <c r="K111" s="82" t="s">
        <v>73</v>
      </c>
      <c r="L111" s="82" t="s">
        <v>47</v>
      </c>
      <c r="M111" s="81">
        <v>1</v>
      </c>
      <c r="N111" s="78">
        <v>2</v>
      </c>
      <c r="O111" s="81">
        <v>2</v>
      </c>
      <c r="P111" s="81" t="str">
        <f>IF(N111=O111,"Corrigido",IF(N111&gt;O111,"Refazer kanban"))</f>
        <v>Corrigido</v>
      </c>
      <c r="Q111" s="83"/>
      <c r="R111" s="124"/>
      <c r="S111" s="125">
        <v>42681</v>
      </c>
    </row>
    <row r="112" spans="1:50" ht="15" customHeight="1" x14ac:dyDescent="0.25">
      <c r="A112" s="11" t="str">
        <f t="shared" si="3"/>
        <v>95073074SPSLF3-M1</v>
      </c>
      <c r="B112" s="77">
        <v>104</v>
      </c>
      <c r="C112" s="87">
        <v>95073074</v>
      </c>
      <c r="D112" s="87" t="s">
        <v>371</v>
      </c>
      <c r="E112" s="87" t="s">
        <v>203</v>
      </c>
      <c r="F112" s="87">
        <v>600</v>
      </c>
      <c r="G112" s="93" t="s">
        <v>69</v>
      </c>
      <c r="H112" s="94" t="s">
        <v>117</v>
      </c>
      <c r="I112" s="95" t="s">
        <v>71</v>
      </c>
      <c r="J112" s="96" t="s">
        <v>234</v>
      </c>
      <c r="K112" s="96" t="s">
        <v>73</v>
      </c>
      <c r="L112" s="96" t="s">
        <v>47</v>
      </c>
      <c r="M112" s="95">
        <v>1</v>
      </c>
      <c r="N112" s="88" t="s">
        <v>93</v>
      </c>
      <c r="O112" s="89" t="s">
        <v>87</v>
      </c>
      <c r="P112" s="89" t="s">
        <v>78</v>
      </c>
      <c r="Q112" s="83">
        <v>1</v>
      </c>
      <c r="R112" s="126" t="s">
        <v>88</v>
      </c>
      <c r="S112" s="92">
        <v>42803</v>
      </c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5"/>
      <c r="AM112" s="85"/>
      <c r="AN112" s="85"/>
      <c r="AO112" s="85"/>
      <c r="AP112" s="85"/>
      <c r="AQ112" s="85"/>
      <c r="AR112" s="85"/>
      <c r="AS112" s="85"/>
      <c r="AT112" s="85"/>
      <c r="AU112" s="85"/>
      <c r="AV112" s="85"/>
      <c r="AW112" s="85"/>
      <c r="AX112" s="85"/>
    </row>
    <row r="113" spans="1:50" ht="15" customHeight="1" x14ac:dyDescent="0.25">
      <c r="A113" s="11" t="str">
        <f t="shared" si="3"/>
        <v>95016649SPSF1D-M4</v>
      </c>
      <c r="B113" s="77">
        <v>105</v>
      </c>
      <c r="C113" s="78">
        <v>95016649</v>
      </c>
      <c r="D113" s="78" t="s">
        <v>372</v>
      </c>
      <c r="E113" s="78" t="s">
        <v>138</v>
      </c>
      <c r="F113" s="78">
        <v>365</v>
      </c>
      <c r="G113" s="79" t="s">
        <v>69</v>
      </c>
      <c r="H113" s="80" t="s">
        <v>83</v>
      </c>
      <c r="I113" s="81" t="s">
        <v>306</v>
      </c>
      <c r="J113" s="82" t="s">
        <v>370</v>
      </c>
      <c r="K113" s="82" t="s">
        <v>73</v>
      </c>
      <c r="L113" s="82" t="s">
        <v>47</v>
      </c>
      <c r="M113" s="81">
        <v>2</v>
      </c>
      <c r="N113" s="89" t="s">
        <v>93</v>
      </c>
      <c r="O113" s="89" t="s">
        <v>87</v>
      </c>
      <c r="P113" s="89" t="s">
        <v>78</v>
      </c>
      <c r="Q113" s="83">
        <f>IF(COUNTBLANK(C113:O113)&lt;=0,1,2)</f>
        <v>1</v>
      </c>
      <c r="R113" s="82" t="s">
        <v>79</v>
      </c>
      <c r="S113" s="90">
        <v>42587</v>
      </c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5"/>
      <c r="AM113" s="85"/>
      <c r="AN113" s="85"/>
      <c r="AO113" s="85"/>
      <c r="AP113" s="85"/>
      <c r="AQ113" s="85"/>
      <c r="AR113" s="85"/>
      <c r="AS113" s="85"/>
      <c r="AT113" s="85"/>
      <c r="AU113" s="85"/>
      <c r="AV113" s="85"/>
      <c r="AW113" s="85"/>
      <c r="AX113" s="85"/>
    </row>
    <row r="114" spans="1:50" ht="15" customHeight="1" x14ac:dyDescent="0.25">
      <c r="A114" s="11" t="str">
        <f t="shared" si="3"/>
        <v>94774948LF001E-M1</v>
      </c>
      <c r="B114" s="77">
        <v>106</v>
      </c>
      <c r="C114" s="87">
        <v>94774948</v>
      </c>
      <c r="D114" s="87" t="s">
        <v>238</v>
      </c>
      <c r="E114" s="87" t="s">
        <v>373</v>
      </c>
      <c r="F114" s="87">
        <v>800</v>
      </c>
      <c r="G114" s="93" t="s">
        <v>69</v>
      </c>
      <c r="H114" s="94" t="s">
        <v>263</v>
      </c>
      <c r="I114" s="95" t="s">
        <v>71</v>
      </c>
      <c r="J114" s="96" t="s">
        <v>239</v>
      </c>
      <c r="K114" s="96" t="s">
        <v>73</v>
      </c>
      <c r="L114" s="96" t="s">
        <v>47</v>
      </c>
      <c r="M114" s="95">
        <v>1</v>
      </c>
      <c r="N114" s="88" t="s">
        <v>86</v>
      </c>
      <c r="O114" s="89" t="s">
        <v>87</v>
      </c>
      <c r="P114" s="89" t="s">
        <v>78</v>
      </c>
      <c r="Q114" s="83">
        <f>IF(COUNTBLANK(C114:O114)&lt;=0,1,2)</f>
        <v>1</v>
      </c>
      <c r="R114" s="82" t="s">
        <v>88</v>
      </c>
      <c r="S114" s="92">
        <v>42803</v>
      </c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5"/>
      <c r="AM114" s="85"/>
      <c r="AN114" s="85"/>
      <c r="AO114" s="85"/>
      <c r="AP114" s="85"/>
      <c r="AQ114" s="85"/>
      <c r="AR114" s="85"/>
      <c r="AS114" s="85"/>
      <c r="AT114" s="85"/>
      <c r="AU114" s="85"/>
      <c r="AV114" s="85"/>
      <c r="AW114" s="85"/>
      <c r="AX114" s="85"/>
    </row>
    <row r="115" spans="1:50" s="85" customFormat="1" ht="15" customHeight="1" x14ac:dyDescent="0.25">
      <c r="A115" s="11" t="str">
        <f t="shared" si="3"/>
        <v>94772363SEQUEN-M3</v>
      </c>
      <c r="B115" s="77">
        <v>107</v>
      </c>
      <c r="C115" s="78">
        <v>94772363</v>
      </c>
      <c r="D115" s="78" t="s">
        <v>374</v>
      </c>
      <c r="E115" s="78" t="s">
        <v>375</v>
      </c>
      <c r="F115" s="78">
        <v>300</v>
      </c>
      <c r="G115" s="79" t="s">
        <v>376</v>
      </c>
      <c r="H115" s="80" t="s">
        <v>132</v>
      </c>
      <c r="I115" s="81" t="s">
        <v>121</v>
      </c>
      <c r="J115" s="82" t="s">
        <v>377</v>
      </c>
      <c r="K115" s="82" t="s">
        <v>73</v>
      </c>
      <c r="L115" s="82" t="s">
        <v>47</v>
      </c>
      <c r="M115" s="81">
        <v>1</v>
      </c>
      <c r="N115" s="81" t="s">
        <v>147</v>
      </c>
      <c r="O115" s="81" t="s">
        <v>147</v>
      </c>
      <c r="P115" s="81" t="str">
        <f>IF(N115=O115,"Corrigido",IF(N115&gt;O115,"Refazer kanban"))</f>
        <v>Corrigido</v>
      </c>
      <c r="Q115" s="83">
        <f>IF(COUNTBLANK(C115:O115)&lt;=0,1,2)</f>
        <v>1</v>
      </c>
      <c r="R115" s="82" t="s">
        <v>79</v>
      </c>
      <c r="S115" s="90">
        <v>42478</v>
      </c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</row>
    <row r="116" spans="1:50" s="85" customFormat="1" ht="15" customHeight="1" x14ac:dyDescent="0.25">
      <c r="A116" s="11" t="str">
        <f t="shared" si="3"/>
        <v>94772360SEQUEN-M3</v>
      </c>
      <c r="B116" s="77">
        <v>108</v>
      </c>
      <c r="C116" s="78">
        <v>94772360</v>
      </c>
      <c r="D116" s="78" t="s">
        <v>374</v>
      </c>
      <c r="E116" s="78" t="s">
        <v>375</v>
      </c>
      <c r="F116" s="78">
        <v>300</v>
      </c>
      <c r="G116" s="79" t="s">
        <v>376</v>
      </c>
      <c r="H116" s="80" t="s">
        <v>132</v>
      </c>
      <c r="I116" s="81" t="s">
        <v>121</v>
      </c>
      <c r="J116" s="82" t="s">
        <v>377</v>
      </c>
      <c r="K116" s="82" t="s">
        <v>73</v>
      </c>
      <c r="L116" s="82" t="s">
        <v>47</v>
      </c>
      <c r="M116" s="81">
        <v>1</v>
      </c>
      <c r="N116" s="81" t="s">
        <v>147</v>
      </c>
      <c r="O116" s="81" t="s">
        <v>147</v>
      </c>
      <c r="P116" s="81" t="str">
        <f>IF(N116=O116,"Corrigido",IF(N116&gt;O116,"Refazer kanban"))</f>
        <v>Corrigido</v>
      </c>
      <c r="Q116" s="83">
        <f>IF(COUNTBLANK(C116:O116)&lt;=0,1,2)</f>
        <v>1</v>
      </c>
      <c r="R116" s="82" t="s">
        <v>79</v>
      </c>
      <c r="S116" s="90">
        <v>42478</v>
      </c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spans="1:50" ht="15" customHeight="1" x14ac:dyDescent="0.25">
      <c r="A117" s="11" t="str">
        <f t="shared" si="3"/>
        <v>94768319SPST1E-M3</v>
      </c>
      <c r="B117" s="77">
        <v>109</v>
      </c>
      <c r="C117" s="78">
        <v>94768319</v>
      </c>
      <c r="D117" s="78" t="s">
        <v>378</v>
      </c>
      <c r="E117" s="78" t="s">
        <v>293</v>
      </c>
      <c r="F117" s="78">
        <v>200</v>
      </c>
      <c r="G117" s="79" t="s">
        <v>69</v>
      </c>
      <c r="H117" s="80" t="s">
        <v>321</v>
      </c>
      <c r="I117" s="81" t="s">
        <v>121</v>
      </c>
      <c r="J117" s="82" t="s">
        <v>379</v>
      </c>
      <c r="K117" s="82" t="s">
        <v>73</v>
      </c>
      <c r="L117" s="82" t="s">
        <v>42</v>
      </c>
      <c r="M117" s="81">
        <v>1</v>
      </c>
      <c r="N117" s="88" t="s">
        <v>76</v>
      </c>
      <c r="O117" s="89" t="s">
        <v>77</v>
      </c>
      <c r="P117" s="89" t="s">
        <v>78</v>
      </c>
      <c r="Q117" s="83">
        <v>1</v>
      </c>
      <c r="R117" s="82" t="s">
        <v>79</v>
      </c>
      <c r="S117" s="90">
        <v>42550</v>
      </c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5"/>
      <c r="AM117" s="85"/>
      <c r="AN117" s="85"/>
      <c r="AO117" s="85"/>
      <c r="AP117" s="85"/>
      <c r="AQ117" s="85"/>
      <c r="AR117" s="85"/>
      <c r="AS117" s="85"/>
      <c r="AT117" s="85"/>
      <c r="AU117" s="85"/>
      <c r="AV117" s="85"/>
      <c r="AW117" s="85"/>
      <c r="AX117" s="85"/>
    </row>
    <row r="118" spans="1:50" s="85" customFormat="1" ht="15" customHeight="1" x14ac:dyDescent="0.25">
      <c r="A118" s="11" t="str">
        <f t="shared" si="3"/>
        <v>9476252015203D-PI</v>
      </c>
      <c r="B118" s="77">
        <v>110</v>
      </c>
      <c r="C118" s="78">
        <v>94762520</v>
      </c>
      <c r="D118" s="78" t="s">
        <v>380</v>
      </c>
      <c r="E118" s="78" t="s">
        <v>314</v>
      </c>
      <c r="F118" s="78">
        <v>300</v>
      </c>
      <c r="G118" s="78" t="s">
        <v>69</v>
      </c>
      <c r="H118" s="80" t="s">
        <v>83</v>
      </c>
      <c r="I118" s="81" t="s">
        <v>315</v>
      </c>
      <c r="J118" s="82" t="s">
        <v>316</v>
      </c>
      <c r="K118" s="82" t="s">
        <v>73</v>
      </c>
      <c r="L118" s="82" t="s">
        <v>47</v>
      </c>
      <c r="M118" s="81">
        <v>1</v>
      </c>
      <c r="N118" s="81">
        <v>5</v>
      </c>
      <c r="O118" s="81">
        <v>5</v>
      </c>
      <c r="P118" s="81" t="str">
        <f>IF(N118=O118,"Corrigido",IF(N118&gt;O118,"Refazer kanban"))</f>
        <v>Corrigido</v>
      </c>
      <c r="Q118" s="83">
        <f t="shared" ref="Q118:Q125" si="6">IF(COUNTBLANK(C118:O118)&lt;=0,1,2)</f>
        <v>1</v>
      </c>
      <c r="R118" s="82" t="s">
        <v>79</v>
      </c>
      <c r="S118" s="84">
        <v>42112</v>
      </c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spans="1:50" s="85" customFormat="1" ht="15" customHeight="1" x14ac:dyDescent="0.25">
      <c r="A119" s="11" t="str">
        <f t="shared" si="3"/>
        <v>94762520TAMPÃO-PIT</v>
      </c>
      <c r="B119" s="77">
        <v>111</v>
      </c>
      <c r="C119" s="78">
        <v>94762520</v>
      </c>
      <c r="D119" s="78" t="s">
        <v>380</v>
      </c>
      <c r="E119" s="78" t="s">
        <v>317</v>
      </c>
      <c r="F119" s="78">
        <v>450</v>
      </c>
      <c r="G119" s="79" t="s">
        <v>69</v>
      </c>
      <c r="H119" s="80" t="s">
        <v>83</v>
      </c>
      <c r="I119" s="81" t="s">
        <v>315</v>
      </c>
      <c r="J119" s="82" t="s">
        <v>316</v>
      </c>
      <c r="K119" s="82" t="s">
        <v>73</v>
      </c>
      <c r="L119" s="82" t="s">
        <v>47</v>
      </c>
      <c r="M119" s="80" t="s">
        <v>381</v>
      </c>
      <c r="N119" s="78" t="s">
        <v>147</v>
      </c>
      <c r="O119" s="81" t="s">
        <v>147</v>
      </c>
      <c r="P119" s="81" t="str">
        <f>IF(N119=O119,"Corrigido",IF(N119&gt;O119,"Refazer kanban"))</f>
        <v>Corrigido</v>
      </c>
      <c r="Q119" s="83">
        <f t="shared" si="6"/>
        <v>1</v>
      </c>
      <c r="R119" s="82" t="s">
        <v>79</v>
      </c>
      <c r="S119" s="8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</row>
    <row r="120" spans="1:50" s="85" customFormat="1" ht="15" customHeight="1" x14ac:dyDescent="0.25">
      <c r="A120" s="11" t="str">
        <f t="shared" si="3"/>
        <v>94762459LF006D-M1</v>
      </c>
      <c r="B120" s="77">
        <v>112</v>
      </c>
      <c r="C120" s="87">
        <v>94762459</v>
      </c>
      <c r="D120" s="78" t="s">
        <v>382</v>
      </c>
      <c r="E120" s="78" t="s">
        <v>383</v>
      </c>
      <c r="F120" s="78">
        <v>1000</v>
      </c>
      <c r="G120" s="79" t="s">
        <v>139</v>
      </c>
      <c r="H120" s="80" t="s">
        <v>70</v>
      </c>
      <c r="I120" s="81" t="s">
        <v>71</v>
      </c>
      <c r="J120" s="82" t="s">
        <v>140</v>
      </c>
      <c r="K120" s="82" t="s">
        <v>73</v>
      </c>
      <c r="L120" s="82" t="s">
        <v>47</v>
      </c>
      <c r="M120" s="81">
        <v>1</v>
      </c>
      <c r="N120" s="81">
        <v>2</v>
      </c>
      <c r="O120" s="81">
        <v>2</v>
      </c>
      <c r="P120" s="81" t="str">
        <f>IF(N120=O120,"Corrigido",IF(N120&gt;O120,"Refazer kanban"))</f>
        <v>Corrigido</v>
      </c>
      <c r="Q120" s="83">
        <f t="shared" si="6"/>
        <v>1</v>
      </c>
      <c r="R120" s="82" t="s">
        <v>88</v>
      </c>
      <c r="S120" s="92">
        <v>42803</v>
      </c>
    </row>
    <row r="121" spans="1:50" s="85" customFormat="1" ht="15" customHeight="1" x14ac:dyDescent="0.25">
      <c r="A121" s="11" t="str">
        <f t="shared" si="3"/>
        <v>94760239TP023E-M3</v>
      </c>
      <c r="B121" s="77">
        <v>113</v>
      </c>
      <c r="C121" s="78">
        <v>94760239</v>
      </c>
      <c r="D121" s="78" t="s">
        <v>384</v>
      </c>
      <c r="E121" s="78" t="s">
        <v>369</v>
      </c>
      <c r="F121" s="78">
        <v>1000</v>
      </c>
      <c r="G121" s="79" t="s">
        <v>69</v>
      </c>
      <c r="H121" s="80" t="s">
        <v>83</v>
      </c>
      <c r="I121" s="81" t="s">
        <v>121</v>
      </c>
      <c r="J121" s="82" t="s">
        <v>385</v>
      </c>
      <c r="K121" s="82" t="s">
        <v>73</v>
      </c>
      <c r="L121" s="82" t="s">
        <v>42</v>
      </c>
      <c r="M121" s="81">
        <v>1</v>
      </c>
      <c r="N121" s="81">
        <f>ROUNDUP((M121*$J$4*4)/F121,0)</f>
        <v>1</v>
      </c>
      <c r="O121" s="81">
        <v>1</v>
      </c>
      <c r="P121" s="81" t="str">
        <f>IF(N121=O121,"Corrigido",IF(N121&gt;O121,"Refazer kanban"))</f>
        <v>Corrigido</v>
      </c>
      <c r="Q121" s="83">
        <f t="shared" si="6"/>
        <v>1</v>
      </c>
      <c r="R121" s="82" t="s">
        <v>79</v>
      </c>
      <c r="S121" s="125">
        <v>42681</v>
      </c>
    </row>
    <row r="122" spans="1:50" ht="15" customHeight="1" x14ac:dyDescent="0.25">
      <c r="A122" s="11" t="str">
        <f t="shared" si="3"/>
        <v>94760073BLACKS-PIT</v>
      </c>
      <c r="B122" s="77">
        <v>114</v>
      </c>
      <c r="C122" s="78">
        <v>94760073</v>
      </c>
      <c r="D122" s="78" t="s">
        <v>386</v>
      </c>
      <c r="E122" s="78" t="s">
        <v>387</v>
      </c>
      <c r="F122" s="78">
        <v>800</v>
      </c>
      <c r="G122" s="79" t="s">
        <v>69</v>
      </c>
      <c r="H122" s="80" t="s">
        <v>132</v>
      </c>
      <c r="I122" s="81" t="s">
        <v>315</v>
      </c>
      <c r="J122" s="82" t="s">
        <v>388</v>
      </c>
      <c r="K122" s="82" t="s">
        <v>73</v>
      </c>
      <c r="L122" s="82" t="s">
        <v>47</v>
      </c>
      <c r="M122" s="81">
        <v>1</v>
      </c>
      <c r="N122" s="81" t="s">
        <v>147</v>
      </c>
      <c r="O122" s="81" t="s">
        <v>147</v>
      </c>
      <c r="P122" s="81" t="str">
        <f>IF(N122=O122,"Corrigido",IF(N122&gt;O122,"Refazer etiqueta"))</f>
        <v>Corrigido</v>
      </c>
      <c r="Q122" s="83">
        <f t="shared" si="6"/>
        <v>1</v>
      </c>
      <c r="R122" s="82" t="s">
        <v>79</v>
      </c>
      <c r="S122" s="84">
        <v>42156</v>
      </c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5"/>
      <c r="AM122" s="85"/>
      <c r="AN122" s="85"/>
      <c r="AO122" s="85"/>
      <c r="AP122" s="85"/>
      <c r="AQ122" s="85"/>
      <c r="AR122" s="85"/>
      <c r="AS122" s="85"/>
      <c r="AT122" s="85"/>
      <c r="AU122" s="85"/>
      <c r="AV122" s="85"/>
      <c r="AW122" s="85"/>
      <c r="AX122" s="85"/>
    </row>
    <row r="123" spans="1:50" s="85" customFormat="1" ht="15" customHeight="1" x14ac:dyDescent="0.25">
      <c r="A123" s="11" t="str">
        <f t="shared" si="3"/>
        <v>94760072BLACKS-PIT</v>
      </c>
      <c r="B123" s="77">
        <v>115</v>
      </c>
      <c r="C123" s="87">
        <v>94760072</v>
      </c>
      <c r="D123" s="78" t="s">
        <v>389</v>
      </c>
      <c r="E123" s="78" t="s">
        <v>387</v>
      </c>
      <c r="F123" s="78">
        <v>800</v>
      </c>
      <c r="G123" s="79" t="s">
        <v>69</v>
      </c>
      <c r="H123" s="80" t="s">
        <v>132</v>
      </c>
      <c r="I123" s="81" t="s">
        <v>315</v>
      </c>
      <c r="J123" s="82" t="s">
        <v>388</v>
      </c>
      <c r="K123" s="82" t="s">
        <v>73</v>
      </c>
      <c r="L123" s="82" t="s">
        <v>47</v>
      </c>
      <c r="M123" s="81">
        <v>1</v>
      </c>
      <c r="N123" s="81" t="s">
        <v>147</v>
      </c>
      <c r="O123" s="81" t="s">
        <v>147</v>
      </c>
      <c r="P123" s="81" t="str">
        <f>IF(N123=O123,"Corrigido",IF(N123&gt;O123,"Refazer etiqueta"))</f>
        <v>Corrigido</v>
      </c>
      <c r="Q123" s="83">
        <f t="shared" si="6"/>
        <v>1</v>
      </c>
      <c r="R123" s="82" t="s">
        <v>79</v>
      </c>
      <c r="S123" s="82"/>
    </row>
    <row r="124" spans="1:50" ht="15" customHeight="1" x14ac:dyDescent="0.25">
      <c r="A124" s="11" t="str">
        <f t="shared" si="3"/>
        <v>94760071BLACKS-PIT</v>
      </c>
      <c r="B124" s="77">
        <v>116</v>
      </c>
      <c r="C124" s="78">
        <v>94760071</v>
      </c>
      <c r="D124" s="78" t="s">
        <v>390</v>
      </c>
      <c r="E124" s="78" t="s">
        <v>387</v>
      </c>
      <c r="F124" s="78">
        <v>800</v>
      </c>
      <c r="G124" s="79" t="s">
        <v>69</v>
      </c>
      <c r="H124" s="80" t="s">
        <v>132</v>
      </c>
      <c r="I124" s="81" t="s">
        <v>315</v>
      </c>
      <c r="J124" s="82" t="s">
        <v>388</v>
      </c>
      <c r="K124" s="82" t="s">
        <v>73</v>
      </c>
      <c r="L124" s="82" t="s">
        <v>47</v>
      </c>
      <c r="M124" s="81">
        <v>1</v>
      </c>
      <c r="N124" s="81" t="s">
        <v>147</v>
      </c>
      <c r="O124" s="81" t="s">
        <v>147</v>
      </c>
      <c r="P124" s="81" t="str">
        <f>IF(N124=O124,"Corrigido",IF(N124&gt;O124,"Refazer etiqueta"))</f>
        <v>Corrigido</v>
      </c>
      <c r="Q124" s="83">
        <f t="shared" si="6"/>
        <v>1</v>
      </c>
      <c r="R124" s="82" t="s">
        <v>79</v>
      </c>
      <c r="S124" s="82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5"/>
      <c r="AM124" s="85"/>
      <c r="AN124" s="85"/>
      <c r="AO124" s="85"/>
      <c r="AP124" s="85"/>
      <c r="AQ124" s="85"/>
      <c r="AR124" s="85"/>
      <c r="AS124" s="85"/>
      <c r="AT124" s="85"/>
      <c r="AU124" s="85"/>
      <c r="AV124" s="85"/>
      <c r="AW124" s="85"/>
      <c r="AX124" s="85"/>
    </row>
    <row r="125" spans="1:50" ht="15" customHeight="1" x14ac:dyDescent="0.25">
      <c r="A125" s="11" t="str">
        <f t="shared" si="3"/>
        <v>94760070BLACKS-PIT</v>
      </c>
      <c r="B125" s="77">
        <v>117</v>
      </c>
      <c r="C125" s="78">
        <v>94760070</v>
      </c>
      <c r="D125" s="78" t="s">
        <v>391</v>
      </c>
      <c r="E125" s="78" t="s">
        <v>387</v>
      </c>
      <c r="F125" s="78">
        <v>800</v>
      </c>
      <c r="G125" s="79" t="s">
        <v>69</v>
      </c>
      <c r="H125" s="80" t="s">
        <v>132</v>
      </c>
      <c r="I125" s="81" t="s">
        <v>315</v>
      </c>
      <c r="J125" s="82" t="s">
        <v>388</v>
      </c>
      <c r="K125" s="82" t="s">
        <v>73</v>
      </c>
      <c r="L125" s="82" t="s">
        <v>47</v>
      </c>
      <c r="M125" s="81">
        <v>1</v>
      </c>
      <c r="N125" s="81" t="s">
        <v>147</v>
      </c>
      <c r="O125" s="78" t="s">
        <v>147</v>
      </c>
      <c r="P125" s="81" t="str">
        <f>IF(N125=O125,"Corrigido",IF(N125&gt;O125,"Refazer etiqueta"))</f>
        <v>Corrigido</v>
      </c>
      <c r="Q125" s="83">
        <f t="shared" si="6"/>
        <v>1</v>
      </c>
      <c r="R125" s="82" t="s">
        <v>79</v>
      </c>
      <c r="S125" s="82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5"/>
      <c r="AM125" s="85"/>
      <c r="AN125" s="85"/>
      <c r="AO125" s="85"/>
      <c r="AP125" s="85"/>
      <c r="AQ125" s="85"/>
      <c r="AR125" s="85"/>
      <c r="AS125" s="85"/>
      <c r="AT125" s="85"/>
      <c r="AU125" s="85"/>
      <c r="AV125" s="85"/>
      <c r="AW125" s="85"/>
      <c r="AX125" s="85"/>
    </row>
    <row r="126" spans="1:50" s="85" customFormat="1" ht="15" customHeight="1" x14ac:dyDescent="0.25">
      <c r="A126" s="11" t="str">
        <f t="shared" si="3"/>
        <v>94760025SPSLF3-M1</v>
      </c>
      <c r="B126" s="77">
        <v>118</v>
      </c>
      <c r="C126" s="87">
        <v>94760025</v>
      </c>
      <c r="D126" s="87" t="s">
        <v>392</v>
      </c>
      <c r="E126" s="87" t="s">
        <v>203</v>
      </c>
      <c r="F126" s="87">
        <v>84</v>
      </c>
      <c r="G126" s="93" t="s">
        <v>69</v>
      </c>
      <c r="H126" s="94" t="s">
        <v>132</v>
      </c>
      <c r="I126" s="95" t="s">
        <v>71</v>
      </c>
      <c r="J126" s="96" t="s">
        <v>393</v>
      </c>
      <c r="K126" s="96" t="s">
        <v>73</v>
      </c>
      <c r="L126" s="96" t="s">
        <v>47</v>
      </c>
      <c r="M126" s="95">
        <v>1</v>
      </c>
      <c r="N126" s="88" t="s">
        <v>93</v>
      </c>
      <c r="O126" s="89" t="s">
        <v>87</v>
      </c>
      <c r="P126" s="89" t="s">
        <v>78</v>
      </c>
      <c r="Q126" s="83">
        <v>1</v>
      </c>
      <c r="R126" s="82" t="s">
        <v>88</v>
      </c>
      <c r="S126" s="92">
        <v>42803</v>
      </c>
    </row>
    <row r="127" spans="1:50" s="85" customFormat="1" ht="15" customHeight="1" x14ac:dyDescent="0.25">
      <c r="A127" s="11" t="str">
        <f t="shared" si="3"/>
        <v>94760024LF002D-M1</v>
      </c>
      <c r="B127" s="77">
        <v>119</v>
      </c>
      <c r="C127" s="87">
        <v>94760024</v>
      </c>
      <c r="D127" s="87" t="s">
        <v>394</v>
      </c>
      <c r="E127" s="87" t="s">
        <v>395</v>
      </c>
      <c r="F127" s="87">
        <v>84</v>
      </c>
      <c r="G127" s="93" t="s">
        <v>69</v>
      </c>
      <c r="H127" s="94" t="s">
        <v>132</v>
      </c>
      <c r="I127" s="95" t="s">
        <v>71</v>
      </c>
      <c r="J127" s="96" t="s">
        <v>393</v>
      </c>
      <c r="K127" s="96" t="s">
        <v>73</v>
      </c>
      <c r="L127" s="96" t="s">
        <v>47</v>
      </c>
      <c r="M127" s="95">
        <v>1</v>
      </c>
      <c r="N127" s="88" t="s">
        <v>93</v>
      </c>
      <c r="O127" s="89" t="s">
        <v>308</v>
      </c>
      <c r="P127" s="89" t="s">
        <v>78</v>
      </c>
      <c r="Q127" s="83">
        <f t="shared" ref="Q127:Q148" si="7">IF(COUNTBLANK(C127:O127)&lt;=0,1,2)</f>
        <v>1</v>
      </c>
      <c r="R127" s="82" t="s">
        <v>88</v>
      </c>
      <c r="S127" s="92">
        <v>42803</v>
      </c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</row>
    <row r="128" spans="1:50" s="85" customFormat="1" ht="15" customHeight="1" x14ac:dyDescent="0.25">
      <c r="A128" s="11" t="str">
        <f t="shared" si="3"/>
        <v>94760012SPSD2E-M4</v>
      </c>
      <c r="B128" s="77">
        <v>120</v>
      </c>
      <c r="C128" s="78">
        <v>94760012</v>
      </c>
      <c r="D128" s="78" t="s">
        <v>396</v>
      </c>
      <c r="E128" s="78" t="s">
        <v>397</v>
      </c>
      <c r="F128" s="78">
        <v>60</v>
      </c>
      <c r="G128" s="79" t="s">
        <v>69</v>
      </c>
      <c r="H128" s="80" t="s">
        <v>132</v>
      </c>
      <c r="I128" s="81" t="s">
        <v>104</v>
      </c>
      <c r="J128" s="82" t="s">
        <v>398</v>
      </c>
      <c r="K128" s="82" t="s">
        <v>73</v>
      </c>
      <c r="L128" s="82" t="s">
        <v>301</v>
      </c>
      <c r="M128" s="81">
        <v>1</v>
      </c>
      <c r="N128" s="78">
        <v>4</v>
      </c>
      <c r="O128" s="81">
        <v>4</v>
      </c>
      <c r="P128" s="81" t="str">
        <f>IF(N128=O128,"Corrigido",IF(N128&gt;O128,"Refazer kanban"))</f>
        <v>Corrigido</v>
      </c>
      <c r="Q128" s="83">
        <f t="shared" si="7"/>
        <v>1</v>
      </c>
      <c r="R128" s="82"/>
      <c r="S128" s="84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</row>
    <row r="129" spans="1:50" s="85" customFormat="1" ht="15" customHeight="1" x14ac:dyDescent="0.25">
      <c r="A129" s="11" t="str">
        <f t="shared" si="3"/>
        <v>94760011SPSD2D-M4</v>
      </c>
      <c r="B129" s="77">
        <v>121</v>
      </c>
      <c r="C129" s="78">
        <v>94760011</v>
      </c>
      <c r="D129" s="78" t="s">
        <v>399</v>
      </c>
      <c r="E129" s="78" t="s">
        <v>400</v>
      </c>
      <c r="F129" s="78">
        <v>60</v>
      </c>
      <c r="G129" s="79" t="s">
        <v>69</v>
      </c>
      <c r="H129" s="80" t="s">
        <v>132</v>
      </c>
      <c r="I129" s="81" t="s">
        <v>104</v>
      </c>
      <c r="J129" s="82" t="s">
        <v>398</v>
      </c>
      <c r="K129" s="82" t="s">
        <v>73</v>
      </c>
      <c r="L129" s="82" t="s">
        <v>47</v>
      </c>
      <c r="M129" s="81">
        <v>1</v>
      </c>
      <c r="N129" s="88" t="s">
        <v>86</v>
      </c>
      <c r="O129" s="89" t="s">
        <v>106</v>
      </c>
      <c r="P129" s="89" t="s">
        <v>78</v>
      </c>
      <c r="Q129" s="83">
        <f t="shared" si="7"/>
        <v>1</v>
      </c>
      <c r="R129" s="127" t="s">
        <v>88</v>
      </c>
      <c r="S129" s="92">
        <v>42865</v>
      </c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</row>
    <row r="130" spans="1:50" s="85" customFormat="1" ht="15" customHeight="1" x14ac:dyDescent="0.25">
      <c r="A130" s="11" t="str">
        <f t="shared" si="3"/>
        <v>94759962TP040D-M2</v>
      </c>
      <c r="B130" s="77">
        <v>122</v>
      </c>
      <c r="C130" s="128">
        <v>94759962</v>
      </c>
      <c r="D130" s="78" t="s">
        <v>401</v>
      </c>
      <c r="E130" s="78" t="s">
        <v>330</v>
      </c>
      <c r="F130" s="78">
        <v>600</v>
      </c>
      <c r="G130" s="79" t="s">
        <v>139</v>
      </c>
      <c r="H130" s="80" t="s">
        <v>70</v>
      </c>
      <c r="I130" s="81" t="s">
        <v>121</v>
      </c>
      <c r="J130" s="82" t="s">
        <v>140</v>
      </c>
      <c r="K130" s="82" t="s">
        <v>73</v>
      </c>
      <c r="L130" s="82" t="s">
        <v>47</v>
      </c>
      <c r="M130" s="81">
        <v>2</v>
      </c>
      <c r="N130" s="81">
        <v>2</v>
      </c>
      <c r="O130" s="81">
        <f>IF(ROUNDUP((VLOOKUP(L130,$I$4:$K$7,3,FALSE))*M130/F130,)=1,2,ROUNDUP((VLOOKUP(L130,$I$4:$K$7,3,FALSE))/F130,))</f>
        <v>2</v>
      </c>
      <c r="P130" s="81" t="str">
        <f>IF(N130=O130,"Corrigido",IF(N130&gt;O130,"Refazer kanban"))</f>
        <v>Corrigido</v>
      </c>
      <c r="Q130" s="83">
        <f t="shared" si="7"/>
        <v>1</v>
      </c>
      <c r="R130" s="82" t="s">
        <v>79</v>
      </c>
      <c r="S130" s="90">
        <v>42598</v>
      </c>
    </row>
    <row r="131" spans="1:50" s="85" customFormat="1" ht="15" customHeight="1" x14ac:dyDescent="0.25">
      <c r="A131" s="11" t="str">
        <f t="shared" si="3"/>
        <v>94759226SPSD3E-M4</v>
      </c>
      <c r="B131" s="77">
        <v>123</v>
      </c>
      <c r="C131" s="78">
        <v>94759226</v>
      </c>
      <c r="D131" s="78" t="s">
        <v>402</v>
      </c>
      <c r="E131" s="78" t="s">
        <v>403</v>
      </c>
      <c r="F131" s="78">
        <v>36</v>
      </c>
      <c r="G131" s="97" t="s">
        <v>69</v>
      </c>
      <c r="H131" s="80" t="s">
        <v>132</v>
      </c>
      <c r="I131" s="81" t="s">
        <v>104</v>
      </c>
      <c r="J131" s="118" t="s">
        <v>404</v>
      </c>
      <c r="K131" s="82" t="s">
        <v>73</v>
      </c>
      <c r="L131" s="82" t="s">
        <v>301</v>
      </c>
      <c r="M131" s="81">
        <v>1</v>
      </c>
      <c r="N131" s="78">
        <v>2</v>
      </c>
      <c r="O131" s="81">
        <v>2</v>
      </c>
      <c r="P131" s="81" t="str">
        <f>IF(N131=O131,"Corrigido",IF(N131&gt;O131,"Refazer kanban"))</f>
        <v>Corrigido</v>
      </c>
      <c r="Q131" s="83">
        <f t="shared" si="7"/>
        <v>1</v>
      </c>
      <c r="R131" s="82" t="s">
        <v>88</v>
      </c>
      <c r="S131" s="84">
        <v>42080</v>
      </c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</row>
    <row r="132" spans="1:50" ht="15" customHeight="1" x14ac:dyDescent="0.25">
      <c r="A132" s="11" t="str">
        <f t="shared" si="3"/>
        <v>94758428TP006D-M2</v>
      </c>
      <c r="B132" s="77">
        <v>124</v>
      </c>
      <c r="C132" s="78">
        <v>94758428</v>
      </c>
      <c r="D132" s="78" t="s">
        <v>405</v>
      </c>
      <c r="E132" s="78" t="s">
        <v>323</v>
      </c>
      <c r="F132" s="78">
        <v>400</v>
      </c>
      <c r="G132" s="79" t="s">
        <v>69</v>
      </c>
      <c r="H132" s="80" t="s">
        <v>70</v>
      </c>
      <c r="I132" s="81" t="s">
        <v>75</v>
      </c>
      <c r="J132" s="82" t="s">
        <v>406</v>
      </c>
      <c r="K132" s="82" t="s">
        <v>73</v>
      </c>
      <c r="L132" s="82" t="s">
        <v>47</v>
      </c>
      <c r="M132" s="81">
        <v>1</v>
      </c>
      <c r="N132" s="89" t="s">
        <v>325</v>
      </c>
      <c r="O132" s="89" t="s">
        <v>328</v>
      </c>
      <c r="P132" s="89" t="s">
        <v>78</v>
      </c>
      <c r="Q132" s="83">
        <f t="shared" si="7"/>
        <v>1</v>
      </c>
      <c r="R132" s="82" t="s">
        <v>79</v>
      </c>
      <c r="S132" s="90" t="s">
        <v>326</v>
      </c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85"/>
      <c r="AP132" s="85"/>
      <c r="AQ132" s="85"/>
      <c r="AR132" s="85"/>
      <c r="AS132" s="85"/>
      <c r="AT132" s="85"/>
      <c r="AU132" s="85"/>
      <c r="AV132" s="85"/>
      <c r="AW132" s="85"/>
      <c r="AX132" s="85"/>
    </row>
    <row r="133" spans="1:50" s="85" customFormat="1" ht="15" customHeight="1" x14ac:dyDescent="0.25">
      <c r="A133" s="11" t="str">
        <f t="shared" si="3"/>
        <v>94758427TP006D-M2</v>
      </c>
      <c r="B133" s="77">
        <v>125</v>
      </c>
      <c r="C133" s="78">
        <v>94758427</v>
      </c>
      <c r="D133" s="78" t="s">
        <v>407</v>
      </c>
      <c r="E133" s="78" t="s">
        <v>323</v>
      </c>
      <c r="F133" s="78">
        <v>400</v>
      </c>
      <c r="G133" s="79" t="s">
        <v>69</v>
      </c>
      <c r="H133" s="80" t="s">
        <v>70</v>
      </c>
      <c r="I133" s="81" t="s">
        <v>75</v>
      </c>
      <c r="J133" s="82" t="s">
        <v>406</v>
      </c>
      <c r="K133" s="82" t="s">
        <v>73</v>
      </c>
      <c r="L133" s="82" t="s">
        <v>47</v>
      </c>
      <c r="M133" s="81">
        <v>1</v>
      </c>
      <c r="N133" s="89" t="s">
        <v>325</v>
      </c>
      <c r="O133" s="89" t="s">
        <v>328</v>
      </c>
      <c r="P133" s="89" t="s">
        <v>78</v>
      </c>
      <c r="Q133" s="83">
        <f t="shared" si="7"/>
        <v>1</v>
      </c>
      <c r="R133" s="82" t="s">
        <v>79</v>
      </c>
      <c r="S133" s="90" t="s">
        <v>326</v>
      </c>
    </row>
    <row r="134" spans="1:50" s="85" customFormat="1" ht="15" customHeight="1" x14ac:dyDescent="0.25">
      <c r="A134" s="11" t="str">
        <f t="shared" si="3"/>
        <v>94757618SPSMBB-M1</v>
      </c>
      <c r="B134" s="77">
        <v>126</v>
      </c>
      <c r="C134" s="87">
        <v>94757618</v>
      </c>
      <c r="D134" s="87" t="s">
        <v>408</v>
      </c>
      <c r="E134" s="87" t="s">
        <v>359</v>
      </c>
      <c r="F134" s="87">
        <v>1000</v>
      </c>
      <c r="G134" s="93" t="s">
        <v>69</v>
      </c>
      <c r="H134" s="94" t="s">
        <v>117</v>
      </c>
      <c r="I134" s="95" t="s">
        <v>257</v>
      </c>
      <c r="J134" s="96" t="s">
        <v>409</v>
      </c>
      <c r="K134" s="96" t="s">
        <v>73</v>
      </c>
      <c r="L134" s="96" t="s">
        <v>47</v>
      </c>
      <c r="M134" s="95">
        <v>1</v>
      </c>
      <c r="N134" s="88" t="s">
        <v>93</v>
      </c>
      <c r="O134" s="89" t="s">
        <v>87</v>
      </c>
      <c r="P134" s="89" t="s">
        <v>78</v>
      </c>
      <c r="Q134" s="83">
        <f t="shared" si="7"/>
        <v>1</v>
      </c>
      <c r="R134" s="82" t="s">
        <v>88</v>
      </c>
      <c r="S134" s="92">
        <v>42718</v>
      </c>
    </row>
    <row r="135" spans="1:50" ht="15" customHeight="1" x14ac:dyDescent="0.25">
      <c r="A135" s="11" t="str">
        <f t="shared" si="3"/>
        <v>94754514TP058D-M2</v>
      </c>
      <c r="B135" s="77">
        <v>127</v>
      </c>
      <c r="C135" s="78">
        <v>94754514</v>
      </c>
      <c r="D135" s="78" t="s">
        <v>410</v>
      </c>
      <c r="E135" s="78" t="s">
        <v>411</v>
      </c>
      <c r="F135" s="78">
        <v>800</v>
      </c>
      <c r="G135" s="79" t="s">
        <v>69</v>
      </c>
      <c r="H135" s="80" t="s">
        <v>132</v>
      </c>
      <c r="I135" s="81" t="s">
        <v>412</v>
      </c>
      <c r="J135" s="82" t="s">
        <v>388</v>
      </c>
      <c r="K135" s="82" t="s">
        <v>73</v>
      </c>
      <c r="L135" s="82" t="s">
        <v>47</v>
      </c>
      <c r="M135" s="81">
        <v>1</v>
      </c>
      <c r="N135" s="88" t="s">
        <v>76</v>
      </c>
      <c r="O135" s="89" t="s">
        <v>77</v>
      </c>
      <c r="P135" s="89" t="s">
        <v>78</v>
      </c>
      <c r="Q135" s="83">
        <f t="shared" si="7"/>
        <v>1</v>
      </c>
      <c r="R135" s="82" t="s">
        <v>79</v>
      </c>
      <c r="S135" s="84">
        <v>42656</v>
      </c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5"/>
      <c r="AM135" s="85"/>
      <c r="AN135" s="85"/>
      <c r="AO135" s="85"/>
      <c r="AP135" s="85"/>
      <c r="AQ135" s="85"/>
      <c r="AR135" s="85"/>
      <c r="AS135" s="85"/>
      <c r="AT135" s="85"/>
      <c r="AU135" s="85"/>
      <c r="AV135" s="85"/>
      <c r="AW135" s="85"/>
      <c r="AX135" s="85"/>
    </row>
    <row r="136" spans="1:50" s="85" customFormat="1" ht="15" customHeight="1" x14ac:dyDescent="0.25">
      <c r="A136" s="11" t="str">
        <f t="shared" si="3"/>
        <v>94754513TP058D-M2</v>
      </c>
      <c r="B136" s="77">
        <v>128</v>
      </c>
      <c r="C136" s="78">
        <v>94754513</v>
      </c>
      <c r="D136" s="78" t="s">
        <v>413</v>
      </c>
      <c r="E136" s="78" t="s">
        <v>411</v>
      </c>
      <c r="F136" s="78">
        <v>800</v>
      </c>
      <c r="G136" s="79" t="s">
        <v>69</v>
      </c>
      <c r="H136" s="80" t="s">
        <v>132</v>
      </c>
      <c r="I136" s="81" t="s">
        <v>412</v>
      </c>
      <c r="J136" s="82" t="s">
        <v>388</v>
      </c>
      <c r="K136" s="82" t="s">
        <v>73</v>
      </c>
      <c r="L136" s="82" t="s">
        <v>47</v>
      </c>
      <c r="M136" s="81">
        <v>1</v>
      </c>
      <c r="N136" s="88" t="s">
        <v>76</v>
      </c>
      <c r="O136" s="89" t="s">
        <v>77</v>
      </c>
      <c r="P136" s="89" t="s">
        <v>78</v>
      </c>
      <c r="Q136" s="83">
        <f t="shared" si="7"/>
        <v>1</v>
      </c>
      <c r="R136" s="82" t="s">
        <v>79</v>
      </c>
      <c r="S136" s="90">
        <v>42656</v>
      </c>
    </row>
    <row r="137" spans="1:50" ht="15" customHeight="1" x14ac:dyDescent="0.25">
      <c r="A137" s="11" t="str">
        <f t="shared" si="3"/>
        <v>52129277MA005D-M2</v>
      </c>
      <c r="B137" s="77">
        <v>129</v>
      </c>
      <c r="C137" s="78">
        <v>52129277</v>
      </c>
      <c r="D137" s="78" t="s">
        <v>414</v>
      </c>
      <c r="E137" s="78" t="s">
        <v>415</v>
      </c>
      <c r="F137" s="78">
        <v>40</v>
      </c>
      <c r="G137" s="129" t="s">
        <v>153</v>
      </c>
      <c r="H137" s="80" t="s">
        <v>83</v>
      </c>
      <c r="I137" s="81" t="s">
        <v>97</v>
      </c>
      <c r="J137" s="82" t="s">
        <v>416</v>
      </c>
      <c r="K137" s="82" t="s">
        <v>73</v>
      </c>
      <c r="L137" s="82" t="s">
        <v>47</v>
      </c>
      <c r="M137" s="81">
        <v>1</v>
      </c>
      <c r="N137" s="81">
        <v>7</v>
      </c>
      <c r="O137" s="81">
        <v>7</v>
      </c>
      <c r="P137" s="81" t="str">
        <f>IF(N137=O137,"Corrigido",IF(N137&gt;O137,"Refazer kanban"))</f>
        <v>Corrigido</v>
      </c>
      <c r="Q137" s="83">
        <f t="shared" si="7"/>
        <v>1</v>
      </c>
      <c r="R137" s="82" t="s">
        <v>88</v>
      </c>
      <c r="S137" s="92">
        <v>42698</v>
      </c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5"/>
      <c r="AM137" s="85"/>
      <c r="AN137" s="85"/>
      <c r="AO137" s="85"/>
      <c r="AP137" s="85"/>
      <c r="AQ137" s="85"/>
      <c r="AR137" s="85"/>
      <c r="AS137" s="85"/>
      <c r="AT137" s="85"/>
      <c r="AU137" s="85"/>
      <c r="AV137" s="85"/>
      <c r="AW137" s="85"/>
      <c r="AX137" s="85"/>
    </row>
    <row r="138" spans="1:50" ht="15" customHeight="1" x14ac:dyDescent="0.25">
      <c r="A138" s="11" t="str">
        <f t="shared" si="3"/>
        <v>94753365MA005D-M2</v>
      </c>
      <c r="B138" s="77">
        <v>130</v>
      </c>
      <c r="C138" s="78">
        <v>94753365</v>
      </c>
      <c r="D138" s="78" t="s">
        <v>417</v>
      </c>
      <c r="E138" s="78" t="s">
        <v>415</v>
      </c>
      <c r="F138" s="78">
        <v>40</v>
      </c>
      <c r="G138" s="130" t="s">
        <v>153</v>
      </c>
      <c r="H138" s="80" t="s">
        <v>83</v>
      </c>
      <c r="I138" s="81" t="s">
        <v>97</v>
      </c>
      <c r="J138" s="82" t="s">
        <v>416</v>
      </c>
      <c r="K138" s="82" t="s">
        <v>73</v>
      </c>
      <c r="L138" s="82" t="s">
        <v>47</v>
      </c>
      <c r="M138" s="81">
        <v>1</v>
      </c>
      <c r="N138" s="81">
        <v>7</v>
      </c>
      <c r="O138" s="81">
        <v>7</v>
      </c>
      <c r="P138" s="81" t="str">
        <f>IF(N138=O138,"Corrigido",IF(N138&gt;O138,"Refazer kanban"))</f>
        <v>Corrigido</v>
      </c>
      <c r="Q138" s="83">
        <f t="shared" si="7"/>
        <v>1</v>
      </c>
      <c r="R138" s="82" t="s">
        <v>88</v>
      </c>
      <c r="S138" s="92">
        <v>42698</v>
      </c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5"/>
      <c r="AM138" s="85"/>
      <c r="AN138" s="85"/>
      <c r="AO138" s="85"/>
      <c r="AP138" s="85"/>
      <c r="AQ138" s="85"/>
      <c r="AR138" s="85"/>
      <c r="AS138" s="85"/>
      <c r="AT138" s="85"/>
      <c r="AU138" s="85"/>
      <c r="AV138" s="85"/>
      <c r="AW138" s="85"/>
      <c r="AX138" s="85"/>
    </row>
    <row r="139" spans="1:50" ht="15" customHeight="1" x14ac:dyDescent="0.25">
      <c r="A139" s="11" t="str">
        <f t="shared" ref="A139:A202" si="8">CONCATENATE(C139,E139)</f>
        <v>94749708TP038D-M2</v>
      </c>
      <c r="B139" s="77">
        <v>131</v>
      </c>
      <c r="C139" s="78">
        <v>94749708</v>
      </c>
      <c r="D139" s="78" t="s">
        <v>418</v>
      </c>
      <c r="E139" s="78" t="s">
        <v>320</v>
      </c>
      <c r="F139" s="78">
        <v>150</v>
      </c>
      <c r="G139" s="79" t="s">
        <v>69</v>
      </c>
      <c r="H139" s="80" t="s">
        <v>132</v>
      </c>
      <c r="I139" s="81" t="s">
        <v>121</v>
      </c>
      <c r="J139" s="82" t="s">
        <v>419</v>
      </c>
      <c r="K139" s="82" t="s">
        <v>73</v>
      </c>
      <c r="L139" s="82" t="s">
        <v>47</v>
      </c>
      <c r="M139" s="81">
        <v>1</v>
      </c>
      <c r="N139" s="88" t="s">
        <v>76</v>
      </c>
      <c r="O139" s="89" t="s">
        <v>77</v>
      </c>
      <c r="P139" s="89" t="s">
        <v>78</v>
      </c>
      <c r="Q139" s="83">
        <f t="shared" si="7"/>
        <v>1</v>
      </c>
      <c r="R139" s="82" t="s">
        <v>79</v>
      </c>
      <c r="S139" s="84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5"/>
      <c r="AM139" s="85"/>
      <c r="AN139" s="85"/>
      <c r="AO139" s="85"/>
      <c r="AP139" s="85"/>
      <c r="AQ139" s="85"/>
      <c r="AR139" s="85"/>
      <c r="AS139" s="85"/>
      <c r="AT139" s="85"/>
      <c r="AU139" s="85"/>
      <c r="AV139" s="85"/>
      <c r="AW139" s="85"/>
      <c r="AX139" s="85"/>
    </row>
    <row r="140" spans="1:50" s="85" customFormat="1" ht="15" customHeight="1" x14ac:dyDescent="0.25">
      <c r="A140" s="11" t="str">
        <f t="shared" si="8"/>
        <v>94749539MAP001D</v>
      </c>
      <c r="B140" s="77">
        <v>132</v>
      </c>
      <c r="C140" s="78">
        <v>94749539</v>
      </c>
      <c r="D140" s="78" t="s">
        <v>420</v>
      </c>
      <c r="E140" s="78" t="s">
        <v>421</v>
      </c>
      <c r="F140" s="78">
        <v>20</v>
      </c>
      <c r="G140" s="79" t="s">
        <v>153</v>
      </c>
      <c r="H140" s="80" t="s">
        <v>132</v>
      </c>
      <c r="I140" s="81" t="s">
        <v>121</v>
      </c>
      <c r="J140" s="82" t="s">
        <v>419</v>
      </c>
      <c r="K140" s="82" t="s">
        <v>73</v>
      </c>
      <c r="L140" s="82" t="s">
        <v>47</v>
      </c>
      <c r="M140" s="81">
        <v>1</v>
      </c>
      <c r="N140" s="102" t="s">
        <v>147</v>
      </c>
      <c r="O140" s="131" t="s">
        <v>147</v>
      </c>
      <c r="P140" s="81" t="str">
        <f t="shared" ref="P140:P145" si="9">IF(N140=O140,"Corrigido",IF(N140&gt;O140,"Refazer kanban"))</f>
        <v>Corrigido</v>
      </c>
      <c r="Q140" s="83">
        <f t="shared" si="7"/>
        <v>1</v>
      </c>
      <c r="R140" s="91" t="s">
        <v>88</v>
      </c>
      <c r="S140" s="92">
        <v>42756</v>
      </c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</row>
    <row r="141" spans="1:50" ht="15" customHeight="1" x14ac:dyDescent="0.25">
      <c r="A141" s="11" t="str">
        <f t="shared" si="8"/>
        <v>94748596SPSD3D-M4</v>
      </c>
      <c r="B141" s="77">
        <v>133</v>
      </c>
      <c r="C141" s="78">
        <v>94748596</v>
      </c>
      <c r="D141" s="78" t="s">
        <v>422</v>
      </c>
      <c r="E141" s="78" t="s">
        <v>131</v>
      </c>
      <c r="F141" s="78">
        <v>600</v>
      </c>
      <c r="G141" s="79" t="s">
        <v>69</v>
      </c>
      <c r="H141" s="80" t="s">
        <v>83</v>
      </c>
      <c r="I141" s="81" t="s">
        <v>104</v>
      </c>
      <c r="J141" s="82" t="s">
        <v>105</v>
      </c>
      <c r="K141" s="82" t="s">
        <v>73</v>
      </c>
      <c r="L141" s="82" t="s">
        <v>301</v>
      </c>
      <c r="M141" s="81">
        <v>1</v>
      </c>
      <c r="N141" s="78" t="s">
        <v>78</v>
      </c>
      <c r="O141" s="81" t="s">
        <v>78</v>
      </c>
      <c r="P141" s="81" t="str">
        <f t="shared" si="9"/>
        <v>Corrigido</v>
      </c>
      <c r="Q141" s="83">
        <f t="shared" si="7"/>
        <v>1</v>
      </c>
      <c r="R141" s="82" t="s">
        <v>79</v>
      </c>
      <c r="S141" s="90">
        <v>42541</v>
      </c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5"/>
      <c r="AM141" s="85"/>
      <c r="AN141" s="85"/>
      <c r="AO141" s="85"/>
      <c r="AP141" s="85"/>
      <c r="AQ141" s="85"/>
      <c r="AR141" s="85"/>
      <c r="AS141" s="85"/>
      <c r="AT141" s="85"/>
      <c r="AU141" s="85"/>
      <c r="AV141" s="85"/>
      <c r="AW141" s="85"/>
      <c r="AX141" s="85"/>
    </row>
    <row r="142" spans="1:50" s="85" customFormat="1" ht="15" customHeight="1" x14ac:dyDescent="0.25">
      <c r="A142" s="11" t="str">
        <f t="shared" si="8"/>
        <v>94748595SPSD1E-M4</v>
      </c>
      <c r="B142" s="77">
        <v>134</v>
      </c>
      <c r="C142" s="81">
        <v>94748595</v>
      </c>
      <c r="D142" s="78" t="s">
        <v>422</v>
      </c>
      <c r="E142" s="78" t="s">
        <v>364</v>
      </c>
      <c r="F142" s="78">
        <v>600</v>
      </c>
      <c r="G142" s="79" t="s">
        <v>69</v>
      </c>
      <c r="H142" s="80" t="s">
        <v>83</v>
      </c>
      <c r="I142" s="81" t="s">
        <v>71</v>
      </c>
      <c r="J142" s="82" t="s">
        <v>105</v>
      </c>
      <c r="K142" s="82" t="s">
        <v>73</v>
      </c>
      <c r="L142" s="82" t="s">
        <v>301</v>
      </c>
      <c r="M142" s="81">
        <v>1</v>
      </c>
      <c r="N142" s="81">
        <v>1</v>
      </c>
      <c r="O142" s="78">
        <v>1</v>
      </c>
      <c r="P142" s="81" t="str">
        <f t="shared" si="9"/>
        <v>Corrigido</v>
      </c>
      <c r="Q142" s="83">
        <f t="shared" si="7"/>
        <v>1</v>
      </c>
      <c r="R142" s="82"/>
      <c r="S142" s="82"/>
    </row>
    <row r="143" spans="1:50" s="85" customFormat="1" ht="15" customHeight="1" x14ac:dyDescent="0.25">
      <c r="A143" s="11" t="str">
        <f t="shared" si="8"/>
        <v>94748587DO023E-M4</v>
      </c>
      <c r="B143" s="77">
        <v>135</v>
      </c>
      <c r="C143" s="78">
        <v>94748587</v>
      </c>
      <c r="D143" s="78" t="s">
        <v>423</v>
      </c>
      <c r="E143" s="87" t="s">
        <v>103</v>
      </c>
      <c r="F143" s="78">
        <v>500</v>
      </c>
      <c r="G143" s="97" t="s">
        <v>69</v>
      </c>
      <c r="H143" s="80" t="s">
        <v>83</v>
      </c>
      <c r="I143" s="81" t="s">
        <v>104</v>
      </c>
      <c r="J143" s="82" t="s">
        <v>105</v>
      </c>
      <c r="K143" s="82" t="s">
        <v>73</v>
      </c>
      <c r="L143" s="82" t="s">
        <v>424</v>
      </c>
      <c r="M143" s="81">
        <v>1</v>
      </c>
      <c r="N143" s="132" t="s">
        <v>86</v>
      </c>
      <c r="O143" s="133" t="s">
        <v>106</v>
      </c>
      <c r="P143" s="133" t="s">
        <v>78</v>
      </c>
      <c r="Q143" s="83">
        <f t="shared" si="7"/>
        <v>1</v>
      </c>
      <c r="R143" s="127" t="s">
        <v>88</v>
      </c>
      <c r="S143" s="92">
        <v>42858</v>
      </c>
    </row>
    <row r="144" spans="1:50" s="85" customFormat="1" ht="15" customHeight="1" x14ac:dyDescent="0.25">
      <c r="A144" s="11" t="str">
        <f t="shared" si="8"/>
        <v>94748579SPSD1D-M4</v>
      </c>
      <c r="B144" s="77">
        <v>136</v>
      </c>
      <c r="C144" s="78">
        <v>94748579</v>
      </c>
      <c r="D144" s="78" t="s">
        <v>425</v>
      </c>
      <c r="E144" s="78" t="s">
        <v>362</v>
      </c>
      <c r="F144" s="78">
        <v>48</v>
      </c>
      <c r="G144" s="79" t="s">
        <v>69</v>
      </c>
      <c r="H144" s="80" t="s">
        <v>132</v>
      </c>
      <c r="I144" s="81" t="s">
        <v>104</v>
      </c>
      <c r="J144" s="82" t="s">
        <v>398</v>
      </c>
      <c r="K144" s="82" t="s">
        <v>73</v>
      </c>
      <c r="L144" s="82" t="s">
        <v>47</v>
      </c>
      <c r="M144" s="81">
        <v>1</v>
      </c>
      <c r="N144" s="88" t="s">
        <v>99</v>
      </c>
      <c r="O144" s="89" t="s">
        <v>426</v>
      </c>
      <c r="P144" s="89" t="s">
        <v>78</v>
      </c>
      <c r="Q144" s="83">
        <f t="shared" si="7"/>
        <v>1</v>
      </c>
      <c r="R144" s="127" t="s">
        <v>88</v>
      </c>
      <c r="S144" s="92">
        <v>42864</v>
      </c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</row>
    <row r="145" spans="1:50" s="85" customFormat="1" ht="15" customHeight="1" x14ac:dyDescent="0.25">
      <c r="A145" s="11" t="str">
        <f t="shared" si="8"/>
        <v>94748578SPSD2E-M4</v>
      </c>
      <c r="B145" s="77">
        <v>137</v>
      </c>
      <c r="C145" s="78">
        <v>94748578</v>
      </c>
      <c r="D145" s="78" t="s">
        <v>427</v>
      </c>
      <c r="E145" s="78" t="s">
        <v>397</v>
      </c>
      <c r="F145" s="78">
        <v>48</v>
      </c>
      <c r="G145" s="79" t="s">
        <v>69</v>
      </c>
      <c r="H145" s="80" t="s">
        <v>132</v>
      </c>
      <c r="I145" s="81" t="s">
        <v>104</v>
      </c>
      <c r="J145" s="118" t="s">
        <v>428</v>
      </c>
      <c r="K145" s="82" t="s">
        <v>73</v>
      </c>
      <c r="L145" s="82" t="s">
        <v>47</v>
      </c>
      <c r="M145" s="81">
        <v>1</v>
      </c>
      <c r="N145" s="78">
        <v>5</v>
      </c>
      <c r="O145" s="81">
        <v>5</v>
      </c>
      <c r="P145" s="81" t="str">
        <f t="shared" si="9"/>
        <v>Corrigido</v>
      </c>
      <c r="Q145" s="83">
        <f t="shared" si="7"/>
        <v>1</v>
      </c>
      <c r="R145" s="82" t="s">
        <v>88</v>
      </c>
      <c r="S145" s="84">
        <v>42080</v>
      </c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</row>
    <row r="146" spans="1:50" s="85" customFormat="1" ht="15" customHeight="1" x14ac:dyDescent="0.25">
      <c r="A146" s="11" t="str">
        <f t="shared" si="8"/>
        <v>94748577DO023E-M4</v>
      </c>
      <c r="B146" s="77">
        <v>138</v>
      </c>
      <c r="C146" s="78">
        <v>94748577</v>
      </c>
      <c r="D146" s="78" t="s">
        <v>429</v>
      </c>
      <c r="E146" s="78" t="s">
        <v>103</v>
      </c>
      <c r="F146" s="78">
        <v>1000</v>
      </c>
      <c r="G146" s="79" t="s">
        <v>69</v>
      </c>
      <c r="H146" s="80" t="s">
        <v>83</v>
      </c>
      <c r="I146" s="81" t="s">
        <v>104</v>
      </c>
      <c r="J146" s="82" t="s">
        <v>385</v>
      </c>
      <c r="K146" s="82" t="s">
        <v>73</v>
      </c>
      <c r="L146" s="81" t="s">
        <v>47</v>
      </c>
      <c r="M146" s="78">
        <v>1</v>
      </c>
      <c r="N146" s="89" t="s">
        <v>86</v>
      </c>
      <c r="O146" s="89" t="s">
        <v>430</v>
      </c>
      <c r="P146" s="133" t="s">
        <v>78</v>
      </c>
      <c r="Q146" s="83">
        <f t="shared" si="7"/>
        <v>1</v>
      </c>
      <c r="R146" s="91" t="s">
        <v>88</v>
      </c>
      <c r="S146" s="92">
        <v>42858</v>
      </c>
    </row>
    <row r="147" spans="1:50" s="85" customFormat="1" ht="15" customHeight="1" x14ac:dyDescent="0.25">
      <c r="A147" s="11" t="str">
        <f t="shared" si="8"/>
        <v>94748576DO002E-M4</v>
      </c>
      <c r="B147" s="77">
        <v>139</v>
      </c>
      <c r="C147" s="78">
        <v>94748576</v>
      </c>
      <c r="D147" s="78" t="s">
        <v>431</v>
      </c>
      <c r="E147" s="78" t="s">
        <v>432</v>
      </c>
      <c r="F147" s="78">
        <v>1000</v>
      </c>
      <c r="G147" s="79" t="s">
        <v>69</v>
      </c>
      <c r="H147" s="80" t="s">
        <v>83</v>
      </c>
      <c r="I147" s="81" t="s">
        <v>104</v>
      </c>
      <c r="J147" s="82" t="s">
        <v>385</v>
      </c>
      <c r="K147" s="82" t="s">
        <v>73</v>
      </c>
      <c r="L147" s="82" t="s">
        <v>47</v>
      </c>
      <c r="M147" s="81">
        <v>1</v>
      </c>
      <c r="N147" s="78">
        <v>2</v>
      </c>
      <c r="O147" s="81">
        <f>IF(ROUNDUP((VLOOKUP(L147,$I$4:$K$7,3,FALSE))*M147/F147,)=1,2,ROUNDUP((VLOOKUP(L147,$I$4:$K$7,3,FALSE))/F147,))</f>
        <v>2</v>
      </c>
      <c r="P147" s="81" t="str">
        <f>IF(N147=O147,"Corrigido",IF(N147&gt;O147,"Refazer kanban"))</f>
        <v>Corrigido</v>
      </c>
      <c r="Q147" s="83">
        <f t="shared" si="7"/>
        <v>1</v>
      </c>
      <c r="R147" s="82"/>
      <c r="S147" s="82"/>
      <c r="T147" s="82"/>
    </row>
    <row r="148" spans="1:50" s="85" customFormat="1" ht="15" customHeight="1" x14ac:dyDescent="0.25">
      <c r="A148" s="11" t="str">
        <f t="shared" si="8"/>
        <v>94748089SPSF1D-M4</v>
      </c>
      <c r="B148" s="77">
        <v>140</v>
      </c>
      <c r="C148" s="78">
        <v>94748089</v>
      </c>
      <c r="D148" s="78" t="s">
        <v>433</v>
      </c>
      <c r="E148" s="78" t="s">
        <v>138</v>
      </c>
      <c r="F148" s="78">
        <v>144</v>
      </c>
      <c r="G148" s="79" t="s">
        <v>153</v>
      </c>
      <c r="H148" s="80" t="s">
        <v>132</v>
      </c>
      <c r="I148" s="81" t="s">
        <v>306</v>
      </c>
      <c r="J148" s="82" t="s">
        <v>377</v>
      </c>
      <c r="K148" s="82" t="s">
        <v>73</v>
      </c>
      <c r="L148" s="82" t="s">
        <v>47</v>
      </c>
      <c r="M148" s="81">
        <v>1</v>
      </c>
      <c r="N148" s="89" t="s">
        <v>93</v>
      </c>
      <c r="O148" s="89" t="s">
        <v>87</v>
      </c>
      <c r="P148" s="89" t="s">
        <v>78</v>
      </c>
      <c r="Q148" s="83">
        <f t="shared" si="7"/>
        <v>1</v>
      </c>
      <c r="R148" s="82" t="s">
        <v>79</v>
      </c>
      <c r="S148" s="90">
        <v>42587</v>
      </c>
    </row>
    <row r="149" spans="1:50" s="85" customFormat="1" ht="15" customHeight="1" x14ac:dyDescent="0.25">
      <c r="A149" s="11" t="str">
        <f t="shared" si="8"/>
        <v>94747906SPSLF1-M1</v>
      </c>
      <c r="B149" s="77">
        <v>141</v>
      </c>
      <c r="C149" s="82">
        <v>94747906</v>
      </c>
      <c r="D149" s="78" t="s">
        <v>434</v>
      </c>
      <c r="E149" s="78" t="s">
        <v>435</v>
      </c>
      <c r="F149" s="78">
        <v>80</v>
      </c>
      <c r="G149" s="79" t="s">
        <v>69</v>
      </c>
      <c r="H149" s="80" t="s">
        <v>83</v>
      </c>
      <c r="I149" s="81" t="s">
        <v>71</v>
      </c>
      <c r="J149" s="82" t="s">
        <v>436</v>
      </c>
      <c r="K149" s="82" t="s">
        <v>73</v>
      </c>
      <c r="L149" s="82" t="s">
        <v>42</v>
      </c>
      <c r="M149" s="81">
        <v>1</v>
      </c>
      <c r="N149" s="81">
        <v>3</v>
      </c>
      <c r="O149" s="81">
        <v>3</v>
      </c>
      <c r="P149" s="81" t="str">
        <f>IF(N149=O149,"Corrigido",IF(N149&gt;O149,"Refazer etiqueta"))</f>
        <v>Corrigido</v>
      </c>
      <c r="Q149" s="83"/>
      <c r="R149" s="82" t="s">
        <v>88</v>
      </c>
      <c r="S149" s="82" t="s">
        <v>7</v>
      </c>
    </row>
    <row r="150" spans="1:50" s="85" customFormat="1" ht="15" customHeight="1" x14ac:dyDescent="0.25">
      <c r="A150" s="11" t="str">
        <f t="shared" si="8"/>
        <v>94747898MB021E-M1</v>
      </c>
      <c r="B150" s="77">
        <v>142</v>
      </c>
      <c r="C150" s="96">
        <v>94747898</v>
      </c>
      <c r="D150" s="87" t="s">
        <v>437</v>
      </c>
      <c r="E150" s="87" t="s">
        <v>438</v>
      </c>
      <c r="F150" s="87">
        <v>40</v>
      </c>
      <c r="G150" s="79" t="s">
        <v>69</v>
      </c>
      <c r="H150" s="80" t="s">
        <v>83</v>
      </c>
      <c r="I150" s="81" t="s">
        <v>84</v>
      </c>
      <c r="J150" s="82" t="s">
        <v>436</v>
      </c>
      <c r="K150" s="82" t="s">
        <v>73</v>
      </c>
      <c r="L150" s="82" t="s">
        <v>135</v>
      </c>
      <c r="M150" s="81">
        <v>1</v>
      </c>
      <c r="N150" s="88" t="s">
        <v>76</v>
      </c>
      <c r="O150" s="89" t="s">
        <v>77</v>
      </c>
      <c r="P150" s="89" t="s">
        <v>78</v>
      </c>
      <c r="Q150" s="83">
        <v>1</v>
      </c>
      <c r="R150" s="82" t="s">
        <v>88</v>
      </c>
      <c r="S150" s="92">
        <v>42804</v>
      </c>
    </row>
    <row r="151" spans="1:50" ht="15" customHeight="1" x14ac:dyDescent="0.25">
      <c r="A151" s="11" t="str">
        <f t="shared" si="8"/>
        <v>94747682TP016E-M3</v>
      </c>
      <c r="B151" s="77">
        <v>143</v>
      </c>
      <c r="C151" s="78">
        <v>94747682</v>
      </c>
      <c r="D151" s="78" t="s">
        <v>439</v>
      </c>
      <c r="E151" s="78" t="s">
        <v>120</v>
      </c>
      <c r="F151" s="78">
        <v>1000</v>
      </c>
      <c r="G151" s="79" t="s">
        <v>69</v>
      </c>
      <c r="H151" s="80" t="s">
        <v>83</v>
      </c>
      <c r="I151" s="81" t="s">
        <v>121</v>
      </c>
      <c r="J151" s="82" t="s">
        <v>385</v>
      </c>
      <c r="K151" s="82" t="s">
        <v>73</v>
      </c>
      <c r="L151" s="82" t="s">
        <v>42</v>
      </c>
      <c r="M151" s="81">
        <v>1</v>
      </c>
      <c r="N151" s="89" t="s">
        <v>77</v>
      </c>
      <c r="O151" s="89" t="s">
        <v>77</v>
      </c>
      <c r="P151" s="89" t="s">
        <v>78</v>
      </c>
      <c r="Q151" s="83">
        <f t="shared" ref="Q151:Q157" si="10">IF(COUNTBLANK(C151:O151)&lt;=0,1,2)</f>
        <v>1</v>
      </c>
      <c r="R151" s="82" t="s">
        <v>79</v>
      </c>
      <c r="S151" s="98">
        <v>42782</v>
      </c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5"/>
      <c r="AM151" s="85"/>
      <c r="AN151" s="85"/>
      <c r="AO151" s="85"/>
      <c r="AP151" s="85"/>
      <c r="AQ151" s="85"/>
      <c r="AR151" s="85"/>
      <c r="AS151" s="85"/>
      <c r="AT151" s="85"/>
      <c r="AU151" s="85"/>
      <c r="AV151" s="85"/>
      <c r="AW151" s="85"/>
      <c r="AX151" s="85"/>
    </row>
    <row r="152" spans="1:50" ht="15" customHeight="1" x14ac:dyDescent="0.25">
      <c r="A152" s="11" t="str">
        <f t="shared" si="8"/>
        <v>94747667TP001D-M2</v>
      </c>
      <c r="B152" s="77">
        <v>144</v>
      </c>
      <c r="C152" s="81">
        <v>94747667</v>
      </c>
      <c r="D152" s="78" t="s">
        <v>440</v>
      </c>
      <c r="E152" s="78" t="s">
        <v>152</v>
      </c>
      <c r="F152" s="78">
        <v>20</v>
      </c>
      <c r="G152" s="79" t="s">
        <v>153</v>
      </c>
      <c r="H152" s="80" t="s">
        <v>70</v>
      </c>
      <c r="I152" s="81" t="s">
        <v>75</v>
      </c>
      <c r="J152" s="82" t="s">
        <v>441</v>
      </c>
      <c r="K152" s="82" t="s">
        <v>73</v>
      </c>
      <c r="L152" s="82" t="s">
        <v>47</v>
      </c>
      <c r="M152" s="81">
        <v>2</v>
      </c>
      <c r="N152" s="81">
        <v>2</v>
      </c>
      <c r="O152" s="81">
        <v>2</v>
      </c>
      <c r="P152" s="81" t="str">
        <f t="shared" ref="P152:P157" si="11">IF(N152=O152,"Corrigido",IF(N152&gt;O152,"Refazer kanban"))</f>
        <v>Corrigido</v>
      </c>
      <c r="Q152" s="83">
        <f t="shared" si="10"/>
        <v>1</v>
      </c>
      <c r="R152" s="82" t="s">
        <v>79</v>
      </c>
      <c r="S152" s="82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5"/>
      <c r="AM152" s="85"/>
      <c r="AN152" s="85"/>
      <c r="AO152" s="85"/>
      <c r="AP152" s="85"/>
      <c r="AQ152" s="85"/>
      <c r="AR152" s="85"/>
      <c r="AS152" s="85"/>
      <c r="AT152" s="85"/>
      <c r="AU152" s="85"/>
      <c r="AV152" s="85"/>
      <c r="AW152" s="85"/>
      <c r="AX152" s="85"/>
    </row>
    <row r="153" spans="1:50" s="85" customFormat="1" ht="15" customHeight="1" x14ac:dyDescent="0.25">
      <c r="A153" s="11" t="str">
        <f t="shared" si="8"/>
        <v>94746318DO014D-M4</v>
      </c>
      <c r="B153" s="77">
        <v>145</v>
      </c>
      <c r="C153" s="78">
        <v>94746318</v>
      </c>
      <c r="D153" s="78" t="s">
        <v>442</v>
      </c>
      <c r="E153" s="82" t="s">
        <v>443</v>
      </c>
      <c r="F153" s="78">
        <v>100</v>
      </c>
      <c r="G153" s="79" t="s">
        <v>69</v>
      </c>
      <c r="H153" s="81" t="s">
        <v>335</v>
      </c>
      <c r="I153" s="81" t="s">
        <v>104</v>
      </c>
      <c r="J153" s="82"/>
      <c r="K153" s="82"/>
      <c r="L153" s="82"/>
      <c r="M153" s="81">
        <v>1</v>
      </c>
      <c r="N153" s="78">
        <v>1</v>
      </c>
      <c r="O153" s="81">
        <v>1</v>
      </c>
      <c r="P153" s="81" t="str">
        <f t="shared" si="11"/>
        <v>Corrigido</v>
      </c>
      <c r="Q153" s="83">
        <f t="shared" si="10"/>
        <v>2</v>
      </c>
      <c r="R153" s="82"/>
      <c r="S153" s="84"/>
    </row>
    <row r="154" spans="1:50" s="85" customFormat="1" ht="15" customHeight="1" x14ac:dyDescent="0.25">
      <c r="A154" s="11" t="str">
        <f t="shared" si="8"/>
        <v>94746317DO0014E-M4</v>
      </c>
      <c r="B154" s="77">
        <v>146</v>
      </c>
      <c r="C154" s="78">
        <v>94746317</v>
      </c>
      <c r="D154" s="78" t="s">
        <v>444</v>
      </c>
      <c r="E154" s="82" t="s">
        <v>445</v>
      </c>
      <c r="F154" s="78">
        <v>100</v>
      </c>
      <c r="G154" s="79" t="s">
        <v>69</v>
      </c>
      <c r="H154" s="81" t="s">
        <v>335</v>
      </c>
      <c r="I154" s="81" t="s">
        <v>104</v>
      </c>
      <c r="J154" s="82"/>
      <c r="K154" s="82"/>
      <c r="L154" s="82"/>
      <c r="M154" s="81">
        <v>1</v>
      </c>
      <c r="N154" s="81">
        <v>1</v>
      </c>
      <c r="O154" s="81">
        <v>1</v>
      </c>
      <c r="P154" s="81" t="str">
        <f t="shared" si="11"/>
        <v>Corrigido</v>
      </c>
      <c r="Q154" s="83">
        <f t="shared" si="10"/>
        <v>2</v>
      </c>
      <c r="R154" s="82"/>
      <c r="S154" s="82"/>
    </row>
    <row r="155" spans="1:50" s="85" customFormat="1" ht="15" customHeight="1" x14ac:dyDescent="0.25">
      <c r="A155" s="11" t="str">
        <f t="shared" si="8"/>
        <v>94746310DO011D-M4</v>
      </c>
      <c r="B155" s="77">
        <v>147</v>
      </c>
      <c r="C155" s="78">
        <v>94746310</v>
      </c>
      <c r="D155" s="78" t="s">
        <v>446</v>
      </c>
      <c r="E155" s="78" t="s">
        <v>447</v>
      </c>
      <c r="F155" s="78">
        <v>80</v>
      </c>
      <c r="G155" s="79" t="s">
        <v>448</v>
      </c>
      <c r="H155" s="80" t="s">
        <v>449</v>
      </c>
      <c r="I155" s="81" t="s">
        <v>104</v>
      </c>
      <c r="J155" s="82" t="s">
        <v>193</v>
      </c>
      <c r="K155" s="82" t="s">
        <v>73</v>
      </c>
      <c r="L155" s="82" t="s">
        <v>301</v>
      </c>
      <c r="M155" s="81">
        <v>1</v>
      </c>
      <c r="N155" s="88" t="s">
        <v>86</v>
      </c>
      <c r="O155" s="89" t="s">
        <v>450</v>
      </c>
      <c r="P155" s="89" t="s">
        <v>78</v>
      </c>
      <c r="Q155" s="83">
        <f t="shared" si="10"/>
        <v>1</v>
      </c>
      <c r="R155" s="127" t="s">
        <v>88</v>
      </c>
      <c r="S155" s="92">
        <v>42870</v>
      </c>
    </row>
    <row r="156" spans="1:50" s="85" customFormat="1" ht="15" customHeight="1" x14ac:dyDescent="0.25">
      <c r="A156" s="11" t="str">
        <f t="shared" si="8"/>
        <v>94746309DO010E-M4</v>
      </c>
      <c r="B156" s="77">
        <v>148</v>
      </c>
      <c r="C156" s="78">
        <v>94746309</v>
      </c>
      <c r="D156" s="78" t="s">
        <v>451</v>
      </c>
      <c r="E156" s="88" t="s">
        <v>452</v>
      </c>
      <c r="F156" s="78">
        <v>80</v>
      </c>
      <c r="G156" s="79" t="s">
        <v>153</v>
      </c>
      <c r="H156" s="80" t="s">
        <v>449</v>
      </c>
      <c r="I156" s="81" t="s">
        <v>104</v>
      </c>
      <c r="J156" s="82" t="s">
        <v>193</v>
      </c>
      <c r="K156" s="82" t="s">
        <v>73</v>
      </c>
      <c r="L156" s="82" t="s">
        <v>47</v>
      </c>
      <c r="M156" s="81">
        <v>1</v>
      </c>
      <c r="N156" s="78">
        <v>4</v>
      </c>
      <c r="O156" s="81">
        <v>4</v>
      </c>
      <c r="P156" s="81" t="str">
        <f t="shared" si="11"/>
        <v>Corrigido</v>
      </c>
      <c r="Q156" s="83">
        <f t="shared" si="10"/>
        <v>1</v>
      </c>
      <c r="R156" s="82" t="s">
        <v>88</v>
      </c>
      <c r="S156" s="84">
        <v>42150</v>
      </c>
    </row>
    <row r="157" spans="1:50" s="85" customFormat="1" ht="15" customHeight="1" x14ac:dyDescent="0.25">
      <c r="A157" s="11" t="str">
        <f t="shared" si="8"/>
        <v>94746308DO009D-M4</v>
      </c>
      <c r="B157" s="77">
        <v>149</v>
      </c>
      <c r="C157" s="78">
        <v>94746308</v>
      </c>
      <c r="D157" s="78" t="s">
        <v>453</v>
      </c>
      <c r="E157" s="82" t="s">
        <v>454</v>
      </c>
      <c r="F157" s="78">
        <v>100</v>
      </c>
      <c r="G157" s="79" t="s">
        <v>69</v>
      </c>
      <c r="H157" s="81" t="s">
        <v>335</v>
      </c>
      <c r="I157" s="81" t="s">
        <v>104</v>
      </c>
      <c r="J157" s="82"/>
      <c r="K157" s="82"/>
      <c r="L157" s="82"/>
      <c r="M157" s="81">
        <v>1</v>
      </c>
      <c r="N157" s="78">
        <v>1</v>
      </c>
      <c r="O157" s="81">
        <v>1</v>
      </c>
      <c r="P157" s="81" t="str">
        <f t="shared" si="11"/>
        <v>Corrigido</v>
      </c>
      <c r="Q157" s="83">
        <f t="shared" si="10"/>
        <v>2</v>
      </c>
      <c r="R157" s="82"/>
      <c r="S157" s="82"/>
    </row>
    <row r="158" spans="1:50" s="85" customFormat="1" ht="15" customHeight="1" x14ac:dyDescent="0.25">
      <c r="A158" s="11" t="str">
        <f t="shared" si="8"/>
        <v>94746307DO009E-M4</v>
      </c>
      <c r="B158" s="77">
        <v>150</v>
      </c>
      <c r="C158" s="78">
        <v>94746307</v>
      </c>
      <c r="D158" s="78" t="s">
        <v>455</v>
      </c>
      <c r="E158" s="81" t="s">
        <v>456</v>
      </c>
      <c r="F158" s="78">
        <v>100</v>
      </c>
      <c r="G158" s="79" t="s">
        <v>69</v>
      </c>
      <c r="H158" s="81" t="s">
        <v>335</v>
      </c>
      <c r="I158" s="81" t="s">
        <v>104</v>
      </c>
      <c r="J158" s="82"/>
      <c r="K158" s="82"/>
      <c r="L158" s="82"/>
      <c r="M158" s="81">
        <v>1</v>
      </c>
      <c r="N158" s="81">
        <v>1</v>
      </c>
      <c r="O158" s="81">
        <v>1</v>
      </c>
      <c r="P158" s="81"/>
      <c r="Q158" s="83"/>
      <c r="R158" s="82" t="s">
        <v>88</v>
      </c>
      <c r="S158" s="84">
        <v>42228</v>
      </c>
    </row>
    <row r="159" spans="1:50" s="85" customFormat="1" ht="15" customHeight="1" x14ac:dyDescent="0.25">
      <c r="A159" s="11" t="str">
        <f t="shared" si="8"/>
        <v>94740744SPSD3E-M4</v>
      </c>
      <c r="B159" s="77">
        <v>151</v>
      </c>
      <c r="C159" s="78">
        <v>94740744</v>
      </c>
      <c r="D159" s="78" t="s">
        <v>457</v>
      </c>
      <c r="E159" s="78" t="s">
        <v>403</v>
      </c>
      <c r="F159" s="78">
        <v>36</v>
      </c>
      <c r="G159" s="79" t="s">
        <v>69</v>
      </c>
      <c r="H159" s="80" t="s">
        <v>132</v>
      </c>
      <c r="I159" s="81" t="s">
        <v>104</v>
      </c>
      <c r="J159" s="82" t="s">
        <v>458</v>
      </c>
      <c r="K159" s="82" t="s">
        <v>73</v>
      </c>
      <c r="L159" s="82" t="s">
        <v>301</v>
      </c>
      <c r="M159" s="81">
        <v>1</v>
      </c>
      <c r="N159" s="78">
        <v>2</v>
      </c>
      <c r="O159" s="81">
        <v>2</v>
      </c>
      <c r="P159" s="81" t="str">
        <f>IF(N159=O159,"Corrigido",IF(N159&gt;O159,"Refazer kanban"))</f>
        <v>Corrigido</v>
      </c>
      <c r="Q159" s="83">
        <f t="shared" ref="Q159:Q167" si="12">IF(COUNTBLANK(C159:O159)&lt;=0,1,2)</f>
        <v>1</v>
      </c>
      <c r="R159" s="82" t="s">
        <v>88</v>
      </c>
      <c r="S159" s="82"/>
    </row>
    <row r="160" spans="1:50" ht="15" customHeight="1" x14ac:dyDescent="0.25">
      <c r="A160" s="11" t="str">
        <f t="shared" si="8"/>
        <v>94734837DO00CP-M4</v>
      </c>
      <c r="B160" s="77">
        <v>152</v>
      </c>
      <c r="C160" s="78">
        <v>94734837</v>
      </c>
      <c r="D160" s="78" t="s">
        <v>459</v>
      </c>
      <c r="E160" s="78" t="s">
        <v>460</v>
      </c>
      <c r="F160" s="78">
        <v>80</v>
      </c>
      <c r="G160" s="79" t="s">
        <v>139</v>
      </c>
      <c r="H160" s="80" t="s">
        <v>132</v>
      </c>
      <c r="I160" s="81" t="s">
        <v>104</v>
      </c>
      <c r="J160" s="82"/>
      <c r="K160" s="82"/>
      <c r="L160" s="82"/>
      <c r="M160" s="81"/>
      <c r="N160" s="78">
        <v>2</v>
      </c>
      <c r="O160" s="81">
        <v>2</v>
      </c>
      <c r="P160" s="81" t="str">
        <f>IF(N160=O160,"Corrigido",IF(N160&gt;O160,"Refazer kanban"))</f>
        <v>Corrigido</v>
      </c>
      <c r="Q160" s="83">
        <f t="shared" si="12"/>
        <v>2</v>
      </c>
      <c r="R160" s="82" t="s">
        <v>79</v>
      </c>
      <c r="S160" s="82"/>
    </row>
    <row r="161" spans="1:50" ht="15" customHeight="1" x14ac:dyDescent="0.25">
      <c r="A161" s="11" t="str">
        <f t="shared" si="8"/>
        <v>94734836DO00CP-M4</v>
      </c>
      <c r="B161" s="77">
        <v>153</v>
      </c>
      <c r="C161" s="78">
        <v>94734836</v>
      </c>
      <c r="D161" s="78" t="s">
        <v>461</v>
      </c>
      <c r="E161" s="78" t="s">
        <v>460</v>
      </c>
      <c r="F161" s="78">
        <v>80</v>
      </c>
      <c r="G161" s="79" t="s">
        <v>139</v>
      </c>
      <c r="H161" s="80" t="s">
        <v>132</v>
      </c>
      <c r="I161" s="81" t="s">
        <v>104</v>
      </c>
      <c r="J161" s="82"/>
      <c r="K161" s="82"/>
      <c r="L161" s="82"/>
      <c r="M161" s="81"/>
      <c r="N161" s="78">
        <v>2</v>
      </c>
      <c r="O161" s="81">
        <v>2</v>
      </c>
      <c r="P161" s="81" t="str">
        <f>IF(N161=O161,"Corrigido",IF(N161&gt;O161,"Refazer kanban"))</f>
        <v>Corrigido</v>
      </c>
      <c r="Q161" s="83">
        <f t="shared" si="12"/>
        <v>2</v>
      </c>
      <c r="R161" s="82"/>
      <c r="S161" s="82"/>
    </row>
    <row r="162" spans="1:50" s="85" customFormat="1" ht="15" customHeight="1" x14ac:dyDescent="0.25">
      <c r="A162" s="11" t="str">
        <f t="shared" si="8"/>
        <v>94730872MAP05E-M2</v>
      </c>
      <c r="B162" s="77">
        <v>154</v>
      </c>
      <c r="C162" s="87">
        <v>94730872</v>
      </c>
      <c r="D162" s="78" t="s">
        <v>462</v>
      </c>
      <c r="E162" s="78" t="s">
        <v>463</v>
      </c>
      <c r="F162" s="78">
        <v>40</v>
      </c>
      <c r="G162" s="79" t="s">
        <v>69</v>
      </c>
      <c r="H162" s="80" t="s">
        <v>132</v>
      </c>
      <c r="I162" s="81" t="s">
        <v>97</v>
      </c>
      <c r="J162" s="82" t="s">
        <v>419</v>
      </c>
      <c r="K162" s="82" t="s">
        <v>73</v>
      </c>
      <c r="L162" s="82" t="s">
        <v>47</v>
      </c>
      <c r="M162" s="81">
        <v>1</v>
      </c>
      <c r="N162" s="89" t="s">
        <v>464</v>
      </c>
      <c r="O162" s="89" t="s">
        <v>465</v>
      </c>
      <c r="P162" s="89" t="s">
        <v>78</v>
      </c>
      <c r="Q162" s="83">
        <f t="shared" si="12"/>
        <v>1</v>
      </c>
      <c r="R162" s="91" t="s">
        <v>88</v>
      </c>
      <c r="S162" s="92">
        <v>42754</v>
      </c>
    </row>
    <row r="163" spans="1:50" ht="15" customHeight="1" x14ac:dyDescent="0.25">
      <c r="A163" s="11" t="str">
        <f t="shared" si="8"/>
        <v>94726591SPSMBB-M1</v>
      </c>
      <c r="B163" s="77">
        <v>155</v>
      </c>
      <c r="C163" s="87">
        <v>94726591</v>
      </c>
      <c r="D163" s="87" t="s">
        <v>466</v>
      </c>
      <c r="E163" s="87" t="s">
        <v>359</v>
      </c>
      <c r="F163" s="87">
        <v>1000</v>
      </c>
      <c r="G163" s="93" t="s">
        <v>69</v>
      </c>
      <c r="H163" s="94" t="s">
        <v>117</v>
      </c>
      <c r="I163" s="95" t="s">
        <v>257</v>
      </c>
      <c r="J163" s="96" t="s">
        <v>467</v>
      </c>
      <c r="K163" s="96" t="s">
        <v>73</v>
      </c>
      <c r="L163" s="96" t="s">
        <v>47</v>
      </c>
      <c r="M163" s="95">
        <v>1</v>
      </c>
      <c r="N163" s="88" t="s">
        <v>93</v>
      </c>
      <c r="O163" s="89" t="s">
        <v>87</v>
      </c>
      <c r="P163" s="89" t="s">
        <v>78</v>
      </c>
      <c r="Q163" s="83">
        <f t="shared" si="12"/>
        <v>1</v>
      </c>
      <c r="R163" s="82" t="s">
        <v>88</v>
      </c>
      <c r="S163" s="92">
        <v>42718</v>
      </c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</row>
    <row r="164" spans="1:50" s="85" customFormat="1" ht="15" customHeight="1" x14ac:dyDescent="0.25">
      <c r="A164" s="11" t="str">
        <f t="shared" si="8"/>
        <v>94726590SPSMBB-M1</v>
      </c>
      <c r="B164" s="77">
        <v>156</v>
      </c>
      <c r="C164" s="87">
        <v>94726590</v>
      </c>
      <c r="D164" s="87" t="s">
        <v>468</v>
      </c>
      <c r="E164" s="87" t="s">
        <v>359</v>
      </c>
      <c r="F164" s="87">
        <v>1000</v>
      </c>
      <c r="G164" s="93" t="s">
        <v>69</v>
      </c>
      <c r="H164" s="94" t="s">
        <v>117</v>
      </c>
      <c r="I164" s="95" t="s">
        <v>84</v>
      </c>
      <c r="J164" s="96" t="s">
        <v>409</v>
      </c>
      <c r="K164" s="96" t="s">
        <v>73</v>
      </c>
      <c r="L164" s="96" t="s">
        <v>47</v>
      </c>
      <c r="M164" s="95">
        <v>1</v>
      </c>
      <c r="N164" s="88" t="s">
        <v>93</v>
      </c>
      <c r="O164" s="89" t="s">
        <v>87</v>
      </c>
      <c r="P164" s="89" t="s">
        <v>78</v>
      </c>
      <c r="Q164" s="83">
        <f t="shared" si="12"/>
        <v>1</v>
      </c>
      <c r="R164" s="82" t="s">
        <v>88</v>
      </c>
      <c r="S164" s="92">
        <v>42718</v>
      </c>
      <c r="T164" s="82"/>
    </row>
    <row r="165" spans="1:50" s="85" customFormat="1" ht="15" customHeight="1" x14ac:dyDescent="0.25">
      <c r="A165" s="11" t="str">
        <f t="shared" si="8"/>
        <v>94716502TP033D-M2</v>
      </c>
      <c r="B165" s="77">
        <v>157</v>
      </c>
      <c r="C165" s="87">
        <v>94716502</v>
      </c>
      <c r="D165" s="78" t="s">
        <v>469</v>
      </c>
      <c r="E165" s="78" t="s">
        <v>109</v>
      </c>
      <c r="F165" s="78">
        <v>512</v>
      </c>
      <c r="G165" s="79" t="s">
        <v>69</v>
      </c>
      <c r="H165" s="80" t="s">
        <v>117</v>
      </c>
      <c r="I165" s="81" t="s">
        <v>84</v>
      </c>
      <c r="J165" s="82" t="s">
        <v>113</v>
      </c>
      <c r="K165" s="82" t="s">
        <v>73</v>
      </c>
      <c r="L165" s="82">
        <v>1.4</v>
      </c>
      <c r="M165" s="81">
        <v>1</v>
      </c>
      <c r="N165" s="88" t="s">
        <v>76</v>
      </c>
      <c r="O165" s="89" t="s">
        <v>77</v>
      </c>
      <c r="P165" s="89" t="s">
        <v>78</v>
      </c>
      <c r="Q165" s="83">
        <f t="shared" si="12"/>
        <v>1</v>
      </c>
      <c r="R165" s="82" t="s">
        <v>88</v>
      </c>
      <c r="S165" s="92">
        <v>42705</v>
      </c>
    </row>
    <row r="166" spans="1:50" s="85" customFormat="1" ht="15" customHeight="1" x14ac:dyDescent="0.25">
      <c r="A166" s="11" t="str">
        <f t="shared" si="8"/>
        <v>52136820DO011D-M4</v>
      </c>
      <c r="B166" s="77">
        <v>158</v>
      </c>
      <c r="C166" s="78">
        <v>52136820</v>
      </c>
      <c r="D166" s="78" t="s">
        <v>470</v>
      </c>
      <c r="E166" s="78" t="s">
        <v>447</v>
      </c>
      <c r="F166" s="78">
        <v>42</v>
      </c>
      <c r="G166" s="79" t="s">
        <v>471</v>
      </c>
      <c r="H166" s="80" t="s">
        <v>335</v>
      </c>
      <c r="I166" s="81" t="s">
        <v>104</v>
      </c>
      <c r="J166" s="82" t="s">
        <v>472</v>
      </c>
      <c r="K166" s="82" t="s">
        <v>73</v>
      </c>
      <c r="L166" s="82" t="s">
        <v>47</v>
      </c>
      <c r="M166" s="81">
        <v>1</v>
      </c>
      <c r="N166" s="88" t="s">
        <v>99</v>
      </c>
      <c r="O166" s="89" t="s">
        <v>426</v>
      </c>
      <c r="P166" s="89" t="s">
        <v>78</v>
      </c>
      <c r="Q166" s="83">
        <v>1</v>
      </c>
      <c r="R166" s="127" t="s">
        <v>88</v>
      </c>
      <c r="S166" s="92">
        <v>42870</v>
      </c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</row>
    <row r="167" spans="1:50" s="85" customFormat="1" ht="15" customHeight="1" x14ac:dyDescent="0.25">
      <c r="A167" s="11" t="str">
        <f t="shared" si="8"/>
        <v>94708516DO023E-M4</v>
      </c>
      <c r="B167" s="77">
        <v>159</v>
      </c>
      <c r="C167" s="78">
        <v>94708516</v>
      </c>
      <c r="D167" s="78" t="s">
        <v>473</v>
      </c>
      <c r="E167" s="78" t="s">
        <v>103</v>
      </c>
      <c r="F167" s="78">
        <v>1500</v>
      </c>
      <c r="G167" s="79" t="s">
        <v>69</v>
      </c>
      <c r="H167" s="80" t="s">
        <v>117</v>
      </c>
      <c r="I167" s="81" t="s">
        <v>104</v>
      </c>
      <c r="J167" s="82" t="s">
        <v>474</v>
      </c>
      <c r="K167" s="82" t="s">
        <v>73</v>
      </c>
      <c r="L167" s="82" t="s">
        <v>47</v>
      </c>
      <c r="M167" s="81">
        <v>6</v>
      </c>
      <c r="N167" s="88" t="s">
        <v>86</v>
      </c>
      <c r="O167" s="89" t="s">
        <v>106</v>
      </c>
      <c r="P167" s="89" t="s">
        <v>78</v>
      </c>
      <c r="Q167" s="83">
        <f t="shared" si="12"/>
        <v>1</v>
      </c>
      <c r="R167" s="82" t="s">
        <v>88</v>
      </c>
      <c r="S167" s="92">
        <v>42858</v>
      </c>
    </row>
    <row r="168" spans="1:50" ht="15" customHeight="1" x14ac:dyDescent="0.25">
      <c r="A168" s="11" t="str">
        <f t="shared" si="8"/>
        <v>94706854TP033D-M2</v>
      </c>
      <c r="B168" s="77">
        <v>160</v>
      </c>
      <c r="C168" s="87">
        <v>94706854</v>
      </c>
      <c r="D168" s="78" t="s">
        <v>475</v>
      </c>
      <c r="E168" s="78" t="s">
        <v>109</v>
      </c>
      <c r="F168" s="78">
        <v>720</v>
      </c>
      <c r="G168" s="79" t="s">
        <v>69</v>
      </c>
      <c r="H168" s="80" t="s">
        <v>83</v>
      </c>
      <c r="I168" s="81" t="s">
        <v>84</v>
      </c>
      <c r="J168" s="82" t="s">
        <v>476</v>
      </c>
      <c r="K168" s="82" t="s">
        <v>73</v>
      </c>
      <c r="L168" s="82" t="s">
        <v>47</v>
      </c>
      <c r="M168" s="81">
        <v>1</v>
      </c>
      <c r="N168" s="88" t="s">
        <v>76</v>
      </c>
      <c r="O168" s="89" t="s">
        <v>77</v>
      </c>
      <c r="P168" s="89" t="s">
        <v>78</v>
      </c>
      <c r="Q168" s="83">
        <v>1</v>
      </c>
      <c r="R168" s="82" t="s">
        <v>88</v>
      </c>
      <c r="S168" s="92">
        <v>42705</v>
      </c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</row>
    <row r="169" spans="1:50" s="85" customFormat="1" ht="15" customHeight="1" x14ac:dyDescent="0.25">
      <c r="A169" s="11" t="str">
        <f t="shared" si="8"/>
        <v>94703691SPST1E-M3</v>
      </c>
      <c r="B169" s="77">
        <v>161</v>
      </c>
      <c r="C169" s="78">
        <v>94703691</v>
      </c>
      <c r="D169" s="78" t="s">
        <v>477</v>
      </c>
      <c r="E169" s="78" t="s">
        <v>293</v>
      </c>
      <c r="F169" s="78">
        <v>40</v>
      </c>
      <c r="G169" s="79" t="s">
        <v>69</v>
      </c>
      <c r="H169" s="80" t="s">
        <v>83</v>
      </c>
      <c r="I169" s="81" t="s">
        <v>294</v>
      </c>
      <c r="J169" s="82" t="s">
        <v>478</v>
      </c>
      <c r="K169" s="82" t="s">
        <v>73</v>
      </c>
      <c r="L169" s="82" t="s">
        <v>42</v>
      </c>
      <c r="M169" s="81">
        <v>1</v>
      </c>
      <c r="N169" s="88" t="s">
        <v>276</v>
      </c>
      <c r="O169" s="89" t="s">
        <v>296</v>
      </c>
      <c r="P169" s="89" t="s">
        <v>78</v>
      </c>
      <c r="Q169" s="83">
        <f t="shared" ref="Q169:Q181" si="13">IF(COUNTBLANK(C169:O169)&lt;=0,1,2)</f>
        <v>1</v>
      </c>
      <c r="R169" s="82" t="s">
        <v>79</v>
      </c>
      <c r="S169" s="90">
        <v>42600</v>
      </c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</row>
    <row r="170" spans="1:50" s="85" customFormat="1" ht="15" customHeight="1" x14ac:dyDescent="0.25">
      <c r="A170" s="11" t="str">
        <f t="shared" si="8"/>
        <v>94700678DO015D-M4</v>
      </c>
      <c r="B170" s="77">
        <v>162</v>
      </c>
      <c r="C170" s="78">
        <v>94700678</v>
      </c>
      <c r="D170" s="78" t="s">
        <v>479</v>
      </c>
      <c r="E170" s="78" t="s">
        <v>480</v>
      </c>
      <c r="F170" s="78">
        <v>150</v>
      </c>
      <c r="G170" s="79" t="s">
        <v>69</v>
      </c>
      <c r="H170" s="80" t="s">
        <v>132</v>
      </c>
      <c r="I170" s="81" t="s">
        <v>104</v>
      </c>
      <c r="J170" s="118" t="s">
        <v>481</v>
      </c>
      <c r="K170" s="82" t="s">
        <v>73</v>
      </c>
      <c r="L170" s="82" t="s">
        <v>301</v>
      </c>
      <c r="M170" s="81">
        <v>1</v>
      </c>
      <c r="N170" s="88">
        <v>2</v>
      </c>
      <c r="O170" s="89">
        <v>3</v>
      </c>
      <c r="P170" s="89" t="s">
        <v>78</v>
      </c>
      <c r="Q170" s="83">
        <f t="shared" si="13"/>
        <v>1</v>
      </c>
      <c r="R170" s="82" t="s">
        <v>88</v>
      </c>
      <c r="S170" s="84">
        <v>42121</v>
      </c>
    </row>
    <row r="171" spans="1:50" s="85" customFormat="1" ht="15" customHeight="1" x14ac:dyDescent="0.25">
      <c r="A171" s="11" t="str">
        <f t="shared" si="8"/>
        <v>94700678DO0015E-M4</v>
      </c>
      <c r="B171" s="77">
        <v>163</v>
      </c>
      <c r="C171" s="78">
        <v>94700678</v>
      </c>
      <c r="D171" s="78" t="s">
        <v>482</v>
      </c>
      <c r="E171" s="78" t="s">
        <v>483</v>
      </c>
      <c r="F171" s="78">
        <v>150</v>
      </c>
      <c r="G171" s="79" t="s">
        <v>69</v>
      </c>
      <c r="H171" s="80" t="s">
        <v>132</v>
      </c>
      <c r="I171" s="81" t="s">
        <v>104</v>
      </c>
      <c r="J171" s="118" t="s">
        <v>484</v>
      </c>
      <c r="K171" s="82" t="s">
        <v>73</v>
      </c>
      <c r="L171" s="82" t="s">
        <v>47</v>
      </c>
      <c r="M171" s="81">
        <v>1</v>
      </c>
      <c r="N171" s="88">
        <v>2</v>
      </c>
      <c r="O171" s="89">
        <v>3</v>
      </c>
      <c r="P171" s="89" t="s">
        <v>78</v>
      </c>
      <c r="Q171" s="83">
        <f t="shared" si="13"/>
        <v>1</v>
      </c>
      <c r="R171" s="82" t="s">
        <v>88</v>
      </c>
      <c r="S171" s="82" t="s">
        <v>7</v>
      </c>
    </row>
    <row r="172" spans="1:50" s="85" customFormat="1" ht="15" customHeight="1" x14ac:dyDescent="0.25">
      <c r="A172" s="11" t="str">
        <f t="shared" si="8"/>
        <v>94631089TP023E-M3</v>
      </c>
      <c r="B172" s="77">
        <v>164</v>
      </c>
      <c r="C172" s="78">
        <v>94631089</v>
      </c>
      <c r="D172" s="78" t="s">
        <v>485</v>
      </c>
      <c r="E172" s="78" t="s">
        <v>369</v>
      </c>
      <c r="F172" s="78">
        <v>4000</v>
      </c>
      <c r="G172" s="79" t="s">
        <v>69</v>
      </c>
      <c r="H172" s="80" t="s">
        <v>117</v>
      </c>
      <c r="I172" s="81" t="s">
        <v>75</v>
      </c>
      <c r="J172" s="82" t="s">
        <v>486</v>
      </c>
      <c r="K172" s="82" t="s">
        <v>73</v>
      </c>
      <c r="L172" s="82" t="s">
        <v>42</v>
      </c>
      <c r="M172" s="81">
        <v>1</v>
      </c>
      <c r="N172" s="81">
        <f>ROUNDUP((M172*$J$4*4)/F172,0)</f>
        <v>1</v>
      </c>
      <c r="O172" s="81">
        <v>1</v>
      </c>
      <c r="P172" s="81" t="str">
        <f>IF(N172=O172,"Corrigido",IF(N172&gt;O172,"Refazer kanban"))</f>
        <v>Corrigido</v>
      </c>
      <c r="Q172" s="83">
        <f t="shared" si="13"/>
        <v>1</v>
      </c>
      <c r="R172" s="82" t="s">
        <v>79</v>
      </c>
      <c r="S172" s="134">
        <v>42681</v>
      </c>
    </row>
    <row r="173" spans="1:50" s="85" customFormat="1" ht="15" customHeight="1" x14ac:dyDescent="0.25">
      <c r="A173" s="11" t="str">
        <f t="shared" si="8"/>
        <v>94580457LF006D-M1</v>
      </c>
      <c r="B173" s="77">
        <v>165</v>
      </c>
      <c r="C173" s="87">
        <v>94580457</v>
      </c>
      <c r="D173" s="78" t="s">
        <v>487</v>
      </c>
      <c r="E173" s="78" t="s">
        <v>383</v>
      </c>
      <c r="F173" s="78">
        <v>1000</v>
      </c>
      <c r="G173" s="79" t="s">
        <v>69</v>
      </c>
      <c r="H173" s="80" t="s">
        <v>83</v>
      </c>
      <c r="I173" s="81" t="s">
        <v>71</v>
      </c>
      <c r="J173" s="82" t="s">
        <v>72</v>
      </c>
      <c r="K173" s="82" t="s">
        <v>73</v>
      </c>
      <c r="L173" s="82" t="s">
        <v>47</v>
      </c>
      <c r="M173" s="81">
        <v>1</v>
      </c>
      <c r="N173" s="89" t="s">
        <v>93</v>
      </c>
      <c r="O173" s="89" t="s">
        <v>87</v>
      </c>
      <c r="P173" s="89" t="s">
        <v>78</v>
      </c>
      <c r="Q173" s="83">
        <f t="shared" si="13"/>
        <v>1</v>
      </c>
      <c r="R173" s="82" t="s">
        <v>88</v>
      </c>
      <c r="S173" s="92">
        <v>42803</v>
      </c>
    </row>
    <row r="174" spans="1:50" s="85" customFormat="1" ht="15" customHeight="1" x14ac:dyDescent="0.25">
      <c r="A174" s="11" t="str">
        <f t="shared" si="8"/>
        <v>94551360TP023E-ZM8</v>
      </c>
      <c r="B174" s="77">
        <v>166</v>
      </c>
      <c r="C174" s="78">
        <v>94551360</v>
      </c>
      <c r="D174" s="78" t="s">
        <v>488</v>
      </c>
      <c r="E174" s="78" t="s">
        <v>489</v>
      </c>
      <c r="F174" s="78">
        <v>20</v>
      </c>
      <c r="G174" s="79" t="s">
        <v>69</v>
      </c>
      <c r="H174" s="80" t="s">
        <v>83</v>
      </c>
      <c r="I174" s="81" t="s">
        <v>121</v>
      </c>
      <c r="J174" s="82" t="s">
        <v>490</v>
      </c>
      <c r="K174" s="82" t="s">
        <v>73</v>
      </c>
      <c r="L174" s="82" t="s">
        <v>47</v>
      </c>
      <c r="M174" s="81">
        <v>1</v>
      </c>
      <c r="N174" s="81">
        <v>1</v>
      </c>
      <c r="O174" s="81">
        <v>1</v>
      </c>
      <c r="P174" s="81" t="str">
        <f>IF(N174=O174,"Corrigido",IF(N174&gt;O174,"Refazer kanban"))</f>
        <v>Corrigido</v>
      </c>
      <c r="Q174" s="83">
        <f t="shared" si="13"/>
        <v>1</v>
      </c>
      <c r="R174" s="82" t="s">
        <v>79</v>
      </c>
      <c r="S174" s="125">
        <v>42681</v>
      </c>
    </row>
    <row r="175" spans="1:50" s="85" customFormat="1" ht="15" customHeight="1" x14ac:dyDescent="0.25">
      <c r="A175" s="11" t="str">
        <f t="shared" si="8"/>
        <v>94535987TP006D-M2</v>
      </c>
      <c r="B175" s="77">
        <v>167</v>
      </c>
      <c r="C175" s="78">
        <v>94535987</v>
      </c>
      <c r="D175" s="78" t="s">
        <v>491</v>
      </c>
      <c r="E175" s="78" t="s">
        <v>323</v>
      </c>
      <c r="F175" s="78">
        <v>1000</v>
      </c>
      <c r="G175" s="79" t="s">
        <v>69</v>
      </c>
      <c r="H175" s="80" t="s">
        <v>70</v>
      </c>
      <c r="I175" s="81" t="s">
        <v>75</v>
      </c>
      <c r="J175" s="82" t="s">
        <v>72</v>
      </c>
      <c r="K175" s="82" t="s">
        <v>73</v>
      </c>
      <c r="L175" s="82" t="s">
        <v>47</v>
      </c>
      <c r="M175" s="81">
        <v>1</v>
      </c>
      <c r="N175" s="89">
        <v>2</v>
      </c>
      <c r="O175" s="89">
        <v>3</v>
      </c>
      <c r="P175" s="89" t="s">
        <v>78</v>
      </c>
      <c r="Q175" s="83">
        <f t="shared" si="13"/>
        <v>1</v>
      </c>
      <c r="R175" s="82" t="s">
        <v>79</v>
      </c>
      <c r="S175" s="90" t="s">
        <v>326</v>
      </c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</row>
    <row r="176" spans="1:50" s="85" customFormat="1" ht="15" customHeight="1" x14ac:dyDescent="0.25">
      <c r="A176" s="11" t="str">
        <f t="shared" si="8"/>
        <v>52108788MA008D-M2</v>
      </c>
      <c r="B176" s="77">
        <v>168</v>
      </c>
      <c r="C176" s="82">
        <v>52108788</v>
      </c>
      <c r="D176" s="78" t="s">
        <v>492</v>
      </c>
      <c r="E176" s="78" t="s">
        <v>493</v>
      </c>
      <c r="F176" s="78">
        <v>3000</v>
      </c>
      <c r="G176" s="79" t="s">
        <v>69</v>
      </c>
      <c r="H176" s="80" t="s">
        <v>83</v>
      </c>
      <c r="I176" s="81" t="s">
        <v>97</v>
      </c>
      <c r="J176" s="82" t="s">
        <v>72</v>
      </c>
      <c r="K176" s="82" t="s">
        <v>73</v>
      </c>
      <c r="L176" s="82" t="s">
        <v>47</v>
      </c>
      <c r="M176" s="81" t="s">
        <v>494</v>
      </c>
      <c r="N176" s="78">
        <v>2</v>
      </c>
      <c r="O176" s="81">
        <v>2</v>
      </c>
      <c r="P176" s="81" t="str">
        <f>IF(N176=O176,"Corrigido",IF(N176&gt;O176,"Refazer kanban"))</f>
        <v>Corrigido</v>
      </c>
      <c r="Q176" s="83">
        <f t="shared" si="13"/>
        <v>1</v>
      </c>
      <c r="R176" s="82" t="s">
        <v>88</v>
      </c>
      <c r="S176" s="92">
        <v>42723</v>
      </c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</row>
    <row r="177" spans="1:50" s="85" customFormat="1" ht="15" customHeight="1" x14ac:dyDescent="0.25">
      <c r="A177" s="11" t="str">
        <f t="shared" si="8"/>
        <v>94535659TP053E-M2</v>
      </c>
      <c r="B177" s="77">
        <v>169</v>
      </c>
      <c r="C177" s="112">
        <v>94535659</v>
      </c>
      <c r="D177" s="78" t="s">
        <v>492</v>
      </c>
      <c r="E177" s="78" t="s">
        <v>495</v>
      </c>
      <c r="F177" s="78">
        <v>3000</v>
      </c>
      <c r="G177" s="79" t="s">
        <v>69</v>
      </c>
      <c r="H177" s="80" t="s">
        <v>70</v>
      </c>
      <c r="I177" s="81" t="s">
        <v>496</v>
      </c>
      <c r="J177" s="82" t="s">
        <v>72</v>
      </c>
      <c r="K177" s="82" t="s">
        <v>73</v>
      </c>
      <c r="L177" s="82" t="s">
        <v>47</v>
      </c>
      <c r="M177" s="81">
        <v>2</v>
      </c>
      <c r="N177" s="78">
        <v>2</v>
      </c>
      <c r="O177" s="81">
        <v>2</v>
      </c>
      <c r="P177" s="81" t="str">
        <f>IF(N177=O177,"Corrigido",IF(N177&gt;O177,"Refazer kanban"))</f>
        <v>Corrigido</v>
      </c>
      <c r="Q177" s="83">
        <f t="shared" si="13"/>
        <v>1</v>
      </c>
      <c r="R177" s="82" t="s">
        <v>79</v>
      </c>
      <c r="S177" s="90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</row>
    <row r="178" spans="1:50" s="85" customFormat="1" ht="15" customHeight="1" x14ac:dyDescent="0.25">
      <c r="A178" s="11" t="str">
        <f t="shared" si="8"/>
        <v>94530387TP006D-M2</v>
      </c>
      <c r="B178" s="77">
        <v>170</v>
      </c>
      <c r="C178" s="78">
        <v>94530387</v>
      </c>
      <c r="D178" s="78" t="s">
        <v>497</v>
      </c>
      <c r="E178" s="78" t="s">
        <v>323</v>
      </c>
      <c r="F178" s="78">
        <v>550</v>
      </c>
      <c r="G178" s="78" t="s">
        <v>69</v>
      </c>
      <c r="H178" s="80" t="s">
        <v>117</v>
      </c>
      <c r="I178" s="81" t="s">
        <v>498</v>
      </c>
      <c r="J178" s="82" t="s">
        <v>234</v>
      </c>
      <c r="K178" s="82" t="s">
        <v>73</v>
      </c>
      <c r="L178" s="82" t="s">
        <v>47</v>
      </c>
      <c r="M178" s="81">
        <v>7</v>
      </c>
      <c r="N178" s="89" t="s">
        <v>325</v>
      </c>
      <c r="O178" s="89" t="s">
        <v>328</v>
      </c>
      <c r="P178" s="89" t="s">
        <v>78</v>
      </c>
      <c r="Q178" s="83">
        <f t="shared" si="13"/>
        <v>1</v>
      </c>
      <c r="R178" s="82" t="s">
        <v>79</v>
      </c>
      <c r="S178" s="90" t="s">
        <v>326</v>
      </c>
    </row>
    <row r="179" spans="1:50" ht="15" customHeight="1" x14ac:dyDescent="0.25">
      <c r="A179" s="11" t="str">
        <f t="shared" si="8"/>
        <v>94530387TP050D-M2</v>
      </c>
      <c r="B179" s="77">
        <v>171</v>
      </c>
      <c r="C179" s="78">
        <v>94530387</v>
      </c>
      <c r="D179" s="78" t="s">
        <v>497</v>
      </c>
      <c r="E179" s="78" t="s">
        <v>331</v>
      </c>
      <c r="F179" s="78">
        <v>550</v>
      </c>
      <c r="G179" s="79" t="s">
        <v>69</v>
      </c>
      <c r="H179" s="80" t="s">
        <v>117</v>
      </c>
      <c r="I179" s="81" t="s">
        <v>121</v>
      </c>
      <c r="J179" s="82" t="s">
        <v>499</v>
      </c>
      <c r="K179" s="82" t="s">
        <v>73</v>
      </c>
      <c r="L179" s="82" t="s">
        <v>47</v>
      </c>
      <c r="M179" s="81">
        <v>1</v>
      </c>
      <c r="N179" s="89" t="s">
        <v>93</v>
      </c>
      <c r="O179" s="89" t="s">
        <v>87</v>
      </c>
      <c r="P179" s="89" t="s">
        <v>78</v>
      </c>
      <c r="Q179" s="83">
        <f t="shared" si="13"/>
        <v>1</v>
      </c>
      <c r="R179" s="82" t="s">
        <v>79</v>
      </c>
      <c r="S179" s="90">
        <v>42605</v>
      </c>
    </row>
    <row r="180" spans="1:50" s="85" customFormat="1" ht="15" customHeight="1" x14ac:dyDescent="0.25">
      <c r="A180" s="11" t="str">
        <f t="shared" si="8"/>
        <v>94530268TP009D-M2</v>
      </c>
      <c r="B180" s="77">
        <v>172</v>
      </c>
      <c r="C180" s="78">
        <v>94530268</v>
      </c>
      <c r="D180" s="78" t="s">
        <v>500</v>
      </c>
      <c r="E180" s="78" t="s">
        <v>74</v>
      </c>
      <c r="F180" s="78">
        <v>1000</v>
      </c>
      <c r="G180" s="79" t="s">
        <v>69</v>
      </c>
      <c r="H180" s="80" t="s">
        <v>70</v>
      </c>
      <c r="I180" s="81" t="s">
        <v>75</v>
      </c>
      <c r="J180" s="82" t="s">
        <v>215</v>
      </c>
      <c r="K180" s="82" t="s">
        <v>73</v>
      </c>
      <c r="L180" s="82" t="s">
        <v>47</v>
      </c>
      <c r="M180" s="81">
        <v>2</v>
      </c>
      <c r="N180" s="88" t="s">
        <v>76</v>
      </c>
      <c r="O180" s="89" t="s">
        <v>77</v>
      </c>
      <c r="P180" s="89" t="s">
        <v>78</v>
      </c>
      <c r="Q180" s="83">
        <f t="shared" si="13"/>
        <v>1</v>
      </c>
      <c r="R180" s="82" t="s">
        <v>79</v>
      </c>
      <c r="S180" s="90">
        <v>42590</v>
      </c>
    </row>
    <row r="181" spans="1:50" ht="15" customHeight="1" x14ac:dyDescent="0.25">
      <c r="A181" s="11" t="str">
        <f t="shared" si="8"/>
        <v>94515211TP061D-M2</v>
      </c>
      <c r="B181" s="77">
        <v>173</v>
      </c>
      <c r="C181" s="82">
        <v>94515211</v>
      </c>
      <c r="D181" s="82" t="s">
        <v>501</v>
      </c>
      <c r="E181" s="82" t="s">
        <v>290</v>
      </c>
      <c r="F181" s="82">
        <v>4500</v>
      </c>
      <c r="G181" s="79" t="s">
        <v>69</v>
      </c>
      <c r="H181" s="80" t="s">
        <v>83</v>
      </c>
      <c r="I181" s="81" t="s">
        <v>121</v>
      </c>
      <c r="J181" s="82" t="s">
        <v>502</v>
      </c>
      <c r="K181" s="82" t="s">
        <v>73</v>
      </c>
      <c r="L181" s="82" t="s">
        <v>47</v>
      </c>
      <c r="M181" s="81">
        <v>6</v>
      </c>
      <c r="N181" s="89" t="s">
        <v>93</v>
      </c>
      <c r="O181" s="89" t="s">
        <v>87</v>
      </c>
      <c r="P181" s="89" t="s">
        <v>78</v>
      </c>
      <c r="Q181" s="83">
        <f t="shared" si="13"/>
        <v>1</v>
      </c>
      <c r="R181" s="82" t="s">
        <v>79</v>
      </c>
      <c r="S181" s="90"/>
    </row>
    <row r="182" spans="1:50" s="85" customFormat="1" ht="15" customHeight="1" x14ac:dyDescent="0.25">
      <c r="A182" s="11" t="str">
        <f t="shared" si="8"/>
        <v>94515211TP063D-M2</v>
      </c>
      <c r="B182" s="77">
        <v>174</v>
      </c>
      <c r="C182" s="82">
        <v>94515211</v>
      </c>
      <c r="D182" s="82" t="s">
        <v>501</v>
      </c>
      <c r="E182" s="82" t="s">
        <v>503</v>
      </c>
      <c r="F182" s="82">
        <v>300</v>
      </c>
      <c r="G182" s="79" t="s">
        <v>69</v>
      </c>
      <c r="H182" s="80" t="s">
        <v>83</v>
      </c>
      <c r="I182" s="81" t="s">
        <v>121</v>
      </c>
      <c r="J182" s="82" t="s">
        <v>502</v>
      </c>
      <c r="K182" s="82" t="s">
        <v>73</v>
      </c>
      <c r="L182" s="82" t="s">
        <v>47</v>
      </c>
      <c r="M182" s="81">
        <v>6</v>
      </c>
      <c r="N182" s="78">
        <v>2</v>
      </c>
      <c r="O182" s="82">
        <v>2</v>
      </c>
      <c r="P182" s="81"/>
      <c r="Q182" s="83"/>
      <c r="R182" s="82"/>
      <c r="S182" s="84"/>
    </row>
    <row r="183" spans="1:50" s="85" customFormat="1" ht="15" customHeight="1" x14ac:dyDescent="0.25">
      <c r="A183" s="11" t="str">
        <f t="shared" si="8"/>
        <v>94515211TP063E-M2</v>
      </c>
      <c r="B183" s="77">
        <v>175</v>
      </c>
      <c r="C183" s="82">
        <v>94515211</v>
      </c>
      <c r="D183" s="82" t="s">
        <v>501</v>
      </c>
      <c r="E183" s="82" t="s">
        <v>504</v>
      </c>
      <c r="F183" s="82">
        <v>300</v>
      </c>
      <c r="G183" s="79" t="s">
        <v>69</v>
      </c>
      <c r="H183" s="80" t="s">
        <v>83</v>
      </c>
      <c r="I183" s="81" t="s">
        <v>121</v>
      </c>
      <c r="J183" s="82" t="s">
        <v>502</v>
      </c>
      <c r="K183" s="82" t="s">
        <v>73</v>
      </c>
      <c r="L183" s="82" t="s">
        <v>47</v>
      </c>
      <c r="M183" s="81">
        <v>6</v>
      </c>
      <c r="N183" s="81">
        <v>2</v>
      </c>
      <c r="O183" s="81">
        <v>2</v>
      </c>
      <c r="P183" s="81"/>
      <c r="Q183" s="83"/>
      <c r="R183" s="82"/>
      <c r="S183" s="84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</row>
    <row r="184" spans="1:50" ht="15" customHeight="1" x14ac:dyDescent="0.25">
      <c r="A184" s="11" t="str">
        <f t="shared" si="8"/>
        <v>11588744MA021E-M1</v>
      </c>
      <c r="B184" s="77">
        <v>176</v>
      </c>
      <c r="C184" s="87">
        <v>11588744</v>
      </c>
      <c r="D184" s="78" t="s">
        <v>243</v>
      </c>
      <c r="E184" s="78" t="s">
        <v>233</v>
      </c>
      <c r="F184" s="78">
        <v>180</v>
      </c>
      <c r="G184" s="79" t="s">
        <v>69</v>
      </c>
      <c r="H184" s="80" t="s">
        <v>117</v>
      </c>
      <c r="I184" s="81" t="s">
        <v>97</v>
      </c>
      <c r="J184" s="82" t="s">
        <v>245</v>
      </c>
      <c r="K184" s="82" t="s">
        <v>73</v>
      </c>
      <c r="L184" s="82" t="s">
        <v>47</v>
      </c>
      <c r="M184" s="81">
        <v>1</v>
      </c>
      <c r="N184" s="89" t="s">
        <v>505</v>
      </c>
      <c r="O184" s="89" t="s">
        <v>247</v>
      </c>
      <c r="P184" s="89" t="s">
        <v>78</v>
      </c>
      <c r="Q184" s="83">
        <f>IF(COUNTBLANK(C184:O184)&lt;=0,1,2)</f>
        <v>1</v>
      </c>
      <c r="R184" s="82" t="s">
        <v>88</v>
      </c>
      <c r="S184" s="103">
        <v>42702</v>
      </c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5"/>
      <c r="AE184" s="85"/>
      <c r="AF184" s="85"/>
      <c r="AG184" s="85"/>
      <c r="AH184" s="85"/>
      <c r="AI184" s="85"/>
      <c r="AJ184" s="85"/>
      <c r="AK184" s="85"/>
      <c r="AL184" s="85"/>
      <c r="AM184" s="85"/>
      <c r="AN184" s="85"/>
      <c r="AO184" s="85"/>
      <c r="AP184" s="85"/>
      <c r="AQ184" s="85"/>
      <c r="AR184" s="85"/>
      <c r="AS184" s="85"/>
      <c r="AT184" s="85"/>
      <c r="AU184" s="85"/>
      <c r="AV184" s="85"/>
      <c r="AW184" s="85"/>
      <c r="AX184" s="85"/>
    </row>
    <row r="185" spans="1:50" s="85" customFormat="1" ht="15" customHeight="1" x14ac:dyDescent="0.25">
      <c r="A185" s="11" t="str">
        <f t="shared" si="8"/>
        <v>93377298MB011D-M1</v>
      </c>
      <c r="B185" s="77">
        <v>177</v>
      </c>
      <c r="C185" s="78">
        <v>93377298</v>
      </c>
      <c r="D185" s="78" t="s">
        <v>506</v>
      </c>
      <c r="E185" s="78" t="s">
        <v>507</v>
      </c>
      <c r="F185" s="78">
        <v>700</v>
      </c>
      <c r="G185" s="79" t="s">
        <v>69</v>
      </c>
      <c r="H185" s="80" t="s">
        <v>83</v>
      </c>
      <c r="I185" s="81" t="s">
        <v>84</v>
      </c>
      <c r="J185" s="82" t="s">
        <v>508</v>
      </c>
      <c r="K185" s="82" t="s">
        <v>73</v>
      </c>
      <c r="L185" s="82" t="s">
        <v>509</v>
      </c>
      <c r="M185" s="81">
        <v>1</v>
      </c>
      <c r="N185" s="81">
        <v>2</v>
      </c>
      <c r="O185" s="81" t="e">
        <f>IF(ROUNDUP((VLOOKUP(L185,$I$4:$K$7,3,FALSE))*M185/F185,)=1,2,ROUNDUP((VLOOKUP(L185,$I$4:$K$7,3,FALSE))/F185,))</f>
        <v>#N/A</v>
      </c>
      <c r="P185" s="81" t="e">
        <f t="shared" ref="P185:P191" si="14">IF(N185=O185,"Corrigido",IF(N185&gt;O185,"Refazer kanban"))</f>
        <v>#N/A</v>
      </c>
      <c r="Q185" s="83">
        <f>IF(COUNTBLANK(C185:O185)&lt;=0,1,2)</f>
        <v>1</v>
      </c>
      <c r="R185" s="105" t="s">
        <v>79</v>
      </c>
      <c r="S185" s="82" t="s">
        <v>510</v>
      </c>
    </row>
    <row r="186" spans="1:50" s="85" customFormat="1" ht="15" customHeight="1" x14ac:dyDescent="0.25">
      <c r="A186" s="11" t="str">
        <f t="shared" si="8"/>
        <v>93361427TOOLKT-M1</v>
      </c>
      <c r="B186" s="77">
        <v>178</v>
      </c>
      <c r="C186" s="78">
        <v>93361427</v>
      </c>
      <c r="D186" s="78" t="s">
        <v>511</v>
      </c>
      <c r="E186" s="78" t="s">
        <v>512</v>
      </c>
      <c r="F186" s="78">
        <v>576</v>
      </c>
      <c r="G186" s="79" t="s">
        <v>69</v>
      </c>
      <c r="H186" s="80" t="s">
        <v>70</v>
      </c>
      <c r="I186" s="81" t="s">
        <v>84</v>
      </c>
      <c r="J186" s="82" t="s">
        <v>513</v>
      </c>
      <c r="K186" s="82" t="s">
        <v>73</v>
      </c>
      <c r="L186" s="82" t="s">
        <v>47</v>
      </c>
      <c r="M186" s="81">
        <v>1</v>
      </c>
      <c r="N186" s="81">
        <v>2</v>
      </c>
      <c r="O186" s="81">
        <v>2</v>
      </c>
      <c r="P186" s="81" t="str">
        <f t="shared" si="14"/>
        <v>Corrigido</v>
      </c>
      <c r="Q186" s="83">
        <f>IF(COUNTBLANK(C186:O186)&lt;=0,1,2)</f>
        <v>1</v>
      </c>
      <c r="R186" s="124" t="s">
        <v>79</v>
      </c>
      <c r="S186" s="90">
        <v>42527</v>
      </c>
    </row>
    <row r="187" spans="1:50" s="85" customFormat="1" ht="15" customHeight="1" x14ac:dyDescent="0.25">
      <c r="A187" s="11" t="str">
        <f t="shared" si="8"/>
        <v>93361427TP017D-M2</v>
      </c>
      <c r="B187" s="77">
        <v>179</v>
      </c>
      <c r="C187" s="78">
        <v>93361427</v>
      </c>
      <c r="D187" s="78" t="s">
        <v>511</v>
      </c>
      <c r="E187" s="78" t="s">
        <v>514</v>
      </c>
      <c r="F187" s="78">
        <v>576</v>
      </c>
      <c r="G187" s="79" t="s">
        <v>69</v>
      </c>
      <c r="H187" s="80" t="s">
        <v>70</v>
      </c>
      <c r="I187" s="81" t="s">
        <v>75</v>
      </c>
      <c r="J187" s="82" t="s">
        <v>513</v>
      </c>
      <c r="K187" s="82" t="s">
        <v>73</v>
      </c>
      <c r="L187" s="82" t="s">
        <v>47</v>
      </c>
      <c r="M187" s="81">
        <v>0</v>
      </c>
      <c r="N187" s="81">
        <v>1</v>
      </c>
      <c r="O187" s="81">
        <v>1</v>
      </c>
      <c r="P187" s="81" t="str">
        <f t="shared" si="14"/>
        <v>Corrigido</v>
      </c>
      <c r="Q187" s="83">
        <f>IF(COUNTBLANK(C187:O187)&lt;=0,1,2)</f>
        <v>1</v>
      </c>
      <c r="R187" s="82" t="s">
        <v>79</v>
      </c>
      <c r="S187" s="90">
        <v>42534</v>
      </c>
    </row>
    <row r="188" spans="1:50" s="85" customFormat="1" ht="15" customHeight="1" x14ac:dyDescent="0.25">
      <c r="A188" s="11" t="str">
        <f t="shared" si="8"/>
        <v>93360468</v>
      </c>
      <c r="B188" s="77">
        <v>180</v>
      </c>
      <c r="C188" s="81">
        <v>93360468</v>
      </c>
      <c r="D188" s="78" t="s">
        <v>515</v>
      </c>
      <c r="E188" s="78"/>
      <c r="F188" s="78">
        <v>2600</v>
      </c>
      <c r="G188" s="79" t="s">
        <v>69</v>
      </c>
      <c r="H188" s="80" t="s">
        <v>83</v>
      </c>
      <c r="I188" s="81" t="s">
        <v>97</v>
      </c>
      <c r="J188" s="82" t="s">
        <v>516</v>
      </c>
      <c r="K188" s="82" t="s">
        <v>73</v>
      </c>
      <c r="L188" s="82" t="s">
        <v>47</v>
      </c>
      <c r="M188" s="81"/>
      <c r="N188" s="78">
        <v>2</v>
      </c>
      <c r="O188" s="81">
        <v>2</v>
      </c>
      <c r="P188" s="81" t="str">
        <f t="shared" si="14"/>
        <v>Corrigido</v>
      </c>
      <c r="Q188" s="83">
        <f>IF(COUNTBLANK(C188:O188)&lt;=0,1,2)</f>
        <v>2</v>
      </c>
      <c r="R188" s="82" t="s">
        <v>88</v>
      </c>
      <c r="S188" s="84"/>
    </row>
    <row r="189" spans="1:50" s="85" customFormat="1" ht="15" customHeight="1" x14ac:dyDescent="0.25">
      <c r="A189" s="11" t="str">
        <f t="shared" si="8"/>
        <v>93350578MA021E-M1</v>
      </c>
      <c r="B189" s="77">
        <v>181</v>
      </c>
      <c r="C189" s="82">
        <v>93350578</v>
      </c>
      <c r="D189" s="78" t="s">
        <v>517</v>
      </c>
      <c r="E189" s="78" t="s">
        <v>233</v>
      </c>
      <c r="F189" s="78">
        <v>150</v>
      </c>
      <c r="G189" s="135" t="s">
        <v>69</v>
      </c>
      <c r="H189" s="80" t="s">
        <v>518</v>
      </c>
      <c r="I189" s="81" t="s">
        <v>519</v>
      </c>
      <c r="J189" s="82" t="s">
        <v>520</v>
      </c>
      <c r="K189" s="82" t="s">
        <v>73</v>
      </c>
      <c r="L189" s="82" t="s">
        <v>92</v>
      </c>
      <c r="M189" s="81">
        <v>1</v>
      </c>
      <c r="N189" s="81">
        <v>2</v>
      </c>
      <c r="O189" s="81">
        <v>2</v>
      </c>
      <c r="P189" s="81" t="str">
        <f t="shared" si="14"/>
        <v>Corrigido</v>
      </c>
      <c r="Q189" s="83"/>
      <c r="R189" s="82" t="s">
        <v>88</v>
      </c>
      <c r="S189" s="82"/>
    </row>
    <row r="190" spans="1:50" s="85" customFormat="1" ht="15" customHeight="1" x14ac:dyDescent="0.25">
      <c r="A190" s="11" t="str">
        <f t="shared" si="8"/>
        <v>93350468SPSLF5-M1</v>
      </c>
      <c r="B190" s="77">
        <v>182</v>
      </c>
      <c r="C190" s="78">
        <v>93350468</v>
      </c>
      <c r="D190" s="78" t="s">
        <v>521</v>
      </c>
      <c r="E190" s="78" t="s">
        <v>522</v>
      </c>
      <c r="F190" s="78">
        <v>1300</v>
      </c>
      <c r="G190" s="79" t="s">
        <v>69</v>
      </c>
      <c r="H190" s="80" t="s">
        <v>117</v>
      </c>
      <c r="I190" s="81" t="s">
        <v>71</v>
      </c>
      <c r="J190" s="82" t="s">
        <v>274</v>
      </c>
      <c r="K190" s="82" t="s">
        <v>73</v>
      </c>
      <c r="L190" s="82" t="s">
        <v>42</v>
      </c>
      <c r="M190" s="81">
        <v>2</v>
      </c>
      <c r="N190" s="81">
        <v>2</v>
      </c>
      <c r="O190" s="81">
        <v>2</v>
      </c>
      <c r="P190" s="81" t="str">
        <f t="shared" si="14"/>
        <v>Corrigido</v>
      </c>
      <c r="Q190" s="83">
        <f t="shared" ref="Q190:Q197" si="15">IF(COUNTBLANK(C190:O190)&lt;=0,1,2)</f>
        <v>1</v>
      </c>
      <c r="R190" s="82" t="s">
        <v>79</v>
      </c>
      <c r="S190" s="82" t="s">
        <v>523</v>
      </c>
    </row>
    <row r="191" spans="1:50" s="85" customFormat="1" ht="15" customHeight="1" x14ac:dyDescent="0.25">
      <c r="A191" s="11" t="str">
        <f t="shared" si="8"/>
        <v>93350468</v>
      </c>
      <c r="B191" s="77">
        <v>183</v>
      </c>
      <c r="C191" s="81">
        <v>93350468</v>
      </c>
      <c r="D191" s="82" t="s">
        <v>521</v>
      </c>
      <c r="E191" s="78"/>
      <c r="F191" s="78">
        <v>1300</v>
      </c>
      <c r="G191" s="79" t="s">
        <v>69</v>
      </c>
      <c r="H191" s="80" t="s">
        <v>117</v>
      </c>
      <c r="I191" s="81" t="s">
        <v>97</v>
      </c>
      <c r="J191" s="82" t="s">
        <v>274</v>
      </c>
      <c r="K191" s="82" t="s">
        <v>73</v>
      </c>
      <c r="L191" s="81" t="s">
        <v>47</v>
      </c>
      <c r="M191" s="81">
        <v>2</v>
      </c>
      <c r="N191" s="81">
        <v>2</v>
      </c>
      <c r="O191" s="78">
        <v>2</v>
      </c>
      <c r="P191" s="81" t="str">
        <f t="shared" si="14"/>
        <v>Corrigido</v>
      </c>
      <c r="Q191" s="83">
        <f t="shared" si="15"/>
        <v>2</v>
      </c>
      <c r="R191" s="82"/>
      <c r="S191" s="82"/>
    </row>
    <row r="192" spans="1:50" ht="15" customHeight="1" x14ac:dyDescent="0.25">
      <c r="A192" s="11" t="str">
        <f t="shared" si="8"/>
        <v>93339100MB018E-M1</v>
      </c>
      <c r="B192" s="77">
        <v>184</v>
      </c>
      <c r="C192" s="87">
        <v>93339100</v>
      </c>
      <c r="D192" s="78" t="s">
        <v>524</v>
      </c>
      <c r="E192" s="78" t="s">
        <v>525</v>
      </c>
      <c r="F192" s="78">
        <v>300</v>
      </c>
      <c r="G192" s="79" t="s">
        <v>139</v>
      </c>
      <c r="H192" s="80" t="s">
        <v>132</v>
      </c>
      <c r="I192" s="81" t="s">
        <v>84</v>
      </c>
      <c r="J192" s="82" t="s">
        <v>140</v>
      </c>
      <c r="K192" s="82" t="s">
        <v>73</v>
      </c>
      <c r="L192" s="82" t="s">
        <v>526</v>
      </c>
      <c r="M192" s="81">
        <v>1</v>
      </c>
      <c r="N192" s="95">
        <v>2</v>
      </c>
      <c r="O192" s="95">
        <v>2</v>
      </c>
      <c r="P192" s="89" t="s">
        <v>204</v>
      </c>
      <c r="Q192" s="83">
        <f t="shared" si="15"/>
        <v>1</v>
      </c>
      <c r="R192" s="82" t="s">
        <v>88</v>
      </c>
      <c r="S192" s="92">
        <v>42780</v>
      </c>
    </row>
    <row r="193" spans="1:50" s="85" customFormat="1" ht="15" customHeight="1" x14ac:dyDescent="0.25">
      <c r="A193" s="11" t="str">
        <f t="shared" si="8"/>
        <v>93339100SPSLF4-M1</v>
      </c>
      <c r="B193" s="77">
        <v>185</v>
      </c>
      <c r="C193" s="87">
        <v>93339100</v>
      </c>
      <c r="D193" s="87" t="s">
        <v>524</v>
      </c>
      <c r="E193" s="87" t="s">
        <v>236</v>
      </c>
      <c r="F193" s="87">
        <v>300</v>
      </c>
      <c r="G193" s="93" t="s">
        <v>139</v>
      </c>
      <c r="H193" s="94" t="s">
        <v>132</v>
      </c>
      <c r="I193" s="95" t="s">
        <v>71</v>
      </c>
      <c r="J193" s="96" t="s">
        <v>140</v>
      </c>
      <c r="K193" s="96" t="s">
        <v>73</v>
      </c>
      <c r="L193" s="96" t="s">
        <v>509</v>
      </c>
      <c r="M193" s="95">
        <v>1</v>
      </c>
      <c r="N193" s="78">
        <v>2</v>
      </c>
      <c r="O193" s="81">
        <v>2</v>
      </c>
      <c r="P193" s="81" t="str">
        <f>IF(N193=O193,"Corrigido",IF(N193&gt;O193,"Refazer kanban"))</f>
        <v>Corrigido</v>
      </c>
      <c r="Q193" s="83">
        <f t="shared" si="15"/>
        <v>1</v>
      </c>
      <c r="R193" s="82" t="s">
        <v>88</v>
      </c>
      <c r="S193" s="92">
        <v>42803</v>
      </c>
      <c r="T193" s="2"/>
      <c r="U193" s="136"/>
      <c r="V193" s="136"/>
      <c r="W193" s="136"/>
      <c r="X193" s="136"/>
      <c r="Y193" s="136"/>
      <c r="Z193" s="136"/>
      <c r="AA193" s="136"/>
      <c r="AB193" s="136"/>
      <c r="AC193" s="136"/>
      <c r="AD193" s="136"/>
      <c r="AE193" s="136"/>
      <c r="AF193" s="136"/>
      <c r="AG193" s="136"/>
      <c r="AH193" s="136"/>
      <c r="AI193" s="136"/>
      <c r="AJ193" s="136"/>
      <c r="AK193" s="136"/>
      <c r="AL193" s="136"/>
      <c r="AM193" s="136"/>
      <c r="AN193" s="136"/>
      <c r="AO193" s="136"/>
      <c r="AP193" s="136"/>
      <c r="AQ193" s="136"/>
      <c r="AR193" s="136"/>
      <c r="AS193" s="136"/>
      <c r="AT193" s="136"/>
      <c r="AU193" s="136"/>
      <c r="AV193" s="136"/>
      <c r="AW193" s="136"/>
      <c r="AX193" s="136"/>
    </row>
    <row r="194" spans="1:50" s="85" customFormat="1" ht="15" customHeight="1" x14ac:dyDescent="0.25">
      <c r="A194" s="11" t="str">
        <f t="shared" si="8"/>
        <v>93332478</v>
      </c>
      <c r="B194" s="77">
        <v>186</v>
      </c>
      <c r="C194" s="78">
        <v>93332478</v>
      </c>
      <c r="D194" s="78" t="s">
        <v>527</v>
      </c>
      <c r="E194" s="78"/>
      <c r="F194" s="78"/>
      <c r="G194" s="79" t="s">
        <v>153</v>
      </c>
      <c r="H194" s="80" t="s">
        <v>132</v>
      </c>
      <c r="I194" s="81" t="s">
        <v>75</v>
      </c>
      <c r="J194" s="82" t="s">
        <v>528</v>
      </c>
      <c r="K194" s="82"/>
      <c r="L194" s="82"/>
      <c r="M194" s="81"/>
      <c r="N194" s="81"/>
      <c r="O194" s="81"/>
      <c r="P194" s="81" t="str">
        <f>IF(N194=O194,"Corrigido",IF(N194&gt;O194,"Refazer etiqueta"))</f>
        <v>Corrigido</v>
      </c>
      <c r="Q194" s="83">
        <f t="shared" si="15"/>
        <v>2</v>
      </c>
      <c r="R194" s="82" t="s">
        <v>79</v>
      </c>
      <c r="S194" s="8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</row>
    <row r="195" spans="1:50" s="85" customFormat="1" ht="15" customHeight="1" x14ac:dyDescent="0.25">
      <c r="A195" s="11" t="str">
        <f t="shared" si="8"/>
        <v>93324940SPSLF3-M1</v>
      </c>
      <c r="B195" s="77">
        <v>187</v>
      </c>
      <c r="C195" s="87">
        <v>93324940</v>
      </c>
      <c r="D195" s="87" t="s">
        <v>529</v>
      </c>
      <c r="E195" s="87" t="s">
        <v>203</v>
      </c>
      <c r="F195" s="87">
        <v>3000</v>
      </c>
      <c r="G195" s="93" t="s">
        <v>69</v>
      </c>
      <c r="H195" s="94" t="s">
        <v>117</v>
      </c>
      <c r="I195" s="95" t="s">
        <v>71</v>
      </c>
      <c r="J195" s="96" t="s">
        <v>530</v>
      </c>
      <c r="K195" s="96" t="s">
        <v>73</v>
      </c>
      <c r="L195" s="96" t="s">
        <v>47</v>
      </c>
      <c r="M195" s="95">
        <v>4</v>
      </c>
      <c r="N195" s="88" t="s">
        <v>93</v>
      </c>
      <c r="O195" s="89" t="s">
        <v>87</v>
      </c>
      <c r="P195" s="89" t="s">
        <v>78</v>
      </c>
      <c r="Q195" s="83">
        <f t="shared" si="15"/>
        <v>1</v>
      </c>
      <c r="R195" s="82" t="s">
        <v>88</v>
      </c>
      <c r="S195" s="92">
        <v>42803</v>
      </c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</row>
    <row r="196" spans="1:50" s="85" customFormat="1" ht="15" customHeight="1" x14ac:dyDescent="0.25">
      <c r="A196" s="11" t="str">
        <f t="shared" si="8"/>
        <v>93321501DO014D-M4</v>
      </c>
      <c r="B196" s="77">
        <v>188</v>
      </c>
      <c r="C196" s="78">
        <v>93321501</v>
      </c>
      <c r="D196" s="78" t="s">
        <v>531</v>
      </c>
      <c r="E196" s="78" t="s">
        <v>443</v>
      </c>
      <c r="F196" s="78">
        <v>460</v>
      </c>
      <c r="G196" s="79" t="s">
        <v>69</v>
      </c>
      <c r="H196" s="80" t="s">
        <v>132</v>
      </c>
      <c r="I196" s="81" t="s">
        <v>104</v>
      </c>
      <c r="J196" s="82" t="s">
        <v>481</v>
      </c>
      <c r="K196" s="82" t="s">
        <v>73</v>
      </c>
      <c r="L196" s="82" t="s">
        <v>47</v>
      </c>
      <c r="M196" s="81">
        <v>6</v>
      </c>
      <c r="N196" s="88">
        <v>2</v>
      </c>
      <c r="O196" s="89">
        <v>3</v>
      </c>
      <c r="P196" s="89" t="s">
        <v>78</v>
      </c>
      <c r="Q196" s="83">
        <f t="shared" si="15"/>
        <v>1</v>
      </c>
      <c r="R196" s="82" t="s">
        <v>88</v>
      </c>
      <c r="S196" s="84">
        <v>42150</v>
      </c>
    </row>
    <row r="197" spans="1:50" s="85" customFormat="1" ht="15" customHeight="1" x14ac:dyDescent="0.25">
      <c r="A197" s="11" t="str">
        <f t="shared" si="8"/>
        <v>93321501DO014D-M4</v>
      </c>
      <c r="B197" s="77">
        <v>189</v>
      </c>
      <c r="C197" s="78">
        <v>93321501</v>
      </c>
      <c r="D197" s="78" t="s">
        <v>531</v>
      </c>
      <c r="E197" s="78" t="s">
        <v>443</v>
      </c>
      <c r="F197" s="78">
        <v>460</v>
      </c>
      <c r="G197" s="130" t="s">
        <v>69</v>
      </c>
      <c r="H197" s="80" t="s">
        <v>132</v>
      </c>
      <c r="I197" s="81" t="s">
        <v>104</v>
      </c>
      <c r="J197" s="82" t="s">
        <v>481</v>
      </c>
      <c r="K197" s="82" t="s">
        <v>73</v>
      </c>
      <c r="L197" s="82" t="s">
        <v>47</v>
      </c>
      <c r="M197" s="81">
        <v>6</v>
      </c>
      <c r="N197" s="88">
        <v>2</v>
      </c>
      <c r="O197" s="89">
        <v>3</v>
      </c>
      <c r="P197" s="89" t="s">
        <v>78</v>
      </c>
      <c r="Q197" s="83">
        <f t="shared" si="15"/>
        <v>1</v>
      </c>
      <c r="R197" s="82" t="s">
        <v>88</v>
      </c>
      <c r="S197" s="84">
        <v>42150</v>
      </c>
    </row>
    <row r="198" spans="1:50" s="85" customFormat="1" ht="15" customHeight="1" x14ac:dyDescent="0.25">
      <c r="A198" s="11" t="str">
        <f t="shared" si="8"/>
        <v>93316503SPSMBC-M1</v>
      </c>
      <c r="B198" s="77">
        <v>190</v>
      </c>
      <c r="C198" s="113">
        <v>93316503</v>
      </c>
      <c r="D198" s="78" t="s">
        <v>532</v>
      </c>
      <c r="E198" s="78" t="s">
        <v>533</v>
      </c>
      <c r="F198" s="78">
        <v>50</v>
      </c>
      <c r="G198" s="79" t="s">
        <v>69</v>
      </c>
      <c r="H198" s="80" t="s">
        <v>132</v>
      </c>
      <c r="I198" s="81" t="s">
        <v>257</v>
      </c>
      <c r="J198" s="82" t="s">
        <v>534</v>
      </c>
      <c r="K198" s="82" t="s">
        <v>73</v>
      </c>
      <c r="L198" s="82" t="s">
        <v>535</v>
      </c>
      <c r="M198" s="81">
        <v>1</v>
      </c>
      <c r="N198" s="81" t="s">
        <v>93</v>
      </c>
      <c r="O198" s="81" t="s">
        <v>87</v>
      </c>
      <c r="P198" s="81" t="s">
        <v>78</v>
      </c>
      <c r="Q198" s="83">
        <v>1</v>
      </c>
      <c r="R198" s="82" t="s">
        <v>88</v>
      </c>
      <c r="S198" s="92">
        <v>42718</v>
      </c>
    </row>
    <row r="199" spans="1:50" s="85" customFormat="1" ht="15" customHeight="1" x14ac:dyDescent="0.25">
      <c r="A199" s="11" t="str">
        <f t="shared" si="8"/>
        <v>93300404</v>
      </c>
      <c r="B199" s="77">
        <v>191</v>
      </c>
      <c r="C199" s="78">
        <v>93300404</v>
      </c>
      <c r="D199" s="137" t="s">
        <v>536</v>
      </c>
      <c r="E199" s="78"/>
      <c r="F199" s="78"/>
      <c r="G199" s="79" t="s">
        <v>153</v>
      </c>
      <c r="H199" s="80" t="s">
        <v>70</v>
      </c>
      <c r="I199" s="81" t="s">
        <v>121</v>
      </c>
      <c r="J199" s="82" t="s">
        <v>537</v>
      </c>
      <c r="K199" s="82"/>
      <c r="L199" s="82"/>
      <c r="M199" s="81"/>
      <c r="N199" s="81"/>
      <c r="O199" s="81"/>
      <c r="P199" s="81" t="str">
        <f>IF(N199=O199,"Corrigido",IF(N199&gt;O199,"Refazer etiqueta"))</f>
        <v>Corrigido</v>
      </c>
      <c r="Q199" s="83">
        <f>IF(COUNTBLANK(C199:O199)&lt;=0,1,2)</f>
        <v>2</v>
      </c>
      <c r="R199" s="82" t="s">
        <v>141</v>
      </c>
      <c r="S199" s="82"/>
    </row>
    <row r="200" spans="1:50" s="85" customFormat="1" ht="15" customHeight="1" x14ac:dyDescent="0.25">
      <c r="A200" s="11" t="str">
        <f t="shared" si="8"/>
        <v>93299976TP040D-M2</v>
      </c>
      <c r="B200" s="77">
        <v>192</v>
      </c>
      <c r="C200" s="87">
        <v>93299976</v>
      </c>
      <c r="D200" s="78" t="s">
        <v>538</v>
      </c>
      <c r="E200" s="78" t="s">
        <v>330</v>
      </c>
      <c r="F200" s="78">
        <v>1000</v>
      </c>
      <c r="G200" s="79" t="s">
        <v>69</v>
      </c>
      <c r="H200" s="80" t="s">
        <v>117</v>
      </c>
      <c r="I200" s="81" t="s">
        <v>121</v>
      </c>
      <c r="J200" s="82" t="s">
        <v>98</v>
      </c>
      <c r="K200" s="82" t="s">
        <v>73</v>
      </c>
      <c r="L200" s="82" t="s">
        <v>47</v>
      </c>
      <c r="M200" s="81" t="s">
        <v>539</v>
      </c>
      <c r="N200" s="88" t="s">
        <v>76</v>
      </c>
      <c r="O200" s="89" t="s">
        <v>77</v>
      </c>
      <c r="P200" s="89" t="s">
        <v>78</v>
      </c>
      <c r="Q200" s="83">
        <f>IF(COUNTBLANK(C200:O200)&lt;=0,1,2)</f>
        <v>1</v>
      </c>
      <c r="R200" s="82" t="s">
        <v>79</v>
      </c>
      <c r="S200" s="90">
        <v>42598</v>
      </c>
    </row>
    <row r="201" spans="1:50" s="85" customFormat="1" ht="15" customHeight="1" x14ac:dyDescent="0.25">
      <c r="A201" s="11" t="str">
        <f t="shared" si="8"/>
        <v>93299976TP050D-M2</v>
      </c>
      <c r="B201" s="77">
        <v>193</v>
      </c>
      <c r="C201" s="78">
        <v>93299976</v>
      </c>
      <c r="D201" s="78" t="s">
        <v>538</v>
      </c>
      <c r="E201" s="78" t="s">
        <v>331</v>
      </c>
      <c r="F201" s="78">
        <v>1000</v>
      </c>
      <c r="G201" s="79" t="s">
        <v>69</v>
      </c>
      <c r="H201" s="80" t="s">
        <v>117</v>
      </c>
      <c r="I201" s="81" t="s">
        <v>121</v>
      </c>
      <c r="J201" s="82" t="s">
        <v>98</v>
      </c>
      <c r="K201" s="82" t="s">
        <v>73</v>
      </c>
      <c r="L201" s="82" t="s">
        <v>47</v>
      </c>
      <c r="M201" s="81">
        <v>8</v>
      </c>
      <c r="N201" s="89" t="s">
        <v>93</v>
      </c>
      <c r="O201" s="89" t="s">
        <v>87</v>
      </c>
      <c r="P201" s="89" t="s">
        <v>78</v>
      </c>
      <c r="Q201" s="83">
        <f>IF(COUNTBLANK(C201:O201)&lt;=0,1,2)</f>
        <v>1</v>
      </c>
      <c r="R201" s="82" t="s">
        <v>79</v>
      </c>
      <c r="S201" s="90">
        <v>42605</v>
      </c>
    </row>
    <row r="202" spans="1:50" ht="15" customHeight="1" x14ac:dyDescent="0.25">
      <c r="A202" s="11" t="str">
        <f t="shared" si="8"/>
        <v>93299895MA026E-M2</v>
      </c>
      <c r="B202" s="77">
        <v>194</v>
      </c>
      <c r="C202" s="78">
        <v>93299895</v>
      </c>
      <c r="D202" s="78" t="s">
        <v>238</v>
      </c>
      <c r="E202" s="78" t="s">
        <v>540</v>
      </c>
      <c r="F202" s="78">
        <v>2500</v>
      </c>
      <c r="G202" s="79" t="s">
        <v>69</v>
      </c>
      <c r="H202" s="80" t="s">
        <v>117</v>
      </c>
      <c r="I202" s="81" t="s">
        <v>97</v>
      </c>
      <c r="J202" s="82" t="s">
        <v>474</v>
      </c>
      <c r="K202" s="82" t="s">
        <v>73</v>
      </c>
      <c r="L202" s="82" t="s">
        <v>42</v>
      </c>
      <c r="M202" s="81">
        <v>4</v>
      </c>
      <c r="N202" s="78">
        <v>2</v>
      </c>
      <c r="O202" s="81">
        <v>2</v>
      </c>
      <c r="P202" s="81" t="str">
        <f>IF(N202=O202,"Corrigido",IF(N202&gt;O202,"Refazer etiqueta"))</f>
        <v>Corrigido</v>
      </c>
      <c r="Q202" s="83"/>
      <c r="R202" s="82"/>
      <c r="S202" s="82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85"/>
      <c r="AI202" s="85"/>
      <c r="AJ202" s="85"/>
      <c r="AK202" s="85"/>
      <c r="AL202" s="85"/>
      <c r="AM202" s="85"/>
      <c r="AN202" s="85"/>
      <c r="AO202" s="85"/>
      <c r="AP202" s="85"/>
      <c r="AQ202" s="85"/>
      <c r="AR202" s="85"/>
      <c r="AS202" s="85"/>
      <c r="AT202" s="85"/>
      <c r="AU202" s="85"/>
      <c r="AV202" s="85"/>
      <c r="AW202" s="85"/>
      <c r="AX202" s="85"/>
    </row>
    <row r="203" spans="1:50" ht="15" customHeight="1" x14ac:dyDescent="0.25">
      <c r="A203" s="11" t="str">
        <f t="shared" ref="A203:A266" si="16">CONCATENATE(C203,E203)</f>
        <v>93299182</v>
      </c>
      <c r="B203" s="77">
        <v>195</v>
      </c>
      <c r="C203" s="78">
        <v>93299182</v>
      </c>
      <c r="D203" s="78" t="s">
        <v>541</v>
      </c>
      <c r="E203" s="78"/>
      <c r="F203" s="78">
        <v>700</v>
      </c>
      <c r="G203" s="79" t="s">
        <v>69</v>
      </c>
      <c r="H203" s="80" t="s">
        <v>117</v>
      </c>
      <c r="I203" s="81" t="s">
        <v>97</v>
      </c>
      <c r="J203" s="82" t="s">
        <v>542</v>
      </c>
      <c r="K203" s="82" t="s">
        <v>73</v>
      </c>
      <c r="L203" s="82" t="s">
        <v>47</v>
      </c>
      <c r="M203" s="81">
        <v>2</v>
      </c>
      <c r="N203" s="81">
        <v>2</v>
      </c>
      <c r="O203" s="81">
        <f>IF(ROUNDUP((VLOOKUP(L203,$I$4:$K$7,3,FALSE))*M203/F203,)=1,2,ROUNDUP((VLOOKUP(L203,$I$4:$K$7,3,FALSE))/F203,))</f>
        <v>2</v>
      </c>
      <c r="P203" s="81" t="str">
        <f>IF(N203=O203,"Corrigido",IF(N203&gt;O203,"Refazer kanban"))</f>
        <v>Corrigido</v>
      </c>
      <c r="Q203" s="83">
        <f t="shared" ref="Q203:Q209" si="17">IF(COUNTBLANK(C203:O203)&lt;=0,1,2)</f>
        <v>2</v>
      </c>
      <c r="R203" s="82"/>
      <c r="S203" s="82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85"/>
      <c r="AG203" s="85"/>
      <c r="AH203" s="85"/>
      <c r="AI203" s="85"/>
      <c r="AJ203" s="85"/>
      <c r="AK203" s="85"/>
      <c r="AL203" s="85"/>
      <c r="AM203" s="85"/>
      <c r="AN203" s="85"/>
      <c r="AO203" s="85"/>
      <c r="AP203" s="85"/>
      <c r="AQ203" s="85"/>
      <c r="AR203" s="85"/>
      <c r="AS203" s="85"/>
      <c r="AT203" s="85"/>
      <c r="AU203" s="85"/>
      <c r="AV203" s="85"/>
      <c r="AW203" s="85"/>
      <c r="AX203" s="85"/>
    </row>
    <row r="204" spans="1:50" s="85" customFormat="1" ht="15" customHeight="1" x14ac:dyDescent="0.25">
      <c r="A204" s="11" t="str">
        <f t="shared" si="16"/>
        <v>93299171TP029E-M3</v>
      </c>
      <c r="B204" s="77">
        <v>196</v>
      </c>
      <c r="C204" s="78">
        <v>93299171</v>
      </c>
      <c r="D204" s="78" t="s">
        <v>543</v>
      </c>
      <c r="E204" s="78" t="s">
        <v>544</v>
      </c>
      <c r="F204" s="78">
        <v>3000</v>
      </c>
      <c r="G204" s="79" t="s">
        <v>69</v>
      </c>
      <c r="H204" s="80" t="s">
        <v>117</v>
      </c>
      <c r="I204" s="81" t="s">
        <v>121</v>
      </c>
      <c r="J204" s="82" t="s">
        <v>545</v>
      </c>
      <c r="K204" s="82" t="s">
        <v>73</v>
      </c>
      <c r="L204" s="82" t="s">
        <v>47</v>
      </c>
      <c r="M204" s="81">
        <v>1</v>
      </c>
      <c r="N204" s="81">
        <v>2</v>
      </c>
      <c r="O204" s="81">
        <f>IF(ROUNDUP((VLOOKUP(L204,$I$4:$K$7,3,FALSE))*M204/F204,)=1,2,ROUNDUP((VLOOKUP(L204,$I$4:$K$7,3,FALSE))/F204,))</f>
        <v>2</v>
      </c>
      <c r="P204" s="81" t="str">
        <f>IF(N204=O204,"Corrigido",IF(N204&gt;O204,"Refazer kanban"))</f>
        <v>Corrigido</v>
      </c>
      <c r="Q204" s="83">
        <f t="shared" si="17"/>
        <v>1</v>
      </c>
      <c r="R204" s="82" t="s">
        <v>79</v>
      </c>
      <c r="S204" s="125">
        <v>42681</v>
      </c>
    </row>
    <row r="205" spans="1:50" s="85" customFormat="1" ht="15" customHeight="1" x14ac:dyDescent="0.25">
      <c r="A205" s="11" t="str">
        <f t="shared" si="16"/>
        <v>93299162MA021E-M1</v>
      </c>
      <c r="B205" s="77">
        <v>197</v>
      </c>
      <c r="C205" s="78">
        <v>93299162</v>
      </c>
      <c r="D205" s="78" t="s">
        <v>546</v>
      </c>
      <c r="E205" s="78" t="s">
        <v>233</v>
      </c>
      <c r="F205" s="78">
        <v>1200</v>
      </c>
      <c r="G205" s="79" t="s">
        <v>69</v>
      </c>
      <c r="H205" s="80" t="s">
        <v>117</v>
      </c>
      <c r="I205" s="81" t="s">
        <v>97</v>
      </c>
      <c r="J205" s="82" t="s">
        <v>542</v>
      </c>
      <c r="K205" s="82" t="s">
        <v>73</v>
      </c>
      <c r="L205" s="82" t="s">
        <v>47</v>
      </c>
      <c r="M205" s="81">
        <v>1</v>
      </c>
      <c r="N205" s="81">
        <v>2</v>
      </c>
      <c r="O205" s="81">
        <v>2</v>
      </c>
      <c r="P205" s="81" t="str">
        <f>IF(N205=O205,"Corrigido",IF(N205&gt;O205,"Refazer kanban"))</f>
        <v>Corrigido</v>
      </c>
      <c r="Q205" s="83">
        <f t="shared" si="17"/>
        <v>1</v>
      </c>
      <c r="R205" s="82" t="s">
        <v>88</v>
      </c>
      <c r="S205" s="123">
        <v>42671</v>
      </c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</row>
    <row r="206" spans="1:50" s="85" customFormat="1" ht="15" customHeight="1" x14ac:dyDescent="0.25">
      <c r="A206" s="11" t="str">
        <f t="shared" si="16"/>
        <v>93298899TP053D-M2</v>
      </c>
      <c r="B206" s="77">
        <v>198</v>
      </c>
      <c r="C206" s="78">
        <v>93298899</v>
      </c>
      <c r="D206" s="78" t="s">
        <v>547</v>
      </c>
      <c r="E206" s="78" t="s">
        <v>548</v>
      </c>
      <c r="F206" s="78">
        <v>2500</v>
      </c>
      <c r="G206" s="79" t="s">
        <v>69</v>
      </c>
      <c r="H206" s="80" t="s">
        <v>117</v>
      </c>
      <c r="I206" s="81" t="s">
        <v>121</v>
      </c>
      <c r="J206" s="82" t="s">
        <v>549</v>
      </c>
      <c r="K206" s="82" t="s">
        <v>73</v>
      </c>
      <c r="L206" s="82" t="s">
        <v>47</v>
      </c>
      <c r="M206" s="81">
        <v>2</v>
      </c>
      <c r="N206" s="88" t="s">
        <v>76</v>
      </c>
      <c r="O206" s="89" t="s">
        <v>77</v>
      </c>
      <c r="P206" s="89" t="s">
        <v>78</v>
      </c>
      <c r="Q206" s="83">
        <f t="shared" si="17"/>
        <v>1</v>
      </c>
      <c r="R206" s="82" t="s">
        <v>141</v>
      </c>
      <c r="S206" s="84">
        <v>42655</v>
      </c>
    </row>
    <row r="207" spans="1:50" s="85" customFormat="1" ht="15" customHeight="1" x14ac:dyDescent="0.25">
      <c r="A207" s="11" t="str">
        <f t="shared" si="16"/>
        <v>93290373MB002D-M1</v>
      </c>
      <c r="B207" s="77">
        <v>199</v>
      </c>
      <c r="C207" s="78">
        <v>93290373</v>
      </c>
      <c r="D207" s="78" t="s">
        <v>550</v>
      </c>
      <c r="E207" s="78" t="s">
        <v>273</v>
      </c>
      <c r="F207" s="78">
        <v>3000</v>
      </c>
      <c r="G207" s="79" t="s">
        <v>69</v>
      </c>
      <c r="H207" s="80" t="s">
        <v>117</v>
      </c>
      <c r="I207" s="81" t="s">
        <v>84</v>
      </c>
      <c r="J207" s="82" t="s">
        <v>474</v>
      </c>
      <c r="K207" s="82" t="s">
        <v>73</v>
      </c>
      <c r="L207" s="82" t="s">
        <v>47</v>
      </c>
      <c r="M207" s="81">
        <v>1</v>
      </c>
      <c r="N207" s="81">
        <v>2</v>
      </c>
      <c r="O207" s="81">
        <f>IF(ROUNDUP((VLOOKUP(L207,$I$4:$K$7,3,FALSE))*M207/F207,)=1,2,ROUNDUP((VLOOKUP(L207,$I$4:$K$7,3,FALSE))/F207,))</f>
        <v>2</v>
      </c>
      <c r="P207" s="81" t="str">
        <f>IF(N207=O207,"Corrigido",IF(N207&gt;O207,"Refazer kanban"))</f>
        <v>Corrigido</v>
      </c>
      <c r="Q207" s="83">
        <f t="shared" si="17"/>
        <v>1</v>
      </c>
      <c r="R207" s="82" t="s">
        <v>79</v>
      </c>
      <c r="S207" s="8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</row>
    <row r="208" spans="1:50" s="85" customFormat="1" ht="15" customHeight="1" x14ac:dyDescent="0.25">
      <c r="A208" s="11" t="str">
        <f t="shared" si="16"/>
        <v>93290373MB003E-M1</v>
      </c>
      <c r="B208" s="77">
        <v>200</v>
      </c>
      <c r="C208" s="87">
        <v>93290373</v>
      </c>
      <c r="D208" s="78" t="s">
        <v>550</v>
      </c>
      <c r="E208" s="78" t="s">
        <v>275</v>
      </c>
      <c r="F208" s="78">
        <v>3000</v>
      </c>
      <c r="G208" s="79" t="s">
        <v>69</v>
      </c>
      <c r="H208" s="80" t="s">
        <v>117</v>
      </c>
      <c r="I208" s="81" t="s">
        <v>84</v>
      </c>
      <c r="J208" s="82" t="s">
        <v>474</v>
      </c>
      <c r="K208" s="82" t="s">
        <v>73</v>
      </c>
      <c r="L208" s="82" t="s">
        <v>47</v>
      </c>
      <c r="M208" s="81">
        <v>1</v>
      </c>
      <c r="N208" s="89" t="s">
        <v>76</v>
      </c>
      <c r="O208" s="89" t="s">
        <v>87</v>
      </c>
      <c r="P208" s="89" t="s">
        <v>78</v>
      </c>
      <c r="Q208" s="83">
        <f t="shared" si="17"/>
        <v>1</v>
      </c>
      <c r="R208" s="82" t="s">
        <v>88</v>
      </c>
      <c r="S208" s="92">
        <v>42804</v>
      </c>
    </row>
    <row r="209" spans="1:50" s="85" customFormat="1" ht="15" customHeight="1" x14ac:dyDescent="0.25">
      <c r="A209" s="11" t="str">
        <f t="shared" si="16"/>
        <v>93290373TP023E-M3</v>
      </c>
      <c r="B209" s="77">
        <v>201</v>
      </c>
      <c r="C209" s="78">
        <v>93290373</v>
      </c>
      <c r="D209" s="78" t="s">
        <v>550</v>
      </c>
      <c r="E209" s="78" t="s">
        <v>369</v>
      </c>
      <c r="F209" s="78">
        <v>3000</v>
      </c>
      <c r="G209" s="79" t="s">
        <v>69</v>
      </c>
      <c r="H209" s="80" t="s">
        <v>117</v>
      </c>
      <c r="I209" s="81" t="s">
        <v>121</v>
      </c>
      <c r="J209" s="82" t="s">
        <v>474</v>
      </c>
      <c r="K209" s="82" t="s">
        <v>73</v>
      </c>
      <c r="L209" s="82" t="s">
        <v>551</v>
      </c>
      <c r="M209" s="81">
        <v>2</v>
      </c>
      <c r="N209" s="81">
        <f>ROUNDUP((M209*$J$4*4)/F209,0)</f>
        <v>1</v>
      </c>
      <c r="O209" s="81">
        <v>1</v>
      </c>
      <c r="P209" s="81" t="str">
        <f>IF(N209=O209,"Corrigido",IF(N209&gt;O209,"Refazer kanban"))</f>
        <v>Corrigido</v>
      </c>
      <c r="Q209" s="83">
        <f t="shared" si="17"/>
        <v>1</v>
      </c>
      <c r="R209" s="82" t="s">
        <v>79</v>
      </c>
      <c r="S209" s="134">
        <v>42681</v>
      </c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</row>
    <row r="210" spans="1:50" s="85" customFormat="1" ht="15" customHeight="1" x14ac:dyDescent="0.25">
      <c r="A210" s="11" t="str">
        <f t="shared" si="16"/>
        <v>95984307MA004D-M2</v>
      </c>
      <c r="B210" s="77">
        <v>202</v>
      </c>
      <c r="C210" s="87">
        <v>95984307</v>
      </c>
      <c r="D210" s="87" t="s">
        <v>333</v>
      </c>
      <c r="E210" s="87" t="s">
        <v>128</v>
      </c>
      <c r="F210" s="78">
        <v>4500</v>
      </c>
      <c r="G210" s="93" t="s">
        <v>69</v>
      </c>
      <c r="H210" s="80" t="s">
        <v>335</v>
      </c>
      <c r="I210" s="95" t="s">
        <v>97</v>
      </c>
      <c r="J210" s="96" t="s">
        <v>291</v>
      </c>
      <c r="K210" s="96" t="s">
        <v>73</v>
      </c>
      <c r="L210" s="96" t="s">
        <v>114</v>
      </c>
      <c r="M210" s="95">
        <v>1</v>
      </c>
      <c r="N210" s="95">
        <v>1</v>
      </c>
      <c r="O210" s="95">
        <v>1</v>
      </c>
      <c r="P210" s="81" t="str">
        <f>IF(N210=O210,"Corrigido",IF(N210&gt;O210,"Refazer kanban"))</f>
        <v>Corrigido</v>
      </c>
      <c r="Q210" s="83">
        <v>1</v>
      </c>
      <c r="R210" s="82" t="s">
        <v>88</v>
      </c>
      <c r="S210" s="82" t="s">
        <v>340</v>
      </c>
    </row>
    <row r="211" spans="1:50" s="85" customFormat="1" ht="15" customHeight="1" x14ac:dyDescent="0.25">
      <c r="A211" s="11" t="str">
        <f t="shared" si="16"/>
        <v>93280007MA018E-M1</v>
      </c>
      <c r="B211" s="77">
        <v>203</v>
      </c>
      <c r="C211" s="78">
        <v>93280007</v>
      </c>
      <c r="D211" s="78" t="s">
        <v>552</v>
      </c>
      <c r="E211" s="78" t="s">
        <v>338</v>
      </c>
      <c r="F211" s="78">
        <v>1200</v>
      </c>
      <c r="G211" s="79" t="s">
        <v>69</v>
      </c>
      <c r="H211" s="80" t="s">
        <v>70</v>
      </c>
      <c r="I211" s="81" t="s">
        <v>97</v>
      </c>
      <c r="J211" s="82" t="s">
        <v>178</v>
      </c>
      <c r="K211" s="82" t="s">
        <v>73</v>
      </c>
      <c r="L211" s="82" t="s">
        <v>47</v>
      </c>
      <c r="M211" s="81">
        <v>1</v>
      </c>
      <c r="N211" s="78">
        <v>2</v>
      </c>
      <c r="O211" s="81">
        <v>2</v>
      </c>
      <c r="P211" s="81"/>
      <c r="Q211" s="83"/>
      <c r="R211" s="82"/>
      <c r="S211" s="82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</row>
    <row r="212" spans="1:50" s="85" customFormat="1" ht="15" customHeight="1" x14ac:dyDescent="0.25">
      <c r="A212" s="11" t="str">
        <f t="shared" si="16"/>
        <v>93280007TP008E-M3</v>
      </c>
      <c r="B212" s="77">
        <v>204</v>
      </c>
      <c r="C212" s="78">
        <v>93280007</v>
      </c>
      <c r="D212" s="137" t="s">
        <v>552</v>
      </c>
      <c r="E212" s="78" t="s">
        <v>553</v>
      </c>
      <c r="F212" s="78">
        <v>1200</v>
      </c>
      <c r="G212" s="79" t="s">
        <v>69</v>
      </c>
      <c r="H212" s="80" t="s">
        <v>70</v>
      </c>
      <c r="I212" s="81" t="s">
        <v>75</v>
      </c>
      <c r="J212" s="82" t="s">
        <v>178</v>
      </c>
      <c r="K212" s="82" t="s">
        <v>73</v>
      </c>
      <c r="L212" s="82" t="s">
        <v>47</v>
      </c>
      <c r="M212" s="81">
        <v>6</v>
      </c>
      <c r="N212" s="81">
        <v>2</v>
      </c>
      <c r="O212" s="81">
        <v>2</v>
      </c>
      <c r="P212" s="81" t="str">
        <f>IF(N212=O212,"Corrigido",IF(N212&lt;&gt;O212,"Refazer kanban"))</f>
        <v>Corrigido</v>
      </c>
      <c r="Q212" s="83">
        <f t="shared" ref="Q212:Q219" si="18">IF(COUNTBLANK(C212:O212)&lt;=0,1,2)</f>
        <v>1</v>
      </c>
      <c r="R212" s="82" t="s">
        <v>79</v>
      </c>
      <c r="S212" s="90">
        <v>42587</v>
      </c>
    </row>
    <row r="213" spans="1:50" s="85" customFormat="1" ht="15" customHeight="1" x14ac:dyDescent="0.25">
      <c r="A213" s="11" t="str">
        <f t="shared" si="16"/>
        <v>93280007TP016E-M3</v>
      </c>
      <c r="B213" s="77">
        <v>205</v>
      </c>
      <c r="C213" s="78">
        <v>93280007</v>
      </c>
      <c r="D213" s="78" t="s">
        <v>552</v>
      </c>
      <c r="E213" s="78" t="s">
        <v>120</v>
      </c>
      <c r="F213" s="78">
        <v>1200</v>
      </c>
      <c r="G213" s="79" t="s">
        <v>69</v>
      </c>
      <c r="H213" s="80" t="s">
        <v>70</v>
      </c>
      <c r="I213" s="81" t="s">
        <v>75</v>
      </c>
      <c r="J213" s="82" t="s">
        <v>178</v>
      </c>
      <c r="K213" s="82" t="s">
        <v>73</v>
      </c>
      <c r="L213" s="82" t="s">
        <v>47</v>
      </c>
      <c r="M213" s="81">
        <v>2</v>
      </c>
      <c r="N213" s="89" t="s">
        <v>77</v>
      </c>
      <c r="O213" s="89" t="s">
        <v>77</v>
      </c>
      <c r="P213" s="89" t="s">
        <v>78</v>
      </c>
      <c r="Q213" s="83">
        <f t="shared" si="18"/>
        <v>1</v>
      </c>
      <c r="R213" s="82" t="s">
        <v>79</v>
      </c>
      <c r="S213" s="98">
        <v>42782</v>
      </c>
    </row>
    <row r="214" spans="1:50" s="85" customFormat="1" ht="15" customHeight="1" x14ac:dyDescent="0.25">
      <c r="A214" s="11" t="str">
        <f t="shared" si="16"/>
        <v>93280007TP042D-M2</v>
      </c>
      <c r="B214" s="77">
        <v>206</v>
      </c>
      <c r="C214" s="78">
        <v>93280007</v>
      </c>
      <c r="D214" s="78" t="s">
        <v>552</v>
      </c>
      <c r="E214" s="78" t="s">
        <v>554</v>
      </c>
      <c r="F214" s="78">
        <v>1200</v>
      </c>
      <c r="G214" s="79" t="s">
        <v>69</v>
      </c>
      <c r="H214" s="80" t="s">
        <v>70</v>
      </c>
      <c r="I214" s="81" t="s">
        <v>121</v>
      </c>
      <c r="J214" s="82" t="s">
        <v>178</v>
      </c>
      <c r="K214" s="82" t="s">
        <v>73</v>
      </c>
      <c r="L214" s="82" t="s">
        <v>47</v>
      </c>
      <c r="M214" s="81" t="s">
        <v>555</v>
      </c>
      <c r="N214" s="88" t="s">
        <v>76</v>
      </c>
      <c r="O214" s="89" t="s">
        <v>77</v>
      </c>
      <c r="P214" s="89" t="s">
        <v>78</v>
      </c>
      <c r="Q214" s="83">
        <f t="shared" si="18"/>
        <v>1</v>
      </c>
      <c r="R214" s="82" t="s">
        <v>79</v>
      </c>
      <c r="S214" s="90">
        <v>42598</v>
      </c>
    </row>
    <row r="215" spans="1:50" ht="15" customHeight="1" x14ac:dyDescent="0.25">
      <c r="A215" s="11" t="str">
        <f t="shared" si="16"/>
        <v>52108789TP012E-M3</v>
      </c>
      <c r="B215" s="77">
        <v>207</v>
      </c>
      <c r="C215" s="102">
        <v>52108789</v>
      </c>
      <c r="D215" s="78" t="s">
        <v>354</v>
      </c>
      <c r="E215" s="78" t="s">
        <v>214</v>
      </c>
      <c r="F215" s="78">
        <v>6000</v>
      </c>
      <c r="G215" s="79" t="s">
        <v>69</v>
      </c>
      <c r="H215" s="80" t="s">
        <v>556</v>
      </c>
      <c r="I215" s="81" t="s">
        <v>75</v>
      </c>
      <c r="J215" s="82" t="s">
        <v>287</v>
      </c>
      <c r="K215" s="82" t="s">
        <v>73</v>
      </c>
      <c r="L215" s="82" t="s">
        <v>42</v>
      </c>
      <c r="M215" s="81">
        <v>1</v>
      </c>
      <c r="N215" s="89" t="s">
        <v>557</v>
      </c>
      <c r="O215" s="89" t="s">
        <v>77</v>
      </c>
      <c r="P215" s="89" t="s">
        <v>78</v>
      </c>
      <c r="Q215" s="83">
        <f t="shared" si="18"/>
        <v>1</v>
      </c>
      <c r="R215" s="82" t="s">
        <v>79</v>
      </c>
      <c r="S215" s="98">
        <v>42782</v>
      </c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</row>
    <row r="216" spans="1:50" s="85" customFormat="1" ht="15" customHeight="1" x14ac:dyDescent="0.25">
      <c r="A216" s="11" t="str">
        <f t="shared" si="16"/>
        <v>93267837TP012E-M3</v>
      </c>
      <c r="B216" s="77">
        <v>208</v>
      </c>
      <c r="C216" s="78">
        <v>93267837</v>
      </c>
      <c r="D216" s="78" t="s">
        <v>558</v>
      </c>
      <c r="E216" s="78" t="s">
        <v>214</v>
      </c>
      <c r="F216" s="78">
        <v>35</v>
      </c>
      <c r="G216" s="79" t="s">
        <v>69</v>
      </c>
      <c r="H216" s="80" t="s">
        <v>117</v>
      </c>
      <c r="I216" s="81" t="s">
        <v>75</v>
      </c>
      <c r="J216" s="82" t="s">
        <v>559</v>
      </c>
      <c r="K216" s="82" t="s">
        <v>73</v>
      </c>
      <c r="L216" s="82" t="s">
        <v>47</v>
      </c>
      <c r="M216" s="81">
        <v>2</v>
      </c>
      <c r="N216" s="89" t="s">
        <v>77</v>
      </c>
      <c r="O216" s="89" t="s">
        <v>77</v>
      </c>
      <c r="P216" s="89" t="s">
        <v>78</v>
      </c>
      <c r="Q216" s="83">
        <f t="shared" si="18"/>
        <v>1</v>
      </c>
      <c r="R216" s="82" t="s">
        <v>79</v>
      </c>
      <c r="S216" s="98">
        <v>42782</v>
      </c>
    </row>
    <row r="217" spans="1:50" s="85" customFormat="1" ht="15" customHeight="1" x14ac:dyDescent="0.25">
      <c r="A217" s="11" t="str">
        <f t="shared" si="16"/>
        <v>93267837TP012E-M3</v>
      </c>
      <c r="B217" s="77">
        <v>209</v>
      </c>
      <c r="C217" s="78">
        <v>93267837</v>
      </c>
      <c r="D217" s="78" t="s">
        <v>558</v>
      </c>
      <c r="E217" s="78" t="s">
        <v>214</v>
      </c>
      <c r="F217" s="78">
        <v>45</v>
      </c>
      <c r="G217" s="79" t="s">
        <v>69</v>
      </c>
      <c r="H217" s="80" t="s">
        <v>117</v>
      </c>
      <c r="I217" s="81" t="s">
        <v>75</v>
      </c>
      <c r="J217" s="82" t="s">
        <v>559</v>
      </c>
      <c r="K217" s="82" t="s">
        <v>73</v>
      </c>
      <c r="L217" s="82" t="s">
        <v>47</v>
      </c>
      <c r="M217" s="81">
        <v>2</v>
      </c>
      <c r="N217" s="89" t="s">
        <v>77</v>
      </c>
      <c r="O217" s="89" t="s">
        <v>77</v>
      </c>
      <c r="P217" s="89" t="s">
        <v>78</v>
      </c>
      <c r="Q217" s="83">
        <f t="shared" si="18"/>
        <v>1</v>
      </c>
      <c r="R217" s="82" t="s">
        <v>79</v>
      </c>
      <c r="S217" s="98">
        <v>42782</v>
      </c>
    </row>
    <row r="218" spans="1:50" s="85" customFormat="1" ht="15" customHeight="1" x14ac:dyDescent="0.25">
      <c r="A218" s="11" t="str">
        <f t="shared" si="16"/>
        <v>93267837TP013E-M3</v>
      </c>
      <c r="B218" s="77">
        <v>210</v>
      </c>
      <c r="C218" s="78">
        <v>93267837</v>
      </c>
      <c r="D218" s="78" t="s">
        <v>558</v>
      </c>
      <c r="E218" s="78" t="s">
        <v>560</v>
      </c>
      <c r="F218" s="78">
        <v>45</v>
      </c>
      <c r="G218" s="79" t="s">
        <v>69</v>
      </c>
      <c r="H218" s="80" t="s">
        <v>117</v>
      </c>
      <c r="I218" s="81" t="s">
        <v>75</v>
      </c>
      <c r="J218" s="82" t="s">
        <v>559</v>
      </c>
      <c r="K218" s="82" t="s">
        <v>73</v>
      </c>
      <c r="L218" s="82" t="s">
        <v>47</v>
      </c>
      <c r="M218" s="81">
        <v>2</v>
      </c>
      <c r="N218" s="89" t="s">
        <v>77</v>
      </c>
      <c r="O218" s="89" t="s">
        <v>77</v>
      </c>
      <c r="P218" s="89" t="s">
        <v>78</v>
      </c>
      <c r="Q218" s="83">
        <f t="shared" si="18"/>
        <v>1</v>
      </c>
      <c r="R218" s="82" t="s">
        <v>79</v>
      </c>
      <c r="S218" s="98">
        <v>42782</v>
      </c>
    </row>
    <row r="219" spans="1:50" ht="15" customHeight="1" x14ac:dyDescent="0.25">
      <c r="A219" s="116" t="str">
        <f t="shared" si="16"/>
        <v>93263581TP053D-M2</v>
      </c>
      <c r="B219" s="77">
        <v>211</v>
      </c>
      <c r="C219" s="78">
        <v>93263581</v>
      </c>
      <c r="D219" s="78" t="s">
        <v>561</v>
      </c>
      <c r="E219" s="78" t="s">
        <v>548</v>
      </c>
      <c r="F219" s="78">
        <v>400</v>
      </c>
      <c r="G219" s="79" t="s">
        <v>69</v>
      </c>
      <c r="H219" s="80" t="s">
        <v>132</v>
      </c>
      <c r="I219" s="81" t="s">
        <v>412</v>
      </c>
      <c r="J219" s="82" t="s">
        <v>562</v>
      </c>
      <c r="K219" s="82" t="s">
        <v>73</v>
      </c>
      <c r="L219" s="82" t="s">
        <v>47</v>
      </c>
      <c r="M219" s="81">
        <v>1</v>
      </c>
      <c r="N219" s="81">
        <v>2</v>
      </c>
      <c r="O219" s="81" t="s">
        <v>147</v>
      </c>
      <c r="P219" s="81" t="s">
        <v>147</v>
      </c>
      <c r="Q219" s="83">
        <f t="shared" si="18"/>
        <v>1</v>
      </c>
      <c r="R219" s="82" t="s">
        <v>88</v>
      </c>
      <c r="S219" s="90" t="s">
        <v>563</v>
      </c>
    </row>
    <row r="220" spans="1:50" s="85" customFormat="1" ht="15" customHeight="1" x14ac:dyDescent="0.25">
      <c r="A220" s="11" t="str">
        <f t="shared" si="16"/>
        <v>93252072SPSLF5-M1</v>
      </c>
      <c r="B220" s="77">
        <v>212</v>
      </c>
      <c r="C220" s="82">
        <v>93252072</v>
      </c>
      <c r="D220" s="82" t="s">
        <v>564</v>
      </c>
      <c r="E220" s="78" t="s">
        <v>522</v>
      </c>
      <c r="F220" s="82">
        <v>4400</v>
      </c>
      <c r="G220" s="79" t="s">
        <v>69</v>
      </c>
      <c r="H220" s="80" t="s">
        <v>117</v>
      </c>
      <c r="I220" s="81" t="s">
        <v>565</v>
      </c>
      <c r="J220" s="82" t="s">
        <v>566</v>
      </c>
      <c r="K220" s="82" t="s">
        <v>73</v>
      </c>
      <c r="L220" s="82" t="s">
        <v>47</v>
      </c>
      <c r="M220" s="81"/>
      <c r="N220" s="81">
        <v>2</v>
      </c>
      <c r="O220" s="81">
        <v>2</v>
      </c>
      <c r="P220" s="81" t="str">
        <f>IF(N220=O220,"Corrigido",IF(N220&gt;O220,"Refazer kanban"))</f>
        <v>Corrigido</v>
      </c>
      <c r="Q220" s="83"/>
      <c r="R220" s="82"/>
      <c r="S220" s="84"/>
    </row>
    <row r="221" spans="1:50" s="85" customFormat="1" ht="15" customHeight="1" x14ac:dyDescent="0.25">
      <c r="A221" s="11" t="str">
        <f t="shared" si="16"/>
        <v>93251956MA021E-M1</v>
      </c>
      <c r="B221" s="77">
        <v>213</v>
      </c>
      <c r="C221" s="78">
        <v>93251956</v>
      </c>
      <c r="D221" s="78" t="s">
        <v>567</v>
      </c>
      <c r="E221" s="78" t="s">
        <v>233</v>
      </c>
      <c r="F221" s="78">
        <v>1500</v>
      </c>
      <c r="G221" s="79" t="s">
        <v>69</v>
      </c>
      <c r="H221" s="80" t="s">
        <v>117</v>
      </c>
      <c r="I221" s="81" t="s">
        <v>97</v>
      </c>
      <c r="J221" s="82" t="s">
        <v>568</v>
      </c>
      <c r="K221" s="82" t="s">
        <v>73</v>
      </c>
      <c r="L221" s="82" t="s">
        <v>47</v>
      </c>
      <c r="M221" s="81">
        <v>1</v>
      </c>
      <c r="N221" s="81">
        <v>2</v>
      </c>
      <c r="O221" s="81">
        <v>2</v>
      </c>
      <c r="P221" s="81" t="str">
        <f>IF(N221=O221,"Corrigido",IF(N221&gt;O221,"Refazer kanban"))</f>
        <v>Corrigido</v>
      </c>
      <c r="Q221" s="83">
        <f t="shared" ref="Q221:Q235" si="19">IF(COUNTBLANK(C221:O221)&lt;=0,1,2)</f>
        <v>1</v>
      </c>
      <c r="R221" s="82" t="s">
        <v>88</v>
      </c>
      <c r="S221" s="123">
        <v>42671</v>
      </c>
    </row>
    <row r="222" spans="1:50" s="85" customFormat="1" ht="15" customHeight="1" x14ac:dyDescent="0.25">
      <c r="A222" s="11" t="str">
        <f t="shared" si="16"/>
        <v>93228899SPSMBC-M1</v>
      </c>
      <c r="B222" s="77">
        <v>214</v>
      </c>
      <c r="C222" s="95">
        <v>93228899</v>
      </c>
      <c r="D222" s="96" t="s">
        <v>569</v>
      </c>
      <c r="E222" s="78" t="s">
        <v>533</v>
      </c>
      <c r="F222" s="78">
        <v>1000</v>
      </c>
      <c r="G222" s="79" t="s">
        <v>570</v>
      </c>
      <c r="H222" s="80" t="s">
        <v>132</v>
      </c>
      <c r="I222" s="81" t="s">
        <v>84</v>
      </c>
      <c r="J222" s="82" t="s">
        <v>571</v>
      </c>
      <c r="K222" s="82" t="s">
        <v>73</v>
      </c>
      <c r="L222" s="82" t="s">
        <v>535</v>
      </c>
      <c r="M222" s="81">
        <v>5</v>
      </c>
      <c r="N222" s="89" t="s">
        <v>86</v>
      </c>
      <c r="O222" s="89" t="s">
        <v>87</v>
      </c>
      <c r="P222" s="89" t="s">
        <v>78</v>
      </c>
      <c r="Q222" s="83">
        <f t="shared" si="19"/>
        <v>1</v>
      </c>
      <c r="R222" s="91" t="s">
        <v>88</v>
      </c>
      <c r="S222" s="92">
        <v>42782</v>
      </c>
    </row>
    <row r="223" spans="1:50" s="85" customFormat="1" ht="15" customHeight="1" x14ac:dyDescent="0.25">
      <c r="A223" s="11" t="str">
        <f t="shared" si="16"/>
        <v>93226361MINOMI-M3</v>
      </c>
      <c r="B223" s="77">
        <v>215</v>
      </c>
      <c r="C223" s="87">
        <v>93226361</v>
      </c>
      <c r="D223" s="87" t="s">
        <v>572</v>
      </c>
      <c r="E223" s="78" t="s">
        <v>261</v>
      </c>
      <c r="F223" s="78">
        <v>2500</v>
      </c>
      <c r="G223" s="79" t="s">
        <v>69</v>
      </c>
      <c r="H223" s="80" t="s">
        <v>70</v>
      </c>
      <c r="I223" s="81" t="s">
        <v>412</v>
      </c>
      <c r="J223" s="82" t="s">
        <v>409</v>
      </c>
      <c r="K223" s="82" t="s">
        <v>73</v>
      </c>
      <c r="L223" s="82" t="s">
        <v>47</v>
      </c>
      <c r="M223" s="81">
        <v>2</v>
      </c>
      <c r="N223" s="81">
        <v>2</v>
      </c>
      <c r="O223" s="81">
        <f>IF(ROUNDUP((VLOOKUP(L223,$I$4:$K$7,3,FALSE))*M223/F223,)=1,2,ROUNDUP((VLOOKUP(L223,$I$4:$K$7,3,FALSE))/F223,))</f>
        <v>2</v>
      </c>
      <c r="P223" s="81" t="str">
        <f>IF(N223=O223,"Corrigido",IF(N223&gt;O223,"Refazer kanban"))</f>
        <v>Corrigido</v>
      </c>
      <c r="Q223" s="83">
        <f t="shared" si="19"/>
        <v>1</v>
      </c>
      <c r="R223" s="82" t="s">
        <v>79</v>
      </c>
      <c r="S223" s="82"/>
    </row>
    <row r="224" spans="1:50" s="85" customFormat="1" ht="15" customHeight="1" x14ac:dyDescent="0.25">
      <c r="A224" s="11" t="str">
        <f t="shared" si="16"/>
        <v>93211173SPSLF4-M1</v>
      </c>
      <c r="B224" s="77">
        <v>216</v>
      </c>
      <c r="C224" s="78">
        <v>93211173</v>
      </c>
      <c r="D224" s="78" t="s">
        <v>573</v>
      </c>
      <c r="E224" s="78" t="s">
        <v>236</v>
      </c>
      <c r="F224" s="78">
        <v>30000</v>
      </c>
      <c r="G224" s="79" t="s">
        <v>69</v>
      </c>
      <c r="H224" s="80" t="s">
        <v>132</v>
      </c>
      <c r="I224" s="81" t="s">
        <v>257</v>
      </c>
      <c r="J224" s="82" t="s">
        <v>574</v>
      </c>
      <c r="K224" s="82" t="s">
        <v>73</v>
      </c>
      <c r="L224" s="82" t="s">
        <v>42</v>
      </c>
      <c r="M224" s="81">
        <v>2</v>
      </c>
      <c r="N224" s="89" t="s">
        <v>575</v>
      </c>
      <c r="O224" s="89" t="s">
        <v>576</v>
      </c>
      <c r="P224" s="89" t="s">
        <v>78</v>
      </c>
      <c r="Q224" s="83">
        <f t="shared" si="19"/>
        <v>1</v>
      </c>
      <c r="R224" s="91" t="s">
        <v>88</v>
      </c>
      <c r="S224" s="92">
        <v>42710</v>
      </c>
    </row>
    <row r="225" spans="1:50" s="85" customFormat="1" ht="15" customHeight="1" x14ac:dyDescent="0.25">
      <c r="A225" s="11" t="str">
        <f t="shared" si="16"/>
        <v>90588171TP006E-M3</v>
      </c>
      <c r="B225" s="77">
        <v>217</v>
      </c>
      <c r="C225" s="78">
        <v>90588171</v>
      </c>
      <c r="D225" s="78" t="s">
        <v>577</v>
      </c>
      <c r="E225" s="78" t="s">
        <v>332</v>
      </c>
      <c r="F225" s="78">
        <v>3000</v>
      </c>
      <c r="G225" s="79" t="s">
        <v>69</v>
      </c>
      <c r="H225" s="80" t="s">
        <v>83</v>
      </c>
      <c r="I225" s="81" t="s">
        <v>75</v>
      </c>
      <c r="J225" s="82" t="s">
        <v>578</v>
      </c>
      <c r="K225" s="82" t="s">
        <v>73</v>
      </c>
      <c r="L225" s="82" t="s">
        <v>47</v>
      </c>
      <c r="M225" s="81">
        <v>1</v>
      </c>
      <c r="N225" s="89" t="s">
        <v>325</v>
      </c>
      <c r="O225" s="89" t="s">
        <v>328</v>
      </c>
      <c r="P225" s="89" t="s">
        <v>78</v>
      </c>
      <c r="Q225" s="83">
        <f t="shared" si="19"/>
        <v>1</v>
      </c>
      <c r="R225" s="105" t="s">
        <v>79</v>
      </c>
      <c r="S225" s="90" t="s">
        <v>326</v>
      </c>
    </row>
    <row r="226" spans="1:50" s="85" customFormat="1" ht="15" customHeight="1" x14ac:dyDescent="0.25">
      <c r="A226" s="11" t="str">
        <f t="shared" si="16"/>
        <v>90559606TP042D-M2</v>
      </c>
      <c r="B226" s="77">
        <v>218</v>
      </c>
      <c r="C226" s="78">
        <v>90559606</v>
      </c>
      <c r="D226" s="78" t="s">
        <v>579</v>
      </c>
      <c r="E226" s="78" t="s">
        <v>554</v>
      </c>
      <c r="F226" s="78">
        <v>200</v>
      </c>
      <c r="G226" s="79" t="s">
        <v>69</v>
      </c>
      <c r="H226" s="80" t="s">
        <v>117</v>
      </c>
      <c r="I226" s="81" t="s">
        <v>121</v>
      </c>
      <c r="J226" s="82" t="s">
        <v>274</v>
      </c>
      <c r="K226" s="82" t="s">
        <v>73</v>
      </c>
      <c r="L226" s="82" t="s">
        <v>42</v>
      </c>
      <c r="M226" s="81">
        <v>1</v>
      </c>
      <c r="N226" s="88" t="s">
        <v>76</v>
      </c>
      <c r="O226" s="89" t="s">
        <v>77</v>
      </c>
      <c r="P226" s="89" t="s">
        <v>78</v>
      </c>
      <c r="Q226" s="83">
        <f t="shared" si="19"/>
        <v>1</v>
      </c>
      <c r="R226" s="82" t="s">
        <v>79</v>
      </c>
      <c r="S226" s="90">
        <v>42598</v>
      </c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</row>
    <row r="227" spans="1:50" s="85" customFormat="1" ht="15" customHeight="1" x14ac:dyDescent="0.25">
      <c r="A227" s="11" t="str">
        <f t="shared" si="16"/>
        <v>90498320MA016E-M1</v>
      </c>
      <c r="B227" s="77">
        <v>219</v>
      </c>
      <c r="C227" s="78">
        <v>90498320</v>
      </c>
      <c r="D227" s="78" t="s">
        <v>580</v>
      </c>
      <c r="E227" s="78" t="s">
        <v>581</v>
      </c>
      <c r="F227" s="78">
        <v>3000</v>
      </c>
      <c r="G227" s="79" t="s">
        <v>69</v>
      </c>
      <c r="H227" s="80" t="s">
        <v>83</v>
      </c>
      <c r="I227" s="81" t="s">
        <v>97</v>
      </c>
      <c r="J227" s="82" t="s">
        <v>582</v>
      </c>
      <c r="K227" s="82" t="s">
        <v>73</v>
      </c>
      <c r="L227" s="82" t="s">
        <v>47</v>
      </c>
      <c r="M227" s="81">
        <v>4</v>
      </c>
      <c r="N227" s="81">
        <v>2</v>
      </c>
      <c r="O227" s="81">
        <v>2</v>
      </c>
      <c r="P227" s="81" t="str">
        <f>IF(N227=O227,"Corrigido",IF(N227&gt;O227,"Refazer kanban"))</f>
        <v>Corrigido</v>
      </c>
      <c r="Q227" s="83">
        <f t="shared" si="19"/>
        <v>1</v>
      </c>
      <c r="R227" s="101" t="s">
        <v>88</v>
      </c>
      <c r="S227" s="123">
        <v>42671</v>
      </c>
    </row>
    <row r="228" spans="1:50" s="85" customFormat="1" ht="15" customHeight="1" x14ac:dyDescent="0.25">
      <c r="A228" s="11" t="str">
        <f t="shared" si="16"/>
        <v>90462787</v>
      </c>
      <c r="B228" s="77">
        <v>220</v>
      </c>
      <c r="C228" s="78">
        <v>90462787</v>
      </c>
      <c r="D228" s="78" t="s">
        <v>583</v>
      </c>
      <c r="E228" s="78"/>
      <c r="F228" s="78">
        <v>150</v>
      </c>
      <c r="G228" s="79" t="s">
        <v>69</v>
      </c>
      <c r="H228" s="80" t="s">
        <v>117</v>
      </c>
      <c r="I228" s="81" t="s">
        <v>75</v>
      </c>
      <c r="J228" s="82" t="s">
        <v>584</v>
      </c>
      <c r="K228" s="82" t="s">
        <v>73</v>
      </c>
      <c r="L228" s="82" t="s">
        <v>47</v>
      </c>
      <c r="M228" s="81">
        <v>1</v>
      </c>
      <c r="N228" s="78">
        <v>3</v>
      </c>
      <c r="O228" s="81">
        <v>3</v>
      </c>
      <c r="P228" s="81" t="str">
        <f>IF(N228=O228,"Corrigido",IF(N228&gt;O228,"Refazer kanban"))</f>
        <v>Corrigido</v>
      </c>
      <c r="Q228" s="83">
        <f t="shared" si="19"/>
        <v>2</v>
      </c>
      <c r="R228" s="82" t="s">
        <v>79</v>
      </c>
      <c r="S228" s="90">
        <v>42661</v>
      </c>
    </row>
    <row r="229" spans="1:50" s="85" customFormat="1" ht="15" customHeight="1" x14ac:dyDescent="0.25">
      <c r="A229" s="11" t="str">
        <f t="shared" si="16"/>
        <v>90462787TP016E-M3</v>
      </c>
      <c r="B229" s="77">
        <v>221</v>
      </c>
      <c r="C229" s="78">
        <v>90462787</v>
      </c>
      <c r="D229" s="78" t="s">
        <v>583</v>
      </c>
      <c r="E229" s="78" t="s">
        <v>120</v>
      </c>
      <c r="F229" s="78">
        <v>150</v>
      </c>
      <c r="G229" s="79" t="s">
        <v>69</v>
      </c>
      <c r="H229" s="80" t="s">
        <v>117</v>
      </c>
      <c r="I229" s="81" t="s">
        <v>75</v>
      </c>
      <c r="J229" s="82" t="s">
        <v>584</v>
      </c>
      <c r="K229" s="82" t="s">
        <v>73</v>
      </c>
      <c r="L229" s="82" t="s">
        <v>47</v>
      </c>
      <c r="M229" s="81">
        <v>1</v>
      </c>
      <c r="N229" s="89" t="s">
        <v>77</v>
      </c>
      <c r="O229" s="89" t="s">
        <v>77</v>
      </c>
      <c r="P229" s="89" t="s">
        <v>78</v>
      </c>
      <c r="Q229" s="83">
        <f t="shared" si="19"/>
        <v>1</v>
      </c>
      <c r="R229" s="82" t="s">
        <v>79</v>
      </c>
      <c r="S229" s="98">
        <v>42782</v>
      </c>
    </row>
    <row r="230" spans="1:50" s="85" customFormat="1" ht="15" customHeight="1" x14ac:dyDescent="0.25">
      <c r="A230" s="11" t="str">
        <f t="shared" si="16"/>
        <v>90413589MA014D-M2</v>
      </c>
      <c r="B230" s="77">
        <v>222</v>
      </c>
      <c r="C230" s="78">
        <v>90413589</v>
      </c>
      <c r="D230" s="78" t="s">
        <v>585</v>
      </c>
      <c r="E230" s="78" t="s">
        <v>586</v>
      </c>
      <c r="F230" s="78">
        <v>2500</v>
      </c>
      <c r="G230" s="79" t="s">
        <v>69</v>
      </c>
      <c r="H230" s="80" t="s">
        <v>117</v>
      </c>
      <c r="I230" s="81" t="s">
        <v>519</v>
      </c>
      <c r="J230" s="82" t="s">
        <v>587</v>
      </c>
      <c r="K230" s="82" t="s">
        <v>73</v>
      </c>
      <c r="L230" s="82" t="s">
        <v>47</v>
      </c>
      <c r="M230" s="81">
        <v>5</v>
      </c>
      <c r="N230" s="81">
        <v>2</v>
      </c>
      <c r="O230" s="81">
        <v>2</v>
      </c>
      <c r="P230" s="81" t="str">
        <f>IF(N230=O230,"Corrigido",IF(N230&gt;O230,"Refazer kanban"))</f>
        <v>Corrigido</v>
      </c>
      <c r="Q230" s="83">
        <f t="shared" si="19"/>
        <v>1</v>
      </c>
      <c r="R230" s="82"/>
      <c r="S230" s="82"/>
      <c r="T230" s="2"/>
    </row>
    <row r="231" spans="1:50" s="85" customFormat="1" ht="15" customHeight="1" x14ac:dyDescent="0.25">
      <c r="A231" s="11" t="str">
        <f t="shared" si="16"/>
        <v>9038938315203D-PI</v>
      </c>
      <c r="B231" s="77">
        <v>223</v>
      </c>
      <c r="C231" s="78">
        <v>90389383</v>
      </c>
      <c r="D231" s="78" t="s">
        <v>286</v>
      </c>
      <c r="E231" s="78" t="s">
        <v>314</v>
      </c>
      <c r="F231" s="78">
        <v>500</v>
      </c>
      <c r="G231" s="78" t="s">
        <v>69</v>
      </c>
      <c r="H231" s="80" t="s">
        <v>70</v>
      </c>
      <c r="I231" s="81" t="s">
        <v>315</v>
      </c>
      <c r="J231" s="82" t="s">
        <v>588</v>
      </c>
      <c r="K231" s="82" t="s">
        <v>73</v>
      </c>
      <c r="L231" s="82" t="s">
        <v>47</v>
      </c>
      <c r="M231" s="81">
        <v>1</v>
      </c>
      <c r="N231" s="81">
        <v>2</v>
      </c>
      <c r="O231" s="81">
        <v>2</v>
      </c>
      <c r="P231" s="81" t="str">
        <f>IF(N231=O231,"Corrigido",IF(N231&gt;O231,"Refazer kanban"))</f>
        <v>Corrigido</v>
      </c>
      <c r="Q231" s="83">
        <f t="shared" si="19"/>
        <v>1</v>
      </c>
      <c r="R231" s="82" t="s">
        <v>79</v>
      </c>
      <c r="S231" s="82"/>
    </row>
    <row r="232" spans="1:50" s="85" customFormat="1" ht="15" customHeight="1" x14ac:dyDescent="0.25">
      <c r="A232" s="11" t="str">
        <f t="shared" si="16"/>
        <v>90389383TAMPÃO-PIT</v>
      </c>
      <c r="B232" s="77">
        <v>224</v>
      </c>
      <c r="C232" s="78">
        <v>90389383</v>
      </c>
      <c r="D232" s="78" t="s">
        <v>589</v>
      </c>
      <c r="E232" s="78" t="s">
        <v>317</v>
      </c>
      <c r="F232" s="78">
        <v>500</v>
      </c>
      <c r="G232" s="79" t="s">
        <v>69</v>
      </c>
      <c r="H232" s="80" t="s">
        <v>70</v>
      </c>
      <c r="I232" s="81" t="s">
        <v>315</v>
      </c>
      <c r="J232" s="82" t="s">
        <v>588</v>
      </c>
      <c r="K232" s="82" t="s">
        <v>73</v>
      </c>
      <c r="L232" s="82" t="s">
        <v>47</v>
      </c>
      <c r="M232" s="81">
        <v>2</v>
      </c>
      <c r="N232" s="78" t="s">
        <v>147</v>
      </c>
      <c r="O232" s="81" t="s">
        <v>147</v>
      </c>
      <c r="P232" s="81" t="str">
        <f>IF(N232=O232,"Corrigido",IF(N232&gt;O232,"Refazer kanban"))</f>
        <v>Corrigido</v>
      </c>
      <c r="Q232" s="83">
        <f t="shared" si="19"/>
        <v>1</v>
      </c>
      <c r="R232" s="82" t="s">
        <v>79</v>
      </c>
      <c r="S232" s="82"/>
    </row>
    <row r="233" spans="1:50" s="85" customFormat="1" ht="15" customHeight="1" x14ac:dyDescent="0.25">
      <c r="A233" s="11" t="str">
        <f t="shared" si="16"/>
        <v>90377951MA016E-M1</v>
      </c>
      <c r="B233" s="77">
        <v>225</v>
      </c>
      <c r="C233" s="78">
        <v>90377951</v>
      </c>
      <c r="D233" s="78" t="s">
        <v>590</v>
      </c>
      <c r="E233" s="78" t="s">
        <v>581</v>
      </c>
      <c r="F233" s="78">
        <v>2500</v>
      </c>
      <c r="G233" s="79" t="s">
        <v>69</v>
      </c>
      <c r="H233" s="80" t="s">
        <v>117</v>
      </c>
      <c r="I233" s="81" t="s">
        <v>97</v>
      </c>
      <c r="J233" s="82" t="s">
        <v>178</v>
      </c>
      <c r="K233" s="82" t="s">
        <v>73</v>
      </c>
      <c r="L233" s="82" t="s">
        <v>47</v>
      </c>
      <c r="M233" s="81">
        <v>2</v>
      </c>
      <c r="N233" s="89" t="s">
        <v>93</v>
      </c>
      <c r="O233" s="89" t="s">
        <v>87</v>
      </c>
      <c r="P233" s="89" t="s">
        <v>78</v>
      </c>
      <c r="Q233" s="83">
        <f t="shared" si="19"/>
        <v>1</v>
      </c>
      <c r="R233" s="82" t="s">
        <v>88</v>
      </c>
      <c r="S233" s="92">
        <v>42779</v>
      </c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</row>
    <row r="234" spans="1:50" s="85" customFormat="1" ht="15" customHeight="1" x14ac:dyDescent="0.25">
      <c r="A234" s="11" t="str">
        <f t="shared" si="16"/>
        <v>90377951MA018E-M1</v>
      </c>
      <c r="B234" s="77">
        <v>226</v>
      </c>
      <c r="C234" s="78">
        <v>90377951</v>
      </c>
      <c r="D234" s="78" t="s">
        <v>590</v>
      </c>
      <c r="E234" s="78" t="s">
        <v>338</v>
      </c>
      <c r="F234" s="78">
        <v>2500</v>
      </c>
      <c r="G234" s="79" t="s">
        <v>69</v>
      </c>
      <c r="H234" s="80" t="s">
        <v>117</v>
      </c>
      <c r="I234" s="81" t="s">
        <v>97</v>
      </c>
      <c r="J234" s="82" t="s">
        <v>178</v>
      </c>
      <c r="K234" s="82" t="s">
        <v>73</v>
      </c>
      <c r="L234" s="82" t="s">
        <v>47</v>
      </c>
      <c r="M234" s="81">
        <v>8</v>
      </c>
      <c r="N234" s="89" t="s">
        <v>93</v>
      </c>
      <c r="O234" s="89" t="s">
        <v>87</v>
      </c>
      <c r="P234" s="89" t="s">
        <v>78</v>
      </c>
      <c r="Q234" s="83">
        <f t="shared" si="19"/>
        <v>1</v>
      </c>
      <c r="R234" s="82" t="s">
        <v>88</v>
      </c>
      <c r="S234" s="92">
        <v>42762</v>
      </c>
    </row>
    <row r="235" spans="1:50" s="85" customFormat="1" ht="15" customHeight="1" x14ac:dyDescent="0.25">
      <c r="A235" s="11" t="str">
        <f t="shared" si="16"/>
        <v>90377951MA021E-M2</v>
      </c>
      <c r="B235" s="77">
        <v>227</v>
      </c>
      <c r="C235" s="87">
        <v>90377951</v>
      </c>
      <c r="D235" s="87" t="s">
        <v>590</v>
      </c>
      <c r="E235" s="87" t="s">
        <v>591</v>
      </c>
      <c r="F235" s="87">
        <v>2500</v>
      </c>
      <c r="G235" s="93" t="s">
        <v>69</v>
      </c>
      <c r="H235" s="94" t="s">
        <v>117</v>
      </c>
      <c r="I235" s="81" t="s">
        <v>97</v>
      </c>
      <c r="J235" s="82" t="s">
        <v>178</v>
      </c>
      <c r="K235" s="82" t="s">
        <v>73</v>
      </c>
      <c r="L235" s="82" t="s">
        <v>47</v>
      </c>
      <c r="M235" s="81">
        <v>16</v>
      </c>
      <c r="N235" s="89" t="s">
        <v>93</v>
      </c>
      <c r="O235" s="89" t="s">
        <v>87</v>
      </c>
      <c r="P235" s="89" t="s">
        <v>78</v>
      </c>
      <c r="Q235" s="83">
        <f t="shared" si="19"/>
        <v>1</v>
      </c>
      <c r="R235" s="11" t="s">
        <v>88</v>
      </c>
      <c r="S235" s="92">
        <v>42760</v>
      </c>
    </row>
    <row r="236" spans="1:50" ht="15" customHeight="1" x14ac:dyDescent="0.25">
      <c r="A236" s="11" t="str">
        <f t="shared" si="16"/>
        <v>90307205</v>
      </c>
      <c r="B236" s="77">
        <v>228</v>
      </c>
      <c r="C236" s="78">
        <v>90307205</v>
      </c>
      <c r="D236" s="78" t="s">
        <v>592</v>
      </c>
      <c r="E236" s="78"/>
      <c r="F236" s="78">
        <v>250</v>
      </c>
      <c r="G236" s="79" t="s">
        <v>69</v>
      </c>
      <c r="H236" s="80" t="s">
        <v>117</v>
      </c>
      <c r="I236" s="81"/>
      <c r="J236" s="82"/>
      <c r="K236" s="82"/>
      <c r="L236" s="82"/>
      <c r="M236" s="81"/>
      <c r="N236" s="78"/>
      <c r="O236" s="81"/>
      <c r="P236" s="81"/>
      <c r="Q236" s="83"/>
      <c r="R236" s="82"/>
      <c r="S236" s="82"/>
      <c r="T236" s="85"/>
      <c r="U236" s="85"/>
      <c r="V236" s="85"/>
      <c r="W236" s="85"/>
      <c r="X236" s="85"/>
      <c r="Y236" s="85"/>
      <c r="Z236" s="85"/>
      <c r="AA236" s="85"/>
      <c r="AB236" s="85"/>
      <c r="AC236" s="85"/>
      <c r="AD236" s="85"/>
      <c r="AE236" s="85"/>
      <c r="AF236" s="85"/>
      <c r="AG236" s="85"/>
      <c r="AH236" s="85"/>
      <c r="AI236" s="85"/>
      <c r="AJ236" s="85"/>
      <c r="AK236" s="85"/>
      <c r="AL236" s="85"/>
      <c r="AM236" s="85"/>
      <c r="AN236" s="85"/>
      <c r="AO236" s="85"/>
      <c r="AP236" s="85"/>
      <c r="AQ236" s="85"/>
      <c r="AR236" s="85"/>
      <c r="AS236" s="85"/>
      <c r="AT236" s="85"/>
      <c r="AU236" s="85"/>
      <c r="AV236" s="85"/>
      <c r="AW236" s="85"/>
      <c r="AX236" s="85"/>
    </row>
    <row r="237" spans="1:50" s="85" customFormat="1" ht="15" customHeight="1" x14ac:dyDescent="0.25">
      <c r="A237" s="11" t="str">
        <f t="shared" si="16"/>
        <v>90274345TP050D-M2</v>
      </c>
      <c r="B237" s="77">
        <v>229</v>
      </c>
      <c r="C237" s="78">
        <v>90274345</v>
      </c>
      <c r="D237" s="78" t="s">
        <v>593</v>
      </c>
      <c r="E237" s="78" t="s">
        <v>331</v>
      </c>
      <c r="F237" s="78">
        <v>20000</v>
      </c>
      <c r="G237" s="79" t="s">
        <v>69</v>
      </c>
      <c r="H237" s="80" t="s">
        <v>83</v>
      </c>
      <c r="I237" s="81" t="s">
        <v>121</v>
      </c>
      <c r="J237" s="82" t="s">
        <v>594</v>
      </c>
      <c r="K237" s="82" t="s">
        <v>73</v>
      </c>
      <c r="L237" s="82" t="s">
        <v>42</v>
      </c>
      <c r="M237" s="81">
        <v>1</v>
      </c>
      <c r="N237" s="89" t="s">
        <v>93</v>
      </c>
      <c r="O237" s="89" t="s">
        <v>87</v>
      </c>
      <c r="P237" s="89" t="s">
        <v>78</v>
      </c>
      <c r="Q237" s="83">
        <f t="shared" ref="Q237:Q244" si="20">IF(COUNTBLANK(C237:O237)&lt;=0,1,2)</f>
        <v>1</v>
      </c>
      <c r="R237" s="82" t="s">
        <v>79</v>
      </c>
      <c r="S237" s="90">
        <v>42605</v>
      </c>
    </row>
    <row r="238" spans="1:50" s="85" customFormat="1" ht="15" customHeight="1" x14ac:dyDescent="0.25">
      <c r="A238" s="11" t="str">
        <f t="shared" si="16"/>
        <v>90225953SPST5D-M3</v>
      </c>
      <c r="B238" s="77">
        <v>230</v>
      </c>
      <c r="C238" s="78">
        <v>90225953</v>
      </c>
      <c r="D238" s="78" t="s">
        <v>595</v>
      </c>
      <c r="E238" s="78" t="s">
        <v>596</v>
      </c>
      <c r="F238" s="78">
        <v>100</v>
      </c>
      <c r="G238" s="135" t="s">
        <v>153</v>
      </c>
      <c r="H238" s="80" t="s">
        <v>117</v>
      </c>
      <c r="I238" s="81" t="s">
        <v>75</v>
      </c>
      <c r="J238" s="82" t="s">
        <v>597</v>
      </c>
      <c r="K238" s="82" t="s">
        <v>73</v>
      </c>
      <c r="L238" s="82" t="s">
        <v>114</v>
      </c>
      <c r="M238" s="81">
        <v>1</v>
      </c>
      <c r="N238" s="78">
        <v>1</v>
      </c>
      <c r="O238" s="81">
        <f>N238</f>
        <v>1</v>
      </c>
      <c r="P238" s="81" t="s">
        <v>204</v>
      </c>
      <c r="Q238" s="83">
        <f t="shared" si="20"/>
        <v>1</v>
      </c>
      <c r="R238" s="82" t="s">
        <v>79</v>
      </c>
      <c r="S238" s="84">
        <v>42165</v>
      </c>
    </row>
    <row r="239" spans="1:50" s="85" customFormat="1" ht="15" customHeight="1" x14ac:dyDescent="0.25">
      <c r="A239" s="11" t="str">
        <f t="shared" si="16"/>
        <v>90225953TP001D-M2</v>
      </c>
      <c r="B239" s="77">
        <v>231</v>
      </c>
      <c r="C239" s="78">
        <v>90225953</v>
      </c>
      <c r="D239" s="78" t="s">
        <v>595</v>
      </c>
      <c r="E239" s="78" t="s">
        <v>152</v>
      </c>
      <c r="F239" s="78">
        <v>100</v>
      </c>
      <c r="G239" s="79" t="s">
        <v>153</v>
      </c>
      <c r="H239" s="80" t="s">
        <v>117</v>
      </c>
      <c r="I239" s="81" t="s">
        <v>315</v>
      </c>
      <c r="J239" s="82" t="s">
        <v>597</v>
      </c>
      <c r="K239" s="82" t="s">
        <v>73</v>
      </c>
      <c r="L239" s="82" t="s">
        <v>114</v>
      </c>
      <c r="M239" s="81">
        <v>1</v>
      </c>
      <c r="N239" s="78">
        <v>1</v>
      </c>
      <c r="O239" s="81">
        <f>N239</f>
        <v>1</v>
      </c>
      <c r="P239" s="81" t="str">
        <f>IF(N239=O239,"Corrigido",IF(N239&gt;O239,"Refazer kanban"))</f>
        <v>Corrigido</v>
      </c>
      <c r="Q239" s="83">
        <f t="shared" si="20"/>
        <v>1</v>
      </c>
      <c r="R239" s="82" t="s">
        <v>79</v>
      </c>
      <c r="S239" s="82"/>
    </row>
    <row r="240" spans="1:50" s="85" customFormat="1" ht="15" customHeight="1" x14ac:dyDescent="0.25">
      <c r="A240" s="11" t="str">
        <f t="shared" si="16"/>
        <v>90120284TAMPÃO-PIT</v>
      </c>
      <c r="B240" s="77">
        <v>232</v>
      </c>
      <c r="C240" s="78">
        <v>90120284</v>
      </c>
      <c r="D240" s="78" t="s">
        <v>598</v>
      </c>
      <c r="E240" s="78" t="s">
        <v>317</v>
      </c>
      <c r="F240" s="78">
        <v>11000</v>
      </c>
      <c r="G240" s="79" t="s">
        <v>69</v>
      </c>
      <c r="H240" s="80" t="s">
        <v>83</v>
      </c>
      <c r="I240" s="81"/>
      <c r="J240" s="82" t="s">
        <v>178</v>
      </c>
      <c r="K240" s="82" t="s">
        <v>73</v>
      </c>
      <c r="L240" s="82" t="s">
        <v>599</v>
      </c>
      <c r="M240" s="80" t="s">
        <v>600</v>
      </c>
      <c r="N240" s="78" t="s">
        <v>147</v>
      </c>
      <c r="O240" s="81" t="s">
        <v>147</v>
      </c>
      <c r="P240" s="81" t="str">
        <f>IF(N240=O240,"Corrigido",IF(N240&gt;O240,"Refazer kanban"))</f>
        <v>Corrigido</v>
      </c>
      <c r="Q240" s="83">
        <f t="shared" si="20"/>
        <v>2</v>
      </c>
      <c r="R240" s="82" t="s">
        <v>79</v>
      </c>
      <c r="S240" s="82"/>
    </row>
    <row r="241" spans="1:50" s="85" customFormat="1" ht="15" customHeight="1" x14ac:dyDescent="0.25">
      <c r="A241" s="11" t="str">
        <f t="shared" si="16"/>
        <v>90086885MAP05E-M2</v>
      </c>
      <c r="B241" s="77">
        <v>233</v>
      </c>
      <c r="C241" s="87">
        <v>90086885</v>
      </c>
      <c r="D241" s="78" t="s">
        <v>601</v>
      </c>
      <c r="E241" s="78" t="s">
        <v>463</v>
      </c>
      <c r="F241" s="78">
        <v>450</v>
      </c>
      <c r="G241" s="79" t="s">
        <v>69</v>
      </c>
      <c r="H241" s="80" t="s">
        <v>70</v>
      </c>
      <c r="I241" s="81" t="s">
        <v>97</v>
      </c>
      <c r="J241" s="82" t="s">
        <v>602</v>
      </c>
      <c r="K241" s="82" t="s">
        <v>73</v>
      </c>
      <c r="L241" s="82" t="s">
        <v>47</v>
      </c>
      <c r="M241" s="81">
        <v>1</v>
      </c>
      <c r="N241" s="89" t="s">
        <v>93</v>
      </c>
      <c r="O241" s="89" t="s">
        <v>87</v>
      </c>
      <c r="P241" s="89" t="s">
        <v>78</v>
      </c>
      <c r="Q241" s="83">
        <f t="shared" si="20"/>
        <v>1</v>
      </c>
      <c r="R241" s="91" t="s">
        <v>88</v>
      </c>
      <c r="S241" s="92">
        <v>42754</v>
      </c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</row>
    <row r="242" spans="1:50" s="85" customFormat="1" ht="15" customHeight="1" x14ac:dyDescent="0.25">
      <c r="A242" s="11" t="str">
        <f t="shared" si="16"/>
        <v>52255091MB002E-M1</v>
      </c>
      <c r="B242" s="77">
        <v>234</v>
      </c>
      <c r="C242" s="119">
        <v>52255091</v>
      </c>
      <c r="D242" s="113" t="s">
        <v>603</v>
      </c>
      <c r="E242" s="113" t="s">
        <v>604</v>
      </c>
      <c r="F242" s="113" t="s">
        <v>605</v>
      </c>
      <c r="G242" s="79" t="s">
        <v>69</v>
      </c>
      <c r="H242" s="80" t="s">
        <v>132</v>
      </c>
      <c r="I242" s="81" t="s">
        <v>84</v>
      </c>
      <c r="J242" s="82" t="s">
        <v>606</v>
      </c>
      <c r="K242" s="82" t="s">
        <v>73</v>
      </c>
      <c r="L242" s="82" t="s">
        <v>47</v>
      </c>
      <c r="M242" s="81">
        <v>1</v>
      </c>
      <c r="N242" s="88" t="s">
        <v>76</v>
      </c>
      <c r="O242" s="89" t="s">
        <v>77</v>
      </c>
      <c r="P242" s="89" t="s">
        <v>78</v>
      </c>
      <c r="Q242" s="83">
        <f t="shared" si="20"/>
        <v>1</v>
      </c>
      <c r="R242" s="82" t="s">
        <v>88</v>
      </c>
      <c r="S242" s="92">
        <v>42804</v>
      </c>
    </row>
    <row r="243" spans="1:50" s="85" customFormat="1" ht="15" customHeight="1" x14ac:dyDescent="0.25">
      <c r="A243" s="11" t="str">
        <f t="shared" si="16"/>
        <v>94580457SPSLF3-M1</v>
      </c>
      <c r="B243" s="77">
        <v>235</v>
      </c>
      <c r="C243" s="87">
        <v>94580457</v>
      </c>
      <c r="D243" s="78" t="s">
        <v>487</v>
      </c>
      <c r="E243" s="78" t="s">
        <v>203</v>
      </c>
      <c r="F243" s="78">
        <v>1000</v>
      </c>
      <c r="G243" s="79" t="s">
        <v>69</v>
      </c>
      <c r="H243" s="80" t="s">
        <v>83</v>
      </c>
      <c r="I243" s="81" t="s">
        <v>71</v>
      </c>
      <c r="J243" s="82" t="s">
        <v>72</v>
      </c>
      <c r="K243" s="82" t="s">
        <v>73</v>
      </c>
      <c r="L243" s="82" t="s">
        <v>47</v>
      </c>
      <c r="M243" s="81">
        <v>1</v>
      </c>
      <c r="N243" s="89" t="s">
        <v>93</v>
      </c>
      <c r="O243" s="89" t="s">
        <v>87</v>
      </c>
      <c r="P243" s="89" t="s">
        <v>78</v>
      </c>
      <c r="Q243" s="83">
        <f t="shared" si="20"/>
        <v>1</v>
      </c>
      <c r="R243" s="82" t="s">
        <v>88</v>
      </c>
      <c r="S243" s="92">
        <v>42803</v>
      </c>
    </row>
    <row r="244" spans="1:50" ht="15" customHeight="1" x14ac:dyDescent="0.25">
      <c r="A244" s="11" t="str">
        <f t="shared" si="16"/>
        <v>52141582MB010D-M1</v>
      </c>
      <c r="B244" s="77">
        <v>236</v>
      </c>
      <c r="C244" s="96">
        <v>52141582</v>
      </c>
      <c r="D244" s="96" t="s">
        <v>607</v>
      </c>
      <c r="E244" s="87" t="s">
        <v>347</v>
      </c>
      <c r="F244" s="96">
        <v>3750</v>
      </c>
      <c r="G244" s="93" t="s">
        <v>69</v>
      </c>
      <c r="H244" s="94" t="s">
        <v>154</v>
      </c>
      <c r="I244" s="95" t="s">
        <v>84</v>
      </c>
      <c r="J244" s="138" t="s">
        <v>608</v>
      </c>
      <c r="K244" s="96" t="s">
        <v>73</v>
      </c>
      <c r="L244" s="96" t="s">
        <v>47</v>
      </c>
      <c r="M244" s="95">
        <v>1</v>
      </c>
      <c r="N244" s="89" t="s">
        <v>93</v>
      </c>
      <c r="O244" s="89" t="s">
        <v>87</v>
      </c>
      <c r="P244" s="89" t="s">
        <v>78</v>
      </c>
      <c r="Q244" s="121">
        <f t="shared" si="20"/>
        <v>1</v>
      </c>
      <c r="R244" s="122" t="s">
        <v>88</v>
      </c>
      <c r="S244" s="92">
        <v>42782</v>
      </c>
    </row>
    <row r="245" spans="1:50" s="85" customFormat="1" ht="15" customHeight="1" x14ac:dyDescent="0.25">
      <c r="A245" s="11" t="str">
        <f t="shared" si="16"/>
        <v>52135242TP033E-M2</v>
      </c>
      <c r="B245" s="77">
        <v>237</v>
      </c>
      <c r="C245" s="78">
        <v>52135242</v>
      </c>
      <c r="D245" s="118" t="s">
        <v>609</v>
      </c>
      <c r="E245" s="82" t="s">
        <v>610</v>
      </c>
      <c r="F245" s="139">
        <v>1500</v>
      </c>
      <c r="G245" s="79" t="s">
        <v>69</v>
      </c>
      <c r="H245" s="80" t="s">
        <v>117</v>
      </c>
      <c r="I245" s="81" t="s">
        <v>84</v>
      </c>
      <c r="J245" s="82" t="s">
        <v>611</v>
      </c>
      <c r="K245" s="82" t="s">
        <v>73</v>
      </c>
      <c r="L245" s="82" t="s">
        <v>135</v>
      </c>
      <c r="M245" s="81">
        <v>1</v>
      </c>
      <c r="N245" s="88" t="s">
        <v>93</v>
      </c>
      <c r="O245" s="89" t="s">
        <v>87</v>
      </c>
      <c r="P245" s="89" t="s">
        <v>78</v>
      </c>
      <c r="Q245" s="83">
        <v>1</v>
      </c>
      <c r="R245" s="91" t="s">
        <v>88</v>
      </c>
      <c r="S245" s="92">
        <v>42782</v>
      </c>
    </row>
    <row r="246" spans="1:50" s="85" customFormat="1" ht="15" customHeight="1" x14ac:dyDescent="0.25">
      <c r="A246" s="11" t="str">
        <f t="shared" si="16"/>
        <v>52135241TP061D-M2</v>
      </c>
      <c r="B246" s="77">
        <v>238</v>
      </c>
      <c r="C246" s="78">
        <v>52135241</v>
      </c>
      <c r="D246" s="82" t="s">
        <v>612</v>
      </c>
      <c r="E246" s="78" t="s">
        <v>290</v>
      </c>
      <c r="F246" s="140">
        <v>3000</v>
      </c>
      <c r="G246" s="79" t="s">
        <v>69</v>
      </c>
      <c r="H246" s="80" t="s">
        <v>117</v>
      </c>
      <c r="I246" s="81" t="s">
        <v>257</v>
      </c>
      <c r="J246" s="82" t="s">
        <v>611</v>
      </c>
      <c r="K246" s="82" t="s">
        <v>73</v>
      </c>
      <c r="L246" s="82" t="s">
        <v>42</v>
      </c>
      <c r="M246" s="81">
        <v>1</v>
      </c>
      <c r="N246" s="88" t="s">
        <v>76</v>
      </c>
      <c r="O246" s="89" t="s">
        <v>77</v>
      </c>
      <c r="P246" s="89" t="s">
        <v>78</v>
      </c>
      <c r="Q246" s="83">
        <f>IF(COUNTBLANK(C246:O246)&lt;=0,1,2)</f>
        <v>1</v>
      </c>
      <c r="R246" s="82" t="s">
        <v>141</v>
      </c>
      <c r="S246" s="90">
        <v>42655</v>
      </c>
    </row>
    <row r="247" spans="1:50" s="85" customFormat="1" ht="15" customHeight="1" x14ac:dyDescent="0.25">
      <c r="A247" s="11" t="str">
        <f t="shared" si="16"/>
        <v>52135161SPSD3D-M5</v>
      </c>
      <c r="B247" s="77">
        <v>239</v>
      </c>
      <c r="C247" s="82">
        <v>52135161</v>
      </c>
      <c r="D247" s="82" t="s">
        <v>613</v>
      </c>
      <c r="E247" s="113" t="s">
        <v>614</v>
      </c>
      <c r="F247" s="82">
        <v>56</v>
      </c>
      <c r="G247" s="79" t="s">
        <v>139</v>
      </c>
      <c r="H247" s="80" t="s">
        <v>132</v>
      </c>
      <c r="I247" s="81" t="s">
        <v>104</v>
      </c>
      <c r="J247" s="82" t="s">
        <v>140</v>
      </c>
      <c r="K247" s="82" t="s">
        <v>73</v>
      </c>
      <c r="L247" s="82" t="s">
        <v>135</v>
      </c>
      <c r="M247" s="81">
        <v>1</v>
      </c>
      <c r="N247" s="81">
        <v>2</v>
      </c>
      <c r="O247" s="81">
        <v>2</v>
      </c>
      <c r="P247" s="81" t="str">
        <f>IF(N247=O247,"Corrigido",IF(N247&gt;O247,"Refazer kanban"))</f>
        <v>Corrigido</v>
      </c>
      <c r="Q247" s="83">
        <v>1</v>
      </c>
      <c r="R247" s="91" t="s">
        <v>88</v>
      </c>
      <c r="S247" s="92">
        <v>42867</v>
      </c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</row>
    <row r="248" spans="1:50" ht="15" customHeight="1" x14ac:dyDescent="0.25">
      <c r="A248" s="11" t="str">
        <f t="shared" si="16"/>
        <v>52135160SPSD3E-M5</v>
      </c>
      <c r="B248" s="77">
        <v>240</v>
      </c>
      <c r="C248" s="82">
        <v>52135160</v>
      </c>
      <c r="D248" s="82" t="s">
        <v>613</v>
      </c>
      <c r="E248" s="113" t="s">
        <v>615</v>
      </c>
      <c r="F248" s="82">
        <v>56</v>
      </c>
      <c r="G248" s="79" t="s">
        <v>139</v>
      </c>
      <c r="H248" s="80" t="s">
        <v>132</v>
      </c>
      <c r="I248" s="81" t="s">
        <v>104</v>
      </c>
      <c r="J248" s="82" t="s">
        <v>140</v>
      </c>
      <c r="K248" s="82" t="s">
        <v>73</v>
      </c>
      <c r="L248" s="82" t="s">
        <v>47</v>
      </c>
      <c r="M248" s="81">
        <v>1</v>
      </c>
      <c r="N248" s="81">
        <v>2</v>
      </c>
      <c r="O248" s="81">
        <v>2</v>
      </c>
      <c r="P248" s="81" t="str">
        <f>IF(N248=O248,"Corrigido",IF(N248&gt;O248,"Refazer kanban"))</f>
        <v>Corrigido</v>
      </c>
      <c r="Q248" s="83"/>
      <c r="R248" s="82"/>
      <c r="S248" s="82"/>
    </row>
    <row r="249" spans="1:50" s="85" customFormat="1" ht="15" customHeight="1" x14ac:dyDescent="0.25">
      <c r="A249" s="11" t="str">
        <f t="shared" si="16"/>
        <v>52134673SPSD2E</v>
      </c>
      <c r="B249" s="77">
        <v>241</v>
      </c>
      <c r="C249" s="78">
        <v>52134673</v>
      </c>
      <c r="D249" s="78" t="s">
        <v>130</v>
      </c>
      <c r="E249" s="78" t="s">
        <v>616</v>
      </c>
      <c r="F249" s="78">
        <v>40</v>
      </c>
      <c r="G249" s="79" t="s">
        <v>69</v>
      </c>
      <c r="H249" s="80" t="s">
        <v>617</v>
      </c>
      <c r="I249" s="81" t="s">
        <v>104</v>
      </c>
      <c r="J249" s="82" t="s">
        <v>618</v>
      </c>
      <c r="K249" s="82" t="s">
        <v>73</v>
      </c>
      <c r="L249" s="82" t="s">
        <v>47</v>
      </c>
      <c r="M249" s="81">
        <v>1</v>
      </c>
      <c r="N249" s="81"/>
      <c r="O249" s="81"/>
      <c r="P249" s="81"/>
      <c r="Q249" s="83"/>
      <c r="R249" s="82" t="s">
        <v>141</v>
      </c>
      <c r="S249" s="84">
        <v>42233</v>
      </c>
    </row>
    <row r="250" spans="1:50" s="85" customFormat="1" ht="15" customHeight="1" x14ac:dyDescent="0.25">
      <c r="A250" s="11" t="str">
        <f t="shared" si="16"/>
        <v>52134671SPSD1E</v>
      </c>
      <c r="B250" s="77">
        <v>242</v>
      </c>
      <c r="C250" s="78">
        <v>52134671</v>
      </c>
      <c r="D250" s="78" t="s">
        <v>130</v>
      </c>
      <c r="E250" s="78" t="s">
        <v>619</v>
      </c>
      <c r="F250" s="78">
        <v>25</v>
      </c>
      <c r="G250" s="79" t="s">
        <v>69</v>
      </c>
      <c r="H250" s="80" t="s">
        <v>617</v>
      </c>
      <c r="I250" s="81" t="s">
        <v>104</v>
      </c>
      <c r="J250" s="82" t="s">
        <v>618</v>
      </c>
      <c r="K250" s="82" t="s">
        <v>73</v>
      </c>
      <c r="L250" s="82" t="s">
        <v>47</v>
      </c>
      <c r="M250" s="81">
        <v>1</v>
      </c>
      <c r="N250" s="78"/>
      <c r="O250" s="81"/>
      <c r="P250" s="81"/>
      <c r="Q250" s="83"/>
      <c r="R250" s="82"/>
      <c r="S250" s="82"/>
    </row>
    <row r="251" spans="1:50" s="85" customFormat="1" ht="15" customHeight="1" x14ac:dyDescent="0.25">
      <c r="A251" s="11" t="str">
        <f t="shared" si="16"/>
        <v>52133737</v>
      </c>
      <c r="B251" s="77">
        <v>243</v>
      </c>
      <c r="C251" s="78">
        <v>52133737</v>
      </c>
      <c r="D251" s="78" t="s">
        <v>620</v>
      </c>
      <c r="E251" s="78"/>
      <c r="F251" s="78">
        <v>10</v>
      </c>
      <c r="G251" s="79"/>
      <c r="H251" s="80" t="s">
        <v>132</v>
      </c>
      <c r="I251" s="81" t="s">
        <v>75</v>
      </c>
      <c r="J251" s="82"/>
      <c r="K251" s="82"/>
      <c r="L251" s="82"/>
      <c r="M251" s="81"/>
      <c r="N251" s="81">
        <v>2</v>
      </c>
      <c r="O251" s="81">
        <v>5</v>
      </c>
      <c r="P251" s="81" t="s">
        <v>621</v>
      </c>
      <c r="Q251" s="83"/>
      <c r="R251" s="82"/>
      <c r="S251" s="84"/>
    </row>
    <row r="252" spans="1:50" s="85" customFormat="1" ht="15" customHeight="1" x14ac:dyDescent="0.25">
      <c r="A252" s="11" t="str">
        <f t="shared" si="16"/>
        <v>52133595SPSD15E</v>
      </c>
      <c r="B252" s="77">
        <v>244</v>
      </c>
      <c r="C252" s="113">
        <v>52133595</v>
      </c>
      <c r="D252" s="113" t="s">
        <v>622</v>
      </c>
      <c r="E252" s="81" t="s">
        <v>623</v>
      </c>
      <c r="F252" s="113">
        <v>100</v>
      </c>
      <c r="G252" s="79"/>
      <c r="H252" s="78" t="s">
        <v>335</v>
      </c>
      <c r="I252" s="81" t="s">
        <v>104</v>
      </c>
      <c r="J252" s="82"/>
      <c r="K252" s="82"/>
      <c r="L252" s="82"/>
      <c r="M252" s="81"/>
      <c r="N252" s="78"/>
      <c r="O252" s="81"/>
      <c r="P252" s="81"/>
      <c r="Q252" s="83"/>
      <c r="R252" s="82"/>
      <c r="S252" s="84"/>
    </row>
    <row r="253" spans="1:50" s="85" customFormat="1" ht="15" customHeight="1" x14ac:dyDescent="0.25">
      <c r="A253" s="11" t="str">
        <f t="shared" si="16"/>
        <v>52133594DOORS</v>
      </c>
      <c r="B253" s="77">
        <v>245</v>
      </c>
      <c r="C253" s="113">
        <v>52133594</v>
      </c>
      <c r="D253" s="78" t="s">
        <v>624</v>
      </c>
      <c r="E253" s="78" t="s">
        <v>104</v>
      </c>
      <c r="F253" s="78">
        <v>100</v>
      </c>
      <c r="G253" s="141"/>
      <c r="H253" s="78" t="s">
        <v>335</v>
      </c>
      <c r="I253" s="78" t="s">
        <v>104</v>
      </c>
      <c r="J253" s="82"/>
      <c r="K253" s="82"/>
      <c r="L253" s="82"/>
      <c r="M253" s="81"/>
      <c r="N253" s="78"/>
      <c r="O253" s="81"/>
      <c r="P253" s="81"/>
      <c r="Q253" s="83"/>
      <c r="R253" s="82"/>
      <c r="S253" s="84"/>
    </row>
    <row r="254" spans="1:50" s="85" customFormat="1" ht="15" customHeight="1" x14ac:dyDescent="0.25">
      <c r="A254" s="11" t="str">
        <f t="shared" si="16"/>
        <v>52131952LF002D-M1</v>
      </c>
      <c r="B254" s="77">
        <v>246</v>
      </c>
      <c r="C254" s="87">
        <v>52131952</v>
      </c>
      <c r="D254" s="87" t="s">
        <v>625</v>
      </c>
      <c r="E254" s="87" t="s">
        <v>395</v>
      </c>
      <c r="F254" s="87">
        <v>60</v>
      </c>
      <c r="G254" s="93" t="s">
        <v>69</v>
      </c>
      <c r="H254" s="94" t="s">
        <v>132</v>
      </c>
      <c r="I254" s="95" t="s">
        <v>71</v>
      </c>
      <c r="J254" s="96" t="s">
        <v>626</v>
      </c>
      <c r="K254" s="96" t="s">
        <v>73</v>
      </c>
      <c r="L254" s="96" t="s">
        <v>47</v>
      </c>
      <c r="M254" s="95">
        <v>1</v>
      </c>
      <c r="N254" s="88" t="s">
        <v>254</v>
      </c>
      <c r="O254" s="89" t="s">
        <v>277</v>
      </c>
      <c r="P254" s="89" t="s">
        <v>78</v>
      </c>
      <c r="Q254" s="83">
        <f>IF(COUNTBLANK(C254:O254)&lt;=0,1,2)</f>
        <v>1</v>
      </c>
      <c r="R254" s="82" t="s">
        <v>88</v>
      </c>
      <c r="S254" s="92">
        <v>42803</v>
      </c>
    </row>
    <row r="255" spans="1:50" s="85" customFormat="1" ht="15" customHeight="1" x14ac:dyDescent="0.25">
      <c r="A255" s="11" t="str">
        <f t="shared" si="16"/>
        <v>52131501MB001E-M1</v>
      </c>
      <c r="B255" s="77">
        <v>247</v>
      </c>
      <c r="C255" s="78">
        <v>52131501</v>
      </c>
      <c r="D255" s="78" t="s">
        <v>627</v>
      </c>
      <c r="E255" s="78" t="s">
        <v>628</v>
      </c>
      <c r="F255" s="78">
        <v>240</v>
      </c>
      <c r="G255" s="79" t="s">
        <v>69</v>
      </c>
      <c r="H255" s="80" t="s">
        <v>70</v>
      </c>
      <c r="I255" s="81" t="s">
        <v>257</v>
      </c>
      <c r="J255" s="82" t="s">
        <v>611</v>
      </c>
      <c r="K255" s="82" t="s">
        <v>73</v>
      </c>
      <c r="L255" s="82" t="s">
        <v>42</v>
      </c>
      <c r="M255" s="81">
        <v>1</v>
      </c>
      <c r="N255" s="81">
        <v>2</v>
      </c>
      <c r="O255" s="81">
        <v>2</v>
      </c>
      <c r="P255" s="81" t="str">
        <f>IF(N255=O255,"Corrigido",IF(N255&gt;O255,"Refazer kanban"))</f>
        <v>Corrigido</v>
      </c>
      <c r="Q255" s="83"/>
      <c r="R255" s="82"/>
      <c r="S255" s="82"/>
    </row>
    <row r="256" spans="1:50" s="85" customFormat="1" ht="15" customHeight="1" x14ac:dyDescent="0.25">
      <c r="A256" s="11" t="str">
        <f t="shared" si="16"/>
        <v>52128079SPSD1E-M4</v>
      </c>
      <c r="B256" s="77">
        <v>248</v>
      </c>
      <c r="C256" s="112">
        <v>52128079</v>
      </c>
      <c r="D256" s="112" t="s">
        <v>629</v>
      </c>
      <c r="E256" s="113" t="s">
        <v>364</v>
      </c>
      <c r="F256" s="113">
        <v>54</v>
      </c>
      <c r="G256" s="79" t="s">
        <v>69</v>
      </c>
      <c r="H256" s="80" t="s">
        <v>154</v>
      </c>
      <c r="I256" s="81" t="s">
        <v>104</v>
      </c>
      <c r="J256" s="82" t="s">
        <v>630</v>
      </c>
      <c r="K256" s="82" t="s">
        <v>73</v>
      </c>
      <c r="L256" s="82" t="s">
        <v>47</v>
      </c>
      <c r="M256" s="81">
        <v>1</v>
      </c>
      <c r="N256" s="78">
        <v>2</v>
      </c>
      <c r="O256" s="81">
        <v>2</v>
      </c>
      <c r="P256" s="81"/>
      <c r="Q256" s="83"/>
      <c r="R256" s="82"/>
      <c r="S256" s="82"/>
    </row>
    <row r="257" spans="1:50" s="85" customFormat="1" ht="15" customHeight="1" x14ac:dyDescent="0.25">
      <c r="A257" s="11" t="str">
        <f t="shared" si="16"/>
        <v>52128078SPSD1E-M4</v>
      </c>
      <c r="B257" s="77">
        <v>249</v>
      </c>
      <c r="C257" s="112">
        <v>52128078</v>
      </c>
      <c r="D257" s="112" t="s">
        <v>629</v>
      </c>
      <c r="E257" s="113" t="s">
        <v>364</v>
      </c>
      <c r="F257" s="113">
        <v>54</v>
      </c>
      <c r="G257" s="79" t="s">
        <v>69</v>
      </c>
      <c r="H257" s="80" t="s">
        <v>154</v>
      </c>
      <c r="I257" s="81" t="s">
        <v>104</v>
      </c>
      <c r="J257" s="82" t="s">
        <v>630</v>
      </c>
      <c r="K257" s="82" t="s">
        <v>73</v>
      </c>
      <c r="L257" s="82" t="s">
        <v>47</v>
      </c>
      <c r="M257" s="81">
        <v>1</v>
      </c>
      <c r="N257" s="78">
        <v>2</v>
      </c>
      <c r="O257" s="81">
        <v>2</v>
      </c>
      <c r="P257" s="81"/>
      <c r="Q257" s="83"/>
      <c r="R257" s="82"/>
      <c r="S257" s="82"/>
    </row>
    <row r="258" spans="1:50" s="85" customFormat="1" ht="15" customHeight="1" x14ac:dyDescent="0.25">
      <c r="A258" s="11" t="str">
        <f t="shared" si="16"/>
        <v>52128077SPSD2D-M4</v>
      </c>
      <c r="B258" s="77">
        <v>250</v>
      </c>
      <c r="C258" s="112">
        <v>52128077</v>
      </c>
      <c r="D258" s="112" t="s">
        <v>629</v>
      </c>
      <c r="E258" s="113" t="s">
        <v>400</v>
      </c>
      <c r="F258" s="113">
        <v>54</v>
      </c>
      <c r="G258" s="79" t="s">
        <v>69</v>
      </c>
      <c r="H258" s="80" t="s">
        <v>154</v>
      </c>
      <c r="I258" s="81" t="s">
        <v>104</v>
      </c>
      <c r="J258" s="82" t="s">
        <v>630</v>
      </c>
      <c r="K258" s="82" t="s">
        <v>73</v>
      </c>
      <c r="L258" s="82" t="s">
        <v>47</v>
      </c>
      <c r="M258" s="81">
        <v>2</v>
      </c>
      <c r="N258" s="78">
        <v>2</v>
      </c>
      <c r="O258" s="81">
        <v>2</v>
      </c>
      <c r="P258" s="81"/>
      <c r="Q258" s="83"/>
      <c r="R258" s="105"/>
      <c r="S258" s="90"/>
    </row>
    <row r="259" spans="1:50" s="85" customFormat="1" ht="15" customHeight="1" x14ac:dyDescent="0.25">
      <c r="A259" s="11" t="str">
        <f t="shared" si="16"/>
        <v>52137891TP045D-M2</v>
      </c>
      <c r="B259" s="77">
        <v>251</v>
      </c>
      <c r="C259" s="142">
        <v>52137891</v>
      </c>
      <c r="D259" s="78" t="s">
        <v>631</v>
      </c>
      <c r="E259" s="78" t="s">
        <v>632</v>
      </c>
      <c r="F259" s="78">
        <v>270</v>
      </c>
      <c r="G259" s="79" t="s">
        <v>69</v>
      </c>
      <c r="H259" s="80" t="s">
        <v>132</v>
      </c>
      <c r="I259" s="81" t="s">
        <v>121</v>
      </c>
      <c r="J259" s="82" t="s">
        <v>134</v>
      </c>
      <c r="K259" s="82" t="s">
        <v>73</v>
      </c>
      <c r="L259" s="82" t="s">
        <v>42</v>
      </c>
      <c r="M259" s="81">
        <v>1</v>
      </c>
      <c r="N259" s="81">
        <v>2</v>
      </c>
      <c r="O259" s="81">
        <v>2</v>
      </c>
      <c r="P259" s="81" t="s">
        <v>204</v>
      </c>
      <c r="Q259" s="83">
        <v>1</v>
      </c>
      <c r="R259" s="82" t="s">
        <v>79</v>
      </c>
      <c r="S259" s="90">
        <v>42599</v>
      </c>
    </row>
    <row r="260" spans="1:50" s="85" customFormat="1" ht="15" customHeight="1" x14ac:dyDescent="0.25">
      <c r="A260" s="11" t="str">
        <f t="shared" si="16"/>
        <v>52127273SPSD1D-M4</v>
      </c>
      <c r="B260" s="77">
        <v>252</v>
      </c>
      <c r="C260" s="102">
        <v>52127273</v>
      </c>
      <c r="D260" s="102" t="s">
        <v>130</v>
      </c>
      <c r="E260" s="102" t="s">
        <v>362</v>
      </c>
      <c r="F260" s="102">
        <v>25</v>
      </c>
      <c r="G260" s="79" t="s">
        <v>69</v>
      </c>
      <c r="H260" s="80" t="s">
        <v>132</v>
      </c>
      <c r="I260" s="81" t="s">
        <v>133</v>
      </c>
      <c r="J260" s="82" t="s">
        <v>633</v>
      </c>
      <c r="K260" s="82" t="s">
        <v>73</v>
      </c>
      <c r="L260" s="82" t="s">
        <v>135</v>
      </c>
      <c r="M260" s="81">
        <v>1</v>
      </c>
      <c r="N260" s="81" t="s">
        <v>78</v>
      </c>
      <c r="O260" s="78" t="s">
        <v>78</v>
      </c>
      <c r="P260" s="81" t="s">
        <v>204</v>
      </c>
      <c r="Q260" s="83">
        <v>1</v>
      </c>
      <c r="R260" s="82" t="s">
        <v>79</v>
      </c>
      <c r="S260" s="90">
        <v>42609</v>
      </c>
    </row>
    <row r="261" spans="1:50" s="85" customFormat="1" ht="15" customHeight="1" x14ac:dyDescent="0.25">
      <c r="A261" s="11" t="str">
        <f t="shared" si="16"/>
        <v>52127271SPSD1E-M4</v>
      </c>
      <c r="B261" s="77">
        <v>253</v>
      </c>
      <c r="C261" s="112">
        <v>52127271</v>
      </c>
      <c r="D261" s="112" t="s">
        <v>634</v>
      </c>
      <c r="E261" s="112" t="s">
        <v>364</v>
      </c>
      <c r="F261" s="112">
        <v>25</v>
      </c>
      <c r="G261" s="79" t="s">
        <v>69</v>
      </c>
      <c r="H261" s="80" t="s">
        <v>132</v>
      </c>
      <c r="I261" s="81" t="s">
        <v>104</v>
      </c>
      <c r="J261" s="82" t="s">
        <v>134</v>
      </c>
      <c r="K261" s="82" t="s">
        <v>73</v>
      </c>
      <c r="L261" s="82" t="s">
        <v>47</v>
      </c>
      <c r="M261" s="81">
        <v>1</v>
      </c>
      <c r="N261" s="78">
        <v>2</v>
      </c>
      <c r="O261" s="81">
        <v>2</v>
      </c>
      <c r="P261" s="81"/>
      <c r="Q261" s="83"/>
      <c r="R261" s="82"/>
      <c r="S261" s="82"/>
    </row>
    <row r="262" spans="1:50" s="85" customFormat="1" ht="15" customHeight="1" x14ac:dyDescent="0.25">
      <c r="A262" s="11" t="str">
        <f t="shared" si="16"/>
        <v>52127270SPSD3D-M4</v>
      </c>
      <c r="B262" s="77">
        <v>254</v>
      </c>
      <c r="C262" s="112">
        <v>52127270</v>
      </c>
      <c r="D262" s="112" t="s">
        <v>634</v>
      </c>
      <c r="E262" s="112" t="s">
        <v>131</v>
      </c>
      <c r="F262" s="112">
        <v>25</v>
      </c>
      <c r="G262" s="79" t="s">
        <v>69</v>
      </c>
      <c r="H262" s="80" t="s">
        <v>132</v>
      </c>
      <c r="I262" s="81" t="s">
        <v>104</v>
      </c>
      <c r="J262" s="82" t="s">
        <v>134</v>
      </c>
      <c r="K262" s="82" t="s">
        <v>73</v>
      </c>
      <c r="L262" s="82" t="s">
        <v>47</v>
      </c>
      <c r="M262" s="81">
        <v>1</v>
      </c>
      <c r="N262" s="88" t="s">
        <v>635</v>
      </c>
      <c r="O262" s="89" t="s">
        <v>106</v>
      </c>
      <c r="P262" s="89" t="s">
        <v>78</v>
      </c>
      <c r="Q262" s="83">
        <v>1</v>
      </c>
      <c r="R262" s="91" t="s">
        <v>88</v>
      </c>
      <c r="S262" s="92">
        <v>42867</v>
      </c>
    </row>
    <row r="263" spans="1:50" s="85" customFormat="1" ht="15" customHeight="1" x14ac:dyDescent="0.25">
      <c r="A263" s="11" t="str">
        <f t="shared" si="16"/>
        <v>52125997SPSD3D-M4</v>
      </c>
      <c r="B263" s="77">
        <v>255</v>
      </c>
      <c r="C263" s="113">
        <v>52125997</v>
      </c>
      <c r="D263" s="113" t="s">
        <v>634</v>
      </c>
      <c r="E263" s="112" t="s">
        <v>131</v>
      </c>
      <c r="F263" s="113">
        <v>25</v>
      </c>
      <c r="G263" s="114" t="s">
        <v>69</v>
      </c>
      <c r="H263" s="80" t="s">
        <v>132</v>
      </c>
      <c r="I263" s="81" t="s">
        <v>104</v>
      </c>
      <c r="J263" s="82" t="s">
        <v>134</v>
      </c>
      <c r="K263" s="82" t="s">
        <v>73</v>
      </c>
      <c r="L263" s="82" t="s">
        <v>47</v>
      </c>
      <c r="M263" s="81">
        <v>1</v>
      </c>
      <c r="N263" s="88" t="s">
        <v>86</v>
      </c>
      <c r="O263" s="89" t="s">
        <v>106</v>
      </c>
      <c r="P263" s="89" t="s">
        <v>78</v>
      </c>
      <c r="Q263" s="83">
        <v>1</v>
      </c>
      <c r="R263" s="91" t="s">
        <v>88</v>
      </c>
      <c r="S263" s="92">
        <v>42867</v>
      </c>
    </row>
    <row r="264" spans="1:50" s="85" customFormat="1" ht="15" customHeight="1" x14ac:dyDescent="0.25">
      <c r="A264" s="11" t="str">
        <f t="shared" si="16"/>
        <v>52125996SPSD1D-M4</v>
      </c>
      <c r="B264" s="77">
        <v>256</v>
      </c>
      <c r="C264" s="113">
        <v>52125996</v>
      </c>
      <c r="D264" s="113" t="s">
        <v>634</v>
      </c>
      <c r="E264" s="112" t="s">
        <v>362</v>
      </c>
      <c r="F264" s="113">
        <v>25</v>
      </c>
      <c r="G264" s="79" t="s">
        <v>69</v>
      </c>
      <c r="H264" s="80" t="s">
        <v>132</v>
      </c>
      <c r="I264" s="81" t="s">
        <v>104</v>
      </c>
      <c r="J264" s="82" t="s">
        <v>134</v>
      </c>
      <c r="K264" s="82" t="s">
        <v>73</v>
      </c>
      <c r="L264" s="82" t="s">
        <v>47</v>
      </c>
      <c r="M264" s="81">
        <v>1</v>
      </c>
      <c r="N264" s="88" t="s">
        <v>86</v>
      </c>
      <c r="O264" s="89" t="s">
        <v>106</v>
      </c>
      <c r="P264" s="89" t="s">
        <v>78</v>
      </c>
      <c r="Q264" s="83">
        <v>1</v>
      </c>
      <c r="R264" s="127" t="s">
        <v>88</v>
      </c>
      <c r="S264" s="92">
        <v>42864</v>
      </c>
    </row>
    <row r="265" spans="1:50" s="85" customFormat="1" ht="15" customHeight="1" x14ac:dyDescent="0.25">
      <c r="A265" s="11" t="str">
        <f t="shared" si="16"/>
        <v>52125995SPSD3D-M4</v>
      </c>
      <c r="B265" s="77">
        <v>257</v>
      </c>
      <c r="C265" s="113">
        <v>52125995</v>
      </c>
      <c r="D265" s="113" t="s">
        <v>634</v>
      </c>
      <c r="E265" s="112" t="s">
        <v>131</v>
      </c>
      <c r="F265" s="113">
        <v>25</v>
      </c>
      <c r="G265" s="79" t="s">
        <v>69</v>
      </c>
      <c r="H265" s="80" t="s">
        <v>132</v>
      </c>
      <c r="I265" s="81" t="s">
        <v>104</v>
      </c>
      <c r="J265" s="82" t="s">
        <v>134</v>
      </c>
      <c r="K265" s="82" t="s">
        <v>73</v>
      </c>
      <c r="L265" s="82" t="s">
        <v>47</v>
      </c>
      <c r="M265" s="81">
        <v>1</v>
      </c>
      <c r="N265" s="88" t="s">
        <v>99</v>
      </c>
      <c r="O265" s="89" t="s">
        <v>426</v>
      </c>
      <c r="P265" s="89" t="s">
        <v>78</v>
      </c>
      <c r="Q265" s="83">
        <v>1</v>
      </c>
      <c r="R265" s="127" t="s">
        <v>88</v>
      </c>
      <c r="S265" s="92">
        <v>42867</v>
      </c>
    </row>
    <row r="266" spans="1:50" s="85" customFormat="1" ht="15" customHeight="1" x14ac:dyDescent="0.25">
      <c r="A266" s="11" t="str">
        <f t="shared" si="16"/>
        <v>52125994SPSD1E-M4</v>
      </c>
      <c r="B266" s="77">
        <v>258</v>
      </c>
      <c r="C266" s="113">
        <v>52125994</v>
      </c>
      <c r="D266" s="113" t="s">
        <v>634</v>
      </c>
      <c r="E266" s="112" t="s">
        <v>364</v>
      </c>
      <c r="F266" s="113">
        <v>20</v>
      </c>
      <c r="G266" s="79" t="s">
        <v>69</v>
      </c>
      <c r="H266" s="80" t="s">
        <v>132</v>
      </c>
      <c r="I266" s="81" t="s">
        <v>104</v>
      </c>
      <c r="J266" s="82" t="s">
        <v>134</v>
      </c>
      <c r="K266" s="82" t="s">
        <v>73</v>
      </c>
      <c r="L266" s="82" t="s">
        <v>47</v>
      </c>
      <c r="M266" s="81">
        <v>1</v>
      </c>
      <c r="N266" s="78">
        <v>2</v>
      </c>
      <c r="O266" s="81">
        <v>2</v>
      </c>
      <c r="P266" s="81"/>
      <c r="Q266" s="83"/>
      <c r="R266" s="82"/>
      <c r="S266" s="78"/>
    </row>
    <row r="267" spans="1:50" s="85" customFormat="1" ht="15" customHeight="1" x14ac:dyDescent="0.25">
      <c r="A267" s="11" t="str">
        <f t="shared" ref="A267:A330" si="21">CONCATENATE(C267,E267)</f>
        <v>52125993SPSD2E-M4</v>
      </c>
      <c r="B267" s="77">
        <v>259</v>
      </c>
      <c r="C267" s="113">
        <v>52125993</v>
      </c>
      <c r="D267" s="113" t="s">
        <v>634</v>
      </c>
      <c r="E267" s="112" t="s">
        <v>397</v>
      </c>
      <c r="F267" s="113">
        <v>25</v>
      </c>
      <c r="G267" s="114" t="s">
        <v>69</v>
      </c>
      <c r="H267" s="80" t="s">
        <v>132</v>
      </c>
      <c r="I267" s="81" t="s">
        <v>104</v>
      </c>
      <c r="J267" s="82" t="s">
        <v>134</v>
      </c>
      <c r="K267" s="82" t="s">
        <v>73</v>
      </c>
      <c r="L267" s="82" t="s">
        <v>47</v>
      </c>
      <c r="M267" s="81">
        <v>1</v>
      </c>
      <c r="N267" s="78">
        <v>2</v>
      </c>
      <c r="O267" s="81">
        <v>2</v>
      </c>
      <c r="P267" s="81"/>
      <c r="Q267" s="83"/>
      <c r="R267" s="82"/>
      <c r="S267" s="82"/>
    </row>
    <row r="268" spans="1:50" s="85" customFormat="1" ht="15" customHeight="1" x14ac:dyDescent="0.25">
      <c r="A268" s="11" t="str">
        <f t="shared" si="21"/>
        <v>52125992SPSD2E-M4</v>
      </c>
      <c r="B268" s="77">
        <v>260</v>
      </c>
      <c r="C268" s="113">
        <v>52125992</v>
      </c>
      <c r="D268" s="113" t="s">
        <v>634</v>
      </c>
      <c r="E268" s="112" t="s">
        <v>397</v>
      </c>
      <c r="F268" s="113">
        <v>25</v>
      </c>
      <c r="G268" s="79" t="s">
        <v>69</v>
      </c>
      <c r="H268" s="80" t="s">
        <v>132</v>
      </c>
      <c r="I268" s="81" t="s">
        <v>104</v>
      </c>
      <c r="J268" s="82" t="s">
        <v>134</v>
      </c>
      <c r="K268" s="82" t="s">
        <v>73</v>
      </c>
      <c r="L268" s="82" t="s">
        <v>47</v>
      </c>
      <c r="M268" s="81">
        <v>1</v>
      </c>
      <c r="N268" s="78">
        <v>2</v>
      </c>
      <c r="O268" s="81">
        <v>2</v>
      </c>
      <c r="P268" s="81"/>
      <c r="Q268" s="83"/>
      <c r="R268" s="82"/>
      <c r="S268" s="82"/>
    </row>
    <row r="269" spans="1:50" s="85" customFormat="1" ht="15" customHeight="1" x14ac:dyDescent="0.25">
      <c r="A269" s="11" t="str">
        <f t="shared" si="21"/>
        <v>52125036PENDANT</v>
      </c>
      <c r="B269" s="77">
        <v>261</v>
      </c>
      <c r="C269" s="81">
        <v>52125036</v>
      </c>
      <c r="D269" s="78" t="s">
        <v>636</v>
      </c>
      <c r="E269" s="78" t="s">
        <v>147</v>
      </c>
      <c r="F269" s="78">
        <v>500</v>
      </c>
      <c r="G269" s="79" t="s">
        <v>69</v>
      </c>
      <c r="H269" s="80" t="s">
        <v>132</v>
      </c>
      <c r="I269" s="81" t="s">
        <v>75</v>
      </c>
      <c r="J269" s="82" t="s">
        <v>637</v>
      </c>
      <c r="K269" s="82" t="s">
        <v>73</v>
      </c>
      <c r="L269" s="82" t="s">
        <v>47</v>
      </c>
      <c r="M269" s="81">
        <v>1</v>
      </c>
      <c r="N269" s="78" t="s">
        <v>147</v>
      </c>
      <c r="O269" s="81" t="s">
        <v>147</v>
      </c>
      <c r="P269" s="81" t="s">
        <v>204</v>
      </c>
      <c r="Q269" s="83">
        <v>1</v>
      </c>
      <c r="R269" s="82" t="s">
        <v>79</v>
      </c>
      <c r="S269" s="90">
        <v>42593</v>
      </c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</row>
    <row r="270" spans="1:50" s="85" customFormat="1" ht="15" customHeight="1" x14ac:dyDescent="0.25">
      <c r="A270" s="11" t="str">
        <f t="shared" si="21"/>
        <v>52121583TP042D-M2</v>
      </c>
      <c r="B270" s="77">
        <v>262</v>
      </c>
      <c r="C270" s="82">
        <v>52121583</v>
      </c>
      <c r="D270" s="82" t="s">
        <v>638</v>
      </c>
      <c r="E270" s="82" t="s">
        <v>554</v>
      </c>
      <c r="F270" s="82">
        <v>3750</v>
      </c>
      <c r="G270" s="79" t="s">
        <v>69</v>
      </c>
      <c r="H270" s="80" t="s">
        <v>132</v>
      </c>
      <c r="I270" s="81" t="s">
        <v>121</v>
      </c>
      <c r="J270" s="82" t="s">
        <v>409</v>
      </c>
      <c r="K270" s="82" t="s">
        <v>73</v>
      </c>
      <c r="L270" s="82" t="s">
        <v>47</v>
      </c>
      <c r="M270" s="81">
        <v>1</v>
      </c>
      <c r="N270" s="88" t="s">
        <v>76</v>
      </c>
      <c r="O270" s="89" t="s">
        <v>77</v>
      </c>
      <c r="P270" s="89" t="s">
        <v>78</v>
      </c>
      <c r="Q270" s="83">
        <f>IF(COUNTBLANK(C270:O270)&lt;=0,1,2)</f>
        <v>1</v>
      </c>
      <c r="R270" s="82" t="s">
        <v>79</v>
      </c>
      <c r="S270" s="90">
        <v>42598</v>
      </c>
    </row>
    <row r="271" spans="1:50" ht="15" customHeight="1" x14ac:dyDescent="0.25">
      <c r="A271" s="11" t="str">
        <f t="shared" si="21"/>
        <v>52121582TP045D-M2</v>
      </c>
      <c r="B271" s="77">
        <v>263</v>
      </c>
      <c r="C271" s="81">
        <v>52121582</v>
      </c>
      <c r="D271" s="78" t="s">
        <v>639</v>
      </c>
      <c r="E271" s="78" t="s">
        <v>632</v>
      </c>
      <c r="F271" s="78">
        <v>500</v>
      </c>
      <c r="G271" s="79" t="s">
        <v>69</v>
      </c>
      <c r="H271" s="80" t="s">
        <v>83</v>
      </c>
      <c r="I271" s="81" t="s">
        <v>121</v>
      </c>
      <c r="J271" s="82" t="s">
        <v>640</v>
      </c>
      <c r="K271" s="82" t="s">
        <v>73</v>
      </c>
      <c r="L271" s="82" t="s">
        <v>509</v>
      </c>
      <c r="M271" s="81">
        <v>1</v>
      </c>
      <c r="N271" s="78">
        <v>2</v>
      </c>
      <c r="O271" s="78">
        <v>2</v>
      </c>
      <c r="P271" s="81" t="str">
        <f>IF(N271=O271,"Corrigido",IF(N271&gt;O271,"Refazer kanban"))</f>
        <v>Corrigido</v>
      </c>
      <c r="Q271" s="83">
        <f>IF(COUNTBLANK(C271:O271)&lt;=0,1,2)</f>
        <v>1</v>
      </c>
      <c r="R271" s="82" t="s">
        <v>88</v>
      </c>
      <c r="S271" s="82"/>
      <c r="T271" s="85"/>
      <c r="U271" s="85"/>
      <c r="V271" s="85"/>
      <c r="W271" s="85"/>
      <c r="X271" s="85"/>
      <c r="Y271" s="85"/>
      <c r="Z271" s="85"/>
      <c r="AA271" s="85"/>
      <c r="AB271" s="85"/>
      <c r="AC271" s="85"/>
      <c r="AD271" s="85"/>
      <c r="AE271" s="85"/>
      <c r="AF271" s="85"/>
      <c r="AG271" s="85"/>
      <c r="AH271" s="85"/>
      <c r="AI271" s="85"/>
      <c r="AJ271" s="85"/>
      <c r="AK271" s="85"/>
      <c r="AL271" s="85"/>
      <c r="AM271" s="85"/>
      <c r="AN271" s="85"/>
      <c r="AO271" s="85"/>
      <c r="AP271" s="85"/>
      <c r="AQ271" s="85"/>
      <c r="AR271" s="85"/>
      <c r="AS271" s="85"/>
      <c r="AT271" s="85"/>
      <c r="AU271" s="85"/>
      <c r="AV271" s="85"/>
      <c r="AW271" s="85"/>
      <c r="AX271" s="85"/>
    </row>
    <row r="272" spans="1:50" s="85" customFormat="1" ht="15" customHeight="1" x14ac:dyDescent="0.25">
      <c r="A272" s="11" t="str">
        <f t="shared" si="21"/>
        <v>52119616SPSD1D-M4</v>
      </c>
      <c r="B272" s="77">
        <v>264</v>
      </c>
      <c r="C272" s="113">
        <v>52119616</v>
      </c>
      <c r="D272" s="113" t="s">
        <v>634</v>
      </c>
      <c r="E272" s="112" t="s">
        <v>362</v>
      </c>
      <c r="F272" s="113">
        <v>40</v>
      </c>
      <c r="G272" s="79" t="s">
        <v>69</v>
      </c>
      <c r="H272" s="80" t="s">
        <v>132</v>
      </c>
      <c r="I272" s="81" t="s">
        <v>104</v>
      </c>
      <c r="J272" s="82" t="s">
        <v>134</v>
      </c>
      <c r="K272" s="82" t="s">
        <v>73</v>
      </c>
      <c r="L272" s="82" t="s">
        <v>47</v>
      </c>
      <c r="M272" s="81">
        <v>1</v>
      </c>
      <c r="N272" s="88" t="s">
        <v>86</v>
      </c>
      <c r="O272" s="89" t="s">
        <v>106</v>
      </c>
      <c r="P272" s="89" t="s">
        <v>78</v>
      </c>
      <c r="Q272" s="83">
        <v>1</v>
      </c>
      <c r="R272" s="127" t="s">
        <v>88</v>
      </c>
      <c r="S272" s="92">
        <v>42864</v>
      </c>
    </row>
    <row r="273" spans="1:50" s="85" customFormat="1" ht="15" customHeight="1" x14ac:dyDescent="0.25">
      <c r="A273" s="11" t="str">
        <f t="shared" si="21"/>
        <v>52119615SPSD3D-M4</v>
      </c>
      <c r="B273" s="77">
        <v>265</v>
      </c>
      <c r="C273" s="113">
        <v>52119615</v>
      </c>
      <c r="D273" s="113" t="s">
        <v>634</v>
      </c>
      <c r="E273" s="112" t="s">
        <v>131</v>
      </c>
      <c r="F273" s="113">
        <v>40</v>
      </c>
      <c r="G273" s="79" t="s">
        <v>69</v>
      </c>
      <c r="H273" s="80" t="s">
        <v>132</v>
      </c>
      <c r="I273" s="81" t="s">
        <v>104</v>
      </c>
      <c r="J273" s="82" t="s">
        <v>134</v>
      </c>
      <c r="K273" s="82" t="s">
        <v>73</v>
      </c>
      <c r="L273" s="82" t="s">
        <v>47</v>
      </c>
      <c r="M273" s="81">
        <v>1</v>
      </c>
      <c r="N273" s="88" t="s">
        <v>99</v>
      </c>
      <c r="O273" s="89" t="s">
        <v>426</v>
      </c>
      <c r="P273" s="89" t="s">
        <v>78</v>
      </c>
      <c r="Q273" s="83">
        <v>1</v>
      </c>
      <c r="R273" s="127" t="s">
        <v>88</v>
      </c>
      <c r="S273" s="92">
        <v>42867</v>
      </c>
    </row>
    <row r="274" spans="1:50" s="85" customFormat="1" ht="15" customHeight="1" x14ac:dyDescent="0.25">
      <c r="A274" s="11" t="str">
        <f t="shared" si="21"/>
        <v>52119614SPSD1E-M4</v>
      </c>
      <c r="B274" s="77">
        <v>266</v>
      </c>
      <c r="C274" s="113">
        <v>52119614</v>
      </c>
      <c r="D274" s="113" t="s">
        <v>634</v>
      </c>
      <c r="E274" s="112" t="s">
        <v>364</v>
      </c>
      <c r="F274" s="113">
        <v>40</v>
      </c>
      <c r="G274" s="79" t="s">
        <v>69</v>
      </c>
      <c r="H274" s="80" t="s">
        <v>132</v>
      </c>
      <c r="I274" s="81" t="s">
        <v>104</v>
      </c>
      <c r="J274" s="82" t="s">
        <v>134</v>
      </c>
      <c r="K274" s="82" t="s">
        <v>73</v>
      </c>
      <c r="L274" s="82" t="s">
        <v>47</v>
      </c>
      <c r="M274" s="81">
        <v>1</v>
      </c>
      <c r="N274" s="78">
        <v>2</v>
      </c>
      <c r="O274" s="81">
        <v>2</v>
      </c>
      <c r="P274" s="81"/>
      <c r="Q274" s="83"/>
      <c r="R274" s="82"/>
      <c r="S274" s="78"/>
    </row>
    <row r="275" spans="1:50" ht="15" customHeight="1" x14ac:dyDescent="0.25">
      <c r="A275" s="11" t="str">
        <f t="shared" si="21"/>
        <v>52119613SPSD2E-M4</v>
      </c>
      <c r="B275" s="77">
        <v>267</v>
      </c>
      <c r="C275" s="113">
        <v>52119613</v>
      </c>
      <c r="D275" s="113" t="s">
        <v>634</v>
      </c>
      <c r="E275" s="112" t="s">
        <v>397</v>
      </c>
      <c r="F275" s="113">
        <v>40</v>
      </c>
      <c r="G275" s="79" t="s">
        <v>69</v>
      </c>
      <c r="H275" s="80" t="s">
        <v>132</v>
      </c>
      <c r="I275" s="81" t="s">
        <v>104</v>
      </c>
      <c r="J275" s="82" t="s">
        <v>134</v>
      </c>
      <c r="K275" s="82" t="s">
        <v>73</v>
      </c>
      <c r="L275" s="82" t="s">
        <v>47</v>
      </c>
      <c r="M275" s="81">
        <v>1</v>
      </c>
      <c r="N275" s="78">
        <v>2</v>
      </c>
      <c r="O275" s="81">
        <v>2</v>
      </c>
      <c r="P275" s="81"/>
      <c r="Q275" s="83"/>
      <c r="R275" s="82"/>
      <c r="S275" s="82"/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F275" s="85"/>
      <c r="AG275" s="85"/>
      <c r="AH275" s="85"/>
      <c r="AI275" s="85"/>
      <c r="AJ275" s="85"/>
      <c r="AK275" s="85"/>
      <c r="AL275" s="85"/>
      <c r="AM275" s="85"/>
      <c r="AN275" s="85"/>
      <c r="AO275" s="85"/>
      <c r="AP275" s="85"/>
      <c r="AQ275" s="85"/>
      <c r="AR275" s="85"/>
      <c r="AS275" s="85"/>
      <c r="AT275" s="85"/>
      <c r="AU275" s="85"/>
      <c r="AV275" s="85"/>
      <c r="AW275" s="85"/>
      <c r="AX275" s="85"/>
    </row>
    <row r="276" spans="1:50" s="85" customFormat="1" ht="15" customHeight="1" x14ac:dyDescent="0.25">
      <c r="A276" s="11" t="str">
        <f t="shared" si="21"/>
        <v>52119532SPST2E-M3</v>
      </c>
      <c r="B276" s="77">
        <v>268</v>
      </c>
      <c r="C276" s="82">
        <v>52119532</v>
      </c>
      <c r="D276" s="78" t="s">
        <v>641</v>
      </c>
      <c r="E276" s="78" t="s">
        <v>642</v>
      </c>
      <c r="F276" s="78">
        <v>20</v>
      </c>
      <c r="G276" s="79" t="s">
        <v>69</v>
      </c>
      <c r="H276" s="80" t="s">
        <v>83</v>
      </c>
      <c r="I276" s="81" t="s">
        <v>294</v>
      </c>
      <c r="J276" s="82" t="s">
        <v>474</v>
      </c>
      <c r="K276" s="82" t="s">
        <v>73</v>
      </c>
      <c r="L276" s="82" t="s">
        <v>47</v>
      </c>
      <c r="M276" s="81">
        <v>1</v>
      </c>
      <c r="N276" s="89" t="s">
        <v>93</v>
      </c>
      <c r="O276" s="89" t="s">
        <v>87</v>
      </c>
      <c r="P276" s="89" t="s">
        <v>78</v>
      </c>
      <c r="Q276" s="83">
        <v>1</v>
      </c>
      <c r="R276" s="82" t="s">
        <v>79</v>
      </c>
      <c r="S276" s="90">
        <v>42555</v>
      </c>
    </row>
    <row r="277" spans="1:50" s="85" customFormat="1" ht="15" customHeight="1" x14ac:dyDescent="0.25">
      <c r="A277" s="11" t="str">
        <f t="shared" si="21"/>
        <v>52119531SPST2E-M3</v>
      </c>
      <c r="B277" s="77">
        <v>269</v>
      </c>
      <c r="C277" s="82">
        <v>52119531</v>
      </c>
      <c r="D277" s="78" t="s">
        <v>641</v>
      </c>
      <c r="E277" s="78" t="s">
        <v>642</v>
      </c>
      <c r="F277" s="78">
        <v>28</v>
      </c>
      <c r="G277" s="79" t="s">
        <v>153</v>
      </c>
      <c r="H277" s="80" t="s">
        <v>83</v>
      </c>
      <c r="I277" s="81" t="s">
        <v>294</v>
      </c>
      <c r="J277" s="82" t="s">
        <v>474</v>
      </c>
      <c r="K277" s="82" t="s">
        <v>73</v>
      </c>
      <c r="L277" s="82" t="s">
        <v>47</v>
      </c>
      <c r="M277" s="81">
        <v>1</v>
      </c>
      <c r="N277" s="88" t="s">
        <v>643</v>
      </c>
      <c r="O277" s="89" t="s">
        <v>644</v>
      </c>
      <c r="P277" s="89" t="s">
        <v>78</v>
      </c>
      <c r="Q277" s="83">
        <v>1</v>
      </c>
      <c r="R277" s="82" t="s">
        <v>79</v>
      </c>
      <c r="S277" s="90">
        <v>42555</v>
      </c>
    </row>
    <row r="278" spans="1:50" s="85" customFormat="1" ht="15" customHeight="1" x14ac:dyDescent="0.25">
      <c r="A278" s="11" t="str">
        <f t="shared" si="21"/>
        <v>52118800SPST2E-M3</v>
      </c>
      <c r="B278" s="77">
        <v>270</v>
      </c>
      <c r="C278" s="82">
        <v>52118800</v>
      </c>
      <c r="D278" s="82" t="s">
        <v>645</v>
      </c>
      <c r="E278" s="78" t="s">
        <v>642</v>
      </c>
      <c r="F278" s="82">
        <v>20</v>
      </c>
      <c r="G278" s="79" t="s">
        <v>69</v>
      </c>
      <c r="H278" s="80" t="s">
        <v>132</v>
      </c>
      <c r="I278" s="81" t="s">
        <v>294</v>
      </c>
      <c r="J278" s="82" t="s">
        <v>646</v>
      </c>
      <c r="K278" s="82" t="s">
        <v>73</v>
      </c>
      <c r="L278" s="82" t="s">
        <v>47</v>
      </c>
      <c r="M278" s="81">
        <v>1</v>
      </c>
      <c r="N278" s="89" t="s">
        <v>93</v>
      </c>
      <c r="O278" s="89" t="s">
        <v>87</v>
      </c>
      <c r="P278" s="89" t="s">
        <v>78</v>
      </c>
      <c r="Q278" s="83">
        <v>1</v>
      </c>
      <c r="R278" s="82" t="s">
        <v>79</v>
      </c>
      <c r="S278" s="90">
        <v>42605</v>
      </c>
    </row>
    <row r="279" spans="1:50" s="85" customFormat="1" ht="15" customHeight="1" x14ac:dyDescent="0.25">
      <c r="A279" s="11" t="str">
        <f t="shared" si="21"/>
        <v>52118098SPST5E-M3</v>
      </c>
      <c r="B279" s="77">
        <v>271</v>
      </c>
      <c r="C279" s="78">
        <v>52118098</v>
      </c>
      <c r="D279" s="78" t="s">
        <v>647</v>
      </c>
      <c r="E279" s="78" t="s">
        <v>648</v>
      </c>
      <c r="F279" s="78">
        <v>40</v>
      </c>
      <c r="G279" s="79" t="s">
        <v>69</v>
      </c>
      <c r="H279" s="80" t="s">
        <v>132</v>
      </c>
      <c r="I279" s="81" t="s">
        <v>294</v>
      </c>
      <c r="J279" s="82" t="s">
        <v>134</v>
      </c>
      <c r="K279" s="82" t="s">
        <v>73</v>
      </c>
      <c r="L279" s="82" t="s">
        <v>649</v>
      </c>
      <c r="M279" s="81">
        <v>1</v>
      </c>
      <c r="N279" s="81">
        <v>6</v>
      </c>
      <c r="O279" s="81">
        <v>6</v>
      </c>
      <c r="P279" s="81" t="str">
        <f>IF(N279=O279,"Corrigido",IF(N279&gt;O279,"Refazer kanban"))</f>
        <v>Corrigido</v>
      </c>
      <c r="Q279" s="83">
        <f>IF(COUNTBLANK(C279:O279)&lt;=0,1,2)</f>
        <v>1</v>
      </c>
      <c r="R279" s="82" t="s">
        <v>79</v>
      </c>
      <c r="S279" s="90">
        <v>42552</v>
      </c>
    </row>
    <row r="280" spans="1:50" s="85" customFormat="1" ht="15" customHeight="1" x14ac:dyDescent="0.25">
      <c r="A280" s="11" t="str">
        <f t="shared" si="21"/>
        <v>52117353SPST2E-M3</v>
      </c>
      <c r="B280" s="77">
        <v>272</v>
      </c>
      <c r="C280" s="82">
        <v>52117353</v>
      </c>
      <c r="D280" s="82" t="s">
        <v>645</v>
      </c>
      <c r="E280" s="78" t="s">
        <v>642</v>
      </c>
      <c r="F280" s="82">
        <v>20</v>
      </c>
      <c r="G280" s="79" t="s">
        <v>153</v>
      </c>
      <c r="H280" s="80" t="s">
        <v>132</v>
      </c>
      <c r="I280" s="81" t="s">
        <v>294</v>
      </c>
      <c r="J280" s="82" t="s">
        <v>134</v>
      </c>
      <c r="K280" s="82" t="s">
        <v>73</v>
      </c>
      <c r="L280" s="82" t="s">
        <v>47</v>
      </c>
      <c r="M280" s="81">
        <v>1</v>
      </c>
      <c r="N280" s="89" t="s">
        <v>464</v>
      </c>
      <c r="O280" s="89" t="s">
        <v>345</v>
      </c>
      <c r="P280" s="89" t="s">
        <v>78</v>
      </c>
      <c r="Q280" s="83">
        <v>1</v>
      </c>
      <c r="R280" s="82" t="s">
        <v>79</v>
      </c>
      <c r="S280" s="90">
        <v>42605</v>
      </c>
    </row>
    <row r="281" spans="1:50" s="85" customFormat="1" ht="15" customHeight="1" x14ac:dyDescent="0.25">
      <c r="A281" s="11" t="str">
        <f t="shared" si="21"/>
        <v>52117352SPST5E-M3</v>
      </c>
      <c r="B281" s="77">
        <v>273</v>
      </c>
      <c r="C281" s="78">
        <v>52117352</v>
      </c>
      <c r="D281" s="78" t="s">
        <v>647</v>
      </c>
      <c r="E281" s="78" t="s">
        <v>648</v>
      </c>
      <c r="F281" s="78">
        <v>20</v>
      </c>
      <c r="G281" s="79" t="s">
        <v>153</v>
      </c>
      <c r="H281" s="80" t="s">
        <v>132</v>
      </c>
      <c r="I281" s="81" t="s">
        <v>294</v>
      </c>
      <c r="J281" s="82" t="s">
        <v>650</v>
      </c>
      <c r="K281" s="82" t="s">
        <v>73</v>
      </c>
      <c r="L281" s="82" t="s">
        <v>42</v>
      </c>
      <c r="M281" s="81">
        <v>1</v>
      </c>
      <c r="N281" s="81">
        <v>11</v>
      </c>
      <c r="O281" s="81">
        <f>N281</f>
        <v>11</v>
      </c>
      <c r="P281" s="81" t="str">
        <f>IF(N281=O281,"Corrigido",IF(N281&gt;O281,"Refazer kanban"))</f>
        <v>Corrigido</v>
      </c>
      <c r="Q281" s="83">
        <f>IF(COUNTBLANK(C281:O281)&lt;=0,1,2)</f>
        <v>1</v>
      </c>
      <c r="R281" s="82" t="s">
        <v>79</v>
      </c>
      <c r="S281" s="90">
        <v>42605</v>
      </c>
      <c r="T281" s="82"/>
    </row>
    <row r="282" spans="1:50" s="85" customFormat="1" ht="15" customHeight="1" x14ac:dyDescent="0.25">
      <c r="A282" s="11" t="str">
        <f t="shared" si="21"/>
        <v>52117351SPST5E-M3</v>
      </c>
      <c r="B282" s="77">
        <v>274</v>
      </c>
      <c r="C282" s="78">
        <v>52117351</v>
      </c>
      <c r="D282" s="78" t="s">
        <v>647</v>
      </c>
      <c r="E282" s="78" t="s">
        <v>648</v>
      </c>
      <c r="F282" s="78">
        <v>20</v>
      </c>
      <c r="G282" s="79" t="s">
        <v>69</v>
      </c>
      <c r="H282" s="80" t="s">
        <v>132</v>
      </c>
      <c r="I282" s="143" t="s">
        <v>294</v>
      </c>
      <c r="J282" s="82" t="s">
        <v>134</v>
      </c>
      <c r="K282" s="82" t="s">
        <v>73</v>
      </c>
      <c r="L282" s="82" t="s">
        <v>42</v>
      </c>
      <c r="M282" s="81">
        <v>1</v>
      </c>
      <c r="N282" s="81">
        <v>11</v>
      </c>
      <c r="O282" s="81">
        <f>N282</f>
        <v>11</v>
      </c>
      <c r="P282" s="81" t="str">
        <f>IF(N282=O282,"Corrigido",IF(N282&gt;O282,"Refazer kanban"))</f>
        <v>Corrigido</v>
      </c>
      <c r="Q282" s="83">
        <f>IF(COUNTBLANK(C282:O282)&lt;=0,1,2)</f>
        <v>1</v>
      </c>
      <c r="R282" s="82" t="s">
        <v>79</v>
      </c>
      <c r="S282" s="90">
        <v>42552</v>
      </c>
      <c r="T282" s="105"/>
    </row>
    <row r="283" spans="1:50" s="85" customFormat="1" ht="15" customHeight="1" x14ac:dyDescent="0.25">
      <c r="A283" s="11" t="str">
        <f t="shared" si="21"/>
        <v>52117350SPST2E-M3</v>
      </c>
      <c r="B283" s="77">
        <v>275</v>
      </c>
      <c r="C283" s="82">
        <v>52117350</v>
      </c>
      <c r="D283" s="82" t="s">
        <v>651</v>
      </c>
      <c r="E283" s="78" t="s">
        <v>642</v>
      </c>
      <c r="F283" s="82">
        <v>40</v>
      </c>
      <c r="G283" s="79" t="s">
        <v>153</v>
      </c>
      <c r="H283" s="80" t="s">
        <v>132</v>
      </c>
      <c r="I283" s="143" t="s">
        <v>294</v>
      </c>
      <c r="J283" s="82" t="s">
        <v>134</v>
      </c>
      <c r="K283" s="82" t="s">
        <v>73</v>
      </c>
      <c r="L283" s="82" t="s">
        <v>47</v>
      </c>
      <c r="M283" s="81">
        <v>1</v>
      </c>
      <c r="N283" s="89" t="s">
        <v>464</v>
      </c>
      <c r="O283" s="89" t="s">
        <v>345</v>
      </c>
      <c r="P283" s="89" t="s">
        <v>78</v>
      </c>
      <c r="Q283" s="83">
        <v>1</v>
      </c>
      <c r="R283" s="82">
        <v>1</v>
      </c>
      <c r="S283" s="90">
        <v>42605</v>
      </c>
    </row>
    <row r="284" spans="1:50" s="85" customFormat="1" ht="15" customHeight="1" x14ac:dyDescent="0.25">
      <c r="A284" s="11" t="str">
        <f t="shared" si="21"/>
        <v>52117349SPST2E-M3</v>
      </c>
      <c r="B284" s="77">
        <v>276</v>
      </c>
      <c r="C284" s="78">
        <v>52117349</v>
      </c>
      <c r="D284" s="78" t="s">
        <v>647</v>
      </c>
      <c r="E284" s="78" t="s">
        <v>642</v>
      </c>
      <c r="F284" s="78">
        <v>40</v>
      </c>
      <c r="G284" s="79" t="s">
        <v>153</v>
      </c>
      <c r="H284" s="80" t="s">
        <v>132</v>
      </c>
      <c r="I284" s="143" t="s">
        <v>294</v>
      </c>
      <c r="J284" s="82" t="s">
        <v>134</v>
      </c>
      <c r="K284" s="82" t="s">
        <v>73</v>
      </c>
      <c r="L284" s="82" t="s">
        <v>42</v>
      </c>
      <c r="M284" s="81">
        <v>1</v>
      </c>
      <c r="N284" s="88" t="s">
        <v>276</v>
      </c>
      <c r="O284" s="89" t="s">
        <v>296</v>
      </c>
      <c r="P284" s="89" t="s">
        <v>78</v>
      </c>
      <c r="Q284" s="83">
        <f t="shared" ref="Q284:Q308" si="22">IF(COUNTBLANK(C284:O284)&lt;=0,1,2)</f>
        <v>1</v>
      </c>
      <c r="R284" s="105" t="s">
        <v>79</v>
      </c>
      <c r="S284" s="90">
        <v>42605</v>
      </c>
    </row>
    <row r="285" spans="1:50" s="85" customFormat="1" ht="15" customHeight="1" x14ac:dyDescent="0.25">
      <c r="A285" s="11" t="str">
        <f t="shared" si="21"/>
        <v>52117348SPSD1E-M4</v>
      </c>
      <c r="B285" s="77">
        <v>277</v>
      </c>
      <c r="C285" s="78">
        <v>52117348</v>
      </c>
      <c r="D285" s="78" t="s">
        <v>652</v>
      </c>
      <c r="E285" s="78" t="s">
        <v>364</v>
      </c>
      <c r="F285" s="78">
        <v>25</v>
      </c>
      <c r="G285" s="79" t="s">
        <v>69</v>
      </c>
      <c r="H285" s="80" t="s">
        <v>132</v>
      </c>
      <c r="I285" s="143"/>
      <c r="J285" s="82" t="s">
        <v>653</v>
      </c>
      <c r="K285" s="82" t="s">
        <v>73</v>
      </c>
      <c r="L285" s="82" t="s">
        <v>47</v>
      </c>
      <c r="M285" s="81">
        <v>1</v>
      </c>
      <c r="N285" s="78">
        <v>5</v>
      </c>
      <c r="O285" s="81">
        <v>5</v>
      </c>
      <c r="P285" s="81" t="str">
        <f t="shared" ref="P285:P299" si="23">IF(N285=O285,"Corrigido",IF(N285&gt;O285,"Refazer kanban"))</f>
        <v>Corrigido</v>
      </c>
      <c r="Q285" s="83">
        <f t="shared" si="22"/>
        <v>2</v>
      </c>
      <c r="R285" s="82" t="s">
        <v>141</v>
      </c>
      <c r="S285" s="84">
        <v>42224</v>
      </c>
    </row>
    <row r="286" spans="1:50" s="85" customFormat="1" ht="15" customHeight="1" x14ac:dyDescent="0.25">
      <c r="A286" s="11" t="str">
        <f t="shared" si="21"/>
        <v>52117347SPSD1E-M4</v>
      </c>
      <c r="B286" s="77">
        <v>278</v>
      </c>
      <c r="C286" s="78">
        <v>52117347</v>
      </c>
      <c r="D286" s="78" t="s">
        <v>654</v>
      </c>
      <c r="E286" s="78" t="s">
        <v>364</v>
      </c>
      <c r="F286" s="78">
        <v>25</v>
      </c>
      <c r="G286" s="79" t="s">
        <v>69</v>
      </c>
      <c r="H286" s="80" t="s">
        <v>132</v>
      </c>
      <c r="I286" s="143"/>
      <c r="J286" s="82" t="s">
        <v>653</v>
      </c>
      <c r="K286" s="82" t="s">
        <v>73</v>
      </c>
      <c r="L286" s="82" t="s">
        <v>301</v>
      </c>
      <c r="M286" s="81">
        <v>1</v>
      </c>
      <c r="N286" s="78">
        <v>5</v>
      </c>
      <c r="O286" s="81">
        <v>5</v>
      </c>
      <c r="P286" s="81" t="str">
        <f t="shared" si="23"/>
        <v>Corrigido</v>
      </c>
      <c r="Q286" s="83">
        <f t="shared" si="22"/>
        <v>2</v>
      </c>
      <c r="R286" s="105" t="s">
        <v>141</v>
      </c>
      <c r="S286" s="84">
        <v>42224</v>
      </c>
    </row>
    <row r="287" spans="1:50" s="85" customFormat="1" ht="15" customHeight="1" x14ac:dyDescent="0.25">
      <c r="A287" s="11" t="str">
        <f t="shared" si="21"/>
        <v>52117346SPSD1D-M4</v>
      </c>
      <c r="B287" s="77">
        <v>279</v>
      </c>
      <c r="C287" s="78">
        <v>52117346</v>
      </c>
      <c r="D287" s="78" t="s">
        <v>655</v>
      </c>
      <c r="E287" s="78" t="s">
        <v>362</v>
      </c>
      <c r="F287" s="78">
        <v>25</v>
      </c>
      <c r="G287" s="79" t="s">
        <v>69</v>
      </c>
      <c r="H287" s="80" t="s">
        <v>132</v>
      </c>
      <c r="I287" s="143" t="s">
        <v>133</v>
      </c>
      <c r="J287" s="82" t="s">
        <v>653</v>
      </c>
      <c r="K287" s="82" t="s">
        <v>73</v>
      </c>
      <c r="L287" s="82" t="s">
        <v>47</v>
      </c>
      <c r="M287" s="81">
        <v>1</v>
      </c>
      <c r="N287" s="78">
        <v>5</v>
      </c>
      <c r="O287" s="81">
        <v>5</v>
      </c>
      <c r="P287" s="81" t="str">
        <f t="shared" si="23"/>
        <v>Corrigido</v>
      </c>
      <c r="Q287" s="83">
        <f t="shared" si="22"/>
        <v>1</v>
      </c>
      <c r="R287" s="82" t="s">
        <v>79</v>
      </c>
      <c r="S287" s="90">
        <v>42530</v>
      </c>
    </row>
    <row r="288" spans="1:50" s="85" customFormat="1" ht="12" customHeight="1" x14ac:dyDescent="0.25">
      <c r="A288" s="11" t="str">
        <f t="shared" si="21"/>
        <v>52117345SPSD1D-M4</v>
      </c>
      <c r="B288" s="77">
        <v>280</v>
      </c>
      <c r="C288" s="78">
        <v>52117345</v>
      </c>
      <c r="D288" s="78" t="s">
        <v>655</v>
      </c>
      <c r="E288" s="78" t="s">
        <v>362</v>
      </c>
      <c r="F288" s="78">
        <v>25</v>
      </c>
      <c r="G288" s="79" t="s">
        <v>69</v>
      </c>
      <c r="H288" s="80" t="s">
        <v>132</v>
      </c>
      <c r="I288" s="143" t="s">
        <v>133</v>
      </c>
      <c r="J288" s="82" t="s">
        <v>653</v>
      </c>
      <c r="K288" s="82" t="s">
        <v>73</v>
      </c>
      <c r="L288" s="82" t="s">
        <v>47</v>
      </c>
      <c r="M288" s="81">
        <v>1</v>
      </c>
      <c r="N288" s="78">
        <v>5</v>
      </c>
      <c r="O288" s="81">
        <v>5</v>
      </c>
      <c r="P288" s="81" t="str">
        <f t="shared" si="23"/>
        <v>Corrigido</v>
      </c>
      <c r="Q288" s="83">
        <f t="shared" si="22"/>
        <v>1</v>
      </c>
      <c r="R288" s="105" t="s">
        <v>79</v>
      </c>
      <c r="S288" s="90">
        <v>42530</v>
      </c>
    </row>
    <row r="289" spans="1:50" s="85" customFormat="1" ht="18" customHeight="1" x14ac:dyDescent="0.25">
      <c r="A289" s="11" t="str">
        <f t="shared" si="21"/>
        <v>52117344SPSD1E-M4</v>
      </c>
      <c r="B289" s="77">
        <v>281</v>
      </c>
      <c r="C289" s="78">
        <v>52117344</v>
      </c>
      <c r="D289" s="78" t="s">
        <v>652</v>
      </c>
      <c r="E289" s="78" t="s">
        <v>364</v>
      </c>
      <c r="F289" s="78">
        <v>40</v>
      </c>
      <c r="G289" s="97" t="s">
        <v>69</v>
      </c>
      <c r="H289" s="80" t="s">
        <v>132</v>
      </c>
      <c r="I289" s="143" t="s">
        <v>104</v>
      </c>
      <c r="J289" s="118" t="s">
        <v>653</v>
      </c>
      <c r="K289" s="82" t="s">
        <v>73</v>
      </c>
      <c r="L289" s="82" t="s">
        <v>301</v>
      </c>
      <c r="M289" s="81">
        <v>1</v>
      </c>
      <c r="N289" s="78">
        <v>2</v>
      </c>
      <c r="O289" s="81">
        <v>2</v>
      </c>
      <c r="P289" s="81" t="str">
        <f t="shared" si="23"/>
        <v>Corrigido</v>
      </c>
      <c r="Q289" s="83">
        <f t="shared" si="22"/>
        <v>1</v>
      </c>
      <c r="R289" s="82" t="s">
        <v>88</v>
      </c>
      <c r="S289" s="84">
        <v>42080</v>
      </c>
    </row>
    <row r="290" spans="1:50" s="85" customFormat="1" ht="15" customHeight="1" x14ac:dyDescent="0.25">
      <c r="A290" s="11" t="str">
        <f t="shared" si="21"/>
        <v>52117343SPSD1E-M4</v>
      </c>
      <c r="B290" s="77">
        <v>282</v>
      </c>
      <c r="C290" s="78">
        <v>52117343</v>
      </c>
      <c r="D290" s="78" t="s">
        <v>652</v>
      </c>
      <c r="E290" s="78" t="s">
        <v>364</v>
      </c>
      <c r="F290" s="78">
        <v>25</v>
      </c>
      <c r="G290" s="79" t="s">
        <v>69</v>
      </c>
      <c r="H290" s="80" t="s">
        <v>132</v>
      </c>
      <c r="I290" s="81"/>
      <c r="J290" s="82" t="s">
        <v>653</v>
      </c>
      <c r="K290" s="82" t="s">
        <v>73</v>
      </c>
      <c r="L290" s="82" t="s">
        <v>47</v>
      </c>
      <c r="M290" s="81">
        <v>1</v>
      </c>
      <c r="N290" s="78">
        <v>4</v>
      </c>
      <c r="O290" s="81">
        <v>4</v>
      </c>
      <c r="P290" s="81" t="str">
        <f t="shared" si="23"/>
        <v>Corrigido</v>
      </c>
      <c r="Q290" s="83">
        <f t="shared" si="22"/>
        <v>2</v>
      </c>
      <c r="R290" s="82" t="s">
        <v>141</v>
      </c>
      <c r="S290" s="84">
        <v>42224</v>
      </c>
    </row>
    <row r="291" spans="1:50" s="85" customFormat="1" ht="15" customHeight="1" x14ac:dyDescent="0.25">
      <c r="A291" s="11" t="str">
        <f t="shared" si="21"/>
        <v>52117342SPSD1D-M4</v>
      </c>
      <c r="B291" s="77">
        <v>283</v>
      </c>
      <c r="C291" s="78">
        <v>52117342</v>
      </c>
      <c r="D291" s="78" t="s">
        <v>130</v>
      </c>
      <c r="E291" s="78" t="s">
        <v>362</v>
      </c>
      <c r="F291" s="78">
        <v>25</v>
      </c>
      <c r="G291" s="79" t="s">
        <v>69</v>
      </c>
      <c r="H291" s="80" t="s">
        <v>132</v>
      </c>
      <c r="I291" s="143" t="s">
        <v>133</v>
      </c>
      <c r="J291" s="82" t="s">
        <v>653</v>
      </c>
      <c r="K291" s="82" t="s">
        <v>73</v>
      </c>
      <c r="L291" s="82" t="s">
        <v>301</v>
      </c>
      <c r="M291" s="81">
        <v>1</v>
      </c>
      <c r="N291" s="78">
        <v>5</v>
      </c>
      <c r="O291" s="81">
        <v>5</v>
      </c>
      <c r="P291" s="81" t="str">
        <f t="shared" si="23"/>
        <v>Corrigido</v>
      </c>
      <c r="Q291" s="83">
        <f t="shared" si="22"/>
        <v>1</v>
      </c>
      <c r="R291" s="82" t="s">
        <v>79</v>
      </c>
      <c r="S291" s="90">
        <v>42530</v>
      </c>
    </row>
    <row r="292" spans="1:50" s="85" customFormat="1" ht="15" customHeight="1" x14ac:dyDescent="0.25">
      <c r="A292" s="11" t="str">
        <f t="shared" si="21"/>
        <v>52117341SPSD1E-M4</v>
      </c>
      <c r="B292" s="77">
        <v>284</v>
      </c>
      <c r="C292" s="78">
        <v>52117341</v>
      </c>
      <c r="D292" s="78" t="s">
        <v>656</v>
      </c>
      <c r="E292" s="78" t="s">
        <v>364</v>
      </c>
      <c r="F292" s="78">
        <v>25</v>
      </c>
      <c r="G292" s="79" t="s">
        <v>69</v>
      </c>
      <c r="H292" s="80" t="s">
        <v>132</v>
      </c>
      <c r="I292" s="143" t="s">
        <v>104</v>
      </c>
      <c r="J292" s="82" t="s">
        <v>618</v>
      </c>
      <c r="K292" s="82" t="s">
        <v>73</v>
      </c>
      <c r="L292" s="82" t="s">
        <v>47</v>
      </c>
      <c r="M292" s="81">
        <v>1</v>
      </c>
      <c r="N292" s="78">
        <v>2</v>
      </c>
      <c r="O292" s="81">
        <v>2</v>
      </c>
      <c r="P292" s="81" t="str">
        <f t="shared" si="23"/>
        <v>Corrigido</v>
      </c>
      <c r="Q292" s="83">
        <f t="shared" si="22"/>
        <v>1</v>
      </c>
      <c r="R292" s="105" t="s">
        <v>141</v>
      </c>
      <c r="S292" s="84">
        <v>42224</v>
      </c>
    </row>
    <row r="293" spans="1:50" s="85" customFormat="1" ht="15" customHeight="1" x14ac:dyDescent="0.25">
      <c r="A293" s="11" t="str">
        <f t="shared" si="21"/>
        <v>52117340SPSD1D-M4</v>
      </c>
      <c r="B293" s="77">
        <v>285</v>
      </c>
      <c r="C293" s="78">
        <v>52117340</v>
      </c>
      <c r="D293" s="78" t="s">
        <v>657</v>
      </c>
      <c r="E293" s="78" t="s">
        <v>362</v>
      </c>
      <c r="F293" s="78">
        <v>25</v>
      </c>
      <c r="G293" s="79" t="s">
        <v>69</v>
      </c>
      <c r="H293" s="80" t="s">
        <v>132</v>
      </c>
      <c r="I293" s="143" t="s">
        <v>104</v>
      </c>
      <c r="J293" s="82" t="s">
        <v>618</v>
      </c>
      <c r="K293" s="82" t="s">
        <v>73</v>
      </c>
      <c r="L293" s="82" t="s">
        <v>42</v>
      </c>
      <c r="M293" s="81">
        <v>1</v>
      </c>
      <c r="N293" s="78">
        <v>2</v>
      </c>
      <c r="O293" s="81">
        <v>2</v>
      </c>
      <c r="P293" s="81" t="str">
        <f t="shared" si="23"/>
        <v>Corrigido</v>
      </c>
      <c r="Q293" s="83">
        <f t="shared" si="22"/>
        <v>1</v>
      </c>
      <c r="R293" s="82" t="s">
        <v>79</v>
      </c>
      <c r="S293" s="90">
        <v>42530</v>
      </c>
    </row>
    <row r="294" spans="1:50" s="85" customFormat="1" ht="15" customHeight="1" x14ac:dyDescent="0.25">
      <c r="A294" s="11" t="str">
        <f t="shared" si="21"/>
        <v>52117339SPSD2E-M4</v>
      </c>
      <c r="B294" s="77">
        <v>286</v>
      </c>
      <c r="C294" s="78">
        <v>52117339</v>
      </c>
      <c r="D294" s="78" t="s">
        <v>658</v>
      </c>
      <c r="E294" s="78" t="s">
        <v>397</v>
      </c>
      <c r="F294" s="78">
        <v>40</v>
      </c>
      <c r="G294" s="79" t="s">
        <v>69</v>
      </c>
      <c r="H294" s="80" t="s">
        <v>132</v>
      </c>
      <c r="I294" s="81" t="s">
        <v>104</v>
      </c>
      <c r="J294" s="82" t="s">
        <v>653</v>
      </c>
      <c r="K294" s="82" t="s">
        <v>73</v>
      </c>
      <c r="L294" s="82" t="s">
        <v>301</v>
      </c>
      <c r="M294" s="81">
        <v>1</v>
      </c>
      <c r="N294" s="78">
        <v>3</v>
      </c>
      <c r="O294" s="81">
        <v>3</v>
      </c>
      <c r="P294" s="81" t="str">
        <f t="shared" si="23"/>
        <v>Corrigido</v>
      </c>
      <c r="Q294" s="83">
        <f t="shared" si="22"/>
        <v>1</v>
      </c>
      <c r="R294" s="82" t="s">
        <v>88</v>
      </c>
      <c r="S294" s="84">
        <v>42080</v>
      </c>
    </row>
    <row r="295" spans="1:50" s="85" customFormat="1" ht="15" customHeight="1" x14ac:dyDescent="0.25">
      <c r="A295" s="11" t="str">
        <f t="shared" si="21"/>
        <v>52117338SPSD2E-M4</v>
      </c>
      <c r="B295" s="77">
        <v>287</v>
      </c>
      <c r="C295" s="78">
        <v>52117338</v>
      </c>
      <c r="D295" s="78" t="s">
        <v>658</v>
      </c>
      <c r="E295" s="78" t="s">
        <v>397</v>
      </c>
      <c r="F295" s="78">
        <v>40</v>
      </c>
      <c r="G295" s="130" t="s">
        <v>69</v>
      </c>
      <c r="H295" s="80" t="s">
        <v>132</v>
      </c>
      <c r="I295" s="143" t="s">
        <v>104</v>
      </c>
      <c r="J295" s="82" t="s">
        <v>653</v>
      </c>
      <c r="K295" s="82" t="s">
        <v>73</v>
      </c>
      <c r="L295" s="82" t="s">
        <v>301</v>
      </c>
      <c r="M295" s="81">
        <v>1</v>
      </c>
      <c r="N295" s="78">
        <v>3</v>
      </c>
      <c r="O295" s="81">
        <v>3</v>
      </c>
      <c r="P295" s="81" t="str">
        <f t="shared" si="23"/>
        <v>Corrigido</v>
      </c>
      <c r="Q295" s="83">
        <f t="shared" si="22"/>
        <v>1</v>
      </c>
      <c r="R295" s="82" t="s">
        <v>88</v>
      </c>
      <c r="S295" s="82" t="s">
        <v>7</v>
      </c>
    </row>
    <row r="296" spans="1:50" s="85" customFormat="1" ht="14.25" customHeight="1" x14ac:dyDescent="0.25">
      <c r="A296" s="11" t="str">
        <f t="shared" si="21"/>
        <v>52117337SPSD2D-M4</v>
      </c>
      <c r="B296" s="77">
        <v>288</v>
      </c>
      <c r="C296" s="78">
        <v>52117337</v>
      </c>
      <c r="D296" s="78" t="s">
        <v>659</v>
      </c>
      <c r="E296" s="78" t="s">
        <v>400</v>
      </c>
      <c r="F296" s="78">
        <v>40</v>
      </c>
      <c r="G296" s="79" t="s">
        <v>69</v>
      </c>
      <c r="H296" s="80" t="s">
        <v>132</v>
      </c>
      <c r="I296" s="143" t="s">
        <v>104</v>
      </c>
      <c r="J296" s="82" t="s">
        <v>653</v>
      </c>
      <c r="K296" s="82" t="s">
        <v>73</v>
      </c>
      <c r="L296" s="82" t="s">
        <v>301</v>
      </c>
      <c r="M296" s="81">
        <v>1</v>
      </c>
      <c r="N296" s="78" t="s">
        <v>78</v>
      </c>
      <c r="O296" s="81" t="s">
        <v>78</v>
      </c>
      <c r="P296" s="81" t="str">
        <f t="shared" si="23"/>
        <v>Corrigido</v>
      </c>
      <c r="Q296" s="83">
        <f t="shared" si="22"/>
        <v>1</v>
      </c>
      <c r="R296" s="82" t="s">
        <v>79</v>
      </c>
      <c r="S296" s="90">
        <v>42535</v>
      </c>
    </row>
    <row r="297" spans="1:50" s="85" customFormat="1" ht="15" customHeight="1" x14ac:dyDescent="0.25">
      <c r="A297" s="11" t="str">
        <f t="shared" si="21"/>
        <v>52117336SPSD2D-M4</v>
      </c>
      <c r="B297" s="77">
        <v>289</v>
      </c>
      <c r="C297" s="78">
        <v>52117336</v>
      </c>
      <c r="D297" s="78" t="s">
        <v>660</v>
      </c>
      <c r="E297" s="78" t="s">
        <v>400</v>
      </c>
      <c r="F297" s="78">
        <v>40</v>
      </c>
      <c r="G297" s="79" t="s">
        <v>69</v>
      </c>
      <c r="H297" s="80" t="s">
        <v>132</v>
      </c>
      <c r="I297" s="143" t="s">
        <v>104</v>
      </c>
      <c r="J297" s="82" t="s">
        <v>653</v>
      </c>
      <c r="K297" s="82" t="s">
        <v>73</v>
      </c>
      <c r="L297" s="82" t="s">
        <v>301</v>
      </c>
      <c r="M297" s="81">
        <v>1</v>
      </c>
      <c r="N297" s="78" t="s">
        <v>78</v>
      </c>
      <c r="O297" s="81" t="s">
        <v>78</v>
      </c>
      <c r="P297" s="81" t="str">
        <f t="shared" si="23"/>
        <v>Corrigido</v>
      </c>
      <c r="Q297" s="83">
        <f t="shared" si="22"/>
        <v>1</v>
      </c>
      <c r="R297" s="82" t="s">
        <v>79</v>
      </c>
      <c r="S297" s="90">
        <v>42535</v>
      </c>
    </row>
    <row r="298" spans="1:50" s="85" customFormat="1" ht="15" customHeight="1" x14ac:dyDescent="0.25">
      <c r="A298" s="11" t="str">
        <f t="shared" si="21"/>
        <v>52117335SPSD2D-M4</v>
      </c>
      <c r="B298" s="77">
        <v>290</v>
      </c>
      <c r="C298" s="78">
        <v>52117335</v>
      </c>
      <c r="D298" s="78" t="s">
        <v>660</v>
      </c>
      <c r="E298" s="78" t="s">
        <v>400</v>
      </c>
      <c r="F298" s="78">
        <v>40</v>
      </c>
      <c r="G298" s="79" t="s">
        <v>69</v>
      </c>
      <c r="H298" s="80" t="s">
        <v>132</v>
      </c>
      <c r="I298" s="143" t="s">
        <v>104</v>
      </c>
      <c r="J298" s="118" t="s">
        <v>661</v>
      </c>
      <c r="K298" s="82" t="s">
        <v>73</v>
      </c>
      <c r="L298" s="82" t="s">
        <v>301</v>
      </c>
      <c r="M298" s="78">
        <v>1</v>
      </c>
      <c r="N298" s="78" t="s">
        <v>78</v>
      </c>
      <c r="O298" s="81" t="s">
        <v>78</v>
      </c>
      <c r="P298" s="144" t="str">
        <f t="shared" si="23"/>
        <v>Corrigido</v>
      </c>
      <c r="Q298" s="83">
        <f t="shared" si="22"/>
        <v>1</v>
      </c>
      <c r="R298" s="82" t="s">
        <v>79</v>
      </c>
      <c r="S298" s="90">
        <v>42535</v>
      </c>
    </row>
    <row r="299" spans="1:50" s="85" customFormat="1" ht="15" customHeight="1" x14ac:dyDescent="0.25">
      <c r="A299" s="11" t="str">
        <f t="shared" si="21"/>
        <v>52117334SPSD2E-M4</v>
      </c>
      <c r="B299" s="77">
        <v>291</v>
      </c>
      <c r="C299" s="78">
        <v>52117334</v>
      </c>
      <c r="D299" s="78" t="s">
        <v>658</v>
      </c>
      <c r="E299" s="78" t="s">
        <v>397</v>
      </c>
      <c r="F299" s="78">
        <v>40</v>
      </c>
      <c r="G299" s="79" t="s">
        <v>69</v>
      </c>
      <c r="H299" s="80" t="s">
        <v>132</v>
      </c>
      <c r="I299" s="143" t="s">
        <v>104</v>
      </c>
      <c r="J299" s="118" t="s">
        <v>662</v>
      </c>
      <c r="K299" s="82" t="s">
        <v>73</v>
      </c>
      <c r="L299" s="82" t="s">
        <v>47</v>
      </c>
      <c r="M299" s="81">
        <v>1</v>
      </c>
      <c r="N299" s="78">
        <v>6</v>
      </c>
      <c r="O299" s="81">
        <v>6</v>
      </c>
      <c r="P299" s="81" t="str">
        <f t="shared" si="23"/>
        <v>Corrigido</v>
      </c>
      <c r="Q299" s="83">
        <f t="shared" si="22"/>
        <v>1</v>
      </c>
      <c r="R299" s="82"/>
      <c r="S299" s="84"/>
    </row>
    <row r="300" spans="1:50" s="85" customFormat="1" ht="15" customHeight="1" x14ac:dyDescent="0.25">
      <c r="A300" s="11" t="str">
        <f t="shared" si="21"/>
        <v>52117323SPST1E-M3</v>
      </c>
      <c r="B300" s="77">
        <v>292</v>
      </c>
      <c r="C300" s="87">
        <v>52117323</v>
      </c>
      <c r="D300" s="87" t="s">
        <v>663</v>
      </c>
      <c r="E300" s="87" t="s">
        <v>293</v>
      </c>
      <c r="F300" s="87">
        <v>20</v>
      </c>
      <c r="G300" s="93" t="s">
        <v>153</v>
      </c>
      <c r="H300" s="94" t="s">
        <v>132</v>
      </c>
      <c r="I300" s="145" t="s">
        <v>294</v>
      </c>
      <c r="J300" s="96" t="s">
        <v>653</v>
      </c>
      <c r="K300" s="96" t="s">
        <v>73</v>
      </c>
      <c r="L300" s="96" t="s">
        <v>114</v>
      </c>
      <c r="M300" s="95">
        <v>1</v>
      </c>
      <c r="N300" s="88" t="s">
        <v>76</v>
      </c>
      <c r="O300" s="89" t="s">
        <v>296</v>
      </c>
      <c r="P300" s="89" t="s">
        <v>78</v>
      </c>
      <c r="Q300" s="83">
        <f t="shared" si="22"/>
        <v>1</v>
      </c>
      <c r="R300" s="82" t="s">
        <v>79</v>
      </c>
      <c r="S300" s="90">
        <v>42600</v>
      </c>
    </row>
    <row r="301" spans="1:50" s="85" customFormat="1" ht="15" customHeight="1" x14ac:dyDescent="0.25">
      <c r="A301" s="11" t="str">
        <f t="shared" si="21"/>
        <v>52117321SPSLF4-M1</v>
      </c>
      <c r="B301" s="77">
        <v>293</v>
      </c>
      <c r="C301" s="119">
        <v>52117321</v>
      </c>
      <c r="D301" s="87" t="s">
        <v>664</v>
      </c>
      <c r="E301" s="87" t="s">
        <v>236</v>
      </c>
      <c r="F301" s="87">
        <v>72</v>
      </c>
      <c r="G301" s="93" t="s">
        <v>69</v>
      </c>
      <c r="H301" s="94" t="s">
        <v>132</v>
      </c>
      <c r="I301" s="145" t="s">
        <v>565</v>
      </c>
      <c r="J301" s="96" t="s">
        <v>665</v>
      </c>
      <c r="K301" s="96" t="s">
        <v>73</v>
      </c>
      <c r="L301" s="96" t="s">
        <v>526</v>
      </c>
      <c r="M301" s="95">
        <v>1</v>
      </c>
      <c r="N301" s="89" t="s">
        <v>93</v>
      </c>
      <c r="O301" s="89" t="s">
        <v>87</v>
      </c>
      <c r="P301" s="89" t="s">
        <v>78</v>
      </c>
      <c r="Q301" s="83">
        <f t="shared" si="22"/>
        <v>1</v>
      </c>
      <c r="R301" s="82" t="s">
        <v>88</v>
      </c>
      <c r="S301" s="92">
        <v>42803</v>
      </c>
    </row>
    <row r="302" spans="1:50" s="85" customFormat="1" ht="15" customHeight="1" x14ac:dyDescent="0.25">
      <c r="A302" s="11" t="str">
        <f t="shared" si="21"/>
        <v>52117319LF006D-M1</v>
      </c>
      <c r="B302" s="77">
        <v>294</v>
      </c>
      <c r="C302" s="119">
        <v>52117319</v>
      </c>
      <c r="D302" s="78" t="s">
        <v>666</v>
      </c>
      <c r="E302" s="78" t="s">
        <v>383</v>
      </c>
      <c r="F302" s="78">
        <v>486</v>
      </c>
      <c r="G302" s="79" t="s">
        <v>69</v>
      </c>
      <c r="H302" s="80" t="s">
        <v>132</v>
      </c>
      <c r="I302" s="143" t="s">
        <v>71</v>
      </c>
      <c r="J302" s="82" t="s">
        <v>665</v>
      </c>
      <c r="K302" s="82" t="s">
        <v>73</v>
      </c>
      <c r="L302" s="82" t="s">
        <v>535</v>
      </c>
      <c r="M302" s="81">
        <v>1</v>
      </c>
      <c r="N302" s="89" t="s">
        <v>93</v>
      </c>
      <c r="O302" s="89" t="s">
        <v>87</v>
      </c>
      <c r="P302" s="89" t="s">
        <v>78</v>
      </c>
      <c r="Q302" s="83">
        <f t="shared" si="22"/>
        <v>1</v>
      </c>
      <c r="R302" s="82" t="s">
        <v>88</v>
      </c>
      <c r="S302" s="92">
        <v>42803</v>
      </c>
    </row>
    <row r="303" spans="1:50" s="85" customFormat="1" ht="15" customHeight="1" x14ac:dyDescent="0.25">
      <c r="A303" s="11" t="str">
        <f t="shared" si="21"/>
        <v>52115967SPSD1E-M4</v>
      </c>
      <c r="B303" s="77">
        <v>295</v>
      </c>
      <c r="C303" s="78">
        <v>52115967</v>
      </c>
      <c r="D303" s="78" t="s">
        <v>667</v>
      </c>
      <c r="E303" s="78" t="s">
        <v>364</v>
      </c>
      <c r="F303" s="78">
        <v>54</v>
      </c>
      <c r="G303" s="79" t="s">
        <v>69</v>
      </c>
      <c r="H303" s="80" t="s">
        <v>154</v>
      </c>
      <c r="I303" s="143" t="s">
        <v>104</v>
      </c>
      <c r="J303" s="118" t="s">
        <v>668</v>
      </c>
      <c r="K303" s="82" t="s">
        <v>73</v>
      </c>
      <c r="L303" s="82" t="s">
        <v>301</v>
      </c>
      <c r="M303" s="81">
        <v>1</v>
      </c>
      <c r="N303" s="78">
        <v>6</v>
      </c>
      <c r="O303" s="81">
        <v>6</v>
      </c>
      <c r="P303" s="81" t="str">
        <f t="shared" ref="P303:P308" si="24">IF(N303=O303,"Corrigido",IF(N303&gt;O303,"Refazer kanban"))</f>
        <v>Corrigido</v>
      </c>
      <c r="Q303" s="83">
        <f t="shared" si="22"/>
        <v>1</v>
      </c>
      <c r="R303" s="82"/>
      <c r="S303" s="84"/>
      <c r="T303" s="2"/>
      <c r="U303" s="2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</row>
    <row r="304" spans="1:50" s="85" customFormat="1" ht="15" customHeight="1" x14ac:dyDescent="0.25">
      <c r="A304" s="11" t="str">
        <f t="shared" si="21"/>
        <v>52115966SPSD1D-M4</v>
      </c>
      <c r="B304" s="77">
        <v>296</v>
      </c>
      <c r="C304" s="78">
        <v>52115966</v>
      </c>
      <c r="D304" s="78" t="s">
        <v>669</v>
      </c>
      <c r="E304" s="78" t="s">
        <v>362</v>
      </c>
      <c r="F304" s="78">
        <v>54</v>
      </c>
      <c r="G304" s="79" t="s">
        <v>69</v>
      </c>
      <c r="H304" s="80" t="s">
        <v>154</v>
      </c>
      <c r="I304" s="143" t="s">
        <v>133</v>
      </c>
      <c r="J304" s="82" t="s">
        <v>670</v>
      </c>
      <c r="K304" s="82" t="s">
        <v>73</v>
      </c>
      <c r="L304" s="82" t="s">
        <v>47</v>
      </c>
      <c r="M304" s="81">
        <v>1</v>
      </c>
      <c r="N304" s="88" t="s">
        <v>86</v>
      </c>
      <c r="O304" s="89" t="s">
        <v>106</v>
      </c>
      <c r="P304" s="89" t="s">
        <v>78</v>
      </c>
      <c r="Q304" s="83">
        <f t="shared" si="22"/>
        <v>1</v>
      </c>
      <c r="R304" s="127" t="s">
        <v>88</v>
      </c>
      <c r="S304" s="92">
        <v>42864</v>
      </c>
    </row>
    <row r="305" spans="1:50" s="85" customFormat="1" ht="15" customHeight="1" x14ac:dyDescent="0.25">
      <c r="A305" s="11" t="str">
        <f t="shared" si="21"/>
        <v>52115965SPSD1E-M4</v>
      </c>
      <c r="B305" s="77">
        <v>297</v>
      </c>
      <c r="C305" s="78">
        <v>52115965</v>
      </c>
      <c r="D305" s="78" t="s">
        <v>671</v>
      </c>
      <c r="E305" s="78" t="s">
        <v>364</v>
      </c>
      <c r="F305" s="78">
        <v>54</v>
      </c>
      <c r="G305" s="79" t="s">
        <v>69</v>
      </c>
      <c r="H305" s="80" t="s">
        <v>154</v>
      </c>
      <c r="I305" s="143" t="s">
        <v>104</v>
      </c>
      <c r="J305" s="118" t="s">
        <v>668</v>
      </c>
      <c r="K305" s="82" t="s">
        <v>73</v>
      </c>
      <c r="L305" s="82" t="s">
        <v>301</v>
      </c>
      <c r="M305" s="81">
        <v>1</v>
      </c>
      <c r="N305" s="78">
        <v>3</v>
      </c>
      <c r="O305" s="81">
        <v>3</v>
      </c>
      <c r="P305" s="81" t="str">
        <f t="shared" si="24"/>
        <v>Corrigido</v>
      </c>
      <c r="Q305" s="83">
        <f t="shared" si="22"/>
        <v>1</v>
      </c>
      <c r="R305" s="82"/>
      <c r="S305" s="84"/>
    </row>
    <row r="306" spans="1:50" s="85" customFormat="1" ht="15" customHeight="1" x14ac:dyDescent="0.25">
      <c r="A306" s="11" t="str">
        <f t="shared" si="21"/>
        <v>52115964SPSD1E-M4</v>
      </c>
      <c r="B306" s="77">
        <v>298</v>
      </c>
      <c r="C306" s="78">
        <v>52115964</v>
      </c>
      <c r="D306" s="78" t="s">
        <v>672</v>
      </c>
      <c r="E306" s="78" t="s">
        <v>364</v>
      </c>
      <c r="F306" s="78">
        <v>54</v>
      </c>
      <c r="G306" s="79" t="s">
        <v>69</v>
      </c>
      <c r="H306" s="80" t="s">
        <v>154</v>
      </c>
      <c r="I306" s="81" t="s">
        <v>104</v>
      </c>
      <c r="J306" s="118" t="s">
        <v>673</v>
      </c>
      <c r="K306" s="82" t="s">
        <v>73</v>
      </c>
      <c r="L306" s="82" t="s">
        <v>301</v>
      </c>
      <c r="M306" s="81">
        <v>1</v>
      </c>
      <c r="N306" s="78">
        <v>3</v>
      </c>
      <c r="O306" s="81">
        <v>3</v>
      </c>
      <c r="P306" s="81" t="str">
        <f t="shared" si="24"/>
        <v>Corrigido</v>
      </c>
      <c r="Q306" s="83">
        <f t="shared" si="22"/>
        <v>1</v>
      </c>
      <c r="R306" s="82"/>
      <c r="S306" s="84"/>
    </row>
    <row r="307" spans="1:50" s="85" customFormat="1" ht="15" customHeight="1" x14ac:dyDescent="0.25">
      <c r="A307" s="11" t="str">
        <f t="shared" si="21"/>
        <v>52115963SPSD1E-M4</v>
      </c>
      <c r="B307" s="77">
        <v>299</v>
      </c>
      <c r="C307" s="78">
        <v>52115963</v>
      </c>
      <c r="D307" s="78" t="s">
        <v>674</v>
      </c>
      <c r="E307" s="78" t="s">
        <v>364</v>
      </c>
      <c r="F307" s="78">
        <v>54</v>
      </c>
      <c r="G307" s="79" t="s">
        <v>69</v>
      </c>
      <c r="H307" s="80" t="s">
        <v>154</v>
      </c>
      <c r="I307" s="81" t="s">
        <v>104</v>
      </c>
      <c r="J307" s="118" t="s">
        <v>673</v>
      </c>
      <c r="K307" s="82" t="s">
        <v>73</v>
      </c>
      <c r="L307" s="82" t="s">
        <v>301</v>
      </c>
      <c r="M307" s="81">
        <v>1</v>
      </c>
      <c r="N307" s="88" t="s">
        <v>99</v>
      </c>
      <c r="O307" s="89" t="s">
        <v>426</v>
      </c>
      <c r="P307" s="89" t="s">
        <v>78</v>
      </c>
      <c r="Q307" s="83">
        <f t="shared" si="22"/>
        <v>1</v>
      </c>
      <c r="R307" s="127" t="s">
        <v>88</v>
      </c>
      <c r="S307" s="92">
        <v>42870</v>
      </c>
    </row>
    <row r="308" spans="1:50" ht="15" customHeight="1" x14ac:dyDescent="0.25">
      <c r="A308" s="11" t="str">
        <f t="shared" si="21"/>
        <v>52115960SPSD1E-M4</v>
      </c>
      <c r="B308" s="77">
        <v>300</v>
      </c>
      <c r="C308" s="81">
        <v>52115960</v>
      </c>
      <c r="D308" s="146" t="s">
        <v>675</v>
      </c>
      <c r="E308" s="78" t="s">
        <v>364</v>
      </c>
      <c r="F308" s="78">
        <v>54</v>
      </c>
      <c r="G308" s="79" t="s">
        <v>69</v>
      </c>
      <c r="H308" s="80" t="s">
        <v>676</v>
      </c>
      <c r="I308" s="81" t="s">
        <v>104</v>
      </c>
      <c r="J308" s="118" t="s">
        <v>677</v>
      </c>
      <c r="K308" s="82" t="s">
        <v>73</v>
      </c>
      <c r="L308" s="82" t="s">
        <v>301</v>
      </c>
      <c r="M308" s="81">
        <v>1</v>
      </c>
      <c r="N308" s="81">
        <v>2</v>
      </c>
      <c r="O308" s="81">
        <v>2</v>
      </c>
      <c r="P308" s="81" t="str">
        <f t="shared" si="24"/>
        <v>Corrigido</v>
      </c>
      <c r="Q308" s="83">
        <f t="shared" si="22"/>
        <v>1</v>
      </c>
      <c r="R308" s="82"/>
      <c r="S308" s="84">
        <v>42199</v>
      </c>
      <c r="T308" s="85"/>
      <c r="U308" s="85"/>
      <c r="V308" s="85"/>
      <c r="W308" s="85"/>
      <c r="X308" s="85"/>
      <c r="Y308" s="85"/>
      <c r="Z308" s="85"/>
      <c r="AA308" s="85"/>
      <c r="AB308" s="85"/>
      <c r="AC308" s="85"/>
      <c r="AD308" s="85"/>
      <c r="AE308" s="85"/>
      <c r="AF308" s="85"/>
      <c r="AG308" s="85"/>
      <c r="AH308" s="85"/>
      <c r="AI308" s="85"/>
      <c r="AJ308" s="85"/>
      <c r="AK308" s="85"/>
      <c r="AL308" s="85"/>
      <c r="AM308" s="85"/>
      <c r="AN308" s="85"/>
      <c r="AO308" s="85"/>
      <c r="AP308" s="85"/>
      <c r="AQ308" s="85"/>
      <c r="AR308" s="85"/>
      <c r="AS308" s="85"/>
      <c r="AT308" s="85"/>
      <c r="AU308" s="85"/>
      <c r="AV308" s="85"/>
      <c r="AW308" s="85"/>
      <c r="AX308" s="85"/>
    </row>
    <row r="309" spans="1:50" s="85" customFormat="1" ht="15" customHeight="1" x14ac:dyDescent="0.25">
      <c r="A309" s="11" t="str">
        <f t="shared" si="21"/>
        <v>52115959SPSD1E-M4</v>
      </c>
      <c r="B309" s="77">
        <v>301</v>
      </c>
      <c r="C309" s="139">
        <v>52115959</v>
      </c>
      <c r="D309" s="112" t="s">
        <v>678</v>
      </c>
      <c r="E309" s="113" t="s">
        <v>364</v>
      </c>
      <c r="F309" s="113">
        <v>54</v>
      </c>
      <c r="G309" s="79" t="s">
        <v>69</v>
      </c>
      <c r="H309" s="80" t="s">
        <v>154</v>
      </c>
      <c r="I309" s="81" t="s">
        <v>104</v>
      </c>
      <c r="J309" s="82" t="s">
        <v>630</v>
      </c>
      <c r="K309" s="82" t="s">
        <v>73</v>
      </c>
      <c r="L309" s="82" t="s">
        <v>47</v>
      </c>
      <c r="M309" s="81">
        <v>1</v>
      </c>
      <c r="N309" s="88" t="s">
        <v>86</v>
      </c>
      <c r="O309" s="89" t="s">
        <v>106</v>
      </c>
      <c r="P309" s="147" t="s">
        <v>78</v>
      </c>
      <c r="Q309" s="82">
        <v>1</v>
      </c>
      <c r="R309" s="127" t="s">
        <v>88</v>
      </c>
      <c r="S309" s="92">
        <v>42870</v>
      </c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</row>
    <row r="310" spans="1:50" s="85" customFormat="1" ht="15" customHeight="1" x14ac:dyDescent="0.25">
      <c r="A310" s="11" t="str">
        <f t="shared" si="21"/>
        <v>52115958SPSD1E-M4</v>
      </c>
      <c r="B310" s="77">
        <v>302</v>
      </c>
      <c r="C310" s="139">
        <v>52115958</v>
      </c>
      <c r="D310" s="112" t="s">
        <v>679</v>
      </c>
      <c r="E310" s="113" t="s">
        <v>364</v>
      </c>
      <c r="F310" s="113">
        <v>54</v>
      </c>
      <c r="G310" s="79" t="s">
        <v>69</v>
      </c>
      <c r="H310" s="80" t="s">
        <v>154</v>
      </c>
      <c r="I310" s="81" t="s">
        <v>104</v>
      </c>
      <c r="J310" s="82" t="s">
        <v>630</v>
      </c>
      <c r="K310" s="82" t="s">
        <v>73</v>
      </c>
      <c r="L310" s="82" t="s">
        <v>47</v>
      </c>
      <c r="M310" s="81">
        <v>1</v>
      </c>
      <c r="N310" s="78">
        <v>2</v>
      </c>
      <c r="O310" s="81">
        <v>2</v>
      </c>
      <c r="P310" s="81"/>
      <c r="Q310" s="83"/>
      <c r="R310" s="82"/>
      <c r="S310" s="8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</row>
    <row r="311" spans="1:50" s="85" customFormat="1" ht="15" customHeight="1" x14ac:dyDescent="0.25">
      <c r="A311" s="11" t="str">
        <f t="shared" si="21"/>
        <v>52115954SPSD2D-M4</v>
      </c>
      <c r="B311" s="77">
        <v>303</v>
      </c>
      <c r="C311" s="148">
        <v>52115954</v>
      </c>
      <c r="D311" s="78" t="s">
        <v>680</v>
      </c>
      <c r="E311" s="78" t="s">
        <v>400</v>
      </c>
      <c r="F311" s="78">
        <v>54</v>
      </c>
      <c r="G311" s="79" t="s">
        <v>69</v>
      </c>
      <c r="H311" s="82">
        <v>2003</v>
      </c>
      <c r="I311" s="149" t="s">
        <v>104</v>
      </c>
      <c r="J311" s="82" t="s">
        <v>681</v>
      </c>
      <c r="K311" s="82" t="s">
        <v>73</v>
      </c>
      <c r="L311" s="82" t="s">
        <v>301</v>
      </c>
      <c r="M311" s="81">
        <v>2</v>
      </c>
      <c r="N311" s="81" t="s">
        <v>78</v>
      </c>
      <c r="O311" s="81" t="s">
        <v>78</v>
      </c>
      <c r="P311" s="81" t="str">
        <f t="shared" ref="P311:P317" si="25">IF(N311=O311,"Corrigido",IF(N311&gt;O311,"Refazer kanban"))</f>
        <v>Corrigido</v>
      </c>
      <c r="Q311" s="83">
        <f t="shared" ref="Q311:Q317" si="26">IF(COUNTBLANK(C311:O311)&lt;=0,1,2)</f>
        <v>1</v>
      </c>
      <c r="R311" s="82" t="s">
        <v>79</v>
      </c>
      <c r="S311" s="90">
        <v>42535</v>
      </c>
    </row>
    <row r="312" spans="1:50" s="85" customFormat="1" ht="15" customHeight="1" x14ac:dyDescent="0.25">
      <c r="A312" s="11" t="str">
        <f t="shared" si="21"/>
        <v>52115953SPSD1E-M4</v>
      </c>
      <c r="B312" s="77">
        <v>304</v>
      </c>
      <c r="C312" s="148">
        <v>52115953</v>
      </c>
      <c r="D312" s="150" t="s">
        <v>682</v>
      </c>
      <c r="E312" s="78" t="s">
        <v>364</v>
      </c>
      <c r="F312" s="78">
        <v>54</v>
      </c>
      <c r="G312" s="79" t="s">
        <v>69</v>
      </c>
      <c r="H312" s="80" t="s">
        <v>154</v>
      </c>
      <c r="I312" s="151" t="s">
        <v>104</v>
      </c>
      <c r="J312" s="118" t="s">
        <v>683</v>
      </c>
      <c r="K312" s="82" t="s">
        <v>73</v>
      </c>
      <c r="L312" s="82" t="s">
        <v>47</v>
      </c>
      <c r="M312" s="81">
        <v>1</v>
      </c>
      <c r="N312" s="78">
        <v>6</v>
      </c>
      <c r="O312" s="81">
        <v>6</v>
      </c>
      <c r="P312" s="81" t="str">
        <f t="shared" si="25"/>
        <v>Corrigido</v>
      </c>
      <c r="Q312" s="83">
        <f t="shared" si="26"/>
        <v>1</v>
      </c>
      <c r="R312" s="82"/>
      <c r="S312" s="84"/>
    </row>
    <row r="313" spans="1:50" s="85" customFormat="1" ht="15" customHeight="1" x14ac:dyDescent="0.25">
      <c r="A313" s="11" t="str">
        <f t="shared" si="21"/>
        <v>52115952SPSD1D-M4</v>
      </c>
      <c r="B313" s="77">
        <v>305</v>
      </c>
      <c r="C313" s="78">
        <v>52115952</v>
      </c>
      <c r="D313" s="78" t="s">
        <v>684</v>
      </c>
      <c r="E313" s="78" t="s">
        <v>362</v>
      </c>
      <c r="F313" s="78">
        <v>54</v>
      </c>
      <c r="G313" s="79" t="s">
        <v>69</v>
      </c>
      <c r="H313" s="81">
        <v>2003</v>
      </c>
      <c r="I313" s="143" t="s">
        <v>104</v>
      </c>
      <c r="J313" s="118" t="s">
        <v>681</v>
      </c>
      <c r="K313" s="82" t="s">
        <v>73</v>
      </c>
      <c r="L313" s="82" t="s">
        <v>301</v>
      </c>
      <c r="M313" s="81">
        <v>1</v>
      </c>
      <c r="N313" s="88" t="s">
        <v>99</v>
      </c>
      <c r="O313" s="89" t="s">
        <v>255</v>
      </c>
      <c r="P313" s="89" t="s">
        <v>78</v>
      </c>
      <c r="Q313" s="83">
        <f t="shared" si="26"/>
        <v>1</v>
      </c>
      <c r="R313" s="127" t="s">
        <v>88</v>
      </c>
      <c r="S313" s="92">
        <v>42852</v>
      </c>
    </row>
    <row r="314" spans="1:50" s="85" customFormat="1" ht="15" customHeight="1" x14ac:dyDescent="0.25">
      <c r="A314" s="11" t="str">
        <f t="shared" si="21"/>
        <v>52115951SPSD1E-M4</v>
      </c>
      <c r="B314" s="77">
        <v>306</v>
      </c>
      <c r="C314" s="78">
        <v>52115951</v>
      </c>
      <c r="D314" s="78" t="s">
        <v>685</v>
      </c>
      <c r="E314" s="78" t="s">
        <v>364</v>
      </c>
      <c r="F314" s="78">
        <v>54</v>
      </c>
      <c r="G314" s="97" t="s">
        <v>69</v>
      </c>
      <c r="H314" s="80" t="s">
        <v>154</v>
      </c>
      <c r="I314" s="143" t="s">
        <v>104</v>
      </c>
      <c r="J314" s="118" t="s">
        <v>686</v>
      </c>
      <c r="K314" s="82" t="s">
        <v>73</v>
      </c>
      <c r="L314" s="82" t="s">
        <v>301</v>
      </c>
      <c r="M314" s="81">
        <v>1</v>
      </c>
      <c r="N314" s="78">
        <v>3</v>
      </c>
      <c r="O314" s="81">
        <v>3</v>
      </c>
      <c r="P314" s="81" t="str">
        <f t="shared" si="25"/>
        <v>Corrigido</v>
      </c>
      <c r="Q314" s="83">
        <f t="shared" si="26"/>
        <v>1</v>
      </c>
      <c r="R314" s="82"/>
      <c r="S314" s="98"/>
    </row>
    <row r="315" spans="1:50" s="85" customFormat="1" ht="15" customHeight="1" x14ac:dyDescent="0.25">
      <c r="A315" s="11" t="str">
        <f t="shared" si="21"/>
        <v>52115950SPSD1D-M4</v>
      </c>
      <c r="B315" s="77">
        <v>307</v>
      </c>
      <c r="C315" s="78">
        <v>52115950</v>
      </c>
      <c r="D315" s="78" t="s">
        <v>687</v>
      </c>
      <c r="E315" s="78" t="s">
        <v>362</v>
      </c>
      <c r="F315" s="78">
        <v>54</v>
      </c>
      <c r="G315" s="79" t="s">
        <v>471</v>
      </c>
      <c r="H315" s="82">
        <v>2003</v>
      </c>
      <c r="I315" s="143" t="s">
        <v>104</v>
      </c>
      <c r="J315" s="82" t="s">
        <v>681</v>
      </c>
      <c r="K315" s="82" t="s">
        <v>73</v>
      </c>
      <c r="L315" s="82" t="s">
        <v>301</v>
      </c>
      <c r="M315" s="81">
        <v>2</v>
      </c>
      <c r="N315" s="89" t="s">
        <v>688</v>
      </c>
      <c r="O315" s="89" t="s">
        <v>106</v>
      </c>
      <c r="P315" s="89" t="s">
        <v>78</v>
      </c>
      <c r="Q315" s="83">
        <f t="shared" si="26"/>
        <v>1</v>
      </c>
      <c r="R315" s="127" t="s">
        <v>88</v>
      </c>
      <c r="S315" s="92">
        <v>42852</v>
      </c>
    </row>
    <row r="316" spans="1:50" s="85" customFormat="1" ht="15" customHeight="1" x14ac:dyDescent="0.25">
      <c r="A316" s="11" t="str">
        <f t="shared" si="21"/>
        <v>52115946SPSD1E-M4</v>
      </c>
      <c r="B316" s="77">
        <v>308</v>
      </c>
      <c r="C316" s="78">
        <v>52115946</v>
      </c>
      <c r="D316" s="78" t="s">
        <v>689</v>
      </c>
      <c r="E316" s="78" t="s">
        <v>364</v>
      </c>
      <c r="F316" s="78">
        <v>54</v>
      </c>
      <c r="G316" s="79" t="s">
        <v>69</v>
      </c>
      <c r="H316" s="80" t="s">
        <v>154</v>
      </c>
      <c r="I316" s="81" t="s">
        <v>104</v>
      </c>
      <c r="J316" s="118" t="s">
        <v>673</v>
      </c>
      <c r="K316" s="82" t="s">
        <v>73</v>
      </c>
      <c r="L316" s="82" t="s">
        <v>301</v>
      </c>
      <c r="M316" s="81">
        <v>1</v>
      </c>
      <c r="N316" s="78">
        <v>4</v>
      </c>
      <c r="O316" s="81">
        <v>4</v>
      </c>
      <c r="P316" s="81" t="str">
        <f t="shared" si="25"/>
        <v>Corrigido</v>
      </c>
      <c r="Q316" s="83">
        <f t="shared" si="26"/>
        <v>1</v>
      </c>
      <c r="R316" s="82" t="s">
        <v>88</v>
      </c>
      <c r="S316" s="84">
        <v>42118</v>
      </c>
    </row>
    <row r="317" spans="1:50" s="85" customFormat="1" ht="15" customHeight="1" x14ac:dyDescent="0.25">
      <c r="A317" s="11" t="str">
        <f t="shared" si="21"/>
        <v>52115945SPSD2E-M4</v>
      </c>
      <c r="B317" s="77">
        <v>309</v>
      </c>
      <c r="C317" s="78">
        <v>52115945</v>
      </c>
      <c r="D317" s="78" t="s">
        <v>690</v>
      </c>
      <c r="E317" s="78" t="s">
        <v>397</v>
      </c>
      <c r="F317" s="78">
        <v>54</v>
      </c>
      <c r="G317" s="79" t="s">
        <v>69</v>
      </c>
      <c r="H317" s="80" t="s">
        <v>154</v>
      </c>
      <c r="I317" s="143" t="s">
        <v>104</v>
      </c>
      <c r="J317" s="118" t="s">
        <v>673</v>
      </c>
      <c r="K317" s="82" t="s">
        <v>73</v>
      </c>
      <c r="L317" s="82" t="s">
        <v>691</v>
      </c>
      <c r="M317" s="81">
        <v>1</v>
      </c>
      <c r="N317" s="78">
        <v>3</v>
      </c>
      <c r="O317" s="81">
        <v>3</v>
      </c>
      <c r="P317" s="81" t="str">
        <f t="shared" si="25"/>
        <v>Corrigido</v>
      </c>
      <c r="Q317" s="83">
        <f t="shared" si="26"/>
        <v>1</v>
      </c>
      <c r="R317" s="82"/>
      <c r="S317" s="84"/>
    </row>
    <row r="318" spans="1:50" s="85" customFormat="1" ht="15" customHeight="1" x14ac:dyDescent="0.25">
      <c r="A318" s="11" t="str">
        <f t="shared" si="21"/>
        <v>52115944SPSD1D-M4</v>
      </c>
      <c r="B318" s="77">
        <v>310</v>
      </c>
      <c r="C318" s="78">
        <v>52115944</v>
      </c>
      <c r="D318" s="78" t="s">
        <v>692</v>
      </c>
      <c r="E318" s="78" t="s">
        <v>362</v>
      </c>
      <c r="F318" s="78">
        <v>54</v>
      </c>
      <c r="G318" s="79" t="s">
        <v>69</v>
      </c>
      <c r="H318" s="80" t="s">
        <v>154</v>
      </c>
      <c r="I318" s="143" t="s">
        <v>133</v>
      </c>
      <c r="J318" s="82" t="s">
        <v>693</v>
      </c>
      <c r="K318" s="82" t="s">
        <v>73</v>
      </c>
      <c r="L318" s="82" t="s">
        <v>47</v>
      </c>
      <c r="M318" s="81">
        <v>2</v>
      </c>
      <c r="N318" s="88" t="s">
        <v>254</v>
      </c>
      <c r="O318" s="89" t="s">
        <v>426</v>
      </c>
      <c r="P318" s="89" t="s">
        <v>78</v>
      </c>
      <c r="Q318" s="83">
        <v>1</v>
      </c>
      <c r="R318" s="127" t="s">
        <v>88</v>
      </c>
      <c r="S318" s="92">
        <v>42852</v>
      </c>
    </row>
    <row r="319" spans="1:50" s="85" customFormat="1" ht="15" customHeight="1" x14ac:dyDescent="0.25">
      <c r="A319" s="11" t="str">
        <f t="shared" si="21"/>
        <v>52115939SPSD1D-M4</v>
      </c>
      <c r="B319" s="77">
        <v>311</v>
      </c>
      <c r="C319" s="81">
        <v>52115939</v>
      </c>
      <c r="D319" s="78" t="s">
        <v>694</v>
      </c>
      <c r="E319" s="78" t="s">
        <v>362</v>
      </c>
      <c r="F319" s="78">
        <v>54</v>
      </c>
      <c r="G319" s="79" t="s">
        <v>471</v>
      </c>
      <c r="H319" s="82">
        <v>2003</v>
      </c>
      <c r="I319" s="81" t="s">
        <v>104</v>
      </c>
      <c r="J319" s="82" t="s">
        <v>681</v>
      </c>
      <c r="K319" s="82" t="s">
        <v>73</v>
      </c>
      <c r="L319" s="82" t="s">
        <v>301</v>
      </c>
      <c r="M319" s="81">
        <v>2</v>
      </c>
      <c r="N319" s="89" t="s">
        <v>86</v>
      </c>
      <c r="O319" s="89" t="s">
        <v>106</v>
      </c>
      <c r="P319" s="89" t="s">
        <v>78</v>
      </c>
      <c r="Q319" s="83">
        <f>IF(COUNTBLANK(C319:O319)&lt;=0,1,2)</f>
        <v>1</v>
      </c>
      <c r="R319" s="127" t="s">
        <v>88</v>
      </c>
      <c r="S319" s="92">
        <v>42852</v>
      </c>
    </row>
    <row r="320" spans="1:50" s="85" customFormat="1" ht="15" customHeight="1" x14ac:dyDescent="0.25">
      <c r="A320" s="11" t="str">
        <f t="shared" si="21"/>
        <v>52115938SPSD1E-M4</v>
      </c>
      <c r="B320" s="77">
        <v>312</v>
      </c>
      <c r="C320" s="81">
        <v>52115938</v>
      </c>
      <c r="D320" s="146" t="s">
        <v>695</v>
      </c>
      <c r="E320" s="78" t="s">
        <v>364</v>
      </c>
      <c r="F320" s="78">
        <v>54</v>
      </c>
      <c r="G320" s="79" t="s">
        <v>69</v>
      </c>
      <c r="H320" s="80" t="s">
        <v>676</v>
      </c>
      <c r="I320" s="143" t="s">
        <v>104</v>
      </c>
      <c r="J320" s="118" t="s">
        <v>677</v>
      </c>
      <c r="K320" s="82" t="s">
        <v>73</v>
      </c>
      <c r="L320" s="82" t="s">
        <v>301</v>
      </c>
      <c r="M320" s="81">
        <v>1</v>
      </c>
      <c r="N320" s="81">
        <v>2</v>
      </c>
      <c r="O320" s="81">
        <v>2</v>
      </c>
      <c r="P320" s="81" t="str">
        <f>IF(N320=O320,"Corrigido",IF(N320&gt;O320,"Refazer kanban"))</f>
        <v>Corrigido</v>
      </c>
      <c r="Q320" s="83">
        <f>IF(COUNTBLANK(C320:O320)&lt;=0,1,2)</f>
        <v>1</v>
      </c>
      <c r="R320" s="82"/>
      <c r="S320" s="84">
        <v>42188</v>
      </c>
    </row>
    <row r="321" spans="1:50" s="85" customFormat="1" ht="15" customHeight="1" x14ac:dyDescent="0.25">
      <c r="A321" s="11" t="str">
        <f t="shared" si="21"/>
        <v>52115937SPSD1D-M4</v>
      </c>
      <c r="B321" s="77">
        <v>313</v>
      </c>
      <c r="C321" s="139">
        <v>52115937</v>
      </c>
      <c r="D321" s="112" t="s">
        <v>678</v>
      </c>
      <c r="E321" s="113" t="s">
        <v>362</v>
      </c>
      <c r="F321" s="113">
        <v>54</v>
      </c>
      <c r="G321" s="79" t="s">
        <v>69</v>
      </c>
      <c r="H321" s="80" t="s">
        <v>154</v>
      </c>
      <c r="I321" s="143" t="s">
        <v>104</v>
      </c>
      <c r="J321" s="82" t="s">
        <v>630</v>
      </c>
      <c r="K321" s="82" t="s">
        <v>73</v>
      </c>
      <c r="L321" s="82" t="s">
        <v>47</v>
      </c>
      <c r="M321" s="81">
        <v>2</v>
      </c>
      <c r="N321" s="88" t="s">
        <v>99</v>
      </c>
      <c r="O321" s="89" t="s">
        <v>426</v>
      </c>
      <c r="P321" s="89" t="s">
        <v>78</v>
      </c>
      <c r="Q321" s="83">
        <v>1</v>
      </c>
      <c r="R321" s="127" t="s">
        <v>88</v>
      </c>
      <c r="S321" s="92">
        <v>42852</v>
      </c>
    </row>
    <row r="322" spans="1:50" s="85" customFormat="1" ht="15" customHeight="1" x14ac:dyDescent="0.25">
      <c r="A322" s="11" t="str">
        <f t="shared" si="21"/>
        <v>52115936SPSD1E-M4</v>
      </c>
      <c r="B322" s="77">
        <v>314</v>
      </c>
      <c r="C322" s="139">
        <v>52115936</v>
      </c>
      <c r="D322" s="112" t="s">
        <v>678</v>
      </c>
      <c r="E322" s="113" t="s">
        <v>364</v>
      </c>
      <c r="F322" s="113">
        <v>54</v>
      </c>
      <c r="G322" s="79" t="s">
        <v>69</v>
      </c>
      <c r="H322" s="80" t="s">
        <v>154</v>
      </c>
      <c r="I322" s="143" t="s">
        <v>104</v>
      </c>
      <c r="J322" s="82" t="s">
        <v>630</v>
      </c>
      <c r="K322" s="82" t="s">
        <v>73</v>
      </c>
      <c r="L322" s="82" t="s">
        <v>47</v>
      </c>
      <c r="M322" s="81">
        <v>1</v>
      </c>
      <c r="N322" s="88" t="s">
        <v>86</v>
      </c>
      <c r="O322" s="89" t="s">
        <v>106</v>
      </c>
      <c r="P322" s="89" t="s">
        <v>78</v>
      </c>
      <c r="Q322" s="83">
        <v>1</v>
      </c>
      <c r="R322" s="127" t="s">
        <v>88</v>
      </c>
      <c r="S322" s="92">
        <v>42870</v>
      </c>
    </row>
    <row r="323" spans="1:50" s="85" customFormat="1" ht="15" customHeight="1" x14ac:dyDescent="0.25">
      <c r="A323" s="11" t="str">
        <f t="shared" si="21"/>
        <v>52115935SPSD1D-M4</v>
      </c>
      <c r="B323" s="77">
        <v>315</v>
      </c>
      <c r="C323" s="139">
        <v>52115935</v>
      </c>
      <c r="D323" s="112" t="s">
        <v>679</v>
      </c>
      <c r="E323" s="113" t="s">
        <v>362</v>
      </c>
      <c r="F323" s="113">
        <v>54</v>
      </c>
      <c r="G323" s="79" t="s">
        <v>69</v>
      </c>
      <c r="H323" s="80" t="s">
        <v>154</v>
      </c>
      <c r="I323" s="143" t="s">
        <v>104</v>
      </c>
      <c r="J323" s="82" t="s">
        <v>630</v>
      </c>
      <c r="K323" s="82" t="s">
        <v>73</v>
      </c>
      <c r="L323" s="82" t="s">
        <v>47</v>
      </c>
      <c r="M323" s="81">
        <v>2</v>
      </c>
      <c r="N323" s="88" t="s">
        <v>99</v>
      </c>
      <c r="O323" s="89" t="s">
        <v>426</v>
      </c>
      <c r="P323" s="89" t="s">
        <v>78</v>
      </c>
      <c r="Q323" s="83">
        <v>1</v>
      </c>
      <c r="R323" s="127" t="s">
        <v>88</v>
      </c>
      <c r="S323" s="92">
        <v>42852</v>
      </c>
    </row>
    <row r="324" spans="1:50" s="85" customFormat="1" ht="15" customHeight="1" x14ac:dyDescent="0.25">
      <c r="A324" s="11" t="str">
        <f t="shared" si="21"/>
        <v>52115934SPSD1E-M4</v>
      </c>
      <c r="B324" s="77">
        <v>316</v>
      </c>
      <c r="C324" s="139">
        <v>52115934</v>
      </c>
      <c r="D324" s="112" t="s">
        <v>679</v>
      </c>
      <c r="E324" s="113" t="s">
        <v>364</v>
      </c>
      <c r="F324" s="113">
        <v>54</v>
      </c>
      <c r="G324" s="79" t="s">
        <v>69</v>
      </c>
      <c r="H324" s="80" t="s">
        <v>154</v>
      </c>
      <c r="I324" s="143" t="s">
        <v>104</v>
      </c>
      <c r="J324" s="82" t="s">
        <v>630</v>
      </c>
      <c r="K324" s="82" t="s">
        <v>73</v>
      </c>
      <c r="L324" s="82" t="s">
        <v>47</v>
      </c>
      <c r="M324" s="81">
        <v>1</v>
      </c>
      <c r="N324" s="78">
        <v>2</v>
      </c>
      <c r="O324" s="81">
        <v>2</v>
      </c>
      <c r="P324" s="81"/>
      <c r="Q324" s="83"/>
      <c r="R324" s="101"/>
      <c r="S324" s="82"/>
    </row>
    <row r="325" spans="1:50" s="85" customFormat="1" ht="15" customHeight="1" x14ac:dyDescent="0.25">
      <c r="A325" s="11" t="str">
        <f t="shared" si="21"/>
        <v>52113986SPSD1E-M4</v>
      </c>
      <c r="B325" s="77">
        <v>317</v>
      </c>
      <c r="C325" s="78">
        <v>52113986</v>
      </c>
      <c r="D325" s="78" t="s">
        <v>130</v>
      </c>
      <c r="E325" s="78" t="s">
        <v>364</v>
      </c>
      <c r="F325" s="78">
        <v>25</v>
      </c>
      <c r="G325" s="79" t="s">
        <v>69</v>
      </c>
      <c r="H325" s="80" t="s">
        <v>132</v>
      </c>
      <c r="I325" s="81" t="s">
        <v>294</v>
      </c>
      <c r="J325" s="82" t="s">
        <v>134</v>
      </c>
      <c r="K325" s="82" t="s">
        <v>73</v>
      </c>
      <c r="L325" s="82"/>
      <c r="M325" s="81"/>
      <c r="N325" s="78">
        <v>0</v>
      </c>
      <c r="O325" s="81">
        <v>0</v>
      </c>
      <c r="P325" s="81" t="s">
        <v>78</v>
      </c>
      <c r="Q325" s="83"/>
      <c r="R325" s="82"/>
      <c r="S325" s="96"/>
    </row>
    <row r="326" spans="1:50" s="85" customFormat="1" ht="15" customHeight="1" x14ac:dyDescent="0.25">
      <c r="A326" s="11" t="str">
        <f t="shared" si="21"/>
        <v>52113446SPSF1D-M4</v>
      </c>
      <c r="B326" s="77">
        <v>318</v>
      </c>
      <c r="C326" s="78">
        <v>52113446</v>
      </c>
      <c r="D326" s="78" t="s">
        <v>696</v>
      </c>
      <c r="E326" s="78" t="s">
        <v>138</v>
      </c>
      <c r="F326" s="78">
        <v>66</v>
      </c>
      <c r="G326" s="79" t="s">
        <v>69</v>
      </c>
      <c r="H326" s="80" t="s">
        <v>132</v>
      </c>
      <c r="I326" s="81" t="s">
        <v>306</v>
      </c>
      <c r="J326" s="82" t="s">
        <v>697</v>
      </c>
      <c r="K326" s="82" t="s">
        <v>73</v>
      </c>
      <c r="L326" s="82" t="s">
        <v>47</v>
      </c>
      <c r="M326" s="81">
        <v>1</v>
      </c>
      <c r="N326" s="78" t="s">
        <v>78</v>
      </c>
      <c r="O326" s="81" t="s">
        <v>78</v>
      </c>
      <c r="P326" s="81" t="str">
        <f>IF(N326=O326,"Corrigido",IF(N326&gt;O326,"Refazer kanban"))</f>
        <v>Corrigido</v>
      </c>
      <c r="Q326" s="83">
        <f>IF(COUNTBLANK(C326:O326)&lt;=0,1,2)</f>
        <v>1</v>
      </c>
      <c r="R326" s="82" t="s">
        <v>79</v>
      </c>
      <c r="S326" s="90">
        <v>42587</v>
      </c>
    </row>
    <row r="327" spans="1:50" s="85" customFormat="1" ht="15" customHeight="1" x14ac:dyDescent="0.25">
      <c r="A327" s="11" t="str">
        <f t="shared" si="21"/>
        <v>52110190SPSD1E-M4</v>
      </c>
      <c r="B327" s="77">
        <v>319</v>
      </c>
      <c r="C327" s="113">
        <v>52110190</v>
      </c>
      <c r="D327" s="113" t="s">
        <v>698</v>
      </c>
      <c r="E327" s="113" t="s">
        <v>364</v>
      </c>
      <c r="F327" s="113">
        <v>20</v>
      </c>
      <c r="G327" s="130" t="s">
        <v>69</v>
      </c>
      <c r="H327" s="80" t="s">
        <v>132</v>
      </c>
      <c r="I327" s="81" t="s">
        <v>104</v>
      </c>
      <c r="J327" s="82" t="s">
        <v>134</v>
      </c>
      <c r="K327" s="82" t="s">
        <v>73</v>
      </c>
      <c r="L327" s="82" t="s">
        <v>47</v>
      </c>
      <c r="M327" s="81">
        <v>1</v>
      </c>
      <c r="N327" s="78">
        <v>2</v>
      </c>
      <c r="O327" s="81">
        <v>2</v>
      </c>
      <c r="P327" s="81"/>
      <c r="Q327" s="83"/>
      <c r="R327" s="82"/>
      <c r="S327" s="84"/>
    </row>
    <row r="328" spans="1:50" s="85" customFormat="1" ht="15" customHeight="1" x14ac:dyDescent="0.25">
      <c r="A328" s="11" t="str">
        <f t="shared" si="21"/>
        <v>52110189SPSD1E-M4</v>
      </c>
      <c r="B328" s="77">
        <v>320</v>
      </c>
      <c r="C328" s="152">
        <v>52110189</v>
      </c>
      <c r="D328" s="112" t="s">
        <v>634</v>
      </c>
      <c r="E328" s="112" t="s">
        <v>364</v>
      </c>
      <c r="F328" s="112">
        <v>25</v>
      </c>
      <c r="G328" s="79" t="s">
        <v>69</v>
      </c>
      <c r="H328" s="80" t="s">
        <v>132</v>
      </c>
      <c r="I328" s="81" t="s">
        <v>104</v>
      </c>
      <c r="J328" s="82" t="s">
        <v>134</v>
      </c>
      <c r="K328" s="82" t="s">
        <v>73</v>
      </c>
      <c r="L328" s="82" t="s">
        <v>47</v>
      </c>
      <c r="M328" s="81">
        <v>1</v>
      </c>
      <c r="N328" s="78">
        <v>2</v>
      </c>
      <c r="O328" s="81">
        <v>2</v>
      </c>
      <c r="P328" s="81"/>
      <c r="Q328" s="83"/>
      <c r="R328" s="82"/>
      <c r="S328" s="84"/>
    </row>
    <row r="329" spans="1:50" s="85" customFormat="1" ht="15" customHeight="1" x14ac:dyDescent="0.25">
      <c r="A329" s="11" t="str">
        <f t="shared" si="21"/>
        <v>52136347SPSD2E-M4</v>
      </c>
      <c r="B329" s="77">
        <v>321</v>
      </c>
      <c r="C329" s="78">
        <v>52136347</v>
      </c>
      <c r="D329" s="78" t="s">
        <v>699</v>
      </c>
      <c r="E329" s="78" t="s">
        <v>397</v>
      </c>
      <c r="F329" s="78">
        <v>130</v>
      </c>
      <c r="G329" s="79" t="s">
        <v>69</v>
      </c>
      <c r="H329" s="80" t="s">
        <v>132</v>
      </c>
      <c r="I329" s="81" t="s">
        <v>104</v>
      </c>
      <c r="J329" s="118" t="s">
        <v>700</v>
      </c>
      <c r="K329" s="82" t="s">
        <v>73</v>
      </c>
      <c r="L329" s="82" t="s">
        <v>301</v>
      </c>
      <c r="M329" s="81">
        <v>2</v>
      </c>
      <c r="N329" s="78">
        <v>4</v>
      </c>
      <c r="O329" s="81">
        <v>4</v>
      </c>
      <c r="P329" s="81" t="str">
        <f>IF(N329=O329,"Corrigido",IF(N329&gt;O329,"Refazer kanban"))</f>
        <v>Corrigido</v>
      </c>
      <c r="Q329" s="83">
        <f t="shared" ref="Q329:Q334" si="27">IF(COUNTBLANK(C329:O329)&lt;=0,1,2)</f>
        <v>1</v>
      </c>
      <c r="R329" s="82"/>
      <c r="S329" s="84"/>
    </row>
    <row r="330" spans="1:50" s="85" customFormat="1" ht="15" customHeight="1" x14ac:dyDescent="0.25">
      <c r="A330" s="11" t="str">
        <f t="shared" si="21"/>
        <v>52136346SPSD3D-M4</v>
      </c>
      <c r="B330" s="77">
        <v>322</v>
      </c>
      <c r="C330" s="139">
        <v>52136346</v>
      </c>
      <c r="D330" s="78" t="s">
        <v>701</v>
      </c>
      <c r="E330" s="78" t="s">
        <v>131</v>
      </c>
      <c r="F330" s="78">
        <v>130</v>
      </c>
      <c r="G330" s="79" t="s">
        <v>69</v>
      </c>
      <c r="H330" s="80" t="s">
        <v>132</v>
      </c>
      <c r="I330" s="81" t="s">
        <v>104</v>
      </c>
      <c r="J330" s="82" t="s">
        <v>702</v>
      </c>
      <c r="K330" s="82" t="s">
        <v>703</v>
      </c>
      <c r="L330" s="82" t="s">
        <v>47</v>
      </c>
      <c r="M330" s="81">
        <v>2</v>
      </c>
      <c r="N330" s="88" t="s">
        <v>99</v>
      </c>
      <c r="O330" s="89" t="s">
        <v>426</v>
      </c>
      <c r="P330" s="89" t="s">
        <v>78</v>
      </c>
      <c r="Q330" s="83">
        <f t="shared" si="27"/>
        <v>1</v>
      </c>
      <c r="R330" s="127" t="s">
        <v>88</v>
      </c>
      <c r="S330" s="92">
        <v>42867</v>
      </c>
    </row>
    <row r="331" spans="1:50" ht="15" customHeight="1" x14ac:dyDescent="0.25">
      <c r="A331" s="11" t="str">
        <f t="shared" ref="A331:A394" si="28">CONCATENATE(C331,E331)</f>
        <v>52108786MA022D-M2</v>
      </c>
      <c r="B331" s="77">
        <v>323</v>
      </c>
      <c r="C331" s="87">
        <v>52108786</v>
      </c>
      <c r="D331" s="87" t="s">
        <v>286</v>
      </c>
      <c r="E331" s="87" t="s">
        <v>96</v>
      </c>
      <c r="F331" s="87">
        <v>700</v>
      </c>
      <c r="G331" s="93" t="s">
        <v>69</v>
      </c>
      <c r="H331" s="94" t="s">
        <v>132</v>
      </c>
      <c r="I331" s="145" t="s">
        <v>97</v>
      </c>
      <c r="J331" s="96" t="s">
        <v>287</v>
      </c>
      <c r="K331" s="96" t="s">
        <v>73</v>
      </c>
      <c r="L331" s="96" t="s">
        <v>47</v>
      </c>
      <c r="M331" s="95">
        <v>1</v>
      </c>
      <c r="N331" s="95">
        <v>2</v>
      </c>
      <c r="O331" s="95">
        <v>2</v>
      </c>
      <c r="P331" s="81" t="str">
        <f>IF(N331=O331,"Corrigido",IF(N331&gt;O331,"Refazer kanban"))</f>
        <v>Corrigido</v>
      </c>
      <c r="Q331" s="83">
        <f t="shared" si="27"/>
        <v>1</v>
      </c>
      <c r="R331" s="82" t="s">
        <v>88</v>
      </c>
      <c r="S331" s="90">
        <v>42671</v>
      </c>
      <c r="T331" s="85"/>
      <c r="U331" s="85"/>
      <c r="V331" s="85"/>
      <c r="W331" s="85"/>
      <c r="X331" s="85"/>
      <c r="Y331" s="85"/>
      <c r="Z331" s="85"/>
      <c r="AA331" s="85"/>
      <c r="AB331" s="85"/>
      <c r="AC331" s="85"/>
      <c r="AD331" s="85"/>
      <c r="AE331" s="85"/>
      <c r="AF331" s="85"/>
      <c r="AG331" s="85"/>
      <c r="AH331" s="85"/>
      <c r="AI331" s="85"/>
      <c r="AJ331" s="85"/>
      <c r="AK331" s="85"/>
      <c r="AL331" s="85"/>
      <c r="AM331" s="85"/>
      <c r="AN331" s="85"/>
      <c r="AO331" s="85"/>
      <c r="AP331" s="85"/>
      <c r="AQ331" s="85"/>
      <c r="AR331" s="85"/>
      <c r="AS331" s="85"/>
      <c r="AT331" s="85"/>
      <c r="AU331" s="85"/>
      <c r="AV331" s="85"/>
      <c r="AW331" s="85"/>
      <c r="AX331" s="85"/>
    </row>
    <row r="332" spans="1:50" s="85" customFormat="1" ht="15" customHeight="1" x14ac:dyDescent="0.25">
      <c r="A332" s="11" t="str">
        <f t="shared" si="28"/>
        <v>52108786MA021E-M2</v>
      </c>
      <c r="B332" s="77">
        <v>324</v>
      </c>
      <c r="C332" s="78">
        <v>52108786</v>
      </c>
      <c r="D332" s="78" t="s">
        <v>286</v>
      </c>
      <c r="E332" s="78" t="s">
        <v>591</v>
      </c>
      <c r="F332" s="78">
        <v>700</v>
      </c>
      <c r="G332" s="79" t="s">
        <v>69</v>
      </c>
      <c r="H332" s="80" t="s">
        <v>132</v>
      </c>
      <c r="I332" s="81" t="s">
        <v>97</v>
      </c>
      <c r="J332" s="82" t="s">
        <v>287</v>
      </c>
      <c r="K332" s="82" t="s">
        <v>73</v>
      </c>
      <c r="L332" s="82" t="s">
        <v>47</v>
      </c>
      <c r="M332" s="81">
        <v>1</v>
      </c>
      <c r="N332" s="88" t="s">
        <v>86</v>
      </c>
      <c r="O332" s="89" t="s">
        <v>106</v>
      </c>
      <c r="P332" s="89" t="s">
        <v>78</v>
      </c>
      <c r="Q332" s="83">
        <f t="shared" si="27"/>
        <v>1</v>
      </c>
      <c r="R332" s="82" t="s">
        <v>88</v>
      </c>
      <c r="S332" s="92">
        <v>42758</v>
      </c>
    </row>
    <row r="333" spans="1:50" s="85" customFormat="1" ht="15" customHeight="1" x14ac:dyDescent="0.25">
      <c r="A333" s="11" t="str">
        <f t="shared" si="28"/>
        <v>52108786TAMPÃO-PIT</v>
      </c>
      <c r="B333" s="77">
        <v>325</v>
      </c>
      <c r="C333" s="81">
        <v>52108786</v>
      </c>
      <c r="D333" s="78" t="s">
        <v>589</v>
      </c>
      <c r="E333" s="78" t="s">
        <v>317</v>
      </c>
      <c r="F333" s="78">
        <v>1000</v>
      </c>
      <c r="G333" s="130" t="s">
        <v>69</v>
      </c>
      <c r="H333" s="80" t="s">
        <v>132</v>
      </c>
      <c r="I333" s="81" t="s">
        <v>315</v>
      </c>
      <c r="J333" s="82" t="s">
        <v>287</v>
      </c>
      <c r="K333" s="82" t="s">
        <v>73</v>
      </c>
      <c r="L333" s="82" t="s">
        <v>704</v>
      </c>
      <c r="M333" s="81">
        <v>20</v>
      </c>
      <c r="N333" s="81" t="s">
        <v>147</v>
      </c>
      <c r="O333" s="81" t="s">
        <v>147</v>
      </c>
      <c r="P333" s="81" t="str">
        <f>IF(N333=O333,"Corrigido",IF(N333&gt;O333,"Refazer etiqueta"))</f>
        <v>Corrigido</v>
      </c>
      <c r="Q333" s="83">
        <f t="shared" si="27"/>
        <v>1</v>
      </c>
      <c r="R333" s="82" t="s">
        <v>79</v>
      </c>
      <c r="S333" s="82"/>
    </row>
    <row r="334" spans="1:50" s="85" customFormat="1" ht="15" customHeight="1" x14ac:dyDescent="0.25">
      <c r="A334" s="11" t="str">
        <f t="shared" si="28"/>
        <v>52108117MA003D-M2</v>
      </c>
      <c r="B334" s="77">
        <v>326</v>
      </c>
      <c r="C334" s="87">
        <v>52108117</v>
      </c>
      <c r="D334" s="78" t="s">
        <v>705</v>
      </c>
      <c r="E334" s="78" t="s">
        <v>342</v>
      </c>
      <c r="F334" s="78">
        <v>1000</v>
      </c>
      <c r="G334" s="78" t="s">
        <v>69</v>
      </c>
      <c r="H334" s="80" t="s">
        <v>132</v>
      </c>
      <c r="I334" s="81" t="s">
        <v>97</v>
      </c>
      <c r="J334" s="82" t="s">
        <v>274</v>
      </c>
      <c r="K334" s="82" t="s">
        <v>73</v>
      </c>
      <c r="L334" s="82" t="s">
        <v>47</v>
      </c>
      <c r="M334" s="81">
        <v>2</v>
      </c>
      <c r="N334" s="81">
        <v>2</v>
      </c>
      <c r="O334" s="81">
        <v>2</v>
      </c>
      <c r="P334" s="81" t="str">
        <f>IF(N334=O334,"Corrigido",IF(N334&gt;O334,"Refazer kanban"))</f>
        <v>Corrigido</v>
      </c>
      <c r="Q334" s="83">
        <f t="shared" si="27"/>
        <v>1</v>
      </c>
      <c r="R334" s="82" t="s">
        <v>88</v>
      </c>
      <c r="S334" s="92">
        <v>42698</v>
      </c>
    </row>
    <row r="335" spans="1:50" s="85" customFormat="1" ht="15" customHeight="1" x14ac:dyDescent="0.25">
      <c r="A335" s="11" t="str">
        <f t="shared" si="28"/>
        <v>52107209SPSLF4-M1</v>
      </c>
      <c r="B335" s="77">
        <v>327</v>
      </c>
      <c r="C335" s="96">
        <v>52107209</v>
      </c>
      <c r="D335" s="82" t="s">
        <v>706</v>
      </c>
      <c r="E335" s="82" t="s">
        <v>236</v>
      </c>
      <c r="F335" s="82">
        <v>1000</v>
      </c>
      <c r="G335" s="79" t="s">
        <v>69</v>
      </c>
      <c r="H335" s="80" t="s">
        <v>117</v>
      </c>
      <c r="I335" s="81" t="s">
        <v>71</v>
      </c>
      <c r="J335" s="82" t="s">
        <v>409</v>
      </c>
      <c r="K335" s="82" t="s">
        <v>73</v>
      </c>
      <c r="L335" s="82" t="s">
        <v>47</v>
      </c>
      <c r="M335" s="81">
        <v>1</v>
      </c>
      <c r="N335" s="88" t="s">
        <v>86</v>
      </c>
      <c r="O335" s="89" t="s">
        <v>106</v>
      </c>
      <c r="P335" s="89" t="s">
        <v>78</v>
      </c>
      <c r="Q335" s="83">
        <v>1</v>
      </c>
      <c r="R335" s="91" t="s">
        <v>88</v>
      </c>
      <c r="S335" s="92">
        <v>42803</v>
      </c>
    </row>
    <row r="336" spans="1:50" s="85" customFormat="1" ht="15" customHeight="1" x14ac:dyDescent="0.25">
      <c r="A336" s="11" t="str">
        <f t="shared" si="28"/>
        <v>52106428SPSF1D-M5</v>
      </c>
      <c r="B336" s="77">
        <v>328</v>
      </c>
      <c r="C336" s="82">
        <v>52106428</v>
      </c>
      <c r="D336" s="82" t="s">
        <v>707</v>
      </c>
      <c r="E336" s="78" t="s">
        <v>708</v>
      </c>
      <c r="F336" s="82">
        <v>224</v>
      </c>
      <c r="G336" s="79" t="s">
        <v>139</v>
      </c>
      <c r="H336" s="80" t="s">
        <v>132</v>
      </c>
      <c r="I336" s="81" t="s">
        <v>306</v>
      </c>
      <c r="J336" s="82" t="s">
        <v>140</v>
      </c>
      <c r="K336" s="82" t="s">
        <v>73</v>
      </c>
      <c r="L336" s="82" t="s">
        <v>47</v>
      </c>
      <c r="M336" s="81">
        <v>1</v>
      </c>
      <c r="N336" s="81">
        <v>2</v>
      </c>
      <c r="O336" s="81">
        <v>2</v>
      </c>
      <c r="P336" s="81" t="s">
        <v>204</v>
      </c>
      <c r="Q336" s="83">
        <v>1</v>
      </c>
      <c r="R336" s="82" t="s">
        <v>79</v>
      </c>
      <c r="S336" s="90">
        <v>42587</v>
      </c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</row>
    <row r="337" spans="1:50" s="85" customFormat="1" ht="15" customHeight="1" x14ac:dyDescent="0.25">
      <c r="A337" s="11" t="str">
        <f t="shared" si="28"/>
        <v>52106426SPSF1D-M5</v>
      </c>
      <c r="B337" s="77">
        <v>329</v>
      </c>
      <c r="C337" s="82">
        <v>52106426</v>
      </c>
      <c r="D337" s="82" t="s">
        <v>709</v>
      </c>
      <c r="E337" s="78" t="s">
        <v>708</v>
      </c>
      <c r="F337" s="82">
        <v>224</v>
      </c>
      <c r="G337" s="79" t="s">
        <v>139</v>
      </c>
      <c r="H337" s="80" t="s">
        <v>132</v>
      </c>
      <c r="I337" s="81" t="s">
        <v>306</v>
      </c>
      <c r="J337" s="82" t="s">
        <v>140</v>
      </c>
      <c r="K337" s="82" t="s">
        <v>73</v>
      </c>
      <c r="L337" s="82" t="s">
        <v>47</v>
      </c>
      <c r="M337" s="81">
        <v>1</v>
      </c>
      <c r="N337" s="81">
        <v>2</v>
      </c>
      <c r="O337" s="81">
        <v>2</v>
      </c>
      <c r="P337" s="81" t="s">
        <v>204</v>
      </c>
      <c r="Q337" s="83">
        <v>1</v>
      </c>
      <c r="R337" s="82" t="s">
        <v>79</v>
      </c>
      <c r="S337" s="90">
        <v>42587</v>
      </c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</row>
    <row r="338" spans="1:50" s="85" customFormat="1" ht="15" customHeight="1" x14ac:dyDescent="0.25">
      <c r="A338" s="11" t="str">
        <f t="shared" si="28"/>
        <v>52106104MAP05E-M2</v>
      </c>
      <c r="B338" s="77">
        <v>330</v>
      </c>
      <c r="C338" s="95">
        <v>52106104</v>
      </c>
      <c r="D338" s="78" t="s">
        <v>710</v>
      </c>
      <c r="E338" s="78" t="s">
        <v>463</v>
      </c>
      <c r="F338" s="78">
        <v>30</v>
      </c>
      <c r="G338" s="153" t="s">
        <v>376</v>
      </c>
      <c r="H338" s="80" t="s">
        <v>132</v>
      </c>
      <c r="I338" s="81" t="s">
        <v>97</v>
      </c>
      <c r="J338" s="154" t="s">
        <v>377</v>
      </c>
      <c r="K338" s="82" t="s">
        <v>73</v>
      </c>
      <c r="L338" s="82" t="s">
        <v>711</v>
      </c>
      <c r="M338" s="81">
        <v>1</v>
      </c>
      <c r="N338" s="81">
        <v>2</v>
      </c>
      <c r="O338" s="81">
        <v>4</v>
      </c>
      <c r="P338" s="81" t="b">
        <f>IF(N338=O338,"Corrigido",IF(N338&gt;O338,"Refazer kanban"))</f>
        <v>0</v>
      </c>
      <c r="Q338" s="83">
        <f>IF(COUNTBLANK(C338:O338)&lt;=0,1,2)</f>
        <v>1</v>
      </c>
      <c r="R338" s="91" t="s">
        <v>88</v>
      </c>
      <c r="S338" s="92">
        <v>42754</v>
      </c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</row>
    <row r="339" spans="1:50" s="85" customFormat="1" ht="15" customHeight="1" x14ac:dyDescent="0.25">
      <c r="A339" s="11" t="str">
        <f t="shared" si="28"/>
        <v>52104770MA021E-M1</v>
      </c>
      <c r="B339" s="77">
        <v>331</v>
      </c>
      <c r="C339" s="78">
        <v>52104770</v>
      </c>
      <c r="D339" s="78" t="s">
        <v>712</v>
      </c>
      <c r="E339" s="78" t="s">
        <v>233</v>
      </c>
      <c r="F339" s="78">
        <v>20</v>
      </c>
      <c r="G339" s="79" t="s">
        <v>69</v>
      </c>
      <c r="H339" s="80" t="s">
        <v>83</v>
      </c>
      <c r="I339" s="81" t="s">
        <v>97</v>
      </c>
      <c r="J339" s="82" t="s">
        <v>713</v>
      </c>
      <c r="K339" s="82" t="s">
        <v>73</v>
      </c>
      <c r="L339" s="82" t="s">
        <v>47</v>
      </c>
      <c r="M339" s="81">
        <v>1</v>
      </c>
      <c r="N339" s="78">
        <v>3</v>
      </c>
      <c r="O339" s="81">
        <v>3</v>
      </c>
      <c r="P339" s="81" t="str">
        <f>IF(N339=O339,"Corrigido",IF(N339&gt;O339,"Refazer kanban"))</f>
        <v>Corrigido</v>
      </c>
      <c r="Q339" s="83">
        <f>IF(COUNTBLANK(C339:O339)&lt;=0,1,2)</f>
        <v>1</v>
      </c>
      <c r="R339" s="82" t="s">
        <v>88</v>
      </c>
      <c r="S339" s="90">
        <v>42671</v>
      </c>
    </row>
    <row r="340" spans="1:50" s="85" customFormat="1" ht="15" customHeight="1" x14ac:dyDescent="0.25">
      <c r="A340" s="11" t="str">
        <f t="shared" si="28"/>
        <v>52123914SPSL3</v>
      </c>
      <c r="B340" s="77">
        <v>332</v>
      </c>
      <c r="C340" s="78">
        <v>52123914</v>
      </c>
      <c r="D340" s="78" t="s">
        <v>714</v>
      </c>
      <c r="E340" s="102" t="s">
        <v>715</v>
      </c>
      <c r="F340" s="78">
        <v>20</v>
      </c>
      <c r="G340" s="78"/>
      <c r="H340" s="80" t="s">
        <v>716</v>
      </c>
      <c r="I340" s="81"/>
      <c r="J340" s="82"/>
      <c r="K340" s="82"/>
      <c r="L340" s="82"/>
      <c r="M340" s="81"/>
      <c r="N340" s="81"/>
      <c r="O340" s="81"/>
      <c r="P340" s="81"/>
      <c r="Q340" s="83"/>
      <c r="R340" s="82"/>
      <c r="S340" s="96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</row>
    <row r="341" spans="1:50" s="85" customFormat="1" ht="15" customHeight="1" x14ac:dyDescent="0.25">
      <c r="A341" s="11" t="str">
        <f t="shared" si="28"/>
        <v>52100514SPSD1D-M4</v>
      </c>
      <c r="B341" s="77">
        <v>333</v>
      </c>
      <c r="C341" s="155">
        <v>52100514</v>
      </c>
      <c r="D341" s="113" t="s">
        <v>717</v>
      </c>
      <c r="E341" s="113" t="s">
        <v>362</v>
      </c>
      <c r="F341" s="113">
        <v>20</v>
      </c>
      <c r="G341" s="79" t="s">
        <v>69</v>
      </c>
      <c r="H341" s="80" t="s">
        <v>132</v>
      </c>
      <c r="I341" s="143" t="s">
        <v>104</v>
      </c>
      <c r="J341" s="82" t="s">
        <v>718</v>
      </c>
      <c r="K341" s="82" t="s">
        <v>73</v>
      </c>
      <c r="L341" s="82" t="s">
        <v>47</v>
      </c>
      <c r="M341" s="81">
        <v>1</v>
      </c>
      <c r="N341" s="78">
        <v>2</v>
      </c>
      <c r="O341" s="81">
        <v>2</v>
      </c>
      <c r="P341" s="81"/>
      <c r="Q341" s="83"/>
      <c r="R341" s="82"/>
      <c r="S341" s="90"/>
    </row>
    <row r="342" spans="1:50" ht="15" customHeight="1" x14ac:dyDescent="0.25">
      <c r="A342" s="11" t="str">
        <f t="shared" si="28"/>
        <v>52100513SPSD1E-M4</v>
      </c>
      <c r="B342" s="77">
        <v>334</v>
      </c>
      <c r="C342" s="119">
        <v>52100513</v>
      </c>
      <c r="D342" s="113" t="s">
        <v>717</v>
      </c>
      <c r="E342" s="113" t="s">
        <v>364</v>
      </c>
      <c r="F342" s="113">
        <v>20</v>
      </c>
      <c r="G342" s="79" t="s">
        <v>69</v>
      </c>
      <c r="H342" s="80" t="s">
        <v>132</v>
      </c>
      <c r="I342" s="81" t="s">
        <v>104</v>
      </c>
      <c r="J342" s="82" t="s">
        <v>718</v>
      </c>
      <c r="K342" s="82" t="s">
        <v>73</v>
      </c>
      <c r="L342" s="82" t="s">
        <v>47</v>
      </c>
      <c r="M342" s="81">
        <v>1</v>
      </c>
      <c r="N342" s="78">
        <v>2</v>
      </c>
      <c r="O342" s="81">
        <v>2</v>
      </c>
      <c r="P342" s="81"/>
      <c r="Q342" s="83"/>
      <c r="R342" s="82"/>
      <c r="S342" s="82"/>
      <c r="T342" s="85"/>
      <c r="U342" s="85"/>
      <c r="V342" s="85"/>
      <c r="W342" s="85"/>
      <c r="X342" s="85"/>
      <c r="Y342" s="85"/>
      <c r="Z342" s="85"/>
      <c r="AA342" s="85"/>
      <c r="AB342" s="85"/>
      <c r="AC342" s="85"/>
      <c r="AD342" s="85"/>
      <c r="AE342" s="85"/>
      <c r="AF342" s="85"/>
      <c r="AG342" s="85"/>
      <c r="AH342" s="85"/>
      <c r="AI342" s="85"/>
      <c r="AJ342" s="85"/>
      <c r="AK342" s="85"/>
      <c r="AL342" s="85"/>
      <c r="AM342" s="85"/>
      <c r="AN342" s="85"/>
      <c r="AO342" s="85"/>
      <c r="AP342" s="85"/>
      <c r="AQ342" s="85"/>
      <c r="AR342" s="85"/>
      <c r="AS342" s="85"/>
      <c r="AT342" s="85"/>
      <c r="AU342" s="85"/>
      <c r="AV342" s="85"/>
      <c r="AW342" s="85"/>
      <c r="AX342" s="85"/>
    </row>
    <row r="343" spans="1:50" s="85" customFormat="1" ht="15" customHeight="1" x14ac:dyDescent="0.25">
      <c r="A343" s="11" t="str">
        <f t="shared" si="28"/>
        <v>52100479SPST4D-M3</v>
      </c>
      <c r="B343" s="77">
        <v>335</v>
      </c>
      <c r="C343" s="81">
        <v>52100479</v>
      </c>
      <c r="D343" s="146" t="s">
        <v>719</v>
      </c>
      <c r="E343" s="78" t="s">
        <v>720</v>
      </c>
      <c r="F343" s="78">
        <v>36</v>
      </c>
      <c r="G343" s="79" t="s">
        <v>69</v>
      </c>
      <c r="H343" s="80" t="s">
        <v>132</v>
      </c>
      <c r="I343" s="81" t="s">
        <v>721</v>
      </c>
      <c r="J343" s="118" t="s">
        <v>474</v>
      </c>
      <c r="K343" s="82" t="s">
        <v>73</v>
      </c>
      <c r="L343" s="82" t="s">
        <v>301</v>
      </c>
      <c r="M343" s="81">
        <v>1</v>
      </c>
      <c r="N343" s="78">
        <v>6</v>
      </c>
      <c r="O343" s="81">
        <v>6</v>
      </c>
      <c r="P343" s="81" t="str">
        <f>IF(N343=O343,"Corrigido",IF(N343&gt;O343,"Refazer kanban"))</f>
        <v>Corrigido</v>
      </c>
      <c r="Q343" s="83">
        <f>IF(COUNTBLANK(C343:O343)&lt;=0,1,2)</f>
        <v>1</v>
      </c>
      <c r="R343" s="82" t="s">
        <v>79</v>
      </c>
      <c r="S343" s="90">
        <v>42555</v>
      </c>
    </row>
    <row r="344" spans="1:50" s="85" customFormat="1" ht="15" customHeight="1" x14ac:dyDescent="0.25">
      <c r="A344" s="11" t="str">
        <f t="shared" si="28"/>
        <v>52100478SPST4D-M3</v>
      </c>
      <c r="B344" s="77">
        <v>336</v>
      </c>
      <c r="C344" s="81">
        <v>52100478</v>
      </c>
      <c r="D344" s="146" t="s">
        <v>722</v>
      </c>
      <c r="E344" s="78" t="s">
        <v>720</v>
      </c>
      <c r="F344" s="78">
        <v>36</v>
      </c>
      <c r="G344" s="79" t="s">
        <v>69</v>
      </c>
      <c r="H344" s="80" t="s">
        <v>132</v>
      </c>
      <c r="I344" s="81" t="s">
        <v>294</v>
      </c>
      <c r="J344" s="118" t="s">
        <v>474</v>
      </c>
      <c r="K344" s="82" t="s">
        <v>73</v>
      </c>
      <c r="L344" s="82" t="s">
        <v>301</v>
      </c>
      <c r="M344" s="81">
        <v>1</v>
      </c>
      <c r="N344" s="81">
        <v>4</v>
      </c>
      <c r="O344" s="81">
        <v>4</v>
      </c>
      <c r="P344" s="81" t="str">
        <f>IF(N344=O344,"Corrigido",IF(N344&gt;O344,"Refazer kanban"))</f>
        <v>Corrigido</v>
      </c>
      <c r="Q344" s="83">
        <f>IF(COUNTBLANK(C344:O344)&lt;=0,1,2)</f>
        <v>1</v>
      </c>
      <c r="R344" s="82" t="s">
        <v>79</v>
      </c>
      <c r="S344" s="90" t="s">
        <v>723</v>
      </c>
    </row>
    <row r="345" spans="1:50" s="85" customFormat="1" ht="15" customHeight="1" x14ac:dyDescent="0.25">
      <c r="A345" s="11" t="str">
        <f t="shared" si="28"/>
        <v>52100320SPSF1D-M4</v>
      </c>
      <c r="B345" s="77">
        <v>337</v>
      </c>
      <c r="C345" s="78">
        <v>52100320</v>
      </c>
      <c r="D345" s="78" t="s">
        <v>137</v>
      </c>
      <c r="E345" s="78" t="s">
        <v>138</v>
      </c>
      <c r="F345" s="78">
        <v>180</v>
      </c>
      <c r="G345" s="79" t="s">
        <v>139</v>
      </c>
      <c r="H345" s="80" t="s">
        <v>132</v>
      </c>
      <c r="I345" s="81"/>
      <c r="J345" s="82" t="s">
        <v>140</v>
      </c>
      <c r="K345" s="82" t="s">
        <v>73</v>
      </c>
      <c r="L345" s="82" t="s">
        <v>47</v>
      </c>
      <c r="M345" s="81">
        <v>1</v>
      </c>
      <c r="N345" s="78">
        <v>2</v>
      </c>
      <c r="O345" s="81">
        <v>2</v>
      </c>
      <c r="P345" s="81" t="str">
        <f>IF(N345=O345,"Corrigido",IF(N345&gt;O345,"Refazer kanban"))</f>
        <v>Corrigido</v>
      </c>
      <c r="Q345" s="83">
        <f>IF(COUNTBLANK(C345:O345)&lt;=0,1,2)</f>
        <v>2</v>
      </c>
      <c r="R345" s="82" t="s">
        <v>141</v>
      </c>
      <c r="S345" s="82"/>
    </row>
    <row r="346" spans="1:50" s="85" customFormat="1" ht="15" customHeight="1" x14ac:dyDescent="0.25">
      <c r="A346" s="11" t="str">
        <f t="shared" si="28"/>
        <v>52099526MB018D-M1</v>
      </c>
      <c r="B346" s="77">
        <v>338</v>
      </c>
      <c r="C346" s="96">
        <v>52099526</v>
      </c>
      <c r="D346" s="78" t="s">
        <v>724</v>
      </c>
      <c r="E346" s="78" t="s">
        <v>82</v>
      </c>
      <c r="F346" s="78">
        <v>70</v>
      </c>
      <c r="G346" s="79" t="s">
        <v>69</v>
      </c>
      <c r="H346" s="80" t="s">
        <v>83</v>
      </c>
      <c r="I346" s="81" t="s">
        <v>84</v>
      </c>
      <c r="J346" s="82" t="s">
        <v>611</v>
      </c>
      <c r="K346" s="82" t="s">
        <v>73</v>
      </c>
      <c r="L346" s="82" t="s">
        <v>535</v>
      </c>
      <c r="M346" s="81">
        <v>1</v>
      </c>
      <c r="N346" s="89" t="s">
        <v>93</v>
      </c>
      <c r="O346" s="89" t="s">
        <v>87</v>
      </c>
      <c r="P346" s="89" t="s">
        <v>78</v>
      </c>
      <c r="Q346" s="83">
        <f>IF(COUNTBLANK(C346:O346)&lt;=0,1,2)</f>
        <v>1</v>
      </c>
      <c r="R346" s="82" t="s">
        <v>88</v>
      </c>
      <c r="S346" s="92">
        <v>42780</v>
      </c>
    </row>
    <row r="347" spans="1:50" ht="15" customHeight="1" x14ac:dyDescent="0.25">
      <c r="A347" s="11" t="str">
        <f t="shared" si="28"/>
        <v>52099526TP033D-M2</v>
      </c>
      <c r="B347" s="77">
        <v>339</v>
      </c>
      <c r="C347" s="95">
        <v>52099526</v>
      </c>
      <c r="D347" s="78" t="s">
        <v>437</v>
      </c>
      <c r="E347" s="78" t="s">
        <v>109</v>
      </c>
      <c r="F347" s="78">
        <v>70</v>
      </c>
      <c r="G347" s="79" t="s">
        <v>69</v>
      </c>
      <c r="H347" s="80" t="s">
        <v>83</v>
      </c>
      <c r="I347" s="81" t="s">
        <v>84</v>
      </c>
      <c r="J347" s="82" t="s">
        <v>611</v>
      </c>
      <c r="K347" s="82" t="s">
        <v>73</v>
      </c>
      <c r="L347" s="82" t="s">
        <v>535</v>
      </c>
      <c r="M347" s="81">
        <v>1</v>
      </c>
      <c r="N347" s="88" t="s">
        <v>76</v>
      </c>
      <c r="O347" s="89" t="s">
        <v>77</v>
      </c>
      <c r="P347" s="89" t="s">
        <v>78</v>
      </c>
      <c r="Q347" s="83">
        <v>1</v>
      </c>
      <c r="R347" s="82" t="s">
        <v>88</v>
      </c>
      <c r="S347" s="92">
        <v>42705</v>
      </c>
      <c r="T347" s="85"/>
      <c r="U347" s="85"/>
      <c r="V347" s="85"/>
      <c r="W347" s="85"/>
      <c r="X347" s="85"/>
      <c r="Y347" s="85"/>
      <c r="Z347" s="85"/>
      <c r="AA347" s="85"/>
      <c r="AB347" s="85"/>
      <c r="AC347" s="85"/>
      <c r="AD347" s="85"/>
      <c r="AE347" s="85"/>
      <c r="AF347" s="85"/>
      <c r="AG347" s="85"/>
      <c r="AH347" s="85"/>
      <c r="AI347" s="85"/>
      <c r="AJ347" s="85"/>
      <c r="AK347" s="85"/>
      <c r="AL347" s="85"/>
      <c r="AM347" s="85"/>
      <c r="AN347" s="85"/>
      <c r="AO347" s="85"/>
      <c r="AP347" s="85"/>
      <c r="AQ347" s="85"/>
      <c r="AR347" s="85"/>
      <c r="AS347" s="85"/>
      <c r="AT347" s="85"/>
      <c r="AU347" s="85"/>
      <c r="AV347" s="85"/>
      <c r="AW347" s="85"/>
      <c r="AX347" s="85"/>
    </row>
    <row r="348" spans="1:50" s="85" customFormat="1" ht="15" customHeight="1" x14ac:dyDescent="0.25">
      <c r="A348" s="11" t="str">
        <f t="shared" si="28"/>
        <v>52099526MB010D-M1</v>
      </c>
      <c r="B348" s="77">
        <v>340</v>
      </c>
      <c r="C348" s="95">
        <v>52099526</v>
      </c>
      <c r="D348" s="87" t="s">
        <v>437</v>
      </c>
      <c r="E348" s="87" t="s">
        <v>347</v>
      </c>
      <c r="F348" s="87">
        <v>70</v>
      </c>
      <c r="G348" s="93" t="s">
        <v>69</v>
      </c>
      <c r="H348" s="94" t="s">
        <v>83</v>
      </c>
      <c r="I348" s="95" t="s">
        <v>84</v>
      </c>
      <c r="J348" s="96" t="s">
        <v>611</v>
      </c>
      <c r="K348" s="96" t="s">
        <v>73</v>
      </c>
      <c r="L348" s="96" t="s">
        <v>535</v>
      </c>
      <c r="M348" s="95">
        <v>1</v>
      </c>
      <c r="N348" s="89" t="s">
        <v>93</v>
      </c>
      <c r="O348" s="89" t="s">
        <v>87</v>
      </c>
      <c r="P348" s="89" t="s">
        <v>78</v>
      </c>
      <c r="Q348" s="121">
        <f>IF(COUNTBLANK(C348:O348)&lt;=0,1,2)</f>
        <v>1</v>
      </c>
      <c r="R348" s="122" t="s">
        <v>88</v>
      </c>
      <c r="S348" s="92">
        <v>42782</v>
      </c>
    </row>
    <row r="349" spans="1:50" s="85" customFormat="1" ht="15" customHeight="1" x14ac:dyDescent="0.25">
      <c r="A349" s="11" t="str">
        <f t="shared" si="28"/>
        <v>52099031MB021E-M1</v>
      </c>
      <c r="B349" s="77">
        <v>341</v>
      </c>
      <c r="C349" s="87">
        <v>52099031</v>
      </c>
      <c r="D349" s="78" t="s">
        <v>725</v>
      </c>
      <c r="E349" s="78" t="s">
        <v>438</v>
      </c>
      <c r="F349" s="78">
        <v>40</v>
      </c>
      <c r="G349" s="79" t="s">
        <v>69</v>
      </c>
      <c r="H349" s="80" t="s">
        <v>83</v>
      </c>
      <c r="I349" s="81" t="s">
        <v>84</v>
      </c>
      <c r="J349" s="82" t="s">
        <v>436</v>
      </c>
      <c r="K349" s="82" t="s">
        <v>73</v>
      </c>
      <c r="L349" s="82" t="s">
        <v>47</v>
      </c>
      <c r="M349" s="81">
        <v>1</v>
      </c>
      <c r="N349" s="89" t="s">
        <v>464</v>
      </c>
      <c r="O349" s="89" t="s">
        <v>345</v>
      </c>
      <c r="P349" s="89" t="s">
        <v>78</v>
      </c>
      <c r="Q349" s="83">
        <v>1</v>
      </c>
      <c r="R349" s="82" t="s">
        <v>88</v>
      </c>
      <c r="S349" s="92">
        <v>42804</v>
      </c>
    </row>
    <row r="350" spans="1:50" s="85" customFormat="1" ht="15" customHeight="1" x14ac:dyDescent="0.25">
      <c r="A350" s="11" t="str">
        <f t="shared" si="28"/>
        <v>52098605SPSD2E-M4</v>
      </c>
      <c r="B350" s="77">
        <v>342</v>
      </c>
      <c r="C350" s="113">
        <v>52098605</v>
      </c>
      <c r="D350" s="113" t="s">
        <v>726</v>
      </c>
      <c r="E350" s="113" t="s">
        <v>397</v>
      </c>
      <c r="F350" s="113">
        <v>100</v>
      </c>
      <c r="G350" s="79" t="s">
        <v>69</v>
      </c>
      <c r="H350" s="80" t="s">
        <v>70</v>
      </c>
      <c r="I350" s="81" t="s">
        <v>104</v>
      </c>
      <c r="J350" s="82" t="s">
        <v>718</v>
      </c>
      <c r="K350" s="82" t="s">
        <v>73</v>
      </c>
      <c r="L350" s="82" t="s">
        <v>47</v>
      </c>
      <c r="M350" s="81">
        <v>1</v>
      </c>
      <c r="N350" s="78">
        <v>2</v>
      </c>
      <c r="O350" s="81">
        <v>2</v>
      </c>
      <c r="P350" s="81"/>
      <c r="Q350" s="83"/>
      <c r="R350" s="82"/>
      <c r="S350" s="90"/>
    </row>
    <row r="351" spans="1:50" s="85" customFormat="1" ht="15" customHeight="1" x14ac:dyDescent="0.25">
      <c r="A351" s="11" t="str">
        <f t="shared" si="28"/>
        <v>52098604DO023E-M4</v>
      </c>
      <c r="B351" s="77">
        <v>343</v>
      </c>
      <c r="C351" s="113">
        <v>52098604</v>
      </c>
      <c r="D351" s="113" t="s">
        <v>727</v>
      </c>
      <c r="E351" s="113" t="s">
        <v>103</v>
      </c>
      <c r="F351" s="113">
        <v>100</v>
      </c>
      <c r="G351" s="79" t="s">
        <v>69</v>
      </c>
      <c r="H351" s="80" t="s">
        <v>70</v>
      </c>
      <c r="I351" s="81" t="s">
        <v>104</v>
      </c>
      <c r="J351" s="82" t="s">
        <v>718</v>
      </c>
      <c r="K351" s="82" t="s">
        <v>73</v>
      </c>
      <c r="L351" s="82" t="s">
        <v>47</v>
      </c>
      <c r="M351" s="81">
        <v>1</v>
      </c>
      <c r="N351" s="88" t="s">
        <v>86</v>
      </c>
      <c r="O351" s="89" t="s">
        <v>106</v>
      </c>
      <c r="P351" s="89" t="s">
        <v>78</v>
      </c>
      <c r="Q351" s="83">
        <v>1</v>
      </c>
      <c r="R351" s="127" t="s">
        <v>88</v>
      </c>
      <c r="S351" s="92">
        <v>42858</v>
      </c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</row>
    <row r="352" spans="1:50" s="85" customFormat="1" ht="15" customHeight="1" x14ac:dyDescent="0.25">
      <c r="A352" s="11" t="str">
        <f t="shared" si="28"/>
        <v>52096991SPSF1D-M4</v>
      </c>
      <c r="B352" s="77">
        <v>344</v>
      </c>
      <c r="C352" s="82">
        <v>52096991</v>
      </c>
      <c r="D352" s="82" t="s">
        <v>728</v>
      </c>
      <c r="E352" s="78" t="s">
        <v>138</v>
      </c>
      <c r="F352" s="78">
        <v>66</v>
      </c>
      <c r="G352" s="79" t="s">
        <v>69</v>
      </c>
      <c r="H352" s="80" t="s">
        <v>132</v>
      </c>
      <c r="I352" s="81" t="s">
        <v>306</v>
      </c>
      <c r="J352" s="82" t="s">
        <v>729</v>
      </c>
      <c r="K352" s="82" t="s">
        <v>73</v>
      </c>
      <c r="L352" s="82" t="s">
        <v>47</v>
      </c>
      <c r="M352" s="81">
        <v>1</v>
      </c>
      <c r="N352" s="89" t="s">
        <v>93</v>
      </c>
      <c r="O352" s="89" t="s">
        <v>277</v>
      </c>
      <c r="P352" s="89" t="s">
        <v>78</v>
      </c>
      <c r="Q352" s="83">
        <v>1</v>
      </c>
      <c r="R352" s="82" t="s">
        <v>79</v>
      </c>
      <c r="S352" s="90">
        <v>42587</v>
      </c>
    </row>
    <row r="353" spans="1:50" s="85" customFormat="1" ht="15" customHeight="1" x14ac:dyDescent="0.25">
      <c r="A353" s="11" t="str">
        <f t="shared" si="28"/>
        <v>52132025SPSF1E</v>
      </c>
      <c r="B353" s="77">
        <v>345</v>
      </c>
      <c r="C353" s="82">
        <v>52132025</v>
      </c>
      <c r="D353" s="82" t="s">
        <v>730</v>
      </c>
      <c r="E353" s="78" t="s">
        <v>731</v>
      </c>
      <c r="F353" s="78">
        <v>60</v>
      </c>
      <c r="G353" s="79" t="s">
        <v>69</v>
      </c>
      <c r="H353" s="80" t="s">
        <v>83</v>
      </c>
      <c r="I353" s="81" t="s">
        <v>306</v>
      </c>
      <c r="J353" s="82" t="s">
        <v>732</v>
      </c>
      <c r="K353" s="82" t="s">
        <v>73</v>
      </c>
      <c r="L353" s="82" t="s">
        <v>47</v>
      </c>
      <c r="M353" s="81">
        <v>1</v>
      </c>
      <c r="N353" s="89" t="s">
        <v>254</v>
      </c>
      <c r="O353" s="89" t="s">
        <v>277</v>
      </c>
      <c r="P353" s="89" t="s">
        <v>78</v>
      </c>
      <c r="Q353" s="83">
        <v>1</v>
      </c>
      <c r="R353" s="82" t="s">
        <v>79</v>
      </c>
      <c r="S353" s="90">
        <v>42587</v>
      </c>
    </row>
    <row r="354" spans="1:50" s="85" customFormat="1" ht="15" customHeight="1" x14ac:dyDescent="0.25">
      <c r="A354" s="11" t="str">
        <f t="shared" si="28"/>
        <v>52095758SPSD1D-M5</v>
      </c>
      <c r="B354" s="77">
        <v>346</v>
      </c>
      <c r="C354" s="78">
        <v>52095758</v>
      </c>
      <c r="D354" s="78" t="s">
        <v>733</v>
      </c>
      <c r="E354" s="78" t="s">
        <v>734</v>
      </c>
      <c r="F354" s="78">
        <v>30</v>
      </c>
      <c r="G354" s="79" t="s">
        <v>139</v>
      </c>
      <c r="H354" s="80" t="s">
        <v>132</v>
      </c>
      <c r="I354" s="81" t="s">
        <v>104</v>
      </c>
      <c r="J354" s="82" t="s">
        <v>140</v>
      </c>
      <c r="K354" s="82" t="s">
        <v>73</v>
      </c>
      <c r="L354" s="82" t="s">
        <v>301</v>
      </c>
      <c r="M354" s="81">
        <v>1</v>
      </c>
      <c r="N354" s="156" t="s">
        <v>147</v>
      </c>
      <c r="O354" s="157" t="s">
        <v>147</v>
      </c>
      <c r="P354" s="81" t="str">
        <f>IF(N354=O354,"Corrigido",IF(N354&gt;O354,"Refazer kanban"))</f>
        <v>Corrigido</v>
      </c>
      <c r="Q354" s="83">
        <f>IF(COUNTBLANK(C354:O354)&lt;=0,1,2)</f>
        <v>1</v>
      </c>
      <c r="R354" s="127" t="s">
        <v>88</v>
      </c>
      <c r="S354" s="92">
        <v>42864</v>
      </c>
      <c r="T354" s="9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</row>
    <row r="355" spans="1:50" s="85" customFormat="1" ht="15" customHeight="1" x14ac:dyDescent="0.25">
      <c r="A355" s="11" t="str">
        <f t="shared" si="28"/>
        <v>52095757SPSD1E-M5</v>
      </c>
      <c r="B355" s="77">
        <v>347</v>
      </c>
      <c r="C355" s="78">
        <v>52095757</v>
      </c>
      <c r="D355" s="78" t="s">
        <v>735</v>
      </c>
      <c r="E355" s="78" t="s">
        <v>736</v>
      </c>
      <c r="F355" s="78">
        <v>30</v>
      </c>
      <c r="G355" s="78" t="s">
        <v>139</v>
      </c>
      <c r="H355" s="80" t="s">
        <v>132</v>
      </c>
      <c r="I355" s="81" t="s">
        <v>104</v>
      </c>
      <c r="J355" s="82" t="s">
        <v>140</v>
      </c>
      <c r="K355" s="82" t="s">
        <v>73</v>
      </c>
      <c r="L355" s="82" t="s">
        <v>301</v>
      </c>
      <c r="M355" s="81">
        <v>1</v>
      </c>
      <c r="N355" s="157" t="s">
        <v>147</v>
      </c>
      <c r="O355" s="157" t="s">
        <v>147</v>
      </c>
      <c r="P355" s="81" t="str">
        <f>IF(N355=O355,"Corrigido",IF(N355&gt;O355,"Refazer kanban"))</f>
        <v>Corrigido</v>
      </c>
      <c r="Q355" s="83">
        <f>IF(COUNTBLANK(C355:O355)&lt;=0,1,2)</f>
        <v>1</v>
      </c>
      <c r="R355" s="82"/>
      <c r="S355" s="82"/>
      <c r="T355" s="136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</row>
    <row r="356" spans="1:50" s="85" customFormat="1" ht="15" customHeight="1" x14ac:dyDescent="0.25">
      <c r="A356" s="11" t="str">
        <f t="shared" si="28"/>
        <v>52095756SPSD1D-M5</v>
      </c>
      <c r="B356" s="77">
        <v>348</v>
      </c>
      <c r="C356" s="78">
        <v>52095756</v>
      </c>
      <c r="D356" s="78" t="s">
        <v>737</v>
      </c>
      <c r="E356" s="78" t="s">
        <v>734</v>
      </c>
      <c r="F356" s="78">
        <v>30</v>
      </c>
      <c r="G356" s="79" t="s">
        <v>139</v>
      </c>
      <c r="H356" s="80" t="s">
        <v>132</v>
      </c>
      <c r="I356" s="81" t="s">
        <v>104</v>
      </c>
      <c r="J356" s="82" t="s">
        <v>140</v>
      </c>
      <c r="K356" s="82" t="s">
        <v>73</v>
      </c>
      <c r="L356" s="82" t="s">
        <v>301</v>
      </c>
      <c r="M356" s="81">
        <v>1</v>
      </c>
      <c r="N356" s="156" t="s">
        <v>147</v>
      </c>
      <c r="O356" s="157" t="s">
        <v>147</v>
      </c>
      <c r="P356" s="81" t="str">
        <f>IF(N356=O356,"Corrigido",IF(N356&gt;O356,"Refazer kanban"))</f>
        <v>Corrigido</v>
      </c>
      <c r="Q356" s="83">
        <f>IF(COUNTBLANK(C356:O356)&lt;=0,1,2)</f>
        <v>1</v>
      </c>
      <c r="R356" s="127" t="s">
        <v>88</v>
      </c>
      <c r="S356" s="92">
        <v>42864</v>
      </c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</row>
    <row r="357" spans="1:50" s="85" customFormat="1" ht="15" customHeight="1" x14ac:dyDescent="0.25">
      <c r="A357" s="11" t="str">
        <f t="shared" si="28"/>
        <v>52095755SPSD2E-M5</v>
      </c>
      <c r="B357" s="77">
        <v>349</v>
      </c>
      <c r="C357" s="78">
        <v>52095755</v>
      </c>
      <c r="D357" s="78" t="s">
        <v>738</v>
      </c>
      <c r="E357" s="78" t="s">
        <v>739</v>
      </c>
      <c r="F357" s="78">
        <v>30</v>
      </c>
      <c r="G357" s="97" t="s">
        <v>139</v>
      </c>
      <c r="H357" s="80" t="s">
        <v>132</v>
      </c>
      <c r="I357" s="81" t="s">
        <v>104</v>
      </c>
      <c r="J357" s="82" t="s">
        <v>140</v>
      </c>
      <c r="K357" s="82" t="s">
        <v>73</v>
      </c>
      <c r="L357" s="82" t="s">
        <v>301</v>
      </c>
      <c r="M357" s="81">
        <v>1</v>
      </c>
      <c r="N357" s="156" t="s">
        <v>147</v>
      </c>
      <c r="O357" s="156" t="s">
        <v>147</v>
      </c>
      <c r="P357" s="81" t="str">
        <f>IF(N357=O357,"Corrigido",IF(N357&gt;O357,"Refazer kanban"))</f>
        <v>Corrigido</v>
      </c>
      <c r="Q357" s="83">
        <f>IF(COUNTBLANK(C357:O357)&lt;=0,1,2)</f>
        <v>1</v>
      </c>
      <c r="R357" s="82" t="s">
        <v>88</v>
      </c>
      <c r="S357" s="84"/>
    </row>
    <row r="358" spans="1:50" s="85" customFormat="1" ht="15" customHeight="1" x14ac:dyDescent="0.25">
      <c r="A358" s="11" t="str">
        <f t="shared" si="28"/>
        <v>52095323MB018D-M1</v>
      </c>
      <c r="B358" s="77">
        <v>350</v>
      </c>
      <c r="C358" s="87">
        <v>52095323</v>
      </c>
      <c r="D358" s="78" t="s">
        <v>740</v>
      </c>
      <c r="E358" s="78" t="s">
        <v>82</v>
      </c>
      <c r="F358" s="78">
        <v>100</v>
      </c>
      <c r="G358" s="79" t="s">
        <v>69</v>
      </c>
      <c r="H358" s="80" t="s">
        <v>132</v>
      </c>
      <c r="I358" s="81" t="s">
        <v>84</v>
      </c>
      <c r="J358" s="118" t="s">
        <v>741</v>
      </c>
      <c r="K358" s="82" t="s">
        <v>73</v>
      </c>
      <c r="L358" s="82" t="s">
        <v>47</v>
      </c>
      <c r="M358" s="81">
        <v>1</v>
      </c>
      <c r="N358" s="89" t="s">
        <v>93</v>
      </c>
      <c r="O358" s="89" t="s">
        <v>87</v>
      </c>
      <c r="P358" s="89" t="s">
        <v>78</v>
      </c>
      <c r="Q358" s="83">
        <f>IF(COUNTBLANK(C358:O358)&lt;=0,1,2)</f>
        <v>1</v>
      </c>
      <c r="R358" s="82" t="s">
        <v>88</v>
      </c>
      <c r="S358" s="92">
        <v>42780</v>
      </c>
    </row>
    <row r="359" spans="1:50" ht="15" customHeight="1" x14ac:dyDescent="0.25">
      <c r="A359" s="11" t="str">
        <f t="shared" si="28"/>
        <v>9148419</v>
      </c>
      <c r="B359" s="77">
        <v>351</v>
      </c>
      <c r="C359" s="78">
        <v>9148419</v>
      </c>
      <c r="D359" s="78" t="s">
        <v>742</v>
      </c>
      <c r="E359" s="78"/>
      <c r="F359" s="78">
        <v>79580</v>
      </c>
      <c r="G359" s="79"/>
      <c r="H359" s="80" t="s">
        <v>83</v>
      </c>
      <c r="I359" s="81"/>
      <c r="J359" s="82"/>
      <c r="K359" s="82"/>
      <c r="L359" s="82"/>
      <c r="M359" s="81"/>
      <c r="N359" s="78"/>
      <c r="O359" s="81"/>
      <c r="P359" s="81"/>
      <c r="Q359" s="83"/>
      <c r="R359" s="82"/>
      <c r="S359" s="82"/>
      <c r="T359" s="85"/>
      <c r="U359" s="85"/>
      <c r="V359" s="85"/>
      <c r="W359" s="85"/>
      <c r="X359" s="85"/>
      <c r="Y359" s="85"/>
      <c r="Z359" s="85"/>
      <c r="AA359" s="85"/>
      <c r="AB359" s="85"/>
      <c r="AC359" s="85"/>
      <c r="AD359" s="85"/>
      <c r="AE359" s="85"/>
      <c r="AF359" s="85"/>
      <c r="AG359" s="85"/>
      <c r="AH359" s="85"/>
      <c r="AI359" s="85"/>
      <c r="AJ359" s="85"/>
      <c r="AK359" s="85"/>
      <c r="AL359" s="85"/>
      <c r="AM359" s="85"/>
      <c r="AN359" s="85"/>
      <c r="AO359" s="85"/>
      <c r="AP359" s="85"/>
      <c r="AQ359" s="85"/>
      <c r="AR359" s="85"/>
      <c r="AS359" s="85"/>
      <c r="AT359" s="85"/>
      <c r="AU359" s="85"/>
      <c r="AV359" s="85"/>
      <c r="AW359" s="85"/>
      <c r="AX359" s="85"/>
    </row>
    <row r="360" spans="1:50" s="85" customFormat="1" ht="15" customHeight="1" x14ac:dyDescent="0.25">
      <c r="A360" s="11" t="str">
        <f t="shared" si="28"/>
        <v>52093441TP030D-M2</v>
      </c>
      <c r="B360" s="77">
        <v>353</v>
      </c>
      <c r="C360" s="82">
        <v>52093441</v>
      </c>
      <c r="D360" s="82" t="s">
        <v>743</v>
      </c>
      <c r="E360" s="82" t="s">
        <v>744</v>
      </c>
      <c r="F360" s="78">
        <v>21</v>
      </c>
      <c r="G360" s="79" t="s">
        <v>69</v>
      </c>
      <c r="H360" s="80" t="s">
        <v>83</v>
      </c>
      <c r="I360" s="81" t="s">
        <v>121</v>
      </c>
      <c r="J360" s="82" t="s">
        <v>745</v>
      </c>
      <c r="K360" s="82" t="s">
        <v>73</v>
      </c>
      <c r="L360" s="82" t="s">
        <v>47</v>
      </c>
      <c r="M360" s="81">
        <v>1</v>
      </c>
      <c r="N360" s="81">
        <v>2</v>
      </c>
      <c r="O360" s="81">
        <v>2</v>
      </c>
      <c r="P360" s="81"/>
      <c r="Q360" s="83"/>
      <c r="R360" s="82"/>
      <c r="S360" s="84"/>
    </row>
    <row r="361" spans="1:50" s="85" customFormat="1" ht="15" customHeight="1" x14ac:dyDescent="0.25">
      <c r="A361" s="11" t="str">
        <f t="shared" si="28"/>
        <v>52093441TP032E-M2</v>
      </c>
      <c r="B361" s="77">
        <v>354</v>
      </c>
      <c r="C361" s="78">
        <v>52093441</v>
      </c>
      <c r="D361" s="78" t="s">
        <v>743</v>
      </c>
      <c r="E361" s="78" t="s">
        <v>746</v>
      </c>
      <c r="F361" s="87">
        <v>21</v>
      </c>
      <c r="G361" s="93" t="s">
        <v>69</v>
      </c>
      <c r="H361" s="94" t="s">
        <v>83</v>
      </c>
      <c r="I361" s="95" t="s">
        <v>121</v>
      </c>
      <c r="J361" s="96" t="s">
        <v>745</v>
      </c>
      <c r="K361" s="96" t="s">
        <v>73</v>
      </c>
      <c r="L361" s="96" t="s">
        <v>47</v>
      </c>
      <c r="M361" s="95">
        <v>1</v>
      </c>
      <c r="N361" s="95">
        <v>2</v>
      </c>
      <c r="O361" s="95">
        <v>2</v>
      </c>
      <c r="P361" s="95"/>
      <c r="Q361" s="121"/>
      <c r="R361" s="96"/>
      <c r="S361" s="96"/>
    </row>
    <row r="362" spans="1:50" ht="15" customHeight="1" x14ac:dyDescent="0.25">
      <c r="A362" s="11" t="str">
        <f t="shared" si="28"/>
        <v>52093438SPSF1E</v>
      </c>
      <c r="B362" s="77">
        <v>355</v>
      </c>
      <c r="C362" s="82">
        <v>52093438</v>
      </c>
      <c r="D362" s="82" t="s">
        <v>743</v>
      </c>
      <c r="E362" s="78" t="s">
        <v>731</v>
      </c>
      <c r="F362" s="78">
        <v>24</v>
      </c>
      <c r="G362" s="78" t="s">
        <v>69</v>
      </c>
      <c r="H362" s="78" t="s">
        <v>83</v>
      </c>
      <c r="I362" s="78" t="s">
        <v>306</v>
      </c>
      <c r="J362" s="78" t="s">
        <v>745</v>
      </c>
      <c r="K362" s="78" t="s">
        <v>73</v>
      </c>
      <c r="L362" s="82" t="s">
        <v>47</v>
      </c>
      <c r="M362" s="78">
        <v>1</v>
      </c>
      <c r="N362" s="89" t="s">
        <v>464</v>
      </c>
      <c r="O362" s="89" t="s">
        <v>465</v>
      </c>
      <c r="P362" s="89" t="s">
        <v>78</v>
      </c>
      <c r="Q362" s="83">
        <v>1</v>
      </c>
      <c r="R362" s="82" t="s">
        <v>79</v>
      </c>
      <c r="S362" s="90">
        <v>42587</v>
      </c>
      <c r="T362" s="85"/>
      <c r="U362" s="85"/>
      <c r="V362" s="85"/>
      <c r="W362" s="85"/>
      <c r="X362" s="85"/>
      <c r="Y362" s="85"/>
      <c r="Z362" s="85"/>
      <c r="AA362" s="85"/>
      <c r="AB362" s="85"/>
      <c r="AC362" s="85"/>
      <c r="AD362" s="85"/>
      <c r="AE362" s="85"/>
      <c r="AF362" s="85"/>
      <c r="AG362" s="85"/>
      <c r="AH362" s="85"/>
      <c r="AI362" s="85"/>
      <c r="AJ362" s="85"/>
      <c r="AK362" s="85"/>
      <c r="AL362" s="85"/>
      <c r="AM362" s="85"/>
      <c r="AN362" s="85"/>
      <c r="AO362" s="85"/>
      <c r="AP362" s="85"/>
      <c r="AQ362" s="85"/>
      <c r="AR362" s="85"/>
      <c r="AS362" s="85"/>
      <c r="AT362" s="85"/>
      <c r="AU362" s="85"/>
      <c r="AV362" s="85"/>
      <c r="AW362" s="85"/>
      <c r="AX362" s="85"/>
    </row>
    <row r="363" spans="1:50" s="85" customFormat="1" ht="15" customHeight="1" x14ac:dyDescent="0.25">
      <c r="A363" s="11" t="str">
        <f t="shared" si="28"/>
        <v>52093183DO023E-M5</v>
      </c>
      <c r="B363" s="77">
        <v>356</v>
      </c>
      <c r="C363" s="87">
        <v>52093183</v>
      </c>
      <c r="D363" s="78" t="s">
        <v>747</v>
      </c>
      <c r="E363" s="78" t="s">
        <v>188</v>
      </c>
      <c r="F363" s="78">
        <v>52</v>
      </c>
      <c r="G363" s="79" t="s">
        <v>139</v>
      </c>
      <c r="H363" s="80" t="s">
        <v>132</v>
      </c>
      <c r="I363" s="81" t="s">
        <v>104</v>
      </c>
      <c r="J363" s="82" t="s">
        <v>140</v>
      </c>
      <c r="K363" s="82" t="s">
        <v>73</v>
      </c>
      <c r="L363" s="82" t="s">
        <v>135</v>
      </c>
      <c r="M363" s="81">
        <v>1</v>
      </c>
      <c r="N363" s="78">
        <v>2</v>
      </c>
      <c r="O363" s="81">
        <v>2</v>
      </c>
      <c r="P363" s="81" t="str">
        <f t="shared" ref="P363:P369" si="29">IF(N363=O363,"Corrigido",IF(N363&gt;O363,"Refazer kanban"))</f>
        <v>Corrigido</v>
      </c>
      <c r="Q363" s="83">
        <f>IF(COUNTBLANK(C363:O363)&lt;=0,1,2)</f>
        <v>1</v>
      </c>
      <c r="R363" s="11" t="s">
        <v>79</v>
      </c>
      <c r="S363" s="92">
        <v>42608</v>
      </c>
    </row>
    <row r="364" spans="1:50" s="85" customFormat="1" ht="15" customHeight="1" x14ac:dyDescent="0.25">
      <c r="A364" s="11" t="str">
        <f t="shared" si="28"/>
        <v>52093182DO023E-M5</v>
      </c>
      <c r="B364" s="77">
        <v>357</v>
      </c>
      <c r="C364" s="78">
        <v>52093182</v>
      </c>
      <c r="D364" s="78" t="s">
        <v>748</v>
      </c>
      <c r="E364" s="78" t="s">
        <v>188</v>
      </c>
      <c r="F364" s="78">
        <v>52</v>
      </c>
      <c r="G364" s="79" t="s">
        <v>139</v>
      </c>
      <c r="H364" s="80" t="s">
        <v>132</v>
      </c>
      <c r="I364" s="81" t="s">
        <v>104</v>
      </c>
      <c r="J364" s="82" t="s">
        <v>140</v>
      </c>
      <c r="K364" s="82" t="s">
        <v>73</v>
      </c>
      <c r="L364" s="82" t="s">
        <v>46</v>
      </c>
      <c r="M364" s="81">
        <v>1</v>
      </c>
      <c r="N364" s="78">
        <v>2</v>
      </c>
      <c r="O364" s="81">
        <v>2</v>
      </c>
      <c r="P364" s="81" t="str">
        <f t="shared" si="29"/>
        <v>Corrigido</v>
      </c>
      <c r="Q364" s="83">
        <f>IF(COUNTBLANK(C364:O364)&lt;=0,1,2)</f>
        <v>1</v>
      </c>
      <c r="R364" s="11" t="s">
        <v>88</v>
      </c>
      <c r="S364" s="158">
        <v>42080</v>
      </c>
    </row>
    <row r="365" spans="1:50" s="85" customFormat="1" ht="15" customHeight="1" x14ac:dyDescent="0.25">
      <c r="A365" s="11" t="str">
        <f t="shared" si="28"/>
        <v>52092819DO001E-M4</v>
      </c>
      <c r="B365" s="77">
        <v>358</v>
      </c>
      <c r="C365" s="78">
        <v>52092819</v>
      </c>
      <c r="D365" s="78" t="s">
        <v>749</v>
      </c>
      <c r="E365" s="78" t="s">
        <v>750</v>
      </c>
      <c r="F365" s="78">
        <v>80</v>
      </c>
      <c r="G365" s="130" t="s">
        <v>471</v>
      </c>
      <c r="H365" s="80" t="s">
        <v>83</v>
      </c>
      <c r="I365" s="81" t="s">
        <v>104</v>
      </c>
      <c r="J365" s="82" t="s">
        <v>193</v>
      </c>
      <c r="K365" s="82" t="s">
        <v>73</v>
      </c>
      <c r="L365" s="82" t="s">
        <v>301</v>
      </c>
      <c r="M365" s="81">
        <v>1</v>
      </c>
      <c r="N365" s="78" t="s">
        <v>86</v>
      </c>
      <c r="O365" s="81">
        <v>4</v>
      </c>
      <c r="P365" s="81" t="str">
        <f t="shared" si="29"/>
        <v>Refazer kanban</v>
      </c>
      <c r="Q365" s="83">
        <f>IF(COUNTBLANK(C365:O365)&lt;=0,1,2)</f>
        <v>1</v>
      </c>
      <c r="R365" s="82" t="s">
        <v>88</v>
      </c>
      <c r="S365" s="82" t="s">
        <v>7</v>
      </c>
    </row>
    <row r="366" spans="1:50" ht="15" customHeight="1" x14ac:dyDescent="0.25">
      <c r="A366" s="11" t="str">
        <f t="shared" si="28"/>
        <v>52092818DO001E-M4</v>
      </c>
      <c r="B366" s="77">
        <v>359</v>
      </c>
      <c r="C366" s="78">
        <v>52092818</v>
      </c>
      <c r="D366" s="78" t="s">
        <v>751</v>
      </c>
      <c r="E366" s="87" t="s">
        <v>750</v>
      </c>
      <c r="F366" s="78">
        <v>80</v>
      </c>
      <c r="G366" s="79" t="s">
        <v>471</v>
      </c>
      <c r="H366" s="80" t="s">
        <v>449</v>
      </c>
      <c r="I366" s="81" t="s">
        <v>104</v>
      </c>
      <c r="J366" s="82" t="s">
        <v>193</v>
      </c>
      <c r="K366" s="82" t="s">
        <v>73</v>
      </c>
      <c r="L366" s="82" t="s">
        <v>301</v>
      </c>
      <c r="M366" s="81">
        <v>1</v>
      </c>
      <c r="N366" s="88" t="s">
        <v>86</v>
      </c>
      <c r="O366" s="89" t="s">
        <v>106</v>
      </c>
      <c r="P366" s="89" t="s">
        <v>78</v>
      </c>
      <c r="Q366" s="83">
        <f>IF(COUNTBLANK(C366:O366)&lt;=0,1,2)</f>
        <v>1</v>
      </c>
      <c r="R366" s="11" t="s">
        <v>88</v>
      </c>
      <c r="S366" s="92">
        <v>42870</v>
      </c>
    </row>
    <row r="367" spans="1:50" ht="15" customHeight="1" x14ac:dyDescent="0.25">
      <c r="A367" s="11" t="str">
        <f t="shared" si="28"/>
        <v>52092615TP008E-M3</v>
      </c>
      <c r="B367" s="77">
        <v>360</v>
      </c>
      <c r="C367" s="95">
        <v>52092615</v>
      </c>
      <c r="D367" s="87" t="s">
        <v>752</v>
      </c>
      <c r="E367" s="87" t="s">
        <v>553</v>
      </c>
      <c r="F367" s="87">
        <v>60</v>
      </c>
      <c r="G367" s="159" t="s">
        <v>153</v>
      </c>
      <c r="H367" s="94" t="s">
        <v>83</v>
      </c>
      <c r="I367" s="95" t="s">
        <v>294</v>
      </c>
      <c r="J367" s="96" t="s">
        <v>753</v>
      </c>
      <c r="K367" s="96" t="s">
        <v>73</v>
      </c>
      <c r="L367" s="96" t="s">
        <v>47</v>
      </c>
      <c r="M367" s="95">
        <v>1</v>
      </c>
      <c r="N367" s="95">
        <v>5</v>
      </c>
      <c r="O367" s="95">
        <v>5</v>
      </c>
      <c r="P367" s="157" t="str">
        <f t="shared" si="29"/>
        <v>Corrigido</v>
      </c>
      <c r="Q367" s="121">
        <v>1</v>
      </c>
      <c r="R367" s="82" t="s">
        <v>79</v>
      </c>
      <c r="S367" s="160">
        <v>42555</v>
      </c>
      <c r="T367" s="85"/>
      <c r="U367" s="85"/>
      <c r="V367" s="85"/>
      <c r="W367" s="85"/>
      <c r="X367" s="85"/>
      <c r="Y367" s="85"/>
      <c r="Z367" s="85"/>
      <c r="AA367" s="85"/>
      <c r="AB367" s="85"/>
      <c r="AC367" s="85"/>
      <c r="AD367" s="85"/>
      <c r="AE367" s="85"/>
      <c r="AF367" s="85"/>
      <c r="AG367" s="85"/>
      <c r="AH367" s="85"/>
      <c r="AI367" s="85"/>
      <c r="AJ367" s="85"/>
      <c r="AK367" s="85"/>
      <c r="AL367" s="85"/>
      <c r="AM367" s="85"/>
      <c r="AN367" s="85"/>
      <c r="AO367" s="85"/>
      <c r="AP367" s="85"/>
      <c r="AQ367" s="85"/>
      <c r="AR367" s="85"/>
      <c r="AS367" s="85"/>
      <c r="AT367" s="85"/>
      <c r="AU367" s="85"/>
      <c r="AV367" s="85"/>
      <c r="AW367" s="85"/>
      <c r="AX367" s="85"/>
    </row>
    <row r="368" spans="1:50" ht="15" customHeight="1" x14ac:dyDescent="0.25">
      <c r="A368" s="11" t="str">
        <f t="shared" si="28"/>
        <v>52090763SPST04D</v>
      </c>
      <c r="B368" s="77">
        <v>361</v>
      </c>
      <c r="C368" s="78">
        <v>52090763</v>
      </c>
      <c r="D368" s="146" t="s">
        <v>754</v>
      </c>
      <c r="E368" s="78" t="s">
        <v>755</v>
      </c>
      <c r="F368" s="78">
        <v>240</v>
      </c>
      <c r="G368" s="78" t="s">
        <v>69</v>
      </c>
      <c r="H368" s="80" t="s">
        <v>83</v>
      </c>
      <c r="I368" s="81" t="s">
        <v>75</v>
      </c>
      <c r="J368" s="118" t="s">
        <v>756</v>
      </c>
      <c r="K368" s="82" t="s">
        <v>73</v>
      </c>
      <c r="L368" s="82"/>
      <c r="M368" s="81"/>
      <c r="N368" s="81"/>
      <c r="O368" s="81"/>
      <c r="P368" s="81" t="str">
        <f t="shared" si="29"/>
        <v>Corrigido</v>
      </c>
      <c r="Q368" s="83">
        <f>IF(COUNTBLANK(C368:O368)&lt;=0,1,2)</f>
        <v>2</v>
      </c>
      <c r="R368" s="82" t="s">
        <v>88</v>
      </c>
      <c r="S368" s="84">
        <v>42121</v>
      </c>
      <c r="T368" s="85"/>
      <c r="U368" s="85"/>
      <c r="V368" s="85"/>
      <c r="W368" s="85"/>
      <c r="X368" s="85"/>
      <c r="Y368" s="85"/>
      <c r="Z368" s="85"/>
      <c r="AA368" s="85"/>
      <c r="AB368" s="85"/>
      <c r="AC368" s="85"/>
      <c r="AD368" s="85"/>
      <c r="AE368" s="85"/>
      <c r="AF368" s="85"/>
      <c r="AG368" s="85"/>
      <c r="AH368" s="85"/>
      <c r="AI368" s="85"/>
      <c r="AJ368" s="85"/>
      <c r="AK368" s="85"/>
      <c r="AL368" s="85"/>
      <c r="AM368" s="85"/>
      <c r="AN368" s="85"/>
      <c r="AO368" s="85"/>
      <c r="AP368" s="85"/>
      <c r="AQ368" s="85"/>
      <c r="AR368" s="85"/>
      <c r="AS368" s="85"/>
      <c r="AT368" s="85"/>
      <c r="AU368" s="85"/>
      <c r="AV368" s="85"/>
      <c r="AW368" s="85"/>
      <c r="AX368" s="85"/>
    </row>
    <row r="369" spans="1:50" s="85" customFormat="1" ht="15" customHeight="1" x14ac:dyDescent="0.25">
      <c r="A369" s="11" t="str">
        <f t="shared" si="28"/>
        <v>52089510TP001D-M2</v>
      </c>
      <c r="B369" s="77">
        <v>362</v>
      </c>
      <c r="C369" s="78">
        <v>52089510</v>
      </c>
      <c r="D369" s="78" t="s">
        <v>757</v>
      </c>
      <c r="E369" s="78" t="s">
        <v>152</v>
      </c>
      <c r="F369" s="78">
        <v>60</v>
      </c>
      <c r="G369" s="79" t="s">
        <v>69</v>
      </c>
      <c r="H369" s="80" t="s">
        <v>758</v>
      </c>
      <c r="I369" s="81" t="s">
        <v>303</v>
      </c>
      <c r="J369" s="82" t="s">
        <v>759</v>
      </c>
      <c r="K369" s="82" t="s">
        <v>73</v>
      </c>
      <c r="L369" s="82" t="s">
        <v>47</v>
      </c>
      <c r="M369" s="81">
        <v>1</v>
      </c>
      <c r="N369" s="81">
        <v>3</v>
      </c>
      <c r="O369" s="78">
        <v>3</v>
      </c>
      <c r="P369" s="81" t="str">
        <f t="shared" si="29"/>
        <v>Corrigido</v>
      </c>
      <c r="Q369" s="83">
        <f>IF(COUNTBLANK(C369:O369)&lt;=0,1,2)</f>
        <v>1</v>
      </c>
      <c r="R369" s="82" t="s">
        <v>79</v>
      </c>
      <c r="S369" s="82"/>
    </row>
    <row r="370" spans="1:50" ht="15" customHeight="1" x14ac:dyDescent="0.25">
      <c r="A370" s="11" t="str">
        <f t="shared" si="28"/>
        <v>52089510</v>
      </c>
      <c r="B370" s="77">
        <v>363</v>
      </c>
      <c r="C370" s="81">
        <v>52089510</v>
      </c>
      <c r="D370" s="78" t="s">
        <v>760</v>
      </c>
      <c r="E370" s="78"/>
      <c r="F370" s="78"/>
      <c r="G370" s="79"/>
      <c r="H370" s="80"/>
      <c r="I370" s="81"/>
      <c r="J370" s="82"/>
      <c r="K370" s="82"/>
      <c r="L370" s="82"/>
      <c r="M370" s="81"/>
      <c r="N370" s="78"/>
      <c r="O370" s="81"/>
      <c r="P370" s="81"/>
      <c r="Q370" s="83"/>
      <c r="R370" s="82"/>
      <c r="S370" s="84"/>
      <c r="T370" s="85"/>
      <c r="U370" s="85"/>
      <c r="V370" s="85"/>
      <c r="W370" s="85"/>
      <c r="X370" s="85"/>
      <c r="Y370" s="85"/>
      <c r="Z370" s="85"/>
      <c r="AA370" s="85"/>
      <c r="AB370" s="85"/>
      <c r="AC370" s="85"/>
      <c r="AD370" s="85"/>
      <c r="AE370" s="85"/>
      <c r="AF370" s="85"/>
      <c r="AG370" s="85"/>
      <c r="AH370" s="85"/>
      <c r="AI370" s="85"/>
      <c r="AJ370" s="85"/>
      <c r="AK370" s="85"/>
      <c r="AL370" s="85"/>
      <c r="AM370" s="85"/>
      <c r="AN370" s="85"/>
      <c r="AO370" s="85"/>
      <c r="AP370" s="85"/>
      <c r="AQ370" s="85"/>
      <c r="AR370" s="85"/>
      <c r="AS370" s="85"/>
      <c r="AT370" s="85"/>
      <c r="AU370" s="85"/>
      <c r="AV370" s="85"/>
      <c r="AW370" s="85"/>
      <c r="AX370" s="85"/>
    </row>
    <row r="371" spans="1:50" s="85" customFormat="1" ht="15" customHeight="1" x14ac:dyDescent="0.25">
      <c r="A371" s="11" t="str">
        <f t="shared" si="28"/>
        <v>52089198SPSD1E-M4</v>
      </c>
      <c r="B371" s="77">
        <v>364</v>
      </c>
      <c r="C371" s="78">
        <v>52089198</v>
      </c>
      <c r="D371" s="78" t="s">
        <v>761</v>
      </c>
      <c r="E371" s="78" t="s">
        <v>364</v>
      </c>
      <c r="F371" s="78">
        <v>25</v>
      </c>
      <c r="G371" s="79" t="s">
        <v>69</v>
      </c>
      <c r="H371" s="80" t="s">
        <v>132</v>
      </c>
      <c r="I371" s="81" t="s">
        <v>104</v>
      </c>
      <c r="J371" s="82" t="s">
        <v>653</v>
      </c>
      <c r="K371" s="82" t="s">
        <v>73</v>
      </c>
      <c r="L371" s="82" t="s">
        <v>301</v>
      </c>
      <c r="M371" s="81">
        <v>1</v>
      </c>
      <c r="N371" s="78">
        <v>2</v>
      </c>
      <c r="O371" s="81">
        <v>2</v>
      </c>
      <c r="P371" s="81" t="str">
        <f>IF(N371=O371,"Corrigido",IF(N371&gt;O371,"Refazer kanban"))</f>
        <v>Corrigido</v>
      </c>
      <c r="Q371" s="83">
        <f>IF(COUNTBLANK(C371:O371)&lt;=0,1,2)</f>
        <v>1</v>
      </c>
      <c r="R371" s="82" t="s">
        <v>141</v>
      </c>
      <c r="S371" s="84">
        <v>42224</v>
      </c>
      <c r="T371" s="105"/>
    </row>
    <row r="372" spans="1:50" s="85" customFormat="1" ht="15" customHeight="1" x14ac:dyDescent="0.25">
      <c r="A372" s="11" t="str">
        <f t="shared" si="28"/>
        <v>52089196SPSD2E-M4</v>
      </c>
      <c r="B372" s="77">
        <v>365</v>
      </c>
      <c r="C372" s="78">
        <v>52089196</v>
      </c>
      <c r="D372" s="78" t="s">
        <v>658</v>
      </c>
      <c r="E372" s="78" t="s">
        <v>397</v>
      </c>
      <c r="F372" s="78">
        <v>40</v>
      </c>
      <c r="G372" s="79" t="s">
        <v>69</v>
      </c>
      <c r="H372" s="80" t="s">
        <v>132</v>
      </c>
      <c r="I372" s="81" t="s">
        <v>104</v>
      </c>
      <c r="J372" s="82" t="s">
        <v>653</v>
      </c>
      <c r="K372" s="82" t="s">
        <v>73</v>
      </c>
      <c r="L372" s="82" t="s">
        <v>301</v>
      </c>
      <c r="M372" s="81">
        <v>1</v>
      </c>
      <c r="N372" s="78">
        <v>2</v>
      </c>
      <c r="O372" s="81">
        <v>2</v>
      </c>
      <c r="P372" s="81" t="str">
        <f>IF(N372=O372,"Corrigido",IF(N372&gt;O372,"Refazer kanban"))</f>
        <v>Corrigido</v>
      </c>
      <c r="Q372" s="83">
        <f>IF(COUNTBLANK(C372:O372)&lt;=0,1,2)</f>
        <v>1</v>
      </c>
      <c r="R372" s="82" t="s">
        <v>79</v>
      </c>
      <c r="S372" s="82" t="s">
        <v>762</v>
      </c>
    </row>
    <row r="373" spans="1:50" s="85" customFormat="1" ht="15" customHeight="1" x14ac:dyDescent="0.25">
      <c r="A373" s="11" t="str">
        <f t="shared" si="28"/>
        <v>52088733PDI</v>
      </c>
      <c r="B373" s="77">
        <v>366</v>
      </c>
      <c r="C373" s="78">
        <v>52088733</v>
      </c>
      <c r="D373" s="78" t="s">
        <v>763</v>
      </c>
      <c r="E373" s="78" t="s">
        <v>146</v>
      </c>
      <c r="F373" s="78">
        <v>300</v>
      </c>
      <c r="G373" s="79" t="s">
        <v>69</v>
      </c>
      <c r="H373" s="80" t="s">
        <v>83</v>
      </c>
      <c r="I373" s="81" t="s">
        <v>146</v>
      </c>
      <c r="J373" s="82"/>
      <c r="K373" s="82"/>
      <c r="L373" s="82"/>
      <c r="M373" s="81"/>
      <c r="N373" s="81" t="s">
        <v>147</v>
      </c>
      <c r="O373" s="81" t="s">
        <v>147</v>
      </c>
      <c r="P373" s="81" t="str">
        <f>IF(N373=O373,"Corrigido",IF(N373&gt;O373,"Refazer etiqueta"))</f>
        <v>Corrigido</v>
      </c>
      <c r="Q373" s="83"/>
      <c r="R373" s="11"/>
      <c r="S373" s="11"/>
    </row>
    <row r="374" spans="1:50" s="85" customFormat="1" ht="15" customHeight="1" x14ac:dyDescent="0.25">
      <c r="A374" s="11" t="str">
        <f t="shared" si="28"/>
        <v>52085573TP034D-M2</v>
      </c>
      <c r="B374" s="77">
        <v>367</v>
      </c>
      <c r="C374" s="102">
        <v>52085573</v>
      </c>
      <c r="D374" s="78" t="s">
        <v>764</v>
      </c>
      <c r="E374" s="78" t="s">
        <v>765</v>
      </c>
      <c r="F374" s="78">
        <v>3000</v>
      </c>
      <c r="G374" s="79" t="s">
        <v>69</v>
      </c>
      <c r="H374" s="80" t="s">
        <v>117</v>
      </c>
      <c r="I374" s="161" t="s">
        <v>75</v>
      </c>
      <c r="J374" s="82" t="s">
        <v>611</v>
      </c>
      <c r="K374" s="82" t="s">
        <v>73</v>
      </c>
      <c r="L374" s="82" t="s">
        <v>47</v>
      </c>
      <c r="M374" s="81">
        <v>1</v>
      </c>
      <c r="N374" s="89" t="s">
        <v>77</v>
      </c>
      <c r="O374" s="89" t="s">
        <v>77</v>
      </c>
      <c r="P374" s="89" t="s">
        <v>78</v>
      </c>
      <c r="Q374" s="83">
        <f>IF(COUNTBLANK(C374:O374)&lt;=0,1,2)</f>
        <v>1</v>
      </c>
      <c r="R374" s="105" t="s">
        <v>79</v>
      </c>
      <c r="S374" s="98">
        <v>42782</v>
      </c>
    </row>
    <row r="375" spans="1:50" s="85" customFormat="1" ht="15" customHeight="1" x14ac:dyDescent="0.25">
      <c r="A375" s="11" t="str">
        <f t="shared" si="28"/>
        <v>52085477SPST3D-M3</v>
      </c>
      <c r="B375" s="77">
        <v>368</v>
      </c>
      <c r="C375" s="78">
        <v>52085477</v>
      </c>
      <c r="D375" s="78" t="s">
        <v>766</v>
      </c>
      <c r="E375" s="78" t="s">
        <v>767</v>
      </c>
      <c r="F375" s="78">
        <v>36</v>
      </c>
      <c r="G375" s="79" t="s">
        <v>69</v>
      </c>
      <c r="H375" s="80" t="s">
        <v>132</v>
      </c>
      <c r="I375" s="81" t="s">
        <v>75</v>
      </c>
      <c r="J375" s="82" t="s">
        <v>474</v>
      </c>
      <c r="K375" s="82" t="s">
        <v>73</v>
      </c>
      <c r="L375" s="82" t="s">
        <v>47</v>
      </c>
      <c r="M375" s="81">
        <v>1</v>
      </c>
      <c r="N375" s="78">
        <v>3</v>
      </c>
      <c r="O375" s="81">
        <v>3</v>
      </c>
      <c r="P375" s="81" t="str">
        <f>IF(N375=O375,"Corrigido",IF(N375&gt;O375,"Refazer kanban"))</f>
        <v>Corrigido</v>
      </c>
      <c r="Q375" s="83">
        <f>IF(COUNTBLANK(C375:O375)&lt;=0,1,2)</f>
        <v>1</v>
      </c>
      <c r="R375" s="82" t="s">
        <v>79</v>
      </c>
      <c r="S375" s="82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</row>
    <row r="376" spans="1:50" s="85" customFormat="1" ht="15" customHeight="1" x14ac:dyDescent="0.25">
      <c r="A376" s="11" t="str">
        <f t="shared" si="28"/>
        <v>52084278SPSMBB-M1</v>
      </c>
      <c r="B376" s="77">
        <v>369</v>
      </c>
      <c r="C376" s="87">
        <v>52084278</v>
      </c>
      <c r="D376" s="87" t="s">
        <v>768</v>
      </c>
      <c r="E376" s="87" t="s">
        <v>359</v>
      </c>
      <c r="F376" s="87">
        <v>80</v>
      </c>
      <c r="G376" s="93" t="s">
        <v>69</v>
      </c>
      <c r="H376" s="94" t="s">
        <v>132</v>
      </c>
      <c r="I376" s="95" t="s">
        <v>257</v>
      </c>
      <c r="J376" s="96" t="s">
        <v>769</v>
      </c>
      <c r="K376" s="96" t="s">
        <v>73</v>
      </c>
      <c r="L376" s="96" t="s">
        <v>42</v>
      </c>
      <c r="M376" s="95">
        <v>1</v>
      </c>
      <c r="N376" s="88" t="s">
        <v>93</v>
      </c>
      <c r="O376" s="89" t="s">
        <v>87</v>
      </c>
      <c r="P376" s="89" t="s">
        <v>78</v>
      </c>
      <c r="Q376" s="83">
        <f>IF(COUNTBLANK(C376:O376)&lt;=0,1,2)</f>
        <v>1</v>
      </c>
      <c r="R376" s="82" t="s">
        <v>88</v>
      </c>
      <c r="S376" s="92">
        <v>42718</v>
      </c>
    </row>
    <row r="377" spans="1:50" s="85" customFormat="1" ht="15" customHeight="1" x14ac:dyDescent="0.25">
      <c r="A377" s="11" t="str">
        <f t="shared" si="28"/>
        <v>52083373</v>
      </c>
      <c r="B377" s="77">
        <v>370</v>
      </c>
      <c r="C377" s="78">
        <v>52083373</v>
      </c>
      <c r="D377" s="78" t="s">
        <v>770</v>
      </c>
      <c r="E377" s="78"/>
      <c r="F377" s="78">
        <v>400</v>
      </c>
      <c r="G377" s="79" t="s">
        <v>69</v>
      </c>
      <c r="H377" s="80" t="s">
        <v>132</v>
      </c>
      <c r="I377" s="81"/>
      <c r="J377" s="82" t="s">
        <v>274</v>
      </c>
      <c r="K377" s="82" t="s">
        <v>73</v>
      </c>
      <c r="L377" s="82" t="s">
        <v>47</v>
      </c>
      <c r="M377" s="81">
        <v>2</v>
      </c>
      <c r="N377" s="78">
        <v>2</v>
      </c>
      <c r="O377" s="81">
        <v>2</v>
      </c>
      <c r="P377" s="81" t="str">
        <f>IF(N377=O377,"Corrigido",IF(N377&gt;O377,"Refazer kanban"))</f>
        <v>Corrigido</v>
      </c>
      <c r="Q377" s="83">
        <f>IF(COUNTBLANK(C377:O377)&lt;=0,1,2)</f>
        <v>2</v>
      </c>
      <c r="R377" s="82" t="s">
        <v>79</v>
      </c>
      <c r="S377" s="82"/>
    </row>
    <row r="378" spans="1:50" s="85" customFormat="1" ht="15" customHeight="1" x14ac:dyDescent="0.25">
      <c r="A378" s="11" t="str">
        <f t="shared" si="28"/>
        <v>52083136TP001E</v>
      </c>
      <c r="B378" s="77">
        <v>371</v>
      </c>
      <c r="C378" s="78">
        <v>52083136</v>
      </c>
      <c r="D378" s="78" t="s">
        <v>620</v>
      </c>
      <c r="E378" s="78" t="s">
        <v>771</v>
      </c>
      <c r="F378" s="78">
        <v>10</v>
      </c>
      <c r="G378" s="79"/>
      <c r="H378" s="80" t="s">
        <v>132</v>
      </c>
      <c r="I378" s="81" t="s">
        <v>519</v>
      </c>
      <c r="J378" s="82"/>
      <c r="K378" s="82" t="s">
        <v>73</v>
      </c>
      <c r="L378" s="82"/>
      <c r="M378" s="81" t="s">
        <v>158</v>
      </c>
      <c r="N378" s="81">
        <v>4</v>
      </c>
      <c r="O378" s="81">
        <v>10</v>
      </c>
      <c r="P378" s="81"/>
      <c r="Q378" s="83"/>
      <c r="R378" s="82"/>
      <c r="S378" s="82"/>
    </row>
    <row r="379" spans="1:50" s="85" customFormat="1" ht="15" customHeight="1" x14ac:dyDescent="0.25">
      <c r="A379" s="11" t="str">
        <f t="shared" si="28"/>
        <v>52137913TP001E</v>
      </c>
      <c r="B379" s="77">
        <v>771</v>
      </c>
      <c r="C379" s="78">
        <v>52137913</v>
      </c>
      <c r="D379" s="78" t="s">
        <v>620</v>
      </c>
      <c r="E379" s="78" t="s">
        <v>771</v>
      </c>
      <c r="F379" s="78">
        <v>10</v>
      </c>
      <c r="G379" s="79" t="s">
        <v>570</v>
      </c>
      <c r="H379" s="80" t="s">
        <v>132</v>
      </c>
      <c r="I379" s="81" t="s">
        <v>772</v>
      </c>
      <c r="J379" s="82" t="s">
        <v>773</v>
      </c>
      <c r="K379" s="82" t="s">
        <v>73</v>
      </c>
      <c r="L379" s="82" t="s">
        <v>424</v>
      </c>
      <c r="M379" s="81">
        <v>1</v>
      </c>
      <c r="N379" s="81">
        <v>2</v>
      </c>
      <c r="O379" s="81">
        <v>5</v>
      </c>
      <c r="P379" s="81" t="s">
        <v>621</v>
      </c>
      <c r="Q379" s="83">
        <v>1</v>
      </c>
      <c r="R379" s="162"/>
      <c r="S379" s="82"/>
    </row>
    <row r="380" spans="1:50" s="85" customFormat="1" ht="15" customHeight="1" x14ac:dyDescent="0.25">
      <c r="A380" s="11" t="str">
        <f t="shared" si="28"/>
        <v>52076120DO012D-M4</v>
      </c>
      <c r="B380" s="77">
        <v>372</v>
      </c>
      <c r="C380" s="87">
        <v>52076120</v>
      </c>
      <c r="D380" s="78" t="s">
        <v>774</v>
      </c>
      <c r="E380" s="78" t="s">
        <v>775</v>
      </c>
      <c r="F380" s="78">
        <v>42</v>
      </c>
      <c r="G380" s="79" t="s">
        <v>153</v>
      </c>
      <c r="H380" s="80" t="s">
        <v>83</v>
      </c>
      <c r="I380" s="81" t="s">
        <v>104</v>
      </c>
      <c r="J380" s="118" t="s">
        <v>776</v>
      </c>
      <c r="K380" s="82" t="s">
        <v>73</v>
      </c>
      <c r="L380" s="82" t="s">
        <v>301</v>
      </c>
      <c r="M380" s="81">
        <v>1</v>
      </c>
      <c r="N380" s="156" t="s">
        <v>147</v>
      </c>
      <c r="O380" s="157" t="s">
        <v>147</v>
      </c>
      <c r="P380" s="81" t="str">
        <f>IF(N380=O380,"Corrigido",IF(N380&gt;O380,"Refazer kanban"))</f>
        <v>Corrigido</v>
      </c>
      <c r="Q380" s="83">
        <f>IF(COUNTBLANK(C380:O380)&lt;=0,1,2)</f>
        <v>1</v>
      </c>
      <c r="R380" s="11" t="s">
        <v>79</v>
      </c>
      <c r="S380" s="163">
        <v>42535</v>
      </c>
    </row>
    <row r="381" spans="1:50" s="85" customFormat="1" ht="15" customHeight="1" x14ac:dyDescent="0.25">
      <c r="A381" s="11" t="str">
        <f t="shared" si="28"/>
        <v>52076120DO010E-M4</v>
      </c>
      <c r="B381" s="77">
        <v>373</v>
      </c>
      <c r="C381" s="87">
        <v>52076120</v>
      </c>
      <c r="D381" s="78" t="s">
        <v>774</v>
      </c>
      <c r="E381" s="88" t="s">
        <v>452</v>
      </c>
      <c r="F381" s="78">
        <v>42</v>
      </c>
      <c r="G381" s="79" t="s">
        <v>153</v>
      </c>
      <c r="H381" s="80" t="s">
        <v>83</v>
      </c>
      <c r="I381" s="81" t="s">
        <v>104</v>
      </c>
      <c r="J381" s="118" t="s">
        <v>776</v>
      </c>
      <c r="K381" s="82" t="s">
        <v>73</v>
      </c>
      <c r="L381" s="82" t="s">
        <v>301</v>
      </c>
      <c r="M381" s="81">
        <v>1</v>
      </c>
      <c r="N381" s="78">
        <v>5</v>
      </c>
      <c r="O381" s="81">
        <f>N381</f>
        <v>5</v>
      </c>
      <c r="P381" s="95"/>
      <c r="Q381" s="121"/>
      <c r="R381" s="11" t="s">
        <v>88</v>
      </c>
      <c r="S381" s="158">
        <v>42080</v>
      </c>
    </row>
    <row r="382" spans="1:50" s="85" customFormat="1" ht="15" customHeight="1" x14ac:dyDescent="0.25">
      <c r="A382" s="11" t="str">
        <f t="shared" si="28"/>
        <v>52136817SPSD1D-M4</v>
      </c>
      <c r="B382" s="77">
        <v>374</v>
      </c>
      <c r="C382" s="78">
        <v>52136817</v>
      </c>
      <c r="D382" s="78" t="s">
        <v>777</v>
      </c>
      <c r="E382" s="78" t="s">
        <v>362</v>
      </c>
      <c r="F382" s="78">
        <v>42</v>
      </c>
      <c r="G382" s="79" t="s">
        <v>69</v>
      </c>
      <c r="H382" s="80" t="s">
        <v>83</v>
      </c>
      <c r="I382" s="81" t="s">
        <v>104</v>
      </c>
      <c r="J382" s="118" t="s">
        <v>472</v>
      </c>
      <c r="K382" s="82" t="s">
        <v>73</v>
      </c>
      <c r="L382" s="82" t="s">
        <v>47</v>
      </c>
      <c r="M382" s="81">
        <v>1</v>
      </c>
      <c r="N382" s="88" t="s">
        <v>99</v>
      </c>
      <c r="O382" s="89" t="s">
        <v>426</v>
      </c>
      <c r="P382" s="89" t="s">
        <v>78</v>
      </c>
      <c r="Q382" s="83">
        <f>IF(COUNTBLANK(C382:O382)&lt;=0,1,2)</f>
        <v>1</v>
      </c>
      <c r="R382" s="11" t="s">
        <v>88</v>
      </c>
      <c r="S382" s="92">
        <v>42864</v>
      </c>
    </row>
    <row r="383" spans="1:50" s="85" customFormat="1" ht="15" customHeight="1" x14ac:dyDescent="0.25">
      <c r="A383" s="11" t="str">
        <f t="shared" si="28"/>
        <v>52076119SPSD2E-M4</v>
      </c>
      <c r="B383" s="77">
        <v>375</v>
      </c>
      <c r="C383" s="78">
        <v>52076119</v>
      </c>
      <c r="D383" s="78" t="s">
        <v>778</v>
      </c>
      <c r="E383" s="78" t="s">
        <v>397</v>
      </c>
      <c r="F383" s="78">
        <v>42</v>
      </c>
      <c r="G383" s="79" t="s">
        <v>153</v>
      </c>
      <c r="H383" s="80" t="s">
        <v>83</v>
      </c>
      <c r="I383" s="81" t="s">
        <v>104</v>
      </c>
      <c r="J383" s="118" t="s">
        <v>472</v>
      </c>
      <c r="K383" s="82" t="s">
        <v>73</v>
      </c>
      <c r="L383" s="82" t="s">
        <v>47</v>
      </c>
      <c r="M383" s="81">
        <v>1</v>
      </c>
      <c r="N383" s="78" t="s">
        <v>147</v>
      </c>
      <c r="O383" s="81" t="s">
        <v>147</v>
      </c>
      <c r="P383" s="81" t="str">
        <f>IF(N383=O383,"Corrigido",IF(N383&gt;O383,"Refazer kanban"))</f>
        <v>Corrigido</v>
      </c>
      <c r="Q383" s="83">
        <f>IF(COUNTBLANK(C383:O383)&lt;=0,1,2)</f>
        <v>1</v>
      </c>
      <c r="R383" s="82" t="s">
        <v>79</v>
      </c>
      <c r="S383" s="84">
        <v>42458</v>
      </c>
    </row>
    <row r="384" spans="1:50" ht="15" customHeight="1" x14ac:dyDescent="0.25">
      <c r="A384" s="11" t="str">
        <f t="shared" si="28"/>
        <v>52073582SPSLF3-M1</v>
      </c>
      <c r="B384" s="77">
        <v>376</v>
      </c>
      <c r="C384" s="87">
        <v>52073582</v>
      </c>
      <c r="D384" s="87" t="s">
        <v>779</v>
      </c>
      <c r="E384" s="87" t="s">
        <v>203</v>
      </c>
      <c r="F384" s="87">
        <v>21</v>
      </c>
      <c r="G384" s="93" t="s">
        <v>69</v>
      </c>
      <c r="H384" s="94" t="s">
        <v>132</v>
      </c>
      <c r="I384" s="95" t="s">
        <v>71</v>
      </c>
      <c r="J384" s="96" t="s">
        <v>769</v>
      </c>
      <c r="K384" s="96" t="s">
        <v>73</v>
      </c>
      <c r="L384" s="96" t="s">
        <v>114</v>
      </c>
      <c r="M384" s="95">
        <v>1</v>
      </c>
      <c r="N384" s="88" t="s">
        <v>254</v>
      </c>
      <c r="O384" s="89" t="s">
        <v>255</v>
      </c>
      <c r="P384" s="89" t="s">
        <v>78</v>
      </c>
      <c r="Q384" s="83">
        <f>IF(COUNTBLANK(C384:O384)&lt;=0,1,2)</f>
        <v>1</v>
      </c>
      <c r="R384" s="82" t="s">
        <v>88</v>
      </c>
      <c r="S384" s="92">
        <v>42803</v>
      </c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  <c r="AH384" s="85"/>
      <c r="AI384" s="85"/>
      <c r="AJ384" s="85"/>
      <c r="AK384" s="85"/>
      <c r="AL384" s="85"/>
      <c r="AM384" s="85"/>
      <c r="AN384" s="85"/>
      <c r="AO384" s="85"/>
      <c r="AP384" s="85"/>
      <c r="AQ384" s="85"/>
      <c r="AR384" s="85"/>
      <c r="AS384" s="85"/>
      <c r="AT384" s="85"/>
      <c r="AU384" s="85"/>
      <c r="AV384" s="85"/>
      <c r="AW384" s="85"/>
      <c r="AX384" s="85"/>
    </row>
    <row r="385" spans="1:50" s="85" customFormat="1" ht="15" customHeight="1" x14ac:dyDescent="0.25">
      <c r="A385" s="11" t="str">
        <f t="shared" si="28"/>
        <v/>
      </c>
      <c r="B385" s="77">
        <v>377</v>
      </c>
      <c r="C385" s="78"/>
      <c r="D385" s="99"/>
      <c r="E385" s="78"/>
      <c r="F385" s="78"/>
      <c r="G385" s="79"/>
      <c r="H385" s="80"/>
      <c r="I385" s="81"/>
      <c r="J385" s="82"/>
      <c r="K385" s="82"/>
      <c r="L385" s="82"/>
      <c r="M385" s="81"/>
      <c r="N385" s="78"/>
      <c r="O385" s="81"/>
      <c r="P385" s="81"/>
      <c r="Q385" s="83"/>
      <c r="R385" s="82"/>
      <c r="S385" s="9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</row>
    <row r="386" spans="1:50" s="85" customFormat="1" ht="15" customHeight="1" x14ac:dyDescent="0.25">
      <c r="A386" s="11" t="str">
        <f t="shared" si="28"/>
        <v>52071076DO023E-M4</v>
      </c>
      <c r="B386" s="77">
        <v>378</v>
      </c>
      <c r="C386" s="78">
        <v>52071076</v>
      </c>
      <c r="D386" s="78" t="s">
        <v>780</v>
      </c>
      <c r="E386" s="78" t="s">
        <v>103</v>
      </c>
      <c r="F386" s="78">
        <v>800</v>
      </c>
      <c r="G386" s="79" t="s">
        <v>69</v>
      </c>
      <c r="H386" s="80" t="s">
        <v>70</v>
      </c>
      <c r="I386" s="81" t="s">
        <v>104</v>
      </c>
      <c r="J386" s="82" t="s">
        <v>274</v>
      </c>
      <c r="K386" s="82" t="s">
        <v>73</v>
      </c>
      <c r="L386" s="82" t="s">
        <v>704</v>
      </c>
      <c r="M386" s="81">
        <v>10</v>
      </c>
      <c r="N386" s="88" t="s">
        <v>86</v>
      </c>
      <c r="O386" s="89" t="s">
        <v>106</v>
      </c>
      <c r="P386" s="89" t="s">
        <v>78</v>
      </c>
      <c r="Q386" s="83">
        <f>IF(COUNTBLANK(C386:O386)&lt;=0,1,2)</f>
        <v>1</v>
      </c>
      <c r="R386" s="82" t="s">
        <v>88</v>
      </c>
      <c r="S386" s="92">
        <v>42858</v>
      </c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</row>
    <row r="387" spans="1:50" s="85" customFormat="1" ht="15" customHeight="1" x14ac:dyDescent="0.25">
      <c r="A387" s="11" t="str">
        <f t="shared" si="28"/>
        <v>52068741</v>
      </c>
      <c r="B387" s="77">
        <v>379</v>
      </c>
      <c r="C387" s="87">
        <v>52068741</v>
      </c>
      <c r="D387" s="164" t="s">
        <v>781</v>
      </c>
      <c r="E387" s="87"/>
      <c r="F387" s="87">
        <v>600</v>
      </c>
      <c r="G387" s="93"/>
      <c r="H387" s="94" t="s">
        <v>132</v>
      </c>
      <c r="I387" s="161"/>
      <c r="J387" s="96"/>
      <c r="K387" s="96"/>
      <c r="L387" s="96"/>
      <c r="M387" s="95"/>
      <c r="N387" s="87"/>
      <c r="O387" s="95"/>
      <c r="P387" s="95"/>
      <c r="Q387" s="121"/>
      <c r="R387" s="96"/>
      <c r="S387" s="96"/>
    </row>
    <row r="388" spans="1:50" ht="15" customHeight="1" x14ac:dyDescent="0.25">
      <c r="A388" s="11" t="str">
        <f t="shared" si="28"/>
        <v>52068740</v>
      </c>
      <c r="B388" s="77">
        <v>380</v>
      </c>
      <c r="C388" s="95">
        <v>52068740</v>
      </c>
      <c r="D388" s="87" t="s">
        <v>781</v>
      </c>
      <c r="E388" s="87"/>
      <c r="F388" s="87">
        <v>600</v>
      </c>
      <c r="G388" s="165"/>
      <c r="H388" s="94" t="s">
        <v>132</v>
      </c>
      <c r="I388" s="95"/>
      <c r="J388" s="96"/>
      <c r="K388" s="96"/>
      <c r="L388" s="96"/>
      <c r="M388" s="95"/>
      <c r="N388" s="95"/>
      <c r="O388" s="95"/>
      <c r="P388" s="81"/>
      <c r="Q388" s="83"/>
      <c r="R388" s="82"/>
      <c r="S388" s="154"/>
      <c r="T388" s="85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F388" s="85"/>
      <c r="AG388" s="85"/>
      <c r="AH388" s="85"/>
      <c r="AI388" s="85"/>
      <c r="AJ388" s="85"/>
      <c r="AK388" s="85"/>
      <c r="AL388" s="85"/>
      <c r="AM388" s="85"/>
      <c r="AN388" s="85"/>
      <c r="AO388" s="85"/>
      <c r="AP388" s="85"/>
      <c r="AQ388" s="85"/>
      <c r="AR388" s="85"/>
      <c r="AS388" s="85"/>
      <c r="AT388" s="85"/>
      <c r="AU388" s="85"/>
      <c r="AV388" s="85"/>
      <c r="AW388" s="85"/>
      <c r="AX388" s="85"/>
    </row>
    <row r="389" spans="1:50" s="85" customFormat="1" ht="15" customHeight="1" x14ac:dyDescent="0.25">
      <c r="A389" s="11" t="str">
        <f t="shared" si="28"/>
        <v>52068739BLACKS-PIT</v>
      </c>
      <c r="B389" s="77">
        <v>381</v>
      </c>
      <c r="C389" s="87">
        <v>52068739</v>
      </c>
      <c r="D389" s="87" t="s">
        <v>782</v>
      </c>
      <c r="E389" s="87" t="s">
        <v>387</v>
      </c>
      <c r="F389" s="87">
        <v>600</v>
      </c>
      <c r="G389" s="93" t="s">
        <v>69</v>
      </c>
      <c r="H389" s="94" t="s">
        <v>132</v>
      </c>
      <c r="I389" s="95"/>
      <c r="J389" s="96" t="s">
        <v>388</v>
      </c>
      <c r="K389" s="96" t="s">
        <v>73</v>
      </c>
      <c r="L389" s="96" t="s">
        <v>114</v>
      </c>
      <c r="M389" s="81">
        <v>1</v>
      </c>
      <c r="N389" s="81" t="s">
        <v>147</v>
      </c>
      <c r="O389" s="81" t="s">
        <v>147</v>
      </c>
      <c r="P389" s="81" t="str">
        <f>IF(N389=O389,"Corrigido",IF(N389&gt;O389,"Refazer etiqueta"))</f>
        <v>Corrigido</v>
      </c>
      <c r="Q389" s="83">
        <f>IF(COUNTBLANK(C389:O389)&lt;=0,1,2)</f>
        <v>2</v>
      </c>
      <c r="R389" s="82" t="s">
        <v>79</v>
      </c>
      <c r="S389" s="96"/>
    </row>
    <row r="390" spans="1:50" s="85" customFormat="1" ht="15" customHeight="1" x14ac:dyDescent="0.25">
      <c r="A390" s="11" t="str">
        <f t="shared" si="28"/>
        <v>52068738</v>
      </c>
      <c r="B390" s="77">
        <v>382</v>
      </c>
      <c r="C390" s="78">
        <v>52068738</v>
      </c>
      <c r="D390" s="78" t="s">
        <v>783</v>
      </c>
      <c r="E390" s="78"/>
      <c r="F390" s="78">
        <v>600</v>
      </c>
      <c r="G390" s="79"/>
      <c r="H390" s="80" t="s">
        <v>132</v>
      </c>
      <c r="I390" s="81"/>
      <c r="J390" s="82"/>
      <c r="K390" s="82"/>
      <c r="L390" s="82"/>
      <c r="M390" s="81"/>
      <c r="N390" s="78"/>
      <c r="O390" s="81"/>
      <c r="P390" s="81"/>
      <c r="Q390" s="83"/>
      <c r="R390" s="82"/>
      <c r="S390" s="82"/>
    </row>
    <row r="391" spans="1:50" ht="15" customHeight="1" x14ac:dyDescent="0.25">
      <c r="A391" s="11" t="str">
        <f t="shared" si="28"/>
        <v>52067632TP035D-M2</v>
      </c>
      <c r="B391" s="77">
        <v>383</v>
      </c>
      <c r="C391" s="78">
        <v>52067632</v>
      </c>
      <c r="D391" s="78" t="s">
        <v>784</v>
      </c>
      <c r="E391" s="78" t="s">
        <v>210</v>
      </c>
      <c r="F391" s="78">
        <v>5000</v>
      </c>
      <c r="G391" s="79" t="s">
        <v>69</v>
      </c>
      <c r="H391" s="80" t="s">
        <v>83</v>
      </c>
      <c r="I391" s="81" t="s">
        <v>121</v>
      </c>
      <c r="J391" s="82" t="s">
        <v>219</v>
      </c>
      <c r="K391" s="82" t="s">
        <v>73</v>
      </c>
      <c r="L391" s="82" t="s">
        <v>47</v>
      </c>
      <c r="M391" s="81">
        <v>1</v>
      </c>
      <c r="N391" s="88" t="s">
        <v>76</v>
      </c>
      <c r="O391" s="89" t="s">
        <v>77</v>
      </c>
      <c r="P391" s="89" t="s">
        <v>78</v>
      </c>
      <c r="Q391" s="83">
        <f>IF(COUNTBLANK(C391:O391)&lt;=0,1,2)</f>
        <v>1</v>
      </c>
      <c r="R391" s="82" t="s">
        <v>141</v>
      </c>
      <c r="S391" s="84">
        <v>42653</v>
      </c>
      <c r="T391" s="85"/>
      <c r="U391" s="85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</row>
    <row r="392" spans="1:50" ht="15" customHeight="1" x14ac:dyDescent="0.25">
      <c r="A392" s="11" t="str">
        <f t="shared" si="28"/>
        <v>52064661SPST4E-M3</v>
      </c>
      <c r="B392" s="77">
        <v>384</v>
      </c>
      <c r="C392" s="78">
        <v>52064661</v>
      </c>
      <c r="D392" s="78" t="s">
        <v>647</v>
      </c>
      <c r="E392" s="78" t="s">
        <v>785</v>
      </c>
      <c r="F392" s="78">
        <v>20</v>
      </c>
      <c r="G392" s="79" t="s">
        <v>69</v>
      </c>
      <c r="H392" s="80" t="s">
        <v>132</v>
      </c>
      <c r="I392" s="81" t="s">
        <v>75</v>
      </c>
      <c r="J392" s="82" t="s">
        <v>134</v>
      </c>
      <c r="K392" s="82" t="s">
        <v>73</v>
      </c>
      <c r="L392" s="82" t="s">
        <v>42</v>
      </c>
      <c r="M392" s="81">
        <v>1</v>
      </c>
      <c r="N392" s="81">
        <f>ROUNDUP((M392*$J$4*4)/F392,0)</f>
        <v>1</v>
      </c>
      <c r="O392" s="89">
        <f>N392</f>
        <v>1</v>
      </c>
      <c r="P392" s="81" t="str">
        <f>IF(N392=O392,"Corrigido",IF(N392&gt;O392,"Refazer kanban"))</f>
        <v>Corrigido</v>
      </c>
      <c r="Q392" s="83">
        <f>IF(COUNTBLANK(C392:O392)&lt;=0,1,2)</f>
        <v>1</v>
      </c>
      <c r="R392" s="11" t="s">
        <v>79</v>
      </c>
      <c r="S392" s="147"/>
      <c r="T392" s="85"/>
      <c r="U392" s="85"/>
      <c r="V392" s="85"/>
      <c r="W392" s="85"/>
      <c r="X392" s="85"/>
      <c r="Y392" s="85"/>
      <c r="Z392" s="85"/>
      <c r="AA392" s="85"/>
      <c r="AB392" s="85"/>
      <c r="AC392" s="85"/>
      <c r="AD392" s="85"/>
      <c r="AE392" s="85"/>
      <c r="AF392" s="85"/>
      <c r="AG392" s="85"/>
      <c r="AH392" s="85"/>
      <c r="AI392" s="85"/>
      <c r="AJ392" s="85"/>
      <c r="AK392" s="85"/>
      <c r="AL392" s="85"/>
      <c r="AM392" s="85"/>
      <c r="AN392" s="85"/>
      <c r="AO392" s="85"/>
      <c r="AP392" s="85"/>
      <c r="AQ392" s="85"/>
      <c r="AR392" s="85"/>
      <c r="AS392" s="85"/>
      <c r="AT392" s="85"/>
      <c r="AU392" s="85"/>
      <c r="AV392" s="85"/>
      <c r="AW392" s="85"/>
      <c r="AX392" s="85"/>
    </row>
    <row r="393" spans="1:50" s="85" customFormat="1" ht="15" customHeight="1" x14ac:dyDescent="0.25">
      <c r="A393" s="11" t="str">
        <f t="shared" si="28"/>
        <v>52064660SPST4E-M3</v>
      </c>
      <c r="B393" s="77">
        <v>385</v>
      </c>
      <c r="C393" s="78">
        <v>52064660</v>
      </c>
      <c r="D393" s="78" t="s">
        <v>647</v>
      </c>
      <c r="E393" s="78" t="s">
        <v>785</v>
      </c>
      <c r="F393" s="78">
        <v>20</v>
      </c>
      <c r="G393" s="79" t="s">
        <v>153</v>
      </c>
      <c r="H393" s="80" t="s">
        <v>132</v>
      </c>
      <c r="I393" s="81" t="s">
        <v>294</v>
      </c>
      <c r="J393" s="82" t="s">
        <v>650</v>
      </c>
      <c r="K393" s="82" t="s">
        <v>73</v>
      </c>
      <c r="L393" s="82" t="s">
        <v>42</v>
      </c>
      <c r="M393" s="81">
        <v>1</v>
      </c>
      <c r="N393" s="81">
        <f>ROUNDUP((M393*$J$4*4)/F393,0)</f>
        <v>1</v>
      </c>
      <c r="O393" s="81">
        <f>N393</f>
        <v>1</v>
      </c>
      <c r="P393" s="81" t="str">
        <f>IF(N393=O393,"Corrigido",IF(N393&gt;O393,"Refazer kanban"))</f>
        <v>Corrigido</v>
      </c>
      <c r="Q393" s="83">
        <f>IF(COUNTBLANK(C393:O393)&lt;=0,1,2)</f>
        <v>1</v>
      </c>
      <c r="R393" s="82" t="s">
        <v>79</v>
      </c>
      <c r="S393" s="82"/>
    </row>
    <row r="394" spans="1:50" s="85" customFormat="1" ht="15" customHeight="1" x14ac:dyDescent="0.25">
      <c r="A394" s="11" t="str">
        <f t="shared" si="28"/>
        <v>52064027PINTUR-M3</v>
      </c>
      <c r="B394" s="77">
        <v>386</v>
      </c>
      <c r="C394" s="78">
        <v>52064027</v>
      </c>
      <c r="D394" s="78" t="s">
        <v>786</v>
      </c>
      <c r="E394" s="78" t="s">
        <v>787</v>
      </c>
      <c r="F394" s="78">
        <v>30</v>
      </c>
      <c r="G394" s="78" t="s">
        <v>69</v>
      </c>
      <c r="H394" s="80" t="s">
        <v>132</v>
      </c>
      <c r="I394" s="81" t="s">
        <v>315</v>
      </c>
      <c r="J394" s="82" t="s">
        <v>578</v>
      </c>
      <c r="K394" s="82" t="s">
        <v>788</v>
      </c>
      <c r="L394" s="82" t="s">
        <v>47</v>
      </c>
      <c r="M394" s="81">
        <v>1</v>
      </c>
      <c r="N394" s="81">
        <v>2</v>
      </c>
      <c r="O394" s="81">
        <v>2</v>
      </c>
      <c r="P394" s="81" t="str">
        <f>IF(N394=O394,"Corrigido",IF(N394&gt;O394,"Refazer kanban"))</f>
        <v>Corrigido</v>
      </c>
      <c r="Q394" s="83">
        <f>IF(COUNTBLANK(C394:O394)&lt;=0,1,2)</f>
        <v>1</v>
      </c>
      <c r="R394" s="82" t="s">
        <v>79</v>
      </c>
      <c r="S394" s="84"/>
    </row>
    <row r="395" spans="1:50" s="85" customFormat="1" ht="15" customHeight="1" x14ac:dyDescent="0.25">
      <c r="A395" s="11" t="str">
        <f t="shared" ref="A395:A458" si="30">CONCATENATE(C395,E395)</f>
        <v>52061765</v>
      </c>
      <c r="B395" s="77">
        <v>387</v>
      </c>
      <c r="C395" s="119">
        <v>52061765</v>
      </c>
      <c r="D395" s="119" t="s">
        <v>789</v>
      </c>
      <c r="E395" s="119"/>
      <c r="F395" s="119">
        <v>50</v>
      </c>
      <c r="G395" s="93"/>
      <c r="H395" s="94" t="s">
        <v>790</v>
      </c>
      <c r="I395" s="95"/>
      <c r="J395" s="96"/>
      <c r="K395" s="96"/>
      <c r="L395" s="96"/>
      <c r="M395" s="95"/>
      <c r="N395" s="87">
        <v>3</v>
      </c>
      <c r="O395" s="95">
        <v>3</v>
      </c>
      <c r="P395" s="95"/>
      <c r="Q395" s="121"/>
      <c r="R395" s="96"/>
      <c r="S395" s="96"/>
    </row>
    <row r="396" spans="1:50" s="85" customFormat="1" ht="15" customHeight="1" x14ac:dyDescent="0.25">
      <c r="A396" s="11" t="str">
        <f t="shared" si="30"/>
        <v>52061203SPSLF3-M1</v>
      </c>
      <c r="B396" s="77">
        <v>388</v>
      </c>
      <c r="C396" s="87">
        <v>52061203</v>
      </c>
      <c r="D396" s="87" t="s">
        <v>791</v>
      </c>
      <c r="E396" s="87" t="s">
        <v>203</v>
      </c>
      <c r="F396" s="87">
        <v>50</v>
      </c>
      <c r="G396" s="93" t="s">
        <v>153</v>
      </c>
      <c r="H396" s="94" t="s">
        <v>132</v>
      </c>
      <c r="I396" s="95" t="s">
        <v>71</v>
      </c>
      <c r="J396" s="96" t="s">
        <v>287</v>
      </c>
      <c r="K396" s="96" t="s">
        <v>73</v>
      </c>
      <c r="L396" s="96" t="s">
        <v>47</v>
      </c>
      <c r="M396" s="95">
        <v>1</v>
      </c>
      <c r="N396" s="88" t="s">
        <v>254</v>
      </c>
      <c r="O396" s="89" t="s">
        <v>255</v>
      </c>
      <c r="P396" s="89" t="s">
        <v>78</v>
      </c>
      <c r="Q396" s="83">
        <f t="shared" ref="Q396:Q404" si="31">IF(COUNTBLANK(C396:O396)&lt;=0,1,2)</f>
        <v>1</v>
      </c>
      <c r="R396" s="11" t="s">
        <v>88</v>
      </c>
      <c r="S396" s="92">
        <v>42803</v>
      </c>
    </row>
    <row r="397" spans="1:50" s="85" customFormat="1" ht="15" customHeight="1" x14ac:dyDescent="0.25">
      <c r="A397" s="11" t="str">
        <f t="shared" si="30"/>
        <v>52059849SPSD3E-M4</v>
      </c>
      <c r="B397" s="77">
        <v>389</v>
      </c>
      <c r="C397" s="78">
        <v>52059849</v>
      </c>
      <c r="D397" s="137" t="s">
        <v>652</v>
      </c>
      <c r="E397" s="78" t="s">
        <v>403</v>
      </c>
      <c r="F397" s="78">
        <v>25</v>
      </c>
      <c r="G397" s="97" t="s">
        <v>69</v>
      </c>
      <c r="H397" s="80" t="s">
        <v>132</v>
      </c>
      <c r="I397" s="81" t="s">
        <v>104</v>
      </c>
      <c r="J397" s="11" t="s">
        <v>653</v>
      </c>
      <c r="K397" s="11" t="s">
        <v>73</v>
      </c>
      <c r="L397" s="82" t="s">
        <v>301</v>
      </c>
      <c r="M397" s="81">
        <v>1</v>
      </c>
      <c r="N397" s="78">
        <v>4</v>
      </c>
      <c r="O397" s="81">
        <v>4</v>
      </c>
      <c r="P397" s="81" t="str">
        <f t="shared" ref="P397:P402" si="32">IF(N397=O397,"Corrigido",IF(N397&gt;O397,"Refazer kanban"))</f>
        <v>Corrigido</v>
      </c>
      <c r="Q397" s="83">
        <f t="shared" si="31"/>
        <v>1</v>
      </c>
      <c r="R397" s="11" t="s">
        <v>88</v>
      </c>
      <c r="S397" s="158">
        <v>42080</v>
      </c>
    </row>
    <row r="398" spans="1:50" s="85" customFormat="1" ht="15" customHeight="1" x14ac:dyDescent="0.25">
      <c r="A398" s="11" t="str">
        <f t="shared" si="30"/>
        <v>52058747DO023E-M5</v>
      </c>
      <c r="B398" s="77">
        <v>390</v>
      </c>
      <c r="C398" s="78">
        <v>52058747</v>
      </c>
      <c r="D398" s="78" t="s">
        <v>792</v>
      </c>
      <c r="E398" s="78" t="s">
        <v>188</v>
      </c>
      <c r="F398" s="78">
        <v>70</v>
      </c>
      <c r="G398" s="79" t="s">
        <v>139</v>
      </c>
      <c r="H398" s="80" t="s">
        <v>132</v>
      </c>
      <c r="I398" s="81" t="s">
        <v>104</v>
      </c>
      <c r="J398" s="82" t="s">
        <v>140</v>
      </c>
      <c r="K398" s="82" t="s">
        <v>73</v>
      </c>
      <c r="L398" s="82" t="s">
        <v>301</v>
      </c>
      <c r="M398" s="81">
        <v>1</v>
      </c>
      <c r="N398" s="78">
        <v>2</v>
      </c>
      <c r="O398" s="81">
        <v>2</v>
      </c>
      <c r="P398" s="81" t="str">
        <f t="shared" si="32"/>
        <v>Corrigido</v>
      </c>
      <c r="Q398" s="83">
        <f t="shared" si="31"/>
        <v>1</v>
      </c>
      <c r="R398" s="82" t="s">
        <v>88</v>
      </c>
      <c r="S398" s="84">
        <v>42080</v>
      </c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</row>
    <row r="399" spans="1:50" s="85" customFormat="1" ht="15" customHeight="1" x14ac:dyDescent="0.25">
      <c r="A399" s="11" t="str">
        <f t="shared" si="30"/>
        <v>52058746SPSD1E-M5</v>
      </c>
      <c r="B399" s="77">
        <v>391</v>
      </c>
      <c r="C399" s="78">
        <v>52058746</v>
      </c>
      <c r="D399" s="137" t="s">
        <v>793</v>
      </c>
      <c r="E399" s="78" t="s">
        <v>736</v>
      </c>
      <c r="F399" s="78">
        <v>56</v>
      </c>
      <c r="G399" s="129" t="s">
        <v>139</v>
      </c>
      <c r="H399" s="80" t="s">
        <v>132</v>
      </c>
      <c r="I399" s="81" t="s">
        <v>104</v>
      </c>
      <c r="J399" s="82" t="s">
        <v>794</v>
      </c>
      <c r="K399" s="82" t="s">
        <v>73</v>
      </c>
      <c r="L399" s="82" t="s">
        <v>301</v>
      </c>
      <c r="M399" s="81">
        <v>1</v>
      </c>
      <c r="N399" s="78">
        <v>5</v>
      </c>
      <c r="O399" s="81">
        <v>5</v>
      </c>
      <c r="P399" s="81" t="str">
        <f t="shared" si="32"/>
        <v>Corrigido</v>
      </c>
      <c r="Q399" s="83">
        <f t="shared" si="31"/>
        <v>1</v>
      </c>
      <c r="R399" s="96"/>
      <c r="S399" s="98"/>
    </row>
    <row r="400" spans="1:50" s="85" customFormat="1" ht="15" customHeight="1" x14ac:dyDescent="0.25">
      <c r="A400" s="11" t="str">
        <f t="shared" si="30"/>
        <v>52058745SPSD1D-M5</v>
      </c>
      <c r="B400" s="77">
        <v>392</v>
      </c>
      <c r="C400" s="78">
        <v>52058745</v>
      </c>
      <c r="D400" s="78" t="s">
        <v>795</v>
      </c>
      <c r="E400" s="78" t="s">
        <v>734</v>
      </c>
      <c r="F400" s="78">
        <v>56</v>
      </c>
      <c r="G400" s="79" t="s">
        <v>139</v>
      </c>
      <c r="H400" s="80" t="s">
        <v>132</v>
      </c>
      <c r="I400" s="81" t="s">
        <v>104</v>
      </c>
      <c r="J400" s="82" t="s">
        <v>140</v>
      </c>
      <c r="K400" s="82" t="s">
        <v>73</v>
      </c>
      <c r="L400" s="82" t="s">
        <v>47</v>
      </c>
      <c r="M400" s="81">
        <v>1</v>
      </c>
      <c r="N400" s="78">
        <v>5</v>
      </c>
      <c r="O400" s="81">
        <v>5</v>
      </c>
      <c r="P400" s="81" t="str">
        <f t="shared" si="32"/>
        <v>Corrigido</v>
      </c>
      <c r="Q400" s="83">
        <f t="shared" si="31"/>
        <v>1</v>
      </c>
      <c r="R400" s="82" t="s">
        <v>79</v>
      </c>
      <c r="S400" s="90">
        <v>42530</v>
      </c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</row>
    <row r="401" spans="1:50" ht="15" customHeight="1" x14ac:dyDescent="0.25">
      <c r="A401" s="11" t="str">
        <f t="shared" si="30"/>
        <v>52058744SPSD2E-M5</v>
      </c>
      <c r="B401" s="77">
        <v>393</v>
      </c>
      <c r="C401" s="78">
        <v>52058744</v>
      </c>
      <c r="D401" s="78" t="s">
        <v>796</v>
      </c>
      <c r="E401" s="78" t="s">
        <v>739</v>
      </c>
      <c r="F401" s="78">
        <v>56</v>
      </c>
      <c r="G401" s="79" t="s">
        <v>139</v>
      </c>
      <c r="H401" s="80" t="s">
        <v>132</v>
      </c>
      <c r="I401" s="81" t="s">
        <v>104</v>
      </c>
      <c r="J401" s="82" t="s">
        <v>794</v>
      </c>
      <c r="K401" s="82" t="s">
        <v>73</v>
      </c>
      <c r="L401" s="82" t="s">
        <v>47</v>
      </c>
      <c r="M401" s="81">
        <v>1</v>
      </c>
      <c r="N401" s="78">
        <v>3</v>
      </c>
      <c r="O401" s="81">
        <v>3</v>
      </c>
      <c r="P401" s="81" t="str">
        <f t="shared" si="32"/>
        <v>Corrigido</v>
      </c>
      <c r="Q401" s="83">
        <f t="shared" si="31"/>
        <v>1</v>
      </c>
      <c r="R401" s="11" t="s">
        <v>88</v>
      </c>
      <c r="S401" s="158">
        <v>42080</v>
      </c>
      <c r="T401" s="85"/>
      <c r="U401" s="85"/>
      <c r="V401" s="85"/>
      <c r="W401" s="85"/>
      <c r="X401" s="85"/>
      <c r="Y401" s="85"/>
      <c r="Z401" s="85"/>
      <c r="AA401" s="85"/>
      <c r="AB401" s="85"/>
      <c r="AC401" s="85"/>
      <c r="AD401" s="85"/>
      <c r="AE401" s="85"/>
      <c r="AF401" s="85"/>
      <c r="AG401" s="85"/>
      <c r="AH401" s="85"/>
      <c r="AI401" s="85"/>
      <c r="AJ401" s="85"/>
      <c r="AK401" s="85"/>
      <c r="AL401" s="85"/>
      <c r="AM401" s="85"/>
      <c r="AN401" s="85"/>
      <c r="AO401" s="85"/>
      <c r="AP401" s="85"/>
      <c r="AQ401" s="85"/>
      <c r="AR401" s="85"/>
      <c r="AS401" s="85"/>
      <c r="AT401" s="85"/>
      <c r="AU401" s="85"/>
      <c r="AV401" s="85"/>
      <c r="AW401" s="85"/>
      <c r="AX401" s="85"/>
    </row>
    <row r="402" spans="1:50" s="85" customFormat="1" ht="15" customHeight="1" x14ac:dyDescent="0.25">
      <c r="A402" s="11" t="str">
        <f t="shared" si="30"/>
        <v>52057556MINOMI-M3</v>
      </c>
      <c r="B402" s="77">
        <v>394</v>
      </c>
      <c r="C402" s="78">
        <v>52057556</v>
      </c>
      <c r="D402" s="78" t="s">
        <v>374</v>
      </c>
      <c r="E402" s="78" t="s">
        <v>261</v>
      </c>
      <c r="F402" s="78">
        <v>120</v>
      </c>
      <c r="G402" s="79" t="s">
        <v>376</v>
      </c>
      <c r="H402" s="80" t="s">
        <v>132</v>
      </c>
      <c r="I402" s="81" t="s">
        <v>121</v>
      </c>
      <c r="J402" s="118" t="s">
        <v>377</v>
      </c>
      <c r="K402" s="82" t="s">
        <v>73</v>
      </c>
      <c r="L402" s="82" t="s">
        <v>47</v>
      </c>
      <c r="M402" s="81">
        <v>1</v>
      </c>
      <c r="N402" s="81" t="s">
        <v>147</v>
      </c>
      <c r="O402" s="81" t="s">
        <v>147</v>
      </c>
      <c r="P402" s="81" t="str">
        <f t="shared" si="32"/>
        <v>Corrigido</v>
      </c>
      <c r="Q402" s="83">
        <f t="shared" si="31"/>
        <v>1</v>
      </c>
      <c r="R402" s="82" t="s">
        <v>79</v>
      </c>
      <c r="S402" s="90">
        <v>42594</v>
      </c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</row>
    <row r="403" spans="1:50" s="85" customFormat="1" ht="15" customHeight="1" x14ac:dyDescent="0.25">
      <c r="A403" s="11" t="str">
        <f t="shared" si="30"/>
        <v>52056196SPST2E-M3</v>
      </c>
      <c r="B403" s="77">
        <v>395</v>
      </c>
      <c r="C403" s="87">
        <v>52056196</v>
      </c>
      <c r="D403" s="87" t="s">
        <v>797</v>
      </c>
      <c r="E403" s="87" t="s">
        <v>642</v>
      </c>
      <c r="F403" s="87">
        <v>50</v>
      </c>
      <c r="G403" s="93" t="s">
        <v>153</v>
      </c>
      <c r="H403" s="94" t="s">
        <v>132</v>
      </c>
      <c r="I403" s="95" t="s">
        <v>294</v>
      </c>
      <c r="J403" s="96" t="s">
        <v>798</v>
      </c>
      <c r="K403" s="96" t="s">
        <v>73</v>
      </c>
      <c r="L403" s="96" t="s">
        <v>114</v>
      </c>
      <c r="M403" s="95">
        <v>2</v>
      </c>
      <c r="N403" s="89" t="s">
        <v>93</v>
      </c>
      <c r="O403" s="89" t="s">
        <v>87</v>
      </c>
      <c r="P403" s="89" t="s">
        <v>78</v>
      </c>
      <c r="Q403" s="121">
        <f t="shared" si="31"/>
        <v>1</v>
      </c>
      <c r="R403" s="82" t="s">
        <v>79</v>
      </c>
      <c r="S403" s="160">
        <v>42555</v>
      </c>
    </row>
    <row r="404" spans="1:50" s="85" customFormat="1" ht="15" customHeight="1" x14ac:dyDescent="0.25">
      <c r="A404" s="11" t="str">
        <f t="shared" si="30"/>
        <v>52055807MA021E-M1</v>
      </c>
      <c r="B404" s="77">
        <v>396</v>
      </c>
      <c r="C404" s="87">
        <v>52055807</v>
      </c>
      <c r="D404" s="87" t="s">
        <v>799</v>
      </c>
      <c r="E404" s="87" t="s">
        <v>233</v>
      </c>
      <c r="F404" s="87">
        <v>40</v>
      </c>
      <c r="G404" s="93" t="s">
        <v>69</v>
      </c>
      <c r="H404" s="94" t="s">
        <v>83</v>
      </c>
      <c r="I404" s="95" t="s">
        <v>97</v>
      </c>
      <c r="J404" s="96" t="s">
        <v>800</v>
      </c>
      <c r="K404" s="96" t="s">
        <v>73</v>
      </c>
      <c r="L404" s="96" t="s">
        <v>47</v>
      </c>
      <c r="M404" s="95">
        <v>1</v>
      </c>
      <c r="N404" s="95">
        <v>4</v>
      </c>
      <c r="O404" s="95">
        <v>4</v>
      </c>
      <c r="P404" s="81" t="str">
        <f>IF(N404=O404,"Corrigido",IF(N404&gt;O404,"Refazer kanban"))</f>
        <v>Corrigido</v>
      </c>
      <c r="Q404" s="83">
        <f t="shared" si="31"/>
        <v>1</v>
      </c>
      <c r="R404" s="11" t="s">
        <v>88</v>
      </c>
      <c r="S404" s="103">
        <v>42671</v>
      </c>
      <c r="T404" s="105"/>
    </row>
    <row r="405" spans="1:50" ht="15" customHeight="1" x14ac:dyDescent="0.25">
      <c r="A405" s="11" t="str">
        <f t="shared" si="30"/>
        <v>52054213</v>
      </c>
      <c r="B405" s="77">
        <v>397</v>
      </c>
      <c r="C405" s="87">
        <v>52054213</v>
      </c>
      <c r="D405" s="87" t="s">
        <v>801</v>
      </c>
      <c r="E405" s="87"/>
      <c r="F405" s="87">
        <v>100</v>
      </c>
      <c r="G405" s="93"/>
      <c r="H405" s="80" t="s">
        <v>132</v>
      </c>
      <c r="I405" s="161"/>
      <c r="J405" s="96"/>
      <c r="K405" s="96"/>
      <c r="L405" s="96"/>
      <c r="M405" s="95"/>
      <c r="N405" s="87"/>
      <c r="O405" s="95"/>
      <c r="P405" s="95"/>
      <c r="Q405" s="121"/>
      <c r="R405" s="96"/>
      <c r="S405" s="96"/>
    </row>
    <row r="406" spans="1:50" s="85" customFormat="1" ht="15" customHeight="1" x14ac:dyDescent="0.25">
      <c r="A406" s="11" t="str">
        <f t="shared" si="30"/>
        <v>52054212</v>
      </c>
      <c r="B406" s="77">
        <v>398</v>
      </c>
      <c r="C406" s="87">
        <v>52054212</v>
      </c>
      <c r="D406" s="87" t="s">
        <v>802</v>
      </c>
      <c r="E406" s="87"/>
      <c r="F406" s="87">
        <v>100</v>
      </c>
      <c r="G406" s="93"/>
      <c r="H406" s="80" t="s">
        <v>132</v>
      </c>
      <c r="I406" s="161"/>
      <c r="J406" s="96"/>
      <c r="K406" s="96"/>
      <c r="L406" s="96"/>
      <c r="M406" s="95"/>
      <c r="N406" s="87"/>
      <c r="O406" s="95"/>
      <c r="P406" s="95"/>
      <c r="Q406" s="121"/>
      <c r="R406" s="96"/>
      <c r="S406" s="96"/>
    </row>
    <row r="407" spans="1:50" ht="15" customHeight="1" x14ac:dyDescent="0.25">
      <c r="A407" s="11" t="str">
        <f t="shared" si="30"/>
        <v>52053859SPSLF4-M1</v>
      </c>
      <c r="B407" s="77">
        <v>399</v>
      </c>
      <c r="C407" s="119">
        <v>52053859</v>
      </c>
      <c r="D407" s="87" t="s">
        <v>803</v>
      </c>
      <c r="E407" s="87" t="s">
        <v>236</v>
      </c>
      <c r="F407" s="87">
        <v>385</v>
      </c>
      <c r="G407" s="93" t="s">
        <v>69</v>
      </c>
      <c r="H407" s="94" t="s">
        <v>83</v>
      </c>
      <c r="I407" s="95" t="s">
        <v>565</v>
      </c>
      <c r="J407" s="96" t="s">
        <v>804</v>
      </c>
      <c r="K407" s="96" t="s">
        <v>73</v>
      </c>
      <c r="L407" s="96" t="s">
        <v>47</v>
      </c>
      <c r="M407" s="95">
        <v>1</v>
      </c>
      <c r="N407" s="89" t="s">
        <v>93</v>
      </c>
      <c r="O407" s="89" t="s">
        <v>87</v>
      </c>
      <c r="P407" s="89" t="s">
        <v>78</v>
      </c>
      <c r="Q407" s="83">
        <f t="shared" ref="Q407:Q443" si="33">IF(COUNTBLANK(C407:O407)&lt;=0,1,2)</f>
        <v>1</v>
      </c>
      <c r="R407" s="11" t="s">
        <v>88</v>
      </c>
      <c r="S407" s="92">
        <v>42803</v>
      </c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F407" s="85"/>
      <c r="AG407" s="85"/>
      <c r="AH407" s="85"/>
      <c r="AI407" s="85"/>
      <c r="AJ407" s="85"/>
      <c r="AK407" s="85"/>
      <c r="AL407" s="85"/>
      <c r="AM407" s="85"/>
      <c r="AN407" s="85"/>
      <c r="AO407" s="85"/>
      <c r="AP407" s="85"/>
      <c r="AQ407" s="85"/>
      <c r="AR407" s="85"/>
      <c r="AS407" s="85"/>
      <c r="AT407" s="85"/>
      <c r="AU407" s="85"/>
      <c r="AV407" s="85"/>
      <c r="AW407" s="85"/>
      <c r="AX407" s="85"/>
    </row>
    <row r="408" spans="1:50" ht="15" customHeight="1" x14ac:dyDescent="0.25">
      <c r="A408" s="11" t="str">
        <f t="shared" si="30"/>
        <v>52053753SPSF1D-M4</v>
      </c>
      <c r="B408" s="77">
        <v>400</v>
      </c>
      <c r="C408" s="78">
        <v>52053753</v>
      </c>
      <c r="D408" s="78" t="s">
        <v>805</v>
      </c>
      <c r="E408" s="78" t="s">
        <v>138</v>
      </c>
      <c r="F408" s="78">
        <v>32</v>
      </c>
      <c r="G408" s="79" t="s">
        <v>69</v>
      </c>
      <c r="H408" s="80" t="s">
        <v>83</v>
      </c>
      <c r="I408" s="81" t="s">
        <v>121</v>
      </c>
      <c r="J408" s="82" t="s">
        <v>745</v>
      </c>
      <c r="K408" s="82" t="s">
        <v>73</v>
      </c>
      <c r="L408" s="82" t="s">
        <v>47</v>
      </c>
      <c r="M408" s="81">
        <v>1</v>
      </c>
      <c r="N408" s="89" t="s">
        <v>93</v>
      </c>
      <c r="O408" s="89" t="s">
        <v>87</v>
      </c>
      <c r="P408" s="89" t="s">
        <v>78</v>
      </c>
      <c r="Q408" s="83">
        <f t="shared" si="33"/>
        <v>1</v>
      </c>
      <c r="R408" s="82" t="s">
        <v>141</v>
      </c>
      <c r="S408" s="82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85"/>
      <c r="AG408" s="85"/>
      <c r="AH408" s="85"/>
      <c r="AI408" s="85"/>
      <c r="AJ408" s="85"/>
      <c r="AK408" s="85"/>
      <c r="AL408" s="85"/>
      <c r="AM408" s="85"/>
      <c r="AN408" s="85"/>
      <c r="AO408" s="85"/>
      <c r="AP408" s="85"/>
      <c r="AQ408" s="85"/>
      <c r="AR408" s="85"/>
      <c r="AS408" s="85"/>
      <c r="AT408" s="85"/>
      <c r="AU408" s="85"/>
      <c r="AV408" s="85"/>
      <c r="AW408" s="85"/>
      <c r="AX408" s="85"/>
    </row>
    <row r="409" spans="1:50" ht="15" customHeight="1" x14ac:dyDescent="0.25">
      <c r="A409" s="11" t="str">
        <f t="shared" si="30"/>
        <v>52053752SPSF1D-M4</v>
      </c>
      <c r="B409" s="77">
        <v>401</v>
      </c>
      <c r="C409" s="78">
        <v>52053752</v>
      </c>
      <c r="D409" s="78" t="s">
        <v>805</v>
      </c>
      <c r="E409" s="78" t="s">
        <v>138</v>
      </c>
      <c r="F409" s="78">
        <v>32</v>
      </c>
      <c r="G409" s="79" t="s">
        <v>69</v>
      </c>
      <c r="H409" s="80" t="s">
        <v>83</v>
      </c>
      <c r="I409" s="81" t="s">
        <v>306</v>
      </c>
      <c r="J409" s="82" t="s">
        <v>745</v>
      </c>
      <c r="K409" s="82" t="s">
        <v>73</v>
      </c>
      <c r="L409" s="82" t="s">
        <v>47</v>
      </c>
      <c r="M409" s="81">
        <v>1</v>
      </c>
      <c r="N409" s="89" t="s">
        <v>93</v>
      </c>
      <c r="O409" s="89" t="s">
        <v>308</v>
      </c>
      <c r="P409" s="89" t="s">
        <v>78</v>
      </c>
      <c r="Q409" s="83">
        <f t="shared" si="33"/>
        <v>1</v>
      </c>
      <c r="R409" s="82" t="s">
        <v>79</v>
      </c>
      <c r="S409" s="90">
        <v>42587</v>
      </c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85"/>
      <c r="AG409" s="85"/>
      <c r="AH409" s="85"/>
      <c r="AI409" s="85"/>
      <c r="AJ409" s="85"/>
      <c r="AK409" s="85"/>
      <c r="AL409" s="85"/>
      <c r="AM409" s="85"/>
      <c r="AN409" s="85"/>
      <c r="AO409" s="85"/>
      <c r="AP409" s="85"/>
      <c r="AQ409" s="85"/>
      <c r="AR409" s="85"/>
      <c r="AS409" s="85"/>
      <c r="AT409" s="85"/>
      <c r="AU409" s="85"/>
      <c r="AV409" s="85"/>
      <c r="AW409" s="85"/>
      <c r="AX409" s="85"/>
    </row>
    <row r="410" spans="1:50" s="85" customFormat="1" ht="15" customHeight="1" x14ac:dyDescent="0.25">
      <c r="A410" s="11" t="str">
        <f t="shared" si="30"/>
        <v>52052758LF006D-M1</v>
      </c>
      <c r="B410" s="77">
        <v>402</v>
      </c>
      <c r="C410" s="87">
        <v>52052758</v>
      </c>
      <c r="D410" s="78" t="s">
        <v>806</v>
      </c>
      <c r="E410" s="78" t="s">
        <v>383</v>
      </c>
      <c r="F410" s="78">
        <v>60</v>
      </c>
      <c r="G410" s="79" t="s">
        <v>69</v>
      </c>
      <c r="H410" s="80" t="s">
        <v>335</v>
      </c>
      <c r="I410" s="81" t="s">
        <v>71</v>
      </c>
      <c r="J410" s="82" t="s">
        <v>287</v>
      </c>
      <c r="K410" s="82" t="s">
        <v>73</v>
      </c>
      <c r="L410" s="82" t="s">
        <v>47</v>
      </c>
      <c r="M410" s="81">
        <v>1</v>
      </c>
      <c r="N410" s="89" t="s">
        <v>93</v>
      </c>
      <c r="O410" s="89" t="s">
        <v>277</v>
      </c>
      <c r="P410" s="89" t="s">
        <v>78</v>
      </c>
      <c r="Q410" s="83">
        <f t="shared" si="33"/>
        <v>1</v>
      </c>
      <c r="R410" s="82" t="s">
        <v>88</v>
      </c>
      <c r="S410" s="92">
        <v>42803</v>
      </c>
    </row>
    <row r="411" spans="1:50" ht="15" customHeight="1" x14ac:dyDescent="0.25">
      <c r="A411" s="11" t="str">
        <f t="shared" si="30"/>
        <v>52051866SPSD2E-M4</v>
      </c>
      <c r="B411" s="77">
        <v>403</v>
      </c>
      <c r="C411" s="78">
        <v>52051866</v>
      </c>
      <c r="D411" s="78" t="s">
        <v>807</v>
      </c>
      <c r="E411" s="78" t="s">
        <v>397</v>
      </c>
      <c r="F411" s="78">
        <v>54</v>
      </c>
      <c r="G411" s="79" t="s">
        <v>69</v>
      </c>
      <c r="H411" s="80" t="s">
        <v>154</v>
      </c>
      <c r="I411" s="81" t="s">
        <v>104</v>
      </c>
      <c r="J411" s="82" t="s">
        <v>630</v>
      </c>
      <c r="K411" s="82" t="s">
        <v>73</v>
      </c>
      <c r="L411" s="82" t="s">
        <v>47</v>
      </c>
      <c r="M411" s="81">
        <v>1</v>
      </c>
      <c r="N411" s="78">
        <v>3</v>
      </c>
      <c r="O411" s="81">
        <v>3</v>
      </c>
      <c r="P411" s="81" t="str">
        <f>IF(N411=O411,"Corrigido",IF(N411&gt;O411,"Refazer kanban"))</f>
        <v>Corrigido</v>
      </c>
      <c r="Q411" s="83">
        <f t="shared" si="33"/>
        <v>1</v>
      </c>
      <c r="R411" s="82" t="s">
        <v>88</v>
      </c>
      <c r="S411" s="84">
        <v>42080</v>
      </c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</row>
    <row r="412" spans="1:50" ht="15" customHeight="1" x14ac:dyDescent="0.25">
      <c r="A412" s="11" t="str">
        <f t="shared" si="30"/>
        <v>52051864SPSD2D-M4</v>
      </c>
      <c r="B412" s="77">
        <v>404</v>
      </c>
      <c r="C412" s="87">
        <v>52051864</v>
      </c>
      <c r="D412" s="78" t="s">
        <v>808</v>
      </c>
      <c r="E412" s="78" t="s">
        <v>400</v>
      </c>
      <c r="F412" s="78">
        <v>54</v>
      </c>
      <c r="G412" s="79" t="s">
        <v>147</v>
      </c>
      <c r="H412" s="81">
        <v>2003</v>
      </c>
      <c r="I412" s="81" t="s">
        <v>104</v>
      </c>
      <c r="J412" s="82" t="s">
        <v>681</v>
      </c>
      <c r="K412" s="82" t="s">
        <v>73</v>
      </c>
      <c r="L412" s="82" t="s">
        <v>301</v>
      </c>
      <c r="M412" s="81">
        <v>2</v>
      </c>
      <c r="N412" s="81">
        <v>5</v>
      </c>
      <c r="O412" s="81">
        <v>5</v>
      </c>
      <c r="P412" s="81" t="str">
        <f>IF(N412=O412,"Corrigido",IF(N412&gt;O412,"Refazer kanban"))</f>
        <v>Corrigido</v>
      </c>
      <c r="Q412" s="83">
        <f t="shared" si="33"/>
        <v>1</v>
      </c>
      <c r="R412" s="82" t="s">
        <v>141</v>
      </c>
      <c r="S412" s="84">
        <v>42317</v>
      </c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  <c r="AH412" s="85"/>
      <c r="AI412" s="85"/>
      <c r="AJ412" s="85"/>
      <c r="AK412" s="85"/>
      <c r="AL412" s="85"/>
      <c r="AM412" s="85"/>
      <c r="AN412" s="85"/>
      <c r="AO412" s="85"/>
      <c r="AP412" s="85"/>
      <c r="AQ412" s="85"/>
      <c r="AR412" s="85"/>
      <c r="AS412" s="85"/>
      <c r="AT412" s="85"/>
      <c r="AU412" s="85"/>
      <c r="AV412" s="85"/>
      <c r="AW412" s="85"/>
      <c r="AX412" s="85"/>
    </row>
    <row r="413" spans="1:50" s="85" customFormat="1" ht="15" customHeight="1" x14ac:dyDescent="0.25">
      <c r="A413" s="11" t="str">
        <f t="shared" si="30"/>
        <v>52051863SPSD1E-M4</v>
      </c>
      <c r="B413" s="77">
        <v>405</v>
      </c>
      <c r="C413" s="78">
        <v>52051863</v>
      </c>
      <c r="D413" s="78" t="s">
        <v>809</v>
      </c>
      <c r="E413" s="78" t="s">
        <v>364</v>
      </c>
      <c r="F413" s="78">
        <v>54</v>
      </c>
      <c r="G413" s="79" t="s">
        <v>69</v>
      </c>
      <c r="H413" s="80" t="s">
        <v>132</v>
      </c>
      <c r="I413" s="81" t="s">
        <v>104</v>
      </c>
      <c r="J413" s="118" t="s">
        <v>683</v>
      </c>
      <c r="K413" s="82" t="s">
        <v>73</v>
      </c>
      <c r="L413" s="82" t="s">
        <v>301</v>
      </c>
      <c r="M413" s="81">
        <v>1</v>
      </c>
      <c r="N413" s="78">
        <v>3</v>
      </c>
      <c r="O413" s="81">
        <v>3</v>
      </c>
      <c r="P413" s="81" t="str">
        <f>IF(N413=O413,"Corrigido",IF(N413&gt;O413,"Refazer kanban"))</f>
        <v>Corrigido</v>
      </c>
      <c r="Q413" s="83">
        <f t="shared" si="33"/>
        <v>1</v>
      </c>
      <c r="R413" s="82"/>
      <c r="S413" s="84"/>
    </row>
    <row r="414" spans="1:50" s="85" customFormat="1" ht="15" customHeight="1" x14ac:dyDescent="0.25">
      <c r="A414" s="11" t="str">
        <f t="shared" si="30"/>
        <v>52051062SPSMBC-M1</v>
      </c>
      <c r="B414" s="77">
        <v>406</v>
      </c>
      <c r="C414" s="87">
        <v>52051062</v>
      </c>
      <c r="D414" s="78" t="s">
        <v>810</v>
      </c>
      <c r="E414" s="78" t="s">
        <v>533</v>
      </c>
      <c r="F414" s="78">
        <v>32</v>
      </c>
      <c r="G414" s="79" t="s">
        <v>153</v>
      </c>
      <c r="H414" s="80" t="s">
        <v>132</v>
      </c>
      <c r="I414" s="81" t="s">
        <v>257</v>
      </c>
      <c r="J414" s="82" t="s">
        <v>287</v>
      </c>
      <c r="K414" s="82" t="s">
        <v>73</v>
      </c>
      <c r="L414" s="82" t="s">
        <v>47</v>
      </c>
      <c r="M414" s="81">
        <v>1</v>
      </c>
      <c r="N414" s="88" t="s">
        <v>344</v>
      </c>
      <c r="O414" s="89" t="s">
        <v>811</v>
      </c>
      <c r="P414" s="89" t="s">
        <v>78</v>
      </c>
      <c r="Q414" s="83">
        <f t="shared" si="33"/>
        <v>1</v>
      </c>
      <c r="R414" s="91" t="s">
        <v>88</v>
      </c>
      <c r="S414" s="92">
        <v>42808</v>
      </c>
    </row>
    <row r="415" spans="1:50" ht="15" customHeight="1" x14ac:dyDescent="0.25">
      <c r="A415" s="11" t="str">
        <f t="shared" si="30"/>
        <v>52049665TP016E-M3</v>
      </c>
      <c r="B415" s="77">
        <v>407</v>
      </c>
      <c r="C415" s="87">
        <v>52049665</v>
      </c>
      <c r="D415" s="78" t="s">
        <v>812</v>
      </c>
      <c r="E415" s="166" t="s">
        <v>120</v>
      </c>
      <c r="F415" s="78">
        <v>1000</v>
      </c>
      <c r="G415" s="79" t="s">
        <v>69</v>
      </c>
      <c r="H415" s="80" t="s">
        <v>70</v>
      </c>
      <c r="I415" s="81" t="s">
        <v>121</v>
      </c>
      <c r="J415" s="82" t="s">
        <v>385</v>
      </c>
      <c r="K415" s="82" t="s">
        <v>73</v>
      </c>
      <c r="L415" s="82" t="s">
        <v>114</v>
      </c>
      <c r="M415" s="81">
        <v>1</v>
      </c>
      <c r="N415" s="89" t="s">
        <v>77</v>
      </c>
      <c r="O415" s="89" t="s">
        <v>77</v>
      </c>
      <c r="P415" s="89" t="s">
        <v>78</v>
      </c>
      <c r="Q415" s="83">
        <f t="shared" si="33"/>
        <v>1</v>
      </c>
      <c r="R415" s="82" t="s">
        <v>79</v>
      </c>
      <c r="S415" s="98">
        <v>42782</v>
      </c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85"/>
      <c r="AG415" s="85"/>
      <c r="AH415" s="85"/>
      <c r="AI415" s="85"/>
      <c r="AJ415" s="85"/>
      <c r="AK415" s="85"/>
      <c r="AL415" s="85"/>
      <c r="AM415" s="85"/>
      <c r="AN415" s="85"/>
      <c r="AO415" s="85"/>
      <c r="AP415" s="85"/>
      <c r="AQ415" s="85"/>
      <c r="AR415" s="85"/>
      <c r="AS415" s="85"/>
      <c r="AT415" s="85"/>
      <c r="AU415" s="85"/>
      <c r="AV415" s="85"/>
      <c r="AW415" s="85"/>
      <c r="AX415" s="85"/>
    </row>
    <row r="416" spans="1:50" s="85" customFormat="1" ht="15" customHeight="1" x14ac:dyDescent="0.25">
      <c r="A416" s="11" t="str">
        <f t="shared" si="30"/>
        <v>52048248SPSLF4-M1</v>
      </c>
      <c r="B416" s="77">
        <v>408</v>
      </c>
      <c r="C416" s="87">
        <v>52048248</v>
      </c>
      <c r="D416" s="87" t="s">
        <v>813</v>
      </c>
      <c r="E416" s="87" t="s">
        <v>236</v>
      </c>
      <c r="F416" s="87">
        <v>170</v>
      </c>
      <c r="G416" s="93" t="s">
        <v>139</v>
      </c>
      <c r="H416" s="94" t="s">
        <v>132</v>
      </c>
      <c r="I416" s="95" t="s">
        <v>71</v>
      </c>
      <c r="J416" s="96" t="s">
        <v>140</v>
      </c>
      <c r="K416" s="96" t="s">
        <v>73</v>
      </c>
      <c r="L416" s="96" t="s">
        <v>47</v>
      </c>
      <c r="M416" s="95">
        <v>1</v>
      </c>
      <c r="N416" s="78">
        <v>2</v>
      </c>
      <c r="O416" s="81">
        <f>IF(ROUNDUP((VLOOKUP(L416,$I$4:$K$7,3,FALSE))*M416/F416,)=1,2,ROUNDUP((VLOOKUP(L416,$I$4:$K$7,3,FALSE))/F416,))</f>
        <v>2</v>
      </c>
      <c r="P416" s="81" t="str">
        <f>IF(N416=O416,"Corrigido",IF(N416&gt;O416,"Refazer kanban"))</f>
        <v>Corrigido</v>
      </c>
      <c r="Q416" s="83">
        <f t="shared" si="33"/>
        <v>1</v>
      </c>
      <c r="R416" s="82" t="s">
        <v>88</v>
      </c>
      <c r="S416" s="92">
        <v>42803</v>
      </c>
    </row>
    <row r="417" spans="1:50" s="85" customFormat="1" ht="15" customHeight="1" x14ac:dyDescent="0.25">
      <c r="A417" s="11" t="str">
        <f t="shared" si="30"/>
        <v>52048247SPSLF4-M1</v>
      </c>
      <c r="B417" s="77">
        <v>409</v>
      </c>
      <c r="C417" s="87">
        <v>52048247</v>
      </c>
      <c r="D417" s="87" t="s">
        <v>814</v>
      </c>
      <c r="E417" s="87" t="s">
        <v>236</v>
      </c>
      <c r="F417" s="87">
        <v>170</v>
      </c>
      <c r="G417" s="93" t="s">
        <v>139</v>
      </c>
      <c r="H417" s="94" t="s">
        <v>132</v>
      </c>
      <c r="I417" s="95" t="s">
        <v>71</v>
      </c>
      <c r="J417" s="96" t="s">
        <v>140</v>
      </c>
      <c r="K417" s="96" t="s">
        <v>73</v>
      </c>
      <c r="L417" s="96" t="s">
        <v>47</v>
      </c>
      <c r="M417" s="95">
        <v>1</v>
      </c>
      <c r="N417" s="78">
        <v>2</v>
      </c>
      <c r="O417" s="81">
        <f>IF(ROUNDUP((VLOOKUP(L417,$I$4:$K$7,3,FALSE))*M417/F417,)=1,2,ROUNDUP((VLOOKUP(L417,$I$4:$K$7,3,FALSE))/F417,))</f>
        <v>2</v>
      </c>
      <c r="P417" s="81" t="str">
        <f>IF(N417=O417,"Corrigido",IF(N417&gt;O417,"Refazer kanban"))</f>
        <v>Corrigido</v>
      </c>
      <c r="Q417" s="83">
        <f t="shared" si="33"/>
        <v>1</v>
      </c>
      <c r="R417" s="82" t="s">
        <v>88</v>
      </c>
      <c r="S417" s="92">
        <v>42803</v>
      </c>
    </row>
    <row r="418" spans="1:50" s="85" customFormat="1" ht="15" customHeight="1" x14ac:dyDescent="0.25">
      <c r="A418" s="11" t="str">
        <f t="shared" si="30"/>
        <v>52048235</v>
      </c>
      <c r="B418" s="77">
        <v>410</v>
      </c>
      <c r="C418" s="81">
        <v>52048235</v>
      </c>
      <c r="D418" s="87" t="s">
        <v>815</v>
      </c>
      <c r="E418" s="78"/>
      <c r="F418" s="78">
        <v>30</v>
      </c>
      <c r="G418" s="79"/>
      <c r="H418" s="80" t="s">
        <v>132</v>
      </c>
      <c r="I418" s="81"/>
      <c r="J418" s="82"/>
      <c r="K418" s="82"/>
      <c r="L418" s="82"/>
      <c r="M418" s="81"/>
      <c r="N418" s="81"/>
      <c r="O418" s="81"/>
      <c r="P418" s="81" t="str">
        <f>IF(N418=O418,"Corrigido",IF(N418&gt;O418,"Refazer kanban"))</f>
        <v>Corrigido</v>
      </c>
      <c r="Q418" s="83">
        <f t="shared" si="33"/>
        <v>2</v>
      </c>
      <c r="R418" s="82" t="s">
        <v>79</v>
      </c>
      <c r="S418" s="154"/>
    </row>
    <row r="419" spans="1:50" s="85" customFormat="1" ht="15" customHeight="1" x14ac:dyDescent="0.25">
      <c r="A419" s="11" t="str">
        <f t="shared" si="30"/>
        <v>52048214LF001E-M1</v>
      </c>
      <c r="B419" s="77">
        <v>411</v>
      </c>
      <c r="C419" s="87">
        <v>52048214</v>
      </c>
      <c r="D419" s="87" t="s">
        <v>816</v>
      </c>
      <c r="E419" s="87" t="s">
        <v>373</v>
      </c>
      <c r="F419" s="87">
        <v>306</v>
      </c>
      <c r="G419" s="93" t="s">
        <v>69</v>
      </c>
      <c r="H419" s="94" t="s">
        <v>132</v>
      </c>
      <c r="I419" s="95" t="s">
        <v>71</v>
      </c>
      <c r="J419" s="96" t="s">
        <v>817</v>
      </c>
      <c r="K419" s="96" t="s">
        <v>73</v>
      </c>
      <c r="L419" s="96" t="s">
        <v>42</v>
      </c>
      <c r="M419" s="95">
        <v>1</v>
      </c>
      <c r="N419" s="88" t="s">
        <v>86</v>
      </c>
      <c r="O419" s="89" t="s">
        <v>87</v>
      </c>
      <c r="P419" s="89" t="s">
        <v>78</v>
      </c>
      <c r="Q419" s="83">
        <f t="shared" si="33"/>
        <v>1</v>
      </c>
      <c r="R419" s="82" t="s">
        <v>88</v>
      </c>
      <c r="S419" s="92">
        <v>42803</v>
      </c>
      <c r="T419" s="2"/>
      <c r="U419" s="2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</row>
    <row r="420" spans="1:50" s="85" customFormat="1" ht="15" customHeight="1" x14ac:dyDescent="0.25">
      <c r="A420" s="11" t="str">
        <f t="shared" si="30"/>
        <v>52048151TP019E-M3</v>
      </c>
      <c r="B420" s="77">
        <v>412</v>
      </c>
      <c r="C420" s="87">
        <v>52048151</v>
      </c>
      <c r="D420" s="78" t="s">
        <v>786</v>
      </c>
      <c r="E420" s="78" t="s">
        <v>818</v>
      </c>
      <c r="F420" s="78">
        <v>1500</v>
      </c>
      <c r="G420" s="79" t="s">
        <v>153</v>
      </c>
      <c r="H420" s="80" t="s">
        <v>335</v>
      </c>
      <c r="I420" s="81" t="s">
        <v>121</v>
      </c>
      <c r="J420" s="82" t="s">
        <v>388</v>
      </c>
      <c r="K420" s="82" t="s">
        <v>73</v>
      </c>
      <c r="L420" s="82" t="s">
        <v>42</v>
      </c>
      <c r="M420" s="81">
        <v>2</v>
      </c>
      <c r="N420" s="81">
        <f>ROUNDUP((M420*$J$4*4)/F420,0)</f>
        <v>1</v>
      </c>
      <c r="O420" s="81">
        <v>1</v>
      </c>
      <c r="P420" s="81" t="str">
        <f>IF(N420=O420,"Corrigido",IF(N420&gt;O420,"Refazer kanban"))</f>
        <v>Corrigido</v>
      </c>
      <c r="Q420" s="83">
        <f t="shared" si="33"/>
        <v>1</v>
      </c>
      <c r="R420" s="82" t="s">
        <v>79</v>
      </c>
      <c r="S420" s="134">
        <v>42681</v>
      </c>
    </row>
    <row r="421" spans="1:50" s="85" customFormat="1" ht="15" customHeight="1" x14ac:dyDescent="0.25">
      <c r="A421" s="11" t="str">
        <f t="shared" si="30"/>
        <v>52048150DO023E-M4</v>
      </c>
      <c r="B421" s="77">
        <v>413</v>
      </c>
      <c r="C421" s="78">
        <v>52048150</v>
      </c>
      <c r="D421" s="78" t="s">
        <v>819</v>
      </c>
      <c r="E421" s="78" t="s">
        <v>103</v>
      </c>
      <c r="F421" s="78">
        <v>3000</v>
      </c>
      <c r="G421" s="79" t="s">
        <v>69</v>
      </c>
      <c r="H421" s="80" t="s">
        <v>335</v>
      </c>
      <c r="I421" s="81" t="s">
        <v>104</v>
      </c>
      <c r="J421" s="82" t="s">
        <v>820</v>
      </c>
      <c r="K421" s="82" t="s">
        <v>73</v>
      </c>
      <c r="L421" s="82" t="s">
        <v>47</v>
      </c>
      <c r="M421" s="81">
        <v>2</v>
      </c>
      <c r="N421" s="88" t="s">
        <v>86</v>
      </c>
      <c r="O421" s="89" t="s">
        <v>106</v>
      </c>
      <c r="P421" s="89" t="s">
        <v>78</v>
      </c>
      <c r="Q421" s="83">
        <f t="shared" si="33"/>
        <v>1</v>
      </c>
      <c r="R421" s="45" t="s">
        <v>88</v>
      </c>
      <c r="S421" s="92">
        <v>42858</v>
      </c>
      <c r="T421" s="105"/>
    </row>
    <row r="422" spans="1:50" s="85" customFormat="1" ht="15" customHeight="1" x14ac:dyDescent="0.25">
      <c r="A422" s="11" t="str">
        <f t="shared" si="30"/>
        <v>52048150DO007E-M4</v>
      </c>
      <c r="B422" s="77">
        <v>414</v>
      </c>
      <c r="C422" s="78">
        <v>52048150</v>
      </c>
      <c r="D422" s="78" t="s">
        <v>819</v>
      </c>
      <c r="E422" s="88" t="s">
        <v>821</v>
      </c>
      <c r="F422" s="78">
        <v>1500</v>
      </c>
      <c r="G422" s="79" t="s">
        <v>153</v>
      </c>
      <c r="H422" s="80" t="s">
        <v>117</v>
      </c>
      <c r="I422" s="81" t="s">
        <v>104</v>
      </c>
      <c r="J422" s="82" t="s">
        <v>820</v>
      </c>
      <c r="K422" s="82" t="s">
        <v>73</v>
      </c>
      <c r="L422" s="82" t="s">
        <v>47</v>
      </c>
      <c r="M422" s="81">
        <v>1</v>
      </c>
      <c r="N422" s="81">
        <v>1</v>
      </c>
      <c r="O422" s="81">
        <v>1</v>
      </c>
      <c r="P422" s="81" t="str">
        <f t="shared" ref="P422:P433" si="34">IF(N422=O422,"Corrigido",IF(N422&gt;O422,"Refazer kanban"))</f>
        <v>Corrigido</v>
      </c>
      <c r="Q422" s="83">
        <f t="shared" si="33"/>
        <v>1</v>
      </c>
      <c r="R422" s="82"/>
      <c r="S422" s="84">
        <v>42188</v>
      </c>
    </row>
    <row r="423" spans="1:50" s="85" customFormat="1" ht="15" customHeight="1" x14ac:dyDescent="0.25">
      <c r="A423" s="11" t="str">
        <f t="shared" si="30"/>
        <v>52048149TP011D-M2</v>
      </c>
      <c r="B423" s="77">
        <v>415</v>
      </c>
      <c r="C423" s="78">
        <v>52048149</v>
      </c>
      <c r="D423" s="78" t="s">
        <v>786</v>
      </c>
      <c r="E423" s="78" t="s">
        <v>822</v>
      </c>
      <c r="F423" s="78">
        <v>1500</v>
      </c>
      <c r="G423" s="79" t="s">
        <v>69</v>
      </c>
      <c r="H423" s="80" t="s">
        <v>70</v>
      </c>
      <c r="I423" s="81" t="s">
        <v>75</v>
      </c>
      <c r="J423" s="82" t="s">
        <v>823</v>
      </c>
      <c r="K423" s="82" t="s">
        <v>73</v>
      </c>
      <c r="L423" s="82" t="s">
        <v>135</v>
      </c>
      <c r="M423" s="81">
        <v>1</v>
      </c>
      <c r="N423" s="81">
        <v>1</v>
      </c>
      <c r="O423" s="81">
        <v>1</v>
      </c>
      <c r="P423" s="81" t="str">
        <f t="shared" si="34"/>
        <v>Corrigido</v>
      </c>
      <c r="Q423" s="83">
        <f t="shared" si="33"/>
        <v>1</v>
      </c>
      <c r="R423" s="82" t="s">
        <v>79</v>
      </c>
      <c r="S423" s="90">
        <v>42590</v>
      </c>
    </row>
    <row r="424" spans="1:50" ht="15" customHeight="1" x14ac:dyDescent="0.25">
      <c r="A424" s="11" t="str">
        <f t="shared" si="30"/>
        <v>52048084DOORS 21D-M4</v>
      </c>
      <c r="B424" s="77">
        <v>416</v>
      </c>
      <c r="C424" s="87">
        <v>52048084</v>
      </c>
      <c r="D424" s="87" t="s">
        <v>824</v>
      </c>
      <c r="E424" s="87" t="s">
        <v>825</v>
      </c>
      <c r="F424" s="87">
        <v>800</v>
      </c>
      <c r="G424" s="93" t="s">
        <v>69</v>
      </c>
      <c r="H424" s="94" t="s">
        <v>83</v>
      </c>
      <c r="I424" s="95" t="s">
        <v>104</v>
      </c>
      <c r="J424" s="138" t="s">
        <v>826</v>
      </c>
      <c r="K424" s="96" t="s">
        <v>73</v>
      </c>
      <c r="L424" s="96" t="s">
        <v>301</v>
      </c>
      <c r="M424" s="95">
        <v>2</v>
      </c>
      <c r="N424" s="87" t="s">
        <v>78</v>
      </c>
      <c r="O424" s="95" t="s">
        <v>78</v>
      </c>
      <c r="P424" s="81" t="str">
        <f t="shared" si="34"/>
        <v>Corrigido</v>
      </c>
      <c r="Q424" s="83">
        <f t="shared" si="33"/>
        <v>1</v>
      </c>
      <c r="R424" s="96" t="s">
        <v>79</v>
      </c>
      <c r="S424" s="92">
        <v>42609</v>
      </c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85"/>
      <c r="AG424" s="85"/>
      <c r="AH424" s="85"/>
      <c r="AI424" s="85"/>
      <c r="AJ424" s="85"/>
      <c r="AK424" s="85"/>
      <c r="AL424" s="85"/>
      <c r="AM424" s="85"/>
      <c r="AN424" s="85"/>
      <c r="AO424" s="85"/>
      <c r="AP424" s="85"/>
      <c r="AQ424" s="85"/>
      <c r="AR424" s="85"/>
      <c r="AS424" s="85"/>
      <c r="AT424" s="85"/>
      <c r="AU424" s="85"/>
      <c r="AV424" s="85"/>
      <c r="AW424" s="85"/>
      <c r="AX424" s="85"/>
    </row>
    <row r="425" spans="1:50" s="85" customFormat="1" ht="15" customHeight="1" x14ac:dyDescent="0.25">
      <c r="A425" s="11" t="str">
        <f t="shared" si="30"/>
        <v>52048083SPSD21E-M4</v>
      </c>
      <c r="B425" s="77">
        <v>417</v>
      </c>
      <c r="C425" s="78">
        <v>52048083</v>
      </c>
      <c r="D425" s="78" t="s">
        <v>827</v>
      </c>
      <c r="E425" s="78" t="s">
        <v>828</v>
      </c>
      <c r="F425" s="78">
        <v>800</v>
      </c>
      <c r="G425" s="97" t="s">
        <v>69</v>
      </c>
      <c r="H425" s="80" t="s">
        <v>83</v>
      </c>
      <c r="I425" s="81" t="s">
        <v>104</v>
      </c>
      <c r="J425" s="118" t="s">
        <v>829</v>
      </c>
      <c r="K425" s="82" t="s">
        <v>73</v>
      </c>
      <c r="L425" s="82" t="s">
        <v>301</v>
      </c>
      <c r="M425" s="81">
        <v>1</v>
      </c>
      <c r="N425" s="78">
        <v>1</v>
      </c>
      <c r="O425" s="81">
        <v>1</v>
      </c>
      <c r="P425" s="81" t="str">
        <f t="shared" si="34"/>
        <v>Corrigido</v>
      </c>
      <c r="Q425" s="83">
        <f t="shared" si="33"/>
        <v>1</v>
      </c>
      <c r="R425" s="82" t="s">
        <v>88</v>
      </c>
      <c r="S425" s="84">
        <v>42080</v>
      </c>
    </row>
    <row r="426" spans="1:50" s="85" customFormat="1" ht="15" customHeight="1" x14ac:dyDescent="0.25">
      <c r="A426" s="11" t="str">
        <f t="shared" si="30"/>
        <v>52047751PENDANT</v>
      </c>
      <c r="B426" s="77">
        <v>418</v>
      </c>
      <c r="C426" s="87">
        <v>52047751</v>
      </c>
      <c r="D426" s="87" t="s">
        <v>830</v>
      </c>
      <c r="E426" s="102" t="s">
        <v>147</v>
      </c>
      <c r="F426" s="87">
        <v>80</v>
      </c>
      <c r="G426" s="79" t="s">
        <v>69</v>
      </c>
      <c r="H426" s="95" t="s">
        <v>831</v>
      </c>
      <c r="I426" s="81" t="s">
        <v>97</v>
      </c>
      <c r="J426" s="96" t="s">
        <v>300</v>
      </c>
      <c r="K426" s="96" t="s">
        <v>73</v>
      </c>
      <c r="L426" s="96" t="s">
        <v>47</v>
      </c>
      <c r="M426" s="95">
        <v>1</v>
      </c>
      <c r="N426" s="87">
        <v>3</v>
      </c>
      <c r="O426" s="95">
        <v>3</v>
      </c>
      <c r="P426" s="95" t="str">
        <f t="shared" si="34"/>
        <v>Corrigido</v>
      </c>
      <c r="Q426" s="83">
        <f t="shared" si="33"/>
        <v>1</v>
      </c>
      <c r="R426" s="96"/>
      <c r="S426" s="98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</row>
    <row r="427" spans="1:50" s="85" customFormat="1" ht="15" customHeight="1" x14ac:dyDescent="0.25">
      <c r="A427" s="11" t="str">
        <f t="shared" si="30"/>
        <v>52047604MINOMI-M3</v>
      </c>
      <c r="B427" s="77">
        <v>419</v>
      </c>
      <c r="C427" s="78">
        <v>52047604</v>
      </c>
      <c r="D427" s="78" t="s">
        <v>832</v>
      </c>
      <c r="E427" s="78" t="s">
        <v>261</v>
      </c>
      <c r="F427" s="78">
        <v>10</v>
      </c>
      <c r="G427" s="79" t="s">
        <v>69</v>
      </c>
      <c r="H427" s="80" t="s">
        <v>132</v>
      </c>
      <c r="I427" s="81" t="s">
        <v>75</v>
      </c>
      <c r="J427" s="82" t="s">
        <v>833</v>
      </c>
      <c r="K427" s="82" t="s">
        <v>73</v>
      </c>
      <c r="L427" s="82" t="s">
        <v>42</v>
      </c>
      <c r="M427" s="81">
        <v>1</v>
      </c>
      <c r="N427" s="78">
        <v>8</v>
      </c>
      <c r="O427" s="78">
        <v>20</v>
      </c>
      <c r="P427" s="81" t="b">
        <f t="shared" si="34"/>
        <v>0</v>
      </c>
      <c r="Q427" s="83">
        <f t="shared" si="33"/>
        <v>1</v>
      </c>
      <c r="R427" s="82" t="s">
        <v>79</v>
      </c>
      <c r="S427" s="82"/>
    </row>
    <row r="428" spans="1:50" s="85" customFormat="1" ht="15" customHeight="1" x14ac:dyDescent="0.25">
      <c r="A428" s="11" t="str">
        <f t="shared" si="30"/>
        <v>52047365SPSD2E-M4</v>
      </c>
      <c r="B428" s="77">
        <v>420</v>
      </c>
      <c r="C428" s="78">
        <v>52047365</v>
      </c>
      <c r="D428" s="78" t="s">
        <v>834</v>
      </c>
      <c r="E428" s="78" t="s">
        <v>397</v>
      </c>
      <c r="F428" s="78">
        <v>54</v>
      </c>
      <c r="G428" s="79" t="s">
        <v>69</v>
      </c>
      <c r="H428" s="80" t="s">
        <v>132</v>
      </c>
      <c r="I428" s="81" t="s">
        <v>104</v>
      </c>
      <c r="J428" s="118" t="s">
        <v>673</v>
      </c>
      <c r="K428" s="82" t="s">
        <v>73</v>
      </c>
      <c r="L428" s="82" t="s">
        <v>301</v>
      </c>
      <c r="M428" s="81">
        <v>1</v>
      </c>
      <c r="N428" s="78">
        <v>3</v>
      </c>
      <c r="O428" s="81">
        <v>3</v>
      </c>
      <c r="P428" s="81" t="str">
        <f t="shared" si="34"/>
        <v>Corrigido</v>
      </c>
      <c r="Q428" s="83">
        <f t="shared" si="33"/>
        <v>1</v>
      </c>
      <c r="R428" s="82" t="s">
        <v>88</v>
      </c>
      <c r="S428" s="82"/>
    </row>
    <row r="429" spans="1:50" ht="15" customHeight="1" x14ac:dyDescent="0.25">
      <c r="A429" s="11" t="str">
        <f t="shared" si="30"/>
        <v>52047364SPSD1E-M4</v>
      </c>
      <c r="B429" s="77">
        <v>421</v>
      </c>
      <c r="C429" s="78">
        <v>52047364</v>
      </c>
      <c r="D429" s="78" t="s">
        <v>835</v>
      </c>
      <c r="E429" s="78" t="s">
        <v>364</v>
      </c>
      <c r="F429" s="78">
        <v>54</v>
      </c>
      <c r="G429" s="79" t="s">
        <v>69</v>
      </c>
      <c r="H429" s="80" t="s">
        <v>132</v>
      </c>
      <c r="I429" s="81" t="s">
        <v>104</v>
      </c>
      <c r="J429" s="118" t="s">
        <v>673</v>
      </c>
      <c r="K429" s="82" t="s">
        <v>73</v>
      </c>
      <c r="L429" s="82" t="s">
        <v>301</v>
      </c>
      <c r="M429" s="81">
        <v>1</v>
      </c>
      <c r="N429" s="78">
        <v>2</v>
      </c>
      <c r="O429" s="81">
        <v>2</v>
      </c>
      <c r="P429" s="81" t="str">
        <f t="shared" si="34"/>
        <v>Corrigido</v>
      </c>
      <c r="Q429" s="83">
        <f t="shared" si="33"/>
        <v>1</v>
      </c>
      <c r="R429" s="82" t="s">
        <v>88</v>
      </c>
      <c r="S429" s="84">
        <v>42080</v>
      </c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85"/>
      <c r="AG429" s="85"/>
      <c r="AH429" s="85"/>
      <c r="AI429" s="85"/>
      <c r="AJ429" s="85"/>
      <c r="AK429" s="85"/>
      <c r="AL429" s="85"/>
      <c r="AM429" s="85"/>
      <c r="AN429" s="85"/>
      <c r="AO429" s="85"/>
      <c r="AP429" s="85"/>
      <c r="AQ429" s="85"/>
      <c r="AR429" s="85"/>
      <c r="AS429" s="85"/>
      <c r="AT429" s="85"/>
      <c r="AU429" s="85"/>
      <c r="AV429" s="85"/>
      <c r="AW429" s="85"/>
      <c r="AX429" s="85"/>
    </row>
    <row r="430" spans="1:50" s="85" customFormat="1" ht="15" customHeight="1" x14ac:dyDescent="0.25">
      <c r="A430" s="11" t="str">
        <f t="shared" si="30"/>
        <v>52047363</v>
      </c>
      <c r="B430" s="77">
        <v>422</v>
      </c>
      <c r="C430" s="119">
        <v>52047363</v>
      </c>
      <c r="D430" s="78" t="s">
        <v>669</v>
      </c>
      <c r="E430" s="78"/>
      <c r="F430" s="78">
        <v>54</v>
      </c>
      <c r="G430" s="78" t="s">
        <v>69</v>
      </c>
      <c r="H430" s="80" t="s">
        <v>132</v>
      </c>
      <c r="I430" s="81" t="s">
        <v>104</v>
      </c>
      <c r="J430" s="82" t="s">
        <v>836</v>
      </c>
      <c r="K430" s="82" t="s">
        <v>73</v>
      </c>
      <c r="L430" s="82" t="s">
        <v>47</v>
      </c>
      <c r="M430" s="81">
        <v>1</v>
      </c>
      <c r="N430" s="81">
        <v>3</v>
      </c>
      <c r="O430" s="81">
        <v>3</v>
      </c>
      <c r="P430" s="81" t="str">
        <f t="shared" si="34"/>
        <v>Corrigido</v>
      </c>
      <c r="Q430" s="83">
        <f t="shared" si="33"/>
        <v>2</v>
      </c>
      <c r="R430" s="96"/>
      <c r="S430" s="96"/>
    </row>
    <row r="431" spans="1:50" s="85" customFormat="1" ht="15" customHeight="1" x14ac:dyDescent="0.25">
      <c r="A431" s="11" t="str">
        <f t="shared" si="30"/>
        <v>52047362SPSD2D-M4</v>
      </c>
      <c r="B431" s="77">
        <v>423</v>
      </c>
      <c r="C431" s="78">
        <v>52047362</v>
      </c>
      <c r="D431" s="78" t="s">
        <v>837</v>
      </c>
      <c r="E431" s="78" t="s">
        <v>400</v>
      </c>
      <c r="F431" s="78">
        <v>54</v>
      </c>
      <c r="G431" s="79" t="s">
        <v>147</v>
      </c>
      <c r="H431" s="82">
        <v>2003</v>
      </c>
      <c r="I431" s="81" t="s">
        <v>104</v>
      </c>
      <c r="J431" s="82" t="s">
        <v>681</v>
      </c>
      <c r="K431" s="82" t="s">
        <v>73</v>
      </c>
      <c r="L431" s="82" t="s">
        <v>301</v>
      </c>
      <c r="M431" s="81">
        <v>2</v>
      </c>
      <c r="N431" s="78">
        <v>5</v>
      </c>
      <c r="O431" s="81">
        <v>5</v>
      </c>
      <c r="P431" s="81" t="str">
        <f t="shared" si="34"/>
        <v>Corrigido</v>
      </c>
      <c r="Q431" s="83">
        <f t="shared" si="33"/>
        <v>1</v>
      </c>
      <c r="R431" s="82" t="s">
        <v>141</v>
      </c>
      <c r="S431" s="84">
        <v>42317</v>
      </c>
    </row>
    <row r="432" spans="1:50" s="85" customFormat="1" ht="15" customHeight="1" x14ac:dyDescent="0.25">
      <c r="A432" s="11" t="str">
        <f t="shared" si="30"/>
        <v>52047168</v>
      </c>
      <c r="B432" s="77">
        <v>424</v>
      </c>
      <c r="C432" s="78">
        <v>52047168</v>
      </c>
      <c r="D432" s="78" t="s">
        <v>669</v>
      </c>
      <c r="E432" s="78"/>
      <c r="F432" s="78">
        <v>54</v>
      </c>
      <c r="G432" s="79" t="s">
        <v>69</v>
      </c>
      <c r="H432" s="80" t="s">
        <v>132</v>
      </c>
      <c r="I432" s="81" t="s">
        <v>104</v>
      </c>
      <c r="J432" s="118" t="s">
        <v>836</v>
      </c>
      <c r="K432" s="82" t="s">
        <v>73</v>
      </c>
      <c r="L432" s="82" t="s">
        <v>301</v>
      </c>
      <c r="M432" s="81">
        <v>1</v>
      </c>
      <c r="N432" s="78">
        <v>3</v>
      </c>
      <c r="O432" s="81">
        <v>3</v>
      </c>
      <c r="P432" s="81" t="str">
        <f t="shared" si="34"/>
        <v>Corrigido</v>
      </c>
      <c r="Q432" s="83">
        <f t="shared" si="33"/>
        <v>2</v>
      </c>
      <c r="R432" s="11" t="s">
        <v>88</v>
      </c>
      <c r="S432" s="11"/>
    </row>
    <row r="433" spans="1:50" s="85" customFormat="1" ht="15" customHeight="1" x14ac:dyDescent="0.25">
      <c r="A433" s="11" t="str">
        <f t="shared" si="30"/>
        <v>52046228MA003D-M2</v>
      </c>
      <c r="B433" s="77">
        <v>425</v>
      </c>
      <c r="C433" s="95">
        <v>52046228</v>
      </c>
      <c r="D433" s="96" t="s">
        <v>838</v>
      </c>
      <c r="E433" s="87" t="s">
        <v>342</v>
      </c>
      <c r="F433" s="87">
        <v>250</v>
      </c>
      <c r="G433" s="93" t="s">
        <v>839</v>
      </c>
      <c r="H433" s="94" t="s">
        <v>70</v>
      </c>
      <c r="I433" s="95" t="s">
        <v>97</v>
      </c>
      <c r="J433" s="96" t="s">
        <v>537</v>
      </c>
      <c r="K433" s="96" t="s">
        <v>73</v>
      </c>
      <c r="L433" s="96" t="s">
        <v>47</v>
      </c>
      <c r="M433" s="87">
        <v>1</v>
      </c>
      <c r="N433" s="87">
        <v>2</v>
      </c>
      <c r="O433" s="95">
        <v>2</v>
      </c>
      <c r="P433" s="95" t="str">
        <f t="shared" si="34"/>
        <v>Corrigido</v>
      </c>
      <c r="Q433" s="121">
        <f t="shared" si="33"/>
        <v>1</v>
      </c>
      <c r="R433" s="11" t="s">
        <v>88</v>
      </c>
      <c r="S433" s="92">
        <v>42698</v>
      </c>
    </row>
    <row r="434" spans="1:50" ht="15" customHeight="1" x14ac:dyDescent="0.25">
      <c r="A434" s="11" t="str">
        <f t="shared" si="30"/>
        <v>52045889LF006D-M1</v>
      </c>
      <c r="B434" s="77">
        <v>426</v>
      </c>
      <c r="C434" s="87">
        <v>52045889</v>
      </c>
      <c r="D434" s="78" t="s">
        <v>840</v>
      </c>
      <c r="E434" s="167" t="s">
        <v>383</v>
      </c>
      <c r="F434" s="78">
        <v>1100</v>
      </c>
      <c r="G434" s="168" t="s">
        <v>69</v>
      </c>
      <c r="H434" s="80" t="s">
        <v>83</v>
      </c>
      <c r="I434" s="81" t="s">
        <v>71</v>
      </c>
      <c r="J434" s="82" t="s">
        <v>841</v>
      </c>
      <c r="K434" s="82" t="s">
        <v>73</v>
      </c>
      <c r="L434" s="82" t="s">
        <v>47</v>
      </c>
      <c r="M434" s="81">
        <v>1</v>
      </c>
      <c r="N434" s="89" t="s">
        <v>93</v>
      </c>
      <c r="O434" s="89" t="s">
        <v>87</v>
      </c>
      <c r="P434" s="89" t="s">
        <v>78</v>
      </c>
      <c r="Q434" s="83">
        <f t="shared" si="33"/>
        <v>1</v>
      </c>
      <c r="R434" s="11" t="s">
        <v>88</v>
      </c>
      <c r="S434" s="92">
        <v>42803</v>
      </c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  <c r="AH434" s="85"/>
      <c r="AI434" s="85"/>
      <c r="AJ434" s="85"/>
      <c r="AK434" s="85"/>
      <c r="AL434" s="85"/>
      <c r="AM434" s="85"/>
      <c r="AN434" s="85"/>
      <c r="AO434" s="85"/>
      <c r="AP434" s="85"/>
      <c r="AQ434" s="85"/>
      <c r="AR434" s="85"/>
      <c r="AS434" s="85"/>
      <c r="AT434" s="85"/>
      <c r="AU434" s="85"/>
      <c r="AV434" s="85"/>
      <c r="AW434" s="85"/>
      <c r="AX434" s="85"/>
    </row>
    <row r="435" spans="1:50" s="85" customFormat="1" ht="15" customHeight="1" x14ac:dyDescent="0.25">
      <c r="A435" s="11" t="str">
        <f t="shared" si="30"/>
        <v>52045856</v>
      </c>
      <c r="B435" s="77">
        <v>427</v>
      </c>
      <c r="C435" s="78">
        <v>52045856</v>
      </c>
      <c r="D435" s="78" t="s">
        <v>842</v>
      </c>
      <c r="E435" s="78"/>
      <c r="F435" s="78">
        <v>54</v>
      </c>
      <c r="G435" s="79" t="s">
        <v>69</v>
      </c>
      <c r="H435" s="80" t="s">
        <v>132</v>
      </c>
      <c r="I435" s="81" t="s">
        <v>104</v>
      </c>
      <c r="J435" s="118" t="s">
        <v>677</v>
      </c>
      <c r="K435" s="82" t="s">
        <v>73</v>
      </c>
      <c r="L435" s="82" t="s">
        <v>301</v>
      </c>
      <c r="M435" s="81">
        <v>1</v>
      </c>
      <c r="N435" s="78">
        <v>3</v>
      </c>
      <c r="O435" s="81">
        <v>3</v>
      </c>
      <c r="P435" s="81" t="str">
        <f t="shared" ref="P435:P443" si="35">IF(N435=O435,"Corrigido",IF(N435&gt;O435,"Refazer kanban"))</f>
        <v>Corrigido</v>
      </c>
      <c r="Q435" s="83">
        <f t="shared" si="33"/>
        <v>2</v>
      </c>
      <c r="R435" s="96"/>
      <c r="S435" s="98"/>
    </row>
    <row r="436" spans="1:50" ht="15" customHeight="1" x14ac:dyDescent="0.25">
      <c r="A436" s="11" t="str">
        <f t="shared" si="30"/>
        <v>52045847</v>
      </c>
      <c r="B436" s="77">
        <v>428</v>
      </c>
      <c r="C436" s="78">
        <v>52045847</v>
      </c>
      <c r="D436" s="78" t="s">
        <v>669</v>
      </c>
      <c r="E436" s="78"/>
      <c r="F436" s="78">
        <v>54</v>
      </c>
      <c r="G436" s="97" t="s">
        <v>69</v>
      </c>
      <c r="H436" s="80" t="s">
        <v>132</v>
      </c>
      <c r="I436" s="81" t="s">
        <v>104</v>
      </c>
      <c r="J436" s="118" t="s">
        <v>836</v>
      </c>
      <c r="K436" s="82" t="s">
        <v>73</v>
      </c>
      <c r="L436" s="82" t="s">
        <v>47</v>
      </c>
      <c r="M436" s="81">
        <v>1</v>
      </c>
      <c r="N436" s="78">
        <v>3</v>
      </c>
      <c r="O436" s="81">
        <f>IF(ROUNDUP((VLOOKUP(L436,$I$4:$K$7,3,FALSE))*M436/F436,)=1,2,ROUNDUP((VLOOKUP(L436,$I$4:$K$7,3,FALSE))/F436,))</f>
        <v>6</v>
      </c>
      <c r="P436" s="81" t="b">
        <f t="shared" si="35"/>
        <v>0</v>
      </c>
      <c r="Q436" s="83">
        <f t="shared" si="33"/>
        <v>2</v>
      </c>
      <c r="R436" s="11" t="s">
        <v>79</v>
      </c>
      <c r="S436" s="11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85"/>
      <c r="AG436" s="85"/>
      <c r="AH436" s="85"/>
      <c r="AI436" s="85"/>
      <c r="AJ436" s="85"/>
      <c r="AK436" s="85"/>
      <c r="AL436" s="85"/>
      <c r="AM436" s="85"/>
      <c r="AN436" s="85"/>
      <c r="AO436" s="85"/>
      <c r="AP436" s="85"/>
      <c r="AQ436" s="85"/>
      <c r="AR436" s="85"/>
      <c r="AS436" s="85"/>
      <c r="AT436" s="85"/>
      <c r="AU436" s="85"/>
      <c r="AV436" s="85"/>
      <c r="AW436" s="85"/>
      <c r="AX436" s="85"/>
    </row>
    <row r="437" spans="1:50" ht="15" customHeight="1" x14ac:dyDescent="0.25">
      <c r="A437" s="11" t="str">
        <f t="shared" si="30"/>
        <v>52045844SPSD2D-M4</v>
      </c>
      <c r="B437" s="77">
        <v>429</v>
      </c>
      <c r="C437" s="87">
        <v>52045844</v>
      </c>
      <c r="D437" s="78" t="s">
        <v>843</v>
      </c>
      <c r="E437" s="78" t="s">
        <v>400</v>
      </c>
      <c r="F437" s="78">
        <v>54</v>
      </c>
      <c r="G437" s="79" t="s">
        <v>147</v>
      </c>
      <c r="H437" s="82">
        <v>2003</v>
      </c>
      <c r="I437" s="81" t="s">
        <v>104</v>
      </c>
      <c r="J437" s="82" t="s">
        <v>681</v>
      </c>
      <c r="K437" s="82" t="s">
        <v>73</v>
      </c>
      <c r="L437" s="82" t="s">
        <v>301</v>
      </c>
      <c r="M437" s="81">
        <v>1</v>
      </c>
      <c r="N437" s="81">
        <v>2</v>
      </c>
      <c r="O437" s="81">
        <v>2</v>
      </c>
      <c r="P437" s="81" t="str">
        <f t="shared" si="35"/>
        <v>Corrigido</v>
      </c>
      <c r="Q437" s="83">
        <f t="shared" si="33"/>
        <v>1</v>
      </c>
      <c r="R437" s="82" t="s">
        <v>79</v>
      </c>
      <c r="S437" s="84" t="s">
        <v>844</v>
      </c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F437" s="85"/>
      <c r="AG437" s="85"/>
      <c r="AH437" s="85"/>
      <c r="AI437" s="85"/>
      <c r="AJ437" s="85"/>
      <c r="AK437" s="85"/>
      <c r="AL437" s="85"/>
      <c r="AM437" s="85"/>
      <c r="AN437" s="85"/>
      <c r="AO437" s="85"/>
      <c r="AP437" s="85"/>
      <c r="AQ437" s="85"/>
      <c r="AR437" s="85"/>
      <c r="AS437" s="85"/>
      <c r="AT437" s="85"/>
      <c r="AU437" s="85"/>
      <c r="AV437" s="85"/>
      <c r="AW437" s="85"/>
      <c r="AX437" s="85"/>
    </row>
    <row r="438" spans="1:50" ht="15" customHeight="1" x14ac:dyDescent="0.25">
      <c r="A438" s="11" t="str">
        <f t="shared" si="30"/>
        <v>52045844</v>
      </c>
      <c r="B438" s="77">
        <v>430</v>
      </c>
      <c r="C438" s="78">
        <v>52045844</v>
      </c>
      <c r="D438" s="78" t="s">
        <v>845</v>
      </c>
      <c r="E438" s="78"/>
      <c r="F438" s="78">
        <v>54</v>
      </c>
      <c r="G438" s="79" t="s">
        <v>153</v>
      </c>
      <c r="H438" s="80" t="s">
        <v>154</v>
      </c>
      <c r="I438" s="81" t="s">
        <v>104</v>
      </c>
      <c r="J438" s="82" t="s">
        <v>836</v>
      </c>
      <c r="K438" s="82" t="s">
        <v>73</v>
      </c>
      <c r="L438" s="82" t="s">
        <v>301</v>
      </c>
      <c r="M438" s="81">
        <v>1</v>
      </c>
      <c r="N438" s="78">
        <v>3</v>
      </c>
      <c r="O438" s="81">
        <v>3</v>
      </c>
      <c r="P438" s="81" t="str">
        <f t="shared" si="35"/>
        <v>Corrigido</v>
      </c>
      <c r="Q438" s="83">
        <f t="shared" si="33"/>
        <v>2</v>
      </c>
      <c r="R438" s="11" t="s">
        <v>88</v>
      </c>
      <c r="S438" s="11"/>
      <c r="T438" s="10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85"/>
      <c r="AG438" s="85"/>
      <c r="AH438" s="85"/>
      <c r="AI438" s="85"/>
      <c r="AJ438" s="85"/>
      <c r="AK438" s="85"/>
      <c r="AL438" s="85"/>
      <c r="AM438" s="85"/>
      <c r="AN438" s="85"/>
      <c r="AO438" s="85"/>
      <c r="AP438" s="85"/>
      <c r="AQ438" s="85"/>
      <c r="AR438" s="85"/>
      <c r="AS438" s="85"/>
      <c r="AT438" s="85"/>
      <c r="AU438" s="85"/>
      <c r="AV438" s="85"/>
      <c r="AW438" s="85"/>
      <c r="AX438" s="85"/>
    </row>
    <row r="439" spans="1:50" s="85" customFormat="1" ht="15" customHeight="1" x14ac:dyDescent="0.25">
      <c r="A439" s="11" t="str">
        <f t="shared" si="30"/>
        <v>52045822SPSD2D-M4</v>
      </c>
      <c r="B439" s="77">
        <v>431</v>
      </c>
      <c r="C439" s="78">
        <v>52045822</v>
      </c>
      <c r="D439" s="78" t="s">
        <v>846</v>
      </c>
      <c r="E439" s="78" t="s">
        <v>400</v>
      </c>
      <c r="F439" s="78">
        <v>54</v>
      </c>
      <c r="G439" s="79" t="s">
        <v>147</v>
      </c>
      <c r="H439" s="82">
        <v>2003</v>
      </c>
      <c r="I439" s="81" t="s">
        <v>104</v>
      </c>
      <c r="J439" s="118" t="s">
        <v>681</v>
      </c>
      <c r="K439" s="82" t="s">
        <v>73</v>
      </c>
      <c r="L439" s="82" t="s">
        <v>301</v>
      </c>
      <c r="M439" s="81">
        <v>2</v>
      </c>
      <c r="N439" s="78">
        <v>5</v>
      </c>
      <c r="O439" s="81">
        <v>5</v>
      </c>
      <c r="P439" s="81" t="str">
        <f t="shared" si="35"/>
        <v>Corrigido</v>
      </c>
      <c r="Q439" s="83">
        <f t="shared" si="33"/>
        <v>1</v>
      </c>
      <c r="R439" s="82" t="s">
        <v>141</v>
      </c>
      <c r="S439" s="84">
        <v>42317</v>
      </c>
      <c r="T439" s="2"/>
      <c r="U439" s="2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</row>
    <row r="440" spans="1:50" s="85" customFormat="1" ht="15" customHeight="1" x14ac:dyDescent="0.25">
      <c r="A440" s="11" t="str">
        <f t="shared" si="30"/>
        <v>52045800SPSD3E-M4</v>
      </c>
      <c r="B440" s="77">
        <v>432</v>
      </c>
      <c r="C440" s="78">
        <v>52045800</v>
      </c>
      <c r="D440" s="78" t="s">
        <v>847</v>
      </c>
      <c r="E440" s="78" t="s">
        <v>403</v>
      </c>
      <c r="F440" s="78">
        <v>54</v>
      </c>
      <c r="G440" s="79" t="s">
        <v>69</v>
      </c>
      <c r="H440" s="80" t="s">
        <v>154</v>
      </c>
      <c r="I440" s="81" t="s">
        <v>104</v>
      </c>
      <c r="J440" s="118" t="s">
        <v>668</v>
      </c>
      <c r="K440" s="82" t="s">
        <v>73</v>
      </c>
      <c r="L440" s="82" t="s">
        <v>301</v>
      </c>
      <c r="M440" s="81">
        <v>1</v>
      </c>
      <c r="N440" s="78">
        <v>3</v>
      </c>
      <c r="O440" s="81">
        <v>3</v>
      </c>
      <c r="P440" s="81" t="str">
        <f t="shared" si="35"/>
        <v>Corrigido</v>
      </c>
      <c r="Q440" s="83">
        <f t="shared" si="33"/>
        <v>1</v>
      </c>
      <c r="R440" s="96"/>
      <c r="S440" s="98"/>
    </row>
    <row r="441" spans="1:50" ht="15" customHeight="1" x14ac:dyDescent="0.25">
      <c r="A441" s="11" t="str">
        <f t="shared" si="30"/>
        <v>52045794</v>
      </c>
      <c r="B441" s="77">
        <v>433</v>
      </c>
      <c r="C441" s="78">
        <v>52045794</v>
      </c>
      <c r="D441" s="78" t="s">
        <v>848</v>
      </c>
      <c r="E441" s="78"/>
      <c r="F441" s="78">
        <v>54</v>
      </c>
      <c r="G441" s="79" t="s">
        <v>153</v>
      </c>
      <c r="H441" s="80" t="s">
        <v>154</v>
      </c>
      <c r="I441" s="81" t="s">
        <v>104</v>
      </c>
      <c r="J441" s="82" t="s">
        <v>836</v>
      </c>
      <c r="K441" s="82" t="s">
        <v>73</v>
      </c>
      <c r="L441" s="82" t="s">
        <v>301</v>
      </c>
      <c r="M441" s="81">
        <v>1</v>
      </c>
      <c r="N441" s="78">
        <v>3</v>
      </c>
      <c r="O441" s="81">
        <v>3</v>
      </c>
      <c r="P441" s="81" t="str">
        <f t="shared" si="35"/>
        <v>Corrigido</v>
      </c>
      <c r="Q441" s="83">
        <f t="shared" si="33"/>
        <v>2</v>
      </c>
      <c r="R441" s="11" t="s">
        <v>88</v>
      </c>
      <c r="S441" s="11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85"/>
      <c r="AG441" s="85"/>
      <c r="AH441" s="85"/>
      <c r="AI441" s="85"/>
      <c r="AJ441" s="85"/>
      <c r="AK441" s="85"/>
      <c r="AL441" s="85"/>
      <c r="AM441" s="85"/>
      <c r="AN441" s="85"/>
      <c r="AO441" s="85"/>
      <c r="AP441" s="85"/>
      <c r="AQ441" s="85"/>
      <c r="AR441" s="85"/>
      <c r="AS441" s="85"/>
      <c r="AT441" s="85"/>
      <c r="AU441" s="85"/>
      <c r="AV441" s="85"/>
      <c r="AW441" s="85"/>
      <c r="AX441" s="85"/>
    </row>
    <row r="442" spans="1:50" s="85" customFormat="1" ht="15" customHeight="1" x14ac:dyDescent="0.25">
      <c r="A442" s="11" t="str">
        <f t="shared" si="30"/>
        <v>52045786</v>
      </c>
      <c r="B442" s="77">
        <v>434</v>
      </c>
      <c r="C442" s="78">
        <v>52045786</v>
      </c>
      <c r="D442" s="78" t="s">
        <v>849</v>
      </c>
      <c r="E442" s="78"/>
      <c r="F442" s="78">
        <v>54</v>
      </c>
      <c r="G442" s="169" t="s">
        <v>153</v>
      </c>
      <c r="H442" s="80" t="s">
        <v>154</v>
      </c>
      <c r="I442" s="81" t="s">
        <v>104</v>
      </c>
      <c r="J442" s="82" t="s">
        <v>836</v>
      </c>
      <c r="K442" s="82" t="s">
        <v>73</v>
      </c>
      <c r="L442" s="82" t="s">
        <v>301</v>
      </c>
      <c r="M442" s="81">
        <v>1</v>
      </c>
      <c r="N442" s="78">
        <v>3</v>
      </c>
      <c r="O442" s="81">
        <v>3</v>
      </c>
      <c r="P442" s="81" t="str">
        <f t="shared" si="35"/>
        <v>Corrigido</v>
      </c>
      <c r="Q442" s="83">
        <f t="shared" si="33"/>
        <v>2</v>
      </c>
      <c r="R442" s="11" t="s">
        <v>88</v>
      </c>
      <c r="S442" s="1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</row>
    <row r="443" spans="1:50" ht="15" customHeight="1" x14ac:dyDescent="0.25">
      <c r="A443" s="11" t="str">
        <f t="shared" si="30"/>
        <v>52044395SPSD3E-M4</v>
      </c>
      <c r="B443" s="77">
        <v>435</v>
      </c>
      <c r="C443" s="78">
        <v>52044395</v>
      </c>
      <c r="D443" s="78" t="s">
        <v>850</v>
      </c>
      <c r="E443" s="78" t="s">
        <v>403</v>
      </c>
      <c r="F443" s="78">
        <v>30</v>
      </c>
      <c r="G443" s="79" t="s">
        <v>139</v>
      </c>
      <c r="H443" s="80" t="s">
        <v>132</v>
      </c>
      <c r="I443" s="81" t="s">
        <v>104</v>
      </c>
      <c r="J443" s="11" t="s">
        <v>851</v>
      </c>
      <c r="K443" s="82" t="s">
        <v>73</v>
      </c>
      <c r="L443" s="82" t="s">
        <v>301</v>
      </c>
      <c r="M443" s="81">
        <v>1</v>
      </c>
      <c r="N443" s="78">
        <v>3</v>
      </c>
      <c r="O443" s="81">
        <v>3</v>
      </c>
      <c r="P443" s="81" t="str">
        <f t="shared" si="35"/>
        <v>Corrigido</v>
      </c>
      <c r="Q443" s="83">
        <f t="shared" si="33"/>
        <v>1</v>
      </c>
      <c r="R443" s="11" t="s">
        <v>88</v>
      </c>
      <c r="S443" s="158">
        <v>42080</v>
      </c>
    </row>
    <row r="444" spans="1:50" s="85" customFormat="1" ht="15" customHeight="1" x14ac:dyDescent="0.25">
      <c r="A444" s="11" t="str">
        <f t="shared" si="30"/>
        <v>52042065</v>
      </c>
      <c r="B444" s="77">
        <v>436</v>
      </c>
      <c r="C444" s="87">
        <v>52042065</v>
      </c>
      <c r="D444" s="87" t="s">
        <v>815</v>
      </c>
      <c r="E444" s="87"/>
      <c r="F444" s="87">
        <v>30</v>
      </c>
      <c r="G444" s="93" t="s">
        <v>147</v>
      </c>
      <c r="H444" s="94" t="s">
        <v>132</v>
      </c>
      <c r="I444" s="95" t="s">
        <v>97</v>
      </c>
      <c r="J444" s="96" t="s">
        <v>377</v>
      </c>
      <c r="K444" s="96" t="s">
        <v>73</v>
      </c>
      <c r="L444" s="96" t="s">
        <v>47</v>
      </c>
      <c r="M444" s="95">
        <v>1</v>
      </c>
      <c r="N444" s="87"/>
      <c r="O444" s="95"/>
      <c r="P444" s="95"/>
      <c r="Q444" s="121"/>
      <c r="R444" s="170"/>
      <c r="S444" s="96"/>
    </row>
    <row r="445" spans="1:50" ht="15" customHeight="1" x14ac:dyDescent="0.25">
      <c r="A445" s="11" t="str">
        <f t="shared" si="30"/>
        <v>52040721MINOMI-M3</v>
      </c>
      <c r="B445" s="77">
        <v>437</v>
      </c>
      <c r="C445" s="78">
        <v>52040721</v>
      </c>
      <c r="D445" s="78" t="s">
        <v>832</v>
      </c>
      <c r="E445" s="78" t="s">
        <v>261</v>
      </c>
      <c r="F445" s="78">
        <v>40</v>
      </c>
      <c r="G445" s="79" t="s">
        <v>69</v>
      </c>
      <c r="H445" s="80" t="s">
        <v>132</v>
      </c>
      <c r="I445" s="81" t="s">
        <v>75</v>
      </c>
      <c r="J445" s="82" t="s">
        <v>852</v>
      </c>
      <c r="K445" s="82" t="s">
        <v>73</v>
      </c>
      <c r="L445" s="82" t="s">
        <v>114</v>
      </c>
      <c r="M445" s="81">
        <v>1</v>
      </c>
      <c r="N445" s="78" t="s">
        <v>147</v>
      </c>
      <c r="O445" s="78" t="s">
        <v>147</v>
      </c>
      <c r="P445" s="81" t="str">
        <f>IF(N445=O445,"Corrigido",IF(N445&gt;O445,"Refazer kanban"))</f>
        <v>Corrigido</v>
      </c>
      <c r="Q445" s="83">
        <f>IF(COUNTBLANK(C445:O445)&lt;=0,1,2)</f>
        <v>1</v>
      </c>
      <c r="R445" s="101" t="s">
        <v>79</v>
      </c>
      <c r="S445" s="82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85"/>
      <c r="AG445" s="85"/>
      <c r="AH445" s="85"/>
      <c r="AI445" s="85"/>
      <c r="AJ445" s="85"/>
      <c r="AK445" s="85"/>
      <c r="AL445" s="85"/>
      <c r="AM445" s="85"/>
      <c r="AN445" s="85"/>
      <c r="AO445" s="85"/>
      <c r="AP445" s="85"/>
      <c r="AQ445" s="85"/>
      <c r="AR445" s="85"/>
      <c r="AS445" s="85"/>
      <c r="AT445" s="85"/>
      <c r="AU445" s="85"/>
      <c r="AV445" s="85"/>
      <c r="AW445" s="85"/>
      <c r="AX445" s="85"/>
    </row>
    <row r="446" spans="1:50" ht="15" customHeight="1" x14ac:dyDescent="0.25">
      <c r="A446" s="11" t="str">
        <f t="shared" si="30"/>
        <v>52039163TP006D-M2</v>
      </c>
      <c r="B446" s="77">
        <v>438</v>
      </c>
      <c r="C446" s="78">
        <v>52039163</v>
      </c>
      <c r="D446" s="78" t="s">
        <v>853</v>
      </c>
      <c r="E446" s="78" t="s">
        <v>323</v>
      </c>
      <c r="F446" s="78">
        <v>250</v>
      </c>
      <c r="G446" s="79" t="s">
        <v>69</v>
      </c>
      <c r="H446" s="80" t="s">
        <v>132</v>
      </c>
      <c r="I446" s="81" t="s">
        <v>303</v>
      </c>
      <c r="J446" s="82" t="s">
        <v>274</v>
      </c>
      <c r="K446" s="82" t="s">
        <v>73</v>
      </c>
      <c r="L446" s="82" t="s">
        <v>114</v>
      </c>
      <c r="M446" s="81">
        <v>2</v>
      </c>
      <c r="N446" s="89" t="s">
        <v>325</v>
      </c>
      <c r="O446" s="89" t="s">
        <v>328</v>
      </c>
      <c r="P446" s="89" t="s">
        <v>78</v>
      </c>
      <c r="Q446" s="83">
        <f>IF(COUNTBLANK(C446:O446)&lt;=0,1,2)</f>
        <v>1</v>
      </c>
      <c r="R446" s="82" t="s">
        <v>79</v>
      </c>
      <c r="S446" s="90" t="s">
        <v>326</v>
      </c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85"/>
      <c r="AG446" s="85"/>
      <c r="AH446" s="85"/>
      <c r="AI446" s="85"/>
      <c r="AJ446" s="85"/>
      <c r="AK446" s="85"/>
      <c r="AL446" s="85"/>
      <c r="AM446" s="85"/>
      <c r="AN446" s="85"/>
      <c r="AO446" s="85"/>
      <c r="AP446" s="85"/>
      <c r="AQ446" s="85"/>
      <c r="AR446" s="85"/>
      <c r="AS446" s="85"/>
      <c r="AT446" s="85"/>
      <c r="AU446" s="85"/>
      <c r="AV446" s="85"/>
      <c r="AW446" s="85"/>
      <c r="AX446" s="85"/>
    </row>
    <row r="447" spans="1:50" ht="15" customHeight="1" x14ac:dyDescent="0.25">
      <c r="A447" s="11" t="str">
        <f t="shared" si="30"/>
        <v>52038406TP023E-M3</v>
      </c>
      <c r="B447" s="77">
        <v>439</v>
      </c>
      <c r="C447" s="78">
        <v>52038406</v>
      </c>
      <c r="D447" s="78" t="s">
        <v>854</v>
      </c>
      <c r="E447" s="78" t="s">
        <v>369</v>
      </c>
      <c r="F447" s="78">
        <v>1620</v>
      </c>
      <c r="G447" s="79" t="s">
        <v>69</v>
      </c>
      <c r="H447" s="80" t="s">
        <v>117</v>
      </c>
      <c r="I447" s="81" t="s">
        <v>121</v>
      </c>
      <c r="J447" s="82" t="s">
        <v>855</v>
      </c>
      <c r="K447" s="82" t="s">
        <v>73</v>
      </c>
      <c r="L447" s="82" t="s">
        <v>42</v>
      </c>
      <c r="M447" s="81">
        <v>1</v>
      </c>
      <c r="N447" s="81">
        <v>1</v>
      </c>
      <c r="O447" s="81">
        <v>1</v>
      </c>
      <c r="P447" s="81" t="str">
        <f>IF(N447=O447,"Corrigido",IF(N447&gt;O447,"Refazer kanban"))</f>
        <v>Corrigido</v>
      </c>
      <c r="Q447" s="83">
        <f>IF(COUNTBLANK(C447:O447)&lt;=0,1,2)</f>
        <v>1</v>
      </c>
      <c r="R447" s="101" t="s">
        <v>79</v>
      </c>
      <c r="S447" s="134">
        <v>42681</v>
      </c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85"/>
      <c r="AG447" s="85"/>
      <c r="AH447" s="85"/>
      <c r="AI447" s="85"/>
      <c r="AJ447" s="85"/>
      <c r="AK447" s="85"/>
      <c r="AL447" s="85"/>
      <c r="AM447" s="85"/>
      <c r="AN447" s="85"/>
      <c r="AO447" s="85"/>
      <c r="AP447" s="85"/>
      <c r="AQ447" s="85"/>
      <c r="AR447" s="85"/>
      <c r="AS447" s="85"/>
      <c r="AT447" s="85"/>
      <c r="AU447" s="85"/>
      <c r="AV447" s="85"/>
      <c r="AW447" s="85"/>
      <c r="AX447" s="85"/>
    </row>
    <row r="448" spans="1:50" s="85" customFormat="1" ht="15" customHeight="1" x14ac:dyDescent="0.25">
      <c r="A448" s="11" t="str">
        <f t="shared" si="30"/>
        <v>52038401SPST1E-M3</v>
      </c>
      <c r="B448" s="77">
        <v>440</v>
      </c>
      <c r="C448" s="78">
        <v>52038401</v>
      </c>
      <c r="D448" s="78" t="s">
        <v>856</v>
      </c>
      <c r="E448" s="78" t="s">
        <v>293</v>
      </c>
      <c r="F448" s="78">
        <v>54</v>
      </c>
      <c r="G448" s="79" t="s">
        <v>69</v>
      </c>
      <c r="H448" s="80" t="s">
        <v>70</v>
      </c>
      <c r="I448" s="81" t="s">
        <v>294</v>
      </c>
      <c r="J448" s="82" t="s">
        <v>855</v>
      </c>
      <c r="K448" s="82" t="s">
        <v>73</v>
      </c>
      <c r="L448" s="82" t="s">
        <v>857</v>
      </c>
      <c r="M448" s="81">
        <v>1</v>
      </c>
      <c r="N448" s="88" t="s">
        <v>276</v>
      </c>
      <c r="O448" s="89" t="s">
        <v>858</v>
      </c>
      <c r="P448" s="89" t="s">
        <v>78</v>
      </c>
      <c r="Q448" s="83">
        <f>IF(COUNTBLANK(C448:O448)&lt;=0,1,2)</f>
        <v>1</v>
      </c>
      <c r="R448" s="11" t="s">
        <v>79</v>
      </c>
      <c r="S448" s="92">
        <v>42600</v>
      </c>
    </row>
    <row r="449" spans="1:50" s="85" customFormat="1" ht="15" customHeight="1" x14ac:dyDescent="0.25">
      <c r="A449" s="11" t="str">
        <f t="shared" si="30"/>
        <v>52036426SPST2E-M3</v>
      </c>
      <c r="B449" s="77">
        <v>441</v>
      </c>
      <c r="C449" s="78">
        <v>52036426</v>
      </c>
      <c r="D449" s="78" t="s">
        <v>859</v>
      </c>
      <c r="E449" s="78" t="s">
        <v>642</v>
      </c>
      <c r="F449" s="78">
        <v>100</v>
      </c>
      <c r="G449" s="79" t="s">
        <v>69</v>
      </c>
      <c r="H449" s="80" t="s">
        <v>83</v>
      </c>
      <c r="I449" s="81" t="s">
        <v>294</v>
      </c>
      <c r="J449" s="82" t="s">
        <v>223</v>
      </c>
      <c r="K449" s="82" t="s">
        <v>73</v>
      </c>
      <c r="L449" s="82" t="s">
        <v>47</v>
      </c>
      <c r="M449" s="81">
        <v>1</v>
      </c>
      <c r="N449" s="89" t="s">
        <v>93</v>
      </c>
      <c r="O449" s="89" t="s">
        <v>87</v>
      </c>
      <c r="P449" s="89" t="s">
        <v>78</v>
      </c>
      <c r="Q449" s="83">
        <v>1</v>
      </c>
      <c r="R449" s="82" t="s">
        <v>79</v>
      </c>
      <c r="S449" s="90">
        <v>42605</v>
      </c>
    </row>
    <row r="450" spans="1:50" ht="15" customHeight="1" x14ac:dyDescent="0.25">
      <c r="A450" s="11" t="str">
        <f t="shared" si="30"/>
        <v>52036416SPST2E-M3</v>
      </c>
      <c r="B450" s="77">
        <v>442</v>
      </c>
      <c r="C450" s="78">
        <v>52036416</v>
      </c>
      <c r="D450" s="78" t="s">
        <v>860</v>
      </c>
      <c r="E450" s="78" t="s">
        <v>642</v>
      </c>
      <c r="F450" s="78">
        <v>100</v>
      </c>
      <c r="G450" s="79" t="s">
        <v>69</v>
      </c>
      <c r="H450" s="80" t="s">
        <v>83</v>
      </c>
      <c r="I450" s="81" t="s">
        <v>294</v>
      </c>
      <c r="J450" s="82" t="s">
        <v>223</v>
      </c>
      <c r="K450" s="82" t="s">
        <v>73</v>
      </c>
      <c r="L450" s="82" t="s">
        <v>47</v>
      </c>
      <c r="M450" s="81">
        <v>1</v>
      </c>
      <c r="N450" s="88" t="s">
        <v>76</v>
      </c>
      <c r="O450" s="89" t="s">
        <v>861</v>
      </c>
      <c r="P450" s="89" t="s">
        <v>78</v>
      </c>
      <c r="Q450" s="83">
        <f t="shared" ref="Q450:Q464" si="36">IF(COUNTBLANK(C450:O450)&lt;=0,1,2)</f>
        <v>1</v>
      </c>
      <c r="R450" s="82" t="s">
        <v>79</v>
      </c>
      <c r="S450" s="90">
        <v>42555</v>
      </c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85"/>
      <c r="AG450" s="85"/>
      <c r="AH450" s="85"/>
      <c r="AI450" s="85"/>
      <c r="AJ450" s="85"/>
      <c r="AK450" s="85"/>
      <c r="AL450" s="85"/>
      <c r="AM450" s="85"/>
      <c r="AN450" s="85"/>
      <c r="AO450" s="85"/>
      <c r="AP450" s="85"/>
      <c r="AQ450" s="85"/>
      <c r="AR450" s="85"/>
      <c r="AS450" s="85"/>
      <c r="AT450" s="85"/>
      <c r="AU450" s="85"/>
      <c r="AV450" s="85"/>
      <c r="AW450" s="85"/>
      <c r="AX450" s="85"/>
    </row>
    <row r="451" spans="1:50" ht="15" customHeight="1" x14ac:dyDescent="0.25">
      <c r="A451" s="116" t="str">
        <f t="shared" si="30"/>
        <v>52034711TP055D-M2</v>
      </c>
      <c r="B451" s="77">
        <v>443</v>
      </c>
      <c r="C451" s="171">
        <v>52034711</v>
      </c>
      <c r="D451" s="171" t="s">
        <v>862</v>
      </c>
      <c r="E451" s="171" t="s">
        <v>863</v>
      </c>
      <c r="F451" s="171">
        <v>70</v>
      </c>
      <c r="G451" s="172" t="s">
        <v>69</v>
      </c>
      <c r="H451" s="173" t="s">
        <v>70</v>
      </c>
      <c r="I451" s="174" t="s">
        <v>121</v>
      </c>
      <c r="J451" s="116" t="s">
        <v>864</v>
      </c>
      <c r="K451" s="116" t="s">
        <v>73</v>
      </c>
      <c r="L451" s="116" t="s">
        <v>47</v>
      </c>
      <c r="M451" s="174">
        <v>1</v>
      </c>
      <c r="N451" s="88">
        <v>1</v>
      </c>
      <c r="O451" s="89">
        <v>3</v>
      </c>
      <c r="P451" s="89">
        <v>3</v>
      </c>
      <c r="Q451" s="175">
        <f t="shared" si="36"/>
        <v>1</v>
      </c>
      <c r="R451" s="116" t="s">
        <v>141</v>
      </c>
      <c r="S451" s="176" t="s">
        <v>865</v>
      </c>
      <c r="T451" s="85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F451" s="85"/>
      <c r="AG451" s="85"/>
      <c r="AH451" s="85"/>
      <c r="AI451" s="85"/>
      <c r="AJ451" s="85"/>
      <c r="AK451" s="85"/>
      <c r="AL451" s="85"/>
      <c r="AM451" s="85"/>
      <c r="AN451" s="85"/>
      <c r="AO451" s="85"/>
      <c r="AP451" s="85"/>
      <c r="AQ451" s="85"/>
      <c r="AR451" s="85"/>
      <c r="AS451" s="85"/>
      <c r="AT451" s="85"/>
      <c r="AU451" s="85"/>
      <c r="AV451" s="85"/>
      <c r="AW451" s="85"/>
      <c r="AX451" s="85"/>
    </row>
    <row r="452" spans="1:50" s="85" customFormat="1" ht="15" customHeight="1" x14ac:dyDescent="0.25">
      <c r="A452" s="116" t="str">
        <f t="shared" si="30"/>
        <v>52034711TP055E-M2</v>
      </c>
      <c r="B452" s="77">
        <v>444</v>
      </c>
      <c r="C452" s="171">
        <v>52034711</v>
      </c>
      <c r="D452" s="171" t="s">
        <v>862</v>
      </c>
      <c r="E452" s="171" t="s">
        <v>218</v>
      </c>
      <c r="F452" s="171">
        <v>70</v>
      </c>
      <c r="G452" s="172" t="s">
        <v>69</v>
      </c>
      <c r="H452" s="173" t="s">
        <v>70</v>
      </c>
      <c r="I452" s="174" t="s">
        <v>121</v>
      </c>
      <c r="J452" s="116" t="s">
        <v>864</v>
      </c>
      <c r="K452" s="116" t="s">
        <v>73</v>
      </c>
      <c r="L452" s="116" t="s">
        <v>47</v>
      </c>
      <c r="M452" s="174">
        <v>1</v>
      </c>
      <c r="N452" s="174">
        <v>2</v>
      </c>
      <c r="O452" s="171" t="s">
        <v>147</v>
      </c>
      <c r="P452" s="174" t="b">
        <f>IF(N452=O452,"Corrigido",IF(N452&gt;O452,"Refazer kanban"))</f>
        <v>0</v>
      </c>
      <c r="Q452" s="175">
        <f t="shared" si="36"/>
        <v>1</v>
      </c>
      <c r="R452" s="177" t="s">
        <v>141</v>
      </c>
      <c r="S452" s="176" t="s">
        <v>563</v>
      </c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</row>
    <row r="453" spans="1:50" ht="15" customHeight="1" x14ac:dyDescent="0.25">
      <c r="A453" s="11" t="str">
        <f t="shared" si="30"/>
        <v/>
      </c>
      <c r="B453" s="77">
        <v>445</v>
      </c>
      <c r="C453" s="78"/>
      <c r="D453" s="78"/>
      <c r="E453" s="78"/>
      <c r="F453" s="78"/>
      <c r="G453" s="79"/>
      <c r="H453" s="80"/>
      <c r="I453" s="81"/>
      <c r="J453" s="11"/>
      <c r="K453" s="82"/>
      <c r="L453" s="82"/>
      <c r="M453" s="81"/>
      <c r="N453" s="78"/>
      <c r="O453" s="81"/>
      <c r="P453" s="81"/>
      <c r="Q453" s="83"/>
      <c r="R453" s="11"/>
      <c r="S453" s="11"/>
    </row>
    <row r="454" spans="1:50" ht="15" customHeight="1" x14ac:dyDescent="0.25">
      <c r="A454" s="11" t="str">
        <f t="shared" si="30"/>
        <v>52033366DO023E-M4</v>
      </c>
      <c r="B454" s="77">
        <v>446</v>
      </c>
      <c r="C454" s="78">
        <v>52033366</v>
      </c>
      <c r="D454" s="78" t="s">
        <v>866</v>
      </c>
      <c r="E454" s="87" t="s">
        <v>103</v>
      </c>
      <c r="F454" s="78">
        <v>350</v>
      </c>
      <c r="G454" s="79" t="s">
        <v>69</v>
      </c>
      <c r="H454" s="80" t="s">
        <v>70</v>
      </c>
      <c r="I454" s="81" t="s">
        <v>104</v>
      </c>
      <c r="J454" s="11" t="s">
        <v>867</v>
      </c>
      <c r="K454" s="82" t="s">
        <v>73</v>
      </c>
      <c r="L454" s="82" t="s">
        <v>301</v>
      </c>
      <c r="M454" s="81">
        <v>2</v>
      </c>
      <c r="N454" s="88" t="s">
        <v>86</v>
      </c>
      <c r="O454" s="89" t="s">
        <v>106</v>
      </c>
      <c r="P454" s="89" t="s">
        <v>78</v>
      </c>
      <c r="Q454" s="83">
        <f t="shared" si="36"/>
        <v>1</v>
      </c>
      <c r="R454" s="11" t="s">
        <v>88</v>
      </c>
      <c r="S454" s="92">
        <v>42858</v>
      </c>
    </row>
    <row r="455" spans="1:50" s="85" customFormat="1" ht="15" customHeight="1" x14ac:dyDescent="0.25">
      <c r="A455" s="11" t="str">
        <f t="shared" si="30"/>
        <v>52033366TP016E-M3</v>
      </c>
      <c r="B455" s="77">
        <v>447</v>
      </c>
      <c r="C455" s="87">
        <v>52033366</v>
      </c>
      <c r="D455" s="78" t="s">
        <v>868</v>
      </c>
      <c r="E455" s="78" t="s">
        <v>120</v>
      </c>
      <c r="F455" s="78">
        <v>350</v>
      </c>
      <c r="G455" s="79" t="s">
        <v>69</v>
      </c>
      <c r="H455" s="80" t="s">
        <v>70</v>
      </c>
      <c r="I455" s="81" t="s">
        <v>121</v>
      </c>
      <c r="J455" s="82" t="s">
        <v>867</v>
      </c>
      <c r="K455" s="82" t="s">
        <v>73</v>
      </c>
      <c r="L455" s="82" t="s">
        <v>47</v>
      </c>
      <c r="M455" s="81">
        <v>2</v>
      </c>
      <c r="N455" s="89" t="s">
        <v>77</v>
      </c>
      <c r="O455" s="89" t="s">
        <v>77</v>
      </c>
      <c r="P455" s="89" t="s">
        <v>78</v>
      </c>
      <c r="Q455" s="178">
        <f t="shared" si="36"/>
        <v>1</v>
      </c>
      <c r="R455" s="105" t="s">
        <v>79</v>
      </c>
      <c r="S455" s="98">
        <v>42782</v>
      </c>
    </row>
    <row r="456" spans="1:50" s="85" customFormat="1" ht="15" customHeight="1" x14ac:dyDescent="0.25">
      <c r="A456" s="11" t="str">
        <f t="shared" si="30"/>
        <v>52032629TP053D-M2</v>
      </c>
      <c r="B456" s="77">
        <v>448</v>
      </c>
      <c r="C456" s="78">
        <v>52032629</v>
      </c>
      <c r="D456" s="78" t="s">
        <v>869</v>
      </c>
      <c r="E456" s="78" t="s">
        <v>548</v>
      </c>
      <c r="F456" s="78">
        <v>300</v>
      </c>
      <c r="G456" s="79" t="s">
        <v>69</v>
      </c>
      <c r="H456" s="80" t="s">
        <v>117</v>
      </c>
      <c r="I456" s="81" t="s">
        <v>121</v>
      </c>
      <c r="J456" s="82" t="s">
        <v>245</v>
      </c>
      <c r="K456" s="82" t="s">
        <v>73</v>
      </c>
      <c r="L456" s="82" t="s">
        <v>47</v>
      </c>
      <c r="M456" s="81">
        <v>4</v>
      </c>
      <c r="N456" s="88" t="s">
        <v>76</v>
      </c>
      <c r="O456" s="89" t="s">
        <v>861</v>
      </c>
      <c r="P456" s="89" t="s">
        <v>78</v>
      </c>
      <c r="Q456" s="83">
        <f t="shared" si="36"/>
        <v>1</v>
      </c>
      <c r="R456" s="82" t="s">
        <v>141</v>
      </c>
      <c r="S456" s="84">
        <v>42655</v>
      </c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</row>
    <row r="457" spans="1:50" s="85" customFormat="1" ht="15" customHeight="1" x14ac:dyDescent="0.25">
      <c r="A457" s="11" t="str">
        <f t="shared" si="30"/>
        <v>52032228SPST2E-M3</v>
      </c>
      <c r="B457" s="77">
        <v>449</v>
      </c>
      <c r="C457" s="82">
        <v>52032228</v>
      </c>
      <c r="D457" s="78" t="s">
        <v>870</v>
      </c>
      <c r="E457" s="78" t="s">
        <v>642</v>
      </c>
      <c r="F457" s="78">
        <v>400</v>
      </c>
      <c r="G457" s="79" t="s">
        <v>69</v>
      </c>
      <c r="H457" s="80" t="s">
        <v>132</v>
      </c>
      <c r="I457" s="81" t="s">
        <v>294</v>
      </c>
      <c r="J457" s="82" t="s">
        <v>871</v>
      </c>
      <c r="K457" s="82" t="s">
        <v>73</v>
      </c>
      <c r="L457" s="82" t="s">
        <v>47</v>
      </c>
      <c r="M457" s="81">
        <v>1</v>
      </c>
      <c r="N457" s="88" t="s">
        <v>76</v>
      </c>
      <c r="O457" s="89" t="s">
        <v>77</v>
      </c>
      <c r="P457" s="89" t="s">
        <v>78</v>
      </c>
      <c r="Q457" s="83">
        <f t="shared" si="36"/>
        <v>1</v>
      </c>
      <c r="R457" s="82" t="s">
        <v>79</v>
      </c>
      <c r="S457" s="90">
        <v>42555</v>
      </c>
    </row>
    <row r="458" spans="1:50" ht="15" customHeight="1" x14ac:dyDescent="0.25">
      <c r="A458" s="11" t="str">
        <f t="shared" si="30"/>
        <v>52032228TP010D-M2</v>
      </c>
      <c r="B458" s="77">
        <v>450</v>
      </c>
      <c r="C458" s="78">
        <v>52032228</v>
      </c>
      <c r="D458" s="78" t="s">
        <v>870</v>
      </c>
      <c r="E458" s="78" t="s">
        <v>872</v>
      </c>
      <c r="F458" s="78">
        <v>400</v>
      </c>
      <c r="G458" s="79" t="s">
        <v>873</v>
      </c>
      <c r="H458" s="80" t="s">
        <v>132</v>
      </c>
      <c r="I458" s="81" t="s">
        <v>75</v>
      </c>
      <c r="J458" s="82" t="s">
        <v>871</v>
      </c>
      <c r="K458" s="82" t="s">
        <v>73</v>
      </c>
      <c r="L458" s="82" t="s">
        <v>47</v>
      </c>
      <c r="M458" s="81">
        <v>1</v>
      </c>
      <c r="N458" s="81" t="s">
        <v>147</v>
      </c>
      <c r="O458" s="78" t="s">
        <v>147</v>
      </c>
      <c r="P458" s="81" t="str">
        <f>IF(N458=O458,"Corrigido",IF(N458&gt;O458,"Refazer etiqueta"))</f>
        <v>Corrigido</v>
      </c>
      <c r="Q458" s="83">
        <f t="shared" si="36"/>
        <v>1</v>
      </c>
      <c r="R458" s="82" t="s">
        <v>141</v>
      </c>
      <c r="S458" s="82"/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  <c r="AH458" s="85"/>
      <c r="AI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AV458" s="85"/>
      <c r="AW458" s="85"/>
      <c r="AX458" s="85"/>
    </row>
    <row r="459" spans="1:50" s="85" customFormat="1" ht="15" customHeight="1" x14ac:dyDescent="0.25">
      <c r="A459" s="11" t="str">
        <f t="shared" ref="A459:A522" si="37">CONCATENATE(C459,E459)</f>
        <v>52027942TP020E-M3</v>
      </c>
      <c r="B459" s="77">
        <v>451</v>
      </c>
      <c r="C459" s="87">
        <v>52027942</v>
      </c>
      <c r="D459" s="78" t="s">
        <v>232</v>
      </c>
      <c r="E459" s="78" t="s">
        <v>874</v>
      </c>
      <c r="F459" s="78">
        <v>2400</v>
      </c>
      <c r="G459" s="79" t="s">
        <v>69</v>
      </c>
      <c r="H459" s="80" t="s">
        <v>83</v>
      </c>
      <c r="I459" s="81" t="s">
        <v>121</v>
      </c>
      <c r="J459" s="82" t="s">
        <v>875</v>
      </c>
      <c r="K459" s="82" t="s">
        <v>73</v>
      </c>
      <c r="L459" s="82" t="s">
        <v>114</v>
      </c>
      <c r="M459" s="81">
        <v>2</v>
      </c>
      <c r="N459" s="78">
        <v>1</v>
      </c>
      <c r="O459" s="161">
        <f>N459</f>
        <v>1</v>
      </c>
      <c r="P459" s="81" t="str">
        <f>IF(N459=O459,"Corrigido",IF(N459&gt;O459,"Refazer kanban"))</f>
        <v>Corrigido</v>
      </c>
      <c r="Q459" s="83">
        <f t="shared" si="36"/>
        <v>1</v>
      </c>
      <c r="R459" s="82" t="s">
        <v>79</v>
      </c>
      <c r="S459" s="98">
        <v>42668</v>
      </c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</row>
    <row r="460" spans="1:50" s="85" customFormat="1" ht="15" customHeight="1" x14ac:dyDescent="0.25">
      <c r="A460" s="11" t="str">
        <f t="shared" si="37"/>
        <v>52027942TP029E-M3</v>
      </c>
      <c r="B460" s="77">
        <v>452</v>
      </c>
      <c r="C460" s="81">
        <v>52027942</v>
      </c>
      <c r="D460" s="78" t="s">
        <v>876</v>
      </c>
      <c r="E460" s="78" t="s">
        <v>544</v>
      </c>
      <c r="F460" s="78">
        <v>2400</v>
      </c>
      <c r="G460" s="79" t="s">
        <v>69</v>
      </c>
      <c r="H460" s="80" t="s">
        <v>83</v>
      </c>
      <c r="I460" s="81" t="s">
        <v>877</v>
      </c>
      <c r="J460" s="82" t="s">
        <v>239</v>
      </c>
      <c r="K460" s="82" t="s">
        <v>73</v>
      </c>
      <c r="L460" s="82" t="s">
        <v>114</v>
      </c>
      <c r="M460" s="81">
        <v>2</v>
      </c>
      <c r="N460" s="78">
        <v>1</v>
      </c>
      <c r="O460" s="81">
        <f>N460</f>
        <v>1</v>
      </c>
      <c r="P460" s="81" t="str">
        <f>IF(N460=O460,"Corrigido",IF(N460&gt;O460,"Refazer kanban"))</f>
        <v>Corrigido</v>
      </c>
      <c r="Q460" s="83">
        <f t="shared" si="36"/>
        <v>1</v>
      </c>
      <c r="R460" s="82" t="s">
        <v>79</v>
      </c>
      <c r="S460" s="134">
        <v>42681</v>
      </c>
    </row>
    <row r="461" spans="1:50" s="85" customFormat="1" ht="15" customHeight="1" x14ac:dyDescent="0.25">
      <c r="A461" s="11" t="str">
        <f t="shared" si="37"/>
        <v>52027942TP050D-M2</v>
      </c>
      <c r="B461" s="77">
        <v>453</v>
      </c>
      <c r="C461" s="87">
        <v>52027942</v>
      </c>
      <c r="D461" s="87" t="s">
        <v>876</v>
      </c>
      <c r="E461" s="87" t="s">
        <v>331</v>
      </c>
      <c r="F461" s="87">
        <v>2400</v>
      </c>
      <c r="G461" s="93" t="s">
        <v>69</v>
      </c>
      <c r="H461" s="94" t="s">
        <v>83</v>
      </c>
      <c r="I461" s="95" t="s">
        <v>121</v>
      </c>
      <c r="J461" s="96" t="s">
        <v>878</v>
      </c>
      <c r="K461" s="96" t="s">
        <v>73</v>
      </c>
      <c r="L461" s="96" t="s">
        <v>879</v>
      </c>
      <c r="M461" s="95">
        <v>2</v>
      </c>
      <c r="N461" s="89" t="s">
        <v>93</v>
      </c>
      <c r="O461" s="89" t="s">
        <v>87</v>
      </c>
      <c r="P461" s="89" t="s">
        <v>78</v>
      </c>
      <c r="Q461" s="83">
        <f t="shared" si="36"/>
        <v>1</v>
      </c>
      <c r="R461" s="11" t="s">
        <v>79</v>
      </c>
      <c r="S461" s="92">
        <v>42605</v>
      </c>
    </row>
    <row r="462" spans="1:50" s="85" customFormat="1" ht="15" customHeight="1" x14ac:dyDescent="0.25">
      <c r="A462" s="11" t="str">
        <f t="shared" si="37"/>
        <v>52027942</v>
      </c>
      <c r="B462" s="77">
        <v>454</v>
      </c>
      <c r="C462" s="95">
        <v>52027942</v>
      </c>
      <c r="D462" s="87" t="s">
        <v>876</v>
      </c>
      <c r="E462" s="87"/>
      <c r="F462" s="87">
        <v>2400</v>
      </c>
      <c r="G462" s="179" t="s">
        <v>69</v>
      </c>
      <c r="H462" s="94" t="s">
        <v>83</v>
      </c>
      <c r="I462" s="95" t="s">
        <v>412</v>
      </c>
      <c r="J462" s="96" t="s">
        <v>239</v>
      </c>
      <c r="K462" s="96" t="s">
        <v>73</v>
      </c>
      <c r="L462" s="96" t="s">
        <v>47</v>
      </c>
      <c r="M462" s="95">
        <v>2</v>
      </c>
      <c r="N462" s="89" t="s">
        <v>93</v>
      </c>
      <c r="O462" s="89" t="s">
        <v>87</v>
      </c>
      <c r="P462" s="89" t="s">
        <v>78</v>
      </c>
      <c r="Q462" s="83">
        <f t="shared" si="36"/>
        <v>2</v>
      </c>
      <c r="R462" s="82" t="s">
        <v>88</v>
      </c>
      <c r="S462" s="82"/>
    </row>
    <row r="463" spans="1:50" ht="15" customHeight="1" x14ac:dyDescent="0.25">
      <c r="A463" s="11" t="str">
        <f t="shared" si="37"/>
        <v>52021297SPST4E-M3</v>
      </c>
      <c r="B463" s="77">
        <v>455</v>
      </c>
      <c r="C463" s="78">
        <v>52021297</v>
      </c>
      <c r="D463" s="78" t="s">
        <v>647</v>
      </c>
      <c r="E463" s="78" t="s">
        <v>785</v>
      </c>
      <c r="F463" s="78">
        <v>40</v>
      </c>
      <c r="G463" s="79" t="s">
        <v>69</v>
      </c>
      <c r="H463" s="80" t="s">
        <v>132</v>
      </c>
      <c r="I463" s="81" t="s">
        <v>75</v>
      </c>
      <c r="J463" s="82" t="s">
        <v>134</v>
      </c>
      <c r="K463" s="82" t="s">
        <v>73</v>
      </c>
      <c r="L463" s="82" t="s">
        <v>42</v>
      </c>
      <c r="M463" s="81">
        <v>1</v>
      </c>
      <c r="N463" s="81">
        <f>ROUNDUP((M463*$J$4*4)/F463,0)</f>
        <v>1</v>
      </c>
      <c r="O463" s="81">
        <f>N463</f>
        <v>1</v>
      </c>
      <c r="P463" s="81" t="str">
        <f>IF(N463=O463,"Corrigido",IF(N463&gt;O463,"Refazer kanban"))</f>
        <v>Corrigido</v>
      </c>
      <c r="Q463" s="83">
        <f t="shared" si="36"/>
        <v>1</v>
      </c>
      <c r="R463" s="82" t="s">
        <v>79</v>
      </c>
      <c r="S463" s="82"/>
      <c r="T463" s="85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F463" s="85"/>
      <c r="AG463" s="85"/>
      <c r="AH463" s="85"/>
      <c r="AI463" s="85"/>
      <c r="AJ463" s="85"/>
      <c r="AK463" s="85"/>
      <c r="AL463" s="85"/>
      <c r="AM463" s="85"/>
      <c r="AN463" s="85"/>
      <c r="AO463" s="85"/>
      <c r="AP463" s="85"/>
      <c r="AQ463" s="85"/>
      <c r="AR463" s="85"/>
      <c r="AS463" s="85"/>
      <c r="AT463" s="85"/>
      <c r="AU463" s="85"/>
      <c r="AV463" s="85"/>
      <c r="AW463" s="85"/>
      <c r="AX463" s="85"/>
    </row>
    <row r="464" spans="1:50" ht="15" customHeight="1" x14ac:dyDescent="0.25">
      <c r="A464" s="11" t="str">
        <f t="shared" si="37"/>
        <v>52018710TP019E-M3</v>
      </c>
      <c r="B464" s="77">
        <v>456</v>
      </c>
      <c r="C464" s="87">
        <v>52018710</v>
      </c>
      <c r="D464" s="78" t="s">
        <v>497</v>
      </c>
      <c r="E464" s="78" t="s">
        <v>818</v>
      </c>
      <c r="F464" s="78">
        <v>8000</v>
      </c>
      <c r="G464" s="79" t="s">
        <v>69</v>
      </c>
      <c r="H464" s="80" t="s">
        <v>83</v>
      </c>
      <c r="I464" s="81" t="s">
        <v>121</v>
      </c>
      <c r="J464" s="82" t="s">
        <v>291</v>
      </c>
      <c r="K464" s="82" t="s">
        <v>73</v>
      </c>
      <c r="L464" s="82" t="s">
        <v>47</v>
      </c>
      <c r="M464" s="81">
        <v>2</v>
      </c>
      <c r="N464" s="78">
        <v>1</v>
      </c>
      <c r="O464" s="81">
        <v>1</v>
      </c>
      <c r="P464" s="81" t="str">
        <f>IF(N464=O464,"Corrigido",IF(N464&gt;O464,"Refazer kanban"))</f>
        <v>Corrigido</v>
      </c>
      <c r="Q464" s="83">
        <f t="shared" si="36"/>
        <v>1</v>
      </c>
      <c r="R464" s="82" t="s">
        <v>79</v>
      </c>
      <c r="S464" s="134">
        <v>42681</v>
      </c>
      <c r="T464" s="85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F464" s="85"/>
      <c r="AG464" s="85"/>
      <c r="AH464" s="85"/>
      <c r="AI464" s="85"/>
      <c r="AJ464" s="85"/>
      <c r="AK464" s="85"/>
      <c r="AL464" s="85"/>
      <c r="AM464" s="85"/>
      <c r="AN464" s="85"/>
      <c r="AO464" s="85"/>
      <c r="AP464" s="85"/>
      <c r="AQ464" s="85"/>
      <c r="AR464" s="85"/>
      <c r="AS464" s="85"/>
      <c r="AT464" s="85"/>
      <c r="AU464" s="85"/>
      <c r="AV464" s="85"/>
      <c r="AW464" s="85"/>
      <c r="AX464" s="85"/>
    </row>
    <row r="465" spans="1:50" s="85" customFormat="1" ht="15" customHeight="1" x14ac:dyDescent="0.25">
      <c r="A465" s="11" t="str">
        <f t="shared" si="37"/>
        <v>52018114</v>
      </c>
      <c r="B465" s="77">
        <v>457</v>
      </c>
      <c r="C465" s="78">
        <v>52018114</v>
      </c>
      <c r="D465" s="78" t="s">
        <v>620</v>
      </c>
      <c r="E465" s="78"/>
      <c r="F465" s="78">
        <v>40</v>
      </c>
      <c r="G465" s="79"/>
      <c r="H465" s="80" t="s">
        <v>132</v>
      </c>
      <c r="I465" s="81" t="s">
        <v>75</v>
      </c>
      <c r="J465" s="82"/>
      <c r="K465" s="82"/>
      <c r="L465" s="82"/>
      <c r="M465" s="81"/>
      <c r="N465" s="78" t="s">
        <v>147</v>
      </c>
      <c r="O465" s="81" t="s">
        <v>880</v>
      </c>
      <c r="P465" s="81"/>
      <c r="Q465" s="83"/>
      <c r="R465" s="82"/>
      <c r="S465" s="82"/>
    </row>
    <row r="466" spans="1:50" s="85" customFormat="1" ht="15" customHeight="1" x14ac:dyDescent="0.25">
      <c r="A466" s="11" t="str">
        <f t="shared" si="37"/>
        <v>52018113MINOMI-M3</v>
      </c>
      <c r="B466" s="77">
        <v>458</v>
      </c>
      <c r="C466" s="78">
        <v>52018113</v>
      </c>
      <c r="D466" s="78" t="s">
        <v>881</v>
      </c>
      <c r="E466" s="78" t="s">
        <v>261</v>
      </c>
      <c r="F466" s="78">
        <v>10</v>
      </c>
      <c r="G466" s="79" t="s">
        <v>69</v>
      </c>
      <c r="H466" s="80" t="s">
        <v>132</v>
      </c>
      <c r="I466" s="81" t="s">
        <v>75</v>
      </c>
      <c r="J466" s="82" t="s">
        <v>867</v>
      </c>
      <c r="K466" s="82" t="s">
        <v>73</v>
      </c>
      <c r="L466" s="82" t="s">
        <v>47</v>
      </c>
      <c r="M466" s="81">
        <v>1</v>
      </c>
      <c r="N466" s="78">
        <v>10</v>
      </c>
      <c r="O466" s="81">
        <v>10</v>
      </c>
      <c r="P466" s="81" t="str">
        <f>IF(N466=O466,"Corrigido",IF(N466&gt;O466,"Refazer kanban"))</f>
        <v>Corrigido</v>
      </c>
      <c r="Q466" s="83">
        <f>IF(COUNTBLANK(C466:O466)&lt;=0,1,2)</f>
        <v>1</v>
      </c>
      <c r="R466" s="82" t="s">
        <v>79</v>
      </c>
      <c r="S466" s="82"/>
    </row>
    <row r="467" spans="1:50" s="85" customFormat="1" ht="15" customHeight="1" x14ac:dyDescent="0.25">
      <c r="A467" s="11" t="str">
        <f t="shared" si="37"/>
        <v>52018113TP001E-M2</v>
      </c>
      <c r="B467" s="77">
        <v>459</v>
      </c>
      <c r="C467" s="78">
        <v>52018113</v>
      </c>
      <c r="D467" s="78" t="s">
        <v>881</v>
      </c>
      <c r="E467" s="78" t="s">
        <v>882</v>
      </c>
      <c r="F467" s="78">
        <v>10</v>
      </c>
      <c r="G467" s="79" t="s">
        <v>69</v>
      </c>
      <c r="H467" s="80" t="s">
        <v>132</v>
      </c>
      <c r="I467" s="81" t="s">
        <v>75</v>
      </c>
      <c r="J467" s="82" t="s">
        <v>867</v>
      </c>
      <c r="K467" s="82" t="s">
        <v>73</v>
      </c>
      <c r="L467" s="82" t="s">
        <v>47</v>
      </c>
      <c r="M467" s="81">
        <v>1</v>
      </c>
      <c r="N467" s="156" t="s">
        <v>147</v>
      </c>
      <c r="O467" s="156" t="s">
        <v>147</v>
      </c>
      <c r="P467" s="81" t="str">
        <f>IF(N467=O467,"Corrigido",IF(N467&gt;O467,"Refazer kanban"))</f>
        <v>Corrigido</v>
      </c>
      <c r="Q467" s="83">
        <f>IF(COUNTBLANK(C467:O467)&lt;=0,1,2)</f>
        <v>1</v>
      </c>
      <c r="R467" s="82" t="s">
        <v>79</v>
      </c>
      <c r="S467" s="154"/>
    </row>
    <row r="468" spans="1:50" s="85" customFormat="1" ht="15" customHeight="1" x14ac:dyDescent="0.25">
      <c r="A468" s="11" t="str">
        <f t="shared" si="37"/>
        <v>52123915SPSLF3</v>
      </c>
      <c r="B468" s="77">
        <v>460</v>
      </c>
      <c r="C468" s="78">
        <v>52123915</v>
      </c>
      <c r="D468" s="78" t="s">
        <v>883</v>
      </c>
      <c r="E468" s="102" t="s">
        <v>196</v>
      </c>
      <c r="F468" s="78">
        <v>20</v>
      </c>
      <c r="G468" s="78"/>
      <c r="H468" s="80" t="s">
        <v>716</v>
      </c>
      <c r="I468" s="81"/>
      <c r="J468" s="82"/>
      <c r="K468" s="82"/>
      <c r="L468" s="82"/>
      <c r="M468" s="81"/>
      <c r="N468" s="81"/>
      <c r="O468" s="81"/>
      <c r="P468" s="81"/>
      <c r="Q468" s="83"/>
      <c r="R468" s="82"/>
      <c r="S468" s="96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</row>
    <row r="469" spans="1:50" s="85" customFormat="1" ht="15" customHeight="1" x14ac:dyDescent="0.25">
      <c r="A469" s="11" t="str">
        <f t="shared" si="37"/>
        <v>25777560DO01D-M4</v>
      </c>
      <c r="B469" s="77">
        <v>461</v>
      </c>
      <c r="C469" s="146">
        <v>25777560</v>
      </c>
      <c r="D469" s="78" t="s">
        <v>884</v>
      </c>
      <c r="E469" s="78" t="s">
        <v>885</v>
      </c>
      <c r="F469" s="78">
        <v>210</v>
      </c>
      <c r="G469" s="79" t="s">
        <v>69</v>
      </c>
      <c r="H469" s="80" t="s">
        <v>83</v>
      </c>
      <c r="I469" s="82" t="s">
        <v>133</v>
      </c>
      <c r="J469" s="82" t="s">
        <v>886</v>
      </c>
      <c r="K469" s="82" t="s">
        <v>73</v>
      </c>
      <c r="L469" s="82" t="s">
        <v>509</v>
      </c>
      <c r="M469" s="81">
        <v>4</v>
      </c>
      <c r="N469" s="89" t="s">
        <v>86</v>
      </c>
      <c r="O469" s="89" t="s">
        <v>100</v>
      </c>
      <c r="P469" s="89" t="s">
        <v>78</v>
      </c>
      <c r="Q469" s="83">
        <v>1</v>
      </c>
      <c r="R469" s="127" t="s">
        <v>88</v>
      </c>
      <c r="S469" s="90">
        <v>42864</v>
      </c>
    </row>
    <row r="470" spans="1:50" s="85" customFormat="1" ht="15" customHeight="1" x14ac:dyDescent="0.25">
      <c r="A470" s="11" t="str">
        <f t="shared" si="37"/>
        <v>25777560SPSD2E-M4</v>
      </c>
      <c r="B470" s="77">
        <v>462</v>
      </c>
      <c r="C470" s="146">
        <v>25777560</v>
      </c>
      <c r="D470" s="78" t="s">
        <v>884</v>
      </c>
      <c r="E470" s="78" t="s">
        <v>397</v>
      </c>
      <c r="F470" s="78">
        <v>210</v>
      </c>
      <c r="G470" s="79" t="s">
        <v>69</v>
      </c>
      <c r="H470" s="80" t="s">
        <v>83</v>
      </c>
      <c r="I470" s="81" t="s">
        <v>133</v>
      </c>
      <c r="J470" s="82" t="s">
        <v>886</v>
      </c>
      <c r="K470" s="82" t="s">
        <v>788</v>
      </c>
      <c r="L470" s="82" t="s">
        <v>509</v>
      </c>
      <c r="M470" s="81">
        <v>4</v>
      </c>
      <c r="N470" s="81">
        <v>4</v>
      </c>
      <c r="O470" s="81">
        <v>4</v>
      </c>
      <c r="P470" s="81" t="s">
        <v>204</v>
      </c>
      <c r="Q470" s="83">
        <v>1</v>
      </c>
      <c r="R470" s="82" t="s">
        <v>79</v>
      </c>
      <c r="S470" s="90">
        <v>42499</v>
      </c>
    </row>
    <row r="471" spans="1:50" s="85" customFormat="1" ht="15" customHeight="1" x14ac:dyDescent="0.25">
      <c r="A471" s="11" t="str">
        <f t="shared" si="37"/>
        <v>25775833TP058D-M2</v>
      </c>
      <c r="B471" s="77">
        <v>463</v>
      </c>
      <c r="C471" s="87">
        <v>25775833</v>
      </c>
      <c r="D471" s="87" t="s">
        <v>887</v>
      </c>
      <c r="E471" s="87" t="s">
        <v>411</v>
      </c>
      <c r="F471" s="87">
        <v>480</v>
      </c>
      <c r="G471" s="93" t="s">
        <v>69</v>
      </c>
      <c r="H471" s="94" t="s">
        <v>83</v>
      </c>
      <c r="I471" s="95" t="s">
        <v>412</v>
      </c>
      <c r="J471" s="96" t="s">
        <v>888</v>
      </c>
      <c r="K471" s="96" t="s">
        <v>73</v>
      </c>
      <c r="L471" s="96" t="s">
        <v>47</v>
      </c>
      <c r="M471" s="95">
        <v>1</v>
      </c>
      <c r="N471" s="88" t="s">
        <v>76</v>
      </c>
      <c r="O471" s="89" t="s">
        <v>77</v>
      </c>
      <c r="P471" s="89" t="s">
        <v>78</v>
      </c>
      <c r="Q471" s="83">
        <f t="shared" ref="Q471:Q477" si="38">IF(COUNTBLANK(C471:O471)&lt;=0,1,2)</f>
        <v>1</v>
      </c>
      <c r="R471" s="96"/>
      <c r="S471" s="125">
        <v>42656</v>
      </c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</row>
    <row r="472" spans="1:50" ht="15" customHeight="1" x14ac:dyDescent="0.25">
      <c r="A472" s="11" t="str">
        <f t="shared" si="37"/>
        <v>24585345LF001D-M1</v>
      </c>
      <c r="B472" s="77">
        <v>464</v>
      </c>
      <c r="C472" s="107">
        <v>24585345</v>
      </c>
      <c r="D472" s="107" t="s">
        <v>889</v>
      </c>
      <c r="E472" s="107" t="s">
        <v>890</v>
      </c>
      <c r="F472" s="107">
        <v>500</v>
      </c>
      <c r="G472" s="108" t="s">
        <v>69</v>
      </c>
      <c r="H472" s="106" t="s">
        <v>117</v>
      </c>
      <c r="I472" s="109" t="s">
        <v>71</v>
      </c>
      <c r="J472" s="110" t="s">
        <v>409</v>
      </c>
      <c r="K472" s="110" t="s">
        <v>73</v>
      </c>
      <c r="L472" s="110" t="s">
        <v>47</v>
      </c>
      <c r="M472" s="109">
        <v>1</v>
      </c>
      <c r="N472" s="88" t="s">
        <v>93</v>
      </c>
      <c r="O472" s="89" t="s">
        <v>87</v>
      </c>
      <c r="P472" s="89" t="s">
        <v>78</v>
      </c>
      <c r="Q472" s="121">
        <f t="shared" si="38"/>
        <v>1</v>
      </c>
      <c r="R472" s="82" t="s">
        <v>88</v>
      </c>
      <c r="S472" s="92">
        <v>42803</v>
      </c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  <c r="AH472" s="85"/>
      <c r="AI472" s="85"/>
      <c r="AJ472" s="85"/>
      <c r="AK472" s="85"/>
      <c r="AL472" s="85"/>
      <c r="AM472" s="85"/>
      <c r="AN472" s="85"/>
      <c r="AO472" s="85"/>
      <c r="AP472" s="85"/>
      <c r="AQ472" s="85"/>
      <c r="AR472" s="85"/>
      <c r="AS472" s="85"/>
      <c r="AT472" s="85"/>
      <c r="AU472" s="85"/>
      <c r="AV472" s="85"/>
      <c r="AW472" s="85"/>
      <c r="AX472" s="85"/>
    </row>
    <row r="473" spans="1:50" s="85" customFormat="1" ht="15" customHeight="1" x14ac:dyDescent="0.25">
      <c r="A473" s="11" t="str">
        <f t="shared" si="37"/>
        <v>24445743TP012E-M3</v>
      </c>
      <c r="B473" s="77">
        <v>465</v>
      </c>
      <c r="C473" s="102">
        <v>24445743</v>
      </c>
      <c r="D473" s="78" t="s">
        <v>891</v>
      </c>
      <c r="E473" s="78" t="s">
        <v>214</v>
      </c>
      <c r="F473" s="78">
        <v>500</v>
      </c>
      <c r="G473" s="79" t="s">
        <v>69</v>
      </c>
      <c r="H473" s="80" t="s">
        <v>70</v>
      </c>
      <c r="I473" s="81" t="s">
        <v>75</v>
      </c>
      <c r="J473" s="82" t="s">
        <v>892</v>
      </c>
      <c r="K473" s="82" t="s">
        <v>73</v>
      </c>
      <c r="L473" s="82" t="s">
        <v>47</v>
      </c>
      <c r="M473" s="81">
        <v>1</v>
      </c>
      <c r="N473" s="89" t="s">
        <v>77</v>
      </c>
      <c r="O473" s="89" t="s">
        <v>77</v>
      </c>
      <c r="P473" s="89" t="s">
        <v>78</v>
      </c>
      <c r="Q473" s="83">
        <f t="shared" si="38"/>
        <v>1</v>
      </c>
      <c r="R473" s="105" t="s">
        <v>79</v>
      </c>
      <c r="S473" s="98">
        <v>42782</v>
      </c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</row>
    <row r="474" spans="1:50" s="85" customFormat="1" ht="15" customHeight="1" x14ac:dyDescent="0.25">
      <c r="A474" s="11" t="str">
        <f t="shared" si="37"/>
        <v>24433064SEQUEN-M2</v>
      </c>
      <c r="B474" s="77">
        <v>466</v>
      </c>
      <c r="C474" s="78">
        <v>24433064</v>
      </c>
      <c r="D474" s="78" t="s">
        <v>893</v>
      </c>
      <c r="E474" s="78" t="s">
        <v>894</v>
      </c>
      <c r="F474" s="78">
        <v>1200</v>
      </c>
      <c r="G474" s="79" t="s">
        <v>69</v>
      </c>
      <c r="H474" s="80" t="s">
        <v>83</v>
      </c>
      <c r="I474" s="81" t="s">
        <v>121</v>
      </c>
      <c r="J474" s="82" t="s">
        <v>892</v>
      </c>
      <c r="K474" s="82" t="s">
        <v>73</v>
      </c>
      <c r="L474" s="82" t="s">
        <v>47</v>
      </c>
      <c r="M474" s="81">
        <v>1</v>
      </c>
      <c r="N474" s="81">
        <v>2</v>
      </c>
      <c r="O474" s="81">
        <f>IF(ROUNDUP((VLOOKUP(L474,$I$4:$K$7,3,FALSE))*M474/F474,)=1,2,ROUNDUP((VLOOKUP(L474,$I$4:$K$7,3,FALSE))/F474,))</f>
        <v>2</v>
      </c>
      <c r="P474" s="81" t="str">
        <f>IF(N474=O474,"Corrigido",IF(N474&gt;O474,"Refazer kanban"))</f>
        <v>Corrigido</v>
      </c>
      <c r="Q474" s="83">
        <f t="shared" si="38"/>
        <v>1</v>
      </c>
      <c r="R474" s="11" t="s">
        <v>79</v>
      </c>
      <c r="S474" s="163">
        <v>42550</v>
      </c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</row>
    <row r="475" spans="1:50" s="85" customFormat="1" ht="15" customHeight="1" x14ac:dyDescent="0.25">
      <c r="A475" s="11" t="str">
        <f t="shared" si="37"/>
        <v>24417149MB010D-M1</v>
      </c>
      <c r="B475" s="77">
        <v>467</v>
      </c>
      <c r="C475" s="87">
        <v>24417149</v>
      </c>
      <c r="D475" s="87" t="s">
        <v>895</v>
      </c>
      <c r="E475" s="87" t="s">
        <v>347</v>
      </c>
      <c r="F475" s="87">
        <v>2000</v>
      </c>
      <c r="G475" s="93" t="s">
        <v>69</v>
      </c>
      <c r="H475" s="94" t="s">
        <v>70</v>
      </c>
      <c r="I475" s="95" t="s">
        <v>84</v>
      </c>
      <c r="J475" s="96" t="s">
        <v>178</v>
      </c>
      <c r="K475" s="96" t="s">
        <v>73</v>
      </c>
      <c r="L475" s="96" t="s">
        <v>47</v>
      </c>
      <c r="M475" s="95">
        <v>1</v>
      </c>
      <c r="N475" s="89" t="s">
        <v>93</v>
      </c>
      <c r="O475" s="89" t="s">
        <v>87</v>
      </c>
      <c r="P475" s="89" t="s">
        <v>78</v>
      </c>
      <c r="Q475" s="121">
        <f t="shared" si="38"/>
        <v>1</v>
      </c>
      <c r="R475" s="122" t="s">
        <v>88</v>
      </c>
      <c r="S475" s="92">
        <v>42782</v>
      </c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</row>
    <row r="476" spans="1:50" s="85" customFormat="1" ht="15" customHeight="1" x14ac:dyDescent="0.25">
      <c r="A476" s="11" t="str">
        <f t="shared" si="37"/>
        <v>24417149TP038D-M2</v>
      </c>
      <c r="B476" s="77">
        <v>468</v>
      </c>
      <c r="C476" s="78">
        <v>24417149</v>
      </c>
      <c r="D476" s="78" t="s">
        <v>895</v>
      </c>
      <c r="E476" s="78" t="s">
        <v>320</v>
      </c>
      <c r="F476" s="78">
        <v>2000</v>
      </c>
      <c r="G476" s="79" t="s">
        <v>69</v>
      </c>
      <c r="H476" s="80" t="s">
        <v>117</v>
      </c>
      <c r="I476" s="81" t="s">
        <v>121</v>
      </c>
      <c r="J476" s="82" t="s">
        <v>896</v>
      </c>
      <c r="K476" s="82" t="s">
        <v>73</v>
      </c>
      <c r="L476" s="82" t="s">
        <v>47</v>
      </c>
      <c r="M476" s="81">
        <v>1</v>
      </c>
      <c r="N476" s="88" t="s">
        <v>76</v>
      </c>
      <c r="O476" s="89" t="s">
        <v>77</v>
      </c>
      <c r="P476" s="89" t="s">
        <v>78</v>
      </c>
      <c r="Q476" s="83">
        <f t="shared" si="38"/>
        <v>1</v>
      </c>
      <c r="R476" s="82" t="s">
        <v>79</v>
      </c>
      <c r="S476" s="84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</row>
    <row r="477" spans="1:50" s="85" customFormat="1" ht="15" customHeight="1" x14ac:dyDescent="0.25">
      <c r="A477" s="11" t="str">
        <f t="shared" si="37"/>
        <v>24412671LF001E-M1</v>
      </c>
      <c r="B477" s="77">
        <v>469</v>
      </c>
      <c r="C477" s="87">
        <v>24412671</v>
      </c>
      <c r="D477" s="87" t="s">
        <v>897</v>
      </c>
      <c r="E477" s="87" t="s">
        <v>373</v>
      </c>
      <c r="F477" s="87">
        <v>5000</v>
      </c>
      <c r="G477" s="93" t="s">
        <v>69</v>
      </c>
      <c r="H477" s="94" t="s">
        <v>83</v>
      </c>
      <c r="I477" s="95" t="s">
        <v>71</v>
      </c>
      <c r="J477" s="96" t="s">
        <v>898</v>
      </c>
      <c r="K477" s="96" t="s">
        <v>73</v>
      </c>
      <c r="L477" s="96" t="s">
        <v>42</v>
      </c>
      <c r="M477" s="95">
        <v>1</v>
      </c>
      <c r="N477" s="88" t="s">
        <v>86</v>
      </c>
      <c r="O477" s="89" t="s">
        <v>87</v>
      </c>
      <c r="P477" s="89" t="s">
        <v>78</v>
      </c>
      <c r="Q477" s="83">
        <f t="shared" si="38"/>
        <v>1</v>
      </c>
      <c r="R477" s="82" t="s">
        <v>88</v>
      </c>
      <c r="S477" s="92">
        <v>42803</v>
      </c>
    </row>
    <row r="478" spans="1:50" s="85" customFormat="1" ht="15" customHeight="1" x14ac:dyDescent="0.25">
      <c r="A478" s="11" t="str">
        <f t="shared" si="37"/>
        <v/>
      </c>
      <c r="B478" s="77">
        <v>470</v>
      </c>
      <c r="C478" s="81"/>
      <c r="D478" s="78"/>
      <c r="E478" s="78"/>
      <c r="F478" s="78"/>
      <c r="G478" s="79"/>
      <c r="H478" s="80"/>
      <c r="I478" s="81"/>
      <c r="J478" s="82"/>
      <c r="K478" s="82"/>
      <c r="L478" s="82"/>
      <c r="M478" s="81"/>
      <c r="N478" s="78"/>
      <c r="O478" s="81"/>
      <c r="P478" s="81"/>
      <c r="Q478" s="83"/>
      <c r="R478" s="82"/>
      <c r="S478" s="8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</row>
    <row r="479" spans="1:50" s="85" customFormat="1" ht="15" customHeight="1" x14ac:dyDescent="0.25">
      <c r="A479" s="11" t="str">
        <f t="shared" si="37"/>
        <v>24410001MA016E-M1</v>
      </c>
      <c r="B479" s="77">
        <v>471</v>
      </c>
      <c r="C479" s="95">
        <v>24410001</v>
      </c>
      <c r="D479" s="87" t="s">
        <v>899</v>
      </c>
      <c r="E479" s="87" t="s">
        <v>581</v>
      </c>
      <c r="F479" s="87">
        <v>4000</v>
      </c>
      <c r="G479" s="93" t="s">
        <v>69</v>
      </c>
      <c r="H479" s="94" t="s">
        <v>83</v>
      </c>
      <c r="I479" s="81" t="s">
        <v>97</v>
      </c>
      <c r="J479" s="82" t="s">
        <v>898</v>
      </c>
      <c r="K479" s="82" t="s">
        <v>73</v>
      </c>
      <c r="L479" s="82" t="s">
        <v>301</v>
      </c>
      <c r="M479" s="81">
        <v>4</v>
      </c>
      <c r="N479" s="89" t="s">
        <v>93</v>
      </c>
      <c r="O479" s="89" t="s">
        <v>87</v>
      </c>
      <c r="P479" s="89" t="s">
        <v>78</v>
      </c>
      <c r="Q479" s="83">
        <f t="shared" ref="Q479:Q486" si="39">IF(COUNTBLANK(C479:O479)&lt;=0,1,2)</f>
        <v>1</v>
      </c>
      <c r="R479" s="11" t="s">
        <v>88</v>
      </c>
      <c r="S479" s="92">
        <v>42760</v>
      </c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</row>
    <row r="480" spans="1:50" s="85" customFormat="1" ht="15" customHeight="1" x14ac:dyDescent="0.25">
      <c r="A480" s="11" t="str">
        <f t="shared" si="37"/>
        <v>24403251MA011D-M2</v>
      </c>
      <c r="B480" s="77">
        <v>472</v>
      </c>
      <c r="C480" s="87">
        <v>24403251</v>
      </c>
      <c r="D480" s="78" t="s">
        <v>354</v>
      </c>
      <c r="E480" s="78" t="s">
        <v>900</v>
      </c>
      <c r="F480" s="78">
        <v>1500</v>
      </c>
      <c r="G480" s="79" t="s">
        <v>69</v>
      </c>
      <c r="H480" s="80" t="s">
        <v>70</v>
      </c>
      <c r="I480" s="81" t="s">
        <v>97</v>
      </c>
      <c r="J480" s="82" t="s">
        <v>178</v>
      </c>
      <c r="K480" s="82" t="s">
        <v>73</v>
      </c>
      <c r="L480" s="82" t="s">
        <v>42</v>
      </c>
      <c r="M480" s="81">
        <v>3</v>
      </c>
      <c r="N480" s="81">
        <v>2</v>
      </c>
      <c r="O480" s="81">
        <v>2</v>
      </c>
      <c r="P480" s="81" t="str">
        <f>IF(N480=O480,"Corrigido",IF(N480&gt;O480,"Refazer kanban"))</f>
        <v>Corrigido</v>
      </c>
      <c r="Q480" s="83">
        <f t="shared" si="39"/>
        <v>1</v>
      </c>
      <c r="R480" s="82" t="s">
        <v>88</v>
      </c>
      <c r="S480" s="90">
        <v>42669</v>
      </c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</row>
    <row r="481" spans="1:50" s="85" customFormat="1" ht="15" customHeight="1" x14ac:dyDescent="0.25">
      <c r="A481" s="11" t="str">
        <f t="shared" si="37"/>
        <v>24403251MA008E-M1</v>
      </c>
      <c r="B481" s="77">
        <v>473</v>
      </c>
      <c r="C481" s="78">
        <v>24403251</v>
      </c>
      <c r="D481" s="78" t="s">
        <v>354</v>
      </c>
      <c r="E481" s="78" t="s">
        <v>901</v>
      </c>
      <c r="F481" s="78">
        <v>1500</v>
      </c>
      <c r="G481" s="79" t="s">
        <v>69</v>
      </c>
      <c r="H481" s="80" t="s">
        <v>70</v>
      </c>
      <c r="I481" s="81" t="s">
        <v>97</v>
      </c>
      <c r="J481" s="82" t="s">
        <v>178</v>
      </c>
      <c r="K481" s="82" t="s">
        <v>73</v>
      </c>
      <c r="L481" s="82" t="s">
        <v>42</v>
      </c>
      <c r="M481" s="81">
        <v>3</v>
      </c>
      <c r="N481" s="89" t="s">
        <v>246</v>
      </c>
      <c r="O481" s="89" t="s">
        <v>902</v>
      </c>
      <c r="P481" s="89" t="s">
        <v>78</v>
      </c>
      <c r="Q481" s="83">
        <f t="shared" si="39"/>
        <v>1</v>
      </c>
      <c r="R481" s="11" t="s">
        <v>88</v>
      </c>
      <c r="S481" s="92">
        <v>42724</v>
      </c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</row>
    <row r="482" spans="1:50" s="85" customFormat="1" ht="15" customHeight="1" x14ac:dyDescent="0.25">
      <c r="A482" s="11" t="str">
        <f t="shared" si="37"/>
        <v>24403251TP002D-M2</v>
      </c>
      <c r="B482" s="77">
        <v>474</v>
      </c>
      <c r="C482" s="78">
        <v>24403251</v>
      </c>
      <c r="D482" s="78" t="s">
        <v>354</v>
      </c>
      <c r="E482" s="87" t="s">
        <v>903</v>
      </c>
      <c r="F482" s="78">
        <v>1500</v>
      </c>
      <c r="G482" s="79" t="s">
        <v>69</v>
      </c>
      <c r="H482" s="80" t="s">
        <v>70</v>
      </c>
      <c r="I482" s="81" t="s">
        <v>75</v>
      </c>
      <c r="J482" s="82" t="s">
        <v>178</v>
      </c>
      <c r="K482" s="82" t="s">
        <v>73</v>
      </c>
      <c r="L482" s="82" t="s">
        <v>47</v>
      </c>
      <c r="M482" s="81">
        <v>4</v>
      </c>
      <c r="N482" s="88" t="s">
        <v>76</v>
      </c>
      <c r="O482" s="89" t="s">
        <v>77</v>
      </c>
      <c r="P482" s="89" t="s">
        <v>78</v>
      </c>
      <c r="Q482" s="83">
        <f t="shared" si="39"/>
        <v>1</v>
      </c>
      <c r="R482" s="82" t="s">
        <v>79</v>
      </c>
      <c r="S482" s="90">
        <v>42593</v>
      </c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</row>
    <row r="483" spans="1:50" s="85" customFormat="1" ht="15" customHeight="1" x14ac:dyDescent="0.25">
      <c r="A483" s="11" t="str">
        <f t="shared" si="37"/>
        <v>24403251TP053D-M2</v>
      </c>
      <c r="B483" s="77">
        <v>475</v>
      </c>
      <c r="C483" s="78">
        <v>24403251</v>
      </c>
      <c r="D483" s="78" t="s">
        <v>354</v>
      </c>
      <c r="E483" s="78" t="s">
        <v>548</v>
      </c>
      <c r="F483" s="78">
        <v>1500</v>
      </c>
      <c r="G483" s="79" t="s">
        <v>69</v>
      </c>
      <c r="H483" s="80" t="s">
        <v>70</v>
      </c>
      <c r="I483" s="81" t="s">
        <v>121</v>
      </c>
      <c r="J483" s="82" t="s">
        <v>178</v>
      </c>
      <c r="K483" s="82" t="s">
        <v>73</v>
      </c>
      <c r="L483" s="82" t="s">
        <v>42</v>
      </c>
      <c r="M483" s="81">
        <v>2</v>
      </c>
      <c r="N483" s="81">
        <v>2</v>
      </c>
      <c r="O483" s="81">
        <v>2</v>
      </c>
      <c r="P483" s="81" t="str">
        <f>IF(N483=O483,"Corrigido",IF(N483&gt;O483,"Refazer kanban"))</f>
        <v>Corrigido</v>
      </c>
      <c r="Q483" s="83">
        <f t="shared" si="39"/>
        <v>1</v>
      </c>
      <c r="R483" s="180" t="s">
        <v>88</v>
      </c>
      <c r="S483" s="125">
        <v>42655</v>
      </c>
      <c r="T483" s="2"/>
      <c r="U483" s="181" t="s">
        <v>904</v>
      </c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</row>
    <row r="484" spans="1:50" ht="15" customHeight="1" x14ac:dyDescent="0.25">
      <c r="A484" s="11" t="str">
        <f t="shared" si="37"/>
        <v>24403251TP038D-M2</v>
      </c>
      <c r="B484" s="77">
        <v>476</v>
      </c>
      <c r="C484" s="78">
        <v>24403251</v>
      </c>
      <c r="D484" s="78" t="s">
        <v>354</v>
      </c>
      <c r="E484" s="78" t="s">
        <v>320</v>
      </c>
      <c r="F484" s="78">
        <v>1500</v>
      </c>
      <c r="G484" s="79" t="s">
        <v>69</v>
      </c>
      <c r="H484" s="80" t="s">
        <v>70</v>
      </c>
      <c r="I484" s="81" t="s">
        <v>121</v>
      </c>
      <c r="J484" s="82" t="s">
        <v>178</v>
      </c>
      <c r="K484" s="82" t="s">
        <v>73</v>
      </c>
      <c r="L484" s="82" t="s">
        <v>47</v>
      </c>
      <c r="M484" s="81">
        <v>1</v>
      </c>
      <c r="N484" s="88" t="s">
        <v>76</v>
      </c>
      <c r="O484" s="89" t="s">
        <v>77</v>
      </c>
      <c r="P484" s="89" t="s">
        <v>78</v>
      </c>
      <c r="Q484" s="83">
        <f t="shared" si="39"/>
        <v>1</v>
      </c>
      <c r="R484" s="82" t="s">
        <v>141</v>
      </c>
      <c r="S484" s="84">
        <v>42647</v>
      </c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85"/>
      <c r="AG484" s="85"/>
      <c r="AH484" s="85"/>
      <c r="AI484" s="85"/>
      <c r="AJ484" s="85"/>
      <c r="AK484" s="85"/>
      <c r="AL484" s="85"/>
      <c r="AM484" s="85"/>
      <c r="AN484" s="85"/>
      <c r="AO484" s="85"/>
      <c r="AP484" s="85"/>
      <c r="AQ484" s="85"/>
      <c r="AR484" s="85"/>
      <c r="AS484" s="85"/>
      <c r="AT484" s="85"/>
      <c r="AU484" s="85"/>
      <c r="AV484" s="85"/>
      <c r="AW484" s="85"/>
      <c r="AX484" s="85"/>
    </row>
    <row r="485" spans="1:50" s="85" customFormat="1" ht="15" customHeight="1" x14ac:dyDescent="0.25">
      <c r="A485" s="11" t="str">
        <f t="shared" si="37"/>
        <v>24403251TP001D-M2</v>
      </c>
      <c r="B485" s="77">
        <v>477</v>
      </c>
      <c r="C485" s="78">
        <v>24403251</v>
      </c>
      <c r="D485" s="78" t="s">
        <v>354</v>
      </c>
      <c r="E485" s="78" t="s">
        <v>152</v>
      </c>
      <c r="F485" s="78">
        <v>1500</v>
      </c>
      <c r="G485" s="79" t="s">
        <v>69</v>
      </c>
      <c r="H485" s="80" t="s">
        <v>70</v>
      </c>
      <c r="I485" s="81" t="s">
        <v>97</v>
      </c>
      <c r="J485" s="82" t="s">
        <v>178</v>
      </c>
      <c r="K485" s="82" t="s">
        <v>73</v>
      </c>
      <c r="L485" s="82" t="s">
        <v>42</v>
      </c>
      <c r="M485" s="81"/>
      <c r="N485" s="81">
        <v>1</v>
      </c>
      <c r="O485" s="81">
        <v>1</v>
      </c>
      <c r="P485" s="81" t="str">
        <f>IF(N485=O485,"Corrigido",IF(N485&gt;O485,"Refazer kanban"))</f>
        <v>Corrigido</v>
      </c>
      <c r="Q485" s="83">
        <f t="shared" si="39"/>
        <v>2</v>
      </c>
      <c r="R485" s="11" t="s">
        <v>88</v>
      </c>
      <c r="S485" s="115">
        <v>42279</v>
      </c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</row>
    <row r="486" spans="1:50" s="85" customFormat="1" ht="15" customHeight="1" x14ac:dyDescent="0.25">
      <c r="A486" s="11" t="str">
        <f t="shared" si="37"/>
        <v>23444865SPST1E-M3</v>
      </c>
      <c r="B486" s="77">
        <v>478</v>
      </c>
      <c r="C486" s="87">
        <v>23444865</v>
      </c>
      <c r="D486" s="87" t="s">
        <v>905</v>
      </c>
      <c r="E486" s="78" t="s">
        <v>293</v>
      </c>
      <c r="F486" s="87">
        <v>28</v>
      </c>
      <c r="G486" s="93" t="s">
        <v>69</v>
      </c>
      <c r="H486" s="94" t="s">
        <v>83</v>
      </c>
      <c r="I486" s="95" t="s">
        <v>294</v>
      </c>
      <c r="J486" s="96" t="s">
        <v>906</v>
      </c>
      <c r="K486" s="96" t="s">
        <v>73</v>
      </c>
      <c r="L486" s="82" t="s">
        <v>47</v>
      </c>
      <c r="M486" s="95">
        <v>1</v>
      </c>
      <c r="N486" s="88" t="s">
        <v>276</v>
      </c>
      <c r="O486" s="89" t="s">
        <v>858</v>
      </c>
      <c r="P486" s="89" t="s">
        <v>78</v>
      </c>
      <c r="Q486" s="121">
        <f t="shared" si="39"/>
        <v>1</v>
      </c>
      <c r="R486" s="82" t="s">
        <v>79</v>
      </c>
      <c r="S486" s="163">
        <v>42549</v>
      </c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</row>
    <row r="487" spans="1:50" s="85" customFormat="1" ht="15" customHeight="1" x14ac:dyDescent="0.25">
      <c r="A487" s="11" t="str">
        <f t="shared" si="37"/>
        <v>23163359</v>
      </c>
      <c r="B487" s="77">
        <v>479</v>
      </c>
      <c r="C487" s="78">
        <v>23163359</v>
      </c>
      <c r="D487" s="182" t="s">
        <v>907</v>
      </c>
      <c r="E487" s="78"/>
      <c r="F487" s="78">
        <v>47180</v>
      </c>
      <c r="G487" s="79"/>
      <c r="H487" s="80" t="s">
        <v>83</v>
      </c>
      <c r="I487" s="81" t="s">
        <v>315</v>
      </c>
      <c r="J487" s="82" t="s">
        <v>908</v>
      </c>
      <c r="K487" s="82" t="s">
        <v>73</v>
      </c>
      <c r="L487" s="82" t="s">
        <v>114</v>
      </c>
      <c r="M487" s="81">
        <v>4</v>
      </c>
      <c r="N487" s="81" t="s">
        <v>147</v>
      </c>
      <c r="O487" s="78" t="s">
        <v>147</v>
      </c>
      <c r="P487" s="81"/>
      <c r="Q487" s="83"/>
      <c r="R487" s="82"/>
      <c r="S487" s="8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</row>
    <row r="488" spans="1:50" s="85" customFormat="1" ht="15" customHeight="1" x14ac:dyDescent="0.25">
      <c r="A488" s="11" t="str">
        <f t="shared" si="37"/>
        <v>23123450SPST2D-M3</v>
      </c>
      <c r="B488" s="77">
        <v>480</v>
      </c>
      <c r="C488" s="78">
        <v>23123450</v>
      </c>
      <c r="D488" s="78" t="s">
        <v>909</v>
      </c>
      <c r="E488" s="78" t="s">
        <v>910</v>
      </c>
      <c r="F488" s="78">
        <v>28</v>
      </c>
      <c r="G488" s="79" t="s">
        <v>69</v>
      </c>
      <c r="H488" s="80" t="s">
        <v>83</v>
      </c>
      <c r="I488" s="81" t="s">
        <v>75</v>
      </c>
      <c r="J488" s="82" t="s">
        <v>911</v>
      </c>
      <c r="K488" s="82" t="s">
        <v>73</v>
      </c>
      <c r="L488" s="82" t="s">
        <v>114</v>
      </c>
      <c r="M488" s="81">
        <v>1</v>
      </c>
      <c r="N488" s="78">
        <v>3</v>
      </c>
      <c r="O488" s="81">
        <f>N488</f>
        <v>3</v>
      </c>
      <c r="P488" s="81" t="str">
        <f>IF(N488=O488,"Corrigido",IF(N488&gt;O488,"Refazer kanban"))</f>
        <v>Corrigido</v>
      </c>
      <c r="Q488" s="83">
        <f t="shared" ref="Q488:Q500" si="40">IF(COUNTBLANK(C488:O488)&lt;=0,1,2)</f>
        <v>1</v>
      </c>
      <c r="R488" s="82" t="s">
        <v>79</v>
      </c>
      <c r="S488" s="8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</row>
    <row r="489" spans="1:50" s="85" customFormat="1" ht="15" customHeight="1" x14ac:dyDescent="0.25">
      <c r="A489" s="11" t="str">
        <f t="shared" si="37"/>
        <v>22761863TP045D-M2</v>
      </c>
      <c r="B489" s="77">
        <v>481</v>
      </c>
      <c r="C489" s="11">
        <v>22761863</v>
      </c>
      <c r="D489" s="11" t="s">
        <v>912</v>
      </c>
      <c r="E489" s="11" t="s">
        <v>632</v>
      </c>
      <c r="F489" s="87">
        <v>175</v>
      </c>
      <c r="G489" s="93" t="s">
        <v>69</v>
      </c>
      <c r="H489" s="94" t="s">
        <v>83</v>
      </c>
      <c r="I489" s="95" t="s">
        <v>412</v>
      </c>
      <c r="J489" s="96" t="s">
        <v>913</v>
      </c>
      <c r="K489" s="96" t="s">
        <v>73</v>
      </c>
      <c r="L489" s="96" t="s">
        <v>47</v>
      </c>
      <c r="M489" s="95">
        <v>1</v>
      </c>
      <c r="N489" s="87">
        <v>2</v>
      </c>
      <c r="O489" s="96">
        <v>2</v>
      </c>
      <c r="P489" s="157" t="str">
        <f>IF(N489=O489,"Corrigido",IF(N489&gt;O489,"Refazer kanban"))</f>
        <v>Corrigido</v>
      </c>
      <c r="Q489" s="83">
        <f t="shared" si="40"/>
        <v>1</v>
      </c>
      <c r="R489" s="11" t="s">
        <v>79</v>
      </c>
      <c r="S489" s="92">
        <v>42599</v>
      </c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</row>
    <row r="490" spans="1:50" s="85" customFormat="1" ht="15" customHeight="1" x14ac:dyDescent="0.25">
      <c r="A490" s="11" t="str">
        <f t="shared" si="37"/>
        <v>21030249SPST1E-M3</v>
      </c>
      <c r="B490" s="77">
        <v>482</v>
      </c>
      <c r="C490" s="78">
        <v>21030249</v>
      </c>
      <c r="D490" s="78" t="s">
        <v>232</v>
      </c>
      <c r="E490" s="78" t="s">
        <v>293</v>
      </c>
      <c r="F490" s="78">
        <v>2000</v>
      </c>
      <c r="G490" s="79" t="s">
        <v>69</v>
      </c>
      <c r="H490" s="80" t="s">
        <v>83</v>
      </c>
      <c r="I490" s="81" t="s">
        <v>294</v>
      </c>
      <c r="J490" s="11" t="s">
        <v>215</v>
      </c>
      <c r="K490" s="82" t="s">
        <v>73</v>
      </c>
      <c r="L490" s="82" t="s">
        <v>47</v>
      </c>
      <c r="M490" s="81">
        <v>2</v>
      </c>
      <c r="N490" s="88" t="s">
        <v>76</v>
      </c>
      <c r="O490" s="89" t="s">
        <v>77</v>
      </c>
      <c r="P490" s="89" t="s">
        <v>78</v>
      </c>
      <c r="Q490" s="83">
        <f t="shared" si="40"/>
        <v>1</v>
      </c>
      <c r="R490" s="82" t="s">
        <v>79</v>
      </c>
      <c r="S490" s="163">
        <v>42549</v>
      </c>
    </row>
    <row r="491" spans="1:50" s="85" customFormat="1" ht="15" customHeight="1" x14ac:dyDescent="0.25">
      <c r="A491" s="11" t="str">
        <f t="shared" si="37"/>
        <v>20940115MA009E-M1</v>
      </c>
      <c r="B491" s="77">
        <v>483</v>
      </c>
      <c r="C491" s="87">
        <v>20940115</v>
      </c>
      <c r="D491" s="87" t="s">
        <v>914</v>
      </c>
      <c r="E491" s="87" t="s">
        <v>915</v>
      </c>
      <c r="F491" s="87">
        <v>250</v>
      </c>
      <c r="G491" s="93" t="s">
        <v>69</v>
      </c>
      <c r="H491" s="94" t="s">
        <v>83</v>
      </c>
      <c r="I491" s="95" t="s">
        <v>97</v>
      </c>
      <c r="J491" s="96" t="s">
        <v>916</v>
      </c>
      <c r="K491" s="96" t="s">
        <v>73</v>
      </c>
      <c r="L491" s="96" t="s">
        <v>114</v>
      </c>
      <c r="M491" s="95">
        <v>1</v>
      </c>
      <c r="N491" s="88" t="s">
        <v>246</v>
      </c>
      <c r="O491" s="89" t="s">
        <v>902</v>
      </c>
      <c r="P491" s="89" t="s">
        <v>78</v>
      </c>
      <c r="Q491" s="83">
        <f t="shared" si="40"/>
        <v>1</v>
      </c>
      <c r="R491" s="82" t="s">
        <v>88</v>
      </c>
      <c r="S491" s="92">
        <v>42724</v>
      </c>
    </row>
    <row r="492" spans="1:50" s="85" customFormat="1" ht="15" customHeight="1" x14ac:dyDescent="0.25">
      <c r="A492" s="11" t="str">
        <f t="shared" si="37"/>
        <v>20940115SPSMBB-M1</v>
      </c>
      <c r="B492" s="77">
        <v>484</v>
      </c>
      <c r="C492" s="87">
        <v>20940115</v>
      </c>
      <c r="D492" s="87" t="s">
        <v>914</v>
      </c>
      <c r="E492" s="87" t="s">
        <v>359</v>
      </c>
      <c r="F492" s="87">
        <v>250</v>
      </c>
      <c r="G492" s="93" t="s">
        <v>69</v>
      </c>
      <c r="H492" s="94" t="s">
        <v>83</v>
      </c>
      <c r="I492" s="95" t="s">
        <v>257</v>
      </c>
      <c r="J492" s="96" t="s">
        <v>916</v>
      </c>
      <c r="K492" s="96" t="s">
        <v>73</v>
      </c>
      <c r="L492" s="96" t="s">
        <v>114</v>
      </c>
      <c r="M492" s="95">
        <v>1</v>
      </c>
      <c r="N492" s="88" t="s">
        <v>93</v>
      </c>
      <c r="O492" s="89" t="s">
        <v>87</v>
      </c>
      <c r="P492" s="89" t="s">
        <v>78</v>
      </c>
      <c r="Q492" s="83">
        <f t="shared" si="40"/>
        <v>1</v>
      </c>
      <c r="R492" s="82" t="s">
        <v>88</v>
      </c>
      <c r="S492" s="92">
        <v>42718</v>
      </c>
    </row>
    <row r="493" spans="1:50" s="85" customFormat="1" ht="15" customHeight="1" x14ac:dyDescent="0.25">
      <c r="A493" s="11" t="str">
        <f t="shared" si="37"/>
        <v>20848733TP021E-M3</v>
      </c>
      <c r="B493" s="77">
        <v>485</v>
      </c>
      <c r="C493" s="81">
        <v>20848733</v>
      </c>
      <c r="D493" s="78" t="s">
        <v>917</v>
      </c>
      <c r="E493" s="78" t="s">
        <v>918</v>
      </c>
      <c r="F493" s="78">
        <v>5000</v>
      </c>
      <c r="G493" s="79" t="s">
        <v>69</v>
      </c>
      <c r="H493" s="80" t="s">
        <v>83</v>
      </c>
      <c r="I493" s="81" t="s">
        <v>121</v>
      </c>
      <c r="J493" s="82" t="s">
        <v>291</v>
      </c>
      <c r="K493" s="82" t="s">
        <v>73</v>
      </c>
      <c r="L493" s="82" t="s">
        <v>47</v>
      </c>
      <c r="M493" s="81">
        <v>4</v>
      </c>
      <c r="N493" s="81">
        <v>1</v>
      </c>
      <c r="O493" s="81">
        <v>1</v>
      </c>
      <c r="P493" s="81" t="str">
        <f>IF(N493=O493,"Corrigido",IF(N493&gt;O493,"Refazer kanban"))</f>
        <v>Corrigido</v>
      </c>
      <c r="Q493" s="83">
        <f t="shared" si="40"/>
        <v>1</v>
      </c>
      <c r="R493" s="82" t="s">
        <v>79</v>
      </c>
      <c r="S493" s="84">
        <v>42678</v>
      </c>
    </row>
    <row r="494" spans="1:50" s="85" customFormat="1" ht="15" customHeight="1" x14ac:dyDescent="0.25">
      <c r="A494" s="11" t="str">
        <f t="shared" si="37"/>
        <v>20848733TP038E-M2</v>
      </c>
      <c r="B494" s="77">
        <v>486</v>
      </c>
      <c r="C494" s="78">
        <v>20848733</v>
      </c>
      <c r="D494" s="78" t="s">
        <v>917</v>
      </c>
      <c r="E494" s="78" t="s">
        <v>919</v>
      </c>
      <c r="F494" s="78">
        <v>5000</v>
      </c>
      <c r="G494" s="79" t="s">
        <v>69</v>
      </c>
      <c r="H494" s="80" t="s">
        <v>83</v>
      </c>
      <c r="I494" s="81" t="s">
        <v>121</v>
      </c>
      <c r="J494" s="82" t="s">
        <v>291</v>
      </c>
      <c r="K494" s="82" t="s">
        <v>73</v>
      </c>
      <c r="L494" s="82" t="s">
        <v>47</v>
      </c>
      <c r="M494" s="81">
        <v>2</v>
      </c>
      <c r="N494" s="78">
        <v>2</v>
      </c>
      <c r="O494" s="81">
        <f>IF(ROUNDUP((VLOOKUP(L494,$I$4:$K$7,3,FALSE))*M494/F494,)=1,2,ROUNDUP((VLOOKUP(L494,$I$4:$K$7,3,FALSE))/F494,))</f>
        <v>2</v>
      </c>
      <c r="P494" s="81" t="str">
        <f>IF(N494=O494,"Corrigido",IF(N494&gt;O494,"Refazer kanban"))</f>
        <v>Corrigido</v>
      </c>
      <c r="Q494" s="83">
        <f t="shared" si="40"/>
        <v>1</v>
      </c>
      <c r="R494" s="11" t="s">
        <v>141</v>
      </c>
      <c r="S494" s="98"/>
    </row>
    <row r="495" spans="1:50" s="85" customFormat="1" ht="15" customHeight="1" x14ac:dyDescent="0.25">
      <c r="A495" s="11" t="str">
        <f t="shared" si="37"/>
        <v>20848733</v>
      </c>
      <c r="B495" s="77">
        <v>487</v>
      </c>
      <c r="C495" s="78">
        <v>20848733</v>
      </c>
      <c r="D495" s="78" t="s">
        <v>917</v>
      </c>
      <c r="E495" s="78"/>
      <c r="F495" s="78">
        <v>5000</v>
      </c>
      <c r="G495" s="79" t="s">
        <v>69</v>
      </c>
      <c r="H495" s="80" t="s">
        <v>83</v>
      </c>
      <c r="I495" s="81" t="s">
        <v>121</v>
      </c>
      <c r="J495" s="82" t="s">
        <v>291</v>
      </c>
      <c r="K495" s="82" t="s">
        <v>73</v>
      </c>
      <c r="L495" s="82" t="s">
        <v>47</v>
      </c>
      <c r="M495" s="81">
        <v>2</v>
      </c>
      <c r="N495" s="81">
        <v>1</v>
      </c>
      <c r="O495" s="81">
        <v>1</v>
      </c>
      <c r="P495" s="81" t="str">
        <f>IF(N495=O495,"Corrigido",IF(N495&gt;O495,"Refazer kanban"))</f>
        <v>Corrigido</v>
      </c>
      <c r="Q495" s="83">
        <f t="shared" si="40"/>
        <v>2</v>
      </c>
      <c r="R495" s="82" t="s">
        <v>79</v>
      </c>
      <c r="S495" s="84"/>
    </row>
    <row r="496" spans="1:50" s="85" customFormat="1" ht="15" customHeight="1" x14ac:dyDescent="0.25">
      <c r="A496" s="11" t="str">
        <f t="shared" si="37"/>
        <v>15792288MB001D-M1</v>
      </c>
      <c r="B496" s="77">
        <v>488</v>
      </c>
      <c r="C496" s="78">
        <v>15792288</v>
      </c>
      <c r="D496" s="78" t="s">
        <v>920</v>
      </c>
      <c r="E496" s="78" t="s">
        <v>921</v>
      </c>
      <c r="F496" s="78">
        <v>1200</v>
      </c>
      <c r="G496" s="79" t="s">
        <v>69</v>
      </c>
      <c r="H496" s="80" t="s">
        <v>117</v>
      </c>
      <c r="I496" s="81" t="s">
        <v>84</v>
      </c>
      <c r="J496" s="82" t="s">
        <v>113</v>
      </c>
      <c r="K496" s="82" t="s">
        <v>73</v>
      </c>
      <c r="L496" s="82" t="s">
        <v>47</v>
      </c>
      <c r="M496" s="81">
        <v>1</v>
      </c>
      <c r="N496" s="78">
        <v>2</v>
      </c>
      <c r="O496" s="81">
        <f>IF(ROUNDUP((VLOOKUP(L496,$I$4:$K$7,3,FALSE))*M496/F496,)=1,2,ROUNDUP((VLOOKUP(L496,$I$4:$K$7,3,FALSE))/F496,))</f>
        <v>2</v>
      </c>
      <c r="P496" s="81" t="str">
        <f>IF(N496=O496,"Corrigido",IF(N496&gt;O496,"Refazer kanban"))</f>
        <v>Corrigido</v>
      </c>
      <c r="Q496" s="83">
        <f t="shared" si="40"/>
        <v>1</v>
      </c>
      <c r="R496" s="82" t="s">
        <v>79</v>
      </c>
      <c r="S496" s="82"/>
    </row>
    <row r="497" spans="1:50" s="85" customFormat="1" ht="15" customHeight="1" x14ac:dyDescent="0.25">
      <c r="A497" s="11" t="str">
        <f t="shared" si="37"/>
        <v>15788727LF006D-M1</v>
      </c>
      <c r="B497" s="77">
        <v>489</v>
      </c>
      <c r="C497" s="87">
        <v>15788727</v>
      </c>
      <c r="D497" s="78" t="s">
        <v>922</v>
      </c>
      <c r="E497" s="78" t="s">
        <v>383</v>
      </c>
      <c r="F497" s="78">
        <v>500</v>
      </c>
      <c r="G497" s="79" t="s">
        <v>69</v>
      </c>
      <c r="H497" s="80" t="s">
        <v>263</v>
      </c>
      <c r="I497" s="81" t="s">
        <v>71</v>
      </c>
      <c r="J497" s="82" t="s">
        <v>923</v>
      </c>
      <c r="K497" s="82" t="s">
        <v>73</v>
      </c>
      <c r="L497" s="82" t="s">
        <v>47</v>
      </c>
      <c r="M497" s="81">
        <v>2</v>
      </c>
      <c r="N497" s="89" t="s">
        <v>93</v>
      </c>
      <c r="O497" s="89" t="s">
        <v>87</v>
      </c>
      <c r="P497" s="89" t="s">
        <v>78</v>
      </c>
      <c r="Q497" s="83">
        <f t="shared" si="40"/>
        <v>1</v>
      </c>
      <c r="R497" s="105" t="s">
        <v>88</v>
      </c>
      <c r="S497" s="92">
        <v>42803</v>
      </c>
    </row>
    <row r="498" spans="1:50" s="85" customFormat="1" ht="15" customHeight="1" x14ac:dyDescent="0.25">
      <c r="A498" s="11" t="str">
        <f t="shared" si="37"/>
        <v>15250458SPSD2E-M4</v>
      </c>
      <c r="B498" s="77">
        <v>490</v>
      </c>
      <c r="C498" s="78">
        <v>15250458</v>
      </c>
      <c r="D498" s="78" t="s">
        <v>924</v>
      </c>
      <c r="E498" s="78" t="s">
        <v>397</v>
      </c>
      <c r="F498" s="78">
        <v>128</v>
      </c>
      <c r="G498" s="79" t="s">
        <v>69</v>
      </c>
      <c r="H498" s="80" t="s">
        <v>83</v>
      </c>
      <c r="I498" s="81" t="s">
        <v>104</v>
      </c>
      <c r="J498" s="118" t="s">
        <v>925</v>
      </c>
      <c r="K498" s="82" t="s">
        <v>73</v>
      </c>
      <c r="L498" s="82" t="s">
        <v>301</v>
      </c>
      <c r="M498" s="81">
        <v>1</v>
      </c>
      <c r="N498" s="78">
        <v>2</v>
      </c>
      <c r="O498" s="81">
        <v>2</v>
      </c>
      <c r="P498" s="81" t="str">
        <f>IF(N498=O498,"Corrigido",IF(N498&gt;O498,"Refazer kanban"))</f>
        <v>Corrigido</v>
      </c>
      <c r="Q498" s="83">
        <f t="shared" si="40"/>
        <v>1</v>
      </c>
      <c r="R498" s="82"/>
      <c r="S498" s="84"/>
    </row>
    <row r="499" spans="1:50" s="85" customFormat="1" ht="15" customHeight="1" x14ac:dyDescent="0.25">
      <c r="A499" s="11" t="str">
        <f t="shared" si="37"/>
        <v>13597327TP019E-M3</v>
      </c>
      <c r="B499" s="77">
        <v>491</v>
      </c>
      <c r="C499" s="87">
        <v>13597327</v>
      </c>
      <c r="D499" s="78" t="s">
        <v>926</v>
      </c>
      <c r="E499" s="78" t="s">
        <v>818</v>
      </c>
      <c r="F499" s="78">
        <v>4800</v>
      </c>
      <c r="G499" s="79" t="s">
        <v>69</v>
      </c>
      <c r="H499" s="80" t="s">
        <v>83</v>
      </c>
      <c r="I499" s="81" t="s">
        <v>121</v>
      </c>
      <c r="J499" s="82" t="s">
        <v>219</v>
      </c>
      <c r="K499" s="82" t="s">
        <v>73</v>
      </c>
      <c r="L499" s="82" t="s">
        <v>47</v>
      </c>
      <c r="M499" s="81">
        <v>1</v>
      </c>
      <c r="N499" s="81">
        <v>2</v>
      </c>
      <c r="O499" s="81">
        <v>2</v>
      </c>
      <c r="P499" s="81" t="str">
        <f>IF(N499=O499,"Corrigido",IF(N499&gt;O499,"Refazer kanban"))</f>
        <v>Corrigido</v>
      </c>
      <c r="Q499" s="83">
        <f t="shared" si="40"/>
        <v>1</v>
      </c>
      <c r="R499" s="82" t="s">
        <v>79</v>
      </c>
      <c r="S499" s="134">
        <v>42681</v>
      </c>
    </row>
    <row r="500" spans="1:50" ht="15" customHeight="1" x14ac:dyDescent="0.25">
      <c r="A500" s="11" t="str">
        <f t="shared" si="37"/>
        <v>13595559SPST4D-M3</v>
      </c>
      <c r="B500" s="77">
        <v>492</v>
      </c>
      <c r="C500" s="78">
        <v>13595559</v>
      </c>
      <c r="D500" s="78" t="s">
        <v>927</v>
      </c>
      <c r="E500" s="78" t="s">
        <v>720</v>
      </c>
      <c r="F500" s="78">
        <v>24</v>
      </c>
      <c r="G500" s="79" t="s">
        <v>153</v>
      </c>
      <c r="H500" s="80" t="s">
        <v>83</v>
      </c>
      <c r="I500" s="81" t="s">
        <v>294</v>
      </c>
      <c r="J500" s="82" t="s">
        <v>258</v>
      </c>
      <c r="K500" s="82" t="s">
        <v>73</v>
      </c>
      <c r="L500" s="82" t="s">
        <v>47</v>
      </c>
      <c r="M500" s="81">
        <v>1</v>
      </c>
      <c r="N500" s="81">
        <v>3</v>
      </c>
      <c r="O500" s="81">
        <v>3</v>
      </c>
      <c r="P500" s="81" t="str">
        <f>IF(N500=O500,"Corrigido",IF(N500&gt;O500,"Refazer kanban"))</f>
        <v>Corrigido</v>
      </c>
      <c r="Q500" s="83">
        <f t="shared" si="40"/>
        <v>1</v>
      </c>
      <c r="R500" s="82" t="s">
        <v>79</v>
      </c>
      <c r="S500" s="90">
        <v>42555</v>
      </c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85"/>
      <c r="AG500" s="85"/>
      <c r="AH500" s="85"/>
      <c r="AI500" s="85"/>
      <c r="AJ500" s="85"/>
      <c r="AK500" s="85"/>
      <c r="AL500" s="85"/>
      <c r="AM500" s="85"/>
      <c r="AN500" s="85"/>
      <c r="AO500" s="85"/>
      <c r="AP500" s="85"/>
      <c r="AQ500" s="85"/>
      <c r="AR500" s="85"/>
      <c r="AS500" s="85"/>
      <c r="AT500" s="85"/>
      <c r="AU500" s="85"/>
      <c r="AV500" s="85"/>
      <c r="AW500" s="85"/>
      <c r="AX500" s="85"/>
    </row>
    <row r="501" spans="1:50" s="85" customFormat="1" ht="15" customHeight="1" x14ac:dyDescent="0.25">
      <c r="A501" s="11" t="str">
        <f t="shared" si="37"/>
        <v>13594370TP045D-M2</v>
      </c>
      <c r="B501" s="77">
        <v>493</v>
      </c>
      <c r="C501" s="87">
        <v>13594370</v>
      </c>
      <c r="D501" s="87" t="s">
        <v>928</v>
      </c>
      <c r="E501" s="87" t="s">
        <v>632</v>
      </c>
      <c r="F501" s="87">
        <v>24</v>
      </c>
      <c r="G501" s="93" t="s">
        <v>69</v>
      </c>
      <c r="H501" s="94" t="s">
        <v>83</v>
      </c>
      <c r="I501" s="95" t="s">
        <v>412</v>
      </c>
      <c r="J501" s="96" t="s">
        <v>929</v>
      </c>
      <c r="K501" s="96" t="s">
        <v>73</v>
      </c>
      <c r="L501" s="96" t="s">
        <v>47</v>
      </c>
      <c r="M501" s="95">
        <v>1</v>
      </c>
      <c r="N501" s="131" t="s">
        <v>147</v>
      </c>
      <c r="O501" s="131" t="s">
        <v>147</v>
      </c>
      <c r="P501" s="95" t="s">
        <v>204</v>
      </c>
      <c r="Q501" s="121">
        <v>1</v>
      </c>
      <c r="R501" s="11" t="s">
        <v>79</v>
      </c>
      <c r="S501" s="92">
        <v>42599</v>
      </c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</row>
    <row r="502" spans="1:50" s="85" customFormat="1" ht="15" customHeight="1" x14ac:dyDescent="0.25">
      <c r="A502" s="11" t="str">
        <f t="shared" si="37"/>
        <v>13510456SPSD1E-M4</v>
      </c>
      <c r="B502" s="77">
        <v>494</v>
      </c>
      <c r="C502" s="78">
        <v>13510456</v>
      </c>
      <c r="D502" s="78" t="s">
        <v>930</v>
      </c>
      <c r="E502" s="78" t="s">
        <v>364</v>
      </c>
      <c r="F502" s="78">
        <v>16</v>
      </c>
      <c r="G502" s="79" t="s">
        <v>69</v>
      </c>
      <c r="H502" s="80" t="s">
        <v>83</v>
      </c>
      <c r="I502" s="81" t="s">
        <v>104</v>
      </c>
      <c r="J502" s="118" t="s">
        <v>931</v>
      </c>
      <c r="K502" s="82" t="s">
        <v>73</v>
      </c>
      <c r="L502" s="82" t="s">
        <v>301</v>
      </c>
      <c r="M502" s="81">
        <v>1</v>
      </c>
      <c r="N502" s="78">
        <v>9</v>
      </c>
      <c r="O502" s="81">
        <v>9</v>
      </c>
      <c r="P502" s="81" t="str">
        <f t="shared" ref="P502:P510" si="41">IF(N502=O502,"Corrigido",IF(N502&gt;O502,"Refazer kanban"))</f>
        <v>Corrigido</v>
      </c>
      <c r="Q502" s="83">
        <f t="shared" ref="Q502:Q516" si="42">IF(COUNTBLANK(C502:O502)&lt;=0,1,2)</f>
        <v>1</v>
      </c>
      <c r="R502" s="82" t="s">
        <v>88</v>
      </c>
      <c r="S502" s="84">
        <v>42080</v>
      </c>
    </row>
    <row r="503" spans="1:50" s="85" customFormat="1" ht="15" customHeight="1" x14ac:dyDescent="0.25">
      <c r="A503" s="11" t="str">
        <f t="shared" si="37"/>
        <v>13510457SPSD2D-M4</v>
      </c>
      <c r="B503" s="77">
        <v>495</v>
      </c>
      <c r="C503" s="87">
        <v>13510457</v>
      </c>
      <c r="D503" s="87" t="s">
        <v>932</v>
      </c>
      <c r="E503" s="87" t="s">
        <v>400</v>
      </c>
      <c r="F503" s="87">
        <v>16</v>
      </c>
      <c r="G503" s="93" t="s">
        <v>69</v>
      </c>
      <c r="H503" s="80" t="s">
        <v>83</v>
      </c>
      <c r="I503" s="95" t="s">
        <v>104</v>
      </c>
      <c r="J503" s="138" t="s">
        <v>933</v>
      </c>
      <c r="K503" s="96" t="s">
        <v>73</v>
      </c>
      <c r="L503" s="96" t="s">
        <v>301</v>
      </c>
      <c r="M503" s="95">
        <v>1</v>
      </c>
      <c r="N503" s="88" t="s">
        <v>86</v>
      </c>
      <c r="O503" s="89" t="s">
        <v>106</v>
      </c>
      <c r="P503" s="89" t="s">
        <v>78</v>
      </c>
      <c r="Q503" s="83">
        <f t="shared" si="42"/>
        <v>1</v>
      </c>
      <c r="R503" s="127" t="s">
        <v>88</v>
      </c>
      <c r="S503" s="115">
        <v>42864</v>
      </c>
    </row>
    <row r="504" spans="1:50" ht="15" customHeight="1" x14ac:dyDescent="0.25">
      <c r="A504" s="11" t="str">
        <f t="shared" si="37"/>
        <v>13510458SPSD3D-M4</v>
      </c>
      <c r="B504" s="77">
        <v>496</v>
      </c>
      <c r="C504" s="78">
        <v>13510458</v>
      </c>
      <c r="D504" s="78" t="s">
        <v>934</v>
      </c>
      <c r="E504" s="78" t="s">
        <v>131</v>
      </c>
      <c r="F504" s="78">
        <v>16</v>
      </c>
      <c r="G504" s="79" t="s">
        <v>69</v>
      </c>
      <c r="H504" s="80" t="s">
        <v>83</v>
      </c>
      <c r="I504" s="81" t="s">
        <v>104</v>
      </c>
      <c r="J504" s="82" t="s">
        <v>935</v>
      </c>
      <c r="K504" s="82" t="s">
        <v>73</v>
      </c>
      <c r="L504" s="82" t="s">
        <v>47</v>
      </c>
      <c r="M504" s="81">
        <v>1</v>
      </c>
      <c r="N504" s="88" t="s">
        <v>936</v>
      </c>
      <c r="O504" s="89" t="s">
        <v>937</v>
      </c>
      <c r="P504" s="89" t="s">
        <v>78</v>
      </c>
      <c r="Q504" s="83">
        <f t="shared" si="42"/>
        <v>1</v>
      </c>
      <c r="R504" s="127" t="s">
        <v>88</v>
      </c>
      <c r="S504" s="92">
        <v>42867</v>
      </c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85"/>
      <c r="AG504" s="85"/>
      <c r="AH504" s="85"/>
      <c r="AI504" s="85"/>
      <c r="AJ504" s="85"/>
      <c r="AK504" s="85"/>
      <c r="AL504" s="85"/>
      <c r="AM504" s="85"/>
      <c r="AN504" s="85"/>
      <c r="AO504" s="85"/>
      <c r="AP504" s="85"/>
      <c r="AQ504" s="85"/>
      <c r="AR504" s="85"/>
      <c r="AS504" s="85"/>
      <c r="AT504" s="85"/>
      <c r="AU504" s="85"/>
      <c r="AV504" s="85"/>
      <c r="AW504" s="85"/>
      <c r="AX504" s="85"/>
    </row>
    <row r="505" spans="1:50" s="85" customFormat="1" ht="15" customHeight="1" x14ac:dyDescent="0.25">
      <c r="A505" s="11" t="str">
        <f t="shared" si="37"/>
        <v>13510453SPSD2E-M4</v>
      </c>
      <c r="B505" s="77">
        <v>497</v>
      </c>
      <c r="C505" s="78">
        <v>13510453</v>
      </c>
      <c r="D505" s="78" t="s">
        <v>938</v>
      </c>
      <c r="E505" s="78" t="s">
        <v>397</v>
      </c>
      <c r="F505" s="78">
        <v>16</v>
      </c>
      <c r="G505" s="79" t="s">
        <v>69</v>
      </c>
      <c r="H505" s="80" t="s">
        <v>83</v>
      </c>
      <c r="I505" s="81" t="s">
        <v>104</v>
      </c>
      <c r="J505" s="118" t="s">
        <v>939</v>
      </c>
      <c r="K505" s="82" t="s">
        <v>73</v>
      </c>
      <c r="L505" s="82" t="s">
        <v>301</v>
      </c>
      <c r="M505" s="81">
        <v>1</v>
      </c>
      <c r="N505" s="78">
        <v>6</v>
      </c>
      <c r="O505" s="81">
        <v>6</v>
      </c>
      <c r="P505" s="81" t="str">
        <f t="shared" si="41"/>
        <v>Corrigido</v>
      </c>
      <c r="Q505" s="83">
        <f t="shared" si="42"/>
        <v>1</v>
      </c>
      <c r="R505" s="82" t="s">
        <v>88</v>
      </c>
      <c r="S505" s="84">
        <v>42080</v>
      </c>
    </row>
    <row r="506" spans="1:50" s="85" customFormat="1" ht="15" customHeight="1" x14ac:dyDescent="0.25">
      <c r="A506" s="11" t="str">
        <f t="shared" si="37"/>
        <v>13510461SPSD3D-M4</v>
      </c>
      <c r="B506" s="77">
        <v>498</v>
      </c>
      <c r="C506" s="78">
        <v>13510461</v>
      </c>
      <c r="D506" s="78" t="s">
        <v>940</v>
      </c>
      <c r="E506" s="78" t="s">
        <v>131</v>
      </c>
      <c r="F506" s="78">
        <v>16</v>
      </c>
      <c r="G506" s="79" t="s">
        <v>471</v>
      </c>
      <c r="H506" s="80" t="s">
        <v>83</v>
      </c>
      <c r="I506" s="81" t="s">
        <v>104</v>
      </c>
      <c r="J506" s="82" t="s">
        <v>363</v>
      </c>
      <c r="K506" s="82" t="s">
        <v>73</v>
      </c>
      <c r="L506" s="82" t="s">
        <v>47</v>
      </c>
      <c r="M506" s="81">
        <v>1</v>
      </c>
      <c r="N506" s="88" t="s">
        <v>936</v>
      </c>
      <c r="O506" s="89" t="s">
        <v>937</v>
      </c>
      <c r="P506" s="89" t="s">
        <v>78</v>
      </c>
      <c r="Q506" s="83">
        <f t="shared" si="42"/>
        <v>1</v>
      </c>
      <c r="R506" s="127" t="s">
        <v>88</v>
      </c>
      <c r="S506" s="92">
        <v>42867</v>
      </c>
    </row>
    <row r="507" spans="1:50" s="85" customFormat="1" ht="15" customHeight="1" x14ac:dyDescent="0.25">
      <c r="A507" s="11" t="str">
        <f t="shared" si="37"/>
        <v>13510462SPSD1E-M4</v>
      </c>
      <c r="B507" s="77">
        <v>499</v>
      </c>
      <c r="C507" s="78">
        <v>13510462</v>
      </c>
      <c r="D507" s="78" t="s">
        <v>941</v>
      </c>
      <c r="E507" s="78" t="s">
        <v>364</v>
      </c>
      <c r="F507" s="78">
        <v>16</v>
      </c>
      <c r="G507" s="97" t="s">
        <v>69</v>
      </c>
      <c r="H507" s="80" t="s">
        <v>83</v>
      </c>
      <c r="I507" s="81" t="s">
        <v>104</v>
      </c>
      <c r="J507" s="118" t="s">
        <v>942</v>
      </c>
      <c r="K507" s="82" t="s">
        <v>73</v>
      </c>
      <c r="L507" s="82" t="s">
        <v>301</v>
      </c>
      <c r="M507" s="81">
        <v>1</v>
      </c>
      <c r="N507" s="78">
        <v>9</v>
      </c>
      <c r="O507" s="81">
        <v>9</v>
      </c>
      <c r="P507" s="81" t="str">
        <f t="shared" si="41"/>
        <v>Corrigido</v>
      </c>
      <c r="Q507" s="83">
        <f t="shared" si="42"/>
        <v>1</v>
      </c>
      <c r="R507" s="82" t="s">
        <v>88</v>
      </c>
      <c r="S507" s="84">
        <v>42080</v>
      </c>
    </row>
    <row r="508" spans="1:50" s="85" customFormat="1" ht="15" customHeight="1" x14ac:dyDescent="0.25">
      <c r="A508" s="11" t="str">
        <f t="shared" si="37"/>
        <v>13510463SPSD2D-M4</v>
      </c>
      <c r="B508" s="77">
        <v>500</v>
      </c>
      <c r="C508" s="78">
        <v>13510463</v>
      </c>
      <c r="D508" s="78" t="s">
        <v>943</v>
      </c>
      <c r="E508" s="78" t="s">
        <v>400</v>
      </c>
      <c r="F508" s="78">
        <v>16</v>
      </c>
      <c r="G508" s="79" t="s">
        <v>69</v>
      </c>
      <c r="H508" s="80" t="s">
        <v>83</v>
      </c>
      <c r="I508" s="81" t="s">
        <v>104</v>
      </c>
      <c r="J508" s="118" t="s">
        <v>933</v>
      </c>
      <c r="K508" s="82" t="s">
        <v>73</v>
      </c>
      <c r="L508" s="82" t="s">
        <v>301</v>
      </c>
      <c r="M508" s="81">
        <v>1</v>
      </c>
      <c r="N508" s="88" t="s">
        <v>86</v>
      </c>
      <c r="O508" s="89" t="s">
        <v>106</v>
      </c>
      <c r="P508" s="89" t="s">
        <v>78</v>
      </c>
      <c r="Q508" s="83">
        <f t="shared" si="42"/>
        <v>1</v>
      </c>
      <c r="R508" s="127" t="s">
        <v>88</v>
      </c>
      <c r="S508" s="92">
        <v>42865</v>
      </c>
    </row>
    <row r="509" spans="1:50" s="85" customFormat="1" ht="15" customHeight="1" x14ac:dyDescent="0.25">
      <c r="A509" s="11" t="str">
        <f t="shared" si="37"/>
        <v>13510468SPSD2E-M4</v>
      </c>
      <c r="B509" s="77">
        <v>501</v>
      </c>
      <c r="C509" s="78">
        <v>13510468</v>
      </c>
      <c r="D509" s="78" t="s">
        <v>944</v>
      </c>
      <c r="E509" s="78" t="s">
        <v>397</v>
      </c>
      <c r="F509" s="78">
        <v>16</v>
      </c>
      <c r="G509" s="97" t="s">
        <v>69</v>
      </c>
      <c r="H509" s="80" t="s">
        <v>83</v>
      </c>
      <c r="I509" s="81" t="s">
        <v>104</v>
      </c>
      <c r="J509" s="118" t="s">
        <v>931</v>
      </c>
      <c r="K509" s="82" t="s">
        <v>73</v>
      </c>
      <c r="L509" s="82" t="s">
        <v>301</v>
      </c>
      <c r="M509" s="81">
        <v>1</v>
      </c>
      <c r="N509" s="78">
        <v>6</v>
      </c>
      <c r="O509" s="81">
        <v>6</v>
      </c>
      <c r="P509" s="81" t="str">
        <f t="shared" si="41"/>
        <v>Corrigido</v>
      </c>
      <c r="Q509" s="83">
        <f t="shared" si="42"/>
        <v>1</v>
      </c>
      <c r="R509" s="11" t="s">
        <v>88</v>
      </c>
      <c r="S509" s="158">
        <v>42080</v>
      </c>
    </row>
    <row r="510" spans="1:50" s="85" customFormat="1" ht="15" customHeight="1" x14ac:dyDescent="0.25">
      <c r="A510" s="11" t="str">
        <f t="shared" si="37"/>
        <v>13591435TP040D-M2</v>
      </c>
      <c r="B510" s="77">
        <v>502</v>
      </c>
      <c r="C510" s="87">
        <v>13591435</v>
      </c>
      <c r="D510" s="78" t="s">
        <v>945</v>
      </c>
      <c r="E510" s="78" t="s">
        <v>330</v>
      </c>
      <c r="F510" s="78">
        <v>100</v>
      </c>
      <c r="G510" s="79" t="s">
        <v>69</v>
      </c>
      <c r="H510" s="80" t="s">
        <v>83</v>
      </c>
      <c r="I510" s="81" t="s">
        <v>121</v>
      </c>
      <c r="J510" s="82" t="s">
        <v>946</v>
      </c>
      <c r="K510" s="82" t="s">
        <v>73</v>
      </c>
      <c r="L510" s="82" t="s">
        <v>47</v>
      </c>
      <c r="M510" s="81">
        <v>4</v>
      </c>
      <c r="N510" s="78">
        <v>11</v>
      </c>
      <c r="O510" s="81">
        <v>11</v>
      </c>
      <c r="P510" s="81" t="str">
        <f t="shared" si="41"/>
        <v>Corrigido</v>
      </c>
      <c r="Q510" s="83">
        <f t="shared" si="42"/>
        <v>1</v>
      </c>
      <c r="R510" s="82" t="s">
        <v>79</v>
      </c>
      <c r="S510" s="90">
        <v>42598</v>
      </c>
    </row>
    <row r="511" spans="1:50" s="85" customFormat="1" ht="15" customHeight="1" x14ac:dyDescent="0.25">
      <c r="A511" s="11" t="str">
        <f t="shared" si="37"/>
        <v>13585947TP045D-M2</v>
      </c>
      <c r="B511" s="77">
        <v>503</v>
      </c>
      <c r="C511" s="87">
        <v>13585947</v>
      </c>
      <c r="D511" s="87" t="s">
        <v>947</v>
      </c>
      <c r="E511" s="87" t="s">
        <v>632</v>
      </c>
      <c r="F511" s="87">
        <v>30</v>
      </c>
      <c r="G511" s="93" t="s">
        <v>69</v>
      </c>
      <c r="H511" s="94" t="s">
        <v>335</v>
      </c>
      <c r="I511" s="95" t="s">
        <v>412</v>
      </c>
      <c r="J511" s="96" t="s">
        <v>948</v>
      </c>
      <c r="K511" s="96" t="s">
        <v>73</v>
      </c>
      <c r="L511" s="96" t="s">
        <v>47</v>
      </c>
      <c r="M511" s="95">
        <v>1</v>
      </c>
      <c r="N511" s="131" t="s">
        <v>147</v>
      </c>
      <c r="O511" s="102" t="s">
        <v>147</v>
      </c>
      <c r="P511" s="81" t="str">
        <f>IF(N511=O511,"Corrigido",IF(N511&gt;O511,"Refazer etiqueta"))</f>
        <v>Corrigido</v>
      </c>
      <c r="Q511" s="83">
        <f t="shared" si="42"/>
        <v>1</v>
      </c>
      <c r="R511" s="11" t="s">
        <v>79</v>
      </c>
      <c r="S511" s="92">
        <v>42599</v>
      </c>
    </row>
    <row r="512" spans="1:50" s="85" customFormat="1" ht="15" customHeight="1" x14ac:dyDescent="0.25">
      <c r="A512" s="11" t="str">
        <f t="shared" si="37"/>
        <v>13585757PENDANT</v>
      </c>
      <c r="B512" s="77">
        <v>504</v>
      </c>
      <c r="C512" s="78">
        <v>13585757</v>
      </c>
      <c r="D512" s="78" t="s">
        <v>949</v>
      </c>
      <c r="E512" s="78" t="s">
        <v>147</v>
      </c>
      <c r="F512" s="78">
        <v>30</v>
      </c>
      <c r="G512" s="79"/>
      <c r="H512" s="80" t="s">
        <v>83</v>
      </c>
      <c r="I512" s="81" t="s">
        <v>294</v>
      </c>
      <c r="J512" s="82" t="s">
        <v>950</v>
      </c>
      <c r="K512" s="82" t="s">
        <v>73</v>
      </c>
      <c r="L512" s="82" t="s">
        <v>47</v>
      </c>
      <c r="M512" s="81">
        <v>2</v>
      </c>
      <c r="N512" s="81">
        <v>0</v>
      </c>
      <c r="O512" s="81">
        <v>0</v>
      </c>
      <c r="P512" s="81" t="str">
        <f>IF(N512=O512,"Corrigido",IF(N512&gt;O512,"Refazer kanban"))</f>
        <v>Corrigido</v>
      </c>
      <c r="Q512" s="83">
        <f t="shared" si="42"/>
        <v>2</v>
      </c>
      <c r="R512" s="82" t="s">
        <v>79</v>
      </c>
      <c r="S512" s="90">
        <v>42488</v>
      </c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</row>
    <row r="513" spans="1:50" s="85" customFormat="1" ht="15" customHeight="1" x14ac:dyDescent="0.25">
      <c r="A513" s="11" t="str">
        <f t="shared" si="37"/>
        <v>13581431SPST1E-M3</v>
      </c>
      <c r="B513" s="77">
        <v>505</v>
      </c>
      <c r="C513" s="78">
        <v>13581431</v>
      </c>
      <c r="D513" s="78" t="s">
        <v>951</v>
      </c>
      <c r="E513" s="78" t="s">
        <v>293</v>
      </c>
      <c r="F513" s="78">
        <v>120</v>
      </c>
      <c r="G513" s="79" t="s">
        <v>69</v>
      </c>
      <c r="H513" s="94" t="s">
        <v>83</v>
      </c>
      <c r="I513" s="81" t="s">
        <v>294</v>
      </c>
      <c r="J513" s="82" t="s">
        <v>952</v>
      </c>
      <c r="K513" s="82" t="s">
        <v>73</v>
      </c>
      <c r="L513" s="82" t="s">
        <v>42</v>
      </c>
      <c r="M513" s="81">
        <v>1</v>
      </c>
      <c r="N513" s="88" t="s">
        <v>76</v>
      </c>
      <c r="O513" s="89" t="s">
        <v>77</v>
      </c>
      <c r="P513" s="89" t="s">
        <v>78</v>
      </c>
      <c r="Q513" s="83">
        <f t="shared" si="42"/>
        <v>1</v>
      </c>
      <c r="R513" s="11" t="s">
        <v>79</v>
      </c>
      <c r="S513" s="92">
        <v>42600</v>
      </c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</row>
    <row r="514" spans="1:50" s="85" customFormat="1" ht="15" customHeight="1" x14ac:dyDescent="0.25">
      <c r="A514" s="11" t="str">
        <f t="shared" si="37"/>
        <v>13579477MA021E-M1</v>
      </c>
      <c r="B514" s="77">
        <v>506</v>
      </c>
      <c r="C514" s="87">
        <v>13579477</v>
      </c>
      <c r="D514" s="87" t="s">
        <v>953</v>
      </c>
      <c r="E514" s="87" t="s">
        <v>233</v>
      </c>
      <c r="F514" s="87">
        <v>27</v>
      </c>
      <c r="G514" s="93" t="s">
        <v>69</v>
      </c>
      <c r="H514" s="94" t="s">
        <v>83</v>
      </c>
      <c r="I514" s="95" t="s">
        <v>519</v>
      </c>
      <c r="J514" s="96" t="s">
        <v>954</v>
      </c>
      <c r="K514" s="96" t="s">
        <v>73</v>
      </c>
      <c r="L514" s="96" t="s">
        <v>47</v>
      </c>
      <c r="M514" s="95">
        <v>1</v>
      </c>
      <c r="N514" s="87">
        <v>11</v>
      </c>
      <c r="O514" s="95">
        <v>11</v>
      </c>
      <c r="P514" s="81" t="str">
        <f>IF(N514=O514,"Corrigido",IF(N514&gt;O514,"Refazer kanban"))</f>
        <v>Corrigido</v>
      </c>
      <c r="Q514" s="83">
        <f t="shared" si="42"/>
        <v>1</v>
      </c>
      <c r="R514" s="82" t="s">
        <v>88</v>
      </c>
      <c r="S514" s="11"/>
    </row>
    <row r="515" spans="1:50" s="85" customFormat="1" ht="15" customHeight="1" x14ac:dyDescent="0.25">
      <c r="A515" s="11" t="str">
        <f t="shared" si="37"/>
        <v>13575635TP053D-M2</v>
      </c>
      <c r="B515" s="77">
        <v>507</v>
      </c>
      <c r="C515" s="78">
        <v>13575635</v>
      </c>
      <c r="D515" s="78" t="s">
        <v>955</v>
      </c>
      <c r="E515" s="78" t="s">
        <v>548</v>
      </c>
      <c r="F515" s="78">
        <v>1600</v>
      </c>
      <c r="G515" s="79" t="s">
        <v>69</v>
      </c>
      <c r="H515" s="80" t="s">
        <v>83</v>
      </c>
      <c r="I515" s="81" t="s">
        <v>121</v>
      </c>
      <c r="J515" s="82" t="s">
        <v>219</v>
      </c>
      <c r="K515" s="82" t="s">
        <v>73</v>
      </c>
      <c r="L515" s="82" t="s">
        <v>47</v>
      </c>
      <c r="M515" s="81">
        <v>1</v>
      </c>
      <c r="N515" s="88" t="s">
        <v>76</v>
      </c>
      <c r="O515" s="89" t="s">
        <v>77</v>
      </c>
      <c r="P515" s="89" t="s">
        <v>78</v>
      </c>
      <c r="Q515" s="83">
        <f t="shared" si="42"/>
        <v>1</v>
      </c>
      <c r="R515" s="82" t="s">
        <v>141</v>
      </c>
      <c r="S515" s="84">
        <v>42655</v>
      </c>
    </row>
    <row r="516" spans="1:50" s="85" customFormat="1" ht="15" customHeight="1" x14ac:dyDescent="0.25">
      <c r="A516" s="11" t="str">
        <f t="shared" si="37"/>
        <v>13511955SPST1E-M3</v>
      </c>
      <c r="B516" s="77">
        <v>508</v>
      </c>
      <c r="C516" s="78">
        <v>13511955</v>
      </c>
      <c r="D516" s="78" t="s">
        <v>956</v>
      </c>
      <c r="E516" s="78" t="s">
        <v>293</v>
      </c>
      <c r="F516" s="78">
        <v>24</v>
      </c>
      <c r="G516" s="79" t="s">
        <v>153</v>
      </c>
      <c r="H516" s="80" t="s">
        <v>83</v>
      </c>
      <c r="I516" s="81" t="s">
        <v>294</v>
      </c>
      <c r="J516" s="82" t="s">
        <v>633</v>
      </c>
      <c r="K516" s="82" t="s">
        <v>73</v>
      </c>
      <c r="L516" s="82" t="s">
        <v>42</v>
      </c>
      <c r="M516" s="81">
        <v>1</v>
      </c>
      <c r="N516" s="88" t="s">
        <v>311</v>
      </c>
      <c r="O516" s="89" t="s">
        <v>957</v>
      </c>
      <c r="P516" s="89" t="s">
        <v>78</v>
      </c>
      <c r="Q516" s="83">
        <f t="shared" si="42"/>
        <v>1</v>
      </c>
      <c r="R516" s="11" t="s">
        <v>79</v>
      </c>
      <c r="S516" s="92">
        <v>42600</v>
      </c>
    </row>
    <row r="517" spans="1:50" s="85" customFormat="1" ht="15" customHeight="1" x14ac:dyDescent="0.25">
      <c r="A517" s="11" t="str">
        <f t="shared" si="37"/>
        <v>13510532SPST2E-M3</v>
      </c>
      <c r="B517" s="77">
        <v>509</v>
      </c>
      <c r="C517" s="82">
        <v>13510532</v>
      </c>
      <c r="D517" s="82" t="s">
        <v>958</v>
      </c>
      <c r="E517" s="78" t="s">
        <v>642</v>
      </c>
      <c r="F517" s="82">
        <v>28</v>
      </c>
      <c r="G517" s="79" t="s">
        <v>69</v>
      </c>
      <c r="H517" s="80" t="s">
        <v>83</v>
      </c>
      <c r="I517" s="81" t="s">
        <v>294</v>
      </c>
      <c r="J517" s="82" t="s">
        <v>474</v>
      </c>
      <c r="K517" s="82" t="s">
        <v>73</v>
      </c>
      <c r="L517" s="82" t="s">
        <v>47</v>
      </c>
      <c r="M517" s="81">
        <v>1</v>
      </c>
      <c r="N517" s="88" t="s">
        <v>76</v>
      </c>
      <c r="O517" s="89" t="s">
        <v>77</v>
      </c>
      <c r="P517" s="89" t="s">
        <v>78</v>
      </c>
      <c r="Q517" s="83">
        <v>1</v>
      </c>
      <c r="R517" s="82" t="s">
        <v>79</v>
      </c>
      <c r="S517" s="90">
        <v>42552</v>
      </c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</row>
    <row r="518" spans="1:50" s="85" customFormat="1" ht="15" customHeight="1" x14ac:dyDescent="0.25">
      <c r="A518" s="11" t="str">
        <f t="shared" si="37"/>
        <v>13510395SPST2E-M3</v>
      </c>
      <c r="B518" s="77">
        <v>510</v>
      </c>
      <c r="C518" s="82">
        <v>13510395</v>
      </c>
      <c r="D518" s="82" t="s">
        <v>959</v>
      </c>
      <c r="E518" s="78" t="s">
        <v>642</v>
      </c>
      <c r="F518" s="82">
        <v>24</v>
      </c>
      <c r="G518" s="79" t="s">
        <v>153</v>
      </c>
      <c r="H518" s="82" t="s">
        <v>83</v>
      </c>
      <c r="I518" s="81" t="s">
        <v>294</v>
      </c>
      <c r="J518" s="82" t="s">
        <v>258</v>
      </c>
      <c r="K518" s="82" t="s">
        <v>73</v>
      </c>
      <c r="L518" s="82" t="s">
        <v>47</v>
      </c>
      <c r="M518" s="81">
        <v>2</v>
      </c>
      <c r="N518" s="88" t="s">
        <v>643</v>
      </c>
      <c r="O518" s="89" t="s">
        <v>644</v>
      </c>
      <c r="P518" s="89" t="s">
        <v>78</v>
      </c>
      <c r="Q518" s="83">
        <v>1</v>
      </c>
      <c r="R518" s="82" t="s">
        <v>79</v>
      </c>
      <c r="S518" s="90">
        <v>42552</v>
      </c>
    </row>
    <row r="519" spans="1:50" s="85" customFormat="1" ht="15" customHeight="1" x14ac:dyDescent="0.25">
      <c r="A519" s="11" t="str">
        <f t="shared" si="37"/>
        <v>13505369SPSF1E</v>
      </c>
      <c r="B519" s="77">
        <v>511</v>
      </c>
      <c r="C519" s="152">
        <v>13505369</v>
      </c>
      <c r="D519" s="11" t="s">
        <v>960</v>
      </c>
      <c r="E519" s="87" t="s">
        <v>731</v>
      </c>
      <c r="F519" s="87">
        <v>270</v>
      </c>
      <c r="G519" s="93" t="s">
        <v>69</v>
      </c>
      <c r="H519" s="94" t="s">
        <v>83</v>
      </c>
      <c r="I519" s="95" t="s">
        <v>306</v>
      </c>
      <c r="J519" s="96" t="s">
        <v>961</v>
      </c>
      <c r="K519" s="96" t="s">
        <v>73</v>
      </c>
      <c r="L519" s="96" t="s">
        <v>47</v>
      </c>
      <c r="M519" s="95">
        <v>1</v>
      </c>
      <c r="N519" s="89" t="s">
        <v>93</v>
      </c>
      <c r="O519" s="89" t="s">
        <v>87</v>
      </c>
      <c r="P519" s="89" t="s">
        <v>78</v>
      </c>
      <c r="Q519" s="121">
        <v>1</v>
      </c>
      <c r="R519" s="11" t="s">
        <v>79</v>
      </c>
      <c r="S519" s="92">
        <v>42587</v>
      </c>
    </row>
    <row r="520" spans="1:50" ht="15" customHeight="1" x14ac:dyDescent="0.25">
      <c r="A520" s="11" t="str">
        <f t="shared" si="37"/>
        <v>13503059TP050D-M2</v>
      </c>
      <c r="B520" s="77">
        <v>512</v>
      </c>
      <c r="C520" s="78">
        <v>13503059</v>
      </c>
      <c r="D520" s="78" t="s">
        <v>962</v>
      </c>
      <c r="E520" s="78" t="s">
        <v>331</v>
      </c>
      <c r="F520" s="78">
        <v>360</v>
      </c>
      <c r="G520" s="130" t="s">
        <v>69</v>
      </c>
      <c r="H520" s="80" t="s">
        <v>83</v>
      </c>
      <c r="I520" s="81" t="s">
        <v>121</v>
      </c>
      <c r="J520" s="82" t="s">
        <v>963</v>
      </c>
      <c r="K520" s="82" t="s">
        <v>73</v>
      </c>
      <c r="L520" s="82" t="s">
        <v>114</v>
      </c>
      <c r="M520" s="81">
        <v>1</v>
      </c>
      <c r="N520" s="89" t="s">
        <v>93</v>
      </c>
      <c r="O520" s="89" t="s">
        <v>87</v>
      </c>
      <c r="P520" s="89" t="s">
        <v>78</v>
      </c>
      <c r="Q520" s="83">
        <f t="shared" ref="Q520:Q536" si="43">IF(COUNTBLANK(C520:O520)&lt;=0,1,2)</f>
        <v>1</v>
      </c>
      <c r="R520" s="82" t="s">
        <v>79</v>
      </c>
      <c r="S520" s="90">
        <v>42605</v>
      </c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85"/>
      <c r="AG520" s="85"/>
      <c r="AH520" s="85"/>
      <c r="AI520" s="85"/>
      <c r="AJ520" s="85"/>
      <c r="AK520" s="85"/>
      <c r="AL520" s="85"/>
      <c r="AM520" s="85"/>
      <c r="AN520" s="85"/>
      <c r="AO520" s="85"/>
      <c r="AP520" s="85"/>
      <c r="AQ520" s="85"/>
      <c r="AR520" s="85"/>
      <c r="AS520" s="85"/>
      <c r="AT520" s="85"/>
      <c r="AU520" s="85"/>
      <c r="AV520" s="85"/>
      <c r="AW520" s="85"/>
      <c r="AX520" s="85"/>
    </row>
    <row r="521" spans="1:50" s="85" customFormat="1" ht="15" customHeight="1" x14ac:dyDescent="0.25">
      <c r="A521" s="11" t="str">
        <f t="shared" si="37"/>
        <v>13502353MB021E-M1</v>
      </c>
      <c r="B521" s="77">
        <v>513</v>
      </c>
      <c r="C521" s="119">
        <v>13502353</v>
      </c>
      <c r="D521" s="78" t="s">
        <v>964</v>
      </c>
      <c r="E521" s="78" t="s">
        <v>438</v>
      </c>
      <c r="F521" s="78">
        <v>150</v>
      </c>
      <c r="G521" s="130" t="s">
        <v>69</v>
      </c>
      <c r="H521" s="80" t="s">
        <v>83</v>
      </c>
      <c r="I521" s="81" t="s">
        <v>84</v>
      </c>
      <c r="J521" s="82" t="s">
        <v>965</v>
      </c>
      <c r="K521" s="82" t="s">
        <v>73</v>
      </c>
      <c r="L521" s="82" t="s">
        <v>47</v>
      </c>
      <c r="M521" s="81">
        <v>1</v>
      </c>
      <c r="N521" s="89" t="s">
        <v>93</v>
      </c>
      <c r="O521" s="89" t="s">
        <v>87</v>
      </c>
      <c r="P521" s="89" t="s">
        <v>78</v>
      </c>
      <c r="Q521" s="83">
        <f t="shared" si="43"/>
        <v>1</v>
      </c>
      <c r="R521" s="82" t="s">
        <v>79</v>
      </c>
      <c r="S521" s="92">
        <v>42789</v>
      </c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</row>
    <row r="522" spans="1:50" ht="15" customHeight="1" x14ac:dyDescent="0.25">
      <c r="A522" s="11" t="str">
        <f t="shared" si="37"/>
        <v>13502348SPST1E-M3</v>
      </c>
      <c r="B522" s="77">
        <v>514</v>
      </c>
      <c r="C522" s="78">
        <v>13502348</v>
      </c>
      <c r="D522" s="78" t="s">
        <v>966</v>
      </c>
      <c r="E522" s="78" t="s">
        <v>293</v>
      </c>
      <c r="F522" s="78">
        <v>56</v>
      </c>
      <c r="G522" s="79" t="s">
        <v>153</v>
      </c>
      <c r="H522" s="80" t="s">
        <v>83</v>
      </c>
      <c r="I522" s="81" t="s">
        <v>294</v>
      </c>
      <c r="J522" s="82" t="s">
        <v>967</v>
      </c>
      <c r="K522" s="82" t="s">
        <v>73</v>
      </c>
      <c r="L522" s="82" t="s">
        <v>47</v>
      </c>
      <c r="M522" s="81">
        <v>2</v>
      </c>
      <c r="N522" s="88" t="s">
        <v>643</v>
      </c>
      <c r="O522" s="89" t="s">
        <v>644</v>
      </c>
      <c r="P522" s="89" t="s">
        <v>78</v>
      </c>
      <c r="Q522" s="83">
        <f t="shared" si="43"/>
        <v>1</v>
      </c>
      <c r="R522" s="11" t="s">
        <v>79</v>
      </c>
      <c r="S522" s="163">
        <v>42549</v>
      </c>
    </row>
    <row r="523" spans="1:50" s="85" customFormat="1" ht="15" customHeight="1" x14ac:dyDescent="0.25">
      <c r="A523" s="11" t="str">
        <f t="shared" ref="A523:A586" si="44">CONCATENATE(C523,E523)</f>
        <v>13502164DO023E-M4</v>
      </c>
      <c r="B523" s="77">
        <v>515</v>
      </c>
      <c r="C523" s="78">
        <v>13502164</v>
      </c>
      <c r="D523" s="78" t="s">
        <v>968</v>
      </c>
      <c r="E523" s="78" t="s">
        <v>103</v>
      </c>
      <c r="F523" s="78">
        <v>350</v>
      </c>
      <c r="G523" s="79" t="s">
        <v>69</v>
      </c>
      <c r="H523" s="80" t="s">
        <v>70</v>
      </c>
      <c r="I523" s="81" t="s">
        <v>104</v>
      </c>
      <c r="J523" s="11" t="s">
        <v>867</v>
      </c>
      <c r="K523" s="11" t="s">
        <v>73</v>
      </c>
      <c r="L523" s="82" t="s">
        <v>969</v>
      </c>
      <c r="M523" s="81">
        <v>1</v>
      </c>
      <c r="N523" s="88" t="s">
        <v>86</v>
      </c>
      <c r="O523" s="89" t="s">
        <v>106</v>
      </c>
      <c r="P523" s="89" t="s">
        <v>78</v>
      </c>
      <c r="Q523" s="83">
        <f t="shared" si="43"/>
        <v>1</v>
      </c>
      <c r="R523" s="127" t="s">
        <v>88</v>
      </c>
      <c r="S523" s="92">
        <v>42858</v>
      </c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</row>
    <row r="524" spans="1:50" s="85" customFormat="1" ht="15" customHeight="1" x14ac:dyDescent="0.25">
      <c r="A524" s="11" t="str">
        <f t="shared" si="44"/>
        <v>13513995SPST1E-M3</v>
      </c>
      <c r="B524" s="77">
        <v>516</v>
      </c>
      <c r="C524" s="78">
        <v>13513995</v>
      </c>
      <c r="D524" s="78" t="s">
        <v>970</v>
      </c>
      <c r="E524" s="78" t="s">
        <v>293</v>
      </c>
      <c r="F524" s="78">
        <v>36</v>
      </c>
      <c r="G524" s="79" t="s">
        <v>153</v>
      </c>
      <c r="H524" s="80" t="s">
        <v>83</v>
      </c>
      <c r="I524" s="81" t="s">
        <v>294</v>
      </c>
      <c r="J524" s="82" t="s">
        <v>971</v>
      </c>
      <c r="K524" s="82" t="s">
        <v>73</v>
      </c>
      <c r="L524" s="82" t="s">
        <v>972</v>
      </c>
      <c r="M524" s="81">
        <v>1</v>
      </c>
      <c r="N524" s="88">
        <v>2</v>
      </c>
      <c r="O524" s="89">
        <v>5</v>
      </c>
      <c r="P524" s="89" t="s">
        <v>621</v>
      </c>
      <c r="Q524" s="83">
        <f t="shared" si="43"/>
        <v>1</v>
      </c>
      <c r="R524" s="11" t="s">
        <v>79</v>
      </c>
      <c r="S524" s="92">
        <v>42600</v>
      </c>
    </row>
    <row r="525" spans="1:50" s="85" customFormat="1" ht="15" customHeight="1" x14ac:dyDescent="0.25">
      <c r="A525" s="11" t="str">
        <f t="shared" si="44"/>
        <v>13321093SPST1E-M3</v>
      </c>
      <c r="B525" s="77">
        <v>517</v>
      </c>
      <c r="C525" s="78">
        <v>13321093</v>
      </c>
      <c r="D525" s="78" t="s">
        <v>973</v>
      </c>
      <c r="E525" s="78" t="s">
        <v>293</v>
      </c>
      <c r="F525" s="78">
        <v>125</v>
      </c>
      <c r="G525" s="79" t="s">
        <v>69</v>
      </c>
      <c r="H525" s="80" t="s">
        <v>83</v>
      </c>
      <c r="I525" s="81" t="s">
        <v>974</v>
      </c>
      <c r="J525" s="82" t="s">
        <v>975</v>
      </c>
      <c r="K525" s="82" t="s">
        <v>976</v>
      </c>
      <c r="L525" s="82" t="s">
        <v>114</v>
      </c>
      <c r="M525" s="81">
        <v>1</v>
      </c>
      <c r="N525" s="88" t="s">
        <v>76</v>
      </c>
      <c r="O525" s="89" t="s">
        <v>77</v>
      </c>
      <c r="P525" s="89" t="s">
        <v>78</v>
      </c>
      <c r="Q525" s="83">
        <f t="shared" si="43"/>
        <v>1</v>
      </c>
      <c r="R525" s="82" t="s">
        <v>79</v>
      </c>
      <c r="S525" s="92">
        <v>42600</v>
      </c>
    </row>
    <row r="526" spans="1:50" s="85" customFormat="1" ht="15" customHeight="1" x14ac:dyDescent="0.25">
      <c r="A526" s="11" t="str">
        <f t="shared" si="44"/>
        <v>13290272SPST1D-M3</v>
      </c>
      <c r="B526" s="77">
        <v>518</v>
      </c>
      <c r="C526" s="78">
        <v>13290272</v>
      </c>
      <c r="D526" s="78" t="s">
        <v>977</v>
      </c>
      <c r="E526" s="78" t="s">
        <v>978</v>
      </c>
      <c r="F526" s="78">
        <v>28</v>
      </c>
      <c r="G526" s="79" t="s">
        <v>153</v>
      </c>
      <c r="H526" s="80" t="s">
        <v>83</v>
      </c>
      <c r="I526" s="81" t="s">
        <v>75</v>
      </c>
      <c r="J526" s="82" t="s">
        <v>979</v>
      </c>
      <c r="K526" s="82" t="s">
        <v>73</v>
      </c>
      <c r="L526" s="82" t="s">
        <v>47</v>
      </c>
      <c r="M526" s="81">
        <v>1</v>
      </c>
      <c r="N526" s="78">
        <v>6</v>
      </c>
      <c r="O526" s="81">
        <v>6</v>
      </c>
      <c r="P526" s="81" t="str">
        <f>IF(N526=O526,"Corrigido",IF(N526&gt;O526,"Refazer kanban"))</f>
        <v>Corrigido</v>
      </c>
      <c r="Q526" s="83">
        <f t="shared" si="43"/>
        <v>1</v>
      </c>
      <c r="R526" s="82" t="s">
        <v>79</v>
      </c>
      <c r="S526" s="183">
        <v>42150</v>
      </c>
    </row>
    <row r="527" spans="1:50" s="85" customFormat="1" ht="15" customHeight="1" x14ac:dyDescent="0.25">
      <c r="A527" s="11" t="str">
        <f t="shared" si="44"/>
        <v>13287828MA003D-M2</v>
      </c>
      <c r="B527" s="77">
        <v>519</v>
      </c>
      <c r="C527" s="87">
        <v>13287828</v>
      </c>
      <c r="D527" s="87" t="s">
        <v>341</v>
      </c>
      <c r="E527" s="87" t="s">
        <v>342</v>
      </c>
      <c r="F527" s="87">
        <v>6000</v>
      </c>
      <c r="G527" s="93" t="s">
        <v>69</v>
      </c>
      <c r="H527" s="94" t="s">
        <v>83</v>
      </c>
      <c r="I527" s="95" t="s">
        <v>97</v>
      </c>
      <c r="J527" s="96" t="s">
        <v>980</v>
      </c>
      <c r="K527" s="96" t="s">
        <v>73</v>
      </c>
      <c r="L527" s="96" t="s">
        <v>47</v>
      </c>
      <c r="M527" s="95">
        <v>1</v>
      </c>
      <c r="N527" s="95">
        <v>1</v>
      </c>
      <c r="O527" s="81">
        <v>1</v>
      </c>
      <c r="P527" s="81" t="str">
        <f>IF(N527=O527,"Corrigido",IF(N527&gt;O527,"Refazer kanban"))</f>
        <v>Corrigido</v>
      </c>
      <c r="Q527" s="121">
        <f t="shared" si="43"/>
        <v>1</v>
      </c>
      <c r="R527" s="11" t="s">
        <v>88</v>
      </c>
      <c r="S527" s="92">
        <v>42698</v>
      </c>
      <c r="T527" s="105"/>
    </row>
    <row r="528" spans="1:50" ht="15" customHeight="1" x14ac:dyDescent="0.25">
      <c r="A528" s="11" t="str">
        <f t="shared" si="44"/>
        <v>13282835LF002E-M1</v>
      </c>
      <c r="B528" s="77">
        <v>520</v>
      </c>
      <c r="C528" s="78">
        <v>13282835</v>
      </c>
      <c r="D528" s="78" t="s">
        <v>981</v>
      </c>
      <c r="E528" s="78" t="s">
        <v>982</v>
      </c>
      <c r="F528" s="78">
        <v>200</v>
      </c>
      <c r="G528" s="79" t="s">
        <v>69</v>
      </c>
      <c r="H528" s="80" t="s">
        <v>83</v>
      </c>
      <c r="I528" s="81" t="s">
        <v>71</v>
      </c>
      <c r="J528" s="82" t="s">
        <v>983</v>
      </c>
      <c r="K528" s="82" t="s">
        <v>73</v>
      </c>
      <c r="L528" s="82" t="s">
        <v>47</v>
      </c>
      <c r="M528" s="81">
        <v>1</v>
      </c>
      <c r="N528" s="78">
        <v>2</v>
      </c>
      <c r="O528" s="81">
        <f>IF(ROUNDUP((VLOOKUP(L528,$I$4:$K$7,3,FALSE))*M528/F528,)=1,2,ROUNDUP((VLOOKUP(L528,$I$4:$K$7,3,FALSE))/F528,))</f>
        <v>2</v>
      </c>
      <c r="P528" s="81" t="str">
        <f>IF(N528=O528,"Corrigido",IF(N528&gt;O528,"Refazer kanban"))</f>
        <v>Corrigido</v>
      </c>
      <c r="Q528" s="83">
        <f t="shared" si="43"/>
        <v>1</v>
      </c>
      <c r="R528" s="82" t="s">
        <v>79</v>
      </c>
      <c r="S528" s="82"/>
    </row>
    <row r="529" spans="1:50" s="85" customFormat="1" ht="15" customHeight="1" x14ac:dyDescent="0.25">
      <c r="A529" s="11" t="str">
        <f t="shared" si="44"/>
        <v>13282835LF001D-M1</v>
      </c>
      <c r="B529" s="77">
        <v>521</v>
      </c>
      <c r="C529" s="107">
        <v>13282835</v>
      </c>
      <c r="D529" s="107" t="s">
        <v>981</v>
      </c>
      <c r="E529" s="107" t="s">
        <v>890</v>
      </c>
      <c r="F529" s="107">
        <v>250</v>
      </c>
      <c r="G529" s="108" t="s">
        <v>69</v>
      </c>
      <c r="H529" s="106" t="s">
        <v>83</v>
      </c>
      <c r="I529" s="109" t="s">
        <v>71</v>
      </c>
      <c r="J529" s="110" t="s">
        <v>983</v>
      </c>
      <c r="K529" s="110" t="s">
        <v>73</v>
      </c>
      <c r="L529" s="110" t="s">
        <v>47</v>
      </c>
      <c r="M529" s="109">
        <v>2</v>
      </c>
      <c r="N529" s="88" t="s">
        <v>93</v>
      </c>
      <c r="O529" s="89" t="s">
        <v>87</v>
      </c>
      <c r="P529" s="89" t="s">
        <v>78</v>
      </c>
      <c r="Q529" s="121">
        <f t="shared" si="43"/>
        <v>1</v>
      </c>
      <c r="R529" s="11" t="s">
        <v>88</v>
      </c>
      <c r="S529" s="92">
        <v>42803</v>
      </c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</row>
    <row r="530" spans="1:50" ht="15" customHeight="1" x14ac:dyDescent="0.25">
      <c r="A530" s="11" t="str">
        <f t="shared" si="44"/>
        <v>13263724SPSMBB-M1</v>
      </c>
      <c r="B530" s="77">
        <v>522</v>
      </c>
      <c r="C530" s="87">
        <v>13263724</v>
      </c>
      <c r="D530" s="87" t="s">
        <v>984</v>
      </c>
      <c r="E530" s="87" t="s">
        <v>359</v>
      </c>
      <c r="F530" s="87">
        <v>120</v>
      </c>
      <c r="G530" s="93" t="s">
        <v>69</v>
      </c>
      <c r="H530" s="94" t="s">
        <v>83</v>
      </c>
      <c r="I530" s="95" t="s">
        <v>257</v>
      </c>
      <c r="J530" s="96" t="s">
        <v>985</v>
      </c>
      <c r="K530" s="96" t="s">
        <v>73</v>
      </c>
      <c r="L530" s="96" t="s">
        <v>47</v>
      </c>
      <c r="M530" s="95">
        <v>1</v>
      </c>
      <c r="N530" s="88" t="s">
        <v>93</v>
      </c>
      <c r="O530" s="89" t="s">
        <v>87</v>
      </c>
      <c r="P530" s="89" t="s">
        <v>78</v>
      </c>
      <c r="Q530" s="83">
        <f t="shared" si="43"/>
        <v>1</v>
      </c>
      <c r="R530" s="82" t="s">
        <v>88</v>
      </c>
      <c r="S530" s="92">
        <v>42718</v>
      </c>
      <c r="T530" s="85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F530" s="85"/>
      <c r="AG530" s="85"/>
      <c r="AH530" s="85"/>
      <c r="AI530" s="85"/>
      <c r="AJ530" s="85"/>
      <c r="AK530" s="85"/>
      <c r="AL530" s="85"/>
      <c r="AM530" s="85"/>
      <c r="AN530" s="85"/>
      <c r="AO530" s="85"/>
      <c r="AP530" s="85"/>
      <c r="AQ530" s="85"/>
      <c r="AR530" s="85"/>
      <c r="AS530" s="85"/>
      <c r="AT530" s="85"/>
      <c r="AU530" s="85"/>
      <c r="AV530" s="85"/>
      <c r="AW530" s="85"/>
      <c r="AX530" s="85"/>
    </row>
    <row r="531" spans="1:50" ht="15" customHeight="1" x14ac:dyDescent="0.25">
      <c r="A531" s="11" t="str">
        <f t="shared" si="44"/>
        <v>13260575TP042D-M2</v>
      </c>
      <c r="B531" s="77">
        <v>523</v>
      </c>
      <c r="C531" s="78">
        <v>13260575</v>
      </c>
      <c r="D531" s="78" t="s">
        <v>986</v>
      </c>
      <c r="E531" s="78" t="s">
        <v>554</v>
      </c>
      <c r="F531" s="78">
        <v>1000</v>
      </c>
      <c r="G531" s="79" t="s">
        <v>69</v>
      </c>
      <c r="H531" s="80" t="s">
        <v>83</v>
      </c>
      <c r="I531" s="81" t="s">
        <v>121</v>
      </c>
      <c r="J531" s="82" t="s">
        <v>987</v>
      </c>
      <c r="K531" s="82" t="s">
        <v>73</v>
      </c>
      <c r="L531" s="82" t="s">
        <v>42</v>
      </c>
      <c r="M531" s="81">
        <v>1</v>
      </c>
      <c r="N531" s="88" t="s">
        <v>76</v>
      </c>
      <c r="O531" s="89" t="s">
        <v>77</v>
      </c>
      <c r="P531" s="89" t="s">
        <v>78</v>
      </c>
      <c r="Q531" s="83">
        <f t="shared" si="43"/>
        <v>1</v>
      </c>
      <c r="R531" s="82" t="s">
        <v>79</v>
      </c>
      <c r="S531" s="90">
        <v>42598</v>
      </c>
      <c r="T531" s="85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F531" s="85"/>
      <c r="AG531" s="85"/>
      <c r="AH531" s="85"/>
      <c r="AI531" s="85"/>
      <c r="AJ531" s="85"/>
      <c r="AK531" s="85"/>
      <c r="AL531" s="85"/>
      <c r="AM531" s="85"/>
      <c r="AN531" s="85"/>
      <c r="AO531" s="85"/>
      <c r="AP531" s="85"/>
      <c r="AQ531" s="85"/>
      <c r="AR531" s="85"/>
      <c r="AS531" s="85"/>
      <c r="AT531" s="85"/>
      <c r="AU531" s="85"/>
      <c r="AV531" s="85"/>
      <c r="AW531" s="85"/>
      <c r="AX531" s="85"/>
    </row>
    <row r="532" spans="1:50" ht="15" customHeight="1" x14ac:dyDescent="0.25">
      <c r="A532" s="11" t="str">
        <f t="shared" si="44"/>
        <v>13235986MA003D-M2</v>
      </c>
      <c r="B532" s="77">
        <v>524</v>
      </c>
      <c r="C532" s="87">
        <v>13235986</v>
      </c>
      <c r="D532" s="87" t="s">
        <v>988</v>
      </c>
      <c r="E532" s="87" t="s">
        <v>342</v>
      </c>
      <c r="F532" s="87">
        <v>4500</v>
      </c>
      <c r="G532" s="93" t="s">
        <v>69</v>
      </c>
      <c r="H532" s="94" t="s">
        <v>83</v>
      </c>
      <c r="I532" s="95" t="s">
        <v>97</v>
      </c>
      <c r="J532" s="96" t="s">
        <v>989</v>
      </c>
      <c r="K532" s="96" t="s">
        <v>73</v>
      </c>
      <c r="L532" s="96" t="s">
        <v>47</v>
      </c>
      <c r="M532" s="95">
        <v>6</v>
      </c>
      <c r="N532" s="95">
        <v>1</v>
      </c>
      <c r="O532" s="81">
        <v>1</v>
      </c>
      <c r="P532" s="81" t="str">
        <f>IF(N532=O532,"Corrigido",IF(N532&gt;O532,"Refazer kanban"))</f>
        <v>Corrigido</v>
      </c>
      <c r="Q532" s="121">
        <f t="shared" si="43"/>
        <v>1</v>
      </c>
      <c r="R532" s="11" t="s">
        <v>88</v>
      </c>
      <c r="S532" s="92">
        <v>42698</v>
      </c>
    </row>
    <row r="533" spans="1:50" s="85" customFormat="1" ht="15" customHeight="1" x14ac:dyDescent="0.25">
      <c r="A533" s="11" t="str">
        <f t="shared" si="44"/>
        <v>13208672MA010E-M1</v>
      </c>
      <c r="B533" s="77">
        <v>525</v>
      </c>
      <c r="C533" s="87">
        <v>13208672</v>
      </c>
      <c r="D533" s="87" t="s">
        <v>990</v>
      </c>
      <c r="E533" s="87" t="s">
        <v>244</v>
      </c>
      <c r="F533" s="87">
        <v>100</v>
      </c>
      <c r="G533" s="93" t="s">
        <v>69</v>
      </c>
      <c r="H533" s="94" t="s">
        <v>83</v>
      </c>
      <c r="I533" s="95" t="s">
        <v>97</v>
      </c>
      <c r="J533" s="96" t="s">
        <v>991</v>
      </c>
      <c r="K533" s="96" t="s">
        <v>73</v>
      </c>
      <c r="L533" s="96" t="s">
        <v>47</v>
      </c>
      <c r="M533" s="95">
        <v>2</v>
      </c>
      <c r="N533" s="88" t="s">
        <v>992</v>
      </c>
      <c r="O533" s="89" t="s">
        <v>993</v>
      </c>
      <c r="P533" s="89" t="s">
        <v>78</v>
      </c>
      <c r="Q533" s="83">
        <f t="shared" si="43"/>
        <v>1</v>
      </c>
      <c r="R533" s="11" t="s">
        <v>88</v>
      </c>
      <c r="S533" s="92">
        <v>42724</v>
      </c>
      <c r="T533" s="2"/>
      <c r="U533" s="2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</row>
    <row r="534" spans="1:50" ht="16.5" customHeight="1" x14ac:dyDescent="0.25">
      <c r="A534" s="11" t="str">
        <f t="shared" si="44"/>
        <v>13191439TP006D-M2</v>
      </c>
      <c r="B534" s="77">
        <v>526</v>
      </c>
      <c r="C534" s="78">
        <v>13191439</v>
      </c>
      <c r="D534" s="78" t="s">
        <v>994</v>
      </c>
      <c r="E534" s="78" t="s">
        <v>323</v>
      </c>
      <c r="F534" s="78">
        <v>1000</v>
      </c>
      <c r="G534" s="79" t="s">
        <v>69</v>
      </c>
      <c r="H534" s="80" t="s">
        <v>117</v>
      </c>
      <c r="I534" s="81" t="s">
        <v>75</v>
      </c>
      <c r="J534" s="82" t="s">
        <v>995</v>
      </c>
      <c r="K534" s="82" t="s">
        <v>73</v>
      </c>
      <c r="L534" s="82" t="s">
        <v>47</v>
      </c>
      <c r="M534" s="81">
        <v>2</v>
      </c>
      <c r="N534" s="89" t="s">
        <v>325</v>
      </c>
      <c r="O534" s="89" t="s">
        <v>328</v>
      </c>
      <c r="P534" s="89" t="s">
        <v>78</v>
      </c>
      <c r="Q534" s="83">
        <f t="shared" si="43"/>
        <v>1</v>
      </c>
      <c r="R534" s="96" t="s">
        <v>79</v>
      </c>
      <c r="S534" s="90" t="s">
        <v>326</v>
      </c>
    </row>
    <row r="535" spans="1:50" ht="16.5" customHeight="1" x14ac:dyDescent="0.25">
      <c r="A535" s="11" t="str">
        <f t="shared" si="44"/>
        <v>13126729TP035D-M2</v>
      </c>
      <c r="B535" s="77">
        <v>527</v>
      </c>
      <c r="C535" s="78">
        <v>13126729</v>
      </c>
      <c r="D535" s="78" t="s">
        <v>996</v>
      </c>
      <c r="E535" s="78" t="s">
        <v>210</v>
      </c>
      <c r="F535" s="78">
        <v>60</v>
      </c>
      <c r="G535" s="79" t="s">
        <v>69</v>
      </c>
      <c r="H535" s="80" t="s">
        <v>83</v>
      </c>
      <c r="I535" s="81" t="s">
        <v>121</v>
      </c>
      <c r="J535" s="82" t="s">
        <v>239</v>
      </c>
      <c r="K535" s="82" t="s">
        <v>73</v>
      </c>
      <c r="L535" s="82" t="s">
        <v>47</v>
      </c>
      <c r="M535" s="81">
        <v>1</v>
      </c>
      <c r="N535" s="78">
        <v>6</v>
      </c>
      <c r="O535" s="81">
        <v>6</v>
      </c>
      <c r="P535" s="81" t="str">
        <f>IF(N535=O535,"Corrigido",IF(N535&gt;O535,"Refazer kanban"))</f>
        <v>Corrigido</v>
      </c>
      <c r="Q535" s="83">
        <f t="shared" si="43"/>
        <v>1</v>
      </c>
      <c r="R535" s="82" t="s">
        <v>79</v>
      </c>
      <c r="S535" s="84">
        <v>42653</v>
      </c>
      <c r="T535" s="85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F535" s="85"/>
      <c r="AG535" s="85"/>
      <c r="AH535" s="85"/>
      <c r="AI535" s="85"/>
      <c r="AJ535" s="85"/>
      <c r="AK535" s="85"/>
      <c r="AL535" s="85"/>
      <c r="AM535" s="85"/>
      <c r="AN535" s="85"/>
      <c r="AO535" s="85"/>
      <c r="AP535" s="85"/>
      <c r="AQ535" s="85"/>
      <c r="AR535" s="85"/>
      <c r="AS535" s="85"/>
      <c r="AT535" s="85"/>
      <c r="AU535" s="85"/>
      <c r="AV535" s="85"/>
      <c r="AW535" s="85"/>
      <c r="AX535" s="85"/>
    </row>
    <row r="536" spans="1:50" ht="15" customHeight="1" x14ac:dyDescent="0.25">
      <c r="A536" s="11" t="str">
        <f t="shared" si="44"/>
        <v>13107446TP035D-M2</v>
      </c>
      <c r="B536" s="77">
        <v>528</v>
      </c>
      <c r="C536" s="78">
        <v>13107446</v>
      </c>
      <c r="D536" s="78" t="s">
        <v>997</v>
      </c>
      <c r="E536" s="78" t="s">
        <v>210</v>
      </c>
      <c r="F536" s="78">
        <v>1000</v>
      </c>
      <c r="G536" s="79" t="s">
        <v>69</v>
      </c>
      <c r="H536" s="80" t="s">
        <v>117</v>
      </c>
      <c r="I536" s="81" t="s">
        <v>75</v>
      </c>
      <c r="J536" s="82" t="s">
        <v>892</v>
      </c>
      <c r="K536" s="82" t="s">
        <v>73</v>
      </c>
      <c r="L536" s="82" t="s">
        <v>47</v>
      </c>
      <c r="M536" s="81">
        <v>1</v>
      </c>
      <c r="N536" s="88" t="s">
        <v>76</v>
      </c>
      <c r="O536" s="89" t="s">
        <v>77</v>
      </c>
      <c r="P536" s="89" t="s">
        <v>78</v>
      </c>
      <c r="Q536" s="83">
        <f t="shared" si="43"/>
        <v>1</v>
      </c>
      <c r="R536" s="82" t="s">
        <v>79</v>
      </c>
      <c r="S536" s="125">
        <v>42653</v>
      </c>
    </row>
    <row r="537" spans="1:50" s="85" customFormat="1" ht="15" customHeight="1" x14ac:dyDescent="0.25">
      <c r="A537" s="11" t="str">
        <f t="shared" si="44"/>
        <v>12677831SPSMBC-M1</v>
      </c>
      <c r="B537" s="77">
        <v>529</v>
      </c>
      <c r="C537" s="87">
        <v>12677831</v>
      </c>
      <c r="D537" s="87" t="s">
        <v>998</v>
      </c>
      <c r="E537" s="87" t="s">
        <v>533</v>
      </c>
      <c r="F537" s="87">
        <v>12</v>
      </c>
      <c r="G537" s="93" t="s">
        <v>69</v>
      </c>
      <c r="H537" s="80" t="s">
        <v>83</v>
      </c>
      <c r="I537" s="161" t="s">
        <v>257</v>
      </c>
      <c r="J537" s="96"/>
      <c r="K537" s="96" t="s">
        <v>73</v>
      </c>
      <c r="L537" s="96" t="s">
        <v>42</v>
      </c>
      <c r="M537" s="95">
        <v>1</v>
      </c>
      <c r="N537" s="95">
        <v>6</v>
      </c>
      <c r="O537" s="95">
        <v>6</v>
      </c>
      <c r="P537" s="81" t="str">
        <f>IF(N537=O537,"Corrigido",IF(N537&gt;O537,"Refazer kanban"))</f>
        <v>Corrigido</v>
      </c>
      <c r="Q537" s="121"/>
      <c r="R537" s="96"/>
      <c r="S537" s="96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</row>
    <row r="538" spans="1:50" s="85" customFormat="1" ht="15" customHeight="1" x14ac:dyDescent="0.25">
      <c r="A538" s="11" t="str">
        <f t="shared" si="44"/>
        <v>12675790SPSMB2-M1</v>
      </c>
      <c r="B538" s="77">
        <v>530</v>
      </c>
      <c r="C538" s="11">
        <v>12675790</v>
      </c>
      <c r="D538" s="11" t="s">
        <v>999</v>
      </c>
      <c r="E538" s="87" t="s">
        <v>1000</v>
      </c>
      <c r="F538" s="87">
        <v>12</v>
      </c>
      <c r="G538" s="93" t="s">
        <v>69</v>
      </c>
      <c r="H538" s="94" t="s">
        <v>83</v>
      </c>
      <c r="I538" s="95" t="s">
        <v>257</v>
      </c>
      <c r="J538" s="96" t="s">
        <v>906</v>
      </c>
      <c r="K538" s="96" t="s">
        <v>73</v>
      </c>
      <c r="L538" s="96" t="s">
        <v>47</v>
      </c>
      <c r="M538" s="95">
        <v>1</v>
      </c>
      <c r="N538" s="95">
        <v>2</v>
      </c>
      <c r="O538" s="95">
        <v>2</v>
      </c>
      <c r="P538" s="81" t="str">
        <f>IF(N538=O538,"Corrigido",IF(N538&gt;O538,"Refazer kanban"))</f>
        <v>Corrigido</v>
      </c>
      <c r="Q538" s="121"/>
      <c r="R538" s="96"/>
      <c r="S538" s="98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</row>
    <row r="539" spans="1:50" ht="15" customHeight="1" x14ac:dyDescent="0.25">
      <c r="A539" s="11" t="str">
        <f t="shared" si="44"/>
        <v>12659379SPSMBC-M1</v>
      </c>
      <c r="B539" s="77">
        <v>531</v>
      </c>
      <c r="C539" s="82">
        <v>12659379</v>
      </c>
      <c r="D539" s="78" t="s">
        <v>1001</v>
      </c>
      <c r="E539" s="78" t="s">
        <v>533</v>
      </c>
      <c r="F539" s="78">
        <v>18</v>
      </c>
      <c r="G539" s="79" t="s">
        <v>69</v>
      </c>
      <c r="H539" s="80" t="s">
        <v>83</v>
      </c>
      <c r="I539" s="81" t="s">
        <v>84</v>
      </c>
      <c r="J539" s="11" t="s">
        <v>1002</v>
      </c>
      <c r="K539" s="11" t="s">
        <v>73</v>
      </c>
      <c r="L539" s="82" t="s">
        <v>1003</v>
      </c>
      <c r="M539" s="95">
        <v>1</v>
      </c>
      <c r="N539" s="95">
        <v>3</v>
      </c>
      <c r="O539" s="95">
        <v>3</v>
      </c>
      <c r="P539" s="95"/>
      <c r="Q539" s="83">
        <f>IF(COUNTBLANK(C539:O539)&lt;=0,1,2)</f>
        <v>1</v>
      </c>
      <c r="R539" s="96"/>
      <c r="S539" s="96"/>
      <c r="T539" s="85"/>
      <c r="U539" s="85"/>
      <c r="V539" s="85"/>
      <c r="W539" s="85"/>
      <c r="X539" s="85"/>
      <c r="Y539" s="85"/>
      <c r="Z539" s="85"/>
      <c r="AA539" s="85"/>
      <c r="AB539" s="85"/>
      <c r="AC539" s="85"/>
      <c r="AD539" s="85"/>
      <c r="AE539" s="85"/>
      <c r="AF539" s="85"/>
      <c r="AG539" s="85"/>
      <c r="AH539" s="85"/>
      <c r="AI539" s="85"/>
      <c r="AJ539" s="85"/>
      <c r="AK539" s="85"/>
      <c r="AL539" s="85"/>
      <c r="AM539" s="85"/>
      <c r="AN539" s="85"/>
      <c r="AO539" s="85"/>
      <c r="AP539" s="85"/>
      <c r="AQ539" s="85"/>
      <c r="AR539" s="85"/>
      <c r="AS539" s="85"/>
      <c r="AT539" s="85"/>
      <c r="AU539" s="85"/>
      <c r="AV539" s="85"/>
      <c r="AW539" s="85"/>
      <c r="AX539" s="85"/>
    </row>
    <row r="540" spans="1:50" s="85" customFormat="1" ht="15" customHeight="1" x14ac:dyDescent="0.25">
      <c r="A540" s="11" t="str">
        <f t="shared" si="44"/>
        <v>12659379SPSMBC-ZM8</v>
      </c>
      <c r="B540" s="77">
        <v>532</v>
      </c>
      <c r="C540" s="87">
        <v>12659379</v>
      </c>
      <c r="D540" s="78" t="s">
        <v>1001</v>
      </c>
      <c r="E540" s="78" t="s">
        <v>1004</v>
      </c>
      <c r="F540" s="78">
        <v>18</v>
      </c>
      <c r="G540" s="79" t="s">
        <v>69</v>
      </c>
      <c r="H540" s="80" t="s">
        <v>83</v>
      </c>
      <c r="I540" s="81" t="s">
        <v>84</v>
      </c>
      <c r="J540" s="82" t="s">
        <v>227</v>
      </c>
      <c r="K540" s="82" t="s">
        <v>73</v>
      </c>
      <c r="L540" s="82" t="s">
        <v>1003</v>
      </c>
      <c r="M540" s="81">
        <v>1</v>
      </c>
      <c r="N540" s="81" t="s">
        <v>147</v>
      </c>
      <c r="O540" s="78" t="s">
        <v>147</v>
      </c>
      <c r="P540" s="81" t="str">
        <f>IF(N540=O540,"Corrigido",IF(N540&gt;O540,"Refazer kanban"))</f>
        <v>Corrigido</v>
      </c>
      <c r="Q540" s="83">
        <f>IF(COUNTBLANK(C540:O540)&lt;=0,1,2)</f>
        <v>1</v>
      </c>
      <c r="R540" s="82" t="s">
        <v>79</v>
      </c>
      <c r="S540" s="82" t="s">
        <v>510</v>
      </c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</row>
    <row r="541" spans="1:50" s="85" customFormat="1" ht="15" customHeight="1" x14ac:dyDescent="0.25">
      <c r="A541" s="11" t="str">
        <f t="shared" si="44"/>
        <v>12654172MB011D-ZM8</v>
      </c>
      <c r="B541" s="77">
        <v>533</v>
      </c>
      <c r="C541" s="78">
        <v>12654172</v>
      </c>
      <c r="D541" s="78" t="s">
        <v>1005</v>
      </c>
      <c r="E541" s="78" t="s">
        <v>1006</v>
      </c>
      <c r="F541" s="78">
        <v>18</v>
      </c>
      <c r="G541" s="79" t="s">
        <v>69</v>
      </c>
      <c r="H541" s="80" t="s">
        <v>83</v>
      </c>
      <c r="I541" s="81" t="s">
        <v>84</v>
      </c>
      <c r="J541" s="82"/>
      <c r="K541" s="82" t="s">
        <v>73</v>
      </c>
      <c r="L541" s="82" t="s">
        <v>1007</v>
      </c>
      <c r="M541" s="81">
        <v>1</v>
      </c>
      <c r="N541" s="81" t="s">
        <v>147</v>
      </c>
      <c r="O541" s="78" t="s">
        <v>147</v>
      </c>
      <c r="P541" s="81" t="str">
        <f>IF(N541=O541,"Corrigido",IF(N541&gt;O541,"Refazer kanban"))</f>
        <v>Corrigido</v>
      </c>
      <c r="Q541" s="83">
        <v>1</v>
      </c>
      <c r="R541" s="11" t="s">
        <v>79</v>
      </c>
      <c r="S541" s="11" t="s">
        <v>510</v>
      </c>
    </row>
    <row r="542" spans="1:50" ht="15" customHeight="1" x14ac:dyDescent="0.25">
      <c r="A542" s="11" t="str">
        <f t="shared" si="44"/>
        <v>12654172SPSMBC-M1</v>
      </c>
      <c r="B542" s="77">
        <v>534</v>
      </c>
      <c r="C542" s="82">
        <v>12654172</v>
      </c>
      <c r="D542" s="78" t="s">
        <v>1005</v>
      </c>
      <c r="E542" s="78" t="s">
        <v>533</v>
      </c>
      <c r="F542" s="78">
        <v>18</v>
      </c>
      <c r="G542" s="79" t="s">
        <v>69</v>
      </c>
      <c r="H542" s="80" t="s">
        <v>83</v>
      </c>
      <c r="I542" s="81" t="s">
        <v>84</v>
      </c>
      <c r="J542" s="11" t="s">
        <v>1002</v>
      </c>
      <c r="K542" s="82" t="s">
        <v>73</v>
      </c>
      <c r="L542" s="82" t="s">
        <v>47</v>
      </c>
      <c r="M542" s="95">
        <v>1</v>
      </c>
      <c r="N542" s="95">
        <v>4</v>
      </c>
      <c r="O542" s="95">
        <v>4</v>
      </c>
      <c r="P542" s="81" t="str">
        <f>IF(N542=O542,"Corrigido",IF(N542&gt;O542,"Refazer kanban"))</f>
        <v>Corrigido</v>
      </c>
      <c r="Q542" s="121"/>
      <c r="R542" s="96"/>
      <c r="S542" s="96"/>
    </row>
    <row r="543" spans="1:50" s="85" customFormat="1" ht="15" customHeight="1" x14ac:dyDescent="0.25">
      <c r="A543" s="11" t="str">
        <f t="shared" si="44"/>
        <v>12563914TP034D-M2</v>
      </c>
      <c r="B543" s="77">
        <v>535</v>
      </c>
      <c r="C543" s="78">
        <v>12563914</v>
      </c>
      <c r="D543" s="78" t="s">
        <v>1008</v>
      </c>
      <c r="E543" s="78" t="s">
        <v>765</v>
      </c>
      <c r="F543" s="78">
        <v>400</v>
      </c>
      <c r="G543" s="79" t="s">
        <v>69</v>
      </c>
      <c r="H543" s="80" t="s">
        <v>117</v>
      </c>
      <c r="I543" s="81" t="s">
        <v>121</v>
      </c>
      <c r="J543" s="82" t="s">
        <v>274</v>
      </c>
      <c r="K543" s="82" t="s">
        <v>73</v>
      </c>
      <c r="L543" s="82" t="s">
        <v>47</v>
      </c>
      <c r="M543" s="81">
        <v>1</v>
      </c>
      <c r="N543" s="88" t="s">
        <v>76</v>
      </c>
      <c r="O543" s="89" t="s">
        <v>77</v>
      </c>
      <c r="P543" s="89" t="s">
        <v>78</v>
      </c>
      <c r="Q543" s="83">
        <f>IF(COUNTBLANK(C543:O543)&lt;=0,1,2)</f>
        <v>1</v>
      </c>
      <c r="R543" s="82" t="s">
        <v>79</v>
      </c>
      <c r="S543" s="84"/>
    </row>
    <row r="544" spans="1:50" s="85" customFormat="1" ht="15" customHeight="1" x14ac:dyDescent="0.25">
      <c r="A544" s="11" t="str">
        <f t="shared" si="44"/>
        <v>11900425TP050D-M2</v>
      </c>
      <c r="B544" s="77">
        <v>536</v>
      </c>
      <c r="C544" s="78">
        <v>11900425</v>
      </c>
      <c r="D544" s="78" t="s">
        <v>1009</v>
      </c>
      <c r="E544" s="78" t="s">
        <v>331</v>
      </c>
      <c r="F544" s="78">
        <v>2500</v>
      </c>
      <c r="G544" s="79" t="s">
        <v>69</v>
      </c>
      <c r="H544" s="80" t="s">
        <v>83</v>
      </c>
      <c r="I544" s="81" t="s">
        <v>121</v>
      </c>
      <c r="J544" s="82" t="s">
        <v>1010</v>
      </c>
      <c r="K544" s="82" t="s">
        <v>73</v>
      </c>
      <c r="L544" s="82" t="s">
        <v>42</v>
      </c>
      <c r="M544" s="81">
        <v>1</v>
      </c>
      <c r="N544" s="81">
        <v>2</v>
      </c>
      <c r="O544" s="81" t="e">
        <f>IF(ROUNDUP((VLOOKUP(L544,$I$4:$K$7,3,FALSE))*M544/F544,)=1,2,ROUNDUP((VLOOKUP(L544,$I$4:$K$7,3,FALSE))/F544,))</f>
        <v>#N/A</v>
      </c>
      <c r="P544" s="81" t="e">
        <f>IF(N544=O544,"Corrigido",IF(N544&gt;O544,"Refazer kanban"))</f>
        <v>#N/A</v>
      </c>
      <c r="Q544" s="83">
        <f>IF(COUNTBLANK(C544:O544)&lt;=0,1,2)</f>
        <v>1</v>
      </c>
      <c r="R544" s="82" t="s">
        <v>79</v>
      </c>
      <c r="S544" s="90">
        <v>42605</v>
      </c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</row>
    <row r="545" spans="1:50" ht="15" customHeight="1" x14ac:dyDescent="0.25">
      <c r="A545" s="11" t="str">
        <f t="shared" si="44"/>
        <v>11611963MAP02E-M2</v>
      </c>
      <c r="B545" s="77">
        <v>537</v>
      </c>
      <c r="C545" s="87">
        <v>11611963</v>
      </c>
      <c r="D545" s="184" t="s">
        <v>1011</v>
      </c>
      <c r="E545" s="87" t="s">
        <v>230</v>
      </c>
      <c r="F545" s="87">
        <v>1100</v>
      </c>
      <c r="G545" s="93" t="s">
        <v>69</v>
      </c>
      <c r="H545" s="94" t="s">
        <v>1012</v>
      </c>
      <c r="I545" s="95" t="s">
        <v>97</v>
      </c>
      <c r="J545" s="82" t="s">
        <v>1013</v>
      </c>
      <c r="K545" s="82" t="s">
        <v>73</v>
      </c>
      <c r="L545" s="82" t="s">
        <v>47</v>
      </c>
      <c r="M545" s="81">
        <v>2</v>
      </c>
      <c r="N545" s="88" t="s">
        <v>93</v>
      </c>
      <c r="O545" s="89" t="s">
        <v>87</v>
      </c>
      <c r="P545" s="89" t="s">
        <v>78</v>
      </c>
      <c r="Q545" s="83">
        <v>1</v>
      </c>
      <c r="R545" s="82" t="s">
        <v>88</v>
      </c>
      <c r="S545" s="92">
        <v>42753</v>
      </c>
      <c r="T545" s="85"/>
      <c r="U545" s="85"/>
      <c r="V545" s="85"/>
      <c r="W545" s="85"/>
      <c r="X545" s="85"/>
      <c r="Y545" s="85"/>
      <c r="Z545" s="85"/>
      <c r="AA545" s="85"/>
      <c r="AB545" s="85"/>
      <c r="AC545" s="85"/>
      <c r="AD545" s="85"/>
      <c r="AE545" s="85"/>
      <c r="AF545" s="85"/>
      <c r="AG545" s="85"/>
      <c r="AH545" s="85"/>
      <c r="AI545" s="85"/>
      <c r="AJ545" s="85"/>
      <c r="AK545" s="85"/>
      <c r="AL545" s="85"/>
      <c r="AM545" s="85"/>
      <c r="AN545" s="85"/>
      <c r="AO545" s="85"/>
      <c r="AP545" s="85"/>
      <c r="AQ545" s="85"/>
      <c r="AR545" s="85"/>
      <c r="AS545" s="85"/>
      <c r="AT545" s="85"/>
      <c r="AU545" s="85"/>
      <c r="AV545" s="85"/>
      <c r="AW545" s="85"/>
      <c r="AX545" s="85"/>
    </row>
    <row r="546" spans="1:50" ht="15" customHeight="1" x14ac:dyDescent="0.25">
      <c r="A546" s="11" t="str">
        <f t="shared" si="44"/>
        <v>11611776TP050D-M2</v>
      </c>
      <c r="B546" s="77">
        <v>538</v>
      </c>
      <c r="C546" s="87">
        <v>11611776</v>
      </c>
      <c r="D546" s="87" t="s">
        <v>1014</v>
      </c>
      <c r="E546" s="87" t="s">
        <v>331</v>
      </c>
      <c r="F546" s="87">
        <v>350</v>
      </c>
      <c r="G546" s="93" t="s">
        <v>69</v>
      </c>
      <c r="H546" s="94" t="s">
        <v>83</v>
      </c>
      <c r="I546" s="95" t="s">
        <v>121</v>
      </c>
      <c r="J546" s="96" t="s">
        <v>474</v>
      </c>
      <c r="K546" s="96" t="s">
        <v>73</v>
      </c>
      <c r="L546" s="96" t="s">
        <v>47</v>
      </c>
      <c r="M546" s="95">
        <v>2</v>
      </c>
      <c r="N546" s="89" t="s">
        <v>93</v>
      </c>
      <c r="O546" s="89" t="s">
        <v>87</v>
      </c>
      <c r="P546" s="89" t="s">
        <v>78</v>
      </c>
      <c r="Q546" s="83">
        <f>IF(COUNTBLANK(C546:O546)&lt;=0,1,2)</f>
        <v>1</v>
      </c>
      <c r="R546" s="11" t="s">
        <v>79</v>
      </c>
      <c r="S546" s="92">
        <v>42605</v>
      </c>
      <c r="T546" s="85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F546" s="85"/>
      <c r="AG546" s="85"/>
      <c r="AH546" s="85"/>
      <c r="AI546" s="85"/>
      <c r="AJ546" s="85"/>
      <c r="AK546" s="85"/>
      <c r="AL546" s="85"/>
      <c r="AM546" s="85"/>
      <c r="AN546" s="85"/>
      <c r="AO546" s="85"/>
      <c r="AP546" s="85"/>
      <c r="AQ546" s="85"/>
      <c r="AR546" s="85"/>
      <c r="AS546" s="85"/>
      <c r="AT546" s="85"/>
      <c r="AU546" s="85"/>
      <c r="AV546" s="85"/>
      <c r="AW546" s="85"/>
      <c r="AX546" s="85"/>
    </row>
    <row r="547" spans="1:50" s="85" customFormat="1" ht="15" customHeight="1" x14ac:dyDescent="0.25">
      <c r="A547" s="11" t="str">
        <f t="shared" si="44"/>
        <v>11611334MA018E-M1</v>
      </c>
      <c r="B547" s="77">
        <v>539</v>
      </c>
      <c r="C547" s="96">
        <v>11611334</v>
      </c>
      <c r="D547" s="82" t="s">
        <v>238</v>
      </c>
      <c r="E547" s="82" t="s">
        <v>338</v>
      </c>
      <c r="F547" s="78">
        <v>500</v>
      </c>
      <c r="G547" s="79" t="s">
        <v>69</v>
      </c>
      <c r="H547" s="80" t="s">
        <v>83</v>
      </c>
      <c r="I547" s="81" t="s">
        <v>519</v>
      </c>
      <c r="J547" s="82" t="s">
        <v>474</v>
      </c>
      <c r="K547" s="82" t="s">
        <v>73</v>
      </c>
      <c r="L547" s="82" t="s">
        <v>47</v>
      </c>
      <c r="M547" s="81">
        <v>1</v>
      </c>
      <c r="N547" s="78">
        <v>2</v>
      </c>
      <c r="O547" s="81">
        <v>2</v>
      </c>
      <c r="P547" s="81" t="str">
        <f>IF(N547=O547,"Corrigido",IF(N547&gt;O547,"Refazer kanban"))</f>
        <v>Corrigido</v>
      </c>
      <c r="Q547" s="83"/>
      <c r="R547" s="82"/>
      <c r="S547" s="82"/>
    </row>
    <row r="548" spans="1:50" ht="15" customHeight="1" x14ac:dyDescent="0.25">
      <c r="A548" s="11" t="str">
        <f t="shared" si="44"/>
        <v>11610966TP016E-M3</v>
      </c>
      <c r="B548" s="77">
        <v>540</v>
      </c>
      <c r="C548" s="87">
        <v>11610966</v>
      </c>
      <c r="D548" s="78" t="s">
        <v>1015</v>
      </c>
      <c r="E548" s="78" t="s">
        <v>120</v>
      </c>
      <c r="F548" s="78">
        <v>600</v>
      </c>
      <c r="G548" s="79" t="s">
        <v>69</v>
      </c>
      <c r="H548" s="80" t="s">
        <v>117</v>
      </c>
      <c r="I548" s="81" t="s">
        <v>121</v>
      </c>
      <c r="J548" s="82" t="s">
        <v>474</v>
      </c>
      <c r="K548" s="82" t="s">
        <v>73</v>
      </c>
      <c r="L548" s="82" t="s">
        <v>42</v>
      </c>
      <c r="M548" s="81">
        <v>2</v>
      </c>
      <c r="N548" s="89" t="s">
        <v>77</v>
      </c>
      <c r="O548" s="89" t="s">
        <v>77</v>
      </c>
      <c r="P548" s="89" t="s">
        <v>78</v>
      </c>
      <c r="Q548" s="83">
        <f>IF(COUNTBLANK(C548:O548)&lt;=0,1,2)</f>
        <v>1</v>
      </c>
      <c r="R548" s="82" t="s">
        <v>79</v>
      </c>
      <c r="S548" s="98">
        <v>42782</v>
      </c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  <c r="AH548" s="85"/>
      <c r="AI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AV548" s="85"/>
      <c r="AW548" s="85"/>
      <c r="AX548" s="85"/>
    </row>
    <row r="549" spans="1:50" ht="15" customHeight="1" x14ac:dyDescent="0.25">
      <c r="A549" s="11" t="str">
        <f t="shared" si="44"/>
        <v>11610869DO023E-M4</v>
      </c>
      <c r="B549" s="77">
        <v>541</v>
      </c>
      <c r="C549" s="78">
        <v>11610869</v>
      </c>
      <c r="D549" s="78" t="s">
        <v>1016</v>
      </c>
      <c r="E549" s="78" t="s">
        <v>103</v>
      </c>
      <c r="F549" s="78">
        <v>3000</v>
      </c>
      <c r="G549" s="79" t="s">
        <v>69</v>
      </c>
      <c r="H549" s="80" t="s">
        <v>1017</v>
      </c>
      <c r="I549" s="81" t="s">
        <v>104</v>
      </c>
      <c r="J549" s="82" t="s">
        <v>1018</v>
      </c>
      <c r="K549" s="82" t="s">
        <v>73</v>
      </c>
      <c r="L549" s="82" t="s">
        <v>47</v>
      </c>
      <c r="M549" s="81">
        <v>14</v>
      </c>
      <c r="N549" s="88" t="s">
        <v>86</v>
      </c>
      <c r="O549" s="89" t="s">
        <v>106</v>
      </c>
      <c r="P549" s="89" t="s">
        <v>78</v>
      </c>
      <c r="Q549" s="83">
        <f>IF(COUNTBLANK(C549:O549)&lt;=0,1,2)</f>
        <v>1</v>
      </c>
      <c r="R549" s="82" t="s">
        <v>88</v>
      </c>
      <c r="S549" s="92">
        <v>42858</v>
      </c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85"/>
      <c r="AG549" s="85"/>
      <c r="AH549" s="85"/>
      <c r="AI549" s="85"/>
      <c r="AJ549" s="85"/>
      <c r="AK549" s="85"/>
      <c r="AL549" s="85"/>
      <c r="AM549" s="85"/>
      <c r="AN549" s="85"/>
      <c r="AO549" s="85"/>
      <c r="AP549" s="85"/>
      <c r="AQ549" s="85"/>
      <c r="AR549" s="85"/>
      <c r="AS549" s="85"/>
      <c r="AT549" s="85"/>
      <c r="AU549" s="85"/>
      <c r="AV549" s="85"/>
      <c r="AW549" s="85"/>
      <c r="AX549" s="85"/>
    </row>
    <row r="550" spans="1:50" s="85" customFormat="1" ht="15" customHeight="1" x14ac:dyDescent="0.25">
      <c r="A550" s="11" t="str">
        <f t="shared" si="44"/>
        <v/>
      </c>
      <c r="B550" s="77">
        <v>542</v>
      </c>
      <c r="C550" s="78"/>
      <c r="D550" s="78"/>
      <c r="E550" s="78"/>
      <c r="F550" s="78"/>
      <c r="G550" s="79"/>
      <c r="H550" s="80"/>
      <c r="I550" s="81"/>
      <c r="J550" s="82"/>
      <c r="K550" s="82"/>
      <c r="L550" s="82"/>
      <c r="M550" s="81"/>
      <c r="N550" s="78"/>
      <c r="O550" s="81"/>
      <c r="P550" s="81"/>
      <c r="Q550" s="83"/>
      <c r="R550" s="11"/>
      <c r="S550" s="11"/>
    </row>
    <row r="551" spans="1:50" s="85" customFormat="1" ht="15" customHeight="1" x14ac:dyDescent="0.25">
      <c r="A551" s="11" t="str">
        <f t="shared" si="44"/>
        <v/>
      </c>
      <c r="B551" s="77">
        <v>543</v>
      </c>
      <c r="C551" s="78"/>
      <c r="D551" s="78"/>
      <c r="E551" s="78"/>
      <c r="F551" s="78"/>
      <c r="G551" s="79"/>
      <c r="H551" s="80"/>
      <c r="I551" s="81"/>
      <c r="J551" s="82"/>
      <c r="K551" s="82"/>
      <c r="L551" s="82"/>
      <c r="M551" s="81"/>
      <c r="N551" s="78"/>
      <c r="O551" s="81"/>
      <c r="P551" s="81"/>
      <c r="Q551" s="83"/>
      <c r="R551" s="11"/>
      <c r="S551" s="158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</row>
    <row r="552" spans="1:50" ht="15" customHeight="1" x14ac:dyDescent="0.25">
      <c r="A552" s="11" t="str">
        <f t="shared" si="44"/>
        <v>11610869DO0013E-M4</v>
      </c>
      <c r="B552" s="77">
        <v>544</v>
      </c>
      <c r="C552" s="78">
        <v>11610869</v>
      </c>
      <c r="D552" s="78" t="s">
        <v>1016</v>
      </c>
      <c r="E552" s="78" t="s">
        <v>1019</v>
      </c>
      <c r="F552" s="78">
        <v>3600</v>
      </c>
      <c r="G552" s="79" t="s">
        <v>69</v>
      </c>
      <c r="H552" s="80" t="s">
        <v>83</v>
      </c>
      <c r="I552" s="81" t="s">
        <v>104</v>
      </c>
      <c r="J552" s="82" t="s">
        <v>1018</v>
      </c>
      <c r="K552" s="82" t="s">
        <v>73</v>
      </c>
      <c r="L552" s="82" t="s">
        <v>47</v>
      </c>
      <c r="M552" s="81">
        <v>2</v>
      </c>
      <c r="N552" s="78">
        <v>1</v>
      </c>
      <c r="O552" s="81">
        <v>1</v>
      </c>
      <c r="P552" s="81" t="str">
        <f>IF(N552=O552,"Corrigido",IF(N552&gt;O552,"Refazer kanban"))</f>
        <v>Corrigido</v>
      </c>
      <c r="Q552" s="83">
        <f>IF(COUNTBLANK(C552:O552)&lt;=0,1,2)</f>
        <v>1</v>
      </c>
      <c r="R552" s="11" t="s">
        <v>88</v>
      </c>
      <c r="S552" s="158">
        <v>42117</v>
      </c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85"/>
      <c r="AG552" s="85"/>
      <c r="AH552" s="85"/>
      <c r="AI552" s="85"/>
      <c r="AJ552" s="85"/>
      <c r="AK552" s="85"/>
      <c r="AL552" s="85"/>
      <c r="AM552" s="85"/>
      <c r="AN552" s="85"/>
      <c r="AO552" s="85"/>
      <c r="AP552" s="85"/>
      <c r="AQ552" s="85"/>
      <c r="AR552" s="85"/>
      <c r="AS552" s="85"/>
      <c r="AT552" s="85"/>
      <c r="AU552" s="85"/>
      <c r="AV552" s="85"/>
      <c r="AW552" s="85"/>
      <c r="AX552" s="85"/>
    </row>
    <row r="553" spans="1:50" ht="15" customHeight="1" x14ac:dyDescent="0.25">
      <c r="A553" s="11" t="str">
        <f t="shared" si="44"/>
        <v>11610524TP024D-M2</v>
      </c>
      <c r="B553" s="77">
        <v>545</v>
      </c>
      <c r="C553" s="11">
        <v>11610524</v>
      </c>
      <c r="D553" s="11" t="s">
        <v>1020</v>
      </c>
      <c r="E553" s="11" t="s">
        <v>268</v>
      </c>
      <c r="F553" s="87">
        <v>8000</v>
      </c>
      <c r="G553" s="93" t="s">
        <v>69</v>
      </c>
      <c r="H553" s="94" t="s">
        <v>83</v>
      </c>
      <c r="I553" s="95" t="s">
        <v>75</v>
      </c>
      <c r="J553" s="96" t="s">
        <v>258</v>
      </c>
      <c r="K553" s="96" t="s">
        <v>73</v>
      </c>
      <c r="L553" s="96" t="s">
        <v>47</v>
      </c>
      <c r="M553" s="95">
        <v>2</v>
      </c>
      <c r="N553" s="87">
        <v>2</v>
      </c>
      <c r="O553" s="95">
        <v>2</v>
      </c>
      <c r="P553" s="95"/>
      <c r="Q553" s="121"/>
      <c r="R553" s="96"/>
      <c r="S553" s="98"/>
    </row>
    <row r="554" spans="1:50" s="85" customFormat="1" ht="15" customHeight="1" x14ac:dyDescent="0.25">
      <c r="A554" s="11" t="str">
        <f t="shared" si="44"/>
        <v>11610524TP024E-M3</v>
      </c>
      <c r="B554" s="77">
        <v>546</v>
      </c>
      <c r="C554" s="82">
        <v>11610524</v>
      </c>
      <c r="D554" s="82" t="s">
        <v>1020</v>
      </c>
      <c r="E554" s="82" t="s">
        <v>270</v>
      </c>
      <c r="F554" s="78">
        <v>8000</v>
      </c>
      <c r="G554" s="79" t="s">
        <v>69</v>
      </c>
      <c r="H554" s="80" t="s">
        <v>83</v>
      </c>
      <c r="I554" s="81" t="s">
        <v>75</v>
      </c>
      <c r="J554" s="82" t="s">
        <v>258</v>
      </c>
      <c r="K554" s="82" t="s">
        <v>73</v>
      </c>
      <c r="L554" s="82" t="s">
        <v>47</v>
      </c>
      <c r="M554" s="81">
        <v>2</v>
      </c>
      <c r="N554" s="81">
        <v>2</v>
      </c>
      <c r="O554" s="81">
        <v>2</v>
      </c>
      <c r="P554" s="81"/>
      <c r="Q554" s="83"/>
      <c r="R554" s="82"/>
      <c r="S554" s="84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</row>
    <row r="555" spans="1:50" s="85" customFormat="1" ht="15" customHeight="1" x14ac:dyDescent="0.25">
      <c r="A555" s="11" t="str">
        <f t="shared" si="44"/>
        <v>11610474MAP02E-M2</v>
      </c>
      <c r="B555" s="77">
        <v>547</v>
      </c>
      <c r="C555" s="87">
        <v>11610474</v>
      </c>
      <c r="D555" s="87" t="s">
        <v>1021</v>
      </c>
      <c r="E555" s="87" t="s">
        <v>230</v>
      </c>
      <c r="F555" s="87">
        <v>150</v>
      </c>
      <c r="G555" s="93" t="s">
        <v>69</v>
      </c>
      <c r="H555" s="94" t="s">
        <v>117</v>
      </c>
      <c r="I555" s="95" t="s">
        <v>97</v>
      </c>
      <c r="J555" s="82" t="s">
        <v>245</v>
      </c>
      <c r="K555" s="82" t="s">
        <v>73</v>
      </c>
      <c r="L555" s="82" t="s">
        <v>47</v>
      </c>
      <c r="M555" s="81">
        <v>2</v>
      </c>
      <c r="N555" s="88" t="s">
        <v>93</v>
      </c>
      <c r="O555" s="89" t="s">
        <v>308</v>
      </c>
      <c r="P555" s="89" t="s">
        <v>78</v>
      </c>
      <c r="Q555" s="83">
        <f>IF(COUNTBLANK(C555:O555)&lt;=0,1,2)</f>
        <v>1</v>
      </c>
      <c r="R555" s="82" t="s">
        <v>88</v>
      </c>
      <c r="S555" s="92">
        <v>42753</v>
      </c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</row>
    <row r="556" spans="1:50" s="85" customFormat="1" ht="15" customHeight="1" x14ac:dyDescent="0.25">
      <c r="A556" s="11" t="str">
        <f t="shared" si="44"/>
        <v>11610068MA027D-M2</v>
      </c>
      <c r="B556" s="77">
        <v>548</v>
      </c>
      <c r="C556" s="82">
        <v>11610068</v>
      </c>
      <c r="D556" s="78" t="s">
        <v>1022</v>
      </c>
      <c r="E556" s="78" t="s">
        <v>1023</v>
      </c>
      <c r="F556" s="78">
        <v>2300</v>
      </c>
      <c r="G556" s="79" t="s">
        <v>69</v>
      </c>
      <c r="H556" s="80" t="s">
        <v>83</v>
      </c>
      <c r="I556" s="81" t="s">
        <v>519</v>
      </c>
      <c r="J556" s="82" t="s">
        <v>258</v>
      </c>
      <c r="K556" s="82" t="s">
        <v>73</v>
      </c>
      <c r="L556" s="82" t="s">
        <v>1024</v>
      </c>
      <c r="M556" s="81">
        <v>2</v>
      </c>
      <c r="N556" s="78">
        <v>2</v>
      </c>
      <c r="O556" s="81">
        <v>2</v>
      </c>
      <c r="P556" s="81"/>
      <c r="Q556" s="83"/>
      <c r="R556" s="82"/>
      <c r="S556" s="84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</row>
    <row r="557" spans="1:50" s="85" customFormat="1" ht="15" customHeight="1" x14ac:dyDescent="0.25">
      <c r="A557" s="11" t="str">
        <f t="shared" si="44"/>
        <v>11610068TP042D-M2</v>
      </c>
      <c r="B557" s="77">
        <v>549</v>
      </c>
      <c r="C557" s="82">
        <v>11610068</v>
      </c>
      <c r="D557" s="78" t="s">
        <v>1022</v>
      </c>
      <c r="E557" s="78" t="s">
        <v>554</v>
      </c>
      <c r="F557" s="78">
        <v>2300</v>
      </c>
      <c r="G557" s="79" t="s">
        <v>69</v>
      </c>
      <c r="H557" s="80" t="s">
        <v>83</v>
      </c>
      <c r="I557" s="81" t="s">
        <v>519</v>
      </c>
      <c r="J557" s="82" t="s">
        <v>258</v>
      </c>
      <c r="K557" s="82" t="s">
        <v>73</v>
      </c>
      <c r="L557" s="82" t="s">
        <v>1024</v>
      </c>
      <c r="M557" s="81">
        <v>8</v>
      </c>
      <c r="N557" s="88" t="s">
        <v>76</v>
      </c>
      <c r="O557" s="89" t="s">
        <v>77</v>
      </c>
      <c r="P557" s="89" t="s">
        <v>78</v>
      </c>
      <c r="Q557" s="83">
        <v>1</v>
      </c>
      <c r="R557" s="82" t="s">
        <v>79</v>
      </c>
      <c r="S557" s="90">
        <v>42234</v>
      </c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</row>
    <row r="558" spans="1:50" s="85" customFormat="1" ht="15" customHeight="1" x14ac:dyDescent="0.25">
      <c r="A558" s="11" t="str">
        <f t="shared" si="44"/>
        <v>11609952LF001D-M1</v>
      </c>
      <c r="B558" s="77">
        <v>550</v>
      </c>
      <c r="C558" s="107">
        <v>11609952</v>
      </c>
      <c r="D558" s="107" t="s">
        <v>1025</v>
      </c>
      <c r="E558" s="107" t="s">
        <v>890</v>
      </c>
      <c r="F558" s="107">
        <v>8000</v>
      </c>
      <c r="G558" s="108" t="s">
        <v>69</v>
      </c>
      <c r="H558" s="106" t="s">
        <v>83</v>
      </c>
      <c r="I558" s="109" t="s">
        <v>71</v>
      </c>
      <c r="J558" s="110" t="s">
        <v>258</v>
      </c>
      <c r="K558" s="110" t="s">
        <v>73</v>
      </c>
      <c r="L558" s="110" t="s">
        <v>47</v>
      </c>
      <c r="M558" s="109">
        <v>1</v>
      </c>
      <c r="N558" s="88" t="s">
        <v>93</v>
      </c>
      <c r="O558" s="89" t="s">
        <v>87</v>
      </c>
      <c r="P558" s="89" t="s">
        <v>78</v>
      </c>
      <c r="Q558" s="121">
        <f>IF(COUNTBLANK(C558:O558)&lt;=0,1,2)</f>
        <v>1</v>
      </c>
      <c r="R558" s="11" t="s">
        <v>88</v>
      </c>
      <c r="S558" s="92">
        <v>42803</v>
      </c>
    </row>
    <row r="559" spans="1:50" s="85" customFormat="1" ht="15" customHeight="1" x14ac:dyDescent="0.25">
      <c r="A559" s="11" t="str">
        <f t="shared" si="44"/>
        <v>11609952TP038D-M2</v>
      </c>
      <c r="B559" s="77">
        <v>551</v>
      </c>
      <c r="C559" s="81">
        <v>11609952</v>
      </c>
      <c r="D559" s="78" t="s">
        <v>1025</v>
      </c>
      <c r="E559" s="78" t="s">
        <v>320</v>
      </c>
      <c r="F559" s="78">
        <v>8000</v>
      </c>
      <c r="G559" s="79" t="s">
        <v>69</v>
      </c>
      <c r="H559" s="80" t="s">
        <v>83</v>
      </c>
      <c r="I559" s="81" t="s">
        <v>121</v>
      </c>
      <c r="J559" s="82" t="s">
        <v>258</v>
      </c>
      <c r="K559" s="82" t="s">
        <v>73</v>
      </c>
      <c r="L559" s="82" t="s">
        <v>47</v>
      </c>
      <c r="M559" s="81">
        <v>2</v>
      </c>
      <c r="N559" s="88" t="s">
        <v>76</v>
      </c>
      <c r="O559" s="89" t="s">
        <v>77</v>
      </c>
      <c r="P559" s="89" t="s">
        <v>78</v>
      </c>
      <c r="Q559" s="83">
        <f>IF(COUNTBLANK(C559:O559)&lt;=0,1,2)</f>
        <v>1</v>
      </c>
      <c r="R559" s="82" t="s">
        <v>141</v>
      </c>
      <c r="S559" s="84">
        <v>42653</v>
      </c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</row>
    <row r="560" spans="1:50" s="85" customFormat="1" ht="15" customHeight="1" x14ac:dyDescent="0.25">
      <c r="A560" s="11" t="str">
        <f t="shared" si="44"/>
        <v>11609952TP024D-M2</v>
      </c>
      <c r="B560" s="77">
        <v>552</v>
      </c>
      <c r="C560" s="95">
        <v>11609952</v>
      </c>
      <c r="D560" s="87" t="s">
        <v>1025</v>
      </c>
      <c r="E560" s="87" t="s">
        <v>268</v>
      </c>
      <c r="F560" s="78">
        <v>8000</v>
      </c>
      <c r="G560" s="79" t="s">
        <v>69</v>
      </c>
      <c r="H560" s="80" t="s">
        <v>83</v>
      </c>
      <c r="I560" s="81" t="s">
        <v>121</v>
      </c>
      <c r="J560" s="82" t="s">
        <v>258</v>
      </c>
      <c r="K560" s="82" t="s">
        <v>73</v>
      </c>
      <c r="L560" s="82" t="s">
        <v>47</v>
      </c>
      <c r="M560" s="81">
        <v>2</v>
      </c>
      <c r="N560" s="88" t="s">
        <v>76</v>
      </c>
      <c r="O560" s="89" t="s">
        <v>77</v>
      </c>
      <c r="P560" s="89" t="s">
        <v>78</v>
      </c>
      <c r="Q560" s="121"/>
      <c r="R560" s="96"/>
      <c r="S560" s="125">
        <v>42678</v>
      </c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</row>
    <row r="561" spans="1:50" s="85" customFormat="1" ht="15" customHeight="1" x14ac:dyDescent="0.25">
      <c r="A561" s="11" t="str">
        <f t="shared" si="44"/>
        <v>11609952TP024E-M3</v>
      </c>
      <c r="B561" s="77">
        <v>553</v>
      </c>
      <c r="C561" s="95">
        <v>11609952</v>
      </c>
      <c r="D561" s="87" t="s">
        <v>1025</v>
      </c>
      <c r="E561" s="87" t="s">
        <v>270</v>
      </c>
      <c r="F561" s="78">
        <v>8000</v>
      </c>
      <c r="G561" s="79" t="s">
        <v>69</v>
      </c>
      <c r="H561" s="80" t="s">
        <v>83</v>
      </c>
      <c r="I561" s="81" t="s">
        <v>121</v>
      </c>
      <c r="J561" s="82" t="s">
        <v>258</v>
      </c>
      <c r="K561" s="82" t="s">
        <v>73</v>
      </c>
      <c r="L561" s="82" t="s">
        <v>47</v>
      </c>
      <c r="M561" s="81">
        <v>2</v>
      </c>
      <c r="N561" s="78">
        <v>1</v>
      </c>
      <c r="O561" s="81">
        <v>1</v>
      </c>
      <c r="P561" s="157" t="str">
        <f>IF(N561=O561,"Corrigido",IF(N561&gt;O561,"Refazer kanban"))</f>
        <v>Corrigido</v>
      </c>
      <c r="Q561" s="121"/>
      <c r="R561" s="96"/>
      <c r="S561" s="98"/>
    </row>
    <row r="562" spans="1:50" ht="15" customHeight="1" x14ac:dyDescent="0.25">
      <c r="A562" s="11" t="str">
        <f t="shared" si="44"/>
        <v>11609952TP061D-M2</v>
      </c>
      <c r="B562" s="77">
        <v>554</v>
      </c>
      <c r="C562" s="81">
        <v>11609952</v>
      </c>
      <c r="D562" s="78" t="s">
        <v>1025</v>
      </c>
      <c r="E562" s="78" t="s">
        <v>290</v>
      </c>
      <c r="F562" s="78">
        <v>8000</v>
      </c>
      <c r="G562" s="79" t="s">
        <v>69</v>
      </c>
      <c r="H562" s="80" t="s">
        <v>263</v>
      </c>
      <c r="I562" s="81" t="s">
        <v>412</v>
      </c>
      <c r="J562" s="82" t="s">
        <v>258</v>
      </c>
      <c r="K562" s="82" t="s">
        <v>73</v>
      </c>
      <c r="L562" s="82" t="s">
        <v>47</v>
      </c>
      <c r="M562" s="81">
        <v>6</v>
      </c>
      <c r="N562" s="88" t="s">
        <v>76</v>
      </c>
      <c r="O562" s="89" t="s">
        <v>77</v>
      </c>
      <c r="P562" s="89" t="s">
        <v>78</v>
      </c>
      <c r="Q562" s="83">
        <f t="shared" ref="Q562:Q575" si="45">IF(COUNTBLANK(C562:O562)&lt;=0,1,2)</f>
        <v>1</v>
      </c>
      <c r="R562" s="82" t="s">
        <v>79</v>
      </c>
      <c r="S562" s="90"/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  <c r="AH562" s="85"/>
      <c r="AI562" s="85"/>
      <c r="AJ562" s="85"/>
      <c r="AK562" s="85"/>
      <c r="AL562" s="85"/>
      <c r="AM562" s="85"/>
      <c r="AN562" s="85"/>
      <c r="AO562" s="85"/>
      <c r="AP562" s="85"/>
      <c r="AQ562" s="85"/>
      <c r="AR562" s="85"/>
      <c r="AS562" s="85"/>
      <c r="AT562" s="85"/>
      <c r="AU562" s="85"/>
      <c r="AV562" s="85"/>
      <c r="AW562" s="85"/>
      <c r="AX562" s="85"/>
    </row>
    <row r="563" spans="1:50" ht="15" customHeight="1" x14ac:dyDescent="0.25">
      <c r="A563" s="11" t="str">
        <f t="shared" si="44"/>
        <v>11609939MA004D-M2</v>
      </c>
      <c r="B563" s="77">
        <v>555</v>
      </c>
      <c r="C563" s="87">
        <v>11609939</v>
      </c>
      <c r="D563" s="87" t="s">
        <v>1026</v>
      </c>
      <c r="E563" s="87" t="s">
        <v>128</v>
      </c>
      <c r="F563" s="87">
        <v>1000</v>
      </c>
      <c r="G563" s="93" t="s">
        <v>69</v>
      </c>
      <c r="H563" s="94" t="s">
        <v>83</v>
      </c>
      <c r="I563" s="95" t="s">
        <v>97</v>
      </c>
      <c r="J563" s="96" t="s">
        <v>239</v>
      </c>
      <c r="K563" s="96" t="s">
        <v>73</v>
      </c>
      <c r="L563" s="96" t="s">
        <v>47</v>
      </c>
      <c r="M563" s="95">
        <v>1</v>
      </c>
      <c r="N563" s="95">
        <v>2</v>
      </c>
      <c r="O563" s="95">
        <f>IF(ROUNDUP((VLOOKUP(L563,$I$4:$K$7,3,FALSE))*M563/F563,)=1,2,ROUNDUP((VLOOKUP(L563,$I$4:$K$7,3,FALSE))/F563,))</f>
        <v>2</v>
      </c>
      <c r="P563" s="81" t="str">
        <f>IF(N563=O563,"Corrigido",IF(N563&gt;O563,"Refazer kanban"))</f>
        <v>Corrigido</v>
      </c>
      <c r="Q563" s="121">
        <f t="shared" si="45"/>
        <v>1</v>
      </c>
      <c r="R563" s="11" t="s">
        <v>88</v>
      </c>
      <c r="S563" s="92">
        <v>42669</v>
      </c>
      <c r="T563" s="85"/>
      <c r="U563" s="85"/>
      <c r="V563" s="85"/>
      <c r="W563" s="85"/>
      <c r="X563" s="85"/>
      <c r="Y563" s="85"/>
      <c r="Z563" s="85"/>
      <c r="AA563" s="85"/>
      <c r="AB563" s="85"/>
      <c r="AC563" s="85"/>
      <c r="AD563" s="85"/>
      <c r="AE563" s="85"/>
      <c r="AF563" s="85"/>
      <c r="AG563" s="85"/>
      <c r="AH563" s="85"/>
      <c r="AI563" s="85"/>
      <c r="AJ563" s="85"/>
      <c r="AK563" s="85"/>
      <c r="AL563" s="85"/>
      <c r="AM563" s="85"/>
      <c r="AN563" s="85"/>
      <c r="AO563" s="85"/>
      <c r="AP563" s="85"/>
      <c r="AQ563" s="85"/>
      <c r="AR563" s="85"/>
      <c r="AS563" s="85"/>
      <c r="AT563" s="85"/>
      <c r="AU563" s="85"/>
      <c r="AV563" s="85"/>
      <c r="AW563" s="85"/>
      <c r="AX563" s="85"/>
    </row>
    <row r="564" spans="1:50" ht="15" customHeight="1" x14ac:dyDescent="0.25">
      <c r="A564" s="11" t="str">
        <f t="shared" si="44"/>
        <v>11609752MB021E-M1</v>
      </c>
      <c r="B564" s="77">
        <v>556</v>
      </c>
      <c r="C564" s="87">
        <v>11609752</v>
      </c>
      <c r="D564" s="107" t="s">
        <v>1027</v>
      </c>
      <c r="E564" s="107" t="s">
        <v>438</v>
      </c>
      <c r="F564" s="107">
        <v>320</v>
      </c>
      <c r="G564" s="108" t="s">
        <v>69</v>
      </c>
      <c r="H564" s="106" t="s">
        <v>117</v>
      </c>
      <c r="I564" s="109" t="s">
        <v>84</v>
      </c>
      <c r="J564" s="110" t="s">
        <v>245</v>
      </c>
      <c r="K564" s="110" t="s">
        <v>73</v>
      </c>
      <c r="L564" s="110" t="s">
        <v>47</v>
      </c>
      <c r="M564" s="109">
        <v>1</v>
      </c>
      <c r="N564" s="88" t="s">
        <v>76</v>
      </c>
      <c r="O564" s="89" t="s">
        <v>77</v>
      </c>
      <c r="P564" s="89" t="s">
        <v>78</v>
      </c>
      <c r="Q564" s="83">
        <f t="shared" si="45"/>
        <v>1</v>
      </c>
      <c r="R564" s="11" t="s">
        <v>88</v>
      </c>
      <c r="S564" s="92">
        <v>42804</v>
      </c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  <c r="AH564" s="85"/>
      <c r="AI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AV564" s="85"/>
      <c r="AW564" s="85"/>
      <c r="AX564" s="85"/>
    </row>
    <row r="565" spans="1:50" s="85" customFormat="1" ht="15" customHeight="1" x14ac:dyDescent="0.25">
      <c r="A565" s="11" t="str">
        <f t="shared" si="44"/>
        <v>11609716MB021E-M1</v>
      </c>
      <c r="B565" s="77">
        <v>557</v>
      </c>
      <c r="C565" s="107">
        <v>11609716</v>
      </c>
      <c r="D565" s="107" t="s">
        <v>1028</v>
      </c>
      <c r="E565" s="107" t="s">
        <v>438</v>
      </c>
      <c r="F565" s="107">
        <v>3500</v>
      </c>
      <c r="G565" s="108" t="s">
        <v>69</v>
      </c>
      <c r="H565" s="106" t="s">
        <v>83</v>
      </c>
      <c r="I565" s="109" t="s">
        <v>84</v>
      </c>
      <c r="J565" s="110" t="s">
        <v>1029</v>
      </c>
      <c r="K565" s="110" t="s">
        <v>73</v>
      </c>
      <c r="L565" s="110" t="s">
        <v>47</v>
      </c>
      <c r="M565" s="109">
        <v>1</v>
      </c>
      <c r="N565" s="107">
        <v>2</v>
      </c>
      <c r="O565" s="109">
        <f>IF(ROUNDUP((VLOOKUP(L565,$I$4:$K$7,3,FALSE))*M565/F565,)=1,2,ROUNDUP((VLOOKUP(L565,$I$4:$K$7,3,FALSE))/F565,))</f>
        <v>2</v>
      </c>
      <c r="P565" s="81" t="str">
        <f>IF(N565=O565,"Corrigido",IF(N565&gt;O565,"Refazer kanban"))</f>
        <v>Corrigido</v>
      </c>
      <c r="Q565" s="83">
        <f t="shared" si="45"/>
        <v>1</v>
      </c>
      <c r="R565" s="11" t="s">
        <v>88</v>
      </c>
      <c r="S565" s="185">
        <v>42677</v>
      </c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</row>
    <row r="566" spans="1:50" ht="15" customHeight="1" x14ac:dyDescent="0.25">
      <c r="A566" s="11" t="str">
        <f t="shared" si="44"/>
        <v>11609656MA018E-M2</v>
      </c>
      <c r="B566" s="77">
        <v>558</v>
      </c>
      <c r="C566" s="87">
        <v>11609656</v>
      </c>
      <c r="D566" s="87" t="s">
        <v>1030</v>
      </c>
      <c r="E566" s="87" t="s">
        <v>1031</v>
      </c>
      <c r="F566" s="87">
        <v>9500</v>
      </c>
      <c r="G566" s="93" t="s">
        <v>69</v>
      </c>
      <c r="H566" s="94" t="s">
        <v>83</v>
      </c>
      <c r="I566" s="81" t="s">
        <v>97</v>
      </c>
      <c r="J566" s="82" t="s">
        <v>1013</v>
      </c>
      <c r="K566" s="82" t="s">
        <v>73</v>
      </c>
      <c r="L566" s="96" t="s">
        <v>47</v>
      </c>
      <c r="M566" s="81">
        <v>2</v>
      </c>
      <c r="N566" s="89" t="s">
        <v>93</v>
      </c>
      <c r="O566" s="89" t="s">
        <v>87</v>
      </c>
      <c r="P566" s="89" t="s">
        <v>78</v>
      </c>
      <c r="Q566" s="83">
        <f t="shared" si="45"/>
        <v>1</v>
      </c>
      <c r="R566" s="11" t="s">
        <v>88</v>
      </c>
      <c r="S566" s="92">
        <v>42760</v>
      </c>
    </row>
    <row r="567" spans="1:50" s="85" customFormat="1" ht="15" customHeight="1" x14ac:dyDescent="0.25">
      <c r="A567" s="11" t="str">
        <f t="shared" si="44"/>
        <v>11609634LF001E-M1</v>
      </c>
      <c r="B567" s="77">
        <v>559</v>
      </c>
      <c r="C567" s="87">
        <v>11609634</v>
      </c>
      <c r="D567" s="87" t="s">
        <v>1032</v>
      </c>
      <c r="E567" s="87" t="s">
        <v>373</v>
      </c>
      <c r="F567" s="87">
        <v>1400</v>
      </c>
      <c r="G567" s="93" t="s">
        <v>69</v>
      </c>
      <c r="H567" s="94" t="s">
        <v>83</v>
      </c>
      <c r="I567" s="95" t="s">
        <v>71</v>
      </c>
      <c r="J567" s="96" t="s">
        <v>1033</v>
      </c>
      <c r="K567" s="96" t="s">
        <v>73</v>
      </c>
      <c r="L567" s="96" t="s">
        <v>47</v>
      </c>
      <c r="M567" s="95">
        <v>2</v>
      </c>
      <c r="N567" s="88" t="s">
        <v>86</v>
      </c>
      <c r="O567" s="89" t="s">
        <v>87</v>
      </c>
      <c r="P567" s="89" t="s">
        <v>78</v>
      </c>
      <c r="Q567" s="83">
        <f t="shared" si="45"/>
        <v>1</v>
      </c>
      <c r="R567" s="82" t="s">
        <v>88</v>
      </c>
      <c r="S567" s="92">
        <v>42803</v>
      </c>
    </row>
    <row r="568" spans="1:50" s="85" customFormat="1" ht="15" customHeight="1" x14ac:dyDescent="0.25">
      <c r="A568" s="11" t="str">
        <f t="shared" si="44"/>
        <v>11609608MA011D-M2</v>
      </c>
      <c r="B568" s="77">
        <v>560</v>
      </c>
      <c r="C568" s="87">
        <v>11609608</v>
      </c>
      <c r="D568" s="87" t="s">
        <v>1034</v>
      </c>
      <c r="E568" s="87" t="s">
        <v>900</v>
      </c>
      <c r="F568" s="87">
        <v>140</v>
      </c>
      <c r="G568" s="93" t="s">
        <v>69</v>
      </c>
      <c r="H568" s="94" t="s">
        <v>70</v>
      </c>
      <c r="I568" s="95" t="s">
        <v>97</v>
      </c>
      <c r="J568" s="96" t="s">
        <v>245</v>
      </c>
      <c r="K568" s="96" t="s">
        <v>73</v>
      </c>
      <c r="L568" s="96" t="s">
        <v>47</v>
      </c>
      <c r="M568" s="95">
        <v>2</v>
      </c>
      <c r="N568" s="87">
        <v>4</v>
      </c>
      <c r="O568" s="95">
        <v>4</v>
      </c>
      <c r="P568" s="157" t="str">
        <f>IF(N568=O568,"Corrigido",IF(N568&gt;O568,"Refazer kanban"))</f>
        <v>Corrigido</v>
      </c>
      <c r="Q568" s="83">
        <f t="shared" si="45"/>
        <v>1</v>
      </c>
      <c r="R568" s="82" t="s">
        <v>88</v>
      </c>
      <c r="S568" s="92">
        <v>42723</v>
      </c>
    </row>
    <row r="569" spans="1:50" ht="15" customHeight="1" x14ac:dyDescent="0.25">
      <c r="A569" s="11" t="str">
        <f t="shared" si="44"/>
        <v>11609532TP024E-M3</v>
      </c>
      <c r="B569" s="77">
        <v>561</v>
      </c>
      <c r="C569" s="78">
        <v>11609532</v>
      </c>
      <c r="D569" s="78" t="s">
        <v>1035</v>
      </c>
      <c r="E569" s="78" t="s">
        <v>270</v>
      </c>
      <c r="F569" s="78">
        <v>700</v>
      </c>
      <c r="G569" s="79" t="s">
        <v>69</v>
      </c>
      <c r="H569" s="80" t="s">
        <v>117</v>
      </c>
      <c r="I569" s="81" t="s">
        <v>121</v>
      </c>
      <c r="J569" s="82" t="s">
        <v>474</v>
      </c>
      <c r="K569" s="82" t="s">
        <v>73</v>
      </c>
      <c r="L569" s="82" t="s">
        <v>114</v>
      </c>
      <c r="M569" s="81">
        <v>2</v>
      </c>
      <c r="N569" s="78">
        <v>1</v>
      </c>
      <c r="O569" s="161">
        <f>N569</f>
        <v>1</v>
      </c>
      <c r="P569" s="81" t="str">
        <f>IF(N569=O569,"Corrigido",IF(N569&gt;O569,"Refazer kanban"))</f>
        <v>Corrigido</v>
      </c>
      <c r="Q569" s="83">
        <f t="shared" si="45"/>
        <v>1</v>
      </c>
      <c r="R569" s="82" t="s">
        <v>79</v>
      </c>
      <c r="S569" s="134">
        <v>42678</v>
      </c>
      <c r="T569" s="85"/>
      <c r="U569" s="85"/>
      <c r="V569" s="85"/>
      <c r="W569" s="85"/>
      <c r="X569" s="85"/>
      <c r="Y569" s="85"/>
      <c r="Z569" s="85"/>
      <c r="AA569" s="85"/>
      <c r="AB569" s="85"/>
      <c r="AC569" s="85"/>
      <c r="AD569" s="85"/>
      <c r="AE569" s="85"/>
      <c r="AF569" s="85"/>
      <c r="AG569" s="85"/>
      <c r="AH569" s="85"/>
      <c r="AI569" s="85"/>
      <c r="AJ569" s="85"/>
      <c r="AK569" s="85"/>
      <c r="AL569" s="85"/>
      <c r="AM569" s="85"/>
      <c r="AN569" s="85"/>
      <c r="AO569" s="85"/>
      <c r="AP569" s="85"/>
      <c r="AQ569" s="85"/>
      <c r="AR569" s="85"/>
      <c r="AS569" s="85"/>
      <c r="AT569" s="85"/>
      <c r="AU569" s="85"/>
      <c r="AV569" s="85"/>
      <c r="AW569" s="85"/>
      <c r="AX569" s="85"/>
    </row>
    <row r="570" spans="1:50" s="85" customFormat="1" ht="15" customHeight="1" x14ac:dyDescent="0.25">
      <c r="A570" s="11" t="str">
        <f t="shared" si="44"/>
        <v>11609457MB021E-M1</v>
      </c>
      <c r="B570" s="77">
        <v>562</v>
      </c>
      <c r="C570" s="78">
        <v>11609457</v>
      </c>
      <c r="D570" s="78" t="s">
        <v>1036</v>
      </c>
      <c r="E570" s="78" t="s">
        <v>438</v>
      </c>
      <c r="F570" s="78">
        <v>6000</v>
      </c>
      <c r="G570" s="79" t="s">
        <v>69</v>
      </c>
      <c r="H570" s="80" t="s">
        <v>83</v>
      </c>
      <c r="I570" s="81" t="s">
        <v>84</v>
      </c>
      <c r="J570" s="82" t="s">
        <v>239</v>
      </c>
      <c r="K570" s="82" t="s">
        <v>73</v>
      </c>
      <c r="L570" s="82" t="s">
        <v>47</v>
      </c>
      <c r="M570" s="81">
        <v>4</v>
      </c>
      <c r="N570" s="81">
        <v>2</v>
      </c>
      <c r="O570" s="81">
        <v>2</v>
      </c>
      <c r="P570" s="81" t="str">
        <f>IF(N570=O570,"Corrigido",IF(N570&gt;O570,"Refazer kanban"))</f>
        <v>Corrigido</v>
      </c>
      <c r="Q570" s="83">
        <f t="shared" si="45"/>
        <v>1</v>
      </c>
      <c r="R570" s="82" t="s">
        <v>88</v>
      </c>
      <c r="S570" s="90">
        <v>42677</v>
      </c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</row>
    <row r="571" spans="1:50" s="85" customFormat="1" ht="15" customHeight="1" x14ac:dyDescent="0.25">
      <c r="A571" s="11" t="str">
        <f t="shared" si="44"/>
        <v>11609457LF001E-M1</v>
      </c>
      <c r="B571" s="77">
        <v>563</v>
      </c>
      <c r="C571" s="87">
        <v>11609457</v>
      </c>
      <c r="D571" s="87" t="s">
        <v>1036</v>
      </c>
      <c r="E571" s="87" t="s">
        <v>373</v>
      </c>
      <c r="F571" s="87">
        <v>6000</v>
      </c>
      <c r="G571" s="93" t="s">
        <v>69</v>
      </c>
      <c r="H571" s="94" t="s">
        <v>83</v>
      </c>
      <c r="I571" s="95" t="s">
        <v>71</v>
      </c>
      <c r="J571" s="96" t="s">
        <v>239</v>
      </c>
      <c r="K571" s="96" t="s">
        <v>73</v>
      </c>
      <c r="L571" s="96" t="s">
        <v>114</v>
      </c>
      <c r="M571" s="95">
        <v>3</v>
      </c>
      <c r="N571" s="88" t="s">
        <v>86</v>
      </c>
      <c r="O571" s="89" t="s">
        <v>87</v>
      </c>
      <c r="P571" s="89" t="s">
        <v>78</v>
      </c>
      <c r="Q571" s="83">
        <f t="shared" si="45"/>
        <v>1</v>
      </c>
      <c r="R571" s="82" t="s">
        <v>88</v>
      </c>
      <c r="S571" s="92">
        <v>42803</v>
      </c>
    </row>
    <row r="572" spans="1:50" s="85" customFormat="1" ht="15" customHeight="1" x14ac:dyDescent="0.25">
      <c r="A572" s="11" t="str">
        <f t="shared" si="44"/>
        <v>11609282MA010E-M1</v>
      </c>
      <c r="B572" s="77">
        <v>564</v>
      </c>
      <c r="C572" s="78">
        <v>11609282</v>
      </c>
      <c r="D572" s="78" t="s">
        <v>1037</v>
      </c>
      <c r="E572" s="78" t="s">
        <v>244</v>
      </c>
      <c r="F572" s="78">
        <v>600</v>
      </c>
      <c r="G572" s="79" t="s">
        <v>69</v>
      </c>
      <c r="H572" s="80" t="s">
        <v>83</v>
      </c>
      <c r="I572" s="81" t="s">
        <v>97</v>
      </c>
      <c r="J572" s="82" t="s">
        <v>1038</v>
      </c>
      <c r="K572" s="82" t="s">
        <v>73</v>
      </c>
      <c r="L572" s="82" t="s">
        <v>47</v>
      </c>
      <c r="M572" s="81">
        <v>1</v>
      </c>
      <c r="N572" s="88" t="s">
        <v>246</v>
      </c>
      <c r="O572" s="89" t="s">
        <v>247</v>
      </c>
      <c r="P572" s="89" t="s">
        <v>78</v>
      </c>
      <c r="Q572" s="83">
        <f t="shared" si="45"/>
        <v>1</v>
      </c>
      <c r="R572" s="82" t="s">
        <v>88</v>
      </c>
      <c r="S572" s="92">
        <v>42724</v>
      </c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</row>
    <row r="573" spans="1:50" ht="15" customHeight="1" x14ac:dyDescent="0.25">
      <c r="A573" s="11" t="str">
        <f t="shared" si="44"/>
        <v>11609282MA014E-M1</v>
      </c>
      <c r="B573" s="77">
        <v>565</v>
      </c>
      <c r="C573" s="87">
        <v>11609282</v>
      </c>
      <c r="D573" s="87" t="s">
        <v>1039</v>
      </c>
      <c r="E573" s="87" t="s">
        <v>1040</v>
      </c>
      <c r="F573" s="87">
        <v>600</v>
      </c>
      <c r="G573" s="186" t="s">
        <v>69</v>
      </c>
      <c r="H573" s="94" t="s">
        <v>83</v>
      </c>
      <c r="I573" s="95" t="s">
        <v>97</v>
      </c>
      <c r="J573" s="96" t="s">
        <v>1038</v>
      </c>
      <c r="K573" s="96" t="s">
        <v>73</v>
      </c>
      <c r="L573" s="96" t="s">
        <v>47</v>
      </c>
      <c r="M573" s="95">
        <v>1</v>
      </c>
      <c r="N573" s="89" t="s">
        <v>505</v>
      </c>
      <c r="O573" s="89" t="s">
        <v>247</v>
      </c>
      <c r="P573" s="89" t="s">
        <v>78</v>
      </c>
      <c r="Q573" s="83">
        <f t="shared" si="45"/>
        <v>1</v>
      </c>
      <c r="R573" s="11" t="s">
        <v>88</v>
      </c>
      <c r="S573" s="103">
        <v>42702</v>
      </c>
    </row>
    <row r="574" spans="1:50" s="85" customFormat="1" ht="15" customHeight="1" x14ac:dyDescent="0.25">
      <c r="A574" s="11" t="str">
        <f t="shared" si="44"/>
        <v>11609280TP026E-M3</v>
      </c>
      <c r="B574" s="77">
        <v>566</v>
      </c>
      <c r="C574" s="78">
        <v>11609280</v>
      </c>
      <c r="D574" s="78" t="s">
        <v>1041</v>
      </c>
      <c r="E574" s="78" t="s">
        <v>1042</v>
      </c>
      <c r="F574" s="78">
        <v>2000</v>
      </c>
      <c r="G574" s="79" t="s">
        <v>69</v>
      </c>
      <c r="H574" s="80" t="s">
        <v>83</v>
      </c>
      <c r="I574" s="81" t="s">
        <v>121</v>
      </c>
      <c r="J574" s="82" t="s">
        <v>1043</v>
      </c>
      <c r="K574" s="82" t="s">
        <v>73</v>
      </c>
      <c r="L574" s="82" t="s">
        <v>47</v>
      </c>
      <c r="M574" s="81">
        <v>4</v>
      </c>
      <c r="N574" s="81">
        <v>1</v>
      </c>
      <c r="O574" s="81">
        <v>1</v>
      </c>
      <c r="P574" s="81" t="str">
        <f>IF(N574=O574,"Corrigido",IF(N574&gt;O574,"Refazer kanban"))</f>
        <v>Corrigido</v>
      </c>
      <c r="Q574" s="83">
        <f t="shared" si="45"/>
        <v>1</v>
      </c>
      <c r="R574" s="82" t="s">
        <v>79</v>
      </c>
      <c r="S574" s="84"/>
    </row>
    <row r="575" spans="1:50" s="85" customFormat="1" ht="15" customHeight="1" x14ac:dyDescent="0.25">
      <c r="A575" s="11" t="str">
        <f t="shared" si="44"/>
        <v>11589351MA012E-M1</v>
      </c>
      <c r="B575" s="77">
        <v>567</v>
      </c>
      <c r="C575" s="78">
        <v>11589351</v>
      </c>
      <c r="D575" s="78" t="s">
        <v>1044</v>
      </c>
      <c r="E575" s="78" t="s">
        <v>334</v>
      </c>
      <c r="F575" s="78">
        <v>110</v>
      </c>
      <c r="G575" s="79" t="s">
        <v>69</v>
      </c>
      <c r="H575" s="80" t="s">
        <v>117</v>
      </c>
      <c r="I575" s="81" t="s">
        <v>97</v>
      </c>
      <c r="J575" s="82" t="s">
        <v>245</v>
      </c>
      <c r="K575" s="82" t="s">
        <v>73</v>
      </c>
      <c r="L575" s="82" t="s">
        <v>47</v>
      </c>
      <c r="M575" s="81">
        <v>2</v>
      </c>
      <c r="N575" s="88" t="s">
        <v>1045</v>
      </c>
      <c r="O575" s="89" t="s">
        <v>1046</v>
      </c>
      <c r="P575" s="89" t="s">
        <v>78</v>
      </c>
      <c r="Q575" s="83">
        <f t="shared" si="45"/>
        <v>1</v>
      </c>
      <c r="R575" s="11" t="s">
        <v>88</v>
      </c>
      <c r="S575" s="92">
        <v>42725</v>
      </c>
    </row>
    <row r="576" spans="1:50" s="85" customFormat="1" ht="15" customHeight="1" x14ac:dyDescent="0.25">
      <c r="A576" s="11" t="str">
        <f t="shared" si="44"/>
        <v>11589296MA028D-M2</v>
      </c>
      <c r="B576" s="77">
        <v>569</v>
      </c>
      <c r="C576" s="78">
        <v>11589296</v>
      </c>
      <c r="D576" s="78" t="s">
        <v>232</v>
      </c>
      <c r="E576" s="78" t="s">
        <v>1047</v>
      </c>
      <c r="F576" s="78">
        <v>1000</v>
      </c>
      <c r="G576" s="79" t="s">
        <v>69</v>
      </c>
      <c r="H576" s="80" t="s">
        <v>83</v>
      </c>
      <c r="I576" s="81" t="s">
        <v>97</v>
      </c>
      <c r="J576" s="82" t="s">
        <v>258</v>
      </c>
      <c r="K576" s="82" t="s">
        <v>73</v>
      </c>
      <c r="L576" s="82" t="s">
        <v>47</v>
      </c>
      <c r="M576" s="81">
        <v>2</v>
      </c>
      <c r="N576" s="78">
        <v>2</v>
      </c>
      <c r="O576" s="81">
        <v>2</v>
      </c>
      <c r="P576" s="81"/>
      <c r="Q576" s="83"/>
      <c r="R576" s="82"/>
      <c r="S576" s="8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</row>
    <row r="577" spans="1:50" s="85" customFormat="1" ht="15" customHeight="1" x14ac:dyDescent="0.25">
      <c r="A577" s="11" t="str">
        <f t="shared" si="44"/>
        <v>11589295MA018E-M1</v>
      </c>
      <c r="B577" s="77">
        <v>570</v>
      </c>
      <c r="C577" s="78">
        <v>11589295</v>
      </c>
      <c r="D577" s="78" t="s">
        <v>1048</v>
      </c>
      <c r="E577" s="78" t="s">
        <v>338</v>
      </c>
      <c r="F577" s="78">
        <v>1500</v>
      </c>
      <c r="G577" s="79" t="s">
        <v>69</v>
      </c>
      <c r="H577" s="80" t="s">
        <v>83</v>
      </c>
      <c r="I577" s="81" t="s">
        <v>97</v>
      </c>
      <c r="J577" s="82" t="s">
        <v>239</v>
      </c>
      <c r="K577" s="82" t="s">
        <v>73</v>
      </c>
      <c r="L577" s="82" t="s">
        <v>47</v>
      </c>
      <c r="M577" s="81">
        <v>2</v>
      </c>
      <c r="N577" s="81">
        <v>2</v>
      </c>
      <c r="O577" s="81">
        <v>2</v>
      </c>
      <c r="P577" s="81" t="str">
        <f>IF(N577=O577,"Corrigido",IF(N577&gt;O577,"Refazer kanban"))</f>
        <v>Corrigido</v>
      </c>
      <c r="Q577" s="83">
        <f>IF(COUNTBLANK(C577:O577)&lt;=0,1,2)</f>
        <v>1</v>
      </c>
      <c r="R577" s="11" t="s">
        <v>88</v>
      </c>
      <c r="S577" s="187">
        <v>42702</v>
      </c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</row>
    <row r="578" spans="1:50" s="85" customFormat="1" ht="15" customHeight="1" x14ac:dyDescent="0.25">
      <c r="A578" s="11" t="str">
        <f t="shared" si="44"/>
        <v>11589295MA016E-M1</v>
      </c>
      <c r="B578" s="77">
        <v>571</v>
      </c>
      <c r="C578" s="87">
        <v>11589295</v>
      </c>
      <c r="D578" s="87" t="s">
        <v>1048</v>
      </c>
      <c r="E578" s="87" t="s">
        <v>581</v>
      </c>
      <c r="F578" s="87">
        <v>1500</v>
      </c>
      <c r="G578" s="93" t="s">
        <v>69</v>
      </c>
      <c r="H578" s="94" t="s">
        <v>1049</v>
      </c>
      <c r="I578" s="95" t="s">
        <v>97</v>
      </c>
      <c r="J578" s="96" t="s">
        <v>234</v>
      </c>
      <c r="K578" s="96" t="s">
        <v>73</v>
      </c>
      <c r="L578" s="96" t="s">
        <v>47</v>
      </c>
      <c r="M578" s="81">
        <v>2</v>
      </c>
      <c r="N578" s="81">
        <v>2</v>
      </c>
      <c r="O578" s="81">
        <v>2</v>
      </c>
      <c r="P578" s="81" t="str">
        <f>IF(N578=O578,"Corrigido",IF(N578&gt;O578,"Refazer kanban"))</f>
        <v>Corrigido</v>
      </c>
      <c r="Q578" s="83">
        <f>IF(COUNTBLANK(C578:O578)&lt;=0,1,2)</f>
        <v>1</v>
      </c>
      <c r="R578" s="11" t="s">
        <v>88</v>
      </c>
      <c r="S578" s="187">
        <v>42702</v>
      </c>
    </row>
    <row r="579" spans="1:50" ht="15" customHeight="1" x14ac:dyDescent="0.25">
      <c r="A579" s="11" t="str">
        <f t="shared" si="44"/>
        <v>11589295MA027D-M2</v>
      </c>
      <c r="B579" s="77">
        <v>572</v>
      </c>
      <c r="C579" s="78">
        <v>11589295</v>
      </c>
      <c r="D579" s="78" t="s">
        <v>1048</v>
      </c>
      <c r="E579" s="78" t="s">
        <v>1023</v>
      </c>
      <c r="F579" s="78">
        <v>1500</v>
      </c>
      <c r="G579" s="79" t="s">
        <v>69</v>
      </c>
      <c r="H579" s="80" t="s">
        <v>1049</v>
      </c>
      <c r="I579" s="81" t="s">
        <v>97</v>
      </c>
      <c r="J579" s="82" t="s">
        <v>239</v>
      </c>
      <c r="K579" s="82" t="s">
        <v>73</v>
      </c>
      <c r="L579" s="82" t="s">
        <v>47</v>
      </c>
      <c r="M579" s="81">
        <v>2</v>
      </c>
      <c r="N579" s="81">
        <v>2</v>
      </c>
      <c r="O579" s="81">
        <v>2</v>
      </c>
      <c r="P579" s="81" t="str">
        <f>IF(N579=O579,"Corrigido",IF(N579&gt;O579,"Refazer kanban"))</f>
        <v>Corrigido</v>
      </c>
      <c r="Q579" s="83">
        <f>IF(COUNTBLANK(C579:O579)&lt;=0,1,2)</f>
        <v>1</v>
      </c>
      <c r="R579" s="96" t="s">
        <v>88</v>
      </c>
      <c r="S579" s="98">
        <v>42163</v>
      </c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85"/>
      <c r="AG579" s="85"/>
      <c r="AH579" s="85"/>
      <c r="AI579" s="85"/>
      <c r="AJ579" s="85"/>
      <c r="AK579" s="85"/>
      <c r="AL579" s="85"/>
      <c r="AM579" s="85"/>
      <c r="AN579" s="85"/>
      <c r="AO579" s="85"/>
      <c r="AP579" s="85"/>
      <c r="AQ579" s="85"/>
      <c r="AR579" s="85"/>
      <c r="AS579" s="85"/>
      <c r="AT579" s="85"/>
      <c r="AU579" s="85"/>
      <c r="AV579" s="85"/>
      <c r="AW579" s="85"/>
      <c r="AX579" s="85"/>
    </row>
    <row r="580" spans="1:50" s="85" customFormat="1" ht="15" customHeight="1" x14ac:dyDescent="0.25">
      <c r="A580" s="11" t="str">
        <f t="shared" si="44"/>
        <v>11589292MA028D-M2</v>
      </c>
      <c r="B580" s="77">
        <v>573</v>
      </c>
      <c r="C580" s="87">
        <v>11589292</v>
      </c>
      <c r="D580" s="87" t="s">
        <v>232</v>
      </c>
      <c r="E580" s="87" t="s">
        <v>1047</v>
      </c>
      <c r="F580" s="78">
        <v>3000</v>
      </c>
      <c r="G580" s="79" t="s">
        <v>69</v>
      </c>
      <c r="H580" s="80" t="s">
        <v>83</v>
      </c>
      <c r="I580" s="81" t="s">
        <v>1050</v>
      </c>
      <c r="J580" s="82" t="s">
        <v>234</v>
      </c>
      <c r="K580" s="82" t="s">
        <v>73</v>
      </c>
      <c r="L580" s="82" t="s">
        <v>509</v>
      </c>
      <c r="M580" s="81">
        <v>3</v>
      </c>
      <c r="N580" s="89" t="s">
        <v>93</v>
      </c>
      <c r="O580" s="89" t="s">
        <v>87</v>
      </c>
      <c r="P580" s="89" t="s">
        <v>78</v>
      </c>
      <c r="Q580" s="83">
        <f>IF(COUNTBLANK(C580:O580)&lt;=0,1,2)</f>
        <v>1</v>
      </c>
      <c r="R580" s="82" t="s">
        <v>88</v>
      </c>
      <c r="S580" s="103">
        <v>42762</v>
      </c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</row>
    <row r="581" spans="1:50" ht="15" customHeight="1" x14ac:dyDescent="0.25">
      <c r="A581" s="11" t="str">
        <f t="shared" si="44"/>
        <v>11589292LF006D-M1</v>
      </c>
      <c r="B581" s="77">
        <v>574</v>
      </c>
      <c r="C581" s="95">
        <v>11589292</v>
      </c>
      <c r="D581" s="78" t="s">
        <v>232</v>
      </c>
      <c r="E581" s="87" t="s">
        <v>383</v>
      </c>
      <c r="F581" s="78">
        <v>3000</v>
      </c>
      <c r="G581" s="79" t="s">
        <v>69</v>
      </c>
      <c r="H581" s="80" t="s">
        <v>83</v>
      </c>
      <c r="I581" s="81" t="s">
        <v>71</v>
      </c>
      <c r="J581" s="82" t="s">
        <v>234</v>
      </c>
      <c r="K581" s="82" t="s">
        <v>73</v>
      </c>
      <c r="L581" s="82" t="s">
        <v>44</v>
      </c>
      <c r="M581" s="81">
        <v>4</v>
      </c>
      <c r="N581" s="89" t="s">
        <v>93</v>
      </c>
      <c r="O581" s="89" t="s">
        <v>87</v>
      </c>
      <c r="P581" s="89" t="s">
        <v>78</v>
      </c>
      <c r="Q581" s="83">
        <f>IF(COUNTBLANK(C581:O581)&lt;=0,1,2)</f>
        <v>1</v>
      </c>
      <c r="R581" s="82" t="s">
        <v>88</v>
      </c>
      <c r="S581" s="92">
        <v>42803</v>
      </c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85"/>
      <c r="AG581" s="85"/>
      <c r="AH581" s="85"/>
      <c r="AI581" s="85"/>
      <c r="AJ581" s="85"/>
      <c r="AK581" s="85"/>
      <c r="AL581" s="85"/>
      <c r="AM581" s="85"/>
      <c r="AN581" s="85"/>
      <c r="AO581" s="85"/>
      <c r="AP581" s="85"/>
      <c r="AQ581" s="85"/>
      <c r="AR581" s="85"/>
      <c r="AS581" s="85"/>
      <c r="AT581" s="85"/>
      <c r="AU581" s="85"/>
      <c r="AV581" s="85"/>
      <c r="AW581" s="85"/>
      <c r="AX581" s="85"/>
    </row>
    <row r="582" spans="1:50" s="85" customFormat="1" ht="15" customHeight="1" x14ac:dyDescent="0.25">
      <c r="A582" s="11" t="str">
        <f t="shared" si="44"/>
        <v>11589290MA018E-M1</v>
      </c>
      <c r="B582" s="77">
        <v>575</v>
      </c>
      <c r="C582" s="82">
        <v>11589290</v>
      </c>
      <c r="D582" s="78" t="s">
        <v>1051</v>
      </c>
      <c r="E582" s="82" t="s">
        <v>338</v>
      </c>
      <c r="F582" s="78">
        <v>3500</v>
      </c>
      <c r="G582" s="79" t="s">
        <v>69</v>
      </c>
      <c r="H582" s="80" t="s">
        <v>83</v>
      </c>
      <c r="I582" s="81" t="s">
        <v>519</v>
      </c>
      <c r="J582" s="82" t="s">
        <v>258</v>
      </c>
      <c r="K582" s="82" t="s">
        <v>73</v>
      </c>
      <c r="L582" s="82" t="s">
        <v>42</v>
      </c>
      <c r="M582" s="81">
        <v>1</v>
      </c>
      <c r="N582" s="81">
        <v>2</v>
      </c>
      <c r="O582" s="81">
        <v>2</v>
      </c>
      <c r="P582" s="81"/>
      <c r="Q582" s="83"/>
      <c r="R582" s="82"/>
      <c r="S582" s="8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</row>
    <row r="583" spans="1:50" s="85" customFormat="1" ht="15" customHeight="1" x14ac:dyDescent="0.25">
      <c r="A583" s="11" t="str">
        <f t="shared" si="44"/>
        <v>11589289MA021E-M1</v>
      </c>
      <c r="B583" s="77">
        <v>576</v>
      </c>
      <c r="C583" s="81">
        <v>11589289</v>
      </c>
      <c r="D583" s="78" t="s">
        <v>876</v>
      </c>
      <c r="E583" s="78" t="s">
        <v>233</v>
      </c>
      <c r="F583" s="78">
        <v>4000</v>
      </c>
      <c r="G583" s="79" t="s">
        <v>69</v>
      </c>
      <c r="H583" s="80" t="s">
        <v>83</v>
      </c>
      <c r="I583" s="81" t="s">
        <v>97</v>
      </c>
      <c r="J583" s="82" t="s">
        <v>1052</v>
      </c>
      <c r="K583" s="82" t="s">
        <v>73</v>
      </c>
      <c r="L583" s="82" t="s">
        <v>47</v>
      </c>
      <c r="M583" s="81">
        <v>3</v>
      </c>
      <c r="N583" s="81">
        <v>2</v>
      </c>
      <c r="O583" s="81">
        <v>2</v>
      </c>
      <c r="P583" s="81" t="str">
        <f>IF(N583=O583,"Corrigido",IF(N583&gt;O583,"Refazer kanban"))</f>
        <v>Corrigido</v>
      </c>
      <c r="Q583" s="83">
        <f t="shared" ref="Q583:Q606" si="46">IF(COUNTBLANK(C583:O583)&lt;=0,1,2)</f>
        <v>1</v>
      </c>
      <c r="R583" s="82" t="s">
        <v>88</v>
      </c>
      <c r="S583" s="90">
        <v>42671</v>
      </c>
    </row>
    <row r="584" spans="1:50" s="85" customFormat="1" ht="15" customHeight="1" x14ac:dyDescent="0.25">
      <c r="A584" s="11" t="str">
        <f t="shared" si="44"/>
        <v>11589289SPSLF3-M1</v>
      </c>
      <c r="B584" s="77">
        <v>577</v>
      </c>
      <c r="C584" s="87">
        <v>11589289</v>
      </c>
      <c r="D584" s="87" t="s">
        <v>876</v>
      </c>
      <c r="E584" s="87" t="s">
        <v>203</v>
      </c>
      <c r="F584" s="87">
        <v>4000</v>
      </c>
      <c r="G584" s="93" t="s">
        <v>69</v>
      </c>
      <c r="H584" s="94" t="s">
        <v>83</v>
      </c>
      <c r="I584" s="95" t="s">
        <v>71</v>
      </c>
      <c r="J584" s="96" t="s">
        <v>234</v>
      </c>
      <c r="K584" s="96" t="s">
        <v>73</v>
      </c>
      <c r="L584" s="96" t="s">
        <v>47</v>
      </c>
      <c r="M584" s="95">
        <v>7</v>
      </c>
      <c r="N584" s="88" t="s">
        <v>93</v>
      </c>
      <c r="O584" s="89" t="s">
        <v>87</v>
      </c>
      <c r="P584" s="89" t="s">
        <v>78</v>
      </c>
      <c r="Q584" s="83">
        <f t="shared" si="46"/>
        <v>1</v>
      </c>
      <c r="R584" s="11" t="s">
        <v>88</v>
      </c>
      <c r="S584" s="92">
        <v>42803</v>
      </c>
    </row>
    <row r="585" spans="1:50" s="85" customFormat="1" ht="15" customHeight="1" x14ac:dyDescent="0.25">
      <c r="A585" s="11" t="str">
        <f t="shared" si="44"/>
        <v>11589289TP055E-M2</v>
      </c>
      <c r="B585" s="77">
        <v>578</v>
      </c>
      <c r="C585" s="81">
        <v>11589289</v>
      </c>
      <c r="D585" s="78" t="s">
        <v>876</v>
      </c>
      <c r="E585" s="78" t="s">
        <v>218</v>
      </c>
      <c r="F585" s="78">
        <v>4000</v>
      </c>
      <c r="G585" s="79" t="s">
        <v>69</v>
      </c>
      <c r="H585" s="80" t="s">
        <v>83</v>
      </c>
      <c r="I585" s="81" t="s">
        <v>121</v>
      </c>
      <c r="J585" s="82" t="s">
        <v>239</v>
      </c>
      <c r="K585" s="82" t="s">
        <v>73</v>
      </c>
      <c r="L585" s="82" t="s">
        <v>47</v>
      </c>
      <c r="M585" s="81">
        <v>2</v>
      </c>
      <c r="N585" s="81">
        <v>1</v>
      </c>
      <c r="O585" s="81">
        <v>1</v>
      </c>
      <c r="P585" s="81" t="str">
        <f>IF(N585=O585,"Corrigido",IF(N585&gt;O585,"Refazer kanban"))</f>
        <v>Corrigido</v>
      </c>
      <c r="Q585" s="83">
        <f t="shared" si="46"/>
        <v>1</v>
      </c>
      <c r="R585" s="82" t="s">
        <v>141</v>
      </c>
      <c r="S585" s="90">
        <v>42649</v>
      </c>
      <c r="T585" s="9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</row>
    <row r="586" spans="1:50" s="85" customFormat="1" ht="15" customHeight="1" x14ac:dyDescent="0.25">
      <c r="A586" s="11" t="str">
        <f t="shared" si="44"/>
        <v>11589289</v>
      </c>
      <c r="B586" s="77">
        <v>579</v>
      </c>
      <c r="C586" s="87">
        <v>11589289</v>
      </c>
      <c r="D586" s="87" t="s">
        <v>876</v>
      </c>
      <c r="E586" s="87"/>
      <c r="F586" s="87">
        <v>4000</v>
      </c>
      <c r="G586" s="93" t="s">
        <v>69</v>
      </c>
      <c r="H586" s="94" t="s">
        <v>83</v>
      </c>
      <c r="I586" s="95" t="s">
        <v>97</v>
      </c>
      <c r="J586" s="96" t="s">
        <v>234</v>
      </c>
      <c r="K586" s="96"/>
      <c r="L586" s="96" t="s">
        <v>47</v>
      </c>
      <c r="M586" s="81">
        <v>1</v>
      </c>
      <c r="N586" s="81">
        <v>1</v>
      </c>
      <c r="O586" s="81">
        <v>1</v>
      </c>
      <c r="P586" s="81" t="str">
        <f>IF(N586=O586,"Corrigido",IF(N586&gt;O586,"Refazer kanban"))</f>
        <v>Corrigido</v>
      </c>
      <c r="Q586" s="83">
        <f t="shared" si="46"/>
        <v>2</v>
      </c>
      <c r="R586" s="11" t="s">
        <v>141</v>
      </c>
      <c r="S586" s="11"/>
    </row>
    <row r="587" spans="1:50" s="85" customFormat="1" ht="15" customHeight="1" x14ac:dyDescent="0.25">
      <c r="A587" s="11" t="str">
        <f t="shared" ref="A587:A629" si="47">CONCATENATE(C587,E587)</f>
        <v>11589277MA011D-M2</v>
      </c>
      <c r="B587" s="77">
        <v>580</v>
      </c>
      <c r="C587" s="95">
        <v>11589277</v>
      </c>
      <c r="D587" s="87" t="s">
        <v>1053</v>
      </c>
      <c r="E587" s="87" t="s">
        <v>900</v>
      </c>
      <c r="F587" s="87">
        <v>120</v>
      </c>
      <c r="G587" s="93" t="s">
        <v>69</v>
      </c>
      <c r="H587" s="94" t="s">
        <v>117</v>
      </c>
      <c r="I587" s="95" t="s">
        <v>97</v>
      </c>
      <c r="J587" s="96" t="s">
        <v>1054</v>
      </c>
      <c r="K587" s="96" t="s">
        <v>73</v>
      </c>
      <c r="L587" s="96" t="s">
        <v>47</v>
      </c>
      <c r="M587" s="95">
        <v>1</v>
      </c>
      <c r="N587" s="95">
        <v>4</v>
      </c>
      <c r="O587" s="95">
        <v>4</v>
      </c>
      <c r="P587" s="81" t="str">
        <f>IF(N587=O587,"Corrigido",IF(N587&gt;O587,"Refazer kanban"))</f>
        <v>Corrigido</v>
      </c>
      <c r="Q587" s="83">
        <f t="shared" si="46"/>
        <v>1</v>
      </c>
      <c r="R587" s="82" t="s">
        <v>88</v>
      </c>
      <c r="S587" s="92">
        <v>42723</v>
      </c>
    </row>
    <row r="588" spans="1:50" s="85" customFormat="1" ht="15" customHeight="1" x14ac:dyDescent="0.25">
      <c r="A588" s="11" t="str">
        <f t="shared" si="47"/>
        <v>11589277</v>
      </c>
      <c r="B588" s="77">
        <v>581</v>
      </c>
      <c r="C588" s="81">
        <v>11589277</v>
      </c>
      <c r="D588" s="78" t="s">
        <v>1053</v>
      </c>
      <c r="E588" s="78"/>
      <c r="F588" s="78">
        <v>120</v>
      </c>
      <c r="G588" s="79" t="s">
        <v>69</v>
      </c>
      <c r="H588" s="80" t="s">
        <v>117</v>
      </c>
      <c r="I588" s="81" t="s">
        <v>97</v>
      </c>
      <c r="J588" s="82" t="s">
        <v>1054</v>
      </c>
      <c r="K588" s="82" t="s">
        <v>73</v>
      </c>
      <c r="L588" s="82" t="s">
        <v>691</v>
      </c>
      <c r="M588" s="81">
        <v>1</v>
      </c>
      <c r="N588" s="81">
        <v>3</v>
      </c>
      <c r="O588" s="81">
        <v>3</v>
      </c>
      <c r="P588" s="81" t="str">
        <f>IF(N588=O588,"Corrigido",IF(N588&gt;O588,"Refazer kanban"))</f>
        <v>Corrigido</v>
      </c>
      <c r="Q588" s="83">
        <f t="shared" si="46"/>
        <v>2</v>
      </c>
      <c r="R588" s="11" t="s">
        <v>79</v>
      </c>
      <c r="S588" s="11" t="s">
        <v>1055</v>
      </c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</row>
    <row r="589" spans="1:50" s="85" customFormat="1" ht="15" customHeight="1" x14ac:dyDescent="0.25">
      <c r="A589" s="11" t="str">
        <f t="shared" si="47"/>
        <v>11589164TP035D-M2</v>
      </c>
      <c r="B589" s="77">
        <v>582</v>
      </c>
      <c r="C589" s="81">
        <v>11589164</v>
      </c>
      <c r="D589" s="78" t="s">
        <v>1056</v>
      </c>
      <c r="E589" s="78" t="s">
        <v>210</v>
      </c>
      <c r="F589" s="78">
        <v>270</v>
      </c>
      <c r="G589" s="79" t="s">
        <v>69</v>
      </c>
      <c r="H589" s="80" t="s">
        <v>117</v>
      </c>
      <c r="I589" s="81" t="s">
        <v>121</v>
      </c>
      <c r="J589" s="82" t="s">
        <v>245</v>
      </c>
      <c r="K589" s="82" t="s">
        <v>73</v>
      </c>
      <c r="L589" s="82" t="s">
        <v>47</v>
      </c>
      <c r="M589" s="81">
        <v>2</v>
      </c>
      <c r="N589" s="81">
        <v>2</v>
      </c>
      <c r="O589" s="81">
        <v>2</v>
      </c>
      <c r="P589" s="81" t="str">
        <f>IF(N589=O589,"Corrigido",IF(N589&gt;O589,"Refazer kanban"))</f>
        <v>Corrigido</v>
      </c>
      <c r="Q589" s="83">
        <f t="shared" si="46"/>
        <v>1</v>
      </c>
      <c r="R589" s="82" t="s">
        <v>79</v>
      </c>
      <c r="S589" s="84"/>
    </row>
    <row r="590" spans="1:50" s="85" customFormat="1" ht="15" customHeight="1" x14ac:dyDescent="0.25">
      <c r="A590" s="11" t="str">
        <f t="shared" si="47"/>
        <v>11589015LF002D-M1</v>
      </c>
      <c r="B590" s="77">
        <v>583</v>
      </c>
      <c r="C590" s="95">
        <v>11589015</v>
      </c>
      <c r="D590" s="87" t="s">
        <v>1057</v>
      </c>
      <c r="E590" s="87" t="s">
        <v>395</v>
      </c>
      <c r="F590" s="87">
        <v>4000</v>
      </c>
      <c r="G590" s="93" t="s">
        <v>69</v>
      </c>
      <c r="H590" s="94" t="s">
        <v>83</v>
      </c>
      <c r="I590" s="95" t="s">
        <v>71</v>
      </c>
      <c r="J590" s="96" t="s">
        <v>239</v>
      </c>
      <c r="K590" s="96" t="s">
        <v>73</v>
      </c>
      <c r="L590" s="96" t="s">
        <v>47</v>
      </c>
      <c r="M590" s="95">
        <v>1</v>
      </c>
      <c r="N590" s="88" t="s">
        <v>93</v>
      </c>
      <c r="O590" s="89" t="s">
        <v>87</v>
      </c>
      <c r="P590" s="89" t="s">
        <v>78</v>
      </c>
      <c r="Q590" s="83">
        <f t="shared" si="46"/>
        <v>1</v>
      </c>
      <c r="R590" s="11" t="s">
        <v>88</v>
      </c>
      <c r="S590" s="92">
        <v>42803</v>
      </c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</row>
    <row r="591" spans="1:50" s="85" customFormat="1" ht="15" customHeight="1" x14ac:dyDescent="0.25">
      <c r="A591" s="11" t="str">
        <f t="shared" si="47"/>
        <v>11589015TP039E-M2</v>
      </c>
      <c r="B591" s="77">
        <v>584</v>
      </c>
      <c r="C591" s="95">
        <v>11589015</v>
      </c>
      <c r="D591" s="146" t="s">
        <v>1058</v>
      </c>
      <c r="E591" s="78" t="s">
        <v>1059</v>
      </c>
      <c r="F591" s="78">
        <v>4000</v>
      </c>
      <c r="G591" s="79" t="s">
        <v>69</v>
      </c>
      <c r="H591" s="80" t="s">
        <v>83</v>
      </c>
      <c r="I591" s="81" t="s">
        <v>121</v>
      </c>
      <c r="J591" s="82" t="s">
        <v>239</v>
      </c>
      <c r="K591" s="82" t="s">
        <v>73</v>
      </c>
      <c r="L591" s="82" t="s">
        <v>47</v>
      </c>
      <c r="M591" s="81">
        <v>3</v>
      </c>
      <c r="N591" s="81">
        <v>1</v>
      </c>
      <c r="O591" s="81">
        <v>1</v>
      </c>
      <c r="P591" s="81" t="str">
        <f>IF(N591=O591,"Corrigido",IF(N591&gt;O591,"Refazer kanban"))</f>
        <v>Corrigido</v>
      </c>
      <c r="Q591" s="83">
        <f t="shared" si="46"/>
        <v>1</v>
      </c>
      <c r="R591" s="82" t="s">
        <v>79</v>
      </c>
      <c r="S591" s="98"/>
    </row>
    <row r="592" spans="1:50" s="85" customFormat="1" ht="15" customHeight="1" x14ac:dyDescent="0.25">
      <c r="A592" s="11" t="str">
        <f t="shared" si="47"/>
        <v>11589015TP040D-M2</v>
      </c>
      <c r="B592" s="77">
        <v>585</v>
      </c>
      <c r="C592" s="95">
        <v>11589015</v>
      </c>
      <c r="D592" s="146" t="s">
        <v>1058</v>
      </c>
      <c r="E592" s="78" t="s">
        <v>330</v>
      </c>
      <c r="F592" s="78">
        <v>4000</v>
      </c>
      <c r="G592" s="79" t="s">
        <v>69</v>
      </c>
      <c r="H592" s="80" t="s">
        <v>83</v>
      </c>
      <c r="I592" s="81" t="s">
        <v>121</v>
      </c>
      <c r="J592" s="82" t="s">
        <v>239</v>
      </c>
      <c r="K592" s="82" t="s">
        <v>73</v>
      </c>
      <c r="L592" s="82" t="s">
        <v>47</v>
      </c>
      <c r="M592" s="81">
        <v>8</v>
      </c>
      <c r="N592" s="88" t="s">
        <v>76</v>
      </c>
      <c r="O592" s="89" t="s">
        <v>77</v>
      </c>
      <c r="P592" s="89" t="s">
        <v>78</v>
      </c>
      <c r="Q592" s="83">
        <f t="shared" si="46"/>
        <v>1</v>
      </c>
      <c r="R592" s="82" t="s">
        <v>79</v>
      </c>
      <c r="S592" s="90">
        <v>42598</v>
      </c>
    </row>
    <row r="593" spans="1:50" s="85" customFormat="1" ht="15" customHeight="1" x14ac:dyDescent="0.25">
      <c r="A593" s="11" t="str">
        <f t="shared" si="47"/>
        <v/>
      </c>
      <c r="B593" s="77">
        <v>586</v>
      </c>
      <c r="C593" s="81"/>
      <c r="D593" s="78"/>
      <c r="E593" s="78"/>
      <c r="F593" s="78"/>
      <c r="G593" s="79"/>
      <c r="H593" s="80"/>
      <c r="I593" s="81"/>
      <c r="J593" s="118"/>
      <c r="K593" s="82"/>
      <c r="L593" s="82"/>
      <c r="M593" s="81"/>
      <c r="N593" s="78"/>
      <c r="O593" s="81"/>
      <c r="P593" s="81"/>
      <c r="Q593" s="83"/>
      <c r="R593" s="147"/>
      <c r="S593" s="147"/>
    </row>
    <row r="594" spans="1:50" ht="15" customHeight="1" x14ac:dyDescent="0.25">
      <c r="A594" s="11" t="str">
        <f t="shared" si="47"/>
        <v>11589012DO023E-M4</v>
      </c>
      <c r="B594" s="77">
        <v>587</v>
      </c>
      <c r="C594" s="81">
        <v>11589012</v>
      </c>
      <c r="D594" s="78" t="s">
        <v>1060</v>
      </c>
      <c r="E594" s="78" t="s">
        <v>103</v>
      </c>
      <c r="F594" s="78">
        <v>3000</v>
      </c>
      <c r="G594" s="79" t="s">
        <v>69</v>
      </c>
      <c r="H594" s="80" t="s">
        <v>83</v>
      </c>
      <c r="I594" s="81" t="s">
        <v>104</v>
      </c>
      <c r="J594" s="118" t="s">
        <v>1061</v>
      </c>
      <c r="K594" s="82" t="s">
        <v>73</v>
      </c>
      <c r="L594" s="82" t="s">
        <v>301</v>
      </c>
      <c r="M594" s="81">
        <v>4</v>
      </c>
      <c r="N594" s="78" t="s">
        <v>86</v>
      </c>
      <c r="O594" s="81" t="s">
        <v>106</v>
      </c>
      <c r="P594" s="81" t="s">
        <v>78</v>
      </c>
      <c r="Q594" s="83">
        <f t="shared" si="46"/>
        <v>1</v>
      </c>
      <c r="R594" s="127" t="s">
        <v>88</v>
      </c>
      <c r="S594" s="92">
        <v>42858</v>
      </c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  <c r="AM594" s="85"/>
      <c r="AN594" s="85"/>
      <c r="AO594" s="85"/>
      <c r="AP594" s="85"/>
      <c r="AQ594" s="85"/>
      <c r="AR594" s="85"/>
      <c r="AS594" s="85"/>
      <c r="AT594" s="85"/>
      <c r="AU594" s="85"/>
      <c r="AV594" s="85"/>
      <c r="AW594" s="85"/>
      <c r="AX594" s="85"/>
    </row>
    <row r="595" spans="1:50" s="85" customFormat="1" ht="15" customHeight="1" x14ac:dyDescent="0.25">
      <c r="A595" s="11" t="str">
        <f t="shared" si="47"/>
        <v>11588738TP020D-M2</v>
      </c>
      <c r="B595" s="77">
        <v>588</v>
      </c>
      <c r="C595" s="81">
        <v>11588738</v>
      </c>
      <c r="D595" s="78" t="s">
        <v>1062</v>
      </c>
      <c r="E595" s="78" t="s">
        <v>1063</v>
      </c>
      <c r="F595" s="78">
        <v>300</v>
      </c>
      <c r="G595" s="79" t="s">
        <v>69</v>
      </c>
      <c r="H595" s="80" t="s">
        <v>117</v>
      </c>
      <c r="I595" s="81" t="s">
        <v>121</v>
      </c>
      <c r="J595" s="82" t="s">
        <v>245</v>
      </c>
      <c r="K595" s="82" t="s">
        <v>73</v>
      </c>
      <c r="L595" s="82" t="s">
        <v>47</v>
      </c>
      <c r="M595" s="81">
        <v>2</v>
      </c>
      <c r="N595" s="88" t="s">
        <v>76</v>
      </c>
      <c r="O595" s="89" t="s">
        <v>77</v>
      </c>
      <c r="P595" s="89" t="s">
        <v>78</v>
      </c>
      <c r="Q595" s="83">
        <f t="shared" si="46"/>
        <v>1</v>
      </c>
      <c r="R595" s="82" t="s">
        <v>79</v>
      </c>
      <c r="S595" s="134">
        <v>42667</v>
      </c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</row>
    <row r="596" spans="1:50" s="85" customFormat="1" ht="15" customHeight="1" x14ac:dyDescent="0.25">
      <c r="A596" s="11" t="str">
        <f t="shared" si="47"/>
        <v>11588738TP020E-M3</v>
      </c>
      <c r="B596" s="77">
        <v>589</v>
      </c>
      <c r="C596" s="81">
        <v>11588738</v>
      </c>
      <c r="D596" s="78" t="s">
        <v>1062</v>
      </c>
      <c r="E596" s="78" t="s">
        <v>874</v>
      </c>
      <c r="F596" s="78">
        <v>300</v>
      </c>
      <c r="G596" s="79" t="s">
        <v>69</v>
      </c>
      <c r="H596" s="80" t="s">
        <v>117</v>
      </c>
      <c r="I596" s="81" t="s">
        <v>121</v>
      </c>
      <c r="J596" s="82" t="s">
        <v>245</v>
      </c>
      <c r="K596" s="82" t="s">
        <v>73</v>
      </c>
      <c r="L596" s="81" t="s">
        <v>47</v>
      </c>
      <c r="M596" s="78">
        <v>2</v>
      </c>
      <c r="N596" s="81">
        <v>2</v>
      </c>
      <c r="O596" s="81">
        <v>2</v>
      </c>
      <c r="P596" s="81" t="str">
        <f>IF(N596=O596,"Corrigido",IF(N596&gt;O596,"Refazer kanban"))</f>
        <v>Corrigido</v>
      </c>
      <c r="Q596" s="83">
        <f t="shared" si="46"/>
        <v>1</v>
      </c>
      <c r="R596" s="82" t="s">
        <v>79</v>
      </c>
      <c r="S596" s="84">
        <v>42678</v>
      </c>
    </row>
    <row r="597" spans="1:50" s="85" customFormat="1" ht="15" customHeight="1" x14ac:dyDescent="0.25">
      <c r="A597" s="11" t="str">
        <f t="shared" si="47"/>
        <v>11588726MB021E-M1</v>
      </c>
      <c r="B597" s="77">
        <v>590</v>
      </c>
      <c r="C597" s="81">
        <v>11588726</v>
      </c>
      <c r="D597" s="78" t="s">
        <v>1064</v>
      </c>
      <c r="E597" s="78" t="s">
        <v>438</v>
      </c>
      <c r="F597" s="78">
        <v>400</v>
      </c>
      <c r="G597" s="79" t="s">
        <v>69</v>
      </c>
      <c r="H597" s="80" t="s">
        <v>117</v>
      </c>
      <c r="I597" s="81" t="s">
        <v>84</v>
      </c>
      <c r="J597" s="82" t="s">
        <v>245</v>
      </c>
      <c r="K597" s="82" t="s">
        <v>73</v>
      </c>
      <c r="L597" s="82" t="s">
        <v>301</v>
      </c>
      <c r="M597" s="81">
        <v>1</v>
      </c>
      <c r="N597" s="81">
        <v>2</v>
      </c>
      <c r="O597" s="81">
        <v>2</v>
      </c>
      <c r="P597" s="81" t="str">
        <f>IF(N597=O597,"Corrigido",IF(N597&gt;O597,"Refazer kanban"))</f>
        <v>Corrigido</v>
      </c>
      <c r="Q597" s="83">
        <f t="shared" si="46"/>
        <v>1</v>
      </c>
      <c r="R597" s="82" t="s">
        <v>88</v>
      </c>
      <c r="S597" s="90">
        <v>42677</v>
      </c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</row>
    <row r="598" spans="1:50" s="85" customFormat="1" ht="15" customHeight="1" x14ac:dyDescent="0.25">
      <c r="A598" s="11" t="str">
        <f t="shared" si="47"/>
        <v>11588724TP029E-M3</v>
      </c>
      <c r="B598" s="77">
        <v>591</v>
      </c>
      <c r="C598" s="188">
        <v>11588724</v>
      </c>
      <c r="D598" s="78" t="s">
        <v>238</v>
      </c>
      <c r="E598" s="78" t="s">
        <v>544</v>
      </c>
      <c r="F598" s="78">
        <v>500</v>
      </c>
      <c r="G598" s="79" t="s">
        <v>69</v>
      </c>
      <c r="H598" s="80" t="s">
        <v>117</v>
      </c>
      <c r="I598" s="81" t="s">
        <v>121</v>
      </c>
      <c r="J598" s="82" t="s">
        <v>474</v>
      </c>
      <c r="K598" s="82" t="s">
        <v>73</v>
      </c>
      <c r="L598" s="82" t="s">
        <v>47</v>
      </c>
      <c r="M598" s="81">
        <v>2</v>
      </c>
      <c r="N598" s="78">
        <v>2</v>
      </c>
      <c r="O598" s="81">
        <v>2</v>
      </c>
      <c r="P598" s="81" t="str">
        <f>IF(N598=O598,"Corrigido",IF(N598&gt;O598,"Refazer kanban"))</f>
        <v>Corrigido</v>
      </c>
      <c r="Q598" s="83">
        <f t="shared" si="46"/>
        <v>1</v>
      </c>
      <c r="R598" s="82" t="s">
        <v>79</v>
      </c>
      <c r="S598" s="125">
        <v>42681</v>
      </c>
    </row>
    <row r="599" spans="1:50" ht="15" customHeight="1" x14ac:dyDescent="0.25">
      <c r="A599" s="11" t="str">
        <f t="shared" si="47"/>
        <v>11588722MA021E-M1</v>
      </c>
      <c r="B599" s="77">
        <v>592</v>
      </c>
      <c r="C599" s="87">
        <v>11588722</v>
      </c>
      <c r="D599" s="78" t="s">
        <v>1065</v>
      </c>
      <c r="E599" s="78" t="s">
        <v>233</v>
      </c>
      <c r="F599" s="78">
        <v>600</v>
      </c>
      <c r="G599" s="182" t="s">
        <v>69</v>
      </c>
      <c r="H599" s="80" t="s">
        <v>117</v>
      </c>
      <c r="I599" s="81" t="s">
        <v>97</v>
      </c>
      <c r="J599" s="82" t="s">
        <v>239</v>
      </c>
      <c r="K599" s="82" t="s">
        <v>73</v>
      </c>
      <c r="L599" s="82" t="s">
        <v>47</v>
      </c>
      <c r="M599" s="81">
        <v>2</v>
      </c>
      <c r="N599" s="89" t="s">
        <v>505</v>
      </c>
      <c r="O599" s="89" t="s">
        <v>247</v>
      </c>
      <c r="P599" s="89" t="s">
        <v>78</v>
      </c>
      <c r="Q599" s="83">
        <f t="shared" si="46"/>
        <v>1</v>
      </c>
      <c r="R599" s="82" t="s">
        <v>88</v>
      </c>
      <c r="S599" s="103">
        <v>42702</v>
      </c>
    </row>
    <row r="600" spans="1:50" ht="15" customHeight="1" x14ac:dyDescent="0.25">
      <c r="A600" s="11" t="str">
        <f t="shared" si="47"/>
        <v>11588713MA009D-M2</v>
      </c>
      <c r="B600" s="77">
        <v>593</v>
      </c>
      <c r="C600" s="81">
        <v>11588713</v>
      </c>
      <c r="D600" s="78" t="s">
        <v>1066</v>
      </c>
      <c r="E600" s="78" t="s">
        <v>1067</v>
      </c>
      <c r="F600" s="78">
        <v>1200</v>
      </c>
      <c r="G600" s="79" t="s">
        <v>69</v>
      </c>
      <c r="H600" s="80" t="s">
        <v>117</v>
      </c>
      <c r="I600" s="81" t="s">
        <v>97</v>
      </c>
      <c r="J600" s="82" t="s">
        <v>245</v>
      </c>
      <c r="K600" s="82" t="s">
        <v>73</v>
      </c>
      <c r="L600" s="82" t="s">
        <v>1068</v>
      </c>
      <c r="M600" s="81">
        <v>2</v>
      </c>
      <c r="N600" s="81">
        <v>2</v>
      </c>
      <c r="O600" s="81">
        <v>2</v>
      </c>
      <c r="P600" s="81" t="str">
        <f>IF(N600=O600,"Corrigido",IF(N600&gt;O600,"Refazer kanban"))</f>
        <v>Corrigido</v>
      </c>
      <c r="Q600" s="83">
        <f t="shared" si="46"/>
        <v>1</v>
      </c>
      <c r="R600" s="82" t="s">
        <v>88</v>
      </c>
      <c r="S600" s="92">
        <v>42723</v>
      </c>
    </row>
    <row r="601" spans="1:50" s="85" customFormat="1" ht="15" customHeight="1" x14ac:dyDescent="0.25">
      <c r="A601" s="11" t="str">
        <f t="shared" si="47"/>
        <v>11588712MAP05E-M2</v>
      </c>
      <c r="B601" s="77">
        <v>594</v>
      </c>
      <c r="C601" s="95">
        <v>11588712</v>
      </c>
      <c r="D601" s="78" t="s">
        <v>1069</v>
      </c>
      <c r="E601" s="78" t="s">
        <v>463</v>
      </c>
      <c r="F601" s="78">
        <v>1200</v>
      </c>
      <c r="G601" s="79" t="s">
        <v>69</v>
      </c>
      <c r="H601" s="80" t="s">
        <v>117</v>
      </c>
      <c r="I601" s="81" t="s">
        <v>97</v>
      </c>
      <c r="J601" s="82" t="s">
        <v>239</v>
      </c>
      <c r="K601" s="82" t="s">
        <v>73</v>
      </c>
      <c r="L601" s="82" t="s">
        <v>47</v>
      </c>
      <c r="M601" s="81">
        <v>2</v>
      </c>
      <c r="N601" s="89" t="s">
        <v>93</v>
      </c>
      <c r="O601" s="89" t="s">
        <v>87</v>
      </c>
      <c r="P601" s="89" t="s">
        <v>78</v>
      </c>
      <c r="Q601" s="83">
        <f t="shared" si="46"/>
        <v>1</v>
      </c>
      <c r="R601" s="91" t="s">
        <v>88</v>
      </c>
      <c r="S601" s="92">
        <v>42754</v>
      </c>
    </row>
    <row r="602" spans="1:50" s="85" customFormat="1" ht="15" customHeight="1" x14ac:dyDescent="0.25">
      <c r="A602" s="11" t="str">
        <f t="shared" si="47"/>
        <v/>
      </c>
      <c r="B602" s="77">
        <v>595</v>
      </c>
      <c r="C602" s="81"/>
      <c r="D602" s="78"/>
      <c r="E602" s="78"/>
      <c r="F602" s="78"/>
      <c r="G602" s="79"/>
      <c r="H602" s="80"/>
      <c r="I602" s="81"/>
      <c r="J602" s="82"/>
      <c r="K602" s="82"/>
      <c r="L602" s="82"/>
      <c r="M602" s="81"/>
      <c r="N602" s="78"/>
      <c r="O602" s="81"/>
      <c r="P602" s="81"/>
      <c r="Q602" s="83"/>
      <c r="R602" s="82"/>
      <c r="S602" s="82"/>
    </row>
    <row r="603" spans="1:50" s="85" customFormat="1" ht="15" customHeight="1" x14ac:dyDescent="0.25">
      <c r="A603" s="11" t="str">
        <f t="shared" si="47"/>
        <v>11588710DO0023E-M4</v>
      </c>
      <c r="B603" s="77">
        <v>596</v>
      </c>
      <c r="C603" s="81">
        <v>11588710</v>
      </c>
      <c r="D603" s="78" t="s">
        <v>1070</v>
      </c>
      <c r="E603" s="78" t="s">
        <v>1071</v>
      </c>
      <c r="F603" s="78">
        <v>2500</v>
      </c>
      <c r="G603" s="79" t="s">
        <v>69</v>
      </c>
      <c r="H603" s="80" t="s">
        <v>83</v>
      </c>
      <c r="I603" s="81" t="s">
        <v>104</v>
      </c>
      <c r="J603" s="82" t="s">
        <v>215</v>
      </c>
      <c r="K603" s="82" t="s">
        <v>73</v>
      </c>
      <c r="L603" s="82" t="s">
        <v>47</v>
      </c>
      <c r="M603" s="81">
        <v>1</v>
      </c>
      <c r="N603" s="88" t="s">
        <v>86</v>
      </c>
      <c r="O603" s="89" t="s">
        <v>106</v>
      </c>
      <c r="P603" s="89" t="s">
        <v>78</v>
      </c>
      <c r="Q603" s="83">
        <f t="shared" si="46"/>
        <v>1</v>
      </c>
      <c r="R603" s="82" t="s">
        <v>88</v>
      </c>
      <c r="S603" s="92">
        <v>42858</v>
      </c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</row>
    <row r="604" spans="1:50" s="85" customFormat="1" ht="15" customHeight="1" x14ac:dyDescent="0.25">
      <c r="A604" s="11" t="str">
        <f t="shared" si="47"/>
        <v>11571264DO01D-M4</v>
      </c>
      <c r="B604" s="77">
        <v>597</v>
      </c>
      <c r="C604" s="81">
        <v>11571264</v>
      </c>
      <c r="D604" s="78" t="s">
        <v>1072</v>
      </c>
      <c r="E604" s="78" t="s">
        <v>885</v>
      </c>
      <c r="F604" s="78">
        <v>1500</v>
      </c>
      <c r="G604" s="79" t="s">
        <v>69</v>
      </c>
      <c r="H604" s="80" t="s">
        <v>83</v>
      </c>
      <c r="I604" s="81" t="s">
        <v>104</v>
      </c>
      <c r="J604" s="82" t="s">
        <v>215</v>
      </c>
      <c r="K604" s="82" t="s">
        <v>73</v>
      </c>
      <c r="L604" s="82" t="s">
        <v>301</v>
      </c>
      <c r="M604" s="81">
        <v>9</v>
      </c>
      <c r="N604" s="78">
        <v>2</v>
      </c>
      <c r="O604" s="81">
        <v>2</v>
      </c>
      <c r="P604" s="81" t="str">
        <f>IF(N604=O604,"Corrigido",IF(N604&gt;O604,"Refazer kanban"))</f>
        <v>Corrigido</v>
      </c>
      <c r="Q604" s="83">
        <f t="shared" si="46"/>
        <v>1</v>
      </c>
      <c r="R604" s="11" t="s">
        <v>88</v>
      </c>
      <c r="S604" s="158">
        <v>42117</v>
      </c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</row>
    <row r="605" spans="1:50" s="85" customFormat="1" ht="15" customHeight="1" x14ac:dyDescent="0.25">
      <c r="A605" s="11" t="str">
        <f t="shared" si="47"/>
        <v>11571264DO023E-M4</v>
      </c>
      <c r="B605" s="77">
        <v>598</v>
      </c>
      <c r="C605" s="81">
        <v>11571264</v>
      </c>
      <c r="D605" s="78" t="s">
        <v>1073</v>
      </c>
      <c r="E605" s="87" t="s">
        <v>103</v>
      </c>
      <c r="F605" s="78">
        <v>1500</v>
      </c>
      <c r="G605" s="79" t="s">
        <v>69</v>
      </c>
      <c r="H605" s="80" t="s">
        <v>83</v>
      </c>
      <c r="I605" s="81" t="s">
        <v>104</v>
      </c>
      <c r="J605" s="11" t="s">
        <v>215</v>
      </c>
      <c r="K605" s="11" t="s">
        <v>1074</v>
      </c>
      <c r="L605" s="82" t="s">
        <v>47</v>
      </c>
      <c r="M605" s="81">
        <v>11</v>
      </c>
      <c r="N605" s="88" t="s">
        <v>86</v>
      </c>
      <c r="O605" s="89" t="s">
        <v>106</v>
      </c>
      <c r="P605" s="89" t="s">
        <v>78</v>
      </c>
      <c r="Q605" s="83">
        <f t="shared" si="46"/>
        <v>1</v>
      </c>
      <c r="R605" s="11" t="s">
        <v>88</v>
      </c>
      <c r="S605" s="92">
        <v>42858</v>
      </c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</row>
    <row r="606" spans="1:50" s="85" customFormat="1" ht="15" customHeight="1" x14ac:dyDescent="0.25">
      <c r="A606" s="11" t="str">
        <f t="shared" si="47"/>
        <v>11571248MA009E-M1</v>
      </c>
      <c r="B606" s="77">
        <v>599</v>
      </c>
      <c r="C606" s="81">
        <v>11571248</v>
      </c>
      <c r="D606" s="78" t="s">
        <v>1075</v>
      </c>
      <c r="E606" s="78" t="s">
        <v>915</v>
      </c>
      <c r="F606" s="78">
        <v>1200</v>
      </c>
      <c r="G606" s="79" t="s">
        <v>69</v>
      </c>
      <c r="H606" s="80" t="s">
        <v>117</v>
      </c>
      <c r="I606" s="81" t="s">
        <v>97</v>
      </c>
      <c r="J606" s="82" t="s">
        <v>474</v>
      </c>
      <c r="K606" s="82" t="s">
        <v>73</v>
      </c>
      <c r="L606" s="82" t="s">
        <v>114</v>
      </c>
      <c r="M606" s="81">
        <v>2</v>
      </c>
      <c r="N606" s="88" t="s">
        <v>246</v>
      </c>
      <c r="O606" s="89" t="s">
        <v>902</v>
      </c>
      <c r="P606" s="89" t="s">
        <v>78</v>
      </c>
      <c r="Q606" s="83">
        <f t="shared" si="46"/>
        <v>1</v>
      </c>
      <c r="R606" s="82" t="s">
        <v>88</v>
      </c>
      <c r="S606" s="92">
        <v>42724</v>
      </c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</row>
    <row r="607" spans="1:50" s="85" customFormat="1" ht="15" customHeight="1" x14ac:dyDescent="0.25">
      <c r="A607" s="11" t="str">
        <f t="shared" si="47"/>
        <v>11571248MB004D-M1</v>
      </c>
      <c r="B607" s="77">
        <v>600</v>
      </c>
      <c r="C607" s="81">
        <v>11571248</v>
      </c>
      <c r="D607" s="78" t="s">
        <v>1075</v>
      </c>
      <c r="E607" s="78" t="s">
        <v>1076</v>
      </c>
      <c r="F607" s="78">
        <v>1200</v>
      </c>
      <c r="G607" s="79" t="s">
        <v>69</v>
      </c>
      <c r="H607" s="80" t="s">
        <v>117</v>
      </c>
      <c r="I607" s="81" t="s">
        <v>257</v>
      </c>
      <c r="J607" s="82" t="s">
        <v>474</v>
      </c>
      <c r="K607" s="82" t="s">
        <v>73</v>
      </c>
      <c r="L607" s="82" t="s">
        <v>114</v>
      </c>
      <c r="M607" s="81">
        <v>2</v>
      </c>
      <c r="N607" s="89" t="s">
        <v>93</v>
      </c>
      <c r="O607" s="89" t="s">
        <v>87</v>
      </c>
      <c r="P607" s="89" t="s">
        <v>78</v>
      </c>
      <c r="Q607" s="83">
        <v>1</v>
      </c>
      <c r="R607" s="91" t="s">
        <v>88</v>
      </c>
      <c r="S607" s="92">
        <v>42710</v>
      </c>
    </row>
    <row r="608" spans="1:50" ht="15" customHeight="1" x14ac:dyDescent="0.25">
      <c r="A608" s="11" t="str">
        <f t="shared" si="47"/>
        <v>11571225TP042D-M2</v>
      </c>
      <c r="B608" s="77">
        <v>601</v>
      </c>
      <c r="C608" s="87">
        <v>11571225</v>
      </c>
      <c r="D608" s="87" t="s">
        <v>1077</v>
      </c>
      <c r="E608" s="87" t="s">
        <v>554</v>
      </c>
      <c r="F608" s="87">
        <v>6000</v>
      </c>
      <c r="G608" s="93" t="s">
        <v>69</v>
      </c>
      <c r="H608" s="94" t="s">
        <v>83</v>
      </c>
      <c r="I608" s="95" t="s">
        <v>121</v>
      </c>
      <c r="J608" s="96" t="s">
        <v>239</v>
      </c>
      <c r="K608" s="96" t="s">
        <v>73</v>
      </c>
      <c r="L608" s="96" t="s">
        <v>135</v>
      </c>
      <c r="M608" s="95">
        <v>2</v>
      </c>
      <c r="N608" s="88" t="s">
        <v>76</v>
      </c>
      <c r="O608" s="89" t="s">
        <v>77</v>
      </c>
      <c r="P608" s="89" t="s">
        <v>78</v>
      </c>
      <c r="Q608" s="121">
        <f t="shared" ref="Q608:Q629" si="48">IF(COUNTBLANK(C608:O608)&lt;=0,1,2)</f>
        <v>1</v>
      </c>
      <c r="R608" s="11" t="s">
        <v>79</v>
      </c>
      <c r="S608" s="92">
        <v>42598</v>
      </c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AV608" s="85"/>
      <c r="AW608" s="85"/>
      <c r="AX608" s="85"/>
    </row>
    <row r="609" spans="1:50" s="85" customFormat="1" ht="15" customHeight="1" x14ac:dyDescent="0.25">
      <c r="A609" s="11" t="str">
        <f t="shared" si="47"/>
        <v>11571225TP050D-M2</v>
      </c>
      <c r="B609" s="77">
        <v>602</v>
      </c>
      <c r="C609" s="81">
        <v>11571225</v>
      </c>
      <c r="D609" s="78" t="s">
        <v>1078</v>
      </c>
      <c r="E609" s="78" t="s">
        <v>331</v>
      </c>
      <c r="F609" s="78">
        <v>6000</v>
      </c>
      <c r="G609" s="79" t="s">
        <v>69</v>
      </c>
      <c r="H609" s="80" t="s">
        <v>83</v>
      </c>
      <c r="I609" s="81" t="s">
        <v>121</v>
      </c>
      <c r="J609" s="82" t="s">
        <v>239</v>
      </c>
      <c r="K609" s="82" t="s">
        <v>73</v>
      </c>
      <c r="L609" s="82" t="s">
        <v>135</v>
      </c>
      <c r="M609" s="81">
        <v>2</v>
      </c>
      <c r="N609" s="89" t="s">
        <v>93</v>
      </c>
      <c r="O609" s="89" t="s">
        <v>87</v>
      </c>
      <c r="P609" s="89" t="s">
        <v>78</v>
      </c>
      <c r="Q609" s="83">
        <f t="shared" si="48"/>
        <v>1</v>
      </c>
      <c r="R609" s="105" t="s">
        <v>79</v>
      </c>
      <c r="S609" s="90">
        <v>42605</v>
      </c>
    </row>
    <row r="610" spans="1:50" s="85" customFormat="1" ht="15" customHeight="1" x14ac:dyDescent="0.25">
      <c r="A610" s="11" t="str">
        <f t="shared" si="47"/>
        <v>11571162TP024D-M2</v>
      </c>
      <c r="B610" s="77">
        <v>603</v>
      </c>
      <c r="C610" s="81">
        <v>11571162</v>
      </c>
      <c r="D610" s="78" t="s">
        <v>1079</v>
      </c>
      <c r="E610" s="78" t="s">
        <v>268</v>
      </c>
      <c r="F610" s="78">
        <v>800</v>
      </c>
      <c r="G610" s="79" t="s">
        <v>69</v>
      </c>
      <c r="H610" s="80" t="s">
        <v>117</v>
      </c>
      <c r="I610" s="81" t="s">
        <v>121</v>
      </c>
      <c r="J610" s="82" t="s">
        <v>1080</v>
      </c>
      <c r="K610" s="82" t="s">
        <v>73</v>
      </c>
      <c r="L610" s="82" t="s">
        <v>42</v>
      </c>
      <c r="M610" s="81">
        <v>2</v>
      </c>
      <c r="N610" s="88" t="s">
        <v>76</v>
      </c>
      <c r="O610" s="89" t="s">
        <v>77</v>
      </c>
      <c r="P610" s="89" t="s">
        <v>78</v>
      </c>
      <c r="Q610" s="83">
        <f t="shared" si="48"/>
        <v>1</v>
      </c>
      <c r="R610" s="82" t="s">
        <v>79</v>
      </c>
      <c r="S610" s="84">
        <v>42664</v>
      </c>
    </row>
    <row r="611" spans="1:50" s="85" customFormat="1" ht="15" customHeight="1" x14ac:dyDescent="0.25">
      <c r="A611" s="11" t="str">
        <f t="shared" si="47"/>
        <v/>
      </c>
      <c r="B611" s="77">
        <v>604</v>
      </c>
      <c r="C611" s="78"/>
      <c r="D611" s="78"/>
      <c r="E611" s="78"/>
      <c r="F611" s="78"/>
      <c r="G611" s="79"/>
      <c r="H611" s="80"/>
      <c r="I611" s="81"/>
      <c r="J611" s="82"/>
      <c r="K611" s="82"/>
      <c r="L611" s="82"/>
      <c r="M611" s="81"/>
      <c r="N611" s="81"/>
      <c r="O611" s="81"/>
      <c r="P611" s="81"/>
      <c r="Q611" s="83"/>
      <c r="R611" s="82"/>
      <c r="S611" s="84"/>
    </row>
    <row r="612" spans="1:50" ht="15" customHeight="1" x14ac:dyDescent="0.25">
      <c r="A612" s="11" t="str">
        <f t="shared" si="47"/>
        <v>11571122DO023E-M4</v>
      </c>
      <c r="B612" s="77">
        <v>605</v>
      </c>
      <c r="C612" s="81">
        <v>11571122</v>
      </c>
      <c r="D612" s="78" t="s">
        <v>1081</v>
      </c>
      <c r="E612" s="87" t="s">
        <v>103</v>
      </c>
      <c r="F612" s="78">
        <v>6000</v>
      </c>
      <c r="G612" s="79" t="s">
        <v>69</v>
      </c>
      <c r="H612" s="80" t="s">
        <v>83</v>
      </c>
      <c r="I612" s="81" t="s">
        <v>104</v>
      </c>
      <c r="J612" s="82" t="s">
        <v>1082</v>
      </c>
      <c r="K612" s="82" t="s">
        <v>73</v>
      </c>
      <c r="L612" s="82" t="s">
        <v>47</v>
      </c>
      <c r="M612" s="81">
        <v>8</v>
      </c>
      <c r="N612" s="89" t="s">
        <v>86</v>
      </c>
      <c r="O612" s="89" t="s">
        <v>106</v>
      </c>
      <c r="P612" s="89" t="s">
        <v>78</v>
      </c>
      <c r="Q612" s="83">
        <f t="shared" si="48"/>
        <v>1</v>
      </c>
      <c r="R612" s="127" t="s">
        <v>88</v>
      </c>
      <c r="S612" s="92">
        <v>42858</v>
      </c>
    </row>
    <row r="613" spans="1:50" s="85" customFormat="1" ht="15" customHeight="1" x14ac:dyDescent="0.25">
      <c r="A613" s="11" t="str">
        <f t="shared" si="47"/>
        <v>11570654DO023E-M4</v>
      </c>
      <c r="B613" s="77">
        <v>606</v>
      </c>
      <c r="C613" s="78">
        <v>11570654</v>
      </c>
      <c r="D613" s="78" t="s">
        <v>322</v>
      </c>
      <c r="E613" s="78" t="s">
        <v>103</v>
      </c>
      <c r="F613" s="78">
        <v>8000</v>
      </c>
      <c r="G613" s="79" t="s">
        <v>69</v>
      </c>
      <c r="H613" s="80" t="s">
        <v>83</v>
      </c>
      <c r="I613" s="81" t="s">
        <v>104</v>
      </c>
      <c r="J613" s="82" t="s">
        <v>239</v>
      </c>
      <c r="K613" s="82" t="s">
        <v>73</v>
      </c>
      <c r="L613" s="82" t="s">
        <v>324</v>
      </c>
      <c r="M613" s="81">
        <v>2</v>
      </c>
      <c r="N613" s="89" t="s">
        <v>86</v>
      </c>
      <c r="O613" s="89" t="s">
        <v>106</v>
      </c>
      <c r="P613" s="89" t="s">
        <v>78</v>
      </c>
      <c r="Q613" s="83">
        <f t="shared" si="48"/>
        <v>1</v>
      </c>
      <c r="R613" s="154" t="s">
        <v>88</v>
      </c>
      <c r="S613" s="92">
        <v>42858</v>
      </c>
    </row>
    <row r="614" spans="1:50" s="85" customFormat="1" ht="15" customHeight="1" x14ac:dyDescent="0.25">
      <c r="A614" s="11" t="str">
        <f t="shared" si="47"/>
        <v>11570654DO001E-M4</v>
      </c>
      <c r="B614" s="77">
        <v>607</v>
      </c>
      <c r="C614" s="78">
        <v>11570654</v>
      </c>
      <c r="D614" s="78" t="s">
        <v>322</v>
      </c>
      <c r="E614" s="78" t="s">
        <v>750</v>
      </c>
      <c r="F614" s="78">
        <v>8000</v>
      </c>
      <c r="G614" s="79" t="s">
        <v>69</v>
      </c>
      <c r="H614" s="80" t="s">
        <v>83</v>
      </c>
      <c r="I614" s="81" t="s">
        <v>104</v>
      </c>
      <c r="J614" s="82" t="s">
        <v>239</v>
      </c>
      <c r="K614" s="82" t="s">
        <v>73</v>
      </c>
      <c r="L614" s="82" t="s">
        <v>324</v>
      </c>
      <c r="M614" s="81">
        <v>3</v>
      </c>
      <c r="N614" s="81">
        <v>2</v>
      </c>
      <c r="O614" s="81">
        <v>2</v>
      </c>
      <c r="P614" s="81" t="str">
        <f t="shared" ref="P614:P620" si="49">IF(N614=O614,"Corrigido",IF(N614&gt;O614,"Refazer kanban"))</f>
        <v>Corrigido</v>
      </c>
      <c r="Q614" s="83">
        <f t="shared" si="48"/>
        <v>1</v>
      </c>
      <c r="R614" s="11" t="s">
        <v>88</v>
      </c>
      <c r="S614" s="158">
        <v>42118</v>
      </c>
    </row>
    <row r="615" spans="1:50" ht="15" customHeight="1" x14ac:dyDescent="0.25">
      <c r="A615" s="11" t="str">
        <f t="shared" si="47"/>
        <v>11570654DO002D-M4</v>
      </c>
      <c r="B615" s="77">
        <v>608</v>
      </c>
      <c r="C615" s="78">
        <v>11570654</v>
      </c>
      <c r="D615" s="78" t="s">
        <v>322</v>
      </c>
      <c r="E615" s="78" t="s">
        <v>1083</v>
      </c>
      <c r="F615" s="78">
        <v>8000</v>
      </c>
      <c r="G615" s="135" t="s">
        <v>69</v>
      </c>
      <c r="H615" s="80" t="s">
        <v>83</v>
      </c>
      <c r="I615" s="81" t="s">
        <v>104</v>
      </c>
      <c r="J615" s="82" t="s">
        <v>239</v>
      </c>
      <c r="K615" s="82" t="s">
        <v>73</v>
      </c>
      <c r="L615" s="82" t="s">
        <v>324</v>
      </c>
      <c r="M615" s="81">
        <v>5</v>
      </c>
      <c r="N615" s="81">
        <v>1</v>
      </c>
      <c r="O615" s="81">
        <v>1</v>
      </c>
      <c r="P615" s="81" t="str">
        <f t="shared" si="49"/>
        <v>Corrigido</v>
      </c>
      <c r="Q615" s="83">
        <f t="shared" si="48"/>
        <v>1</v>
      </c>
      <c r="R615" s="9" t="s">
        <v>79</v>
      </c>
      <c r="S615" s="11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  <c r="AM615" s="85"/>
      <c r="AN615" s="85"/>
      <c r="AO615" s="85"/>
      <c r="AP615" s="85"/>
      <c r="AQ615" s="85"/>
      <c r="AR615" s="85"/>
      <c r="AS615" s="85"/>
      <c r="AT615" s="85"/>
      <c r="AU615" s="85"/>
      <c r="AV615" s="85"/>
      <c r="AW615" s="85"/>
      <c r="AX615" s="85"/>
    </row>
    <row r="616" spans="1:50" s="85" customFormat="1" ht="15" customHeight="1" x14ac:dyDescent="0.25">
      <c r="A616" s="11" t="str">
        <f t="shared" si="47"/>
        <v>11570654DO002E-M4</v>
      </c>
      <c r="B616" s="77">
        <v>609</v>
      </c>
      <c r="C616" s="78">
        <v>11570654</v>
      </c>
      <c r="D616" s="99" t="s">
        <v>322</v>
      </c>
      <c r="E616" s="78" t="s">
        <v>432</v>
      </c>
      <c r="F616" s="78">
        <v>8000</v>
      </c>
      <c r="G616" s="135" t="s">
        <v>69</v>
      </c>
      <c r="H616" s="80" t="s">
        <v>83</v>
      </c>
      <c r="I616" s="81" t="s">
        <v>104</v>
      </c>
      <c r="J616" s="82" t="s">
        <v>239</v>
      </c>
      <c r="K616" s="82" t="s">
        <v>73</v>
      </c>
      <c r="L616" s="82" t="s">
        <v>324</v>
      </c>
      <c r="M616" s="81">
        <v>4</v>
      </c>
      <c r="N616" s="81">
        <v>1</v>
      </c>
      <c r="O616" s="81">
        <v>1</v>
      </c>
      <c r="P616" s="81" t="str">
        <f t="shared" si="49"/>
        <v>Corrigido</v>
      </c>
      <c r="Q616" s="83">
        <f t="shared" si="48"/>
        <v>1</v>
      </c>
      <c r="R616" s="96"/>
      <c r="S616" s="96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</row>
    <row r="617" spans="1:50" s="85" customFormat="1" ht="15" customHeight="1" x14ac:dyDescent="0.25">
      <c r="A617" s="11" t="str">
        <f t="shared" si="47"/>
        <v>11570654SPSD3D-M4</v>
      </c>
      <c r="B617" s="77">
        <v>610</v>
      </c>
      <c r="C617" s="143">
        <v>11570654</v>
      </c>
      <c r="D617" s="78" t="s">
        <v>115</v>
      </c>
      <c r="E617" s="189" t="s">
        <v>131</v>
      </c>
      <c r="F617" s="78">
        <v>8000</v>
      </c>
      <c r="G617" s="79" t="s">
        <v>69</v>
      </c>
      <c r="H617" s="80" t="s">
        <v>83</v>
      </c>
      <c r="I617" s="81" t="s">
        <v>104</v>
      </c>
      <c r="J617" s="82" t="s">
        <v>239</v>
      </c>
      <c r="K617" s="82" t="s">
        <v>73</v>
      </c>
      <c r="L617" s="82" t="s">
        <v>301</v>
      </c>
      <c r="M617" s="81">
        <v>1</v>
      </c>
      <c r="N617" s="78">
        <v>1</v>
      </c>
      <c r="O617" s="81">
        <v>1</v>
      </c>
      <c r="P617" s="81" t="str">
        <f t="shared" si="49"/>
        <v>Corrigido</v>
      </c>
      <c r="Q617" s="83">
        <f t="shared" si="48"/>
        <v>1</v>
      </c>
      <c r="R617" s="82" t="s">
        <v>79</v>
      </c>
      <c r="S617" s="90">
        <v>42541</v>
      </c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</row>
    <row r="618" spans="1:50" s="85" customFormat="1" ht="15" customHeight="1" x14ac:dyDescent="0.25">
      <c r="A618" s="11" t="str">
        <f t="shared" si="47"/>
        <v>11570654SPSD1E-M4</v>
      </c>
      <c r="B618" s="77">
        <v>611</v>
      </c>
      <c r="C618" s="81">
        <v>11570654</v>
      </c>
      <c r="D618" s="78" t="s">
        <v>115</v>
      </c>
      <c r="E618" s="78" t="s">
        <v>364</v>
      </c>
      <c r="F618" s="78">
        <v>8000</v>
      </c>
      <c r="G618" s="79" t="s">
        <v>69</v>
      </c>
      <c r="H618" s="80" t="s">
        <v>83</v>
      </c>
      <c r="I618" s="81" t="s">
        <v>104</v>
      </c>
      <c r="J618" s="82" t="s">
        <v>239</v>
      </c>
      <c r="K618" s="82" t="s">
        <v>73</v>
      </c>
      <c r="L618" s="82" t="s">
        <v>301</v>
      </c>
      <c r="M618" s="81">
        <v>1</v>
      </c>
      <c r="N618" s="78">
        <v>1</v>
      </c>
      <c r="O618" s="81">
        <v>1</v>
      </c>
      <c r="P618" s="81" t="str">
        <f t="shared" si="49"/>
        <v>Corrigido</v>
      </c>
      <c r="Q618" s="83">
        <f t="shared" si="48"/>
        <v>1</v>
      </c>
      <c r="R618" s="11" t="s">
        <v>88</v>
      </c>
      <c r="S618" s="11" t="s">
        <v>7</v>
      </c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</row>
    <row r="619" spans="1:50" s="85" customFormat="1" ht="15" customHeight="1" x14ac:dyDescent="0.25">
      <c r="A619" s="11" t="str">
        <f t="shared" si="47"/>
        <v>11570654TP001D-M2</v>
      </c>
      <c r="B619" s="77">
        <v>612</v>
      </c>
      <c r="C619" s="78">
        <v>11570654</v>
      </c>
      <c r="D619" s="78" t="s">
        <v>322</v>
      </c>
      <c r="E619" s="78" t="s">
        <v>152</v>
      </c>
      <c r="F619" s="78">
        <v>8000</v>
      </c>
      <c r="G619" s="79" t="s">
        <v>69</v>
      </c>
      <c r="H619" s="80" t="s">
        <v>83</v>
      </c>
      <c r="I619" s="81" t="s">
        <v>75</v>
      </c>
      <c r="J619" s="82" t="s">
        <v>239</v>
      </c>
      <c r="K619" s="82" t="s">
        <v>73</v>
      </c>
      <c r="L619" s="82" t="s">
        <v>324</v>
      </c>
      <c r="M619" s="81">
        <v>4</v>
      </c>
      <c r="N619" s="81">
        <v>2</v>
      </c>
      <c r="O619" s="81">
        <v>2</v>
      </c>
      <c r="P619" s="81" t="str">
        <f t="shared" si="49"/>
        <v>Corrigido</v>
      </c>
      <c r="Q619" s="83">
        <f t="shared" si="48"/>
        <v>1</v>
      </c>
      <c r="R619" s="82" t="s">
        <v>79</v>
      </c>
      <c r="S619" s="82"/>
    </row>
    <row r="620" spans="1:50" ht="15" customHeight="1" x14ac:dyDescent="0.25">
      <c r="A620" s="11" t="str">
        <f t="shared" si="47"/>
        <v>11570654TP035D-M2</v>
      </c>
      <c r="B620" s="77">
        <v>613</v>
      </c>
      <c r="C620" s="78">
        <v>11570654</v>
      </c>
      <c r="D620" s="78" t="s">
        <v>322</v>
      </c>
      <c r="E620" s="78" t="s">
        <v>210</v>
      </c>
      <c r="F620" s="78">
        <v>8000</v>
      </c>
      <c r="G620" s="79" t="s">
        <v>69</v>
      </c>
      <c r="H620" s="80" t="s">
        <v>83</v>
      </c>
      <c r="I620" s="95" t="s">
        <v>75</v>
      </c>
      <c r="J620" s="82" t="s">
        <v>239</v>
      </c>
      <c r="K620" s="82" t="s">
        <v>73</v>
      </c>
      <c r="L620" s="82" t="s">
        <v>324</v>
      </c>
      <c r="M620" s="81">
        <v>2</v>
      </c>
      <c r="N620" s="81">
        <v>1</v>
      </c>
      <c r="O620" s="81">
        <v>1</v>
      </c>
      <c r="P620" s="81" t="str">
        <f t="shared" si="49"/>
        <v>Corrigido</v>
      </c>
      <c r="Q620" s="83">
        <f t="shared" si="48"/>
        <v>1</v>
      </c>
      <c r="R620" s="82" t="s">
        <v>79</v>
      </c>
      <c r="S620" s="125">
        <v>42681</v>
      </c>
    </row>
    <row r="621" spans="1:50" ht="15" customHeight="1" x14ac:dyDescent="0.25">
      <c r="A621" s="11" t="str">
        <f t="shared" si="47"/>
        <v>11570654TP016E-M2</v>
      </c>
      <c r="B621" s="77">
        <v>614</v>
      </c>
      <c r="C621" s="78">
        <v>11570654</v>
      </c>
      <c r="D621" s="78" t="s">
        <v>322</v>
      </c>
      <c r="E621" s="78" t="s">
        <v>1084</v>
      </c>
      <c r="F621" s="78">
        <v>8000</v>
      </c>
      <c r="G621" s="79" t="s">
        <v>69</v>
      </c>
      <c r="H621" s="80" t="s">
        <v>83</v>
      </c>
      <c r="I621" s="81" t="s">
        <v>121</v>
      </c>
      <c r="J621" s="82" t="s">
        <v>239</v>
      </c>
      <c r="K621" s="82" t="s">
        <v>73</v>
      </c>
      <c r="L621" s="82" t="s">
        <v>324</v>
      </c>
      <c r="M621" s="81">
        <v>12</v>
      </c>
      <c r="N621" s="89" t="s">
        <v>77</v>
      </c>
      <c r="O621" s="89" t="s">
        <v>77</v>
      </c>
      <c r="P621" s="89" t="s">
        <v>78</v>
      </c>
      <c r="Q621" s="83">
        <f t="shared" si="48"/>
        <v>1</v>
      </c>
      <c r="R621" s="82" t="s">
        <v>79</v>
      </c>
      <c r="S621" s="98">
        <v>42782</v>
      </c>
    </row>
    <row r="622" spans="1:50" s="85" customFormat="1" ht="15" customHeight="1" x14ac:dyDescent="0.25">
      <c r="A622" s="11" t="str">
        <f t="shared" si="47"/>
        <v>11570637MA023E-M2</v>
      </c>
      <c r="B622" s="77">
        <v>615</v>
      </c>
      <c r="C622" s="95">
        <v>11570637</v>
      </c>
      <c r="D622" s="87" t="s">
        <v>1085</v>
      </c>
      <c r="E622" s="87" t="s">
        <v>1086</v>
      </c>
      <c r="F622" s="87">
        <v>2500</v>
      </c>
      <c r="G622" s="93" t="s">
        <v>69</v>
      </c>
      <c r="H622" s="94" t="s">
        <v>83</v>
      </c>
      <c r="I622" s="81" t="s">
        <v>97</v>
      </c>
      <c r="J622" s="82" t="s">
        <v>239</v>
      </c>
      <c r="K622" s="82" t="s">
        <v>73</v>
      </c>
      <c r="L622" s="82" t="s">
        <v>47</v>
      </c>
      <c r="M622" s="81">
        <v>18</v>
      </c>
      <c r="N622" s="89" t="s">
        <v>93</v>
      </c>
      <c r="O622" s="89" t="s">
        <v>87</v>
      </c>
      <c r="P622" s="89" t="s">
        <v>78</v>
      </c>
      <c r="Q622" s="83">
        <f t="shared" si="48"/>
        <v>1</v>
      </c>
      <c r="R622" s="11" t="s">
        <v>88</v>
      </c>
      <c r="S622" s="92">
        <v>42760</v>
      </c>
    </row>
    <row r="623" spans="1:50" ht="15" customHeight="1" x14ac:dyDescent="0.25">
      <c r="A623" s="11" t="str">
        <f t="shared" si="47"/>
        <v>11570637MB003E-M1</v>
      </c>
      <c r="B623" s="77">
        <v>616</v>
      </c>
      <c r="C623" s="95">
        <v>11570637</v>
      </c>
      <c r="D623" s="87" t="s">
        <v>1087</v>
      </c>
      <c r="E623" s="87" t="s">
        <v>275</v>
      </c>
      <c r="F623" s="87">
        <v>2500</v>
      </c>
      <c r="G623" s="93" t="s">
        <v>69</v>
      </c>
      <c r="H623" s="94" t="s">
        <v>83</v>
      </c>
      <c r="I623" s="95" t="s">
        <v>84</v>
      </c>
      <c r="J623" s="96" t="s">
        <v>239</v>
      </c>
      <c r="K623" s="96" t="s">
        <v>73</v>
      </c>
      <c r="L623" s="96" t="s">
        <v>135</v>
      </c>
      <c r="M623" s="95">
        <v>5</v>
      </c>
      <c r="N623" s="89" t="s">
        <v>76</v>
      </c>
      <c r="O623" s="89" t="s">
        <v>87</v>
      </c>
      <c r="P623" s="89" t="s">
        <v>78</v>
      </c>
      <c r="Q623" s="83">
        <f t="shared" si="48"/>
        <v>1</v>
      </c>
      <c r="R623" s="11" t="s">
        <v>88</v>
      </c>
      <c r="S623" s="92">
        <v>42804</v>
      </c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F623" s="85"/>
      <c r="AG623" s="85"/>
      <c r="AH623" s="85"/>
      <c r="AI623" s="85"/>
      <c r="AJ623" s="85"/>
      <c r="AK623" s="85"/>
      <c r="AL623" s="85"/>
      <c r="AM623" s="85"/>
      <c r="AN623" s="85"/>
      <c r="AO623" s="85"/>
      <c r="AP623" s="85"/>
      <c r="AQ623" s="85"/>
      <c r="AR623" s="85"/>
      <c r="AS623" s="85"/>
      <c r="AT623" s="85"/>
      <c r="AU623" s="85"/>
      <c r="AV623" s="85"/>
      <c r="AW623" s="85"/>
      <c r="AX623" s="85"/>
    </row>
    <row r="624" spans="1:50" ht="15" customHeight="1" x14ac:dyDescent="0.25">
      <c r="A624" s="11" t="str">
        <f t="shared" si="47"/>
        <v>11570514MA009D-M2</v>
      </c>
      <c r="B624" s="77">
        <v>617</v>
      </c>
      <c r="C624" s="81">
        <v>11570514</v>
      </c>
      <c r="D624" s="146" t="s">
        <v>1088</v>
      </c>
      <c r="E624" s="78" t="s">
        <v>1067</v>
      </c>
      <c r="F624" s="78">
        <v>180</v>
      </c>
      <c r="G624" s="97" t="s">
        <v>69</v>
      </c>
      <c r="H624" s="94" t="s">
        <v>117</v>
      </c>
      <c r="I624" s="81" t="s">
        <v>97</v>
      </c>
      <c r="J624" s="82" t="s">
        <v>245</v>
      </c>
      <c r="K624" s="82" t="s">
        <v>73</v>
      </c>
      <c r="L624" s="82" t="s">
        <v>47</v>
      </c>
      <c r="M624" s="81">
        <v>3</v>
      </c>
      <c r="N624" s="81">
        <v>5</v>
      </c>
      <c r="O624" s="81">
        <v>5</v>
      </c>
      <c r="P624" s="81" t="str">
        <f>IF(N624=O624,"Corrigido",IF(N624&gt;O624,"Refazer kanban"))</f>
        <v>Corrigido</v>
      </c>
      <c r="Q624" s="83">
        <f t="shared" si="48"/>
        <v>1</v>
      </c>
      <c r="R624" s="82" t="s">
        <v>88</v>
      </c>
      <c r="S624" s="92">
        <v>42723</v>
      </c>
    </row>
    <row r="625" spans="1:50" s="85" customFormat="1" ht="15" customHeight="1" x14ac:dyDescent="0.25">
      <c r="A625" s="11" t="str">
        <f t="shared" si="47"/>
        <v>11570514MA009E-M1</v>
      </c>
      <c r="B625" s="77">
        <v>618</v>
      </c>
      <c r="C625" s="81">
        <v>11570514</v>
      </c>
      <c r="D625" s="146" t="s">
        <v>1088</v>
      </c>
      <c r="E625" s="78" t="s">
        <v>915</v>
      </c>
      <c r="F625" s="78">
        <v>180</v>
      </c>
      <c r="G625" s="141" t="s">
        <v>69</v>
      </c>
      <c r="H625" s="94" t="s">
        <v>117</v>
      </c>
      <c r="I625" s="81" t="s">
        <v>97</v>
      </c>
      <c r="J625" s="82" t="s">
        <v>245</v>
      </c>
      <c r="K625" s="82" t="s">
        <v>73</v>
      </c>
      <c r="L625" s="82" t="s">
        <v>47</v>
      </c>
      <c r="M625" s="81">
        <v>3</v>
      </c>
      <c r="N625" s="88" t="s">
        <v>246</v>
      </c>
      <c r="O625" s="89" t="s">
        <v>1089</v>
      </c>
      <c r="P625" s="89" t="s">
        <v>78</v>
      </c>
      <c r="Q625" s="83">
        <f t="shared" si="48"/>
        <v>1</v>
      </c>
      <c r="R625" s="82" t="s">
        <v>88</v>
      </c>
      <c r="S625" s="92">
        <v>42724</v>
      </c>
    </row>
    <row r="626" spans="1:50" s="85" customFormat="1" ht="15" customHeight="1" x14ac:dyDescent="0.25">
      <c r="A626" s="11" t="str">
        <f t="shared" si="47"/>
        <v>11570513DO004D-M4</v>
      </c>
      <c r="B626" s="77">
        <v>619</v>
      </c>
      <c r="C626" s="81">
        <v>11570513</v>
      </c>
      <c r="D626" s="78" t="s">
        <v>1090</v>
      </c>
      <c r="E626" s="78" t="s">
        <v>1091</v>
      </c>
      <c r="F626" s="78">
        <v>1700</v>
      </c>
      <c r="G626" s="79" t="s">
        <v>69</v>
      </c>
      <c r="H626" s="80" t="s">
        <v>117</v>
      </c>
      <c r="I626" s="81" t="s">
        <v>104</v>
      </c>
      <c r="J626" s="11" t="s">
        <v>545</v>
      </c>
      <c r="K626" s="11" t="s">
        <v>73</v>
      </c>
      <c r="L626" s="82" t="s">
        <v>47</v>
      </c>
      <c r="M626" s="81">
        <v>8</v>
      </c>
      <c r="N626" s="78">
        <v>2</v>
      </c>
      <c r="O626" s="81">
        <v>2</v>
      </c>
      <c r="P626" s="81" t="str">
        <f>IF(N626=O626,"Corrigido",IF(N626&gt;O626,"Refazer kanban"))</f>
        <v>Corrigido</v>
      </c>
      <c r="Q626" s="83">
        <f t="shared" si="48"/>
        <v>1</v>
      </c>
      <c r="R626" s="11" t="s">
        <v>88</v>
      </c>
      <c r="S626" s="158">
        <v>42117</v>
      </c>
    </row>
    <row r="627" spans="1:50" ht="15" customHeight="1" x14ac:dyDescent="0.25">
      <c r="A627" s="11" t="str">
        <f t="shared" si="47"/>
        <v>11570499MA026E-M2</v>
      </c>
      <c r="B627" s="77">
        <v>620</v>
      </c>
      <c r="C627" s="81">
        <v>11570499</v>
      </c>
      <c r="D627" s="78" t="s">
        <v>1092</v>
      </c>
      <c r="E627" s="78" t="s">
        <v>540</v>
      </c>
      <c r="F627" s="78">
        <v>2400</v>
      </c>
      <c r="G627" s="79" t="s">
        <v>69</v>
      </c>
      <c r="H627" s="80" t="s">
        <v>1049</v>
      </c>
      <c r="I627" s="81" t="s">
        <v>97</v>
      </c>
      <c r="J627" s="82" t="s">
        <v>239</v>
      </c>
      <c r="K627" s="82" t="s">
        <v>73</v>
      </c>
      <c r="L627" s="82" t="s">
        <v>47</v>
      </c>
      <c r="M627" s="81">
        <v>6</v>
      </c>
      <c r="N627" s="78">
        <v>2</v>
      </c>
      <c r="O627" s="81">
        <f>IF(ROUNDUP((VLOOKUP(L627,$I$4:$K$7,3,FALSE))*M627/F627,)=1,2,ROUNDUP((VLOOKUP(L627,$I$4:$K$7,3,FALSE))/F627,))</f>
        <v>2</v>
      </c>
      <c r="P627" s="81" t="str">
        <f>IF(N627=O627,"Corrigido",IF(N627&gt;O627,"Refazer kanban"))</f>
        <v>Corrigido</v>
      </c>
      <c r="Q627" s="83">
        <f t="shared" si="48"/>
        <v>1</v>
      </c>
      <c r="R627" s="11" t="s">
        <v>79</v>
      </c>
      <c r="S627" s="11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</row>
    <row r="628" spans="1:50" ht="15" customHeight="1" x14ac:dyDescent="0.25">
      <c r="A628" s="11" t="str">
        <f t="shared" si="47"/>
        <v>11570499TP041E-M2</v>
      </c>
      <c r="B628" s="77">
        <v>621</v>
      </c>
      <c r="C628" s="81">
        <v>11570499</v>
      </c>
      <c r="D628" s="78" t="s">
        <v>1092</v>
      </c>
      <c r="E628" s="78" t="s">
        <v>1093</v>
      </c>
      <c r="F628" s="78">
        <v>2400</v>
      </c>
      <c r="G628" s="79" t="s">
        <v>69</v>
      </c>
      <c r="H628" s="80" t="s">
        <v>1049</v>
      </c>
      <c r="I628" s="81" t="s">
        <v>412</v>
      </c>
      <c r="J628" s="82" t="s">
        <v>239</v>
      </c>
      <c r="K628" s="82" t="s">
        <v>73</v>
      </c>
      <c r="L628" s="82" t="s">
        <v>47</v>
      </c>
      <c r="M628" s="81">
        <v>4</v>
      </c>
      <c r="N628" s="78">
        <v>2</v>
      </c>
      <c r="O628" s="81">
        <f>IF(ROUNDUP((VLOOKUP(L628,$I$4:$K$7,3,FALSE))*M628/F628,)=1,2,ROUNDUP((VLOOKUP(L628,$I$4:$K$7,3,FALSE))/F628,))</f>
        <v>2</v>
      </c>
      <c r="P628" s="81" t="str">
        <f>IF(N628=O628,"Corrigido",IF(N628&gt;O628,"Refazer kanban"))</f>
        <v>Corrigido</v>
      </c>
      <c r="Q628" s="83">
        <f t="shared" si="48"/>
        <v>1</v>
      </c>
      <c r="R628" s="11" t="s">
        <v>88</v>
      </c>
      <c r="S628" s="11"/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F628" s="85"/>
      <c r="AG628" s="85"/>
      <c r="AH628" s="85"/>
      <c r="AI628" s="85"/>
      <c r="AJ628" s="85"/>
      <c r="AK628" s="85"/>
      <c r="AL628" s="85"/>
      <c r="AM628" s="85"/>
      <c r="AN628" s="85"/>
      <c r="AO628" s="85"/>
      <c r="AP628" s="85"/>
      <c r="AQ628" s="85"/>
      <c r="AR628" s="85"/>
      <c r="AS628" s="85"/>
      <c r="AT628" s="85"/>
      <c r="AU628" s="85"/>
      <c r="AV628" s="85"/>
      <c r="AW628" s="85"/>
      <c r="AX628" s="85"/>
    </row>
    <row r="629" spans="1:50" s="85" customFormat="1" ht="15" customHeight="1" x14ac:dyDescent="0.25">
      <c r="A629" s="11" t="str">
        <f t="shared" si="47"/>
        <v>11570499TP042D-M2</v>
      </c>
      <c r="B629" s="77">
        <v>622</v>
      </c>
      <c r="C629" s="81">
        <v>11570499</v>
      </c>
      <c r="D629" s="78" t="s">
        <v>1092</v>
      </c>
      <c r="E629" s="78" t="s">
        <v>554</v>
      </c>
      <c r="F629" s="78">
        <v>2400</v>
      </c>
      <c r="G629" s="79" t="s">
        <v>69</v>
      </c>
      <c r="H629" s="80" t="s">
        <v>83</v>
      </c>
      <c r="I629" s="81" t="s">
        <v>121</v>
      </c>
      <c r="J629" s="82" t="s">
        <v>239</v>
      </c>
      <c r="K629" s="82" t="s">
        <v>73</v>
      </c>
      <c r="L629" s="82" t="s">
        <v>47</v>
      </c>
      <c r="M629" s="81">
        <v>8</v>
      </c>
      <c r="N629" s="81">
        <v>2</v>
      </c>
      <c r="O629" s="81">
        <f>IF(ROUNDUP((VLOOKUP(L629,$I$4:$K$7,3,FALSE))*M629/F629,)=1,2,ROUNDUP((VLOOKUP(L629,$I$4:$K$7,3,FALSE))/F629,))</f>
        <v>2</v>
      </c>
      <c r="P629" s="81" t="str">
        <f>IF(N629=O629,"Corrigido",IF(N629&gt;O629,"Refazer kanban"))</f>
        <v>Corrigido</v>
      </c>
      <c r="Q629" s="83">
        <f t="shared" si="48"/>
        <v>1</v>
      </c>
      <c r="R629" s="82" t="s">
        <v>79</v>
      </c>
      <c r="S629" s="90">
        <v>42598</v>
      </c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</row>
    <row r="630" spans="1:50" s="85" customFormat="1" ht="15" customHeight="1" x14ac:dyDescent="0.25">
      <c r="A630" s="11" t="s">
        <v>1094</v>
      </c>
      <c r="B630" s="77">
        <v>623</v>
      </c>
      <c r="C630" s="78">
        <v>11570499</v>
      </c>
      <c r="D630" s="78" t="s">
        <v>1092</v>
      </c>
      <c r="E630" s="78" t="s">
        <v>1023</v>
      </c>
      <c r="F630" s="78">
        <v>2400</v>
      </c>
      <c r="G630" s="130" t="s">
        <v>69</v>
      </c>
      <c r="H630" s="80" t="s">
        <v>1049</v>
      </c>
      <c r="I630" s="81" t="s">
        <v>412</v>
      </c>
      <c r="J630" s="82" t="s">
        <v>239</v>
      </c>
      <c r="K630" s="82" t="s">
        <v>73</v>
      </c>
      <c r="L630" s="82" t="s">
        <v>47</v>
      </c>
      <c r="M630" s="81">
        <v>4</v>
      </c>
      <c r="N630" s="81">
        <v>2</v>
      </c>
      <c r="O630" s="81">
        <v>2</v>
      </c>
      <c r="P630" s="81" t="s">
        <v>204</v>
      </c>
      <c r="Q630" s="83">
        <v>1</v>
      </c>
      <c r="R630" s="82" t="s">
        <v>88</v>
      </c>
      <c r="S630" s="8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</row>
    <row r="631" spans="1:50" s="85" customFormat="1" ht="15" customHeight="1" x14ac:dyDescent="0.25">
      <c r="A631" s="11" t="str">
        <f>CONCATENATE(C631,E631)</f>
        <v>11570498MA021E-M1</v>
      </c>
      <c r="B631" s="77">
        <v>624</v>
      </c>
      <c r="C631" s="87">
        <v>11570498</v>
      </c>
      <c r="D631" s="87" t="s">
        <v>1095</v>
      </c>
      <c r="E631" s="87" t="s">
        <v>233</v>
      </c>
      <c r="F631" s="87">
        <v>2500</v>
      </c>
      <c r="G631" s="93" t="s">
        <v>69</v>
      </c>
      <c r="H631" s="94" t="s">
        <v>83</v>
      </c>
      <c r="I631" s="81" t="s">
        <v>84</v>
      </c>
      <c r="J631" s="96" t="s">
        <v>215</v>
      </c>
      <c r="K631" s="96" t="s">
        <v>73</v>
      </c>
      <c r="L631" s="96" t="s">
        <v>47</v>
      </c>
      <c r="M631" s="95">
        <v>4</v>
      </c>
      <c r="N631" s="89" t="s">
        <v>76</v>
      </c>
      <c r="O631" s="89" t="s">
        <v>87</v>
      </c>
      <c r="P631" s="89" t="s">
        <v>78</v>
      </c>
      <c r="Q631" s="83">
        <f>IF(COUNTBLANK(C631:O631)&lt;=0,1,2)</f>
        <v>1</v>
      </c>
      <c r="R631" s="82" t="s">
        <v>88</v>
      </c>
      <c r="S631" s="92">
        <v>42705</v>
      </c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</row>
    <row r="632" spans="1:50" s="85" customFormat="1" ht="15" customHeight="1" x14ac:dyDescent="0.25">
      <c r="A632" s="11" t="s">
        <v>1096</v>
      </c>
      <c r="B632" s="77">
        <v>625</v>
      </c>
      <c r="C632" s="78">
        <v>11570498</v>
      </c>
      <c r="D632" s="78" t="s">
        <v>1095</v>
      </c>
      <c r="E632" s="78" t="s">
        <v>1023</v>
      </c>
      <c r="F632" s="78">
        <v>2500</v>
      </c>
      <c r="G632" s="79" t="s">
        <v>69</v>
      </c>
      <c r="H632" s="80" t="s">
        <v>83</v>
      </c>
      <c r="I632" s="81" t="s">
        <v>257</v>
      </c>
      <c r="J632" s="82" t="s">
        <v>215</v>
      </c>
      <c r="K632" s="82" t="s">
        <v>73</v>
      </c>
      <c r="L632" s="82" t="s">
        <v>47</v>
      </c>
      <c r="M632" s="81">
        <v>6</v>
      </c>
      <c r="N632" s="78">
        <v>2</v>
      </c>
      <c r="O632" s="81">
        <v>2</v>
      </c>
      <c r="P632" s="81" t="s">
        <v>204</v>
      </c>
      <c r="Q632" s="83">
        <v>1</v>
      </c>
      <c r="R632" s="11" t="s">
        <v>88</v>
      </c>
      <c r="S632" s="154"/>
      <c r="T632" s="2"/>
      <c r="U632" s="2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</row>
    <row r="633" spans="1:50" ht="15" customHeight="1" x14ac:dyDescent="0.25">
      <c r="A633" s="11" t="str">
        <f t="shared" ref="A633:A696" si="50">CONCATENATE(C633,E633)</f>
        <v>11570279MA018E-M1</v>
      </c>
      <c r="B633" s="77">
        <v>626</v>
      </c>
      <c r="C633" s="96">
        <v>11570279</v>
      </c>
      <c r="D633" s="82" t="s">
        <v>1097</v>
      </c>
      <c r="E633" s="78" t="s">
        <v>338</v>
      </c>
      <c r="F633" s="82">
        <v>400</v>
      </c>
      <c r="G633" s="79" t="s">
        <v>69</v>
      </c>
      <c r="H633" s="80" t="s">
        <v>117</v>
      </c>
      <c r="I633" s="81" t="s">
        <v>97</v>
      </c>
      <c r="J633" s="82" t="s">
        <v>1098</v>
      </c>
      <c r="K633" s="82" t="s">
        <v>73</v>
      </c>
      <c r="L633" s="82" t="s">
        <v>47</v>
      </c>
      <c r="M633" s="81">
        <v>1</v>
      </c>
      <c r="N633" s="81">
        <v>2</v>
      </c>
      <c r="O633" s="81">
        <v>2</v>
      </c>
      <c r="P633" s="81" t="str">
        <f>IF(N633=O633,"Corrigido",IF(N633&gt;O633,"Refazer kanban"))</f>
        <v>Corrigido</v>
      </c>
      <c r="Q633" s="83"/>
      <c r="R633" s="82"/>
      <c r="S633" s="82"/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F633" s="85"/>
      <c r="AG633" s="85"/>
      <c r="AH633" s="85"/>
      <c r="AI633" s="85"/>
      <c r="AJ633" s="85"/>
      <c r="AK633" s="85"/>
      <c r="AL633" s="85"/>
      <c r="AM633" s="85"/>
      <c r="AN633" s="85"/>
      <c r="AO633" s="85"/>
      <c r="AP633" s="85"/>
      <c r="AQ633" s="85"/>
      <c r="AR633" s="85"/>
      <c r="AS633" s="85"/>
      <c r="AT633" s="85"/>
      <c r="AU633" s="85"/>
      <c r="AV633" s="85"/>
      <c r="AW633" s="85"/>
      <c r="AX633" s="85"/>
    </row>
    <row r="634" spans="1:50" s="85" customFormat="1" ht="15" customHeight="1" x14ac:dyDescent="0.25">
      <c r="A634" s="11" t="str">
        <f t="shared" si="50"/>
        <v>11570273TP050D-M2</v>
      </c>
      <c r="B634" s="77">
        <v>627</v>
      </c>
      <c r="C634" s="81">
        <v>11570273</v>
      </c>
      <c r="D634" s="78" t="s">
        <v>1099</v>
      </c>
      <c r="E634" s="78" t="s">
        <v>331</v>
      </c>
      <c r="F634" s="78">
        <v>400</v>
      </c>
      <c r="G634" s="79" t="s">
        <v>69</v>
      </c>
      <c r="H634" s="80" t="s">
        <v>117</v>
      </c>
      <c r="I634" s="81" t="s">
        <v>121</v>
      </c>
      <c r="J634" s="82" t="s">
        <v>545</v>
      </c>
      <c r="K634" s="82" t="s">
        <v>73</v>
      </c>
      <c r="L634" s="82" t="s">
        <v>47</v>
      </c>
      <c r="M634" s="81">
        <v>2</v>
      </c>
      <c r="N634" s="89" t="s">
        <v>93</v>
      </c>
      <c r="O634" s="89" t="s">
        <v>87</v>
      </c>
      <c r="P634" s="89" t="s">
        <v>78</v>
      </c>
      <c r="Q634" s="83">
        <f>IF(COUNTBLANK(C634:O634)&lt;=0,1,2)</f>
        <v>1</v>
      </c>
      <c r="R634" s="82" t="s">
        <v>79</v>
      </c>
      <c r="S634" s="90">
        <v>42605</v>
      </c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</row>
    <row r="635" spans="1:50" s="85" customFormat="1" ht="15" customHeight="1" x14ac:dyDescent="0.25">
      <c r="A635" s="11" t="str">
        <f t="shared" si="50"/>
        <v>11570218TP016E-M3</v>
      </c>
      <c r="B635" s="77">
        <v>628</v>
      </c>
      <c r="C635" s="95">
        <v>11570218</v>
      </c>
      <c r="D635" s="78" t="s">
        <v>1100</v>
      </c>
      <c r="E635" s="78" t="s">
        <v>120</v>
      </c>
      <c r="F635" s="78">
        <v>2000</v>
      </c>
      <c r="G635" s="79" t="s">
        <v>69</v>
      </c>
      <c r="H635" s="80" t="s">
        <v>83</v>
      </c>
      <c r="I635" s="81" t="s">
        <v>121</v>
      </c>
      <c r="J635" s="82" t="s">
        <v>239</v>
      </c>
      <c r="K635" s="82" t="s">
        <v>73</v>
      </c>
      <c r="L635" s="82" t="s">
        <v>114</v>
      </c>
      <c r="M635" s="81">
        <v>2</v>
      </c>
      <c r="N635" s="89" t="s">
        <v>77</v>
      </c>
      <c r="O635" s="89" t="s">
        <v>77</v>
      </c>
      <c r="P635" s="89" t="s">
        <v>78</v>
      </c>
      <c r="Q635" s="83">
        <f>IF(COUNTBLANK(C635:O635)&lt;=0,1,2)</f>
        <v>1</v>
      </c>
      <c r="R635" s="82" t="s">
        <v>79</v>
      </c>
      <c r="S635" s="98">
        <v>42782</v>
      </c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</row>
    <row r="636" spans="1:50" s="85" customFormat="1" ht="15" customHeight="1" x14ac:dyDescent="0.25">
      <c r="A636" s="11" t="str">
        <f t="shared" si="50"/>
        <v>11570144TP012E-M3</v>
      </c>
      <c r="B636" s="77">
        <v>629</v>
      </c>
      <c r="C636" s="154">
        <v>11570144</v>
      </c>
      <c r="D636" s="82" t="s">
        <v>1101</v>
      </c>
      <c r="E636" s="82" t="s">
        <v>214</v>
      </c>
      <c r="F636" s="78">
        <v>1300</v>
      </c>
      <c r="G636" s="79" t="s">
        <v>69</v>
      </c>
      <c r="H636" s="80" t="s">
        <v>83</v>
      </c>
      <c r="I636" s="81" t="s">
        <v>75</v>
      </c>
      <c r="J636" s="82" t="s">
        <v>1010</v>
      </c>
      <c r="K636" s="82" t="s">
        <v>73</v>
      </c>
      <c r="L636" s="82" t="s">
        <v>47</v>
      </c>
      <c r="M636" s="81">
        <v>6</v>
      </c>
      <c r="N636" s="89" t="s">
        <v>77</v>
      </c>
      <c r="O636" s="89" t="s">
        <v>77</v>
      </c>
      <c r="P636" s="89" t="s">
        <v>78</v>
      </c>
      <c r="Q636" s="83">
        <v>1</v>
      </c>
      <c r="R636" s="82" t="s">
        <v>79</v>
      </c>
      <c r="S636" s="98">
        <v>42782</v>
      </c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</row>
    <row r="637" spans="1:50" s="85" customFormat="1" ht="15" customHeight="1" x14ac:dyDescent="0.25">
      <c r="A637" s="11" t="str">
        <f t="shared" si="50"/>
        <v>11570007TP061D-M2</v>
      </c>
      <c r="B637" s="77">
        <v>630</v>
      </c>
      <c r="C637" s="81">
        <v>11570007</v>
      </c>
      <c r="D637" s="78" t="s">
        <v>1102</v>
      </c>
      <c r="E637" s="78" t="s">
        <v>290</v>
      </c>
      <c r="F637" s="78">
        <v>800</v>
      </c>
      <c r="G637" s="79" t="s">
        <v>69</v>
      </c>
      <c r="H637" s="80" t="s">
        <v>117</v>
      </c>
      <c r="I637" s="81" t="s">
        <v>121</v>
      </c>
      <c r="J637" s="82" t="s">
        <v>245</v>
      </c>
      <c r="K637" s="82" t="s">
        <v>73</v>
      </c>
      <c r="L637" s="82" t="s">
        <v>47</v>
      </c>
      <c r="M637" s="81">
        <v>4</v>
      </c>
      <c r="N637" s="88" t="s">
        <v>76</v>
      </c>
      <c r="O637" s="89" t="s">
        <v>77</v>
      </c>
      <c r="P637" s="89" t="s">
        <v>78</v>
      </c>
      <c r="Q637" s="83">
        <f t="shared" ref="Q637:Q651" si="51">IF(COUNTBLANK(C637:O637)&lt;=0,1,2)</f>
        <v>1</v>
      </c>
      <c r="R637" s="11" t="s">
        <v>79</v>
      </c>
      <c r="S637" s="115"/>
    </row>
    <row r="638" spans="1:50" ht="15" customHeight="1" x14ac:dyDescent="0.25">
      <c r="A638" s="11" t="str">
        <f t="shared" si="50"/>
        <v>11569885TP029E-M3</v>
      </c>
      <c r="B638" s="77">
        <v>631</v>
      </c>
      <c r="C638" s="81">
        <v>11569885</v>
      </c>
      <c r="D638" s="78" t="s">
        <v>1103</v>
      </c>
      <c r="E638" s="78" t="s">
        <v>544</v>
      </c>
      <c r="F638" s="78">
        <v>600</v>
      </c>
      <c r="G638" s="79" t="s">
        <v>69</v>
      </c>
      <c r="H638" s="80" t="s">
        <v>83</v>
      </c>
      <c r="I638" s="81" t="s">
        <v>121</v>
      </c>
      <c r="J638" s="82" t="s">
        <v>215</v>
      </c>
      <c r="K638" s="82" t="s">
        <v>73</v>
      </c>
      <c r="L638" s="82" t="s">
        <v>42</v>
      </c>
      <c r="M638" s="81">
        <v>2</v>
      </c>
      <c r="N638" s="81">
        <v>2</v>
      </c>
      <c r="O638" s="81">
        <v>2</v>
      </c>
      <c r="P638" s="81" t="str">
        <f>IF(N638=O638,"Corrigido",IF(N638&gt;O638,"Refazer kanban"))</f>
        <v>Corrigido</v>
      </c>
      <c r="Q638" s="83">
        <f t="shared" si="51"/>
        <v>1</v>
      </c>
      <c r="R638" s="82" t="s">
        <v>79</v>
      </c>
      <c r="S638" s="134">
        <v>42681</v>
      </c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F638" s="85"/>
      <c r="AG638" s="85"/>
      <c r="AH638" s="85"/>
      <c r="AI638" s="85"/>
      <c r="AJ638" s="85"/>
      <c r="AK638" s="85"/>
      <c r="AL638" s="85"/>
      <c r="AM638" s="85"/>
      <c r="AN638" s="85"/>
      <c r="AO638" s="85"/>
      <c r="AP638" s="85"/>
      <c r="AQ638" s="85"/>
      <c r="AR638" s="85"/>
      <c r="AS638" s="85"/>
      <c r="AT638" s="85"/>
      <c r="AU638" s="85"/>
      <c r="AV638" s="85"/>
      <c r="AW638" s="85"/>
      <c r="AX638" s="85"/>
    </row>
    <row r="639" spans="1:50" s="85" customFormat="1" ht="15" customHeight="1" x14ac:dyDescent="0.25">
      <c r="A639" s="11" t="str">
        <f t="shared" si="50"/>
        <v>11569695TP053D-M2</v>
      </c>
      <c r="B639" s="77">
        <v>632</v>
      </c>
      <c r="C639" s="81">
        <v>11569695</v>
      </c>
      <c r="D639" s="78" t="s">
        <v>1104</v>
      </c>
      <c r="E639" s="78" t="s">
        <v>548</v>
      </c>
      <c r="F639" s="78">
        <v>1000</v>
      </c>
      <c r="G639" s="79" t="s">
        <v>69</v>
      </c>
      <c r="H639" s="80" t="s">
        <v>117</v>
      </c>
      <c r="I639" s="81" t="s">
        <v>121</v>
      </c>
      <c r="J639" s="82" t="s">
        <v>474</v>
      </c>
      <c r="K639" s="82" t="s">
        <v>73</v>
      </c>
      <c r="L639" s="82" t="s">
        <v>47</v>
      </c>
      <c r="M639" s="81">
        <v>1</v>
      </c>
      <c r="N639" s="88" t="s">
        <v>76</v>
      </c>
      <c r="O639" s="89" t="s">
        <v>77</v>
      </c>
      <c r="P639" s="89" t="s">
        <v>78</v>
      </c>
      <c r="Q639" s="83">
        <f t="shared" si="51"/>
        <v>1</v>
      </c>
      <c r="R639" s="82" t="s">
        <v>141</v>
      </c>
      <c r="S639" s="84">
        <v>42655</v>
      </c>
    </row>
    <row r="640" spans="1:50" s="85" customFormat="1" ht="15" customHeight="1" x14ac:dyDescent="0.25">
      <c r="A640" s="11" t="str">
        <f t="shared" si="50"/>
        <v>11569695TP055E-M2</v>
      </c>
      <c r="B640" s="77">
        <v>633</v>
      </c>
      <c r="C640" s="81">
        <v>11569695</v>
      </c>
      <c r="D640" s="78" t="s">
        <v>1105</v>
      </c>
      <c r="E640" s="78" t="s">
        <v>218</v>
      </c>
      <c r="F640" s="78">
        <v>1000</v>
      </c>
      <c r="G640" s="79" t="s">
        <v>69</v>
      </c>
      <c r="H640" s="80" t="s">
        <v>117</v>
      </c>
      <c r="I640" s="81" t="s">
        <v>121</v>
      </c>
      <c r="J640" s="82" t="s">
        <v>474</v>
      </c>
      <c r="K640" s="82" t="s">
        <v>73</v>
      </c>
      <c r="L640" s="82" t="s">
        <v>47</v>
      </c>
      <c r="M640" s="81">
        <v>1</v>
      </c>
      <c r="N640" s="81">
        <v>2</v>
      </c>
      <c r="O640" s="81">
        <f>IF(ROUNDUP((VLOOKUP(L640,$I$4:$K$7,3,FALSE))*M640/F640,)=1,2,ROUNDUP((VLOOKUP(L640,$I$4:$K$7,3,FALSE))/F640,))</f>
        <v>2</v>
      </c>
      <c r="P640" s="81" t="str">
        <f>IF(N640=O640,"Corrigido",IF(N640&gt;O640,"Refazer kanban"))</f>
        <v>Corrigido</v>
      </c>
      <c r="Q640" s="83">
        <f t="shared" si="51"/>
        <v>1</v>
      </c>
      <c r="R640" s="82" t="s">
        <v>141</v>
      </c>
      <c r="S640" s="90">
        <v>42649</v>
      </c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</row>
    <row r="641" spans="1:50" s="85" customFormat="1" ht="15" customHeight="1" x14ac:dyDescent="0.25">
      <c r="A641" s="11" t="str">
        <f t="shared" si="50"/>
        <v>11569638TP055D-M2</v>
      </c>
      <c r="B641" s="77">
        <v>634</v>
      </c>
      <c r="C641" s="81">
        <v>11569638</v>
      </c>
      <c r="D641" s="78" t="s">
        <v>1106</v>
      </c>
      <c r="E641" s="78" t="s">
        <v>863</v>
      </c>
      <c r="F641" s="78">
        <v>400</v>
      </c>
      <c r="G641" s="79" t="s">
        <v>69</v>
      </c>
      <c r="H641" s="80" t="s">
        <v>117</v>
      </c>
      <c r="I641" s="81" t="s">
        <v>121</v>
      </c>
      <c r="J641" s="82" t="s">
        <v>545</v>
      </c>
      <c r="K641" s="82" t="s">
        <v>73</v>
      </c>
      <c r="L641" s="82" t="s">
        <v>47</v>
      </c>
      <c r="M641" s="81">
        <v>2</v>
      </c>
      <c r="N641" s="88" t="s">
        <v>76</v>
      </c>
      <c r="O641" s="89" t="s">
        <v>77</v>
      </c>
      <c r="P641" s="89" t="s">
        <v>78</v>
      </c>
      <c r="Q641" s="83">
        <f t="shared" si="51"/>
        <v>1</v>
      </c>
      <c r="R641" s="11" t="s">
        <v>141</v>
      </c>
      <c r="S641" s="125">
        <v>42655</v>
      </c>
    </row>
    <row r="642" spans="1:50" s="85" customFormat="1" ht="15" customHeight="1" x14ac:dyDescent="0.25">
      <c r="A642" s="11" t="str">
        <f t="shared" si="50"/>
        <v>11569638TP055E-M2</v>
      </c>
      <c r="B642" s="77">
        <v>635</v>
      </c>
      <c r="C642" s="81">
        <v>11569638</v>
      </c>
      <c r="D642" s="78" t="s">
        <v>1106</v>
      </c>
      <c r="E642" s="78" t="s">
        <v>218</v>
      </c>
      <c r="F642" s="78">
        <v>400</v>
      </c>
      <c r="G642" s="79" t="s">
        <v>69</v>
      </c>
      <c r="H642" s="80" t="s">
        <v>117</v>
      </c>
      <c r="I642" s="81" t="s">
        <v>121</v>
      </c>
      <c r="J642" s="82" t="s">
        <v>545</v>
      </c>
      <c r="K642" s="82" t="s">
        <v>73</v>
      </c>
      <c r="L642" s="82" t="s">
        <v>47</v>
      </c>
      <c r="M642" s="81">
        <v>1</v>
      </c>
      <c r="N642" s="88" t="s">
        <v>158</v>
      </c>
      <c r="O642" s="89" t="s">
        <v>77</v>
      </c>
      <c r="P642" s="89" t="s">
        <v>78</v>
      </c>
      <c r="Q642" s="83">
        <f t="shared" si="51"/>
        <v>1</v>
      </c>
      <c r="R642" s="82" t="s">
        <v>141</v>
      </c>
      <c r="S642" s="90">
        <v>42649</v>
      </c>
    </row>
    <row r="643" spans="1:50" ht="15" customHeight="1" x14ac:dyDescent="0.25">
      <c r="A643" s="11" t="str">
        <f t="shared" si="50"/>
        <v>11562507TP061D-M2</v>
      </c>
      <c r="B643" s="77">
        <v>636</v>
      </c>
      <c r="C643" s="81">
        <v>11562507</v>
      </c>
      <c r="D643" s="78" t="s">
        <v>1107</v>
      </c>
      <c r="E643" s="78" t="s">
        <v>290</v>
      </c>
      <c r="F643" s="78">
        <v>500</v>
      </c>
      <c r="G643" s="79" t="s">
        <v>69</v>
      </c>
      <c r="H643" s="80" t="s">
        <v>117</v>
      </c>
      <c r="I643" s="81" t="s">
        <v>121</v>
      </c>
      <c r="J643" s="82" t="s">
        <v>1108</v>
      </c>
      <c r="K643" s="82" t="s">
        <v>73</v>
      </c>
      <c r="L643" s="82" t="s">
        <v>47</v>
      </c>
      <c r="M643" s="81">
        <v>16</v>
      </c>
      <c r="N643" s="88">
        <v>5</v>
      </c>
      <c r="O643" s="89">
        <v>10</v>
      </c>
      <c r="P643" s="89" t="s">
        <v>621</v>
      </c>
      <c r="Q643" s="83">
        <f t="shared" si="51"/>
        <v>1</v>
      </c>
      <c r="R643" s="82" t="s">
        <v>79</v>
      </c>
      <c r="S643" s="90"/>
      <c r="T643" s="85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F643" s="85"/>
      <c r="AG643" s="85"/>
      <c r="AH643" s="85"/>
      <c r="AI643" s="85"/>
      <c r="AJ643" s="85"/>
      <c r="AK643" s="85"/>
      <c r="AL643" s="85"/>
      <c r="AM643" s="85"/>
      <c r="AN643" s="85"/>
      <c r="AO643" s="85"/>
      <c r="AP643" s="85"/>
      <c r="AQ643" s="85"/>
      <c r="AR643" s="85"/>
      <c r="AS643" s="85"/>
      <c r="AT643" s="85"/>
      <c r="AU643" s="85"/>
      <c r="AV643" s="85"/>
      <c r="AW643" s="85"/>
      <c r="AX643" s="85"/>
    </row>
    <row r="644" spans="1:50" ht="15" customHeight="1" x14ac:dyDescent="0.25">
      <c r="A644" s="11" t="str">
        <f t="shared" si="50"/>
        <v>11561969MB021E-M1</v>
      </c>
      <c r="B644" s="77">
        <v>637</v>
      </c>
      <c r="C644" s="81">
        <v>11561969</v>
      </c>
      <c r="D644" s="78" t="s">
        <v>1109</v>
      </c>
      <c r="E644" s="78" t="s">
        <v>438</v>
      </c>
      <c r="F644" s="78">
        <v>500</v>
      </c>
      <c r="G644" s="79" t="s">
        <v>69</v>
      </c>
      <c r="H644" s="80" t="s">
        <v>117</v>
      </c>
      <c r="I644" s="81" t="s">
        <v>84</v>
      </c>
      <c r="J644" s="82" t="s">
        <v>474</v>
      </c>
      <c r="K644" s="82" t="s">
        <v>73</v>
      </c>
      <c r="L644" s="82" t="s">
        <v>47</v>
      </c>
      <c r="M644" s="81">
        <v>3</v>
      </c>
      <c r="N644" s="81">
        <v>2</v>
      </c>
      <c r="O644" s="81">
        <v>2</v>
      </c>
      <c r="P644" s="81" t="str">
        <f>IF(N644=O644,"Corrigido",IF(N644&gt;O644,"Refazer kanban"))</f>
        <v>Corrigido</v>
      </c>
      <c r="Q644" s="83">
        <f t="shared" si="51"/>
        <v>1</v>
      </c>
      <c r="R644" s="82" t="s">
        <v>88</v>
      </c>
      <c r="S644" s="90">
        <v>42677</v>
      </c>
    </row>
    <row r="645" spans="1:50" s="85" customFormat="1" ht="15" customHeight="1" x14ac:dyDescent="0.25">
      <c r="A645" s="11" t="str">
        <f t="shared" si="50"/>
        <v>11561969TP035D-M2</v>
      </c>
      <c r="B645" s="77">
        <v>638</v>
      </c>
      <c r="C645" s="81">
        <v>11561969</v>
      </c>
      <c r="D645" s="78" t="s">
        <v>1109</v>
      </c>
      <c r="E645" s="78" t="s">
        <v>210</v>
      </c>
      <c r="F645" s="78">
        <v>500</v>
      </c>
      <c r="G645" s="79" t="s">
        <v>69</v>
      </c>
      <c r="H645" s="80" t="s">
        <v>117</v>
      </c>
      <c r="I645" s="81">
        <v>105</v>
      </c>
      <c r="J645" s="82" t="s">
        <v>474</v>
      </c>
      <c r="K645" s="82" t="s">
        <v>73</v>
      </c>
      <c r="L645" s="82" t="s">
        <v>47</v>
      </c>
      <c r="M645" s="81">
        <v>2</v>
      </c>
      <c r="N645" s="88" t="s">
        <v>76</v>
      </c>
      <c r="O645" s="89" t="s">
        <v>77</v>
      </c>
      <c r="P645" s="89" t="s">
        <v>78</v>
      </c>
      <c r="Q645" s="83">
        <f t="shared" si="51"/>
        <v>1</v>
      </c>
      <c r="R645" s="82" t="s">
        <v>79</v>
      </c>
      <c r="S645" s="84">
        <v>42653</v>
      </c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</row>
    <row r="646" spans="1:50" s="85" customFormat="1" ht="15" customHeight="1" x14ac:dyDescent="0.25">
      <c r="A646" s="11" t="str">
        <f t="shared" si="50"/>
        <v>11561645TP012E-M3</v>
      </c>
      <c r="B646" s="77">
        <v>639</v>
      </c>
      <c r="C646" s="131">
        <v>11561645</v>
      </c>
      <c r="D646" s="78" t="s">
        <v>1110</v>
      </c>
      <c r="E646" s="78" t="s">
        <v>214</v>
      </c>
      <c r="F646" s="78">
        <v>4000</v>
      </c>
      <c r="G646" s="79" t="s">
        <v>69</v>
      </c>
      <c r="H646" s="80" t="s">
        <v>335</v>
      </c>
      <c r="I646" s="81" t="s">
        <v>75</v>
      </c>
      <c r="J646" s="82" t="s">
        <v>215</v>
      </c>
      <c r="K646" s="82" t="s">
        <v>73</v>
      </c>
      <c r="L646" s="82" t="s">
        <v>47</v>
      </c>
      <c r="M646" s="81">
        <v>3</v>
      </c>
      <c r="N646" s="89" t="s">
        <v>77</v>
      </c>
      <c r="O646" s="89" t="s">
        <v>77</v>
      </c>
      <c r="P646" s="89" t="s">
        <v>78</v>
      </c>
      <c r="Q646" s="83">
        <f t="shared" si="51"/>
        <v>1</v>
      </c>
      <c r="R646" s="82" t="s">
        <v>79</v>
      </c>
      <c r="S646" s="98">
        <v>42782</v>
      </c>
    </row>
    <row r="647" spans="1:50" s="85" customFormat="1" ht="15" customHeight="1" x14ac:dyDescent="0.25">
      <c r="A647" s="11" t="str">
        <f t="shared" si="50"/>
        <v>11561629TP019E-M3</v>
      </c>
      <c r="B647" s="77">
        <v>640</v>
      </c>
      <c r="C647" s="95">
        <v>11561629</v>
      </c>
      <c r="D647" s="78" t="s">
        <v>1111</v>
      </c>
      <c r="E647" s="78" t="s">
        <v>818</v>
      </c>
      <c r="F647" s="78">
        <v>5000</v>
      </c>
      <c r="G647" s="79" t="s">
        <v>69</v>
      </c>
      <c r="H647" s="80" t="s">
        <v>70</v>
      </c>
      <c r="I647" s="81" t="s">
        <v>498</v>
      </c>
      <c r="J647" s="82" t="s">
        <v>178</v>
      </c>
      <c r="K647" s="82" t="s">
        <v>73</v>
      </c>
      <c r="L647" s="82" t="s">
        <v>47</v>
      </c>
      <c r="M647" s="81">
        <v>2</v>
      </c>
      <c r="N647" s="78">
        <v>1</v>
      </c>
      <c r="O647" s="81">
        <v>1</v>
      </c>
      <c r="P647" s="81" t="str">
        <f>IF(N647=O647,"Corrigido",IF(N647&gt;O647,"Refazer kanban"))</f>
        <v>Corrigido</v>
      </c>
      <c r="Q647" s="83">
        <f t="shared" si="51"/>
        <v>1</v>
      </c>
      <c r="R647" s="82" t="s">
        <v>79</v>
      </c>
      <c r="S647" s="125">
        <v>42681</v>
      </c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</row>
    <row r="648" spans="1:50" s="85" customFormat="1" ht="15" customHeight="1" x14ac:dyDescent="0.25">
      <c r="A648" s="11" t="str">
        <f t="shared" si="50"/>
        <v>11561576TP035D-M2</v>
      </c>
      <c r="B648" s="77">
        <v>641</v>
      </c>
      <c r="C648" s="81">
        <v>11561576</v>
      </c>
      <c r="D648" s="78" t="s">
        <v>1112</v>
      </c>
      <c r="E648" s="78" t="s">
        <v>210</v>
      </c>
      <c r="F648" s="78">
        <v>2000</v>
      </c>
      <c r="G648" s="79" t="s">
        <v>69</v>
      </c>
      <c r="H648" s="80" t="s">
        <v>83</v>
      </c>
      <c r="I648" s="81" t="s">
        <v>121</v>
      </c>
      <c r="J648" s="82" t="s">
        <v>239</v>
      </c>
      <c r="K648" s="82" t="s">
        <v>73</v>
      </c>
      <c r="L648" s="82" t="s">
        <v>47</v>
      </c>
      <c r="M648" s="81">
        <v>4</v>
      </c>
      <c r="N648" s="88" t="s">
        <v>76</v>
      </c>
      <c r="O648" s="89" t="s">
        <v>77</v>
      </c>
      <c r="P648" s="89" t="s">
        <v>78</v>
      </c>
      <c r="Q648" s="83">
        <f t="shared" si="51"/>
        <v>1</v>
      </c>
      <c r="R648" s="82" t="s">
        <v>141</v>
      </c>
      <c r="S648" s="84">
        <v>42653</v>
      </c>
    </row>
    <row r="649" spans="1:50" ht="15" customHeight="1" x14ac:dyDescent="0.25">
      <c r="A649" s="11" t="str">
        <f t="shared" si="50"/>
        <v>11561576TP38D2-M2</v>
      </c>
      <c r="B649" s="77">
        <v>642</v>
      </c>
      <c r="C649" s="95">
        <v>11561576</v>
      </c>
      <c r="D649" s="87" t="s">
        <v>1113</v>
      </c>
      <c r="E649" s="87" t="s">
        <v>1114</v>
      </c>
      <c r="F649" s="87">
        <v>2000</v>
      </c>
      <c r="G649" s="93" t="s">
        <v>69</v>
      </c>
      <c r="H649" s="94" t="s">
        <v>83</v>
      </c>
      <c r="I649" s="81" t="s">
        <v>121</v>
      </c>
      <c r="J649" s="82" t="s">
        <v>239</v>
      </c>
      <c r="K649" s="82" t="s">
        <v>73</v>
      </c>
      <c r="L649" s="82" t="s">
        <v>47</v>
      </c>
      <c r="M649" s="81">
        <v>4</v>
      </c>
      <c r="N649" s="81">
        <v>2</v>
      </c>
      <c r="O649" s="81">
        <f>IF(ROUNDUP((VLOOKUP(L649,$I$4:$K$7,3,FALSE))*M649/F649,)=1,2,ROUNDUP((VLOOKUP(L649,$I$4:$K$7,3,FALSE))/F649,))</f>
        <v>2</v>
      </c>
      <c r="P649" s="81" t="str">
        <f>IF(N649=O649,"Corrigido",IF(N649&gt;O649,"Refazer kanban"))</f>
        <v>Corrigido</v>
      </c>
      <c r="Q649" s="83">
        <f t="shared" si="51"/>
        <v>1</v>
      </c>
      <c r="R649" s="11" t="s">
        <v>141</v>
      </c>
      <c r="S649" s="158">
        <v>42647</v>
      </c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85"/>
      <c r="AG649" s="85"/>
      <c r="AH649" s="85"/>
      <c r="AI649" s="85"/>
      <c r="AJ649" s="85"/>
      <c r="AK649" s="85"/>
      <c r="AL649" s="85"/>
      <c r="AM649" s="85"/>
      <c r="AN649" s="85"/>
      <c r="AO649" s="85"/>
      <c r="AP649" s="85"/>
      <c r="AQ649" s="85"/>
      <c r="AR649" s="85"/>
      <c r="AS649" s="85"/>
      <c r="AT649" s="85"/>
      <c r="AU649" s="85"/>
      <c r="AV649" s="85"/>
      <c r="AW649" s="85"/>
      <c r="AX649" s="85"/>
    </row>
    <row r="650" spans="1:50" s="85" customFormat="1" ht="15" customHeight="1" x14ac:dyDescent="0.25">
      <c r="A650" s="11" t="str">
        <f t="shared" si="50"/>
        <v>11561025MB021E-M1</v>
      </c>
      <c r="B650" s="77">
        <v>643</v>
      </c>
      <c r="C650" s="81">
        <v>11561025</v>
      </c>
      <c r="D650" s="78" t="s">
        <v>1115</v>
      </c>
      <c r="E650" s="78" t="s">
        <v>438</v>
      </c>
      <c r="F650" s="78">
        <v>1500</v>
      </c>
      <c r="G650" s="79" t="s">
        <v>69</v>
      </c>
      <c r="H650" s="80" t="s">
        <v>117</v>
      </c>
      <c r="I650" s="81" t="s">
        <v>84</v>
      </c>
      <c r="J650" s="82" t="s">
        <v>568</v>
      </c>
      <c r="K650" s="82" t="s">
        <v>73</v>
      </c>
      <c r="L650" s="82" t="s">
        <v>47</v>
      </c>
      <c r="M650" s="81">
        <v>1</v>
      </c>
      <c r="N650" s="81">
        <v>2</v>
      </c>
      <c r="O650" s="81">
        <f>IF(ROUNDUP((VLOOKUP(L650,$I$4:$K$7,3,FALSE))*M650/F650,)=1,2,ROUNDUP((VLOOKUP(L650,$I$4:$K$7,3,FALSE))/F650,))</f>
        <v>2</v>
      </c>
      <c r="P650" s="81" t="str">
        <f>IF(N650=O650,"Corrigido",IF(N650&gt;O650,"Refazer kanban"))</f>
        <v>Corrigido</v>
      </c>
      <c r="Q650" s="83">
        <f t="shared" si="51"/>
        <v>1</v>
      </c>
      <c r="R650" s="82" t="s">
        <v>88</v>
      </c>
      <c r="S650" s="90">
        <v>42677</v>
      </c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</row>
    <row r="651" spans="1:50" ht="15" customHeight="1" x14ac:dyDescent="0.25">
      <c r="A651" s="11" t="str">
        <f t="shared" si="50"/>
        <v>11548763MA008D-M2</v>
      </c>
      <c r="B651" s="77">
        <v>644</v>
      </c>
      <c r="C651" s="78">
        <v>11548763</v>
      </c>
      <c r="D651" s="78" t="s">
        <v>1116</v>
      </c>
      <c r="E651" s="78" t="s">
        <v>493</v>
      </c>
      <c r="F651" s="78">
        <v>80</v>
      </c>
      <c r="G651" s="79" t="s">
        <v>153</v>
      </c>
      <c r="H651" s="80" t="s">
        <v>70</v>
      </c>
      <c r="I651" s="81" t="s">
        <v>97</v>
      </c>
      <c r="J651" s="82" t="s">
        <v>245</v>
      </c>
      <c r="K651" s="82" t="s">
        <v>73</v>
      </c>
      <c r="L651" s="82" t="s">
        <v>47</v>
      </c>
      <c r="M651" s="81">
        <v>1</v>
      </c>
      <c r="N651" s="81">
        <v>3</v>
      </c>
      <c r="O651" s="81">
        <v>3</v>
      </c>
      <c r="P651" s="81" t="str">
        <f>IF(N651=O651,"Corrigido",IF(N651&gt;O651,"Refazer kanban"))</f>
        <v>Corrigido</v>
      </c>
      <c r="Q651" s="83">
        <f t="shared" si="51"/>
        <v>1</v>
      </c>
      <c r="R651" s="11" t="s">
        <v>88</v>
      </c>
      <c r="S651" s="92">
        <v>42723</v>
      </c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85"/>
      <c r="AG651" s="85"/>
      <c r="AH651" s="85"/>
      <c r="AI651" s="85"/>
      <c r="AJ651" s="85"/>
      <c r="AK651" s="85"/>
      <c r="AL651" s="85"/>
      <c r="AM651" s="85"/>
      <c r="AN651" s="85"/>
      <c r="AO651" s="85"/>
      <c r="AP651" s="85"/>
      <c r="AQ651" s="85"/>
      <c r="AR651" s="85"/>
      <c r="AS651" s="85"/>
      <c r="AT651" s="85"/>
      <c r="AU651" s="85"/>
      <c r="AV651" s="85"/>
      <c r="AW651" s="85"/>
      <c r="AX651" s="85"/>
    </row>
    <row r="652" spans="1:50" s="85" customFormat="1" ht="15" customHeight="1" x14ac:dyDescent="0.25">
      <c r="A652" s="11" t="str">
        <f t="shared" si="50"/>
        <v>11548763MA008E-M1</v>
      </c>
      <c r="B652" s="77">
        <v>645</v>
      </c>
      <c r="C652" s="78">
        <v>11548763</v>
      </c>
      <c r="D652" s="78" t="s">
        <v>1116</v>
      </c>
      <c r="E652" s="78" t="s">
        <v>901</v>
      </c>
      <c r="F652" s="78">
        <v>80</v>
      </c>
      <c r="G652" s="79" t="s">
        <v>153</v>
      </c>
      <c r="H652" s="80" t="s">
        <v>70</v>
      </c>
      <c r="I652" s="81" t="s">
        <v>97</v>
      </c>
      <c r="J652" s="82" t="s">
        <v>245</v>
      </c>
      <c r="K652" s="82" t="s">
        <v>73</v>
      </c>
      <c r="L652" s="82" t="s">
        <v>301</v>
      </c>
      <c r="M652" s="81">
        <v>1</v>
      </c>
      <c r="N652" s="89" t="s">
        <v>246</v>
      </c>
      <c r="O652" s="89" t="s">
        <v>902</v>
      </c>
      <c r="P652" s="89" t="s">
        <v>78</v>
      </c>
      <c r="Q652" s="121">
        <v>1</v>
      </c>
      <c r="R652" s="11" t="s">
        <v>88</v>
      </c>
      <c r="S652" s="92">
        <v>42724</v>
      </c>
    </row>
    <row r="653" spans="1:50" ht="15" customHeight="1" x14ac:dyDescent="0.25">
      <c r="A653" s="11" t="str">
        <f t="shared" si="50"/>
        <v>52251392MINOMI-M3</v>
      </c>
      <c r="B653" s="77">
        <v>646</v>
      </c>
      <c r="C653" s="127">
        <v>52251392</v>
      </c>
      <c r="D653" s="78" t="s">
        <v>1117</v>
      </c>
      <c r="E653" s="78" t="s">
        <v>261</v>
      </c>
      <c r="F653" s="78">
        <v>800</v>
      </c>
      <c r="G653" s="79" t="s">
        <v>153</v>
      </c>
      <c r="H653" s="80" t="s">
        <v>321</v>
      </c>
      <c r="I653" s="81" t="s">
        <v>121</v>
      </c>
      <c r="J653" s="82" t="s">
        <v>1118</v>
      </c>
      <c r="K653" s="82" t="s">
        <v>73</v>
      </c>
      <c r="L653" s="82" t="s">
        <v>301</v>
      </c>
      <c r="M653" s="81">
        <v>1</v>
      </c>
      <c r="N653" s="89" t="s">
        <v>246</v>
      </c>
      <c r="O653" s="89" t="s">
        <v>902</v>
      </c>
      <c r="P653" s="89" t="s">
        <v>78</v>
      </c>
      <c r="Q653" s="121">
        <v>1</v>
      </c>
      <c r="R653" s="11" t="s">
        <v>88</v>
      </c>
      <c r="S653" s="82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85"/>
      <c r="AG653" s="85"/>
      <c r="AH653" s="85"/>
      <c r="AI653" s="85"/>
      <c r="AJ653" s="85"/>
      <c r="AK653" s="85"/>
      <c r="AL653" s="85"/>
      <c r="AM653" s="85"/>
      <c r="AN653" s="85"/>
      <c r="AO653" s="85"/>
      <c r="AP653" s="85"/>
      <c r="AQ653" s="85"/>
      <c r="AR653" s="85"/>
      <c r="AS653" s="85"/>
      <c r="AT653" s="85"/>
      <c r="AU653" s="85"/>
      <c r="AV653" s="85"/>
      <c r="AW653" s="85"/>
      <c r="AX653" s="85"/>
    </row>
    <row r="654" spans="1:50" ht="15" customHeight="1" x14ac:dyDescent="0.25">
      <c r="A654" s="11" t="str">
        <f t="shared" si="50"/>
        <v>11548763MAP02E-M2</v>
      </c>
      <c r="B654" s="77">
        <v>647</v>
      </c>
      <c r="C654" s="87">
        <v>11548763</v>
      </c>
      <c r="D654" s="87" t="s">
        <v>1119</v>
      </c>
      <c r="E654" s="87" t="s">
        <v>230</v>
      </c>
      <c r="F654" s="87">
        <v>80</v>
      </c>
      <c r="G654" s="93" t="s">
        <v>69</v>
      </c>
      <c r="H654" s="94" t="s">
        <v>70</v>
      </c>
      <c r="I654" s="95" t="s">
        <v>97</v>
      </c>
      <c r="J654" s="96" t="s">
        <v>245</v>
      </c>
      <c r="K654" s="96" t="s">
        <v>73</v>
      </c>
      <c r="L654" s="96" t="s">
        <v>47</v>
      </c>
      <c r="M654" s="95">
        <v>2</v>
      </c>
      <c r="N654" s="88" t="s">
        <v>1120</v>
      </c>
      <c r="O654" s="89" t="s">
        <v>1121</v>
      </c>
      <c r="P654" s="89" t="s">
        <v>78</v>
      </c>
      <c r="Q654" s="121">
        <v>1</v>
      </c>
      <c r="R654" s="82" t="s">
        <v>88</v>
      </c>
      <c r="S654" s="92">
        <v>42753</v>
      </c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  <c r="AH654" s="85"/>
      <c r="AI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AV654" s="85"/>
      <c r="AW654" s="85"/>
      <c r="AX654" s="85"/>
    </row>
    <row r="655" spans="1:50" s="85" customFormat="1" ht="15" customHeight="1" x14ac:dyDescent="0.25">
      <c r="A655" s="11" t="str">
        <f t="shared" si="50"/>
        <v>11548445DO023E-M4</v>
      </c>
      <c r="B655" s="77">
        <v>648</v>
      </c>
      <c r="C655" s="87">
        <v>11548445</v>
      </c>
      <c r="D655" s="87" t="s">
        <v>1122</v>
      </c>
      <c r="E655" s="87" t="s">
        <v>103</v>
      </c>
      <c r="F655" s="87">
        <v>10000</v>
      </c>
      <c r="G655" s="93" t="s">
        <v>69</v>
      </c>
      <c r="H655" s="94" t="s">
        <v>117</v>
      </c>
      <c r="I655" s="95" t="s">
        <v>104</v>
      </c>
      <c r="J655" s="138" t="s">
        <v>1123</v>
      </c>
      <c r="K655" s="96" t="s">
        <v>73</v>
      </c>
      <c r="L655" s="96" t="s">
        <v>691</v>
      </c>
      <c r="M655" s="95">
        <v>2</v>
      </c>
      <c r="N655" s="88" t="s">
        <v>86</v>
      </c>
      <c r="O655" s="89" t="s">
        <v>106</v>
      </c>
      <c r="P655" s="89" t="s">
        <v>78</v>
      </c>
      <c r="Q655" s="83">
        <f>IF(COUNTBLANK(C655:O655)&lt;=0,1,2)</f>
        <v>1</v>
      </c>
      <c r="R655" s="11" t="s">
        <v>88</v>
      </c>
      <c r="S655" s="92">
        <v>42858</v>
      </c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</row>
    <row r="656" spans="1:50" s="85" customFormat="1" ht="15" customHeight="1" x14ac:dyDescent="0.25">
      <c r="A656" s="11" t="str">
        <f t="shared" si="50"/>
        <v/>
      </c>
      <c r="B656" s="77">
        <v>649</v>
      </c>
      <c r="C656" s="95"/>
      <c r="D656" s="87"/>
      <c r="E656" s="87"/>
      <c r="F656" s="87"/>
      <c r="G656" s="93"/>
      <c r="H656" s="94"/>
      <c r="I656" s="95"/>
      <c r="J656" s="96"/>
      <c r="K656" s="96"/>
      <c r="L656" s="96"/>
      <c r="M656" s="95"/>
      <c r="N656" s="95"/>
      <c r="O656" s="95"/>
      <c r="P656" s="81"/>
      <c r="Q656" s="83"/>
      <c r="R656" s="96"/>
      <c r="S656" s="98"/>
    </row>
    <row r="657" spans="1:50" s="85" customFormat="1" ht="15" customHeight="1" x14ac:dyDescent="0.25">
      <c r="A657" s="11" t="str">
        <f t="shared" si="50"/>
        <v>11547280TP041E-M2</v>
      </c>
      <c r="B657" s="77">
        <v>650</v>
      </c>
      <c r="C657" s="82">
        <v>11547280</v>
      </c>
      <c r="D657" s="124" t="s">
        <v>1124</v>
      </c>
      <c r="E657" s="82" t="s">
        <v>1093</v>
      </c>
      <c r="F657" s="82">
        <v>2000</v>
      </c>
      <c r="G657" s="79" t="s">
        <v>69</v>
      </c>
      <c r="H657" s="80" t="s">
        <v>83</v>
      </c>
      <c r="I657" s="81" t="s">
        <v>121</v>
      </c>
      <c r="J657" s="82" t="s">
        <v>258</v>
      </c>
      <c r="K657" s="82" t="s">
        <v>73</v>
      </c>
      <c r="L657" s="82" t="s">
        <v>47</v>
      </c>
      <c r="M657" s="81">
        <v>2</v>
      </c>
      <c r="N657" s="81">
        <v>2</v>
      </c>
      <c r="O657" s="81">
        <v>2</v>
      </c>
      <c r="P657" s="81"/>
      <c r="Q657" s="83"/>
      <c r="R657" s="82"/>
      <c r="S657" s="84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</row>
    <row r="658" spans="1:50" s="85" customFormat="1" ht="15" customHeight="1" x14ac:dyDescent="0.25">
      <c r="A658" s="11" t="str">
        <f t="shared" si="50"/>
        <v>11547280TP042D-M2</v>
      </c>
      <c r="B658" s="77">
        <v>651</v>
      </c>
      <c r="C658" s="96">
        <v>11547280</v>
      </c>
      <c r="D658" s="96" t="s">
        <v>1124</v>
      </c>
      <c r="E658" s="96" t="s">
        <v>554</v>
      </c>
      <c r="F658" s="96">
        <v>2000</v>
      </c>
      <c r="G658" s="93" t="s">
        <v>69</v>
      </c>
      <c r="H658" s="94" t="s">
        <v>83</v>
      </c>
      <c r="I658" s="95" t="s">
        <v>121</v>
      </c>
      <c r="J658" s="96" t="s">
        <v>258</v>
      </c>
      <c r="K658" s="96" t="s">
        <v>73</v>
      </c>
      <c r="L658" s="96" t="s">
        <v>47</v>
      </c>
      <c r="M658" s="95">
        <v>2</v>
      </c>
      <c r="N658" s="87">
        <v>2</v>
      </c>
      <c r="O658" s="96">
        <v>2</v>
      </c>
      <c r="P658" s="157" t="str">
        <f>IF(N658=O658,"Corrigido",IF(N658&gt;O658,"Refazer kanban"))</f>
        <v>Corrigido</v>
      </c>
      <c r="Q658" s="83">
        <f>IF(COUNTBLANK(C658:O658)&lt;=0,1,2)</f>
        <v>1</v>
      </c>
      <c r="R658" s="11" t="s">
        <v>79</v>
      </c>
      <c r="S658" s="163">
        <v>42527</v>
      </c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</row>
    <row r="659" spans="1:50" ht="15" customHeight="1" x14ac:dyDescent="0.25">
      <c r="A659" s="11" t="str">
        <f t="shared" si="50"/>
        <v>11546961MA009E-M1</v>
      </c>
      <c r="B659" s="77">
        <v>652</v>
      </c>
      <c r="C659" s="87">
        <v>11546961</v>
      </c>
      <c r="D659" s="87" t="s">
        <v>1125</v>
      </c>
      <c r="E659" s="87" t="s">
        <v>915</v>
      </c>
      <c r="F659" s="87">
        <v>150</v>
      </c>
      <c r="G659" s="93" t="s">
        <v>69</v>
      </c>
      <c r="H659" s="94" t="s">
        <v>83</v>
      </c>
      <c r="I659" s="81" t="s">
        <v>97</v>
      </c>
      <c r="J659" s="96" t="s">
        <v>258</v>
      </c>
      <c r="K659" s="96" t="s">
        <v>73</v>
      </c>
      <c r="L659" s="96" t="s">
        <v>47</v>
      </c>
      <c r="M659" s="95">
        <v>3</v>
      </c>
      <c r="N659" s="88" t="s">
        <v>246</v>
      </c>
      <c r="O659" s="89" t="s">
        <v>902</v>
      </c>
      <c r="P659" s="89" t="s">
        <v>78</v>
      </c>
      <c r="Q659" s="83">
        <f>IF(COUNTBLANK(C659:O659)&lt;=0,1,2)</f>
        <v>1</v>
      </c>
      <c r="R659" s="82" t="s">
        <v>88</v>
      </c>
      <c r="S659" s="92">
        <v>42724</v>
      </c>
    </row>
    <row r="660" spans="1:50" s="85" customFormat="1" ht="15" customHeight="1" x14ac:dyDescent="0.25">
      <c r="A660" s="11" t="str">
        <f t="shared" si="50"/>
        <v>11546868MB021E-M1</v>
      </c>
      <c r="B660" s="77">
        <v>653</v>
      </c>
      <c r="C660" s="152">
        <v>11546868</v>
      </c>
      <c r="D660" s="112" t="s">
        <v>1126</v>
      </c>
      <c r="E660" s="113" t="s">
        <v>438</v>
      </c>
      <c r="F660" s="113">
        <v>5000</v>
      </c>
      <c r="G660" s="79" t="s">
        <v>69</v>
      </c>
      <c r="H660" s="80" t="s">
        <v>83</v>
      </c>
      <c r="I660" s="81" t="s">
        <v>257</v>
      </c>
      <c r="J660" s="82" t="s">
        <v>258</v>
      </c>
      <c r="K660" s="82" t="s">
        <v>73</v>
      </c>
      <c r="L660" s="82" t="s">
        <v>47</v>
      </c>
      <c r="M660" s="81">
        <v>2</v>
      </c>
      <c r="N660" s="88" t="s">
        <v>76</v>
      </c>
      <c r="O660" s="89" t="s">
        <v>77</v>
      </c>
      <c r="P660" s="89" t="s">
        <v>78</v>
      </c>
      <c r="Q660" s="83">
        <f>IF(COUNTBLANK(C660:O660)&lt;=0,1,2)</f>
        <v>1</v>
      </c>
      <c r="R660" s="82" t="s">
        <v>88</v>
      </c>
      <c r="S660" s="92">
        <v>42804</v>
      </c>
    </row>
    <row r="661" spans="1:50" s="85" customFormat="1" ht="15" customHeight="1" x14ac:dyDescent="0.25">
      <c r="A661" s="11" t="str">
        <f t="shared" si="50"/>
        <v>11546868TP019E-M3</v>
      </c>
      <c r="B661" s="77">
        <v>654</v>
      </c>
      <c r="C661" s="152">
        <v>11546868</v>
      </c>
      <c r="D661" s="78" t="s">
        <v>1127</v>
      </c>
      <c r="E661" s="78" t="s">
        <v>818</v>
      </c>
      <c r="F661" s="78">
        <v>5000</v>
      </c>
      <c r="G661" s="79" t="s">
        <v>69</v>
      </c>
      <c r="H661" s="80" t="s">
        <v>83</v>
      </c>
      <c r="I661" s="81" t="s">
        <v>121</v>
      </c>
      <c r="J661" s="82" t="s">
        <v>215</v>
      </c>
      <c r="K661" s="82" t="s">
        <v>73</v>
      </c>
      <c r="L661" s="82" t="s">
        <v>114</v>
      </c>
      <c r="M661" s="81">
        <v>3</v>
      </c>
      <c r="N661" s="81">
        <v>2</v>
      </c>
      <c r="O661" s="161">
        <v>2</v>
      </c>
      <c r="P661" s="81" t="str">
        <f>IF(N661=O661,"Corrigido",IF(N661&gt;O661,"Refazer kanban"))</f>
        <v>Corrigido</v>
      </c>
      <c r="Q661" s="83">
        <f>IF(COUNTBLANK(C661:O661)&lt;=0,1,2)</f>
        <v>1</v>
      </c>
      <c r="R661" s="82" t="s">
        <v>79</v>
      </c>
      <c r="S661" s="125">
        <v>42681</v>
      </c>
    </row>
    <row r="662" spans="1:50" s="85" customFormat="1" ht="15" customHeight="1" x14ac:dyDescent="0.25">
      <c r="A662" s="11" t="str">
        <f t="shared" si="50"/>
        <v>11546389MA016E-M1</v>
      </c>
      <c r="B662" s="77">
        <v>655</v>
      </c>
      <c r="C662" s="95">
        <v>11546389</v>
      </c>
      <c r="D662" s="87" t="s">
        <v>1128</v>
      </c>
      <c r="E662" s="87" t="s">
        <v>581</v>
      </c>
      <c r="F662" s="87">
        <v>4500</v>
      </c>
      <c r="G662" s="93" t="s">
        <v>69</v>
      </c>
      <c r="H662" s="94" t="s">
        <v>70</v>
      </c>
      <c r="I662" s="95" t="s">
        <v>97</v>
      </c>
      <c r="J662" s="96" t="s">
        <v>239</v>
      </c>
      <c r="K662" s="96" t="s">
        <v>73</v>
      </c>
      <c r="L662" s="96" t="s">
        <v>301</v>
      </c>
      <c r="M662" s="95">
        <v>2</v>
      </c>
      <c r="N662" s="87">
        <v>2</v>
      </c>
      <c r="O662" s="95">
        <v>2</v>
      </c>
      <c r="P662" s="95" t="str">
        <f>IF(N662=O662,"Corrigido",IF(N662&gt;O662,"Refazer kanban"))</f>
        <v>Corrigido</v>
      </c>
      <c r="Q662" s="83">
        <f>IF(COUNTBLANK(C662:O662)&lt;=0,1,2)</f>
        <v>1</v>
      </c>
      <c r="R662" s="11" t="s">
        <v>88</v>
      </c>
      <c r="S662" s="92">
        <v>42671</v>
      </c>
    </row>
    <row r="663" spans="1:50" s="85" customFormat="1" ht="15" customHeight="1" x14ac:dyDescent="0.25">
      <c r="A663" s="11" t="str">
        <f t="shared" si="50"/>
        <v>11519918TP050D-M2</v>
      </c>
      <c r="B663" s="77">
        <v>656</v>
      </c>
      <c r="C663" s="96">
        <v>11519918</v>
      </c>
      <c r="D663" s="96" t="s">
        <v>1129</v>
      </c>
      <c r="E663" s="87" t="s">
        <v>331</v>
      </c>
      <c r="F663" s="96">
        <v>2500</v>
      </c>
      <c r="G663" s="93" t="s">
        <v>69</v>
      </c>
      <c r="H663" s="94" t="s">
        <v>83</v>
      </c>
      <c r="I663" s="95" t="s">
        <v>121</v>
      </c>
      <c r="J663" s="96" t="s">
        <v>215</v>
      </c>
      <c r="K663" s="96" t="s">
        <v>73</v>
      </c>
      <c r="L663" s="96" t="s">
        <v>47</v>
      </c>
      <c r="M663" s="95">
        <v>2</v>
      </c>
      <c r="N663" s="89" t="s">
        <v>93</v>
      </c>
      <c r="O663" s="89" t="s">
        <v>87</v>
      </c>
      <c r="P663" s="89" t="s">
        <v>78</v>
      </c>
      <c r="Q663" s="121">
        <v>1</v>
      </c>
      <c r="R663" s="9" t="s">
        <v>79</v>
      </c>
      <c r="S663" s="92">
        <v>42605</v>
      </c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</row>
    <row r="664" spans="1:50" s="85" customFormat="1" ht="15" customHeight="1" x14ac:dyDescent="0.25">
      <c r="A664" s="11" t="str">
        <f t="shared" si="50"/>
        <v>11519507TP034D-M2</v>
      </c>
      <c r="B664" s="77">
        <v>657</v>
      </c>
      <c r="C664" s="81">
        <v>11519507</v>
      </c>
      <c r="D664" s="78" t="s">
        <v>1130</v>
      </c>
      <c r="E664" s="78" t="s">
        <v>765</v>
      </c>
      <c r="F664" s="78">
        <v>1500</v>
      </c>
      <c r="G664" s="79" t="s">
        <v>69</v>
      </c>
      <c r="H664" s="80" t="s">
        <v>83</v>
      </c>
      <c r="I664" s="81" t="s">
        <v>121</v>
      </c>
      <c r="J664" s="82" t="s">
        <v>239</v>
      </c>
      <c r="K664" s="82" t="s">
        <v>73</v>
      </c>
      <c r="L664" s="82" t="s">
        <v>47</v>
      </c>
      <c r="M664" s="81">
        <v>4</v>
      </c>
      <c r="N664" s="88" t="s">
        <v>76</v>
      </c>
      <c r="O664" s="89" t="s">
        <v>77</v>
      </c>
      <c r="P664" s="89" t="s">
        <v>78</v>
      </c>
      <c r="Q664" s="83">
        <f t="shared" ref="Q664:Q703" si="52">IF(COUNTBLANK(C664:O664)&lt;=0,1,2)</f>
        <v>1</v>
      </c>
      <c r="R664" s="82" t="s">
        <v>79</v>
      </c>
      <c r="S664" s="134">
        <v>42653</v>
      </c>
    </row>
    <row r="665" spans="1:50" ht="15" customHeight="1" x14ac:dyDescent="0.25">
      <c r="A665" s="11" t="str">
        <f t="shared" si="50"/>
        <v>11519388MA004D-M2</v>
      </c>
      <c r="B665" s="77">
        <v>658</v>
      </c>
      <c r="C665" s="95">
        <v>11519388</v>
      </c>
      <c r="D665" s="87" t="s">
        <v>1131</v>
      </c>
      <c r="E665" s="87" t="s">
        <v>128</v>
      </c>
      <c r="F665" s="87">
        <v>500</v>
      </c>
      <c r="G665" s="93" t="s">
        <v>69</v>
      </c>
      <c r="H665" s="94" t="s">
        <v>117</v>
      </c>
      <c r="I665" s="95" t="s">
        <v>97</v>
      </c>
      <c r="J665" s="96" t="s">
        <v>474</v>
      </c>
      <c r="K665" s="96" t="s">
        <v>73</v>
      </c>
      <c r="L665" s="96" t="s">
        <v>47</v>
      </c>
      <c r="M665" s="95">
        <v>2</v>
      </c>
      <c r="N665" s="95">
        <v>2</v>
      </c>
      <c r="O665" s="95">
        <v>2</v>
      </c>
      <c r="P665" s="95" t="str">
        <f>IF(N665=O665,"Corrigido",IF(N665&gt;O665,"Refazer kanban"))</f>
        <v>Corrigido</v>
      </c>
      <c r="Q665" s="121">
        <f t="shared" si="52"/>
        <v>1</v>
      </c>
      <c r="R665" s="11" t="s">
        <v>88</v>
      </c>
      <c r="S665" s="92">
        <v>42669</v>
      </c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85"/>
      <c r="AG665" s="85"/>
      <c r="AH665" s="85"/>
      <c r="AI665" s="85"/>
      <c r="AJ665" s="85"/>
      <c r="AK665" s="85"/>
      <c r="AL665" s="85"/>
      <c r="AM665" s="85"/>
      <c r="AN665" s="85"/>
      <c r="AO665" s="85"/>
      <c r="AP665" s="85"/>
      <c r="AQ665" s="85"/>
      <c r="AR665" s="85"/>
      <c r="AS665" s="85"/>
      <c r="AT665" s="85"/>
      <c r="AU665" s="85"/>
      <c r="AV665" s="85"/>
      <c r="AW665" s="85"/>
      <c r="AX665" s="85"/>
    </row>
    <row r="666" spans="1:50" s="85" customFormat="1" ht="15" customHeight="1" x14ac:dyDescent="0.25">
      <c r="A666" s="11" t="str">
        <f t="shared" si="50"/>
        <v>11519388TP035D-M2</v>
      </c>
      <c r="B666" s="77">
        <v>659</v>
      </c>
      <c r="C666" s="81">
        <v>11519388</v>
      </c>
      <c r="D666" s="78" t="s">
        <v>1132</v>
      </c>
      <c r="E666" s="78" t="s">
        <v>210</v>
      </c>
      <c r="F666" s="78">
        <v>500</v>
      </c>
      <c r="G666" s="79" t="s">
        <v>69</v>
      </c>
      <c r="H666" s="80" t="s">
        <v>117</v>
      </c>
      <c r="I666" s="81" t="s">
        <v>121</v>
      </c>
      <c r="J666" s="82" t="s">
        <v>474</v>
      </c>
      <c r="K666" s="82" t="s">
        <v>73</v>
      </c>
      <c r="L666" s="82" t="s">
        <v>47</v>
      </c>
      <c r="M666" s="81">
        <v>2</v>
      </c>
      <c r="N666" s="88" t="s">
        <v>76</v>
      </c>
      <c r="O666" s="89" t="s">
        <v>77</v>
      </c>
      <c r="P666" s="89" t="s">
        <v>78</v>
      </c>
      <c r="Q666" s="83">
        <f t="shared" si="52"/>
        <v>1</v>
      </c>
      <c r="R666" s="82" t="s">
        <v>79</v>
      </c>
      <c r="S666" s="84">
        <v>42653</v>
      </c>
      <c r="T666" s="2"/>
      <c r="U666" s="2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</row>
    <row r="667" spans="1:50" ht="15" customHeight="1" x14ac:dyDescent="0.25">
      <c r="A667" s="11" t="str">
        <f t="shared" si="50"/>
        <v>11519388TP029E-M3</v>
      </c>
      <c r="B667" s="77">
        <v>660</v>
      </c>
      <c r="C667" s="81">
        <v>11519388</v>
      </c>
      <c r="D667" s="78" t="s">
        <v>1132</v>
      </c>
      <c r="E667" s="78" t="s">
        <v>544</v>
      </c>
      <c r="F667" s="78">
        <v>500</v>
      </c>
      <c r="G667" s="130" t="s">
        <v>69</v>
      </c>
      <c r="H667" s="80" t="s">
        <v>117</v>
      </c>
      <c r="I667" s="81" t="s">
        <v>121</v>
      </c>
      <c r="J667" s="82" t="s">
        <v>474</v>
      </c>
      <c r="K667" s="82" t="s">
        <v>73</v>
      </c>
      <c r="L667" s="82" t="s">
        <v>47</v>
      </c>
      <c r="M667" s="81">
        <v>2</v>
      </c>
      <c r="N667" s="78">
        <v>2</v>
      </c>
      <c r="O667" s="81">
        <v>2</v>
      </c>
      <c r="P667" s="81" t="str">
        <f>IF(N667=O667,"Corrigido",IF(N667&gt;O667,"Refazer kanban"))</f>
        <v>Corrigido</v>
      </c>
      <c r="Q667" s="83">
        <f t="shared" si="52"/>
        <v>1</v>
      </c>
      <c r="R667" s="96" t="s">
        <v>88</v>
      </c>
      <c r="S667" s="134">
        <v>42681</v>
      </c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85"/>
      <c r="AG667" s="85"/>
      <c r="AH667" s="85"/>
      <c r="AI667" s="85"/>
      <c r="AJ667" s="85"/>
      <c r="AK667" s="85"/>
      <c r="AL667" s="85"/>
      <c r="AM667" s="85"/>
      <c r="AN667" s="85"/>
      <c r="AO667" s="85"/>
      <c r="AP667" s="85"/>
      <c r="AQ667" s="85"/>
      <c r="AR667" s="85"/>
      <c r="AS667" s="85"/>
      <c r="AT667" s="85"/>
      <c r="AU667" s="85"/>
      <c r="AV667" s="85"/>
      <c r="AW667" s="85"/>
      <c r="AX667" s="85"/>
    </row>
    <row r="668" spans="1:50" s="85" customFormat="1" ht="15" customHeight="1" x14ac:dyDescent="0.25">
      <c r="A668" s="96" t="str">
        <f t="shared" si="50"/>
        <v>11519387TP034D-M2</v>
      </c>
      <c r="B668" s="77">
        <v>661</v>
      </c>
      <c r="C668" s="81">
        <v>11519387</v>
      </c>
      <c r="D668" s="78" t="s">
        <v>1133</v>
      </c>
      <c r="E668" s="78" t="s">
        <v>765</v>
      </c>
      <c r="F668" s="78">
        <v>400</v>
      </c>
      <c r="G668" s="79" t="s">
        <v>69</v>
      </c>
      <c r="H668" s="80" t="s">
        <v>117</v>
      </c>
      <c r="I668" s="81" t="s">
        <v>121</v>
      </c>
      <c r="J668" s="82" t="s">
        <v>474</v>
      </c>
      <c r="K668" s="82" t="s">
        <v>73</v>
      </c>
      <c r="L668" s="82" t="s">
        <v>47</v>
      </c>
      <c r="M668" s="81">
        <v>3</v>
      </c>
      <c r="N668" s="88" t="s">
        <v>76</v>
      </c>
      <c r="O668" s="89" t="s">
        <v>77</v>
      </c>
      <c r="P668" s="89" t="s">
        <v>78</v>
      </c>
      <c r="Q668" s="83">
        <f t="shared" si="52"/>
        <v>1</v>
      </c>
      <c r="R668" s="82" t="s">
        <v>79</v>
      </c>
      <c r="S668" s="84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</row>
    <row r="669" spans="1:50" s="85" customFormat="1" ht="15" customHeight="1" x14ac:dyDescent="0.25">
      <c r="A669" s="96" t="str">
        <f t="shared" si="50"/>
        <v>11519387TP038D-M2</v>
      </c>
      <c r="B669" s="77">
        <v>662</v>
      </c>
      <c r="C669" s="81">
        <v>11519387</v>
      </c>
      <c r="D669" s="78" t="s">
        <v>1133</v>
      </c>
      <c r="E669" s="78" t="s">
        <v>320</v>
      </c>
      <c r="F669" s="78">
        <v>400</v>
      </c>
      <c r="G669" s="79" t="s">
        <v>69</v>
      </c>
      <c r="H669" s="80" t="s">
        <v>117</v>
      </c>
      <c r="I669" s="81" t="s">
        <v>121</v>
      </c>
      <c r="J669" s="82" t="s">
        <v>474</v>
      </c>
      <c r="K669" s="82" t="s">
        <v>73</v>
      </c>
      <c r="L669" s="82" t="s">
        <v>47</v>
      </c>
      <c r="M669" s="81">
        <v>3</v>
      </c>
      <c r="N669" s="89" t="s">
        <v>93</v>
      </c>
      <c r="O669" s="89" t="s">
        <v>87</v>
      </c>
      <c r="P669" s="89" t="s">
        <v>78</v>
      </c>
      <c r="Q669" s="83">
        <f t="shared" si="52"/>
        <v>1</v>
      </c>
      <c r="R669" s="82" t="s">
        <v>141</v>
      </c>
      <c r="S669" s="84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</row>
    <row r="670" spans="1:50" ht="15" customHeight="1" x14ac:dyDescent="0.25">
      <c r="A670" s="11" t="str">
        <f t="shared" si="50"/>
        <v>11519383MB018D-M1</v>
      </c>
      <c r="B670" s="77">
        <v>663</v>
      </c>
      <c r="C670" s="95">
        <v>11519383</v>
      </c>
      <c r="D670" s="78" t="s">
        <v>1134</v>
      </c>
      <c r="E670" s="78" t="s">
        <v>82</v>
      </c>
      <c r="F670" s="78">
        <v>1000</v>
      </c>
      <c r="G670" s="79" t="s">
        <v>69</v>
      </c>
      <c r="H670" s="80" t="s">
        <v>117</v>
      </c>
      <c r="I670" s="81" t="s">
        <v>84</v>
      </c>
      <c r="J670" s="82" t="s">
        <v>568</v>
      </c>
      <c r="K670" s="82" t="s">
        <v>73</v>
      </c>
      <c r="L670" s="82" t="s">
        <v>47</v>
      </c>
      <c r="M670" s="81">
        <v>2</v>
      </c>
      <c r="N670" s="89" t="s">
        <v>93</v>
      </c>
      <c r="O670" s="89" t="s">
        <v>87</v>
      </c>
      <c r="P670" s="89" t="s">
        <v>78</v>
      </c>
      <c r="Q670" s="83">
        <f t="shared" si="52"/>
        <v>1</v>
      </c>
      <c r="R670" s="82" t="s">
        <v>88</v>
      </c>
      <c r="S670" s="92">
        <v>42780</v>
      </c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85"/>
      <c r="AG670" s="85"/>
      <c r="AH670" s="85"/>
      <c r="AI670" s="85"/>
      <c r="AJ670" s="85"/>
      <c r="AK670" s="85"/>
      <c r="AL670" s="85"/>
      <c r="AM670" s="85"/>
      <c r="AN670" s="85"/>
      <c r="AO670" s="85"/>
      <c r="AP670" s="85"/>
      <c r="AQ670" s="85"/>
      <c r="AR670" s="85"/>
      <c r="AS670" s="85"/>
      <c r="AT670" s="85"/>
      <c r="AU670" s="85"/>
      <c r="AV670" s="85"/>
      <c r="AW670" s="85"/>
      <c r="AX670" s="85"/>
    </row>
    <row r="671" spans="1:50" ht="15" customHeight="1" x14ac:dyDescent="0.25">
      <c r="A671" s="11" t="str">
        <f t="shared" si="50"/>
        <v>11519383TP035D-M2</v>
      </c>
      <c r="B671" s="77">
        <v>664</v>
      </c>
      <c r="C671" s="190">
        <v>11519383</v>
      </c>
      <c r="D671" s="78" t="s">
        <v>1134</v>
      </c>
      <c r="E671" s="78" t="s">
        <v>210</v>
      </c>
      <c r="F671" s="78">
        <v>1000</v>
      </c>
      <c r="G671" s="79" t="s">
        <v>69</v>
      </c>
      <c r="H671" s="80" t="s">
        <v>117</v>
      </c>
      <c r="I671" s="81" t="s">
        <v>121</v>
      </c>
      <c r="J671" s="82" t="s">
        <v>1135</v>
      </c>
      <c r="K671" s="82" t="s">
        <v>73</v>
      </c>
      <c r="L671" s="82" t="s">
        <v>47</v>
      </c>
      <c r="M671" s="81">
        <v>3</v>
      </c>
      <c r="N671" s="88" t="s">
        <v>76</v>
      </c>
      <c r="O671" s="89" t="s">
        <v>77</v>
      </c>
      <c r="P671" s="89" t="s">
        <v>78</v>
      </c>
      <c r="Q671" s="83">
        <f t="shared" si="52"/>
        <v>1</v>
      </c>
      <c r="R671" s="82" t="s">
        <v>79</v>
      </c>
      <c r="S671" s="84">
        <v>42653</v>
      </c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85"/>
      <c r="AG671" s="85"/>
      <c r="AH671" s="85"/>
      <c r="AI671" s="85"/>
      <c r="AJ671" s="85"/>
      <c r="AK671" s="85"/>
      <c r="AL671" s="85"/>
      <c r="AM671" s="85"/>
      <c r="AN671" s="85"/>
      <c r="AO671" s="85"/>
      <c r="AP671" s="85"/>
      <c r="AQ671" s="85"/>
      <c r="AR671" s="85"/>
      <c r="AS671" s="85"/>
      <c r="AT671" s="85"/>
      <c r="AU671" s="85"/>
      <c r="AV671" s="85"/>
      <c r="AW671" s="85"/>
      <c r="AX671" s="85"/>
    </row>
    <row r="672" spans="1:50" ht="15" customHeight="1" x14ac:dyDescent="0.25">
      <c r="A672" s="11" t="str">
        <f t="shared" si="50"/>
        <v>11519382TP058D-M2</v>
      </c>
      <c r="B672" s="77">
        <v>665</v>
      </c>
      <c r="C672" s="95">
        <v>11519382</v>
      </c>
      <c r="D672" s="78" t="s">
        <v>238</v>
      </c>
      <c r="E672" s="78" t="s">
        <v>411</v>
      </c>
      <c r="F672" s="78">
        <v>1200</v>
      </c>
      <c r="G672" s="79" t="s">
        <v>69</v>
      </c>
      <c r="H672" s="80" t="s">
        <v>117</v>
      </c>
      <c r="I672" s="81" t="s">
        <v>121</v>
      </c>
      <c r="J672" s="82" t="s">
        <v>594</v>
      </c>
      <c r="K672" s="82" t="s">
        <v>73</v>
      </c>
      <c r="L672" s="82" t="s">
        <v>47</v>
      </c>
      <c r="M672" s="81">
        <v>9</v>
      </c>
      <c r="N672" s="88" t="s">
        <v>76</v>
      </c>
      <c r="O672" s="89" t="s">
        <v>77</v>
      </c>
      <c r="P672" s="89" t="s">
        <v>78</v>
      </c>
      <c r="Q672" s="83">
        <f t="shared" si="52"/>
        <v>1</v>
      </c>
      <c r="R672" s="11" t="s">
        <v>141</v>
      </c>
      <c r="S672" s="125">
        <v>42656</v>
      </c>
    </row>
    <row r="673" spans="1:50" ht="15" customHeight="1" x14ac:dyDescent="0.25">
      <c r="A673" s="11" t="str">
        <f t="shared" si="50"/>
        <v>11519376MA021E-M1</v>
      </c>
      <c r="B673" s="77">
        <v>666</v>
      </c>
      <c r="C673" s="95">
        <v>11519376</v>
      </c>
      <c r="D673" s="78" t="s">
        <v>1136</v>
      </c>
      <c r="E673" s="78" t="s">
        <v>233</v>
      </c>
      <c r="F673" s="78">
        <v>1000</v>
      </c>
      <c r="G673" s="79" t="s">
        <v>69</v>
      </c>
      <c r="H673" s="80" t="s">
        <v>117</v>
      </c>
      <c r="I673" s="81" t="s">
        <v>84</v>
      </c>
      <c r="J673" s="82" t="s">
        <v>474</v>
      </c>
      <c r="K673" s="82" t="s">
        <v>73</v>
      </c>
      <c r="L673" s="139" t="s">
        <v>47</v>
      </c>
      <c r="M673" s="81">
        <v>2</v>
      </c>
      <c r="N673" s="81">
        <v>2</v>
      </c>
      <c r="O673" s="81">
        <f>IF(ROUNDUP((VLOOKUP(L673,$I$4:$K$7,3,FALSE))*M673/F673,)=1,2,ROUNDUP((VLOOKUP(L673,$I$4:$K$7,3,FALSE))/F673,))</f>
        <v>2</v>
      </c>
      <c r="P673" s="81" t="str">
        <f>IF(N673=O673,"Corrigido",IF(N673&gt;O673,"Refazer kanban"))</f>
        <v>Corrigido</v>
      </c>
      <c r="Q673" s="83">
        <f t="shared" si="52"/>
        <v>1</v>
      </c>
      <c r="R673" s="82" t="s">
        <v>88</v>
      </c>
      <c r="S673" s="90">
        <v>42677</v>
      </c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85"/>
      <c r="AG673" s="85"/>
      <c r="AH673" s="85"/>
      <c r="AI673" s="85"/>
      <c r="AJ673" s="85"/>
      <c r="AK673" s="85"/>
      <c r="AL673" s="85"/>
      <c r="AM673" s="85"/>
      <c r="AN673" s="85"/>
      <c r="AO673" s="85"/>
      <c r="AP673" s="85"/>
      <c r="AQ673" s="85"/>
      <c r="AR673" s="85"/>
      <c r="AS673" s="85"/>
      <c r="AT673" s="85"/>
      <c r="AU673" s="85"/>
      <c r="AV673" s="85"/>
      <c r="AW673" s="85"/>
      <c r="AX673" s="85"/>
    </row>
    <row r="674" spans="1:50" ht="15" customHeight="1" x14ac:dyDescent="0.25">
      <c r="A674" s="11" t="str">
        <f t="shared" si="50"/>
        <v>11519375LF001E-M1</v>
      </c>
      <c r="B674" s="77">
        <v>667</v>
      </c>
      <c r="C674" s="87">
        <v>11519375</v>
      </c>
      <c r="D674" s="87" t="s">
        <v>238</v>
      </c>
      <c r="E674" s="87" t="s">
        <v>373</v>
      </c>
      <c r="F674" s="87">
        <v>1100</v>
      </c>
      <c r="G674" s="93" t="s">
        <v>69</v>
      </c>
      <c r="H674" s="94" t="s">
        <v>117</v>
      </c>
      <c r="I674" s="95" t="s">
        <v>71</v>
      </c>
      <c r="J674" s="96" t="s">
        <v>474</v>
      </c>
      <c r="K674" s="96" t="s">
        <v>73</v>
      </c>
      <c r="L674" s="96" t="s">
        <v>535</v>
      </c>
      <c r="M674" s="95">
        <v>2</v>
      </c>
      <c r="N674" s="88" t="s">
        <v>86</v>
      </c>
      <c r="O674" s="89" t="s">
        <v>87</v>
      </c>
      <c r="P674" s="89" t="s">
        <v>78</v>
      </c>
      <c r="Q674" s="83">
        <f t="shared" si="52"/>
        <v>1</v>
      </c>
      <c r="R674" s="82" t="s">
        <v>88</v>
      </c>
      <c r="S674" s="92">
        <v>42803</v>
      </c>
    </row>
    <row r="675" spans="1:50" s="85" customFormat="1" ht="15" customHeight="1" x14ac:dyDescent="0.25">
      <c r="A675" s="11" t="str">
        <f t="shared" si="50"/>
        <v>11518445TP040D-M2</v>
      </c>
      <c r="B675" s="77">
        <v>668</v>
      </c>
      <c r="C675" s="95">
        <v>11518445</v>
      </c>
      <c r="D675" s="78" t="s">
        <v>1137</v>
      </c>
      <c r="E675" s="78" t="s">
        <v>330</v>
      </c>
      <c r="F675" s="78">
        <v>800</v>
      </c>
      <c r="G675" s="79" t="s">
        <v>69</v>
      </c>
      <c r="H675" s="80" t="s">
        <v>117</v>
      </c>
      <c r="I675" s="81" t="s">
        <v>121</v>
      </c>
      <c r="J675" s="82" t="s">
        <v>1138</v>
      </c>
      <c r="K675" s="82" t="s">
        <v>73</v>
      </c>
      <c r="L675" s="82" t="s">
        <v>47</v>
      </c>
      <c r="M675" s="81">
        <v>8</v>
      </c>
      <c r="N675" s="88" t="s">
        <v>76</v>
      </c>
      <c r="O675" s="89" t="s">
        <v>77</v>
      </c>
      <c r="P675" s="89" t="s">
        <v>78</v>
      </c>
      <c r="Q675" s="83">
        <f t="shared" si="52"/>
        <v>1</v>
      </c>
      <c r="R675" s="82" t="s">
        <v>79</v>
      </c>
      <c r="S675" s="90">
        <v>42598</v>
      </c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</row>
    <row r="676" spans="1:50" ht="15" customHeight="1" x14ac:dyDescent="0.25">
      <c r="A676" s="11" t="str">
        <f t="shared" si="50"/>
        <v>11517665MA004D-M2</v>
      </c>
      <c r="B676" s="77">
        <v>669</v>
      </c>
      <c r="C676" s="95">
        <v>11517665</v>
      </c>
      <c r="D676" s="78" t="s">
        <v>1139</v>
      </c>
      <c r="E676" s="78" t="s">
        <v>128</v>
      </c>
      <c r="F676" s="78">
        <v>3000</v>
      </c>
      <c r="G676" s="169" t="s">
        <v>69</v>
      </c>
      <c r="H676" s="80" t="s">
        <v>83</v>
      </c>
      <c r="I676" s="81" t="s">
        <v>97</v>
      </c>
      <c r="J676" s="82" t="s">
        <v>1140</v>
      </c>
      <c r="K676" s="81" t="s">
        <v>73</v>
      </c>
      <c r="L676" s="82" t="s">
        <v>47</v>
      </c>
      <c r="M676" s="81">
        <v>4</v>
      </c>
      <c r="N676" s="81">
        <v>2</v>
      </c>
      <c r="O676" s="81">
        <f>IF(ROUNDUP((VLOOKUP(L676,$I$4:$K$7,3,FALSE))*M676/F676,)=1,2,ROUNDUP((VLOOKUP(L676,$I$4:$K$7,3,FALSE))/F676,))</f>
        <v>2</v>
      </c>
      <c r="P676" s="81" t="str">
        <f>IF(N676=O676,"Corrigido",IF(N676&gt;O676,"Refazer kanban"))</f>
        <v>Corrigido</v>
      </c>
      <c r="Q676" s="83">
        <f t="shared" si="52"/>
        <v>1</v>
      </c>
      <c r="R676" s="82" t="s">
        <v>88</v>
      </c>
      <c r="S676" s="90">
        <v>42669</v>
      </c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</row>
    <row r="677" spans="1:50" s="85" customFormat="1" ht="15" customHeight="1" x14ac:dyDescent="0.25">
      <c r="A677" s="11" t="str">
        <f t="shared" si="50"/>
        <v>11517665</v>
      </c>
      <c r="B677" s="77">
        <v>670</v>
      </c>
      <c r="C677" s="95">
        <v>11517665</v>
      </c>
      <c r="D677" s="78" t="s">
        <v>1139</v>
      </c>
      <c r="E677" s="78"/>
      <c r="F677" s="78">
        <v>3000</v>
      </c>
      <c r="G677" s="169" t="s">
        <v>69</v>
      </c>
      <c r="H677" s="80" t="s">
        <v>83</v>
      </c>
      <c r="I677" s="81" t="s">
        <v>97</v>
      </c>
      <c r="J677" s="82" t="s">
        <v>1140</v>
      </c>
      <c r="K677" s="82" t="s">
        <v>73</v>
      </c>
      <c r="L677" s="82" t="s">
        <v>47</v>
      </c>
      <c r="M677" s="81"/>
      <c r="N677" s="81">
        <v>2</v>
      </c>
      <c r="O677" s="81">
        <f>IF(ROUNDUP((VLOOKUP(L677,$I$4:$K$7,3,FALSE))*M677/F677,)=1,2,ROUNDUP((VLOOKUP(L677,$I$4:$K$7,3,FALSE))/F677,))</f>
        <v>1</v>
      </c>
      <c r="P677" s="81" t="str">
        <f>IF(N677=O677,"Corrigido",IF(N677&gt;O677,"Refazer kanban"))</f>
        <v>Refazer kanban</v>
      </c>
      <c r="Q677" s="83">
        <f t="shared" si="52"/>
        <v>2</v>
      </c>
      <c r="R677" s="82" t="s">
        <v>88</v>
      </c>
      <c r="S677" s="191">
        <v>42226</v>
      </c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</row>
    <row r="678" spans="1:50" ht="15" customHeight="1" x14ac:dyDescent="0.25">
      <c r="A678" s="11" t="str">
        <f t="shared" si="50"/>
        <v>11517233TP029E-M3</v>
      </c>
      <c r="B678" s="77">
        <v>671</v>
      </c>
      <c r="C678" s="95">
        <v>11517233</v>
      </c>
      <c r="D678" s="78" t="s">
        <v>1141</v>
      </c>
      <c r="E678" s="78" t="s">
        <v>544</v>
      </c>
      <c r="F678" s="78">
        <v>1500</v>
      </c>
      <c r="G678" s="130" t="s">
        <v>69</v>
      </c>
      <c r="H678" s="80" t="s">
        <v>83</v>
      </c>
      <c r="I678" s="81" t="s">
        <v>121</v>
      </c>
      <c r="J678" s="82" t="s">
        <v>215</v>
      </c>
      <c r="K678" s="82" t="s">
        <v>73</v>
      </c>
      <c r="L678" s="82" t="s">
        <v>47</v>
      </c>
      <c r="M678" s="81">
        <v>1</v>
      </c>
      <c r="N678" s="81">
        <v>2</v>
      </c>
      <c r="O678" s="81">
        <f>IF(ROUNDUP((VLOOKUP(L678,$I$4:$K$7,3,FALSE))*M678/F678,)=1,2,ROUNDUP((VLOOKUP(L678,$I$4:$K$7,3,FALSE))/F678,))</f>
        <v>2</v>
      </c>
      <c r="P678" s="81" t="str">
        <f>IF(N678=O678,"Corrigido",IF(N678&gt;O678,"Refazer kanban"))</f>
        <v>Corrigido</v>
      </c>
      <c r="Q678" s="83">
        <f t="shared" si="52"/>
        <v>1</v>
      </c>
      <c r="R678" s="82" t="s">
        <v>79</v>
      </c>
      <c r="S678" s="125">
        <v>42681</v>
      </c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  <c r="AH678" s="85"/>
      <c r="AI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AV678" s="85"/>
      <c r="AW678" s="85"/>
      <c r="AX678" s="85"/>
    </row>
    <row r="679" spans="1:50" ht="15" customHeight="1" x14ac:dyDescent="0.25">
      <c r="A679" s="11" t="str">
        <f t="shared" si="50"/>
        <v>11516836TP012E-M3</v>
      </c>
      <c r="B679" s="77">
        <v>672</v>
      </c>
      <c r="C679" s="131">
        <v>11516836</v>
      </c>
      <c r="D679" s="78" t="s">
        <v>1142</v>
      </c>
      <c r="E679" s="78" t="s">
        <v>214</v>
      </c>
      <c r="F679" s="78">
        <v>1500</v>
      </c>
      <c r="G679" s="79" t="s">
        <v>69</v>
      </c>
      <c r="H679" s="80" t="s">
        <v>117</v>
      </c>
      <c r="I679" s="81" t="s">
        <v>75</v>
      </c>
      <c r="J679" s="82" t="s">
        <v>1143</v>
      </c>
      <c r="K679" s="82" t="s">
        <v>73</v>
      </c>
      <c r="L679" s="82" t="s">
        <v>47</v>
      </c>
      <c r="M679" s="81">
        <v>3</v>
      </c>
      <c r="N679" s="89" t="s">
        <v>77</v>
      </c>
      <c r="O679" s="89" t="s">
        <v>77</v>
      </c>
      <c r="P679" s="89" t="s">
        <v>78</v>
      </c>
      <c r="Q679" s="83">
        <f t="shared" si="52"/>
        <v>1</v>
      </c>
      <c r="R679" s="82" t="s">
        <v>79</v>
      </c>
      <c r="S679" s="98">
        <v>42782</v>
      </c>
      <c r="T679" s="9"/>
    </row>
    <row r="680" spans="1:50" s="85" customFormat="1" ht="15" customHeight="1" x14ac:dyDescent="0.25">
      <c r="A680" s="11" t="str">
        <f t="shared" si="50"/>
        <v>11516836TP017D-M2</v>
      </c>
      <c r="B680" s="77">
        <v>673</v>
      </c>
      <c r="C680" s="95">
        <v>11516836</v>
      </c>
      <c r="D680" s="78" t="s">
        <v>1142</v>
      </c>
      <c r="E680" s="78" t="s">
        <v>514</v>
      </c>
      <c r="F680" s="78">
        <v>1500</v>
      </c>
      <c r="G680" s="79" t="s">
        <v>69</v>
      </c>
      <c r="H680" s="80" t="s">
        <v>117</v>
      </c>
      <c r="I680" s="81" t="s">
        <v>75</v>
      </c>
      <c r="J680" s="82" t="s">
        <v>1143</v>
      </c>
      <c r="K680" s="82" t="s">
        <v>73</v>
      </c>
      <c r="L680" s="82" t="s">
        <v>47</v>
      </c>
      <c r="M680" s="81">
        <v>2</v>
      </c>
      <c r="N680" s="88" t="s">
        <v>76</v>
      </c>
      <c r="O680" s="89" t="s">
        <v>77</v>
      </c>
      <c r="P680" s="89" t="s">
        <v>78</v>
      </c>
      <c r="Q680" s="83">
        <f t="shared" si="52"/>
        <v>1</v>
      </c>
      <c r="R680" s="82" t="s">
        <v>79</v>
      </c>
      <c r="S680" s="92">
        <v>42592</v>
      </c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</row>
    <row r="681" spans="1:50" ht="15" customHeight="1" x14ac:dyDescent="0.25">
      <c r="A681" s="11" t="str">
        <f t="shared" si="50"/>
        <v>11516078MA023E-M2</v>
      </c>
      <c r="B681" s="77">
        <v>674</v>
      </c>
      <c r="C681" s="95">
        <v>11516078</v>
      </c>
      <c r="D681" s="87" t="s">
        <v>1041</v>
      </c>
      <c r="E681" s="87" t="s">
        <v>1086</v>
      </c>
      <c r="F681" s="87">
        <v>700</v>
      </c>
      <c r="G681" s="159" t="s">
        <v>69</v>
      </c>
      <c r="H681" s="94" t="s">
        <v>83</v>
      </c>
      <c r="I681" s="81" t="s">
        <v>97</v>
      </c>
      <c r="J681" s="82" t="s">
        <v>1140</v>
      </c>
      <c r="K681" s="82" t="s">
        <v>73</v>
      </c>
      <c r="L681" s="82" t="s">
        <v>47</v>
      </c>
      <c r="M681" s="81">
        <v>2</v>
      </c>
      <c r="N681" s="89" t="s">
        <v>93</v>
      </c>
      <c r="O681" s="89" t="s">
        <v>87</v>
      </c>
      <c r="P681" s="89" t="s">
        <v>78</v>
      </c>
      <c r="Q681" s="83">
        <f t="shared" si="52"/>
        <v>1</v>
      </c>
      <c r="R681" s="11" t="s">
        <v>88</v>
      </c>
      <c r="S681" s="92">
        <v>42760</v>
      </c>
    </row>
    <row r="682" spans="1:50" s="85" customFormat="1" ht="15" customHeight="1" x14ac:dyDescent="0.25">
      <c r="A682" s="11" t="str">
        <f t="shared" si="50"/>
        <v>11516077MA010E-M1</v>
      </c>
      <c r="B682" s="77">
        <v>675</v>
      </c>
      <c r="C682" s="95">
        <v>11516077</v>
      </c>
      <c r="D682" s="87" t="s">
        <v>541</v>
      </c>
      <c r="E682" s="87" t="s">
        <v>244</v>
      </c>
      <c r="F682" s="87">
        <v>1200</v>
      </c>
      <c r="G682" s="93" t="s">
        <v>69</v>
      </c>
      <c r="H682" s="94" t="s">
        <v>83</v>
      </c>
      <c r="I682" s="95" t="s">
        <v>97</v>
      </c>
      <c r="J682" s="96" t="s">
        <v>542</v>
      </c>
      <c r="K682" s="96" t="s">
        <v>73</v>
      </c>
      <c r="L682" s="96" t="s">
        <v>47</v>
      </c>
      <c r="M682" s="95">
        <v>1</v>
      </c>
      <c r="N682" s="88" t="s">
        <v>246</v>
      </c>
      <c r="O682" s="89" t="s">
        <v>247</v>
      </c>
      <c r="P682" s="89" t="s">
        <v>78</v>
      </c>
      <c r="Q682" s="83">
        <f t="shared" si="52"/>
        <v>1</v>
      </c>
      <c r="R682" s="11" t="s">
        <v>88</v>
      </c>
      <c r="S682" s="92">
        <v>42724</v>
      </c>
      <c r="T682" s="2"/>
    </row>
    <row r="683" spans="1:50" ht="15" customHeight="1" x14ac:dyDescent="0.25">
      <c r="A683" s="11" t="str">
        <f t="shared" si="50"/>
        <v>11516076MA021E-M1</v>
      </c>
      <c r="B683" s="77">
        <v>676</v>
      </c>
      <c r="C683" s="95">
        <v>11516076</v>
      </c>
      <c r="D683" s="87" t="s">
        <v>1144</v>
      </c>
      <c r="E683" s="87" t="s">
        <v>233</v>
      </c>
      <c r="F683" s="87">
        <v>400</v>
      </c>
      <c r="G683" s="93" t="s">
        <v>69</v>
      </c>
      <c r="H683" s="94" t="s">
        <v>117</v>
      </c>
      <c r="I683" s="95" t="s">
        <v>97</v>
      </c>
      <c r="J683" s="96" t="s">
        <v>545</v>
      </c>
      <c r="K683" s="96" t="s">
        <v>73</v>
      </c>
      <c r="L683" s="96" t="s">
        <v>47</v>
      </c>
      <c r="M683" s="95">
        <v>2</v>
      </c>
      <c r="N683" s="89" t="s">
        <v>505</v>
      </c>
      <c r="O683" s="89" t="s">
        <v>247</v>
      </c>
      <c r="P683" s="89" t="s">
        <v>78</v>
      </c>
      <c r="Q683" s="83">
        <f t="shared" si="52"/>
        <v>1</v>
      </c>
      <c r="R683" s="11" t="s">
        <v>88</v>
      </c>
      <c r="S683" s="103">
        <v>42702</v>
      </c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85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  <c r="AX683" s="85"/>
    </row>
    <row r="684" spans="1:50" s="85" customFormat="1" ht="15" customHeight="1" x14ac:dyDescent="0.25">
      <c r="A684" s="11" t="str">
        <f t="shared" si="50"/>
        <v>11514597TP020D-M2</v>
      </c>
      <c r="B684" s="77">
        <v>677</v>
      </c>
      <c r="C684" s="95">
        <v>11514597</v>
      </c>
      <c r="D684" s="78" t="s">
        <v>1145</v>
      </c>
      <c r="E684" s="78" t="s">
        <v>1063</v>
      </c>
      <c r="F684" s="78">
        <v>400</v>
      </c>
      <c r="G684" s="79" t="s">
        <v>69</v>
      </c>
      <c r="H684" s="80" t="s">
        <v>117</v>
      </c>
      <c r="I684" s="81" t="s">
        <v>121</v>
      </c>
      <c r="J684" s="82" t="s">
        <v>545</v>
      </c>
      <c r="K684" s="82" t="s">
        <v>73</v>
      </c>
      <c r="L684" s="82" t="s">
        <v>47</v>
      </c>
      <c r="M684" s="81">
        <v>2</v>
      </c>
      <c r="N684" s="88" t="s">
        <v>76</v>
      </c>
      <c r="O684" s="89" t="s">
        <v>77</v>
      </c>
      <c r="P684" s="89" t="s">
        <v>78</v>
      </c>
      <c r="Q684" s="83">
        <f t="shared" si="52"/>
        <v>1</v>
      </c>
      <c r="R684" s="82" t="s">
        <v>79</v>
      </c>
      <c r="S684" s="134">
        <v>42678</v>
      </c>
    </row>
    <row r="685" spans="1:50" s="85" customFormat="1" ht="15" customHeight="1" x14ac:dyDescent="0.25">
      <c r="A685" s="11" t="str">
        <f t="shared" si="50"/>
        <v>11514597TP020E-M3</v>
      </c>
      <c r="B685" s="77">
        <v>678</v>
      </c>
      <c r="C685" s="81">
        <v>11514597</v>
      </c>
      <c r="D685" s="78" t="s">
        <v>1145</v>
      </c>
      <c r="E685" s="78" t="s">
        <v>874</v>
      </c>
      <c r="F685" s="78">
        <v>400</v>
      </c>
      <c r="G685" s="79" t="s">
        <v>69</v>
      </c>
      <c r="H685" s="80" t="s">
        <v>117</v>
      </c>
      <c r="I685" s="81" t="s">
        <v>121</v>
      </c>
      <c r="J685" s="82" t="s">
        <v>545</v>
      </c>
      <c r="K685" s="82" t="s">
        <v>73</v>
      </c>
      <c r="L685" s="81" t="s">
        <v>47</v>
      </c>
      <c r="M685" s="78">
        <v>2</v>
      </c>
      <c r="N685" s="81">
        <v>2</v>
      </c>
      <c r="O685" s="81">
        <v>2</v>
      </c>
      <c r="P685" s="81" t="str">
        <f>IF(N685=O685,"Corrigido",IF(N685&gt;O685,"Refazer kanban"))</f>
        <v>Corrigido</v>
      </c>
      <c r="Q685" s="83">
        <f t="shared" si="52"/>
        <v>1</v>
      </c>
      <c r="R685" s="101" t="s">
        <v>79</v>
      </c>
      <c r="S685" s="84">
        <v>42667</v>
      </c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</row>
    <row r="686" spans="1:50" s="85" customFormat="1" ht="15" customHeight="1" x14ac:dyDescent="0.25">
      <c r="A686" s="11" t="str">
        <f t="shared" si="50"/>
        <v>11514597</v>
      </c>
      <c r="B686" s="77">
        <v>679</v>
      </c>
      <c r="C686" s="95">
        <v>11514597</v>
      </c>
      <c r="D686" s="78" t="s">
        <v>1145</v>
      </c>
      <c r="E686" s="78"/>
      <c r="F686" s="78">
        <v>400</v>
      </c>
      <c r="G686" s="79" t="s">
        <v>69</v>
      </c>
      <c r="H686" s="80" t="s">
        <v>117</v>
      </c>
      <c r="I686" s="81" t="s">
        <v>121</v>
      </c>
      <c r="J686" s="82" t="s">
        <v>545</v>
      </c>
      <c r="K686" s="82" t="s">
        <v>73</v>
      </c>
      <c r="L686" s="82" t="s">
        <v>47</v>
      </c>
      <c r="M686" s="81">
        <v>2</v>
      </c>
      <c r="N686" s="78">
        <v>2</v>
      </c>
      <c r="O686" s="81">
        <v>2</v>
      </c>
      <c r="P686" s="81" t="str">
        <f>IF(N686=O686,"Corrigido",IF(N686&gt;O686,"Refazer kanban"))</f>
        <v>Corrigido</v>
      </c>
      <c r="Q686" s="83">
        <f t="shared" si="52"/>
        <v>2</v>
      </c>
      <c r="R686" s="82" t="s">
        <v>79</v>
      </c>
      <c r="S686" s="192">
        <v>42131</v>
      </c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</row>
    <row r="687" spans="1:50" ht="15" customHeight="1" x14ac:dyDescent="0.25">
      <c r="A687" s="11" t="str">
        <f t="shared" si="50"/>
        <v>11514596MAP05E-M2</v>
      </c>
      <c r="B687" s="77">
        <v>680</v>
      </c>
      <c r="C687" s="95">
        <v>11514596</v>
      </c>
      <c r="D687" s="78" t="s">
        <v>1146</v>
      </c>
      <c r="E687" s="78" t="s">
        <v>463</v>
      </c>
      <c r="F687" s="78">
        <v>1000</v>
      </c>
      <c r="G687" s="79" t="s">
        <v>69</v>
      </c>
      <c r="H687" s="80" t="s">
        <v>117</v>
      </c>
      <c r="I687" s="81" t="s">
        <v>97</v>
      </c>
      <c r="J687" s="82" t="s">
        <v>545</v>
      </c>
      <c r="K687" s="82" t="s">
        <v>73</v>
      </c>
      <c r="L687" s="82" t="s">
        <v>47</v>
      </c>
      <c r="M687" s="81">
        <v>1</v>
      </c>
      <c r="N687" s="89" t="s">
        <v>93</v>
      </c>
      <c r="O687" s="89" t="s">
        <v>87</v>
      </c>
      <c r="P687" s="89" t="s">
        <v>78</v>
      </c>
      <c r="Q687" s="83">
        <f t="shared" si="52"/>
        <v>1</v>
      </c>
      <c r="R687" s="91" t="s">
        <v>88</v>
      </c>
      <c r="S687" s="92">
        <v>42754</v>
      </c>
    </row>
    <row r="688" spans="1:50" ht="15" customHeight="1" x14ac:dyDescent="0.25">
      <c r="A688" s="11" t="str">
        <f t="shared" si="50"/>
        <v>11514596MB006D-M1</v>
      </c>
      <c r="B688" s="77">
        <v>681</v>
      </c>
      <c r="C688" s="78">
        <v>11514596</v>
      </c>
      <c r="D688" s="78" t="s">
        <v>1147</v>
      </c>
      <c r="E688" s="78" t="s">
        <v>1148</v>
      </c>
      <c r="F688" s="78">
        <v>1000</v>
      </c>
      <c r="G688" s="79" t="s">
        <v>69</v>
      </c>
      <c r="H688" s="80" t="s">
        <v>117</v>
      </c>
      <c r="I688" s="81" t="s">
        <v>84</v>
      </c>
      <c r="J688" s="82" t="s">
        <v>1149</v>
      </c>
      <c r="K688" s="82" t="s">
        <v>73</v>
      </c>
      <c r="L688" s="82" t="s">
        <v>301</v>
      </c>
      <c r="M688" s="81">
        <v>1</v>
      </c>
      <c r="N688" s="78">
        <v>1</v>
      </c>
      <c r="O688" s="81">
        <v>1</v>
      </c>
      <c r="P688" s="81" t="str">
        <f>IF(N688=O688,"Corrigido",IF(N688&gt;O688,"Refazer kanban"))</f>
        <v>Corrigido</v>
      </c>
      <c r="Q688" s="83">
        <f t="shared" si="52"/>
        <v>1</v>
      </c>
      <c r="R688" s="82" t="s">
        <v>79</v>
      </c>
      <c r="S688" s="82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85"/>
      <c r="AI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AV688" s="85"/>
      <c r="AW688" s="85"/>
      <c r="AX688" s="85"/>
    </row>
    <row r="689" spans="1:50" ht="15" customHeight="1" x14ac:dyDescent="0.25">
      <c r="A689" s="11" t="str">
        <f t="shared" si="50"/>
        <v>11514596TP029E-M3</v>
      </c>
      <c r="B689" s="77">
        <v>682</v>
      </c>
      <c r="C689" s="81">
        <v>11514596</v>
      </c>
      <c r="D689" s="78" t="s">
        <v>1150</v>
      </c>
      <c r="E689" s="78" t="s">
        <v>544</v>
      </c>
      <c r="F689" s="78">
        <v>1000</v>
      </c>
      <c r="G689" s="79" t="s">
        <v>69</v>
      </c>
      <c r="H689" s="80" t="s">
        <v>117</v>
      </c>
      <c r="I689" s="81" t="s">
        <v>121</v>
      </c>
      <c r="J689" s="82" t="s">
        <v>545</v>
      </c>
      <c r="K689" s="82" t="s">
        <v>73</v>
      </c>
      <c r="L689" s="82" t="s">
        <v>47</v>
      </c>
      <c r="M689" s="81">
        <v>1</v>
      </c>
      <c r="N689" s="78">
        <v>2</v>
      </c>
      <c r="O689" s="81">
        <f>IF(ROUNDUP((VLOOKUP(L689,$I$4:$K$7,3,FALSE))*M689/F689,)=1,2,ROUNDUP((VLOOKUP(L689,$I$4:$K$7,3,FALSE))/F689,))</f>
        <v>2</v>
      </c>
      <c r="P689" s="81" t="str">
        <f>IF(N689=O689,"Corrigido",IF(N689&gt;O689,"Refazer kanban"))</f>
        <v>Corrigido</v>
      </c>
      <c r="Q689" s="83">
        <f t="shared" si="52"/>
        <v>1</v>
      </c>
      <c r="R689" s="105" t="s">
        <v>79</v>
      </c>
      <c r="S689" s="125">
        <v>42681</v>
      </c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85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  <c r="AX689" s="85"/>
    </row>
    <row r="690" spans="1:50" s="85" customFormat="1" ht="15" customHeight="1" x14ac:dyDescent="0.25">
      <c r="A690" s="11" t="str">
        <f t="shared" si="50"/>
        <v>11514596TP038D-M2</v>
      </c>
      <c r="B690" s="77">
        <v>683</v>
      </c>
      <c r="C690" s="95">
        <v>11514596</v>
      </c>
      <c r="D690" s="87" t="s">
        <v>1151</v>
      </c>
      <c r="E690" s="87" t="s">
        <v>320</v>
      </c>
      <c r="F690" s="87">
        <v>1000</v>
      </c>
      <c r="G690" s="93" t="s">
        <v>69</v>
      </c>
      <c r="H690" s="94" t="s">
        <v>117</v>
      </c>
      <c r="I690" s="81" t="s">
        <v>121</v>
      </c>
      <c r="J690" s="82" t="s">
        <v>545</v>
      </c>
      <c r="K690" s="82" t="s">
        <v>73</v>
      </c>
      <c r="L690" s="82" t="s">
        <v>47</v>
      </c>
      <c r="M690" s="81">
        <v>4</v>
      </c>
      <c r="N690" s="88" t="s">
        <v>76</v>
      </c>
      <c r="O690" s="89" t="s">
        <v>77</v>
      </c>
      <c r="P690" s="89" t="s">
        <v>78</v>
      </c>
      <c r="Q690" s="83">
        <f t="shared" si="52"/>
        <v>1</v>
      </c>
      <c r="R690" s="11" t="s">
        <v>141</v>
      </c>
      <c r="S690" s="158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</row>
    <row r="691" spans="1:50" ht="15" customHeight="1" x14ac:dyDescent="0.25">
      <c r="A691" s="11" t="str">
        <f t="shared" si="50"/>
        <v>11514596TP061D-M2</v>
      </c>
      <c r="B691" s="77">
        <v>684</v>
      </c>
      <c r="C691" s="95">
        <v>11514596</v>
      </c>
      <c r="D691" s="87" t="s">
        <v>1152</v>
      </c>
      <c r="E691" s="87" t="s">
        <v>290</v>
      </c>
      <c r="F691" s="87">
        <v>1000</v>
      </c>
      <c r="G691" s="93" t="s">
        <v>69</v>
      </c>
      <c r="H691" s="94" t="s">
        <v>117</v>
      </c>
      <c r="I691" s="95" t="s">
        <v>121</v>
      </c>
      <c r="J691" s="96" t="s">
        <v>545</v>
      </c>
      <c r="K691" s="96" t="s">
        <v>73</v>
      </c>
      <c r="L691" s="96" t="s">
        <v>47</v>
      </c>
      <c r="M691" s="95">
        <v>3</v>
      </c>
      <c r="N691" s="88" t="s">
        <v>76</v>
      </c>
      <c r="O691" s="89" t="s">
        <v>77</v>
      </c>
      <c r="P691" s="89" t="s">
        <v>78</v>
      </c>
      <c r="Q691" s="83">
        <f t="shared" si="52"/>
        <v>1</v>
      </c>
      <c r="R691" s="11" t="s">
        <v>79</v>
      </c>
      <c r="S691" s="92">
        <v>42605</v>
      </c>
    </row>
    <row r="692" spans="1:50" s="85" customFormat="1" ht="15" customHeight="1" x14ac:dyDescent="0.25">
      <c r="A692" s="11" t="str">
        <f t="shared" si="50"/>
        <v>11514519TP026E-M3</v>
      </c>
      <c r="B692" s="77">
        <v>685</v>
      </c>
      <c r="C692" s="81">
        <v>11514519</v>
      </c>
      <c r="D692" s="146" t="s">
        <v>1153</v>
      </c>
      <c r="E692" s="78" t="s">
        <v>1042</v>
      </c>
      <c r="F692" s="78">
        <v>700</v>
      </c>
      <c r="G692" s="79" t="s">
        <v>69</v>
      </c>
      <c r="H692" s="80" t="s">
        <v>117</v>
      </c>
      <c r="I692" s="81" t="s">
        <v>121</v>
      </c>
      <c r="J692" s="82" t="s">
        <v>542</v>
      </c>
      <c r="K692" s="82" t="s">
        <v>73</v>
      </c>
      <c r="L692" s="82" t="s">
        <v>47</v>
      </c>
      <c r="M692" s="81">
        <v>4</v>
      </c>
      <c r="N692" s="78">
        <v>2</v>
      </c>
      <c r="O692" s="81">
        <v>2</v>
      </c>
      <c r="P692" s="81" t="str">
        <f>IF(N692=O692,"Corrigido",IF(N692&gt;O692,"Refazer kanban"))</f>
        <v>Corrigido</v>
      </c>
      <c r="Q692" s="83">
        <f t="shared" si="52"/>
        <v>1</v>
      </c>
      <c r="R692" s="82" t="s">
        <v>79</v>
      </c>
      <c r="S692" s="134">
        <v>42678</v>
      </c>
    </row>
    <row r="693" spans="1:50" ht="15" customHeight="1" x14ac:dyDescent="0.25">
      <c r="A693" s="11" t="str">
        <f t="shared" si="50"/>
        <v>11514519TP029E-M3</v>
      </c>
      <c r="B693" s="77">
        <v>686</v>
      </c>
      <c r="C693" s="81">
        <v>11514519</v>
      </c>
      <c r="D693" s="146" t="s">
        <v>1153</v>
      </c>
      <c r="E693" s="78" t="s">
        <v>544</v>
      </c>
      <c r="F693" s="78">
        <v>700</v>
      </c>
      <c r="G693" s="79" t="s">
        <v>69</v>
      </c>
      <c r="H693" s="80" t="s">
        <v>117</v>
      </c>
      <c r="I693" s="81" t="s">
        <v>121</v>
      </c>
      <c r="J693" s="82" t="s">
        <v>542</v>
      </c>
      <c r="K693" s="82" t="s">
        <v>73</v>
      </c>
      <c r="L693" s="82" t="s">
        <v>47</v>
      </c>
      <c r="M693" s="81">
        <v>1</v>
      </c>
      <c r="N693" s="78">
        <v>2</v>
      </c>
      <c r="O693" s="81">
        <f>IF(ROUNDUP((VLOOKUP(L693,$I$4:$K$7,3,FALSE))*M693/F693,)=1,2,ROUNDUP((VLOOKUP(L693,$I$4:$K$7,3,FALSE))/F693,))</f>
        <v>2</v>
      </c>
      <c r="P693" s="81" t="str">
        <f>IF(N693=O693,"Corrigido",IF(N693&gt;O693,"Refazer kanban"))</f>
        <v>Corrigido</v>
      </c>
      <c r="Q693" s="83">
        <f t="shared" si="52"/>
        <v>1</v>
      </c>
      <c r="R693" s="82" t="s">
        <v>79</v>
      </c>
      <c r="S693" s="82"/>
    </row>
    <row r="694" spans="1:50" s="85" customFormat="1" ht="15" customHeight="1" x14ac:dyDescent="0.25">
      <c r="A694" s="11" t="str">
        <f t="shared" si="50"/>
        <v>11514517MB021E-M1</v>
      </c>
      <c r="B694" s="77">
        <v>687</v>
      </c>
      <c r="C694" s="188">
        <v>11514517</v>
      </c>
      <c r="D694" s="78" t="s">
        <v>1154</v>
      </c>
      <c r="E694" s="78" t="s">
        <v>438</v>
      </c>
      <c r="F694" s="78">
        <v>1400</v>
      </c>
      <c r="G694" s="79" t="s">
        <v>69</v>
      </c>
      <c r="H694" s="80" t="s">
        <v>117</v>
      </c>
      <c r="I694" s="81" t="s">
        <v>84</v>
      </c>
      <c r="J694" s="82" t="s">
        <v>239</v>
      </c>
      <c r="K694" s="82" t="s">
        <v>73</v>
      </c>
      <c r="L694" s="82" t="s">
        <v>301</v>
      </c>
      <c r="M694" s="81">
        <v>1</v>
      </c>
      <c r="N694" s="81">
        <v>2</v>
      </c>
      <c r="O694" s="81">
        <v>2</v>
      </c>
      <c r="P694" s="81" t="str">
        <f>IF(N694=O694,"Corrigido",IF(N694&gt;O694,"Refazer kanban"))</f>
        <v>Corrigido</v>
      </c>
      <c r="Q694" s="83">
        <f t="shared" si="52"/>
        <v>1</v>
      </c>
      <c r="R694" s="82" t="s">
        <v>88</v>
      </c>
      <c r="S694" s="90">
        <v>42677</v>
      </c>
    </row>
    <row r="695" spans="1:50" s="85" customFormat="1" ht="15" customHeight="1" x14ac:dyDescent="0.25">
      <c r="A695" s="11" t="str">
        <f t="shared" si="50"/>
        <v>11514517TP040D-M2</v>
      </c>
      <c r="B695" s="77">
        <v>688</v>
      </c>
      <c r="C695" s="87">
        <v>11514517</v>
      </c>
      <c r="D695" s="87" t="s">
        <v>1155</v>
      </c>
      <c r="E695" s="87" t="s">
        <v>330</v>
      </c>
      <c r="F695" s="87">
        <v>1400</v>
      </c>
      <c r="G695" s="87" t="s">
        <v>69</v>
      </c>
      <c r="H695" s="94" t="s">
        <v>117</v>
      </c>
      <c r="I695" s="95" t="s">
        <v>412</v>
      </c>
      <c r="J695" s="96" t="s">
        <v>239</v>
      </c>
      <c r="K695" s="96" t="s">
        <v>73</v>
      </c>
      <c r="L695" s="96" t="s">
        <v>691</v>
      </c>
      <c r="M695" s="95">
        <v>1</v>
      </c>
      <c r="N695" s="88" t="s">
        <v>76</v>
      </c>
      <c r="O695" s="89" t="s">
        <v>77</v>
      </c>
      <c r="P695" s="89" t="s">
        <v>78</v>
      </c>
      <c r="Q695" s="83">
        <f t="shared" si="52"/>
        <v>1</v>
      </c>
      <c r="R695" s="82" t="s">
        <v>141</v>
      </c>
      <c r="S695" s="90" t="s">
        <v>1156</v>
      </c>
    </row>
    <row r="696" spans="1:50" s="85" customFormat="1" ht="15" customHeight="1" x14ac:dyDescent="0.25">
      <c r="A696" s="11" t="str">
        <f t="shared" si="50"/>
        <v>11514516MA003D-M2</v>
      </c>
      <c r="B696" s="77">
        <v>689</v>
      </c>
      <c r="C696" s="95">
        <v>11514516</v>
      </c>
      <c r="D696" s="78" t="s">
        <v>1157</v>
      </c>
      <c r="E696" s="78" t="s">
        <v>342</v>
      </c>
      <c r="F696" s="78">
        <v>3000</v>
      </c>
      <c r="G696" s="79" t="s">
        <v>69</v>
      </c>
      <c r="H696" s="80" t="s">
        <v>117</v>
      </c>
      <c r="I696" s="81" t="s">
        <v>97</v>
      </c>
      <c r="J696" s="82" t="s">
        <v>474</v>
      </c>
      <c r="K696" s="82" t="s">
        <v>73</v>
      </c>
      <c r="L696" s="82" t="s">
        <v>301</v>
      </c>
      <c r="M696" s="81">
        <v>1</v>
      </c>
      <c r="N696" s="81">
        <v>1</v>
      </c>
      <c r="O696" s="81">
        <v>1</v>
      </c>
      <c r="P696" s="81" t="str">
        <f t="shared" ref="P696:P701" si="53">IF(N696=O696,"Corrigido",IF(N696&gt;O696,"Refazer kanban"))</f>
        <v>Corrigido</v>
      </c>
      <c r="Q696" s="83">
        <f t="shared" si="52"/>
        <v>1</v>
      </c>
      <c r="R696" s="82" t="s">
        <v>88</v>
      </c>
      <c r="S696" s="92">
        <v>42698</v>
      </c>
    </row>
    <row r="697" spans="1:50" s="85" customFormat="1" ht="15" customHeight="1" x14ac:dyDescent="0.25">
      <c r="A697" s="11" t="str">
        <f t="shared" ref="A697:A760" si="54">CONCATENATE(C697,E697)</f>
        <v>11514516MA019E-M1</v>
      </c>
      <c r="B697" s="77">
        <v>690</v>
      </c>
      <c r="C697" s="81">
        <v>11514516</v>
      </c>
      <c r="D697" s="78" t="s">
        <v>1157</v>
      </c>
      <c r="E697" s="78" t="s">
        <v>1158</v>
      </c>
      <c r="F697" s="78">
        <v>3000</v>
      </c>
      <c r="G697" s="79" t="s">
        <v>69</v>
      </c>
      <c r="H697" s="80" t="s">
        <v>117</v>
      </c>
      <c r="I697" s="81" t="s">
        <v>97</v>
      </c>
      <c r="J697" s="82" t="s">
        <v>239</v>
      </c>
      <c r="K697" s="82" t="s">
        <v>73</v>
      </c>
      <c r="L697" s="82" t="s">
        <v>47</v>
      </c>
      <c r="M697" s="81">
        <v>2</v>
      </c>
      <c r="N697" s="81">
        <v>2</v>
      </c>
      <c r="O697" s="81">
        <v>2</v>
      </c>
      <c r="P697" s="81" t="str">
        <f t="shared" si="53"/>
        <v>Corrigido</v>
      </c>
      <c r="Q697" s="83">
        <f t="shared" si="52"/>
        <v>1</v>
      </c>
      <c r="R697" s="193" t="s">
        <v>79</v>
      </c>
      <c r="S697" s="96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</row>
    <row r="698" spans="1:50" s="85" customFormat="1" ht="15" customHeight="1" x14ac:dyDescent="0.25">
      <c r="A698" s="11" t="str">
        <f t="shared" si="54"/>
        <v>11514516TP026E-M3</v>
      </c>
      <c r="B698" s="77">
        <v>691</v>
      </c>
      <c r="C698" s="81">
        <v>11514516</v>
      </c>
      <c r="D698" s="78" t="s">
        <v>1157</v>
      </c>
      <c r="E698" s="78" t="s">
        <v>1042</v>
      </c>
      <c r="F698" s="78">
        <v>3000</v>
      </c>
      <c r="G698" s="79" t="s">
        <v>69</v>
      </c>
      <c r="H698" s="80" t="s">
        <v>117</v>
      </c>
      <c r="I698" s="81" t="s">
        <v>121</v>
      </c>
      <c r="J698" s="82" t="s">
        <v>545</v>
      </c>
      <c r="K698" s="82" t="s">
        <v>73</v>
      </c>
      <c r="L698" s="82" t="s">
        <v>47</v>
      </c>
      <c r="M698" s="81">
        <v>2</v>
      </c>
      <c r="N698" s="81">
        <v>1</v>
      </c>
      <c r="O698" s="81">
        <v>1</v>
      </c>
      <c r="P698" s="81" t="str">
        <f t="shared" si="53"/>
        <v>Corrigido</v>
      </c>
      <c r="Q698" s="83">
        <f t="shared" si="52"/>
        <v>1</v>
      </c>
      <c r="R698" s="82" t="s">
        <v>79</v>
      </c>
      <c r="S698" s="84">
        <v>42678</v>
      </c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</row>
    <row r="699" spans="1:50" s="85" customFormat="1" ht="15" customHeight="1" x14ac:dyDescent="0.25">
      <c r="A699" s="11" t="str">
        <f t="shared" si="54"/>
        <v>11098941</v>
      </c>
      <c r="B699" s="77">
        <v>692</v>
      </c>
      <c r="C699" s="81">
        <v>11098941</v>
      </c>
      <c r="D699" s="78" t="s">
        <v>1159</v>
      </c>
      <c r="E699" s="78"/>
      <c r="F699" s="78">
        <v>3000</v>
      </c>
      <c r="G699" s="79" t="s">
        <v>69</v>
      </c>
      <c r="H699" s="80" t="s">
        <v>117</v>
      </c>
      <c r="I699" s="81" t="s">
        <v>104</v>
      </c>
      <c r="J699" s="11" t="s">
        <v>530</v>
      </c>
      <c r="K699" s="82" t="s">
        <v>73</v>
      </c>
      <c r="L699" s="82" t="s">
        <v>1160</v>
      </c>
      <c r="M699" s="81">
        <v>1</v>
      </c>
      <c r="N699" s="78">
        <v>1</v>
      </c>
      <c r="O699" s="81">
        <v>1</v>
      </c>
      <c r="P699" s="81" t="str">
        <f t="shared" si="53"/>
        <v>Corrigido</v>
      </c>
      <c r="Q699" s="83">
        <f t="shared" si="52"/>
        <v>2</v>
      </c>
      <c r="R699" s="11" t="s">
        <v>88</v>
      </c>
      <c r="S699" s="158">
        <v>42117</v>
      </c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</row>
    <row r="700" spans="1:50" s="85" customFormat="1" ht="15" customHeight="1" x14ac:dyDescent="0.25">
      <c r="A700" s="11" t="str">
        <f t="shared" si="54"/>
        <v>11098941</v>
      </c>
      <c r="B700" s="77">
        <v>693</v>
      </c>
      <c r="C700" s="81">
        <v>11098941</v>
      </c>
      <c r="D700" s="78" t="s">
        <v>1159</v>
      </c>
      <c r="E700" s="78"/>
      <c r="F700" s="78">
        <v>3000</v>
      </c>
      <c r="G700" s="79" t="s">
        <v>69</v>
      </c>
      <c r="H700" s="80" t="s">
        <v>117</v>
      </c>
      <c r="I700" s="95" t="s">
        <v>104</v>
      </c>
      <c r="J700" s="11" t="s">
        <v>530</v>
      </c>
      <c r="K700" s="82" t="s">
        <v>73</v>
      </c>
      <c r="L700" s="82" t="s">
        <v>1160</v>
      </c>
      <c r="M700" s="81">
        <v>1</v>
      </c>
      <c r="N700" s="78">
        <v>1</v>
      </c>
      <c r="O700" s="81">
        <v>1</v>
      </c>
      <c r="P700" s="81" t="str">
        <f t="shared" si="53"/>
        <v>Corrigido</v>
      </c>
      <c r="Q700" s="83">
        <f t="shared" si="52"/>
        <v>2</v>
      </c>
      <c r="R700" s="11" t="s">
        <v>88</v>
      </c>
      <c r="S700" s="158">
        <v>42117</v>
      </c>
    </row>
    <row r="701" spans="1:50" s="85" customFormat="1" ht="15" customHeight="1" x14ac:dyDescent="0.25">
      <c r="A701" s="11" t="str">
        <f t="shared" si="54"/>
        <v>11097232</v>
      </c>
      <c r="B701" s="77">
        <v>694</v>
      </c>
      <c r="C701" s="95">
        <v>11097232</v>
      </c>
      <c r="D701" s="78" t="s">
        <v>1161</v>
      </c>
      <c r="E701" s="78"/>
      <c r="F701" s="78">
        <v>4000</v>
      </c>
      <c r="G701" s="79" t="s">
        <v>69</v>
      </c>
      <c r="H701" s="80" t="s">
        <v>117</v>
      </c>
      <c r="I701" s="81" t="s">
        <v>75</v>
      </c>
      <c r="J701" s="82" t="s">
        <v>1162</v>
      </c>
      <c r="K701" s="82" t="s">
        <v>73</v>
      </c>
      <c r="L701" s="82" t="s">
        <v>47</v>
      </c>
      <c r="M701" s="81">
        <v>1</v>
      </c>
      <c r="N701" s="78">
        <v>1</v>
      </c>
      <c r="O701" s="81">
        <v>1</v>
      </c>
      <c r="P701" s="81" t="str">
        <f t="shared" si="53"/>
        <v>Corrigido</v>
      </c>
      <c r="Q701" s="83">
        <f t="shared" si="52"/>
        <v>2</v>
      </c>
      <c r="R701" s="82" t="s">
        <v>79</v>
      </c>
      <c r="S701" s="125">
        <v>42629</v>
      </c>
    </row>
    <row r="702" spans="1:50" s="85" customFormat="1" ht="15" customHeight="1" x14ac:dyDescent="0.25">
      <c r="A702" s="11" t="str">
        <f t="shared" si="54"/>
        <v>11097232TP016E-M3</v>
      </c>
      <c r="B702" s="77">
        <v>695</v>
      </c>
      <c r="C702" s="95">
        <v>11097232</v>
      </c>
      <c r="D702" s="78" t="s">
        <v>1161</v>
      </c>
      <c r="E702" s="78" t="s">
        <v>120</v>
      </c>
      <c r="F702" s="78">
        <v>4000</v>
      </c>
      <c r="G702" s="79" t="s">
        <v>69</v>
      </c>
      <c r="H702" s="80" t="s">
        <v>117</v>
      </c>
      <c r="I702" s="81" t="s">
        <v>75</v>
      </c>
      <c r="J702" s="82" t="s">
        <v>1162</v>
      </c>
      <c r="K702" s="82" t="s">
        <v>73</v>
      </c>
      <c r="L702" s="81" t="s">
        <v>47</v>
      </c>
      <c r="M702" s="78">
        <v>2</v>
      </c>
      <c r="N702" s="89" t="s">
        <v>77</v>
      </c>
      <c r="O702" s="89" t="s">
        <v>77</v>
      </c>
      <c r="P702" s="89" t="s">
        <v>78</v>
      </c>
      <c r="Q702" s="83">
        <f t="shared" si="52"/>
        <v>1</v>
      </c>
      <c r="R702" s="82" t="s">
        <v>79</v>
      </c>
      <c r="S702" s="98">
        <v>42782</v>
      </c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</row>
    <row r="703" spans="1:50" s="85" customFormat="1" ht="15" customHeight="1" x14ac:dyDescent="0.25">
      <c r="A703" s="11" t="str">
        <f t="shared" si="54"/>
        <v>11046461LF001E-M1</v>
      </c>
      <c r="B703" s="77">
        <v>696</v>
      </c>
      <c r="C703" s="87">
        <v>11046461</v>
      </c>
      <c r="D703" s="87" t="s">
        <v>1163</v>
      </c>
      <c r="E703" s="87" t="s">
        <v>373</v>
      </c>
      <c r="F703" s="87">
        <v>1500</v>
      </c>
      <c r="G703" s="93" t="s">
        <v>69</v>
      </c>
      <c r="H703" s="94" t="s">
        <v>117</v>
      </c>
      <c r="I703" s="95" t="s">
        <v>71</v>
      </c>
      <c r="J703" s="96" t="s">
        <v>274</v>
      </c>
      <c r="K703" s="96" t="s">
        <v>73</v>
      </c>
      <c r="L703" s="96" t="s">
        <v>42</v>
      </c>
      <c r="M703" s="95">
        <v>1</v>
      </c>
      <c r="N703" s="88" t="s">
        <v>86</v>
      </c>
      <c r="O703" s="89" t="s">
        <v>87</v>
      </c>
      <c r="P703" s="89" t="s">
        <v>78</v>
      </c>
      <c r="Q703" s="83">
        <f t="shared" si="52"/>
        <v>1</v>
      </c>
      <c r="R703" s="82" t="s">
        <v>88</v>
      </c>
      <c r="S703" s="92">
        <v>42803</v>
      </c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</row>
    <row r="704" spans="1:50" s="85" customFormat="1" ht="15" customHeight="1" x14ac:dyDescent="0.25">
      <c r="A704" s="11" t="str">
        <f t="shared" si="54"/>
        <v>11046461SPSLF4-M1</v>
      </c>
      <c r="B704" s="77">
        <v>697</v>
      </c>
      <c r="C704" s="95">
        <v>11046461</v>
      </c>
      <c r="D704" s="87" t="s">
        <v>1163</v>
      </c>
      <c r="E704" s="87" t="s">
        <v>236</v>
      </c>
      <c r="F704" s="87">
        <v>1500</v>
      </c>
      <c r="G704" s="93" t="s">
        <v>69</v>
      </c>
      <c r="H704" s="94" t="s">
        <v>117</v>
      </c>
      <c r="I704" s="95" t="s">
        <v>71</v>
      </c>
      <c r="J704" s="96" t="s">
        <v>274</v>
      </c>
      <c r="K704" s="96" t="s">
        <v>73</v>
      </c>
      <c r="L704" s="96" t="s">
        <v>42</v>
      </c>
      <c r="M704" s="95">
        <v>1</v>
      </c>
      <c r="N704" s="89" t="s">
        <v>93</v>
      </c>
      <c r="O704" s="89" t="s">
        <v>87</v>
      </c>
      <c r="P704" s="89" t="s">
        <v>78</v>
      </c>
      <c r="Q704" s="83">
        <v>1</v>
      </c>
      <c r="R704" s="82" t="s">
        <v>88</v>
      </c>
      <c r="S704" s="92">
        <v>42803</v>
      </c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</row>
    <row r="705" spans="1:50" s="85" customFormat="1" ht="15" customHeight="1" x14ac:dyDescent="0.25">
      <c r="A705" s="11" t="str">
        <f t="shared" si="54"/>
        <v>10131313</v>
      </c>
      <c r="B705" s="77">
        <v>698</v>
      </c>
      <c r="C705" s="95">
        <v>10131313</v>
      </c>
      <c r="D705" s="87" t="s">
        <v>515</v>
      </c>
      <c r="E705" s="87"/>
      <c r="F705" s="87">
        <v>2600</v>
      </c>
      <c r="G705" s="93" t="s">
        <v>69</v>
      </c>
      <c r="H705" s="94" t="s">
        <v>83</v>
      </c>
      <c r="I705" s="95" t="s">
        <v>71</v>
      </c>
      <c r="J705" s="96" t="s">
        <v>516</v>
      </c>
      <c r="K705" s="96" t="s">
        <v>73</v>
      </c>
      <c r="L705" s="96" t="s">
        <v>691</v>
      </c>
      <c r="M705" s="95">
        <v>1</v>
      </c>
      <c r="N705" s="95">
        <v>1</v>
      </c>
      <c r="O705" s="95">
        <v>1</v>
      </c>
      <c r="P705" s="194" t="str">
        <f>IF(N705=O705,"Corrigido",IF(N705&gt;O705,"Refazer kanban"))</f>
        <v>Corrigido</v>
      </c>
      <c r="Q705" s="195">
        <f>IF(COUNTBLANK(C705:O705)&lt;=0,1,2)</f>
        <v>2</v>
      </c>
      <c r="R705" s="196" t="s">
        <v>79</v>
      </c>
      <c r="S705" s="191">
        <v>42008</v>
      </c>
    </row>
    <row r="706" spans="1:50" ht="15" customHeight="1" x14ac:dyDescent="0.25">
      <c r="A706" s="11" t="str">
        <f t="shared" si="54"/>
        <v>10101011SPSMBC-M1</v>
      </c>
      <c r="B706" s="77">
        <v>699</v>
      </c>
      <c r="C706" s="78">
        <v>10101011</v>
      </c>
      <c r="D706" s="78" t="s">
        <v>1164</v>
      </c>
      <c r="E706" s="78" t="s">
        <v>533</v>
      </c>
      <c r="F706" s="78">
        <v>54</v>
      </c>
      <c r="G706" s="79" t="s">
        <v>153</v>
      </c>
      <c r="H706" s="80" t="s">
        <v>83</v>
      </c>
      <c r="I706" s="81" t="s">
        <v>1165</v>
      </c>
      <c r="J706" s="82" t="s">
        <v>140</v>
      </c>
      <c r="K706" s="82" t="s">
        <v>73</v>
      </c>
      <c r="L706" s="82" t="s">
        <v>42</v>
      </c>
      <c r="M706" s="81">
        <v>1</v>
      </c>
      <c r="N706" s="81">
        <v>0</v>
      </c>
      <c r="O706" s="81">
        <v>0</v>
      </c>
      <c r="P706" s="81" t="str">
        <f>IF(N706=O706,"Corrigido",IF(N706&gt;O706,"Refazer kanban"))</f>
        <v>Corrigido</v>
      </c>
      <c r="Q706" s="83">
        <f>IF(COUNTBLANK(C706:O706)&lt;=0,1,2)</f>
        <v>1</v>
      </c>
      <c r="R706" s="96"/>
      <c r="S706" s="98"/>
    </row>
    <row r="707" spans="1:50" s="85" customFormat="1" ht="15" customHeight="1" x14ac:dyDescent="0.25">
      <c r="A707" s="11" t="str">
        <f t="shared" si="54"/>
        <v>10101011</v>
      </c>
      <c r="B707" s="77">
        <v>700</v>
      </c>
      <c r="C707" s="78">
        <v>10101011</v>
      </c>
      <c r="D707" s="78" t="s">
        <v>802</v>
      </c>
      <c r="E707" s="78"/>
      <c r="F707" s="78">
        <v>54</v>
      </c>
      <c r="G707" s="79" t="s">
        <v>153</v>
      </c>
      <c r="H707" s="80" t="s">
        <v>83</v>
      </c>
      <c r="I707" s="81" t="s">
        <v>75</v>
      </c>
      <c r="J707" s="82" t="s">
        <v>140</v>
      </c>
      <c r="K707" s="82" t="s">
        <v>73</v>
      </c>
      <c r="L707" s="82"/>
      <c r="M707" s="81">
        <v>1</v>
      </c>
      <c r="N707" s="81">
        <v>0</v>
      </c>
      <c r="O707" s="81">
        <v>0</v>
      </c>
      <c r="P707" s="81" t="str">
        <f>IF(N707=O707,"Corrigido",IF(N707&gt;O707,"Refazer kanban"))</f>
        <v>Corrigido</v>
      </c>
      <c r="Q707" s="83">
        <f>IF(COUNTBLANK(C707:O707)&lt;=0,1,2)</f>
        <v>2</v>
      </c>
      <c r="R707" s="82" t="s">
        <v>79</v>
      </c>
      <c r="S707" s="183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</row>
    <row r="708" spans="1:50" s="85" customFormat="1" ht="15" customHeight="1" x14ac:dyDescent="0.25">
      <c r="A708" s="11" t="str">
        <f t="shared" si="54"/>
        <v>9598708MB020E-M1</v>
      </c>
      <c r="B708" s="77">
        <v>701</v>
      </c>
      <c r="C708" s="107">
        <v>9598708</v>
      </c>
      <c r="D708" s="107" t="s">
        <v>251</v>
      </c>
      <c r="E708" s="107" t="s">
        <v>1166</v>
      </c>
      <c r="F708" s="107">
        <v>400</v>
      </c>
      <c r="G708" s="108" t="s">
        <v>69</v>
      </c>
      <c r="H708" s="106" t="s">
        <v>83</v>
      </c>
      <c r="I708" s="109" t="s">
        <v>84</v>
      </c>
      <c r="J708" s="110" t="s">
        <v>253</v>
      </c>
      <c r="K708" s="110" t="s">
        <v>73</v>
      </c>
      <c r="L708" s="110" t="s">
        <v>47</v>
      </c>
      <c r="M708" s="109">
        <v>8</v>
      </c>
      <c r="N708" s="88" t="s">
        <v>93</v>
      </c>
      <c r="O708" s="89" t="s">
        <v>308</v>
      </c>
      <c r="P708" s="89" t="s">
        <v>78</v>
      </c>
      <c r="Q708" s="83">
        <f>IF(COUNTBLANK(C708:O708)&lt;=0,1,2)</f>
        <v>1</v>
      </c>
      <c r="R708" s="82" t="s">
        <v>88</v>
      </c>
      <c r="S708" s="92">
        <v>42780</v>
      </c>
    </row>
    <row r="709" spans="1:50" ht="15" customHeight="1" x14ac:dyDescent="0.25">
      <c r="A709" s="11" t="str">
        <f t="shared" si="54"/>
        <v>9148419TAMPÃO-PIT</v>
      </c>
      <c r="B709" s="77">
        <v>702</v>
      </c>
      <c r="C709" s="95">
        <v>9148419</v>
      </c>
      <c r="D709" s="87" t="s">
        <v>1167</v>
      </c>
      <c r="E709" s="87" t="s">
        <v>317</v>
      </c>
      <c r="F709" s="78">
        <v>46500</v>
      </c>
      <c r="G709" s="159" t="s">
        <v>69</v>
      </c>
      <c r="H709" s="94" t="s">
        <v>117</v>
      </c>
      <c r="I709" s="95" t="s">
        <v>315</v>
      </c>
      <c r="J709" s="96" t="s">
        <v>1168</v>
      </c>
      <c r="K709" s="96" t="s">
        <v>73</v>
      </c>
      <c r="L709" s="96" t="s">
        <v>47</v>
      </c>
      <c r="M709" s="95">
        <v>1</v>
      </c>
      <c r="N709" s="87">
        <v>1</v>
      </c>
      <c r="O709" s="95">
        <v>1</v>
      </c>
      <c r="P709" s="95" t="str">
        <f>IF(N709=O709,"Corrigido",IF(N709&gt;O709,"Refazer kanban"))</f>
        <v>Corrigido</v>
      </c>
      <c r="Q709" s="83">
        <f>IF(COUNTBLANK(C709:O709)&lt;=0,1,2)</f>
        <v>1</v>
      </c>
      <c r="R709" s="82" t="s">
        <v>79</v>
      </c>
      <c r="S709" s="154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85"/>
      <c r="AI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AV709" s="85"/>
      <c r="AW709" s="85"/>
      <c r="AX709" s="85"/>
    </row>
    <row r="710" spans="1:50" ht="15" customHeight="1" x14ac:dyDescent="0.25">
      <c r="A710" s="116" t="str">
        <f t="shared" si="54"/>
        <v>4874119TP055E-M2</v>
      </c>
      <c r="B710" s="77">
        <v>703</v>
      </c>
      <c r="C710" s="171">
        <v>4874119</v>
      </c>
      <c r="D710" s="171" t="s">
        <v>281</v>
      </c>
      <c r="E710" s="171" t="s">
        <v>218</v>
      </c>
      <c r="F710" s="171">
        <v>5000</v>
      </c>
      <c r="G710" s="172" t="s">
        <v>69</v>
      </c>
      <c r="H710" s="173" t="s">
        <v>83</v>
      </c>
      <c r="I710" s="174" t="s">
        <v>121</v>
      </c>
      <c r="J710" s="116" t="s">
        <v>283</v>
      </c>
      <c r="K710" s="116" t="s">
        <v>73</v>
      </c>
      <c r="L710" s="116" t="s">
        <v>47</v>
      </c>
      <c r="M710" s="174">
        <v>2</v>
      </c>
      <c r="N710" s="171">
        <v>1</v>
      </c>
      <c r="O710" s="174">
        <v>1</v>
      </c>
      <c r="P710" s="174" t="str">
        <f>IF(N710=O710,"Corrigido",IF(N710&gt;O710,"Refazer kanban"))</f>
        <v>Corrigido</v>
      </c>
      <c r="Q710" s="175"/>
      <c r="R710" s="116"/>
      <c r="S710" s="197" t="s">
        <v>284</v>
      </c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</row>
    <row r="711" spans="1:50" ht="15" customHeight="1" x14ac:dyDescent="0.25">
      <c r="A711" s="11" t="str">
        <f t="shared" si="54"/>
        <v>11609282MA016E-M1</v>
      </c>
      <c r="B711" s="77">
        <v>704</v>
      </c>
      <c r="C711" s="87">
        <v>11609282</v>
      </c>
      <c r="D711" s="78" t="s">
        <v>1039</v>
      </c>
      <c r="E711" s="87" t="s">
        <v>581</v>
      </c>
      <c r="F711" s="87">
        <v>600</v>
      </c>
      <c r="G711" s="186" t="s">
        <v>69</v>
      </c>
      <c r="H711" s="94" t="s">
        <v>83</v>
      </c>
      <c r="I711" s="95" t="s">
        <v>97</v>
      </c>
      <c r="J711" s="96" t="s">
        <v>1038</v>
      </c>
      <c r="K711" s="96" t="s">
        <v>73</v>
      </c>
      <c r="L711" s="96" t="s">
        <v>47</v>
      </c>
      <c r="M711" s="95">
        <v>1</v>
      </c>
      <c r="N711" s="95">
        <v>1</v>
      </c>
      <c r="O711" s="95">
        <v>1</v>
      </c>
      <c r="P711" s="81" t="str">
        <f>IF(N711=O711,"Corrigido",IF(N711&gt;O711,"Refazer kanban"))</f>
        <v>Corrigido</v>
      </c>
      <c r="Q711" s="83">
        <f>IF(COUNTBLANK(C711:O711)&lt;=0,1,2)</f>
        <v>1</v>
      </c>
      <c r="R711" s="11" t="s">
        <v>88</v>
      </c>
      <c r="S711" s="103">
        <v>42671</v>
      </c>
    </row>
    <row r="712" spans="1:50" x14ac:dyDescent="0.25">
      <c r="A712" s="11" t="str">
        <f t="shared" si="54"/>
        <v>11516077MA021E-M1</v>
      </c>
      <c r="B712" s="77">
        <v>705</v>
      </c>
      <c r="C712" s="95">
        <v>11516077</v>
      </c>
      <c r="D712" s="87" t="s">
        <v>541</v>
      </c>
      <c r="E712" s="87" t="s">
        <v>233</v>
      </c>
      <c r="F712" s="87">
        <v>1200</v>
      </c>
      <c r="G712" s="93" t="s">
        <v>69</v>
      </c>
      <c r="H712" s="94" t="s">
        <v>83</v>
      </c>
      <c r="I712" s="95" t="s">
        <v>97</v>
      </c>
      <c r="J712" s="96" t="s">
        <v>542</v>
      </c>
      <c r="K712" s="96" t="s">
        <v>73</v>
      </c>
      <c r="L712" s="96" t="s">
        <v>47</v>
      </c>
      <c r="M712" s="95">
        <v>1</v>
      </c>
      <c r="N712" s="89" t="s">
        <v>505</v>
      </c>
      <c r="O712" s="89" t="s">
        <v>247</v>
      </c>
      <c r="P712" s="89" t="s">
        <v>78</v>
      </c>
      <c r="Q712" s="83">
        <f>IF(COUNTBLANK(C712:O712)&lt;=0,1,2)</f>
        <v>1</v>
      </c>
      <c r="R712" s="11" t="s">
        <v>88</v>
      </c>
      <c r="S712" s="103">
        <v>42702</v>
      </c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85"/>
      <c r="AI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AV712" s="85"/>
      <c r="AW712" s="85"/>
      <c r="AX712" s="85"/>
    </row>
    <row r="713" spans="1:50" ht="15" customHeight="1" x14ac:dyDescent="0.25">
      <c r="A713" s="11" t="str">
        <f t="shared" si="54"/>
        <v>95984307MA008D-M2</v>
      </c>
      <c r="B713" s="77">
        <v>706</v>
      </c>
      <c r="C713" s="111" t="s">
        <v>1169</v>
      </c>
      <c r="D713" s="139" t="s">
        <v>333</v>
      </c>
      <c r="E713" s="113" t="s">
        <v>493</v>
      </c>
      <c r="F713" s="78">
        <v>4500</v>
      </c>
      <c r="G713" s="114" t="s">
        <v>69</v>
      </c>
      <c r="H713" s="80" t="s">
        <v>335</v>
      </c>
      <c r="I713" s="81" t="s">
        <v>97</v>
      </c>
      <c r="J713" s="82" t="s">
        <v>291</v>
      </c>
      <c r="K713" s="82" t="s">
        <v>73</v>
      </c>
      <c r="L713" s="82" t="s">
        <v>114</v>
      </c>
      <c r="M713" s="81">
        <v>1</v>
      </c>
      <c r="N713" s="78">
        <v>1</v>
      </c>
      <c r="O713" s="81">
        <v>1</v>
      </c>
      <c r="P713" s="81" t="str">
        <f>IF(N713=O713,"Corrigido",IF(N713&gt;O713,"Refazer kanban"))</f>
        <v>Corrigido</v>
      </c>
      <c r="Q713" s="83">
        <v>1</v>
      </c>
      <c r="R713" s="82" t="s">
        <v>88</v>
      </c>
      <c r="S713" s="92">
        <v>42723</v>
      </c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85"/>
      <c r="AI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AV713" s="85"/>
      <c r="AW713" s="85"/>
      <c r="AX713" s="85"/>
    </row>
    <row r="714" spans="1:50" s="85" customFormat="1" ht="15" customHeight="1" x14ac:dyDescent="0.25">
      <c r="A714" s="11" t="str">
        <f t="shared" si="54"/>
        <v>95984307MA023E-M2</v>
      </c>
      <c r="B714" s="77">
        <v>707</v>
      </c>
      <c r="C714" s="87">
        <v>95984307</v>
      </c>
      <c r="D714" s="87" t="s">
        <v>333</v>
      </c>
      <c r="E714" s="87" t="s">
        <v>1086</v>
      </c>
      <c r="F714" s="78">
        <v>4500</v>
      </c>
      <c r="G714" s="93" t="s">
        <v>69</v>
      </c>
      <c r="H714" s="80" t="s">
        <v>335</v>
      </c>
      <c r="I714" s="81" t="s">
        <v>97</v>
      </c>
      <c r="J714" s="96" t="s">
        <v>291</v>
      </c>
      <c r="K714" s="96" t="s">
        <v>73</v>
      </c>
      <c r="L714" s="96" t="s">
        <v>47</v>
      </c>
      <c r="M714" s="95" t="s">
        <v>1170</v>
      </c>
      <c r="N714" s="89" t="s">
        <v>93</v>
      </c>
      <c r="O714" s="89" t="s">
        <v>87</v>
      </c>
      <c r="P714" s="89" t="s">
        <v>78</v>
      </c>
      <c r="Q714" s="83">
        <f>IF(COUNTBLANK(C714:O714)&lt;=0,1,2)</f>
        <v>1</v>
      </c>
      <c r="R714" s="11" t="s">
        <v>88</v>
      </c>
      <c r="S714" s="92">
        <v>42760</v>
      </c>
    </row>
    <row r="715" spans="1:50" ht="15" customHeight="1" x14ac:dyDescent="0.25">
      <c r="A715" s="11" t="str">
        <f t="shared" si="54"/>
        <v>11570498MB003E-M1</v>
      </c>
      <c r="B715" s="77">
        <v>710</v>
      </c>
      <c r="C715" s="87">
        <v>11570498</v>
      </c>
      <c r="D715" s="87" t="s">
        <v>1095</v>
      </c>
      <c r="E715" s="87" t="s">
        <v>275</v>
      </c>
      <c r="F715" s="87">
        <v>2500</v>
      </c>
      <c r="G715" s="93" t="s">
        <v>69</v>
      </c>
      <c r="H715" s="94" t="s">
        <v>83</v>
      </c>
      <c r="I715" s="81" t="s">
        <v>84</v>
      </c>
      <c r="J715" s="96" t="s">
        <v>215</v>
      </c>
      <c r="K715" s="96" t="s">
        <v>73</v>
      </c>
      <c r="L715" s="96" t="s">
        <v>47</v>
      </c>
      <c r="M715" s="95">
        <v>4</v>
      </c>
      <c r="N715" s="89" t="s">
        <v>76</v>
      </c>
      <c r="O715" s="89" t="s">
        <v>87</v>
      </c>
      <c r="P715" s="89" t="s">
        <v>78</v>
      </c>
      <c r="Q715" s="83">
        <f>IF(COUNTBLANK(C715:O715)&lt;=0,1,2)</f>
        <v>1</v>
      </c>
      <c r="R715" s="82" t="s">
        <v>88</v>
      </c>
      <c r="S715" s="92">
        <v>42804</v>
      </c>
    </row>
    <row r="716" spans="1:50" ht="15" customHeight="1" x14ac:dyDescent="0.25">
      <c r="A716" s="11" t="str">
        <f t="shared" si="54"/>
        <v>TP024E-M3</v>
      </c>
      <c r="B716" s="77">
        <v>711</v>
      </c>
      <c r="C716" s="82"/>
      <c r="D716" s="78" t="s">
        <v>267</v>
      </c>
      <c r="E716" s="78" t="s">
        <v>270</v>
      </c>
      <c r="F716" s="78">
        <v>1300</v>
      </c>
      <c r="G716" s="79" t="s">
        <v>69</v>
      </c>
      <c r="H716" s="80" t="s">
        <v>117</v>
      </c>
      <c r="I716" s="81" t="s">
        <v>121</v>
      </c>
      <c r="J716" s="82" t="s">
        <v>269</v>
      </c>
      <c r="K716" s="82" t="s">
        <v>73</v>
      </c>
      <c r="L716" s="82" t="s">
        <v>47</v>
      </c>
      <c r="M716" s="81">
        <v>18</v>
      </c>
      <c r="N716" s="78">
        <v>2</v>
      </c>
      <c r="O716" s="81">
        <v>2</v>
      </c>
      <c r="P716" s="81" t="str">
        <f>IF(N716=O716,"Corrigido",IF(N716&gt;O716,"Refazer kanban"))</f>
        <v>Corrigido</v>
      </c>
      <c r="Q716" s="83"/>
      <c r="R716" s="82"/>
      <c r="S716" s="84"/>
    </row>
    <row r="717" spans="1:50" ht="15" customHeight="1" x14ac:dyDescent="0.25">
      <c r="A717" s="11" t="str">
        <f t="shared" si="54"/>
        <v>11589292MA023E-M2</v>
      </c>
      <c r="B717" s="77">
        <v>713</v>
      </c>
      <c r="C717" s="87">
        <v>11589292</v>
      </c>
      <c r="D717" s="87" t="s">
        <v>232</v>
      </c>
      <c r="E717" s="87" t="s">
        <v>1086</v>
      </c>
      <c r="F717" s="87">
        <v>3000</v>
      </c>
      <c r="G717" s="93" t="s">
        <v>69</v>
      </c>
      <c r="H717" s="94" t="s">
        <v>83</v>
      </c>
      <c r="I717" s="81" t="s">
        <v>97</v>
      </c>
      <c r="J717" s="82" t="s">
        <v>234</v>
      </c>
      <c r="K717" s="82" t="s">
        <v>73</v>
      </c>
      <c r="L717" s="82" t="s">
        <v>509</v>
      </c>
      <c r="M717" s="81">
        <v>3</v>
      </c>
      <c r="N717" s="89" t="s">
        <v>93</v>
      </c>
      <c r="O717" s="89" t="s">
        <v>87</v>
      </c>
      <c r="P717" s="89" t="s">
        <v>78</v>
      </c>
      <c r="Q717" s="83">
        <f>IF(COUNTBLANK(C717:O717)&lt;=0,1,2)</f>
        <v>1</v>
      </c>
      <c r="R717" s="11" t="s">
        <v>88</v>
      </c>
      <c r="S717" s="103">
        <v>42762</v>
      </c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AV717" s="85"/>
      <c r="AW717" s="85"/>
      <c r="AX717" s="85"/>
    </row>
    <row r="718" spans="1:50" ht="15" customHeight="1" x14ac:dyDescent="0.25">
      <c r="A718" s="198" t="str">
        <f t="shared" si="54"/>
        <v>52117428PATIO-45</v>
      </c>
      <c r="B718" s="199">
        <v>714</v>
      </c>
      <c r="C718" s="198">
        <v>52117428</v>
      </c>
      <c r="D718" s="200" t="s">
        <v>1171</v>
      </c>
      <c r="E718" s="200" t="s">
        <v>1172</v>
      </c>
      <c r="F718" s="200">
        <v>300</v>
      </c>
      <c r="G718" s="201" t="s">
        <v>69</v>
      </c>
      <c r="H718" s="202" t="s">
        <v>1173</v>
      </c>
      <c r="I718" s="203" t="s">
        <v>1174</v>
      </c>
      <c r="J718" s="198" t="s">
        <v>388</v>
      </c>
      <c r="K718" s="198" t="s">
        <v>73</v>
      </c>
      <c r="L718" s="198" t="s">
        <v>1175</v>
      </c>
      <c r="M718" s="203">
        <v>1</v>
      </c>
      <c r="N718" s="200" t="s">
        <v>1176</v>
      </c>
      <c r="O718" s="203" t="s">
        <v>1177</v>
      </c>
      <c r="P718" s="183" t="s">
        <v>78</v>
      </c>
      <c r="Q718" s="204"/>
      <c r="R718" s="198"/>
      <c r="S718" s="183">
        <v>42782</v>
      </c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85"/>
      <c r="AI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AV718" s="85"/>
      <c r="AW718" s="85"/>
      <c r="AX718" s="85"/>
    </row>
    <row r="719" spans="1:50" ht="15" customHeight="1" x14ac:dyDescent="0.25">
      <c r="A719" s="198" t="str">
        <f t="shared" si="54"/>
        <v>52117429PATIO-45</v>
      </c>
      <c r="B719" s="199">
        <v>715</v>
      </c>
      <c r="C719" s="198">
        <v>52117429</v>
      </c>
      <c r="D719" s="200" t="s">
        <v>1171</v>
      </c>
      <c r="E719" s="200" t="s">
        <v>1172</v>
      </c>
      <c r="F719" s="200">
        <v>300</v>
      </c>
      <c r="G719" s="201" t="s">
        <v>69</v>
      </c>
      <c r="H719" s="202" t="s">
        <v>1173</v>
      </c>
      <c r="I719" s="203" t="s">
        <v>1174</v>
      </c>
      <c r="J719" s="198" t="s">
        <v>388</v>
      </c>
      <c r="K719" s="198" t="s">
        <v>73</v>
      </c>
      <c r="L719" s="198" t="s">
        <v>1175</v>
      </c>
      <c r="M719" s="203">
        <v>1</v>
      </c>
      <c r="N719" s="200" t="s">
        <v>1176</v>
      </c>
      <c r="O719" s="203" t="s">
        <v>1177</v>
      </c>
      <c r="P719" s="183" t="s">
        <v>78</v>
      </c>
      <c r="Q719" s="204"/>
      <c r="R719" s="198"/>
      <c r="S719" s="183">
        <v>42782</v>
      </c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85"/>
      <c r="AI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AV719" s="85"/>
      <c r="AW719" s="85"/>
      <c r="AX719" s="85"/>
    </row>
    <row r="720" spans="1:50" ht="15" customHeight="1" x14ac:dyDescent="0.25">
      <c r="A720" s="198" t="str">
        <f t="shared" si="54"/>
        <v>52117431PATIO-45</v>
      </c>
      <c r="B720" s="199">
        <v>716</v>
      </c>
      <c r="C720" s="198">
        <v>52117431</v>
      </c>
      <c r="D720" s="200" t="s">
        <v>1171</v>
      </c>
      <c r="E720" s="200" t="s">
        <v>1172</v>
      </c>
      <c r="F720" s="200">
        <v>300</v>
      </c>
      <c r="G720" s="201" t="s">
        <v>69</v>
      </c>
      <c r="H720" s="202" t="s">
        <v>1173</v>
      </c>
      <c r="I720" s="203" t="s">
        <v>1174</v>
      </c>
      <c r="J720" s="198" t="s">
        <v>388</v>
      </c>
      <c r="K720" s="198" t="s">
        <v>73</v>
      </c>
      <c r="L720" s="198" t="s">
        <v>1175</v>
      </c>
      <c r="M720" s="203">
        <v>1</v>
      </c>
      <c r="N720" s="200" t="s">
        <v>1176</v>
      </c>
      <c r="O720" s="203" t="s">
        <v>1177</v>
      </c>
      <c r="P720" s="183" t="s">
        <v>78</v>
      </c>
      <c r="Q720" s="204"/>
      <c r="R720" s="198"/>
      <c r="S720" s="183">
        <v>42782</v>
      </c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</row>
    <row r="721" spans="1:50" ht="15" customHeight="1" x14ac:dyDescent="0.25">
      <c r="A721" s="198" t="str">
        <f t="shared" si="54"/>
        <v>52117432PATIO-45</v>
      </c>
      <c r="B721" s="199">
        <v>717</v>
      </c>
      <c r="C721" s="198">
        <v>52117432</v>
      </c>
      <c r="D721" s="200" t="s">
        <v>1171</v>
      </c>
      <c r="E721" s="200" t="s">
        <v>1172</v>
      </c>
      <c r="F721" s="200">
        <v>300</v>
      </c>
      <c r="G721" s="201" t="s">
        <v>69</v>
      </c>
      <c r="H721" s="202" t="s">
        <v>1173</v>
      </c>
      <c r="I721" s="203" t="s">
        <v>1174</v>
      </c>
      <c r="J721" s="198" t="s">
        <v>388</v>
      </c>
      <c r="K721" s="198" t="s">
        <v>73</v>
      </c>
      <c r="L721" s="198" t="s">
        <v>1175</v>
      </c>
      <c r="M721" s="203">
        <v>1</v>
      </c>
      <c r="N721" s="200" t="s">
        <v>1176</v>
      </c>
      <c r="O721" s="203" t="s">
        <v>1177</v>
      </c>
      <c r="P721" s="183" t="s">
        <v>78</v>
      </c>
      <c r="Q721" s="204"/>
      <c r="R721" s="198"/>
      <c r="S721" s="183">
        <v>42782</v>
      </c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85"/>
      <c r="AI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AV721" s="85"/>
      <c r="AW721" s="85"/>
      <c r="AX721" s="85"/>
    </row>
    <row r="722" spans="1:50" ht="15" customHeight="1" x14ac:dyDescent="0.25">
      <c r="A722" s="198" t="str">
        <f t="shared" si="54"/>
        <v>52117438PATIO-45</v>
      </c>
      <c r="B722" s="199">
        <v>718</v>
      </c>
      <c r="C722" s="198">
        <v>52117438</v>
      </c>
      <c r="D722" s="200" t="s">
        <v>1171</v>
      </c>
      <c r="E722" s="200" t="s">
        <v>1172</v>
      </c>
      <c r="F722" s="200">
        <v>300</v>
      </c>
      <c r="G722" s="201" t="s">
        <v>69</v>
      </c>
      <c r="H722" s="202" t="s">
        <v>1173</v>
      </c>
      <c r="I722" s="203" t="s">
        <v>1174</v>
      </c>
      <c r="J722" s="198" t="s">
        <v>388</v>
      </c>
      <c r="K722" s="198" t="s">
        <v>73</v>
      </c>
      <c r="L722" s="198" t="s">
        <v>1175</v>
      </c>
      <c r="M722" s="203">
        <v>1</v>
      </c>
      <c r="N722" s="200" t="s">
        <v>1176</v>
      </c>
      <c r="O722" s="203" t="s">
        <v>1177</v>
      </c>
      <c r="P722" s="183" t="s">
        <v>78</v>
      </c>
      <c r="Q722" s="204"/>
      <c r="R722" s="198"/>
      <c r="S722" s="183">
        <v>42782</v>
      </c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85"/>
      <c r="AI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AV722" s="85"/>
      <c r="AW722" s="85"/>
      <c r="AX722" s="85"/>
    </row>
    <row r="723" spans="1:50" ht="15" customHeight="1" x14ac:dyDescent="0.25">
      <c r="A723" s="198" t="str">
        <f t="shared" si="54"/>
        <v>52117437PATIO-45</v>
      </c>
      <c r="B723" s="199">
        <v>719</v>
      </c>
      <c r="C723" s="198">
        <v>52117437</v>
      </c>
      <c r="D723" s="200" t="s">
        <v>1171</v>
      </c>
      <c r="E723" s="200" t="s">
        <v>1172</v>
      </c>
      <c r="F723" s="200">
        <v>300</v>
      </c>
      <c r="G723" s="201" t="s">
        <v>69</v>
      </c>
      <c r="H723" s="202" t="s">
        <v>1173</v>
      </c>
      <c r="I723" s="203" t="s">
        <v>1174</v>
      </c>
      <c r="J723" s="198" t="s">
        <v>388</v>
      </c>
      <c r="K723" s="198" t="s">
        <v>73</v>
      </c>
      <c r="L723" s="198" t="s">
        <v>1175</v>
      </c>
      <c r="M723" s="203">
        <v>1</v>
      </c>
      <c r="N723" s="200" t="s">
        <v>1176</v>
      </c>
      <c r="O723" s="203" t="s">
        <v>1177</v>
      </c>
      <c r="P723" s="183" t="s">
        <v>78</v>
      </c>
      <c r="Q723" s="204"/>
      <c r="R723" s="198"/>
      <c r="S723" s="183">
        <v>42782</v>
      </c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85"/>
      <c r="AI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AV723" s="85"/>
      <c r="AW723" s="85"/>
      <c r="AX723" s="85"/>
    </row>
    <row r="724" spans="1:50" ht="15" customHeight="1" x14ac:dyDescent="0.25">
      <c r="A724" s="198" t="str">
        <f t="shared" si="54"/>
        <v>52117425PATIO-45</v>
      </c>
      <c r="B724" s="199">
        <v>720</v>
      </c>
      <c r="C724" s="198">
        <v>52117425</v>
      </c>
      <c r="D724" s="200" t="s">
        <v>1171</v>
      </c>
      <c r="E724" s="200" t="s">
        <v>1172</v>
      </c>
      <c r="F724" s="200">
        <v>300</v>
      </c>
      <c r="G724" s="201" t="s">
        <v>69</v>
      </c>
      <c r="H724" s="202" t="s">
        <v>1173</v>
      </c>
      <c r="I724" s="203" t="s">
        <v>1174</v>
      </c>
      <c r="J724" s="198" t="s">
        <v>388</v>
      </c>
      <c r="K724" s="198" t="s">
        <v>73</v>
      </c>
      <c r="L724" s="198" t="s">
        <v>1175</v>
      </c>
      <c r="M724" s="203">
        <v>1</v>
      </c>
      <c r="N724" s="200" t="s">
        <v>1176</v>
      </c>
      <c r="O724" s="203" t="s">
        <v>1177</v>
      </c>
      <c r="P724" s="183" t="s">
        <v>78</v>
      </c>
      <c r="Q724" s="204"/>
      <c r="R724" s="198"/>
      <c r="S724" s="183">
        <v>42782</v>
      </c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85"/>
      <c r="AI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AV724" s="85"/>
      <c r="AW724" s="85"/>
      <c r="AX724" s="85"/>
    </row>
    <row r="725" spans="1:50" ht="15" customHeight="1" x14ac:dyDescent="0.25">
      <c r="A725" s="198" t="str">
        <f t="shared" si="54"/>
        <v>52117426PATIO-45</v>
      </c>
      <c r="B725" s="199">
        <v>721</v>
      </c>
      <c r="C725" s="198">
        <v>52117426</v>
      </c>
      <c r="D725" s="200" t="s">
        <v>1171</v>
      </c>
      <c r="E725" s="200" t="s">
        <v>1172</v>
      </c>
      <c r="F725" s="200">
        <v>300</v>
      </c>
      <c r="G725" s="201" t="s">
        <v>69</v>
      </c>
      <c r="H725" s="202" t="s">
        <v>1173</v>
      </c>
      <c r="I725" s="203" t="s">
        <v>1174</v>
      </c>
      <c r="J725" s="198" t="s">
        <v>388</v>
      </c>
      <c r="K725" s="198" t="s">
        <v>73</v>
      </c>
      <c r="L725" s="198" t="s">
        <v>1175</v>
      </c>
      <c r="M725" s="203">
        <v>1</v>
      </c>
      <c r="N725" s="200" t="s">
        <v>1176</v>
      </c>
      <c r="O725" s="203" t="s">
        <v>1177</v>
      </c>
      <c r="P725" s="183" t="s">
        <v>78</v>
      </c>
      <c r="Q725" s="204"/>
      <c r="R725" s="198"/>
      <c r="S725" s="183">
        <v>42782</v>
      </c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85"/>
      <c r="AI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AV725" s="85"/>
      <c r="AW725" s="85"/>
      <c r="AX725" s="85"/>
    </row>
    <row r="726" spans="1:50" ht="15" customHeight="1" x14ac:dyDescent="0.25">
      <c r="A726" s="198" t="str">
        <f t="shared" si="54"/>
        <v>52117434PATIO-45</v>
      </c>
      <c r="B726" s="199">
        <v>722</v>
      </c>
      <c r="C726" s="198">
        <v>52117434</v>
      </c>
      <c r="D726" s="200" t="s">
        <v>1171</v>
      </c>
      <c r="E726" s="200" t="s">
        <v>1172</v>
      </c>
      <c r="F726" s="200">
        <v>300</v>
      </c>
      <c r="G726" s="201" t="s">
        <v>69</v>
      </c>
      <c r="H726" s="202" t="s">
        <v>1173</v>
      </c>
      <c r="I726" s="203" t="s">
        <v>1174</v>
      </c>
      <c r="J726" s="198" t="s">
        <v>388</v>
      </c>
      <c r="K726" s="198" t="s">
        <v>73</v>
      </c>
      <c r="L726" s="198" t="s">
        <v>1175</v>
      </c>
      <c r="M726" s="203">
        <v>1</v>
      </c>
      <c r="N726" s="200" t="s">
        <v>1176</v>
      </c>
      <c r="O726" s="203" t="s">
        <v>1177</v>
      </c>
      <c r="P726" s="183" t="s">
        <v>78</v>
      </c>
      <c r="Q726" s="204"/>
      <c r="R726" s="198"/>
      <c r="S726" s="183">
        <v>42782</v>
      </c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85"/>
      <c r="AI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AV726" s="85"/>
      <c r="AW726" s="85"/>
      <c r="AX726" s="85"/>
    </row>
    <row r="727" spans="1:50" ht="15" customHeight="1" x14ac:dyDescent="0.25">
      <c r="A727" s="198" t="str">
        <f t="shared" si="54"/>
        <v>52117435PATIO-45</v>
      </c>
      <c r="B727" s="199">
        <v>723</v>
      </c>
      <c r="C727" s="198">
        <v>52117435</v>
      </c>
      <c r="D727" s="200" t="s">
        <v>1171</v>
      </c>
      <c r="E727" s="200" t="s">
        <v>1172</v>
      </c>
      <c r="F727" s="200">
        <v>300</v>
      </c>
      <c r="G727" s="201" t="s">
        <v>69</v>
      </c>
      <c r="H727" s="202" t="s">
        <v>1173</v>
      </c>
      <c r="I727" s="203" t="s">
        <v>1174</v>
      </c>
      <c r="J727" s="198" t="s">
        <v>388</v>
      </c>
      <c r="K727" s="198" t="s">
        <v>73</v>
      </c>
      <c r="L727" s="198" t="s">
        <v>1175</v>
      </c>
      <c r="M727" s="203">
        <v>1</v>
      </c>
      <c r="N727" s="200" t="s">
        <v>1176</v>
      </c>
      <c r="O727" s="203" t="s">
        <v>1177</v>
      </c>
      <c r="P727" s="183" t="s">
        <v>78</v>
      </c>
      <c r="Q727" s="204"/>
      <c r="R727" s="198"/>
      <c r="S727" s="183">
        <v>42782</v>
      </c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85"/>
      <c r="AI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AV727" s="85"/>
      <c r="AW727" s="85"/>
      <c r="AX727" s="85"/>
    </row>
    <row r="728" spans="1:50" ht="15" customHeight="1" x14ac:dyDescent="0.25">
      <c r="A728" s="198" t="str">
        <f t="shared" si="54"/>
        <v>52117440PATIO-45</v>
      </c>
      <c r="B728" s="199">
        <v>724</v>
      </c>
      <c r="C728" s="198">
        <v>52117440</v>
      </c>
      <c r="D728" s="200" t="s">
        <v>1171</v>
      </c>
      <c r="E728" s="200" t="s">
        <v>1172</v>
      </c>
      <c r="F728" s="200">
        <v>300</v>
      </c>
      <c r="G728" s="201" t="s">
        <v>69</v>
      </c>
      <c r="H728" s="202" t="s">
        <v>1173</v>
      </c>
      <c r="I728" s="203" t="s">
        <v>1174</v>
      </c>
      <c r="J728" s="198" t="s">
        <v>388</v>
      </c>
      <c r="K728" s="198" t="s">
        <v>73</v>
      </c>
      <c r="L728" s="198" t="s">
        <v>1175</v>
      </c>
      <c r="M728" s="203">
        <v>1</v>
      </c>
      <c r="N728" s="200" t="s">
        <v>1176</v>
      </c>
      <c r="O728" s="203" t="s">
        <v>1177</v>
      </c>
      <c r="P728" s="183" t="s">
        <v>78</v>
      </c>
      <c r="Q728" s="204"/>
      <c r="R728" s="198"/>
      <c r="S728" s="183">
        <v>42782</v>
      </c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85"/>
      <c r="AI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AV728" s="85"/>
      <c r="AW728" s="85"/>
      <c r="AX728" s="85"/>
    </row>
    <row r="729" spans="1:50" ht="15" customHeight="1" x14ac:dyDescent="0.25">
      <c r="A729" s="198" t="str">
        <f t="shared" si="54"/>
        <v>52117441PATIO-45</v>
      </c>
      <c r="B729" s="199">
        <v>725</v>
      </c>
      <c r="C729" s="198">
        <v>52117441</v>
      </c>
      <c r="D729" s="200" t="s">
        <v>1171</v>
      </c>
      <c r="E729" s="200" t="s">
        <v>1172</v>
      </c>
      <c r="F729" s="200">
        <v>300</v>
      </c>
      <c r="G729" s="201" t="s">
        <v>69</v>
      </c>
      <c r="H729" s="202" t="s">
        <v>1173</v>
      </c>
      <c r="I729" s="203" t="s">
        <v>1174</v>
      </c>
      <c r="J729" s="198" t="s">
        <v>388</v>
      </c>
      <c r="K729" s="198" t="s">
        <v>73</v>
      </c>
      <c r="L729" s="198" t="s">
        <v>1175</v>
      </c>
      <c r="M729" s="203">
        <v>1</v>
      </c>
      <c r="N729" s="200" t="s">
        <v>1176</v>
      </c>
      <c r="O729" s="203" t="s">
        <v>1177</v>
      </c>
      <c r="P729" s="183" t="s">
        <v>78</v>
      </c>
      <c r="Q729" s="204"/>
      <c r="R729" s="198"/>
      <c r="S729" s="183">
        <v>42782</v>
      </c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85"/>
      <c r="AI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AV729" s="85"/>
      <c r="AW729" s="85"/>
      <c r="AX729" s="85"/>
    </row>
    <row r="730" spans="1:50" ht="15" customHeight="1" x14ac:dyDescent="0.25">
      <c r="A730" s="198" t="str">
        <f t="shared" si="54"/>
        <v>52061779PATIO-45</v>
      </c>
      <c r="B730" s="199">
        <v>726</v>
      </c>
      <c r="C730" s="198">
        <v>52061779</v>
      </c>
      <c r="D730" s="200" t="s">
        <v>1178</v>
      </c>
      <c r="E730" s="200" t="s">
        <v>1172</v>
      </c>
      <c r="F730" s="200">
        <v>1000</v>
      </c>
      <c r="G730" s="201" t="s">
        <v>69</v>
      </c>
      <c r="H730" s="202" t="s">
        <v>1173</v>
      </c>
      <c r="I730" s="203" t="s">
        <v>1174</v>
      </c>
      <c r="J730" s="198" t="s">
        <v>388</v>
      </c>
      <c r="K730" s="198" t="s">
        <v>73</v>
      </c>
      <c r="L730" s="198" t="s">
        <v>1175</v>
      </c>
      <c r="M730" s="203">
        <v>2</v>
      </c>
      <c r="N730" s="200" t="s">
        <v>1179</v>
      </c>
      <c r="O730" s="203" t="s">
        <v>1180</v>
      </c>
      <c r="P730" s="183" t="s">
        <v>78</v>
      </c>
      <c r="Q730" s="204"/>
      <c r="R730" s="198"/>
      <c r="S730" s="183">
        <v>42782</v>
      </c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85"/>
      <c r="AI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AV730" s="85"/>
      <c r="AW730" s="85"/>
      <c r="AX730" s="85"/>
    </row>
    <row r="731" spans="1:50" ht="15" customHeight="1" x14ac:dyDescent="0.25">
      <c r="A731" s="198" t="str">
        <f t="shared" si="54"/>
        <v>52093507PATIO-45</v>
      </c>
      <c r="B731" s="199">
        <v>727</v>
      </c>
      <c r="C731" s="198">
        <v>52093507</v>
      </c>
      <c r="D731" s="200" t="s">
        <v>1181</v>
      </c>
      <c r="E731" s="200" t="s">
        <v>1172</v>
      </c>
      <c r="F731" s="200">
        <v>400</v>
      </c>
      <c r="G731" s="201" t="s">
        <v>69</v>
      </c>
      <c r="H731" s="202" t="s">
        <v>1173</v>
      </c>
      <c r="I731" s="203" t="s">
        <v>1174</v>
      </c>
      <c r="J731" s="198" t="s">
        <v>1182</v>
      </c>
      <c r="K731" s="198" t="s">
        <v>73</v>
      </c>
      <c r="L731" s="198" t="s">
        <v>1175</v>
      </c>
      <c r="M731" s="203">
        <v>1</v>
      </c>
      <c r="N731" s="200">
        <v>1</v>
      </c>
      <c r="O731" s="203">
        <v>2</v>
      </c>
      <c r="P731" s="183" t="s">
        <v>78</v>
      </c>
      <c r="Q731" s="204"/>
      <c r="R731" s="198"/>
      <c r="S731" s="183">
        <v>42782</v>
      </c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85"/>
      <c r="AI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AV731" s="85"/>
      <c r="AW731" s="85"/>
      <c r="AX731" s="85"/>
    </row>
    <row r="732" spans="1:50" ht="15" customHeight="1" x14ac:dyDescent="0.25">
      <c r="A732" s="198" t="str">
        <f t="shared" si="54"/>
        <v>52093502PATIO-45</v>
      </c>
      <c r="B732" s="199">
        <v>728</v>
      </c>
      <c r="C732" s="198">
        <v>52093502</v>
      </c>
      <c r="D732" s="200" t="s">
        <v>1183</v>
      </c>
      <c r="E732" s="200" t="s">
        <v>1172</v>
      </c>
      <c r="F732" s="200">
        <v>400</v>
      </c>
      <c r="G732" s="201" t="s">
        <v>69</v>
      </c>
      <c r="H732" s="202" t="s">
        <v>1173</v>
      </c>
      <c r="I732" s="203" t="s">
        <v>1174</v>
      </c>
      <c r="J732" s="198" t="s">
        <v>1182</v>
      </c>
      <c r="K732" s="198" t="s">
        <v>73</v>
      </c>
      <c r="L732" s="198" t="s">
        <v>1175</v>
      </c>
      <c r="M732" s="203">
        <v>1</v>
      </c>
      <c r="N732" s="200">
        <v>1</v>
      </c>
      <c r="O732" s="203">
        <v>2</v>
      </c>
      <c r="P732" s="183" t="s">
        <v>78</v>
      </c>
      <c r="Q732" s="204"/>
      <c r="R732" s="198"/>
      <c r="S732" s="183">
        <v>42782</v>
      </c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</row>
    <row r="733" spans="1:50" ht="15" customHeight="1" x14ac:dyDescent="0.25">
      <c r="A733" s="198" t="str">
        <f t="shared" si="54"/>
        <v>52093506PATIO-45</v>
      </c>
      <c r="B733" s="199">
        <v>729</v>
      </c>
      <c r="C733" s="198">
        <v>52093506</v>
      </c>
      <c r="D733" s="200" t="s">
        <v>1184</v>
      </c>
      <c r="E733" s="200" t="s">
        <v>1172</v>
      </c>
      <c r="F733" s="200">
        <v>400</v>
      </c>
      <c r="G733" s="201" t="s">
        <v>69</v>
      </c>
      <c r="H733" s="202" t="s">
        <v>1173</v>
      </c>
      <c r="I733" s="203" t="s">
        <v>1174</v>
      </c>
      <c r="J733" s="198" t="s">
        <v>1182</v>
      </c>
      <c r="K733" s="198" t="s">
        <v>73</v>
      </c>
      <c r="L733" s="198" t="s">
        <v>1175</v>
      </c>
      <c r="M733" s="203">
        <v>1</v>
      </c>
      <c r="N733" s="200">
        <v>1</v>
      </c>
      <c r="O733" s="203">
        <v>2</v>
      </c>
      <c r="P733" s="183" t="s">
        <v>78</v>
      </c>
      <c r="Q733" s="204"/>
      <c r="R733" s="198"/>
      <c r="S733" s="183">
        <v>42782</v>
      </c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85"/>
      <c r="AI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AV733" s="85"/>
      <c r="AW733" s="85"/>
      <c r="AX733" s="85"/>
    </row>
    <row r="734" spans="1:50" ht="15" customHeight="1" x14ac:dyDescent="0.25">
      <c r="A734" s="198" t="str">
        <f t="shared" si="54"/>
        <v>52093501PATIO-45</v>
      </c>
      <c r="B734" s="199">
        <v>730</v>
      </c>
      <c r="C734" s="198">
        <v>52093501</v>
      </c>
      <c r="D734" s="200" t="s">
        <v>1185</v>
      </c>
      <c r="E734" s="200" t="s">
        <v>1172</v>
      </c>
      <c r="F734" s="200">
        <v>400</v>
      </c>
      <c r="G734" s="201" t="s">
        <v>69</v>
      </c>
      <c r="H734" s="202" t="s">
        <v>1173</v>
      </c>
      <c r="I734" s="203" t="s">
        <v>1174</v>
      </c>
      <c r="J734" s="198" t="s">
        <v>1182</v>
      </c>
      <c r="K734" s="198" t="s">
        <v>73</v>
      </c>
      <c r="L734" s="198" t="s">
        <v>1175</v>
      </c>
      <c r="M734" s="203">
        <v>1</v>
      </c>
      <c r="N734" s="200">
        <v>1</v>
      </c>
      <c r="O734" s="203">
        <v>2</v>
      </c>
      <c r="P734" s="183" t="s">
        <v>78</v>
      </c>
      <c r="Q734" s="204"/>
      <c r="R734" s="198"/>
      <c r="S734" s="183">
        <v>42782</v>
      </c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85"/>
      <c r="AI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AV734" s="85"/>
      <c r="AW734" s="85"/>
      <c r="AX734" s="85"/>
    </row>
    <row r="735" spans="1:50" s="117" customFormat="1" ht="15" customHeight="1" x14ac:dyDescent="0.25">
      <c r="A735" s="198" t="str">
        <f t="shared" si="54"/>
        <v>11570637PATIO-45</v>
      </c>
      <c r="B735" s="199">
        <v>731</v>
      </c>
      <c r="C735" s="198">
        <v>11570637</v>
      </c>
      <c r="D735" s="200" t="s">
        <v>238</v>
      </c>
      <c r="E735" s="200" t="s">
        <v>1172</v>
      </c>
      <c r="F735" s="200">
        <v>2500</v>
      </c>
      <c r="G735" s="201" t="s">
        <v>69</v>
      </c>
      <c r="H735" s="202" t="s">
        <v>117</v>
      </c>
      <c r="I735" s="203" t="s">
        <v>1174</v>
      </c>
      <c r="J735" s="198" t="s">
        <v>215</v>
      </c>
      <c r="K735" s="198" t="s">
        <v>73</v>
      </c>
      <c r="L735" s="198" t="s">
        <v>1175</v>
      </c>
      <c r="M735" s="203">
        <v>4</v>
      </c>
      <c r="N735" s="200">
        <v>1</v>
      </c>
      <c r="O735" s="203">
        <v>2</v>
      </c>
      <c r="P735" s="183" t="s">
        <v>78</v>
      </c>
      <c r="Q735" s="204"/>
      <c r="R735" s="198"/>
      <c r="S735" s="183">
        <v>42782</v>
      </c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85"/>
      <c r="AI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AV735" s="85"/>
      <c r="AW735" s="85"/>
      <c r="AX735" s="85"/>
    </row>
    <row r="736" spans="1:50" ht="15" customHeight="1" x14ac:dyDescent="0.25">
      <c r="A736" s="198" t="str">
        <f t="shared" si="54"/>
        <v>93299895PATIO-45</v>
      </c>
      <c r="B736" s="199">
        <v>732</v>
      </c>
      <c r="C736" s="198">
        <v>93299895</v>
      </c>
      <c r="D736" s="200" t="s">
        <v>238</v>
      </c>
      <c r="E736" s="200" t="s">
        <v>1172</v>
      </c>
      <c r="F736" s="200">
        <v>2500</v>
      </c>
      <c r="G736" s="201" t="s">
        <v>69</v>
      </c>
      <c r="H736" s="202" t="s">
        <v>117</v>
      </c>
      <c r="I736" s="203" t="s">
        <v>1174</v>
      </c>
      <c r="J736" s="198" t="s">
        <v>474</v>
      </c>
      <c r="K736" s="198" t="s">
        <v>73</v>
      </c>
      <c r="L736" s="198" t="s">
        <v>1175</v>
      </c>
      <c r="M736" s="203">
        <v>2</v>
      </c>
      <c r="N736" s="200">
        <v>1</v>
      </c>
      <c r="O736" s="203">
        <v>2</v>
      </c>
      <c r="P736" s="183" t="s">
        <v>78</v>
      </c>
      <c r="Q736" s="204"/>
      <c r="R736" s="198"/>
      <c r="S736" s="183">
        <v>42782</v>
      </c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85"/>
      <c r="AI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AV736" s="85"/>
      <c r="AW736" s="85"/>
      <c r="AX736" s="85"/>
    </row>
    <row r="737" spans="1:50" x14ac:dyDescent="0.25">
      <c r="A737" s="205" t="str">
        <f t="shared" si="54"/>
        <v>11609952TP053E-M2</v>
      </c>
      <c r="B737" s="77">
        <v>733</v>
      </c>
      <c r="C737" s="81">
        <v>11609952</v>
      </c>
      <c r="D737" s="78" t="s">
        <v>1025</v>
      </c>
      <c r="E737" s="78" t="s">
        <v>495</v>
      </c>
      <c r="F737" s="78">
        <v>8000</v>
      </c>
      <c r="G737" s="79" t="s">
        <v>69</v>
      </c>
      <c r="H737" s="80" t="s">
        <v>263</v>
      </c>
      <c r="I737" s="81" t="s">
        <v>412</v>
      </c>
      <c r="J737" s="82" t="s">
        <v>258</v>
      </c>
      <c r="K737" s="82" t="s">
        <v>73</v>
      </c>
      <c r="L737" s="82" t="s">
        <v>47</v>
      </c>
      <c r="M737" s="81">
        <v>6</v>
      </c>
      <c r="N737" s="81">
        <v>1</v>
      </c>
      <c r="O737" s="81">
        <v>1</v>
      </c>
      <c r="P737" s="81" t="str">
        <f t="shared" ref="P737" si="55">IF(N737=O737,"Corrigido",IF(N737&gt;O737,"Refazer kanban"))</f>
        <v>Corrigido</v>
      </c>
      <c r="Q737" s="83">
        <f t="shared" ref="Q737" si="56">IF(COUNTBLANK(C737:O737)&lt;=0,1,2)</f>
        <v>1</v>
      </c>
      <c r="R737" s="82" t="s">
        <v>79</v>
      </c>
      <c r="S737" s="90"/>
    </row>
    <row r="738" spans="1:50" x14ac:dyDescent="0.25">
      <c r="A738" s="205" t="str">
        <f t="shared" si="54"/>
        <v>11514516DO023E</v>
      </c>
      <c r="B738" s="77">
        <v>734</v>
      </c>
      <c r="C738" s="206">
        <v>11514516</v>
      </c>
      <c r="D738" s="167" t="s">
        <v>1157</v>
      </c>
      <c r="E738" s="87" t="s">
        <v>1186</v>
      </c>
      <c r="F738" s="167">
        <v>3000</v>
      </c>
      <c r="G738" s="207" t="s">
        <v>69</v>
      </c>
      <c r="H738" s="208" t="s">
        <v>117</v>
      </c>
      <c r="I738" s="161" t="s">
        <v>104</v>
      </c>
      <c r="J738" s="11" t="s">
        <v>474</v>
      </c>
      <c r="K738" s="11" t="s">
        <v>73</v>
      </c>
      <c r="L738" s="11" t="s">
        <v>301</v>
      </c>
      <c r="M738" s="161">
        <v>16</v>
      </c>
      <c r="N738" s="89" t="s">
        <v>86</v>
      </c>
      <c r="O738" s="89" t="s">
        <v>106</v>
      </c>
      <c r="P738" s="89" t="s">
        <v>78</v>
      </c>
      <c r="Q738" s="209">
        <v>1</v>
      </c>
      <c r="R738" s="11" t="s">
        <v>88</v>
      </c>
      <c r="S738" s="92">
        <v>42858</v>
      </c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85"/>
      <c r="AI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AV738" s="85"/>
      <c r="AW738" s="85"/>
      <c r="AX738" s="85"/>
    </row>
    <row r="739" spans="1:50" x14ac:dyDescent="0.25">
      <c r="A739" s="205" t="str">
        <f t="shared" si="54"/>
        <v/>
      </c>
      <c r="B739" s="77">
        <v>735</v>
      </c>
      <c r="C739" s="161"/>
      <c r="D739" s="167"/>
      <c r="E739" s="167"/>
      <c r="F739" s="167"/>
      <c r="G739" s="207"/>
      <c r="H739" s="208"/>
      <c r="I739" s="161"/>
      <c r="J739" s="11"/>
      <c r="K739" s="11"/>
      <c r="L739" s="11"/>
      <c r="M739" s="161"/>
      <c r="N739" s="161"/>
      <c r="O739" s="161"/>
      <c r="P739" s="161"/>
      <c r="Q739" s="209"/>
      <c r="R739" s="11"/>
      <c r="S739" s="187"/>
    </row>
    <row r="740" spans="1:50" x14ac:dyDescent="0.25">
      <c r="A740" s="205" t="str">
        <f t="shared" si="54"/>
        <v/>
      </c>
      <c r="B740" s="77">
        <v>736</v>
      </c>
      <c r="C740" s="161"/>
      <c r="D740" s="167"/>
      <c r="E740" s="167"/>
      <c r="F740" s="167"/>
      <c r="G740" s="207"/>
      <c r="H740" s="208"/>
      <c r="I740" s="161"/>
      <c r="J740" s="11"/>
      <c r="K740" s="11"/>
      <c r="L740" s="11"/>
      <c r="M740" s="161"/>
      <c r="N740" s="161"/>
      <c r="O740" s="161"/>
      <c r="P740" s="161"/>
      <c r="Q740" s="209"/>
      <c r="R740" s="11"/>
      <c r="S740" s="187"/>
    </row>
    <row r="741" spans="1:50" x14ac:dyDescent="0.25">
      <c r="A741" s="205" t="str">
        <f t="shared" si="54"/>
        <v/>
      </c>
      <c r="B741" s="77">
        <v>737</v>
      </c>
      <c r="C741" s="161"/>
      <c r="D741" s="167"/>
      <c r="E741" s="167"/>
      <c r="F741" s="167"/>
      <c r="G741" s="207"/>
      <c r="H741" s="208"/>
      <c r="I741" s="161"/>
      <c r="J741" s="11"/>
      <c r="K741" s="11"/>
      <c r="L741" s="11"/>
      <c r="M741" s="161"/>
      <c r="N741" s="161"/>
      <c r="O741" s="161"/>
      <c r="P741" s="161"/>
      <c r="Q741" s="209"/>
      <c r="R741" s="11"/>
      <c r="S741" s="163"/>
    </row>
    <row r="742" spans="1:50" x14ac:dyDescent="0.25">
      <c r="A742" s="205" t="str">
        <f t="shared" si="54"/>
        <v/>
      </c>
      <c r="B742" s="77">
        <v>738</v>
      </c>
      <c r="C742" s="161"/>
      <c r="D742" s="167"/>
      <c r="E742" s="167"/>
      <c r="F742" s="167"/>
      <c r="G742" s="207"/>
      <c r="H742" s="208"/>
      <c r="I742" s="161"/>
      <c r="J742" s="11"/>
      <c r="K742" s="11"/>
      <c r="L742" s="11"/>
      <c r="M742" s="161"/>
      <c r="N742" s="161"/>
      <c r="O742" s="161"/>
      <c r="P742" s="161"/>
      <c r="Q742" s="209"/>
      <c r="R742" s="11"/>
      <c r="S742" s="187"/>
      <c r="T742" s="9"/>
    </row>
    <row r="743" spans="1:50" ht="15" customHeight="1" x14ac:dyDescent="0.25">
      <c r="A743" s="11" t="str">
        <f t="shared" si="54"/>
        <v/>
      </c>
      <c r="B743" s="77">
        <v>739</v>
      </c>
      <c r="C743" s="161"/>
      <c r="D743" s="167"/>
      <c r="E743" s="167"/>
      <c r="F743" s="167"/>
      <c r="G743" s="207"/>
      <c r="H743" s="208"/>
      <c r="I743" s="161"/>
      <c r="J743" s="210"/>
      <c r="K743" s="11"/>
      <c r="L743" s="11"/>
      <c r="M743" s="161"/>
      <c r="N743" s="167"/>
      <c r="O743" s="161"/>
      <c r="P743" s="161"/>
      <c r="Q743" s="209"/>
      <c r="R743" s="11"/>
      <c r="S743" s="98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85"/>
      <c r="AI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AV743" s="85"/>
      <c r="AW743" s="85"/>
      <c r="AX743" s="85"/>
    </row>
    <row r="744" spans="1:50" ht="15" customHeight="1" x14ac:dyDescent="0.25">
      <c r="A744" s="11" t="str">
        <f t="shared" si="54"/>
        <v>52135183SPSD1D</v>
      </c>
      <c r="B744" s="77">
        <v>740</v>
      </c>
      <c r="C744" s="95">
        <v>52135183</v>
      </c>
      <c r="D744" s="87" t="s">
        <v>1187</v>
      </c>
      <c r="E744" s="78" t="s">
        <v>1188</v>
      </c>
      <c r="F744" s="78">
        <v>25</v>
      </c>
      <c r="G744" s="207" t="s">
        <v>69</v>
      </c>
      <c r="H744" s="80" t="s">
        <v>1189</v>
      </c>
      <c r="I744" s="161" t="s">
        <v>104</v>
      </c>
      <c r="J744" s="82" t="s">
        <v>134</v>
      </c>
      <c r="K744" s="11" t="s">
        <v>73</v>
      </c>
      <c r="L744" s="82" t="s">
        <v>47</v>
      </c>
      <c r="M744" s="81"/>
      <c r="N744" s="95"/>
      <c r="O744" s="95"/>
      <c r="P744" s="95"/>
      <c r="Q744" s="121"/>
      <c r="R744" s="82"/>
      <c r="S744" s="90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</row>
    <row r="745" spans="1:50" x14ac:dyDescent="0.25">
      <c r="A745" s="11" t="str">
        <f t="shared" si="54"/>
        <v>52135185SPSD1E</v>
      </c>
      <c r="B745" s="77">
        <v>741</v>
      </c>
      <c r="C745" s="95">
        <v>52135185</v>
      </c>
      <c r="D745" s="87" t="s">
        <v>1187</v>
      </c>
      <c r="E745" s="167" t="s">
        <v>619</v>
      </c>
      <c r="F745" s="167">
        <v>25</v>
      </c>
      <c r="G745" s="207" t="s">
        <v>69</v>
      </c>
      <c r="H745" s="80" t="s">
        <v>1189</v>
      </c>
      <c r="I745" s="161" t="s">
        <v>104</v>
      </c>
      <c r="J745" s="82" t="s">
        <v>134</v>
      </c>
      <c r="K745" s="11" t="s">
        <v>73</v>
      </c>
      <c r="L745" s="11" t="s">
        <v>47</v>
      </c>
      <c r="M745" s="161"/>
      <c r="N745" s="95"/>
      <c r="O745" s="95"/>
      <c r="P745" s="95"/>
      <c r="Q745" s="121"/>
      <c r="R745" s="11"/>
      <c r="S745" s="187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85"/>
      <c r="AI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AV745" s="85"/>
      <c r="AW745" s="85"/>
      <c r="AX745" s="85"/>
    </row>
    <row r="746" spans="1:50" x14ac:dyDescent="0.25">
      <c r="A746" s="11" t="str">
        <f t="shared" si="54"/>
        <v>52131442SPSD1D</v>
      </c>
      <c r="B746" s="77">
        <v>742</v>
      </c>
      <c r="C746" s="95">
        <v>52131442</v>
      </c>
      <c r="D746" s="87" t="s">
        <v>1187</v>
      </c>
      <c r="E746" s="78" t="s">
        <v>1188</v>
      </c>
      <c r="F746" s="167">
        <v>25</v>
      </c>
      <c r="G746" s="207" t="s">
        <v>69</v>
      </c>
      <c r="H746" s="80" t="s">
        <v>1189</v>
      </c>
      <c r="I746" s="161" t="s">
        <v>104</v>
      </c>
      <c r="J746" s="82" t="s">
        <v>134</v>
      </c>
      <c r="K746" s="11" t="s">
        <v>73</v>
      </c>
      <c r="L746" s="11" t="s">
        <v>47</v>
      </c>
      <c r="M746" s="161"/>
      <c r="N746" s="95"/>
      <c r="O746" s="95"/>
      <c r="P746" s="95"/>
      <c r="Q746" s="121"/>
      <c r="R746" s="11"/>
      <c r="S746" s="187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AV746" s="85"/>
      <c r="AW746" s="85"/>
      <c r="AX746" s="85"/>
    </row>
    <row r="747" spans="1:50" x14ac:dyDescent="0.25">
      <c r="A747" s="11" t="str">
        <f t="shared" si="54"/>
        <v>52131443SPSD1E</v>
      </c>
      <c r="B747" s="77">
        <v>743</v>
      </c>
      <c r="C747" s="95">
        <v>52131443</v>
      </c>
      <c r="D747" s="87" t="s">
        <v>1187</v>
      </c>
      <c r="E747" s="167" t="s">
        <v>619</v>
      </c>
      <c r="F747" s="167">
        <v>25</v>
      </c>
      <c r="G747" s="207" t="s">
        <v>69</v>
      </c>
      <c r="H747" s="80" t="s">
        <v>1189</v>
      </c>
      <c r="I747" s="161" t="s">
        <v>104</v>
      </c>
      <c r="J747" s="82" t="s">
        <v>134</v>
      </c>
      <c r="K747" s="11" t="s">
        <v>73</v>
      </c>
      <c r="L747" s="11" t="s">
        <v>47</v>
      </c>
      <c r="M747" s="161"/>
      <c r="N747" s="95"/>
      <c r="O747" s="95"/>
      <c r="P747" s="95"/>
      <c r="Q747" s="121"/>
      <c r="R747" s="11"/>
      <c r="S747" s="187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85"/>
      <c r="AI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AV747" s="85"/>
      <c r="AW747" s="85"/>
      <c r="AX747" s="85"/>
    </row>
    <row r="748" spans="1:50" x14ac:dyDescent="0.25">
      <c r="A748" s="11" t="str">
        <f t="shared" si="54"/>
        <v>52131444SPSD2E</v>
      </c>
      <c r="B748" s="77">
        <v>744</v>
      </c>
      <c r="C748" s="95">
        <v>52131444</v>
      </c>
      <c r="D748" s="87" t="s">
        <v>1187</v>
      </c>
      <c r="E748" s="167" t="s">
        <v>616</v>
      </c>
      <c r="F748" s="167">
        <v>25</v>
      </c>
      <c r="G748" s="207" t="s">
        <v>69</v>
      </c>
      <c r="H748" s="80" t="s">
        <v>1189</v>
      </c>
      <c r="I748" s="161" t="s">
        <v>104</v>
      </c>
      <c r="J748" s="82" t="s">
        <v>134</v>
      </c>
      <c r="K748" s="11" t="s">
        <v>73</v>
      </c>
      <c r="L748" s="11" t="s">
        <v>47</v>
      </c>
      <c r="M748" s="161"/>
      <c r="N748" s="95"/>
      <c r="O748" s="95"/>
      <c r="P748" s="95"/>
      <c r="Q748" s="121"/>
      <c r="R748" s="11"/>
      <c r="S748" s="187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85"/>
      <c r="AI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AV748" s="85"/>
      <c r="AW748" s="85"/>
      <c r="AX748" s="85"/>
    </row>
    <row r="749" spans="1:50" x14ac:dyDescent="0.25">
      <c r="A749" s="11" t="str">
        <f t="shared" si="54"/>
        <v>52131445SPSD2D</v>
      </c>
      <c r="B749" s="77">
        <v>745</v>
      </c>
      <c r="C749" s="95">
        <v>52131445</v>
      </c>
      <c r="D749" s="87" t="s">
        <v>1187</v>
      </c>
      <c r="E749" s="78" t="s">
        <v>1190</v>
      </c>
      <c r="F749" s="167">
        <v>25</v>
      </c>
      <c r="G749" s="207" t="s">
        <v>69</v>
      </c>
      <c r="H749" s="80" t="s">
        <v>1189</v>
      </c>
      <c r="I749" s="161" t="s">
        <v>104</v>
      </c>
      <c r="J749" s="82" t="s">
        <v>134</v>
      </c>
      <c r="K749" s="11" t="s">
        <v>73</v>
      </c>
      <c r="L749" s="11" t="s">
        <v>47</v>
      </c>
      <c r="M749" s="161">
        <v>1</v>
      </c>
      <c r="N749" s="89" t="s">
        <v>86</v>
      </c>
      <c r="O749" s="89" t="s">
        <v>106</v>
      </c>
      <c r="P749" s="89" t="s">
        <v>78</v>
      </c>
      <c r="Q749" s="121">
        <v>1</v>
      </c>
      <c r="R749" s="127" t="s">
        <v>88</v>
      </c>
      <c r="S749" s="92">
        <v>42864</v>
      </c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85"/>
      <c r="AI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AV749" s="85"/>
      <c r="AW749" s="85"/>
      <c r="AX749" s="85"/>
    </row>
    <row r="750" spans="1:50" x14ac:dyDescent="0.25">
      <c r="A750" s="11" t="str">
        <f t="shared" si="54"/>
        <v>52125041SPSD1E - M4</v>
      </c>
      <c r="B750" s="77">
        <v>746</v>
      </c>
      <c r="C750" s="95">
        <v>52125041</v>
      </c>
      <c r="D750" s="87" t="s">
        <v>1191</v>
      </c>
      <c r="E750" s="167" t="s">
        <v>1192</v>
      </c>
      <c r="F750" s="167">
        <v>25</v>
      </c>
      <c r="G750" s="207" t="s">
        <v>69</v>
      </c>
      <c r="H750" s="167">
        <v>2004</v>
      </c>
      <c r="I750" s="161" t="s">
        <v>104</v>
      </c>
      <c r="J750" s="11" t="s">
        <v>1193</v>
      </c>
      <c r="K750" s="11" t="s">
        <v>73</v>
      </c>
      <c r="L750" s="11" t="s">
        <v>47</v>
      </c>
      <c r="M750" s="161"/>
      <c r="N750" s="95"/>
      <c r="O750" s="95"/>
      <c r="P750" s="95"/>
      <c r="Q750" s="121"/>
      <c r="R750" s="11"/>
      <c r="S750" s="187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85"/>
      <c r="AI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AV750" s="85"/>
      <c r="AW750" s="85"/>
      <c r="AX750" s="85"/>
    </row>
    <row r="751" spans="1:50" x14ac:dyDescent="0.25">
      <c r="A751" s="11" t="str">
        <f t="shared" si="54"/>
        <v>52125042SPSD1E - M4</v>
      </c>
      <c r="B751" s="77">
        <v>747</v>
      </c>
      <c r="C751" s="95">
        <v>52125042</v>
      </c>
      <c r="D751" s="87" t="s">
        <v>1191</v>
      </c>
      <c r="E751" s="167" t="s">
        <v>1192</v>
      </c>
      <c r="F751" s="167">
        <v>25</v>
      </c>
      <c r="G751" s="207" t="s">
        <v>69</v>
      </c>
      <c r="H751" s="208" t="s">
        <v>617</v>
      </c>
      <c r="I751" s="161" t="s">
        <v>104</v>
      </c>
      <c r="J751" s="11" t="s">
        <v>1193</v>
      </c>
      <c r="K751" s="11" t="s">
        <v>73</v>
      </c>
      <c r="L751" s="11" t="s">
        <v>47</v>
      </c>
      <c r="M751" s="161"/>
      <c r="N751" s="95"/>
      <c r="O751" s="95"/>
      <c r="P751" s="95"/>
      <c r="Q751" s="121"/>
      <c r="R751" s="11"/>
      <c r="S751" s="187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85"/>
      <c r="AI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AV751" s="85"/>
      <c r="AW751" s="85"/>
      <c r="AX751" s="85"/>
    </row>
    <row r="752" spans="1:50" x14ac:dyDescent="0.25">
      <c r="A752" s="11" t="str">
        <f t="shared" si="54"/>
        <v>52125043SPSD1E - M4</v>
      </c>
      <c r="B752" s="77">
        <v>748</v>
      </c>
      <c r="C752" s="95">
        <v>52125043</v>
      </c>
      <c r="D752" s="87" t="s">
        <v>1191</v>
      </c>
      <c r="E752" s="167" t="s">
        <v>1192</v>
      </c>
      <c r="F752" s="167">
        <v>25</v>
      </c>
      <c r="G752" s="207" t="s">
        <v>69</v>
      </c>
      <c r="H752" s="208" t="s">
        <v>676</v>
      </c>
      <c r="I752" s="161" t="s">
        <v>104</v>
      </c>
      <c r="J752" s="11" t="s">
        <v>1193</v>
      </c>
      <c r="K752" s="11" t="s">
        <v>73</v>
      </c>
      <c r="L752" s="11" t="s">
        <v>47</v>
      </c>
      <c r="M752" s="161"/>
      <c r="N752" s="95"/>
      <c r="O752" s="95"/>
      <c r="P752" s="95"/>
      <c r="Q752" s="121"/>
      <c r="R752" s="11"/>
      <c r="S752" s="187"/>
      <c r="T752" s="10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85"/>
      <c r="AI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AV752" s="85"/>
      <c r="AW752" s="85"/>
      <c r="AX752" s="85"/>
    </row>
    <row r="753" spans="1:50" x14ac:dyDescent="0.25">
      <c r="A753" s="11" t="str">
        <f t="shared" si="54"/>
        <v>52113989SPSD2D</v>
      </c>
      <c r="B753" s="77">
        <v>749</v>
      </c>
      <c r="C753" s="95">
        <v>52113989</v>
      </c>
      <c r="D753" s="96" t="s">
        <v>1194</v>
      </c>
      <c r="E753" s="11" t="s">
        <v>1190</v>
      </c>
      <c r="F753" s="167">
        <v>25</v>
      </c>
      <c r="G753" s="207" t="s">
        <v>69</v>
      </c>
      <c r="H753" s="208" t="s">
        <v>617</v>
      </c>
      <c r="I753" s="161" t="s">
        <v>104</v>
      </c>
      <c r="J753" s="11" t="s">
        <v>134</v>
      </c>
      <c r="K753" s="11" t="s">
        <v>73</v>
      </c>
      <c r="L753" s="11" t="s">
        <v>47</v>
      </c>
      <c r="M753" s="161">
        <v>1</v>
      </c>
      <c r="N753" s="89" t="s">
        <v>86</v>
      </c>
      <c r="O753" s="89" t="s">
        <v>106</v>
      </c>
      <c r="P753" s="89" t="s">
        <v>78</v>
      </c>
      <c r="Q753" s="121">
        <v>1</v>
      </c>
      <c r="R753" s="127" t="s">
        <v>88</v>
      </c>
      <c r="S753" s="92">
        <v>42866</v>
      </c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85"/>
      <c r="AI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AV753" s="85"/>
      <c r="AW753" s="85"/>
      <c r="AX753" s="85"/>
    </row>
    <row r="754" spans="1:50" x14ac:dyDescent="0.25">
      <c r="A754" s="11" t="str">
        <f t="shared" si="54"/>
        <v>52113983SPSD1E</v>
      </c>
      <c r="B754" s="77">
        <v>750</v>
      </c>
      <c r="C754" s="95">
        <v>52113983</v>
      </c>
      <c r="D754" s="96" t="s">
        <v>1194</v>
      </c>
      <c r="E754" s="11" t="s">
        <v>619</v>
      </c>
      <c r="F754" s="167">
        <v>20</v>
      </c>
      <c r="G754" s="168" t="s">
        <v>69</v>
      </c>
      <c r="H754" s="208" t="s">
        <v>617</v>
      </c>
      <c r="I754" s="161" t="s">
        <v>104</v>
      </c>
      <c r="J754" s="11" t="s">
        <v>134</v>
      </c>
      <c r="K754" s="11" t="s">
        <v>73</v>
      </c>
      <c r="L754" s="11" t="s">
        <v>47</v>
      </c>
      <c r="M754" s="161"/>
      <c r="N754" s="95"/>
      <c r="O754" s="95"/>
      <c r="P754" s="95"/>
      <c r="Q754" s="121"/>
      <c r="R754" s="11"/>
      <c r="S754" s="187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85"/>
      <c r="AI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AV754" s="85"/>
      <c r="AW754" s="85"/>
      <c r="AX754" s="85"/>
    </row>
    <row r="755" spans="1:50" x14ac:dyDescent="0.25">
      <c r="A755" s="11" t="str">
        <f t="shared" si="54"/>
        <v>2866724SPSLF3</v>
      </c>
      <c r="B755" s="77">
        <v>751</v>
      </c>
      <c r="C755" s="95">
        <v>2866724</v>
      </c>
      <c r="D755" s="96" t="s">
        <v>1195</v>
      </c>
      <c r="E755" s="11" t="s">
        <v>196</v>
      </c>
      <c r="F755" s="167" t="s">
        <v>1196</v>
      </c>
      <c r="G755" s="168" t="s">
        <v>69</v>
      </c>
      <c r="H755" s="208" t="s">
        <v>1196</v>
      </c>
      <c r="I755" s="161" t="s">
        <v>71</v>
      </c>
      <c r="J755" s="11" t="s">
        <v>1197</v>
      </c>
      <c r="K755" s="11" t="s">
        <v>73</v>
      </c>
      <c r="L755" s="11" t="s">
        <v>47</v>
      </c>
      <c r="M755" s="161"/>
      <c r="N755" s="95"/>
      <c r="O755" s="95"/>
      <c r="P755" s="95"/>
      <c r="Q755" s="121"/>
      <c r="R755" s="11"/>
      <c r="S755" s="187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</row>
    <row r="756" spans="1:50" x14ac:dyDescent="0.25">
      <c r="A756" s="11" t="str">
        <f t="shared" si="54"/>
        <v>11570654DO015E</v>
      </c>
      <c r="B756" s="77">
        <v>752</v>
      </c>
      <c r="C756" s="78">
        <v>11570654</v>
      </c>
      <c r="D756" s="78" t="s">
        <v>322</v>
      </c>
      <c r="E756" s="78" t="s">
        <v>1198</v>
      </c>
      <c r="F756" s="78">
        <v>8000</v>
      </c>
      <c r="G756" s="79" t="s">
        <v>69</v>
      </c>
      <c r="H756" s="80" t="s">
        <v>83</v>
      </c>
      <c r="I756" s="81" t="s">
        <v>104</v>
      </c>
      <c r="J756" s="82" t="s">
        <v>239</v>
      </c>
      <c r="K756" s="82" t="s">
        <v>73</v>
      </c>
      <c r="L756" s="82" t="s">
        <v>324</v>
      </c>
      <c r="M756" s="81">
        <v>3</v>
      </c>
      <c r="N756" s="89" t="s">
        <v>325</v>
      </c>
      <c r="O756" s="89">
        <v>3</v>
      </c>
      <c r="P756" s="89" t="s">
        <v>78</v>
      </c>
      <c r="Q756" s="83">
        <f>IF(COUNTBLANK(C756:O756)&lt;=0,1,2)</f>
        <v>1</v>
      </c>
      <c r="R756" s="82"/>
      <c r="S756" s="90" t="s">
        <v>326</v>
      </c>
    </row>
    <row r="757" spans="1:50" x14ac:dyDescent="0.25">
      <c r="A757" s="11" t="str">
        <f t="shared" si="54"/>
        <v>52118096TP054D</v>
      </c>
      <c r="B757" s="77">
        <v>753</v>
      </c>
      <c r="C757" s="95">
        <v>52118096</v>
      </c>
      <c r="D757" s="87" t="s">
        <v>1199</v>
      </c>
      <c r="E757" s="167" t="s">
        <v>1200</v>
      </c>
      <c r="F757" s="167">
        <v>4560</v>
      </c>
      <c r="G757" s="211"/>
      <c r="H757" s="208" t="s">
        <v>1201</v>
      </c>
      <c r="I757" s="161"/>
      <c r="J757" s="11"/>
      <c r="K757" s="11" t="s">
        <v>73</v>
      </c>
      <c r="L757" s="11" t="s">
        <v>47</v>
      </c>
      <c r="M757" s="161"/>
      <c r="N757" s="95"/>
      <c r="O757" s="95"/>
      <c r="P757" s="95"/>
      <c r="Q757" s="121"/>
      <c r="R757" s="11"/>
      <c r="S757" s="187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85"/>
      <c r="AI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AV757" s="85"/>
      <c r="AW757" s="85"/>
      <c r="AX757" s="85"/>
    </row>
    <row r="758" spans="1:50" x14ac:dyDescent="0.25">
      <c r="A758" s="11" t="str">
        <f t="shared" si="54"/>
        <v>52118097TP054D</v>
      </c>
      <c r="B758" s="77">
        <v>754</v>
      </c>
      <c r="C758" s="95">
        <v>52118097</v>
      </c>
      <c r="D758" s="87" t="s">
        <v>1202</v>
      </c>
      <c r="E758" s="167" t="s">
        <v>1200</v>
      </c>
      <c r="F758" s="167">
        <v>4830</v>
      </c>
      <c r="G758" s="212"/>
      <c r="H758" s="208" t="s">
        <v>1201</v>
      </c>
      <c r="I758" s="161"/>
      <c r="J758" s="11"/>
      <c r="K758" s="11" t="s">
        <v>73</v>
      </c>
      <c r="L758" s="11" t="s">
        <v>47</v>
      </c>
      <c r="M758" s="161"/>
      <c r="N758" s="95"/>
      <c r="O758" s="95"/>
      <c r="P758" s="95"/>
      <c r="Q758" s="121"/>
      <c r="R758" s="11"/>
      <c r="S758" s="187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85"/>
      <c r="AI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AV758" s="85"/>
      <c r="AW758" s="85"/>
      <c r="AX758" s="85"/>
    </row>
    <row r="759" spans="1:50" x14ac:dyDescent="0.25">
      <c r="A759" s="9" t="str">
        <f t="shared" si="54"/>
        <v>52122500SPS INT</v>
      </c>
      <c r="B759" s="77">
        <v>755</v>
      </c>
      <c r="C759" s="95">
        <v>52122500</v>
      </c>
      <c r="D759" s="87" t="s">
        <v>1203</v>
      </c>
      <c r="E759" s="167" t="s">
        <v>1204</v>
      </c>
      <c r="F759" s="167"/>
      <c r="G759" s="212"/>
      <c r="H759" s="208"/>
      <c r="I759" s="161"/>
      <c r="J759" s="11"/>
      <c r="K759" s="11"/>
      <c r="L759" s="11"/>
      <c r="M759" s="161"/>
      <c r="N759" s="95"/>
      <c r="O759" s="95"/>
      <c r="P759" s="95"/>
      <c r="Q759" s="121"/>
      <c r="R759" s="11"/>
      <c r="S759" s="187"/>
    </row>
    <row r="760" spans="1:50" x14ac:dyDescent="0.25">
      <c r="A760" s="9" t="str">
        <f t="shared" si="54"/>
        <v>52122501TP036D</v>
      </c>
      <c r="B760" s="77">
        <v>756</v>
      </c>
      <c r="C760" s="95">
        <v>52122501</v>
      </c>
      <c r="D760" s="87" t="s">
        <v>1203</v>
      </c>
      <c r="E760" s="167" t="s">
        <v>1205</v>
      </c>
      <c r="F760" s="167"/>
      <c r="G760" s="212"/>
      <c r="H760" s="208"/>
      <c r="I760" s="161"/>
      <c r="J760" s="11"/>
      <c r="K760" s="11"/>
      <c r="L760" s="11"/>
      <c r="M760" s="161"/>
      <c r="N760" s="95"/>
      <c r="O760" s="95"/>
      <c r="P760" s="95"/>
      <c r="Q760" s="121"/>
      <c r="R760" s="11"/>
      <c r="S760" s="187"/>
    </row>
    <row r="761" spans="1:50" x14ac:dyDescent="0.25">
      <c r="A761" s="9" t="str">
        <f t="shared" ref="A761" si="57">CONCATENATE(C761,E761)</f>
        <v/>
      </c>
      <c r="B761" s="77">
        <v>757</v>
      </c>
      <c r="C761" s="95"/>
      <c r="D761" s="87"/>
      <c r="E761" s="167"/>
      <c r="F761" s="167"/>
      <c r="G761" s="212"/>
      <c r="H761" s="208"/>
      <c r="I761" s="161"/>
      <c r="J761" s="11"/>
      <c r="K761" s="11"/>
      <c r="L761" s="11"/>
      <c r="M761" s="161"/>
      <c r="N761" s="95"/>
      <c r="O761" s="95"/>
      <c r="P761" s="95"/>
      <c r="Q761" s="121"/>
      <c r="R761" s="11"/>
      <c r="S761" s="187"/>
    </row>
    <row r="762" spans="1:50" x14ac:dyDescent="0.25">
      <c r="A762" s="9"/>
      <c r="B762" s="77">
        <v>758</v>
      </c>
      <c r="C762" s="95">
        <v>93298989</v>
      </c>
      <c r="D762" s="87" t="s">
        <v>1206</v>
      </c>
      <c r="E762" s="167"/>
      <c r="F762" s="167"/>
      <c r="G762" s="212"/>
      <c r="H762" s="208"/>
      <c r="I762" s="161"/>
      <c r="J762" s="11"/>
      <c r="K762" s="11"/>
      <c r="L762" s="11"/>
      <c r="M762" s="161"/>
      <c r="N762" s="95"/>
      <c r="O762" s="95"/>
      <c r="P762" s="95"/>
      <c r="Q762" s="121"/>
      <c r="R762" s="11"/>
      <c r="S762" s="187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85"/>
      <c r="AI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AV762" s="85"/>
      <c r="AW762" s="85"/>
      <c r="AX762" s="85"/>
    </row>
    <row r="763" spans="1:50" x14ac:dyDescent="0.25">
      <c r="A763" s="9"/>
      <c r="B763" s="77">
        <v>759</v>
      </c>
      <c r="C763" s="102">
        <v>52127272</v>
      </c>
      <c r="D763" s="102" t="s">
        <v>130</v>
      </c>
      <c r="E763" s="102" t="s">
        <v>400</v>
      </c>
      <c r="F763" s="102">
        <v>25</v>
      </c>
      <c r="G763" s="79" t="s">
        <v>69</v>
      </c>
      <c r="H763" s="80" t="s">
        <v>132</v>
      </c>
      <c r="I763" s="81" t="s">
        <v>133</v>
      </c>
      <c r="J763" s="82" t="s">
        <v>633</v>
      </c>
      <c r="K763" s="82" t="s">
        <v>73</v>
      </c>
      <c r="L763" s="82" t="s">
        <v>135</v>
      </c>
      <c r="M763" s="81">
        <v>1</v>
      </c>
      <c r="N763" s="81" t="s">
        <v>78</v>
      </c>
      <c r="O763" s="78" t="s">
        <v>78</v>
      </c>
      <c r="P763" s="81" t="s">
        <v>204</v>
      </c>
      <c r="Q763" s="121"/>
      <c r="R763" s="11"/>
      <c r="S763" s="187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85"/>
      <c r="AI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AV763" s="85"/>
      <c r="AW763" s="85"/>
      <c r="AX763" s="85"/>
    </row>
    <row r="764" spans="1:50" x14ac:dyDescent="0.25">
      <c r="A764" s="9"/>
      <c r="B764" s="77">
        <v>760</v>
      </c>
      <c r="C764" s="95">
        <v>52128016</v>
      </c>
      <c r="D764" s="87" t="s">
        <v>692</v>
      </c>
      <c r="E764" s="167"/>
      <c r="F764" s="167">
        <v>54</v>
      </c>
      <c r="G764" s="79" t="s">
        <v>69</v>
      </c>
      <c r="H764" s="208" t="s">
        <v>1207</v>
      </c>
      <c r="I764" s="161"/>
      <c r="J764" s="11"/>
      <c r="K764" s="11"/>
      <c r="L764" s="11"/>
      <c r="M764" s="161"/>
      <c r="N764" s="95"/>
      <c r="O764" s="95"/>
      <c r="P764" s="95"/>
      <c r="Q764" s="121"/>
      <c r="R764" s="11"/>
      <c r="S764" s="187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85"/>
      <c r="AI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AV764" s="85"/>
      <c r="AW764" s="85"/>
      <c r="AX764" s="85"/>
    </row>
    <row r="765" spans="1:50" x14ac:dyDescent="0.25">
      <c r="A765" s="9"/>
      <c r="B765" s="77">
        <v>761</v>
      </c>
      <c r="C765" s="95">
        <v>52128017</v>
      </c>
      <c r="D765" s="87" t="s">
        <v>692</v>
      </c>
      <c r="E765" s="167"/>
      <c r="F765" s="167">
        <v>54</v>
      </c>
      <c r="G765" s="79" t="s">
        <v>69</v>
      </c>
      <c r="H765" s="208" t="s">
        <v>1207</v>
      </c>
      <c r="I765" s="161"/>
      <c r="J765" s="11"/>
      <c r="K765" s="11"/>
      <c r="L765" s="11"/>
      <c r="M765" s="161"/>
      <c r="N765" s="95"/>
      <c r="O765" s="95"/>
      <c r="P765" s="95"/>
      <c r="Q765" s="121"/>
      <c r="R765" s="11"/>
      <c r="S765" s="187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85"/>
      <c r="AI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AV765" s="85"/>
      <c r="AW765" s="85"/>
      <c r="AX765" s="85"/>
    </row>
    <row r="766" spans="1:50" x14ac:dyDescent="0.25">
      <c r="A766" s="9"/>
      <c r="B766" s="77">
        <v>762</v>
      </c>
      <c r="C766" s="95">
        <v>52128018</v>
      </c>
      <c r="D766" s="87" t="s">
        <v>692</v>
      </c>
      <c r="E766" s="167"/>
      <c r="F766" s="167">
        <v>54</v>
      </c>
      <c r="G766" s="79" t="s">
        <v>69</v>
      </c>
      <c r="H766" s="208" t="s">
        <v>1207</v>
      </c>
      <c r="I766" s="161"/>
      <c r="J766" s="11"/>
      <c r="K766" s="11"/>
      <c r="L766" s="11"/>
      <c r="M766" s="161"/>
      <c r="N766" s="161"/>
      <c r="O766" s="11"/>
      <c r="P766" s="11"/>
      <c r="Q766" s="11"/>
      <c r="R766" s="11"/>
      <c r="S766" s="11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</row>
    <row r="767" spans="1:50" x14ac:dyDescent="0.25">
      <c r="A767" s="205" t="str">
        <f t="shared" ref="A767:A769" si="58">CONCATENATE(C767,E767)</f>
        <v>52128019</v>
      </c>
      <c r="B767" s="77">
        <v>763</v>
      </c>
      <c r="C767" s="95">
        <v>52128019</v>
      </c>
      <c r="D767" s="87" t="s">
        <v>692</v>
      </c>
      <c r="E767" s="167"/>
      <c r="F767" s="167">
        <v>54</v>
      </c>
      <c r="G767" s="79" t="s">
        <v>69</v>
      </c>
      <c r="H767" s="208" t="s">
        <v>1207</v>
      </c>
      <c r="I767" s="161"/>
      <c r="J767" s="11"/>
      <c r="K767" s="11"/>
      <c r="L767" s="11"/>
      <c r="M767" s="161"/>
      <c r="N767" s="161"/>
      <c r="O767" s="11"/>
      <c r="P767" s="11"/>
      <c r="Q767" s="11"/>
      <c r="R767" s="11"/>
      <c r="S767" s="11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85"/>
      <c r="AI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AV767" s="85"/>
      <c r="AW767" s="85"/>
      <c r="AX767" s="85"/>
    </row>
    <row r="768" spans="1:50" x14ac:dyDescent="0.25">
      <c r="A768" s="205" t="str">
        <f t="shared" si="58"/>
        <v>52134669SPSD2D-M4</v>
      </c>
      <c r="B768" s="77">
        <v>764</v>
      </c>
      <c r="C768" s="213">
        <v>52134669</v>
      </c>
      <c r="D768" s="167" t="s">
        <v>634</v>
      </c>
      <c r="E768" s="167" t="s">
        <v>400</v>
      </c>
      <c r="F768" s="167">
        <v>25</v>
      </c>
      <c r="G768" s="167" t="s">
        <v>471</v>
      </c>
      <c r="H768" s="208" t="s">
        <v>617</v>
      </c>
      <c r="I768" s="161" t="s">
        <v>294</v>
      </c>
      <c r="J768" s="11" t="s">
        <v>653</v>
      </c>
      <c r="K768" s="11" t="s">
        <v>73</v>
      </c>
      <c r="L768" s="11" t="s">
        <v>47</v>
      </c>
      <c r="M768" s="161">
        <v>1</v>
      </c>
      <c r="N768" s="89" t="s">
        <v>86</v>
      </c>
      <c r="O768" s="147" t="s">
        <v>106</v>
      </c>
      <c r="P768" s="147" t="s">
        <v>78</v>
      </c>
      <c r="Q768" s="11">
        <v>1</v>
      </c>
      <c r="R768" s="127" t="s">
        <v>88</v>
      </c>
      <c r="S768" s="92">
        <v>42866</v>
      </c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85"/>
      <c r="AI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AV768" s="85"/>
      <c r="AW768" s="85"/>
      <c r="AX768" s="85"/>
    </row>
    <row r="769" spans="1:50" x14ac:dyDescent="0.25">
      <c r="A769" s="205" t="str">
        <f t="shared" si="58"/>
        <v>52134672SPSD2D-M4</v>
      </c>
      <c r="B769" s="77">
        <v>765</v>
      </c>
      <c r="C769" s="214">
        <v>52134672</v>
      </c>
      <c r="D769" s="167" t="s">
        <v>634</v>
      </c>
      <c r="E769" s="215" t="s">
        <v>400</v>
      </c>
      <c r="F769" s="215">
        <v>40</v>
      </c>
      <c r="G769" s="215" t="s">
        <v>471</v>
      </c>
      <c r="H769" s="216" t="s">
        <v>617</v>
      </c>
      <c r="I769" s="217" t="s">
        <v>133</v>
      </c>
      <c r="J769" s="218" t="s">
        <v>653</v>
      </c>
      <c r="K769" s="218" t="s">
        <v>73</v>
      </c>
      <c r="L769" s="218" t="s">
        <v>47</v>
      </c>
      <c r="M769" s="217">
        <v>1</v>
      </c>
      <c r="N769" s="219" t="s">
        <v>99</v>
      </c>
      <c r="O769" s="220" t="s">
        <v>426</v>
      </c>
      <c r="P769" s="220" t="s">
        <v>78</v>
      </c>
      <c r="Q769" s="218">
        <v>1</v>
      </c>
      <c r="R769" s="127" t="s">
        <v>88</v>
      </c>
      <c r="S769" s="221">
        <v>42866</v>
      </c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85"/>
      <c r="AI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AV769" s="85"/>
      <c r="AW769" s="85"/>
      <c r="AX769" s="85"/>
    </row>
    <row r="770" spans="1:50" x14ac:dyDescent="0.25">
      <c r="A770" s="9"/>
      <c r="B770" s="77">
        <v>766</v>
      </c>
      <c r="C770" s="222">
        <v>12679792</v>
      </c>
      <c r="D770" s="167" t="s">
        <v>1208</v>
      </c>
      <c r="E770" s="167"/>
      <c r="F770" s="167">
        <v>12</v>
      </c>
      <c r="G770" s="167"/>
      <c r="H770" s="208" t="s">
        <v>1209</v>
      </c>
      <c r="I770" s="161"/>
      <c r="J770" s="11"/>
      <c r="K770" s="11"/>
      <c r="L770" s="11"/>
      <c r="M770" s="161"/>
      <c r="N770" s="161"/>
      <c r="O770" s="11"/>
      <c r="P770" s="11"/>
      <c r="Q770" s="11"/>
      <c r="R770" s="11"/>
      <c r="S770" s="11"/>
    </row>
    <row r="771" spans="1:50" x14ac:dyDescent="0.25">
      <c r="A771" s="9"/>
      <c r="B771" s="77">
        <v>767</v>
      </c>
      <c r="C771" s="223">
        <v>52096409</v>
      </c>
      <c r="D771" s="224" t="s">
        <v>1210</v>
      </c>
      <c r="E771" s="167"/>
      <c r="F771" s="167">
        <v>80</v>
      </c>
      <c r="G771" s="167"/>
      <c r="H771" s="208" t="s">
        <v>1209</v>
      </c>
      <c r="I771" s="161"/>
      <c r="J771" s="11"/>
      <c r="K771" s="11"/>
      <c r="L771" s="11"/>
      <c r="M771" s="161"/>
      <c r="N771" s="161"/>
      <c r="O771" s="11"/>
      <c r="P771" s="11"/>
      <c r="Q771" s="11"/>
      <c r="R771" s="11"/>
      <c r="S771" s="11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85"/>
      <c r="AI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AV771" s="85"/>
      <c r="AW771" s="85"/>
      <c r="AX771" s="85"/>
    </row>
    <row r="772" spans="1:50" s="85" customFormat="1" ht="15" customHeight="1" x14ac:dyDescent="0.25">
      <c r="A772" s="11" t="str">
        <f>CONCATENATE(C772,E772)</f>
        <v>52118801SPST</v>
      </c>
      <c r="B772" s="77">
        <v>768</v>
      </c>
      <c r="C772" s="95">
        <v>52118801</v>
      </c>
      <c r="D772" s="87" t="s">
        <v>1187</v>
      </c>
      <c r="E772" s="167" t="s">
        <v>294</v>
      </c>
      <c r="F772" s="167">
        <v>25</v>
      </c>
      <c r="G772" s="207" t="s">
        <v>69</v>
      </c>
      <c r="H772" s="80" t="s">
        <v>1189</v>
      </c>
      <c r="I772" s="161" t="s">
        <v>104</v>
      </c>
      <c r="J772" s="82" t="s">
        <v>134</v>
      </c>
      <c r="K772" s="11" t="s">
        <v>73</v>
      </c>
      <c r="L772" s="11" t="s">
        <v>47</v>
      </c>
      <c r="M772" s="161"/>
      <c r="N772" s="95"/>
      <c r="O772" s="95"/>
      <c r="P772" s="95"/>
      <c r="Q772" s="121"/>
      <c r="R772" s="11"/>
      <c r="S772" s="187"/>
    </row>
    <row r="773" spans="1:50" ht="15" customHeight="1" x14ac:dyDescent="0.25">
      <c r="A773" s="11" t="str">
        <f t="shared" ref="A773" si="59">CONCATENATE(C773,E773)</f>
        <v>95459393TAMPÃO-PIT</v>
      </c>
      <c r="B773" s="77">
        <v>785</v>
      </c>
      <c r="C773" s="78">
        <v>95459393</v>
      </c>
      <c r="D773" s="78" t="s">
        <v>352</v>
      </c>
      <c r="E773" s="78" t="s">
        <v>317</v>
      </c>
      <c r="F773" s="78">
        <v>1000</v>
      </c>
      <c r="G773" s="79" t="s">
        <v>69</v>
      </c>
      <c r="H773" s="80" t="s">
        <v>321</v>
      </c>
      <c r="I773" s="81" t="s">
        <v>1211</v>
      </c>
      <c r="J773" s="82" t="s">
        <v>353</v>
      </c>
      <c r="K773" s="82" t="s">
        <v>73</v>
      </c>
      <c r="L773" s="82" t="s">
        <v>47</v>
      </c>
      <c r="M773" s="81">
        <v>2</v>
      </c>
      <c r="N773" s="88">
        <v>2</v>
      </c>
      <c r="O773" s="89">
        <v>3</v>
      </c>
      <c r="P773" s="89" t="s">
        <v>78</v>
      </c>
      <c r="Q773" s="83">
        <f t="shared" ref="Q773" si="60">IF(COUNTBLANK(C773:O773)&lt;=0,1,2)</f>
        <v>1</v>
      </c>
      <c r="R773" s="82" t="s">
        <v>79</v>
      </c>
      <c r="S773" s="84">
        <v>42830</v>
      </c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85"/>
      <c r="AI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AV773" s="85"/>
      <c r="AW773" s="85"/>
      <c r="AX773" s="85"/>
    </row>
    <row r="774" spans="1:50" x14ac:dyDescent="0.25">
      <c r="A774" s="11" t="str">
        <f>CONCATENATE(C774,E774)</f>
        <v>52118802SPST</v>
      </c>
      <c r="B774" s="77">
        <v>769</v>
      </c>
      <c r="C774" s="95">
        <v>52118802</v>
      </c>
      <c r="D774" s="87" t="s">
        <v>1187</v>
      </c>
      <c r="E774" s="167" t="s">
        <v>294</v>
      </c>
      <c r="F774" s="167">
        <v>25</v>
      </c>
      <c r="G774" s="207" t="s">
        <v>69</v>
      </c>
      <c r="H774" s="80" t="s">
        <v>1189</v>
      </c>
      <c r="I774" s="161" t="s">
        <v>104</v>
      </c>
      <c r="J774" s="82" t="s">
        <v>134</v>
      </c>
      <c r="K774" s="11" t="s">
        <v>73</v>
      </c>
      <c r="L774" s="11" t="s">
        <v>47</v>
      </c>
      <c r="M774" s="161"/>
      <c r="N774" s="95"/>
      <c r="O774" s="95"/>
      <c r="P774" s="95"/>
      <c r="Q774" s="121"/>
      <c r="R774" s="11"/>
      <c r="S774" s="187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85"/>
      <c r="AI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AV774" s="85"/>
      <c r="AW774" s="85"/>
      <c r="AX774" s="85"/>
    </row>
    <row r="775" spans="1:50" x14ac:dyDescent="0.25">
      <c r="A775" s="11" t="str">
        <f>CONCATENATE(C775,E775)</f>
        <v>52127430SPST</v>
      </c>
      <c r="B775" s="77">
        <v>770</v>
      </c>
      <c r="C775" s="95">
        <v>52127430</v>
      </c>
      <c r="D775" s="87" t="s">
        <v>1187</v>
      </c>
      <c r="E775" s="167" t="s">
        <v>294</v>
      </c>
      <c r="F775" s="167">
        <v>25</v>
      </c>
      <c r="G775" s="207" t="s">
        <v>69</v>
      </c>
      <c r="H775" s="80" t="s">
        <v>1189</v>
      </c>
      <c r="I775" s="161" t="s">
        <v>104</v>
      </c>
      <c r="J775" s="82" t="s">
        <v>134</v>
      </c>
      <c r="K775" s="11" t="s">
        <v>73</v>
      </c>
      <c r="L775" s="11" t="s">
        <v>47</v>
      </c>
      <c r="M775" s="161"/>
      <c r="N775" s="95"/>
      <c r="O775" s="95"/>
      <c r="P775" s="95"/>
      <c r="Q775" s="121"/>
      <c r="R775" s="11"/>
      <c r="S775" s="187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85"/>
      <c r="AI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AV775" s="85"/>
      <c r="AW775" s="85"/>
      <c r="AX775" s="85"/>
    </row>
    <row r="776" spans="1:50" x14ac:dyDescent="0.25">
      <c r="A776" s="218"/>
      <c r="B776" s="77">
        <v>786</v>
      </c>
      <c r="C776" s="215">
        <v>52104526</v>
      </c>
      <c r="D776" s="215" t="s">
        <v>1212</v>
      </c>
      <c r="E776" s="215"/>
      <c r="F776" s="215">
        <v>6</v>
      </c>
      <c r="G776" s="215"/>
      <c r="H776" s="216" t="s">
        <v>1213</v>
      </c>
      <c r="I776" s="217"/>
      <c r="J776" s="218"/>
      <c r="K776" s="218"/>
      <c r="L776" s="218"/>
      <c r="M776" s="217"/>
      <c r="N776" s="217"/>
      <c r="O776" s="218"/>
      <c r="P776" s="218"/>
      <c r="Q776" s="218"/>
      <c r="R776" s="218"/>
      <c r="S776" s="218"/>
    </row>
    <row r="777" spans="1:50" x14ac:dyDescent="0.25">
      <c r="A777" s="11"/>
      <c r="B777" s="77">
        <v>772</v>
      </c>
      <c r="C777" s="167">
        <v>52126140</v>
      </c>
      <c r="D777" s="87" t="s">
        <v>1214</v>
      </c>
      <c r="E777" s="167"/>
      <c r="F777" s="167">
        <v>6</v>
      </c>
      <c r="G777" s="167"/>
      <c r="H777" s="208" t="s">
        <v>1213</v>
      </c>
      <c r="I777" s="161"/>
      <c r="J777" s="11"/>
      <c r="K777" s="11"/>
      <c r="L777" s="11"/>
      <c r="M777" s="161"/>
      <c r="N777" s="161"/>
      <c r="O777" s="11"/>
      <c r="P777" s="11"/>
      <c r="Q777" s="11"/>
      <c r="R777" s="11"/>
      <c r="S777" s="11"/>
    </row>
    <row r="778" spans="1:50" x14ac:dyDescent="0.25">
      <c r="A778" s="11"/>
      <c r="B778" s="77">
        <v>773</v>
      </c>
      <c r="C778" s="225">
        <v>52128018</v>
      </c>
      <c r="D778" s="167" t="s">
        <v>1212</v>
      </c>
      <c r="E778" s="167"/>
      <c r="F778" s="167">
        <v>6</v>
      </c>
      <c r="G778" s="167"/>
      <c r="H778" s="208" t="s">
        <v>1213</v>
      </c>
      <c r="I778" s="161"/>
      <c r="J778" s="11"/>
      <c r="K778" s="11"/>
      <c r="L778" s="11"/>
      <c r="M778" s="161"/>
      <c r="N778" s="161"/>
      <c r="O778" s="11"/>
      <c r="P778" s="11"/>
      <c r="Q778" s="11"/>
      <c r="R778" s="11"/>
      <c r="S778" s="11"/>
    </row>
    <row r="779" spans="1:50" x14ac:dyDescent="0.25">
      <c r="A779" s="11"/>
      <c r="B779" s="77">
        <v>774</v>
      </c>
      <c r="C779" s="225">
        <v>52126126</v>
      </c>
      <c r="D779" s="225" t="s">
        <v>1215</v>
      </c>
      <c r="E779" s="167"/>
      <c r="F779" s="167">
        <v>6</v>
      </c>
      <c r="G779" s="167"/>
      <c r="H779" s="208" t="s">
        <v>1213</v>
      </c>
      <c r="I779" s="161"/>
      <c r="J779" s="11"/>
      <c r="K779" s="11"/>
      <c r="L779" s="11"/>
      <c r="M779" s="161"/>
      <c r="N779" s="161"/>
      <c r="O779" s="11"/>
      <c r="P779" s="11"/>
      <c r="Q779" s="11"/>
      <c r="R779" s="11"/>
      <c r="S779" s="11"/>
    </row>
    <row r="780" spans="1:50" x14ac:dyDescent="0.25">
      <c r="A780" s="11"/>
      <c r="B780" s="77">
        <v>775</v>
      </c>
      <c r="C780" s="87">
        <v>52116060</v>
      </c>
      <c r="D780" s="87" t="s">
        <v>1216</v>
      </c>
      <c r="E780" s="167"/>
      <c r="F780" s="167">
        <v>6</v>
      </c>
      <c r="G780" s="167"/>
      <c r="H780" s="208" t="s">
        <v>1213</v>
      </c>
      <c r="I780" s="161"/>
      <c r="J780" s="11"/>
      <c r="K780" s="11"/>
      <c r="L780" s="11"/>
      <c r="M780" s="161"/>
      <c r="N780" s="161"/>
      <c r="O780" s="11"/>
      <c r="P780" s="11"/>
      <c r="Q780" s="11"/>
      <c r="R780" s="11"/>
      <c r="S780" s="11"/>
    </row>
    <row r="781" spans="1:50" x14ac:dyDescent="0.25">
      <c r="A781" s="11"/>
      <c r="B781" s="77">
        <v>776</v>
      </c>
      <c r="C781" s="226">
        <v>52126136</v>
      </c>
      <c r="D781" s="167" t="s">
        <v>1212</v>
      </c>
      <c r="E781" s="167"/>
      <c r="F781" s="167">
        <v>6</v>
      </c>
      <c r="G781" s="167"/>
      <c r="H781" s="208" t="s">
        <v>1213</v>
      </c>
      <c r="I781" s="161"/>
      <c r="J781" s="11"/>
      <c r="K781" s="11"/>
      <c r="L781" s="11"/>
      <c r="M781" s="161"/>
      <c r="N781" s="161"/>
      <c r="O781" s="11"/>
      <c r="P781" s="11"/>
      <c r="Q781" s="11"/>
      <c r="R781" s="11"/>
      <c r="S781" s="11"/>
    </row>
    <row r="782" spans="1:50" x14ac:dyDescent="0.25">
      <c r="A782" s="11"/>
      <c r="B782" s="77">
        <v>777</v>
      </c>
      <c r="C782" s="119">
        <v>52104538</v>
      </c>
      <c r="D782" s="87" t="s">
        <v>1214</v>
      </c>
      <c r="E782" s="167"/>
      <c r="F782" s="167">
        <v>6</v>
      </c>
      <c r="G782" s="167"/>
      <c r="H782" s="208" t="s">
        <v>1213</v>
      </c>
      <c r="I782" s="161"/>
      <c r="J782" s="11"/>
      <c r="K782" s="11"/>
      <c r="L782" s="11"/>
      <c r="M782" s="161"/>
      <c r="N782" s="161"/>
      <c r="O782" s="11"/>
      <c r="P782" s="11"/>
      <c r="Q782" s="11"/>
      <c r="R782" s="11"/>
      <c r="S782" s="11"/>
    </row>
    <row r="783" spans="1:50" x14ac:dyDescent="0.25">
      <c r="A783" s="11"/>
      <c r="B783" s="77">
        <v>778</v>
      </c>
      <c r="C783" s="225">
        <v>52128016</v>
      </c>
      <c r="D783" s="167" t="s">
        <v>1212</v>
      </c>
      <c r="E783" s="167"/>
      <c r="F783" s="167">
        <v>6</v>
      </c>
      <c r="G783" s="167"/>
      <c r="H783" s="208" t="s">
        <v>1213</v>
      </c>
      <c r="I783" s="161"/>
      <c r="J783" s="11"/>
      <c r="K783" s="11"/>
      <c r="L783" s="11"/>
      <c r="M783" s="161"/>
      <c r="N783" s="161"/>
      <c r="O783" s="11"/>
      <c r="P783" s="11"/>
      <c r="Q783" s="11"/>
      <c r="R783" s="11"/>
      <c r="S783" s="11"/>
    </row>
    <row r="784" spans="1:50" x14ac:dyDescent="0.25">
      <c r="A784" s="11"/>
      <c r="B784" s="77">
        <v>779</v>
      </c>
      <c r="C784" s="87">
        <v>52104539</v>
      </c>
      <c r="D784" s="87" t="s">
        <v>1214</v>
      </c>
      <c r="E784" s="167"/>
      <c r="F784" s="167">
        <v>6</v>
      </c>
      <c r="G784" s="167"/>
      <c r="H784" s="208" t="s">
        <v>1213</v>
      </c>
      <c r="I784" s="161"/>
      <c r="J784" s="11"/>
      <c r="K784" s="11"/>
      <c r="L784" s="11"/>
      <c r="M784" s="161"/>
      <c r="N784" s="161"/>
      <c r="O784" s="11"/>
      <c r="P784" s="11"/>
      <c r="Q784" s="11"/>
      <c r="R784" s="11"/>
      <c r="S784" s="11"/>
    </row>
    <row r="785" spans="1:19" x14ac:dyDescent="0.25">
      <c r="A785" s="11"/>
      <c r="B785" s="77">
        <v>780</v>
      </c>
      <c r="C785" s="226">
        <v>52126137</v>
      </c>
      <c r="D785" s="167" t="s">
        <v>1212</v>
      </c>
      <c r="E785" s="167"/>
      <c r="F785" s="167">
        <v>6</v>
      </c>
      <c r="G785" s="167"/>
      <c r="H785" s="208" t="s">
        <v>1213</v>
      </c>
      <c r="I785" s="161"/>
      <c r="J785" s="11"/>
      <c r="K785" s="11"/>
      <c r="L785" s="11"/>
      <c r="M785" s="161"/>
      <c r="N785" s="161"/>
      <c r="O785" s="11"/>
      <c r="P785" s="11"/>
      <c r="Q785" s="11"/>
      <c r="R785" s="11"/>
      <c r="S785" s="11"/>
    </row>
    <row r="786" spans="1:19" x14ac:dyDescent="0.25">
      <c r="A786" s="11"/>
      <c r="B786" s="77">
        <v>781</v>
      </c>
      <c r="C786" s="87">
        <v>52116061</v>
      </c>
      <c r="D786" s="87" t="s">
        <v>1216</v>
      </c>
      <c r="E786" s="167"/>
      <c r="F786" s="167">
        <v>6</v>
      </c>
      <c r="G786" s="167"/>
      <c r="H786" s="208" t="s">
        <v>1213</v>
      </c>
      <c r="I786" s="161"/>
      <c r="J786" s="11"/>
      <c r="K786" s="11"/>
      <c r="L786" s="11"/>
      <c r="M786" s="161"/>
      <c r="N786" s="161"/>
      <c r="O786" s="11"/>
      <c r="P786" s="11"/>
      <c r="Q786" s="11"/>
      <c r="R786" s="11"/>
      <c r="S786" s="11"/>
    </row>
    <row r="787" spans="1:19" x14ac:dyDescent="0.25">
      <c r="A787" s="11"/>
      <c r="B787" s="77">
        <v>782</v>
      </c>
      <c r="C787" s="225">
        <v>52126127</v>
      </c>
      <c r="D787" s="225" t="s">
        <v>1217</v>
      </c>
      <c r="E787" s="167"/>
      <c r="F787" s="167">
        <v>6</v>
      </c>
      <c r="G787" s="167"/>
      <c r="H787" s="208" t="s">
        <v>1213</v>
      </c>
      <c r="I787" s="161"/>
      <c r="J787" s="11"/>
      <c r="K787" s="11"/>
      <c r="L787" s="11"/>
      <c r="M787" s="161"/>
      <c r="N787" s="161"/>
      <c r="O787" s="11"/>
      <c r="P787" s="11"/>
      <c r="Q787" s="11"/>
      <c r="R787" s="11"/>
      <c r="S787" s="11"/>
    </row>
    <row r="788" spans="1:19" x14ac:dyDescent="0.25">
      <c r="A788" s="11"/>
      <c r="B788" s="77">
        <v>783</v>
      </c>
      <c r="C788" s="87">
        <v>52126141</v>
      </c>
      <c r="D788" s="87" t="s">
        <v>1218</v>
      </c>
      <c r="E788" s="167"/>
      <c r="F788" s="167">
        <v>6</v>
      </c>
      <c r="G788" s="167"/>
      <c r="H788" s="208" t="s">
        <v>1213</v>
      </c>
      <c r="I788" s="161"/>
      <c r="J788" s="11"/>
      <c r="K788" s="11"/>
      <c r="L788" s="11"/>
      <c r="M788" s="161"/>
      <c r="N788" s="161"/>
      <c r="O788" s="11"/>
      <c r="P788" s="11"/>
      <c r="Q788" s="11"/>
      <c r="R788" s="11"/>
      <c r="S788" s="11"/>
    </row>
    <row r="789" spans="1:19" x14ac:dyDescent="0.25">
      <c r="A789" s="11"/>
      <c r="B789" s="77">
        <v>784</v>
      </c>
      <c r="C789" s="167">
        <v>52104527</v>
      </c>
      <c r="D789" s="167" t="s">
        <v>1212</v>
      </c>
      <c r="E789" s="167"/>
      <c r="F789" s="167">
        <v>6</v>
      </c>
      <c r="G789" s="167"/>
      <c r="H789" s="208" t="s">
        <v>1213</v>
      </c>
      <c r="I789" s="161"/>
      <c r="J789" s="11"/>
      <c r="K789" s="11"/>
      <c r="L789" s="11"/>
      <c r="M789" s="161"/>
      <c r="N789" s="161"/>
      <c r="O789" s="11"/>
      <c r="P789" s="11"/>
      <c r="Q789" s="11"/>
      <c r="R789" s="11"/>
      <c r="S789" s="11"/>
    </row>
    <row r="790" spans="1:19" x14ac:dyDescent="0.25">
      <c r="A790" s="11"/>
      <c r="B790" s="77"/>
      <c r="C790" s="167">
        <v>52128017</v>
      </c>
      <c r="D790" s="167" t="s">
        <v>1219</v>
      </c>
      <c r="E790" s="167"/>
      <c r="F790" s="167">
        <v>6</v>
      </c>
      <c r="G790" s="167"/>
      <c r="H790" s="208" t="s">
        <v>1213</v>
      </c>
      <c r="I790" s="161"/>
      <c r="J790" s="11"/>
      <c r="K790" s="11"/>
      <c r="L790" s="11"/>
      <c r="M790" s="161"/>
      <c r="N790" s="161"/>
      <c r="O790" s="11"/>
      <c r="P790" s="11"/>
      <c r="Q790" s="11"/>
      <c r="R790" s="11"/>
      <c r="S790" s="11"/>
    </row>
    <row r="791" spans="1:19" x14ac:dyDescent="0.25">
      <c r="A791" s="11"/>
      <c r="B791" s="77">
        <v>787</v>
      </c>
      <c r="C791" s="167">
        <v>52128019</v>
      </c>
      <c r="D791" s="167" t="s">
        <v>1219</v>
      </c>
      <c r="E791" s="167"/>
      <c r="F791" s="167">
        <v>6</v>
      </c>
      <c r="G791" s="167"/>
      <c r="H791" s="208" t="s">
        <v>1213</v>
      </c>
      <c r="I791" s="161"/>
      <c r="J791" s="11"/>
      <c r="K791" s="11"/>
      <c r="L791" s="11"/>
      <c r="M791" s="161"/>
      <c r="N791" s="161"/>
      <c r="O791" s="11"/>
      <c r="P791" s="11"/>
      <c r="Q791" s="11"/>
      <c r="R791" s="11"/>
      <c r="S791" s="11"/>
    </row>
    <row r="792" spans="1:19" x14ac:dyDescent="0.25">
      <c r="A792" s="11"/>
      <c r="B792" s="82">
        <v>788</v>
      </c>
      <c r="C792" s="167">
        <v>52128017</v>
      </c>
      <c r="D792" s="167" t="s">
        <v>1219</v>
      </c>
      <c r="E792" s="167"/>
      <c r="F792" s="167">
        <v>6</v>
      </c>
      <c r="G792" s="167"/>
      <c r="H792" s="208" t="s">
        <v>1213</v>
      </c>
      <c r="I792" s="161"/>
      <c r="J792" s="11"/>
      <c r="K792" s="11"/>
      <c r="L792" s="11"/>
      <c r="M792" s="161"/>
      <c r="N792" s="161"/>
      <c r="O792" s="11"/>
      <c r="P792" s="11"/>
      <c r="Q792" s="11"/>
      <c r="R792" s="11"/>
      <c r="S792" s="11"/>
    </row>
    <row r="793" spans="1:19" x14ac:dyDescent="0.25">
      <c r="A793" s="11"/>
      <c r="B793" s="82">
        <v>789</v>
      </c>
      <c r="C793" s="167">
        <v>52141142</v>
      </c>
      <c r="D793" s="167" t="s">
        <v>706</v>
      </c>
      <c r="E793" s="167"/>
      <c r="F793" s="167">
        <v>500</v>
      </c>
      <c r="G793" s="167"/>
      <c r="H793" s="208" t="s">
        <v>1220</v>
      </c>
      <c r="I793" s="161"/>
      <c r="J793" s="11"/>
      <c r="K793" s="11"/>
      <c r="L793" s="11"/>
      <c r="M793" s="161"/>
      <c r="N793" s="161"/>
      <c r="O793" s="11"/>
      <c r="P793" s="11"/>
      <c r="Q793" s="11"/>
      <c r="R793" s="11"/>
      <c r="S793" s="11"/>
    </row>
    <row r="794" spans="1:19" x14ac:dyDescent="0.25">
      <c r="A794" s="11"/>
      <c r="B794" s="82"/>
      <c r="C794" s="167"/>
      <c r="D794" s="167"/>
      <c r="E794" s="167"/>
      <c r="F794" s="167"/>
      <c r="G794" s="167"/>
      <c r="H794" s="208"/>
      <c r="I794" s="161"/>
      <c r="J794" s="11"/>
      <c r="K794" s="11"/>
      <c r="L794" s="11"/>
      <c r="M794" s="161"/>
      <c r="N794" s="161"/>
      <c r="O794" s="11"/>
      <c r="P794" s="11"/>
      <c r="Q794" s="11"/>
      <c r="R794" s="11"/>
      <c r="S794" s="11"/>
    </row>
    <row r="795" spans="1:19" x14ac:dyDescent="0.25">
      <c r="A795" s="11"/>
      <c r="B795" s="82"/>
      <c r="C795" s="167"/>
      <c r="D795" s="167"/>
      <c r="E795" s="167"/>
      <c r="F795" s="167"/>
      <c r="G795" s="167"/>
      <c r="H795" s="208"/>
      <c r="I795" s="161"/>
      <c r="J795" s="11"/>
      <c r="K795" s="11"/>
      <c r="L795" s="11"/>
      <c r="M795" s="161"/>
      <c r="N795" s="161"/>
      <c r="O795" s="11"/>
      <c r="P795" s="11"/>
      <c r="Q795" s="11"/>
      <c r="R795" s="11"/>
      <c r="S795" s="11"/>
    </row>
    <row r="796" spans="1:19" x14ac:dyDescent="0.25">
      <c r="A796" s="11"/>
      <c r="B796" s="82"/>
      <c r="C796" s="167"/>
      <c r="D796" s="167"/>
      <c r="E796" s="167"/>
      <c r="F796" s="167"/>
      <c r="G796" s="167"/>
      <c r="H796" s="208"/>
      <c r="I796" s="161"/>
      <c r="J796" s="11"/>
      <c r="K796" s="11"/>
      <c r="L796" s="11"/>
      <c r="M796" s="161"/>
      <c r="N796" s="161"/>
      <c r="O796" s="11"/>
      <c r="P796" s="11"/>
      <c r="Q796" s="11"/>
      <c r="R796" s="11"/>
      <c r="S796" s="11"/>
    </row>
    <row r="797" spans="1:19" x14ac:dyDescent="0.25">
      <c r="A797" s="11"/>
      <c r="B797" s="82"/>
      <c r="C797" s="167"/>
      <c r="D797" s="167"/>
      <c r="E797" s="167"/>
      <c r="F797" s="167"/>
      <c r="G797" s="167"/>
      <c r="H797" s="208"/>
      <c r="I797" s="161"/>
      <c r="J797" s="11"/>
      <c r="K797" s="11"/>
      <c r="L797" s="11"/>
      <c r="M797" s="161"/>
      <c r="N797" s="161"/>
      <c r="O797" s="11"/>
      <c r="P797" s="11"/>
      <c r="Q797" s="11"/>
      <c r="R797" s="11"/>
      <c r="S797" s="11"/>
    </row>
    <row r="798" spans="1:19" x14ac:dyDescent="0.25">
      <c r="A798" s="11"/>
      <c r="B798" s="82"/>
      <c r="C798" s="167"/>
      <c r="D798" s="167"/>
      <c r="E798" s="167"/>
      <c r="F798" s="167"/>
      <c r="G798" s="167"/>
      <c r="H798" s="208"/>
      <c r="I798" s="161"/>
      <c r="J798" s="11"/>
      <c r="K798" s="11"/>
      <c r="L798" s="11"/>
      <c r="M798" s="161"/>
      <c r="N798" s="161"/>
      <c r="O798" s="11"/>
      <c r="P798" s="11"/>
      <c r="Q798" s="11"/>
      <c r="R798" s="11"/>
      <c r="S798" s="11"/>
    </row>
    <row r="799" spans="1:19" x14ac:dyDescent="0.25">
      <c r="A799" s="11"/>
      <c r="B799" s="82"/>
      <c r="C799" s="167"/>
      <c r="D799" s="167"/>
      <c r="E799" s="167"/>
      <c r="F799" s="167"/>
      <c r="G799" s="167"/>
      <c r="H799" s="208"/>
      <c r="I799" s="161"/>
      <c r="J799" s="11"/>
      <c r="K799" s="11"/>
      <c r="L799" s="11"/>
      <c r="M799" s="161"/>
      <c r="N799" s="161"/>
      <c r="O799" s="11"/>
      <c r="P799" s="11"/>
      <c r="Q799" s="11"/>
      <c r="R799" s="11"/>
      <c r="S799" s="11"/>
    </row>
    <row r="800" spans="1:19" x14ac:dyDescent="0.25">
      <c r="A800" s="11"/>
      <c r="B800" s="82"/>
      <c r="C800" s="167"/>
      <c r="D800" s="167"/>
      <c r="E800" s="167" t="s">
        <v>158</v>
      </c>
      <c r="F800" s="167"/>
      <c r="G800" s="167"/>
      <c r="H800" s="208" t="s">
        <v>158</v>
      </c>
      <c r="I800" s="161"/>
      <c r="J800" s="11"/>
      <c r="K800" s="11"/>
      <c r="L800" s="11"/>
      <c r="M800" s="161"/>
      <c r="N800" s="161"/>
      <c r="O800" s="11"/>
      <c r="P800" s="11"/>
      <c r="Q800" s="11"/>
      <c r="R800" s="11"/>
      <c r="S800" s="11"/>
    </row>
    <row r="801" spans="1:19" x14ac:dyDescent="0.25">
      <c r="A801" s="11"/>
      <c r="B801" s="82"/>
      <c r="C801" s="167"/>
      <c r="D801" s="167"/>
      <c r="E801" s="167"/>
      <c r="F801" s="167"/>
      <c r="G801" s="167"/>
      <c r="H801" s="208"/>
      <c r="I801" s="161"/>
      <c r="J801" s="11"/>
      <c r="K801" s="11"/>
      <c r="L801" s="11"/>
      <c r="M801" s="161"/>
      <c r="N801" s="161"/>
      <c r="O801" s="11"/>
      <c r="P801" s="11"/>
      <c r="Q801" s="11"/>
      <c r="R801" s="11"/>
      <c r="S801" s="11"/>
    </row>
    <row r="802" spans="1:19" x14ac:dyDescent="0.25">
      <c r="A802" s="11"/>
      <c r="B802" s="82"/>
      <c r="C802" s="167"/>
      <c r="D802" s="167"/>
      <c r="E802" s="167"/>
      <c r="F802" s="167"/>
      <c r="G802" s="167"/>
      <c r="H802" s="208"/>
      <c r="I802" s="161"/>
      <c r="J802" s="11"/>
      <c r="K802" s="11"/>
      <c r="L802" s="11"/>
      <c r="M802" s="161"/>
      <c r="N802" s="161"/>
      <c r="O802" s="11"/>
      <c r="P802" s="11"/>
      <c r="Q802" s="11"/>
      <c r="R802" s="11"/>
      <c r="S802" s="11"/>
    </row>
    <row r="803" spans="1:19" x14ac:dyDescent="0.25">
      <c r="A803" s="11"/>
      <c r="B803" s="82"/>
      <c r="C803" s="167"/>
      <c r="D803" s="167"/>
      <c r="E803" s="167"/>
      <c r="F803" s="167"/>
      <c r="G803" s="167"/>
      <c r="H803" s="208"/>
      <c r="I803" s="161"/>
      <c r="J803" s="11"/>
      <c r="K803" s="11"/>
      <c r="L803" s="11"/>
      <c r="M803" s="161"/>
      <c r="N803" s="161"/>
      <c r="O803" s="11"/>
      <c r="P803" s="11"/>
      <c r="Q803" s="11"/>
      <c r="R803" s="11"/>
      <c r="S803" s="11"/>
    </row>
    <row r="804" spans="1:19" x14ac:dyDescent="0.25">
      <c r="A804" s="11"/>
      <c r="B804" s="82"/>
      <c r="C804" s="167"/>
      <c r="D804" s="167"/>
      <c r="E804" s="167"/>
      <c r="F804" s="167"/>
      <c r="G804" s="167"/>
      <c r="H804" s="208"/>
      <c r="I804" s="161"/>
      <c r="J804" s="11"/>
      <c r="K804" s="11"/>
      <c r="L804" s="11"/>
      <c r="M804" s="161"/>
      <c r="N804" s="161"/>
      <c r="O804" s="11"/>
      <c r="P804" s="11"/>
      <c r="Q804" s="11"/>
      <c r="R804" s="11"/>
      <c r="S804" s="11"/>
    </row>
    <row r="805" spans="1:19" x14ac:dyDescent="0.25">
      <c r="A805" s="11"/>
      <c r="B805" s="82"/>
      <c r="C805" s="167"/>
      <c r="D805" s="167"/>
      <c r="E805" s="167"/>
      <c r="F805" s="167"/>
      <c r="G805" s="167"/>
      <c r="H805" s="208"/>
      <c r="I805" s="161"/>
      <c r="J805" s="11"/>
      <c r="K805" s="11"/>
      <c r="L805" s="11"/>
      <c r="M805" s="161"/>
      <c r="N805" s="161"/>
      <c r="O805" s="11"/>
      <c r="P805" s="11"/>
      <c r="Q805" s="11"/>
      <c r="R805" s="11"/>
      <c r="S805" s="11"/>
    </row>
  </sheetData>
  <protectedRanges>
    <protectedRange sqref="G68:G69 G11:G26 G144:G146 G148:G154 G437:G441 G443:G445 G28:G66 G397:G399 G282:G395 G736 G165:G190 G71:G142 G192:G219 G402:G422 G424:G435 G447:G476 G156:G163 G478:G678 G221:G280 G680:G715 G743:G753 G756 G763:G767 G772:G775" name="Intervalo1_1"/>
    <protectedRange sqref="G220" name="Intervalo1_1_6_2"/>
    <protectedRange sqref="G147" name="Intervalo1_1_6_4"/>
    <protectedRange sqref="G143" name="Intervalo1_1_6_6"/>
    <protectedRange sqref="G191" name="Intervalo1_1_6_7"/>
    <protectedRange sqref="G164" name="Intervalo1_1_6_8"/>
    <protectedRange sqref="G155" name="Intervalo1_1_5"/>
    <protectedRange sqref="G27" name="Intervalo1_1_46"/>
    <protectedRange sqref="G281 G396 G400:G401" name="Intervalo1_1_6_9"/>
    <protectedRange sqref="G67" name="Intervalo1_1_30"/>
    <protectedRange sqref="G70" name="Intervalo1_1_30_1"/>
  </protectedRanges>
  <dataConsolidate/>
  <customSheetViews>
    <customSheetView guid="{1DC17905-9A6F-46E3-8753-2EC78BD8CC29}" scale="80" showPageBreaks="1" showGridLines="0" fitToPage="1" printArea="1" state="hidden" topLeftCell="A43">
      <selection activeCell="I76" sqref="I76"/>
      <pageMargins left="0.25" right="0.25" top="0.75" bottom="0.75" header="0.3" footer="0.3"/>
      <pageSetup scale="10" fitToWidth="0" orientation="landscape" r:id="rId1"/>
    </customSheetView>
    <customSheetView guid="{56FAE90D-B756-420C-A745-1BB46EE6596E}" scale="80" showPageBreaks="1" showGridLines="0" fitToPage="1" printArea="1" state="hidden" topLeftCell="A43">
      <selection activeCell="I76" sqref="I76"/>
      <pageMargins left="0.25" right="0.25" top="0.75" bottom="0.75" header="0.3" footer="0.3"/>
      <pageSetup scale="10" fitToWidth="0" orientation="landscape" r:id="rId2"/>
    </customSheetView>
    <customSheetView guid="{0AB8525F-7FD2-4535-8C53-8BD8BBCBC81D}" scale="80" showPageBreaks="1" showGridLines="0" fitToPage="1" printArea="1" state="hidden" topLeftCell="A43">
      <selection activeCell="I76" sqref="I76"/>
      <pageMargins left="0.25" right="0.25" top="0.75" bottom="0.75" header="0.3" footer="0.3"/>
      <pageSetup scale="10" fitToWidth="0" orientation="landscape" r:id="rId3"/>
    </customSheetView>
    <customSheetView guid="{CB688749-7316-45D2-9B43-477093B5C62F}" scale="80" showGridLines="0" fitToPage="1" state="hidden" topLeftCell="A43">
      <selection activeCell="I76" sqref="I76"/>
      <pageMargins left="0.25" right="0.25" top="0.75" bottom="0.75" header="0.3" footer="0.3"/>
      <pageSetup scale="10" fitToWidth="0" orientation="landscape" r:id="rId4"/>
    </customSheetView>
    <customSheetView guid="{5DF6E948-65FF-4EC6-8557-EAA82DAC64C6}" scale="80" showPageBreaks="1" showGridLines="0" fitToPage="1" printArea="1" state="hidden" topLeftCell="A43">
      <selection activeCell="I76" sqref="I76"/>
      <pageMargins left="0.25" right="0.25" top="0.75" bottom="0.75" header="0.3" footer="0.3"/>
      <pageSetup scale="10" fitToWidth="0" orientation="landscape" r:id="rId5"/>
    </customSheetView>
    <customSheetView guid="{2115D812-D19E-483D-A6FB-C64B60D1DA13}" scale="80" showPageBreaks="1" showGridLines="0" fitToPage="1" printArea="1" state="hidden" topLeftCell="A43">
      <selection activeCell="I76" sqref="I76"/>
      <pageMargins left="0.25" right="0.25" top="0.75" bottom="0.75" header="0.3" footer="0.3"/>
      <pageSetup scale="10" fitToWidth="0" orientation="landscape" r:id="rId6"/>
    </customSheetView>
    <customSheetView guid="{CC93102B-E846-4AFC-AD52-6555A44EAB14}" scale="80" showPageBreaks="1" showGridLines="0" fitToPage="1" printArea="1" state="hidden" topLeftCell="A43">
      <selection activeCell="I76" sqref="I76"/>
      <pageMargins left="0.25" right="0.25" top="0.75" bottom="0.75" header="0.3" footer="0.3"/>
      <pageSetup scale="10" fitToWidth="0" orientation="landscape" r:id="rId7"/>
    </customSheetView>
    <customSheetView guid="{38BACA86-6B88-405E-BC8A-E1CDCF90B510}" scale="80" showPageBreaks="1" showGridLines="0" fitToPage="1" printArea="1" state="hidden" topLeftCell="A43">
      <selection activeCell="I76" sqref="I76"/>
      <pageMargins left="0.25" right="0.25" top="0.75" bottom="0.75" header="0.3" footer="0.3"/>
      <pageSetup scale="10" fitToWidth="0" orientation="landscape" r:id="rId8"/>
    </customSheetView>
    <customSheetView guid="{94817ED4-8D0D-44FD-B543-FC772A327B79}" scale="80" showGridLines="0" fitToPage="1" state="hidden" topLeftCell="A43">
      <selection activeCell="I76" sqref="I76"/>
      <pageMargins left="0.25" right="0.25" top="0.75" bottom="0.75" header="0.3" footer="0.3"/>
      <pageSetup scale="10" fitToWidth="0" orientation="landscape" r:id="rId9"/>
    </customSheetView>
  </customSheetViews>
  <conditionalFormatting sqref="Q437:Q441 Q443:Q445 Q447:Q454 Q456:Q462 Q474:Q492 Q498 Q508:Q511 Q520:Q524 Q532:Q543 Q546:Q559 Q561:Q567 Q569:Q580 Q514:Q517 Q11:Q395 Q397:Q410 Q412:Q435 Q582:Q736">
    <cfRule type="cellIs" dxfId="21" priority="3" operator="equal">
      <formula>"O"</formula>
    </cfRule>
    <cfRule type="cellIs" dxfId="20" priority="4" operator="equal">
      <formula>"P"</formula>
    </cfRule>
  </conditionalFormatting>
  <conditionalFormatting sqref="P11:P63 P437:P441 P443:P445 P447:P454 P456:P462 P474:P492 P508:P511 P498 P520:P524 P532:P543 P546:P559 P561:P567 P569:P580 P514:P517 P65:P185 P187:P395 P397:P410 P412:P435 P582:P736">
    <cfRule type="containsText" dxfId="19" priority="1" operator="containsText" text="Refazer Kanban">
      <formula>NOT(ISERROR(SEARCH("Refazer Kanban",P11)))</formula>
    </cfRule>
    <cfRule type="containsText" dxfId="18" priority="2" operator="containsText" text="Corrigido">
      <formula>NOT(ISERROR(SEARCH("Corrigido",P11)))</formula>
    </cfRule>
  </conditionalFormatting>
  <conditionalFormatting sqref="Q520:Q524 Q412:Q435 Q437:Q441 Q443:Q445 Q447:Q454 Q456:Q462 Q397:Q410 Q11:Q395 Q514:Q517 Q532:Q543 Q546:Q559 Q561:Q567 Q569:Q580 Q474:Q492 Q498 Q508:Q511 Q582:Q736">
    <cfRule type="iconSet" priority="5">
      <iconSet iconSet="3Symbols2" showValue="0" reverse="1">
        <cfvo type="percent" val="0"/>
        <cfvo type="num" val="1" gte="0"/>
        <cfvo type="num" val="2"/>
      </iconSet>
    </cfRule>
  </conditionalFormatting>
  <dataValidations disablePrompts="1" count="3">
    <dataValidation type="list" allowBlank="1" showInputMessage="1" showErrorMessage="1" sqref="R11 R87 R96">
      <formula1>$T$3:$T$6</formula1>
    </dataValidation>
    <dataValidation type="list" allowBlank="1" showInputMessage="1" showErrorMessage="1" sqref="R12:R15">
      <formula1>$T$3:$T$5</formula1>
    </dataValidation>
    <dataValidation type="list" allowBlank="1" showInputMessage="1" showErrorMessage="1" sqref="R88:R95 R437:R441 R443:R445 R447:R454 R456:R462 R474:R492 R498 R508:R511 R520:R524 R532:R543 R546:R559 R561:R567 R569:R580 R375:R395 R514:R517 R16:R86 R97:R373 R397:R410 R412:R435 R582:R736">
      <formula1>#REF!</formula1>
    </dataValidation>
  </dataValidations>
  <pageMargins left="0.25" right="0.25" top="0.75" bottom="0.75" header="0.3" footer="0.3"/>
  <pageSetup scale="10" fitToWidth="0" orientation="landscape" r:id="rId10"/>
  <drawing r:id="rId11"/>
  <legacyDrawing r:id="rId1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pageSetUpPr fitToPage="1"/>
  </sheetPr>
  <dimension ref="A1:V55"/>
  <sheetViews>
    <sheetView showGridLines="0" view="pageBreakPreview" zoomScaleNormal="100" zoomScaleSheetLayoutView="100" workbookViewId="0">
      <selection activeCell="L13" sqref="L13"/>
    </sheetView>
  </sheetViews>
  <sheetFormatPr defaultRowHeight="15" x14ac:dyDescent="0.25"/>
  <cols>
    <col min="1" max="1" width="6.5703125" customWidth="1"/>
    <col min="2" max="2" width="9.7109375" customWidth="1"/>
    <col min="3" max="3" width="8.140625" customWidth="1"/>
    <col min="4" max="4" width="7.7109375" customWidth="1"/>
    <col min="5" max="5" width="8.7109375" customWidth="1"/>
    <col min="6" max="6" width="17.140625" bestFit="1" customWidth="1"/>
    <col min="7" max="7" width="11.28515625" bestFit="1" customWidth="1"/>
    <col min="8" max="8" width="13.85546875" customWidth="1"/>
    <col min="9" max="9" width="19.7109375" customWidth="1"/>
    <col min="10" max="10" width="3.42578125" customWidth="1"/>
    <col min="11" max="11" width="14.85546875" customWidth="1"/>
    <col min="12" max="12" width="12.28515625" customWidth="1"/>
    <col min="13" max="13" width="9.85546875" customWidth="1"/>
    <col min="14" max="14" width="4.28515625" customWidth="1"/>
    <col min="15" max="15" width="19" customWidth="1"/>
    <col min="16" max="16" width="4.5703125" customWidth="1"/>
    <col min="17" max="17" width="5.7109375" customWidth="1"/>
    <col min="18" max="18" width="5.85546875" customWidth="1"/>
    <col min="19" max="19" width="7.42578125" customWidth="1"/>
    <col min="20" max="20" width="4" customWidth="1"/>
    <col min="21" max="21" width="5.28515625" customWidth="1"/>
    <col min="22" max="22" width="17" customWidth="1"/>
  </cols>
  <sheetData>
    <row r="1" spans="1:22" ht="2.25" customHeight="1" x14ac:dyDescent="0.25"/>
    <row r="2" spans="1:22" ht="42" customHeight="1" x14ac:dyDescent="0.7">
      <c r="A2" s="1347">
        <f>VLOOKUP(K3,'DADOS-KANBAM-PPS'!$B:$C,2,FALSE)</f>
        <v>11514517</v>
      </c>
      <c r="B2" s="1347"/>
      <c r="C2" s="1347"/>
      <c r="D2" s="1347"/>
      <c r="E2" s="1347"/>
      <c r="F2" s="1346"/>
      <c r="G2" s="1346"/>
      <c r="H2" s="1346"/>
      <c r="I2" s="1346"/>
      <c r="K2" s="390" t="s">
        <v>2551</v>
      </c>
      <c r="L2" s="247"/>
    </row>
    <row r="3" spans="1:22" ht="30.75" customHeight="1" x14ac:dyDescent="0.65">
      <c r="A3" s="1346" t="str">
        <f>VLOOKUP(K3,'DADOS-KANBAM-PPS'!$B:$D,3,FALSE)</f>
        <v>PORCA FIX CAIXA UEC</v>
      </c>
      <c r="B3" s="1346"/>
      <c r="C3" s="1346"/>
      <c r="D3" s="1346"/>
      <c r="E3" s="1346"/>
      <c r="F3" s="1348" t="str">
        <f>VLOOKUP(K3,'DADOS-KANBAM-PPS'!$B:$Q,4,FALSE)</f>
        <v>MB021E-M1</v>
      </c>
      <c r="G3" s="1348"/>
      <c r="H3" s="1348"/>
      <c r="I3" s="1348"/>
      <c r="K3" s="391">
        <v>687</v>
      </c>
      <c r="L3" s="392"/>
    </row>
    <row r="4" spans="1:22" ht="8.25" customHeight="1" x14ac:dyDescent="0.25">
      <c r="A4" s="1346"/>
      <c r="B4" s="1346"/>
      <c r="C4" s="1346"/>
      <c r="D4" s="1346"/>
      <c r="E4" s="1346"/>
      <c r="F4" s="1349" t="str">
        <f>$O7&amp;$A2&amp;$F3&amp;$I8&amp;$O7</f>
        <v>*11514517MB021E-M11/2*</v>
      </c>
      <c r="G4" s="1349"/>
      <c r="H4" s="1349"/>
      <c r="I4" s="1349"/>
      <c r="K4" s="393"/>
    </row>
    <row r="5" spans="1:22" ht="30" customHeight="1" x14ac:dyDescent="0.25">
      <c r="A5" s="1350" t="str">
        <f>VLOOKUP(K3,'DADOS-KANBAM-PPS'!$B:$O,10,FALSE)</f>
        <v>G1</v>
      </c>
      <c r="B5" s="1351"/>
      <c r="C5" s="1350" t="str">
        <f>VLOOKUP(K3,'DADOS-KANBAM-PPS'!$B:$Q,6,FALSE)</f>
        <v>CEV</v>
      </c>
      <c r="D5" s="1352"/>
      <c r="E5" s="1351"/>
      <c r="F5" s="1349"/>
      <c r="G5" s="1349"/>
      <c r="H5" s="1349"/>
      <c r="I5" s="1349"/>
      <c r="N5" s="14"/>
      <c r="O5" t="s">
        <v>158</v>
      </c>
    </row>
    <row r="6" spans="1:22" ht="27.75" customHeight="1" x14ac:dyDescent="0.25">
      <c r="A6" s="1346" t="str">
        <f>VLOOKUP(K3,'DADOS-KANBAM-PPS'!$B:$Q,7,FALSE)</f>
        <v>00002001</v>
      </c>
      <c r="B6" s="1346"/>
      <c r="C6" s="1346" t="str">
        <f>VLOOKUP(K3,'DADOS-KANBAM-PPS'!$B:$Q,9,FALSE)</f>
        <v>ILLINOIS TOO</v>
      </c>
      <c r="D6" s="1346"/>
      <c r="E6" s="1346"/>
      <c r="F6" s="1349"/>
      <c r="G6" s="1349"/>
      <c r="H6" s="1349"/>
      <c r="I6" s="1349"/>
    </row>
    <row r="7" spans="1:22" ht="18.75" customHeight="1" x14ac:dyDescent="0.25">
      <c r="A7" s="1345" t="s">
        <v>2569</v>
      </c>
      <c r="B7" s="1346"/>
      <c r="C7" s="1346"/>
      <c r="D7" s="1346"/>
      <c r="E7" s="1346"/>
      <c r="F7" s="394" t="s">
        <v>41</v>
      </c>
      <c r="G7" s="394" t="s">
        <v>2570</v>
      </c>
      <c r="H7" s="394" t="s">
        <v>14</v>
      </c>
      <c r="I7" s="394" t="s">
        <v>2571</v>
      </c>
      <c r="K7" s="2"/>
      <c r="L7" s="2"/>
      <c r="M7" s="2"/>
      <c r="N7" s="2"/>
      <c r="O7" s="395" t="s">
        <v>2562</v>
      </c>
      <c r="P7" s="2"/>
      <c r="Q7" s="396"/>
      <c r="R7" s="396"/>
      <c r="S7" s="396"/>
      <c r="T7" s="396"/>
      <c r="U7" s="396"/>
      <c r="V7" s="396"/>
    </row>
    <row r="8" spans="1:22" ht="22.5" customHeight="1" x14ac:dyDescent="0.25">
      <c r="A8" s="1346"/>
      <c r="B8" s="1346"/>
      <c r="C8" s="1346"/>
      <c r="D8" s="1346"/>
      <c r="E8" s="1346"/>
      <c r="F8" s="397">
        <f ca="1">NOW()</f>
        <v>43095.891712731478</v>
      </c>
      <c r="G8" s="91" t="str">
        <f>VLOOKUP(K3,'DADOS-KANBAM-PPS'!$B:$Q,8,FALSE)</f>
        <v>MEC. BAIXA</v>
      </c>
      <c r="H8" s="91">
        <f>VLOOKUP(K3,'DADOS-KANBAM-PPS'!B1:S736,5,FALSE)</f>
        <v>1400</v>
      </c>
      <c r="I8" s="398" t="s">
        <v>2572</v>
      </c>
    </row>
    <row r="9" spans="1:22" ht="1.5" customHeight="1" x14ac:dyDescent="0.25">
      <c r="A9" s="1353"/>
      <c r="B9" s="1353"/>
      <c r="C9" s="1353"/>
      <c r="D9" s="1353"/>
      <c r="I9" s="393"/>
    </row>
    <row r="10" spans="1:22" ht="42" customHeight="1" x14ac:dyDescent="0.7">
      <c r="A10" s="1347">
        <f>VLOOKUP(K11,'DADOS-KANBAM-PPS'!$B:$C,2,FALSE)</f>
        <v>52093182</v>
      </c>
      <c r="B10" s="1347"/>
      <c r="C10" s="1347"/>
      <c r="D10" s="1347"/>
      <c r="E10" s="1347"/>
      <c r="F10" s="1346"/>
      <c r="G10" s="1346"/>
      <c r="H10" s="1346"/>
      <c r="I10" s="1346"/>
      <c r="K10" s="390" t="s">
        <v>2551</v>
      </c>
    </row>
    <row r="11" spans="1:22" ht="32.25" customHeight="1" x14ac:dyDescent="0.65">
      <c r="A11" s="1346" t="str">
        <f>VLOOKUP(K11,'DADOS-KANBAM-PPS'!$B:$D,3,FALSE)</f>
        <v>CAPA DO PUXADOR JOY LE</v>
      </c>
      <c r="B11" s="1346"/>
      <c r="C11" s="1346"/>
      <c r="D11" s="1346"/>
      <c r="E11" s="1346"/>
      <c r="F11" s="1348" t="str">
        <f>VLOOKUP(K11,'DADOS-KANBAM-PPS'!$B:$Q,4,FALSE)</f>
        <v>DO023E-M5</v>
      </c>
      <c r="G11" s="1348"/>
      <c r="H11" s="1348"/>
      <c r="I11" s="1348"/>
      <c r="K11" s="391">
        <v>357</v>
      </c>
    </row>
    <row r="12" spans="1:22" ht="6" customHeight="1" x14ac:dyDescent="0.25">
      <c r="A12" s="1346"/>
      <c r="B12" s="1346"/>
      <c r="C12" s="1346"/>
      <c r="D12" s="1346"/>
      <c r="E12" s="1346"/>
      <c r="F12" s="1349" t="str">
        <f>$O7&amp;$A10&amp;$F11&amp;$I16&amp;$O7</f>
        <v>*52093182DO023E-M52/2*</v>
      </c>
      <c r="G12" s="1349"/>
      <c r="H12" s="1349"/>
      <c r="I12" s="1349"/>
      <c r="K12" s="393"/>
    </row>
    <row r="13" spans="1:22" ht="28.5" customHeight="1" x14ac:dyDescent="0.25">
      <c r="A13" s="1350" t="str">
        <f>VLOOKUP(K11,'DADOS-KANBAM-PPS'!$B:$O,10,FALSE)</f>
        <v>G1</v>
      </c>
      <c r="B13" s="1351"/>
      <c r="C13" s="1350" t="str">
        <f>VLOOKUP(K11,'DADOS-KANBAM-PPS'!$B:$Q,6,FALSE)</f>
        <v>PEL</v>
      </c>
      <c r="D13" s="1352"/>
      <c r="E13" s="1351"/>
      <c r="F13" s="1349"/>
      <c r="G13" s="1349"/>
      <c r="H13" s="1349"/>
      <c r="I13" s="1349"/>
    </row>
    <row r="14" spans="1:22" ht="31.5" customHeight="1" x14ac:dyDescent="0.25">
      <c r="A14" s="1346" t="str">
        <f>VLOOKUP(K11,'DADOS-KANBAM-PPS'!$B:$Q,7,FALSE)</f>
        <v>00002004</v>
      </c>
      <c r="B14" s="1346"/>
      <c r="C14" s="1346" t="str">
        <f>VLOOKUP(K11,'DADOS-KANBAM-PPS'!$B:$Q,9,FALSE)</f>
        <v>PELZER</v>
      </c>
      <c r="D14" s="1346"/>
      <c r="E14" s="1346"/>
      <c r="F14" s="1349"/>
      <c r="G14" s="1349"/>
      <c r="H14" s="1349"/>
      <c r="I14" s="1349"/>
    </row>
    <row r="15" spans="1:22" ht="18" customHeight="1" x14ac:dyDescent="0.25">
      <c r="A15" s="1345" t="s">
        <v>2569</v>
      </c>
      <c r="B15" s="1346"/>
      <c r="C15" s="1346"/>
      <c r="D15" s="1346"/>
      <c r="E15" s="1346"/>
      <c r="F15" s="394" t="s">
        <v>41</v>
      </c>
      <c r="G15" s="394" t="s">
        <v>2570</v>
      </c>
      <c r="H15" s="394" t="s">
        <v>14</v>
      </c>
      <c r="I15" s="399" t="s">
        <v>2571</v>
      </c>
    </row>
    <row r="16" spans="1:22" ht="22.5" customHeight="1" x14ac:dyDescent="0.25">
      <c r="A16" s="1346"/>
      <c r="B16" s="1346"/>
      <c r="C16" s="1346"/>
      <c r="D16" s="1346"/>
      <c r="E16" s="1346"/>
      <c r="F16" s="397">
        <f ca="1">NOW()</f>
        <v>43095.891712731478</v>
      </c>
      <c r="G16" s="91" t="str">
        <f>VLOOKUP(K11,'DADOS-KANBAM-PPS'!$B:$Q,8,FALSE)</f>
        <v>DOORS</v>
      </c>
      <c r="H16" s="91">
        <f>VLOOKUP(K11,'DADOS-KANBAM-PPS'!B1:S736,5,FALSE)</f>
        <v>52</v>
      </c>
      <c r="I16" s="398" t="s">
        <v>2573</v>
      </c>
    </row>
    <row r="17" spans="1:13" ht="1.5" customHeight="1" x14ac:dyDescent="0.25">
      <c r="I17" s="393">
        <v>42492</v>
      </c>
    </row>
    <row r="18" spans="1:13" ht="44.25" customHeight="1" x14ac:dyDescent="0.7">
      <c r="A18" s="1347" t="e">
        <f>VLOOKUP(K19,'DADOS-KANBAM-PPS'!$B:$C,2,FALSE)</f>
        <v>#N/A</v>
      </c>
      <c r="B18" s="1347"/>
      <c r="C18" s="1347"/>
      <c r="D18" s="1347"/>
      <c r="E18" s="1347"/>
      <c r="F18" s="1346"/>
      <c r="G18" s="1346"/>
      <c r="H18" s="1346"/>
      <c r="I18" s="1346"/>
      <c r="K18" s="390" t="s">
        <v>2551</v>
      </c>
    </row>
    <row r="19" spans="1:13" ht="30" customHeight="1" x14ac:dyDescent="0.65">
      <c r="A19" s="1346" t="e">
        <f>VLOOKUP(K19,'DADOS-KANBAM-PPS'!$B:$D,3,FALSE)</f>
        <v>#N/A</v>
      </c>
      <c r="B19" s="1346"/>
      <c r="C19" s="1346"/>
      <c r="D19" s="1346"/>
      <c r="E19" s="1346"/>
      <c r="F19" s="1348" t="e">
        <f>VLOOKUP(K19,'DADOS-KANBAM-PPS'!$B:$Q,4,FALSE)</f>
        <v>#N/A</v>
      </c>
      <c r="G19" s="1348"/>
      <c r="H19" s="1348"/>
      <c r="I19" s="1348"/>
      <c r="K19" s="391">
        <v>0</v>
      </c>
    </row>
    <row r="20" spans="1:13" ht="6.75" customHeight="1" x14ac:dyDescent="0.25">
      <c r="A20" s="1346"/>
      <c r="B20" s="1346"/>
      <c r="C20" s="1346"/>
      <c r="D20" s="1346"/>
      <c r="E20" s="1346"/>
      <c r="F20" s="1349" t="e">
        <f>$O7&amp;$A18&amp;$F19&amp;$I24&amp;$O7</f>
        <v>#N/A</v>
      </c>
      <c r="G20" s="1349"/>
      <c r="H20" s="1349"/>
      <c r="I20" s="1349"/>
    </row>
    <row r="21" spans="1:13" ht="25.5" customHeight="1" x14ac:dyDescent="0.25">
      <c r="A21" s="1350" t="e">
        <f>VLOOKUP(K19,'DADOS-KANBAM-PPS'!$B:$O,10,FALSE)</f>
        <v>#N/A</v>
      </c>
      <c r="B21" s="1351"/>
      <c r="C21" s="1350" t="e">
        <f>VLOOKUP(K19,'DADOS-KANBAM-PPS'!$B:$Q,6,FALSE)</f>
        <v>#N/A</v>
      </c>
      <c r="D21" s="1352"/>
      <c r="E21" s="1351"/>
      <c r="F21" s="1349"/>
      <c r="G21" s="1349"/>
      <c r="H21" s="1349"/>
      <c r="I21" s="1349"/>
    </row>
    <row r="22" spans="1:13" ht="32.25" customHeight="1" x14ac:dyDescent="0.25">
      <c r="A22" s="1346" t="e">
        <f>VLOOKUP(K19,'DADOS-KANBAM-PPS'!$B:$Q,7,FALSE)</f>
        <v>#N/A</v>
      </c>
      <c r="B22" s="1346"/>
      <c r="C22" s="1346" t="e">
        <f>VLOOKUP(K19,'DADOS-KANBAM-PPS'!$B:$Q,9,FALSE)</f>
        <v>#N/A</v>
      </c>
      <c r="D22" s="1346"/>
      <c r="E22" s="1346"/>
      <c r="F22" s="1349"/>
      <c r="G22" s="1349"/>
      <c r="H22" s="1349"/>
      <c r="I22" s="1349"/>
    </row>
    <row r="23" spans="1:13" ht="19.5" customHeight="1" x14ac:dyDescent="0.25">
      <c r="A23" s="1345" t="s">
        <v>2569</v>
      </c>
      <c r="B23" s="1346"/>
      <c r="C23" s="1346"/>
      <c r="D23" s="1346"/>
      <c r="E23" s="1346"/>
      <c r="F23" s="394" t="s">
        <v>41</v>
      </c>
      <c r="G23" s="394" t="s">
        <v>2570</v>
      </c>
      <c r="H23" s="394" t="s">
        <v>14</v>
      </c>
      <c r="I23" s="394" t="s">
        <v>2571</v>
      </c>
    </row>
    <row r="24" spans="1:13" ht="22.5" customHeight="1" x14ac:dyDescent="0.25">
      <c r="A24" s="1346"/>
      <c r="B24" s="1346"/>
      <c r="C24" s="1346"/>
      <c r="D24" s="1346"/>
      <c r="E24" s="1346"/>
      <c r="F24" s="397">
        <f ca="1">NOW()</f>
        <v>43095.891712731478</v>
      </c>
      <c r="G24" s="91" t="e">
        <f>VLOOKUP(K19,'DADOS-KANBAM-PPS'!$B:$Q,8,FALSE)</f>
        <v>#N/A</v>
      </c>
      <c r="H24" s="91" t="e">
        <f>VLOOKUP(K19,'DADOS-KANBAM-PPS'!$B:$Q,5,FALSE)</f>
        <v>#N/A</v>
      </c>
      <c r="I24" s="398" t="s">
        <v>2574</v>
      </c>
    </row>
    <row r="25" spans="1:13" ht="2.1" customHeight="1" x14ac:dyDescent="0.25">
      <c r="I25" s="393"/>
    </row>
    <row r="26" spans="1:13" ht="45" customHeight="1" x14ac:dyDescent="0.7">
      <c r="A26" s="1347" t="e">
        <f>VLOOKUP(K27,'DADOS-KANBAM-PPS'!$B:$C,2,FALSE)</f>
        <v>#N/A</v>
      </c>
      <c r="B26" s="1347"/>
      <c r="C26" s="1347"/>
      <c r="D26" s="1347"/>
      <c r="E26" s="1347"/>
      <c r="F26" s="1346"/>
      <c r="G26" s="1346"/>
      <c r="H26" s="1346"/>
      <c r="I26" s="1346"/>
      <c r="K26" s="390" t="s">
        <v>2551</v>
      </c>
    </row>
    <row r="27" spans="1:13" ht="30" customHeight="1" x14ac:dyDescent="0.65">
      <c r="A27" s="1346" t="e">
        <f>VLOOKUP(K27,'DADOS-KANBAM-PPS'!$B:$D,3,FALSE)</f>
        <v>#N/A</v>
      </c>
      <c r="B27" s="1346"/>
      <c r="C27" s="1346"/>
      <c r="D27" s="1346"/>
      <c r="E27" s="1346"/>
      <c r="F27" s="1348" t="e">
        <f>VLOOKUP(K27,'DADOS-KANBAM-PPS'!$B:$Q,4,FALSE)</f>
        <v>#N/A</v>
      </c>
      <c r="G27" s="1348"/>
      <c r="H27" s="1348"/>
      <c r="I27" s="1348"/>
      <c r="K27" s="391">
        <v>0</v>
      </c>
      <c r="M27" t="s">
        <v>158</v>
      </c>
    </row>
    <row r="28" spans="1:13" ht="4.5" customHeight="1" x14ac:dyDescent="0.25">
      <c r="A28" s="1346"/>
      <c r="B28" s="1346"/>
      <c r="C28" s="1346"/>
      <c r="D28" s="1346"/>
      <c r="E28" s="1346"/>
      <c r="F28" s="1349" t="e">
        <f>$O7&amp;$A26&amp;$F27&amp;$I32&amp;$O7</f>
        <v>#N/A</v>
      </c>
      <c r="G28" s="1349"/>
      <c r="H28" s="1349"/>
      <c r="I28" s="1349"/>
    </row>
    <row r="29" spans="1:13" ht="28.5" customHeight="1" x14ac:dyDescent="0.25">
      <c r="A29" s="1350" t="e">
        <f>VLOOKUP(K27,'DADOS-KANBAM-PPS'!$B:$O,10,FALSE)</f>
        <v>#N/A</v>
      </c>
      <c r="B29" s="1351"/>
      <c r="C29" s="1350" t="e">
        <f>VLOOKUP(K27,'DADOS-KANBAM-PPS'!$B:$Q,6,FALSE)</f>
        <v>#N/A</v>
      </c>
      <c r="D29" s="1352"/>
      <c r="E29" s="1351"/>
      <c r="F29" s="1349"/>
      <c r="G29" s="1349"/>
      <c r="H29" s="1349"/>
      <c r="I29" s="1349"/>
    </row>
    <row r="30" spans="1:13" ht="28.5" customHeight="1" x14ac:dyDescent="0.25">
      <c r="A30" s="1346" t="e">
        <f>VLOOKUP(K27,'DADOS-KANBAM-PPS'!$B:$Q,7,FALSE)</f>
        <v>#N/A</v>
      </c>
      <c r="B30" s="1346"/>
      <c r="C30" s="1346" t="e">
        <f>VLOOKUP(K27,'DADOS-KANBAM-PPS'!$B:$Q,9,FALSE)</f>
        <v>#N/A</v>
      </c>
      <c r="D30" s="1346"/>
      <c r="E30" s="1346"/>
      <c r="F30" s="1349"/>
      <c r="G30" s="1349"/>
      <c r="H30" s="1349"/>
      <c r="I30" s="1349"/>
    </row>
    <row r="31" spans="1:13" ht="18.75" customHeight="1" x14ac:dyDescent="0.25">
      <c r="A31" s="1345" t="s">
        <v>2569</v>
      </c>
      <c r="B31" s="1346"/>
      <c r="C31" s="1346"/>
      <c r="D31" s="1346"/>
      <c r="E31" s="1346"/>
      <c r="F31" s="394" t="s">
        <v>41</v>
      </c>
      <c r="G31" s="394" t="s">
        <v>2570</v>
      </c>
      <c r="H31" s="394" t="s">
        <v>14</v>
      </c>
      <c r="I31" s="394" t="s">
        <v>2571</v>
      </c>
      <c r="K31" s="400"/>
    </row>
    <row r="32" spans="1:13" ht="22.5" customHeight="1" x14ac:dyDescent="0.25">
      <c r="A32" s="1346"/>
      <c r="B32" s="1346"/>
      <c r="C32" s="1346"/>
      <c r="D32" s="1346"/>
      <c r="E32" s="1346"/>
      <c r="F32" s="397">
        <f ca="1">NOW()</f>
        <v>43095.891712731478</v>
      </c>
      <c r="G32" s="91" t="e">
        <f>VLOOKUP(K27,'DADOS-KANBAM-PPS'!$B:$Q,8,FALSE)</f>
        <v>#N/A</v>
      </c>
      <c r="H32" s="91" t="e">
        <f>VLOOKUP(K27,'DADOS-KANBAM-PPS'!$B:$Q,5,FALSE)</f>
        <v>#N/A</v>
      </c>
      <c r="I32" s="398" t="s">
        <v>2575</v>
      </c>
    </row>
    <row r="33" spans="9:9" x14ac:dyDescent="0.25">
      <c r="I33" t="s">
        <v>2576</v>
      </c>
    </row>
    <row r="55" spans="11:11" x14ac:dyDescent="0.25">
      <c r="K55">
        <v>0</v>
      </c>
    </row>
  </sheetData>
  <protectedRanges>
    <protectedRange sqref="I8 I16 I24 I32:I33 K3 K11 K27 K19" name="Intervalo1" securityDescriptor="O:WDG:WDD:(A;;CC;;;S-1-5-21-1957994488-963894560-725345543-170696)"/>
  </protectedRanges>
  <customSheetViews>
    <customSheetView guid="{1DC17905-9A6F-46E3-8753-2EC78BD8CC29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1"/>
    </customSheetView>
    <customSheetView guid="{56FAE90D-B756-420C-A745-1BB46EE6596E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2"/>
    </customSheetView>
    <customSheetView guid="{0AB8525F-7FD2-4535-8C53-8BD8BBCBC81D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3"/>
    </customSheetView>
    <customSheetView guid="{CB688749-7316-45D2-9B43-477093B5C62F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4"/>
    </customSheetView>
    <customSheetView guid="{5DF6E948-65FF-4EC6-8557-EAA82DAC64C6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5"/>
    </customSheetView>
    <customSheetView guid="{2115D812-D19E-483D-A6FB-C64B60D1DA13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6"/>
    </customSheetView>
    <customSheetView guid="{CC93102B-E846-4AFC-AD52-6555A44EAB14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7"/>
    </customSheetView>
    <customSheetView guid="{38BACA86-6B88-405E-BC8A-E1CDCF90B510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8"/>
    </customSheetView>
    <customSheetView guid="{94817ED4-8D0D-44FD-B543-FC772A327B79}" showPageBreaks="1" showGridLines="0" fitToPage="1" printArea="1" state="hidden" view="pageBreakPreview">
      <selection activeCell="L13" sqref="L13"/>
      <pageMargins left="0.51181102362204722" right="0.51181102362204722" top="0.59055118110236227" bottom="0.59055118110236227" header="0.31496062992125984" footer="0.31496062992125984"/>
      <printOptions gridLines="1"/>
      <pageSetup scale="92" orientation="portrait" r:id="rId9"/>
    </customSheetView>
  </customSheetViews>
  <mergeCells count="41">
    <mergeCell ref="A2:E2"/>
    <mergeCell ref="F2:I2"/>
    <mergeCell ref="A3:E4"/>
    <mergeCell ref="F3:I3"/>
    <mergeCell ref="F4:I6"/>
    <mergeCell ref="A5:B5"/>
    <mergeCell ref="C5:E5"/>
    <mergeCell ref="A6:B6"/>
    <mergeCell ref="C6:E6"/>
    <mergeCell ref="A7:E8"/>
    <mergeCell ref="A9:D9"/>
    <mergeCell ref="A10:E10"/>
    <mergeCell ref="F10:I10"/>
    <mergeCell ref="A11:E12"/>
    <mergeCell ref="F11:I11"/>
    <mergeCell ref="F12:I14"/>
    <mergeCell ref="A13:B13"/>
    <mergeCell ref="C13:E13"/>
    <mergeCell ref="A14:B14"/>
    <mergeCell ref="C14:E14"/>
    <mergeCell ref="A15:E16"/>
    <mergeCell ref="A18:E18"/>
    <mergeCell ref="F18:I18"/>
    <mergeCell ref="A19:E20"/>
    <mergeCell ref="F19:I19"/>
    <mergeCell ref="F20:I22"/>
    <mergeCell ref="A21:B21"/>
    <mergeCell ref="C21:E21"/>
    <mergeCell ref="A22:B22"/>
    <mergeCell ref="A31:E32"/>
    <mergeCell ref="C22:E22"/>
    <mergeCell ref="A23:E24"/>
    <mergeCell ref="A26:E26"/>
    <mergeCell ref="F26:I26"/>
    <mergeCell ref="A27:E28"/>
    <mergeCell ref="F27:I27"/>
    <mergeCell ref="F28:I30"/>
    <mergeCell ref="A29:B29"/>
    <mergeCell ref="C29:E29"/>
    <mergeCell ref="A30:B30"/>
    <mergeCell ref="C30:E30"/>
  </mergeCells>
  <printOptions gridLines="1"/>
  <pageMargins left="0.51181102362204722" right="0.51181102362204722" top="0.59055118110236227" bottom="0.59055118110236227" header="0.31496062992125984" footer="0.31496062992125984"/>
  <pageSetup scale="92" orientation="portrait" r:id="rId10"/>
  <drawing r:id="rId1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pageSetUpPr fitToPage="1"/>
  </sheetPr>
  <dimension ref="A1:E7"/>
  <sheetViews>
    <sheetView zoomScaleNormal="100" workbookViewId="0">
      <selection activeCell="G23" sqref="G23"/>
    </sheetView>
  </sheetViews>
  <sheetFormatPr defaultRowHeight="15" x14ac:dyDescent="0.25"/>
  <cols>
    <col min="1" max="1" width="7" style="232" customWidth="1"/>
    <col min="2" max="2" width="26.85546875" style="232" customWidth="1"/>
    <col min="3" max="3" width="1.28515625" style="232" hidden="1" customWidth="1"/>
    <col min="4" max="16384" width="9.140625" style="232"/>
  </cols>
  <sheetData>
    <row r="1" spans="1:5" ht="21" customHeight="1" thickBot="1" x14ac:dyDescent="0.3">
      <c r="B1" s="406" t="s">
        <v>1335</v>
      </c>
      <c r="D1" s="61"/>
    </row>
    <row r="2" spans="1:5" ht="21.75" thickBot="1" x14ac:dyDescent="0.4">
      <c r="A2" s="1354"/>
      <c r="B2" s="406"/>
      <c r="D2" s="407"/>
    </row>
    <row r="3" spans="1:5" ht="3.75" customHeight="1" thickBot="1" x14ac:dyDescent="0.4">
      <c r="A3" s="1354"/>
      <c r="B3" s="408"/>
      <c r="D3" s="407"/>
    </row>
    <row r="4" spans="1:5" ht="60.75" customHeight="1" thickBot="1" x14ac:dyDescent="0.3">
      <c r="A4" s="1354"/>
      <c r="B4" s="409" t="str">
        <f>C4&amp;B1&amp;C4</f>
        <v>*TP032E*</v>
      </c>
      <c r="C4" s="232" t="s">
        <v>2562</v>
      </c>
      <c r="D4" s="410"/>
      <c r="E4" s="316"/>
    </row>
    <row r="5" spans="1:5" x14ac:dyDescent="0.25">
      <c r="B5" s="411"/>
    </row>
    <row r="7" spans="1:5" x14ac:dyDescent="0.25">
      <c r="B7" s="411"/>
    </row>
  </sheetData>
  <customSheetViews>
    <customSheetView guid="{1DC17905-9A6F-46E3-8753-2EC78BD8CC29}" showPageBreaks="1" fitToPage="1" printArea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1"/>
    </customSheetView>
    <customSheetView guid="{56FAE90D-B756-420C-A745-1BB46EE6596E}" showPageBreaks="1" fitToPage="1" printArea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2"/>
    </customSheetView>
    <customSheetView guid="{0AB8525F-7FD2-4535-8C53-8BD8BBCBC81D}" showPageBreaks="1" fitToPage="1" printArea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3"/>
    </customSheetView>
    <customSheetView guid="{CB688749-7316-45D2-9B43-477093B5C62F}" fitToPage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4"/>
    </customSheetView>
    <customSheetView guid="{5DF6E948-65FF-4EC6-8557-EAA82DAC64C6}" showPageBreaks="1" fitToPage="1" printArea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5"/>
    </customSheetView>
    <customSheetView guid="{2115D812-D19E-483D-A6FB-C64B60D1DA13}" showPageBreaks="1" fitToPage="1" printArea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6"/>
    </customSheetView>
    <customSheetView guid="{CC93102B-E846-4AFC-AD52-6555A44EAB14}" showPageBreaks="1" fitToPage="1" printArea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7"/>
    </customSheetView>
    <customSheetView guid="{38BACA86-6B88-405E-BC8A-E1CDCF90B510}" showPageBreaks="1" fitToPage="1" printArea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8"/>
    </customSheetView>
    <customSheetView guid="{94817ED4-8D0D-44FD-B543-FC772A327B79}" fitToPage="1" hiddenColumns="1" state="hidden">
      <selection activeCell="G23" sqref="G23"/>
      <pageMargins left="0.23622047244094491" right="0" top="0" bottom="0.27559055118110237" header="0.31496062992125984" footer="0.31496062992125984"/>
      <pageSetup orientation="portrait" horizontalDpi="203" verticalDpi="203" r:id="rId9"/>
    </customSheetView>
  </customSheetViews>
  <mergeCells count="1">
    <mergeCell ref="A2:A4"/>
  </mergeCells>
  <pageMargins left="0.23622047244094491" right="0" top="0" bottom="0.27559055118110237" header="0.31496062992125984" footer="0.31496062992125984"/>
  <pageSetup orientation="portrait" horizontalDpi="203" verticalDpi="203" r:id="rId1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pageSetUpPr autoPageBreaks="0"/>
  </sheetPr>
  <dimension ref="A1:G5"/>
  <sheetViews>
    <sheetView zoomScaleNormal="100" workbookViewId="0">
      <selection activeCell="A4" sqref="A4"/>
    </sheetView>
  </sheetViews>
  <sheetFormatPr defaultRowHeight="15" x14ac:dyDescent="0.25"/>
  <cols>
    <col min="1" max="1" width="50.7109375" customWidth="1"/>
  </cols>
  <sheetData>
    <row r="1" spans="1:7" ht="159.75" customHeight="1" x14ac:dyDescent="0.95">
      <c r="A1" s="414" t="s">
        <v>2577</v>
      </c>
      <c r="B1" s="415"/>
      <c r="C1" s="416"/>
      <c r="D1" s="415"/>
      <c r="E1" s="415"/>
      <c r="F1" s="415"/>
      <c r="G1" s="415"/>
    </row>
    <row r="2" spans="1:7" ht="87" customHeight="1" thickBot="1" x14ac:dyDescent="0.55000000000000004">
      <c r="A2" s="417" t="s">
        <v>2578</v>
      </c>
      <c r="B2" s="418"/>
      <c r="C2" s="418"/>
      <c r="D2" s="418"/>
      <c r="E2" s="418"/>
      <c r="F2" s="418"/>
      <c r="G2" s="418"/>
    </row>
    <row r="3" spans="1:7" ht="62.25" thickBot="1" x14ac:dyDescent="0.3">
      <c r="A3" s="419">
        <v>4444</v>
      </c>
    </row>
    <row r="4" spans="1:7" ht="117" customHeight="1" x14ac:dyDescent="0.25">
      <c r="A4" s="420">
        <v>46</v>
      </c>
    </row>
    <row r="5" spans="1:7" x14ac:dyDescent="0.25">
      <c r="A5" t="s">
        <v>2579</v>
      </c>
    </row>
  </sheetData>
  <customSheetViews>
    <customSheetView guid="{1DC17905-9A6F-46E3-8753-2EC78BD8CC29}" state="hidden">
      <selection activeCell="A4" sqref="A4"/>
      <pageMargins left="0" right="0" top="0" bottom="0" header="0" footer="0"/>
      <pageSetup orientation="portrait" horizontalDpi="203" verticalDpi="203" r:id="rId1"/>
    </customSheetView>
    <customSheetView guid="{56FAE90D-B756-420C-A745-1BB46EE6596E}" state="hidden">
      <selection activeCell="A4" sqref="A4"/>
      <pageMargins left="0" right="0" top="0" bottom="0" header="0" footer="0"/>
      <pageSetup orientation="portrait" horizontalDpi="203" verticalDpi="203" r:id="rId2"/>
    </customSheetView>
    <customSheetView guid="{0AB8525F-7FD2-4535-8C53-8BD8BBCBC81D}" state="hidden">
      <selection activeCell="A4" sqref="A4"/>
      <pageMargins left="0" right="0" top="0" bottom="0" header="0" footer="0"/>
      <pageSetup orientation="portrait" horizontalDpi="203" verticalDpi="203" r:id="rId3"/>
    </customSheetView>
    <customSheetView guid="{CB688749-7316-45D2-9B43-477093B5C62F}" state="hidden">
      <selection activeCell="A4" sqref="A4"/>
      <pageMargins left="0" right="0" top="0" bottom="0" header="0" footer="0"/>
      <pageSetup orientation="portrait" horizontalDpi="203" verticalDpi="203" r:id="rId4"/>
    </customSheetView>
    <customSheetView guid="{5DF6E948-65FF-4EC6-8557-EAA82DAC64C6}" state="hidden">
      <selection activeCell="A4" sqref="A4"/>
      <pageMargins left="0" right="0" top="0" bottom="0" header="0" footer="0"/>
      <pageSetup orientation="portrait" horizontalDpi="203" verticalDpi="203" r:id="rId5"/>
    </customSheetView>
    <customSheetView guid="{2115D812-D19E-483D-A6FB-C64B60D1DA13}" state="hidden">
      <selection activeCell="A4" sqref="A4"/>
      <pageMargins left="0" right="0" top="0" bottom="0" header="0" footer="0"/>
      <pageSetup orientation="portrait" horizontalDpi="203" verticalDpi="203" r:id="rId6"/>
    </customSheetView>
    <customSheetView guid="{CC93102B-E846-4AFC-AD52-6555A44EAB14}" state="hidden">
      <selection activeCell="A4" sqref="A4"/>
      <pageMargins left="0" right="0" top="0" bottom="0" header="0" footer="0"/>
      <pageSetup orientation="portrait" horizontalDpi="203" verticalDpi="203" r:id="rId7"/>
    </customSheetView>
    <customSheetView guid="{38BACA86-6B88-405E-BC8A-E1CDCF90B510}" state="hidden">
      <selection activeCell="A4" sqref="A4"/>
      <pageMargins left="0" right="0" top="0" bottom="0" header="0" footer="0"/>
      <pageSetup orientation="portrait" horizontalDpi="203" verticalDpi="203" r:id="rId8"/>
    </customSheetView>
    <customSheetView guid="{94817ED4-8D0D-44FD-B543-FC772A327B79}" state="hidden">
      <selection activeCell="A4" sqref="A4"/>
      <pageMargins left="0" right="0" top="0" bottom="0" header="0" footer="0"/>
      <pageSetup orientation="portrait" horizontalDpi="203" verticalDpi="203" r:id="rId9"/>
    </customSheetView>
  </customSheetViews>
  <pageMargins left="0" right="0" top="0" bottom="0" header="0" footer="0"/>
  <pageSetup orientation="portrait" horizontalDpi="203" verticalDpi="203" r:id="rId1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>
    <pageSetUpPr autoPageBreaks="0" fitToPage="1"/>
  </sheetPr>
  <dimension ref="A1:Y410"/>
  <sheetViews>
    <sheetView topLeftCell="A49" zoomScale="71" zoomScaleNormal="71" zoomScaleSheetLayoutView="71" workbookViewId="0">
      <selection activeCell="B3" sqref="B3"/>
    </sheetView>
  </sheetViews>
  <sheetFormatPr defaultRowHeight="15" x14ac:dyDescent="0.25"/>
  <cols>
    <col min="1" max="1" width="25.28515625" customWidth="1"/>
    <col min="2" max="2" width="19.85546875" customWidth="1"/>
    <col min="3" max="3" width="26.5703125" style="440" customWidth="1"/>
    <col min="4" max="4" width="21.42578125" customWidth="1"/>
    <col min="5" max="5" width="8" customWidth="1"/>
    <col min="6" max="6" width="14.28515625" bestFit="1" customWidth="1"/>
    <col min="7" max="7" width="8.42578125" hidden="1" customWidth="1"/>
    <col min="8" max="8" width="9.42578125" hidden="1" customWidth="1"/>
    <col min="9" max="9" width="10" customWidth="1"/>
    <col min="10" max="10" width="6.5703125" hidden="1" customWidth="1"/>
    <col min="11" max="11" width="31.42578125" customWidth="1"/>
    <col min="12" max="12" width="23.28515625" customWidth="1"/>
    <col min="13" max="13" width="47.5703125" customWidth="1"/>
    <col min="14" max="14" width="13.5703125" customWidth="1"/>
    <col min="15" max="15" width="6.5703125" customWidth="1"/>
    <col min="16" max="16" width="8.28515625" customWidth="1"/>
    <col min="17" max="17" width="5.5703125" customWidth="1"/>
    <col min="18" max="18" width="7.28515625" customWidth="1"/>
    <col min="19" max="19" width="8.42578125" customWidth="1"/>
    <col min="20" max="20" width="8" customWidth="1"/>
    <col min="21" max="21" width="8.85546875" customWidth="1"/>
    <col min="22" max="23" width="3.42578125" customWidth="1"/>
    <col min="24" max="24" width="3.7109375" customWidth="1"/>
    <col min="25" max="25" width="4.140625" customWidth="1"/>
    <col min="26" max="26" width="2.5703125" customWidth="1"/>
    <col min="27" max="27" width="3.5703125" customWidth="1"/>
    <col min="28" max="28" width="4.7109375" customWidth="1"/>
    <col min="29" max="29" width="9.140625" customWidth="1"/>
  </cols>
  <sheetData>
    <row r="1" spans="1:25" ht="23.25" customHeight="1" thickBot="1" x14ac:dyDescent="0.4">
      <c r="B1" s="1355" t="s">
        <v>50</v>
      </c>
      <c r="C1" s="1356"/>
      <c r="D1" s="1356"/>
      <c r="E1" s="1356"/>
      <c r="F1" s="1356"/>
      <c r="G1" s="1356"/>
      <c r="H1" s="1356"/>
      <c r="I1" s="1356"/>
      <c r="J1" s="1357"/>
      <c r="K1" s="1358">
        <f ca="1">TODAY()</f>
        <v>43095</v>
      </c>
      <c r="L1" s="1359"/>
      <c r="M1" s="421">
        <f ca="1">NOW()</f>
        <v>43095.891712731478</v>
      </c>
      <c r="N1" s="422"/>
      <c r="O1" s="422"/>
      <c r="P1" s="422"/>
      <c r="Q1" s="422"/>
      <c r="R1" s="422"/>
    </row>
    <row r="2" spans="1:25" ht="64.5" customHeight="1" x14ac:dyDescent="0.25">
      <c r="A2" s="2"/>
      <c r="B2" s="423" t="s">
        <v>50</v>
      </c>
      <c r="C2" s="423" t="s">
        <v>2580</v>
      </c>
      <c r="D2" s="424" t="s">
        <v>2581</v>
      </c>
      <c r="E2" s="424" t="s">
        <v>2582</v>
      </c>
      <c r="F2" s="423" t="s">
        <v>2583</v>
      </c>
      <c r="G2" s="423" t="s">
        <v>2584</v>
      </c>
      <c r="H2" s="423" t="s">
        <v>14</v>
      </c>
      <c r="I2" s="424" t="s">
        <v>2585</v>
      </c>
      <c r="J2" s="423"/>
      <c r="K2" s="425" t="s">
        <v>2586</v>
      </c>
      <c r="L2" s="425"/>
      <c r="M2" s="425" t="s">
        <v>2587</v>
      </c>
      <c r="N2" s="426" t="s">
        <v>2588</v>
      </c>
      <c r="O2" s="426" t="s">
        <v>2555</v>
      </c>
      <c r="P2" s="426" t="s">
        <v>2556</v>
      </c>
      <c r="Q2" s="426" t="s">
        <v>2557</v>
      </c>
      <c r="R2" s="426" t="s">
        <v>2558</v>
      </c>
      <c r="S2" s="426" t="s">
        <v>2559</v>
      </c>
      <c r="T2" s="426" t="s">
        <v>2560</v>
      </c>
      <c r="U2" s="426" t="s">
        <v>2589</v>
      </c>
      <c r="V2" s="426" t="s">
        <v>2590</v>
      </c>
      <c r="W2" s="426" t="s">
        <v>2590</v>
      </c>
    </row>
    <row r="3" spans="1:25" ht="63.75" customHeight="1" x14ac:dyDescent="0.95">
      <c r="A3" t="s">
        <v>2591</v>
      </c>
      <c r="B3" s="427" t="str">
        <f>IF($V3="","",VLOOKUP($V3,'DADOS-KANBAM-PPS'!$A$11:$I$793,3,FALSE))</f>
        <v>20914393</v>
      </c>
      <c r="C3" s="427" t="str">
        <f>IF($V3="","",VLOOKUP($V3,'DADOS-KANBAM-PPS'!$A$11:$J$791,5,FALSE))</f>
        <v>TP035D-M2</v>
      </c>
      <c r="D3" s="428" t="str">
        <f t="shared" ref="D3:D66" si="0">MID($A3,18,5)</f>
        <v>4/4</v>
      </c>
      <c r="E3" s="428" t="str">
        <f t="shared" ref="E3:E66" si="1">MID($A3,16,2)</f>
        <v>m2</v>
      </c>
      <c r="F3" s="427" t="str">
        <f>IF($V3="","",VLOOKUP($V3,'DADOS-KANBAM-PPS'!$A$11:$J$791,7,FALSE))</f>
        <v>CEV</v>
      </c>
      <c r="G3" s="427" t="str">
        <f>IF($V3="","",VLOOKUP($V3,'DADOS-KANBAM-PPS'!$A$11:$J$791,8,FALSE))</f>
        <v>0CXPAPEL</v>
      </c>
      <c r="H3" s="427">
        <f>IF($V3="","",VLOOKUP($V3,'DADOS-KANBAM-PPS'!$A$11:$J$791,6,FALSE))</f>
        <v>150</v>
      </c>
      <c r="I3" s="429"/>
      <c r="J3" s="430"/>
      <c r="K3" s="431" t="str">
        <f>IF($B3="","",$O3&amp;$F3&amp;$P3&amp;$B3&amp;IF($H3&lt;9,$U3,IF($H3&lt;99,$T3,IF($H3&lt;999,$S3,IF($H3&lt;9999,$R3,$Q3))))&amp;$H3&amp;$S3&amp;$O3)</f>
        <v>*CEV____20914393000150000*</v>
      </c>
      <c r="L3" s="432"/>
      <c r="M3" s="433" t="str">
        <f t="shared" ref="M3:M66" si="2">IF(F3="EST","EST",IF(F3="ART","ART",IF(F3="RIE","RIE",IF(F3="TI","TI",IF(F3="MIN","MIN",IF($B3="","",$O3&amp;$G3&amp;$C3&amp;$D3&amp;$O3))))))</f>
        <v>*0CXPAPELTP035D-M24/4*</v>
      </c>
      <c r="N3" s="434" t="str">
        <f t="shared" ref="N3:N66" si="3">MID(C3,6,1)</f>
        <v>D</v>
      </c>
      <c r="O3" s="2" t="s">
        <v>2562</v>
      </c>
      <c r="P3" s="2" t="s">
        <v>2563</v>
      </c>
      <c r="Q3" s="435" t="s">
        <v>2564</v>
      </c>
      <c r="R3" s="435" t="s">
        <v>2565</v>
      </c>
      <c r="S3" s="435" t="s">
        <v>2566</v>
      </c>
      <c r="T3" s="435" t="s">
        <v>2567</v>
      </c>
      <c r="U3" s="435" t="s">
        <v>2568</v>
      </c>
      <c r="V3" t="str">
        <f t="shared" ref="V3:V66" si="4">MID(A3,1,17)</f>
        <v>20914393tp035d-m2</v>
      </c>
    </row>
    <row r="4" spans="1:25" ht="63" customHeight="1" x14ac:dyDescent="0.95">
      <c r="B4" s="427">
        <v>11514597</v>
      </c>
      <c r="C4" s="427" t="str">
        <f>IF($V4="","",VLOOKUP($V4,'DADOS-KANBAM-PPS'!$A$11:$J$791,5,FALSE))</f>
        <v/>
      </c>
      <c r="D4" s="428" t="str">
        <f t="shared" si="0"/>
        <v/>
      </c>
      <c r="E4" s="428" t="str">
        <f t="shared" si="1"/>
        <v/>
      </c>
      <c r="F4" s="427" t="str">
        <f>IF($V4="","",VLOOKUP($V4,'DADOS-KANBAM-PPS'!$A$11:$J$791,7,FALSE))</f>
        <v/>
      </c>
      <c r="G4" s="427" t="str">
        <f>IF($V4="","",VLOOKUP($V4,'DADOS-KANBAM-PPS'!$A$11:$J$791,8,FALSE))</f>
        <v/>
      </c>
      <c r="H4" s="427" t="str">
        <f>IF($V4="","",VLOOKUP($V4,'DADOS-KANBAM-PPS'!$A$11:$J$791,6,FALSE))</f>
        <v/>
      </c>
      <c r="I4" s="429"/>
      <c r="J4" s="430"/>
      <c r="K4" s="431" t="str">
        <f t="shared" ref="K4:K67" si="5">IF($B4="","",$O4&amp;$F4&amp;$P4&amp;$B4&amp;IF($H4&lt;9,$U4,IF($H4&lt;99,$T4,IF($H4&lt;999,$S4,IF($H4&lt;9999,$R4,$Q4))))&amp;$H4&amp;$S4&amp;$O4)</f>
        <v>*____115145970000*</v>
      </c>
      <c r="L4" s="432"/>
      <c r="M4" s="433" t="str">
        <f t="shared" si="2"/>
        <v>**</v>
      </c>
      <c r="N4" s="434" t="str">
        <f t="shared" si="3"/>
        <v/>
      </c>
      <c r="O4" s="2" t="s">
        <v>2562</v>
      </c>
      <c r="P4" s="2" t="s">
        <v>2563</v>
      </c>
      <c r="Q4" s="435" t="s">
        <v>2564</v>
      </c>
      <c r="R4" s="435" t="s">
        <v>2565</v>
      </c>
      <c r="S4" s="435" t="s">
        <v>2566</v>
      </c>
      <c r="T4" s="435" t="s">
        <v>2567</v>
      </c>
      <c r="U4" s="435" t="s">
        <v>2568</v>
      </c>
      <c r="V4" t="str">
        <f t="shared" si="4"/>
        <v/>
      </c>
    </row>
    <row r="5" spans="1:25" ht="63" customHeight="1" x14ac:dyDescent="0.95">
      <c r="B5" s="427" t="str">
        <f>IF($V5="","",VLOOKUP($V5,'DADOS-KANBAM-PPS'!$A$11:$I$793,3,FALSE))</f>
        <v/>
      </c>
      <c r="C5" s="427" t="str">
        <f>IF($V5="","",VLOOKUP($V5,'DADOS-KANBAM-PPS'!$A$11:$J$791,5,FALSE))</f>
        <v/>
      </c>
      <c r="D5" s="428" t="str">
        <f t="shared" si="0"/>
        <v/>
      </c>
      <c r="E5" s="428" t="str">
        <f t="shared" si="1"/>
        <v/>
      </c>
      <c r="F5" s="427" t="str">
        <f>IF($V5="","",VLOOKUP($V5,'DADOS-KANBAM-PPS'!$A$11:$J$791,7,FALSE))</f>
        <v/>
      </c>
      <c r="G5" s="427" t="str">
        <f>IF($V5="","",VLOOKUP($V5,'DADOS-KANBAM-PPS'!$A$11:$J$791,8,FALSE))</f>
        <v/>
      </c>
      <c r="H5" s="427" t="str">
        <f>IF($V5="","",VLOOKUP($V5,'DADOS-KANBAM-PPS'!$A$11:$J$791,6,FALSE))</f>
        <v/>
      </c>
      <c r="I5" s="429"/>
      <c r="J5" s="430"/>
      <c r="K5" s="431" t="str">
        <f t="shared" si="5"/>
        <v/>
      </c>
      <c r="L5" s="432"/>
      <c r="M5" s="433" t="str">
        <f t="shared" si="2"/>
        <v/>
      </c>
      <c r="N5" s="434" t="str">
        <f t="shared" si="3"/>
        <v/>
      </c>
      <c r="O5" s="2" t="s">
        <v>2562</v>
      </c>
      <c r="P5" s="2" t="s">
        <v>2563</v>
      </c>
      <c r="Q5" s="435" t="s">
        <v>2564</v>
      </c>
      <c r="R5" s="435" t="s">
        <v>2565</v>
      </c>
      <c r="S5" s="435" t="s">
        <v>2566</v>
      </c>
      <c r="T5" s="435" t="s">
        <v>2567</v>
      </c>
      <c r="U5" s="435" t="s">
        <v>2568</v>
      </c>
      <c r="V5" t="str">
        <f t="shared" si="4"/>
        <v/>
      </c>
    </row>
    <row r="6" spans="1:25" ht="63" customHeight="1" x14ac:dyDescent="0.95">
      <c r="B6" s="427" t="str">
        <f>IF($V6="","",VLOOKUP($V6,'DADOS-KANBAM-PPS'!$A$11:$I$793,3,FALSE))</f>
        <v/>
      </c>
      <c r="C6" s="427" t="str">
        <f>IF($V6="","",VLOOKUP($V6,'DADOS-KANBAM-PPS'!$A$11:$J$791,5,FALSE))</f>
        <v/>
      </c>
      <c r="D6" s="428" t="str">
        <f t="shared" si="0"/>
        <v/>
      </c>
      <c r="E6" s="428" t="str">
        <f t="shared" si="1"/>
        <v/>
      </c>
      <c r="F6" s="427" t="str">
        <f>IF($V6="","",VLOOKUP($V6,'DADOS-KANBAM-PPS'!$A$11:$J$791,7,FALSE))</f>
        <v/>
      </c>
      <c r="G6" s="427" t="str">
        <f>IF($V6="","",VLOOKUP($V6,'DADOS-KANBAM-PPS'!$A$11:$J$791,8,FALSE))</f>
        <v/>
      </c>
      <c r="H6" s="427" t="str">
        <f>IF($V6="","",VLOOKUP($V6,'DADOS-KANBAM-PPS'!$A$11:$J$791,6,FALSE))</f>
        <v/>
      </c>
      <c r="I6" s="429"/>
      <c r="J6" s="430"/>
      <c r="K6" s="431" t="str">
        <f t="shared" si="5"/>
        <v/>
      </c>
      <c r="L6" s="432"/>
      <c r="M6" s="433" t="str">
        <f t="shared" si="2"/>
        <v/>
      </c>
      <c r="N6" s="434" t="str">
        <f t="shared" si="3"/>
        <v/>
      </c>
      <c r="O6" s="2" t="s">
        <v>2562</v>
      </c>
      <c r="P6" s="2" t="s">
        <v>2563</v>
      </c>
      <c r="Q6" s="435" t="s">
        <v>2564</v>
      </c>
      <c r="R6" s="435" t="s">
        <v>2565</v>
      </c>
      <c r="S6" s="435" t="s">
        <v>2566</v>
      </c>
      <c r="T6" s="435" t="s">
        <v>2567</v>
      </c>
      <c r="U6" s="435" t="s">
        <v>2568</v>
      </c>
      <c r="V6" t="str">
        <f t="shared" si="4"/>
        <v/>
      </c>
    </row>
    <row r="7" spans="1:25" ht="63" customHeight="1" x14ac:dyDescent="0.95">
      <c r="B7" s="427" t="str">
        <f>IF($V7="","",VLOOKUP($V7,'DADOS-KANBAM-PPS'!$A$11:$I$793,3,FALSE))</f>
        <v/>
      </c>
      <c r="C7" s="427" t="str">
        <f>IF($V7="","",VLOOKUP($V7,'DADOS-KANBAM-PPS'!$A$11:$J$791,5,FALSE))</f>
        <v/>
      </c>
      <c r="D7" s="428" t="str">
        <f t="shared" si="0"/>
        <v/>
      </c>
      <c r="E7" s="428" t="str">
        <f t="shared" si="1"/>
        <v/>
      </c>
      <c r="F7" s="427" t="str">
        <f>IF($V7="","",VLOOKUP($V7,'DADOS-KANBAM-PPS'!$A$11:$J$791,7,FALSE))</f>
        <v/>
      </c>
      <c r="G7" s="427" t="str">
        <f>IF($V7="","",VLOOKUP($V7,'DADOS-KANBAM-PPS'!$A$11:$J$791,8,FALSE))</f>
        <v/>
      </c>
      <c r="H7" s="427" t="str">
        <f>IF($V7="","",VLOOKUP($V7,'DADOS-KANBAM-PPS'!$A$11:$J$791,6,FALSE))</f>
        <v/>
      </c>
      <c r="I7" s="429"/>
      <c r="J7" s="430"/>
      <c r="K7" s="431" t="str">
        <f t="shared" si="5"/>
        <v/>
      </c>
      <c r="L7" s="432"/>
      <c r="M7" s="433" t="str">
        <f t="shared" si="2"/>
        <v/>
      </c>
      <c r="N7" s="434" t="str">
        <f t="shared" si="3"/>
        <v/>
      </c>
      <c r="O7" s="2" t="s">
        <v>2562</v>
      </c>
      <c r="P7" s="2" t="s">
        <v>2563</v>
      </c>
      <c r="Q7" s="435" t="s">
        <v>2564</v>
      </c>
      <c r="R7" s="435" t="s">
        <v>2565</v>
      </c>
      <c r="S7" s="435" t="s">
        <v>2566</v>
      </c>
      <c r="T7" s="435" t="s">
        <v>2567</v>
      </c>
      <c r="U7" s="435" t="s">
        <v>2568</v>
      </c>
      <c r="V7" t="str">
        <f t="shared" si="4"/>
        <v/>
      </c>
    </row>
    <row r="8" spans="1:25" ht="63" customHeight="1" x14ac:dyDescent="0.95">
      <c r="B8" s="427" t="str">
        <f>IF($V8="","",VLOOKUP($V8,'DADOS-KANBAM-PPS'!$A$11:$I$793,3,FALSE))</f>
        <v/>
      </c>
      <c r="C8" s="427" t="str">
        <f>IF($V8="","",VLOOKUP($V8,'DADOS-KANBAM-PPS'!$A$11:$J$791,5,FALSE))</f>
        <v/>
      </c>
      <c r="D8" s="428" t="str">
        <f t="shared" si="0"/>
        <v/>
      </c>
      <c r="E8" s="428" t="str">
        <f t="shared" si="1"/>
        <v/>
      </c>
      <c r="F8" s="427" t="str">
        <f>IF($V8="","",VLOOKUP($V8,'DADOS-KANBAM-PPS'!$A$11:$J$791,7,FALSE))</f>
        <v/>
      </c>
      <c r="G8" s="427" t="str">
        <f>IF($V8="","",VLOOKUP($V8,'DADOS-KANBAM-PPS'!$A$11:$J$791,8,FALSE))</f>
        <v/>
      </c>
      <c r="H8" s="427" t="str">
        <f>IF($V8="","",VLOOKUP($V8,'DADOS-KANBAM-PPS'!$A$11:$J$791,6,FALSE))</f>
        <v/>
      </c>
      <c r="I8" s="429"/>
      <c r="J8" s="430"/>
      <c r="K8" s="431" t="str">
        <f t="shared" si="5"/>
        <v/>
      </c>
      <c r="L8" s="432"/>
      <c r="M8" s="433" t="str">
        <f t="shared" si="2"/>
        <v/>
      </c>
      <c r="N8" s="434" t="str">
        <f t="shared" si="3"/>
        <v/>
      </c>
      <c r="O8" s="2" t="s">
        <v>2562</v>
      </c>
      <c r="P8" s="2" t="s">
        <v>2563</v>
      </c>
      <c r="Q8" s="435" t="s">
        <v>2564</v>
      </c>
      <c r="R8" s="435" t="s">
        <v>2565</v>
      </c>
      <c r="S8" s="435" t="s">
        <v>2566</v>
      </c>
      <c r="T8" s="435" t="s">
        <v>2567</v>
      </c>
      <c r="U8" s="435" t="s">
        <v>2568</v>
      </c>
      <c r="V8" t="str">
        <f t="shared" si="4"/>
        <v/>
      </c>
    </row>
    <row r="9" spans="1:25" ht="63" customHeight="1" x14ac:dyDescent="0.95">
      <c r="B9" s="427" t="str">
        <f>IF($V9="","",VLOOKUP($V9,'DADOS-KANBAM-PPS'!$A$11:$I$793,3,FALSE))</f>
        <v/>
      </c>
      <c r="C9" s="427" t="str">
        <f>IF($V9="","",VLOOKUP($V9,'DADOS-KANBAM-PPS'!$A$11:$J$791,5,FALSE))</f>
        <v/>
      </c>
      <c r="D9" s="428" t="str">
        <f t="shared" si="0"/>
        <v/>
      </c>
      <c r="E9" s="428" t="str">
        <f t="shared" si="1"/>
        <v/>
      </c>
      <c r="F9" s="427" t="str">
        <f>IF($V9="","",VLOOKUP($V9,'DADOS-KANBAM-PPS'!$A$11:$J$791,7,FALSE))</f>
        <v/>
      </c>
      <c r="G9" s="427" t="str">
        <f>IF($V9="","",VLOOKUP($V9,'DADOS-KANBAM-PPS'!$A$11:$J$791,8,FALSE))</f>
        <v/>
      </c>
      <c r="H9" s="427" t="str">
        <f>IF($V9="","",VLOOKUP($V9,'DADOS-KANBAM-PPS'!$A$11:$J$791,6,FALSE))</f>
        <v/>
      </c>
      <c r="I9" s="429"/>
      <c r="J9" s="430"/>
      <c r="K9" s="431" t="str">
        <f t="shared" si="5"/>
        <v/>
      </c>
      <c r="L9" s="432"/>
      <c r="M9" s="433" t="str">
        <f t="shared" si="2"/>
        <v/>
      </c>
      <c r="N9" s="434" t="str">
        <f t="shared" si="3"/>
        <v/>
      </c>
      <c r="O9" s="2" t="s">
        <v>2562</v>
      </c>
      <c r="P9" s="2" t="s">
        <v>2563</v>
      </c>
      <c r="Q9" s="435" t="s">
        <v>2564</v>
      </c>
      <c r="R9" s="435" t="s">
        <v>2565</v>
      </c>
      <c r="S9" s="435" t="s">
        <v>2566</v>
      </c>
      <c r="T9" s="435" t="s">
        <v>2567</v>
      </c>
      <c r="U9" s="435" t="s">
        <v>2568</v>
      </c>
      <c r="V9" t="str">
        <f t="shared" si="4"/>
        <v/>
      </c>
    </row>
    <row r="10" spans="1:25" s="289" customFormat="1" ht="63" customHeight="1" x14ac:dyDescent="0.95">
      <c r="A10"/>
      <c r="B10" s="427" t="str">
        <f>IF($V10="","",VLOOKUP($V10,'DADOS-KANBAM-PPS'!$A$11:$I$793,3,FALSE))</f>
        <v/>
      </c>
      <c r="C10" s="427" t="str">
        <f>IF($V10="","",VLOOKUP($V10,'DADOS-KANBAM-PPS'!$A$11:$J$791,5,FALSE))</f>
        <v/>
      </c>
      <c r="D10" s="428" t="str">
        <f t="shared" si="0"/>
        <v/>
      </c>
      <c r="E10" s="428" t="str">
        <f t="shared" si="1"/>
        <v/>
      </c>
      <c r="F10" s="427" t="str">
        <f>IF($V10="","",VLOOKUP($V10,'DADOS-KANBAM-PPS'!$A$11:$J$791,7,FALSE))</f>
        <v/>
      </c>
      <c r="G10" s="427" t="str">
        <f>IF($V10="","",VLOOKUP($V10,'DADOS-KANBAM-PPS'!$A$11:$J$791,8,FALSE))</f>
        <v/>
      </c>
      <c r="H10" s="427" t="str">
        <f>IF($V10="","",VLOOKUP($V10,'DADOS-KANBAM-PPS'!$A$11:$J$791,6,FALSE))</f>
        <v/>
      </c>
      <c r="I10" s="429"/>
      <c r="J10" s="430"/>
      <c r="K10" s="431" t="str">
        <f t="shared" si="5"/>
        <v/>
      </c>
      <c r="L10" s="432"/>
      <c r="M10" s="433" t="str">
        <f t="shared" si="2"/>
        <v/>
      </c>
      <c r="N10" s="434" t="str">
        <f t="shared" si="3"/>
        <v/>
      </c>
      <c r="O10" s="2" t="s">
        <v>2562</v>
      </c>
      <c r="P10" s="2" t="s">
        <v>2563</v>
      </c>
      <c r="Q10" s="435" t="s">
        <v>2564</v>
      </c>
      <c r="R10" s="435" t="s">
        <v>2565</v>
      </c>
      <c r="S10" s="435" t="s">
        <v>2566</v>
      </c>
      <c r="T10" s="435" t="s">
        <v>2567</v>
      </c>
      <c r="U10" s="435" t="s">
        <v>2568</v>
      </c>
      <c r="V10" t="str">
        <f t="shared" si="4"/>
        <v/>
      </c>
      <c r="W10"/>
      <c r="X10"/>
      <c r="Y10"/>
    </row>
    <row r="11" spans="1:25" ht="63" customHeight="1" x14ac:dyDescent="0.95">
      <c r="A11" t="s">
        <v>2592</v>
      </c>
      <c r="B11" s="427" t="e">
        <f>IF($V11="","",VLOOKUP($V11,'DADOS-KANBAM-PPS'!$A$11:$I$793,3,FALSE))</f>
        <v>#N/A</v>
      </c>
      <c r="C11" s="427" t="e">
        <f>IF($V11="","",VLOOKUP($V11,'DADOS-KANBAM-PPS'!$A$11:$J$791,5,FALSE))</f>
        <v>#N/A</v>
      </c>
      <c r="D11" s="428" t="str">
        <f t="shared" si="0"/>
        <v>2;2</v>
      </c>
      <c r="E11" s="428" t="str">
        <f t="shared" si="1"/>
        <v>M5</v>
      </c>
      <c r="F11" s="427" t="e">
        <f>IF($V11="","",VLOOKUP($V11,'DADOS-KANBAM-PPS'!$A$11:$J$791,7,FALSE))</f>
        <v>#N/A</v>
      </c>
      <c r="G11" s="427" t="e">
        <f>IF($V11="","",VLOOKUP($V11,'DADOS-KANBAM-PPS'!$A$11:$J$791,8,FALSE))</f>
        <v>#N/A</v>
      </c>
      <c r="H11" s="427" t="e">
        <f>IF($V11="","",VLOOKUP($V11,'DADOS-KANBAM-PPS'!$A$11:$J$791,6,FALSE))</f>
        <v>#N/A</v>
      </c>
      <c r="I11" s="429"/>
      <c r="J11" s="430"/>
      <c r="K11" s="431" t="e">
        <f t="shared" si="5"/>
        <v>#N/A</v>
      </c>
      <c r="L11" s="432"/>
      <c r="M11" s="433" t="e">
        <f t="shared" si="2"/>
        <v>#N/A</v>
      </c>
      <c r="N11" s="434" t="e">
        <f t="shared" si="3"/>
        <v>#N/A</v>
      </c>
      <c r="O11" s="2" t="s">
        <v>2562</v>
      </c>
      <c r="P11" s="2" t="s">
        <v>2563</v>
      </c>
      <c r="Q11" s="435" t="s">
        <v>2564</v>
      </c>
      <c r="R11" s="435" t="s">
        <v>2565</v>
      </c>
      <c r="S11" s="435" t="s">
        <v>2566</v>
      </c>
      <c r="T11" s="435" t="s">
        <v>2567</v>
      </c>
      <c r="U11" s="435" t="s">
        <v>2568</v>
      </c>
      <c r="V11" t="str">
        <f t="shared" si="4"/>
        <v>13505369SPSF1D-M5</v>
      </c>
    </row>
    <row r="12" spans="1:25" ht="63" customHeight="1" x14ac:dyDescent="0.95">
      <c r="A12" t="s">
        <v>2593</v>
      </c>
      <c r="B12" s="427" t="e">
        <f>IF($V12="","",VLOOKUP($V12,'DADOS-KANBAM-PPS'!$A$11:$I$793,3,FALSE))</f>
        <v>#N/A</v>
      </c>
      <c r="C12" s="427" t="e">
        <f>IF($V12="","",VLOOKUP($V12,'DADOS-KANBAM-PPS'!$A$11:$J$791,5,FALSE))</f>
        <v>#N/A</v>
      </c>
      <c r="D12" s="428" t="str">
        <f t="shared" si="0"/>
        <v>1;2</v>
      </c>
      <c r="E12" s="428" t="str">
        <f t="shared" si="1"/>
        <v>M5</v>
      </c>
      <c r="F12" s="427" t="e">
        <f>IF($V12="","",VLOOKUP($V12,'DADOS-KANBAM-PPS'!$A$11:$J$791,7,FALSE))</f>
        <v>#N/A</v>
      </c>
      <c r="G12" s="427" t="e">
        <f>IF($V12="","",VLOOKUP($V12,'DADOS-KANBAM-PPS'!$A$11:$J$791,8,FALSE))</f>
        <v>#N/A</v>
      </c>
      <c r="H12" s="427" t="e">
        <f>IF($V12="","",VLOOKUP($V12,'DADOS-KANBAM-PPS'!$A$11:$J$791,6,FALSE))</f>
        <v>#N/A</v>
      </c>
      <c r="I12" s="429"/>
      <c r="J12" s="430"/>
      <c r="K12" s="431" t="e">
        <f t="shared" si="5"/>
        <v>#N/A</v>
      </c>
      <c r="L12" s="432"/>
      <c r="M12" s="433" t="e">
        <f t="shared" si="2"/>
        <v>#N/A</v>
      </c>
      <c r="N12" s="434" t="e">
        <f t="shared" si="3"/>
        <v>#N/A</v>
      </c>
      <c r="O12" s="2" t="s">
        <v>2562</v>
      </c>
      <c r="P12" s="2" t="s">
        <v>2563</v>
      </c>
      <c r="Q12" s="435" t="s">
        <v>2564</v>
      </c>
      <c r="R12" s="435" t="s">
        <v>2565</v>
      </c>
      <c r="S12" s="435" t="s">
        <v>2566</v>
      </c>
      <c r="T12" s="435" t="s">
        <v>2567</v>
      </c>
      <c r="U12" s="435" t="s">
        <v>2568</v>
      </c>
      <c r="V12" t="str">
        <f t="shared" si="4"/>
        <v>13505369SPSF1D-M5</v>
      </c>
    </row>
    <row r="13" spans="1:25" ht="63" customHeight="1" x14ac:dyDescent="0.95">
      <c r="A13" t="s">
        <v>2594</v>
      </c>
      <c r="B13" s="427" t="e">
        <f>IF($V13="","",VLOOKUP($V13,'DADOS-KANBAM-PPS'!$A$11:$I$793,3,FALSE))</f>
        <v>#N/A</v>
      </c>
      <c r="C13" s="427" t="e">
        <f>IF($V13="","",VLOOKUP($V13,'DADOS-KANBAM-PPS'!$A$11:$J$791,5,FALSE))</f>
        <v>#N/A</v>
      </c>
      <c r="D13" s="428" t="str">
        <f t="shared" si="0"/>
        <v>2;2</v>
      </c>
      <c r="E13" s="428" t="str">
        <f t="shared" si="1"/>
        <v>M5</v>
      </c>
      <c r="F13" s="427" t="e">
        <f>IF($V13="","",VLOOKUP($V13,'DADOS-KANBAM-PPS'!$A$11:$J$791,7,FALSE))</f>
        <v>#N/A</v>
      </c>
      <c r="G13" s="427" t="e">
        <f>IF($V13="","",VLOOKUP($V13,'DADOS-KANBAM-PPS'!$A$11:$J$791,8,FALSE))</f>
        <v>#N/A</v>
      </c>
      <c r="H13" s="427" t="e">
        <f>IF($V13="","",VLOOKUP($V13,'DADOS-KANBAM-PPS'!$A$11:$J$791,6,FALSE))</f>
        <v>#N/A</v>
      </c>
      <c r="I13" s="429"/>
      <c r="J13" s="430"/>
      <c r="K13" s="431" t="e">
        <f t="shared" si="5"/>
        <v>#N/A</v>
      </c>
      <c r="L13" s="432"/>
      <c r="M13" s="433" t="e">
        <f t="shared" si="2"/>
        <v>#N/A</v>
      </c>
      <c r="N13" s="434" t="e">
        <f t="shared" si="3"/>
        <v>#N/A</v>
      </c>
      <c r="O13" s="2" t="s">
        <v>2562</v>
      </c>
      <c r="P13" s="2" t="s">
        <v>2563</v>
      </c>
      <c r="Q13" s="435" t="s">
        <v>2564</v>
      </c>
      <c r="R13" s="435" t="s">
        <v>2565</v>
      </c>
      <c r="S13" s="435" t="s">
        <v>2566</v>
      </c>
      <c r="T13" s="435" t="s">
        <v>2567</v>
      </c>
      <c r="U13" s="435" t="s">
        <v>2568</v>
      </c>
      <c r="V13" t="str">
        <f t="shared" si="4"/>
        <v>52096991SPSF1D-M5</v>
      </c>
    </row>
    <row r="14" spans="1:25" ht="63" customHeight="1" x14ac:dyDescent="0.95">
      <c r="A14" t="s">
        <v>2595</v>
      </c>
      <c r="B14" s="427" t="e">
        <f>IF($V14="","",VLOOKUP($V14,'DADOS-KANBAM-PPS'!$A$11:$I$793,3,FALSE))</f>
        <v>#N/A</v>
      </c>
      <c r="C14" s="427" t="e">
        <f>IF($V14="","",VLOOKUP($V14,'DADOS-KANBAM-PPS'!$A$11:$J$791,5,FALSE))</f>
        <v>#N/A</v>
      </c>
      <c r="D14" s="428" t="str">
        <f t="shared" si="0"/>
        <v>1;2</v>
      </c>
      <c r="E14" s="428" t="str">
        <f t="shared" si="1"/>
        <v>M5</v>
      </c>
      <c r="F14" s="427" t="e">
        <f>IF($V14="","",VLOOKUP($V14,'DADOS-KANBAM-PPS'!$A$11:$J$791,7,FALSE))</f>
        <v>#N/A</v>
      </c>
      <c r="G14" s="427" t="e">
        <f>IF($V14="","",VLOOKUP($V14,'DADOS-KANBAM-PPS'!$A$11:$J$791,8,FALSE))</f>
        <v>#N/A</v>
      </c>
      <c r="H14" s="427" t="e">
        <f>IF($V14="","",VLOOKUP($V14,'DADOS-KANBAM-PPS'!$A$11:$J$791,6,FALSE))</f>
        <v>#N/A</v>
      </c>
      <c r="I14" s="429"/>
      <c r="J14" s="430"/>
      <c r="K14" s="431" t="e">
        <f t="shared" si="5"/>
        <v>#N/A</v>
      </c>
      <c r="L14" s="432"/>
      <c r="M14" s="433" t="e">
        <f t="shared" si="2"/>
        <v>#N/A</v>
      </c>
      <c r="N14" s="434" t="e">
        <f t="shared" si="3"/>
        <v>#N/A</v>
      </c>
      <c r="O14" s="2" t="s">
        <v>2562</v>
      </c>
      <c r="P14" s="2" t="s">
        <v>2563</v>
      </c>
      <c r="Q14" s="435" t="s">
        <v>2564</v>
      </c>
      <c r="R14" s="435" t="s">
        <v>2565</v>
      </c>
      <c r="S14" s="435" t="s">
        <v>2566</v>
      </c>
      <c r="T14" s="435" t="s">
        <v>2567</v>
      </c>
      <c r="U14" s="435" t="s">
        <v>2568</v>
      </c>
      <c r="V14" t="str">
        <f t="shared" si="4"/>
        <v>52096991SPSF1D-M5</v>
      </c>
    </row>
    <row r="15" spans="1:25" ht="63" customHeight="1" x14ac:dyDescent="0.95">
      <c r="A15" t="s">
        <v>2596</v>
      </c>
      <c r="B15" s="427" t="e">
        <f>IF($V15="","",VLOOKUP($V15,'DADOS-KANBAM-PPS'!$A$11:$I$793,3,FALSE))</f>
        <v>#N/A</v>
      </c>
      <c r="C15" s="427" t="e">
        <f>IF($V15="","",VLOOKUP($V15,'DADOS-KANBAM-PPS'!$A$11:$J$791,5,FALSE))</f>
        <v>#N/A</v>
      </c>
      <c r="D15" s="428" t="str">
        <f t="shared" si="0"/>
        <v>1;2</v>
      </c>
      <c r="E15" s="428" t="str">
        <f t="shared" si="1"/>
        <v>M5</v>
      </c>
      <c r="F15" s="427" t="e">
        <f>IF($V15="","",VLOOKUP($V15,'DADOS-KANBAM-PPS'!$A$11:$J$791,7,FALSE))</f>
        <v>#N/A</v>
      </c>
      <c r="G15" s="427" t="e">
        <f>IF($V15="","",VLOOKUP($V15,'DADOS-KANBAM-PPS'!$A$11:$J$791,8,FALSE))</f>
        <v>#N/A</v>
      </c>
      <c r="H15" s="427" t="e">
        <f>IF($V15="","",VLOOKUP($V15,'DADOS-KANBAM-PPS'!$A$11:$J$791,6,FALSE))</f>
        <v>#N/A</v>
      </c>
      <c r="I15" s="429"/>
      <c r="J15" s="430"/>
      <c r="K15" s="431" t="e">
        <f t="shared" si="5"/>
        <v>#N/A</v>
      </c>
      <c r="L15" s="432"/>
      <c r="M15" s="433" t="e">
        <f t="shared" si="2"/>
        <v>#N/A</v>
      </c>
      <c r="N15" s="434" t="e">
        <f t="shared" si="3"/>
        <v>#N/A</v>
      </c>
      <c r="O15" s="2" t="s">
        <v>2562</v>
      </c>
      <c r="P15" s="2" t="s">
        <v>2563</v>
      </c>
      <c r="Q15" s="435" t="s">
        <v>2564</v>
      </c>
      <c r="R15" s="435" t="s">
        <v>2565</v>
      </c>
      <c r="S15" s="435" t="s">
        <v>2566</v>
      </c>
      <c r="T15" s="435" t="s">
        <v>2567</v>
      </c>
      <c r="U15" s="435" t="s">
        <v>2568</v>
      </c>
      <c r="V15" t="str">
        <f t="shared" si="4"/>
        <v>52093438SPSF1D-M5</v>
      </c>
    </row>
    <row r="16" spans="1:25" ht="63" customHeight="1" x14ac:dyDescent="0.95">
      <c r="A16" t="s">
        <v>2597</v>
      </c>
      <c r="B16" s="427" t="e">
        <f>IF($V16="","",VLOOKUP($V16,'DADOS-KANBAM-PPS'!$A$11:$I$793,3,FALSE))</f>
        <v>#N/A</v>
      </c>
      <c r="C16" s="427" t="e">
        <f>IF($V16="","",VLOOKUP($V16,'DADOS-KANBAM-PPS'!$A$11:$J$791,5,FALSE))</f>
        <v>#N/A</v>
      </c>
      <c r="D16" s="428" t="str">
        <f t="shared" si="0"/>
        <v>2;2</v>
      </c>
      <c r="E16" s="428" t="str">
        <f t="shared" si="1"/>
        <v>M5</v>
      </c>
      <c r="F16" s="427" t="e">
        <f>IF($V16="","",VLOOKUP($V16,'DADOS-KANBAM-PPS'!$A$11:$J$791,7,FALSE))</f>
        <v>#N/A</v>
      </c>
      <c r="G16" s="427" t="e">
        <f>IF($V16="","",VLOOKUP($V16,'DADOS-KANBAM-PPS'!$A$11:$J$791,8,FALSE))</f>
        <v>#N/A</v>
      </c>
      <c r="H16" s="427" t="e">
        <f>IF($V16="","",VLOOKUP($V16,'DADOS-KANBAM-PPS'!$A$11:$J$791,6,FALSE))</f>
        <v>#N/A</v>
      </c>
      <c r="I16" s="429"/>
      <c r="J16" s="430"/>
      <c r="K16" s="431" t="e">
        <f t="shared" si="5"/>
        <v>#N/A</v>
      </c>
      <c r="L16" s="432"/>
      <c r="M16" s="433" t="e">
        <f t="shared" si="2"/>
        <v>#N/A</v>
      </c>
      <c r="N16" s="434" t="e">
        <f t="shared" si="3"/>
        <v>#N/A</v>
      </c>
      <c r="O16" s="2" t="s">
        <v>2562</v>
      </c>
      <c r="P16" s="2" t="s">
        <v>2563</v>
      </c>
      <c r="Q16" s="435" t="s">
        <v>2564</v>
      </c>
      <c r="R16" s="435" t="s">
        <v>2565</v>
      </c>
      <c r="S16" s="435" t="s">
        <v>2566</v>
      </c>
      <c r="T16" s="435" t="s">
        <v>2567</v>
      </c>
      <c r="U16" s="435" t="s">
        <v>2568</v>
      </c>
      <c r="V16" t="str">
        <f t="shared" si="4"/>
        <v>52093438SPSF1D-M5</v>
      </c>
    </row>
    <row r="17" spans="1:25" s="289" customFormat="1" ht="63" customHeight="1" x14ac:dyDescent="0.95">
      <c r="A17" t="s">
        <v>2598</v>
      </c>
      <c r="B17" s="427">
        <f>IF($V17="","",VLOOKUP($V17,'DADOS-KANBAM-PPS'!$A$11:$I$793,3,FALSE))</f>
        <v>52106428</v>
      </c>
      <c r="C17" s="427" t="str">
        <f>IF($V17="","",VLOOKUP($V17,'DADOS-KANBAM-PPS'!$A$11:$J$791,5,FALSE))</f>
        <v>SPSF1D-M5</v>
      </c>
      <c r="D17" s="428" t="str">
        <f t="shared" si="0"/>
        <v>1;2</v>
      </c>
      <c r="E17" s="428" t="str">
        <f t="shared" si="1"/>
        <v>M5</v>
      </c>
      <c r="F17" s="427" t="str">
        <f>IF($V17="","",VLOOKUP($V17,'DADOS-KANBAM-PPS'!$A$11:$J$791,7,FALSE))</f>
        <v>PEL</v>
      </c>
      <c r="G17" s="427" t="str">
        <f>IF($V17="","",VLOOKUP($V17,'DADOS-KANBAM-PPS'!$A$11:$J$791,8,FALSE))</f>
        <v>00002004</v>
      </c>
      <c r="H17" s="427">
        <f>IF($V17="","",VLOOKUP($V17,'DADOS-KANBAM-PPS'!$A$11:$J$791,6,FALSE))</f>
        <v>224</v>
      </c>
      <c r="I17" s="429"/>
      <c r="J17" s="430"/>
      <c r="K17" s="431" t="str">
        <f t="shared" si="5"/>
        <v>*PEL____52106428000224000*</v>
      </c>
      <c r="L17" s="432"/>
      <c r="M17" s="433" t="str">
        <f t="shared" si="2"/>
        <v>*00002004SPSF1D-M51;2*</v>
      </c>
      <c r="N17" s="434" t="str">
        <f t="shared" si="3"/>
        <v>D</v>
      </c>
      <c r="O17" s="2" t="s">
        <v>2562</v>
      </c>
      <c r="P17" s="2" t="s">
        <v>2563</v>
      </c>
      <c r="Q17" s="435" t="s">
        <v>2564</v>
      </c>
      <c r="R17" s="435" t="s">
        <v>2565</v>
      </c>
      <c r="S17" s="435" t="s">
        <v>2566</v>
      </c>
      <c r="T17" s="435" t="s">
        <v>2567</v>
      </c>
      <c r="U17" s="435" t="s">
        <v>2568</v>
      </c>
      <c r="V17" t="str">
        <f t="shared" si="4"/>
        <v>52106428SPSF1D-M5</v>
      </c>
      <c r="W17"/>
      <c r="X17"/>
      <c r="Y17"/>
    </row>
    <row r="18" spans="1:25" ht="63" customHeight="1" x14ac:dyDescent="0.95">
      <c r="A18" t="s">
        <v>2599</v>
      </c>
      <c r="B18" s="427">
        <f>IF($V18="","",VLOOKUP($V18,'DADOS-KANBAM-PPS'!$A$11:$I$793,3,FALSE))</f>
        <v>52106426</v>
      </c>
      <c r="C18" s="427" t="str">
        <f>IF($V18="","",VLOOKUP($V18,'DADOS-KANBAM-PPS'!$A$11:$J$791,5,FALSE))</f>
        <v>SPSF1D-M5</v>
      </c>
      <c r="D18" s="428" t="str">
        <f t="shared" si="0"/>
        <v>2;2</v>
      </c>
      <c r="E18" s="428" t="str">
        <f t="shared" si="1"/>
        <v>M5</v>
      </c>
      <c r="F18" s="427" t="str">
        <f>IF($V18="","",VLOOKUP($V18,'DADOS-KANBAM-PPS'!$A$11:$J$791,7,FALSE))</f>
        <v>PEL</v>
      </c>
      <c r="G18" s="427" t="str">
        <f>IF($V18="","",VLOOKUP($V18,'DADOS-KANBAM-PPS'!$A$11:$J$791,8,FALSE))</f>
        <v>00002004</v>
      </c>
      <c r="H18" s="427">
        <f>IF($V18="","",VLOOKUP($V18,'DADOS-KANBAM-PPS'!$A$11:$J$791,6,FALSE))</f>
        <v>224</v>
      </c>
      <c r="I18" s="429"/>
      <c r="J18" s="430"/>
      <c r="K18" s="431" t="str">
        <f t="shared" si="5"/>
        <v>*PEL____52106426000224000*</v>
      </c>
      <c r="L18" s="432"/>
      <c r="M18" s="433" t="str">
        <f t="shared" si="2"/>
        <v>*00002004SPSF1D-M52;2*</v>
      </c>
      <c r="N18" s="434" t="str">
        <f t="shared" si="3"/>
        <v>D</v>
      </c>
      <c r="O18" s="2" t="s">
        <v>2562</v>
      </c>
      <c r="P18" s="2" t="s">
        <v>2563</v>
      </c>
      <c r="Q18" s="435" t="s">
        <v>2564</v>
      </c>
      <c r="R18" s="435" t="s">
        <v>2565</v>
      </c>
      <c r="S18" s="435" t="s">
        <v>2566</v>
      </c>
      <c r="T18" s="435" t="s">
        <v>2567</v>
      </c>
      <c r="U18" s="435" t="s">
        <v>2568</v>
      </c>
      <c r="V18" t="str">
        <f t="shared" si="4"/>
        <v>52106426SPSF1D-M5</v>
      </c>
    </row>
    <row r="19" spans="1:25" ht="63" customHeight="1" x14ac:dyDescent="0.95">
      <c r="A19" t="s">
        <v>2600</v>
      </c>
      <c r="B19" s="427">
        <f>IF($V19="","",VLOOKUP($V19,'DADOS-KANBAM-PPS'!$A$11:$I$793,3,FALSE))</f>
        <v>52106428</v>
      </c>
      <c r="C19" s="427" t="str">
        <f>IF($V19="","",VLOOKUP($V19,'DADOS-KANBAM-PPS'!$A$11:$J$791,5,FALSE))</f>
        <v>SPSF1D-M5</v>
      </c>
      <c r="D19" s="428" t="str">
        <f t="shared" si="0"/>
        <v>2;2</v>
      </c>
      <c r="E19" s="428" t="str">
        <f t="shared" si="1"/>
        <v>M5</v>
      </c>
      <c r="F19" s="427" t="str">
        <f>IF($V19="","",VLOOKUP($V19,'DADOS-KANBAM-PPS'!$A$11:$J$791,7,FALSE))</f>
        <v>PEL</v>
      </c>
      <c r="G19" s="427" t="str">
        <f>IF($V19="","",VLOOKUP($V19,'DADOS-KANBAM-PPS'!$A$11:$J$791,8,FALSE))</f>
        <v>00002004</v>
      </c>
      <c r="H19" s="427">
        <f>IF($V19="","",VLOOKUP($V19,'DADOS-KANBAM-PPS'!$A$11:$J$791,6,FALSE))</f>
        <v>224</v>
      </c>
      <c r="I19" s="429"/>
      <c r="J19" s="430"/>
      <c r="K19" s="431" t="str">
        <f t="shared" si="5"/>
        <v>*PEL____52106428000224000*</v>
      </c>
      <c r="L19" s="432"/>
      <c r="M19" s="433" t="str">
        <f t="shared" si="2"/>
        <v>*00002004SPSF1D-M52;2*</v>
      </c>
      <c r="N19" s="434" t="str">
        <f t="shared" si="3"/>
        <v>D</v>
      </c>
      <c r="O19" s="2" t="s">
        <v>2562</v>
      </c>
      <c r="P19" s="2" t="s">
        <v>2563</v>
      </c>
      <c r="Q19" s="435" t="s">
        <v>2564</v>
      </c>
      <c r="R19" s="435" t="s">
        <v>2565</v>
      </c>
      <c r="S19" s="435" t="s">
        <v>2566</v>
      </c>
      <c r="T19" s="435" t="s">
        <v>2567</v>
      </c>
      <c r="U19" s="435" t="s">
        <v>2568</v>
      </c>
      <c r="V19" t="str">
        <f t="shared" si="4"/>
        <v>52106428SPSF1D-M5</v>
      </c>
    </row>
    <row r="20" spans="1:25" ht="63" customHeight="1" x14ac:dyDescent="0.95">
      <c r="A20" t="s">
        <v>2601</v>
      </c>
      <c r="B20" s="427">
        <f>IF($V20="","",VLOOKUP($V20,'DADOS-KANBAM-PPS'!$A$11:$I$793,3,FALSE))</f>
        <v>52106426</v>
      </c>
      <c r="C20" s="427" t="str">
        <f>IF($V20="","",VLOOKUP($V20,'DADOS-KANBAM-PPS'!$A$11:$J$791,5,FALSE))</f>
        <v>SPSF1D-M5</v>
      </c>
      <c r="D20" s="428" t="str">
        <f t="shared" si="0"/>
        <v>1;2</v>
      </c>
      <c r="E20" s="428" t="str">
        <f t="shared" si="1"/>
        <v>M5</v>
      </c>
      <c r="F20" s="427" t="str">
        <f>IF($V20="","",VLOOKUP($V20,'DADOS-KANBAM-PPS'!$A$11:$J$791,7,FALSE))</f>
        <v>PEL</v>
      </c>
      <c r="G20" s="427" t="str">
        <f>IF($V20="","",VLOOKUP($V20,'DADOS-KANBAM-PPS'!$A$11:$J$791,8,FALSE))</f>
        <v>00002004</v>
      </c>
      <c r="H20" s="427">
        <f>IF($V20="","",VLOOKUP($V20,'DADOS-KANBAM-PPS'!$A$11:$J$791,6,FALSE))</f>
        <v>224</v>
      </c>
      <c r="I20" s="429"/>
      <c r="J20" s="430"/>
      <c r="K20" s="431" t="str">
        <f t="shared" si="5"/>
        <v>*PEL____52106426000224000*</v>
      </c>
      <c r="L20" s="432"/>
      <c r="M20" s="433" t="str">
        <f t="shared" si="2"/>
        <v>*00002004SPSF1D-M51;2*</v>
      </c>
      <c r="N20" s="434" t="str">
        <f t="shared" si="3"/>
        <v>D</v>
      </c>
      <c r="O20" s="2" t="s">
        <v>2562</v>
      </c>
      <c r="P20" s="2" t="s">
        <v>2563</v>
      </c>
      <c r="Q20" s="435" t="s">
        <v>2564</v>
      </c>
      <c r="R20" s="435" t="s">
        <v>2565</v>
      </c>
      <c r="S20" s="435" t="s">
        <v>2566</v>
      </c>
      <c r="T20" s="435" t="s">
        <v>2567</v>
      </c>
      <c r="U20" s="435" t="s">
        <v>2568</v>
      </c>
      <c r="V20" t="str">
        <f t="shared" si="4"/>
        <v>52106426SPSF1D-M5</v>
      </c>
    </row>
    <row r="21" spans="1:25" ht="63" customHeight="1" x14ac:dyDescent="0.95">
      <c r="A21" t="s">
        <v>2602</v>
      </c>
      <c r="B21" s="427" t="e">
        <f>IF($V21="","",VLOOKUP($V21,'DADOS-KANBAM-PPS'!$A$11:$I$793,3,FALSE))</f>
        <v>#N/A</v>
      </c>
      <c r="C21" s="427" t="e">
        <f>IF($V21="","",VLOOKUP($V21,'DADOS-KANBAM-PPS'!$A$11:$J$791,5,FALSE))</f>
        <v>#N/A</v>
      </c>
      <c r="D21" s="428" t="str">
        <f t="shared" si="0"/>
        <v>1;2</v>
      </c>
      <c r="E21" s="428" t="str">
        <f t="shared" si="1"/>
        <v>M1</v>
      </c>
      <c r="F21" s="427" t="e">
        <f>IF($V21="","",VLOOKUP($V21,'DADOS-KANBAM-PPS'!$A$11:$J$791,7,FALSE))</f>
        <v>#N/A</v>
      </c>
      <c r="G21" s="427" t="e">
        <f>IF($V21="","",VLOOKUP($V21,'DADOS-KANBAM-PPS'!$A$11:$J$791,8,FALSE))</f>
        <v>#N/A</v>
      </c>
      <c r="H21" s="427" t="e">
        <f>IF($V21="","",VLOOKUP($V21,'DADOS-KANBAM-PPS'!$A$11:$J$791,6,FALSE))</f>
        <v>#N/A</v>
      </c>
      <c r="I21" s="429"/>
      <c r="J21" s="430"/>
      <c r="K21" s="431" t="e">
        <f t="shared" si="5"/>
        <v>#N/A</v>
      </c>
      <c r="L21" s="432"/>
      <c r="M21" s="433" t="e">
        <f t="shared" si="2"/>
        <v>#N/A</v>
      </c>
      <c r="N21" s="434" t="e">
        <f t="shared" si="3"/>
        <v>#N/A</v>
      </c>
      <c r="O21" s="2" t="s">
        <v>2562</v>
      </c>
      <c r="P21" s="2" t="s">
        <v>2563</v>
      </c>
      <c r="Q21" s="435" t="s">
        <v>2564</v>
      </c>
      <c r="R21" s="435" t="s">
        <v>2565</v>
      </c>
      <c r="S21" s="435" t="s">
        <v>2566</v>
      </c>
      <c r="T21" s="435" t="s">
        <v>2567</v>
      </c>
      <c r="U21" s="435" t="s">
        <v>2568</v>
      </c>
      <c r="V21" t="str">
        <f t="shared" si="4"/>
        <v>52103503SPSMBB-M1</v>
      </c>
    </row>
    <row r="22" spans="1:25" ht="63" customHeight="1" x14ac:dyDescent="0.95">
      <c r="A22" t="s">
        <v>2603</v>
      </c>
      <c r="B22" s="427" t="e">
        <f>IF($V22="","",VLOOKUP($V22,'DADOS-KANBAM-PPS'!$A$11:$I$793,3,FALSE))</f>
        <v>#N/A</v>
      </c>
      <c r="C22" s="427" t="e">
        <f>IF($V22="","",VLOOKUP($V22,'DADOS-KANBAM-PPS'!$A$11:$J$791,5,FALSE))</f>
        <v>#N/A</v>
      </c>
      <c r="D22" s="428" t="str">
        <f t="shared" si="0"/>
        <v>2;2</v>
      </c>
      <c r="E22" s="428" t="str">
        <f t="shared" si="1"/>
        <v>M1</v>
      </c>
      <c r="F22" s="427" t="e">
        <f>IF($V22="","",VLOOKUP($V22,'DADOS-KANBAM-PPS'!$A$11:$J$791,7,FALSE))</f>
        <v>#N/A</v>
      </c>
      <c r="G22" s="427" t="e">
        <f>IF($V22="","",VLOOKUP($V22,'DADOS-KANBAM-PPS'!$A$11:$J$791,8,FALSE))</f>
        <v>#N/A</v>
      </c>
      <c r="H22" s="427" t="e">
        <f>IF($V22="","",VLOOKUP($V22,'DADOS-KANBAM-PPS'!$A$11:$J$791,6,FALSE))</f>
        <v>#N/A</v>
      </c>
      <c r="I22" s="429"/>
      <c r="J22" s="430"/>
      <c r="K22" s="431" t="e">
        <f t="shared" si="5"/>
        <v>#N/A</v>
      </c>
      <c r="L22" s="432"/>
      <c r="M22" s="433" t="e">
        <f t="shared" si="2"/>
        <v>#N/A</v>
      </c>
      <c r="N22" s="434" t="e">
        <f t="shared" si="3"/>
        <v>#N/A</v>
      </c>
      <c r="O22" s="2" t="s">
        <v>2562</v>
      </c>
      <c r="P22" s="2" t="s">
        <v>2563</v>
      </c>
      <c r="Q22" s="435" t="s">
        <v>2564</v>
      </c>
      <c r="R22" s="435" t="s">
        <v>2565</v>
      </c>
      <c r="S22" s="435" t="s">
        <v>2566</v>
      </c>
      <c r="T22" s="435" t="s">
        <v>2567</v>
      </c>
      <c r="U22" s="435" t="s">
        <v>2568</v>
      </c>
      <c r="V22" t="str">
        <f t="shared" si="4"/>
        <v>12673060SPSMBB-M1</v>
      </c>
    </row>
    <row r="23" spans="1:25" ht="63" customHeight="1" x14ac:dyDescent="0.95">
      <c r="A23" t="s">
        <v>2604</v>
      </c>
      <c r="B23" s="427" t="e">
        <f>IF($V23="","",VLOOKUP($V23,'DADOS-KANBAM-PPS'!$A$11:$I$793,3,FALSE))</f>
        <v>#N/A</v>
      </c>
      <c r="C23" s="427" t="e">
        <f>IF($V23="","",VLOOKUP($V23,'DADOS-KANBAM-PPS'!$A$11:$J$791,5,FALSE))</f>
        <v>#N/A</v>
      </c>
      <c r="D23" s="428" t="str">
        <f t="shared" si="0"/>
        <v>1;2</v>
      </c>
      <c r="E23" s="428" t="str">
        <f t="shared" si="1"/>
        <v>M1</v>
      </c>
      <c r="F23" s="427" t="e">
        <f>IF($V23="","",VLOOKUP($V23,'DADOS-KANBAM-PPS'!$A$11:$J$791,7,FALSE))</f>
        <v>#N/A</v>
      </c>
      <c r="G23" s="427" t="e">
        <f>IF($V23="","",VLOOKUP($V23,'DADOS-KANBAM-PPS'!$A$11:$J$791,8,FALSE))</f>
        <v>#N/A</v>
      </c>
      <c r="H23" s="427" t="e">
        <f>IF($V23="","",VLOOKUP($V23,'DADOS-KANBAM-PPS'!$A$11:$J$791,6,FALSE))</f>
        <v>#N/A</v>
      </c>
      <c r="I23" s="429"/>
      <c r="J23" s="430"/>
      <c r="K23" s="431" t="e">
        <f t="shared" si="5"/>
        <v>#N/A</v>
      </c>
      <c r="L23" s="432"/>
      <c r="M23" s="433" t="e">
        <f t="shared" si="2"/>
        <v>#N/A</v>
      </c>
      <c r="N23" s="434" t="e">
        <f t="shared" si="3"/>
        <v>#N/A</v>
      </c>
      <c r="O23" s="2" t="s">
        <v>2562</v>
      </c>
      <c r="P23" s="2" t="s">
        <v>2563</v>
      </c>
      <c r="Q23" s="435" t="s">
        <v>2564</v>
      </c>
      <c r="R23" s="435" t="s">
        <v>2565</v>
      </c>
      <c r="S23" s="435" t="s">
        <v>2566</v>
      </c>
      <c r="T23" s="435" t="s">
        <v>2567</v>
      </c>
      <c r="U23" s="435" t="s">
        <v>2568</v>
      </c>
      <c r="V23" t="str">
        <f t="shared" si="4"/>
        <v>52094319SPSMBB-M1</v>
      </c>
    </row>
    <row r="24" spans="1:25" ht="63" customHeight="1" x14ac:dyDescent="0.95">
      <c r="A24" t="s">
        <v>2605</v>
      </c>
      <c r="B24" s="427" t="e">
        <f>IF($V24="","",VLOOKUP($V24,'DADOS-KANBAM-PPS'!$A$11:$I$793,3,FALSE))</f>
        <v>#N/A</v>
      </c>
      <c r="C24" s="427" t="e">
        <f>IF($V24="","",VLOOKUP($V24,'DADOS-KANBAM-PPS'!$A$11:$J$791,5,FALSE))</f>
        <v>#N/A</v>
      </c>
      <c r="D24" s="428" t="str">
        <f t="shared" si="0"/>
        <v>1;2</v>
      </c>
      <c r="E24" s="428" t="str">
        <f t="shared" si="1"/>
        <v>M1</v>
      </c>
      <c r="F24" s="427" t="e">
        <f>IF($V24="","",VLOOKUP($V24,'DADOS-KANBAM-PPS'!$A$11:$J$791,7,FALSE))</f>
        <v>#N/A</v>
      </c>
      <c r="G24" s="427" t="e">
        <f>IF($V24="","",VLOOKUP($V24,'DADOS-KANBAM-PPS'!$A$11:$J$791,8,FALSE))</f>
        <v>#N/A</v>
      </c>
      <c r="H24" s="427" t="e">
        <f>IF($V24="","",VLOOKUP($V24,'DADOS-KANBAM-PPS'!$A$11:$J$791,6,FALSE))</f>
        <v>#N/A</v>
      </c>
      <c r="I24" s="429"/>
      <c r="J24" s="430"/>
      <c r="K24" s="431" t="e">
        <f t="shared" si="5"/>
        <v>#N/A</v>
      </c>
      <c r="L24" s="432"/>
      <c r="M24" s="433" t="e">
        <f t="shared" si="2"/>
        <v>#N/A</v>
      </c>
      <c r="N24" s="434" t="e">
        <f t="shared" si="3"/>
        <v>#N/A</v>
      </c>
      <c r="O24" s="2" t="s">
        <v>2562</v>
      </c>
      <c r="P24" s="2" t="s">
        <v>2563</v>
      </c>
      <c r="Q24" s="435" t="s">
        <v>2564</v>
      </c>
      <c r="R24" s="435" t="s">
        <v>2565</v>
      </c>
      <c r="S24" s="435" t="s">
        <v>2566</v>
      </c>
      <c r="T24" s="435" t="s">
        <v>2567</v>
      </c>
      <c r="U24" s="435" t="s">
        <v>2568</v>
      </c>
      <c r="V24" t="str">
        <f t="shared" si="4"/>
        <v>52094320SPSMBB-M1</v>
      </c>
    </row>
    <row r="25" spans="1:25" ht="63" customHeight="1" x14ac:dyDescent="0.95">
      <c r="A25" t="s">
        <v>2606</v>
      </c>
      <c r="B25" s="427" t="e">
        <f>IF($V25="","",VLOOKUP($V25,'DADOS-KANBAM-PPS'!$A$11:$I$793,3,FALSE))</f>
        <v>#N/A</v>
      </c>
      <c r="C25" s="427" t="e">
        <f>IF($V25="","",VLOOKUP($V25,'DADOS-KANBAM-PPS'!$A$11:$J$791,5,FALSE))</f>
        <v>#N/A</v>
      </c>
      <c r="D25" s="428" t="str">
        <f t="shared" si="0"/>
        <v>2;2</v>
      </c>
      <c r="E25" s="428" t="str">
        <f t="shared" si="1"/>
        <v>M1</v>
      </c>
      <c r="F25" s="427" t="e">
        <f>IF($V25="","",VLOOKUP($V25,'DADOS-KANBAM-PPS'!$A$11:$J$791,7,FALSE))</f>
        <v>#N/A</v>
      </c>
      <c r="G25" s="427" t="e">
        <f>IF($V25="","",VLOOKUP($V25,'DADOS-KANBAM-PPS'!$A$11:$J$791,8,FALSE))</f>
        <v>#N/A</v>
      </c>
      <c r="H25" s="427" t="e">
        <f>IF($V25="","",VLOOKUP($V25,'DADOS-KANBAM-PPS'!$A$11:$J$791,6,FALSE))</f>
        <v>#N/A</v>
      </c>
      <c r="I25" s="429"/>
      <c r="J25" s="430"/>
      <c r="K25" s="431" t="e">
        <f t="shared" si="5"/>
        <v>#N/A</v>
      </c>
      <c r="L25" s="432"/>
      <c r="M25" s="433" t="e">
        <f t="shared" si="2"/>
        <v>#N/A</v>
      </c>
      <c r="N25" s="434" t="e">
        <f t="shared" si="3"/>
        <v>#N/A</v>
      </c>
      <c r="O25" s="2" t="s">
        <v>2562</v>
      </c>
      <c r="P25" s="2" t="s">
        <v>2563</v>
      </c>
      <c r="Q25" s="435" t="s">
        <v>2564</v>
      </c>
      <c r="R25" s="435" t="s">
        <v>2565</v>
      </c>
      <c r="S25" s="435" t="s">
        <v>2566</v>
      </c>
      <c r="T25" s="435" t="s">
        <v>2567</v>
      </c>
      <c r="U25" s="435" t="s">
        <v>2568</v>
      </c>
      <c r="V25" t="str">
        <f t="shared" si="4"/>
        <v>52103503SPSMBB-M1</v>
      </c>
    </row>
    <row r="26" spans="1:25" ht="63" customHeight="1" x14ac:dyDescent="0.95">
      <c r="A26" t="s">
        <v>2607</v>
      </c>
      <c r="B26" s="427" t="e">
        <f>IF($V26="","",VLOOKUP($V26,'DADOS-KANBAM-PPS'!$A$11:$I$793,3,FALSE))</f>
        <v>#N/A</v>
      </c>
      <c r="C26" s="427" t="e">
        <f>IF($V26="","",VLOOKUP($V26,'DADOS-KANBAM-PPS'!$A$11:$J$791,5,FALSE))</f>
        <v>#N/A</v>
      </c>
      <c r="D26" s="428" t="str">
        <f t="shared" si="0"/>
        <v>1;2</v>
      </c>
      <c r="E26" s="428" t="str">
        <f t="shared" si="1"/>
        <v>M1</v>
      </c>
      <c r="F26" s="427" t="e">
        <f>IF($V26="","",VLOOKUP($V26,'DADOS-KANBAM-PPS'!$A$11:$J$791,7,FALSE))</f>
        <v>#N/A</v>
      </c>
      <c r="G26" s="427" t="e">
        <f>IF($V26="","",VLOOKUP($V26,'DADOS-KANBAM-PPS'!$A$11:$J$791,8,FALSE))</f>
        <v>#N/A</v>
      </c>
      <c r="H26" s="427" t="e">
        <f>IF($V26="","",VLOOKUP($V26,'DADOS-KANBAM-PPS'!$A$11:$J$791,6,FALSE))</f>
        <v>#N/A</v>
      </c>
      <c r="I26" s="429"/>
      <c r="J26" s="430"/>
      <c r="K26" s="431" t="e">
        <f t="shared" si="5"/>
        <v>#N/A</v>
      </c>
      <c r="L26" s="432"/>
      <c r="M26" s="433" t="e">
        <f t="shared" si="2"/>
        <v>#N/A</v>
      </c>
      <c r="N26" s="434" t="e">
        <f t="shared" si="3"/>
        <v>#N/A</v>
      </c>
      <c r="O26" s="2" t="s">
        <v>2562</v>
      </c>
      <c r="P26" s="2" t="s">
        <v>2563</v>
      </c>
      <c r="Q26" s="435" t="s">
        <v>2564</v>
      </c>
      <c r="R26" s="435" t="s">
        <v>2565</v>
      </c>
      <c r="S26" s="435" t="s">
        <v>2566</v>
      </c>
      <c r="T26" s="435" t="s">
        <v>2567</v>
      </c>
      <c r="U26" s="435" t="s">
        <v>2568</v>
      </c>
      <c r="V26" t="str">
        <f t="shared" si="4"/>
        <v>52099526MB001D-M1</v>
      </c>
    </row>
    <row r="27" spans="1:25" ht="63" customHeight="1" x14ac:dyDescent="0.95">
      <c r="A27" t="s">
        <v>2608</v>
      </c>
      <c r="B27" s="427" t="e">
        <f>IF($V27="","",VLOOKUP($V27,'DADOS-KANBAM-PPS'!$A$11:$I$793,3,FALSE))</f>
        <v>#N/A</v>
      </c>
      <c r="C27" s="427" t="e">
        <f>IF($V27="","",VLOOKUP($V27,'DADOS-KANBAM-PPS'!$A$11:$J$791,5,FALSE))</f>
        <v>#N/A</v>
      </c>
      <c r="D27" s="428" t="str">
        <f t="shared" si="0"/>
        <v>2;2</v>
      </c>
      <c r="E27" s="428" t="str">
        <f t="shared" si="1"/>
        <v>M1</v>
      </c>
      <c r="F27" s="427" t="e">
        <f>IF($V27="","",VLOOKUP($V27,'DADOS-KANBAM-PPS'!$A$11:$J$791,7,FALSE))</f>
        <v>#N/A</v>
      </c>
      <c r="G27" s="427" t="e">
        <f>IF($V27="","",VLOOKUP($V27,'DADOS-KANBAM-PPS'!$A$11:$J$791,8,FALSE))</f>
        <v>#N/A</v>
      </c>
      <c r="H27" s="427" t="e">
        <f>IF($V27="","",VLOOKUP($V27,'DADOS-KANBAM-PPS'!$A$11:$J$791,6,FALSE))</f>
        <v>#N/A</v>
      </c>
      <c r="I27" s="429"/>
      <c r="J27" s="430"/>
      <c r="K27" s="431" t="e">
        <f t="shared" si="5"/>
        <v>#N/A</v>
      </c>
      <c r="L27" s="432"/>
      <c r="M27" s="433" t="e">
        <f t="shared" si="2"/>
        <v>#N/A</v>
      </c>
      <c r="N27" s="434" t="e">
        <f t="shared" si="3"/>
        <v>#N/A</v>
      </c>
      <c r="O27" s="2" t="s">
        <v>2562</v>
      </c>
      <c r="P27" s="2" t="s">
        <v>2563</v>
      </c>
      <c r="Q27" s="435" t="s">
        <v>2564</v>
      </c>
      <c r="R27" s="435" t="s">
        <v>2565</v>
      </c>
      <c r="S27" s="435" t="s">
        <v>2566</v>
      </c>
      <c r="T27" s="435" t="s">
        <v>2567</v>
      </c>
      <c r="U27" s="435" t="s">
        <v>2568</v>
      </c>
      <c r="V27" t="str">
        <f t="shared" si="4"/>
        <v>52094319SPSMBB-M1</v>
      </c>
    </row>
    <row r="28" spans="1:25" ht="63" customHeight="1" x14ac:dyDescent="0.95">
      <c r="A28" t="s">
        <v>2609</v>
      </c>
      <c r="B28" s="427" t="e">
        <f>IF($V28="","",VLOOKUP($V28,'DADOS-KANBAM-PPS'!$A$11:$I$793,3,FALSE))</f>
        <v>#N/A</v>
      </c>
      <c r="C28" s="427" t="e">
        <f>IF($V28="","",VLOOKUP($V28,'DADOS-KANBAM-PPS'!$A$11:$J$791,5,FALSE))</f>
        <v>#N/A</v>
      </c>
      <c r="D28" s="428" t="str">
        <f t="shared" si="0"/>
        <v>1;2</v>
      </c>
      <c r="E28" s="428" t="str">
        <f t="shared" si="1"/>
        <v>M1</v>
      </c>
      <c r="F28" s="427" t="e">
        <f>IF($V28="","",VLOOKUP($V28,'DADOS-KANBAM-PPS'!$A$11:$J$791,7,FALSE))</f>
        <v>#N/A</v>
      </c>
      <c r="G28" s="427" t="e">
        <f>IF($V28="","",VLOOKUP($V28,'DADOS-KANBAM-PPS'!$A$11:$J$791,8,FALSE))</f>
        <v>#N/A</v>
      </c>
      <c r="H28" s="427" t="e">
        <f>IF($V28="","",VLOOKUP($V28,'DADOS-KANBAM-PPS'!$A$11:$J$791,6,FALSE))</f>
        <v>#N/A</v>
      </c>
      <c r="I28" s="429"/>
      <c r="J28" s="430"/>
      <c r="K28" s="431" t="e">
        <f t="shared" si="5"/>
        <v>#N/A</v>
      </c>
      <c r="L28" s="432"/>
      <c r="M28" s="433" t="e">
        <f t="shared" si="2"/>
        <v>#N/A</v>
      </c>
      <c r="N28" s="434" t="e">
        <f t="shared" si="3"/>
        <v>#N/A</v>
      </c>
      <c r="O28" s="2" t="s">
        <v>2562</v>
      </c>
      <c r="P28" s="2" t="s">
        <v>2563</v>
      </c>
      <c r="Q28" s="435" t="s">
        <v>2564</v>
      </c>
      <c r="R28" s="435" t="s">
        <v>2565</v>
      </c>
      <c r="S28" s="435" t="s">
        <v>2566</v>
      </c>
      <c r="T28" s="435" t="s">
        <v>2567</v>
      </c>
      <c r="U28" s="435" t="s">
        <v>2568</v>
      </c>
      <c r="V28" t="str">
        <f t="shared" si="4"/>
        <v>12673060SPSMBB-M1</v>
      </c>
    </row>
    <row r="29" spans="1:25" ht="63" customHeight="1" x14ac:dyDescent="0.95">
      <c r="A29" t="s">
        <v>2610</v>
      </c>
      <c r="B29" s="427" t="e">
        <f>IF($V29="","",VLOOKUP($V29,'DADOS-KANBAM-PPS'!$A$11:$I$793,3,FALSE))</f>
        <v>#N/A</v>
      </c>
      <c r="C29" s="427" t="e">
        <f>IF($V29="","",VLOOKUP($V29,'DADOS-KANBAM-PPS'!$A$11:$J$791,5,FALSE))</f>
        <v>#N/A</v>
      </c>
      <c r="D29" s="428" t="str">
        <f t="shared" si="0"/>
        <v>1;2</v>
      </c>
      <c r="E29" s="428" t="str">
        <f t="shared" si="1"/>
        <v>M1</v>
      </c>
      <c r="F29" s="427" t="e">
        <f>IF($V29="","",VLOOKUP($V29,'DADOS-KANBAM-PPS'!$A$11:$J$791,7,FALSE))</f>
        <v>#N/A</v>
      </c>
      <c r="G29" s="427" t="e">
        <f>IF($V29="","",VLOOKUP($V29,'DADOS-KANBAM-PPS'!$A$11:$J$791,8,FALSE))</f>
        <v>#N/A</v>
      </c>
      <c r="H29" s="427" t="e">
        <f>IF($V29="","",VLOOKUP($V29,'DADOS-KANBAM-PPS'!$A$11:$J$791,6,FALSE))</f>
        <v>#N/A</v>
      </c>
      <c r="I29" s="429"/>
      <c r="J29" s="430"/>
      <c r="K29" s="431" t="e">
        <f t="shared" si="5"/>
        <v>#N/A</v>
      </c>
      <c r="L29" s="432"/>
      <c r="M29" s="433" t="e">
        <f t="shared" si="2"/>
        <v>#N/A</v>
      </c>
      <c r="N29" s="434" t="e">
        <f t="shared" si="3"/>
        <v>#N/A</v>
      </c>
      <c r="O29" s="2" t="s">
        <v>2562</v>
      </c>
      <c r="P29" s="2" t="s">
        <v>2563</v>
      </c>
      <c r="Q29" s="435" t="s">
        <v>2564</v>
      </c>
      <c r="R29" s="435" t="s">
        <v>2565</v>
      </c>
      <c r="S29" s="435" t="s">
        <v>2566</v>
      </c>
      <c r="T29" s="435" t="s">
        <v>2567</v>
      </c>
      <c r="U29" s="435" t="s">
        <v>2568</v>
      </c>
      <c r="V29" t="str">
        <f t="shared" si="4"/>
        <v>25775833MA012E-M1</v>
      </c>
    </row>
    <row r="30" spans="1:25" ht="63" customHeight="1" x14ac:dyDescent="0.95">
      <c r="A30" t="s">
        <v>2611</v>
      </c>
      <c r="B30" s="427" t="e">
        <f>IF($V30="","",VLOOKUP($V30,'DADOS-KANBAM-PPS'!$A$11:$I$793,3,FALSE))</f>
        <v>#N/A</v>
      </c>
      <c r="C30" s="427" t="e">
        <f>IF($V30="","",VLOOKUP($V30,'DADOS-KANBAM-PPS'!$A$11:$J$791,5,FALSE))</f>
        <v>#N/A</v>
      </c>
      <c r="D30" s="428" t="str">
        <f t="shared" si="0"/>
        <v>2;2</v>
      </c>
      <c r="E30" s="428" t="str">
        <f t="shared" si="1"/>
        <v>M2</v>
      </c>
      <c r="F30" s="427" t="e">
        <f>IF($V30="","",VLOOKUP($V30,'DADOS-KANBAM-PPS'!$A$11:$J$791,7,FALSE))</f>
        <v>#N/A</v>
      </c>
      <c r="G30" s="427" t="e">
        <f>IF($V30="","",VLOOKUP($V30,'DADOS-KANBAM-PPS'!$A$11:$J$791,8,FALSE))</f>
        <v>#N/A</v>
      </c>
      <c r="H30" s="427" t="e">
        <f>IF($V30="","",VLOOKUP($V30,'DADOS-KANBAM-PPS'!$A$11:$J$791,6,FALSE))</f>
        <v>#N/A</v>
      </c>
      <c r="I30" s="429"/>
      <c r="J30" s="430"/>
      <c r="K30" s="431" t="e">
        <f t="shared" si="5"/>
        <v>#N/A</v>
      </c>
      <c r="L30" s="432"/>
      <c r="M30" s="433" t="e">
        <f t="shared" si="2"/>
        <v>#N/A</v>
      </c>
      <c r="N30" s="434" t="e">
        <f t="shared" si="3"/>
        <v>#N/A</v>
      </c>
      <c r="O30" s="2" t="s">
        <v>2562</v>
      </c>
      <c r="P30" s="2" t="s">
        <v>2563</v>
      </c>
      <c r="Q30" s="435" t="s">
        <v>2564</v>
      </c>
      <c r="R30" s="435" t="s">
        <v>2565</v>
      </c>
      <c r="S30" s="435" t="s">
        <v>2566</v>
      </c>
      <c r="T30" s="435" t="s">
        <v>2567</v>
      </c>
      <c r="U30" s="435" t="s">
        <v>2568</v>
      </c>
      <c r="V30" t="str">
        <f t="shared" si="4"/>
        <v>11548763MAP08D-M2</v>
      </c>
    </row>
    <row r="31" spans="1:25" ht="63" customHeight="1" x14ac:dyDescent="0.95">
      <c r="A31" t="s">
        <v>2612</v>
      </c>
      <c r="B31" s="427">
        <f>IF($V31="","",VLOOKUP($V31,'DADOS-KANBAM-PPS'!$A$11:$I$793,3,FALSE))</f>
        <v>11548763</v>
      </c>
      <c r="C31" s="427" t="str">
        <f>IF($V31="","",VLOOKUP($V31,'DADOS-KANBAM-PPS'!$A$11:$J$791,5,FALSE))</f>
        <v>MAP02E-M2</v>
      </c>
      <c r="D31" s="428" t="str">
        <f t="shared" si="0"/>
        <v>2;2</v>
      </c>
      <c r="E31" s="428" t="str">
        <f t="shared" si="1"/>
        <v>M2</v>
      </c>
      <c r="F31" s="427" t="str">
        <f>IF($V31="","",VLOOKUP($V31,'DADOS-KANBAM-PPS'!$A$11:$J$791,7,FALSE))</f>
        <v>CEV</v>
      </c>
      <c r="G31" s="427" t="str">
        <f>IF($V31="","",VLOOKUP($V31,'DADOS-KANBAM-PPS'!$A$11:$J$791,8,FALSE))</f>
        <v>00002002</v>
      </c>
      <c r="H31" s="427">
        <f>IF($V31="","",VLOOKUP($V31,'DADOS-KANBAM-PPS'!$A$11:$J$791,6,FALSE))</f>
        <v>80</v>
      </c>
      <c r="I31" s="429"/>
      <c r="J31" s="430"/>
      <c r="K31" s="431" t="str">
        <f t="shared" si="5"/>
        <v>*CEV____11548763000080000*</v>
      </c>
      <c r="L31" s="432"/>
      <c r="M31" s="433" t="str">
        <f t="shared" si="2"/>
        <v>*00002002MAP02E-M22;2*</v>
      </c>
      <c r="N31" s="434" t="str">
        <f t="shared" si="3"/>
        <v>E</v>
      </c>
      <c r="O31" s="2" t="s">
        <v>2562</v>
      </c>
      <c r="P31" s="2" t="s">
        <v>2563</v>
      </c>
      <c r="Q31" s="435" t="s">
        <v>2564</v>
      </c>
      <c r="R31" s="435" t="s">
        <v>2565</v>
      </c>
      <c r="S31" s="435" t="s">
        <v>2566</v>
      </c>
      <c r="T31" s="435" t="s">
        <v>2567</v>
      </c>
      <c r="U31" s="435" t="s">
        <v>2568</v>
      </c>
      <c r="V31" t="str">
        <f t="shared" si="4"/>
        <v>11548763MAP02E-M2</v>
      </c>
    </row>
    <row r="32" spans="1:25" ht="63" customHeight="1" x14ac:dyDescent="0.95">
      <c r="A32" t="s">
        <v>2613</v>
      </c>
      <c r="B32" s="427" t="e">
        <f>IF($V32="","",VLOOKUP($V32,'DADOS-KANBAM-PPS'!$A$11:$I$793,3,FALSE))</f>
        <v>#N/A</v>
      </c>
      <c r="C32" s="427" t="e">
        <f>IF($V32="","",VLOOKUP($V32,'DADOS-KANBAM-PPS'!$A$11:$J$791,5,FALSE))</f>
        <v>#N/A</v>
      </c>
      <c r="D32" s="428" t="str">
        <f t="shared" si="0"/>
        <v>2;2</v>
      </c>
      <c r="E32" s="428" t="str">
        <f t="shared" si="1"/>
        <v>M1</v>
      </c>
      <c r="F32" s="427" t="e">
        <f>IF($V32="","",VLOOKUP($V32,'DADOS-KANBAM-PPS'!$A$11:$J$791,7,FALSE))</f>
        <v>#N/A</v>
      </c>
      <c r="G32" s="427" t="e">
        <f>IF($V32="","",VLOOKUP($V32,'DADOS-KANBAM-PPS'!$A$11:$J$791,8,FALSE))</f>
        <v>#N/A</v>
      </c>
      <c r="H32" s="427" t="e">
        <f>IF($V32="","",VLOOKUP($V32,'DADOS-KANBAM-PPS'!$A$11:$J$791,6,FALSE))</f>
        <v>#N/A</v>
      </c>
      <c r="I32" s="429"/>
      <c r="J32" s="430"/>
      <c r="K32" s="431" t="e">
        <f t="shared" si="5"/>
        <v>#N/A</v>
      </c>
      <c r="L32" s="432"/>
      <c r="M32" s="433" t="e">
        <f t="shared" si="2"/>
        <v>#N/A</v>
      </c>
      <c r="N32" s="434" t="e">
        <f t="shared" si="3"/>
        <v>#N/A</v>
      </c>
      <c r="O32" s="2" t="s">
        <v>2562</v>
      </c>
      <c r="P32" s="2" t="s">
        <v>2563</v>
      </c>
      <c r="Q32" s="435" t="s">
        <v>2564</v>
      </c>
      <c r="R32" s="435" t="s">
        <v>2565</v>
      </c>
      <c r="S32" s="435" t="s">
        <v>2566</v>
      </c>
      <c r="T32" s="435" t="s">
        <v>2567</v>
      </c>
      <c r="U32" s="435" t="s">
        <v>2568</v>
      </c>
      <c r="V32" t="str">
        <f t="shared" si="4"/>
        <v>52099526MB001D-M1</v>
      </c>
    </row>
    <row r="33" spans="1:22" ht="63" customHeight="1" x14ac:dyDescent="0.95">
      <c r="A33" t="s">
        <v>2614</v>
      </c>
      <c r="B33" s="427" t="e">
        <f>IF($V33="","",VLOOKUP($V33,'DADOS-KANBAM-PPS'!$A$11:$I$793,3,FALSE))</f>
        <v>#N/A</v>
      </c>
      <c r="C33" s="427" t="e">
        <f>IF($V33="","",VLOOKUP($V33,'DADOS-KANBAM-PPS'!$A$11:$J$791,5,FALSE))</f>
        <v>#N/A</v>
      </c>
      <c r="D33" s="428" t="str">
        <f t="shared" si="0"/>
        <v>1;2</v>
      </c>
      <c r="E33" s="428" t="str">
        <f t="shared" si="1"/>
        <v>M2</v>
      </c>
      <c r="F33" s="427" t="e">
        <f>IF($V33="","",VLOOKUP($V33,'DADOS-KANBAM-PPS'!$A$11:$J$791,7,FALSE))</f>
        <v>#N/A</v>
      </c>
      <c r="G33" s="427" t="e">
        <f>IF($V33="","",VLOOKUP($V33,'DADOS-KANBAM-PPS'!$A$11:$J$791,8,FALSE))</f>
        <v>#N/A</v>
      </c>
      <c r="H33" s="427" t="e">
        <f>IF($V33="","",VLOOKUP($V33,'DADOS-KANBAM-PPS'!$A$11:$J$791,6,FALSE))</f>
        <v>#N/A</v>
      </c>
      <c r="I33" s="429"/>
      <c r="J33" s="430"/>
      <c r="K33" s="431" t="e">
        <f t="shared" si="5"/>
        <v>#N/A</v>
      </c>
      <c r="L33" s="432"/>
      <c r="M33" s="433" t="e">
        <f t="shared" si="2"/>
        <v>#N/A</v>
      </c>
      <c r="N33" s="434" t="e">
        <f t="shared" si="3"/>
        <v>#N/A</v>
      </c>
      <c r="O33" s="2" t="s">
        <v>2562</v>
      </c>
      <c r="P33" s="2" t="s">
        <v>2563</v>
      </c>
      <c r="Q33" s="435" t="s">
        <v>2564</v>
      </c>
      <c r="R33" s="435" t="s">
        <v>2565</v>
      </c>
      <c r="S33" s="435" t="s">
        <v>2566</v>
      </c>
      <c r="T33" s="435" t="s">
        <v>2567</v>
      </c>
      <c r="U33" s="435" t="s">
        <v>2568</v>
      </c>
      <c r="V33" t="str">
        <f t="shared" si="4"/>
        <v>11610068MA025E-M2</v>
      </c>
    </row>
    <row r="34" spans="1:22" ht="63" customHeight="1" x14ac:dyDescent="0.95">
      <c r="A34" t="s">
        <v>2615</v>
      </c>
      <c r="B34" s="427" t="e">
        <f>IF($V34="","",VLOOKUP($V34,'DADOS-KANBAM-PPS'!$A$11:$I$793,3,FALSE))</f>
        <v>#N/A</v>
      </c>
      <c r="C34" s="427" t="e">
        <f>IF($V34="","",VLOOKUP($V34,'DADOS-KANBAM-PPS'!$A$11:$J$791,5,FALSE))</f>
        <v>#N/A</v>
      </c>
      <c r="D34" s="428" t="str">
        <f t="shared" si="0"/>
        <v>1;2</v>
      </c>
      <c r="E34" s="428" t="str">
        <f t="shared" si="1"/>
        <v>M1</v>
      </c>
      <c r="F34" s="427" t="e">
        <f>IF($V34="","",VLOOKUP($V34,'DADOS-KANBAM-PPS'!$A$11:$J$791,7,FALSE))</f>
        <v>#N/A</v>
      </c>
      <c r="G34" s="427" t="e">
        <f>IF($V34="","",VLOOKUP($V34,'DADOS-KANBAM-PPS'!$A$11:$J$791,8,FALSE))</f>
        <v>#N/A</v>
      </c>
      <c r="H34" s="427" t="e">
        <f>IF($V34="","",VLOOKUP($V34,'DADOS-KANBAM-PPS'!$A$11:$J$791,6,FALSE))</f>
        <v>#N/A</v>
      </c>
      <c r="I34" s="429"/>
      <c r="J34" s="430"/>
      <c r="K34" s="431" t="e">
        <f t="shared" si="5"/>
        <v>#N/A</v>
      </c>
      <c r="L34" s="432"/>
      <c r="M34" s="433" t="e">
        <f t="shared" si="2"/>
        <v>#N/A</v>
      </c>
      <c r="N34" s="434" t="e">
        <f t="shared" si="3"/>
        <v>#N/A</v>
      </c>
      <c r="O34" s="2" t="s">
        <v>2562</v>
      </c>
      <c r="P34" s="2" t="s">
        <v>2563</v>
      </c>
      <c r="Q34" s="435" t="s">
        <v>2564</v>
      </c>
      <c r="R34" s="435" t="s">
        <v>2565</v>
      </c>
      <c r="S34" s="435" t="s">
        <v>2566</v>
      </c>
      <c r="T34" s="435" t="s">
        <v>2567</v>
      </c>
      <c r="U34" s="435" t="s">
        <v>2568</v>
      </c>
      <c r="V34" t="str">
        <f t="shared" si="4"/>
        <v>52099031MB001E-M1</v>
      </c>
    </row>
    <row r="35" spans="1:22" ht="63" customHeight="1" x14ac:dyDescent="0.95">
      <c r="A35" t="s">
        <v>2616</v>
      </c>
      <c r="B35" s="427">
        <f>IF($V35="","",VLOOKUP($V35,'DADOS-KANBAM-PPS'!$A$11:$I$793,3,FALSE))</f>
        <v>11546961</v>
      </c>
      <c r="C35" s="427" t="str">
        <f>IF($V35="","",VLOOKUP($V35,'DADOS-KANBAM-PPS'!$A$11:$J$791,5,FALSE))</f>
        <v>MA009E-M1</v>
      </c>
      <c r="D35" s="428" t="str">
        <f t="shared" si="0"/>
        <v>1;2</v>
      </c>
      <c r="E35" s="428" t="str">
        <f t="shared" si="1"/>
        <v>M1</v>
      </c>
      <c r="F35" s="427" t="str">
        <f>IF($V35="","",VLOOKUP($V35,'DADOS-KANBAM-PPS'!$A$11:$J$791,7,FALSE))</f>
        <v>CEV</v>
      </c>
      <c r="G35" s="427" t="str">
        <f>IF($V35="","",VLOOKUP($V35,'DADOS-KANBAM-PPS'!$A$11:$J$791,8,FALSE))</f>
        <v>0CXPAPEL</v>
      </c>
      <c r="H35" s="427">
        <f>IF($V35="","",VLOOKUP($V35,'DADOS-KANBAM-PPS'!$A$11:$J$791,6,FALSE))</f>
        <v>150</v>
      </c>
      <c r="I35" s="429"/>
      <c r="J35" s="430"/>
      <c r="K35" s="431" t="str">
        <f t="shared" si="5"/>
        <v>*CEV____11546961000150000*</v>
      </c>
      <c r="L35" s="432"/>
      <c r="M35" s="433" t="str">
        <f t="shared" si="2"/>
        <v>*0CXPAPELMA009E-M11;2*</v>
      </c>
      <c r="N35" s="434" t="str">
        <f t="shared" si="3"/>
        <v>E</v>
      </c>
      <c r="O35" s="2" t="s">
        <v>2562</v>
      </c>
      <c r="P35" s="2" t="s">
        <v>2563</v>
      </c>
      <c r="Q35" s="435" t="s">
        <v>2564</v>
      </c>
      <c r="R35" s="435" t="s">
        <v>2565</v>
      </c>
      <c r="S35" s="435" t="s">
        <v>2566</v>
      </c>
      <c r="T35" s="435" t="s">
        <v>2567</v>
      </c>
      <c r="U35" s="435" t="s">
        <v>2568</v>
      </c>
      <c r="V35" t="str">
        <f t="shared" si="4"/>
        <v>11546961MA009E-M1</v>
      </c>
    </row>
    <row r="36" spans="1:22" ht="63" customHeight="1" x14ac:dyDescent="0.95">
      <c r="A36" t="s">
        <v>2617</v>
      </c>
      <c r="B36" s="427">
        <f>IF($V36="","",VLOOKUP($V36,'DADOS-KANBAM-PPS'!$A$11:$I$793,3,FALSE))</f>
        <v>11546961</v>
      </c>
      <c r="C36" s="427" t="str">
        <f>IF($V36="","",VLOOKUP($V36,'DADOS-KANBAM-PPS'!$A$11:$J$791,5,FALSE))</f>
        <v>MA009E-M1</v>
      </c>
      <c r="D36" s="428" t="str">
        <f t="shared" si="0"/>
        <v>2;2</v>
      </c>
      <c r="E36" s="428" t="str">
        <f t="shared" si="1"/>
        <v>M1</v>
      </c>
      <c r="F36" s="427" t="str">
        <f>IF($V36="","",VLOOKUP($V36,'DADOS-KANBAM-PPS'!$A$11:$J$791,7,FALSE))</f>
        <v>CEV</v>
      </c>
      <c r="G36" s="427" t="str">
        <f>IF($V36="","",VLOOKUP($V36,'DADOS-KANBAM-PPS'!$A$11:$J$791,8,FALSE))</f>
        <v>0CXPAPEL</v>
      </c>
      <c r="H36" s="427">
        <f>IF($V36="","",VLOOKUP($V36,'DADOS-KANBAM-PPS'!$A$11:$J$791,6,FALSE))</f>
        <v>150</v>
      </c>
      <c r="I36" s="429"/>
      <c r="J36" s="430"/>
      <c r="K36" s="431" t="str">
        <f t="shared" si="5"/>
        <v>*CEV____11546961000150000*</v>
      </c>
      <c r="L36" s="432"/>
      <c r="M36" s="433" t="str">
        <f t="shared" si="2"/>
        <v>*0CXPAPELMA009E-M12;2*</v>
      </c>
      <c r="N36" s="434" t="str">
        <f t="shared" si="3"/>
        <v>E</v>
      </c>
      <c r="O36" s="2" t="s">
        <v>2562</v>
      </c>
      <c r="P36" s="2" t="s">
        <v>2563</v>
      </c>
      <c r="Q36" s="435" t="s">
        <v>2564</v>
      </c>
      <c r="R36" s="435" t="s">
        <v>2565</v>
      </c>
      <c r="S36" s="435" t="s">
        <v>2566</v>
      </c>
      <c r="T36" s="435" t="s">
        <v>2567</v>
      </c>
      <c r="U36" s="435" t="s">
        <v>2568</v>
      </c>
      <c r="V36" t="str">
        <f t="shared" si="4"/>
        <v>11546961MA009E-M1</v>
      </c>
    </row>
    <row r="37" spans="1:22" ht="63" customHeight="1" x14ac:dyDescent="0.95">
      <c r="A37" t="s">
        <v>2618</v>
      </c>
      <c r="B37" s="427" t="e">
        <f>IF($V37="","",VLOOKUP($V37,'DADOS-KANBAM-PPS'!$A$11:$I$793,3,FALSE))</f>
        <v>#N/A</v>
      </c>
      <c r="C37" s="427" t="e">
        <f>IF($V37="","",VLOOKUP($V37,'DADOS-KANBAM-PPS'!$A$11:$J$791,5,FALSE))</f>
        <v>#N/A</v>
      </c>
      <c r="D37" s="428" t="str">
        <f t="shared" si="0"/>
        <v>2;2</v>
      </c>
      <c r="E37" s="428" t="str">
        <f t="shared" si="1"/>
        <v>M1</v>
      </c>
      <c r="F37" s="427" t="e">
        <f>IF($V37="","",VLOOKUP($V37,'DADOS-KANBAM-PPS'!$A$11:$J$791,7,FALSE))</f>
        <v>#N/A</v>
      </c>
      <c r="G37" s="427" t="e">
        <f>IF($V37="","",VLOOKUP($V37,'DADOS-KANBAM-PPS'!$A$11:$J$791,8,FALSE))</f>
        <v>#N/A</v>
      </c>
      <c r="H37" s="427" t="e">
        <f>IF($V37="","",VLOOKUP($V37,'DADOS-KANBAM-PPS'!$A$11:$J$791,6,FALSE))</f>
        <v>#N/A</v>
      </c>
      <c r="I37" s="429"/>
      <c r="J37" s="430"/>
      <c r="K37" s="431" t="e">
        <f t="shared" si="5"/>
        <v>#N/A</v>
      </c>
      <c r="L37" s="432"/>
      <c r="M37" s="433" t="e">
        <f t="shared" si="2"/>
        <v>#N/A</v>
      </c>
      <c r="N37" s="434" t="e">
        <f t="shared" si="3"/>
        <v>#N/A</v>
      </c>
      <c r="O37" s="2" t="s">
        <v>2562</v>
      </c>
      <c r="P37" s="2" t="s">
        <v>2563</v>
      </c>
      <c r="Q37" s="435" t="s">
        <v>2564</v>
      </c>
      <c r="R37" s="435" t="s">
        <v>2565</v>
      </c>
      <c r="S37" s="435" t="s">
        <v>2566</v>
      </c>
      <c r="T37" s="435" t="s">
        <v>2567</v>
      </c>
      <c r="U37" s="435" t="s">
        <v>2568</v>
      </c>
      <c r="V37" t="str">
        <f t="shared" si="4"/>
        <v>25775833MA012E-M1</v>
      </c>
    </row>
    <row r="38" spans="1:22" ht="63" customHeight="1" x14ac:dyDescent="0.95">
      <c r="A38" t="s">
        <v>2619</v>
      </c>
      <c r="B38" s="427">
        <f>IF($V38="","",VLOOKUP($V38,'DADOS-KANBAM-PPS'!$A$11:$I$793,3,FALSE))</f>
        <v>11548763</v>
      </c>
      <c r="C38" s="427" t="str">
        <f>IF($V38="","",VLOOKUP($V38,'DADOS-KANBAM-PPS'!$A$11:$J$791,5,FALSE))</f>
        <v>MAP02E-M2</v>
      </c>
      <c r="D38" s="428" t="str">
        <f t="shared" si="0"/>
        <v>1;2</v>
      </c>
      <c r="E38" s="428" t="str">
        <f t="shared" si="1"/>
        <v>M2</v>
      </c>
      <c r="F38" s="427" t="str">
        <f>IF($V38="","",VLOOKUP($V38,'DADOS-KANBAM-PPS'!$A$11:$J$791,7,FALSE))</f>
        <v>CEV</v>
      </c>
      <c r="G38" s="427" t="str">
        <f>IF($V38="","",VLOOKUP($V38,'DADOS-KANBAM-PPS'!$A$11:$J$791,8,FALSE))</f>
        <v>00002002</v>
      </c>
      <c r="H38" s="427">
        <f>IF($V38="","",VLOOKUP($V38,'DADOS-KANBAM-PPS'!$A$11:$J$791,6,FALSE))</f>
        <v>80</v>
      </c>
      <c r="I38" s="429"/>
      <c r="J38" s="430"/>
      <c r="K38" s="431" t="str">
        <f t="shared" si="5"/>
        <v>*CEV____11548763000080000*</v>
      </c>
      <c r="L38" s="432"/>
      <c r="M38" s="433" t="str">
        <f t="shared" si="2"/>
        <v>*00002002MAP02E-M21;2*</v>
      </c>
      <c r="N38" s="434" t="str">
        <f t="shared" si="3"/>
        <v>E</v>
      </c>
      <c r="O38" s="2" t="s">
        <v>2562</v>
      </c>
      <c r="P38" s="2" t="s">
        <v>2563</v>
      </c>
      <c r="Q38" s="435" t="s">
        <v>2564</v>
      </c>
      <c r="R38" s="435" t="s">
        <v>2565</v>
      </c>
      <c r="S38" s="435" t="s">
        <v>2566</v>
      </c>
      <c r="T38" s="435" t="s">
        <v>2567</v>
      </c>
      <c r="U38" s="435" t="s">
        <v>2568</v>
      </c>
      <c r="V38" t="str">
        <f t="shared" si="4"/>
        <v>11548763MAP02E-M2</v>
      </c>
    </row>
    <row r="39" spans="1:22" ht="63" customHeight="1" x14ac:dyDescent="0.95">
      <c r="A39" t="s">
        <v>2620</v>
      </c>
      <c r="B39" s="427" t="e">
        <f>IF($V39="","",VLOOKUP($V39,'DADOS-KANBAM-PPS'!$A$11:$I$793,3,FALSE))</f>
        <v>#N/A</v>
      </c>
      <c r="C39" s="427" t="e">
        <f>IF($V39="","",VLOOKUP($V39,'DADOS-KANBAM-PPS'!$A$11:$J$791,5,FALSE))</f>
        <v>#N/A</v>
      </c>
      <c r="D39" s="428" t="str">
        <f t="shared" si="0"/>
        <v>1;2</v>
      </c>
      <c r="E39" s="428" t="str">
        <f t="shared" si="1"/>
        <v>M2</v>
      </c>
      <c r="F39" s="427" t="e">
        <f>IF($V39="","",VLOOKUP($V39,'DADOS-KANBAM-PPS'!$A$11:$J$791,7,FALSE))</f>
        <v>#N/A</v>
      </c>
      <c r="G39" s="427" t="e">
        <f>IF($V39="","",VLOOKUP($V39,'DADOS-KANBAM-PPS'!$A$11:$J$791,8,FALSE))</f>
        <v>#N/A</v>
      </c>
      <c r="H39" s="427" t="e">
        <f>IF($V39="","",VLOOKUP($V39,'DADOS-KANBAM-PPS'!$A$11:$J$791,6,FALSE))</f>
        <v>#N/A</v>
      </c>
      <c r="I39" s="429"/>
      <c r="J39" s="430"/>
      <c r="K39" s="431" t="e">
        <f t="shared" si="5"/>
        <v>#N/A</v>
      </c>
      <c r="L39" s="432"/>
      <c r="M39" s="433" t="e">
        <f t="shared" si="2"/>
        <v>#N/A</v>
      </c>
      <c r="N39" s="434" t="e">
        <f t="shared" si="3"/>
        <v>#N/A</v>
      </c>
      <c r="O39" s="2" t="s">
        <v>2562</v>
      </c>
      <c r="P39" s="2" t="s">
        <v>2563</v>
      </c>
      <c r="Q39" s="435" t="s">
        <v>2564</v>
      </c>
      <c r="R39" s="435" t="s">
        <v>2565</v>
      </c>
      <c r="S39" s="435" t="s">
        <v>2566</v>
      </c>
      <c r="T39" s="435" t="s">
        <v>2567</v>
      </c>
      <c r="U39" s="435" t="s">
        <v>2568</v>
      </c>
      <c r="V39" t="str">
        <f t="shared" si="4"/>
        <v>11548763MAP08D-M2</v>
      </c>
    </row>
    <row r="40" spans="1:22" ht="63" customHeight="1" x14ac:dyDescent="0.95">
      <c r="A40" t="s">
        <v>2621</v>
      </c>
      <c r="B40" s="427" t="e">
        <f>IF($V40="","",VLOOKUP($V40,'DADOS-KANBAM-PPS'!$A$11:$I$793,3,FALSE))</f>
        <v>#N/A</v>
      </c>
      <c r="C40" s="427" t="e">
        <f>IF($V40="","",VLOOKUP($V40,'DADOS-KANBAM-PPS'!$A$11:$J$791,5,FALSE))</f>
        <v>#N/A</v>
      </c>
      <c r="D40" s="428" t="str">
        <f t="shared" si="0"/>
        <v>1;2</v>
      </c>
      <c r="E40" s="428" t="str">
        <f t="shared" si="1"/>
        <v>M2</v>
      </c>
      <c r="F40" s="427" t="e">
        <f>IF($V40="","",VLOOKUP($V40,'DADOS-KANBAM-PPS'!$A$11:$J$791,7,FALSE))</f>
        <v>#N/A</v>
      </c>
      <c r="G40" s="427" t="e">
        <f>IF($V40="","",VLOOKUP($V40,'DADOS-KANBAM-PPS'!$A$11:$J$791,8,FALSE))</f>
        <v>#N/A</v>
      </c>
      <c r="H40" s="427" t="e">
        <f>IF($V40="","",VLOOKUP($V40,'DADOS-KANBAM-PPS'!$A$11:$J$791,6,FALSE))</f>
        <v>#N/A</v>
      </c>
      <c r="I40" s="429"/>
      <c r="J40" s="430"/>
      <c r="K40" s="431" t="e">
        <f t="shared" si="5"/>
        <v>#N/A</v>
      </c>
      <c r="L40" s="432"/>
      <c r="M40" s="433" t="e">
        <f t="shared" si="2"/>
        <v>#N/A</v>
      </c>
      <c r="N40" s="434" t="e">
        <f t="shared" si="3"/>
        <v>#N/A</v>
      </c>
      <c r="O40" s="2" t="s">
        <v>2562</v>
      </c>
      <c r="P40" s="2" t="s">
        <v>2563</v>
      </c>
      <c r="Q40" s="435" t="s">
        <v>2564</v>
      </c>
      <c r="R40" s="435" t="s">
        <v>2565</v>
      </c>
      <c r="S40" s="435" t="s">
        <v>2566</v>
      </c>
      <c r="T40" s="435" t="s">
        <v>2567</v>
      </c>
      <c r="U40" s="435" t="s">
        <v>2568</v>
      </c>
      <c r="V40" t="str">
        <f t="shared" si="4"/>
        <v>11548763MAP08E-M2</v>
      </c>
    </row>
    <row r="41" spans="1:22" ht="63" customHeight="1" x14ac:dyDescent="0.95">
      <c r="A41" t="s">
        <v>2622</v>
      </c>
      <c r="B41" s="427" t="e">
        <f>IF($V41="","",VLOOKUP($V41,'DADOS-KANBAM-PPS'!$A$11:$I$793,3,FALSE))</f>
        <v>#N/A</v>
      </c>
      <c r="C41" s="427" t="e">
        <f>IF($V41="","",VLOOKUP($V41,'DADOS-KANBAM-PPS'!$A$11:$J$791,5,FALSE))</f>
        <v>#N/A</v>
      </c>
      <c r="D41" s="428" t="str">
        <f t="shared" si="0"/>
        <v>2;2</v>
      </c>
      <c r="E41" s="428" t="str">
        <f t="shared" si="1"/>
        <v>M2</v>
      </c>
      <c r="F41" s="427" t="e">
        <f>IF($V41="","",VLOOKUP($V41,'DADOS-KANBAM-PPS'!$A$11:$J$791,7,FALSE))</f>
        <v>#N/A</v>
      </c>
      <c r="G41" s="427" t="e">
        <f>IF($V41="","",VLOOKUP($V41,'DADOS-KANBAM-PPS'!$A$11:$J$791,8,FALSE))</f>
        <v>#N/A</v>
      </c>
      <c r="H41" s="427" t="e">
        <f>IF($V41="","",VLOOKUP($V41,'DADOS-KANBAM-PPS'!$A$11:$J$791,6,FALSE))</f>
        <v>#N/A</v>
      </c>
      <c r="I41" s="429"/>
      <c r="J41" s="430"/>
      <c r="K41" s="431" t="e">
        <f t="shared" si="5"/>
        <v>#N/A</v>
      </c>
      <c r="L41" s="432"/>
      <c r="M41" s="433" t="e">
        <f t="shared" si="2"/>
        <v>#N/A</v>
      </c>
      <c r="N41" s="434" t="e">
        <f t="shared" si="3"/>
        <v>#N/A</v>
      </c>
      <c r="O41" s="2" t="s">
        <v>2562</v>
      </c>
      <c r="P41" s="2" t="s">
        <v>2563</v>
      </c>
      <c r="Q41" s="435" t="s">
        <v>2564</v>
      </c>
      <c r="R41" s="435" t="s">
        <v>2565</v>
      </c>
      <c r="S41" s="435" t="s">
        <v>2566</v>
      </c>
      <c r="T41" s="435" t="s">
        <v>2567</v>
      </c>
      <c r="U41" s="435" t="s">
        <v>2568</v>
      </c>
      <c r="V41" t="str">
        <f t="shared" si="4"/>
        <v>11548763MAP08E-M2</v>
      </c>
    </row>
    <row r="42" spans="1:22" ht="63" customHeight="1" x14ac:dyDescent="0.95">
      <c r="A42" t="s">
        <v>2623</v>
      </c>
      <c r="B42" s="427" t="e">
        <f>IF($V42="","",VLOOKUP($V42,'DADOS-KANBAM-PPS'!$A$11:$I$793,3,FALSE))</f>
        <v>#N/A</v>
      </c>
      <c r="C42" s="427" t="e">
        <f>IF($V42="","",VLOOKUP($V42,'DADOS-KANBAM-PPS'!$A$11:$J$791,5,FALSE))</f>
        <v>#N/A</v>
      </c>
      <c r="D42" s="428" t="str">
        <f t="shared" si="0"/>
        <v>2;2</v>
      </c>
      <c r="E42" s="428" t="str">
        <f t="shared" si="1"/>
        <v>M1</v>
      </c>
      <c r="F42" s="427" t="e">
        <f>IF($V42="","",VLOOKUP($V42,'DADOS-KANBAM-PPS'!$A$11:$J$791,7,FALSE))</f>
        <v>#N/A</v>
      </c>
      <c r="G42" s="427" t="e">
        <f>IF($V42="","",VLOOKUP($V42,'DADOS-KANBAM-PPS'!$A$11:$J$791,8,FALSE))</f>
        <v>#N/A</v>
      </c>
      <c r="H42" s="427" t="e">
        <f>IF($V42="","",VLOOKUP($V42,'DADOS-KANBAM-PPS'!$A$11:$J$791,6,FALSE))</f>
        <v>#N/A</v>
      </c>
      <c r="I42" s="429"/>
      <c r="J42" s="430"/>
      <c r="K42" s="431" t="e">
        <f t="shared" si="5"/>
        <v>#N/A</v>
      </c>
      <c r="L42" s="432"/>
      <c r="M42" s="433" t="e">
        <f t="shared" si="2"/>
        <v>#N/A</v>
      </c>
      <c r="N42" s="434" t="e">
        <f t="shared" si="3"/>
        <v>#N/A</v>
      </c>
      <c r="O42" s="2" t="s">
        <v>2562</v>
      </c>
      <c r="P42" s="2" t="s">
        <v>2563</v>
      </c>
      <c r="Q42" s="435" t="s">
        <v>2564</v>
      </c>
      <c r="R42" s="435" t="s">
        <v>2565</v>
      </c>
      <c r="S42" s="435" t="s">
        <v>2566</v>
      </c>
      <c r="T42" s="435" t="s">
        <v>2567</v>
      </c>
      <c r="U42" s="435" t="s">
        <v>2568</v>
      </c>
      <c r="V42" t="str">
        <f t="shared" si="4"/>
        <v>52099031MB001E-M1</v>
      </c>
    </row>
    <row r="43" spans="1:22" ht="63" customHeight="1" x14ac:dyDescent="0.95">
      <c r="A43" t="s">
        <v>2624</v>
      </c>
      <c r="B43" s="427" t="e">
        <f>IF($V43="","",VLOOKUP($V43,'DADOS-KANBAM-PPS'!$A$11:$I$793,3,FALSE))</f>
        <v>#N/A</v>
      </c>
      <c r="C43" s="427" t="e">
        <f>IF($V43="","",VLOOKUP($V43,'DADOS-KANBAM-PPS'!$A$11:$J$791,5,FALSE))</f>
        <v>#N/A</v>
      </c>
      <c r="D43" s="428" t="str">
        <f t="shared" si="0"/>
        <v>2;2</v>
      </c>
      <c r="E43" s="428" t="str">
        <f t="shared" si="1"/>
        <v>M2</v>
      </c>
      <c r="F43" s="427" t="e">
        <f>IF($V43="","",VLOOKUP($V43,'DADOS-KANBAM-PPS'!$A$11:$J$791,7,FALSE))</f>
        <v>#N/A</v>
      </c>
      <c r="G43" s="427" t="e">
        <f>IF($V43="","",VLOOKUP($V43,'DADOS-KANBAM-PPS'!$A$11:$J$791,8,FALSE))</f>
        <v>#N/A</v>
      </c>
      <c r="H43" s="427" t="e">
        <f>IF($V43="","",VLOOKUP($V43,'DADOS-KANBAM-PPS'!$A$11:$J$791,6,FALSE))</f>
        <v>#N/A</v>
      </c>
      <c r="I43" s="429"/>
      <c r="J43" s="430"/>
      <c r="K43" s="431" t="e">
        <f t="shared" si="5"/>
        <v>#N/A</v>
      </c>
      <c r="L43" s="432"/>
      <c r="M43" s="433" t="e">
        <f t="shared" si="2"/>
        <v>#N/A</v>
      </c>
      <c r="N43" s="434" t="e">
        <f t="shared" si="3"/>
        <v>#N/A</v>
      </c>
      <c r="O43" s="2" t="s">
        <v>2562</v>
      </c>
      <c r="P43" s="2" t="s">
        <v>2563</v>
      </c>
      <c r="Q43" s="435" t="s">
        <v>2564</v>
      </c>
      <c r="R43" s="435" t="s">
        <v>2565</v>
      </c>
      <c r="S43" s="435" t="s">
        <v>2566</v>
      </c>
      <c r="T43" s="435" t="s">
        <v>2567</v>
      </c>
      <c r="U43" s="435" t="s">
        <v>2568</v>
      </c>
      <c r="V43" t="str">
        <f t="shared" si="4"/>
        <v>11589290MA025E-M2</v>
      </c>
    </row>
    <row r="44" spans="1:22" ht="63" customHeight="1" x14ac:dyDescent="0.95">
      <c r="A44" t="s">
        <v>2625</v>
      </c>
      <c r="B44" s="427" t="e">
        <f>IF($V44="","",VLOOKUP($V44,'DADOS-KANBAM-PPS'!$A$11:$I$793,3,FALSE))</f>
        <v>#N/A</v>
      </c>
      <c r="C44" s="427" t="e">
        <f>IF($V44="","",VLOOKUP($V44,'DADOS-KANBAM-PPS'!$A$11:$J$791,5,FALSE))</f>
        <v>#N/A</v>
      </c>
      <c r="D44" s="428" t="str">
        <f t="shared" si="0"/>
        <v>1;2</v>
      </c>
      <c r="E44" s="428" t="str">
        <f t="shared" si="1"/>
        <v>M2</v>
      </c>
      <c r="F44" s="427" t="e">
        <f>IF($V44="","",VLOOKUP($V44,'DADOS-KANBAM-PPS'!$A$11:$J$791,7,FALSE))</f>
        <v>#N/A</v>
      </c>
      <c r="G44" s="427" t="e">
        <f>IF($V44="","",VLOOKUP($V44,'DADOS-KANBAM-PPS'!$A$11:$J$791,8,FALSE))</f>
        <v>#N/A</v>
      </c>
      <c r="H44" s="427" t="e">
        <f>IF($V44="","",VLOOKUP($V44,'DADOS-KANBAM-PPS'!$A$11:$J$791,6,FALSE))</f>
        <v>#N/A</v>
      </c>
      <c r="I44" s="429"/>
      <c r="J44" s="430"/>
      <c r="K44" s="431" t="e">
        <f t="shared" si="5"/>
        <v>#N/A</v>
      </c>
      <c r="L44" s="432"/>
      <c r="M44" s="433" t="e">
        <f t="shared" si="2"/>
        <v>#N/A</v>
      </c>
      <c r="N44" s="434" t="e">
        <f t="shared" si="3"/>
        <v>#N/A</v>
      </c>
      <c r="O44" s="2" t="s">
        <v>2562</v>
      </c>
      <c r="P44" s="2" t="s">
        <v>2563</v>
      </c>
      <c r="Q44" s="435" t="s">
        <v>2564</v>
      </c>
      <c r="R44" s="435" t="s">
        <v>2565</v>
      </c>
      <c r="S44" s="435" t="s">
        <v>2566</v>
      </c>
      <c r="T44" s="435" t="s">
        <v>2567</v>
      </c>
      <c r="U44" s="435" t="s">
        <v>2568</v>
      </c>
      <c r="V44" t="str">
        <f t="shared" si="4"/>
        <v>11589290MA025E-M2</v>
      </c>
    </row>
    <row r="45" spans="1:22" ht="63" customHeight="1" x14ac:dyDescent="0.95">
      <c r="A45" t="s">
        <v>2626</v>
      </c>
      <c r="B45" s="427" t="e">
        <f>IF($V45="","",VLOOKUP($V45,'DADOS-KANBAM-PPS'!$A$11:$I$793,3,FALSE))</f>
        <v>#N/A</v>
      </c>
      <c r="C45" s="427" t="e">
        <f>IF($V45="","",VLOOKUP($V45,'DADOS-KANBAM-PPS'!$A$11:$J$791,5,FALSE))</f>
        <v>#N/A</v>
      </c>
      <c r="D45" s="428" t="str">
        <f t="shared" si="0"/>
        <v>2;2</v>
      </c>
      <c r="E45" s="428" t="str">
        <f t="shared" si="1"/>
        <v>M2</v>
      </c>
      <c r="F45" s="427" t="e">
        <f>IF($V45="","",VLOOKUP($V45,'DADOS-KANBAM-PPS'!$A$11:$J$791,7,FALSE))</f>
        <v>#N/A</v>
      </c>
      <c r="G45" s="427" t="e">
        <f>IF($V45="","",VLOOKUP($V45,'DADOS-KANBAM-PPS'!$A$11:$J$791,8,FALSE))</f>
        <v>#N/A</v>
      </c>
      <c r="H45" s="427" t="e">
        <f>IF($V45="","",VLOOKUP($V45,'DADOS-KANBAM-PPS'!$A$11:$J$791,6,FALSE))</f>
        <v>#N/A</v>
      </c>
      <c r="I45" s="429"/>
      <c r="J45" s="430"/>
      <c r="K45" s="431" t="e">
        <f t="shared" si="5"/>
        <v>#N/A</v>
      </c>
      <c r="L45" s="432"/>
      <c r="M45" s="433" t="e">
        <f t="shared" si="2"/>
        <v>#N/A</v>
      </c>
      <c r="N45" s="434" t="e">
        <f t="shared" si="3"/>
        <v>#N/A</v>
      </c>
      <c r="O45" s="2" t="s">
        <v>2562</v>
      </c>
      <c r="P45" s="2" t="s">
        <v>2563</v>
      </c>
      <c r="Q45" s="435" t="s">
        <v>2564</v>
      </c>
      <c r="R45" s="435" t="s">
        <v>2565</v>
      </c>
      <c r="S45" s="435" t="s">
        <v>2566</v>
      </c>
      <c r="T45" s="435" t="s">
        <v>2567</v>
      </c>
      <c r="U45" s="435" t="s">
        <v>2568</v>
      </c>
      <c r="V45" t="str">
        <f t="shared" si="4"/>
        <v>11610068MA025E-M2</v>
      </c>
    </row>
    <row r="46" spans="1:22" ht="63" customHeight="1" x14ac:dyDescent="0.95">
      <c r="A46" t="s">
        <v>2627</v>
      </c>
      <c r="B46" s="427" t="e">
        <f>IF($V46="","",VLOOKUP($V46,'DADOS-KANBAM-PPS'!$A$11:$I$793,3,FALSE))</f>
        <v>#N/A</v>
      </c>
      <c r="C46" s="427" t="e">
        <f>IF($V46="","",VLOOKUP($V46,'DADOS-KANBAM-PPS'!$A$11:$J$791,5,FALSE))</f>
        <v>#N/A</v>
      </c>
      <c r="D46" s="428" t="str">
        <f t="shared" si="0"/>
        <v>1;2</v>
      </c>
      <c r="E46" s="428" t="str">
        <f t="shared" si="1"/>
        <v>M2</v>
      </c>
      <c r="F46" s="427" t="e">
        <f>IF($V46="","",VLOOKUP($V46,'DADOS-KANBAM-PPS'!$A$11:$J$791,7,FALSE))</f>
        <v>#N/A</v>
      </c>
      <c r="G46" s="427" t="e">
        <f>IF($V46="","",VLOOKUP($V46,'DADOS-KANBAM-PPS'!$A$11:$J$791,8,FALSE))</f>
        <v>#N/A</v>
      </c>
      <c r="H46" s="427" t="e">
        <f>IF($V46="","",VLOOKUP($V46,'DADOS-KANBAM-PPS'!$A$11:$J$791,6,FALSE))</f>
        <v>#N/A</v>
      </c>
      <c r="I46" s="429"/>
      <c r="J46" s="430"/>
      <c r="K46" s="431" t="e">
        <f t="shared" si="5"/>
        <v>#N/A</v>
      </c>
      <c r="L46" s="432"/>
      <c r="M46" s="433" t="e">
        <f t="shared" si="2"/>
        <v>#N/A</v>
      </c>
      <c r="N46" s="434" t="e">
        <f t="shared" si="3"/>
        <v>#N/A</v>
      </c>
      <c r="O46" s="2" t="s">
        <v>2562</v>
      </c>
      <c r="P46" s="2" t="s">
        <v>2563</v>
      </c>
      <c r="Q46" s="435" t="s">
        <v>2564</v>
      </c>
      <c r="R46" s="435" t="s">
        <v>2565</v>
      </c>
      <c r="S46" s="435" t="s">
        <v>2566</v>
      </c>
      <c r="T46" s="435" t="s">
        <v>2567</v>
      </c>
      <c r="U46" s="435" t="s">
        <v>2568</v>
      </c>
      <c r="V46" t="str">
        <f t="shared" si="4"/>
        <v>11547280TP041D-M2</v>
      </c>
    </row>
    <row r="47" spans="1:22" ht="63" customHeight="1" x14ac:dyDescent="0.95">
      <c r="A47" t="s">
        <v>2628</v>
      </c>
      <c r="B47" s="427">
        <f>IF($V47="","",VLOOKUP($V47,'DADOS-KANBAM-PPS'!$A$11:$I$793,3,FALSE))</f>
        <v>94515211</v>
      </c>
      <c r="C47" s="427" t="str">
        <f>IF($V47="","",VLOOKUP($V47,'DADOS-KANBAM-PPS'!$A$11:$J$791,5,FALSE))</f>
        <v>TP063D-M2</v>
      </c>
      <c r="D47" s="428" t="str">
        <f t="shared" si="0"/>
        <v>2;2</v>
      </c>
      <c r="E47" s="428" t="str">
        <f t="shared" si="1"/>
        <v>M2</v>
      </c>
      <c r="F47" s="427" t="str">
        <f>IF($V47="","",VLOOKUP($V47,'DADOS-KANBAM-PPS'!$A$11:$J$791,7,FALSE))</f>
        <v>CEV</v>
      </c>
      <c r="G47" s="427" t="str">
        <f>IF($V47="","",VLOOKUP($V47,'DADOS-KANBAM-PPS'!$A$11:$J$791,8,FALSE))</f>
        <v>0CXPAPEL</v>
      </c>
      <c r="H47" s="427">
        <f>IF($V47="","",VLOOKUP($V47,'DADOS-KANBAM-PPS'!$A$11:$J$791,6,FALSE))</f>
        <v>300</v>
      </c>
      <c r="I47" s="429"/>
      <c r="J47" s="430"/>
      <c r="K47" s="431" t="str">
        <f t="shared" si="5"/>
        <v>*CEV____94515211000300000*</v>
      </c>
      <c r="L47" s="432"/>
      <c r="M47" s="433" t="str">
        <f t="shared" si="2"/>
        <v>*0CXPAPELTP063D-M22;2*</v>
      </c>
      <c r="N47" s="434" t="str">
        <f t="shared" si="3"/>
        <v>D</v>
      </c>
      <c r="O47" s="2" t="s">
        <v>2562</v>
      </c>
      <c r="P47" s="2" t="s">
        <v>2563</v>
      </c>
      <c r="Q47" s="435" t="s">
        <v>2564</v>
      </c>
      <c r="R47" s="435" t="s">
        <v>2565</v>
      </c>
      <c r="S47" s="435" t="s">
        <v>2566</v>
      </c>
      <c r="T47" s="435" t="s">
        <v>2567</v>
      </c>
      <c r="U47" s="435" t="s">
        <v>2568</v>
      </c>
      <c r="V47" t="str">
        <f t="shared" si="4"/>
        <v>94515211TP063D-M2</v>
      </c>
    </row>
    <row r="48" spans="1:22" ht="63" customHeight="1" x14ac:dyDescent="0.95">
      <c r="A48" t="s">
        <v>2629</v>
      </c>
      <c r="B48" s="427" t="e">
        <f>IF($V48="","",VLOOKUP($V48,'DADOS-KANBAM-PPS'!$A$11:$I$793,3,FALSE))</f>
        <v>#N/A</v>
      </c>
      <c r="C48" s="427" t="e">
        <f>IF($V48="","",VLOOKUP($V48,'DADOS-KANBAM-PPS'!$A$11:$J$791,5,FALSE))</f>
        <v>#N/A</v>
      </c>
      <c r="D48" s="428" t="str">
        <f t="shared" si="0"/>
        <v>2;2</v>
      </c>
      <c r="E48" s="428" t="str">
        <f t="shared" si="1"/>
        <v>M2</v>
      </c>
      <c r="F48" s="427" t="e">
        <f>IF($V48="","",VLOOKUP($V48,'DADOS-KANBAM-PPS'!$A$11:$J$791,7,FALSE))</f>
        <v>#N/A</v>
      </c>
      <c r="G48" s="427" t="e">
        <f>IF($V48="","",VLOOKUP($V48,'DADOS-KANBAM-PPS'!$A$11:$J$791,8,FALSE))</f>
        <v>#N/A</v>
      </c>
      <c r="H48" s="427" t="e">
        <f>IF($V48="","",VLOOKUP($V48,'DADOS-KANBAM-PPS'!$A$11:$J$791,6,FALSE))</f>
        <v>#N/A</v>
      </c>
      <c r="I48" s="429"/>
      <c r="J48" s="430"/>
      <c r="K48" s="431" t="e">
        <f t="shared" si="5"/>
        <v>#N/A</v>
      </c>
      <c r="L48" s="432"/>
      <c r="M48" s="433" t="e">
        <f t="shared" si="2"/>
        <v>#N/A</v>
      </c>
      <c r="N48" s="434" t="e">
        <f t="shared" si="3"/>
        <v>#N/A</v>
      </c>
      <c r="O48" s="2" t="s">
        <v>2562</v>
      </c>
      <c r="P48" s="2" t="s">
        <v>2563</v>
      </c>
      <c r="Q48" s="435" t="s">
        <v>2564</v>
      </c>
      <c r="R48" s="435" t="s">
        <v>2565</v>
      </c>
      <c r="S48" s="435" t="s">
        <v>2566</v>
      </c>
      <c r="T48" s="435" t="s">
        <v>2567</v>
      </c>
      <c r="U48" s="435" t="s">
        <v>2568</v>
      </c>
      <c r="V48" t="str">
        <f t="shared" si="4"/>
        <v>11547280TP041D-M2</v>
      </c>
    </row>
    <row r="49" spans="1:24" ht="63" customHeight="1" x14ac:dyDescent="0.95">
      <c r="A49" t="s">
        <v>2630</v>
      </c>
      <c r="B49" s="427" t="e">
        <f>IF($V49="","",VLOOKUP($V49,'DADOS-KANBAM-PPS'!$A$11:$I$793,3,FALSE))</f>
        <v>#N/A</v>
      </c>
      <c r="C49" s="427" t="e">
        <f>IF($V49="","",VLOOKUP($V49,'DADOS-KANBAM-PPS'!$A$11:$J$791,5,FALSE))</f>
        <v>#N/A</v>
      </c>
      <c r="D49" s="428" t="str">
        <f t="shared" si="0"/>
        <v>2;2</v>
      </c>
      <c r="E49" s="428" t="str">
        <f t="shared" si="1"/>
        <v>M3</v>
      </c>
      <c r="F49" s="427" t="e">
        <f>IF($V49="","",VLOOKUP($V49,'DADOS-KANBAM-PPS'!$A$11:$J$791,7,FALSE))</f>
        <v>#N/A</v>
      </c>
      <c r="G49" s="427" t="e">
        <f>IF($V49="","",VLOOKUP($V49,'DADOS-KANBAM-PPS'!$A$11:$J$791,8,FALSE))</f>
        <v>#N/A</v>
      </c>
      <c r="H49" s="427" t="e">
        <f>IF($V49="","",VLOOKUP($V49,'DADOS-KANBAM-PPS'!$A$11:$J$791,6,FALSE))</f>
        <v>#N/A</v>
      </c>
      <c r="I49" s="429"/>
      <c r="J49" s="430"/>
      <c r="K49" s="431" t="e">
        <f t="shared" si="5"/>
        <v>#N/A</v>
      </c>
      <c r="L49" s="432"/>
      <c r="M49" s="433" t="e">
        <f t="shared" si="2"/>
        <v>#N/A</v>
      </c>
      <c r="N49" s="434" t="e">
        <f t="shared" si="3"/>
        <v>#N/A</v>
      </c>
      <c r="O49" s="2" t="s">
        <v>2562</v>
      </c>
      <c r="P49" s="2" t="s">
        <v>2563</v>
      </c>
      <c r="Q49" s="435" t="s">
        <v>2564</v>
      </c>
      <c r="R49" s="435" t="s">
        <v>2565</v>
      </c>
      <c r="S49" s="435" t="s">
        <v>2566</v>
      </c>
      <c r="T49" s="435" t="s">
        <v>2567</v>
      </c>
      <c r="U49" s="435" t="s">
        <v>2568</v>
      </c>
      <c r="V49" t="str">
        <f t="shared" si="4"/>
        <v>13510532SPST4E-M3</v>
      </c>
    </row>
    <row r="50" spans="1:24" ht="63" customHeight="1" x14ac:dyDescent="0.95">
      <c r="A50" t="s">
        <v>2631</v>
      </c>
      <c r="B50" s="427" t="e">
        <f>IF($V50="","",VLOOKUP($V50,'DADOS-KANBAM-PPS'!$A$11:$I$793,3,FALSE))</f>
        <v>#N/A</v>
      </c>
      <c r="C50" s="427" t="e">
        <f>IF($V50="","",VLOOKUP($V50,'DADOS-KANBAM-PPS'!$A$11:$J$791,5,FALSE))</f>
        <v>#N/A</v>
      </c>
      <c r="D50" s="428" t="str">
        <f t="shared" si="0"/>
        <v>1;2</v>
      </c>
      <c r="E50" s="428" t="str">
        <f t="shared" si="1"/>
        <v>M3</v>
      </c>
      <c r="F50" s="427" t="e">
        <f>IF($V50="","",VLOOKUP($V50,'DADOS-KANBAM-PPS'!$A$11:$J$791,7,FALSE))</f>
        <v>#N/A</v>
      </c>
      <c r="G50" s="427" t="e">
        <f>IF($V50="","",VLOOKUP($V50,'DADOS-KANBAM-PPS'!$A$11:$J$791,8,FALSE))</f>
        <v>#N/A</v>
      </c>
      <c r="H50" s="427" t="e">
        <f>IF($V50="","",VLOOKUP($V50,'DADOS-KANBAM-PPS'!$A$11:$J$791,6,FALSE))</f>
        <v>#N/A</v>
      </c>
      <c r="I50" s="429"/>
      <c r="J50" s="430"/>
      <c r="K50" s="431" t="e">
        <f t="shared" si="5"/>
        <v>#N/A</v>
      </c>
      <c r="L50" s="432"/>
      <c r="M50" s="433" t="e">
        <f t="shared" si="2"/>
        <v>#N/A</v>
      </c>
      <c r="N50" s="434" t="e">
        <f t="shared" si="3"/>
        <v>#N/A</v>
      </c>
      <c r="O50" s="2" t="s">
        <v>2562</v>
      </c>
      <c r="P50" s="2" t="s">
        <v>2563</v>
      </c>
      <c r="Q50" s="435" t="s">
        <v>2564</v>
      </c>
      <c r="R50" s="435" t="s">
        <v>2565</v>
      </c>
      <c r="S50" s="435" t="s">
        <v>2566</v>
      </c>
      <c r="T50" s="435" t="s">
        <v>2567</v>
      </c>
      <c r="U50" s="435" t="s">
        <v>2568</v>
      </c>
      <c r="V50" t="str">
        <f t="shared" si="4"/>
        <v>13510532SPST4E-M3</v>
      </c>
    </row>
    <row r="51" spans="1:24" ht="63" customHeight="1" x14ac:dyDescent="0.95">
      <c r="A51" t="s">
        <v>2632</v>
      </c>
      <c r="B51" s="427" t="e">
        <f>IF($V51="","",VLOOKUP($V51,'DADOS-KANBAM-PPS'!$A$11:$I$793,3,FALSE))</f>
        <v>#N/A</v>
      </c>
      <c r="C51" s="427" t="e">
        <f>IF($V51="","",VLOOKUP($V51,'DADOS-KANBAM-PPS'!$A$11:$J$791,5,FALSE))</f>
        <v>#N/A</v>
      </c>
      <c r="D51" s="428" t="str">
        <f t="shared" si="0"/>
        <v>2;2</v>
      </c>
      <c r="E51" s="428" t="str">
        <f t="shared" si="1"/>
        <v>M3</v>
      </c>
      <c r="F51" s="427" t="e">
        <f>IF($V51="","",VLOOKUP($V51,'DADOS-KANBAM-PPS'!$A$11:$J$791,7,FALSE))</f>
        <v>#N/A</v>
      </c>
      <c r="G51" s="427" t="e">
        <f>IF($V51="","",VLOOKUP($V51,'DADOS-KANBAM-PPS'!$A$11:$J$791,8,FALSE))</f>
        <v>#N/A</v>
      </c>
      <c r="H51" s="427" t="e">
        <f>IF($V51="","",VLOOKUP($V51,'DADOS-KANBAM-PPS'!$A$11:$J$791,6,FALSE))</f>
        <v>#N/A</v>
      </c>
      <c r="I51" s="429"/>
      <c r="J51" s="430"/>
      <c r="K51" s="431" t="e">
        <f t="shared" si="5"/>
        <v>#N/A</v>
      </c>
      <c r="L51" s="432"/>
      <c r="M51" s="433" t="e">
        <f t="shared" si="2"/>
        <v>#N/A</v>
      </c>
      <c r="N51" s="434" t="e">
        <f t="shared" si="3"/>
        <v>#N/A</v>
      </c>
      <c r="O51" s="2" t="s">
        <v>2562</v>
      </c>
      <c r="P51" s="2" t="s">
        <v>2563</v>
      </c>
      <c r="Q51" s="435" t="s">
        <v>2564</v>
      </c>
      <c r="R51" s="435" t="s">
        <v>2565</v>
      </c>
      <c r="S51" s="435" t="s">
        <v>2566</v>
      </c>
      <c r="T51" s="435" t="s">
        <v>2567</v>
      </c>
      <c r="U51" s="435" t="s">
        <v>2568</v>
      </c>
      <c r="V51" t="str">
        <f t="shared" si="4"/>
        <v>13510395SPST4E-M3</v>
      </c>
    </row>
    <row r="52" spans="1:24" ht="63" customHeight="1" x14ac:dyDescent="0.95">
      <c r="A52" t="s">
        <v>2633</v>
      </c>
      <c r="B52" s="427" t="e">
        <f>IF($V52="","",VLOOKUP($V52,'DADOS-KANBAM-PPS'!$A$11:$I$793,3,FALSE))</f>
        <v>#N/A</v>
      </c>
      <c r="C52" s="427" t="e">
        <f>IF($V52="","",VLOOKUP($V52,'DADOS-KANBAM-PPS'!$A$11:$J$791,5,FALSE))</f>
        <v>#N/A</v>
      </c>
      <c r="D52" s="428" t="str">
        <f t="shared" si="0"/>
        <v>1;2</v>
      </c>
      <c r="E52" s="428" t="str">
        <f t="shared" si="1"/>
        <v>M3</v>
      </c>
      <c r="F52" s="427" t="e">
        <f>IF($V52="","",VLOOKUP($V52,'DADOS-KANBAM-PPS'!$A$11:$J$791,7,FALSE))</f>
        <v>#N/A</v>
      </c>
      <c r="G52" s="427" t="e">
        <f>IF($V52="","",VLOOKUP($V52,'DADOS-KANBAM-PPS'!$A$11:$J$791,8,FALSE))</f>
        <v>#N/A</v>
      </c>
      <c r="H52" s="427" t="e">
        <f>IF($V52="","",VLOOKUP($V52,'DADOS-KANBAM-PPS'!$A$11:$J$791,6,FALSE))</f>
        <v>#N/A</v>
      </c>
      <c r="I52" s="429"/>
      <c r="J52" s="430"/>
      <c r="K52" s="431" t="e">
        <f t="shared" si="5"/>
        <v>#N/A</v>
      </c>
      <c r="L52" s="432"/>
      <c r="M52" s="433" t="e">
        <f t="shared" si="2"/>
        <v>#N/A</v>
      </c>
      <c r="N52" s="434" t="e">
        <f t="shared" si="3"/>
        <v>#N/A</v>
      </c>
      <c r="O52" s="2" t="s">
        <v>2562</v>
      </c>
      <c r="P52" s="2" t="s">
        <v>2563</v>
      </c>
      <c r="Q52" s="435" t="s">
        <v>2564</v>
      </c>
      <c r="R52" s="435" t="s">
        <v>2565</v>
      </c>
      <c r="S52" s="435" t="s">
        <v>2566</v>
      </c>
      <c r="T52" s="435" t="s">
        <v>2567</v>
      </c>
      <c r="U52" s="435" t="s">
        <v>2568</v>
      </c>
      <c r="V52" t="str">
        <f t="shared" si="4"/>
        <v>13510395SPST4E-M3</v>
      </c>
    </row>
    <row r="53" spans="1:24" ht="63" customHeight="1" x14ac:dyDescent="0.95">
      <c r="A53" t="s">
        <v>2634</v>
      </c>
      <c r="B53" s="427" t="e">
        <f>IF($V53="","",VLOOKUP($V53,'DADOS-KANBAM-PPS'!$A$11:$I$793,3,FALSE))</f>
        <v>#N/A</v>
      </c>
      <c r="C53" s="427" t="e">
        <f>IF($V53="","",VLOOKUP($V53,'DADOS-KANBAM-PPS'!$A$11:$J$791,5,FALSE))</f>
        <v>#N/A</v>
      </c>
      <c r="D53" s="428" t="str">
        <f t="shared" si="0"/>
        <v>2;2</v>
      </c>
      <c r="E53" s="428" t="str">
        <f t="shared" si="1"/>
        <v>M3</v>
      </c>
      <c r="F53" s="427" t="e">
        <f>IF($V53="","",VLOOKUP($V53,'DADOS-KANBAM-PPS'!$A$11:$J$791,7,FALSE))</f>
        <v>#N/A</v>
      </c>
      <c r="G53" s="427" t="e">
        <f>IF($V53="","",VLOOKUP($V53,'DADOS-KANBAM-PPS'!$A$11:$J$791,8,FALSE))</f>
        <v>#N/A</v>
      </c>
      <c r="H53" s="427" t="e">
        <f>IF($V53="","",VLOOKUP($V53,'DADOS-KANBAM-PPS'!$A$11:$J$791,6,FALSE))</f>
        <v>#N/A</v>
      </c>
      <c r="I53" s="429"/>
      <c r="J53" s="430"/>
      <c r="K53" s="431" t="e">
        <f t="shared" si="5"/>
        <v>#N/A</v>
      </c>
      <c r="L53" s="432"/>
      <c r="M53" s="433" t="e">
        <f t="shared" si="2"/>
        <v>#N/A</v>
      </c>
      <c r="N53" s="434" t="e">
        <f t="shared" si="3"/>
        <v>#N/A</v>
      </c>
      <c r="O53" s="2" t="s">
        <v>2562</v>
      </c>
      <c r="P53" s="2" t="s">
        <v>2563</v>
      </c>
      <c r="Q53" s="435" t="s">
        <v>2564</v>
      </c>
      <c r="R53" s="435" t="s">
        <v>2565</v>
      </c>
      <c r="S53" s="435" t="s">
        <v>2566</v>
      </c>
      <c r="T53" s="435" t="s">
        <v>2567</v>
      </c>
      <c r="U53" s="435" t="s">
        <v>2568</v>
      </c>
      <c r="V53" t="str">
        <f t="shared" si="4"/>
        <v>52118800SPST4E-M3</v>
      </c>
    </row>
    <row r="54" spans="1:24" ht="63" customHeight="1" x14ac:dyDescent="0.95">
      <c r="A54" t="s">
        <v>2635</v>
      </c>
      <c r="B54" s="427" t="e">
        <f>IF($V54="","",VLOOKUP($V54,'DADOS-KANBAM-PPS'!$A$11:$I$793,3,FALSE))</f>
        <v>#N/A</v>
      </c>
      <c r="C54" s="427" t="e">
        <f>IF($V54="","",VLOOKUP($V54,'DADOS-KANBAM-PPS'!$A$11:$J$791,5,FALSE))</f>
        <v>#N/A</v>
      </c>
      <c r="D54" s="428" t="str">
        <f t="shared" si="0"/>
        <v>1;2</v>
      </c>
      <c r="E54" s="428" t="str">
        <f t="shared" si="1"/>
        <v>M3</v>
      </c>
      <c r="F54" s="427" t="e">
        <f>IF($V54="","",VLOOKUP($V54,'DADOS-KANBAM-PPS'!$A$11:$J$791,7,FALSE))</f>
        <v>#N/A</v>
      </c>
      <c r="G54" s="427" t="e">
        <f>IF($V54="","",VLOOKUP($V54,'DADOS-KANBAM-PPS'!$A$11:$J$791,8,FALSE))</f>
        <v>#N/A</v>
      </c>
      <c r="H54" s="427" t="e">
        <f>IF($V54="","",VLOOKUP($V54,'DADOS-KANBAM-PPS'!$A$11:$J$791,6,FALSE))</f>
        <v>#N/A</v>
      </c>
      <c r="I54" s="429"/>
      <c r="J54" s="430"/>
      <c r="K54" s="431" t="e">
        <f t="shared" si="5"/>
        <v>#N/A</v>
      </c>
      <c r="L54" s="432"/>
      <c r="M54" s="433" t="e">
        <f t="shared" si="2"/>
        <v>#N/A</v>
      </c>
      <c r="N54" s="434" t="e">
        <f t="shared" si="3"/>
        <v>#N/A</v>
      </c>
      <c r="O54" s="2" t="s">
        <v>2562</v>
      </c>
      <c r="P54" s="2" t="s">
        <v>2563</v>
      </c>
      <c r="Q54" s="435" t="s">
        <v>2564</v>
      </c>
      <c r="R54" s="435" t="s">
        <v>2565</v>
      </c>
      <c r="S54" s="435" t="s">
        <v>2566</v>
      </c>
      <c r="T54" s="435" t="s">
        <v>2567</v>
      </c>
      <c r="U54" s="435" t="s">
        <v>2568</v>
      </c>
      <c r="V54" t="str">
        <f t="shared" si="4"/>
        <v>52117349SPST4E-M3</v>
      </c>
    </row>
    <row r="55" spans="1:24" ht="63" customHeight="1" x14ac:dyDescent="0.95">
      <c r="A55" t="s">
        <v>2636</v>
      </c>
      <c r="B55" s="427" t="e">
        <f>IF($V55="","",VLOOKUP($V55,'DADOS-KANBAM-PPS'!$A$11:$I$793,3,FALSE))</f>
        <v>#N/A</v>
      </c>
      <c r="C55" s="427" t="e">
        <f>IF($V55="","",VLOOKUP($V55,'DADOS-KANBAM-PPS'!$A$11:$J$791,5,FALSE))</f>
        <v>#N/A</v>
      </c>
      <c r="D55" s="428" t="str">
        <f t="shared" si="0"/>
        <v>2;2</v>
      </c>
      <c r="E55" s="428" t="str">
        <f t="shared" si="1"/>
        <v>M3</v>
      </c>
      <c r="F55" s="427" t="e">
        <f>IF($V55="","",VLOOKUP($V55,'DADOS-KANBAM-PPS'!$A$11:$J$791,7,FALSE))</f>
        <v>#N/A</v>
      </c>
      <c r="G55" s="427" t="e">
        <f>IF($V55="","",VLOOKUP($V55,'DADOS-KANBAM-PPS'!$A$11:$J$791,8,FALSE))</f>
        <v>#N/A</v>
      </c>
      <c r="H55" s="427" t="e">
        <f>IF($V55="","",VLOOKUP($V55,'DADOS-KANBAM-PPS'!$A$11:$J$791,6,FALSE))</f>
        <v>#N/A</v>
      </c>
      <c r="I55" s="429"/>
      <c r="J55" s="430"/>
      <c r="K55" s="431" t="e">
        <f t="shared" si="5"/>
        <v>#N/A</v>
      </c>
      <c r="L55" s="432"/>
      <c r="M55" s="433" t="e">
        <f t="shared" si="2"/>
        <v>#N/A</v>
      </c>
      <c r="N55" s="434" t="e">
        <f t="shared" si="3"/>
        <v>#N/A</v>
      </c>
      <c r="O55" s="2" t="s">
        <v>2562</v>
      </c>
      <c r="P55" s="2" t="s">
        <v>2563</v>
      </c>
      <c r="Q55" s="435" t="s">
        <v>2564</v>
      </c>
      <c r="R55" s="435" t="s">
        <v>2565</v>
      </c>
      <c r="S55" s="435" t="s">
        <v>2566</v>
      </c>
      <c r="T55" s="435" t="s">
        <v>2567</v>
      </c>
      <c r="U55" s="435" t="s">
        <v>2568</v>
      </c>
      <c r="V55" t="str">
        <f t="shared" si="4"/>
        <v>52117349SPST4E-M3</v>
      </c>
    </row>
    <row r="56" spans="1:24" ht="63" customHeight="1" x14ac:dyDescent="0.95">
      <c r="A56" t="s">
        <v>2637</v>
      </c>
      <c r="B56" s="427" t="e">
        <f>IF($V56="","",VLOOKUP($V56,'DADOS-KANBAM-PPS'!$A$11:$I$793,3,FALSE))</f>
        <v>#N/A</v>
      </c>
      <c r="C56" s="427" t="e">
        <f>IF($V56="","",VLOOKUP($V56,'DADOS-KANBAM-PPS'!$A$11:$J$791,5,FALSE))</f>
        <v>#N/A</v>
      </c>
      <c r="D56" s="428" t="str">
        <f t="shared" si="0"/>
        <v>1;2</v>
      </c>
      <c r="E56" s="428" t="str">
        <f t="shared" si="1"/>
        <v>M3</v>
      </c>
      <c r="F56" s="427" t="e">
        <f>IF($V56="","",VLOOKUP($V56,'DADOS-KANBAM-PPS'!$A$11:$J$791,7,FALSE))</f>
        <v>#N/A</v>
      </c>
      <c r="G56" s="427" t="e">
        <f>IF($V56="","",VLOOKUP($V56,'DADOS-KANBAM-PPS'!$A$11:$J$791,8,FALSE))</f>
        <v>#N/A</v>
      </c>
      <c r="H56" s="427" t="e">
        <f>IF($V56="","",VLOOKUP($V56,'DADOS-KANBAM-PPS'!$A$11:$J$791,6,FALSE))</f>
        <v>#N/A</v>
      </c>
      <c r="I56" s="429"/>
      <c r="J56" s="430"/>
      <c r="K56" s="431" t="e">
        <f t="shared" si="5"/>
        <v>#N/A</v>
      </c>
      <c r="L56" s="432"/>
      <c r="M56" s="433" t="e">
        <f t="shared" si="2"/>
        <v>#N/A</v>
      </c>
      <c r="N56" s="434" t="e">
        <f t="shared" si="3"/>
        <v>#N/A</v>
      </c>
      <c r="O56" s="2" t="s">
        <v>2562</v>
      </c>
      <c r="P56" s="2" t="s">
        <v>2563</v>
      </c>
      <c r="Q56" s="435" t="s">
        <v>2564</v>
      </c>
      <c r="R56" s="435" t="s">
        <v>2565</v>
      </c>
      <c r="S56" s="435" t="s">
        <v>2566</v>
      </c>
      <c r="T56" s="435" t="s">
        <v>2567</v>
      </c>
      <c r="U56" s="435" t="s">
        <v>2568</v>
      </c>
      <c r="V56" t="str">
        <f t="shared" si="4"/>
        <v>52117352SPST4E-M3</v>
      </c>
    </row>
    <row r="57" spans="1:24" ht="63" customHeight="1" x14ac:dyDescent="0.95">
      <c r="A57" t="s">
        <v>2638</v>
      </c>
      <c r="B57" s="427" t="e">
        <f>IF($V57="","",VLOOKUP($V57,'DADOS-KANBAM-PPS'!$A$11:$I$793,3,FALSE))</f>
        <v>#N/A</v>
      </c>
      <c r="C57" s="427" t="e">
        <f>IF($V57="","",VLOOKUP($V57,'DADOS-KANBAM-PPS'!$A$11:$J$791,5,FALSE))</f>
        <v>#N/A</v>
      </c>
      <c r="D57" s="428" t="str">
        <f t="shared" si="0"/>
        <v>2;2</v>
      </c>
      <c r="E57" s="428" t="str">
        <f t="shared" si="1"/>
        <v>M3</v>
      </c>
      <c r="F57" s="427" t="e">
        <f>IF($V57="","",VLOOKUP($V57,'DADOS-KANBAM-PPS'!$A$11:$J$791,7,FALSE))</f>
        <v>#N/A</v>
      </c>
      <c r="G57" s="427" t="e">
        <f>IF($V57="","",VLOOKUP($V57,'DADOS-KANBAM-PPS'!$A$11:$J$791,8,FALSE))</f>
        <v>#N/A</v>
      </c>
      <c r="H57" s="427" t="e">
        <f>IF($V57="","",VLOOKUP($V57,'DADOS-KANBAM-PPS'!$A$11:$J$791,6,FALSE))</f>
        <v>#N/A</v>
      </c>
      <c r="I57" s="429"/>
      <c r="J57" s="430"/>
      <c r="K57" s="431" t="e">
        <f t="shared" si="5"/>
        <v>#N/A</v>
      </c>
      <c r="L57" s="432"/>
      <c r="M57" s="433" t="e">
        <f t="shared" si="2"/>
        <v>#N/A</v>
      </c>
      <c r="N57" s="434" t="e">
        <f t="shared" si="3"/>
        <v>#N/A</v>
      </c>
      <c r="O57" s="2" t="s">
        <v>2562</v>
      </c>
      <c r="P57" s="2" t="s">
        <v>2563</v>
      </c>
      <c r="Q57" s="435" t="s">
        <v>2564</v>
      </c>
      <c r="R57" s="435" t="s">
        <v>2565</v>
      </c>
      <c r="S57" s="435" t="s">
        <v>2566</v>
      </c>
      <c r="T57" s="435" t="s">
        <v>2567</v>
      </c>
      <c r="U57" s="435" t="s">
        <v>2568</v>
      </c>
      <c r="V57" t="str">
        <f t="shared" si="4"/>
        <v>11570144TP010E-M3</v>
      </c>
    </row>
    <row r="58" spans="1:24" ht="63" customHeight="1" x14ac:dyDescent="0.95">
      <c r="A58" t="s">
        <v>2639</v>
      </c>
      <c r="B58" s="427" t="e">
        <f>IF($V58="","",VLOOKUP($V58,'DADOS-KANBAM-PPS'!$A$11:$I$793,3,FALSE))</f>
        <v>#N/A</v>
      </c>
      <c r="C58" s="427" t="e">
        <f>IF($V58="","",VLOOKUP($V58,'DADOS-KANBAM-PPS'!$A$11:$J$791,5,FALSE))</f>
        <v>#N/A</v>
      </c>
      <c r="D58" s="428" t="str">
        <f t="shared" si="0"/>
        <v>1;2</v>
      </c>
      <c r="E58" s="428" t="str">
        <f t="shared" si="1"/>
        <v>M3</v>
      </c>
      <c r="F58" s="427" t="e">
        <f>IF($V58="","",VLOOKUP($V58,'DADOS-KANBAM-PPS'!$A$11:$J$791,7,FALSE))</f>
        <v>#N/A</v>
      </c>
      <c r="G58" s="427" t="e">
        <f>IF($V58="","",VLOOKUP($V58,'DADOS-KANBAM-PPS'!$A$11:$J$791,8,FALSE))</f>
        <v>#N/A</v>
      </c>
      <c r="H58" s="427" t="e">
        <f>IF($V58="","",VLOOKUP($V58,'DADOS-KANBAM-PPS'!$A$11:$J$791,6,FALSE))</f>
        <v>#N/A</v>
      </c>
      <c r="I58" s="429"/>
      <c r="J58" s="430"/>
      <c r="K58" s="431" t="e">
        <f t="shared" si="5"/>
        <v>#N/A</v>
      </c>
      <c r="L58" s="432"/>
      <c r="M58" s="433" t="e">
        <f t="shared" si="2"/>
        <v>#N/A</v>
      </c>
      <c r="N58" s="434" t="e">
        <f t="shared" si="3"/>
        <v>#N/A</v>
      </c>
      <c r="O58" s="2" t="s">
        <v>2562</v>
      </c>
      <c r="P58" s="2" t="s">
        <v>2563</v>
      </c>
      <c r="Q58" s="435" t="s">
        <v>2564</v>
      </c>
      <c r="R58" s="435" t="s">
        <v>2565</v>
      </c>
      <c r="S58" s="435" t="s">
        <v>2566</v>
      </c>
      <c r="T58" s="435" t="s">
        <v>2567</v>
      </c>
      <c r="U58" s="435" t="s">
        <v>2568</v>
      </c>
      <c r="V58" t="str">
        <f t="shared" si="4"/>
        <v>11570144TP010E-M3</v>
      </c>
    </row>
    <row r="59" spans="1:24" ht="63" customHeight="1" x14ac:dyDescent="0.95">
      <c r="A59" t="s">
        <v>2640</v>
      </c>
      <c r="B59" s="427">
        <f>IF($V59="","",VLOOKUP($V59,'DADOS-KANBAM-PPS'!$A$11:$I$793,3,FALSE))</f>
        <v>11610524</v>
      </c>
      <c r="C59" s="427" t="str">
        <f>IF($V59="","",VLOOKUP($V59,'DADOS-KANBAM-PPS'!$A$11:$J$791,5,FALSE))</f>
        <v>TP024E-M3</v>
      </c>
      <c r="D59" s="428" t="str">
        <f t="shared" si="0"/>
        <v>2;2</v>
      </c>
      <c r="E59" s="428" t="str">
        <f t="shared" si="1"/>
        <v>M3</v>
      </c>
      <c r="F59" s="427" t="str">
        <f>IF($V59="","",VLOOKUP($V59,'DADOS-KANBAM-PPS'!$A$11:$J$791,7,FALSE))</f>
        <v>CEV</v>
      </c>
      <c r="G59" s="427" t="str">
        <f>IF($V59="","",VLOOKUP($V59,'DADOS-KANBAM-PPS'!$A$11:$J$791,8,FALSE))</f>
        <v>0CXPAPEL</v>
      </c>
      <c r="H59" s="427">
        <f>IF($V59="","",VLOOKUP($V59,'DADOS-KANBAM-PPS'!$A$11:$J$791,6,FALSE))</f>
        <v>8000</v>
      </c>
      <c r="I59" s="429"/>
      <c r="J59" s="430"/>
      <c r="K59" s="431" t="str">
        <f t="shared" si="5"/>
        <v>*CEV____11610524008000000*</v>
      </c>
      <c r="L59" s="432"/>
      <c r="M59" s="433" t="str">
        <f t="shared" si="2"/>
        <v>*0CXPAPELTP024E-M32;2*</v>
      </c>
      <c r="N59" s="434" t="str">
        <f t="shared" si="3"/>
        <v>E</v>
      </c>
      <c r="O59" s="2" t="s">
        <v>2562</v>
      </c>
      <c r="P59" s="2" t="s">
        <v>2563</v>
      </c>
      <c r="Q59" s="435" t="s">
        <v>2564</v>
      </c>
      <c r="R59" s="435" t="s">
        <v>2565</v>
      </c>
      <c r="S59" s="435" t="s">
        <v>2566</v>
      </c>
      <c r="T59" s="435" t="s">
        <v>2567</v>
      </c>
      <c r="U59" s="435" t="s">
        <v>2568</v>
      </c>
      <c r="V59" t="str">
        <f t="shared" si="4"/>
        <v>11610524TP024E-M3</v>
      </c>
    </row>
    <row r="60" spans="1:24" ht="63" customHeight="1" x14ac:dyDescent="0.95">
      <c r="A60" t="s">
        <v>2641</v>
      </c>
      <c r="B60" s="427">
        <f>IF($V60="","",VLOOKUP($V60,'DADOS-KANBAM-PPS'!$A$11:$I$793,3,FALSE))</f>
        <v>94515211</v>
      </c>
      <c r="C60" s="427" t="str">
        <f>IF($V60="","",VLOOKUP($V60,'DADOS-KANBAM-PPS'!$A$11:$J$791,5,FALSE))</f>
        <v>TP063D-M2</v>
      </c>
      <c r="D60" s="428" t="str">
        <f t="shared" si="0"/>
        <v>1;2</v>
      </c>
      <c r="E60" s="428" t="str">
        <f t="shared" si="1"/>
        <v>M2</v>
      </c>
      <c r="F60" s="427" t="str">
        <f>IF($V60="","",VLOOKUP($V60,'DADOS-KANBAM-PPS'!$A$11:$J$791,7,FALSE))</f>
        <v>CEV</v>
      </c>
      <c r="G60" s="427" t="str">
        <f>IF($V60="","",VLOOKUP($V60,'DADOS-KANBAM-PPS'!$A$11:$J$791,8,FALSE))</f>
        <v>0CXPAPEL</v>
      </c>
      <c r="H60" s="427">
        <f>IF($V60="","",VLOOKUP($V60,'DADOS-KANBAM-PPS'!$A$11:$J$791,6,FALSE))</f>
        <v>300</v>
      </c>
      <c r="I60" s="429"/>
      <c r="J60" s="430"/>
      <c r="K60" s="431" t="str">
        <f t="shared" si="5"/>
        <v>*CEV____94515211000300000*</v>
      </c>
      <c r="L60" s="432"/>
      <c r="M60" s="433" t="str">
        <f t="shared" si="2"/>
        <v>*0CXPAPELTP063D-M21;2*</v>
      </c>
      <c r="N60" s="434" t="str">
        <f t="shared" si="3"/>
        <v>D</v>
      </c>
      <c r="O60" s="2" t="s">
        <v>2562</v>
      </c>
      <c r="P60" s="2" t="s">
        <v>2563</v>
      </c>
      <c r="Q60" s="435" t="s">
        <v>2564</v>
      </c>
      <c r="R60" s="435" t="s">
        <v>2565</v>
      </c>
      <c r="S60" s="435" t="s">
        <v>2566</v>
      </c>
      <c r="T60" s="435" t="s">
        <v>2567</v>
      </c>
      <c r="U60" s="435" t="s">
        <v>2568</v>
      </c>
      <c r="V60" t="str">
        <f t="shared" si="4"/>
        <v>94515211TP063D-M2</v>
      </c>
      <c r="X60" s="436"/>
    </row>
    <row r="61" spans="1:24" ht="63" customHeight="1" x14ac:dyDescent="0.95">
      <c r="A61" t="s">
        <v>2642</v>
      </c>
      <c r="B61" s="427">
        <f>IF($V61="","",VLOOKUP($V61,'DADOS-KANBAM-PPS'!$A$11:$I$793,3,FALSE))</f>
        <v>94515211</v>
      </c>
      <c r="C61" s="427" t="str">
        <f>IF($V61="","",VLOOKUP($V61,'DADOS-KANBAM-PPS'!$A$11:$J$791,5,FALSE))</f>
        <v>TP063E-M2</v>
      </c>
      <c r="D61" s="428" t="str">
        <f t="shared" si="0"/>
        <v>1;2</v>
      </c>
      <c r="E61" s="428" t="str">
        <f t="shared" si="1"/>
        <v>M2</v>
      </c>
      <c r="F61" s="427" t="str">
        <f>IF($V61="","",VLOOKUP($V61,'DADOS-KANBAM-PPS'!$A$11:$J$791,7,FALSE))</f>
        <v>CEV</v>
      </c>
      <c r="G61" s="427" t="str">
        <f>IF($V61="","",VLOOKUP($V61,'DADOS-KANBAM-PPS'!$A$11:$J$791,8,FALSE))</f>
        <v>0CXPAPEL</v>
      </c>
      <c r="H61" s="427">
        <f>IF($V61="","",VLOOKUP($V61,'DADOS-KANBAM-PPS'!$A$11:$J$791,6,FALSE))</f>
        <v>300</v>
      </c>
      <c r="I61" s="429"/>
      <c r="J61" s="430"/>
      <c r="K61" s="431" t="str">
        <f t="shared" si="5"/>
        <v>*CEV____94515211000300000*</v>
      </c>
      <c r="L61" s="432"/>
      <c r="M61" s="433" t="str">
        <f t="shared" si="2"/>
        <v>*0CXPAPELTP063E-M21;2*</v>
      </c>
      <c r="N61" s="434" t="str">
        <f t="shared" si="3"/>
        <v>E</v>
      </c>
      <c r="O61" s="2" t="s">
        <v>2562</v>
      </c>
      <c r="P61" s="2" t="s">
        <v>2563</v>
      </c>
      <c r="Q61" s="435" t="s">
        <v>2564</v>
      </c>
      <c r="R61" s="435" t="s">
        <v>2565</v>
      </c>
      <c r="S61" s="435" t="s">
        <v>2566</v>
      </c>
      <c r="T61" s="435" t="s">
        <v>2567</v>
      </c>
      <c r="U61" s="435" t="s">
        <v>2568</v>
      </c>
      <c r="V61" t="str">
        <f t="shared" si="4"/>
        <v>94515211TP063E-M2</v>
      </c>
    </row>
    <row r="62" spans="1:24" ht="63" customHeight="1" x14ac:dyDescent="0.95">
      <c r="A62" t="s">
        <v>2643</v>
      </c>
      <c r="B62" s="427">
        <f>IF($V62="","",VLOOKUP($V62,'DADOS-KANBAM-PPS'!$A$11:$I$793,3,FALSE))</f>
        <v>94515211</v>
      </c>
      <c r="C62" s="427" t="str">
        <f>IF($V62="","",VLOOKUP($V62,'DADOS-KANBAM-PPS'!$A$11:$J$791,5,FALSE))</f>
        <v>TP063E-M2</v>
      </c>
      <c r="D62" s="428" t="str">
        <f t="shared" si="0"/>
        <v>2;2</v>
      </c>
      <c r="E62" s="428" t="str">
        <f t="shared" si="1"/>
        <v>M2</v>
      </c>
      <c r="F62" s="427" t="str">
        <f>IF($V62="","",VLOOKUP($V62,'DADOS-KANBAM-PPS'!$A$11:$J$791,7,FALSE))</f>
        <v>CEV</v>
      </c>
      <c r="G62" s="427" t="str">
        <f>IF($V62="","",VLOOKUP($V62,'DADOS-KANBAM-PPS'!$A$11:$J$791,8,FALSE))</f>
        <v>0CXPAPEL</v>
      </c>
      <c r="H62" s="427">
        <f>IF($V62="","",VLOOKUP($V62,'DADOS-KANBAM-PPS'!$A$11:$J$791,6,FALSE))</f>
        <v>300</v>
      </c>
      <c r="I62" s="429"/>
      <c r="J62" s="430"/>
      <c r="K62" s="431" t="str">
        <f t="shared" si="5"/>
        <v>*CEV____94515211000300000*</v>
      </c>
      <c r="L62" s="432"/>
      <c r="M62" s="433" t="str">
        <f t="shared" si="2"/>
        <v>*0CXPAPELTP063E-M22;2*</v>
      </c>
      <c r="N62" s="434" t="str">
        <f t="shared" si="3"/>
        <v>E</v>
      </c>
      <c r="O62" s="2" t="s">
        <v>2562</v>
      </c>
      <c r="P62" s="2" t="s">
        <v>2563</v>
      </c>
      <c r="Q62" s="435" t="s">
        <v>2564</v>
      </c>
      <c r="R62" s="435" t="s">
        <v>2565</v>
      </c>
      <c r="S62" s="435" t="s">
        <v>2566</v>
      </c>
      <c r="T62" s="435" t="s">
        <v>2567</v>
      </c>
      <c r="U62" s="435" t="s">
        <v>2568</v>
      </c>
      <c r="V62" t="str">
        <f t="shared" si="4"/>
        <v>94515211TP063E-M2</v>
      </c>
    </row>
    <row r="63" spans="1:24" ht="63" customHeight="1" x14ac:dyDescent="0.95">
      <c r="A63" t="s">
        <v>2644</v>
      </c>
      <c r="B63" s="427" t="e">
        <f>IF($V63="","",VLOOKUP($V63,'DADOS-KANBAM-PPS'!$A$11:$I$793,3,FALSE))</f>
        <v>#N/A</v>
      </c>
      <c r="C63" s="427" t="e">
        <f>IF($V63="","",VLOOKUP($V63,'DADOS-KANBAM-PPS'!$A$11:$J$791,5,FALSE))</f>
        <v>#N/A</v>
      </c>
      <c r="D63" s="428" t="str">
        <f t="shared" si="0"/>
        <v>1;2</v>
      </c>
      <c r="E63" s="428" t="str">
        <f t="shared" si="1"/>
        <v>M2</v>
      </c>
      <c r="F63" s="427" t="e">
        <f>IF($V63="","",VLOOKUP($V63,'DADOS-KANBAM-PPS'!$A$11:$J$791,7,FALSE))</f>
        <v>#N/A</v>
      </c>
      <c r="G63" s="427" t="e">
        <f>IF($V63="","",VLOOKUP($V63,'DADOS-KANBAM-PPS'!$A$11:$J$791,8,FALSE))</f>
        <v>#N/A</v>
      </c>
      <c r="H63" s="427" t="e">
        <f>IF($V63="","",VLOOKUP($V63,'DADOS-KANBAM-PPS'!$A$11:$J$791,6,FALSE))</f>
        <v>#N/A</v>
      </c>
      <c r="I63" s="429"/>
      <c r="J63" s="430"/>
      <c r="K63" s="431" t="e">
        <f t="shared" si="5"/>
        <v>#N/A</v>
      </c>
      <c r="L63" s="432"/>
      <c r="M63" s="433" t="e">
        <f t="shared" si="2"/>
        <v>#N/A</v>
      </c>
      <c r="N63" s="434" t="e">
        <f t="shared" si="3"/>
        <v>#N/A</v>
      </c>
      <c r="O63" s="2" t="s">
        <v>2562</v>
      </c>
      <c r="P63" s="2" t="s">
        <v>2563</v>
      </c>
      <c r="Q63" s="435" t="s">
        <v>2564</v>
      </c>
      <c r="R63" s="435" t="s">
        <v>2565</v>
      </c>
      <c r="S63" s="435" t="s">
        <v>2566</v>
      </c>
      <c r="T63" s="435" t="s">
        <v>2567</v>
      </c>
      <c r="U63" s="435" t="s">
        <v>2568</v>
      </c>
      <c r="V63" t="str">
        <f t="shared" si="4"/>
        <v>13372765TP046D-M2</v>
      </c>
    </row>
    <row r="64" spans="1:24" ht="63" customHeight="1" x14ac:dyDescent="0.95">
      <c r="A64" t="s">
        <v>2645</v>
      </c>
      <c r="B64" s="427" t="e">
        <f>IF($V64="","",VLOOKUP($V64,'DADOS-KANBAM-PPS'!$A$11:$I$793,3,FALSE))</f>
        <v>#N/A</v>
      </c>
      <c r="C64" s="427" t="e">
        <f>IF($V64="","",VLOOKUP($V64,'DADOS-KANBAM-PPS'!$A$11:$J$791,5,FALSE))</f>
        <v>#N/A</v>
      </c>
      <c r="D64" s="428" t="str">
        <f t="shared" si="0"/>
        <v>2;2</v>
      </c>
      <c r="E64" s="428" t="str">
        <f t="shared" si="1"/>
        <v>M2</v>
      </c>
      <c r="F64" s="427" t="e">
        <f>IF($V64="","",VLOOKUP($V64,'DADOS-KANBAM-PPS'!$A$11:$J$791,7,FALSE))</f>
        <v>#N/A</v>
      </c>
      <c r="G64" s="427" t="e">
        <f>IF($V64="","",VLOOKUP($V64,'DADOS-KANBAM-PPS'!$A$11:$J$791,8,FALSE))</f>
        <v>#N/A</v>
      </c>
      <c r="H64" s="427" t="e">
        <f>IF($V64="","",VLOOKUP($V64,'DADOS-KANBAM-PPS'!$A$11:$J$791,6,FALSE))</f>
        <v>#N/A</v>
      </c>
      <c r="I64" s="429"/>
      <c r="J64" s="430"/>
      <c r="K64" s="431" t="e">
        <f t="shared" si="5"/>
        <v>#N/A</v>
      </c>
      <c r="L64" s="432"/>
      <c r="M64" s="433" t="e">
        <f t="shared" si="2"/>
        <v>#N/A</v>
      </c>
      <c r="N64" s="434" t="e">
        <f t="shared" si="3"/>
        <v>#N/A</v>
      </c>
      <c r="O64" s="2" t="s">
        <v>2562</v>
      </c>
      <c r="P64" s="2" t="s">
        <v>2563</v>
      </c>
      <c r="Q64" s="435" t="s">
        <v>2564</v>
      </c>
      <c r="R64" s="435" t="s">
        <v>2565</v>
      </c>
      <c r="S64" s="435" t="s">
        <v>2566</v>
      </c>
      <c r="T64" s="435" t="s">
        <v>2567</v>
      </c>
      <c r="U64" s="435" t="s">
        <v>2568</v>
      </c>
      <c r="V64" t="str">
        <f t="shared" si="4"/>
        <v>13372765TP046D-M2</v>
      </c>
    </row>
    <row r="65" spans="1:22" ht="63" customHeight="1" x14ac:dyDescent="0.95">
      <c r="A65" t="s">
        <v>2646</v>
      </c>
      <c r="B65" s="427">
        <f>IF($V65="","",VLOOKUP($V65,'DADOS-KANBAM-PPS'!$A$11:$I$793,3,FALSE))</f>
        <v>52093441</v>
      </c>
      <c r="C65" s="427" t="str">
        <f>IF($V65="","",VLOOKUP($V65,'DADOS-KANBAM-PPS'!$A$11:$J$791,5,FALSE))</f>
        <v>TP032E-M2</v>
      </c>
      <c r="D65" s="428" t="str">
        <f t="shared" si="0"/>
        <v>2;2</v>
      </c>
      <c r="E65" s="428" t="str">
        <f t="shared" si="1"/>
        <v>M2</v>
      </c>
      <c r="F65" s="427" t="str">
        <f>IF($V65="","",VLOOKUP($V65,'DADOS-KANBAM-PPS'!$A$11:$J$791,7,FALSE))</f>
        <v>CEV</v>
      </c>
      <c r="G65" s="427" t="str">
        <f>IF($V65="","",VLOOKUP($V65,'DADOS-KANBAM-PPS'!$A$11:$J$791,8,FALSE))</f>
        <v>0CXPAPEL</v>
      </c>
      <c r="H65" s="427">
        <f>IF($V65="","",VLOOKUP($V65,'DADOS-KANBAM-PPS'!$A$11:$J$791,6,FALSE))</f>
        <v>21</v>
      </c>
      <c r="I65" s="429"/>
      <c r="J65" s="430"/>
      <c r="K65" s="431" t="str">
        <f t="shared" si="5"/>
        <v>*CEV____52093441000021000*</v>
      </c>
      <c r="L65" s="432"/>
      <c r="M65" s="433" t="str">
        <f t="shared" si="2"/>
        <v>*0CXPAPELTP032E-M22;2*</v>
      </c>
      <c r="N65" s="434" t="str">
        <f t="shared" si="3"/>
        <v>E</v>
      </c>
      <c r="O65" s="2" t="s">
        <v>2562</v>
      </c>
      <c r="P65" s="2" t="s">
        <v>2563</v>
      </c>
      <c r="Q65" s="435" t="s">
        <v>2564</v>
      </c>
      <c r="R65" s="435" t="s">
        <v>2565</v>
      </c>
      <c r="S65" s="435" t="s">
        <v>2566</v>
      </c>
      <c r="T65" s="435" t="s">
        <v>2567</v>
      </c>
      <c r="U65" s="435" t="s">
        <v>2568</v>
      </c>
      <c r="V65" t="str">
        <f t="shared" si="4"/>
        <v>52093441TP032E-M2</v>
      </c>
    </row>
    <row r="66" spans="1:22" ht="63" customHeight="1" x14ac:dyDescent="0.95">
      <c r="A66" t="s">
        <v>2647</v>
      </c>
      <c r="B66" s="427">
        <f>IF($V66="","",VLOOKUP($V66,'DADOS-KANBAM-PPS'!$A$11:$I$793,3,FALSE))</f>
        <v>11547280</v>
      </c>
      <c r="C66" s="427" t="str">
        <f>IF($V66="","",VLOOKUP($V66,'DADOS-KANBAM-PPS'!$A$11:$J$791,5,FALSE))</f>
        <v>TP041E-M2</v>
      </c>
      <c r="D66" s="428" t="str">
        <f t="shared" si="0"/>
        <v>1;2</v>
      </c>
      <c r="E66" s="428" t="str">
        <f t="shared" si="1"/>
        <v>M2</v>
      </c>
      <c r="F66" s="427" t="str">
        <f>IF($V66="","",VLOOKUP($V66,'DADOS-KANBAM-PPS'!$A$11:$J$791,7,FALSE))</f>
        <v>CEV</v>
      </c>
      <c r="G66" s="427" t="str">
        <f>IF($V66="","",VLOOKUP($V66,'DADOS-KANBAM-PPS'!$A$11:$J$791,8,FALSE))</f>
        <v>0CXPAPEL</v>
      </c>
      <c r="H66" s="427">
        <f>IF($V66="","",VLOOKUP($V66,'DADOS-KANBAM-PPS'!$A$11:$J$791,6,FALSE))</f>
        <v>2000</v>
      </c>
      <c r="I66" s="429"/>
      <c r="J66" s="430"/>
      <c r="K66" s="431" t="str">
        <f t="shared" si="5"/>
        <v>*CEV____11547280002000000*</v>
      </c>
      <c r="L66" s="432"/>
      <c r="M66" s="433" t="str">
        <f t="shared" si="2"/>
        <v>*0CXPAPELTP041E-M21;2*</v>
      </c>
      <c r="N66" s="434" t="str">
        <f t="shared" si="3"/>
        <v>E</v>
      </c>
      <c r="O66" s="2" t="s">
        <v>2562</v>
      </c>
      <c r="P66" s="2" t="s">
        <v>2563</v>
      </c>
      <c r="Q66" s="435" t="s">
        <v>2564</v>
      </c>
      <c r="R66" s="435" t="s">
        <v>2565</v>
      </c>
      <c r="S66" s="435" t="s">
        <v>2566</v>
      </c>
      <c r="T66" s="435" t="s">
        <v>2567</v>
      </c>
      <c r="U66" s="435" t="s">
        <v>2568</v>
      </c>
      <c r="V66" t="str">
        <f t="shared" si="4"/>
        <v>11547280TP041E-M2</v>
      </c>
    </row>
    <row r="67" spans="1:22" ht="63" customHeight="1" x14ac:dyDescent="0.95">
      <c r="A67" t="s">
        <v>2648</v>
      </c>
      <c r="B67" s="427" t="e">
        <f>IF($V67="","",VLOOKUP($V67,'DADOS-KANBAM-PPS'!$A$11:$I$793,3,FALSE))</f>
        <v>#N/A</v>
      </c>
      <c r="C67" s="427" t="e">
        <f>IF($V67="","",VLOOKUP($V67,'DADOS-KANBAM-PPS'!$A$11:$J$791,5,FALSE))</f>
        <v>#N/A</v>
      </c>
      <c r="D67" s="428" t="str">
        <f t="shared" ref="D67:D130" si="6">MID($A67,18,5)</f>
        <v>2;2</v>
      </c>
      <c r="E67" s="428" t="str">
        <f t="shared" ref="E67:E130" si="7">MID($A67,16,2)</f>
        <v>M2</v>
      </c>
      <c r="F67" s="427" t="e">
        <f>IF($V67="","",VLOOKUP($V67,'DADOS-KANBAM-PPS'!$A$11:$J$791,7,FALSE))</f>
        <v>#N/A</v>
      </c>
      <c r="G67" s="427" t="e">
        <f>IF($V67="","",VLOOKUP($V67,'DADOS-KANBAM-PPS'!$A$11:$J$791,8,FALSE))</f>
        <v>#N/A</v>
      </c>
      <c r="H67" s="427" t="e">
        <f>IF($V67="","",VLOOKUP($V67,'DADOS-KANBAM-PPS'!$A$11:$J$791,6,FALSE))</f>
        <v>#N/A</v>
      </c>
      <c r="I67" s="429"/>
      <c r="J67" s="430"/>
      <c r="K67" s="431" t="e">
        <f t="shared" si="5"/>
        <v>#N/A</v>
      </c>
      <c r="L67" s="432"/>
      <c r="M67" s="433" t="e">
        <f t="shared" ref="M67:M130" si="8">IF(F67="EST","EST",IF(F67="ART","ART",IF(F67="RIE","RIE",IF(F67="TI","TI",IF(F67="MIN","MIN",IF($B67="","",$O67&amp;$G67&amp;$C67&amp;$D67&amp;$O67))))))</f>
        <v>#N/A</v>
      </c>
      <c r="N67" s="434" t="e">
        <f t="shared" ref="N67:N130" si="9">MID(C67,6,1)</f>
        <v>#N/A</v>
      </c>
      <c r="O67" s="2" t="s">
        <v>2562</v>
      </c>
      <c r="P67" s="2" t="s">
        <v>2563</v>
      </c>
      <c r="Q67" s="435" t="s">
        <v>2564</v>
      </c>
      <c r="R67" s="435" t="s">
        <v>2565</v>
      </c>
      <c r="S67" s="435" t="s">
        <v>2566</v>
      </c>
      <c r="T67" s="435" t="s">
        <v>2567</v>
      </c>
      <c r="U67" s="435" t="s">
        <v>2568</v>
      </c>
      <c r="V67" t="str">
        <f t="shared" ref="V67:V130" si="10">MID(A67,1,17)</f>
        <v>11570144TP008D-M2</v>
      </c>
    </row>
    <row r="68" spans="1:22" ht="63" customHeight="1" x14ac:dyDescent="0.95">
      <c r="A68" t="s">
        <v>2649</v>
      </c>
      <c r="B68" s="427">
        <f>IF($V68="","",VLOOKUP($V68,'DADOS-KANBAM-PPS'!$A$11:$I$793,3,FALSE))</f>
        <v>11610524</v>
      </c>
      <c r="C68" s="427" t="str">
        <f>IF($V68="","",VLOOKUP($V68,'DADOS-KANBAM-PPS'!$A$11:$J$791,5,FALSE))</f>
        <v>TP024D-M2</v>
      </c>
      <c r="D68" s="428" t="str">
        <f t="shared" si="6"/>
        <v>2;2</v>
      </c>
      <c r="E68" s="428" t="str">
        <f t="shared" si="7"/>
        <v>M2</v>
      </c>
      <c r="F68" s="427" t="str">
        <f>IF($V68="","",VLOOKUP($V68,'DADOS-KANBAM-PPS'!$A$11:$J$791,7,FALSE))</f>
        <v>CEV</v>
      </c>
      <c r="G68" s="427" t="str">
        <f>IF($V68="","",VLOOKUP($V68,'DADOS-KANBAM-PPS'!$A$11:$J$791,8,FALSE))</f>
        <v>0CXPAPEL</v>
      </c>
      <c r="H68" s="427">
        <f>IF($V68="","",VLOOKUP($V68,'DADOS-KANBAM-PPS'!$A$11:$J$791,6,FALSE))</f>
        <v>8000</v>
      </c>
      <c r="I68" s="429"/>
      <c r="J68" s="430"/>
      <c r="K68" s="431" t="str">
        <f t="shared" ref="K68:K131" si="11">IF($B68="","",$O68&amp;$F68&amp;$P68&amp;$B68&amp;IF($H68&lt;9,$U68,IF($H68&lt;99,$T68,IF($H68&lt;999,$S68,IF($H68&lt;9999,$R68,$Q68))))&amp;$H68&amp;$S68&amp;$O68)</f>
        <v>*CEV____11610524008000000*</v>
      </c>
      <c r="L68" s="432"/>
      <c r="M68" s="433" t="str">
        <f t="shared" si="8"/>
        <v>*0CXPAPELTP024D-M22;2*</v>
      </c>
      <c r="N68" s="434" t="str">
        <f t="shared" si="9"/>
        <v>D</v>
      </c>
      <c r="O68" s="2" t="s">
        <v>2562</v>
      </c>
      <c r="P68" s="2" t="s">
        <v>2563</v>
      </c>
      <c r="Q68" s="435" t="s">
        <v>2564</v>
      </c>
      <c r="R68" s="435" t="s">
        <v>2565</v>
      </c>
      <c r="S68" s="435" t="s">
        <v>2566</v>
      </c>
      <c r="T68" s="435" t="s">
        <v>2567</v>
      </c>
      <c r="U68" s="435" t="s">
        <v>2568</v>
      </c>
      <c r="V68" t="str">
        <f t="shared" si="10"/>
        <v>11610524TP024D-M2</v>
      </c>
    </row>
    <row r="69" spans="1:22" ht="63" customHeight="1" x14ac:dyDescent="0.95">
      <c r="A69" t="s">
        <v>2650</v>
      </c>
      <c r="B69" s="427">
        <f>IF($V69="","",VLOOKUP($V69,'DADOS-KANBAM-PPS'!$A$11:$I$793,3,FALSE))</f>
        <v>11610524</v>
      </c>
      <c r="C69" s="427" t="str">
        <f>IF($V69="","",VLOOKUP($V69,'DADOS-KANBAM-PPS'!$A$11:$J$791,5,FALSE))</f>
        <v>TP024E-M3</v>
      </c>
      <c r="D69" s="428" t="str">
        <f t="shared" si="6"/>
        <v>1;2</v>
      </c>
      <c r="E69" s="428" t="str">
        <f t="shared" si="7"/>
        <v>M3</v>
      </c>
      <c r="F69" s="427" t="str">
        <f>IF($V69="","",VLOOKUP($V69,'DADOS-KANBAM-PPS'!$A$11:$J$791,7,FALSE))</f>
        <v>CEV</v>
      </c>
      <c r="G69" s="427" t="str">
        <f>IF($V69="","",VLOOKUP($V69,'DADOS-KANBAM-PPS'!$A$11:$J$791,8,FALSE))</f>
        <v>0CXPAPEL</v>
      </c>
      <c r="H69" s="427">
        <f>IF($V69="","",VLOOKUP($V69,'DADOS-KANBAM-PPS'!$A$11:$J$791,6,FALSE))</f>
        <v>8000</v>
      </c>
      <c r="I69" s="429"/>
      <c r="J69" s="430"/>
      <c r="K69" s="431" t="str">
        <f t="shared" si="11"/>
        <v>*CEV____11610524008000000*</v>
      </c>
      <c r="L69" s="432"/>
      <c r="M69" s="433" t="str">
        <f t="shared" si="8"/>
        <v>*0CXPAPELTP024E-M31;2*</v>
      </c>
      <c r="N69" s="434" t="str">
        <f t="shared" si="9"/>
        <v>E</v>
      </c>
      <c r="O69" s="2" t="s">
        <v>2562</v>
      </c>
      <c r="P69" s="2" t="s">
        <v>2563</v>
      </c>
      <c r="Q69" s="435" t="s">
        <v>2564</v>
      </c>
      <c r="R69" s="435" t="s">
        <v>2565</v>
      </c>
      <c r="S69" s="435" t="s">
        <v>2566</v>
      </c>
      <c r="T69" s="435" t="s">
        <v>2567</v>
      </c>
      <c r="U69" s="435" t="s">
        <v>2568</v>
      </c>
      <c r="V69" t="str">
        <f t="shared" si="10"/>
        <v>11610524TP024E-M3</v>
      </c>
    </row>
    <row r="70" spans="1:22" ht="63" customHeight="1" x14ac:dyDescent="0.95">
      <c r="A70" t="s">
        <v>2651</v>
      </c>
      <c r="B70" s="427" t="e">
        <f>IF($V70="","",VLOOKUP($V70,'DADOS-KANBAM-PPS'!$A$11:$I$793,3,FALSE))</f>
        <v>#N/A</v>
      </c>
      <c r="C70" s="427" t="e">
        <f>IF($V70="","",VLOOKUP($V70,'DADOS-KANBAM-PPS'!$A$11:$J$791,5,FALSE))</f>
        <v>#N/A</v>
      </c>
      <c r="D70" s="428" t="str">
        <f t="shared" si="6"/>
        <v>1;2</v>
      </c>
      <c r="E70" s="428" t="str">
        <f t="shared" si="7"/>
        <v>M2</v>
      </c>
      <c r="F70" s="427" t="e">
        <f>IF($V70="","",VLOOKUP($V70,'DADOS-KANBAM-PPS'!$A$11:$J$791,7,FALSE))</f>
        <v>#N/A</v>
      </c>
      <c r="G70" s="427" t="e">
        <f>IF($V70="","",VLOOKUP($V70,'DADOS-KANBAM-PPS'!$A$11:$J$791,8,FALSE))</f>
        <v>#N/A</v>
      </c>
      <c r="H70" s="427" t="e">
        <f>IF($V70="","",VLOOKUP($V70,'DADOS-KANBAM-PPS'!$A$11:$J$791,6,FALSE))</f>
        <v>#N/A</v>
      </c>
      <c r="I70" s="429"/>
      <c r="J70" s="430"/>
      <c r="K70" s="431" t="e">
        <f t="shared" si="11"/>
        <v>#N/A</v>
      </c>
      <c r="L70" s="432"/>
      <c r="M70" s="433" t="e">
        <f t="shared" si="8"/>
        <v>#N/A</v>
      </c>
      <c r="N70" s="434" t="e">
        <f t="shared" si="9"/>
        <v>#N/A</v>
      </c>
      <c r="O70" s="2" t="s">
        <v>2562</v>
      </c>
      <c r="P70" s="2" t="s">
        <v>2563</v>
      </c>
      <c r="Q70" s="435" t="s">
        <v>2564</v>
      </c>
      <c r="R70" s="435" t="s">
        <v>2565</v>
      </c>
      <c r="S70" s="435" t="s">
        <v>2566</v>
      </c>
      <c r="T70" s="435" t="s">
        <v>2567</v>
      </c>
      <c r="U70" s="435" t="s">
        <v>2568</v>
      </c>
      <c r="V70" t="str">
        <f t="shared" si="10"/>
        <v>11570144TP008D-M2</v>
      </c>
    </row>
    <row r="71" spans="1:22" ht="63" customHeight="1" x14ac:dyDescent="0.95">
      <c r="A71" t="s">
        <v>2652</v>
      </c>
      <c r="B71" s="427">
        <f>IF($V71="","",VLOOKUP($V71,'DADOS-KANBAM-PPS'!$A$11:$I$793,3,FALSE))</f>
        <v>52093441</v>
      </c>
      <c r="C71" s="427" t="str">
        <f>IF($V71="","",VLOOKUP($V71,'DADOS-KANBAM-PPS'!$A$11:$J$791,5,FALSE))</f>
        <v>TP032E-M2</v>
      </c>
      <c r="D71" s="428" t="str">
        <f t="shared" si="6"/>
        <v>1;2</v>
      </c>
      <c r="E71" s="428" t="str">
        <f t="shared" si="7"/>
        <v>M2</v>
      </c>
      <c r="F71" s="427" t="str">
        <f>IF($V71="","",VLOOKUP($V71,'DADOS-KANBAM-PPS'!$A$11:$J$791,7,FALSE))</f>
        <v>CEV</v>
      </c>
      <c r="G71" s="427" t="str">
        <f>IF($V71="","",VLOOKUP($V71,'DADOS-KANBAM-PPS'!$A$11:$J$791,8,FALSE))</f>
        <v>0CXPAPEL</v>
      </c>
      <c r="H71" s="427">
        <f>IF($V71="","",VLOOKUP($V71,'DADOS-KANBAM-PPS'!$A$11:$J$791,6,FALSE))</f>
        <v>21</v>
      </c>
      <c r="I71" s="429"/>
      <c r="J71" s="430"/>
      <c r="K71" s="431" t="str">
        <f t="shared" si="11"/>
        <v>*CEV____52093441000021000*</v>
      </c>
      <c r="L71" s="432"/>
      <c r="M71" s="433" t="str">
        <f t="shared" si="8"/>
        <v>*0CXPAPELTP032E-M21;2*</v>
      </c>
      <c r="N71" s="434" t="str">
        <f t="shared" si="9"/>
        <v>E</v>
      </c>
      <c r="O71" s="2" t="s">
        <v>2562</v>
      </c>
      <c r="P71" s="2" t="s">
        <v>2563</v>
      </c>
      <c r="Q71" s="435" t="s">
        <v>2564</v>
      </c>
      <c r="R71" s="435" t="s">
        <v>2565</v>
      </c>
      <c r="S71" s="435" t="s">
        <v>2566</v>
      </c>
      <c r="T71" s="435" t="s">
        <v>2567</v>
      </c>
      <c r="U71" s="435" t="s">
        <v>2568</v>
      </c>
      <c r="V71" t="str">
        <f t="shared" si="10"/>
        <v>52093441TP032E-M2</v>
      </c>
    </row>
    <row r="72" spans="1:22" ht="63" customHeight="1" x14ac:dyDescent="0.95">
      <c r="A72" t="s">
        <v>2653</v>
      </c>
      <c r="B72" s="427">
        <f>IF($V72="","",VLOOKUP($V72,'DADOS-KANBAM-PPS'!$A$11:$I$793,3,FALSE))</f>
        <v>11610524</v>
      </c>
      <c r="C72" s="427" t="str">
        <f>IF($V72="","",VLOOKUP($V72,'DADOS-KANBAM-PPS'!$A$11:$J$791,5,FALSE))</f>
        <v>TP024D-M2</v>
      </c>
      <c r="D72" s="428" t="str">
        <f t="shared" si="6"/>
        <v>1;2</v>
      </c>
      <c r="E72" s="428" t="str">
        <f t="shared" si="7"/>
        <v>M2</v>
      </c>
      <c r="F72" s="427" t="str">
        <f>IF($V72="","",VLOOKUP($V72,'DADOS-KANBAM-PPS'!$A$11:$J$791,7,FALSE))</f>
        <v>CEV</v>
      </c>
      <c r="G72" s="427" t="str">
        <f>IF($V72="","",VLOOKUP($V72,'DADOS-KANBAM-PPS'!$A$11:$J$791,8,FALSE))</f>
        <v>0CXPAPEL</v>
      </c>
      <c r="H72" s="427">
        <f>IF($V72="","",VLOOKUP($V72,'DADOS-KANBAM-PPS'!$A$11:$J$791,6,FALSE))</f>
        <v>8000</v>
      </c>
      <c r="I72" s="429"/>
      <c r="J72" s="430"/>
      <c r="K72" s="431" t="str">
        <f t="shared" si="11"/>
        <v>*CEV____11610524008000000*</v>
      </c>
      <c r="L72" s="432"/>
      <c r="M72" s="433" t="str">
        <f t="shared" si="8"/>
        <v>*0CXPAPELTP024D-M21;2*</v>
      </c>
      <c r="N72" s="434" t="str">
        <f t="shared" si="9"/>
        <v>D</v>
      </c>
      <c r="O72" s="2" t="s">
        <v>2562</v>
      </c>
      <c r="P72" s="2" t="s">
        <v>2563</v>
      </c>
      <c r="Q72" s="435" t="s">
        <v>2564</v>
      </c>
      <c r="R72" s="435" t="s">
        <v>2565</v>
      </c>
      <c r="S72" s="435" t="s">
        <v>2566</v>
      </c>
      <c r="T72" s="435" t="s">
        <v>2567</v>
      </c>
      <c r="U72" s="435" t="s">
        <v>2568</v>
      </c>
      <c r="V72" t="str">
        <f t="shared" si="10"/>
        <v>11610524TP024D-M2</v>
      </c>
    </row>
    <row r="73" spans="1:22" ht="63" customHeight="1" x14ac:dyDescent="0.95">
      <c r="A73" t="s">
        <v>2654</v>
      </c>
      <c r="B73" s="427">
        <f>IF($V73="","",VLOOKUP($V73,'DADOS-KANBAM-PPS'!$A$11:$I$793,3,FALSE))</f>
        <v>11547280</v>
      </c>
      <c r="C73" s="427" t="str">
        <f>IF($V73="","",VLOOKUP($V73,'DADOS-KANBAM-PPS'!$A$11:$J$791,5,FALSE))</f>
        <v>TP041E-M2</v>
      </c>
      <c r="D73" s="428" t="str">
        <f t="shared" si="6"/>
        <v>2;2</v>
      </c>
      <c r="E73" s="428" t="str">
        <f t="shared" si="7"/>
        <v>M2</v>
      </c>
      <c r="F73" s="427" t="str">
        <f>IF($V73="","",VLOOKUP($V73,'DADOS-KANBAM-PPS'!$A$11:$J$791,7,FALSE))</f>
        <v>CEV</v>
      </c>
      <c r="G73" s="427" t="str">
        <f>IF($V73="","",VLOOKUP($V73,'DADOS-KANBAM-PPS'!$A$11:$J$791,8,FALSE))</f>
        <v>0CXPAPEL</v>
      </c>
      <c r="H73" s="427">
        <f>IF($V73="","",VLOOKUP($V73,'DADOS-KANBAM-PPS'!$A$11:$J$791,6,FALSE))</f>
        <v>2000</v>
      </c>
      <c r="I73" s="429"/>
      <c r="J73" s="430"/>
      <c r="K73" s="431" t="str">
        <f t="shared" si="11"/>
        <v>*CEV____11547280002000000*</v>
      </c>
      <c r="L73" s="432"/>
      <c r="M73" s="433" t="str">
        <f t="shared" si="8"/>
        <v>*0CXPAPELTP041E-M22;2*</v>
      </c>
      <c r="N73" s="434" t="str">
        <f t="shared" si="9"/>
        <v>E</v>
      </c>
      <c r="O73" s="2" t="s">
        <v>2562</v>
      </c>
      <c r="P73" s="2" t="s">
        <v>2563</v>
      </c>
      <c r="Q73" s="435" t="s">
        <v>2564</v>
      </c>
      <c r="R73" s="435" t="s">
        <v>2565</v>
      </c>
      <c r="S73" s="435" t="s">
        <v>2566</v>
      </c>
      <c r="T73" s="435" t="s">
        <v>2567</v>
      </c>
      <c r="U73" s="435" t="s">
        <v>2568</v>
      </c>
      <c r="V73" t="str">
        <f t="shared" si="10"/>
        <v>11547280TP041E-M2</v>
      </c>
    </row>
    <row r="74" spans="1:22" ht="63" customHeight="1" x14ac:dyDescent="0.95">
      <c r="A74" t="s">
        <v>2655</v>
      </c>
      <c r="B74" s="427" t="e">
        <f>IF($V74="","",VLOOKUP($V74,'DADOS-KANBAM-PPS'!$A$11:$I$793,3,FALSE))</f>
        <v>#N/A</v>
      </c>
      <c r="C74" s="427" t="e">
        <f>IF($V74="","",VLOOKUP($V74,'DADOS-KANBAM-PPS'!$A$11:$J$791,5,FALSE))</f>
        <v>#N/A</v>
      </c>
      <c r="D74" s="428" t="str">
        <f t="shared" si="6"/>
        <v>2;2</v>
      </c>
      <c r="E74" s="428" t="str">
        <f t="shared" si="7"/>
        <v>M1</v>
      </c>
      <c r="F74" s="427" t="e">
        <f>IF($V74="","",VLOOKUP($V74,'DADOS-KANBAM-PPS'!$A$11:$J$791,7,FALSE))</f>
        <v>#N/A</v>
      </c>
      <c r="G74" s="427" t="e">
        <f>IF($V74="","",VLOOKUP($V74,'DADOS-KANBAM-PPS'!$A$11:$J$791,8,FALSE))</f>
        <v>#N/A</v>
      </c>
      <c r="H74" s="427" t="e">
        <f>IF($V74="","",VLOOKUP($V74,'DADOS-KANBAM-PPS'!$A$11:$J$791,6,FALSE))</f>
        <v>#N/A</v>
      </c>
      <c r="I74" s="429"/>
      <c r="J74" s="430"/>
      <c r="K74" s="431" t="e">
        <f t="shared" si="11"/>
        <v>#N/A</v>
      </c>
      <c r="L74" s="432"/>
      <c r="M74" s="433" t="e">
        <f t="shared" si="8"/>
        <v>#N/A</v>
      </c>
      <c r="N74" s="434" t="e">
        <f t="shared" si="9"/>
        <v>#N/A</v>
      </c>
      <c r="O74" s="2" t="s">
        <v>2562</v>
      </c>
      <c r="P74" s="2" t="s">
        <v>2563</v>
      </c>
      <c r="Q74" s="435" t="s">
        <v>2564</v>
      </c>
      <c r="R74" s="435" t="s">
        <v>2565</v>
      </c>
      <c r="S74" s="435" t="s">
        <v>2566</v>
      </c>
      <c r="T74" s="435" t="s">
        <v>2567</v>
      </c>
      <c r="U74" s="435" t="s">
        <v>2568</v>
      </c>
      <c r="V74" t="str">
        <f t="shared" si="10"/>
        <v>52094320SPSMBB-M1</v>
      </c>
    </row>
    <row r="75" spans="1:22" ht="63" customHeight="1" x14ac:dyDescent="0.95">
      <c r="A75" t="s">
        <v>2656</v>
      </c>
      <c r="B75" s="427" t="e">
        <f>IF($V75="","",VLOOKUP($V75,'DADOS-KANBAM-PPS'!$A$11:$I$793,3,FALSE))</f>
        <v>#N/A</v>
      </c>
      <c r="C75" s="427" t="e">
        <f>IF($V75="","",VLOOKUP($V75,'DADOS-KANBAM-PPS'!$A$11:$J$791,5,FALSE))</f>
        <v>#N/A</v>
      </c>
      <c r="D75" s="428" t="str">
        <f t="shared" si="6"/>
        <v>1;2</v>
      </c>
      <c r="E75" s="428" t="str">
        <f t="shared" si="7"/>
        <v>M1</v>
      </c>
      <c r="F75" s="427" t="e">
        <f>IF($V75="","",VLOOKUP($V75,'DADOS-KANBAM-PPS'!$A$11:$J$791,7,FALSE))</f>
        <v>#N/A</v>
      </c>
      <c r="G75" s="427" t="e">
        <f>IF($V75="","",VLOOKUP($V75,'DADOS-KANBAM-PPS'!$A$11:$J$791,8,FALSE))</f>
        <v>#N/A</v>
      </c>
      <c r="H75" s="427" t="e">
        <f>IF($V75="","",VLOOKUP($V75,'DADOS-KANBAM-PPS'!$A$11:$J$791,6,FALSE))</f>
        <v>#N/A</v>
      </c>
      <c r="I75" s="429"/>
      <c r="J75" s="430"/>
      <c r="K75" s="431" t="e">
        <f t="shared" si="11"/>
        <v>#N/A</v>
      </c>
      <c r="L75" s="432"/>
      <c r="M75" s="433" t="e">
        <f t="shared" si="8"/>
        <v>#N/A</v>
      </c>
      <c r="N75" s="434" t="e">
        <f t="shared" si="9"/>
        <v>#N/A</v>
      </c>
      <c r="O75" s="2" t="s">
        <v>2562</v>
      </c>
      <c r="P75" s="2" t="s">
        <v>2563</v>
      </c>
      <c r="Q75" s="435" t="s">
        <v>2564</v>
      </c>
      <c r="R75" s="435" t="s">
        <v>2565</v>
      </c>
      <c r="S75" s="435" t="s">
        <v>2566</v>
      </c>
      <c r="T75" s="435" t="s">
        <v>2567</v>
      </c>
      <c r="U75" s="435" t="s">
        <v>2568</v>
      </c>
      <c r="V75" t="str">
        <f t="shared" si="10"/>
        <v>11570498MB003D-M1</v>
      </c>
    </row>
    <row r="76" spans="1:22" ht="63" customHeight="1" x14ac:dyDescent="0.95">
      <c r="A76" t="s">
        <v>2657</v>
      </c>
      <c r="B76" s="427" t="e">
        <f>IF($V76="","",VLOOKUP($V76,'DADOS-KANBAM-PPS'!$A$11:$I$793,3,FALSE))</f>
        <v>#N/A</v>
      </c>
      <c r="C76" s="427" t="e">
        <f>IF($V76="","",VLOOKUP($V76,'DADOS-KANBAM-PPS'!$A$11:$J$791,5,FALSE))</f>
        <v>#N/A</v>
      </c>
      <c r="D76" s="428" t="str">
        <f t="shared" si="6"/>
        <v>2;2</v>
      </c>
      <c r="E76" s="428" t="str">
        <f t="shared" si="7"/>
        <v>M1</v>
      </c>
      <c r="F76" s="427" t="e">
        <f>IF($V76="","",VLOOKUP($V76,'DADOS-KANBAM-PPS'!$A$11:$J$791,7,FALSE))</f>
        <v>#N/A</v>
      </c>
      <c r="G76" s="427" t="e">
        <f>IF($V76="","",VLOOKUP($V76,'DADOS-KANBAM-PPS'!$A$11:$J$791,8,FALSE))</f>
        <v>#N/A</v>
      </c>
      <c r="H76" s="427" t="e">
        <f>IF($V76="","",VLOOKUP($V76,'DADOS-KANBAM-PPS'!$A$11:$J$791,6,FALSE))</f>
        <v>#N/A</v>
      </c>
      <c r="I76" s="429"/>
      <c r="J76" s="430"/>
      <c r="K76" s="431" t="e">
        <f t="shared" si="11"/>
        <v>#N/A</v>
      </c>
      <c r="L76" s="432"/>
      <c r="M76" s="433" t="e">
        <f t="shared" si="8"/>
        <v>#N/A</v>
      </c>
      <c r="N76" s="434" t="e">
        <f t="shared" si="9"/>
        <v>#N/A</v>
      </c>
      <c r="O76" s="2" t="s">
        <v>2562</v>
      </c>
      <c r="P76" s="2" t="s">
        <v>2563</v>
      </c>
      <c r="Q76" s="435" t="s">
        <v>2564</v>
      </c>
      <c r="R76" s="435" t="s">
        <v>2565</v>
      </c>
      <c r="S76" s="435" t="s">
        <v>2566</v>
      </c>
      <c r="T76" s="435" t="s">
        <v>2567</v>
      </c>
      <c r="U76" s="435" t="s">
        <v>2568</v>
      </c>
      <c r="V76" t="str">
        <f t="shared" si="10"/>
        <v>11570498MB003D-M1</v>
      </c>
    </row>
    <row r="77" spans="1:22" ht="63" customHeight="1" x14ac:dyDescent="0.95">
      <c r="A77" t="s">
        <v>2658</v>
      </c>
      <c r="B77" s="427" t="e">
        <f>IF($V77="","",VLOOKUP($V77,'DADOS-KANBAM-PPS'!$A$11:$I$793,3,FALSE))</f>
        <v>#N/A</v>
      </c>
      <c r="C77" s="427" t="e">
        <f>IF($V77="","",VLOOKUP($V77,'DADOS-KANBAM-PPS'!$A$11:$J$791,5,FALSE))</f>
        <v>#N/A</v>
      </c>
      <c r="D77" s="428" t="str">
        <f t="shared" si="6"/>
        <v>2;2</v>
      </c>
      <c r="E77" s="428" t="str">
        <f t="shared" si="7"/>
        <v>M5</v>
      </c>
      <c r="F77" s="427" t="e">
        <f>IF($V77="","",VLOOKUP($V77,'DADOS-KANBAM-PPS'!$A$11:$J$791,7,FALSE))</f>
        <v>#N/A</v>
      </c>
      <c r="G77" s="427" t="e">
        <f>IF($V77="","",VLOOKUP($V77,'DADOS-KANBAM-PPS'!$A$11:$J$791,8,FALSE))</f>
        <v>#N/A</v>
      </c>
      <c r="H77" s="427" t="e">
        <f>IF($V77="","",VLOOKUP($V77,'DADOS-KANBAM-PPS'!$A$11:$J$791,6,FALSE))</f>
        <v>#N/A</v>
      </c>
      <c r="I77" s="429"/>
      <c r="J77" s="430"/>
      <c r="K77" s="431" t="e">
        <f t="shared" si="11"/>
        <v>#N/A</v>
      </c>
      <c r="L77" s="432"/>
      <c r="M77" s="433" t="e">
        <f t="shared" si="8"/>
        <v>#N/A</v>
      </c>
      <c r="N77" s="434" t="e">
        <f t="shared" si="9"/>
        <v>#N/A</v>
      </c>
      <c r="O77" s="2" t="s">
        <v>2562</v>
      </c>
      <c r="P77" s="2" t="s">
        <v>2563</v>
      </c>
      <c r="Q77" s="435" t="s">
        <v>2564</v>
      </c>
      <c r="R77" s="435" t="s">
        <v>2565</v>
      </c>
      <c r="S77" s="435" t="s">
        <v>2566</v>
      </c>
      <c r="T77" s="435" t="s">
        <v>2567</v>
      </c>
      <c r="U77" s="435" t="s">
        <v>2568</v>
      </c>
      <c r="V77" t="str">
        <f t="shared" si="10"/>
        <v>52128078SPSD1E-M5</v>
      </c>
    </row>
    <row r="78" spans="1:22" ht="63" customHeight="1" x14ac:dyDescent="0.95">
      <c r="A78" t="s">
        <v>2659</v>
      </c>
      <c r="B78" s="427" t="e">
        <f>IF($V78="","",VLOOKUP($V78,'DADOS-KANBAM-PPS'!$A$11:$I$793,3,FALSE))</f>
        <v>#N/A</v>
      </c>
      <c r="C78" s="427" t="e">
        <f>IF($V78="","",VLOOKUP($V78,'DADOS-KANBAM-PPS'!$A$11:$J$791,5,FALSE))</f>
        <v>#N/A</v>
      </c>
      <c r="D78" s="428" t="str">
        <f t="shared" si="6"/>
        <v>1;2</v>
      </c>
      <c r="E78" s="428" t="str">
        <f t="shared" si="7"/>
        <v>M5</v>
      </c>
      <c r="F78" s="427" t="e">
        <f>IF($V78="","",VLOOKUP($V78,'DADOS-KANBAM-PPS'!$A$11:$J$791,7,FALSE))</f>
        <v>#N/A</v>
      </c>
      <c r="G78" s="427" t="e">
        <f>IF($V78="","",VLOOKUP($V78,'DADOS-KANBAM-PPS'!$A$11:$J$791,8,FALSE))</f>
        <v>#N/A</v>
      </c>
      <c r="H78" s="427" t="e">
        <f>IF($V78="","",VLOOKUP($V78,'DADOS-KANBAM-PPS'!$A$11:$J$791,6,FALSE))</f>
        <v>#N/A</v>
      </c>
      <c r="I78" s="429"/>
      <c r="J78" s="430"/>
      <c r="K78" s="431" t="e">
        <f t="shared" si="11"/>
        <v>#N/A</v>
      </c>
      <c r="L78" s="432"/>
      <c r="M78" s="433" t="e">
        <f t="shared" si="8"/>
        <v>#N/A</v>
      </c>
      <c r="N78" s="434" t="e">
        <f t="shared" si="9"/>
        <v>#N/A</v>
      </c>
      <c r="O78" s="2" t="s">
        <v>2562</v>
      </c>
      <c r="P78" s="2" t="s">
        <v>2563</v>
      </c>
      <c r="Q78" s="435" t="s">
        <v>2564</v>
      </c>
      <c r="R78" s="435" t="s">
        <v>2565</v>
      </c>
      <c r="S78" s="435" t="s">
        <v>2566</v>
      </c>
      <c r="T78" s="435" t="s">
        <v>2567</v>
      </c>
      <c r="U78" s="435" t="s">
        <v>2568</v>
      </c>
      <c r="V78" t="str">
        <f t="shared" si="10"/>
        <v>52128077SPSD1D-M5</v>
      </c>
    </row>
    <row r="79" spans="1:22" ht="63" customHeight="1" x14ac:dyDescent="0.95">
      <c r="A79" t="s">
        <v>2660</v>
      </c>
      <c r="B79" s="427" t="e">
        <f>IF($V79="","",VLOOKUP($V79,'DADOS-KANBAM-PPS'!$A$11:$I$793,3,FALSE))</f>
        <v>#N/A</v>
      </c>
      <c r="C79" s="427" t="e">
        <f>IF($V79="","",VLOOKUP($V79,'DADOS-KANBAM-PPS'!$A$11:$J$791,5,FALSE))</f>
        <v>#N/A</v>
      </c>
      <c r="D79" s="428" t="str">
        <f t="shared" si="6"/>
        <v>2;2</v>
      </c>
      <c r="E79" s="428" t="str">
        <f t="shared" si="7"/>
        <v>M5</v>
      </c>
      <c r="F79" s="427" t="e">
        <f>IF($V79="","",VLOOKUP($V79,'DADOS-KANBAM-PPS'!$A$11:$J$791,7,FALSE))</f>
        <v>#N/A</v>
      </c>
      <c r="G79" s="427" t="e">
        <f>IF($V79="","",VLOOKUP($V79,'DADOS-KANBAM-PPS'!$A$11:$J$791,8,FALSE))</f>
        <v>#N/A</v>
      </c>
      <c r="H79" s="427" t="e">
        <f>IF($V79="","",VLOOKUP($V79,'DADOS-KANBAM-PPS'!$A$11:$J$791,6,FALSE))</f>
        <v>#N/A</v>
      </c>
      <c r="I79" s="429"/>
      <c r="J79" s="430"/>
      <c r="K79" s="431" t="e">
        <f t="shared" si="11"/>
        <v>#N/A</v>
      </c>
      <c r="L79" s="432"/>
      <c r="M79" s="433" t="e">
        <f t="shared" si="8"/>
        <v>#N/A</v>
      </c>
      <c r="N79" s="434" t="e">
        <f t="shared" si="9"/>
        <v>#N/A</v>
      </c>
      <c r="O79" s="2" t="s">
        <v>2562</v>
      </c>
      <c r="P79" s="2" t="s">
        <v>2563</v>
      </c>
      <c r="Q79" s="435" t="s">
        <v>2564</v>
      </c>
      <c r="R79" s="435" t="s">
        <v>2565</v>
      </c>
      <c r="S79" s="435" t="s">
        <v>2566</v>
      </c>
      <c r="T79" s="435" t="s">
        <v>2567</v>
      </c>
      <c r="U79" s="435" t="s">
        <v>2568</v>
      </c>
      <c r="V79" t="str">
        <f t="shared" si="10"/>
        <v>52128077SPSD1D-M5</v>
      </c>
    </row>
    <row r="80" spans="1:22" ht="63" customHeight="1" x14ac:dyDescent="0.95">
      <c r="A80" t="s">
        <v>2661</v>
      </c>
      <c r="B80" s="427" t="e">
        <f>IF($V80="","",VLOOKUP($V80,'DADOS-KANBAM-PPS'!$A$11:$I$793,3,FALSE))</f>
        <v>#N/A</v>
      </c>
      <c r="C80" s="427" t="e">
        <f>IF($V80="","",VLOOKUP($V80,'DADOS-KANBAM-PPS'!$A$11:$J$791,5,FALSE))</f>
        <v>#N/A</v>
      </c>
      <c r="D80" s="428" t="str">
        <f t="shared" si="6"/>
        <v>1;2</v>
      </c>
      <c r="E80" s="428" t="str">
        <f t="shared" si="7"/>
        <v>M5</v>
      </c>
      <c r="F80" s="427" t="e">
        <f>IF($V80="","",VLOOKUP($V80,'DADOS-KANBAM-PPS'!$A$11:$J$791,7,FALSE))</f>
        <v>#N/A</v>
      </c>
      <c r="G80" s="427" t="e">
        <f>IF($V80="","",VLOOKUP($V80,'DADOS-KANBAM-PPS'!$A$11:$J$791,8,FALSE))</f>
        <v>#N/A</v>
      </c>
      <c r="H80" s="427" t="e">
        <f>IF($V80="","",VLOOKUP($V80,'DADOS-KANBAM-PPS'!$A$11:$J$791,6,FALSE))</f>
        <v>#N/A</v>
      </c>
      <c r="I80" s="429"/>
      <c r="J80" s="430"/>
      <c r="K80" s="431" t="e">
        <f t="shared" si="11"/>
        <v>#N/A</v>
      </c>
      <c r="L80" s="432"/>
      <c r="M80" s="433" t="e">
        <f t="shared" si="8"/>
        <v>#N/A</v>
      </c>
      <c r="N80" s="434" t="e">
        <f t="shared" si="9"/>
        <v>#N/A</v>
      </c>
      <c r="O80" s="2" t="s">
        <v>2562</v>
      </c>
      <c r="P80" s="2" t="s">
        <v>2563</v>
      </c>
      <c r="Q80" s="435" t="s">
        <v>2564</v>
      </c>
      <c r="R80" s="435" t="s">
        <v>2565</v>
      </c>
      <c r="S80" s="435" t="s">
        <v>2566</v>
      </c>
      <c r="T80" s="435" t="s">
        <v>2567</v>
      </c>
      <c r="U80" s="435" t="s">
        <v>2568</v>
      </c>
      <c r="V80" t="str">
        <f t="shared" si="10"/>
        <v>52128079SPSD1E-M5</v>
      </c>
    </row>
    <row r="81" spans="1:25" ht="63" customHeight="1" x14ac:dyDescent="0.95">
      <c r="A81" t="s">
        <v>2662</v>
      </c>
      <c r="B81" s="427" t="e">
        <f>IF($V81="","",VLOOKUP($V81,'DADOS-KANBAM-PPS'!$A$11:$I$793,3,FALSE))</f>
        <v>#N/A</v>
      </c>
      <c r="C81" s="427" t="e">
        <f>IF($V81="","",VLOOKUP($V81,'DADOS-KANBAM-PPS'!$A$11:$J$791,5,FALSE))</f>
        <v>#N/A</v>
      </c>
      <c r="D81" s="428" t="str">
        <f t="shared" si="6"/>
        <v>2;2</v>
      </c>
      <c r="E81" s="428" t="str">
        <f t="shared" si="7"/>
        <v>M5</v>
      </c>
      <c r="F81" s="427" t="e">
        <f>IF($V81="","",VLOOKUP($V81,'DADOS-KANBAM-PPS'!$A$11:$J$791,7,FALSE))</f>
        <v>#N/A</v>
      </c>
      <c r="G81" s="427" t="e">
        <f>IF($V81="","",VLOOKUP($V81,'DADOS-KANBAM-PPS'!$A$11:$J$791,8,FALSE))</f>
        <v>#N/A</v>
      </c>
      <c r="H81" s="427" t="e">
        <f>IF($V81="","",VLOOKUP($V81,'DADOS-KANBAM-PPS'!$A$11:$J$791,6,FALSE))</f>
        <v>#N/A</v>
      </c>
      <c r="I81" s="429"/>
      <c r="J81" s="430"/>
      <c r="K81" s="431" t="e">
        <f t="shared" si="11"/>
        <v>#N/A</v>
      </c>
      <c r="L81" s="432"/>
      <c r="M81" s="433" t="e">
        <f t="shared" si="8"/>
        <v>#N/A</v>
      </c>
      <c r="N81" s="434" t="e">
        <f t="shared" si="9"/>
        <v>#N/A</v>
      </c>
      <c r="O81" s="2" t="s">
        <v>2562</v>
      </c>
      <c r="P81" s="2" t="s">
        <v>2563</v>
      </c>
      <c r="Q81" s="435" t="s">
        <v>2564</v>
      </c>
      <c r="R81" s="435" t="s">
        <v>2565</v>
      </c>
      <c r="S81" s="435" t="s">
        <v>2566</v>
      </c>
      <c r="T81" s="435" t="s">
        <v>2567</v>
      </c>
      <c r="U81" s="435" t="s">
        <v>2568</v>
      </c>
      <c r="V81" t="str">
        <f t="shared" si="10"/>
        <v>52119623SPSD1D-M5</v>
      </c>
    </row>
    <row r="82" spans="1:25" ht="63" customHeight="1" x14ac:dyDescent="0.95">
      <c r="A82" t="s">
        <v>2663</v>
      </c>
      <c r="B82" s="427" t="e">
        <f>IF($V82="","",VLOOKUP($V82,'DADOS-KANBAM-PPS'!$A$11:$I$793,3,FALSE))</f>
        <v>#N/A</v>
      </c>
      <c r="C82" s="427" t="e">
        <f>IF($V82="","",VLOOKUP($V82,'DADOS-KANBAM-PPS'!$A$11:$J$791,5,FALSE))</f>
        <v>#N/A</v>
      </c>
      <c r="D82" s="428" t="str">
        <f t="shared" si="6"/>
        <v>1;2</v>
      </c>
      <c r="E82" s="428" t="str">
        <f t="shared" si="7"/>
        <v>M5</v>
      </c>
      <c r="F82" s="427" t="e">
        <f>IF($V82="","",VLOOKUP($V82,'DADOS-KANBAM-PPS'!$A$11:$J$791,7,FALSE))</f>
        <v>#N/A</v>
      </c>
      <c r="G82" s="427" t="e">
        <f>IF($V82="","",VLOOKUP($V82,'DADOS-KANBAM-PPS'!$A$11:$J$791,8,FALSE))</f>
        <v>#N/A</v>
      </c>
      <c r="H82" s="427" t="e">
        <f>IF($V82="","",VLOOKUP($V82,'DADOS-KANBAM-PPS'!$A$11:$J$791,6,FALSE))</f>
        <v>#N/A</v>
      </c>
      <c r="I82" s="429"/>
      <c r="J82" s="430"/>
      <c r="K82" s="431" t="e">
        <f t="shared" si="11"/>
        <v>#N/A</v>
      </c>
      <c r="L82" s="432"/>
      <c r="M82" s="433" t="e">
        <f t="shared" si="8"/>
        <v>#N/A</v>
      </c>
      <c r="N82" s="434" t="e">
        <f t="shared" si="9"/>
        <v>#N/A</v>
      </c>
      <c r="O82" s="2" t="s">
        <v>2562</v>
      </c>
      <c r="P82" s="2" t="s">
        <v>2563</v>
      </c>
      <c r="Q82" s="435" t="s">
        <v>2564</v>
      </c>
      <c r="R82" s="435" t="s">
        <v>2565</v>
      </c>
      <c r="S82" s="435" t="s">
        <v>2566</v>
      </c>
      <c r="T82" s="435" t="s">
        <v>2567</v>
      </c>
      <c r="U82" s="435" t="s">
        <v>2568</v>
      </c>
      <c r="V82" t="str">
        <f t="shared" si="10"/>
        <v>52128078SPSD1E-M5</v>
      </c>
    </row>
    <row r="83" spans="1:25" ht="63" customHeight="1" x14ac:dyDescent="0.95">
      <c r="A83" t="s">
        <v>2664</v>
      </c>
      <c r="B83" s="427" t="e">
        <f>IF($V83="","",VLOOKUP($V83,'DADOS-KANBAM-PPS'!$A$11:$I$793,3,FALSE))</f>
        <v>#N/A</v>
      </c>
      <c r="C83" s="427" t="e">
        <f>IF($V83="","",VLOOKUP($V83,'DADOS-KANBAM-PPS'!$A$11:$J$791,5,FALSE))</f>
        <v>#N/A</v>
      </c>
      <c r="D83" s="428" t="str">
        <f t="shared" si="6"/>
        <v>1;2</v>
      </c>
      <c r="E83" s="428" t="str">
        <f t="shared" si="7"/>
        <v>M5</v>
      </c>
      <c r="F83" s="427" t="e">
        <f>IF($V83="","",VLOOKUP($V83,'DADOS-KANBAM-PPS'!$A$11:$J$791,7,FALSE))</f>
        <v>#N/A</v>
      </c>
      <c r="G83" s="427" t="e">
        <f>IF($V83="","",VLOOKUP($V83,'DADOS-KANBAM-PPS'!$A$11:$J$791,8,FALSE))</f>
        <v>#N/A</v>
      </c>
      <c r="H83" s="427" t="e">
        <f>IF($V83="","",VLOOKUP($V83,'DADOS-KANBAM-PPS'!$A$11:$J$791,6,FALSE))</f>
        <v>#N/A</v>
      </c>
      <c r="I83" s="429"/>
      <c r="J83" s="430"/>
      <c r="K83" s="431" t="e">
        <f t="shared" si="11"/>
        <v>#N/A</v>
      </c>
      <c r="L83" s="432"/>
      <c r="M83" s="433" t="e">
        <f t="shared" si="8"/>
        <v>#N/A</v>
      </c>
      <c r="N83" s="434" t="e">
        <f t="shared" si="9"/>
        <v>#N/A</v>
      </c>
      <c r="O83" s="2" t="s">
        <v>2562</v>
      </c>
      <c r="P83" s="2" t="s">
        <v>2563</v>
      </c>
      <c r="Q83" s="435" t="s">
        <v>2564</v>
      </c>
      <c r="R83" s="435" t="s">
        <v>2565</v>
      </c>
      <c r="S83" s="435" t="s">
        <v>2566</v>
      </c>
      <c r="T83" s="435" t="s">
        <v>2567</v>
      </c>
      <c r="U83" s="435" t="s">
        <v>2568</v>
      </c>
      <c r="V83" t="str">
        <f t="shared" si="10"/>
        <v>52119613SPSD1E-M5</v>
      </c>
    </row>
    <row r="84" spans="1:25" ht="63" customHeight="1" x14ac:dyDescent="0.95">
      <c r="A84" t="s">
        <v>2665</v>
      </c>
      <c r="B84" s="427" t="e">
        <f>IF($V84="","",VLOOKUP($V84,'DADOS-KANBAM-PPS'!$A$11:$I$793,3,FALSE))</f>
        <v>#N/A</v>
      </c>
      <c r="C84" s="427" t="e">
        <f>IF($V84="","",VLOOKUP($V84,'DADOS-KANBAM-PPS'!$A$11:$J$791,5,FALSE))</f>
        <v>#N/A</v>
      </c>
      <c r="D84" s="428" t="str">
        <f t="shared" si="6"/>
        <v>2;2</v>
      </c>
      <c r="E84" s="428" t="str">
        <f t="shared" si="7"/>
        <v>M5</v>
      </c>
      <c r="F84" s="427" t="e">
        <f>IF($V84="","",VLOOKUP($V84,'DADOS-KANBAM-PPS'!$A$11:$J$791,7,FALSE))</f>
        <v>#N/A</v>
      </c>
      <c r="G84" s="427" t="e">
        <f>IF($V84="","",VLOOKUP($V84,'DADOS-KANBAM-PPS'!$A$11:$J$791,8,FALSE))</f>
        <v>#N/A</v>
      </c>
      <c r="H84" s="427" t="e">
        <f>IF($V84="","",VLOOKUP($V84,'DADOS-KANBAM-PPS'!$A$11:$J$791,6,FALSE))</f>
        <v>#N/A</v>
      </c>
      <c r="I84" s="429"/>
      <c r="J84" s="430"/>
      <c r="K84" s="431" t="e">
        <f t="shared" si="11"/>
        <v>#N/A</v>
      </c>
      <c r="L84" s="432"/>
      <c r="M84" s="433" t="e">
        <f t="shared" si="8"/>
        <v>#N/A</v>
      </c>
      <c r="N84" s="434" t="e">
        <f t="shared" si="9"/>
        <v>#N/A</v>
      </c>
      <c r="O84" s="2" t="s">
        <v>2562</v>
      </c>
      <c r="P84" s="2" t="s">
        <v>2563</v>
      </c>
      <c r="Q84" s="435" t="s">
        <v>2564</v>
      </c>
      <c r="R84" s="435" t="s">
        <v>2565</v>
      </c>
      <c r="S84" s="435" t="s">
        <v>2566</v>
      </c>
      <c r="T84" s="435" t="s">
        <v>2567</v>
      </c>
      <c r="U84" s="435" t="s">
        <v>2568</v>
      </c>
      <c r="V84" t="str">
        <f t="shared" si="10"/>
        <v>52104919SPSD1E-M5</v>
      </c>
    </row>
    <row r="85" spans="1:25" ht="63" customHeight="1" x14ac:dyDescent="0.95">
      <c r="A85" t="s">
        <v>2666</v>
      </c>
      <c r="B85" s="427" t="e">
        <f>IF($V85="","",VLOOKUP($V85,'DADOS-KANBAM-PPS'!$A$11:$I$793,3,FALSE))</f>
        <v>#N/A</v>
      </c>
      <c r="C85" s="427" t="e">
        <f>IF($V85="","",VLOOKUP($V85,'DADOS-KANBAM-PPS'!$A$11:$J$791,5,FALSE))</f>
        <v>#N/A</v>
      </c>
      <c r="D85" s="428" t="str">
        <f t="shared" si="6"/>
        <v>1;2</v>
      </c>
      <c r="E85" s="428" t="str">
        <f t="shared" si="7"/>
        <v>M5</v>
      </c>
      <c r="F85" s="427" t="e">
        <f>IF($V85="","",VLOOKUP($V85,'DADOS-KANBAM-PPS'!$A$11:$J$791,7,FALSE))</f>
        <v>#N/A</v>
      </c>
      <c r="G85" s="427" t="e">
        <f>IF($V85="","",VLOOKUP($V85,'DADOS-KANBAM-PPS'!$A$11:$J$791,8,FALSE))</f>
        <v>#N/A</v>
      </c>
      <c r="H85" s="427" t="e">
        <f>IF($V85="","",VLOOKUP($V85,'DADOS-KANBAM-PPS'!$A$11:$J$791,6,FALSE))</f>
        <v>#N/A</v>
      </c>
      <c r="I85" s="429"/>
      <c r="J85" s="430"/>
      <c r="K85" s="431" t="e">
        <f t="shared" si="11"/>
        <v>#N/A</v>
      </c>
      <c r="L85" s="432"/>
      <c r="M85" s="433" t="e">
        <f t="shared" si="8"/>
        <v>#N/A</v>
      </c>
      <c r="N85" s="434" t="e">
        <f t="shared" si="9"/>
        <v>#N/A</v>
      </c>
      <c r="O85" s="2" t="s">
        <v>2562</v>
      </c>
      <c r="P85" s="2" t="s">
        <v>2563</v>
      </c>
      <c r="Q85" s="435" t="s">
        <v>2564</v>
      </c>
      <c r="R85" s="435" t="s">
        <v>2565</v>
      </c>
      <c r="S85" s="435" t="s">
        <v>2566</v>
      </c>
      <c r="T85" s="435" t="s">
        <v>2567</v>
      </c>
      <c r="U85" s="435" t="s">
        <v>2568</v>
      </c>
      <c r="V85" t="str">
        <f t="shared" si="10"/>
        <v>52119614SPSD1E-M5</v>
      </c>
    </row>
    <row r="86" spans="1:25" ht="63" customHeight="1" x14ac:dyDescent="0.95">
      <c r="A86" t="s">
        <v>2667</v>
      </c>
      <c r="B86" s="427" t="e">
        <f>IF($V86="","",VLOOKUP($V86,'DADOS-KANBAM-PPS'!$A$11:$I$793,3,FALSE))</f>
        <v>#N/A</v>
      </c>
      <c r="C86" s="427" t="e">
        <f>IF($V86="","",VLOOKUP($V86,'DADOS-KANBAM-PPS'!$A$11:$J$791,5,FALSE))</f>
        <v>#N/A</v>
      </c>
      <c r="D86" s="428" t="str">
        <f t="shared" si="6"/>
        <v>2;2</v>
      </c>
      <c r="E86" s="428" t="str">
        <f t="shared" si="7"/>
        <v>M5</v>
      </c>
      <c r="F86" s="427" t="e">
        <f>IF($V86="","",VLOOKUP($V86,'DADOS-KANBAM-PPS'!$A$11:$J$791,7,FALSE))</f>
        <v>#N/A</v>
      </c>
      <c r="G86" s="427" t="e">
        <f>IF($V86="","",VLOOKUP($V86,'DADOS-KANBAM-PPS'!$A$11:$J$791,8,FALSE))</f>
        <v>#N/A</v>
      </c>
      <c r="H86" s="427" t="e">
        <f>IF($V86="","",VLOOKUP($V86,'DADOS-KANBAM-PPS'!$A$11:$J$791,6,FALSE))</f>
        <v>#N/A</v>
      </c>
      <c r="I86" s="429"/>
      <c r="J86" s="430"/>
      <c r="K86" s="431" t="e">
        <f t="shared" si="11"/>
        <v>#N/A</v>
      </c>
      <c r="L86" s="432"/>
      <c r="M86" s="433" t="e">
        <f t="shared" si="8"/>
        <v>#N/A</v>
      </c>
      <c r="N86" s="434" t="e">
        <f t="shared" si="9"/>
        <v>#N/A</v>
      </c>
      <c r="O86" s="2" t="s">
        <v>2562</v>
      </c>
      <c r="P86" s="2" t="s">
        <v>2563</v>
      </c>
      <c r="Q86" s="435" t="s">
        <v>2564</v>
      </c>
      <c r="R86" s="435" t="s">
        <v>2565</v>
      </c>
      <c r="S86" s="435" t="s">
        <v>2566</v>
      </c>
      <c r="T86" s="435" t="s">
        <v>2567</v>
      </c>
      <c r="U86" s="435" t="s">
        <v>2568</v>
      </c>
      <c r="V86" t="str">
        <f t="shared" si="10"/>
        <v>52104918SPSD1D-M5</v>
      </c>
    </row>
    <row r="87" spans="1:25" ht="63" customHeight="1" x14ac:dyDescent="0.95">
      <c r="A87" t="s">
        <v>2668</v>
      </c>
      <c r="B87" s="427" t="e">
        <f>IF($V87="","",VLOOKUP($V87,'DADOS-KANBAM-PPS'!$A$11:$I$793,3,FALSE))</f>
        <v>#N/A</v>
      </c>
      <c r="C87" s="427" t="e">
        <f>IF($V87="","",VLOOKUP($V87,'DADOS-KANBAM-PPS'!$A$11:$J$791,5,FALSE))</f>
        <v>#N/A</v>
      </c>
      <c r="D87" s="428" t="str">
        <f t="shared" si="6"/>
        <v>2;2</v>
      </c>
      <c r="E87" s="428" t="str">
        <f t="shared" si="7"/>
        <v>M5</v>
      </c>
      <c r="F87" s="427" t="e">
        <f>IF($V87="","",VLOOKUP($V87,'DADOS-KANBAM-PPS'!$A$11:$J$791,7,FALSE))</f>
        <v>#N/A</v>
      </c>
      <c r="G87" s="427" t="e">
        <f>IF($V87="","",VLOOKUP($V87,'DADOS-KANBAM-PPS'!$A$11:$J$791,8,FALSE))</f>
        <v>#N/A</v>
      </c>
      <c r="H87" s="427" t="e">
        <f>IF($V87="","",VLOOKUP($V87,'DADOS-KANBAM-PPS'!$A$11:$J$791,6,FALSE))</f>
        <v>#N/A</v>
      </c>
      <c r="I87" s="429"/>
      <c r="J87" s="430"/>
      <c r="K87" s="431" t="e">
        <f t="shared" si="11"/>
        <v>#N/A</v>
      </c>
      <c r="L87" s="432"/>
      <c r="M87" s="433" t="e">
        <f t="shared" si="8"/>
        <v>#N/A</v>
      </c>
      <c r="N87" s="434" t="e">
        <f t="shared" si="9"/>
        <v>#N/A</v>
      </c>
      <c r="O87" s="2" t="s">
        <v>2562</v>
      </c>
      <c r="P87" s="2" t="s">
        <v>2563</v>
      </c>
      <c r="Q87" s="435" t="s">
        <v>2564</v>
      </c>
      <c r="R87" s="435" t="s">
        <v>2565</v>
      </c>
      <c r="S87" s="435" t="s">
        <v>2566</v>
      </c>
      <c r="T87" s="435" t="s">
        <v>2567</v>
      </c>
      <c r="U87" s="435" t="s">
        <v>2568</v>
      </c>
      <c r="V87" t="str">
        <f t="shared" si="10"/>
        <v>52128079SPSD1E-M5</v>
      </c>
    </row>
    <row r="88" spans="1:25" ht="63" customHeight="1" x14ac:dyDescent="0.95">
      <c r="A88" t="s">
        <v>2669</v>
      </c>
      <c r="B88" s="427" t="e">
        <f>IF($V88="","",VLOOKUP($V88,'DADOS-KANBAM-PPS'!$A$11:$I$793,3,FALSE))</f>
        <v>#N/A</v>
      </c>
      <c r="C88" s="427" t="e">
        <f>IF($V88="","",VLOOKUP($V88,'DADOS-KANBAM-PPS'!$A$11:$J$791,5,FALSE))</f>
        <v>#N/A</v>
      </c>
      <c r="D88" s="428" t="str">
        <f t="shared" si="6"/>
        <v>1;2</v>
      </c>
      <c r="E88" s="428" t="str">
        <f t="shared" si="7"/>
        <v>M5</v>
      </c>
      <c r="F88" s="427" t="e">
        <f>IF($V88="","",VLOOKUP($V88,'DADOS-KANBAM-PPS'!$A$11:$J$791,7,FALSE))</f>
        <v>#N/A</v>
      </c>
      <c r="G88" s="427" t="e">
        <f>IF($V88="","",VLOOKUP($V88,'DADOS-KANBAM-PPS'!$A$11:$J$791,8,FALSE))</f>
        <v>#N/A</v>
      </c>
      <c r="H88" s="427" t="e">
        <f>IF($V88="","",VLOOKUP($V88,'DADOS-KANBAM-PPS'!$A$11:$J$791,6,FALSE))</f>
        <v>#N/A</v>
      </c>
      <c r="I88" s="429"/>
      <c r="J88" s="430"/>
      <c r="K88" s="431" t="e">
        <f t="shared" si="11"/>
        <v>#N/A</v>
      </c>
      <c r="L88" s="432"/>
      <c r="M88" s="433" t="e">
        <f t="shared" si="8"/>
        <v>#N/A</v>
      </c>
      <c r="N88" s="434" t="e">
        <f t="shared" si="9"/>
        <v>#N/A</v>
      </c>
      <c r="O88" s="2" t="s">
        <v>2562</v>
      </c>
      <c r="P88" s="2" t="s">
        <v>2563</v>
      </c>
      <c r="Q88" s="435" t="s">
        <v>2564</v>
      </c>
      <c r="R88" s="435" t="s">
        <v>2565</v>
      </c>
      <c r="S88" s="435" t="s">
        <v>2566</v>
      </c>
      <c r="T88" s="435" t="s">
        <v>2567</v>
      </c>
      <c r="U88" s="435" t="s">
        <v>2568</v>
      </c>
      <c r="V88" t="str">
        <f t="shared" si="10"/>
        <v>52104918SPSD1D-M5</v>
      </c>
      <c r="W88" s="415"/>
      <c r="X88" s="415"/>
      <c r="Y88" s="415"/>
    </row>
    <row r="89" spans="1:25" ht="63" customHeight="1" x14ac:dyDescent="0.95">
      <c r="A89" t="s">
        <v>2670</v>
      </c>
      <c r="B89" s="427" t="e">
        <f>IF($V89="","",VLOOKUP($V89,'DADOS-KANBAM-PPS'!$A$11:$I$793,3,FALSE))</f>
        <v>#N/A</v>
      </c>
      <c r="C89" s="427" t="e">
        <f>IF($V89="","",VLOOKUP($V89,'DADOS-KANBAM-PPS'!$A$11:$J$791,5,FALSE))</f>
        <v>#N/A</v>
      </c>
      <c r="D89" s="428" t="str">
        <f t="shared" si="6"/>
        <v>2;2</v>
      </c>
      <c r="E89" s="428" t="str">
        <f t="shared" si="7"/>
        <v>M5</v>
      </c>
      <c r="F89" s="427" t="e">
        <f>IF($V89="","",VLOOKUP($V89,'DADOS-KANBAM-PPS'!$A$11:$J$791,7,FALSE))</f>
        <v>#N/A</v>
      </c>
      <c r="G89" s="427" t="e">
        <f>IF($V89="","",VLOOKUP($V89,'DADOS-KANBAM-PPS'!$A$11:$J$791,8,FALSE))</f>
        <v>#N/A</v>
      </c>
      <c r="H89" s="427" t="e">
        <f>IF($V89="","",VLOOKUP($V89,'DADOS-KANBAM-PPS'!$A$11:$J$791,6,FALSE))</f>
        <v>#N/A</v>
      </c>
      <c r="I89" s="429"/>
      <c r="J89" s="430"/>
      <c r="K89" s="431" t="e">
        <f t="shared" si="11"/>
        <v>#N/A</v>
      </c>
      <c r="L89" s="432"/>
      <c r="M89" s="433" t="e">
        <f t="shared" si="8"/>
        <v>#N/A</v>
      </c>
      <c r="N89" s="434" t="e">
        <f t="shared" si="9"/>
        <v>#N/A</v>
      </c>
      <c r="O89" s="2" t="s">
        <v>2562</v>
      </c>
      <c r="P89" s="2" t="s">
        <v>2563</v>
      </c>
      <c r="Q89" s="435" t="s">
        <v>2564</v>
      </c>
      <c r="R89" s="435" t="s">
        <v>2565</v>
      </c>
      <c r="S89" s="435" t="s">
        <v>2566</v>
      </c>
      <c r="T89" s="435" t="s">
        <v>2567</v>
      </c>
      <c r="U89" s="435" t="s">
        <v>2568</v>
      </c>
      <c r="V89" t="str">
        <f t="shared" si="10"/>
        <v>52119614SPSD1E-M5</v>
      </c>
    </row>
    <row r="90" spans="1:25" ht="63" customHeight="1" x14ac:dyDescent="0.95">
      <c r="A90" t="s">
        <v>2671</v>
      </c>
      <c r="B90" s="427" t="e">
        <f>IF($V90="","",VLOOKUP($V90,'DADOS-KANBAM-PPS'!$A$11:$I$793,3,FALSE))</f>
        <v>#N/A</v>
      </c>
      <c r="C90" s="427" t="e">
        <f>IF($V90="","",VLOOKUP($V90,'DADOS-KANBAM-PPS'!$A$11:$J$791,5,FALSE))</f>
        <v>#N/A</v>
      </c>
      <c r="D90" s="428" t="str">
        <f t="shared" si="6"/>
        <v>2;2</v>
      </c>
      <c r="E90" s="428" t="str">
        <f t="shared" si="7"/>
        <v>M5</v>
      </c>
      <c r="F90" s="427" t="e">
        <f>IF($V90="","",VLOOKUP($V90,'DADOS-KANBAM-PPS'!$A$11:$J$791,7,FALSE))</f>
        <v>#N/A</v>
      </c>
      <c r="G90" s="427" t="e">
        <f>IF($V90="","",VLOOKUP($V90,'DADOS-KANBAM-PPS'!$A$11:$J$791,8,FALSE))</f>
        <v>#N/A</v>
      </c>
      <c r="H90" s="427" t="e">
        <f>IF($V90="","",VLOOKUP($V90,'DADOS-KANBAM-PPS'!$A$11:$J$791,6,FALSE))</f>
        <v>#N/A</v>
      </c>
      <c r="I90" s="429"/>
      <c r="J90" s="430"/>
      <c r="K90" s="431" t="e">
        <f t="shared" si="11"/>
        <v>#N/A</v>
      </c>
      <c r="L90" s="432"/>
      <c r="M90" s="433" t="e">
        <f t="shared" si="8"/>
        <v>#N/A</v>
      </c>
      <c r="N90" s="434" t="e">
        <f t="shared" si="9"/>
        <v>#N/A</v>
      </c>
      <c r="O90" s="2" t="s">
        <v>2562</v>
      </c>
      <c r="P90" s="2" t="s">
        <v>2563</v>
      </c>
      <c r="Q90" s="435" t="s">
        <v>2564</v>
      </c>
      <c r="R90" s="435" t="s">
        <v>2565</v>
      </c>
      <c r="S90" s="435" t="s">
        <v>2566</v>
      </c>
      <c r="T90" s="435" t="s">
        <v>2567</v>
      </c>
      <c r="U90" s="435" t="s">
        <v>2568</v>
      </c>
      <c r="V90" t="str">
        <f t="shared" si="10"/>
        <v>52115772SPSD1D-M5</v>
      </c>
    </row>
    <row r="91" spans="1:25" ht="63" customHeight="1" x14ac:dyDescent="0.95">
      <c r="A91" t="s">
        <v>2672</v>
      </c>
      <c r="B91" s="427" t="e">
        <f>IF($V91="","",VLOOKUP($V91,'DADOS-KANBAM-PPS'!$A$11:$I$793,3,FALSE))</f>
        <v>#N/A</v>
      </c>
      <c r="C91" s="427" t="e">
        <f>IF($V91="","",VLOOKUP($V91,'DADOS-KANBAM-PPS'!$A$11:$J$791,5,FALSE))</f>
        <v>#N/A</v>
      </c>
      <c r="D91" s="428" t="str">
        <f t="shared" si="6"/>
        <v>2;2</v>
      </c>
      <c r="E91" s="428" t="str">
        <f t="shared" si="7"/>
        <v>M5</v>
      </c>
      <c r="F91" s="427" t="e">
        <f>IF($V91="","",VLOOKUP($V91,'DADOS-KANBAM-PPS'!$A$11:$J$791,7,FALSE))</f>
        <v>#N/A</v>
      </c>
      <c r="G91" s="427" t="e">
        <f>IF($V91="","",VLOOKUP($V91,'DADOS-KANBAM-PPS'!$A$11:$J$791,8,FALSE))</f>
        <v>#N/A</v>
      </c>
      <c r="H91" s="427" t="e">
        <f>IF($V91="","",VLOOKUP($V91,'DADOS-KANBAM-PPS'!$A$11:$J$791,6,FALSE))</f>
        <v>#N/A</v>
      </c>
      <c r="I91" s="429"/>
      <c r="J91" s="430"/>
      <c r="K91" s="431" t="e">
        <f t="shared" si="11"/>
        <v>#N/A</v>
      </c>
      <c r="L91" s="432"/>
      <c r="M91" s="433" t="e">
        <f t="shared" si="8"/>
        <v>#N/A</v>
      </c>
      <c r="N91" s="434" t="e">
        <f t="shared" si="9"/>
        <v>#N/A</v>
      </c>
      <c r="O91" s="2" t="s">
        <v>2562</v>
      </c>
      <c r="P91" s="2" t="s">
        <v>2563</v>
      </c>
      <c r="Q91" s="435" t="s">
        <v>2564</v>
      </c>
      <c r="R91" s="435" t="s">
        <v>2565</v>
      </c>
      <c r="S91" s="435" t="s">
        <v>2566</v>
      </c>
      <c r="T91" s="435" t="s">
        <v>2567</v>
      </c>
      <c r="U91" s="435" t="s">
        <v>2568</v>
      </c>
      <c r="V91" t="str">
        <f t="shared" si="10"/>
        <v>52104917SPSD1E-M5</v>
      </c>
    </row>
    <row r="92" spans="1:25" ht="63" customHeight="1" x14ac:dyDescent="0.95">
      <c r="A92" t="s">
        <v>2673</v>
      </c>
      <c r="B92" s="427" t="e">
        <f>IF($V92="","",VLOOKUP($V92,'DADOS-KANBAM-PPS'!$A$11:$I$793,3,FALSE))</f>
        <v>#N/A</v>
      </c>
      <c r="C92" s="427" t="e">
        <f>IF($V92="","",VLOOKUP($V92,'DADOS-KANBAM-PPS'!$A$11:$J$791,5,FALSE))</f>
        <v>#N/A</v>
      </c>
      <c r="D92" s="428" t="str">
        <f t="shared" si="6"/>
        <v>2;2</v>
      </c>
      <c r="E92" s="428" t="str">
        <f t="shared" si="7"/>
        <v>M5</v>
      </c>
      <c r="F92" s="427" t="e">
        <f>IF($V92="","",VLOOKUP($V92,'DADOS-KANBAM-PPS'!$A$11:$J$791,7,FALSE))</f>
        <v>#N/A</v>
      </c>
      <c r="G92" s="427" t="e">
        <f>IF($V92="","",VLOOKUP($V92,'DADOS-KANBAM-PPS'!$A$11:$J$791,8,FALSE))</f>
        <v>#N/A</v>
      </c>
      <c r="H92" s="427" t="e">
        <f>IF($V92="","",VLOOKUP($V92,'DADOS-KANBAM-PPS'!$A$11:$J$791,6,FALSE))</f>
        <v>#N/A</v>
      </c>
      <c r="I92" s="429"/>
      <c r="J92" s="430"/>
      <c r="K92" s="431" t="e">
        <f t="shared" si="11"/>
        <v>#N/A</v>
      </c>
      <c r="L92" s="432"/>
      <c r="M92" s="433" t="e">
        <f t="shared" si="8"/>
        <v>#N/A</v>
      </c>
      <c r="N92" s="434" t="e">
        <f t="shared" si="9"/>
        <v>#N/A</v>
      </c>
      <c r="O92" s="2" t="s">
        <v>2562</v>
      </c>
      <c r="P92" s="2" t="s">
        <v>2563</v>
      </c>
      <c r="Q92" s="435" t="s">
        <v>2564</v>
      </c>
      <c r="R92" s="435" t="s">
        <v>2565</v>
      </c>
      <c r="S92" s="435" t="s">
        <v>2566</v>
      </c>
      <c r="T92" s="435" t="s">
        <v>2567</v>
      </c>
      <c r="U92" s="435" t="s">
        <v>2568</v>
      </c>
      <c r="V92" t="str">
        <f t="shared" si="10"/>
        <v>52115771SPSD1E-M5</v>
      </c>
    </row>
    <row r="93" spans="1:25" ht="63" customHeight="1" x14ac:dyDescent="0.95">
      <c r="A93" t="s">
        <v>2674</v>
      </c>
      <c r="B93" s="427" t="e">
        <f>IF($V93="","",VLOOKUP($V93,'DADOS-KANBAM-PPS'!$A$11:$I$793,3,FALSE))</f>
        <v>#N/A</v>
      </c>
      <c r="C93" s="427" t="e">
        <f>IF($V93="","",VLOOKUP($V93,'DADOS-KANBAM-PPS'!$A$11:$J$791,5,FALSE))</f>
        <v>#N/A</v>
      </c>
      <c r="D93" s="428" t="str">
        <f t="shared" si="6"/>
        <v>1;2</v>
      </c>
      <c r="E93" s="428" t="str">
        <f t="shared" si="7"/>
        <v>M5</v>
      </c>
      <c r="F93" s="427" t="e">
        <f>IF($V93="","",VLOOKUP($V93,'DADOS-KANBAM-PPS'!$A$11:$J$791,7,FALSE))</f>
        <v>#N/A</v>
      </c>
      <c r="G93" s="427" t="e">
        <f>IF($V93="","",VLOOKUP($V93,'DADOS-KANBAM-PPS'!$A$11:$J$791,8,FALSE))</f>
        <v>#N/A</v>
      </c>
      <c r="H93" s="427" t="e">
        <f>IF($V93="","",VLOOKUP($V93,'DADOS-KANBAM-PPS'!$A$11:$J$791,6,FALSE))</f>
        <v>#N/A</v>
      </c>
      <c r="I93" s="429"/>
      <c r="J93" s="430"/>
      <c r="K93" s="431" t="e">
        <f t="shared" si="11"/>
        <v>#N/A</v>
      </c>
      <c r="L93" s="432"/>
      <c r="M93" s="433" t="e">
        <f t="shared" si="8"/>
        <v>#N/A</v>
      </c>
      <c r="N93" s="434" t="e">
        <f t="shared" si="9"/>
        <v>#N/A</v>
      </c>
      <c r="O93" s="2" t="s">
        <v>2562</v>
      </c>
      <c r="P93" s="2" t="s">
        <v>2563</v>
      </c>
      <c r="Q93" s="435" t="s">
        <v>2564</v>
      </c>
      <c r="R93" s="435" t="s">
        <v>2565</v>
      </c>
      <c r="S93" s="435" t="s">
        <v>2566</v>
      </c>
      <c r="T93" s="435" t="s">
        <v>2567</v>
      </c>
      <c r="U93" s="435" t="s">
        <v>2568</v>
      </c>
      <c r="V93" t="str">
        <f t="shared" si="10"/>
        <v>52104917SPSD1E-M5</v>
      </c>
    </row>
    <row r="94" spans="1:25" ht="63" customHeight="1" x14ac:dyDescent="0.95">
      <c r="A94" t="s">
        <v>2675</v>
      </c>
      <c r="B94" s="427" t="e">
        <f>IF($V94="","",VLOOKUP($V94,'DADOS-KANBAM-PPS'!$A$11:$I$793,3,FALSE))</f>
        <v>#N/A</v>
      </c>
      <c r="C94" s="427" t="e">
        <f>IF($V94="","",VLOOKUP($V94,'DADOS-KANBAM-PPS'!$A$11:$J$791,5,FALSE))</f>
        <v>#N/A</v>
      </c>
      <c r="D94" s="428" t="str">
        <f t="shared" si="6"/>
        <v>1;2</v>
      </c>
      <c r="E94" s="428" t="str">
        <f t="shared" si="7"/>
        <v>M5</v>
      </c>
      <c r="F94" s="427" t="e">
        <f>IF($V94="","",VLOOKUP($V94,'DADOS-KANBAM-PPS'!$A$11:$J$791,7,FALSE))</f>
        <v>#N/A</v>
      </c>
      <c r="G94" s="427" t="e">
        <f>IF($V94="","",VLOOKUP($V94,'DADOS-KANBAM-PPS'!$A$11:$J$791,8,FALSE))</f>
        <v>#N/A</v>
      </c>
      <c r="H94" s="427" t="e">
        <f>IF($V94="","",VLOOKUP($V94,'DADOS-KANBAM-PPS'!$A$11:$J$791,6,FALSE))</f>
        <v>#N/A</v>
      </c>
      <c r="I94" s="429"/>
      <c r="J94" s="430"/>
      <c r="K94" s="431" t="e">
        <f t="shared" si="11"/>
        <v>#N/A</v>
      </c>
      <c r="L94" s="432"/>
      <c r="M94" s="433" t="e">
        <f t="shared" si="8"/>
        <v>#N/A</v>
      </c>
      <c r="N94" s="434" t="e">
        <f t="shared" si="9"/>
        <v>#N/A</v>
      </c>
      <c r="O94" s="2" t="s">
        <v>2562</v>
      </c>
      <c r="P94" s="2" t="s">
        <v>2563</v>
      </c>
      <c r="Q94" s="435" t="s">
        <v>2564</v>
      </c>
      <c r="R94" s="435" t="s">
        <v>2565</v>
      </c>
      <c r="S94" s="435" t="s">
        <v>2566</v>
      </c>
      <c r="T94" s="435" t="s">
        <v>2567</v>
      </c>
      <c r="U94" s="435" t="s">
        <v>2568</v>
      </c>
      <c r="V94" t="str">
        <f t="shared" si="10"/>
        <v>52115771SPSD1E-M5</v>
      </c>
    </row>
    <row r="95" spans="1:25" ht="63" customHeight="1" x14ac:dyDescent="0.95">
      <c r="A95" t="s">
        <v>2676</v>
      </c>
      <c r="B95" s="427" t="e">
        <f>IF($V95="","",VLOOKUP($V95,'DADOS-KANBAM-PPS'!$A$11:$I$793,3,FALSE))</f>
        <v>#N/A</v>
      </c>
      <c r="C95" s="427" t="e">
        <f>IF($V95="","",VLOOKUP($V95,'DADOS-KANBAM-PPS'!$A$11:$J$791,5,FALSE))</f>
        <v>#N/A</v>
      </c>
      <c r="D95" s="428" t="str">
        <f t="shared" si="6"/>
        <v>2;2</v>
      </c>
      <c r="E95" s="428" t="str">
        <f t="shared" si="7"/>
        <v>M5</v>
      </c>
      <c r="F95" s="427" t="e">
        <f>IF($V95="","",VLOOKUP($V95,'DADOS-KANBAM-PPS'!$A$11:$J$791,7,FALSE))</f>
        <v>#N/A</v>
      </c>
      <c r="G95" s="427" t="e">
        <f>IF($V95="","",VLOOKUP($V95,'DADOS-KANBAM-PPS'!$A$11:$J$791,8,FALSE))</f>
        <v>#N/A</v>
      </c>
      <c r="H95" s="427" t="e">
        <f>IF($V95="","",VLOOKUP($V95,'DADOS-KANBAM-PPS'!$A$11:$J$791,6,FALSE))</f>
        <v>#N/A</v>
      </c>
      <c r="I95" s="429"/>
      <c r="J95" s="430"/>
      <c r="K95" s="431" t="e">
        <f t="shared" si="11"/>
        <v>#N/A</v>
      </c>
      <c r="L95" s="432"/>
      <c r="M95" s="433" t="e">
        <f t="shared" si="8"/>
        <v>#N/A</v>
      </c>
      <c r="N95" s="434" t="e">
        <f t="shared" si="9"/>
        <v>#N/A</v>
      </c>
      <c r="O95" s="2" t="s">
        <v>2562</v>
      </c>
      <c r="P95" s="2" t="s">
        <v>2563</v>
      </c>
      <c r="Q95" s="435" t="s">
        <v>2564</v>
      </c>
      <c r="R95" s="435" t="s">
        <v>2565</v>
      </c>
      <c r="S95" s="435" t="s">
        <v>2566</v>
      </c>
      <c r="T95" s="435" t="s">
        <v>2567</v>
      </c>
      <c r="U95" s="435" t="s">
        <v>2568</v>
      </c>
      <c r="V95" t="str">
        <f t="shared" si="10"/>
        <v>52115773SPSD1E-M5</v>
      </c>
    </row>
    <row r="96" spans="1:25" ht="63" customHeight="1" x14ac:dyDescent="0.95">
      <c r="A96" t="s">
        <v>2677</v>
      </c>
      <c r="B96" s="427" t="e">
        <f>IF($V96="","",VLOOKUP($V96,'DADOS-KANBAM-PPS'!$A$11:$I$793,3,FALSE))</f>
        <v>#N/A</v>
      </c>
      <c r="C96" s="427" t="e">
        <f>IF($V96="","",VLOOKUP($V96,'DADOS-KANBAM-PPS'!$A$11:$J$791,5,FALSE))</f>
        <v>#N/A</v>
      </c>
      <c r="D96" s="428" t="str">
        <f t="shared" si="6"/>
        <v>2;2</v>
      </c>
      <c r="E96" s="428" t="str">
        <f t="shared" si="7"/>
        <v>M1</v>
      </c>
      <c r="F96" s="427" t="e">
        <f>IF($V96="","",VLOOKUP($V96,'DADOS-KANBAM-PPS'!$A$11:$J$791,7,FALSE))</f>
        <v>#N/A</v>
      </c>
      <c r="G96" s="427" t="e">
        <f>IF($V96="","",VLOOKUP($V96,'DADOS-KANBAM-PPS'!$A$11:$J$791,8,FALSE))</f>
        <v>#N/A</v>
      </c>
      <c r="H96" s="427" t="e">
        <f>IF($V96="","",VLOOKUP($V96,'DADOS-KANBAM-PPS'!$A$11:$J$791,6,FALSE))</f>
        <v>#N/A</v>
      </c>
      <c r="I96" s="429"/>
      <c r="J96" s="430"/>
      <c r="K96" s="431" t="e">
        <f t="shared" si="11"/>
        <v>#N/A</v>
      </c>
      <c r="L96" s="432"/>
      <c r="M96" s="433" t="e">
        <f t="shared" si="8"/>
        <v>#N/A</v>
      </c>
      <c r="N96" s="434" t="e">
        <f t="shared" si="9"/>
        <v>#N/A</v>
      </c>
      <c r="O96" s="2" t="s">
        <v>2562</v>
      </c>
      <c r="P96" s="2" t="s">
        <v>2563</v>
      </c>
      <c r="Q96" s="435" t="s">
        <v>2564</v>
      </c>
      <c r="R96" s="435" t="s">
        <v>2565</v>
      </c>
      <c r="S96" s="435" t="s">
        <v>2566</v>
      </c>
      <c r="T96" s="435" t="s">
        <v>2567</v>
      </c>
      <c r="U96" s="435" t="s">
        <v>2568</v>
      </c>
      <c r="V96" t="str">
        <f t="shared" si="10"/>
        <v>52101539LF001D-M1</v>
      </c>
    </row>
    <row r="97" spans="1:22" ht="63" customHeight="1" x14ac:dyDescent="0.95">
      <c r="A97" t="s">
        <v>2678</v>
      </c>
      <c r="B97" s="427" t="e">
        <f>IF($V97="","",VLOOKUP($V97,'DADOS-KANBAM-PPS'!$A$11:$I$793,3,FALSE))</f>
        <v>#N/A</v>
      </c>
      <c r="C97" s="427" t="e">
        <f>IF($V97="","",VLOOKUP($V97,'DADOS-KANBAM-PPS'!$A$11:$J$791,5,FALSE))</f>
        <v>#N/A</v>
      </c>
      <c r="D97" s="428" t="str">
        <f t="shared" si="6"/>
        <v>1;2</v>
      </c>
      <c r="E97" s="428" t="str">
        <f t="shared" si="7"/>
        <v>M5</v>
      </c>
      <c r="F97" s="427" t="e">
        <f>IF($V97="","",VLOOKUP($V97,'DADOS-KANBAM-PPS'!$A$11:$J$791,7,FALSE))</f>
        <v>#N/A</v>
      </c>
      <c r="G97" s="427" t="e">
        <f>IF($V97="","",VLOOKUP($V97,'DADOS-KANBAM-PPS'!$A$11:$J$791,8,FALSE))</f>
        <v>#N/A</v>
      </c>
      <c r="H97" s="427" t="e">
        <f>IF($V97="","",VLOOKUP($V97,'DADOS-KANBAM-PPS'!$A$11:$J$791,6,FALSE))</f>
        <v>#N/A</v>
      </c>
      <c r="I97" s="429"/>
      <c r="J97" s="430"/>
      <c r="K97" s="431" t="e">
        <f t="shared" si="11"/>
        <v>#N/A</v>
      </c>
      <c r="L97" s="432"/>
      <c r="M97" s="433" t="e">
        <f t="shared" si="8"/>
        <v>#N/A</v>
      </c>
      <c r="N97" s="434" t="e">
        <f t="shared" si="9"/>
        <v>#N/A</v>
      </c>
      <c r="O97" s="2" t="s">
        <v>2562</v>
      </c>
      <c r="P97" s="2" t="s">
        <v>2563</v>
      </c>
      <c r="Q97" s="435" t="s">
        <v>2564</v>
      </c>
      <c r="R97" s="435" t="s">
        <v>2565</v>
      </c>
      <c r="S97" s="435" t="s">
        <v>2566</v>
      </c>
      <c r="T97" s="435" t="s">
        <v>2567</v>
      </c>
      <c r="U97" s="435" t="s">
        <v>2568</v>
      </c>
      <c r="V97" t="str">
        <f t="shared" si="10"/>
        <v>52115773SPSD1E-M5</v>
      </c>
    </row>
    <row r="98" spans="1:22" ht="63" customHeight="1" x14ac:dyDescent="0.95">
      <c r="A98" t="s">
        <v>2679</v>
      </c>
      <c r="B98" s="427" t="e">
        <f>IF($V98="","",VLOOKUP($V98,'DADOS-KANBAM-PPS'!$A$11:$I$793,3,FALSE))</f>
        <v>#N/A</v>
      </c>
      <c r="C98" s="427" t="e">
        <f>IF($V98="","",VLOOKUP($V98,'DADOS-KANBAM-PPS'!$A$11:$J$791,5,FALSE))</f>
        <v>#N/A</v>
      </c>
      <c r="D98" s="428" t="str">
        <f t="shared" si="6"/>
        <v>1;2</v>
      </c>
      <c r="E98" s="428" t="str">
        <f t="shared" si="7"/>
        <v>M5</v>
      </c>
      <c r="F98" s="427" t="e">
        <f>IF($V98="","",VLOOKUP($V98,'DADOS-KANBAM-PPS'!$A$11:$J$791,7,FALSE))</f>
        <v>#N/A</v>
      </c>
      <c r="G98" s="427" t="e">
        <f>IF($V98="","",VLOOKUP($V98,'DADOS-KANBAM-PPS'!$A$11:$J$791,8,FALSE))</f>
        <v>#N/A</v>
      </c>
      <c r="H98" s="427" t="e">
        <f>IF($V98="","",VLOOKUP($V98,'DADOS-KANBAM-PPS'!$A$11:$J$791,6,FALSE))</f>
        <v>#N/A</v>
      </c>
      <c r="I98" s="429"/>
      <c r="J98" s="430"/>
      <c r="K98" s="431" t="e">
        <f t="shared" si="11"/>
        <v>#N/A</v>
      </c>
      <c r="L98" s="432"/>
      <c r="M98" s="433" t="e">
        <f t="shared" si="8"/>
        <v>#N/A</v>
      </c>
      <c r="N98" s="434" t="e">
        <f t="shared" si="9"/>
        <v>#N/A</v>
      </c>
      <c r="O98" s="2" t="s">
        <v>2562</v>
      </c>
      <c r="P98" s="2" t="s">
        <v>2563</v>
      </c>
      <c r="Q98" s="435" t="s">
        <v>2564</v>
      </c>
      <c r="R98" s="435" t="s">
        <v>2565</v>
      </c>
      <c r="S98" s="435" t="s">
        <v>2566</v>
      </c>
      <c r="T98" s="435" t="s">
        <v>2567</v>
      </c>
      <c r="U98" s="435" t="s">
        <v>2568</v>
      </c>
      <c r="V98" t="str">
        <f t="shared" si="10"/>
        <v>52115772SPSD1D-M5</v>
      </c>
    </row>
    <row r="99" spans="1:22" ht="63" customHeight="1" x14ac:dyDescent="0.95">
      <c r="A99" t="s">
        <v>2680</v>
      </c>
      <c r="B99" s="427" t="e">
        <f>IF($V99="","",VLOOKUP($V99,'DADOS-KANBAM-PPS'!$A$11:$I$793,3,FALSE))</f>
        <v>#N/A</v>
      </c>
      <c r="C99" s="427" t="e">
        <f>IF($V99="","",VLOOKUP($V99,'DADOS-KANBAM-PPS'!$A$11:$J$791,5,FALSE))</f>
        <v>#N/A</v>
      </c>
      <c r="D99" s="428" t="str">
        <f t="shared" si="6"/>
        <v>1;2</v>
      </c>
      <c r="E99" s="428" t="str">
        <f t="shared" si="7"/>
        <v>M1</v>
      </c>
      <c r="F99" s="427" t="e">
        <f>IF($V99="","",VLOOKUP($V99,'DADOS-KANBAM-PPS'!$A$11:$J$791,7,FALSE))</f>
        <v>#N/A</v>
      </c>
      <c r="G99" s="427" t="e">
        <f>IF($V99="","",VLOOKUP($V99,'DADOS-KANBAM-PPS'!$A$11:$J$791,8,FALSE))</f>
        <v>#N/A</v>
      </c>
      <c r="H99" s="427" t="e">
        <f>IF($V99="","",VLOOKUP($V99,'DADOS-KANBAM-PPS'!$A$11:$J$791,6,FALSE))</f>
        <v>#N/A</v>
      </c>
      <c r="I99" s="429"/>
      <c r="J99" s="430"/>
      <c r="K99" s="431" t="e">
        <f t="shared" si="11"/>
        <v>#N/A</v>
      </c>
      <c r="L99" s="432"/>
      <c r="M99" s="433" t="e">
        <f t="shared" si="8"/>
        <v>#N/A</v>
      </c>
      <c r="N99" s="434" t="e">
        <f t="shared" si="9"/>
        <v>#N/A</v>
      </c>
      <c r="O99" s="2" t="s">
        <v>2562</v>
      </c>
      <c r="P99" s="2" t="s">
        <v>2563</v>
      </c>
      <c r="Q99" s="435" t="s">
        <v>2564</v>
      </c>
      <c r="R99" s="435" t="s">
        <v>2565</v>
      </c>
      <c r="S99" s="435" t="s">
        <v>2566</v>
      </c>
      <c r="T99" s="435" t="s">
        <v>2567</v>
      </c>
      <c r="U99" s="435" t="s">
        <v>2568</v>
      </c>
      <c r="V99" t="str">
        <f t="shared" si="10"/>
        <v>52101538LF001D-M1</v>
      </c>
    </row>
    <row r="100" spans="1:22" ht="63" customHeight="1" x14ac:dyDescent="0.95">
      <c r="A100" t="s">
        <v>2681</v>
      </c>
      <c r="B100" s="427" t="e">
        <f>IF($V100="","",VLOOKUP($V100,'DADOS-KANBAM-PPS'!$A$11:$I$793,3,FALSE))</f>
        <v>#N/A</v>
      </c>
      <c r="C100" s="427" t="e">
        <f>IF($V100="","",VLOOKUP($V100,'DADOS-KANBAM-PPS'!$A$11:$J$791,5,FALSE))</f>
        <v>#N/A</v>
      </c>
      <c r="D100" s="428" t="str">
        <f t="shared" si="6"/>
        <v>2;2</v>
      </c>
      <c r="E100" s="428" t="str">
        <f t="shared" si="7"/>
        <v>M1</v>
      </c>
      <c r="F100" s="427" t="e">
        <f>IF($V100="","",VLOOKUP($V100,'DADOS-KANBAM-PPS'!$A$11:$J$791,7,FALSE))</f>
        <v>#N/A</v>
      </c>
      <c r="G100" s="427" t="e">
        <f>IF($V100="","",VLOOKUP($V100,'DADOS-KANBAM-PPS'!$A$11:$J$791,8,FALSE))</f>
        <v>#N/A</v>
      </c>
      <c r="H100" s="427" t="e">
        <f>IF($V100="","",VLOOKUP($V100,'DADOS-KANBAM-PPS'!$A$11:$J$791,6,FALSE))</f>
        <v>#N/A</v>
      </c>
      <c r="I100" s="429"/>
      <c r="J100" s="430"/>
      <c r="K100" s="431" t="e">
        <f t="shared" si="11"/>
        <v>#N/A</v>
      </c>
      <c r="L100" s="432"/>
      <c r="M100" s="433" t="e">
        <f t="shared" si="8"/>
        <v>#N/A</v>
      </c>
      <c r="N100" s="434" t="e">
        <f t="shared" si="9"/>
        <v>#N/A</v>
      </c>
      <c r="O100" s="2" t="s">
        <v>2562</v>
      </c>
      <c r="P100" s="2" t="s">
        <v>2563</v>
      </c>
      <c r="Q100" s="435" t="s">
        <v>2564</v>
      </c>
      <c r="R100" s="435" t="s">
        <v>2565</v>
      </c>
      <c r="S100" s="435" t="s">
        <v>2566</v>
      </c>
      <c r="T100" s="435" t="s">
        <v>2567</v>
      </c>
      <c r="U100" s="435" t="s">
        <v>2568</v>
      </c>
      <c r="V100" t="str">
        <f t="shared" si="10"/>
        <v>52101538LF001D-M1</v>
      </c>
    </row>
    <row r="101" spans="1:22" ht="63" customHeight="1" x14ac:dyDescent="0.95">
      <c r="A101" t="s">
        <v>2682</v>
      </c>
      <c r="B101" s="427" t="e">
        <f>IF($V101="","",VLOOKUP($V101,'DADOS-KANBAM-PPS'!$A$11:$I$793,3,FALSE))</f>
        <v>#N/A</v>
      </c>
      <c r="C101" s="427" t="e">
        <f>IF($V101="","",VLOOKUP($V101,'DADOS-KANBAM-PPS'!$A$11:$J$791,5,FALSE))</f>
        <v>#N/A</v>
      </c>
      <c r="D101" s="428" t="str">
        <f t="shared" si="6"/>
        <v>1;2</v>
      </c>
      <c r="E101" s="428" t="str">
        <f t="shared" si="7"/>
        <v>M1</v>
      </c>
      <c r="F101" s="427" t="e">
        <f>IF($V101="","",VLOOKUP($V101,'DADOS-KANBAM-PPS'!$A$11:$J$791,7,FALSE))</f>
        <v>#N/A</v>
      </c>
      <c r="G101" s="427" t="e">
        <f>IF($V101="","",VLOOKUP($V101,'DADOS-KANBAM-PPS'!$A$11:$J$791,8,FALSE))</f>
        <v>#N/A</v>
      </c>
      <c r="H101" s="427" t="e">
        <f>IF($V101="","",VLOOKUP($V101,'DADOS-KANBAM-PPS'!$A$11:$J$791,6,FALSE))</f>
        <v>#N/A</v>
      </c>
      <c r="I101" s="429"/>
      <c r="J101" s="430"/>
      <c r="K101" s="431" t="e">
        <f t="shared" si="11"/>
        <v>#N/A</v>
      </c>
      <c r="L101" s="432"/>
      <c r="M101" s="433" t="e">
        <f t="shared" si="8"/>
        <v>#N/A</v>
      </c>
      <c r="N101" s="434" t="e">
        <f t="shared" si="9"/>
        <v>#N/A</v>
      </c>
      <c r="O101" s="2" t="s">
        <v>2562</v>
      </c>
      <c r="P101" s="2" t="s">
        <v>2563</v>
      </c>
      <c r="Q101" s="435" t="s">
        <v>2564</v>
      </c>
      <c r="R101" s="435" t="s">
        <v>2565</v>
      </c>
      <c r="S101" s="435" t="s">
        <v>2566</v>
      </c>
      <c r="T101" s="435" t="s">
        <v>2567</v>
      </c>
      <c r="U101" s="435" t="s">
        <v>2568</v>
      </c>
      <c r="V101" t="str">
        <f t="shared" si="10"/>
        <v>52101539LF001D-M1</v>
      </c>
    </row>
    <row r="102" spans="1:22" ht="63" customHeight="1" x14ac:dyDescent="0.95">
      <c r="A102" t="s">
        <v>2683</v>
      </c>
      <c r="B102" s="427" t="e">
        <f>IF($V102="","",VLOOKUP($V102,'DADOS-KANBAM-PPS'!$A$11:$I$793,3,FALSE))</f>
        <v>#N/A</v>
      </c>
      <c r="C102" s="427" t="e">
        <f>IF($V102="","",VLOOKUP($V102,'DADOS-KANBAM-PPS'!$A$11:$J$791,5,FALSE))</f>
        <v>#N/A</v>
      </c>
      <c r="D102" s="428" t="str">
        <f t="shared" si="6"/>
        <v>1;2</v>
      </c>
      <c r="E102" s="428" t="str">
        <f t="shared" si="7"/>
        <v>M1</v>
      </c>
      <c r="F102" s="427" t="e">
        <f>IF($V102="","",VLOOKUP($V102,'DADOS-KANBAM-PPS'!$A$11:$J$791,7,FALSE))</f>
        <v>#N/A</v>
      </c>
      <c r="G102" s="427" t="e">
        <f>IF($V102="","",VLOOKUP($V102,'DADOS-KANBAM-PPS'!$A$11:$J$791,8,FALSE))</f>
        <v>#N/A</v>
      </c>
      <c r="H102" s="427" t="e">
        <f>IF($V102="","",VLOOKUP($V102,'DADOS-KANBAM-PPS'!$A$11:$J$791,6,FALSE))</f>
        <v>#N/A</v>
      </c>
      <c r="I102" s="429"/>
      <c r="J102" s="430"/>
      <c r="K102" s="431" t="e">
        <f t="shared" si="11"/>
        <v>#N/A</v>
      </c>
      <c r="L102" s="432"/>
      <c r="M102" s="433" t="e">
        <f t="shared" si="8"/>
        <v>#N/A</v>
      </c>
      <c r="N102" s="434" t="e">
        <f t="shared" si="9"/>
        <v>#N/A</v>
      </c>
      <c r="O102" s="2" t="s">
        <v>2562</v>
      </c>
      <c r="P102" s="2" t="s">
        <v>2563</v>
      </c>
      <c r="Q102" s="435" t="s">
        <v>2564</v>
      </c>
      <c r="R102" s="435" t="s">
        <v>2565</v>
      </c>
      <c r="S102" s="435" t="s">
        <v>2566</v>
      </c>
      <c r="T102" s="435" t="s">
        <v>2567</v>
      </c>
      <c r="U102" s="435" t="s">
        <v>2568</v>
      </c>
      <c r="V102" t="str">
        <f t="shared" si="10"/>
        <v>11546868MB001D-M1</v>
      </c>
    </row>
    <row r="103" spans="1:22" ht="63" customHeight="1" x14ac:dyDescent="0.95">
      <c r="A103" t="s">
        <v>2684</v>
      </c>
      <c r="B103" s="427" t="e">
        <f>IF($V103="","",VLOOKUP($V103,'DADOS-KANBAM-PPS'!$A$11:$I$793,3,FALSE))</f>
        <v>#N/A</v>
      </c>
      <c r="C103" s="427" t="e">
        <f>IF($V103="","",VLOOKUP($V103,'DADOS-KANBAM-PPS'!$A$11:$J$791,5,FALSE))</f>
        <v>#N/A</v>
      </c>
      <c r="D103" s="428" t="str">
        <f t="shared" si="6"/>
        <v>2;2</v>
      </c>
      <c r="E103" s="428" t="str">
        <f t="shared" si="7"/>
        <v>M1</v>
      </c>
      <c r="F103" s="427" t="e">
        <f>IF($V103="","",VLOOKUP($V103,'DADOS-KANBAM-PPS'!$A$11:$J$791,7,FALSE))</f>
        <v>#N/A</v>
      </c>
      <c r="G103" s="427" t="e">
        <f>IF($V103="","",VLOOKUP($V103,'DADOS-KANBAM-PPS'!$A$11:$J$791,8,FALSE))</f>
        <v>#N/A</v>
      </c>
      <c r="H103" s="427" t="e">
        <f>IF($V103="","",VLOOKUP($V103,'DADOS-KANBAM-PPS'!$A$11:$J$791,6,FALSE))</f>
        <v>#N/A</v>
      </c>
      <c r="I103" s="429"/>
      <c r="J103" s="430"/>
      <c r="K103" s="431" t="e">
        <f t="shared" si="11"/>
        <v>#N/A</v>
      </c>
      <c r="L103" s="432"/>
      <c r="M103" s="433" t="e">
        <f t="shared" si="8"/>
        <v>#N/A</v>
      </c>
      <c r="N103" s="434" t="e">
        <f t="shared" si="9"/>
        <v>#N/A</v>
      </c>
      <c r="O103" s="2" t="s">
        <v>2562</v>
      </c>
      <c r="P103" s="2" t="s">
        <v>2563</v>
      </c>
      <c r="Q103" s="435" t="s">
        <v>2564</v>
      </c>
      <c r="R103" s="435" t="s">
        <v>2565</v>
      </c>
      <c r="S103" s="435" t="s">
        <v>2566</v>
      </c>
      <c r="T103" s="435" t="s">
        <v>2567</v>
      </c>
      <c r="U103" s="435" t="s">
        <v>2568</v>
      </c>
      <c r="V103" t="str">
        <f t="shared" si="10"/>
        <v>11546868MB001D-M1</v>
      </c>
    </row>
    <row r="104" spans="1:22" ht="63" customHeight="1" x14ac:dyDescent="0.95">
      <c r="A104" t="s">
        <v>2685</v>
      </c>
      <c r="B104" s="427">
        <f>IF($V104="","",VLOOKUP($V104,'DADOS-KANBAM-PPS'!$A$11:$I$793,3,FALSE))</f>
        <v>96497159</v>
      </c>
      <c r="C104" s="427" t="str">
        <f>IF($V104="","",VLOOKUP($V104,'DADOS-KANBAM-PPS'!$A$11:$J$791,5,FALSE))</f>
        <v>SPSLF3-M1</v>
      </c>
      <c r="D104" s="428" t="str">
        <f t="shared" si="6"/>
        <v>2;2</v>
      </c>
      <c r="E104" s="428" t="str">
        <f t="shared" si="7"/>
        <v>M1</v>
      </c>
      <c r="F104" s="427" t="str">
        <f>IF($V104="","",VLOOKUP($V104,'DADOS-KANBAM-PPS'!$A$11:$J$791,7,FALSE))</f>
        <v>CEV</v>
      </c>
      <c r="G104" s="427" t="str">
        <f>IF($V104="","",VLOOKUP($V104,'DADOS-KANBAM-PPS'!$A$11:$J$791,8,FALSE))</f>
        <v>0CXPAPEL</v>
      </c>
      <c r="H104" s="427">
        <f>IF($V104="","",VLOOKUP($V104,'DADOS-KANBAM-PPS'!$A$11:$J$791,6,FALSE))</f>
        <v>2000</v>
      </c>
      <c r="I104" s="429"/>
      <c r="J104" s="430"/>
      <c r="K104" s="431" t="str">
        <f t="shared" si="11"/>
        <v>*CEV____96497159002000000*</v>
      </c>
      <c r="L104" s="432"/>
      <c r="M104" s="433" t="str">
        <f t="shared" si="8"/>
        <v>*0CXPAPELSPSLF3-M12;2*</v>
      </c>
      <c r="N104" s="434" t="str">
        <f t="shared" si="9"/>
        <v>3</v>
      </c>
      <c r="O104" s="2" t="s">
        <v>2562</v>
      </c>
      <c r="P104" s="2" t="s">
        <v>2563</v>
      </c>
      <c r="Q104" s="435" t="s">
        <v>2564</v>
      </c>
      <c r="R104" s="435" t="s">
        <v>2565</v>
      </c>
      <c r="S104" s="435" t="s">
        <v>2566</v>
      </c>
      <c r="T104" s="435" t="s">
        <v>2567</v>
      </c>
      <c r="U104" s="435" t="s">
        <v>2568</v>
      </c>
      <c r="V104" t="str">
        <f t="shared" si="10"/>
        <v>96497159SPSLF3-M1</v>
      </c>
    </row>
    <row r="105" spans="1:22" ht="63" customHeight="1" x14ac:dyDescent="0.95">
      <c r="A105" t="s">
        <v>2686</v>
      </c>
      <c r="B105" s="427" t="e">
        <f>IF($V105="","",VLOOKUP($V105,'DADOS-KANBAM-PPS'!$A$11:$I$793,3,FALSE))</f>
        <v>#N/A</v>
      </c>
      <c r="C105" s="427" t="e">
        <f>IF($V105="","",VLOOKUP($V105,'DADOS-KANBAM-PPS'!$A$11:$J$791,5,FALSE))</f>
        <v>#N/A</v>
      </c>
      <c r="D105" s="428" t="str">
        <f t="shared" si="6"/>
        <v>1;2</v>
      </c>
      <c r="E105" s="428" t="str">
        <f t="shared" si="7"/>
        <v>M2</v>
      </c>
      <c r="F105" s="427" t="e">
        <f>IF($V105="","",VLOOKUP($V105,'DADOS-KANBAM-PPS'!$A$11:$J$791,7,FALSE))</f>
        <v>#N/A</v>
      </c>
      <c r="G105" s="427" t="e">
        <f>IF($V105="","",VLOOKUP($V105,'DADOS-KANBAM-PPS'!$A$11:$J$791,8,FALSE))</f>
        <v>#N/A</v>
      </c>
      <c r="H105" s="427" t="e">
        <f>IF($V105="","",VLOOKUP($V105,'DADOS-KANBAM-PPS'!$A$11:$J$791,6,FALSE))</f>
        <v>#N/A</v>
      </c>
      <c r="I105" s="429"/>
      <c r="J105" s="430"/>
      <c r="K105" s="431" t="e">
        <f t="shared" si="11"/>
        <v>#N/A</v>
      </c>
      <c r="L105" s="432"/>
      <c r="M105" s="433" t="e">
        <f t="shared" si="8"/>
        <v>#N/A</v>
      </c>
      <c r="N105" s="434" t="e">
        <f t="shared" si="9"/>
        <v>#N/A</v>
      </c>
      <c r="O105" s="2" t="s">
        <v>2562</v>
      </c>
      <c r="P105" s="2" t="s">
        <v>2563</v>
      </c>
      <c r="Q105" s="435" t="s">
        <v>2564</v>
      </c>
      <c r="R105" s="435" t="s">
        <v>2565</v>
      </c>
      <c r="S105" s="435" t="s">
        <v>2566</v>
      </c>
      <c r="T105" s="435" t="s">
        <v>2567</v>
      </c>
      <c r="U105" s="435" t="s">
        <v>2568</v>
      </c>
      <c r="V105" t="str">
        <f t="shared" si="10"/>
        <v>96260548TP041D-M2</v>
      </c>
    </row>
    <row r="106" spans="1:22" ht="63" customHeight="1" x14ac:dyDescent="0.95">
      <c r="A106" t="s">
        <v>2687</v>
      </c>
      <c r="B106" s="427">
        <f>IF($V106="","",VLOOKUP($V106,'DADOS-KANBAM-PPS'!$A$11:$I$793,3,FALSE))</f>
        <v>96497159</v>
      </c>
      <c r="C106" s="427" t="str">
        <f>IF($V106="","",VLOOKUP($V106,'DADOS-KANBAM-PPS'!$A$11:$J$791,5,FALSE))</f>
        <v>SPSLF3-M1</v>
      </c>
      <c r="D106" s="428" t="str">
        <f t="shared" si="6"/>
        <v>1;2</v>
      </c>
      <c r="E106" s="428" t="str">
        <f t="shared" si="7"/>
        <v>M1</v>
      </c>
      <c r="F106" s="427" t="str">
        <f>IF($V106="","",VLOOKUP($V106,'DADOS-KANBAM-PPS'!$A$11:$J$791,7,FALSE))</f>
        <v>CEV</v>
      </c>
      <c r="G106" s="427" t="str">
        <f>IF($V106="","",VLOOKUP($V106,'DADOS-KANBAM-PPS'!$A$11:$J$791,8,FALSE))</f>
        <v>0CXPAPEL</v>
      </c>
      <c r="H106" s="427">
        <f>IF($V106="","",VLOOKUP($V106,'DADOS-KANBAM-PPS'!$A$11:$J$791,6,FALSE))</f>
        <v>2000</v>
      </c>
      <c r="I106" s="429"/>
      <c r="J106" s="430"/>
      <c r="K106" s="431" t="str">
        <f t="shared" si="11"/>
        <v>*CEV____96497159002000000*</v>
      </c>
      <c r="L106" s="432"/>
      <c r="M106" s="433" t="str">
        <f t="shared" si="8"/>
        <v>*0CXPAPELSPSLF3-M11;2*</v>
      </c>
      <c r="N106" s="434" t="str">
        <f t="shared" si="9"/>
        <v>3</v>
      </c>
      <c r="O106" s="2" t="s">
        <v>2562</v>
      </c>
      <c r="P106" s="2" t="s">
        <v>2563</v>
      </c>
      <c r="Q106" s="435" t="s">
        <v>2564</v>
      </c>
      <c r="R106" s="435" t="s">
        <v>2565</v>
      </c>
      <c r="S106" s="435" t="s">
        <v>2566</v>
      </c>
      <c r="T106" s="435" t="s">
        <v>2567</v>
      </c>
      <c r="U106" s="435" t="s">
        <v>2568</v>
      </c>
      <c r="V106" t="str">
        <f t="shared" si="10"/>
        <v>96497159SPSLF3-M1</v>
      </c>
    </row>
    <row r="107" spans="1:22" ht="63" customHeight="1" x14ac:dyDescent="0.95">
      <c r="A107" t="s">
        <v>2688</v>
      </c>
      <c r="B107" s="427" t="str">
        <f>IF($V107="","",VLOOKUP($V107,'DADOS-KANBAM-PPS'!$A$11:$I$793,3,FALSE))</f>
        <v>09594681</v>
      </c>
      <c r="C107" s="427" t="str">
        <f>IF($V107="","",VLOOKUP($V107,'DADOS-KANBAM-PPS'!$A$11:$J$791,5,FALSE))</f>
        <v>MB020D-M1</v>
      </c>
      <c r="D107" s="428" t="str">
        <f t="shared" si="6"/>
        <v>2;2</v>
      </c>
      <c r="E107" s="428" t="str">
        <f t="shared" si="7"/>
        <v>M1</v>
      </c>
      <c r="F107" s="427" t="str">
        <f>IF($V107="","",VLOOKUP($V107,'DADOS-KANBAM-PPS'!$A$11:$J$791,7,FALSE))</f>
        <v>CEV</v>
      </c>
      <c r="G107" s="427" t="str">
        <f>IF($V107="","",VLOOKUP($V107,'DADOS-KANBAM-PPS'!$A$11:$J$791,8,FALSE))</f>
        <v>0CXPAPEL</v>
      </c>
      <c r="H107" s="427">
        <f>IF($V107="","",VLOOKUP($V107,'DADOS-KANBAM-PPS'!$A$11:$J$791,6,FALSE))</f>
        <v>300</v>
      </c>
      <c r="I107" s="429"/>
      <c r="J107" s="430"/>
      <c r="K107" s="431" t="str">
        <f t="shared" si="11"/>
        <v>*CEV____09594681000300000*</v>
      </c>
      <c r="L107" s="432"/>
      <c r="M107" s="433" t="str">
        <f t="shared" si="8"/>
        <v>*0CXPAPELMB020D-M12;2*</v>
      </c>
      <c r="N107" s="434" t="str">
        <f t="shared" si="9"/>
        <v>D</v>
      </c>
      <c r="O107" s="2" t="s">
        <v>2562</v>
      </c>
      <c r="P107" s="2" t="s">
        <v>2563</v>
      </c>
      <c r="Q107" s="435" t="s">
        <v>2564</v>
      </c>
      <c r="R107" s="435" t="s">
        <v>2565</v>
      </c>
      <c r="S107" s="435" t="s">
        <v>2566</v>
      </c>
      <c r="T107" s="435" t="s">
        <v>2567</v>
      </c>
      <c r="U107" s="435" t="s">
        <v>2568</v>
      </c>
      <c r="V107" t="str">
        <f t="shared" si="10"/>
        <v>09594681MB020D-M1</v>
      </c>
    </row>
    <row r="108" spans="1:22" ht="63" customHeight="1" x14ac:dyDescent="0.95">
      <c r="A108" t="s">
        <v>2689</v>
      </c>
      <c r="B108" s="427" t="str">
        <f>IF($V108="","",VLOOKUP($V108,'DADOS-KANBAM-PPS'!$A$11:$I$793,3,FALSE))</f>
        <v>09594681</v>
      </c>
      <c r="C108" s="427" t="str">
        <f>IF($V108="","",VLOOKUP($V108,'DADOS-KANBAM-PPS'!$A$11:$J$791,5,FALSE))</f>
        <v>MB020D-M1</v>
      </c>
      <c r="D108" s="428" t="str">
        <f t="shared" si="6"/>
        <v>1;2</v>
      </c>
      <c r="E108" s="428" t="str">
        <f t="shared" si="7"/>
        <v>M1</v>
      </c>
      <c r="F108" s="427" t="str">
        <f>IF($V108="","",VLOOKUP($V108,'DADOS-KANBAM-PPS'!$A$11:$J$791,7,FALSE))</f>
        <v>CEV</v>
      </c>
      <c r="G108" s="427" t="str">
        <f>IF($V108="","",VLOOKUP($V108,'DADOS-KANBAM-PPS'!$A$11:$J$791,8,FALSE))</f>
        <v>0CXPAPEL</v>
      </c>
      <c r="H108" s="427">
        <f>IF($V108="","",VLOOKUP($V108,'DADOS-KANBAM-PPS'!$A$11:$J$791,6,FALSE))</f>
        <v>300</v>
      </c>
      <c r="I108" s="429"/>
      <c r="J108" s="430"/>
      <c r="K108" s="431" t="str">
        <f t="shared" si="11"/>
        <v>*CEV____09594681000300000*</v>
      </c>
      <c r="L108" s="432"/>
      <c r="M108" s="433" t="str">
        <f t="shared" si="8"/>
        <v>*0CXPAPELMB020D-M11;2*</v>
      </c>
      <c r="N108" s="434" t="str">
        <f t="shared" si="9"/>
        <v>D</v>
      </c>
      <c r="O108" s="2" t="s">
        <v>2562</v>
      </c>
      <c r="P108" s="2" t="s">
        <v>2563</v>
      </c>
      <c r="Q108" s="435" t="s">
        <v>2564</v>
      </c>
      <c r="R108" s="435" t="s">
        <v>2565</v>
      </c>
      <c r="S108" s="435" t="s">
        <v>2566</v>
      </c>
      <c r="T108" s="435" t="s">
        <v>2567</v>
      </c>
      <c r="U108" s="435" t="s">
        <v>2568</v>
      </c>
      <c r="V108" t="str">
        <f t="shared" si="10"/>
        <v>09594681MB020D-M1</v>
      </c>
    </row>
    <row r="109" spans="1:22" ht="63" customHeight="1" x14ac:dyDescent="0.95">
      <c r="A109" t="s">
        <v>2690</v>
      </c>
      <c r="B109" s="427" t="e">
        <f>IF($V109="","",VLOOKUP($V109,'DADOS-KANBAM-PPS'!$A$11:$I$793,3,FALSE))</f>
        <v>#N/A</v>
      </c>
      <c r="C109" s="427" t="e">
        <f>IF($V109="","",VLOOKUP($V109,'DADOS-KANBAM-PPS'!$A$11:$J$791,5,FALSE))</f>
        <v>#N/A</v>
      </c>
      <c r="D109" s="428" t="str">
        <f t="shared" si="6"/>
        <v>2;2</v>
      </c>
      <c r="E109" s="428" t="str">
        <f t="shared" si="7"/>
        <v>M1</v>
      </c>
      <c r="F109" s="427" t="e">
        <f>IF($V109="","",VLOOKUP($V109,'DADOS-KANBAM-PPS'!$A$11:$J$791,7,FALSE))</f>
        <v>#N/A</v>
      </c>
      <c r="G109" s="427" t="e">
        <f>IF($V109="","",VLOOKUP($V109,'DADOS-KANBAM-PPS'!$A$11:$J$791,8,FALSE))</f>
        <v>#N/A</v>
      </c>
      <c r="H109" s="427" t="e">
        <f>IF($V109="","",VLOOKUP($V109,'DADOS-KANBAM-PPS'!$A$11:$J$791,6,FALSE))</f>
        <v>#N/A</v>
      </c>
      <c r="I109" s="429"/>
      <c r="J109" s="430"/>
      <c r="K109" s="431" t="e">
        <f t="shared" si="11"/>
        <v>#N/A</v>
      </c>
      <c r="L109" s="432"/>
      <c r="M109" s="433" t="e">
        <f t="shared" si="8"/>
        <v>#N/A</v>
      </c>
      <c r="N109" s="434" t="e">
        <f t="shared" si="9"/>
        <v>#N/A</v>
      </c>
      <c r="O109" s="2" t="s">
        <v>2562</v>
      </c>
      <c r="P109" s="2" t="s">
        <v>2563</v>
      </c>
      <c r="Q109" s="435" t="s">
        <v>2564</v>
      </c>
      <c r="R109" s="435" t="s">
        <v>2565</v>
      </c>
      <c r="S109" s="435" t="s">
        <v>2566</v>
      </c>
      <c r="T109" s="435" t="s">
        <v>2567</v>
      </c>
      <c r="U109" s="435" t="s">
        <v>2568</v>
      </c>
      <c r="V109" t="str">
        <f t="shared" si="10"/>
        <v>52117319SPSLF3-M1</v>
      </c>
    </row>
    <row r="110" spans="1:22" ht="63" customHeight="1" x14ac:dyDescent="0.95">
      <c r="A110" t="s">
        <v>2691</v>
      </c>
      <c r="B110" s="427" t="e">
        <f>IF($V110="","",VLOOKUP($V110,'DADOS-KANBAM-PPS'!$A$11:$I$793,3,FALSE))</f>
        <v>#N/A</v>
      </c>
      <c r="C110" s="427" t="e">
        <f>IF($V110="","",VLOOKUP($V110,'DADOS-KANBAM-PPS'!$A$11:$J$791,5,FALSE))</f>
        <v>#N/A</v>
      </c>
      <c r="D110" s="428" t="str">
        <f t="shared" si="6"/>
        <v>1;2</v>
      </c>
      <c r="E110" s="428" t="str">
        <f t="shared" si="7"/>
        <v>M1</v>
      </c>
      <c r="F110" s="427" t="e">
        <f>IF($V110="","",VLOOKUP($V110,'DADOS-KANBAM-PPS'!$A$11:$J$791,7,FALSE))</f>
        <v>#N/A</v>
      </c>
      <c r="G110" s="427" t="e">
        <f>IF($V110="","",VLOOKUP($V110,'DADOS-KANBAM-PPS'!$A$11:$J$791,8,FALSE))</f>
        <v>#N/A</v>
      </c>
      <c r="H110" s="427" t="e">
        <f>IF($V110="","",VLOOKUP($V110,'DADOS-KANBAM-PPS'!$A$11:$J$791,6,FALSE))</f>
        <v>#N/A</v>
      </c>
      <c r="I110" s="429"/>
      <c r="J110" s="430"/>
      <c r="K110" s="431" t="e">
        <f t="shared" si="11"/>
        <v>#N/A</v>
      </c>
      <c r="L110" s="432"/>
      <c r="M110" s="433" t="e">
        <f t="shared" si="8"/>
        <v>#N/A</v>
      </c>
      <c r="N110" s="434" t="e">
        <f t="shared" si="9"/>
        <v>#N/A</v>
      </c>
      <c r="O110" s="2" t="s">
        <v>2562</v>
      </c>
      <c r="P110" s="2" t="s">
        <v>2563</v>
      </c>
      <c r="Q110" s="435" t="s">
        <v>2564</v>
      </c>
      <c r="R110" s="435" t="s">
        <v>2565</v>
      </c>
      <c r="S110" s="435" t="s">
        <v>2566</v>
      </c>
      <c r="T110" s="435" t="s">
        <v>2567</v>
      </c>
      <c r="U110" s="435" t="s">
        <v>2568</v>
      </c>
      <c r="V110" t="str">
        <f t="shared" si="10"/>
        <v>52117319SPSLF3-M1</v>
      </c>
    </row>
    <row r="111" spans="1:22" ht="63" customHeight="1" x14ac:dyDescent="0.95">
      <c r="A111" t="s">
        <v>2692</v>
      </c>
      <c r="B111" s="427" t="e">
        <f>IF($V111="","",VLOOKUP($V111,'DADOS-KANBAM-PPS'!$A$11:$I$793,3,FALSE))</f>
        <v>#N/A</v>
      </c>
      <c r="C111" s="427"/>
      <c r="D111" s="428" t="str">
        <f t="shared" si="6"/>
        <v>2;2</v>
      </c>
      <c r="E111" s="428" t="str">
        <f t="shared" si="7"/>
        <v>M1</v>
      </c>
      <c r="F111" s="427" t="e">
        <f>IF($V111="","",VLOOKUP($V111,'DADOS-KANBAM-PPS'!$A$11:$J$791,7,FALSE))</f>
        <v>#N/A</v>
      </c>
      <c r="G111" s="427" t="e">
        <f>IF($V111="","",VLOOKUP($V111,'DADOS-KANBAM-PPS'!$A$11:$J$791,8,FALSE))</f>
        <v>#N/A</v>
      </c>
      <c r="H111" s="427" t="e">
        <f>IF($V111="","",VLOOKUP($V111,'DADOS-KANBAM-PPS'!$A$11:$J$791,6,FALSE))</f>
        <v>#N/A</v>
      </c>
      <c r="I111" s="429"/>
      <c r="J111" s="430"/>
      <c r="K111" s="431" t="e">
        <f t="shared" si="11"/>
        <v>#N/A</v>
      </c>
      <c r="L111" s="432"/>
      <c r="M111" s="433" t="e">
        <f t="shared" si="8"/>
        <v>#N/A</v>
      </c>
      <c r="N111" s="434" t="str">
        <f t="shared" si="9"/>
        <v/>
      </c>
      <c r="O111" s="2" t="s">
        <v>2562</v>
      </c>
      <c r="P111" s="2" t="s">
        <v>2563</v>
      </c>
      <c r="Q111" s="435" t="s">
        <v>2564</v>
      </c>
      <c r="R111" s="435" t="s">
        <v>2565</v>
      </c>
      <c r="S111" s="435" t="s">
        <v>2566</v>
      </c>
      <c r="T111" s="435" t="s">
        <v>2567</v>
      </c>
      <c r="U111" s="435" t="s">
        <v>2568</v>
      </c>
      <c r="V111" t="str">
        <f t="shared" si="10"/>
        <v>52117321SPSLF3-M1</v>
      </c>
    </row>
    <row r="112" spans="1:22" ht="63" customHeight="1" x14ac:dyDescent="0.95">
      <c r="A112" t="s">
        <v>2693</v>
      </c>
      <c r="B112" s="427" t="e">
        <f>IF($V112="","",VLOOKUP($V112,'DADOS-KANBAM-PPS'!$A$11:$I$793,3,FALSE))</f>
        <v>#N/A</v>
      </c>
      <c r="C112" s="427" t="e">
        <f>IF($V112="","",VLOOKUP($V112,'DADOS-KANBAM-PPS'!$A$11:$J$791,5,FALSE))</f>
        <v>#N/A</v>
      </c>
      <c r="D112" s="428" t="str">
        <f t="shared" si="6"/>
        <v>1;2</v>
      </c>
      <c r="E112" s="428" t="str">
        <f t="shared" si="7"/>
        <v>M1</v>
      </c>
      <c r="F112" s="427" t="e">
        <f>IF($V112="","",VLOOKUP($V112,'DADOS-KANBAM-PPS'!$A$11:$J$791,7,FALSE))</f>
        <v>#N/A</v>
      </c>
      <c r="G112" s="427" t="e">
        <f>IF($V112="","",VLOOKUP($V112,'DADOS-KANBAM-PPS'!$A$11:$J$791,8,FALSE))</f>
        <v>#N/A</v>
      </c>
      <c r="H112" s="427" t="e">
        <f>IF($V112="","",VLOOKUP($V112,'DADOS-KANBAM-PPS'!$A$11:$J$791,6,FALSE))</f>
        <v>#N/A</v>
      </c>
      <c r="I112" s="429"/>
      <c r="J112" s="430"/>
      <c r="K112" s="431" t="e">
        <f t="shared" si="11"/>
        <v>#N/A</v>
      </c>
      <c r="L112" s="432"/>
      <c r="M112" s="433" t="e">
        <f t="shared" si="8"/>
        <v>#N/A</v>
      </c>
      <c r="N112" s="434" t="e">
        <f t="shared" si="9"/>
        <v>#N/A</v>
      </c>
      <c r="O112" s="2" t="s">
        <v>2562</v>
      </c>
      <c r="P112" s="2" t="s">
        <v>2563</v>
      </c>
      <c r="Q112" s="435" t="s">
        <v>2564</v>
      </c>
      <c r="R112" s="435" t="s">
        <v>2565</v>
      </c>
      <c r="S112" s="435" t="s">
        <v>2566</v>
      </c>
      <c r="T112" s="435" t="s">
        <v>2567</v>
      </c>
      <c r="U112" s="435" t="s">
        <v>2568</v>
      </c>
      <c r="V112" t="str">
        <f t="shared" si="10"/>
        <v>52117321SPSLF3-M1</v>
      </c>
    </row>
    <row r="113" spans="1:22" ht="63" customHeight="1" x14ac:dyDescent="0.95">
      <c r="A113" t="s">
        <v>2694</v>
      </c>
      <c r="B113" s="427" t="e">
        <f>IF($V113="","",VLOOKUP($V113,'DADOS-KANBAM-PPS'!$A$11:$I$793,3,FALSE))</f>
        <v>#N/A</v>
      </c>
      <c r="C113" s="427" t="e">
        <f>IF($V113="","",VLOOKUP($V113,'DADOS-KANBAM-PPS'!$A$11:$J$791,5,FALSE))</f>
        <v>#N/A</v>
      </c>
      <c r="D113" s="428" t="str">
        <f t="shared" si="6"/>
        <v>1;2</v>
      </c>
      <c r="E113" s="428" t="str">
        <f t="shared" si="7"/>
        <v>M1</v>
      </c>
      <c r="F113" s="427" t="e">
        <f>IF($V113="","",VLOOKUP($V113,'DADOS-KANBAM-PPS'!$A$11:$J$791,7,FALSE))</f>
        <v>#N/A</v>
      </c>
      <c r="G113" s="427" t="e">
        <f>IF($V113="","",VLOOKUP($V113,'DADOS-KANBAM-PPS'!$A$11:$J$791,8,FALSE))</f>
        <v>#N/A</v>
      </c>
      <c r="H113" s="427" t="e">
        <f>IF($V113="","",VLOOKUP($V113,'DADOS-KANBAM-PPS'!$A$11:$J$791,6,FALSE))</f>
        <v>#N/A</v>
      </c>
      <c r="I113" s="429"/>
      <c r="J113" s="430"/>
      <c r="K113" s="431" t="e">
        <f t="shared" si="11"/>
        <v>#N/A</v>
      </c>
      <c r="L113" s="432"/>
      <c r="M113" s="433" t="e">
        <f t="shared" si="8"/>
        <v>#N/A</v>
      </c>
      <c r="N113" s="434" t="e">
        <f t="shared" si="9"/>
        <v>#N/A</v>
      </c>
      <c r="O113" s="2" t="s">
        <v>2562</v>
      </c>
      <c r="P113" s="2" t="s">
        <v>2563</v>
      </c>
      <c r="Q113" s="435" t="s">
        <v>2564</v>
      </c>
      <c r="R113" s="435" t="s">
        <v>2565</v>
      </c>
      <c r="S113" s="435" t="s">
        <v>2566</v>
      </c>
      <c r="T113" s="435" t="s">
        <v>2567</v>
      </c>
      <c r="U113" s="435" t="s">
        <v>2568</v>
      </c>
      <c r="V113" t="str">
        <f t="shared" si="10"/>
        <v>52053859SPSLF3-M1</v>
      </c>
    </row>
    <row r="114" spans="1:22" ht="63" customHeight="1" x14ac:dyDescent="0.95">
      <c r="A114" t="s">
        <v>2695</v>
      </c>
      <c r="B114" s="427" t="e">
        <f>IF($V114="","",VLOOKUP($V114,'DADOS-KANBAM-PPS'!$A$11:$I$793,3,FALSE))</f>
        <v>#N/A</v>
      </c>
      <c r="C114" s="427" t="e">
        <f>IF($V114="","",VLOOKUP($V114,'DADOS-KANBAM-PPS'!$A$11:$J$791,5,FALSE))</f>
        <v>#N/A</v>
      </c>
      <c r="D114" s="428" t="str">
        <f t="shared" si="6"/>
        <v>2;2</v>
      </c>
      <c r="E114" s="428" t="str">
        <f t="shared" si="7"/>
        <v>M1</v>
      </c>
      <c r="F114" s="427" t="e">
        <f>IF($V114="","",VLOOKUP($V114,'DADOS-KANBAM-PPS'!$A$11:$J$791,7,FALSE))</f>
        <v>#N/A</v>
      </c>
      <c r="G114" s="427" t="e">
        <f>IF($V114="","",VLOOKUP($V114,'DADOS-KANBAM-PPS'!$A$11:$J$791,8,FALSE))</f>
        <v>#N/A</v>
      </c>
      <c r="H114" s="427" t="e">
        <f>IF($V114="","",VLOOKUP($V114,'DADOS-KANBAM-PPS'!$A$11:$J$791,6,FALSE))</f>
        <v>#N/A</v>
      </c>
      <c r="I114" s="429"/>
      <c r="J114" s="430"/>
      <c r="K114" s="431" t="e">
        <f t="shared" si="11"/>
        <v>#N/A</v>
      </c>
      <c r="L114" s="432"/>
      <c r="M114" s="433" t="e">
        <f t="shared" si="8"/>
        <v>#N/A</v>
      </c>
      <c r="N114" s="434" t="e">
        <f t="shared" si="9"/>
        <v>#N/A</v>
      </c>
      <c r="O114" s="2" t="s">
        <v>2562</v>
      </c>
      <c r="P114" s="2" t="s">
        <v>2563</v>
      </c>
      <c r="Q114" s="435" t="s">
        <v>2564</v>
      </c>
      <c r="R114" s="435" t="s">
        <v>2565</v>
      </c>
      <c r="S114" s="435" t="s">
        <v>2566</v>
      </c>
      <c r="T114" s="435" t="s">
        <v>2567</v>
      </c>
      <c r="U114" s="435" t="s">
        <v>2568</v>
      </c>
      <c r="V114" t="str">
        <f t="shared" si="10"/>
        <v>52053859SPSLF3-M1</v>
      </c>
    </row>
    <row r="115" spans="1:22" ht="63" customHeight="1" x14ac:dyDescent="0.95">
      <c r="A115" t="s">
        <v>2696</v>
      </c>
      <c r="B115" s="427" t="e">
        <f>IF($V115="","",VLOOKUP($V115,'DADOS-KANBAM-PPS'!$A$11:$I$793,3,FALSE))</f>
        <v>#N/A</v>
      </c>
      <c r="C115" s="427" t="e">
        <f>IF($V115="","",VLOOKUP($V115,'DADOS-KANBAM-PPS'!$A$11:$J$791,5,FALSE))</f>
        <v>#N/A</v>
      </c>
      <c r="D115" s="428" t="str">
        <f t="shared" si="6"/>
        <v>2;2</v>
      </c>
      <c r="E115" s="428" t="str">
        <f t="shared" si="7"/>
        <v>M1</v>
      </c>
      <c r="F115" s="427" t="e">
        <f>IF($V115="","",VLOOKUP($V115,'DADOS-KANBAM-PPS'!$A$11:$J$791,7,FALSE))</f>
        <v>#N/A</v>
      </c>
      <c r="G115" s="427" t="e">
        <f>IF($V115="","",VLOOKUP($V115,'DADOS-KANBAM-PPS'!$A$11:$J$791,8,FALSE))</f>
        <v>#N/A</v>
      </c>
      <c r="H115" s="427" t="e">
        <f>IF($V115="","",VLOOKUP($V115,'DADOS-KANBAM-PPS'!$A$11:$J$791,6,FALSE))</f>
        <v>#N/A</v>
      </c>
      <c r="I115" s="429"/>
      <c r="J115" s="430"/>
      <c r="K115" s="431" t="e">
        <f t="shared" si="11"/>
        <v>#N/A</v>
      </c>
      <c r="L115" s="432"/>
      <c r="M115" s="433" t="e">
        <f t="shared" si="8"/>
        <v>#N/A</v>
      </c>
      <c r="N115" s="434" t="e">
        <f t="shared" si="9"/>
        <v>#N/A</v>
      </c>
      <c r="O115" s="2" t="s">
        <v>2562</v>
      </c>
      <c r="P115" s="2" t="s">
        <v>2563</v>
      </c>
      <c r="Q115" s="435" t="s">
        <v>2564</v>
      </c>
      <c r="R115" s="435" t="s">
        <v>2565</v>
      </c>
      <c r="S115" s="435" t="s">
        <v>2566</v>
      </c>
      <c r="T115" s="435" t="s">
        <v>2567</v>
      </c>
      <c r="U115" s="435" t="s">
        <v>2568</v>
      </c>
      <c r="V115" t="str">
        <f t="shared" si="10"/>
        <v>93316503TOOLKT-M1</v>
      </c>
    </row>
    <row r="116" spans="1:22" ht="63" customHeight="1" x14ac:dyDescent="0.95">
      <c r="A116" t="s">
        <v>2697</v>
      </c>
      <c r="B116" s="427" t="e">
        <f>IF($V116="","",VLOOKUP($V116,'DADOS-KANBAM-PPS'!$A$11:$I$793,3,FALSE))</f>
        <v>#N/A</v>
      </c>
      <c r="C116" s="427" t="e">
        <f>IF($V116="","",VLOOKUP($V116,'DADOS-KANBAM-PPS'!$A$11:$J$791,5,FALSE))</f>
        <v>#N/A</v>
      </c>
      <c r="D116" s="428" t="str">
        <f t="shared" si="6"/>
        <v>1;2</v>
      </c>
      <c r="E116" s="428" t="str">
        <f t="shared" si="7"/>
        <v>M1</v>
      </c>
      <c r="F116" s="427" t="e">
        <f>IF($V116="","",VLOOKUP($V116,'DADOS-KANBAM-PPS'!$A$11:$J$791,7,FALSE))</f>
        <v>#N/A</v>
      </c>
      <c r="G116" s="427" t="e">
        <f>IF($V116="","",VLOOKUP($V116,'DADOS-KANBAM-PPS'!$A$11:$J$791,8,FALSE))</f>
        <v>#N/A</v>
      </c>
      <c r="H116" s="427" t="e">
        <f>IF($V116="","",VLOOKUP($V116,'DADOS-KANBAM-PPS'!$A$11:$J$791,6,FALSE))</f>
        <v>#N/A</v>
      </c>
      <c r="I116" s="429"/>
      <c r="J116" s="430"/>
      <c r="K116" s="431" t="e">
        <f t="shared" si="11"/>
        <v>#N/A</v>
      </c>
      <c r="L116" s="432"/>
      <c r="M116" s="433" t="e">
        <f t="shared" si="8"/>
        <v>#N/A</v>
      </c>
      <c r="N116" s="434" t="e">
        <f t="shared" si="9"/>
        <v>#N/A</v>
      </c>
      <c r="O116" s="2" t="s">
        <v>2562</v>
      </c>
      <c r="P116" s="2" t="s">
        <v>2563</v>
      </c>
      <c r="Q116" s="435" t="s">
        <v>2564</v>
      </c>
      <c r="R116" s="435" t="s">
        <v>2565</v>
      </c>
      <c r="S116" s="435" t="s">
        <v>2566</v>
      </c>
      <c r="T116" s="435" t="s">
        <v>2567</v>
      </c>
      <c r="U116" s="435" t="s">
        <v>2568</v>
      </c>
      <c r="V116" t="str">
        <f t="shared" si="10"/>
        <v>93316503TOOLKT-M1</v>
      </c>
    </row>
    <row r="117" spans="1:22" ht="63" customHeight="1" x14ac:dyDescent="0.95">
      <c r="A117" t="s">
        <v>2697</v>
      </c>
      <c r="B117" s="427" t="e">
        <f>IF($V117="","",VLOOKUP($V117,'DADOS-KANBAM-PPS'!$A$11:$I$793,3,FALSE))</f>
        <v>#N/A</v>
      </c>
      <c r="C117" s="427" t="e">
        <f>IF($V117="","",VLOOKUP($V117,'DADOS-KANBAM-PPS'!$A$11:$J$791,5,FALSE))</f>
        <v>#N/A</v>
      </c>
      <c r="D117" s="428" t="str">
        <f t="shared" si="6"/>
        <v>1;2</v>
      </c>
      <c r="E117" s="428" t="str">
        <f t="shared" si="7"/>
        <v>M1</v>
      </c>
      <c r="F117" s="427" t="e">
        <f>IF($V117="","",VLOOKUP($V117,'DADOS-KANBAM-PPS'!$A$11:$J$791,7,FALSE))</f>
        <v>#N/A</v>
      </c>
      <c r="G117" s="427" t="e">
        <f>IF($V117="","",VLOOKUP($V117,'DADOS-KANBAM-PPS'!$A$11:$J$791,8,FALSE))</f>
        <v>#N/A</v>
      </c>
      <c r="H117" s="427" t="e">
        <f>IF($V117="","",VLOOKUP($V117,'DADOS-KANBAM-PPS'!$A$11:$J$791,6,FALSE))</f>
        <v>#N/A</v>
      </c>
      <c r="I117" s="429"/>
      <c r="J117" s="430"/>
      <c r="K117" s="431" t="e">
        <f t="shared" si="11"/>
        <v>#N/A</v>
      </c>
      <c r="L117" s="432"/>
      <c r="M117" s="433" t="e">
        <f t="shared" si="8"/>
        <v>#N/A</v>
      </c>
      <c r="N117" s="434" t="e">
        <f t="shared" si="9"/>
        <v>#N/A</v>
      </c>
      <c r="O117" s="2" t="s">
        <v>2562</v>
      </c>
      <c r="P117" s="2" t="s">
        <v>2563</v>
      </c>
      <c r="Q117" s="435" t="s">
        <v>2564</v>
      </c>
      <c r="R117" s="435" t="s">
        <v>2565</v>
      </c>
      <c r="S117" s="435" t="s">
        <v>2566</v>
      </c>
      <c r="T117" s="435" t="s">
        <v>2567</v>
      </c>
      <c r="U117" s="435" t="s">
        <v>2568</v>
      </c>
      <c r="V117" t="str">
        <f t="shared" si="10"/>
        <v>93316503TOOLKT-M1</v>
      </c>
    </row>
    <row r="118" spans="1:22" ht="63" customHeight="1" x14ac:dyDescent="0.95">
      <c r="A118" t="s">
        <v>2696</v>
      </c>
      <c r="B118" s="427" t="e">
        <f>IF($V118="","",VLOOKUP($V118,'DADOS-KANBAM-PPS'!$A$11:$I$793,3,FALSE))</f>
        <v>#N/A</v>
      </c>
      <c r="C118" s="427" t="e">
        <f>IF($V118="","",VLOOKUP($V118,'DADOS-KANBAM-PPS'!$A$11:$J$791,5,FALSE))</f>
        <v>#N/A</v>
      </c>
      <c r="D118" s="428" t="str">
        <f t="shared" si="6"/>
        <v>2;2</v>
      </c>
      <c r="E118" s="428" t="str">
        <f t="shared" si="7"/>
        <v>M1</v>
      </c>
      <c r="F118" s="427" t="e">
        <f>IF($V118="","",VLOOKUP($V118,'DADOS-KANBAM-PPS'!$A$11:$J$791,7,FALSE))</f>
        <v>#N/A</v>
      </c>
      <c r="G118" s="427" t="e">
        <f>IF($V118="","",VLOOKUP($V118,'DADOS-KANBAM-PPS'!$A$11:$J$791,8,FALSE))</f>
        <v>#N/A</v>
      </c>
      <c r="H118" s="427" t="e">
        <f>IF($V118="","",VLOOKUP($V118,'DADOS-KANBAM-PPS'!$A$11:$J$791,6,FALSE))</f>
        <v>#N/A</v>
      </c>
      <c r="I118" s="429"/>
      <c r="J118" s="430"/>
      <c r="K118" s="431" t="e">
        <f t="shared" si="11"/>
        <v>#N/A</v>
      </c>
      <c r="L118" s="432"/>
      <c r="M118" s="433" t="e">
        <f t="shared" si="8"/>
        <v>#N/A</v>
      </c>
      <c r="N118" s="434" t="e">
        <f t="shared" si="9"/>
        <v>#N/A</v>
      </c>
      <c r="O118" s="2" t="s">
        <v>2562</v>
      </c>
      <c r="P118" s="2" t="s">
        <v>2563</v>
      </c>
      <c r="Q118" s="435" t="s">
        <v>2564</v>
      </c>
      <c r="R118" s="435" t="s">
        <v>2565</v>
      </c>
      <c r="S118" s="435" t="s">
        <v>2566</v>
      </c>
      <c r="T118" s="435" t="s">
        <v>2567</v>
      </c>
      <c r="U118" s="435" t="s">
        <v>2568</v>
      </c>
      <c r="V118" t="str">
        <f t="shared" si="10"/>
        <v>93316503TOOLKT-M1</v>
      </c>
    </row>
    <row r="119" spans="1:22" ht="63" customHeight="1" x14ac:dyDescent="0.95">
      <c r="A119" t="s">
        <v>2695</v>
      </c>
      <c r="B119" s="427" t="e">
        <f>IF($V119="","",VLOOKUP($V119,'DADOS-KANBAM-PPS'!$A$11:$I$793,3,FALSE))</f>
        <v>#N/A</v>
      </c>
      <c r="C119" s="427" t="e">
        <f>IF($V119="","",VLOOKUP($V119,'DADOS-KANBAM-PPS'!$A$11:$J$791,5,FALSE))</f>
        <v>#N/A</v>
      </c>
      <c r="D119" s="428" t="str">
        <f t="shared" si="6"/>
        <v>2;2</v>
      </c>
      <c r="E119" s="428" t="str">
        <f t="shared" si="7"/>
        <v>M1</v>
      </c>
      <c r="F119" s="427" t="e">
        <f>IF($V119="","",VLOOKUP($V119,'DADOS-KANBAM-PPS'!$A$11:$J$791,7,FALSE))</f>
        <v>#N/A</v>
      </c>
      <c r="G119" s="427" t="e">
        <f>IF($V119="","",VLOOKUP($V119,'DADOS-KANBAM-PPS'!$A$11:$J$791,8,FALSE))</f>
        <v>#N/A</v>
      </c>
      <c r="H119" s="427" t="e">
        <f>IF($V119="","",VLOOKUP($V119,'DADOS-KANBAM-PPS'!$A$11:$J$791,6,FALSE))</f>
        <v>#N/A</v>
      </c>
      <c r="I119" s="429"/>
      <c r="J119" s="430"/>
      <c r="K119" s="431" t="e">
        <f t="shared" si="11"/>
        <v>#N/A</v>
      </c>
      <c r="L119" s="432"/>
      <c r="M119" s="433" t="e">
        <f t="shared" si="8"/>
        <v>#N/A</v>
      </c>
      <c r="N119" s="434" t="e">
        <f t="shared" si="9"/>
        <v>#N/A</v>
      </c>
      <c r="O119" s="2" t="s">
        <v>2562</v>
      </c>
      <c r="P119" s="2" t="s">
        <v>2563</v>
      </c>
      <c r="Q119" s="435" t="s">
        <v>2564</v>
      </c>
      <c r="R119" s="435" t="s">
        <v>2565</v>
      </c>
      <c r="S119" s="435" t="s">
        <v>2566</v>
      </c>
      <c r="T119" s="435" t="s">
        <v>2567</v>
      </c>
      <c r="U119" s="435" t="s">
        <v>2568</v>
      </c>
      <c r="V119" t="str">
        <f t="shared" si="10"/>
        <v>52053859SPSLF3-M1</v>
      </c>
    </row>
    <row r="120" spans="1:22" ht="63" customHeight="1" x14ac:dyDescent="0.95">
      <c r="A120" t="s">
        <v>2693</v>
      </c>
      <c r="B120" s="427" t="e">
        <f>IF($V120="","",VLOOKUP($V120,'DADOS-KANBAM-PPS'!$A$11:$I$793,3,FALSE))</f>
        <v>#N/A</v>
      </c>
      <c r="C120" s="427" t="e">
        <f>IF($V120="","",VLOOKUP($V120,'DADOS-KANBAM-PPS'!$A$11:$J$791,5,FALSE))</f>
        <v>#N/A</v>
      </c>
      <c r="D120" s="428" t="str">
        <f t="shared" si="6"/>
        <v>1;2</v>
      </c>
      <c r="E120" s="428" t="str">
        <f t="shared" si="7"/>
        <v>M1</v>
      </c>
      <c r="F120" s="427" t="e">
        <f>IF($V120="","",VLOOKUP($V120,'DADOS-KANBAM-PPS'!$A$11:$J$791,7,FALSE))</f>
        <v>#N/A</v>
      </c>
      <c r="G120" s="427" t="e">
        <f>IF($V120="","",VLOOKUP($V120,'DADOS-KANBAM-PPS'!$A$11:$J$791,8,FALSE))</f>
        <v>#N/A</v>
      </c>
      <c r="H120" s="427" t="e">
        <f>IF($V120="","",VLOOKUP($V120,'DADOS-KANBAM-PPS'!$A$11:$J$791,6,FALSE))</f>
        <v>#N/A</v>
      </c>
      <c r="I120" s="429"/>
      <c r="J120" s="430"/>
      <c r="K120" s="431" t="e">
        <f t="shared" si="11"/>
        <v>#N/A</v>
      </c>
      <c r="L120" s="432"/>
      <c r="M120" s="433" t="e">
        <f t="shared" si="8"/>
        <v>#N/A</v>
      </c>
      <c r="N120" s="434" t="e">
        <f t="shared" si="9"/>
        <v>#N/A</v>
      </c>
      <c r="O120" s="2" t="s">
        <v>2562</v>
      </c>
      <c r="P120" s="2" t="s">
        <v>2563</v>
      </c>
      <c r="Q120" s="435" t="s">
        <v>2564</v>
      </c>
      <c r="R120" s="435" t="s">
        <v>2565</v>
      </c>
      <c r="S120" s="435" t="s">
        <v>2566</v>
      </c>
      <c r="T120" s="435" t="s">
        <v>2567</v>
      </c>
      <c r="U120" s="435" t="s">
        <v>2568</v>
      </c>
      <c r="V120" t="str">
        <f t="shared" si="10"/>
        <v>52117321SPSLF3-M1</v>
      </c>
    </row>
    <row r="121" spans="1:22" ht="63" customHeight="1" x14ac:dyDescent="0.95">
      <c r="A121" t="s">
        <v>2692</v>
      </c>
      <c r="B121" s="427" t="e">
        <f>IF($V121="","",VLOOKUP($V121,'DADOS-KANBAM-PPS'!$A$11:$I$793,3,FALSE))</f>
        <v>#N/A</v>
      </c>
      <c r="C121" s="427" t="e">
        <f>IF($V121="","",VLOOKUP($V121,'DADOS-KANBAM-PPS'!$A$11:$J$791,5,FALSE))</f>
        <v>#N/A</v>
      </c>
      <c r="D121" s="428" t="str">
        <f t="shared" si="6"/>
        <v>2;2</v>
      </c>
      <c r="E121" s="428" t="str">
        <f t="shared" si="7"/>
        <v>M1</v>
      </c>
      <c r="F121" s="427" t="e">
        <f>IF($V121="","",VLOOKUP($V121,'DADOS-KANBAM-PPS'!$A$11:$J$791,7,FALSE))</f>
        <v>#N/A</v>
      </c>
      <c r="G121" s="427" t="e">
        <f>IF($V121="","",VLOOKUP($V121,'DADOS-KANBAM-PPS'!$A$11:$J$791,8,FALSE))</f>
        <v>#N/A</v>
      </c>
      <c r="H121" s="427" t="e">
        <f>IF($V121="","",VLOOKUP($V121,'DADOS-KANBAM-PPS'!$A$11:$J$791,6,FALSE))</f>
        <v>#N/A</v>
      </c>
      <c r="I121" s="429"/>
      <c r="J121" s="430"/>
      <c r="K121" s="431" t="e">
        <f t="shared" si="11"/>
        <v>#N/A</v>
      </c>
      <c r="L121" s="432"/>
      <c r="M121" s="433" t="e">
        <f t="shared" si="8"/>
        <v>#N/A</v>
      </c>
      <c r="N121" s="434" t="e">
        <f t="shared" si="9"/>
        <v>#N/A</v>
      </c>
      <c r="O121" s="2" t="s">
        <v>2562</v>
      </c>
      <c r="P121" s="2" t="s">
        <v>2563</v>
      </c>
      <c r="Q121" s="435" t="s">
        <v>2564</v>
      </c>
      <c r="R121" s="435" t="s">
        <v>2565</v>
      </c>
      <c r="S121" s="435" t="s">
        <v>2566</v>
      </c>
      <c r="T121" s="435" t="s">
        <v>2567</v>
      </c>
      <c r="U121" s="435" t="s">
        <v>2568</v>
      </c>
      <c r="V121" t="str">
        <f t="shared" si="10"/>
        <v>52117321SPSLF3-M1</v>
      </c>
    </row>
    <row r="122" spans="1:22" ht="63" customHeight="1" x14ac:dyDescent="0.95">
      <c r="A122" t="s">
        <v>2691</v>
      </c>
      <c r="B122" s="427" t="e">
        <f>IF($V122="","",VLOOKUP($V122,'DADOS-KANBAM-PPS'!$A$11:$I$793,3,FALSE))</f>
        <v>#N/A</v>
      </c>
      <c r="C122" s="427" t="e">
        <f>IF($V122="","",VLOOKUP($V122,'DADOS-KANBAM-PPS'!$A$11:$J$791,5,FALSE))</f>
        <v>#N/A</v>
      </c>
      <c r="D122" s="428" t="str">
        <f t="shared" si="6"/>
        <v>1;2</v>
      </c>
      <c r="E122" s="428" t="str">
        <f t="shared" si="7"/>
        <v>M1</v>
      </c>
      <c r="F122" s="427" t="e">
        <f>IF($V122="","",VLOOKUP($V122,'DADOS-KANBAM-PPS'!$A$11:$J$791,7,FALSE))</f>
        <v>#N/A</v>
      </c>
      <c r="G122" s="427" t="e">
        <f>IF($V122="","",VLOOKUP($V122,'DADOS-KANBAM-PPS'!$A$11:$J$791,8,FALSE))</f>
        <v>#N/A</v>
      </c>
      <c r="H122" s="427" t="e">
        <f>IF($V122="","",VLOOKUP($V122,'DADOS-KANBAM-PPS'!$A$11:$J$791,6,FALSE))</f>
        <v>#N/A</v>
      </c>
      <c r="I122" s="429"/>
      <c r="J122" s="430"/>
      <c r="K122" s="431" t="e">
        <f t="shared" si="11"/>
        <v>#N/A</v>
      </c>
      <c r="L122" s="432"/>
      <c r="M122" s="433" t="e">
        <f t="shared" si="8"/>
        <v>#N/A</v>
      </c>
      <c r="N122" s="434" t="e">
        <f t="shared" si="9"/>
        <v>#N/A</v>
      </c>
      <c r="O122" s="2" t="s">
        <v>2562</v>
      </c>
      <c r="P122" s="2" t="s">
        <v>2563</v>
      </c>
      <c r="Q122" s="435" t="s">
        <v>2564</v>
      </c>
      <c r="R122" s="435" t="s">
        <v>2565</v>
      </c>
      <c r="S122" s="435" t="s">
        <v>2566</v>
      </c>
      <c r="T122" s="435" t="s">
        <v>2567</v>
      </c>
      <c r="U122" s="435" t="s">
        <v>2568</v>
      </c>
      <c r="V122" t="str">
        <f t="shared" si="10"/>
        <v>52117319SPSLF3-M1</v>
      </c>
    </row>
    <row r="123" spans="1:22" ht="63" customHeight="1" x14ac:dyDescent="0.95">
      <c r="A123" t="s">
        <v>2690</v>
      </c>
      <c r="B123" s="427" t="e">
        <f>IF($V123="","",VLOOKUP($V123,'DADOS-KANBAM-PPS'!$A$11:$I$793,3,FALSE))</f>
        <v>#N/A</v>
      </c>
      <c r="C123" s="427" t="e">
        <f>IF($V123="","",VLOOKUP($V123,'DADOS-KANBAM-PPS'!$A$11:$J$791,5,FALSE))</f>
        <v>#N/A</v>
      </c>
      <c r="D123" s="428" t="str">
        <f t="shared" si="6"/>
        <v>2;2</v>
      </c>
      <c r="E123" s="428" t="str">
        <f t="shared" si="7"/>
        <v>M1</v>
      </c>
      <c r="F123" s="427" t="e">
        <f>IF($V123="","",VLOOKUP($V123,'DADOS-KANBAM-PPS'!$A$11:$J$791,7,FALSE))</f>
        <v>#N/A</v>
      </c>
      <c r="G123" s="427" t="e">
        <f>IF($V123="","",VLOOKUP($V123,'DADOS-KANBAM-PPS'!$A$11:$J$791,8,FALSE))</f>
        <v>#N/A</v>
      </c>
      <c r="H123" s="427" t="e">
        <f>IF($V123="","",VLOOKUP($V123,'DADOS-KANBAM-PPS'!$A$11:$J$791,6,FALSE))</f>
        <v>#N/A</v>
      </c>
      <c r="I123" s="429"/>
      <c r="J123" s="430"/>
      <c r="K123" s="431" t="e">
        <f t="shared" si="11"/>
        <v>#N/A</v>
      </c>
      <c r="L123" s="432"/>
      <c r="M123" s="433" t="e">
        <f t="shared" si="8"/>
        <v>#N/A</v>
      </c>
      <c r="N123" s="434" t="e">
        <f t="shared" si="9"/>
        <v>#N/A</v>
      </c>
      <c r="O123" s="2" t="s">
        <v>2562</v>
      </c>
      <c r="P123" s="2" t="s">
        <v>2563</v>
      </c>
      <c r="Q123" s="435" t="s">
        <v>2564</v>
      </c>
      <c r="R123" s="435" t="s">
        <v>2565</v>
      </c>
      <c r="S123" s="435" t="s">
        <v>2566</v>
      </c>
      <c r="T123" s="435" t="s">
        <v>2567</v>
      </c>
      <c r="U123" s="435" t="s">
        <v>2568</v>
      </c>
      <c r="V123" t="str">
        <f t="shared" si="10"/>
        <v>52117319SPSLF3-M1</v>
      </c>
    </row>
    <row r="124" spans="1:22" ht="63" customHeight="1" x14ac:dyDescent="0.95">
      <c r="A124" t="s">
        <v>2694</v>
      </c>
      <c r="B124" s="427" t="e">
        <f>IF($V124="","",VLOOKUP($V124,'DADOS-KANBAM-PPS'!$A$11:$I$793,3,FALSE))</f>
        <v>#N/A</v>
      </c>
      <c r="C124" s="427" t="e">
        <f>IF($V124="","",VLOOKUP($V124,'DADOS-KANBAM-PPS'!$A$11:$J$791,5,FALSE))</f>
        <v>#N/A</v>
      </c>
      <c r="D124" s="428" t="str">
        <f t="shared" si="6"/>
        <v>1;2</v>
      </c>
      <c r="E124" s="428" t="str">
        <f t="shared" si="7"/>
        <v>M1</v>
      </c>
      <c r="F124" s="427" t="e">
        <f>IF($V124="","",VLOOKUP($V124,'DADOS-KANBAM-PPS'!$A$11:$J$791,7,FALSE))</f>
        <v>#N/A</v>
      </c>
      <c r="G124" s="427" t="e">
        <f>IF($V124="","",VLOOKUP($V124,'DADOS-KANBAM-PPS'!$A$11:$J$791,8,FALSE))</f>
        <v>#N/A</v>
      </c>
      <c r="H124" s="427" t="e">
        <f>IF($V124="","",VLOOKUP($V124,'DADOS-KANBAM-PPS'!$A$11:$J$791,6,FALSE))</f>
        <v>#N/A</v>
      </c>
      <c r="I124" s="429"/>
      <c r="J124" s="430"/>
      <c r="K124" s="431" t="e">
        <f t="shared" si="11"/>
        <v>#N/A</v>
      </c>
      <c r="L124" s="432"/>
      <c r="M124" s="433" t="e">
        <f t="shared" si="8"/>
        <v>#N/A</v>
      </c>
      <c r="N124" s="434" t="e">
        <f t="shared" si="9"/>
        <v>#N/A</v>
      </c>
      <c r="O124" s="2" t="s">
        <v>2562</v>
      </c>
      <c r="P124" s="2" t="s">
        <v>2563</v>
      </c>
      <c r="Q124" s="435" t="s">
        <v>2564</v>
      </c>
      <c r="R124" s="435" t="s">
        <v>2565</v>
      </c>
      <c r="S124" s="435" t="s">
        <v>2566</v>
      </c>
      <c r="T124" s="435" t="s">
        <v>2567</v>
      </c>
      <c r="U124" s="435" t="s">
        <v>2568</v>
      </c>
      <c r="V124" t="str">
        <f t="shared" si="10"/>
        <v>52053859SPSLF3-M1</v>
      </c>
    </row>
    <row r="125" spans="1:22" ht="63" customHeight="1" x14ac:dyDescent="0.95">
      <c r="A125" t="s">
        <v>2698</v>
      </c>
      <c r="B125" s="427" t="e">
        <f>IF($V125="","",VLOOKUP($V125,'DADOS-KANBAM-PPS'!$A$11:$I$793,3,FALSE))</f>
        <v>#N/A</v>
      </c>
      <c r="C125" s="427" t="e">
        <f>IF($V125="","",VLOOKUP($V125,'DADOS-KANBAM-PPS'!$A$11:$J$791,5,FALSE))</f>
        <v>#N/A</v>
      </c>
      <c r="D125" s="428" t="str">
        <f t="shared" si="6"/>
        <v>1;2</v>
      </c>
      <c r="E125" s="428" t="str">
        <f t="shared" si="7"/>
        <v>M5</v>
      </c>
      <c r="F125" s="427" t="e">
        <f>IF($V125="","",VLOOKUP($V125,'DADOS-KANBAM-PPS'!$A$11:$J$791,7,FALSE))</f>
        <v>#N/A</v>
      </c>
      <c r="G125" s="427" t="e">
        <f>IF($V125="","",VLOOKUP($V125,'DADOS-KANBAM-PPS'!$A$11:$J$791,8,FALSE))</f>
        <v>#N/A</v>
      </c>
      <c r="H125" s="427" t="e">
        <f>IF($V125="","",VLOOKUP($V125,'DADOS-KANBAM-PPS'!$A$11:$J$791,6,FALSE))</f>
        <v>#N/A</v>
      </c>
      <c r="I125" s="429"/>
      <c r="J125" s="430"/>
      <c r="K125" s="431" t="e">
        <f t="shared" si="11"/>
        <v>#N/A</v>
      </c>
      <c r="L125" s="432"/>
      <c r="M125" s="433" t="e">
        <f t="shared" si="8"/>
        <v>#N/A</v>
      </c>
      <c r="N125" s="434" t="e">
        <f t="shared" si="9"/>
        <v>#N/A</v>
      </c>
      <c r="O125" s="2" t="s">
        <v>2562</v>
      </c>
      <c r="P125" s="2" t="s">
        <v>2563</v>
      </c>
      <c r="Q125" s="435" t="s">
        <v>2564</v>
      </c>
      <c r="R125" s="435" t="s">
        <v>2565</v>
      </c>
      <c r="S125" s="435" t="s">
        <v>2566</v>
      </c>
      <c r="T125" s="435" t="s">
        <v>2567</v>
      </c>
      <c r="U125" s="435" t="s">
        <v>2568</v>
      </c>
      <c r="V125" t="str">
        <f t="shared" si="10"/>
        <v>52119616SPSD1D-M5</v>
      </c>
    </row>
    <row r="126" spans="1:22" ht="63" customHeight="1" x14ac:dyDescent="0.95">
      <c r="A126" t="s">
        <v>2699</v>
      </c>
      <c r="B126" s="427" t="e">
        <f>IF($V126="","",VLOOKUP($V126,'DADOS-KANBAM-PPS'!$A$11:$I$793,3,FALSE))</f>
        <v>#N/A</v>
      </c>
      <c r="C126" s="427" t="e">
        <f>IF($V126="","",VLOOKUP($V126,'DADOS-KANBAM-PPS'!$A$11:$J$791,5,FALSE))</f>
        <v>#N/A</v>
      </c>
      <c r="D126" s="428" t="str">
        <f t="shared" si="6"/>
        <v>1;2</v>
      </c>
      <c r="E126" s="428" t="str">
        <f t="shared" si="7"/>
        <v>M5</v>
      </c>
      <c r="F126" s="427" t="e">
        <f>IF($V126="","",VLOOKUP($V126,'DADOS-KANBAM-PPS'!$A$11:$J$791,7,FALSE))</f>
        <v>#N/A</v>
      </c>
      <c r="G126" s="427" t="e">
        <f>IF($V126="","",VLOOKUP($V126,'DADOS-KANBAM-PPS'!$A$11:$J$791,8,FALSE))</f>
        <v>#N/A</v>
      </c>
      <c r="H126" s="427" t="e">
        <f>IF($V126="","",VLOOKUP($V126,'DADOS-KANBAM-PPS'!$A$11:$J$791,6,FALSE))</f>
        <v>#N/A</v>
      </c>
      <c r="I126" s="429"/>
      <c r="J126" s="430"/>
      <c r="K126" s="431" t="e">
        <f t="shared" si="11"/>
        <v>#N/A</v>
      </c>
      <c r="L126" s="432"/>
      <c r="M126" s="433" t="e">
        <f t="shared" si="8"/>
        <v>#N/A</v>
      </c>
      <c r="N126" s="434" t="e">
        <f t="shared" si="9"/>
        <v>#N/A</v>
      </c>
      <c r="O126" s="2" t="s">
        <v>2562</v>
      </c>
      <c r="P126" s="2" t="s">
        <v>2563</v>
      </c>
      <c r="Q126" s="435" t="s">
        <v>2564</v>
      </c>
      <c r="R126" s="435" t="s">
        <v>2565</v>
      </c>
      <c r="S126" s="435" t="s">
        <v>2566</v>
      </c>
      <c r="T126" s="435" t="s">
        <v>2567</v>
      </c>
      <c r="U126" s="435" t="s">
        <v>2568</v>
      </c>
      <c r="V126" t="str">
        <f t="shared" si="10"/>
        <v>52110189SPSD1E-M5</v>
      </c>
    </row>
    <row r="127" spans="1:22" ht="63" customHeight="1" x14ac:dyDescent="0.95">
      <c r="A127" t="s">
        <v>2700</v>
      </c>
      <c r="B127" s="427" t="e">
        <f>IF($V127="","",VLOOKUP($V127,'DADOS-KANBAM-PPS'!$A$11:$I$793,3,FALSE))</f>
        <v>#N/A</v>
      </c>
      <c r="C127" s="427" t="e">
        <f>IF($V127="","",VLOOKUP($V127,'DADOS-KANBAM-PPS'!$A$11:$J$791,5,FALSE))</f>
        <v>#N/A</v>
      </c>
      <c r="D127" s="428" t="str">
        <f t="shared" si="6"/>
        <v>2;2</v>
      </c>
      <c r="E127" s="428" t="str">
        <f t="shared" si="7"/>
        <v>M5</v>
      </c>
      <c r="F127" s="427" t="e">
        <f>IF($V127="","",VLOOKUP($V127,'DADOS-KANBAM-PPS'!$A$11:$J$791,7,FALSE))</f>
        <v>#N/A</v>
      </c>
      <c r="G127" s="427" t="e">
        <f>IF($V127="","",VLOOKUP($V127,'DADOS-KANBAM-PPS'!$A$11:$J$791,8,FALSE))</f>
        <v>#N/A</v>
      </c>
      <c r="H127" s="427" t="e">
        <f>IF($V127="","",VLOOKUP($V127,'DADOS-KANBAM-PPS'!$A$11:$J$791,6,FALSE))</f>
        <v>#N/A</v>
      </c>
      <c r="I127" s="429"/>
      <c r="J127" s="430"/>
      <c r="K127" s="431" t="e">
        <f t="shared" si="11"/>
        <v>#N/A</v>
      </c>
      <c r="L127" s="432"/>
      <c r="M127" s="433" t="e">
        <f t="shared" si="8"/>
        <v>#N/A</v>
      </c>
      <c r="N127" s="434" t="e">
        <f t="shared" si="9"/>
        <v>#N/A</v>
      </c>
      <c r="O127" s="2" t="s">
        <v>2562</v>
      </c>
      <c r="P127" s="2" t="s">
        <v>2563</v>
      </c>
      <c r="Q127" s="435" t="s">
        <v>2564</v>
      </c>
      <c r="R127" s="435" t="s">
        <v>2565</v>
      </c>
      <c r="S127" s="435" t="s">
        <v>2566</v>
      </c>
      <c r="T127" s="435" t="s">
        <v>2567</v>
      </c>
      <c r="U127" s="435" t="s">
        <v>2568</v>
      </c>
      <c r="V127" t="str">
        <f t="shared" si="10"/>
        <v>52110188SPSD1D-M5</v>
      </c>
    </row>
    <row r="128" spans="1:22" ht="63" customHeight="1" x14ac:dyDescent="0.95">
      <c r="A128" t="s">
        <v>2701</v>
      </c>
      <c r="B128" s="427" t="e">
        <f>IF($V128="","",VLOOKUP($V128,'DADOS-KANBAM-PPS'!$A$11:$I$793,3,FALSE))</f>
        <v>#N/A</v>
      </c>
      <c r="C128" s="427" t="e">
        <f>IF($V128="","",VLOOKUP($V128,'DADOS-KANBAM-PPS'!$A$11:$J$791,5,FALSE))</f>
        <v>#N/A</v>
      </c>
      <c r="D128" s="428" t="str">
        <f t="shared" si="6"/>
        <v>1;2</v>
      </c>
      <c r="E128" s="428" t="str">
        <f t="shared" si="7"/>
        <v>M5</v>
      </c>
      <c r="F128" s="427" t="e">
        <f>IF($V128="","",VLOOKUP($V128,'DADOS-KANBAM-PPS'!$A$11:$J$791,7,FALSE))</f>
        <v>#N/A</v>
      </c>
      <c r="G128" s="427" t="e">
        <f>IF($V128="","",VLOOKUP($V128,'DADOS-KANBAM-PPS'!$A$11:$J$791,8,FALSE))</f>
        <v>#N/A</v>
      </c>
      <c r="H128" s="427" t="e">
        <f>IF($V128="","",VLOOKUP($V128,'DADOS-KANBAM-PPS'!$A$11:$J$791,6,FALSE))</f>
        <v>#N/A</v>
      </c>
      <c r="I128" s="429"/>
      <c r="J128" s="430"/>
      <c r="K128" s="431" t="e">
        <f t="shared" si="11"/>
        <v>#N/A</v>
      </c>
      <c r="L128" s="432"/>
      <c r="M128" s="433" t="e">
        <f t="shared" si="8"/>
        <v>#N/A</v>
      </c>
      <c r="N128" s="434" t="e">
        <f t="shared" si="9"/>
        <v>#N/A</v>
      </c>
      <c r="O128" s="2" t="s">
        <v>2562</v>
      </c>
      <c r="P128" s="2" t="s">
        <v>2563</v>
      </c>
      <c r="Q128" s="435" t="s">
        <v>2564</v>
      </c>
      <c r="R128" s="435" t="s">
        <v>2565</v>
      </c>
      <c r="S128" s="435" t="s">
        <v>2566</v>
      </c>
      <c r="T128" s="435" t="s">
        <v>2567</v>
      </c>
      <c r="U128" s="435" t="s">
        <v>2568</v>
      </c>
      <c r="V128" t="str">
        <f t="shared" si="10"/>
        <v>52110188SPSD1D-M5</v>
      </c>
    </row>
    <row r="129" spans="1:22" ht="63" customHeight="1" x14ac:dyDescent="0.95">
      <c r="A129" t="s">
        <v>2702</v>
      </c>
      <c r="B129" s="427" t="e">
        <f>IF($V129="","",VLOOKUP($V129,'DADOS-KANBAM-PPS'!$A$11:$I$793,3,FALSE))</f>
        <v>#N/A</v>
      </c>
      <c r="C129" s="427" t="e">
        <f>IF($V129="","",VLOOKUP($V129,'DADOS-KANBAM-PPS'!$A$11:$J$791,5,FALSE))</f>
        <v>#N/A</v>
      </c>
      <c r="D129" s="428" t="str">
        <f t="shared" si="6"/>
        <v>2;2</v>
      </c>
      <c r="E129" s="428" t="str">
        <f t="shared" si="7"/>
        <v>M5</v>
      </c>
      <c r="F129" s="427" t="e">
        <f>IF($V129="","",VLOOKUP($V129,'DADOS-KANBAM-PPS'!$A$11:$J$791,7,FALSE))</f>
        <v>#N/A</v>
      </c>
      <c r="G129" s="427" t="e">
        <f>IF($V129="","",VLOOKUP($V129,'DADOS-KANBAM-PPS'!$A$11:$J$791,8,FALSE))</f>
        <v>#N/A</v>
      </c>
      <c r="H129" s="427" t="e">
        <f>IF($V129="","",VLOOKUP($V129,'DADOS-KANBAM-PPS'!$A$11:$J$791,6,FALSE))</f>
        <v>#N/A</v>
      </c>
      <c r="I129" s="429"/>
      <c r="J129" s="430"/>
      <c r="K129" s="431" t="e">
        <f t="shared" si="11"/>
        <v>#N/A</v>
      </c>
      <c r="L129" s="432"/>
      <c r="M129" s="433" t="e">
        <f t="shared" si="8"/>
        <v>#N/A</v>
      </c>
      <c r="N129" s="434" t="e">
        <f t="shared" si="9"/>
        <v>#N/A</v>
      </c>
      <c r="O129" s="2" t="s">
        <v>2562</v>
      </c>
      <c r="P129" s="2" t="s">
        <v>2563</v>
      </c>
      <c r="Q129" s="435" t="s">
        <v>2564</v>
      </c>
      <c r="R129" s="435" t="s">
        <v>2565</v>
      </c>
      <c r="S129" s="435" t="s">
        <v>2566</v>
      </c>
      <c r="T129" s="435" t="s">
        <v>2567</v>
      </c>
      <c r="U129" s="435" t="s">
        <v>2568</v>
      </c>
      <c r="V129" t="str">
        <f t="shared" si="10"/>
        <v>52076119SPSD1D-M5</v>
      </c>
    </row>
    <row r="130" spans="1:22" ht="63" customHeight="1" x14ac:dyDescent="0.95">
      <c r="A130" t="s">
        <v>2703</v>
      </c>
      <c r="B130" s="427" t="e">
        <f>IF($V130="","",VLOOKUP($V130,'DADOS-KANBAM-PPS'!$A$11:$I$793,3,FALSE))</f>
        <v>#N/A</v>
      </c>
      <c r="C130" s="427" t="e">
        <f>IF($V130="","",VLOOKUP($V130,'DADOS-KANBAM-PPS'!$A$11:$J$791,5,FALSE))</f>
        <v>#N/A</v>
      </c>
      <c r="D130" s="428" t="str">
        <f t="shared" si="6"/>
        <v>2;2</v>
      </c>
      <c r="E130" s="428" t="str">
        <f t="shared" si="7"/>
        <v>M5</v>
      </c>
      <c r="F130" s="427" t="e">
        <f>IF($V130="","",VLOOKUP($V130,'DADOS-KANBAM-PPS'!$A$11:$J$791,7,FALSE))</f>
        <v>#N/A</v>
      </c>
      <c r="G130" s="427" t="e">
        <f>IF($V130="","",VLOOKUP($V130,'DADOS-KANBAM-PPS'!$A$11:$J$791,8,FALSE))</f>
        <v>#N/A</v>
      </c>
      <c r="H130" s="427" t="e">
        <f>IF($V130="","",VLOOKUP($V130,'DADOS-KANBAM-PPS'!$A$11:$J$791,6,FALSE))</f>
        <v>#N/A</v>
      </c>
      <c r="I130" s="429"/>
      <c r="J130" s="430"/>
      <c r="K130" s="431" t="e">
        <f t="shared" si="11"/>
        <v>#N/A</v>
      </c>
      <c r="L130" s="432"/>
      <c r="M130" s="433" t="e">
        <f t="shared" si="8"/>
        <v>#N/A</v>
      </c>
      <c r="N130" s="434" t="e">
        <f t="shared" si="9"/>
        <v>#N/A</v>
      </c>
      <c r="O130" s="2" t="s">
        <v>2562</v>
      </c>
      <c r="P130" s="2" t="s">
        <v>2563</v>
      </c>
      <c r="Q130" s="435" t="s">
        <v>2564</v>
      </c>
      <c r="R130" s="435" t="s">
        <v>2565</v>
      </c>
      <c r="S130" s="435" t="s">
        <v>2566</v>
      </c>
      <c r="T130" s="435" t="s">
        <v>2567</v>
      </c>
      <c r="U130" s="435" t="s">
        <v>2568</v>
      </c>
      <c r="V130" t="str">
        <f t="shared" si="10"/>
        <v>52119622SPSD1E-M5</v>
      </c>
    </row>
    <row r="131" spans="1:22" ht="63" customHeight="1" x14ac:dyDescent="0.95">
      <c r="A131" t="s">
        <v>2704</v>
      </c>
      <c r="B131" s="427" t="e">
        <f>IF($V131="","",VLOOKUP($V131,'DADOS-KANBAM-PPS'!$A$11:$I$793,3,FALSE))</f>
        <v>#N/A</v>
      </c>
      <c r="C131" s="427" t="e">
        <f>IF($V131="","",VLOOKUP($V131,'DADOS-KANBAM-PPS'!$A$11:$J$791,5,FALSE))</f>
        <v>#N/A</v>
      </c>
      <c r="D131" s="428" t="str">
        <f t="shared" ref="D131:D194" si="12">MID($A131,18,5)</f>
        <v>1;2</v>
      </c>
      <c r="E131" s="428" t="str">
        <f t="shared" ref="E131:E194" si="13">MID($A131,16,2)</f>
        <v>M5</v>
      </c>
      <c r="F131" s="427" t="e">
        <f>IF($V131="","",VLOOKUP($V131,'DADOS-KANBAM-PPS'!$A$11:$J$791,7,FALSE))</f>
        <v>#N/A</v>
      </c>
      <c r="G131" s="427" t="e">
        <f>IF($V131="","",VLOOKUP($V131,'DADOS-KANBAM-PPS'!$A$11:$J$791,8,FALSE))</f>
        <v>#N/A</v>
      </c>
      <c r="H131" s="427" t="e">
        <f>IF($V131="","",VLOOKUP($V131,'DADOS-KANBAM-PPS'!$A$11:$J$791,6,FALSE))</f>
        <v>#N/A</v>
      </c>
      <c r="I131" s="429"/>
      <c r="J131" s="430"/>
      <c r="K131" s="431" t="e">
        <f t="shared" si="11"/>
        <v>#N/A</v>
      </c>
      <c r="L131" s="432"/>
      <c r="M131" s="433" t="e">
        <f t="shared" ref="M131:M194" si="14">IF(F131="EST","EST",IF(F131="ART","ART",IF(F131="RIE","RIE",IF(F131="TI","TI",IF(F131="MIN","MIN",IF($B131="","",$O131&amp;$G131&amp;$C131&amp;$D131&amp;$O131))))))</f>
        <v>#N/A</v>
      </c>
      <c r="N131" s="434" t="e">
        <f t="shared" ref="N131:N194" si="15">MID(C131,6,1)</f>
        <v>#N/A</v>
      </c>
      <c r="O131" s="2" t="s">
        <v>2562</v>
      </c>
      <c r="P131" s="2" t="s">
        <v>2563</v>
      </c>
      <c r="Q131" s="435" t="s">
        <v>2564</v>
      </c>
      <c r="R131" s="435" t="s">
        <v>2565</v>
      </c>
      <c r="S131" s="435" t="s">
        <v>2566</v>
      </c>
      <c r="T131" s="435" t="s">
        <v>2567</v>
      </c>
      <c r="U131" s="435" t="s">
        <v>2568</v>
      </c>
      <c r="V131" t="str">
        <f t="shared" ref="V131:V194" si="16">MID(A131,1,17)</f>
        <v>52119622SPSD1E-M5</v>
      </c>
    </row>
    <row r="132" spans="1:22" ht="63" customHeight="1" x14ac:dyDescent="0.95">
      <c r="A132" t="s">
        <v>2705</v>
      </c>
      <c r="B132" s="427" t="e">
        <f>IF($V132="","",VLOOKUP($V132,'DADOS-KANBAM-PPS'!$A$11:$I$793,3,FALSE))</f>
        <v>#N/A</v>
      </c>
      <c r="C132" s="427" t="e">
        <f>IF($V132="","",VLOOKUP($V132,'DADOS-KANBAM-PPS'!$A$11:$J$791,5,FALSE))</f>
        <v>#N/A</v>
      </c>
      <c r="D132" s="428" t="str">
        <f t="shared" si="12"/>
        <v>2;2</v>
      </c>
      <c r="E132" s="428" t="str">
        <f t="shared" si="13"/>
        <v>M5</v>
      </c>
      <c r="F132" s="427" t="e">
        <f>IF($V132="","",VLOOKUP($V132,'DADOS-KANBAM-PPS'!$A$11:$J$791,7,FALSE))</f>
        <v>#N/A</v>
      </c>
      <c r="G132" s="427" t="e">
        <f>IF($V132="","",VLOOKUP($V132,'DADOS-KANBAM-PPS'!$A$11:$J$791,8,FALSE))</f>
        <v>#N/A</v>
      </c>
      <c r="H132" s="427" t="e">
        <f>IF($V132="","",VLOOKUP($V132,'DADOS-KANBAM-PPS'!$A$11:$J$791,6,FALSE))</f>
        <v>#N/A</v>
      </c>
      <c r="I132" s="429"/>
      <c r="J132" s="430"/>
      <c r="K132" s="431" t="e">
        <f t="shared" ref="K132:K195" si="17">IF($B132="","",$O132&amp;$F132&amp;$P132&amp;$B132&amp;IF($H132&lt;9,$U132,IF($H132&lt;99,$T132,IF($H132&lt;999,$S132,IF($H132&lt;9999,$R132,$Q132))))&amp;$H132&amp;$S132&amp;$O132)</f>
        <v>#N/A</v>
      </c>
      <c r="L132" s="432"/>
      <c r="M132" s="433" t="e">
        <f t="shared" si="14"/>
        <v>#N/A</v>
      </c>
      <c r="N132" s="434" t="e">
        <f t="shared" si="15"/>
        <v>#N/A</v>
      </c>
      <c r="O132" s="2" t="s">
        <v>2562</v>
      </c>
      <c r="P132" s="2" t="s">
        <v>2563</v>
      </c>
      <c r="Q132" s="435" t="s">
        <v>2564</v>
      </c>
      <c r="R132" s="435" t="s">
        <v>2565</v>
      </c>
      <c r="S132" s="435" t="s">
        <v>2566</v>
      </c>
      <c r="T132" s="435" t="s">
        <v>2567</v>
      </c>
      <c r="U132" s="435" t="s">
        <v>2568</v>
      </c>
      <c r="V132" t="str">
        <f t="shared" si="16"/>
        <v>52110190SPSD1E-M5</v>
      </c>
    </row>
    <row r="133" spans="1:22" ht="63" customHeight="1" x14ac:dyDescent="0.95">
      <c r="A133" t="s">
        <v>2706</v>
      </c>
      <c r="B133" s="427" t="e">
        <f>IF($V133="","",VLOOKUP($V133,'DADOS-KANBAM-PPS'!$A$11:$I$793,3,FALSE))</f>
        <v>#N/A</v>
      </c>
      <c r="C133" s="427" t="e">
        <f>IF($V133="","",VLOOKUP($V133,'DADOS-KANBAM-PPS'!$A$11:$J$791,5,FALSE))</f>
        <v>#N/A</v>
      </c>
      <c r="D133" s="428" t="str">
        <f t="shared" si="12"/>
        <v>1;2</v>
      </c>
      <c r="E133" s="428" t="str">
        <f t="shared" si="13"/>
        <v>M5</v>
      </c>
      <c r="F133" s="427" t="e">
        <f>IF($V133="","",VLOOKUP($V133,'DADOS-KANBAM-PPS'!$A$11:$J$791,7,FALSE))</f>
        <v>#N/A</v>
      </c>
      <c r="G133" s="427" t="e">
        <f>IF($V133="","",VLOOKUP($V133,'DADOS-KANBAM-PPS'!$A$11:$J$791,8,FALSE))</f>
        <v>#N/A</v>
      </c>
      <c r="H133" s="427" t="e">
        <f>IF($V133="","",VLOOKUP($V133,'DADOS-KANBAM-PPS'!$A$11:$J$791,6,FALSE))</f>
        <v>#N/A</v>
      </c>
      <c r="I133" s="429"/>
      <c r="J133" s="430"/>
      <c r="K133" s="431" t="e">
        <f t="shared" si="17"/>
        <v>#N/A</v>
      </c>
      <c r="L133" s="432"/>
      <c r="M133" s="433" t="e">
        <f t="shared" si="14"/>
        <v>#N/A</v>
      </c>
      <c r="N133" s="434" t="e">
        <f t="shared" si="15"/>
        <v>#N/A</v>
      </c>
      <c r="O133" s="2" t="s">
        <v>2562</v>
      </c>
      <c r="P133" s="2" t="s">
        <v>2563</v>
      </c>
      <c r="Q133" s="435" t="s">
        <v>2564</v>
      </c>
      <c r="R133" s="435" t="s">
        <v>2565</v>
      </c>
      <c r="S133" s="435" t="s">
        <v>2566</v>
      </c>
      <c r="T133" s="435" t="s">
        <v>2567</v>
      </c>
      <c r="U133" s="435" t="s">
        <v>2568</v>
      </c>
      <c r="V133" t="str">
        <f t="shared" si="16"/>
        <v>52110190SPSD1E-M5</v>
      </c>
    </row>
    <row r="134" spans="1:22" ht="63" customHeight="1" x14ac:dyDescent="0.95">
      <c r="A134" t="s">
        <v>2707</v>
      </c>
      <c r="B134" s="427" t="e">
        <f>IF($V134="","",VLOOKUP($V134,'DADOS-KANBAM-PPS'!$A$11:$I$793,3,FALSE))</f>
        <v>#N/A</v>
      </c>
      <c r="C134" s="427" t="e">
        <f>IF($V134="","",VLOOKUP($V134,'DADOS-KANBAM-PPS'!$A$11:$J$791,5,FALSE))</f>
        <v>#N/A</v>
      </c>
      <c r="D134" s="428" t="str">
        <f t="shared" si="12"/>
        <v>2;2</v>
      </c>
      <c r="E134" s="428" t="str">
        <f t="shared" si="13"/>
        <v>M5</v>
      </c>
      <c r="F134" s="427" t="e">
        <f>IF($V134="","",VLOOKUP($V134,'DADOS-KANBAM-PPS'!$A$11:$J$791,7,FALSE))</f>
        <v>#N/A</v>
      </c>
      <c r="G134" s="427" t="e">
        <f>IF($V134="","",VLOOKUP($V134,'DADOS-KANBAM-PPS'!$A$11:$J$791,8,FALSE))</f>
        <v>#N/A</v>
      </c>
      <c r="H134" s="427" t="e">
        <f>IF($V134="","",VLOOKUP($V134,'DADOS-KANBAM-PPS'!$A$11:$J$791,6,FALSE))</f>
        <v>#N/A</v>
      </c>
      <c r="I134" s="429"/>
      <c r="J134" s="430"/>
      <c r="K134" s="431" t="e">
        <f t="shared" si="17"/>
        <v>#N/A</v>
      </c>
      <c r="L134" s="432"/>
      <c r="M134" s="433" t="e">
        <f t="shared" si="14"/>
        <v>#N/A</v>
      </c>
      <c r="N134" s="434" t="e">
        <f t="shared" si="15"/>
        <v>#N/A</v>
      </c>
      <c r="O134" s="2" t="s">
        <v>2562</v>
      </c>
      <c r="P134" s="2" t="s">
        <v>2563</v>
      </c>
      <c r="Q134" s="435" t="s">
        <v>2564</v>
      </c>
      <c r="R134" s="435" t="s">
        <v>2565</v>
      </c>
      <c r="S134" s="435" t="s">
        <v>2566</v>
      </c>
      <c r="T134" s="435" t="s">
        <v>2567</v>
      </c>
      <c r="U134" s="435" t="s">
        <v>2568</v>
      </c>
      <c r="V134" t="str">
        <f t="shared" si="16"/>
        <v>52110189SPSD1E-M5</v>
      </c>
    </row>
    <row r="135" spans="1:22" ht="63" customHeight="1" x14ac:dyDescent="0.95">
      <c r="A135" t="s">
        <v>2708</v>
      </c>
      <c r="B135" s="427" t="e">
        <f>IF($V135="","",VLOOKUP($V135,'DADOS-KANBAM-PPS'!$A$11:$I$793,3,FALSE))</f>
        <v>#N/A</v>
      </c>
      <c r="C135" s="427" t="e">
        <f>IF($V135="","",VLOOKUP($V135,'DADOS-KANBAM-PPS'!$A$11:$J$791,5,FALSE))</f>
        <v>#N/A</v>
      </c>
      <c r="D135" s="428" t="str">
        <f t="shared" si="12"/>
        <v>1;2</v>
      </c>
      <c r="E135" s="428" t="str">
        <f t="shared" si="13"/>
        <v>M5</v>
      </c>
      <c r="F135" s="427" t="e">
        <f>IF($V135="","",VLOOKUP($V135,'DADOS-KANBAM-PPS'!$A$11:$J$791,7,FALSE))</f>
        <v>#N/A</v>
      </c>
      <c r="G135" s="427" t="e">
        <f>IF($V135="","",VLOOKUP($V135,'DADOS-KANBAM-PPS'!$A$11:$J$791,8,FALSE))</f>
        <v>#N/A</v>
      </c>
      <c r="H135" s="427" t="e">
        <f>IF($V135="","",VLOOKUP($V135,'DADOS-KANBAM-PPS'!$A$11:$J$791,6,FALSE))</f>
        <v>#N/A</v>
      </c>
      <c r="I135" s="429"/>
      <c r="J135" s="430"/>
      <c r="K135" s="431" t="e">
        <f t="shared" si="17"/>
        <v>#N/A</v>
      </c>
      <c r="L135" s="432"/>
      <c r="M135" s="433" t="e">
        <f t="shared" si="14"/>
        <v>#N/A</v>
      </c>
      <c r="N135" s="434" t="e">
        <f t="shared" si="15"/>
        <v>#N/A</v>
      </c>
      <c r="O135" s="2" t="s">
        <v>2562</v>
      </c>
      <c r="P135" s="2" t="s">
        <v>2563</v>
      </c>
      <c r="Q135" s="435" t="s">
        <v>2564</v>
      </c>
      <c r="R135" s="435" t="s">
        <v>2565</v>
      </c>
      <c r="S135" s="435" t="s">
        <v>2566</v>
      </c>
      <c r="T135" s="435" t="s">
        <v>2567</v>
      </c>
      <c r="U135" s="435" t="s">
        <v>2568</v>
      </c>
      <c r="V135" t="str">
        <f t="shared" si="16"/>
        <v>52119624SPSD1D-M5</v>
      </c>
    </row>
    <row r="136" spans="1:22" ht="63" customHeight="1" x14ac:dyDescent="0.95">
      <c r="A136" t="s">
        <v>2709</v>
      </c>
      <c r="B136" s="427" t="e">
        <f>IF($V136="","",VLOOKUP($V136,'DADOS-KANBAM-PPS'!$A$11:$I$793,3,FALSE))</f>
        <v>#N/A</v>
      </c>
      <c r="C136" s="427" t="e">
        <f>IF($V136="","",VLOOKUP($V136,'DADOS-KANBAM-PPS'!$A$11:$J$791,5,FALSE))</f>
        <v>#N/A</v>
      </c>
      <c r="D136" s="428" t="str">
        <f t="shared" si="12"/>
        <v>2;2</v>
      </c>
      <c r="E136" s="428" t="str">
        <f t="shared" si="13"/>
        <v>M5</v>
      </c>
      <c r="F136" s="427" t="e">
        <f>IF($V136="","",VLOOKUP($V136,'DADOS-KANBAM-PPS'!$A$11:$J$791,7,FALSE))</f>
        <v>#N/A</v>
      </c>
      <c r="G136" s="427" t="e">
        <f>IF($V136="","",VLOOKUP($V136,'DADOS-KANBAM-PPS'!$A$11:$J$791,8,FALSE))</f>
        <v>#N/A</v>
      </c>
      <c r="H136" s="427" t="e">
        <f>IF($V136="","",VLOOKUP($V136,'DADOS-KANBAM-PPS'!$A$11:$J$791,6,FALSE))</f>
        <v>#N/A</v>
      </c>
      <c r="I136" s="429"/>
      <c r="J136" s="430"/>
      <c r="K136" s="431" t="e">
        <f t="shared" si="17"/>
        <v>#N/A</v>
      </c>
      <c r="L136" s="432"/>
      <c r="M136" s="433" t="e">
        <f t="shared" si="14"/>
        <v>#N/A</v>
      </c>
      <c r="N136" s="434" t="e">
        <f t="shared" si="15"/>
        <v>#N/A</v>
      </c>
      <c r="O136" s="2" t="s">
        <v>2562</v>
      </c>
      <c r="P136" s="2" t="s">
        <v>2563</v>
      </c>
      <c r="Q136" s="435" t="s">
        <v>2564</v>
      </c>
      <c r="R136" s="435" t="s">
        <v>2565</v>
      </c>
      <c r="S136" s="435" t="s">
        <v>2566</v>
      </c>
      <c r="T136" s="435" t="s">
        <v>2567</v>
      </c>
      <c r="U136" s="435" t="s">
        <v>2568</v>
      </c>
      <c r="V136" t="str">
        <f t="shared" si="16"/>
        <v>52119615SPSD1D-M5</v>
      </c>
    </row>
    <row r="137" spans="1:22" ht="63" customHeight="1" x14ac:dyDescent="0.95">
      <c r="A137" t="s">
        <v>2710</v>
      </c>
      <c r="B137" s="427" t="e">
        <f>IF($V137="","",VLOOKUP($V137,'DADOS-KANBAM-PPS'!$A$11:$I$793,3,FALSE))</f>
        <v>#N/A</v>
      </c>
      <c r="C137" s="427" t="e">
        <f>IF($V137="","",VLOOKUP($V137,'DADOS-KANBAM-PPS'!$A$11:$J$791,5,FALSE))</f>
        <v>#N/A</v>
      </c>
      <c r="D137" s="428" t="str">
        <f t="shared" si="12"/>
        <v>1;2</v>
      </c>
      <c r="E137" s="428" t="str">
        <f t="shared" si="13"/>
        <v>M5</v>
      </c>
      <c r="F137" s="427" t="e">
        <f>IF($V137="","",VLOOKUP($V137,'DADOS-KANBAM-PPS'!$A$11:$J$791,7,FALSE))</f>
        <v>#N/A</v>
      </c>
      <c r="G137" s="427" t="e">
        <f>IF($V137="","",VLOOKUP($V137,'DADOS-KANBAM-PPS'!$A$11:$J$791,8,FALSE))</f>
        <v>#N/A</v>
      </c>
      <c r="H137" s="427" t="e">
        <f>IF($V137="","",VLOOKUP($V137,'DADOS-KANBAM-PPS'!$A$11:$J$791,6,FALSE))</f>
        <v>#N/A</v>
      </c>
      <c r="I137" s="429"/>
      <c r="J137" s="430"/>
      <c r="K137" s="431" t="e">
        <f t="shared" si="17"/>
        <v>#N/A</v>
      </c>
      <c r="L137" s="432"/>
      <c r="M137" s="433" t="e">
        <f t="shared" si="14"/>
        <v>#N/A</v>
      </c>
      <c r="N137" s="434" t="e">
        <f t="shared" si="15"/>
        <v>#N/A</v>
      </c>
      <c r="O137" s="2" t="s">
        <v>2562</v>
      </c>
      <c r="P137" s="2" t="s">
        <v>2563</v>
      </c>
      <c r="Q137" s="435" t="s">
        <v>2564</v>
      </c>
      <c r="R137" s="435" t="s">
        <v>2565</v>
      </c>
      <c r="S137" s="435" t="s">
        <v>2566</v>
      </c>
      <c r="T137" s="435" t="s">
        <v>2567</v>
      </c>
      <c r="U137" s="435" t="s">
        <v>2568</v>
      </c>
      <c r="V137" t="str">
        <f t="shared" si="16"/>
        <v>52119623SPSD1D-M5</v>
      </c>
    </row>
    <row r="138" spans="1:22" ht="63" customHeight="1" x14ac:dyDescent="0.95">
      <c r="A138" t="s">
        <v>2710</v>
      </c>
      <c r="B138" s="427" t="e">
        <f>IF($V138="","",VLOOKUP($V138,'DADOS-KANBAM-PPS'!$A$11:$I$793,3,FALSE))</f>
        <v>#N/A</v>
      </c>
      <c r="C138" s="427" t="e">
        <f>IF($V138="","",VLOOKUP($V138,'DADOS-KANBAM-PPS'!$A$11:$J$791,5,FALSE))</f>
        <v>#N/A</v>
      </c>
      <c r="D138" s="428" t="str">
        <f t="shared" si="12"/>
        <v>1;2</v>
      </c>
      <c r="E138" s="428" t="str">
        <f t="shared" si="13"/>
        <v>M5</v>
      </c>
      <c r="F138" s="427" t="e">
        <f>IF($V138="","",VLOOKUP($V138,'DADOS-KANBAM-PPS'!$A$11:$J$791,7,FALSE))</f>
        <v>#N/A</v>
      </c>
      <c r="G138" s="427" t="e">
        <f>IF($V138="","",VLOOKUP($V138,'DADOS-KANBAM-PPS'!$A$11:$J$791,8,FALSE))</f>
        <v>#N/A</v>
      </c>
      <c r="H138" s="427" t="e">
        <f>IF($V138="","",VLOOKUP($V138,'DADOS-KANBAM-PPS'!$A$11:$J$791,6,FALSE))</f>
        <v>#N/A</v>
      </c>
      <c r="I138" s="429"/>
      <c r="J138" s="430"/>
      <c r="K138" s="431" t="e">
        <f t="shared" si="17"/>
        <v>#N/A</v>
      </c>
      <c r="L138" s="432"/>
      <c r="M138" s="433" t="e">
        <f t="shared" si="14"/>
        <v>#N/A</v>
      </c>
      <c r="N138" s="434" t="e">
        <f t="shared" si="15"/>
        <v>#N/A</v>
      </c>
      <c r="O138" s="2" t="s">
        <v>2562</v>
      </c>
      <c r="P138" s="2" t="s">
        <v>2563</v>
      </c>
      <c r="Q138" s="435" t="s">
        <v>2564</v>
      </c>
      <c r="R138" s="435" t="s">
        <v>2565</v>
      </c>
      <c r="S138" s="435" t="s">
        <v>2566</v>
      </c>
      <c r="T138" s="435" t="s">
        <v>2567</v>
      </c>
      <c r="U138" s="435" t="s">
        <v>2568</v>
      </c>
      <c r="V138" t="str">
        <f t="shared" si="16"/>
        <v>52119623SPSD1D-M5</v>
      </c>
    </row>
    <row r="139" spans="1:22" ht="63" customHeight="1" x14ac:dyDescent="0.95">
      <c r="A139" t="s">
        <v>2662</v>
      </c>
      <c r="B139" s="427" t="e">
        <f>IF($V139="","",VLOOKUP($V139,'DADOS-KANBAM-PPS'!$A$11:$I$793,3,FALSE))</f>
        <v>#N/A</v>
      </c>
      <c r="C139" s="427" t="e">
        <f>IF($V139="","",VLOOKUP($V139,'DADOS-KANBAM-PPS'!$A$11:$J$791,5,FALSE))</f>
        <v>#N/A</v>
      </c>
      <c r="D139" s="428" t="str">
        <f t="shared" si="12"/>
        <v>2;2</v>
      </c>
      <c r="E139" s="428" t="str">
        <f t="shared" si="13"/>
        <v>M5</v>
      </c>
      <c r="F139" s="427" t="e">
        <f>IF($V139="","",VLOOKUP($V139,'DADOS-KANBAM-PPS'!$A$11:$J$791,7,FALSE))</f>
        <v>#N/A</v>
      </c>
      <c r="G139" s="427" t="e">
        <f>IF($V139="","",VLOOKUP($V139,'DADOS-KANBAM-PPS'!$A$11:$J$791,8,FALSE))</f>
        <v>#N/A</v>
      </c>
      <c r="H139" s="427" t="e">
        <f>IF($V139="","",VLOOKUP($V139,'DADOS-KANBAM-PPS'!$A$11:$J$791,6,FALSE))</f>
        <v>#N/A</v>
      </c>
      <c r="I139" s="429"/>
      <c r="J139" s="430"/>
      <c r="K139" s="431" t="e">
        <f t="shared" si="17"/>
        <v>#N/A</v>
      </c>
      <c r="L139" s="432"/>
      <c r="M139" s="433" t="e">
        <f t="shared" si="14"/>
        <v>#N/A</v>
      </c>
      <c r="N139" s="434" t="e">
        <f t="shared" si="15"/>
        <v>#N/A</v>
      </c>
      <c r="O139" s="2" t="s">
        <v>2562</v>
      </c>
      <c r="P139" s="2" t="s">
        <v>2563</v>
      </c>
      <c r="Q139" s="435" t="s">
        <v>2564</v>
      </c>
      <c r="R139" s="435" t="s">
        <v>2565</v>
      </c>
      <c r="S139" s="435" t="s">
        <v>2566</v>
      </c>
      <c r="T139" s="435" t="s">
        <v>2567</v>
      </c>
      <c r="U139" s="435" t="s">
        <v>2568</v>
      </c>
      <c r="V139" t="str">
        <f t="shared" si="16"/>
        <v>52119623SPSD1D-M5</v>
      </c>
    </row>
    <row r="140" spans="1:22" ht="63" customHeight="1" x14ac:dyDescent="0.95">
      <c r="A140" t="s">
        <v>2711</v>
      </c>
      <c r="B140" s="427" t="e">
        <f>IF($V140="","",VLOOKUP($V140,'DADOS-KANBAM-PPS'!$A$11:$I$793,3,FALSE))</f>
        <v>#N/A</v>
      </c>
      <c r="C140" s="427" t="e">
        <f>IF($V140="","",VLOOKUP($V140,'DADOS-KANBAM-PPS'!$A$11:$J$791,5,FALSE))</f>
        <v>#N/A</v>
      </c>
      <c r="D140" s="428" t="str">
        <f t="shared" si="12"/>
        <v>2;2</v>
      </c>
      <c r="E140" s="428" t="str">
        <f t="shared" si="13"/>
        <v>M5</v>
      </c>
      <c r="F140" s="427" t="e">
        <f>IF($V140="","",VLOOKUP($V140,'DADOS-KANBAM-PPS'!$A$11:$J$791,7,FALSE))</f>
        <v>#N/A</v>
      </c>
      <c r="G140" s="427" t="e">
        <f>IF($V140="","",VLOOKUP($V140,'DADOS-KANBAM-PPS'!$A$11:$J$791,8,FALSE))</f>
        <v>#N/A</v>
      </c>
      <c r="H140" s="427" t="e">
        <f>IF($V140="","",VLOOKUP($V140,'DADOS-KANBAM-PPS'!$A$11:$J$791,6,FALSE))</f>
        <v>#N/A</v>
      </c>
      <c r="I140" s="429"/>
      <c r="J140" s="430"/>
      <c r="K140" s="431" t="e">
        <f t="shared" si="17"/>
        <v>#N/A</v>
      </c>
      <c r="L140" s="432"/>
      <c r="M140" s="433" t="e">
        <f t="shared" si="14"/>
        <v>#N/A</v>
      </c>
      <c r="N140" s="434" t="e">
        <f t="shared" si="15"/>
        <v>#N/A</v>
      </c>
      <c r="O140" s="2" t="s">
        <v>2562</v>
      </c>
      <c r="P140" s="2" t="s">
        <v>2563</v>
      </c>
      <c r="Q140" s="435" t="s">
        <v>2564</v>
      </c>
      <c r="R140" s="435" t="s">
        <v>2565</v>
      </c>
      <c r="S140" s="435" t="s">
        <v>2566</v>
      </c>
      <c r="T140" s="435" t="s">
        <v>2567</v>
      </c>
      <c r="U140" s="435" t="s">
        <v>2568</v>
      </c>
      <c r="V140" t="str">
        <f t="shared" si="16"/>
        <v>52100513SPSD1E-M5</v>
      </c>
    </row>
    <row r="141" spans="1:22" ht="63" customHeight="1" x14ac:dyDescent="0.95">
      <c r="A141" t="s">
        <v>2712</v>
      </c>
      <c r="B141" s="427" t="e">
        <f>IF($V141="","",VLOOKUP($V141,'DADOS-KANBAM-PPS'!$A$11:$I$793,3,FALSE))</f>
        <v>#N/A</v>
      </c>
      <c r="C141" s="427" t="e">
        <f>IF($V141="","",VLOOKUP($V141,'DADOS-KANBAM-PPS'!$A$11:$J$791,5,FALSE))</f>
        <v>#N/A</v>
      </c>
      <c r="D141" s="428" t="str">
        <f t="shared" si="12"/>
        <v>1;2</v>
      </c>
      <c r="E141" s="428" t="str">
        <f t="shared" si="13"/>
        <v>M5</v>
      </c>
      <c r="F141" s="427" t="e">
        <f>IF($V141="","",VLOOKUP($V141,'DADOS-KANBAM-PPS'!$A$11:$J$791,7,FALSE))</f>
        <v>#N/A</v>
      </c>
      <c r="G141" s="427" t="e">
        <f>IF($V141="","",VLOOKUP($V141,'DADOS-KANBAM-PPS'!$A$11:$J$791,8,FALSE))</f>
        <v>#N/A</v>
      </c>
      <c r="H141" s="427" t="e">
        <f>IF($V141="","",VLOOKUP($V141,'DADOS-KANBAM-PPS'!$A$11:$J$791,6,FALSE))</f>
        <v>#N/A</v>
      </c>
      <c r="I141" s="429"/>
      <c r="J141" s="430"/>
      <c r="K141" s="431" t="e">
        <f t="shared" si="17"/>
        <v>#N/A</v>
      </c>
      <c r="L141" s="432"/>
      <c r="M141" s="433" t="e">
        <f t="shared" si="14"/>
        <v>#N/A</v>
      </c>
      <c r="N141" s="434" t="e">
        <f t="shared" si="15"/>
        <v>#N/A</v>
      </c>
      <c r="O141" s="2" t="s">
        <v>2562</v>
      </c>
      <c r="P141" s="2" t="s">
        <v>2563</v>
      </c>
      <c r="Q141" s="435" t="s">
        <v>2564</v>
      </c>
      <c r="R141" s="435" t="s">
        <v>2565</v>
      </c>
      <c r="S141" s="435" t="s">
        <v>2566</v>
      </c>
      <c r="T141" s="435" t="s">
        <v>2567</v>
      </c>
      <c r="U141" s="435" t="s">
        <v>2568</v>
      </c>
      <c r="V141" t="str">
        <f t="shared" si="16"/>
        <v>52100514SPSD1D-M5</v>
      </c>
    </row>
    <row r="142" spans="1:22" ht="63" customHeight="1" x14ac:dyDescent="0.95">
      <c r="A142" t="s">
        <v>2713</v>
      </c>
      <c r="B142" s="427" t="e">
        <f>IF($V142="","",VLOOKUP($V142,'DADOS-KANBAM-PPS'!$A$11:$I$793,3,FALSE))</f>
        <v>#N/A</v>
      </c>
      <c r="C142" s="427" t="e">
        <f>IF($V142="","",VLOOKUP($V142,'DADOS-KANBAM-PPS'!$A$11:$J$791,5,FALSE))</f>
        <v>#N/A</v>
      </c>
      <c r="D142" s="428" t="str">
        <f t="shared" si="12"/>
        <v>2;2</v>
      </c>
      <c r="E142" s="428" t="str">
        <f t="shared" si="13"/>
        <v>M5</v>
      </c>
      <c r="F142" s="427" t="e">
        <f>IF($V142="","",VLOOKUP($V142,'DADOS-KANBAM-PPS'!$A$11:$J$791,7,FALSE))</f>
        <v>#N/A</v>
      </c>
      <c r="G142" s="427" t="e">
        <f>IF($V142="","",VLOOKUP($V142,'DADOS-KANBAM-PPS'!$A$11:$J$791,8,FALSE))</f>
        <v>#N/A</v>
      </c>
      <c r="H142" s="427" t="e">
        <f>IF($V142="","",VLOOKUP($V142,'DADOS-KANBAM-PPS'!$A$11:$J$791,6,FALSE))</f>
        <v>#N/A</v>
      </c>
      <c r="I142" s="429"/>
      <c r="J142" s="430"/>
      <c r="K142" s="431" t="e">
        <f t="shared" si="17"/>
        <v>#N/A</v>
      </c>
      <c r="L142" s="432"/>
      <c r="M142" s="433" t="e">
        <f t="shared" si="14"/>
        <v>#N/A</v>
      </c>
      <c r="N142" s="434" t="e">
        <f t="shared" si="15"/>
        <v>#N/A</v>
      </c>
      <c r="O142" s="2" t="s">
        <v>2562</v>
      </c>
      <c r="P142" s="2" t="s">
        <v>2563</v>
      </c>
      <c r="Q142" s="435" t="s">
        <v>2564</v>
      </c>
      <c r="R142" s="435" t="s">
        <v>2565</v>
      </c>
      <c r="S142" s="435" t="s">
        <v>2566</v>
      </c>
      <c r="T142" s="435" t="s">
        <v>2567</v>
      </c>
      <c r="U142" s="435" t="s">
        <v>2568</v>
      </c>
      <c r="V142" t="str">
        <f t="shared" si="16"/>
        <v>52100514SPSD1D-M5</v>
      </c>
    </row>
    <row r="143" spans="1:22" ht="63" customHeight="1" x14ac:dyDescent="0.95">
      <c r="A143" t="s">
        <v>2714</v>
      </c>
      <c r="B143" s="427" t="e">
        <f>IF($V143="","",VLOOKUP($V143,'DADOS-KANBAM-PPS'!$A$11:$I$793,3,FALSE))</f>
        <v>#N/A</v>
      </c>
      <c r="C143" s="427" t="e">
        <f>IF($V143="","",VLOOKUP($V143,'DADOS-KANBAM-PPS'!$A$11:$J$791,5,FALSE))</f>
        <v>#N/A</v>
      </c>
      <c r="D143" s="428" t="str">
        <f t="shared" si="12"/>
        <v>1;2</v>
      </c>
      <c r="E143" s="428" t="str">
        <f t="shared" si="13"/>
        <v>M5</v>
      </c>
      <c r="F143" s="427" t="e">
        <f>IF($V143="","",VLOOKUP($V143,'DADOS-KANBAM-PPS'!$A$11:$J$791,7,FALSE))</f>
        <v>#N/A</v>
      </c>
      <c r="G143" s="427" t="e">
        <f>IF($V143="","",VLOOKUP($V143,'DADOS-KANBAM-PPS'!$A$11:$J$791,8,FALSE))</f>
        <v>#N/A</v>
      </c>
      <c r="H143" s="427" t="e">
        <f>IF($V143="","",VLOOKUP($V143,'DADOS-KANBAM-PPS'!$A$11:$J$791,6,FALSE))</f>
        <v>#N/A</v>
      </c>
      <c r="I143" s="429"/>
      <c r="J143" s="430"/>
      <c r="K143" s="431" t="e">
        <f t="shared" si="17"/>
        <v>#N/A</v>
      </c>
      <c r="L143" s="432"/>
      <c r="M143" s="433" t="e">
        <f t="shared" si="14"/>
        <v>#N/A</v>
      </c>
      <c r="N143" s="434" t="e">
        <f t="shared" si="15"/>
        <v>#N/A</v>
      </c>
      <c r="O143" s="2" t="s">
        <v>2562</v>
      </c>
      <c r="P143" s="2" t="s">
        <v>2563</v>
      </c>
      <c r="Q143" s="435" t="s">
        <v>2564</v>
      </c>
      <c r="R143" s="435" t="s">
        <v>2565</v>
      </c>
      <c r="S143" s="435" t="s">
        <v>2566</v>
      </c>
      <c r="T143" s="435" t="s">
        <v>2567</v>
      </c>
      <c r="U143" s="435" t="s">
        <v>2568</v>
      </c>
      <c r="V143" t="str">
        <f t="shared" si="16"/>
        <v>52100513SPSD1E-M5</v>
      </c>
    </row>
    <row r="144" spans="1:22" ht="63" customHeight="1" x14ac:dyDescent="0.95">
      <c r="A144" t="s">
        <v>2715</v>
      </c>
      <c r="B144" s="427" t="e">
        <f>IF($V144="","",VLOOKUP($V144,'DADOS-KANBAM-PPS'!$A$11:$I$793,3,FALSE))</f>
        <v>#N/A</v>
      </c>
      <c r="C144" s="427" t="e">
        <f>IF($V144="","",VLOOKUP($V144,'DADOS-KANBAM-PPS'!$A$11:$J$791,5,FALSE))</f>
        <v>#N/A</v>
      </c>
      <c r="D144" s="428" t="str">
        <f t="shared" si="12"/>
        <v>1;2</v>
      </c>
      <c r="E144" s="428" t="str">
        <f t="shared" si="13"/>
        <v>M5</v>
      </c>
      <c r="F144" s="427" t="e">
        <f>IF($V144="","",VLOOKUP($V144,'DADOS-KANBAM-PPS'!$A$11:$J$791,7,FALSE))</f>
        <v>#N/A</v>
      </c>
      <c r="G144" s="427" t="e">
        <f>IF($V144="","",VLOOKUP($V144,'DADOS-KANBAM-PPS'!$A$11:$J$791,8,FALSE))</f>
        <v>#N/A</v>
      </c>
      <c r="H144" s="427" t="e">
        <f>IF($V144="","",VLOOKUP($V144,'DADOS-KANBAM-PPS'!$A$11:$J$791,6,FALSE))</f>
        <v>#N/A</v>
      </c>
      <c r="I144" s="429"/>
      <c r="J144" s="430"/>
      <c r="K144" s="431" t="e">
        <f t="shared" si="17"/>
        <v>#N/A</v>
      </c>
      <c r="L144" s="432"/>
      <c r="M144" s="433" t="e">
        <f t="shared" si="14"/>
        <v>#N/A</v>
      </c>
      <c r="N144" s="434" t="e">
        <f t="shared" si="15"/>
        <v>#N/A</v>
      </c>
      <c r="O144" s="2" t="s">
        <v>2562</v>
      </c>
      <c r="P144" s="2" t="s">
        <v>2563</v>
      </c>
      <c r="Q144" s="435" t="s">
        <v>2564</v>
      </c>
      <c r="R144" s="435" t="s">
        <v>2565</v>
      </c>
      <c r="S144" s="435" t="s">
        <v>2566</v>
      </c>
      <c r="T144" s="435" t="s">
        <v>2567</v>
      </c>
      <c r="U144" s="435" t="s">
        <v>2568</v>
      </c>
      <c r="V144" t="str">
        <f t="shared" si="16"/>
        <v>52098605SPSD1D-M5</v>
      </c>
    </row>
    <row r="145" spans="1:22" ht="63" customHeight="1" x14ac:dyDescent="0.95">
      <c r="A145" t="s">
        <v>2715</v>
      </c>
      <c r="B145" s="427" t="e">
        <f>IF($V145="","",VLOOKUP($V145,'DADOS-KANBAM-PPS'!$A$11:$I$793,3,FALSE))</f>
        <v>#N/A</v>
      </c>
      <c r="C145" s="427" t="e">
        <f>IF($V145="","",VLOOKUP($V145,'DADOS-KANBAM-PPS'!$A$11:$J$791,5,FALSE))</f>
        <v>#N/A</v>
      </c>
      <c r="D145" s="428" t="str">
        <f t="shared" si="12"/>
        <v>1;2</v>
      </c>
      <c r="E145" s="428" t="str">
        <f t="shared" si="13"/>
        <v>M5</v>
      </c>
      <c r="F145" s="427" t="e">
        <f>IF($V145="","",VLOOKUP($V145,'DADOS-KANBAM-PPS'!$A$11:$J$791,7,FALSE))</f>
        <v>#N/A</v>
      </c>
      <c r="G145" s="427" t="e">
        <f>IF($V145="","",VLOOKUP($V145,'DADOS-KANBAM-PPS'!$A$11:$J$791,8,FALSE))</f>
        <v>#N/A</v>
      </c>
      <c r="H145" s="427" t="e">
        <f>IF($V145="","",VLOOKUP($V145,'DADOS-KANBAM-PPS'!$A$11:$J$791,6,FALSE))</f>
        <v>#N/A</v>
      </c>
      <c r="I145" s="429"/>
      <c r="J145" s="430"/>
      <c r="K145" s="431" t="e">
        <f t="shared" si="17"/>
        <v>#N/A</v>
      </c>
      <c r="L145" s="432"/>
      <c r="M145" s="433" t="e">
        <f t="shared" si="14"/>
        <v>#N/A</v>
      </c>
      <c r="N145" s="434" t="e">
        <f t="shared" si="15"/>
        <v>#N/A</v>
      </c>
      <c r="O145" s="2" t="s">
        <v>2562</v>
      </c>
      <c r="P145" s="2" t="s">
        <v>2563</v>
      </c>
      <c r="Q145" s="435" t="s">
        <v>2564</v>
      </c>
      <c r="R145" s="435" t="s">
        <v>2565</v>
      </c>
      <c r="S145" s="435" t="s">
        <v>2566</v>
      </c>
      <c r="T145" s="435" t="s">
        <v>2567</v>
      </c>
      <c r="U145" s="435" t="s">
        <v>2568</v>
      </c>
      <c r="V145" t="str">
        <f t="shared" si="16"/>
        <v>52098605SPSD1D-M5</v>
      </c>
    </row>
    <row r="146" spans="1:22" ht="63" customHeight="1" x14ac:dyDescent="0.95">
      <c r="A146" t="s">
        <v>2716</v>
      </c>
      <c r="B146" s="427" t="e">
        <f>IF($V146="","",VLOOKUP($V146,'DADOS-KANBAM-PPS'!$A$11:$I$793,3,FALSE))</f>
        <v>#N/A</v>
      </c>
      <c r="C146" s="427" t="e">
        <f>IF($V146="","",VLOOKUP($V146,'DADOS-KANBAM-PPS'!$A$11:$J$791,5,FALSE))</f>
        <v>#N/A</v>
      </c>
      <c r="D146" s="428" t="str">
        <f t="shared" si="12"/>
        <v>1;2</v>
      </c>
      <c r="E146" s="428" t="str">
        <f t="shared" si="13"/>
        <v>M5</v>
      </c>
      <c r="F146" s="427" t="e">
        <f>IF($V146="","",VLOOKUP($V146,'DADOS-KANBAM-PPS'!$A$11:$J$791,7,FALSE))</f>
        <v>#N/A</v>
      </c>
      <c r="G146" s="427" t="e">
        <f>IF($V146="","",VLOOKUP($V146,'DADOS-KANBAM-PPS'!$A$11:$J$791,8,FALSE))</f>
        <v>#N/A</v>
      </c>
      <c r="H146" s="427" t="e">
        <f>IF($V146="","",VLOOKUP($V146,'DADOS-KANBAM-PPS'!$A$11:$J$791,6,FALSE))</f>
        <v>#N/A</v>
      </c>
      <c r="I146" s="429"/>
      <c r="J146" s="430"/>
      <c r="K146" s="431" t="e">
        <f t="shared" si="17"/>
        <v>#N/A</v>
      </c>
      <c r="L146" s="432"/>
      <c r="M146" s="433" t="e">
        <f t="shared" si="14"/>
        <v>#N/A</v>
      </c>
      <c r="N146" s="434" t="e">
        <f t="shared" si="15"/>
        <v>#N/A</v>
      </c>
      <c r="O146" s="2" t="s">
        <v>2562</v>
      </c>
      <c r="P146" s="2" t="s">
        <v>2563</v>
      </c>
      <c r="Q146" s="435" t="s">
        <v>2564</v>
      </c>
      <c r="R146" s="435" t="s">
        <v>2565</v>
      </c>
      <c r="S146" s="435" t="s">
        <v>2566</v>
      </c>
      <c r="T146" s="435" t="s">
        <v>2567</v>
      </c>
      <c r="U146" s="435" t="s">
        <v>2568</v>
      </c>
      <c r="V146" t="str">
        <f t="shared" si="16"/>
        <v>52098604SPSD1E-M5</v>
      </c>
    </row>
    <row r="147" spans="1:22" ht="63" customHeight="1" x14ac:dyDescent="0.95">
      <c r="A147" t="s">
        <v>2717</v>
      </c>
      <c r="B147" s="427" t="e">
        <f>IF($V147="","",VLOOKUP($V147,'DADOS-KANBAM-PPS'!$A$11:$I$793,3,FALSE))</f>
        <v>#N/A</v>
      </c>
      <c r="C147" s="427" t="e">
        <f>IF($V147="","",VLOOKUP($V147,'DADOS-KANBAM-PPS'!$A$11:$J$791,5,FALSE))</f>
        <v>#N/A</v>
      </c>
      <c r="D147" s="428" t="str">
        <f t="shared" si="12"/>
        <v>2;2</v>
      </c>
      <c r="E147" s="428" t="str">
        <f t="shared" si="13"/>
        <v>M5</v>
      </c>
      <c r="F147" s="427" t="e">
        <f>IF($V147="","",VLOOKUP($V147,'DADOS-KANBAM-PPS'!$A$11:$J$791,7,FALSE))</f>
        <v>#N/A</v>
      </c>
      <c r="G147" s="427" t="e">
        <f>IF($V147="","",VLOOKUP($V147,'DADOS-KANBAM-PPS'!$A$11:$J$791,8,FALSE))</f>
        <v>#N/A</v>
      </c>
      <c r="H147" s="427" t="e">
        <f>IF($V147="","",VLOOKUP($V147,'DADOS-KANBAM-PPS'!$A$11:$J$791,6,FALSE))</f>
        <v>#N/A</v>
      </c>
      <c r="I147" s="429"/>
      <c r="J147" s="430"/>
      <c r="K147" s="431" t="e">
        <f t="shared" si="17"/>
        <v>#N/A</v>
      </c>
      <c r="L147" s="432"/>
      <c r="M147" s="433" t="e">
        <f t="shared" si="14"/>
        <v>#N/A</v>
      </c>
      <c r="N147" s="434" t="e">
        <f t="shared" si="15"/>
        <v>#N/A</v>
      </c>
      <c r="O147" s="2" t="s">
        <v>2562</v>
      </c>
      <c r="P147" s="2" t="s">
        <v>2563</v>
      </c>
      <c r="Q147" s="435" t="s">
        <v>2564</v>
      </c>
      <c r="R147" s="435" t="s">
        <v>2565</v>
      </c>
      <c r="S147" s="435" t="s">
        <v>2566</v>
      </c>
      <c r="T147" s="435" t="s">
        <v>2567</v>
      </c>
      <c r="U147" s="435" t="s">
        <v>2568</v>
      </c>
      <c r="V147" t="str">
        <f t="shared" si="16"/>
        <v>52098605SPSD1D-M5</v>
      </c>
    </row>
    <row r="148" spans="1:22" ht="63" customHeight="1" x14ac:dyDescent="0.95">
      <c r="A148" t="s">
        <v>2718</v>
      </c>
      <c r="B148" s="427" t="e">
        <f>IF($V148="","",VLOOKUP($V148,'DADOS-KANBAM-PPS'!$A$11:$I$793,3,FALSE))</f>
        <v>#N/A</v>
      </c>
      <c r="C148" s="427" t="e">
        <f>IF($V148="","",VLOOKUP($V148,'DADOS-KANBAM-PPS'!$A$11:$J$791,5,FALSE))</f>
        <v>#N/A</v>
      </c>
      <c r="D148" s="428" t="str">
        <f t="shared" si="12"/>
        <v>1;2</v>
      </c>
      <c r="E148" s="428" t="str">
        <f t="shared" si="13"/>
        <v>M5</v>
      </c>
      <c r="F148" s="427" t="e">
        <f>IF($V148="","",VLOOKUP($V148,'DADOS-KANBAM-PPS'!$A$11:$J$791,7,FALSE))</f>
        <v>#N/A</v>
      </c>
      <c r="G148" s="427" t="e">
        <f>IF($V148="","",VLOOKUP($V148,'DADOS-KANBAM-PPS'!$A$11:$J$791,8,FALSE))</f>
        <v>#N/A</v>
      </c>
      <c r="H148" s="427" t="e">
        <f>IF($V148="","",VLOOKUP($V148,'DADOS-KANBAM-PPS'!$A$11:$J$791,6,FALSE))</f>
        <v>#N/A</v>
      </c>
      <c r="I148" s="429"/>
      <c r="J148" s="430"/>
      <c r="K148" s="431" t="e">
        <f t="shared" si="17"/>
        <v>#N/A</v>
      </c>
      <c r="L148" s="432"/>
      <c r="M148" s="433" t="e">
        <f t="shared" si="14"/>
        <v>#N/A</v>
      </c>
      <c r="N148" s="434" t="e">
        <f t="shared" si="15"/>
        <v>#N/A</v>
      </c>
      <c r="O148" s="2" t="s">
        <v>2562</v>
      </c>
      <c r="P148" s="2" t="s">
        <v>2563</v>
      </c>
      <c r="Q148" s="435" t="s">
        <v>2564</v>
      </c>
      <c r="R148" s="435" t="s">
        <v>2565</v>
      </c>
      <c r="S148" s="435" t="s">
        <v>2566</v>
      </c>
      <c r="T148" s="435" t="s">
        <v>2567</v>
      </c>
      <c r="U148" s="435" t="s">
        <v>2568</v>
      </c>
      <c r="V148" t="str">
        <f t="shared" si="16"/>
        <v>52119615SPSD1D-M5</v>
      </c>
    </row>
    <row r="149" spans="1:22" ht="63" customHeight="1" x14ac:dyDescent="0.95">
      <c r="A149" t="s">
        <v>2719</v>
      </c>
      <c r="B149" s="427" t="e">
        <f>IF($V149="","",VLOOKUP($V149,'DADOS-KANBAM-PPS'!$A$11:$I$793,3,FALSE))</f>
        <v>#N/A</v>
      </c>
      <c r="C149" s="427" t="e">
        <f>IF($V149="","",VLOOKUP($V149,'DADOS-KANBAM-PPS'!$A$11:$J$791,5,FALSE))</f>
        <v>#N/A</v>
      </c>
      <c r="D149" s="428" t="str">
        <f t="shared" si="12"/>
        <v>2;2</v>
      </c>
      <c r="E149" s="428" t="str">
        <f t="shared" si="13"/>
        <v>M5</v>
      </c>
      <c r="F149" s="427" t="e">
        <f>IF($V149="","",VLOOKUP($V149,'DADOS-KANBAM-PPS'!$A$11:$J$791,7,FALSE))</f>
        <v>#N/A</v>
      </c>
      <c r="G149" s="427" t="e">
        <f>IF($V149="","",VLOOKUP($V149,'DADOS-KANBAM-PPS'!$A$11:$J$791,8,FALSE))</f>
        <v>#N/A</v>
      </c>
      <c r="H149" s="427" t="e">
        <f>IF($V149="","",VLOOKUP($V149,'DADOS-KANBAM-PPS'!$A$11:$J$791,6,FALSE))</f>
        <v>#N/A</v>
      </c>
      <c r="I149" s="429"/>
      <c r="J149" s="430"/>
      <c r="K149" s="431" t="e">
        <f t="shared" si="17"/>
        <v>#N/A</v>
      </c>
      <c r="L149" s="432"/>
      <c r="M149" s="433" t="e">
        <f t="shared" si="14"/>
        <v>#N/A</v>
      </c>
      <c r="N149" s="434" t="e">
        <f t="shared" si="15"/>
        <v>#N/A</v>
      </c>
      <c r="O149" s="2" t="s">
        <v>2562</v>
      </c>
      <c r="P149" s="2" t="s">
        <v>2563</v>
      </c>
      <c r="Q149" s="435" t="s">
        <v>2564</v>
      </c>
      <c r="R149" s="435" t="s">
        <v>2565</v>
      </c>
      <c r="S149" s="435" t="s">
        <v>2566</v>
      </c>
      <c r="T149" s="435" t="s">
        <v>2567</v>
      </c>
      <c r="U149" s="435" t="s">
        <v>2568</v>
      </c>
      <c r="V149" t="str">
        <f t="shared" si="16"/>
        <v>52119616SPSD1D-M5</v>
      </c>
    </row>
    <row r="150" spans="1:22" ht="63" customHeight="1" x14ac:dyDescent="0.95">
      <c r="A150" t="s">
        <v>2720</v>
      </c>
      <c r="B150" s="427" t="e">
        <f>IF($V150="","",VLOOKUP($V150,'DADOS-KANBAM-PPS'!$A$11:$I$793,3,FALSE))</f>
        <v>#N/A</v>
      </c>
      <c r="C150" s="427" t="e">
        <f>IF($V150="","",VLOOKUP($V150,'DADOS-KANBAM-PPS'!$A$11:$J$791,5,FALSE))</f>
        <v>#N/A</v>
      </c>
      <c r="D150" s="428" t="str">
        <f t="shared" si="12"/>
        <v>1;2</v>
      </c>
      <c r="E150" s="428" t="str">
        <f t="shared" si="13"/>
        <v>M5</v>
      </c>
      <c r="F150" s="427" t="e">
        <f>IF($V150="","",VLOOKUP($V150,'DADOS-KANBAM-PPS'!$A$11:$J$791,7,FALSE))</f>
        <v>#N/A</v>
      </c>
      <c r="G150" s="427" t="e">
        <f>IF($V150="","",VLOOKUP($V150,'DADOS-KANBAM-PPS'!$A$11:$J$791,8,FALSE))</f>
        <v>#N/A</v>
      </c>
      <c r="H150" s="427" t="e">
        <f>IF($V150="","",VLOOKUP($V150,'DADOS-KANBAM-PPS'!$A$11:$J$791,6,FALSE))</f>
        <v>#N/A</v>
      </c>
      <c r="I150" s="429"/>
      <c r="J150" s="430"/>
      <c r="K150" s="431" t="e">
        <f t="shared" si="17"/>
        <v>#N/A</v>
      </c>
      <c r="L150" s="432"/>
      <c r="M150" s="433" t="e">
        <f t="shared" si="14"/>
        <v>#N/A</v>
      </c>
      <c r="N150" s="434" t="e">
        <f t="shared" si="15"/>
        <v>#N/A</v>
      </c>
      <c r="O150" s="2" t="s">
        <v>2562</v>
      </c>
      <c r="P150" s="2" t="s">
        <v>2563</v>
      </c>
      <c r="Q150" s="435" t="s">
        <v>2564</v>
      </c>
      <c r="R150" s="435" t="s">
        <v>2565</v>
      </c>
      <c r="S150" s="435" t="s">
        <v>2566</v>
      </c>
      <c r="T150" s="435" t="s">
        <v>2567</v>
      </c>
      <c r="U150" s="435" t="s">
        <v>2568</v>
      </c>
      <c r="V150" t="str">
        <f t="shared" si="16"/>
        <v>52119619SPSD1E-M5</v>
      </c>
    </row>
    <row r="151" spans="1:22" ht="63" customHeight="1" x14ac:dyDescent="0.95">
      <c r="A151" t="s">
        <v>2721</v>
      </c>
      <c r="B151" s="427" t="e">
        <f>IF($V151="","",VLOOKUP($V151,'DADOS-KANBAM-PPS'!$A$11:$I$793,3,FALSE))</f>
        <v>#N/A</v>
      </c>
      <c r="C151" s="427" t="e">
        <f>IF($V151="","",VLOOKUP($V151,'DADOS-KANBAM-PPS'!$A$11:$J$791,5,FALSE))</f>
        <v>#N/A</v>
      </c>
      <c r="D151" s="428" t="str">
        <f t="shared" si="12"/>
        <v>1;2</v>
      </c>
      <c r="E151" s="428" t="str">
        <f t="shared" si="13"/>
        <v>M5</v>
      </c>
      <c r="F151" s="427" t="e">
        <f>IF($V151="","",VLOOKUP($V151,'DADOS-KANBAM-PPS'!$A$11:$J$791,7,FALSE))</f>
        <v>#N/A</v>
      </c>
      <c r="G151" s="427" t="e">
        <f>IF($V151="","",VLOOKUP($V151,'DADOS-KANBAM-PPS'!$A$11:$J$791,8,FALSE))</f>
        <v>#N/A</v>
      </c>
      <c r="H151" s="427" t="e">
        <f>IF($V151="","",VLOOKUP($V151,'DADOS-KANBAM-PPS'!$A$11:$J$791,6,FALSE))</f>
        <v>#N/A</v>
      </c>
      <c r="I151" s="429"/>
      <c r="J151" s="430"/>
      <c r="K151" s="431" t="e">
        <f t="shared" si="17"/>
        <v>#N/A</v>
      </c>
      <c r="L151" s="432"/>
      <c r="M151" s="433" t="e">
        <f t="shared" si="14"/>
        <v>#N/A</v>
      </c>
      <c r="N151" s="434" t="e">
        <f t="shared" si="15"/>
        <v>#N/A</v>
      </c>
      <c r="O151" s="2" t="s">
        <v>2562</v>
      </c>
      <c r="P151" s="2" t="s">
        <v>2563</v>
      </c>
      <c r="Q151" s="435" t="s">
        <v>2564</v>
      </c>
      <c r="R151" s="435" t="s">
        <v>2565</v>
      </c>
      <c r="S151" s="435" t="s">
        <v>2566</v>
      </c>
      <c r="T151" s="435" t="s">
        <v>2567</v>
      </c>
      <c r="U151" s="435" t="s">
        <v>2568</v>
      </c>
      <c r="V151" t="str">
        <f t="shared" si="16"/>
        <v>52076119SPSD1D-M5</v>
      </c>
    </row>
    <row r="152" spans="1:22" ht="63" customHeight="1" x14ac:dyDescent="0.95">
      <c r="A152" t="s">
        <v>2722</v>
      </c>
      <c r="B152" s="427" t="e">
        <f>IF($V152="","",VLOOKUP($V152,'DADOS-KANBAM-PPS'!$A$11:$I$793,3,FALSE))</f>
        <v>#N/A</v>
      </c>
      <c r="C152" s="427" t="e">
        <f>IF($V152="","",VLOOKUP($V152,'DADOS-KANBAM-PPS'!$A$11:$J$791,5,FALSE))</f>
        <v>#N/A</v>
      </c>
      <c r="D152" s="428" t="str">
        <f t="shared" si="12"/>
        <v>2;2</v>
      </c>
      <c r="E152" s="428" t="str">
        <f t="shared" si="13"/>
        <v>M5</v>
      </c>
      <c r="F152" s="427" t="e">
        <f>IF($V152="","",VLOOKUP($V152,'DADOS-KANBAM-PPS'!$A$11:$J$791,7,FALSE))</f>
        <v>#N/A</v>
      </c>
      <c r="G152" s="427" t="e">
        <f>IF($V152="","",VLOOKUP($V152,'DADOS-KANBAM-PPS'!$A$11:$J$791,8,FALSE))</f>
        <v>#N/A</v>
      </c>
      <c r="H152" s="427" t="e">
        <f>IF($V152="","",VLOOKUP($V152,'DADOS-KANBAM-PPS'!$A$11:$J$791,6,FALSE))</f>
        <v>#N/A</v>
      </c>
      <c r="I152" s="429"/>
      <c r="J152" s="430"/>
      <c r="K152" s="431" t="e">
        <f t="shared" si="17"/>
        <v>#N/A</v>
      </c>
      <c r="L152" s="432"/>
      <c r="M152" s="433" t="e">
        <f t="shared" si="14"/>
        <v>#N/A</v>
      </c>
      <c r="N152" s="434" t="e">
        <f t="shared" si="15"/>
        <v>#N/A</v>
      </c>
      <c r="O152" s="2" t="s">
        <v>2562</v>
      </c>
      <c r="P152" s="2" t="s">
        <v>2563</v>
      </c>
      <c r="Q152" s="435" t="s">
        <v>2564</v>
      </c>
      <c r="R152" s="435" t="s">
        <v>2565</v>
      </c>
      <c r="S152" s="435" t="s">
        <v>2566</v>
      </c>
      <c r="T152" s="435" t="s">
        <v>2567</v>
      </c>
      <c r="U152" s="435" t="s">
        <v>2568</v>
      </c>
      <c r="V152" t="str">
        <f t="shared" si="16"/>
        <v>52098604SPSD1E-M5</v>
      </c>
    </row>
    <row r="153" spans="1:22" ht="63" customHeight="1" x14ac:dyDescent="0.95">
      <c r="A153" t="s">
        <v>2664</v>
      </c>
      <c r="B153" s="427" t="e">
        <f>IF($V153="","",VLOOKUP($V153,'DADOS-KANBAM-PPS'!$A$11:$I$793,3,FALSE))</f>
        <v>#N/A</v>
      </c>
      <c r="C153" s="427" t="e">
        <f>IF($V153="","",VLOOKUP($V153,'DADOS-KANBAM-PPS'!$A$11:$J$791,5,FALSE))</f>
        <v>#N/A</v>
      </c>
      <c r="D153" s="428" t="str">
        <f t="shared" si="12"/>
        <v>1;2</v>
      </c>
      <c r="E153" s="428" t="str">
        <f t="shared" si="13"/>
        <v>M5</v>
      </c>
      <c r="F153" s="427" t="e">
        <f>IF($V153="","",VLOOKUP($V153,'DADOS-KANBAM-PPS'!$A$11:$J$791,7,FALSE))</f>
        <v>#N/A</v>
      </c>
      <c r="G153" s="427" t="e">
        <f>IF($V153="","",VLOOKUP($V153,'DADOS-KANBAM-PPS'!$A$11:$J$791,8,FALSE))</f>
        <v>#N/A</v>
      </c>
      <c r="H153" s="427" t="e">
        <f>IF($V153="","",VLOOKUP($V153,'DADOS-KANBAM-PPS'!$A$11:$J$791,6,FALSE))</f>
        <v>#N/A</v>
      </c>
      <c r="I153" s="429"/>
      <c r="J153" s="430"/>
      <c r="K153" s="431" t="e">
        <f t="shared" si="17"/>
        <v>#N/A</v>
      </c>
      <c r="L153" s="432"/>
      <c r="M153" s="433" t="e">
        <f t="shared" si="14"/>
        <v>#N/A</v>
      </c>
      <c r="N153" s="434" t="e">
        <f t="shared" si="15"/>
        <v>#N/A</v>
      </c>
      <c r="O153" s="2" t="s">
        <v>2562</v>
      </c>
      <c r="P153" s="2" t="s">
        <v>2563</v>
      </c>
      <c r="Q153" s="435" t="s">
        <v>2564</v>
      </c>
      <c r="R153" s="435" t="s">
        <v>2565</v>
      </c>
      <c r="S153" s="435" t="s">
        <v>2566</v>
      </c>
      <c r="T153" s="435" t="s">
        <v>2567</v>
      </c>
      <c r="U153" s="435" t="s">
        <v>2568</v>
      </c>
      <c r="V153" t="str">
        <f t="shared" si="16"/>
        <v>52119613SPSD1E-M5</v>
      </c>
    </row>
    <row r="154" spans="1:22" ht="63" customHeight="1" x14ac:dyDescent="0.95">
      <c r="A154" t="s">
        <v>2723</v>
      </c>
      <c r="B154" s="427" t="e">
        <f>IF($V154="","",VLOOKUP($V154,'DADOS-KANBAM-PPS'!$A$11:$I$793,3,FALSE))</f>
        <v>#N/A</v>
      </c>
      <c r="C154" s="427" t="e">
        <f>IF($V154="","",VLOOKUP($V154,'DADOS-KANBAM-PPS'!$A$11:$J$791,5,FALSE))</f>
        <v>#N/A</v>
      </c>
      <c r="D154" s="428" t="str">
        <f t="shared" si="12"/>
        <v>2;2</v>
      </c>
      <c r="E154" s="428" t="str">
        <f t="shared" si="13"/>
        <v>M5</v>
      </c>
      <c r="F154" s="427" t="e">
        <f>IF($V154="","",VLOOKUP($V154,'DADOS-KANBAM-PPS'!$A$11:$J$791,7,FALSE))</f>
        <v>#N/A</v>
      </c>
      <c r="G154" s="427" t="e">
        <f>IF($V154="","",VLOOKUP($V154,'DADOS-KANBAM-PPS'!$A$11:$J$791,8,FALSE))</f>
        <v>#N/A</v>
      </c>
      <c r="H154" s="427" t="e">
        <f>IF($V154="","",VLOOKUP($V154,'DADOS-KANBAM-PPS'!$A$11:$J$791,6,FALSE))</f>
        <v>#N/A</v>
      </c>
      <c r="I154" s="429"/>
      <c r="J154" s="430"/>
      <c r="K154" s="431" t="e">
        <f t="shared" si="17"/>
        <v>#N/A</v>
      </c>
      <c r="L154" s="432"/>
      <c r="M154" s="433" t="e">
        <f t="shared" si="14"/>
        <v>#N/A</v>
      </c>
      <c r="N154" s="434" t="e">
        <f t="shared" si="15"/>
        <v>#N/A</v>
      </c>
      <c r="O154" s="2" t="s">
        <v>2562</v>
      </c>
      <c r="P154" s="2" t="s">
        <v>2563</v>
      </c>
      <c r="Q154" s="435" t="s">
        <v>2564</v>
      </c>
      <c r="R154" s="435" t="s">
        <v>2565</v>
      </c>
      <c r="S154" s="435" t="s">
        <v>2566</v>
      </c>
      <c r="T154" s="435" t="s">
        <v>2567</v>
      </c>
      <c r="U154" s="435" t="s">
        <v>2568</v>
      </c>
      <c r="V154" t="str">
        <f t="shared" si="16"/>
        <v>52119613SPSD1E-M5</v>
      </c>
    </row>
    <row r="155" spans="1:22" ht="63" customHeight="1" x14ac:dyDescent="0.95">
      <c r="A155" t="s">
        <v>2724</v>
      </c>
      <c r="B155" s="427" t="e">
        <f>IF($V155="","",VLOOKUP($V155,'DADOS-KANBAM-PPS'!$A$11:$I$793,3,FALSE))</f>
        <v>#N/A</v>
      </c>
      <c r="C155" s="427" t="e">
        <f>IF($V155="","",VLOOKUP($V155,'DADOS-KANBAM-PPS'!$A$11:$J$791,5,FALSE))</f>
        <v>#N/A</v>
      </c>
      <c r="D155" s="428" t="str">
        <f t="shared" si="12"/>
        <v>2;2</v>
      </c>
      <c r="E155" s="428" t="str">
        <f t="shared" si="13"/>
        <v>M5</v>
      </c>
      <c r="F155" s="427" t="e">
        <f>IF($V155="","",VLOOKUP($V155,'DADOS-KANBAM-PPS'!$A$11:$J$791,7,FALSE))</f>
        <v>#N/A</v>
      </c>
      <c r="G155" s="427" t="e">
        <f>IF($V155="","",VLOOKUP($V155,'DADOS-KANBAM-PPS'!$A$11:$J$791,8,FALSE))</f>
        <v>#N/A</v>
      </c>
      <c r="H155" s="427" t="e">
        <f>IF($V155="","",VLOOKUP($V155,'DADOS-KANBAM-PPS'!$A$11:$J$791,6,FALSE))</f>
        <v>#N/A</v>
      </c>
      <c r="I155" s="429"/>
      <c r="J155" s="430"/>
      <c r="K155" s="431" t="e">
        <f t="shared" si="17"/>
        <v>#N/A</v>
      </c>
      <c r="L155" s="432"/>
      <c r="M155" s="433" t="e">
        <f t="shared" si="14"/>
        <v>#N/A</v>
      </c>
      <c r="N155" s="434" t="e">
        <f t="shared" si="15"/>
        <v>#N/A</v>
      </c>
      <c r="O155" s="2" t="s">
        <v>2562</v>
      </c>
      <c r="P155" s="2" t="s">
        <v>2563</v>
      </c>
      <c r="Q155" s="435" t="s">
        <v>2564</v>
      </c>
      <c r="R155" s="435" t="s">
        <v>2565</v>
      </c>
      <c r="S155" s="435" t="s">
        <v>2566</v>
      </c>
      <c r="T155" s="435" t="s">
        <v>2567</v>
      </c>
      <c r="U155" s="435" t="s">
        <v>2568</v>
      </c>
      <c r="V155" t="str">
        <f t="shared" si="16"/>
        <v>52119619SPSD1E-M5</v>
      </c>
    </row>
    <row r="156" spans="1:22" ht="63" customHeight="1" x14ac:dyDescent="0.95">
      <c r="A156" t="s">
        <v>2662</v>
      </c>
      <c r="B156" s="427" t="e">
        <f>IF($V156="","",VLOOKUP($V156,'DADOS-KANBAM-PPS'!$A$11:$I$793,3,FALSE))</f>
        <v>#N/A</v>
      </c>
      <c r="C156" s="427" t="e">
        <f>IF($V156="","",VLOOKUP($V156,'DADOS-KANBAM-PPS'!$A$11:$J$791,5,FALSE))</f>
        <v>#N/A</v>
      </c>
      <c r="D156" s="428" t="str">
        <f t="shared" si="12"/>
        <v>2;2</v>
      </c>
      <c r="E156" s="428" t="str">
        <f t="shared" si="13"/>
        <v>M5</v>
      </c>
      <c r="F156" s="427" t="e">
        <f>IF($V156="","",VLOOKUP($V156,'DADOS-KANBAM-PPS'!$A$11:$J$791,7,FALSE))</f>
        <v>#N/A</v>
      </c>
      <c r="G156" s="427" t="e">
        <f>IF($V156="","",VLOOKUP($V156,'DADOS-KANBAM-PPS'!$A$11:$J$791,8,FALSE))</f>
        <v>#N/A</v>
      </c>
      <c r="H156" s="427" t="e">
        <f>IF($V156="","",VLOOKUP($V156,'DADOS-KANBAM-PPS'!$A$11:$J$791,6,FALSE))</f>
        <v>#N/A</v>
      </c>
      <c r="I156" s="429"/>
      <c r="J156" s="430"/>
      <c r="K156" s="431" t="e">
        <f t="shared" si="17"/>
        <v>#N/A</v>
      </c>
      <c r="L156" s="432"/>
      <c r="M156" s="433" t="e">
        <f t="shared" si="14"/>
        <v>#N/A</v>
      </c>
      <c r="N156" s="434" t="e">
        <f t="shared" si="15"/>
        <v>#N/A</v>
      </c>
      <c r="O156" s="2" t="s">
        <v>2562</v>
      </c>
      <c r="P156" s="2" t="s">
        <v>2563</v>
      </c>
      <c r="Q156" s="435" t="s">
        <v>2564</v>
      </c>
      <c r="R156" s="435" t="s">
        <v>2565</v>
      </c>
      <c r="S156" s="435" t="s">
        <v>2566</v>
      </c>
      <c r="T156" s="435" t="s">
        <v>2567</v>
      </c>
      <c r="U156" s="435" t="s">
        <v>2568</v>
      </c>
      <c r="V156" t="str">
        <f t="shared" si="16"/>
        <v>52119623SPSD1D-M5</v>
      </c>
    </row>
    <row r="157" spans="1:22" ht="63" customHeight="1" x14ac:dyDescent="0.95">
      <c r="A157" t="s">
        <v>2710</v>
      </c>
      <c r="B157" s="427" t="e">
        <f>IF($V157="","",VLOOKUP($V157,'DADOS-KANBAM-PPS'!$A$11:$I$793,3,FALSE))</f>
        <v>#N/A</v>
      </c>
      <c r="C157" s="427" t="e">
        <f>IF($V157="","",VLOOKUP($V157,'DADOS-KANBAM-PPS'!$A$11:$J$791,5,FALSE))</f>
        <v>#N/A</v>
      </c>
      <c r="D157" s="428" t="str">
        <f t="shared" si="12"/>
        <v>1;2</v>
      </c>
      <c r="E157" s="428" t="str">
        <f t="shared" si="13"/>
        <v>M5</v>
      </c>
      <c r="F157" s="427" t="e">
        <f>IF($V157="","",VLOOKUP($V157,'DADOS-KANBAM-PPS'!$A$11:$J$791,7,FALSE))</f>
        <v>#N/A</v>
      </c>
      <c r="G157" s="427" t="e">
        <f>IF($V157="","",VLOOKUP($V157,'DADOS-KANBAM-PPS'!$A$11:$J$791,8,FALSE))</f>
        <v>#N/A</v>
      </c>
      <c r="H157" s="427" t="e">
        <f>IF($V157="","",VLOOKUP($V157,'DADOS-KANBAM-PPS'!$A$11:$J$791,6,FALSE))</f>
        <v>#N/A</v>
      </c>
      <c r="I157" s="429"/>
      <c r="J157" s="430"/>
      <c r="K157" s="431" t="e">
        <f t="shared" si="17"/>
        <v>#N/A</v>
      </c>
      <c r="L157" s="432"/>
      <c r="M157" s="433" t="e">
        <f t="shared" si="14"/>
        <v>#N/A</v>
      </c>
      <c r="N157" s="434" t="e">
        <f t="shared" si="15"/>
        <v>#N/A</v>
      </c>
      <c r="O157" s="2" t="s">
        <v>2562</v>
      </c>
      <c r="P157" s="2" t="s">
        <v>2563</v>
      </c>
      <c r="Q157" s="435" t="s">
        <v>2564</v>
      </c>
      <c r="R157" s="435" t="s">
        <v>2565</v>
      </c>
      <c r="S157" s="435" t="s">
        <v>2566</v>
      </c>
      <c r="T157" s="435" t="s">
        <v>2567</v>
      </c>
      <c r="U157" s="435" t="s">
        <v>2568</v>
      </c>
      <c r="V157" t="str">
        <f t="shared" si="16"/>
        <v>52119623SPSD1D-M5</v>
      </c>
    </row>
    <row r="158" spans="1:22" ht="63" customHeight="1" x14ac:dyDescent="0.95">
      <c r="A158" t="s">
        <v>2670</v>
      </c>
      <c r="B158" s="427" t="e">
        <f>IF($V158="","",VLOOKUP($V158,'DADOS-KANBAM-PPS'!$A$11:$I$793,3,FALSE))</f>
        <v>#N/A</v>
      </c>
      <c r="C158" s="427" t="e">
        <f>IF($V158="","",VLOOKUP($V158,'DADOS-KANBAM-PPS'!$A$11:$J$791,5,FALSE))</f>
        <v>#N/A</v>
      </c>
      <c r="D158" s="428" t="str">
        <f t="shared" si="12"/>
        <v>2;2</v>
      </c>
      <c r="E158" s="428" t="str">
        <f t="shared" si="13"/>
        <v>M5</v>
      </c>
      <c r="F158" s="427" t="e">
        <f>IF($V158="","",VLOOKUP($V158,'DADOS-KANBAM-PPS'!$A$11:$J$791,7,FALSE))</f>
        <v>#N/A</v>
      </c>
      <c r="G158" s="427" t="e">
        <f>IF($V158="","",VLOOKUP($V158,'DADOS-KANBAM-PPS'!$A$11:$J$791,8,FALSE))</f>
        <v>#N/A</v>
      </c>
      <c r="H158" s="427" t="e">
        <f>IF($V158="","",VLOOKUP($V158,'DADOS-KANBAM-PPS'!$A$11:$J$791,6,FALSE))</f>
        <v>#N/A</v>
      </c>
      <c r="I158" s="429"/>
      <c r="J158" s="430"/>
      <c r="K158" s="431" t="e">
        <f t="shared" si="17"/>
        <v>#N/A</v>
      </c>
      <c r="L158" s="432"/>
      <c r="M158" s="433" t="e">
        <f t="shared" si="14"/>
        <v>#N/A</v>
      </c>
      <c r="N158" s="434" t="e">
        <f t="shared" si="15"/>
        <v>#N/A</v>
      </c>
      <c r="O158" s="2" t="s">
        <v>2562</v>
      </c>
      <c r="P158" s="2" t="s">
        <v>2563</v>
      </c>
      <c r="Q158" s="435" t="s">
        <v>2564</v>
      </c>
      <c r="R158" s="435" t="s">
        <v>2565</v>
      </c>
      <c r="S158" s="435" t="s">
        <v>2566</v>
      </c>
      <c r="T158" s="435" t="s">
        <v>2567</v>
      </c>
      <c r="U158" s="435" t="s">
        <v>2568</v>
      </c>
      <c r="V158" t="str">
        <f t="shared" si="16"/>
        <v>52119614SPSD1E-M5</v>
      </c>
    </row>
    <row r="159" spans="1:22" ht="63" customHeight="1" x14ac:dyDescent="0.95">
      <c r="A159" t="s">
        <v>2666</v>
      </c>
      <c r="B159" s="427" t="e">
        <f>IF($V159="","",VLOOKUP($V159,'DADOS-KANBAM-PPS'!$A$11:$I$793,3,FALSE))</f>
        <v>#N/A</v>
      </c>
      <c r="C159" s="427" t="e">
        <f>IF($V159="","",VLOOKUP($V159,'DADOS-KANBAM-PPS'!$A$11:$J$791,5,FALSE))</f>
        <v>#N/A</v>
      </c>
      <c r="D159" s="428" t="str">
        <f t="shared" si="12"/>
        <v>1;2</v>
      </c>
      <c r="E159" s="428" t="str">
        <f t="shared" si="13"/>
        <v>M5</v>
      </c>
      <c r="F159" s="427" t="e">
        <f>IF($V159="","",VLOOKUP($V159,'DADOS-KANBAM-PPS'!$A$11:$J$791,7,FALSE))</f>
        <v>#N/A</v>
      </c>
      <c r="G159" s="427" t="e">
        <f>IF($V159="","",VLOOKUP($V159,'DADOS-KANBAM-PPS'!$A$11:$J$791,8,FALSE))</f>
        <v>#N/A</v>
      </c>
      <c r="H159" s="427" t="e">
        <f>IF($V159="","",VLOOKUP($V159,'DADOS-KANBAM-PPS'!$A$11:$J$791,6,FALSE))</f>
        <v>#N/A</v>
      </c>
      <c r="I159" s="429"/>
      <c r="J159" s="430"/>
      <c r="K159" s="431" t="e">
        <f t="shared" si="17"/>
        <v>#N/A</v>
      </c>
      <c r="L159" s="432"/>
      <c r="M159" s="433" t="e">
        <f t="shared" si="14"/>
        <v>#N/A</v>
      </c>
      <c r="N159" s="434" t="e">
        <f t="shared" si="15"/>
        <v>#N/A</v>
      </c>
      <c r="O159" s="2" t="s">
        <v>2562</v>
      </c>
      <c r="P159" s="2" t="s">
        <v>2563</v>
      </c>
      <c r="Q159" s="435" t="s">
        <v>2564</v>
      </c>
      <c r="R159" s="435" t="s">
        <v>2565</v>
      </c>
      <c r="S159" s="435" t="s">
        <v>2566</v>
      </c>
      <c r="T159" s="435" t="s">
        <v>2567</v>
      </c>
      <c r="U159" s="435" t="s">
        <v>2568</v>
      </c>
      <c r="V159" t="str">
        <f t="shared" si="16"/>
        <v>52119614SPSD1E-M5</v>
      </c>
    </row>
    <row r="160" spans="1:22" ht="63" customHeight="1" x14ac:dyDescent="0.95">
      <c r="A160" t="s">
        <v>2723</v>
      </c>
      <c r="B160" s="427" t="e">
        <f>IF($V160="","",VLOOKUP($V160,'DADOS-KANBAM-PPS'!$A$11:$I$793,3,FALSE))</f>
        <v>#N/A</v>
      </c>
      <c r="C160" s="427" t="e">
        <f>IF($V160="","",VLOOKUP($V160,'DADOS-KANBAM-PPS'!$A$11:$J$791,5,FALSE))</f>
        <v>#N/A</v>
      </c>
      <c r="D160" s="428" t="str">
        <f t="shared" si="12"/>
        <v>2;2</v>
      </c>
      <c r="E160" s="428" t="str">
        <f t="shared" si="13"/>
        <v>M5</v>
      </c>
      <c r="F160" s="427" t="e">
        <f>IF($V160="","",VLOOKUP($V160,'DADOS-KANBAM-PPS'!$A$11:$J$791,7,FALSE))</f>
        <v>#N/A</v>
      </c>
      <c r="G160" s="427" t="e">
        <f>IF($V160="","",VLOOKUP($V160,'DADOS-KANBAM-PPS'!$A$11:$J$791,8,FALSE))</f>
        <v>#N/A</v>
      </c>
      <c r="H160" s="427" t="e">
        <f>IF($V160="","",VLOOKUP($V160,'DADOS-KANBAM-PPS'!$A$11:$J$791,6,FALSE))</f>
        <v>#N/A</v>
      </c>
      <c r="I160" s="429"/>
      <c r="J160" s="430"/>
      <c r="K160" s="431" t="e">
        <f t="shared" si="17"/>
        <v>#N/A</v>
      </c>
      <c r="L160" s="432"/>
      <c r="M160" s="433" t="e">
        <f t="shared" si="14"/>
        <v>#N/A</v>
      </c>
      <c r="N160" s="434" t="e">
        <f t="shared" si="15"/>
        <v>#N/A</v>
      </c>
      <c r="O160" s="2" t="s">
        <v>2562</v>
      </c>
      <c r="P160" s="2" t="s">
        <v>2563</v>
      </c>
      <c r="Q160" s="435" t="s">
        <v>2564</v>
      </c>
      <c r="R160" s="435" t="s">
        <v>2565</v>
      </c>
      <c r="S160" s="435" t="s">
        <v>2566</v>
      </c>
      <c r="T160" s="435" t="s">
        <v>2567</v>
      </c>
      <c r="U160" s="435" t="s">
        <v>2568</v>
      </c>
      <c r="V160" t="str">
        <f t="shared" si="16"/>
        <v>52119613SPSD1E-M5</v>
      </c>
    </row>
    <row r="161" spans="1:25" ht="63" customHeight="1" x14ac:dyDescent="0.95">
      <c r="A161" t="s">
        <v>2664</v>
      </c>
      <c r="B161" s="427" t="e">
        <f>IF($V161="","",VLOOKUP($V161,'DADOS-KANBAM-PPS'!$A$11:$I$793,3,FALSE))</f>
        <v>#N/A</v>
      </c>
      <c r="C161" s="427" t="e">
        <f>IF($V161="","",VLOOKUP($V161,'DADOS-KANBAM-PPS'!$A$11:$J$791,5,FALSE))</f>
        <v>#N/A</v>
      </c>
      <c r="D161" s="428" t="str">
        <f t="shared" si="12"/>
        <v>1;2</v>
      </c>
      <c r="E161" s="428" t="str">
        <f t="shared" si="13"/>
        <v>M5</v>
      </c>
      <c r="F161" s="427" t="e">
        <f>IF($V161="","",VLOOKUP($V161,'DADOS-KANBAM-PPS'!$A$11:$J$791,7,FALSE))</f>
        <v>#N/A</v>
      </c>
      <c r="G161" s="427" t="e">
        <f>IF($V161="","",VLOOKUP($V161,'DADOS-KANBAM-PPS'!$A$11:$J$791,8,FALSE))</f>
        <v>#N/A</v>
      </c>
      <c r="H161" s="427" t="e">
        <f>IF($V161="","",VLOOKUP($V161,'DADOS-KANBAM-PPS'!$A$11:$J$791,6,FALSE))</f>
        <v>#N/A</v>
      </c>
      <c r="I161" s="429"/>
      <c r="J161" s="430"/>
      <c r="K161" s="431" t="e">
        <f t="shared" si="17"/>
        <v>#N/A</v>
      </c>
      <c r="L161" s="432"/>
      <c r="M161" s="433" t="e">
        <f t="shared" si="14"/>
        <v>#N/A</v>
      </c>
      <c r="N161" s="434" t="e">
        <f t="shared" si="15"/>
        <v>#N/A</v>
      </c>
      <c r="O161" s="2" t="s">
        <v>2562</v>
      </c>
      <c r="P161" s="2" t="s">
        <v>2563</v>
      </c>
      <c r="Q161" s="435" t="s">
        <v>2564</v>
      </c>
      <c r="R161" s="435" t="s">
        <v>2565</v>
      </c>
      <c r="S161" s="435" t="s">
        <v>2566</v>
      </c>
      <c r="T161" s="435" t="s">
        <v>2567</v>
      </c>
      <c r="U161" s="435" t="s">
        <v>2568</v>
      </c>
      <c r="V161" t="str">
        <f t="shared" si="16"/>
        <v>52119613SPSD1E-M5</v>
      </c>
    </row>
    <row r="162" spans="1:25" ht="63" customHeight="1" x14ac:dyDescent="0.95">
      <c r="B162" s="427" t="str">
        <f>IF($V162="","",VLOOKUP($V162,'DADOS-KANBAM-PPS'!$A$11:$I$793,3,FALSE))</f>
        <v/>
      </c>
      <c r="C162" s="427" t="str">
        <f>IF($V162="","",VLOOKUP($V162,'DADOS-KANBAM-PPS'!$A$11:$J$791,5,FALSE))</f>
        <v/>
      </c>
      <c r="D162" s="428" t="str">
        <f t="shared" si="12"/>
        <v/>
      </c>
      <c r="E162" s="428" t="str">
        <f t="shared" si="13"/>
        <v/>
      </c>
      <c r="F162" s="427" t="str">
        <f>IF($V162="","",VLOOKUP($V162,'DADOS-KANBAM-PPS'!$A$11:$J$791,7,FALSE))</f>
        <v/>
      </c>
      <c r="G162" s="427" t="str">
        <f>IF($V162="","",VLOOKUP($V162,'DADOS-KANBAM-PPS'!$A$11:$J$791,8,FALSE))</f>
        <v/>
      </c>
      <c r="H162" s="427" t="str">
        <f>IF($V162="","",VLOOKUP($V162,'DADOS-KANBAM-PPS'!$A$11:$J$791,6,FALSE))</f>
        <v/>
      </c>
      <c r="I162" s="429"/>
      <c r="J162" s="430"/>
      <c r="K162" s="431" t="str">
        <f t="shared" si="17"/>
        <v/>
      </c>
      <c r="L162" s="432"/>
      <c r="M162" s="433" t="str">
        <f t="shared" si="14"/>
        <v/>
      </c>
      <c r="N162" s="434" t="str">
        <f t="shared" si="15"/>
        <v/>
      </c>
      <c r="O162" s="2" t="s">
        <v>2562</v>
      </c>
      <c r="P162" s="2" t="s">
        <v>2563</v>
      </c>
      <c r="Q162" s="435" t="s">
        <v>2564</v>
      </c>
      <c r="R162" s="435" t="s">
        <v>2565</v>
      </c>
      <c r="S162" s="435" t="s">
        <v>2566</v>
      </c>
      <c r="T162" s="435" t="s">
        <v>2567</v>
      </c>
      <c r="U162" s="435" t="s">
        <v>2568</v>
      </c>
      <c r="V162" t="str">
        <f t="shared" si="16"/>
        <v/>
      </c>
    </row>
    <row r="163" spans="1:25" ht="63" customHeight="1" x14ac:dyDescent="0.95">
      <c r="B163" s="427" t="str">
        <f>IF($V163="","",VLOOKUP($V163,'DADOS-KANBAM-PPS'!$A$11:$I$793,3,FALSE))</f>
        <v/>
      </c>
      <c r="C163" s="427" t="str">
        <f>IF($V163="","",VLOOKUP($V163,'DADOS-KANBAM-PPS'!$A$11:$J$791,5,FALSE))</f>
        <v/>
      </c>
      <c r="D163" s="428" t="str">
        <f t="shared" si="12"/>
        <v/>
      </c>
      <c r="E163" s="428" t="str">
        <f t="shared" si="13"/>
        <v/>
      </c>
      <c r="F163" s="427" t="str">
        <f>IF($V163="","",VLOOKUP($V163,'DADOS-KANBAM-PPS'!$A$11:$J$791,7,FALSE))</f>
        <v/>
      </c>
      <c r="G163" s="427" t="str">
        <f>IF($V163="","",VLOOKUP($V163,'DADOS-KANBAM-PPS'!$A$11:$J$791,8,FALSE))</f>
        <v/>
      </c>
      <c r="H163" s="427" t="str">
        <f>IF($V163="","",VLOOKUP($V163,'DADOS-KANBAM-PPS'!$A$11:$J$791,6,FALSE))</f>
        <v/>
      </c>
      <c r="I163" s="429"/>
      <c r="J163" s="430"/>
      <c r="K163" s="431" t="str">
        <f t="shared" si="17"/>
        <v/>
      </c>
      <c r="L163" s="432"/>
      <c r="M163" s="433" t="str">
        <f t="shared" si="14"/>
        <v/>
      </c>
      <c r="N163" s="434" t="str">
        <f t="shared" si="15"/>
        <v/>
      </c>
      <c r="O163" s="2" t="s">
        <v>2562</v>
      </c>
      <c r="P163" s="2" t="s">
        <v>2563</v>
      </c>
      <c r="Q163" s="435" t="s">
        <v>2564</v>
      </c>
      <c r="R163" s="435" t="s">
        <v>2565</v>
      </c>
      <c r="S163" s="435" t="s">
        <v>2566</v>
      </c>
      <c r="T163" s="435" t="s">
        <v>2567</v>
      </c>
      <c r="U163" s="435" t="s">
        <v>2568</v>
      </c>
      <c r="V163" t="str">
        <f t="shared" si="16"/>
        <v/>
      </c>
    </row>
    <row r="164" spans="1:25" ht="63" customHeight="1" x14ac:dyDescent="0.95">
      <c r="B164" s="427" t="str">
        <f>IF($V164="","",VLOOKUP($V164,'DADOS-KANBAM-PPS'!$A$11:$I$793,3,FALSE))</f>
        <v/>
      </c>
      <c r="C164" s="427" t="str">
        <f>IF($V164="","",VLOOKUP($V164,'DADOS-KANBAM-PPS'!$A$11:$J$791,5,FALSE))</f>
        <v/>
      </c>
      <c r="D164" s="428" t="str">
        <f t="shared" si="12"/>
        <v/>
      </c>
      <c r="E164" s="428" t="str">
        <f t="shared" si="13"/>
        <v/>
      </c>
      <c r="F164" s="427" t="str">
        <f>IF($V164="","",VLOOKUP($V164,'DADOS-KANBAM-PPS'!$A$11:$J$791,7,FALSE))</f>
        <v/>
      </c>
      <c r="G164" s="427" t="str">
        <f>IF($V164="","",VLOOKUP($V164,'DADOS-KANBAM-PPS'!$A$11:$J$791,8,FALSE))</f>
        <v/>
      </c>
      <c r="H164" s="427" t="str">
        <f>IF($V164="","",VLOOKUP($V164,'DADOS-KANBAM-PPS'!$A$11:$J$791,6,FALSE))</f>
        <v/>
      </c>
      <c r="I164" s="429"/>
      <c r="J164" s="430"/>
      <c r="K164" s="431" t="str">
        <f t="shared" si="17"/>
        <v/>
      </c>
      <c r="L164" s="432"/>
      <c r="M164" s="433" t="str">
        <f t="shared" si="14"/>
        <v/>
      </c>
      <c r="N164" s="434" t="str">
        <f t="shared" si="15"/>
        <v/>
      </c>
      <c r="O164" s="2" t="s">
        <v>2562</v>
      </c>
      <c r="P164" s="2" t="s">
        <v>2563</v>
      </c>
      <c r="Q164" s="435" t="s">
        <v>2564</v>
      </c>
      <c r="R164" s="435" t="s">
        <v>2565</v>
      </c>
      <c r="S164" s="435" t="s">
        <v>2566</v>
      </c>
      <c r="T164" s="435" t="s">
        <v>2567</v>
      </c>
      <c r="U164" s="435" t="s">
        <v>2568</v>
      </c>
      <c r="V164" t="str">
        <f t="shared" si="16"/>
        <v/>
      </c>
    </row>
    <row r="165" spans="1:25" ht="63" customHeight="1" x14ac:dyDescent="0.95">
      <c r="B165" s="427" t="str">
        <f>IF($V165="","",VLOOKUP($V165,'DADOS-KANBAM-PPS'!$A$11:$I$793,3,FALSE))</f>
        <v/>
      </c>
      <c r="C165" s="427" t="str">
        <f>IF($V165="","",VLOOKUP($V165,'DADOS-KANBAM-PPS'!$A$11:$J$791,5,FALSE))</f>
        <v/>
      </c>
      <c r="D165" s="428" t="str">
        <f t="shared" si="12"/>
        <v/>
      </c>
      <c r="E165" s="428" t="str">
        <f t="shared" si="13"/>
        <v/>
      </c>
      <c r="F165" s="427" t="str">
        <f>IF($V165="","",VLOOKUP($V165,'DADOS-KANBAM-PPS'!$A$11:$J$791,7,FALSE))</f>
        <v/>
      </c>
      <c r="G165" s="427" t="str">
        <f>IF($V165="","",VLOOKUP($V165,'DADOS-KANBAM-PPS'!$A$11:$J$791,8,FALSE))</f>
        <v/>
      </c>
      <c r="H165" s="427" t="str">
        <f>IF($V165="","",VLOOKUP($V165,'DADOS-KANBAM-PPS'!$A$11:$J$791,6,FALSE))</f>
        <v/>
      </c>
      <c r="I165" s="429"/>
      <c r="J165" s="430"/>
      <c r="K165" s="431" t="str">
        <f t="shared" si="17"/>
        <v/>
      </c>
      <c r="L165" s="432"/>
      <c r="M165" s="433" t="str">
        <f t="shared" si="14"/>
        <v/>
      </c>
      <c r="N165" s="434" t="str">
        <f t="shared" si="15"/>
        <v/>
      </c>
      <c r="O165" s="2" t="s">
        <v>2562</v>
      </c>
      <c r="P165" s="2" t="s">
        <v>2563</v>
      </c>
      <c r="Q165" s="435" t="s">
        <v>2564</v>
      </c>
      <c r="R165" s="435" t="s">
        <v>2565</v>
      </c>
      <c r="S165" s="435" t="s">
        <v>2566</v>
      </c>
      <c r="T165" s="435" t="s">
        <v>2567</v>
      </c>
      <c r="U165" s="435" t="s">
        <v>2568</v>
      </c>
      <c r="V165" t="str">
        <f t="shared" si="16"/>
        <v/>
      </c>
    </row>
    <row r="166" spans="1:25" ht="63" customHeight="1" x14ac:dyDescent="0.95">
      <c r="B166" s="427" t="str">
        <f>IF($V166="","",VLOOKUP($V166,'DADOS-KANBAM-PPS'!$A$11:$I$793,3,FALSE))</f>
        <v/>
      </c>
      <c r="C166" s="427" t="str">
        <f>IF($V166="","",VLOOKUP($V166,'DADOS-KANBAM-PPS'!$A$11:$J$791,5,FALSE))</f>
        <v/>
      </c>
      <c r="D166" s="428" t="str">
        <f t="shared" si="12"/>
        <v/>
      </c>
      <c r="E166" s="428" t="str">
        <f t="shared" si="13"/>
        <v/>
      </c>
      <c r="F166" s="427" t="str">
        <f>IF($V166="","",VLOOKUP($V166,'DADOS-KANBAM-PPS'!$A$11:$J$791,7,FALSE))</f>
        <v/>
      </c>
      <c r="G166" s="427" t="str">
        <f>IF($V166="","",VLOOKUP($V166,'DADOS-KANBAM-PPS'!$A$11:$J$791,8,FALSE))</f>
        <v/>
      </c>
      <c r="H166" s="427" t="str">
        <f>IF($V166="","",VLOOKUP($V166,'DADOS-KANBAM-PPS'!$A$11:$J$791,6,FALSE))</f>
        <v/>
      </c>
      <c r="I166" s="429"/>
      <c r="J166" s="430"/>
      <c r="K166" s="431" t="str">
        <f t="shared" si="17"/>
        <v/>
      </c>
      <c r="L166" s="432"/>
      <c r="M166" s="433" t="str">
        <f t="shared" si="14"/>
        <v/>
      </c>
      <c r="N166" s="434" t="str">
        <f t="shared" si="15"/>
        <v/>
      </c>
      <c r="O166" s="2" t="s">
        <v>2562</v>
      </c>
      <c r="P166" s="2" t="s">
        <v>2563</v>
      </c>
      <c r="Q166" s="435" t="s">
        <v>2564</v>
      </c>
      <c r="R166" s="435" t="s">
        <v>2565</v>
      </c>
      <c r="S166" s="435" t="s">
        <v>2566</v>
      </c>
      <c r="T166" s="435" t="s">
        <v>2567</v>
      </c>
      <c r="U166" s="435" t="s">
        <v>2568</v>
      </c>
      <c r="V166" t="str">
        <f t="shared" si="16"/>
        <v/>
      </c>
    </row>
    <row r="167" spans="1:25" ht="63" customHeight="1" x14ac:dyDescent="0.95">
      <c r="B167" s="427" t="str">
        <f>IF($V167="","",VLOOKUP($V167,'DADOS-KANBAM-PPS'!$A$11:$I$793,3,FALSE))</f>
        <v/>
      </c>
      <c r="C167" s="427" t="str">
        <f>IF($V167="","",VLOOKUP($V167,'DADOS-KANBAM-PPS'!$A$11:$J$791,5,FALSE))</f>
        <v/>
      </c>
      <c r="D167" s="428" t="str">
        <f t="shared" si="12"/>
        <v/>
      </c>
      <c r="E167" s="428" t="str">
        <f t="shared" si="13"/>
        <v/>
      </c>
      <c r="F167" s="427" t="str">
        <f>IF($V167="","",VLOOKUP($V167,'DADOS-KANBAM-PPS'!$A$11:$J$791,7,FALSE))</f>
        <v/>
      </c>
      <c r="G167" s="427" t="str">
        <f>IF($V167="","",VLOOKUP($V167,'DADOS-KANBAM-PPS'!$A$11:$J$791,8,FALSE))</f>
        <v/>
      </c>
      <c r="H167" s="427" t="str">
        <f>IF($V167="","",VLOOKUP($V167,'DADOS-KANBAM-PPS'!$A$11:$J$791,6,FALSE))</f>
        <v/>
      </c>
      <c r="I167" s="429"/>
      <c r="J167" s="430"/>
      <c r="K167" s="431" t="str">
        <f t="shared" si="17"/>
        <v/>
      </c>
      <c r="L167" s="432"/>
      <c r="M167" s="433" t="str">
        <f t="shared" si="14"/>
        <v/>
      </c>
      <c r="N167" s="434" t="str">
        <f t="shared" si="15"/>
        <v/>
      </c>
      <c r="O167" s="2" t="s">
        <v>2562</v>
      </c>
      <c r="P167" s="2" t="s">
        <v>2563</v>
      </c>
      <c r="Q167" s="435" t="s">
        <v>2564</v>
      </c>
      <c r="R167" s="435" t="s">
        <v>2565</v>
      </c>
      <c r="S167" s="435" t="s">
        <v>2566</v>
      </c>
      <c r="T167" s="435" t="s">
        <v>2567</v>
      </c>
      <c r="U167" s="435" t="s">
        <v>2568</v>
      </c>
      <c r="V167" t="str">
        <f t="shared" si="16"/>
        <v/>
      </c>
    </row>
    <row r="168" spans="1:25" ht="63" customHeight="1" x14ac:dyDescent="0.95">
      <c r="B168" s="427" t="str">
        <f>IF($V168="","",VLOOKUP($V168,'DADOS-KANBAM-PPS'!$A$11:$I$793,3,FALSE))</f>
        <v/>
      </c>
      <c r="C168" s="427" t="str">
        <f>IF($V168="","",VLOOKUP($V168,'DADOS-KANBAM-PPS'!$A$11:$J$791,5,FALSE))</f>
        <v/>
      </c>
      <c r="D168" s="428" t="str">
        <f t="shared" si="12"/>
        <v/>
      </c>
      <c r="E168" s="428" t="str">
        <f t="shared" si="13"/>
        <v/>
      </c>
      <c r="F168" s="427" t="str">
        <f>IF($V168="","",VLOOKUP($V168,'DADOS-KANBAM-PPS'!$A$11:$J$791,7,FALSE))</f>
        <v/>
      </c>
      <c r="G168" s="427" t="str">
        <f>IF($V168="","",VLOOKUP($V168,'DADOS-KANBAM-PPS'!$A$11:$J$791,8,FALSE))</f>
        <v/>
      </c>
      <c r="H168" s="427" t="str">
        <f>IF($V168="","",VLOOKUP($V168,'DADOS-KANBAM-PPS'!$A$11:$J$791,6,FALSE))</f>
        <v/>
      </c>
      <c r="I168" s="429"/>
      <c r="J168" s="430"/>
      <c r="K168" s="431" t="str">
        <f t="shared" si="17"/>
        <v/>
      </c>
      <c r="L168" s="432"/>
      <c r="M168" s="433" t="str">
        <f t="shared" si="14"/>
        <v/>
      </c>
      <c r="N168" s="434" t="str">
        <f t="shared" si="15"/>
        <v/>
      </c>
      <c r="O168" s="2" t="s">
        <v>2562</v>
      </c>
      <c r="P168" s="2" t="s">
        <v>2563</v>
      </c>
      <c r="Q168" s="435" t="s">
        <v>2564</v>
      </c>
      <c r="R168" s="435" t="s">
        <v>2565</v>
      </c>
      <c r="S168" s="435" t="s">
        <v>2566</v>
      </c>
      <c r="T168" s="435" t="s">
        <v>2567</v>
      </c>
      <c r="U168" s="435" t="s">
        <v>2568</v>
      </c>
      <c r="V168" t="str">
        <f t="shared" si="16"/>
        <v/>
      </c>
    </row>
    <row r="169" spans="1:25" ht="63" customHeight="1" x14ac:dyDescent="0.95">
      <c r="B169" s="427" t="str">
        <f>IF($V169="","",VLOOKUP($V169,'DADOS-KANBAM-PPS'!$A$11:$I$793,3,FALSE))</f>
        <v/>
      </c>
      <c r="C169" s="427" t="str">
        <f>IF($V169="","",VLOOKUP($V169,'DADOS-KANBAM-PPS'!$A$11:$J$791,5,FALSE))</f>
        <v/>
      </c>
      <c r="D169" s="428" t="str">
        <f t="shared" si="12"/>
        <v/>
      </c>
      <c r="E169" s="428" t="str">
        <f t="shared" si="13"/>
        <v/>
      </c>
      <c r="F169" s="427" t="str">
        <f>IF($V169="","",VLOOKUP($V169,'DADOS-KANBAM-PPS'!$A$11:$J$791,7,FALSE))</f>
        <v/>
      </c>
      <c r="G169" s="427" t="str">
        <f>IF($V169="","",VLOOKUP($V169,'DADOS-KANBAM-PPS'!$A$11:$J$791,8,FALSE))</f>
        <v/>
      </c>
      <c r="H169" s="427" t="str">
        <f>IF($V169="","",VLOOKUP($V169,'DADOS-KANBAM-PPS'!$A$11:$J$791,6,FALSE))</f>
        <v/>
      </c>
      <c r="I169" s="429"/>
      <c r="J169" s="430"/>
      <c r="K169" s="431" t="str">
        <f t="shared" si="17"/>
        <v/>
      </c>
      <c r="L169" s="432"/>
      <c r="M169" s="433" t="str">
        <f t="shared" si="14"/>
        <v/>
      </c>
      <c r="N169" s="434" t="str">
        <f t="shared" si="15"/>
        <v/>
      </c>
      <c r="O169" s="2" t="s">
        <v>2562</v>
      </c>
      <c r="P169" s="2" t="s">
        <v>2563</v>
      </c>
      <c r="Q169" s="435" t="s">
        <v>2564</v>
      </c>
      <c r="R169" s="435" t="s">
        <v>2565</v>
      </c>
      <c r="S169" s="435" t="s">
        <v>2566</v>
      </c>
      <c r="T169" s="435" t="s">
        <v>2567</v>
      </c>
      <c r="U169" s="435" t="s">
        <v>2568</v>
      </c>
      <c r="V169" t="str">
        <f t="shared" si="16"/>
        <v/>
      </c>
    </row>
    <row r="170" spans="1:25" ht="63" customHeight="1" x14ac:dyDescent="0.95">
      <c r="B170" s="427" t="str">
        <f>IF($V170="","",VLOOKUP($V170,'DADOS-KANBAM-PPS'!$A$11:$I$793,3,FALSE))</f>
        <v/>
      </c>
      <c r="C170" s="427" t="str">
        <f>IF($V170="","",VLOOKUP($V170,'DADOS-KANBAM-PPS'!$A$11:$J$791,5,FALSE))</f>
        <v/>
      </c>
      <c r="D170" s="428" t="str">
        <f t="shared" si="12"/>
        <v/>
      </c>
      <c r="E170" s="428" t="str">
        <f t="shared" si="13"/>
        <v/>
      </c>
      <c r="F170" s="427" t="str">
        <f>IF($V170="","",VLOOKUP($V170,'DADOS-KANBAM-PPS'!$A$11:$J$791,7,FALSE))</f>
        <v/>
      </c>
      <c r="G170" s="427" t="str">
        <f>IF($V170="","",VLOOKUP($V170,'DADOS-KANBAM-PPS'!$A$11:$J$791,8,FALSE))</f>
        <v/>
      </c>
      <c r="H170" s="427" t="str">
        <f>IF($V170="","",VLOOKUP($V170,'DADOS-KANBAM-PPS'!$A$11:$J$791,6,FALSE))</f>
        <v/>
      </c>
      <c r="I170" s="429"/>
      <c r="J170" s="430"/>
      <c r="K170" s="431" t="str">
        <f t="shared" si="17"/>
        <v/>
      </c>
      <c r="L170" s="432"/>
      <c r="M170" s="433" t="str">
        <f t="shared" si="14"/>
        <v/>
      </c>
      <c r="N170" s="437" t="str">
        <f t="shared" si="15"/>
        <v/>
      </c>
      <c r="O170" s="2" t="s">
        <v>2562</v>
      </c>
      <c r="P170" s="2" t="s">
        <v>2563</v>
      </c>
      <c r="Q170" s="435" t="s">
        <v>2564</v>
      </c>
      <c r="R170" s="435" t="s">
        <v>2565</v>
      </c>
      <c r="S170" s="435" t="s">
        <v>2566</v>
      </c>
      <c r="T170" s="435" t="s">
        <v>2567</v>
      </c>
      <c r="U170" s="435" t="s">
        <v>2568</v>
      </c>
      <c r="V170" s="289" t="str">
        <f t="shared" si="16"/>
        <v/>
      </c>
      <c r="W170" s="289"/>
      <c r="X170" s="289"/>
      <c r="Y170" s="289"/>
    </row>
    <row r="171" spans="1:25" ht="63" customHeight="1" x14ac:dyDescent="0.95">
      <c r="B171" s="427" t="str">
        <f>IF($V171="","",VLOOKUP($V171,'DADOS-KANBAM-PPS'!$A$11:$I$793,3,FALSE))</f>
        <v/>
      </c>
      <c r="C171" s="427" t="str">
        <f>IF($V171="","",VLOOKUP($V171,'DADOS-KANBAM-PPS'!$A$11:$J$791,5,FALSE))</f>
        <v/>
      </c>
      <c r="D171" s="428" t="str">
        <f t="shared" si="12"/>
        <v/>
      </c>
      <c r="E171" s="428" t="str">
        <f t="shared" si="13"/>
        <v/>
      </c>
      <c r="F171" s="427" t="str">
        <f>IF($V171="","",VLOOKUP($V171,'DADOS-KANBAM-PPS'!$A$11:$J$791,7,FALSE))</f>
        <v/>
      </c>
      <c r="G171" s="427" t="str">
        <f>IF($V171="","",VLOOKUP($V171,'DADOS-KANBAM-PPS'!$A$11:$J$791,8,FALSE))</f>
        <v/>
      </c>
      <c r="H171" s="427" t="str">
        <f>IF($V171="","",VLOOKUP($V171,'DADOS-KANBAM-PPS'!$A$11:$J$791,6,FALSE))</f>
        <v/>
      </c>
      <c r="I171" s="429"/>
      <c r="J171" s="430"/>
      <c r="K171" s="431" t="str">
        <f t="shared" si="17"/>
        <v/>
      </c>
      <c r="L171" s="432"/>
      <c r="M171" s="433" t="str">
        <f t="shared" si="14"/>
        <v/>
      </c>
      <c r="N171" s="434" t="str">
        <f t="shared" si="15"/>
        <v/>
      </c>
      <c r="O171" s="2" t="s">
        <v>2562</v>
      </c>
      <c r="P171" s="2" t="s">
        <v>2563</v>
      </c>
      <c r="Q171" s="435" t="s">
        <v>2564</v>
      </c>
      <c r="R171" s="435" t="s">
        <v>2565</v>
      </c>
      <c r="S171" s="435" t="s">
        <v>2566</v>
      </c>
      <c r="T171" s="435" t="s">
        <v>2567</v>
      </c>
      <c r="U171" s="435" t="s">
        <v>2568</v>
      </c>
      <c r="V171" t="str">
        <f t="shared" si="16"/>
        <v/>
      </c>
    </row>
    <row r="172" spans="1:25" ht="63" customHeight="1" x14ac:dyDescent="0.95">
      <c r="B172" s="427" t="str">
        <f>IF($V172="","",VLOOKUP($V172,'DADOS-KANBAM-PPS'!$A$11:$I$793,3,FALSE))</f>
        <v/>
      </c>
      <c r="C172" s="427" t="str">
        <f>IF($V172="","",VLOOKUP($V172,'DADOS-KANBAM-PPS'!$A$11:$J$791,5,FALSE))</f>
        <v/>
      </c>
      <c r="D172" s="428" t="str">
        <f t="shared" si="12"/>
        <v/>
      </c>
      <c r="E172" s="428" t="str">
        <f t="shared" si="13"/>
        <v/>
      </c>
      <c r="F172" s="427" t="str">
        <f>IF($V172="","",VLOOKUP($V172,'DADOS-KANBAM-PPS'!$A$11:$J$791,7,FALSE))</f>
        <v/>
      </c>
      <c r="G172" s="427" t="str">
        <f>IF($V172="","",VLOOKUP($V172,'DADOS-KANBAM-PPS'!$A$11:$J$791,8,FALSE))</f>
        <v/>
      </c>
      <c r="H172" s="427" t="str">
        <f>IF($V172="","",VLOOKUP($V172,'DADOS-KANBAM-PPS'!$A$11:$J$791,6,FALSE))</f>
        <v/>
      </c>
      <c r="I172" s="429"/>
      <c r="J172" s="430"/>
      <c r="K172" s="431" t="str">
        <f t="shared" si="17"/>
        <v/>
      </c>
      <c r="L172" s="432"/>
      <c r="M172" s="433" t="str">
        <f t="shared" si="14"/>
        <v/>
      </c>
      <c r="N172" s="434" t="str">
        <f t="shared" si="15"/>
        <v/>
      </c>
      <c r="O172" s="2" t="s">
        <v>2562</v>
      </c>
      <c r="P172" s="2" t="s">
        <v>2563</v>
      </c>
      <c r="Q172" s="435" t="s">
        <v>2564</v>
      </c>
      <c r="R172" s="435" t="s">
        <v>2565</v>
      </c>
      <c r="S172" s="435" t="s">
        <v>2566</v>
      </c>
      <c r="T172" s="435" t="s">
        <v>2567</v>
      </c>
      <c r="U172" s="435" t="s">
        <v>2568</v>
      </c>
      <c r="V172" t="str">
        <f t="shared" si="16"/>
        <v/>
      </c>
    </row>
    <row r="173" spans="1:25" ht="63" customHeight="1" x14ac:dyDescent="0.95">
      <c r="B173" s="427" t="str">
        <f>IF($V173="","",VLOOKUP($V173,'DADOS-KANBAM-PPS'!$A$11:$I$793,3,FALSE))</f>
        <v/>
      </c>
      <c r="C173" s="427" t="str">
        <f>IF($V173="","",VLOOKUP($V173,'DADOS-KANBAM-PPS'!$A$11:$J$791,5,FALSE))</f>
        <v/>
      </c>
      <c r="D173" s="428" t="str">
        <f t="shared" si="12"/>
        <v/>
      </c>
      <c r="E173" s="428" t="str">
        <f t="shared" si="13"/>
        <v/>
      </c>
      <c r="F173" s="427" t="str">
        <f>IF($V173="","",VLOOKUP($V173,'DADOS-KANBAM-PPS'!$A$11:$J$791,7,FALSE))</f>
        <v/>
      </c>
      <c r="G173" s="427" t="str">
        <f>IF($V173="","",VLOOKUP($V173,'DADOS-KANBAM-PPS'!$A$11:$J$791,8,FALSE))</f>
        <v/>
      </c>
      <c r="H173" s="427" t="str">
        <f>IF($V173="","",VLOOKUP($V173,'DADOS-KANBAM-PPS'!$A$11:$J$791,6,FALSE))</f>
        <v/>
      </c>
      <c r="I173" s="429"/>
      <c r="J173" s="430"/>
      <c r="K173" s="431" t="str">
        <f t="shared" si="17"/>
        <v/>
      </c>
      <c r="L173" s="432"/>
      <c r="M173" s="433" t="str">
        <f t="shared" si="14"/>
        <v/>
      </c>
      <c r="N173" s="434" t="str">
        <f t="shared" si="15"/>
        <v/>
      </c>
      <c r="O173" s="2" t="s">
        <v>2562</v>
      </c>
      <c r="P173" s="2" t="s">
        <v>2563</v>
      </c>
      <c r="Q173" s="435" t="s">
        <v>2564</v>
      </c>
      <c r="R173" s="435" t="s">
        <v>2565</v>
      </c>
      <c r="S173" s="435" t="s">
        <v>2566</v>
      </c>
      <c r="T173" s="435" t="s">
        <v>2567</v>
      </c>
      <c r="U173" s="435" t="s">
        <v>2568</v>
      </c>
      <c r="V173" t="str">
        <f t="shared" si="16"/>
        <v/>
      </c>
    </row>
    <row r="174" spans="1:25" ht="63" customHeight="1" x14ac:dyDescent="0.95">
      <c r="B174" s="427" t="str">
        <f>IF($V174="","",VLOOKUP($V174,'DADOS-KANBAM-PPS'!$A$11:$I$793,3,FALSE))</f>
        <v/>
      </c>
      <c r="C174" s="427" t="str">
        <f>IF($V174="","",VLOOKUP($V174,'DADOS-KANBAM-PPS'!$A$11:$J$791,5,FALSE))</f>
        <v/>
      </c>
      <c r="D174" s="428" t="str">
        <f t="shared" si="12"/>
        <v/>
      </c>
      <c r="E174" s="428" t="str">
        <f t="shared" si="13"/>
        <v/>
      </c>
      <c r="F174" s="427" t="str">
        <f>IF($V174="","",VLOOKUP($V174,'DADOS-KANBAM-PPS'!$A$11:$J$791,7,FALSE))</f>
        <v/>
      </c>
      <c r="G174" s="427" t="str">
        <f>IF($V174="","",VLOOKUP($V174,'DADOS-KANBAM-PPS'!$A$11:$J$791,8,FALSE))</f>
        <v/>
      </c>
      <c r="H174" s="427" t="str">
        <f>IF($V174="","",VLOOKUP($V174,'DADOS-KANBAM-PPS'!$A$11:$J$791,6,FALSE))</f>
        <v/>
      </c>
      <c r="I174" s="429"/>
      <c r="J174" s="430"/>
      <c r="K174" s="431" t="str">
        <f t="shared" si="17"/>
        <v/>
      </c>
      <c r="L174" s="432"/>
      <c r="M174" s="433" t="str">
        <f t="shared" si="14"/>
        <v/>
      </c>
      <c r="N174" s="434" t="str">
        <f t="shared" si="15"/>
        <v/>
      </c>
      <c r="O174" s="2" t="s">
        <v>2562</v>
      </c>
      <c r="P174" s="2" t="s">
        <v>2563</v>
      </c>
      <c r="Q174" s="435" t="s">
        <v>2564</v>
      </c>
      <c r="R174" s="435" t="s">
        <v>2565</v>
      </c>
      <c r="S174" s="435" t="s">
        <v>2566</v>
      </c>
      <c r="T174" s="435" t="s">
        <v>2567</v>
      </c>
      <c r="U174" s="435" t="s">
        <v>2568</v>
      </c>
      <c r="V174" t="str">
        <f t="shared" si="16"/>
        <v/>
      </c>
    </row>
    <row r="175" spans="1:25" ht="63" customHeight="1" x14ac:dyDescent="0.95">
      <c r="B175" s="427" t="str">
        <f>IF($V175="","",VLOOKUP($V175,'DADOS-KANBAM-PPS'!$A$11:$I$793,3,FALSE))</f>
        <v/>
      </c>
      <c r="C175" s="427" t="str">
        <f>IF($V175="","",VLOOKUP($V175,'DADOS-KANBAM-PPS'!$A$11:$J$791,5,FALSE))</f>
        <v/>
      </c>
      <c r="D175" s="428" t="str">
        <f t="shared" si="12"/>
        <v/>
      </c>
      <c r="E175" s="428" t="str">
        <f t="shared" si="13"/>
        <v/>
      </c>
      <c r="F175" s="427" t="str">
        <f>IF($V175="","",VLOOKUP($V175,'DADOS-KANBAM-PPS'!$A$11:$J$791,7,FALSE))</f>
        <v/>
      </c>
      <c r="G175" s="427" t="str">
        <f>IF($V175="","",VLOOKUP($V175,'DADOS-KANBAM-PPS'!$A$11:$J$791,8,FALSE))</f>
        <v/>
      </c>
      <c r="H175" s="427" t="str">
        <f>IF($V175="","",VLOOKUP($V175,'DADOS-KANBAM-PPS'!$A$11:$J$791,6,FALSE))</f>
        <v/>
      </c>
      <c r="I175" s="429"/>
      <c r="J175" s="430"/>
      <c r="K175" s="431" t="str">
        <f t="shared" si="17"/>
        <v/>
      </c>
      <c r="L175" s="432"/>
      <c r="M175" s="433" t="str">
        <f t="shared" si="14"/>
        <v/>
      </c>
      <c r="N175" s="434" t="str">
        <f t="shared" si="15"/>
        <v/>
      </c>
      <c r="O175" s="2" t="s">
        <v>2562</v>
      </c>
      <c r="P175" s="2" t="s">
        <v>2563</v>
      </c>
      <c r="Q175" s="435" t="s">
        <v>2564</v>
      </c>
      <c r="R175" s="435" t="s">
        <v>2565</v>
      </c>
      <c r="S175" s="435" t="s">
        <v>2566</v>
      </c>
      <c r="T175" s="435" t="s">
        <v>2567</v>
      </c>
      <c r="U175" s="435" t="s">
        <v>2568</v>
      </c>
      <c r="V175" t="str">
        <f t="shared" si="16"/>
        <v/>
      </c>
    </row>
    <row r="176" spans="1:25" ht="63" customHeight="1" x14ac:dyDescent="0.95">
      <c r="B176" s="427" t="str">
        <f>IF($V176="","",VLOOKUP($V176,'DADOS-KANBAM-PPS'!$A$11:$I$793,3,FALSE))</f>
        <v/>
      </c>
      <c r="C176" s="427" t="str">
        <f>IF($V176="","",VLOOKUP($V176,'DADOS-KANBAM-PPS'!$A$11:$J$791,5,FALSE))</f>
        <v/>
      </c>
      <c r="D176" s="428" t="str">
        <f t="shared" si="12"/>
        <v/>
      </c>
      <c r="E176" s="428" t="str">
        <f t="shared" si="13"/>
        <v/>
      </c>
      <c r="F176" s="427" t="str">
        <f>IF($V176="","",VLOOKUP($V176,'DADOS-KANBAM-PPS'!$A$11:$J$791,7,FALSE))</f>
        <v/>
      </c>
      <c r="G176" s="427" t="str">
        <f>IF($V176="","",VLOOKUP($V176,'DADOS-KANBAM-PPS'!$A$11:$J$791,8,FALSE))</f>
        <v/>
      </c>
      <c r="H176" s="427" t="str">
        <f>IF($V176="","",VLOOKUP($V176,'DADOS-KANBAM-PPS'!$A$11:$J$791,6,FALSE))</f>
        <v/>
      </c>
      <c r="I176" s="429"/>
      <c r="J176" s="430"/>
      <c r="K176" s="431" t="str">
        <f t="shared" si="17"/>
        <v/>
      </c>
      <c r="L176" s="432"/>
      <c r="M176" s="433" t="str">
        <f t="shared" si="14"/>
        <v/>
      </c>
      <c r="N176" s="434" t="str">
        <f t="shared" si="15"/>
        <v/>
      </c>
      <c r="O176" s="2" t="s">
        <v>2562</v>
      </c>
      <c r="P176" s="2" t="s">
        <v>2563</v>
      </c>
      <c r="Q176" s="435" t="s">
        <v>2564</v>
      </c>
      <c r="R176" s="435" t="s">
        <v>2565</v>
      </c>
      <c r="S176" s="435" t="s">
        <v>2566</v>
      </c>
      <c r="T176" s="435" t="s">
        <v>2567</v>
      </c>
      <c r="U176" s="435" t="s">
        <v>2568</v>
      </c>
      <c r="V176" t="str">
        <f t="shared" si="16"/>
        <v/>
      </c>
    </row>
    <row r="177" spans="2:22" ht="63" customHeight="1" x14ac:dyDescent="0.95">
      <c r="B177" s="427" t="str">
        <f>IF($V177="","",VLOOKUP($V177,'DADOS-KANBAM-PPS'!$A$11:$I$793,3,FALSE))</f>
        <v/>
      </c>
      <c r="C177" s="427" t="str">
        <f>IF($V177="","",VLOOKUP($V177,'DADOS-KANBAM-PPS'!$A$11:$J$791,5,FALSE))</f>
        <v/>
      </c>
      <c r="D177" s="428" t="str">
        <f t="shared" si="12"/>
        <v/>
      </c>
      <c r="E177" s="428" t="str">
        <f t="shared" si="13"/>
        <v/>
      </c>
      <c r="F177" s="427" t="str">
        <f>IF($V177="","",VLOOKUP($V177,'DADOS-KANBAM-PPS'!$A$11:$J$791,7,FALSE))</f>
        <v/>
      </c>
      <c r="G177" s="427" t="str">
        <f>IF($V177="","",VLOOKUP($V177,'DADOS-KANBAM-PPS'!$A$11:$J$791,8,FALSE))</f>
        <v/>
      </c>
      <c r="H177" s="427" t="str">
        <f>IF($V177="","",VLOOKUP($V177,'DADOS-KANBAM-PPS'!$A$11:$J$791,6,FALSE))</f>
        <v/>
      </c>
      <c r="I177" s="429"/>
      <c r="J177" s="430"/>
      <c r="K177" s="431" t="str">
        <f t="shared" si="17"/>
        <v/>
      </c>
      <c r="L177" s="432"/>
      <c r="M177" s="433" t="str">
        <f t="shared" si="14"/>
        <v/>
      </c>
      <c r="N177" s="434" t="str">
        <f t="shared" si="15"/>
        <v/>
      </c>
      <c r="O177" s="2" t="s">
        <v>2562</v>
      </c>
      <c r="P177" s="2" t="s">
        <v>2563</v>
      </c>
      <c r="Q177" s="435" t="s">
        <v>2564</v>
      </c>
      <c r="R177" s="435" t="s">
        <v>2565</v>
      </c>
      <c r="S177" s="435" t="s">
        <v>2566</v>
      </c>
      <c r="T177" s="435" t="s">
        <v>2567</v>
      </c>
      <c r="U177" s="435" t="s">
        <v>2568</v>
      </c>
      <c r="V177" t="str">
        <f t="shared" si="16"/>
        <v/>
      </c>
    </row>
    <row r="178" spans="2:22" ht="63" customHeight="1" x14ac:dyDescent="0.95">
      <c r="B178" s="427" t="str">
        <f>IF($V178="","",VLOOKUP($V178,'DADOS-KANBAM-PPS'!$A$11:$I$793,3,FALSE))</f>
        <v/>
      </c>
      <c r="C178" s="427" t="str">
        <f>IF($V178="","",VLOOKUP($V178,'DADOS-KANBAM-PPS'!$A$11:$J$791,5,FALSE))</f>
        <v/>
      </c>
      <c r="D178" s="428" t="str">
        <f t="shared" si="12"/>
        <v/>
      </c>
      <c r="E178" s="428" t="str">
        <f t="shared" si="13"/>
        <v/>
      </c>
      <c r="F178" s="427" t="str">
        <f>IF($V178="","",VLOOKUP($V178,'DADOS-KANBAM-PPS'!$A$11:$J$791,7,FALSE))</f>
        <v/>
      </c>
      <c r="G178" s="427" t="str">
        <f>IF($V178="","",VLOOKUP($V178,'DADOS-KANBAM-PPS'!$A$11:$J$791,8,FALSE))</f>
        <v/>
      </c>
      <c r="H178" s="427" t="str">
        <f>IF($V178="","",VLOOKUP($V178,'DADOS-KANBAM-PPS'!$A$11:$J$791,6,FALSE))</f>
        <v/>
      </c>
      <c r="I178" s="429"/>
      <c r="J178" s="430"/>
      <c r="K178" s="431" t="str">
        <f t="shared" si="17"/>
        <v/>
      </c>
      <c r="L178" s="432"/>
      <c r="M178" s="433" t="str">
        <f t="shared" si="14"/>
        <v/>
      </c>
      <c r="N178" s="434" t="str">
        <f t="shared" si="15"/>
        <v/>
      </c>
      <c r="O178" s="2" t="s">
        <v>2562</v>
      </c>
      <c r="P178" s="2" t="s">
        <v>2563</v>
      </c>
      <c r="Q178" s="435" t="s">
        <v>2564</v>
      </c>
      <c r="R178" s="435" t="s">
        <v>2565</v>
      </c>
      <c r="S178" s="435" t="s">
        <v>2566</v>
      </c>
      <c r="T178" s="435" t="s">
        <v>2567</v>
      </c>
      <c r="U178" s="435" t="s">
        <v>2568</v>
      </c>
      <c r="V178" t="str">
        <f t="shared" si="16"/>
        <v/>
      </c>
    </row>
    <row r="179" spans="2:22" ht="63" customHeight="1" x14ac:dyDescent="0.95">
      <c r="B179" s="427" t="str">
        <f>IF($V179="","",VLOOKUP($V179,'DADOS-KANBAM-PPS'!$A$11:$I$793,3,FALSE))</f>
        <v/>
      </c>
      <c r="C179" s="427" t="str">
        <f>IF($V179="","",VLOOKUP($V179,'DADOS-KANBAM-PPS'!$A$11:$J$791,5,FALSE))</f>
        <v/>
      </c>
      <c r="D179" s="428" t="str">
        <f t="shared" si="12"/>
        <v/>
      </c>
      <c r="E179" s="428" t="str">
        <f t="shared" si="13"/>
        <v/>
      </c>
      <c r="F179" s="427" t="str">
        <f>IF($V179="","",VLOOKUP($V179,'DADOS-KANBAM-PPS'!$A$11:$J$791,7,FALSE))</f>
        <v/>
      </c>
      <c r="G179" s="427" t="str">
        <f>IF($V179="","",VLOOKUP($V179,'DADOS-KANBAM-PPS'!$A$11:$J$791,8,FALSE))</f>
        <v/>
      </c>
      <c r="H179" s="427" t="str">
        <f>IF($V179="","",VLOOKUP($V179,'DADOS-KANBAM-PPS'!$A$11:$J$791,6,FALSE))</f>
        <v/>
      </c>
      <c r="I179" s="429"/>
      <c r="J179" s="430"/>
      <c r="K179" s="431" t="str">
        <f t="shared" si="17"/>
        <v/>
      </c>
      <c r="L179" s="432"/>
      <c r="M179" s="433" t="str">
        <f t="shared" si="14"/>
        <v/>
      </c>
      <c r="N179" s="434" t="str">
        <f t="shared" si="15"/>
        <v/>
      </c>
      <c r="O179" s="2" t="s">
        <v>2562</v>
      </c>
      <c r="P179" s="2" t="s">
        <v>2563</v>
      </c>
      <c r="Q179" s="435" t="s">
        <v>2564</v>
      </c>
      <c r="R179" s="435" t="s">
        <v>2565</v>
      </c>
      <c r="S179" s="435" t="s">
        <v>2566</v>
      </c>
      <c r="T179" s="435" t="s">
        <v>2567</v>
      </c>
      <c r="U179" s="435" t="s">
        <v>2568</v>
      </c>
      <c r="V179" t="str">
        <f t="shared" si="16"/>
        <v/>
      </c>
    </row>
    <row r="180" spans="2:22" ht="63" customHeight="1" x14ac:dyDescent="0.95">
      <c r="B180" s="427" t="str">
        <f>IF($V180="","",VLOOKUP($V180,'DADOS-KANBAM-PPS'!$A$11:$I$793,3,FALSE))</f>
        <v/>
      </c>
      <c r="C180" s="427" t="str">
        <f>IF($V180="","",VLOOKUP($V180,'DADOS-KANBAM-PPS'!$A$11:$J$791,5,FALSE))</f>
        <v/>
      </c>
      <c r="D180" s="428" t="str">
        <f t="shared" si="12"/>
        <v/>
      </c>
      <c r="E180" s="428" t="str">
        <f t="shared" si="13"/>
        <v/>
      </c>
      <c r="F180" s="427" t="str">
        <f>IF($V180="","",VLOOKUP($V180,'DADOS-KANBAM-PPS'!$A$11:$J$791,7,FALSE))</f>
        <v/>
      </c>
      <c r="G180" s="427" t="str">
        <f>IF($V180="","",VLOOKUP($V180,'DADOS-KANBAM-PPS'!$A$11:$J$791,8,FALSE))</f>
        <v/>
      </c>
      <c r="H180" s="427" t="str">
        <f>IF($V180="","",VLOOKUP($V180,'DADOS-KANBAM-PPS'!$A$11:$J$791,6,FALSE))</f>
        <v/>
      </c>
      <c r="I180" s="429"/>
      <c r="J180" s="430"/>
      <c r="K180" s="431" t="str">
        <f t="shared" si="17"/>
        <v/>
      </c>
      <c r="L180" s="432"/>
      <c r="M180" s="433" t="str">
        <f t="shared" si="14"/>
        <v/>
      </c>
      <c r="N180" s="434" t="str">
        <f t="shared" si="15"/>
        <v/>
      </c>
      <c r="O180" s="2" t="s">
        <v>2562</v>
      </c>
      <c r="P180" s="2" t="s">
        <v>2563</v>
      </c>
      <c r="Q180" s="435" t="s">
        <v>2564</v>
      </c>
      <c r="R180" s="435" t="s">
        <v>2565</v>
      </c>
      <c r="S180" s="435" t="s">
        <v>2566</v>
      </c>
      <c r="T180" s="435" t="s">
        <v>2567</v>
      </c>
      <c r="U180" s="435" t="s">
        <v>2568</v>
      </c>
      <c r="V180" t="str">
        <f t="shared" si="16"/>
        <v/>
      </c>
    </row>
    <row r="181" spans="2:22" ht="63" customHeight="1" x14ac:dyDescent="0.95">
      <c r="B181" s="427" t="str">
        <f>IF($V181="","",VLOOKUP($V181,'DADOS-KANBAM-PPS'!$A$11:$I$793,3,FALSE))</f>
        <v/>
      </c>
      <c r="C181" s="427" t="str">
        <f>IF($V181="","",VLOOKUP($V181,'DADOS-KANBAM-PPS'!$A$11:$J$791,5,FALSE))</f>
        <v/>
      </c>
      <c r="D181" s="428" t="str">
        <f t="shared" si="12"/>
        <v/>
      </c>
      <c r="E181" s="428" t="str">
        <f t="shared" si="13"/>
        <v/>
      </c>
      <c r="F181" s="427" t="str">
        <f>IF($V181="","",VLOOKUP($V181,'DADOS-KANBAM-PPS'!$A$11:$J$791,7,FALSE))</f>
        <v/>
      </c>
      <c r="G181" s="427" t="str">
        <f>IF($V181="","",VLOOKUP($V181,'DADOS-KANBAM-PPS'!$A$11:$J$791,8,FALSE))</f>
        <v/>
      </c>
      <c r="H181" s="427" t="str">
        <f>IF($V181="","",VLOOKUP($V181,'DADOS-KANBAM-PPS'!$A$11:$J$791,6,FALSE))</f>
        <v/>
      </c>
      <c r="I181" s="429"/>
      <c r="J181" s="430"/>
      <c r="K181" s="431" t="str">
        <f t="shared" si="17"/>
        <v/>
      </c>
      <c r="L181" s="432"/>
      <c r="M181" s="433" t="str">
        <f t="shared" si="14"/>
        <v/>
      </c>
      <c r="N181" s="434" t="str">
        <f t="shared" si="15"/>
        <v/>
      </c>
      <c r="O181" s="2" t="s">
        <v>2562</v>
      </c>
      <c r="P181" s="2" t="s">
        <v>2563</v>
      </c>
      <c r="Q181" s="435" t="s">
        <v>2564</v>
      </c>
      <c r="R181" s="435" t="s">
        <v>2565</v>
      </c>
      <c r="S181" s="435" t="s">
        <v>2566</v>
      </c>
      <c r="T181" s="435" t="s">
        <v>2567</v>
      </c>
      <c r="U181" s="435" t="s">
        <v>2568</v>
      </c>
      <c r="V181" t="str">
        <f t="shared" si="16"/>
        <v/>
      </c>
    </row>
    <row r="182" spans="2:22" ht="63" customHeight="1" x14ac:dyDescent="0.95">
      <c r="B182" s="427" t="str">
        <f>IF($V182="","",VLOOKUP($V182,'DADOS-KANBAM-PPS'!$A$11:$I$793,3,FALSE))</f>
        <v/>
      </c>
      <c r="C182" s="427" t="str">
        <f>IF($V182="","",VLOOKUP($V182,'DADOS-KANBAM-PPS'!$A$11:$J$791,5,FALSE))</f>
        <v/>
      </c>
      <c r="D182" s="428" t="str">
        <f t="shared" si="12"/>
        <v/>
      </c>
      <c r="E182" s="428" t="str">
        <f t="shared" si="13"/>
        <v/>
      </c>
      <c r="F182" s="427" t="str">
        <f>IF($V182="","",VLOOKUP($V182,'DADOS-KANBAM-PPS'!$A$11:$J$791,7,FALSE))</f>
        <v/>
      </c>
      <c r="G182" s="427" t="str">
        <f>IF($V182="","",VLOOKUP($V182,'DADOS-KANBAM-PPS'!$A$11:$J$791,8,FALSE))</f>
        <v/>
      </c>
      <c r="H182" s="427" t="str">
        <f>IF($V182="","",VLOOKUP($V182,'DADOS-KANBAM-PPS'!$A$11:$J$791,6,FALSE))</f>
        <v/>
      </c>
      <c r="I182" s="429"/>
      <c r="J182" s="430"/>
      <c r="K182" s="431" t="str">
        <f t="shared" si="17"/>
        <v/>
      </c>
      <c r="L182" s="432"/>
      <c r="M182" s="433" t="str">
        <f t="shared" si="14"/>
        <v/>
      </c>
      <c r="N182" s="434" t="str">
        <f t="shared" si="15"/>
        <v/>
      </c>
      <c r="O182" s="2" t="s">
        <v>2562</v>
      </c>
      <c r="P182" s="2" t="s">
        <v>2563</v>
      </c>
      <c r="Q182" s="435" t="s">
        <v>2564</v>
      </c>
      <c r="R182" s="435" t="s">
        <v>2565</v>
      </c>
      <c r="S182" s="435" t="s">
        <v>2566</v>
      </c>
      <c r="T182" s="435" t="s">
        <v>2567</v>
      </c>
      <c r="U182" s="435" t="s">
        <v>2568</v>
      </c>
      <c r="V182" t="str">
        <f t="shared" si="16"/>
        <v/>
      </c>
    </row>
    <row r="183" spans="2:22" ht="63" customHeight="1" x14ac:dyDescent="0.95">
      <c r="B183" s="427" t="str">
        <f>IF($V183="","",VLOOKUP($V183,'DADOS-KANBAM-PPS'!$A$11:$I$793,3,FALSE))</f>
        <v/>
      </c>
      <c r="C183" s="427" t="str">
        <f>IF($V183="","",VLOOKUP($V183,'DADOS-KANBAM-PPS'!$A$11:$J$791,5,FALSE))</f>
        <v/>
      </c>
      <c r="D183" s="428" t="str">
        <f t="shared" si="12"/>
        <v/>
      </c>
      <c r="E183" s="428" t="str">
        <f t="shared" si="13"/>
        <v/>
      </c>
      <c r="F183" s="427" t="str">
        <f>IF($V183="","",VLOOKUP($V183,'DADOS-KANBAM-PPS'!$A$11:$J$791,7,FALSE))</f>
        <v/>
      </c>
      <c r="G183" s="427" t="str">
        <f>IF($V183="","",VLOOKUP($V183,'DADOS-KANBAM-PPS'!$A$11:$J$791,8,FALSE))</f>
        <v/>
      </c>
      <c r="H183" s="427" t="str">
        <f>IF($V183="","",VLOOKUP($V183,'DADOS-KANBAM-PPS'!$A$11:$J$791,6,FALSE))</f>
        <v/>
      </c>
      <c r="I183" s="429"/>
      <c r="J183" s="430"/>
      <c r="K183" s="431" t="str">
        <f t="shared" si="17"/>
        <v/>
      </c>
      <c r="L183" s="432"/>
      <c r="M183" s="433" t="str">
        <f t="shared" si="14"/>
        <v/>
      </c>
      <c r="N183" s="434" t="str">
        <f t="shared" si="15"/>
        <v/>
      </c>
      <c r="O183" s="2" t="s">
        <v>2562</v>
      </c>
      <c r="P183" s="2" t="s">
        <v>2563</v>
      </c>
      <c r="Q183" s="435" t="s">
        <v>2564</v>
      </c>
      <c r="R183" s="435" t="s">
        <v>2565</v>
      </c>
      <c r="S183" s="435" t="s">
        <v>2566</v>
      </c>
      <c r="T183" s="435" t="s">
        <v>2567</v>
      </c>
      <c r="U183" s="435" t="s">
        <v>2568</v>
      </c>
      <c r="V183" t="str">
        <f t="shared" si="16"/>
        <v/>
      </c>
    </row>
    <row r="184" spans="2:22" ht="63" customHeight="1" x14ac:dyDescent="0.95">
      <c r="B184" s="427" t="str">
        <f>IF($V184="","",VLOOKUP($V184,'DADOS-KANBAM-PPS'!$A$11:$I$793,3,FALSE))</f>
        <v/>
      </c>
      <c r="C184" s="427" t="str">
        <f>IF($V184="","",VLOOKUP($V184,'DADOS-KANBAM-PPS'!$A$11:$J$791,5,FALSE))</f>
        <v/>
      </c>
      <c r="D184" s="428" t="str">
        <f t="shared" si="12"/>
        <v/>
      </c>
      <c r="E184" s="428" t="str">
        <f t="shared" si="13"/>
        <v/>
      </c>
      <c r="F184" s="427" t="str">
        <f>IF($V184="","",VLOOKUP($V184,'DADOS-KANBAM-PPS'!$A$11:$J$791,7,FALSE))</f>
        <v/>
      </c>
      <c r="G184" s="427" t="str">
        <f>IF($V184="","",VLOOKUP($V184,'DADOS-KANBAM-PPS'!$A$11:$J$791,8,FALSE))</f>
        <v/>
      </c>
      <c r="H184" s="427" t="str">
        <f>IF($V184="","",VLOOKUP($V184,'DADOS-KANBAM-PPS'!$A$11:$J$791,6,FALSE))</f>
        <v/>
      </c>
      <c r="I184" s="429"/>
      <c r="J184" s="430"/>
      <c r="K184" s="431" t="str">
        <f t="shared" si="17"/>
        <v/>
      </c>
      <c r="L184" s="432"/>
      <c r="M184" s="433" t="str">
        <f t="shared" si="14"/>
        <v/>
      </c>
      <c r="N184" s="434" t="str">
        <f t="shared" si="15"/>
        <v/>
      </c>
      <c r="O184" s="2" t="s">
        <v>2562</v>
      </c>
      <c r="P184" s="2" t="s">
        <v>2563</v>
      </c>
      <c r="Q184" s="435" t="s">
        <v>2564</v>
      </c>
      <c r="R184" s="435" t="s">
        <v>2565</v>
      </c>
      <c r="S184" s="435" t="s">
        <v>2566</v>
      </c>
      <c r="T184" s="435" t="s">
        <v>2567</v>
      </c>
      <c r="U184" s="435" t="s">
        <v>2568</v>
      </c>
      <c r="V184" t="str">
        <f t="shared" si="16"/>
        <v/>
      </c>
    </row>
    <row r="185" spans="2:22" ht="63" customHeight="1" x14ac:dyDescent="0.95">
      <c r="B185" s="427" t="str">
        <f>IF($V185="","",VLOOKUP($V185,'DADOS-KANBAM-PPS'!$A$11:$I$793,3,FALSE))</f>
        <v/>
      </c>
      <c r="C185" s="427" t="str">
        <f>IF($V185="","",VLOOKUP($V185,'DADOS-KANBAM-PPS'!$A$11:$J$791,5,FALSE))</f>
        <v/>
      </c>
      <c r="D185" s="428" t="str">
        <f t="shared" si="12"/>
        <v/>
      </c>
      <c r="E185" s="428" t="str">
        <f t="shared" si="13"/>
        <v/>
      </c>
      <c r="F185" s="427" t="str">
        <f>IF($V185="","",VLOOKUP($V185,'DADOS-KANBAM-PPS'!$A$11:$J$791,7,FALSE))</f>
        <v/>
      </c>
      <c r="G185" s="427" t="str">
        <f>IF($V185="","",VLOOKUP($V185,'DADOS-KANBAM-PPS'!$A$11:$J$791,8,FALSE))</f>
        <v/>
      </c>
      <c r="H185" s="427" t="str">
        <f>IF($V185="","",VLOOKUP($V185,'DADOS-KANBAM-PPS'!$A$11:$J$791,6,FALSE))</f>
        <v/>
      </c>
      <c r="I185" s="429"/>
      <c r="J185" s="430"/>
      <c r="K185" s="431" t="str">
        <f t="shared" si="17"/>
        <v/>
      </c>
      <c r="L185" s="432"/>
      <c r="M185" s="433" t="str">
        <f t="shared" si="14"/>
        <v/>
      </c>
      <c r="N185" s="434" t="str">
        <f t="shared" si="15"/>
        <v/>
      </c>
      <c r="O185" s="2" t="s">
        <v>2562</v>
      </c>
      <c r="P185" s="2" t="s">
        <v>2563</v>
      </c>
      <c r="Q185" s="435" t="s">
        <v>2564</v>
      </c>
      <c r="R185" s="435" t="s">
        <v>2565</v>
      </c>
      <c r="S185" s="435" t="s">
        <v>2566</v>
      </c>
      <c r="T185" s="435" t="s">
        <v>2567</v>
      </c>
      <c r="U185" s="435" t="s">
        <v>2568</v>
      </c>
      <c r="V185" t="str">
        <f t="shared" si="16"/>
        <v/>
      </c>
    </row>
    <row r="186" spans="2:22" ht="63" customHeight="1" x14ac:dyDescent="0.95">
      <c r="B186" s="427" t="str">
        <f>IF($V186="","",VLOOKUP($V186,'DADOS-KANBAM-PPS'!$A$11:$I$793,3,FALSE))</f>
        <v/>
      </c>
      <c r="C186" s="427" t="str">
        <f>IF($V186="","",VLOOKUP($V186,'DADOS-KANBAM-PPS'!$A$11:$J$791,5,FALSE))</f>
        <v/>
      </c>
      <c r="D186" s="428" t="str">
        <f t="shared" si="12"/>
        <v/>
      </c>
      <c r="E186" s="428" t="str">
        <f t="shared" si="13"/>
        <v/>
      </c>
      <c r="F186" s="427" t="str">
        <f>IF($V186="","",VLOOKUP($V186,'DADOS-KANBAM-PPS'!$A$11:$J$791,7,FALSE))</f>
        <v/>
      </c>
      <c r="G186" s="427" t="str">
        <f>IF($V186="","",VLOOKUP($V186,'DADOS-KANBAM-PPS'!$A$11:$J$791,8,FALSE))</f>
        <v/>
      </c>
      <c r="H186" s="427" t="str">
        <f>IF($V186="","",VLOOKUP($V186,'DADOS-KANBAM-PPS'!$A$11:$J$791,6,FALSE))</f>
        <v/>
      </c>
      <c r="I186" s="429"/>
      <c r="J186" s="430"/>
      <c r="K186" s="431" t="str">
        <f t="shared" si="17"/>
        <v/>
      </c>
      <c r="L186" s="432"/>
      <c r="M186" s="433" t="str">
        <f t="shared" si="14"/>
        <v/>
      </c>
      <c r="N186" s="434" t="str">
        <f t="shared" si="15"/>
        <v/>
      </c>
      <c r="O186" s="2" t="s">
        <v>2562</v>
      </c>
      <c r="P186" s="2" t="s">
        <v>2563</v>
      </c>
      <c r="Q186" s="435" t="s">
        <v>2564</v>
      </c>
      <c r="R186" s="435" t="s">
        <v>2565</v>
      </c>
      <c r="S186" s="435" t="s">
        <v>2566</v>
      </c>
      <c r="T186" s="435" t="s">
        <v>2567</v>
      </c>
      <c r="U186" s="435" t="s">
        <v>2568</v>
      </c>
      <c r="V186" t="str">
        <f t="shared" si="16"/>
        <v/>
      </c>
    </row>
    <row r="187" spans="2:22" ht="63" customHeight="1" x14ac:dyDescent="0.95">
      <c r="B187" s="427" t="str">
        <f>IF($V187="","",VLOOKUP($V187,'DADOS-KANBAM-PPS'!$A$11:$I$793,3,FALSE))</f>
        <v/>
      </c>
      <c r="C187" s="427" t="str">
        <f>IF($V187="","",VLOOKUP($V187,'DADOS-KANBAM-PPS'!$A$11:$J$791,5,FALSE))</f>
        <v/>
      </c>
      <c r="D187" s="428" t="str">
        <f t="shared" si="12"/>
        <v/>
      </c>
      <c r="E187" s="428" t="str">
        <f t="shared" si="13"/>
        <v/>
      </c>
      <c r="F187" s="427" t="str">
        <f>IF($V187="","",VLOOKUP($V187,'DADOS-KANBAM-PPS'!$A$11:$J$791,7,FALSE))</f>
        <v/>
      </c>
      <c r="G187" s="427" t="str">
        <f>IF($V187="","",VLOOKUP($V187,'DADOS-KANBAM-PPS'!$A$11:$J$791,8,FALSE))</f>
        <v/>
      </c>
      <c r="H187" s="427" t="str">
        <f>IF($V187="","",VLOOKUP($V187,'DADOS-KANBAM-PPS'!$A$11:$J$791,6,FALSE))</f>
        <v/>
      </c>
      <c r="I187" s="429"/>
      <c r="J187" s="430"/>
      <c r="K187" s="431" t="str">
        <f t="shared" si="17"/>
        <v/>
      </c>
      <c r="L187" s="432"/>
      <c r="M187" s="433" t="str">
        <f t="shared" si="14"/>
        <v/>
      </c>
      <c r="N187" s="434" t="str">
        <f t="shared" si="15"/>
        <v/>
      </c>
      <c r="O187" s="2" t="s">
        <v>2562</v>
      </c>
      <c r="P187" s="2" t="s">
        <v>2563</v>
      </c>
      <c r="Q187" s="435" t="s">
        <v>2564</v>
      </c>
      <c r="R187" s="435" t="s">
        <v>2565</v>
      </c>
      <c r="S187" s="435" t="s">
        <v>2566</v>
      </c>
      <c r="T187" s="435" t="s">
        <v>2567</v>
      </c>
      <c r="U187" s="435" t="s">
        <v>2568</v>
      </c>
      <c r="V187" t="str">
        <f t="shared" si="16"/>
        <v/>
      </c>
    </row>
    <row r="188" spans="2:22" ht="63" customHeight="1" x14ac:dyDescent="0.95">
      <c r="B188" s="427" t="str">
        <f>IF($V188="","",VLOOKUP($V188,'DADOS-KANBAM-PPS'!$A$11:$I$793,3,FALSE))</f>
        <v/>
      </c>
      <c r="C188" s="427" t="str">
        <f>IF($V188="","",VLOOKUP($V188,'DADOS-KANBAM-PPS'!$A$11:$J$791,5,FALSE))</f>
        <v/>
      </c>
      <c r="D188" s="428" t="str">
        <f t="shared" si="12"/>
        <v/>
      </c>
      <c r="E188" s="428" t="str">
        <f t="shared" si="13"/>
        <v/>
      </c>
      <c r="F188" s="427" t="str">
        <f>IF($V188="","",VLOOKUP($V188,'DADOS-KANBAM-PPS'!$A$11:$J$791,7,FALSE))</f>
        <v/>
      </c>
      <c r="G188" s="427" t="str">
        <f>IF($V188="","",VLOOKUP($V188,'DADOS-KANBAM-PPS'!$A$11:$J$791,8,FALSE))</f>
        <v/>
      </c>
      <c r="H188" s="427" t="str">
        <f>IF($V188="","",VLOOKUP($V188,'DADOS-KANBAM-PPS'!$A$11:$J$791,6,FALSE))</f>
        <v/>
      </c>
      <c r="I188" s="429"/>
      <c r="J188" s="430"/>
      <c r="K188" s="431" t="str">
        <f t="shared" si="17"/>
        <v/>
      </c>
      <c r="L188" s="432"/>
      <c r="M188" s="433" t="str">
        <f t="shared" si="14"/>
        <v/>
      </c>
      <c r="N188" s="434" t="str">
        <f t="shared" si="15"/>
        <v/>
      </c>
      <c r="O188" s="2" t="s">
        <v>2562</v>
      </c>
      <c r="P188" s="2" t="s">
        <v>2563</v>
      </c>
      <c r="Q188" s="435" t="s">
        <v>2564</v>
      </c>
      <c r="R188" s="435" t="s">
        <v>2565</v>
      </c>
      <c r="S188" s="435" t="s">
        <v>2566</v>
      </c>
      <c r="T188" s="435" t="s">
        <v>2567</v>
      </c>
      <c r="U188" s="435" t="s">
        <v>2568</v>
      </c>
      <c r="V188" t="str">
        <f t="shared" si="16"/>
        <v/>
      </c>
    </row>
    <row r="189" spans="2:22" ht="63" customHeight="1" x14ac:dyDescent="0.95">
      <c r="B189" s="427" t="str">
        <f>IF($V189="","",VLOOKUP($V189,'DADOS-KANBAM-PPS'!$A$11:$I$793,3,FALSE))</f>
        <v/>
      </c>
      <c r="C189" s="427" t="str">
        <f>IF($V189="","",VLOOKUP($V189,'DADOS-KANBAM-PPS'!$A$11:$J$791,5,FALSE))</f>
        <v/>
      </c>
      <c r="D189" s="428" t="str">
        <f t="shared" si="12"/>
        <v/>
      </c>
      <c r="E189" s="428" t="str">
        <f t="shared" si="13"/>
        <v/>
      </c>
      <c r="F189" s="427" t="str">
        <f>IF($V189="","",VLOOKUP($V189,'DADOS-KANBAM-PPS'!$A$11:$J$791,7,FALSE))</f>
        <v/>
      </c>
      <c r="G189" s="427" t="str">
        <f>IF($V189="","",VLOOKUP($V189,'DADOS-KANBAM-PPS'!$A$11:$J$791,8,FALSE))</f>
        <v/>
      </c>
      <c r="H189" s="427" t="str">
        <f>IF($V189="","",VLOOKUP($V189,'DADOS-KANBAM-PPS'!$A$11:$J$791,6,FALSE))</f>
        <v/>
      </c>
      <c r="I189" s="429"/>
      <c r="J189" s="430"/>
      <c r="K189" s="431" t="str">
        <f t="shared" si="17"/>
        <v/>
      </c>
      <c r="L189" s="432"/>
      <c r="M189" s="433" t="str">
        <f t="shared" si="14"/>
        <v/>
      </c>
      <c r="N189" s="434" t="str">
        <f t="shared" si="15"/>
        <v/>
      </c>
      <c r="O189" s="2" t="s">
        <v>2562</v>
      </c>
      <c r="P189" s="2" t="s">
        <v>2563</v>
      </c>
      <c r="Q189" s="435" t="s">
        <v>2564</v>
      </c>
      <c r="R189" s="435" t="s">
        <v>2565</v>
      </c>
      <c r="S189" s="435" t="s">
        <v>2566</v>
      </c>
      <c r="T189" s="435" t="s">
        <v>2567</v>
      </c>
      <c r="U189" s="435" t="s">
        <v>2568</v>
      </c>
      <c r="V189" t="str">
        <f t="shared" si="16"/>
        <v/>
      </c>
    </row>
    <row r="190" spans="2:22" ht="63" customHeight="1" x14ac:dyDescent="0.95">
      <c r="B190" s="427" t="str">
        <f>IF($V190="","",VLOOKUP($V190,'DADOS-KANBAM-PPS'!$A$11:$I$793,3,FALSE))</f>
        <v/>
      </c>
      <c r="C190" s="427" t="str">
        <f>IF($V190="","",VLOOKUP($V190,'DADOS-KANBAM-PPS'!$A$11:$J$791,5,FALSE))</f>
        <v/>
      </c>
      <c r="D190" s="428" t="str">
        <f t="shared" si="12"/>
        <v/>
      </c>
      <c r="E190" s="428" t="str">
        <f t="shared" si="13"/>
        <v/>
      </c>
      <c r="F190" s="427" t="str">
        <f>IF($V190="","",VLOOKUP($V190,'DADOS-KANBAM-PPS'!$A$11:$J$791,7,FALSE))</f>
        <v/>
      </c>
      <c r="G190" s="427" t="str">
        <f>IF($V190="","",VLOOKUP($V190,'DADOS-KANBAM-PPS'!$A$11:$J$791,8,FALSE))</f>
        <v/>
      </c>
      <c r="H190" s="427" t="str">
        <f>IF($V190="","",VLOOKUP($V190,'DADOS-KANBAM-PPS'!$A$11:$J$791,6,FALSE))</f>
        <v/>
      </c>
      <c r="I190" s="429"/>
      <c r="J190" s="430"/>
      <c r="K190" s="431" t="str">
        <f t="shared" si="17"/>
        <v/>
      </c>
      <c r="L190" s="432"/>
      <c r="M190" s="433" t="str">
        <f t="shared" si="14"/>
        <v/>
      </c>
      <c r="N190" s="434" t="str">
        <f t="shared" si="15"/>
        <v/>
      </c>
      <c r="O190" s="2" t="s">
        <v>2562</v>
      </c>
      <c r="P190" s="2" t="s">
        <v>2563</v>
      </c>
      <c r="Q190" s="435" t="s">
        <v>2564</v>
      </c>
      <c r="R190" s="435" t="s">
        <v>2565</v>
      </c>
      <c r="S190" s="435" t="s">
        <v>2566</v>
      </c>
      <c r="T190" s="435" t="s">
        <v>2567</v>
      </c>
      <c r="U190" s="435" t="s">
        <v>2568</v>
      </c>
      <c r="V190" t="str">
        <f t="shared" si="16"/>
        <v/>
      </c>
    </row>
    <row r="191" spans="2:22" ht="63" customHeight="1" x14ac:dyDescent="0.95">
      <c r="B191" s="427" t="str">
        <f>IF($V191="","",VLOOKUP($V191,'DADOS-KANBAM-PPS'!$A$11:$I$793,3,FALSE))</f>
        <v/>
      </c>
      <c r="C191" s="427" t="str">
        <f>IF($V191="","",VLOOKUP($V191,'DADOS-KANBAM-PPS'!$A$11:$J$791,5,FALSE))</f>
        <v/>
      </c>
      <c r="D191" s="428" t="str">
        <f t="shared" si="12"/>
        <v/>
      </c>
      <c r="E191" s="428" t="str">
        <f t="shared" si="13"/>
        <v/>
      </c>
      <c r="F191" s="427" t="str">
        <f>IF($V191="","",VLOOKUP($V191,'DADOS-KANBAM-PPS'!$A$11:$J$791,7,FALSE))</f>
        <v/>
      </c>
      <c r="G191" s="427" t="str">
        <f>IF($V191="","",VLOOKUP($V191,'DADOS-KANBAM-PPS'!$A$11:$J$791,8,FALSE))</f>
        <v/>
      </c>
      <c r="H191" s="427" t="str">
        <f>IF($V191="","",VLOOKUP($V191,'DADOS-KANBAM-PPS'!$A$11:$J$791,6,FALSE))</f>
        <v/>
      </c>
      <c r="I191" s="429"/>
      <c r="J191" s="430"/>
      <c r="K191" s="431" t="str">
        <f t="shared" si="17"/>
        <v/>
      </c>
      <c r="L191" s="432"/>
      <c r="M191" s="433" t="str">
        <f t="shared" si="14"/>
        <v/>
      </c>
      <c r="N191" s="434" t="str">
        <f t="shared" si="15"/>
        <v/>
      </c>
      <c r="O191" s="2" t="s">
        <v>2562</v>
      </c>
      <c r="P191" s="2" t="s">
        <v>2563</v>
      </c>
      <c r="Q191" s="435" t="s">
        <v>2564</v>
      </c>
      <c r="R191" s="435" t="s">
        <v>2565</v>
      </c>
      <c r="S191" s="435" t="s">
        <v>2566</v>
      </c>
      <c r="T191" s="435" t="s">
        <v>2567</v>
      </c>
      <c r="U191" s="435" t="s">
        <v>2568</v>
      </c>
      <c r="V191" t="str">
        <f t="shared" si="16"/>
        <v/>
      </c>
    </row>
    <row r="192" spans="2:22" ht="63" customHeight="1" x14ac:dyDescent="0.95">
      <c r="B192" s="427" t="str">
        <f>IF($V192="","",VLOOKUP($V192,'DADOS-KANBAM-PPS'!$A$11:$I$793,3,FALSE))</f>
        <v/>
      </c>
      <c r="C192" s="427" t="str">
        <f>IF($V192="","",VLOOKUP($V192,'DADOS-KANBAM-PPS'!$A$11:$J$791,5,FALSE))</f>
        <v/>
      </c>
      <c r="D192" s="428" t="str">
        <f t="shared" si="12"/>
        <v/>
      </c>
      <c r="E192" s="428" t="str">
        <f t="shared" si="13"/>
        <v/>
      </c>
      <c r="F192" s="427" t="str">
        <f>IF($V192="","",VLOOKUP($V192,'DADOS-KANBAM-PPS'!$A$11:$J$791,7,FALSE))</f>
        <v/>
      </c>
      <c r="G192" s="427" t="str">
        <f>IF($V192="","",VLOOKUP($V192,'DADOS-KANBAM-PPS'!$A$11:$J$791,8,FALSE))</f>
        <v/>
      </c>
      <c r="H192" s="427" t="str">
        <f>IF($V192="","",VLOOKUP($V192,'DADOS-KANBAM-PPS'!$A$11:$J$791,6,FALSE))</f>
        <v/>
      </c>
      <c r="I192" s="429"/>
      <c r="J192" s="430"/>
      <c r="K192" s="431" t="str">
        <f t="shared" si="17"/>
        <v/>
      </c>
      <c r="L192" s="432"/>
      <c r="M192" s="433" t="str">
        <f t="shared" si="14"/>
        <v/>
      </c>
      <c r="N192" s="434" t="str">
        <f t="shared" si="15"/>
        <v/>
      </c>
      <c r="O192" s="2" t="s">
        <v>2562</v>
      </c>
      <c r="P192" s="2" t="s">
        <v>2563</v>
      </c>
      <c r="Q192" s="435" t="s">
        <v>2564</v>
      </c>
      <c r="R192" s="435" t="s">
        <v>2565</v>
      </c>
      <c r="S192" s="435" t="s">
        <v>2566</v>
      </c>
      <c r="T192" s="435" t="s">
        <v>2567</v>
      </c>
      <c r="U192" s="435" t="s">
        <v>2568</v>
      </c>
      <c r="V192" t="str">
        <f t="shared" si="16"/>
        <v/>
      </c>
    </row>
    <row r="193" spans="2:22" ht="63" customHeight="1" x14ac:dyDescent="0.95">
      <c r="B193" s="427" t="str">
        <f>IF($V193="","",VLOOKUP($V193,'DADOS-KANBAM-PPS'!$A$11:$I$793,3,FALSE))</f>
        <v/>
      </c>
      <c r="C193" s="427" t="str">
        <f>IF($V193="","",VLOOKUP($V193,'DADOS-KANBAM-PPS'!$A$11:$J$791,5,FALSE))</f>
        <v/>
      </c>
      <c r="D193" s="428" t="str">
        <f t="shared" si="12"/>
        <v/>
      </c>
      <c r="E193" s="428" t="str">
        <f t="shared" si="13"/>
        <v/>
      </c>
      <c r="F193" s="427" t="str">
        <f>IF($V193="","",VLOOKUP($V193,'DADOS-KANBAM-PPS'!$A$11:$J$791,7,FALSE))</f>
        <v/>
      </c>
      <c r="G193" s="427" t="str">
        <f>IF($V193="","",VLOOKUP($V193,'DADOS-KANBAM-PPS'!$A$11:$J$791,8,FALSE))</f>
        <v/>
      </c>
      <c r="H193" s="427" t="str">
        <f>IF($V193="","",VLOOKUP($V193,'DADOS-KANBAM-PPS'!$A$11:$J$791,6,FALSE))</f>
        <v/>
      </c>
      <c r="I193" s="429"/>
      <c r="J193" s="430"/>
      <c r="K193" s="431" t="str">
        <f t="shared" si="17"/>
        <v/>
      </c>
      <c r="L193" s="432"/>
      <c r="M193" s="433" t="str">
        <f t="shared" si="14"/>
        <v/>
      </c>
      <c r="N193" s="434" t="str">
        <f t="shared" si="15"/>
        <v/>
      </c>
      <c r="O193" s="2" t="s">
        <v>2562</v>
      </c>
      <c r="P193" s="2" t="s">
        <v>2563</v>
      </c>
      <c r="Q193" s="435" t="s">
        <v>2564</v>
      </c>
      <c r="R193" s="435" t="s">
        <v>2565</v>
      </c>
      <c r="S193" s="435" t="s">
        <v>2566</v>
      </c>
      <c r="T193" s="435" t="s">
        <v>2567</v>
      </c>
      <c r="U193" s="435" t="s">
        <v>2568</v>
      </c>
      <c r="V193" t="str">
        <f t="shared" si="16"/>
        <v/>
      </c>
    </row>
    <row r="194" spans="2:22" ht="63" customHeight="1" x14ac:dyDescent="0.95">
      <c r="B194" s="427" t="str">
        <f>IF($V194="","",VLOOKUP($V194,'DADOS-KANBAM-PPS'!$A$11:$I$793,3,FALSE))</f>
        <v/>
      </c>
      <c r="C194" s="427" t="str">
        <f>IF($V194="","",VLOOKUP($V194,'DADOS-KANBAM-PPS'!$A$11:$J$791,5,FALSE))</f>
        <v/>
      </c>
      <c r="D194" s="428" t="str">
        <f t="shared" si="12"/>
        <v/>
      </c>
      <c r="E194" s="428" t="str">
        <f t="shared" si="13"/>
        <v/>
      </c>
      <c r="F194" s="427" t="str">
        <f>IF($V194="","",VLOOKUP($V194,'DADOS-KANBAM-PPS'!$A$11:$J$791,7,FALSE))</f>
        <v/>
      </c>
      <c r="G194" s="427" t="str">
        <f>IF($V194="","",VLOOKUP($V194,'DADOS-KANBAM-PPS'!$A$11:$J$791,8,FALSE))</f>
        <v/>
      </c>
      <c r="H194" s="427" t="str">
        <f>IF($V194="","",VLOOKUP($V194,'DADOS-KANBAM-PPS'!$A$11:$J$791,6,FALSE))</f>
        <v/>
      </c>
      <c r="I194" s="429"/>
      <c r="J194" s="430"/>
      <c r="K194" s="431" t="str">
        <f t="shared" si="17"/>
        <v/>
      </c>
      <c r="L194" s="432"/>
      <c r="M194" s="433" t="str">
        <f t="shared" si="14"/>
        <v/>
      </c>
      <c r="N194" s="434" t="str">
        <f t="shared" si="15"/>
        <v/>
      </c>
      <c r="O194" s="2" t="s">
        <v>2562</v>
      </c>
      <c r="P194" s="2" t="s">
        <v>2563</v>
      </c>
      <c r="Q194" s="435" t="s">
        <v>2564</v>
      </c>
      <c r="R194" s="435" t="s">
        <v>2565</v>
      </c>
      <c r="S194" s="435" t="s">
        <v>2566</v>
      </c>
      <c r="T194" s="435" t="s">
        <v>2567</v>
      </c>
      <c r="U194" s="435" t="s">
        <v>2568</v>
      </c>
      <c r="V194" t="str">
        <f t="shared" si="16"/>
        <v/>
      </c>
    </row>
    <row r="195" spans="2:22" ht="63" customHeight="1" x14ac:dyDescent="0.95">
      <c r="B195" s="427" t="str">
        <f>IF($V195="","",VLOOKUP($V195,'DADOS-KANBAM-PPS'!$A$11:$I$793,3,FALSE))</f>
        <v/>
      </c>
      <c r="C195" s="427" t="str">
        <f>IF($V195="","",VLOOKUP($V195,'DADOS-KANBAM-PPS'!$A$11:$J$791,5,FALSE))</f>
        <v/>
      </c>
      <c r="D195" s="428" t="str">
        <f t="shared" ref="D195:D258" si="18">MID($A195,18,5)</f>
        <v/>
      </c>
      <c r="E195" s="428" t="str">
        <f t="shared" ref="E195:E258" si="19">MID($A195,16,2)</f>
        <v/>
      </c>
      <c r="F195" s="427" t="str">
        <f>IF($V195="","",VLOOKUP($V195,'DADOS-KANBAM-PPS'!$A$11:$J$791,7,FALSE))</f>
        <v/>
      </c>
      <c r="G195" s="427" t="str">
        <f>IF($V195="","",VLOOKUP($V195,'DADOS-KANBAM-PPS'!$A$11:$J$791,8,FALSE))</f>
        <v/>
      </c>
      <c r="H195" s="427" t="str">
        <f>IF($V195="","",VLOOKUP($V195,'DADOS-KANBAM-PPS'!$A$11:$J$791,6,FALSE))</f>
        <v/>
      </c>
      <c r="I195" s="429"/>
      <c r="J195" s="430"/>
      <c r="K195" s="431" t="str">
        <f t="shared" si="17"/>
        <v/>
      </c>
      <c r="L195" s="432"/>
      <c r="M195" s="433" t="str">
        <f t="shared" ref="M195:M258" si="20">IF(F195="EST","EST",IF(F195="ART","ART",IF(F195="RIE","RIE",IF(F195="TI","TI",IF(F195="MIN","MIN",IF($B195="","",$O195&amp;$G195&amp;$C195&amp;$D195&amp;$O195))))))</f>
        <v/>
      </c>
      <c r="N195" s="434" t="str">
        <f t="shared" ref="N195:N258" si="21">MID(C195,6,1)</f>
        <v/>
      </c>
      <c r="O195" s="2" t="s">
        <v>2562</v>
      </c>
      <c r="P195" s="2" t="s">
        <v>2563</v>
      </c>
      <c r="Q195" s="435" t="s">
        <v>2564</v>
      </c>
      <c r="R195" s="435" t="s">
        <v>2565</v>
      </c>
      <c r="S195" s="435" t="s">
        <v>2566</v>
      </c>
      <c r="T195" s="435" t="s">
        <v>2567</v>
      </c>
      <c r="U195" s="435" t="s">
        <v>2568</v>
      </c>
      <c r="V195" t="str">
        <f t="shared" ref="V195:V258" si="22">MID(A195,1,17)</f>
        <v/>
      </c>
    </row>
    <row r="196" spans="2:22" ht="63" customHeight="1" x14ac:dyDescent="0.95">
      <c r="B196" s="427" t="str">
        <f>IF($V196="","",VLOOKUP($V196,'DADOS-KANBAM-PPS'!$A$11:$I$793,3,FALSE))</f>
        <v/>
      </c>
      <c r="C196" s="427" t="str">
        <f>IF($V196="","",VLOOKUP($V196,'DADOS-KANBAM-PPS'!$A$11:$J$791,5,FALSE))</f>
        <v/>
      </c>
      <c r="D196" s="428" t="str">
        <f t="shared" si="18"/>
        <v/>
      </c>
      <c r="E196" s="428" t="str">
        <f t="shared" si="19"/>
        <v/>
      </c>
      <c r="F196" s="427" t="str">
        <f>IF($V196="","",VLOOKUP($V196,'DADOS-KANBAM-PPS'!$A$11:$J$791,7,FALSE))</f>
        <v/>
      </c>
      <c r="G196" s="427" t="str">
        <f>IF($V196="","",VLOOKUP($V196,'DADOS-KANBAM-PPS'!$A$11:$J$791,8,FALSE))</f>
        <v/>
      </c>
      <c r="H196" s="427" t="str">
        <f>IF($V196="","",VLOOKUP($V196,'DADOS-KANBAM-PPS'!$A$11:$J$791,6,FALSE))</f>
        <v/>
      </c>
      <c r="I196" s="429"/>
      <c r="J196" s="430"/>
      <c r="K196" s="431" t="str">
        <f t="shared" ref="K196:K259" si="23">IF($B196="","",$O196&amp;$F196&amp;$P196&amp;$B196&amp;IF($H196&lt;9,$U196,IF($H196&lt;99,$T196,IF($H196&lt;999,$S196,IF($H196&lt;9999,$R196,$Q196))))&amp;$H196&amp;$S196&amp;$O196)</f>
        <v/>
      </c>
      <c r="L196" s="432"/>
      <c r="M196" s="433" t="str">
        <f t="shared" si="20"/>
        <v/>
      </c>
      <c r="N196" s="434" t="str">
        <f t="shared" si="21"/>
        <v/>
      </c>
      <c r="O196" s="2" t="s">
        <v>2562</v>
      </c>
      <c r="P196" s="2" t="s">
        <v>2563</v>
      </c>
      <c r="Q196" s="435" t="s">
        <v>2564</v>
      </c>
      <c r="R196" s="435" t="s">
        <v>2565</v>
      </c>
      <c r="S196" s="435" t="s">
        <v>2566</v>
      </c>
      <c r="T196" s="435" t="s">
        <v>2567</v>
      </c>
      <c r="U196" s="435" t="s">
        <v>2568</v>
      </c>
      <c r="V196" t="str">
        <f t="shared" si="22"/>
        <v/>
      </c>
    </row>
    <row r="197" spans="2:22" ht="63" customHeight="1" x14ac:dyDescent="0.95">
      <c r="B197" s="427" t="str">
        <f>IF($V197="","",VLOOKUP($V197,'DADOS-KANBAM-PPS'!$A$11:$I$793,3,FALSE))</f>
        <v/>
      </c>
      <c r="C197" s="427" t="str">
        <f>IF($V197="","",VLOOKUP($V197,'DADOS-KANBAM-PPS'!$A$11:$J$791,5,FALSE))</f>
        <v/>
      </c>
      <c r="D197" s="428" t="str">
        <f t="shared" si="18"/>
        <v/>
      </c>
      <c r="E197" s="428" t="str">
        <f t="shared" si="19"/>
        <v/>
      </c>
      <c r="F197" s="427" t="str">
        <f>IF($V197="","",VLOOKUP($V197,'DADOS-KANBAM-PPS'!$A$11:$J$791,7,FALSE))</f>
        <v/>
      </c>
      <c r="G197" s="427" t="str">
        <f>IF($V197="","",VLOOKUP($V197,'DADOS-KANBAM-PPS'!$A$11:$J$791,8,FALSE))</f>
        <v/>
      </c>
      <c r="H197" s="427" t="str">
        <f>IF($V197="","",VLOOKUP($V197,'DADOS-KANBAM-PPS'!$A$11:$J$791,6,FALSE))</f>
        <v/>
      </c>
      <c r="I197" s="429"/>
      <c r="J197" s="430"/>
      <c r="K197" s="431" t="str">
        <f t="shared" si="23"/>
        <v/>
      </c>
      <c r="L197" s="432"/>
      <c r="M197" s="433" t="str">
        <f t="shared" si="20"/>
        <v/>
      </c>
      <c r="N197" s="434" t="str">
        <f t="shared" si="21"/>
        <v/>
      </c>
      <c r="O197" s="2" t="s">
        <v>2562</v>
      </c>
      <c r="P197" s="2" t="s">
        <v>2563</v>
      </c>
      <c r="Q197" s="435" t="s">
        <v>2564</v>
      </c>
      <c r="R197" s="435" t="s">
        <v>2565</v>
      </c>
      <c r="S197" s="435" t="s">
        <v>2566</v>
      </c>
      <c r="T197" s="435" t="s">
        <v>2567</v>
      </c>
      <c r="U197" s="435" t="s">
        <v>2568</v>
      </c>
      <c r="V197" t="str">
        <f t="shared" si="22"/>
        <v/>
      </c>
    </row>
    <row r="198" spans="2:22" ht="63" customHeight="1" x14ac:dyDescent="0.95">
      <c r="B198" s="427" t="str">
        <f>IF($V198="","",VLOOKUP($V198,'DADOS-KANBAM-PPS'!$A$11:$I$793,3,FALSE))</f>
        <v/>
      </c>
      <c r="C198" s="427" t="str">
        <f>IF($V198="","",VLOOKUP($V198,'DADOS-KANBAM-PPS'!$A$11:$J$791,5,FALSE))</f>
        <v/>
      </c>
      <c r="D198" s="428" t="str">
        <f t="shared" si="18"/>
        <v/>
      </c>
      <c r="E198" s="428" t="str">
        <f t="shared" si="19"/>
        <v/>
      </c>
      <c r="F198" s="427" t="str">
        <f>IF($V198="","",VLOOKUP($V198,'DADOS-KANBAM-PPS'!$A$11:$J$791,7,FALSE))</f>
        <v/>
      </c>
      <c r="G198" s="427" t="str">
        <f>IF($V198="","",VLOOKUP($V198,'DADOS-KANBAM-PPS'!$A$11:$J$791,8,FALSE))</f>
        <v/>
      </c>
      <c r="H198" s="427" t="str">
        <f>IF($V198="","",VLOOKUP($V198,'DADOS-KANBAM-PPS'!$A$11:$J$791,6,FALSE))</f>
        <v/>
      </c>
      <c r="I198" s="429"/>
      <c r="J198" s="430"/>
      <c r="K198" s="431" t="str">
        <f t="shared" si="23"/>
        <v/>
      </c>
      <c r="L198" s="432"/>
      <c r="M198" s="433" t="str">
        <f t="shared" si="20"/>
        <v/>
      </c>
      <c r="N198" s="434" t="str">
        <f t="shared" si="21"/>
        <v/>
      </c>
      <c r="O198" s="2" t="s">
        <v>2562</v>
      </c>
      <c r="P198" s="2" t="s">
        <v>2563</v>
      </c>
      <c r="Q198" s="435" t="s">
        <v>2564</v>
      </c>
      <c r="R198" s="435" t="s">
        <v>2565</v>
      </c>
      <c r="S198" s="435" t="s">
        <v>2566</v>
      </c>
      <c r="T198" s="435" t="s">
        <v>2567</v>
      </c>
      <c r="U198" s="435" t="s">
        <v>2568</v>
      </c>
      <c r="V198" t="str">
        <f t="shared" si="22"/>
        <v/>
      </c>
    </row>
    <row r="199" spans="2:22" ht="63" customHeight="1" x14ac:dyDescent="0.95">
      <c r="B199" s="427" t="str">
        <f>IF($V199="","",VLOOKUP($V199,'DADOS-KANBAM-PPS'!$A$11:$I$793,3,FALSE))</f>
        <v/>
      </c>
      <c r="C199" s="427" t="str">
        <f>IF($V199="","",VLOOKUP($V199,'DADOS-KANBAM-PPS'!$A$11:$J$791,5,FALSE))</f>
        <v/>
      </c>
      <c r="D199" s="428" t="str">
        <f t="shared" si="18"/>
        <v/>
      </c>
      <c r="E199" s="428" t="str">
        <f t="shared" si="19"/>
        <v/>
      </c>
      <c r="F199" s="427" t="str">
        <f>IF($V199="","",VLOOKUP($V199,'DADOS-KANBAM-PPS'!$A$11:$J$791,7,FALSE))</f>
        <v/>
      </c>
      <c r="G199" s="427" t="str">
        <f>IF($V199="","",VLOOKUP($V199,'DADOS-KANBAM-PPS'!$A$11:$J$791,8,FALSE))</f>
        <v/>
      </c>
      <c r="H199" s="427" t="str">
        <f>IF($V199="","",VLOOKUP($V199,'DADOS-KANBAM-PPS'!$A$11:$J$791,6,FALSE))</f>
        <v/>
      </c>
      <c r="I199" s="429"/>
      <c r="J199" s="430"/>
      <c r="K199" s="431" t="str">
        <f t="shared" si="23"/>
        <v/>
      </c>
      <c r="L199" s="432"/>
      <c r="M199" s="433" t="str">
        <f t="shared" si="20"/>
        <v/>
      </c>
      <c r="N199" s="434" t="str">
        <f t="shared" si="21"/>
        <v/>
      </c>
      <c r="O199" s="2" t="s">
        <v>2562</v>
      </c>
      <c r="P199" s="2" t="s">
        <v>2563</v>
      </c>
      <c r="Q199" s="435" t="s">
        <v>2564</v>
      </c>
      <c r="R199" s="435" t="s">
        <v>2565</v>
      </c>
      <c r="S199" s="435" t="s">
        <v>2566</v>
      </c>
      <c r="T199" s="435" t="s">
        <v>2567</v>
      </c>
      <c r="U199" s="435" t="s">
        <v>2568</v>
      </c>
      <c r="V199" t="str">
        <f t="shared" si="22"/>
        <v/>
      </c>
    </row>
    <row r="200" spans="2:22" ht="63" customHeight="1" x14ac:dyDescent="0.95">
      <c r="B200" s="427" t="str">
        <f>IF($V200="","",VLOOKUP($V200,'DADOS-KANBAM-PPS'!$A$11:$I$793,3,FALSE))</f>
        <v/>
      </c>
      <c r="C200" s="427" t="str">
        <f>IF($V200="","",VLOOKUP($V200,'DADOS-KANBAM-PPS'!$A$11:$J$791,5,FALSE))</f>
        <v/>
      </c>
      <c r="D200" s="428" t="str">
        <f t="shared" si="18"/>
        <v/>
      </c>
      <c r="E200" s="428" t="str">
        <f t="shared" si="19"/>
        <v/>
      </c>
      <c r="F200" s="427" t="str">
        <f>IF($V200="","",VLOOKUP($V200,'DADOS-KANBAM-PPS'!$A$11:$J$791,7,FALSE))</f>
        <v/>
      </c>
      <c r="G200" s="427" t="str">
        <f>IF($V200="","",VLOOKUP($V200,'DADOS-KANBAM-PPS'!$A$11:$J$791,8,FALSE))</f>
        <v/>
      </c>
      <c r="H200" s="427" t="str">
        <f>IF($V200="","",VLOOKUP($V200,'DADOS-KANBAM-PPS'!$A$11:$J$791,6,FALSE))</f>
        <v/>
      </c>
      <c r="I200" s="429"/>
      <c r="J200" s="430"/>
      <c r="K200" s="431" t="str">
        <f t="shared" si="23"/>
        <v/>
      </c>
      <c r="L200" s="432"/>
      <c r="M200" s="433" t="str">
        <f t="shared" si="20"/>
        <v/>
      </c>
      <c r="N200" s="434" t="str">
        <f t="shared" si="21"/>
        <v/>
      </c>
      <c r="O200" s="2" t="s">
        <v>2562</v>
      </c>
      <c r="P200" s="2" t="s">
        <v>2563</v>
      </c>
      <c r="Q200" s="435" t="s">
        <v>2564</v>
      </c>
      <c r="R200" s="435" t="s">
        <v>2565</v>
      </c>
      <c r="S200" s="435" t="s">
        <v>2566</v>
      </c>
      <c r="T200" s="435" t="s">
        <v>2567</v>
      </c>
      <c r="U200" s="435" t="s">
        <v>2568</v>
      </c>
      <c r="V200" t="str">
        <f t="shared" si="22"/>
        <v/>
      </c>
    </row>
    <row r="201" spans="2:22" ht="63" customHeight="1" x14ac:dyDescent="0.95">
      <c r="B201" s="427" t="str">
        <f>IF($V201="","",VLOOKUP($V201,'DADOS-KANBAM-PPS'!$A$11:$I$793,3,FALSE))</f>
        <v/>
      </c>
      <c r="C201" s="427" t="str">
        <f>IF($V201="","",VLOOKUP($V201,'DADOS-KANBAM-PPS'!$A$11:$J$791,5,FALSE))</f>
        <v/>
      </c>
      <c r="D201" s="428" t="str">
        <f t="shared" si="18"/>
        <v/>
      </c>
      <c r="E201" s="428" t="str">
        <f t="shared" si="19"/>
        <v/>
      </c>
      <c r="F201" s="427" t="str">
        <f>IF($V201="","",VLOOKUP($V201,'DADOS-KANBAM-PPS'!$A$11:$J$791,7,FALSE))</f>
        <v/>
      </c>
      <c r="G201" s="427" t="str">
        <f>IF($V201="","",VLOOKUP($V201,'DADOS-KANBAM-PPS'!$A$11:$J$791,8,FALSE))</f>
        <v/>
      </c>
      <c r="H201" s="427" t="str">
        <f>IF($V201="","",VLOOKUP($V201,'DADOS-KANBAM-PPS'!$A$11:$J$791,6,FALSE))</f>
        <v/>
      </c>
      <c r="I201" s="429"/>
      <c r="J201" s="430"/>
      <c r="K201" s="431" t="str">
        <f t="shared" si="23"/>
        <v/>
      </c>
      <c r="L201" s="432"/>
      <c r="M201" s="433" t="str">
        <f t="shared" si="20"/>
        <v/>
      </c>
      <c r="N201" s="434" t="str">
        <f t="shared" si="21"/>
        <v/>
      </c>
      <c r="O201" s="2" t="s">
        <v>2562</v>
      </c>
      <c r="P201" s="2" t="s">
        <v>2563</v>
      </c>
      <c r="Q201" s="435" t="s">
        <v>2564</v>
      </c>
      <c r="R201" s="435" t="s">
        <v>2565</v>
      </c>
      <c r="S201" s="435" t="s">
        <v>2566</v>
      </c>
      <c r="T201" s="435" t="s">
        <v>2567</v>
      </c>
      <c r="U201" s="435" t="s">
        <v>2568</v>
      </c>
      <c r="V201" t="str">
        <f t="shared" si="22"/>
        <v/>
      </c>
    </row>
    <row r="202" spans="2:22" ht="63" customHeight="1" x14ac:dyDescent="0.95">
      <c r="B202" s="427" t="str">
        <f>IF($V202="","",VLOOKUP($V202,'DADOS-KANBAM-PPS'!$A$11:$I$793,3,FALSE))</f>
        <v/>
      </c>
      <c r="C202" s="427" t="str">
        <f>IF($V202="","",VLOOKUP($V202,'DADOS-KANBAM-PPS'!$A$11:$J$791,5,FALSE))</f>
        <v/>
      </c>
      <c r="D202" s="428" t="str">
        <f t="shared" si="18"/>
        <v/>
      </c>
      <c r="E202" s="428" t="str">
        <f t="shared" si="19"/>
        <v/>
      </c>
      <c r="F202" s="427" t="str">
        <f>IF($V202="","",VLOOKUP($V202,'DADOS-KANBAM-PPS'!$A$11:$J$791,7,FALSE))</f>
        <v/>
      </c>
      <c r="G202" s="427" t="str">
        <f>IF($V202="","",VLOOKUP($V202,'DADOS-KANBAM-PPS'!$A$11:$J$791,8,FALSE))</f>
        <v/>
      </c>
      <c r="H202" s="427" t="str">
        <f>IF($V202="","",VLOOKUP($V202,'DADOS-KANBAM-PPS'!$A$11:$J$791,6,FALSE))</f>
        <v/>
      </c>
      <c r="I202" s="429"/>
      <c r="J202" s="430"/>
      <c r="K202" s="431" t="str">
        <f t="shared" si="23"/>
        <v/>
      </c>
      <c r="L202" s="432"/>
      <c r="M202" s="433" t="str">
        <f t="shared" si="20"/>
        <v/>
      </c>
      <c r="N202" s="434" t="str">
        <f t="shared" si="21"/>
        <v/>
      </c>
      <c r="O202" s="2" t="s">
        <v>2562</v>
      </c>
      <c r="P202" s="2" t="s">
        <v>2563</v>
      </c>
      <c r="Q202" s="435" t="s">
        <v>2564</v>
      </c>
      <c r="R202" s="435" t="s">
        <v>2565</v>
      </c>
      <c r="S202" s="435" t="s">
        <v>2566</v>
      </c>
      <c r="T202" s="435" t="s">
        <v>2567</v>
      </c>
      <c r="U202" s="435" t="s">
        <v>2568</v>
      </c>
      <c r="V202" t="str">
        <f t="shared" si="22"/>
        <v/>
      </c>
    </row>
    <row r="203" spans="2:22" ht="63" customHeight="1" x14ac:dyDescent="0.95">
      <c r="B203" s="427" t="str">
        <f>IF($V203="","",VLOOKUP($V203,'DADOS-KANBAM-PPS'!$A$11:$I$793,3,FALSE))</f>
        <v/>
      </c>
      <c r="C203" s="427" t="str">
        <f>IF($V202="","",VLOOKUP($V202,'DADOS-KANBAM-PPS'!$A$11:$J$791,5,FALSE))</f>
        <v/>
      </c>
      <c r="D203" s="428" t="str">
        <f t="shared" si="18"/>
        <v/>
      </c>
      <c r="E203" s="428" t="str">
        <f t="shared" si="19"/>
        <v/>
      </c>
      <c r="F203" s="427" t="str">
        <f>IF($V203="","",VLOOKUP($V203,'DADOS-KANBAM-PPS'!$A$11:$J$791,7,FALSE))</f>
        <v/>
      </c>
      <c r="G203" s="427" t="str">
        <f>IF($V203="","",VLOOKUP($V203,'DADOS-KANBAM-PPS'!$A$11:$J$791,8,FALSE))</f>
        <v/>
      </c>
      <c r="H203" s="427" t="str">
        <f>IF($V203="","",VLOOKUP($V203,'DADOS-KANBAM-PPS'!$A$11:$J$791,6,FALSE))</f>
        <v/>
      </c>
      <c r="I203" s="429"/>
      <c r="J203" s="430"/>
      <c r="K203" s="431" t="str">
        <f t="shared" si="23"/>
        <v/>
      </c>
      <c r="L203" s="432"/>
      <c r="M203" s="433" t="str">
        <f t="shared" si="20"/>
        <v/>
      </c>
      <c r="N203" s="434" t="str">
        <f t="shared" si="21"/>
        <v/>
      </c>
      <c r="O203" s="2" t="s">
        <v>2562</v>
      </c>
      <c r="P203" s="2" t="s">
        <v>2563</v>
      </c>
      <c r="Q203" s="435" t="s">
        <v>2564</v>
      </c>
      <c r="R203" s="435" t="s">
        <v>2565</v>
      </c>
      <c r="S203" s="435" t="s">
        <v>2566</v>
      </c>
      <c r="T203" s="435" t="s">
        <v>2567</v>
      </c>
      <c r="U203" s="435" t="s">
        <v>2568</v>
      </c>
      <c r="V203" t="str">
        <f t="shared" si="22"/>
        <v/>
      </c>
    </row>
    <row r="204" spans="2:22" ht="63" customHeight="1" x14ac:dyDescent="0.95">
      <c r="B204" s="427" t="str">
        <f>IF($V204="","",VLOOKUP($V204,'DADOS-KANBAM-PPS'!$A$11:$I$793,3,FALSE))</f>
        <v/>
      </c>
      <c r="C204" s="427" t="str">
        <f>IF($V204="","",VLOOKUP($V204,'DADOS-KANBAM-PPS'!$A$11:$J$791,5,FALSE))</f>
        <v/>
      </c>
      <c r="D204" s="428" t="str">
        <f t="shared" si="18"/>
        <v/>
      </c>
      <c r="E204" s="428" t="str">
        <f t="shared" si="19"/>
        <v/>
      </c>
      <c r="F204" s="427" t="str">
        <f>IF($V204="","",VLOOKUP($V204,'DADOS-KANBAM-PPS'!$A$11:$J$791,7,FALSE))</f>
        <v/>
      </c>
      <c r="G204" s="427" t="str">
        <f>IF($V204="","",VLOOKUP($V204,'DADOS-KANBAM-PPS'!$A$11:$J$791,8,FALSE))</f>
        <v/>
      </c>
      <c r="H204" s="427" t="str">
        <f>IF($V204="","",VLOOKUP($V204,'DADOS-KANBAM-PPS'!$A$11:$J$791,6,FALSE))</f>
        <v/>
      </c>
      <c r="I204" s="429"/>
      <c r="J204" s="430"/>
      <c r="K204" s="431" t="str">
        <f t="shared" si="23"/>
        <v/>
      </c>
      <c r="L204" s="432"/>
      <c r="M204" s="433" t="str">
        <f t="shared" si="20"/>
        <v/>
      </c>
      <c r="N204" s="434" t="str">
        <f t="shared" si="21"/>
        <v/>
      </c>
      <c r="O204" s="2" t="s">
        <v>2562</v>
      </c>
      <c r="P204" s="2" t="s">
        <v>2563</v>
      </c>
      <c r="Q204" s="435" t="s">
        <v>2564</v>
      </c>
      <c r="R204" s="435" t="s">
        <v>2565</v>
      </c>
      <c r="S204" s="435" t="s">
        <v>2566</v>
      </c>
      <c r="T204" s="435" t="s">
        <v>2567</v>
      </c>
      <c r="U204" s="435" t="s">
        <v>2568</v>
      </c>
      <c r="V204" t="str">
        <f t="shared" si="22"/>
        <v/>
      </c>
    </row>
    <row r="205" spans="2:22" ht="63" customHeight="1" x14ac:dyDescent="0.95">
      <c r="B205" s="427" t="str">
        <f>IF($V205="","",VLOOKUP($V205,'DADOS-KANBAM-PPS'!$A$11:$I$793,3,FALSE))</f>
        <v/>
      </c>
      <c r="C205" s="427" t="str">
        <f>IF($V205="","",VLOOKUP($V205,'DADOS-KANBAM-PPS'!$A$11:$J$791,5,FALSE))</f>
        <v/>
      </c>
      <c r="D205" s="428" t="str">
        <f t="shared" si="18"/>
        <v/>
      </c>
      <c r="E205" s="428" t="str">
        <f t="shared" si="19"/>
        <v/>
      </c>
      <c r="F205" s="427" t="str">
        <f>IF($V205="","",VLOOKUP($V205,'DADOS-KANBAM-PPS'!$A$11:$J$791,7,FALSE))</f>
        <v/>
      </c>
      <c r="G205" s="427" t="str">
        <f>IF($V205="","",VLOOKUP($V205,'DADOS-KANBAM-PPS'!$A$11:$J$791,8,FALSE))</f>
        <v/>
      </c>
      <c r="H205" s="427" t="str">
        <f>IF($V205="","",VLOOKUP($V205,'DADOS-KANBAM-PPS'!$A$11:$J$791,6,FALSE))</f>
        <v/>
      </c>
      <c r="I205" s="429"/>
      <c r="J205" s="430"/>
      <c r="K205" s="431" t="str">
        <f t="shared" si="23"/>
        <v/>
      </c>
      <c r="L205" s="432"/>
      <c r="M205" s="433" t="str">
        <f t="shared" si="20"/>
        <v/>
      </c>
      <c r="N205" s="434" t="str">
        <f t="shared" si="21"/>
        <v/>
      </c>
      <c r="O205" s="2" t="s">
        <v>2562</v>
      </c>
      <c r="P205" s="2" t="s">
        <v>2563</v>
      </c>
      <c r="Q205" s="435" t="s">
        <v>2564</v>
      </c>
      <c r="R205" s="435" t="s">
        <v>2565</v>
      </c>
      <c r="S205" s="435" t="s">
        <v>2566</v>
      </c>
      <c r="T205" s="435" t="s">
        <v>2567</v>
      </c>
      <c r="U205" s="435" t="s">
        <v>2568</v>
      </c>
      <c r="V205" t="str">
        <f t="shared" si="22"/>
        <v/>
      </c>
    </row>
    <row r="206" spans="2:22" ht="63" customHeight="1" x14ac:dyDescent="0.95">
      <c r="B206" s="427" t="str">
        <f>IF($V206="","",VLOOKUP($V206,'DADOS-KANBAM-PPS'!$A$11:$I$793,3,FALSE))</f>
        <v/>
      </c>
      <c r="C206" s="427" t="str">
        <f>IF($V206="","",VLOOKUP($V206,'DADOS-KANBAM-PPS'!$A$11:$J$791,5,FALSE))</f>
        <v/>
      </c>
      <c r="D206" s="428" t="str">
        <f t="shared" si="18"/>
        <v/>
      </c>
      <c r="E206" s="428" t="str">
        <f t="shared" si="19"/>
        <v/>
      </c>
      <c r="F206" s="427" t="str">
        <f>IF($V206="","",VLOOKUP($V206,'DADOS-KANBAM-PPS'!$A$11:$J$791,7,FALSE))</f>
        <v/>
      </c>
      <c r="G206" s="427" t="str">
        <f>IF($V206="","",VLOOKUP($V206,'DADOS-KANBAM-PPS'!$A$11:$J$791,8,FALSE))</f>
        <v/>
      </c>
      <c r="H206" s="427" t="str">
        <f>IF($V206="","",VLOOKUP($V206,'DADOS-KANBAM-PPS'!$A$11:$J$791,6,FALSE))</f>
        <v/>
      </c>
      <c r="I206" s="429"/>
      <c r="J206" s="430"/>
      <c r="K206" s="431" t="str">
        <f t="shared" si="23"/>
        <v/>
      </c>
      <c r="L206" s="432"/>
      <c r="M206" s="433" t="str">
        <f t="shared" si="20"/>
        <v/>
      </c>
      <c r="N206" s="434" t="str">
        <f t="shared" si="21"/>
        <v/>
      </c>
      <c r="O206" s="2" t="s">
        <v>2562</v>
      </c>
      <c r="P206" s="2" t="s">
        <v>2563</v>
      </c>
      <c r="Q206" s="435" t="s">
        <v>2564</v>
      </c>
      <c r="R206" s="435" t="s">
        <v>2565</v>
      </c>
      <c r="S206" s="435" t="s">
        <v>2566</v>
      </c>
      <c r="T206" s="435" t="s">
        <v>2567</v>
      </c>
      <c r="U206" s="435" t="s">
        <v>2568</v>
      </c>
      <c r="V206" t="str">
        <f t="shared" si="22"/>
        <v/>
      </c>
    </row>
    <row r="207" spans="2:22" ht="63" customHeight="1" x14ac:dyDescent="0.95">
      <c r="B207" s="427" t="str">
        <f>IF($V207="","",VLOOKUP($V207,'DADOS-KANBAM-PPS'!$A$11:$I$793,3,FALSE))</f>
        <v/>
      </c>
      <c r="C207" s="427" t="str">
        <f>IF($V207="","",VLOOKUP($V207,'DADOS-KANBAM-PPS'!$A$11:$J$791,5,FALSE))</f>
        <v/>
      </c>
      <c r="D207" s="428" t="str">
        <f t="shared" si="18"/>
        <v/>
      </c>
      <c r="E207" s="428" t="str">
        <f t="shared" si="19"/>
        <v/>
      </c>
      <c r="F207" s="427" t="str">
        <f>IF($V207="","",VLOOKUP($V207,'DADOS-KANBAM-PPS'!$A$11:$J$791,7,FALSE))</f>
        <v/>
      </c>
      <c r="G207" s="427" t="str">
        <f>IF($V207="","",VLOOKUP($V207,'DADOS-KANBAM-PPS'!$A$11:$J$791,8,FALSE))</f>
        <v/>
      </c>
      <c r="H207" s="427" t="str">
        <f>IF($V207="","",VLOOKUP($V207,'DADOS-KANBAM-PPS'!$A$11:$J$791,6,FALSE))</f>
        <v/>
      </c>
      <c r="I207" s="429"/>
      <c r="J207" s="430"/>
      <c r="K207" s="431" t="str">
        <f t="shared" si="23"/>
        <v/>
      </c>
      <c r="L207" s="432"/>
      <c r="M207" s="433" t="str">
        <f t="shared" si="20"/>
        <v/>
      </c>
      <c r="N207" s="434" t="str">
        <f t="shared" si="21"/>
        <v/>
      </c>
      <c r="O207" s="2" t="s">
        <v>2562</v>
      </c>
      <c r="P207" s="2" t="s">
        <v>2563</v>
      </c>
      <c r="Q207" s="435" t="s">
        <v>2564</v>
      </c>
      <c r="R207" s="435" t="s">
        <v>2565</v>
      </c>
      <c r="S207" s="435" t="s">
        <v>2566</v>
      </c>
      <c r="T207" s="435" t="s">
        <v>2567</v>
      </c>
      <c r="U207" s="435" t="s">
        <v>2568</v>
      </c>
      <c r="V207" t="str">
        <f t="shared" si="22"/>
        <v/>
      </c>
    </row>
    <row r="208" spans="2:22" ht="63" customHeight="1" x14ac:dyDescent="0.95">
      <c r="B208" s="427" t="str">
        <f>IF($V208="","",VLOOKUP($V208,'DADOS-KANBAM-PPS'!$A$11:$I$793,3,FALSE))</f>
        <v/>
      </c>
      <c r="C208" s="427" t="str">
        <f>IF($V208="","",VLOOKUP($V208,'DADOS-KANBAM-PPS'!$A$11:$J$791,5,FALSE))</f>
        <v/>
      </c>
      <c r="D208" s="428" t="str">
        <f t="shared" si="18"/>
        <v/>
      </c>
      <c r="E208" s="428" t="str">
        <f t="shared" si="19"/>
        <v/>
      </c>
      <c r="F208" s="427" t="str">
        <f>IF($V208="","",VLOOKUP($V208,'DADOS-KANBAM-PPS'!$A$11:$J$791,7,FALSE))</f>
        <v/>
      </c>
      <c r="G208" s="427" t="str">
        <f>IF($V208="","",VLOOKUP($V208,'DADOS-KANBAM-PPS'!$A$11:$J$791,8,FALSE))</f>
        <v/>
      </c>
      <c r="H208" s="427" t="str">
        <f>IF($V208="","",VLOOKUP($V208,'DADOS-KANBAM-PPS'!$A$11:$J$791,6,FALSE))</f>
        <v/>
      </c>
      <c r="I208" s="429"/>
      <c r="J208" s="430"/>
      <c r="K208" s="431" t="str">
        <f t="shared" si="23"/>
        <v/>
      </c>
      <c r="L208" s="432"/>
      <c r="M208" s="433" t="str">
        <f t="shared" si="20"/>
        <v/>
      </c>
      <c r="N208" s="434" t="str">
        <f t="shared" si="21"/>
        <v/>
      </c>
      <c r="O208" s="2" t="s">
        <v>2562</v>
      </c>
      <c r="P208" s="2" t="s">
        <v>2563</v>
      </c>
      <c r="Q208" s="435" t="s">
        <v>2564</v>
      </c>
      <c r="R208" s="435" t="s">
        <v>2565</v>
      </c>
      <c r="S208" s="435" t="s">
        <v>2566</v>
      </c>
      <c r="T208" s="435" t="s">
        <v>2567</v>
      </c>
      <c r="U208" s="435" t="s">
        <v>2568</v>
      </c>
      <c r="V208" t="str">
        <f t="shared" si="22"/>
        <v/>
      </c>
    </row>
    <row r="209" spans="2:25" ht="63" customHeight="1" x14ac:dyDescent="0.95">
      <c r="B209" s="427" t="str">
        <f>IF($V209="","",VLOOKUP($V209,'DADOS-KANBAM-PPS'!$A$11:$I$793,3,FALSE))</f>
        <v/>
      </c>
      <c r="C209" s="427" t="str">
        <f>IF($V209="","",VLOOKUP($V209,'DADOS-KANBAM-PPS'!$A$11:$J$791,5,FALSE))</f>
        <v/>
      </c>
      <c r="D209" s="428" t="str">
        <f t="shared" si="18"/>
        <v/>
      </c>
      <c r="E209" s="428" t="str">
        <f t="shared" si="19"/>
        <v/>
      </c>
      <c r="F209" s="427" t="str">
        <f>IF($V209="","",VLOOKUP($V209,'DADOS-KANBAM-PPS'!$A$11:$J$791,7,FALSE))</f>
        <v/>
      </c>
      <c r="G209" s="427" t="str">
        <f>IF($V209="","",VLOOKUP($V209,'DADOS-KANBAM-PPS'!$A$11:$J$791,8,FALSE))</f>
        <v/>
      </c>
      <c r="H209" s="427" t="str">
        <f>IF($V209="","",VLOOKUP($V209,'DADOS-KANBAM-PPS'!$A$11:$J$791,6,FALSE))</f>
        <v/>
      </c>
      <c r="I209" s="429"/>
      <c r="J209" s="430"/>
      <c r="K209" s="431" t="str">
        <f t="shared" si="23"/>
        <v/>
      </c>
      <c r="L209" s="432"/>
      <c r="M209" s="433" t="str">
        <f t="shared" si="20"/>
        <v/>
      </c>
      <c r="N209" s="434" t="str">
        <f t="shared" si="21"/>
        <v/>
      </c>
      <c r="O209" s="2" t="s">
        <v>2562</v>
      </c>
      <c r="P209" s="2" t="s">
        <v>2563</v>
      </c>
      <c r="Q209" s="435" t="s">
        <v>2564</v>
      </c>
      <c r="R209" s="435" t="s">
        <v>2565</v>
      </c>
      <c r="S209" s="435" t="s">
        <v>2566</v>
      </c>
      <c r="T209" s="435" t="s">
        <v>2567</v>
      </c>
      <c r="U209" s="435" t="s">
        <v>2568</v>
      </c>
      <c r="V209" t="str">
        <f t="shared" si="22"/>
        <v/>
      </c>
    </row>
    <row r="210" spans="2:25" ht="63" customHeight="1" x14ac:dyDescent="0.95">
      <c r="B210" s="427" t="str">
        <f>IF($V210="","",VLOOKUP($V210,'DADOS-KANBAM-PPS'!$A$11:$I$793,3,FALSE))</f>
        <v/>
      </c>
      <c r="C210" s="427" t="str">
        <f>IF($V210="","",VLOOKUP($V210,'DADOS-KANBAM-PPS'!$A$11:$J$791,5,FALSE))</f>
        <v/>
      </c>
      <c r="D210" s="428" t="str">
        <f t="shared" si="18"/>
        <v/>
      </c>
      <c r="E210" s="428" t="str">
        <f t="shared" si="19"/>
        <v/>
      </c>
      <c r="F210" s="427" t="str">
        <f>IF($V210="","",VLOOKUP($V210,'DADOS-KANBAM-PPS'!$A$11:$J$791,7,FALSE))</f>
        <v/>
      </c>
      <c r="G210" s="427" t="str">
        <f>IF($V210="","",VLOOKUP($V210,'DADOS-KANBAM-PPS'!$A$11:$J$791,8,FALSE))</f>
        <v/>
      </c>
      <c r="H210" s="427" t="str">
        <f>IF($V210="","",VLOOKUP($V210,'DADOS-KANBAM-PPS'!$A$11:$J$791,6,FALSE))</f>
        <v/>
      </c>
      <c r="I210" s="429"/>
      <c r="J210" s="430"/>
      <c r="K210" s="431" t="str">
        <f t="shared" si="23"/>
        <v/>
      </c>
      <c r="L210" s="432"/>
      <c r="M210" s="433" t="str">
        <f t="shared" si="20"/>
        <v/>
      </c>
      <c r="N210" s="434" t="str">
        <f t="shared" si="21"/>
        <v/>
      </c>
      <c r="O210" s="2" t="s">
        <v>2562</v>
      </c>
      <c r="P210" s="2" t="s">
        <v>2563</v>
      </c>
      <c r="Q210" s="435" t="s">
        <v>2564</v>
      </c>
      <c r="R210" s="435" t="s">
        <v>2565</v>
      </c>
      <c r="S210" s="435" t="s">
        <v>2566</v>
      </c>
      <c r="T210" s="435" t="s">
        <v>2567</v>
      </c>
      <c r="U210" s="435" t="s">
        <v>2568</v>
      </c>
      <c r="V210" t="str">
        <f t="shared" si="22"/>
        <v/>
      </c>
    </row>
    <row r="211" spans="2:25" ht="63" customHeight="1" x14ac:dyDescent="0.95">
      <c r="B211" s="427" t="str">
        <f>IF($V211="","",VLOOKUP($V211,'DADOS-KANBAM-PPS'!$A$11:$I$793,3,FALSE))</f>
        <v/>
      </c>
      <c r="C211" s="427" t="str">
        <f>IF($V211="","",VLOOKUP($V211,'DADOS-KANBAM-PPS'!$A$11:$J$791,5,FALSE))</f>
        <v/>
      </c>
      <c r="D211" s="428" t="str">
        <f t="shared" si="18"/>
        <v/>
      </c>
      <c r="E211" s="428" t="str">
        <f t="shared" si="19"/>
        <v/>
      </c>
      <c r="F211" s="427" t="str">
        <f>IF($V211="","",VLOOKUP($V211,'DADOS-KANBAM-PPS'!$A$11:$J$791,7,FALSE))</f>
        <v/>
      </c>
      <c r="G211" s="427" t="str">
        <f>IF($V211="","",VLOOKUP($V211,'DADOS-KANBAM-PPS'!$A$11:$J$791,8,FALSE))</f>
        <v/>
      </c>
      <c r="H211" s="427" t="str">
        <f>IF($V211="","",VLOOKUP($V211,'DADOS-KANBAM-PPS'!$A$11:$J$791,6,FALSE))</f>
        <v/>
      </c>
      <c r="I211" s="429"/>
      <c r="J211" s="430"/>
      <c r="K211" s="431" t="str">
        <f t="shared" si="23"/>
        <v/>
      </c>
      <c r="L211" s="432"/>
      <c r="M211" s="433" t="str">
        <f t="shared" si="20"/>
        <v/>
      </c>
      <c r="N211" s="434" t="str">
        <f t="shared" si="21"/>
        <v/>
      </c>
      <c r="O211" s="2" t="s">
        <v>2562</v>
      </c>
      <c r="P211" s="2" t="s">
        <v>2563</v>
      </c>
      <c r="Q211" s="435" t="s">
        <v>2564</v>
      </c>
      <c r="R211" s="435" t="s">
        <v>2565</v>
      </c>
      <c r="S211" s="435" t="s">
        <v>2566</v>
      </c>
      <c r="T211" s="435" t="s">
        <v>2567</v>
      </c>
      <c r="U211" s="435" t="s">
        <v>2568</v>
      </c>
      <c r="V211" t="str">
        <f t="shared" si="22"/>
        <v/>
      </c>
    </row>
    <row r="212" spans="2:25" ht="63" customHeight="1" x14ac:dyDescent="0.95">
      <c r="B212" s="427" t="str">
        <f>IF($V212="","",VLOOKUP($V212,'DADOS-KANBAM-PPS'!$A$11:$I$793,3,FALSE))</f>
        <v/>
      </c>
      <c r="C212" s="427" t="str">
        <f>IF($V212="","",VLOOKUP($V212,'DADOS-KANBAM-PPS'!$A$11:$J$791,5,FALSE))</f>
        <v/>
      </c>
      <c r="D212" s="428" t="str">
        <f t="shared" si="18"/>
        <v/>
      </c>
      <c r="E212" s="428" t="str">
        <f t="shared" si="19"/>
        <v/>
      </c>
      <c r="F212" s="427" t="str">
        <f>IF($V212="","",VLOOKUP($V212,'DADOS-KANBAM-PPS'!$A$11:$J$791,7,FALSE))</f>
        <v/>
      </c>
      <c r="G212" s="427" t="str">
        <f>IF($V212="","",VLOOKUP($V212,'DADOS-KANBAM-PPS'!$A$11:$J$791,8,FALSE))</f>
        <v/>
      </c>
      <c r="H212" s="427" t="str">
        <f>IF($V212="","",VLOOKUP($V212,'DADOS-KANBAM-PPS'!$A$11:$J$791,6,FALSE))</f>
        <v/>
      </c>
      <c r="I212" s="429"/>
      <c r="J212" s="430"/>
      <c r="K212" s="431" t="str">
        <f t="shared" si="23"/>
        <v/>
      </c>
      <c r="L212" s="432"/>
      <c r="M212" s="433" t="str">
        <f t="shared" si="20"/>
        <v/>
      </c>
      <c r="N212" s="434" t="str">
        <f t="shared" si="21"/>
        <v/>
      </c>
      <c r="O212" s="2" t="s">
        <v>2562</v>
      </c>
      <c r="P212" s="2" t="s">
        <v>2563</v>
      </c>
      <c r="Q212" s="435" t="s">
        <v>2564</v>
      </c>
      <c r="R212" s="435" t="s">
        <v>2565</v>
      </c>
      <c r="S212" s="435" t="s">
        <v>2566</v>
      </c>
      <c r="T212" s="435" t="s">
        <v>2567</v>
      </c>
      <c r="U212" s="435" t="s">
        <v>2568</v>
      </c>
      <c r="V212" t="str">
        <f t="shared" si="22"/>
        <v/>
      </c>
    </row>
    <row r="213" spans="2:25" ht="63" customHeight="1" x14ac:dyDescent="0.95">
      <c r="B213" s="427" t="str">
        <f>IF($V213="","",VLOOKUP($V213,'DADOS-KANBAM-PPS'!$A$11:$I$793,3,FALSE))</f>
        <v/>
      </c>
      <c r="C213" s="427" t="str">
        <f>IF($V213="","",VLOOKUP($V213,'DADOS-KANBAM-PPS'!$A$11:$J$791,5,FALSE))</f>
        <v/>
      </c>
      <c r="D213" s="428" t="str">
        <f t="shared" si="18"/>
        <v/>
      </c>
      <c r="E213" s="428" t="str">
        <f t="shared" si="19"/>
        <v/>
      </c>
      <c r="F213" s="427" t="str">
        <f>IF($V213="","",VLOOKUP($V213,'DADOS-KANBAM-PPS'!$A$11:$J$791,7,FALSE))</f>
        <v/>
      </c>
      <c r="G213" s="427" t="str">
        <f>IF($V213="","",VLOOKUP($V213,'DADOS-KANBAM-PPS'!$A$11:$J$791,8,FALSE))</f>
        <v/>
      </c>
      <c r="H213" s="427" t="str">
        <f>IF($V213="","",VLOOKUP($V213,'DADOS-KANBAM-PPS'!$A$11:$J$791,6,FALSE))</f>
        <v/>
      </c>
      <c r="I213" s="429"/>
      <c r="J213" s="430"/>
      <c r="K213" s="431" t="str">
        <f t="shared" si="23"/>
        <v/>
      </c>
      <c r="L213" s="432"/>
      <c r="M213" s="433" t="str">
        <f t="shared" si="20"/>
        <v/>
      </c>
      <c r="N213" s="434" t="str">
        <f t="shared" si="21"/>
        <v/>
      </c>
      <c r="O213" s="2" t="s">
        <v>2562</v>
      </c>
      <c r="P213" s="2" t="s">
        <v>2563</v>
      </c>
      <c r="Q213" s="435" t="s">
        <v>2564</v>
      </c>
      <c r="R213" s="435" t="s">
        <v>2565</v>
      </c>
      <c r="S213" s="435" t="s">
        <v>2566</v>
      </c>
      <c r="T213" s="435" t="s">
        <v>2567</v>
      </c>
      <c r="U213" s="435" t="s">
        <v>2568</v>
      </c>
      <c r="V213" t="str">
        <f t="shared" si="22"/>
        <v/>
      </c>
    </row>
    <row r="214" spans="2:25" ht="63" customHeight="1" x14ac:dyDescent="0.95">
      <c r="B214" s="427" t="str">
        <f>IF($V214="","",VLOOKUP($V214,'DADOS-KANBAM-PPS'!$A$11:$I$793,3,FALSE))</f>
        <v/>
      </c>
      <c r="C214" s="427" t="str">
        <f>IF($V214="","",VLOOKUP($V214,'DADOS-KANBAM-PPS'!$A$11:$J$791,5,FALSE))</f>
        <v/>
      </c>
      <c r="D214" s="428" t="str">
        <f t="shared" si="18"/>
        <v/>
      </c>
      <c r="E214" s="428" t="str">
        <f t="shared" si="19"/>
        <v/>
      </c>
      <c r="F214" s="427" t="str">
        <f>IF($V214="","",VLOOKUP($V214,'DADOS-KANBAM-PPS'!$A$11:$J$791,7,FALSE))</f>
        <v/>
      </c>
      <c r="G214" s="427" t="str">
        <f>IF($V214="","",VLOOKUP($V214,'DADOS-KANBAM-PPS'!$A$11:$J$791,8,FALSE))</f>
        <v/>
      </c>
      <c r="H214" s="427" t="str">
        <f>IF($V214="","",VLOOKUP($V214,'DADOS-KANBAM-PPS'!$A$11:$J$791,6,FALSE))</f>
        <v/>
      </c>
      <c r="I214" s="429"/>
      <c r="J214" s="430"/>
      <c r="K214" s="431" t="str">
        <f t="shared" si="23"/>
        <v/>
      </c>
      <c r="L214" s="432"/>
      <c r="M214" s="433" t="str">
        <f t="shared" si="20"/>
        <v/>
      </c>
      <c r="N214" s="434" t="str">
        <f t="shared" si="21"/>
        <v/>
      </c>
      <c r="O214" s="2" t="s">
        <v>2562</v>
      </c>
      <c r="P214" s="2" t="s">
        <v>2563</v>
      </c>
      <c r="Q214" s="435" t="s">
        <v>2564</v>
      </c>
      <c r="R214" s="435" t="s">
        <v>2565</v>
      </c>
      <c r="S214" s="435" t="s">
        <v>2566</v>
      </c>
      <c r="T214" s="435" t="s">
        <v>2567</v>
      </c>
      <c r="U214" s="435" t="s">
        <v>2568</v>
      </c>
      <c r="V214" t="str">
        <f t="shared" si="22"/>
        <v/>
      </c>
    </row>
    <row r="215" spans="2:25" ht="63" customHeight="1" x14ac:dyDescent="0.95">
      <c r="B215" s="427" t="str">
        <f>IF($V215="","",VLOOKUP($V215,'DADOS-KANBAM-PPS'!$A$11:$I$793,3,FALSE))</f>
        <v/>
      </c>
      <c r="C215" s="427" t="str">
        <f>IF($V215="","",VLOOKUP($V215,'DADOS-KANBAM-PPS'!$A$11:$J$791,5,FALSE))</f>
        <v/>
      </c>
      <c r="D215" s="428" t="str">
        <f t="shared" si="18"/>
        <v/>
      </c>
      <c r="E215" s="428" t="str">
        <f t="shared" si="19"/>
        <v/>
      </c>
      <c r="F215" s="427" t="str">
        <f>IF($V215="","",VLOOKUP($V215,'DADOS-KANBAM-PPS'!$A$11:$J$791,7,FALSE))</f>
        <v/>
      </c>
      <c r="G215" s="427" t="str">
        <f>IF($V215="","",VLOOKUP($V215,'DADOS-KANBAM-PPS'!$A$11:$J$791,8,FALSE))</f>
        <v/>
      </c>
      <c r="H215" s="427" t="str">
        <f>IF($V215="","",VLOOKUP($V215,'DADOS-KANBAM-PPS'!$A$11:$J$791,6,FALSE))</f>
        <v/>
      </c>
      <c r="I215" s="429"/>
      <c r="J215" s="430"/>
      <c r="K215" s="431" t="str">
        <f t="shared" si="23"/>
        <v/>
      </c>
      <c r="L215" s="432"/>
      <c r="M215" s="433" t="str">
        <f t="shared" si="20"/>
        <v/>
      </c>
      <c r="N215" s="434" t="str">
        <f t="shared" si="21"/>
        <v/>
      </c>
      <c r="O215" s="2" t="s">
        <v>2562</v>
      </c>
      <c r="P215" s="2" t="s">
        <v>2563</v>
      </c>
      <c r="Q215" s="435" t="s">
        <v>2564</v>
      </c>
      <c r="R215" s="435" t="s">
        <v>2565</v>
      </c>
      <c r="S215" s="435" t="s">
        <v>2566</v>
      </c>
      <c r="T215" s="435" t="s">
        <v>2567</v>
      </c>
      <c r="U215" s="435" t="s">
        <v>2568</v>
      </c>
      <c r="V215" t="str">
        <f t="shared" si="22"/>
        <v/>
      </c>
    </row>
    <row r="216" spans="2:25" ht="63" customHeight="1" x14ac:dyDescent="0.95">
      <c r="B216" s="427" t="str">
        <f>IF($V216="","",VLOOKUP($V216,'DADOS-KANBAM-PPS'!$A$11:$I$793,3,FALSE))</f>
        <v/>
      </c>
      <c r="C216" s="427" t="str">
        <f>IF($V216="","",VLOOKUP($V216,'DADOS-KANBAM-PPS'!$A$11:$J$791,5,FALSE))</f>
        <v/>
      </c>
      <c r="D216" s="428" t="str">
        <f t="shared" si="18"/>
        <v/>
      </c>
      <c r="E216" s="428" t="str">
        <f t="shared" si="19"/>
        <v/>
      </c>
      <c r="F216" s="427" t="str">
        <f>IF($V216="","",VLOOKUP($V216,'DADOS-KANBAM-PPS'!$A$11:$J$791,7,FALSE))</f>
        <v/>
      </c>
      <c r="G216" s="427" t="str">
        <f>IF($V216="","",VLOOKUP($V216,'DADOS-KANBAM-PPS'!$A$11:$J$791,8,FALSE))</f>
        <v/>
      </c>
      <c r="H216" s="427" t="str">
        <f>IF($V216="","",VLOOKUP($V216,'DADOS-KANBAM-PPS'!$A$11:$J$791,6,FALSE))</f>
        <v/>
      </c>
      <c r="I216" s="429"/>
      <c r="J216" s="430"/>
      <c r="K216" s="431" t="str">
        <f t="shared" si="23"/>
        <v/>
      </c>
      <c r="L216" s="432"/>
      <c r="M216" s="433" t="str">
        <f t="shared" si="20"/>
        <v/>
      </c>
      <c r="N216" s="434" t="str">
        <f t="shared" si="21"/>
        <v/>
      </c>
      <c r="O216" s="2" t="s">
        <v>2562</v>
      </c>
      <c r="P216" s="2" t="s">
        <v>2563</v>
      </c>
      <c r="Q216" s="435" t="s">
        <v>2564</v>
      </c>
      <c r="R216" s="435" t="s">
        <v>2565</v>
      </c>
      <c r="S216" s="435" t="s">
        <v>2566</v>
      </c>
      <c r="T216" s="435" t="s">
        <v>2567</v>
      </c>
      <c r="U216" s="435" t="s">
        <v>2568</v>
      </c>
      <c r="V216" t="str">
        <f t="shared" si="22"/>
        <v/>
      </c>
    </row>
    <row r="217" spans="2:25" ht="63" customHeight="1" x14ac:dyDescent="0.95">
      <c r="B217" s="427" t="str">
        <f>IF($V217="","",VLOOKUP($V217,'DADOS-KANBAM-PPS'!$A$11:$I$793,3,FALSE))</f>
        <v/>
      </c>
      <c r="C217" s="427" t="str">
        <f>IF($V217="","",VLOOKUP($V217,'DADOS-KANBAM-PPS'!$A$11:$J$791,5,FALSE))</f>
        <v/>
      </c>
      <c r="D217" s="428" t="str">
        <f t="shared" si="18"/>
        <v/>
      </c>
      <c r="E217" s="428" t="str">
        <f t="shared" si="19"/>
        <v/>
      </c>
      <c r="F217" s="427" t="str">
        <f>IF($V217="","",VLOOKUP($V217,'DADOS-KANBAM-PPS'!$A$11:$J$791,7,FALSE))</f>
        <v/>
      </c>
      <c r="G217" s="427" t="str">
        <f>IF($V217="","",VLOOKUP($V217,'DADOS-KANBAM-PPS'!$A$11:$J$791,8,FALSE))</f>
        <v/>
      </c>
      <c r="H217" s="427" t="str">
        <f>IF($V217="","",VLOOKUP($V217,'DADOS-KANBAM-PPS'!$A$11:$J$791,6,FALSE))</f>
        <v/>
      </c>
      <c r="I217" s="429"/>
      <c r="J217" s="430"/>
      <c r="K217" s="431" t="str">
        <f t="shared" si="23"/>
        <v/>
      </c>
      <c r="L217" s="432"/>
      <c r="M217" s="433" t="str">
        <f t="shared" si="20"/>
        <v/>
      </c>
      <c r="N217" s="434" t="str">
        <f t="shared" si="21"/>
        <v/>
      </c>
      <c r="O217" s="2" t="s">
        <v>2562</v>
      </c>
      <c r="P217" s="2" t="s">
        <v>2563</v>
      </c>
      <c r="Q217" s="435" t="s">
        <v>2564</v>
      </c>
      <c r="R217" s="435" t="s">
        <v>2565</v>
      </c>
      <c r="S217" s="435" t="s">
        <v>2566</v>
      </c>
      <c r="T217" s="435" t="s">
        <v>2567</v>
      </c>
      <c r="U217" s="435" t="s">
        <v>2568</v>
      </c>
      <c r="V217" t="str">
        <f t="shared" si="22"/>
        <v/>
      </c>
    </row>
    <row r="218" spans="2:25" ht="63" customHeight="1" x14ac:dyDescent="0.95">
      <c r="B218" s="427" t="str">
        <f>IF($V218="","",VLOOKUP($V218,'DADOS-KANBAM-PPS'!$A$11:$I$793,3,FALSE))</f>
        <v/>
      </c>
      <c r="C218" s="427" t="str">
        <f>IF($V218="","",VLOOKUP($V218,'DADOS-KANBAM-PPS'!$A$11:$J$791,5,FALSE))</f>
        <v/>
      </c>
      <c r="D218" s="428" t="str">
        <f t="shared" si="18"/>
        <v/>
      </c>
      <c r="E218" s="428" t="str">
        <f t="shared" si="19"/>
        <v/>
      </c>
      <c r="F218" s="427" t="str">
        <f>IF($V218="","",VLOOKUP($V218,'DADOS-KANBAM-PPS'!$A$11:$J$791,7,FALSE))</f>
        <v/>
      </c>
      <c r="G218" s="427" t="str">
        <f>IF($V218="","",VLOOKUP($V218,'DADOS-KANBAM-PPS'!$A$11:$J$791,8,FALSE))</f>
        <v/>
      </c>
      <c r="H218" s="427" t="str">
        <f>IF($V218="","",VLOOKUP($V218,'DADOS-KANBAM-PPS'!$A$11:$J$791,6,FALSE))</f>
        <v/>
      </c>
      <c r="I218" s="429"/>
      <c r="J218" s="430"/>
      <c r="K218" s="431" t="str">
        <f t="shared" si="23"/>
        <v/>
      </c>
      <c r="L218" s="432"/>
      <c r="M218" s="433" t="str">
        <f t="shared" si="20"/>
        <v/>
      </c>
      <c r="N218" s="434" t="str">
        <f t="shared" si="21"/>
        <v/>
      </c>
      <c r="O218" s="2" t="s">
        <v>2562</v>
      </c>
      <c r="P218" s="2" t="s">
        <v>2563</v>
      </c>
      <c r="Q218" s="435" t="s">
        <v>2564</v>
      </c>
      <c r="R218" s="435" t="s">
        <v>2565</v>
      </c>
      <c r="S218" s="435" t="s">
        <v>2566</v>
      </c>
      <c r="T218" s="435" t="s">
        <v>2567</v>
      </c>
      <c r="U218" s="435" t="s">
        <v>2568</v>
      </c>
      <c r="V218" t="str">
        <f t="shared" si="22"/>
        <v/>
      </c>
      <c r="W218" s="415"/>
      <c r="X218" s="415"/>
      <c r="Y218" s="415"/>
    </row>
    <row r="219" spans="2:25" ht="63" customHeight="1" x14ac:dyDescent="0.95">
      <c r="B219" s="427" t="str">
        <f>IF($V219="","",VLOOKUP($V219,'DADOS-KANBAM-PPS'!$A$11:$I$793,3,FALSE))</f>
        <v/>
      </c>
      <c r="C219" s="427" t="str">
        <f>IF($V219="","",VLOOKUP($V219,'DADOS-KANBAM-PPS'!$A$11:$J$791,5,FALSE))</f>
        <v/>
      </c>
      <c r="D219" s="428" t="str">
        <f t="shared" si="18"/>
        <v/>
      </c>
      <c r="E219" s="428" t="str">
        <f t="shared" si="19"/>
        <v/>
      </c>
      <c r="F219" s="427" t="str">
        <f>IF($V219="","",VLOOKUP($V219,'DADOS-KANBAM-PPS'!$A$11:$J$791,7,FALSE))</f>
        <v/>
      </c>
      <c r="G219" s="427" t="str">
        <f>IF($V219="","",VLOOKUP($V219,'DADOS-KANBAM-PPS'!$A$11:$J$791,8,FALSE))</f>
        <v/>
      </c>
      <c r="H219" s="427" t="str">
        <f>IF($V219="","",VLOOKUP($V219,'DADOS-KANBAM-PPS'!$A$11:$J$791,6,FALSE))</f>
        <v/>
      </c>
      <c r="I219" s="429"/>
      <c r="J219" s="430"/>
      <c r="K219" s="431" t="str">
        <f t="shared" si="23"/>
        <v/>
      </c>
      <c r="L219" s="432"/>
      <c r="M219" s="433" t="str">
        <f t="shared" si="20"/>
        <v/>
      </c>
      <c r="N219" s="434" t="str">
        <f t="shared" si="21"/>
        <v/>
      </c>
      <c r="O219" s="2" t="s">
        <v>2562</v>
      </c>
      <c r="P219" s="2" t="s">
        <v>2563</v>
      </c>
      <c r="Q219" s="435" t="s">
        <v>2564</v>
      </c>
      <c r="R219" s="435" t="s">
        <v>2565</v>
      </c>
      <c r="S219" s="435" t="s">
        <v>2566</v>
      </c>
      <c r="T219" s="435" t="s">
        <v>2567</v>
      </c>
      <c r="U219" s="435" t="s">
        <v>2568</v>
      </c>
      <c r="V219" t="str">
        <f t="shared" si="22"/>
        <v/>
      </c>
    </row>
    <row r="220" spans="2:25" ht="63" customHeight="1" x14ac:dyDescent="0.95">
      <c r="B220" s="427" t="str">
        <f>IF($V220="","",VLOOKUP($V220,'DADOS-KANBAM-PPS'!$A$11:$I$793,3,FALSE))</f>
        <v/>
      </c>
      <c r="C220" s="427" t="str">
        <f>IF($V220="","",VLOOKUP($V220,'DADOS-KANBAM-PPS'!$A$11:$J$791,5,FALSE))</f>
        <v/>
      </c>
      <c r="D220" s="428" t="str">
        <f t="shared" si="18"/>
        <v/>
      </c>
      <c r="E220" s="428" t="str">
        <f t="shared" si="19"/>
        <v/>
      </c>
      <c r="F220" s="427" t="str">
        <f>IF($V220="","",VLOOKUP($V220,'DADOS-KANBAM-PPS'!$A$11:$J$791,7,FALSE))</f>
        <v/>
      </c>
      <c r="G220" s="427" t="str">
        <f>IF($V220="","",VLOOKUP($V220,'DADOS-KANBAM-PPS'!$A$11:$J$791,8,FALSE))</f>
        <v/>
      </c>
      <c r="H220" s="427" t="str">
        <f>IF($V220="","",VLOOKUP($V220,'DADOS-KANBAM-PPS'!$A$11:$J$791,6,FALSE))</f>
        <v/>
      </c>
      <c r="I220" s="429"/>
      <c r="J220" s="430"/>
      <c r="K220" s="431" t="str">
        <f t="shared" si="23"/>
        <v/>
      </c>
      <c r="L220" s="432"/>
      <c r="M220" s="433" t="str">
        <f t="shared" si="20"/>
        <v/>
      </c>
      <c r="N220" s="434" t="str">
        <f t="shared" si="21"/>
        <v/>
      </c>
      <c r="O220" s="2" t="s">
        <v>2562</v>
      </c>
      <c r="P220" s="2" t="s">
        <v>2563</v>
      </c>
      <c r="Q220" s="435" t="s">
        <v>2564</v>
      </c>
      <c r="R220" s="435" t="s">
        <v>2565</v>
      </c>
      <c r="S220" s="435" t="s">
        <v>2566</v>
      </c>
      <c r="T220" s="435" t="s">
        <v>2567</v>
      </c>
      <c r="U220" s="435" t="s">
        <v>2568</v>
      </c>
      <c r="V220" t="str">
        <f t="shared" si="22"/>
        <v/>
      </c>
    </row>
    <row r="221" spans="2:25" ht="63" customHeight="1" x14ac:dyDescent="0.95">
      <c r="B221" s="427" t="str">
        <f>IF($V221="","",VLOOKUP($V221,'DADOS-KANBAM-PPS'!$A$11:$I$793,3,FALSE))</f>
        <v/>
      </c>
      <c r="C221" s="427" t="str">
        <f>IF($V221="","",VLOOKUP($V221,'DADOS-KANBAM-PPS'!$A$11:$J$791,5,FALSE))</f>
        <v/>
      </c>
      <c r="D221" s="428" t="str">
        <f t="shared" si="18"/>
        <v/>
      </c>
      <c r="E221" s="428" t="str">
        <f t="shared" si="19"/>
        <v/>
      </c>
      <c r="F221" s="427" t="str">
        <f>IF($V221="","",VLOOKUP($V221,'DADOS-KANBAM-PPS'!$A$11:$J$791,7,FALSE))</f>
        <v/>
      </c>
      <c r="G221" s="427" t="str">
        <f>IF($V221="","",VLOOKUP($V221,'DADOS-KANBAM-PPS'!$A$11:$J$791,8,FALSE))</f>
        <v/>
      </c>
      <c r="H221" s="427" t="str">
        <f>IF($V221="","",VLOOKUP($V221,'DADOS-KANBAM-PPS'!$A$11:$J$791,6,FALSE))</f>
        <v/>
      </c>
      <c r="I221" s="429"/>
      <c r="J221" s="430"/>
      <c r="K221" s="431" t="str">
        <f t="shared" si="23"/>
        <v/>
      </c>
      <c r="L221" s="432"/>
      <c r="M221" s="433" t="str">
        <f t="shared" si="20"/>
        <v/>
      </c>
      <c r="N221" s="434" t="str">
        <f t="shared" si="21"/>
        <v/>
      </c>
      <c r="O221" s="2" t="s">
        <v>2562</v>
      </c>
      <c r="P221" s="2" t="s">
        <v>2563</v>
      </c>
      <c r="Q221" s="435" t="s">
        <v>2564</v>
      </c>
      <c r="R221" s="435" t="s">
        <v>2565</v>
      </c>
      <c r="S221" s="435" t="s">
        <v>2566</v>
      </c>
      <c r="T221" s="435" t="s">
        <v>2567</v>
      </c>
      <c r="U221" s="435" t="s">
        <v>2568</v>
      </c>
      <c r="V221" t="str">
        <f t="shared" si="22"/>
        <v/>
      </c>
    </row>
    <row r="222" spans="2:25" ht="63" customHeight="1" x14ac:dyDescent="0.95">
      <c r="B222" s="427" t="str">
        <f>IF($V222="","",VLOOKUP($V222,'DADOS-KANBAM-PPS'!$A$11:$I$793,3,FALSE))</f>
        <v/>
      </c>
      <c r="C222" s="427" t="str">
        <f>IF($V222="","",VLOOKUP($V222,'DADOS-KANBAM-PPS'!$A$11:$J$791,5,FALSE))</f>
        <v/>
      </c>
      <c r="D222" s="428" t="str">
        <f t="shared" si="18"/>
        <v/>
      </c>
      <c r="E222" s="428" t="str">
        <f t="shared" si="19"/>
        <v/>
      </c>
      <c r="F222" s="427" t="str">
        <f>IF($V222="","",VLOOKUP($V222,'DADOS-KANBAM-PPS'!$A$11:$J$791,7,FALSE))</f>
        <v/>
      </c>
      <c r="G222" s="427" t="str">
        <f>IF($V222="","",VLOOKUP($V222,'DADOS-KANBAM-PPS'!$A$11:$J$791,8,FALSE))</f>
        <v/>
      </c>
      <c r="H222" s="427" t="str">
        <f>IF($V222="","",VLOOKUP($V222,'DADOS-KANBAM-PPS'!$A$11:$J$791,6,FALSE))</f>
        <v/>
      </c>
      <c r="I222" s="429"/>
      <c r="J222" s="430"/>
      <c r="K222" s="431" t="str">
        <f t="shared" si="23"/>
        <v/>
      </c>
      <c r="L222" s="432"/>
      <c r="M222" s="433" t="str">
        <f t="shared" si="20"/>
        <v/>
      </c>
      <c r="N222" s="434" t="str">
        <f t="shared" si="21"/>
        <v/>
      </c>
      <c r="O222" s="2" t="s">
        <v>2562</v>
      </c>
      <c r="P222" s="2" t="s">
        <v>2563</v>
      </c>
      <c r="Q222" s="435" t="s">
        <v>2564</v>
      </c>
      <c r="R222" s="435" t="s">
        <v>2565</v>
      </c>
      <c r="S222" s="435" t="s">
        <v>2566</v>
      </c>
      <c r="T222" s="435" t="s">
        <v>2567</v>
      </c>
      <c r="U222" s="435" t="s">
        <v>2568</v>
      </c>
      <c r="V222" t="str">
        <f t="shared" si="22"/>
        <v/>
      </c>
    </row>
    <row r="223" spans="2:25" ht="63" customHeight="1" x14ac:dyDescent="0.95">
      <c r="B223" s="427" t="str">
        <f>IF($V223="","",VLOOKUP($V223,'DADOS-KANBAM-PPS'!$A$11:$I$793,3,FALSE))</f>
        <v/>
      </c>
      <c r="C223" s="427" t="str">
        <f>IF($V223="","",VLOOKUP($V223,'DADOS-KANBAM-PPS'!$A$11:$J$791,5,FALSE))</f>
        <v/>
      </c>
      <c r="D223" s="428" t="str">
        <f t="shared" si="18"/>
        <v/>
      </c>
      <c r="E223" s="428" t="str">
        <f t="shared" si="19"/>
        <v/>
      </c>
      <c r="F223" s="427" t="str">
        <f>IF($V223="","",VLOOKUP($V223,'DADOS-KANBAM-PPS'!$A$11:$J$791,7,FALSE))</f>
        <v/>
      </c>
      <c r="G223" s="427" t="str">
        <f>IF($V223="","",VLOOKUP($V223,'DADOS-KANBAM-PPS'!$A$11:$J$791,8,FALSE))</f>
        <v/>
      </c>
      <c r="H223" s="427" t="str">
        <f>IF($V223="","",VLOOKUP($V223,'DADOS-KANBAM-PPS'!$A$11:$J$791,6,FALSE))</f>
        <v/>
      </c>
      <c r="I223" s="429"/>
      <c r="J223" s="430"/>
      <c r="K223" s="431" t="str">
        <f t="shared" si="23"/>
        <v/>
      </c>
      <c r="L223" s="432"/>
      <c r="M223" s="433" t="str">
        <f t="shared" si="20"/>
        <v/>
      </c>
      <c r="N223" s="434" t="str">
        <f t="shared" si="21"/>
        <v/>
      </c>
      <c r="O223" s="2" t="s">
        <v>2562</v>
      </c>
      <c r="P223" s="2" t="s">
        <v>2563</v>
      </c>
      <c r="Q223" s="435" t="s">
        <v>2564</v>
      </c>
      <c r="R223" s="435" t="s">
        <v>2565</v>
      </c>
      <c r="S223" s="435" t="s">
        <v>2566</v>
      </c>
      <c r="T223" s="435" t="s">
        <v>2567</v>
      </c>
      <c r="U223" s="435" t="s">
        <v>2568</v>
      </c>
      <c r="V223" t="str">
        <f t="shared" si="22"/>
        <v/>
      </c>
    </row>
    <row r="224" spans="2:25" ht="63" customHeight="1" x14ac:dyDescent="0.95">
      <c r="B224" s="427" t="str">
        <f>IF($V224="","",VLOOKUP($V224,'DADOS-KANBAM-PPS'!$A$11:$I$793,3,FALSE))</f>
        <v/>
      </c>
      <c r="C224" s="427" t="str">
        <f>IF($V224="","",VLOOKUP($V224,'DADOS-KANBAM-PPS'!$A$11:$J$791,5,FALSE))</f>
        <v/>
      </c>
      <c r="D224" s="428" t="str">
        <f t="shared" si="18"/>
        <v/>
      </c>
      <c r="E224" s="428" t="str">
        <f t="shared" si="19"/>
        <v/>
      </c>
      <c r="F224" s="427" t="str">
        <f>IF($V224="","",VLOOKUP($V224,'DADOS-KANBAM-PPS'!$A$11:$J$791,7,FALSE))</f>
        <v/>
      </c>
      <c r="G224" s="427" t="str">
        <f>IF($V224="","",VLOOKUP($V224,'DADOS-KANBAM-PPS'!$A$11:$J$791,8,FALSE))</f>
        <v/>
      </c>
      <c r="H224" s="427" t="str">
        <f>IF($V224="","",VLOOKUP($V224,'DADOS-KANBAM-PPS'!$A$11:$J$791,6,FALSE))</f>
        <v/>
      </c>
      <c r="I224" s="429"/>
      <c r="J224" s="430"/>
      <c r="K224" s="431" t="str">
        <f t="shared" si="23"/>
        <v/>
      </c>
      <c r="L224" s="432"/>
      <c r="M224" s="433" t="str">
        <f t="shared" si="20"/>
        <v/>
      </c>
      <c r="N224" s="434" t="str">
        <f t="shared" si="21"/>
        <v/>
      </c>
      <c r="O224" s="2" t="s">
        <v>2562</v>
      </c>
      <c r="P224" s="2" t="s">
        <v>2563</v>
      </c>
      <c r="Q224" s="435" t="s">
        <v>2564</v>
      </c>
      <c r="R224" s="435" t="s">
        <v>2565</v>
      </c>
      <c r="S224" s="435" t="s">
        <v>2566</v>
      </c>
      <c r="T224" s="435" t="s">
        <v>2567</v>
      </c>
      <c r="U224" s="435" t="s">
        <v>2568</v>
      </c>
      <c r="V224" t="str">
        <f t="shared" si="22"/>
        <v/>
      </c>
    </row>
    <row r="225" spans="2:22" ht="63" customHeight="1" x14ac:dyDescent="0.95">
      <c r="B225" s="427" t="str">
        <f>IF($V225="","",VLOOKUP($V225,'DADOS-KANBAM-PPS'!$A$11:$I$793,3,FALSE))</f>
        <v/>
      </c>
      <c r="C225" s="427" t="str">
        <f>IF($V225="","",VLOOKUP($V225,'DADOS-KANBAM-PPS'!$A$11:$J$791,5,FALSE))</f>
        <v/>
      </c>
      <c r="D225" s="428" t="str">
        <f t="shared" si="18"/>
        <v/>
      </c>
      <c r="E225" s="428" t="str">
        <f t="shared" si="19"/>
        <v/>
      </c>
      <c r="F225" s="427" t="str">
        <f>IF($V225="","",VLOOKUP($V225,'DADOS-KANBAM-PPS'!$A$11:$J$791,7,FALSE))</f>
        <v/>
      </c>
      <c r="G225" s="427" t="str">
        <f>IF($V225="","",VLOOKUP($V225,'DADOS-KANBAM-PPS'!$A$11:$J$791,8,FALSE))</f>
        <v/>
      </c>
      <c r="H225" s="427" t="str">
        <f>IF($V225="","",VLOOKUP($V225,'DADOS-KANBAM-PPS'!$A$11:$J$791,6,FALSE))</f>
        <v/>
      </c>
      <c r="I225" s="429"/>
      <c r="J225" s="430"/>
      <c r="K225" s="431" t="str">
        <f t="shared" si="23"/>
        <v/>
      </c>
      <c r="L225" s="432"/>
      <c r="M225" s="433" t="str">
        <f t="shared" si="20"/>
        <v/>
      </c>
      <c r="N225" s="434" t="str">
        <f t="shared" si="21"/>
        <v/>
      </c>
      <c r="O225" s="2" t="s">
        <v>2562</v>
      </c>
      <c r="P225" s="2" t="s">
        <v>2563</v>
      </c>
      <c r="Q225" s="435" t="s">
        <v>2564</v>
      </c>
      <c r="R225" s="435" t="s">
        <v>2565</v>
      </c>
      <c r="S225" s="435" t="s">
        <v>2566</v>
      </c>
      <c r="T225" s="435" t="s">
        <v>2567</v>
      </c>
      <c r="U225" s="435" t="s">
        <v>2568</v>
      </c>
      <c r="V225" t="str">
        <f t="shared" si="22"/>
        <v/>
      </c>
    </row>
    <row r="226" spans="2:22" ht="63" customHeight="1" x14ac:dyDescent="0.95">
      <c r="B226" s="427" t="str">
        <f>IF($V226="","",VLOOKUP($V226,'DADOS-KANBAM-PPS'!$A$11:$I$793,3,FALSE))</f>
        <v/>
      </c>
      <c r="C226" s="427" t="str">
        <f>IF($V226="","",VLOOKUP($V226,'DADOS-KANBAM-PPS'!$A$11:$J$791,5,FALSE))</f>
        <v/>
      </c>
      <c r="D226" s="428" t="str">
        <f t="shared" si="18"/>
        <v/>
      </c>
      <c r="E226" s="428" t="str">
        <f t="shared" si="19"/>
        <v/>
      </c>
      <c r="F226" s="427" t="str">
        <f>IF($V226="","",VLOOKUP($V226,'DADOS-KANBAM-PPS'!$A$11:$J$791,7,FALSE))</f>
        <v/>
      </c>
      <c r="G226" s="427" t="str">
        <f>IF($V226="","",VLOOKUP($V226,'DADOS-KANBAM-PPS'!$A$11:$J$791,8,FALSE))</f>
        <v/>
      </c>
      <c r="H226" s="427" t="str">
        <f>IF($V226="","",VLOOKUP($V226,'DADOS-KANBAM-PPS'!$A$11:$J$791,6,FALSE))</f>
        <v/>
      </c>
      <c r="I226" s="429"/>
      <c r="J226" s="430"/>
      <c r="K226" s="431" t="str">
        <f t="shared" si="23"/>
        <v/>
      </c>
      <c r="L226" s="432"/>
      <c r="M226" s="433" t="str">
        <f t="shared" si="20"/>
        <v/>
      </c>
      <c r="N226" s="434" t="str">
        <f t="shared" si="21"/>
        <v/>
      </c>
      <c r="O226" s="2" t="s">
        <v>2562</v>
      </c>
      <c r="P226" s="2" t="s">
        <v>2563</v>
      </c>
      <c r="Q226" s="435" t="s">
        <v>2564</v>
      </c>
      <c r="R226" s="435" t="s">
        <v>2565</v>
      </c>
      <c r="S226" s="435" t="s">
        <v>2566</v>
      </c>
      <c r="T226" s="435" t="s">
        <v>2567</v>
      </c>
      <c r="U226" s="435" t="s">
        <v>2568</v>
      </c>
      <c r="V226" t="str">
        <f t="shared" si="22"/>
        <v/>
      </c>
    </row>
    <row r="227" spans="2:22" ht="63" customHeight="1" x14ac:dyDescent="0.95">
      <c r="B227" s="427" t="str">
        <f>IF($V227="","",VLOOKUP($V227,'DADOS-KANBAM-PPS'!$A$11:$I$793,3,FALSE))</f>
        <v/>
      </c>
      <c r="C227" s="427" t="str">
        <f>IF($V227="","",VLOOKUP($V227,'DADOS-KANBAM-PPS'!$A$11:$J$791,5,FALSE))</f>
        <v/>
      </c>
      <c r="D227" s="428" t="str">
        <f t="shared" si="18"/>
        <v/>
      </c>
      <c r="E227" s="428" t="str">
        <f t="shared" si="19"/>
        <v/>
      </c>
      <c r="F227" s="427" t="str">
        <f>IF($V227="","",VLOOKUP($V227,'DADOS-KANBAM-PPS'!$A$11:$J$791,7,FALSE))</f>
        <v/>
      </c>
      <c r="G227" s="427" t="str">
        <f>IF($V227="","",VLOOKUP($V227,'DADOS-KANBAM-PPS'!$A$11:$J$791,8,FALSE))</f>
        <v/>
      </c>
      <c r="H227" s="427" t="str">
        <f>IF($V227="","",VLOOKUP($V227,'DADOS-KANBAM-PPS'!$A$11:$J$791,6,FALSE))</f>
        <v/>
      </c>
      <c r="I227" s="429"/>
      <c r="J227" s="430"/>
      <c r="K227" s="431" t="str">
        <f t="shared" si="23"/>
        <v/>
      </c>
      <c r="L227" s="432"/>
      <c r="M227" s="433" t="str">
        <f t="shared" si="20"/>
        <v/>
      </c>
      <c r="N227" s="434" t="str">
        <f t="shared" si="21"/>
        <v/>
      </c>
      <c r="O227" s="2" t="s">
        <v>2562</v>
      </c>
      <c r="P227" s="2" t="s">
        <v>2563</v>
      </c>
      <c r="Q227" s="435" t="s">
        <v>2564</v>
      </c>
      <c r="R227" s="435" t="s">
        <v>2565</v>
      </c>
      <c r="S227" s="435" t="s">
        <v>2566</v>
      </c>
      <c r="T227" s="435" t="s">
        <v>2567</v>
      </c>
      <c r="U227" s="435" t="s">
        <v>2568</v>
      </c>
      <c r="V227" t="str">
        <f t="shared" si="22"/>
        <v/>
      </c>
    </row>
    <row r="228" spans="2:22" ht="63" customHeight="1" x14ac:dyDescent="0.95">
      <c r="B228" s="427" t="str">
        <f>IF($V228="","",VLOOKUP($V228,'DADOS-KANBAM-PPS'!$A$11:$I$793,3,FALSE))</f>
        <v/>
      </c>
      <c r="C228" s="427" t="str">
        <f>IF($V228="","",VLOOKUP($V228,'DADOS-KANBAM-PPS'!$A$11:$J$791,5,FALSE))</f>
        <v/>
      </c>
      <c r="D228" s="428" t="str">
        <f t="shared" si="18"/>
        <v/>
      </c>
      <c r="E228" s="428" t="str">
        <f t="shared" si="19"/>
        <v/>
      </c>
      <c r="F228" s="427" t="str">
        <f>IF($V228="","",VLOOKUP($V228,'DADOS-KANBAM-PPS'!$A$11:$J$791,7,FALSE))</f>
        <v/>
      </c>
      <c r="G228" s="427" t="str">
        <f>IF($V228="","",VLOOKUP($V228,'DADOS-KANBAM-PPS'!$A$11:$J$791,8,FALSE))</f>
        <v/>
      </c>
      <c r="H228" s="427" t="str">
        <f>IF($V228="","",VLOOKUP($V228,'DADOS-KANBAM-PPS'!$A$11:$J$791,6,FALSE))</f>
        <v/>
      </c>
      <c r="I228" s="429"/>
      <c r="J228" s="430"/>
      <c r="K228" s="431" t="str">
        <f t="shared" si="23"/>
        <v/>
      </c>
      <c r="L228" s="432"/>
      <c r="M228" s="433" t="str">
        <f t="shared" si="20"/>
        <v/>
      </c>
      <c r="N228" s="434" t="str">
        <f t="shared" si="21"/>
        <v/>
      </c>
      <c r="O228" s="2" t="s">
        <v>2562</v>
      </c>
      <c r="P228" s="2" t="s">
        <v>2563</v>
      </c>
      <c r="Q228" s="435" t="s">
        <v>2564</v>
      </c>
      <c r="R228" s="435" t="s">
        <v>2565</v>
      </c>
      <c r="S228" s="435" t="s">
        <v>2566</v>
      </c>
      <c r="T228" s="435" t="s">
        <v>2567</v>
      </c>
      <c r="U228" s="435" t="s">
        <v>2568</v>
      </c>
      <c r="V228" t="str">
        <f t="shared" si="22"/>
        <v/>
      </c>
    </row>
    <row r="229" spans="2:22" ht="63" customHeight="1" x14ac:dyDescent="0.95">
      <c r="B229" s="427" t="str">
        <f>IF($V229="","",VLOOKUP($V229,'DADOS-KANBAM-PPS'!$A$11:$I$793,3,FALSE))</f>
        <v/>
      </c>
      <c r="C229" s="427" t="str">
        <f>IF($V229="","",VLOOKUP($V229,'DADOS-KANBAM-PPS'!$A$11:$J$791,5,FALSE))</f>
        <v/>
      </c>
      <c r="D229" s="428" t="str">
        <f t="shared" si="18"/>
        <v/>
      </c>
      <c r="E229" s="428" t="str">
        <f t="shared" si="19"/>
        <v/>
      </c>
      <c r="F229" s="427" t="str">
        <f>IF($V229="","",VLOOKUP($V229,'DADOS-KANBAM-PPS'!$A$11:$J$791,7,FALSE))</f>
        <v/>
      </c>
      <c r="G229" s="427" t="str">
        <f>IF($V229="","",VLOOKUP($V229,'DADOS-KANBAM-PPS'!$A$11:$J$791,8,FALSE))</f>
        <v/>
      </c>
      <c r="H229" s="427" t="str">
        <f>IF($V229="","",VLOOKUP($V229,'DADOS-KANBAM-PPS'!$A$11:$J$791,6,FALSE))</f>
        <v/>
      </c>
      <c r="I229" s="429"/>
      <c r="J229" s="430"/>
      <c r="K229" s="431" t="str">
        <f t="shared" si="23"/>
        <v/>
      </c>
      <c r="L229" s="432"/>
      <c r="M229" s="433" t="str">
        <f t="shared" si="20"/>
        <v/>
      </c>
      <c r="N229" s="434" t="str">
        <f t="shared" si="21"/>
        <v/>
      </c>
      <c r="O229" s="2" t="s">
        <v>2562</v>
      </c>
      <c r="P229" s="2" t="s">
        <v>2563</v>
      </c>
      <c r="Q229" s="435" t="s">
        <v>2564</v>
      </c>
      <c r="R229" s="435" t="s">
        <v>2565</v>
      </c>
      <c r="S229" s="435" t="s">
        <v>2566</v>
      </c>
      <c r="T229" s="435" t="s">
        <v>2567</v>
      </c>
      <c r="U229" s="435" t="s">
        <v>2568</v>
      </c>
      <c r="V229" t="str">
        <f t="shared" si="22"/>
        <v/>
      </c>
    </row>
    <row r="230" spans="2:22" ht="63" customHeight="1" x14ac:dyDescent="0.95">
      <c r="B230" s="427" t="str">
        <f>IF($V230="","",VLOOKUP($V230,'DADOS-KANBAM-PPS'!$A$11:$I$793,3,FALSE))</f>
        <v/>
      </c>
      <c r="C230" s="427" t="str">
        <f>IF($V230="","",VLOOKUP($V230,'DADOS-KANBAM-PPS'!$A$11:$J$791,5,FALSE))</f>
        <v/>
      </c>
      <c r="D230" s="428" t="str">
        <f t="shared" si="18"/>
        <v/>
      </c>
      <c r="E230" s="428" t="str">
        <f t="shared" si="19"/>
        <v/>
      </c>
      <c r="F230" s="427" t="str">
        <f>IF($V230="","",VLOOKUP($V230,'DADOS-KANBAM-PPS'!$A$11:$J$791,7,FALSE))</f>
        <v/>
      </c>
      <c r="G230" s="427" t="str">
        <f>IF($V230="","",VLOOKUP($V230,'DADOS-KANBAM-PPS'!$A$11:$J$791,8,FALSE))</f>
        <v/>
      </c>
      <c r="H230" s="427" t="str">
        <f>IF($V230="","",VLOOKUP($V230,'DADOS-KANBAM-PPS'!$A$11:$J$791,6,FALSE))</f>
        <v/>
      </c>
      <c r="I230" s="429"/>
      <c r="J230" s="430"/>
      <c r="K230" s="431" t="str">
        <f t="shared" si="23"/>
        <v/>
      </c>
      <c r="L230" s="432"/>
      <c r="M230" s="433" t="str">
        <f t="shared" si="20"/>
        <v/>
      </c>
      <c r="N230" s="434" t="str">
        <f t="shared" si="21"/>
        <v/>
      </c>
      <c r="O230" s="2" t="s">
        <v>2562</v>
      </c>
      <c r="P230" s="2" t="s">
        <v>2563</v>
      </c>
      <c r="Q230" s="435" t="s">
        <v>2564</v>
      </c>
      <c r="R230" s="435" t="s">
        <v>2565</v>
      </c>
      <c r="S230" s="435" t="s">
        <v>2566</v>
      </c>
      <c r="T230" s="435" t="s">
        <v>2567</v>
      </c>
      <c r="U230" s="435" t="s">
        <v>2568</v>
      </c>
      <c r="V230" t="str">
        <f t="shared" si="22"/>
        <v/>
      </c>
    </row>
    <row r="231" spans="2:22" ht="63" customHeight="1" x14ac:dyDescent="0.95">
      <c r="B231" s="427" t="str">
        <f>IF($V231="","",VLOOKUP($V231,'DADOS-KANBAM-PPS'!$A$11:$I$793,3,FALSE))</f>
        <v/>
      </c>
      <c r="C231" s="427" t="str">
        <f>IF($V231="","",VLOOKUP($V231,'DADOS-KANBAM-PPS'!$A$11:$J$791,5,FALSE))</f>
        <v/>
      </c>
      <c r="D231" s="428" t="str">
        <f t="shared" si="18"/>
        <v/>
      </c>
      <c r="E231" s="428" t="str">
        <f t="shared" si="19"/>
        <v/>
      </c>
      <c r="F231" s="427" t="str">
        <f>IF($V231="","",VLOOKUP($V231,'DADOS-KANBAM-PPS'!$A$11:$J$791,7,FALSE))</f>
        <v/>
      </c>
      <c r="G231" s="427" t="str">
        <f>IF($V231="","",VLOOKUP($V231,'DADOS-KANBAM-PPS'!$A$11:$J$791,8,FALSE))</f>
        <v/>
      </c>
      <c r="H231" s="427" t="str">
        <f>IF($V231="","",VLOOKUP($V231,'DADOS-KANBAM-PPS'!$A$11:$J$791,6,FALSE))</f>
        <v/>
      </c>
      <c r="I231" s="429"/>
      <c r="J231" s="430"/>
      <c r="K231" s="431" t="str">
        <f t="shared" si="23"/>
        <v/>
      </c>
      <c r="L231" s="432"/>
      <c r="M231" s="433" t="str">
        <f t="shared" si="20"/>
        <v/>
      </c>
      <c r="N231" s="434" t="str">
        <f t="shared" si="21"/>
        <v/>
      </c>
      <c r="O231" s="2" t="s">
        <v>2562</v>
      </c>
      <c r="P231" s="2" t="s">
        <v>2563</v>
      </c>
      <c r="Q231" s="435" t="s">
        <v>2564</v>
      </c>
      <c r="R231" s="435" t="s">
        <v>2565</v>
      </c>
      <c r="S231" s="435" t="s">
        <v>2566</v>
      </c>
      <c r="T231" s="435" t="s">
        <v>2567</v>
      </c>
      <c r="U231" s="435" t="s">
        <v>2568</v>
      </c>
      <c r="V231" t="str">
        <f t="shared" si="22"/>
        <v/>
      </c>
    </row>
    <row r="232" spans="2:22" ht="63" customHeight="1" x14ac:dyDescent="0.95">
      <c r="B232" s="427" t="str">
        <f>IF($V232="","",VLOOKUP($V232,'DADOS-KANBAM-PPS'!$A$11:$I$793,3,FALSE))</f>
        <v/>
      </c>
      <c r="C232" s="427" t="str">
        <f>IF($V232="","",VLOOKUP($V232,'DADOS-KANBAM-PPS'!$A$11:$J$791,5,FALSE))</f>
        <v/>
      </c>
      <c r="D232" s="428" t="str">
        <f t="shared" si="18"/>
        <v/>
      </c>
      <c r="E232" s="428" t="str">
        <f t="shared" si="19"/>
        <v/>
      </c>
      <c r="F232" s="427" t="str">
        <f>IF($V232="","",VLOOKUP($V232,'DADOS-KANBAM-PPS'!$A$11:$J$791,7,FALSE))</f>
        <v/>
      </c>
      <c r="G232" s="427" t="str">
        <f>IF($V232="","",VLOOKUP($V232,'DADOS-KANBAM-PPS'!$A$11:$J$791,8,FALSE))</f>
        <v/>
      </c>
      <c r="H232" s="427" t="str">
        <f>IF($V232="","",VLOOKUP($V232,'DADOS-KANBAM-PPS'!$A$11:$J$791,6,FALSE))</f>
        <v/>
      </c>
      <c r="I232" s="429"/>
      <c r="J232" s="430"/>
      <c r="K232" s="431" t="str">
        <f t="shared" si="23"/>
        <v/>
      </c>
      <c r="L232" s="432"/>
      <c r="M232" s="433" t="str">
        <f t="shared" si="20"/>
        <v/>
      </c>
      <c r="N232" s="434" t="str">
        <f t="shared" si="21"/>
        <v/>
      </c>
      <c r="O232" s="2" t="s">
        <v>2562</v>
      </c>
      <c r="P232" s="2" t="s">
        <v>2563</v>
      </c>
      <c r="Q232" s="435" t="s">
        <v>2564</v>
      </c>
      <c r="R232" s="435" t="s">
        <v>2565</v>
      </c>
      <c r="S232" s="435" t="s">
        <v>2566</v>
      </c>
      <c r="T232" s="435" t="s">
        <v>2567</v>
      </c>
      <c r="U232" s="435" t="s">
        <v>2568</v>
      </c>
      <c r="V232" t="str">
        <f t="shared" si="22"/>
        <v/>
      </c>
    </row>
    <row r="233" spans="2:22" ht="63" customHeight="1" x14ac:dyDescent="0.95">
      <c r="B233" s="427" t="str">
        <f>IF($V233="","",VLOOKUP($V233,'DADOS-KANBAM-PPS'!$A$11:$I$793,3,FALSE))</f>
        <v/>
      </c>
      <c r="C233" s="427" t="str">
        <f>IF($V233="","",VLOOKUP($V233,'DADOS-KANBAM-PPS'!$A$11:$J$791,5,FALSE))</f>
        <v/>
      </c>
      <c r="D233" s="428" t="str">
        <f t="shared" si="18"/>
        <v/>
      </c>
      <c r="E233" s="428" t="str">
        <f t="shared" si="19"/>
        <v/>
      </c>
      <c r="F233" s="427" t="str">
        <f>IF($V233="","",VLOOKUP($V233,'DADOS-KANBAM-PPS'!$A$11:$J$791,7,FALSE))</f>
        <v/>
      </c>
      <c r="G233" s="427" t="str">
        <f>IF($V233="","",VLOOKUP($V233,'DADOS-KANBAM-PPS'!$A$11:$J$791,8,FALSE))</f>
        <v/>
      </c>
      <c r="H233" s="427" t="str">
        <f>IF($V233="","",VLOOKUP($V233,'DADOS-KANBAM-PPS'!$A$11:$J$791,6,FALSE))</f>
        <v/>
      </c>
      <c r="I233" s="429"/>
      <c r="J233" s="430"/>
      <c r="K233" s="431" t="str">
        <f t="shared" si="23"/>
        <v/>
      </c>
      <c r="L233" s="432"/>
      <c r="M233" s="433" t="str">
        <f t="shared" si="20"/>
        <v/>
      </c>
      <c r="N233" s="434" t="str">
        <f t="shared" si="21"/>
        <v/>
      </c>
      <c r="O233" s="2" t="s">
        <v>2562</v>
      </c>
      <c r="P233" s="2" t="s">
        <v>2563</v>
      </c>
      <c r="Q233" s="435" t="s">
        <v>2564</v>
      </c>
      <c r="R233" s="435" t="s">
        <v>2565</v>
      </c>
      <c r="S233" s="435" t="s">
        <v>2566</v>
      </c>
      <c r="T233" s="435" t="s">
        <v>2567</v>
      </c>
      <c r="U233" s="435" t="s">
        <v>2568</v>
      </c>
      <c r="V233" t="str">
        <f t="shared" si="22"/>
        <v/>
      </c>
    </row>
    <row r="234" spans="2:22" ht="63" customHeight="1" x14ac:dyDescent="0.95">
      <c r="B234" s="427" t="str">
        <f>IF($V234="","",VLOOKUP($V234,'DADOS-KANBAM-PPS'!$A$11:$I$793,3,FALSE))</f>
        <v/>
      </c>
      <c r="C234" s="427" t="str">
        <f>IF($V234="","",VLOOKUP($V234,'DADOS-KANBAM-PPS'!$A$11:$J$791,5,FALSE))</f>
        <v/>
      </c>
      <c r="D234" s="428" t="str">
        <f t="shared" si="18"/>
        <v/>
      </c>
      <c r="E234" s="428" t="str">
        <f t="shared" si="19"/>
        <v/>
      </c>
      <c r="F234" s="427" t="str">
        <f>IF($V234="","",VLOOKUP($V234,'DADOS-KANBAM-PPS'!$A$11:$J$791,7,FALSE))</f>
        <v/>
      </c>
      <c r="G234" s="427" t="str">
        <f>IF($V234="","",VLOOKUP($V234,'DADOS-KANBAM-PPS'!$A$11:$J$791,8,FALSE))</f>
        <v/>
      </c>
      <c r="H234" s="427" t="str">
        <f>IF($V234="","",VLOOKUP($V234,'DADOS-KANBAM-PPS'!$A$11:$J$791,6,FALSE))</f>
        <v/>
      </c>
      <c r="I234" s="429"/>
      <c r="J234" s="430"/>
      <c r="K234" s="431" t="str">
        <f t="shared" si="23"/>
        <v/>
      </c>
      <c r="L234" s="432"/>
      <c r="M234" s="433" t="str">
        <f t="shared" si="20"/>
        <v/>
      </c>
      <c r="N234" s="434" t="str">
        <f t="shared" si="21"/>
        <v/>
      </c>
      <c r="O234" s="2" t="s">
        <v>2562</v>
      </c>
      <c r="P234" s="2" t="s">
        <v>2563</v>
      </c>
      <c r="Q234" s="435" t="s">
        <v>2564</v>
      </c>
      <c r="R234" s="435" t="s">
        <v>2565</v>
      </c>
      <c r="S234" s="435" t="s">
        <v>2566</v>
      </c>
      <c r="T234" s="435" t="s">
        <v>2567</v>
      </c>
      <c r="U234" s="435" t="s">
        <v>2568</v>
      </c>
      <c r="V234" t="str">
        <f t="shared" si="22"/>
        <v/>
      </c>
    </row>
    <row r="235" spans="2:22" ht="63" customHeight="1" x14ac:dyDescent="0.95">
      <c r="B235" s="427" t="str">
        <f>IF($V235="","",VLOOKUP($V235,'DADOS-KANBAM-PPS'!$A$11:$I$793,3,FALSE))</f>
        <v/>
      </c>
      <c r="C235" s="427" t="str">
        <f>IF($V235="","",VLOOKUP($V235,'DADOS-KANBAM-PPS'!$A$11:$J$791,5,FALSE))</f>
        <v/>
      </c>
      <c r="D235" s="428" t="str">
        <f t="shared" si="18"/>
        <v/>
      </c>
      <c r="E235" s="428" t="str">
        <f t="shared" si="19"/>
        <v/>
      </c>
      <c r="F235" s="427" t="str">
        <f>IF($V235="","",VLOOKUP($V235,'DADOS-KANBAM-PPS'!$A$11:$J$791,7,FALSE))</f>
        <v/>
      </c>
      <c r="G235" s="427" t="str">
        <f>IF($V235="","",VLOOKUP($V235,'DADOS-KANBAM-PPS'!$A$11:$J$791,8,FALSE))</f>
        <v/>
      </c>
      <c r="H235" s="427" t="str">
        <f>IF($V235="","",VLOOKUP($V235,'DADOS-KANBAM-PPS'!$A$11:$J$791,6,FALSE))</f>
        <v/>
      </c>
      <c r="I235" s="429"/>
      <c r="J235" s="430"/>
      <c r="K235" s="431" t="str">
        <f t="shared" si="23"/>
        <v/>
      </c>
      <c r="L235" s="432"/>
      <c r="M235" s="433" t="str">
        <f t="shared" si="20"/>
        <v/>
      </c>
      <c r="N235" s="434" t="str">
        <f t="shared" si="21"/>
        <v/>
      </c>
      <c r="O235" s="2" t="s">
        <v>2562</v>
      </c>
      <c r="P235" s="2" t="s">
        <v>2563</v>
      </c>
      <c r="Q235" s="435" t="s">
        <v>2564</v>
      </c>
      <c r="R235" s="435" t="s">
        <v>2565</v>
      </c>
      <c r="S235" s="435" t="s">
        <v>2566</v>
      </c>
      <c r="T235" s="435" t="s">
        <v>2567</v>
      </c>
      <c r="U235" s="435" t="s">
        <v>2568</v>
      </c>
      <c r="V235" t="str">
        <f t="shared" si="22"/>
        <v/>
      </c>
    </row>
    <row r="236" spans="2:22" ht="63" customHeight="1" x14ac:dyDescent="0.95">
      <c r="B236" s="427" t="str">
        <f>IF($V236="","",VLOOKUP($V236,'DADOS-KANBAM-PPS'!$A$11:$I$793,3,FALSE))</f>
        <v/>
      </c>
      <c r="C236" s="427" t="str">
        <f>IF($V236="","",VLOOKUP($V236,'DADOS-KANBAM-PPS'!$A$11:$J$791,5,FALSE))</f>
        <v/>
      </c>
      <c r="D236" s="428" t="str">
        <f t="shared" si="18"/>
        <v/>
      </c>
      <c r="E236" s="428" t="str">
        <f t="shared" si="19"/>
        <v/>
      </c>
      <c r="F236" s="427" t="str">
        <f>IF($V236="","",VLOOKUP($V236,'DADOS-KANBAM-PPS'!$A$11:$J$791,7,FALSE))</f>
        <v/>
      </c>
      <c r="G236" s="427" t="str">
        <f>IF($V236="","",VLOOKUP($V236,'DADOS-KANBAM-PPS'!$A$11:$J$791,8,FALSE))</f>
        <v/>
      </c>
      <c r="H236" s="427" t="str">
        <f>IF($V236="","",VLOOKUP($V236,'DADOS-KANBAM-PPS'!$A$11:$J$791,6,FALSE))</f>
        <v/>
      </c>
      <c r="I236" s="429"/>
      <c r="J236" s="430"/>
      <c r="K236" s="431" t="str">
        <f t="shared" si="23"/>
        <v/>
      </c>
      <c r="L236" s="432"/>
      <c r="M236" s="433" t="str">
        <f t="shared" si="20"/>
        <v/>
      </c>
      <c r="N236" s="434" t="str">
        <f t="shared" si="21"/>
        <v/>
      </c>
      <c r="O236" s="2" t="s">
        <v>2562</v>
      </c>
      <c r="P236" s="2" t="s">
        <v>2563</v>
      </c>
      <c r="Q236" s="435" t="s">
        <v>2564</v>
      </c>
      <c r="R236" s="435" t="s">
        <v>2565</v>
      </c>
      <c r="S236" s="435" t="s">
        <v>2566</v>
      </c>
      <c r="T236" s="435" t="s">
        <v>2567</v>
      </c>
      <c r="U236" s="435" t="s">
        <v>2568</v>
      </c>
      <c r="V236" t="str">
        <f t="shared" si="22"/>
        <v/>
      </c>
    </row>
    <row r="237" spans="2:22" ht="63" customHeight="1" x14ac:dyDescent="0.95">
      <c r="B237" s="427" t="str">
        <f>IF($V237="","",VLOOKUP($V237,'DADOS-KANBAM-PPS'!$A$11:$I$793,3,FALSE))</f>
        <v/>
      </c>
      <c r="C237" s="427" t="str">
        <f>IF($V237="","",VLOOKUP($V237,'DADOS-KANBAM-PPS'!$A$11:$J$791,5,FALSE))</f>
        <v/>
      </c>
      <c r="D237" s="428" t="str">
        <f t="shared" si="18"/>
        <v/>
      </c>
      <c r="E237" s="428" t="str">
        <f t="shared" si="19"/>
        <v/>
      </c>
      <c r="F237" s="427" t="str">
        <f>IF($V237="","",VLOOKUP($V237,'DADOS-KANBAM-PPS'!$A$11:$J$791,7,FALSE))</f>
        <v/>
      </c>
      <c r="G237" s="427" t="str">
        <f>IF($V237="","",VLOOKUP($V237,'DADOS-KANBAM-PPS'!$A$11:$J$791,8,FALSE))</f>
        <v/>
      </c>
      <c r="H237" s="427" t="str">
        <f>IF($V237="","",VLOOKUP($V237,'DADOS-KANBAM-PPS'!$A$11:$J$791,6,FALSE))</f>
        <v/>
      </c>
      <c r="I237" s="429"/>
      <c r="J237" s="430"/>
      <c r="K237" s="431" t="str">
        <f t="shared" si="23"/>
        <v/>
      </c>
      <c r="L237" s="432"/>
      <c r="M237" s="433" t="str">
        <f t="shared" si="20"/>
        <v/>
      </c>
      <c r="N237" s="434" t="str">
        <f t="shared" si="21"/>
        <v/>
      </c>
      <c r="O237" s="2" t="s">
        <v>2562</v>
      </c>
      <c r="P237" s="2" t="s">
        <v>2563</v>
      </c>
      <c r="Q237" s="435" t="s">
        <v>2564</v>
      </c>
      <c r="R237" s="435" t="s">
        <v>2565</v>
      </c>
      <c r="S237" s="435" t="s">
        <v>2566</v>
      </c>
      <c r="T237" s="435" t="s">
        <v>2567</v>
      </c>
      <c r="U237" s="435" t="s">
        <v>2568</v>
      </c>
      <c r="V237" t="str">
        <f t="shared" si="22"/>
        <v/>
      </c>
    </row>
    <row r="238" spans="2:22" ht="63" customHeight="1" x14ac:dyDescent="0.95">
      <c r="B238" s="427" t="str">
        <f>IF($V238="","",VLOOKUP($V238,'DADOS-KANBAM-PPS'!$A$11:$I$793,3,FALSE))</f>
        <v/>
      </c>
      <c r="C238" s="427" t="str">
        <f>IF($V238="","",VLOOKUP($V238,'DADOS-KANBAM-PPS'!$A$11:$J$791,5,FALSE))</f>
        <v/>
      </c>
      <c r="D238" s="428" t="str">
        <f t="shared" si="18"/>
        <v/>
      </c>
      <c r="E238" s="428" t="str">
        <f t="shared" si="19"/>
        <v/>
      </c>
      <c r="F238" s="427" t="str">
        <f>IF($V238="","",VLOOKUP($V238,'DADOS-KANBAM-PPS'!$A$11:$J$791,7,FALSE))</f>
        <v/>
      </c>
      <c r="G238" s="427" t="str">
        <f>IF($V238="","",VLOOKUP($V238,'DADOS-KANBAM-PPS'!$A$11:$J$791,8,FALSE))</f>
        <v/>
      </c>
      <c r="H238" s="427" t="str">
        <f>IF($V238="","",VLOOKUP($V238,'DADOS-KANBAM-PPS'!$A$11:$J$791,6,FALSE))</f>
        <v/>
      </c>
      <c r="I238" s="429"/>
      <c r="J238" s="430"/>
      <c r="K238" s="431" t="str">
        <f t="shared" si="23"/>
        <v/>
      </c>
      <c r="L238" s="432"/>
      <c r="M238" s="433" t="str">
        <f t="shared" si="20"/>
        <v/>
      </c>
      <c r="N238" s="434" t="str">
        <f t="shared" si="21"/>
        <v/>
      </c>
      <c r="O238" s="2" t="s">
        <v>2562</v>
      </c>
      <c r="P238" s="2" t="s">
        <v>2563</v>
      </c>
      <c r="Q238" s="435" t="s">
        <v>2564</v>
      </c>
      <c r="R238" s="435" t="s">
        <v>2565</v>
      </c>
      <c r="S238" s="435" t="s">
        <v>2566</v>
      </c>
      <c r="T238" s="435" t="s">
        <v>2567</v>
      </c>
      <c r="U238" s="435" t="s">
        <v>2568</v>
      </c>
      <c r="V238" t="str">
        <f t="shared" si="22"/>
        <v/>
      </c>
    </row>
    <row r="239" spans="2:22" ht="63" customHeight="1" x14ac:dyDescent="0.95">
      <c r="B239" s="427" t="str">
        <f>IF($V239="","",VLOOKUP($V239,'DADOS-KANBAM-PPS'!$A$11:$I$793,3,FALSE))</f>
        <v/>
      </c>
      <c r="C239" s="427" t="str">
        <f>IF($V239="","",VLOOKUP($V239,'DADOS-KANBAM-PPS'!$A$11:$J$791,5,FALSE))</f>
        <v/>
      </c>
      <c r="D239" s="428" t="str">
        <f t="shared" si="18"/>
        <v/>
      </c>
      <c r="E239" s="428" t="str">
        <f t="shared" si="19"/>
        <v/>
      </c>
      <c r="F239" s="427" t="str">
        <f>IF($V239="","",VLOOKUP($V239,'DADOS-KANBAM-PPS'!$A$11:$J$791,7,FALSE))</f>
        <v/>
      </c>
      <c r="G239" s="427" t="str">
        <f>IF($V239="","",VLOOKUP($V239,'DADOS-KANBAM-PPS'!$A$11:$J$791,8,FALSE))</f>
        <v/>
      </c>
      <c r="H239" s="427" t="str">
        <f>IF($V239="","",VLOOKUP($V239,'DADOS-KANBAM-PPS'!$A$11:$J$791,6,FALSE))</f>
        <v/>
      </c>
      <c r="I239" s="429"/>
      <c r="J239" s="430"/>
      <c r="K239" s="431" t="str">
        <f t="shared" si="23"/>
        <v/>
      </c>
      <c r="L239" s="432"/>
      <c r="M239" s="433" t="str">
        <f t="shared" si="20"/>
        <v/>
      </c>
      <c r="N239" s="434" t="str">
        <f t="shared" si="21"/>
        <v/>
      </c>
      <c r="O239" s="2" t="s">
        <v>2562</v>
      </c>
      <c r="P239" s="2" t="s">
        <v>2563</v>
      </c>
      <c r="Q239" s="435" t="s">
        <v>2564</v>
      </c>
      <c r="R239" s="435" t="s">
        <v>2565</v>
      </c>
      <c r="S239" s="435" t="s">
        <v>2566</v>
      </c>
      <c r="T239" s="435" t="s">
        <v>2567</v>
      </c>
      <c r="U239" s="435" t="s">
        <v>2568</v>
      </c>
      <c r="V239" t="str">
        <f t="shared" si="22"/>
        <v/>
      </c>
    </row>
    <row r="240" spans="2:22" ht="63" customHeight="1" x14ac:dyDescent="0.95">
      <c r="B240" s="427" t="str">
        <f>IF($V240="","",VLOOKUP($V240,'DADOS-KANBAM-PPS'!$A$11:$I$793,3,FALSE))</f>
        <v/>
      </c>
      <c r="C240" s="427" t="str">
        <f>IF($V240="","",VLOOKUP($V240,'DADOS-KANBAM-PPS'!$A$11:$J$791,5,FALSE))</f>
        <v/>
      </c>
      <c r="D240" s="428" t="str">
        <f t="shared" si="18"/>
        <v/>
      </c>
      <c r="E240" s="428" t="str">
        <f t="shared" si="19"/>
        <v/>
      </c>
      <c r="F240" s="427" t="str">
        <f>IF($V240="","",VLOOKUP($V240,'DADOS-KANBAM-PPS'!$A$11:$J$791,7,FALSE))</f>
        <v/>
      </c>
      <c r="G240" s="427" t="str">
        <f>IF($V240="","",VLOOKUP($V240,'DADOS-KANBAM-PPS'!$A$11:$J$791,8,FALSE))</f>
        <v/>
      </c>
      <c r="H240" s="427" t="str">
        <f>IF($V240="","",VLOOKUP($V240,'DADOS-KANBAM-PPS'!$A$11:$J$791,6,FALSE))</f>
        <v/>
      </c>
      <c r="I240" s="429"/>
      <c r="J240" s="430"/>
      <c r="K240" s="431" t="str">
        <f t="shared" si="23"/>
        <v/>
      </c>
      <c r="L240" s="432"/>
      <c r="M240" s="433" t="str">
        <f t="shared" si="20"/>
        <v/>
      </c>
      <c r="N240" s="434" t="str">
        <f t="shared" si="21"/>
        <v/>
      </c>
      <c r="O240" s="2" t="s">
        <v>2562</v>
      </c>
      <c r="P240" s="2" t="s">
        <v>2563</v>
      </c>
      <c r="Q240" s="435" t="s">
        <v>2564</v>
      </c>
      <c r="R240" s="435" t="s">
        <v>2565</v>
      </c>
      <c r="S240" s="435" t="s">
        <v>2566</v>
      </c>
      <c r="T240" s="435" t="s">
        <v>2567</v>
      </c>
      <c r="U240" s="435" t="s">
        <v>2568</v>
      </c>
      <c r="V240" t="str">
        <f t="shared" si="22"/>
        <v/>
      </c>
    </row>
    <row r="241" spans="2:23" ht="63" customHeight="1" x14ac:dyDescent="0.95">
      <c r="B241" s="427" t="str">
        <f>IF($V241="","",VLOOKUP($V241,'DADOS-KANBAM-PPS'!$A$11:$I$793,3,FALSE))</f>
        <v/>
      </c>
      <c r="C241" s="427" t="str">
        <f>IF($V241="","",VLOOKUP($V241,'DADOS-KANBAM-PPS'!$A$11:$J$791,5,FALSE))</f>
        <v/>
      </c>
      <c r="D241" s="428" t="str">
        <f t="shared" si="18"/>
        <v/>
      </c>
      <c r="E241" s="428" t="str">
        <f t="shared" si="19"/>
        <v/>
      </c>
      <c r="F241" s="427" t="str">
        <f>IF($V241="","",VLOOKUP($V241,'DADOS-KANBAM-PPS'!$A$11:$J$791,7,FALSE))</f>
        <v/>
      </c>
      <c r="G241" s="427" t="str">
        <f>IF($V241="","",VLOOKUP($V241,'DADOS-KANBAM-PPS'!$A$11:$J$791,8,FALSE))</f>
        <v/>
      </c>
      <c r="H241" s="427" t="str">
        <f>IF($V241="","",VLOOKUP($V241,'DADOS-KANBAM-PPS'!$A$11:$J$791,6,FALSE))</f>
        <v/>
      </c>
      <c r="I241" s="429"/>
      <c r="J241" s="430"/>
      <c r="K241" s="431" t="str">
        <f t="shared" si="23"/>
        <v/>
      </c>
      <c r="L241" s="432"/>
      <c r="M241" s="433" t="str">
        <f t="shared" si="20"/>
        <v/>
      </c>
      <c r="N241" s="434" t="str">
        <f t="shared" si="21"/>
        <v/>
      </c>
      <c r="O241" s="2" t="s">
        <v>2562</v>
      </c>
      <c r="P241" s="2" t="s">
        <v>2563</v>
      </c>
      <c r="Q241" s="435" t="s">
        <v>2564</v>
      </c>
      <c r="R241" s="435" t="s">
        <v>2565</v>
      </c>
      <c r="S241" s="435" t="s">
        <v>2566</v>
      </c>
      <c r="T241" s="435" t="s">
        <v>2567</v>
      </c>
      <c r="U241" s="435" t="s">
        <v>2568</v>
      </c>
      <c r="V241" t="str">
        <f t="shared" si="22"/>
        <v/>
      </c>
    </row>
    <row r="242" spans="2:23" ht="63" customHeight="1" x14ac:dyDescent="0.95">
      <c r="B242" s="427" t="str">
        <f>IF($V242="","",VLOOKUP($V242,'DADOS-KANBAM-PPS'!$A$11:$I$793,3,FALSE))</f>
        <v/>
      </c>
      <c r="C242" s="427" t="str">
        <f>IF($V242="","",VLOOKUP($V242,'DADOS-KANBAM-PPS'!$A$11:$J$791,5,FALSE))</f>
        <v/>
      </c>
      <c r="D242" s="428" t="str">
        <f t="shared" si="18"/>
        <v/>
      </c>
      <c r="E242" s="428" t="str">
        <f t="shared" si="19"/>
        <v/>
      </c>
      <c r="F242" s="427" t="str">
        <f>IF($V242="","",VLOOKUP($V242,'DADOS-KANBAM-PPS'!$A$11:$J$791,7,FALSE))</f>
        <v/>
      </c>
      <c r="G242" s="427" t="str">
        <f>IF($V242="","",VLOOKUP($V242,'DADOS-KANBAM-PPS'!$A$11:$J$791,8,FALSE))</f>
        <v/>
      </c>
      <c r="H242" s="427" t="str">
        <f>IF($V242="","",VLOOKUP($V242,'DADOS-KANBAM-PPS'!$A$11:$J$791,6,FALSE))</f>
        <v/>
      </c>
      <c r="I242" s="429"/>
      <c r="J242" s="430"/>
      <c r="K242" s="431" t="str">
        <f t="shared" si="23"/>
        <v/>
      </c>
      <c r="L242" s="432"/>
      <c r="M242" s="433" t="str">
        <f t="shared" si="20"/>
        <v/>
      </c>
      <c r="N242" s="434" t="str">
        <f t="shared" si="21"/>
        <v/>
      </c>
      <c r="O242" s="2" t="s">
        <v>2562</v>
      </c>
      <c r="P242" s="2" t="s">
        <v>2563</v>
      </c>
      <c r="Q242" s="435" t="s">
        <v>2564</v>
      </c>
      <c r="R242" s="435" t="s">
        <v>2565</v>
      </c>
      <c r="S242" s="435" t="s">
        <v>2566</v>
      </c>
      <c r="T242" s="435" t="s">
        <v>2567</v>
      </c>
      <c r="U242" s="435" t="s">
        <v>2568</v>
      </c>
      <c r="V242" t="str">
        <f t="shared" si="22"/>
        <v/>
      </c>
    </row>
    <row r="243" spans="2:23" ht="63" customHeight="1" x14ac:dyDescent="0.95">
      <c r="B243" s="427" t="str">
        <f>IF($V243="","",VLOOKUP($V243,'DADOS-KANBAM-PPS'!$A$11:$I$793,3,FALSE))</f>
        <v/>
      </c>
      <c r="C243" s="427" t="str">
        <f>IF($V243="","",VLOOKUP($V243,'DADOS-KANBAM-PPS'!$A$11:$J$791,5,FALSE))</f>
        <v/>
      </c>
      <c r="D243" s="428" t="str">
        <f t="shared" si="18"/>
        <v/>
      </c>
      <c r="E243" s="428" t="str">
        <f t="shared" si="19"/>
        <v/>
      </c>
      <c r="F243" s="427" t="str">
        <f>IF($V243="","",VLOOKUP($V243,'DADOS-KANBAM-PPS'!$A$11:$J$791,7,FALSE))</f>
        <v/>
      </c>
      <c r="G243" s="427" t="str">
        <f>IF($V243="","",VLOOKUP($V243,'DADOS-KANBAM-PPS'!$A$11:$J$791,8,FALSE))</f>
        <v/>
      </c>
      <c r="H243" s="427" t="str">
        <f>IF($V243="","",VLOOKUP($V243,'DADOS-KANBAM-PPS'!$A$11:$J$791,6,FALSE))</f>
        <v/>
      </c>
      <c r="I243" s="429"/>
      <c r="J243" s="430"/>
      <c r="K243" s="431" t="str">
        <f t="shared" si="23"/>
        <v/>
      </c>
      <c r="L243" s="432"/>
      <c r="M243" s="433" t="str">
        <f t="shared" si="20"/>
        <v/>
      </c>
      <c r="N243" s="434" t="str">
        <f t="shared" si="21"/>
        <v/>
      </c>
      <c r="O243" s="2" t="s">
        <v>2562</v>
      </c>
      <c r="P243" s="2" t="s">
        <v>2563</v>
      </c>
      <c r="Q243" s="435" t="s">
        <v>2564</v>
      </c>
      <c r="R243" s="435" t="s">
        <v>2565</v>
      </c>
      <c r="S243" s="435" t="s">
        <v>2566</v>
      </c>
      <c r="T243" s="435" t="s">
        <v>2567</v>
      </c>
      <c r="U243" s="435" t="s">
        <v>2568</v>
      </c>
      <c r="V243" t="str">
        <f t="shared" si="22"/>
        <v/>
      </c>
    </row>
    <row r="244" spans="2:23" ht="63" customHeight="1" x14ac:dyDescent="0.95">
      <c r="B244" s="427" t="str">
        <f>IF($V244="","",VLOOKUP($V244,'DADOS-KANBAM-PPS'!$A$11:$I$793,3,FALSE))</f>
        <v/>
      </c>
      <c r="C244" s="427" t="str">
        <f>IF($V244="","",VLOOKUP($V244,'DADOS-KANBAM-PPS'!$A$11:$J$791,5,FALSE))</f>
        <v/>
      </c>
      <c r="D244" s="428" t="str">
        <f t="shared" si="18"/>
        <v/>
      </c>
      <c r="E244" s="428" t="str">
        <f t="shared" si="19"/>
        <v/>
      </c>
      <c r="F244" s="427" t="str">
        <f>IF($V244="","",VLOOKUP($V244,'DADOS-KANBAM-PPS'!$A$11:$J$791,7,FALSE))</f>
        <v/>
      </c>
      <c r="G244" s="427" t="str">
        <f>IF($V244="","",VLOOKUP($V244,'DADOS-KANBAM-PPS'!$A$11:$J$791,8,FALSE))</f>
        <v/>
      </c>
      <c r="H244" s="427" t="str">
        <f>IF($V244="","",VLOOKUP($V244,'DADOS-KANBAM-PPS'!$A$11:$J$791,6,FALSE))</f>
        <v/>
      </c>
      <c r="I244" s="429"/>
      <c r="J244" s="430"/>
      <c r="K244" s="431" t="str">
        <f t="shared" si="23"/>
        <v/>
      </c>
      <c r="L244" s="432"/>
      <c r="M244" s="433" t="str">
        <f t="shared" si="20"/>
        <v/>
      </c>
      <c r="N244" s="434" t="str">
        <f t="shared" si="21"/>
        <v/>
      </c>
      <c r="O244" s="2" t="s">
        <v>2562</v>
      </c>
      <c r="P244" s="2" t="s">
        <v>2563</v>
      </c>
      <c r="Q244" s="435" t="s">
        <v>2564</v>
      </c>
      <c r="R244" s="435" t="s">
        <v>2565</v>
      </c>
      <c r="S244" s="435" t="s">
        <v>2566</v>
      </c>
      <c r="T244" s="435" t="s">
        <v>2567</v>
      </c>
      <c r="U244" s="435" t="s">
        <v>2568</v>
      </c>
      <c r="V244" t="str">
        <f t="shared" si="22"/>
        <v/>
      </c>
    </row>
    <row r="245" spans="2:23" ht="63" customHeight="1" x14ac:dyDescent="0.95">
      <c r="B245" s="427" t="str">
        <f>IF($V245="","",VLOOKUP($V245,'DADOS-KANBAM-PPS'!$A$11:$I$793,3,FALSE))</f>
        <v/>
      </c>
      <c r="C245" s="427" t="str">
        <f>IF($V245="","",VLOOKUP($V245,'DADOS-KANBAM-PPS'!$A$11:$J$791,5,FALSE))</f>
        <v/>
      </c>
      <c r="D245" s="428" t="str">
        <f t="shared" si="18"/>
        <v/>
      </c>
      <c r="E245" s="428" t="str">
        <f t="shared" si="19"/>
        <v/>
      </c>
      <c r="F245" s="427" t="str">
        <f>IF($V245="","",VLOOKUP($V245,'DADOS-KANBAM-PPS'!$A$11:$J$791,7,FALSE))</f>
        <v/>
      </c>
      <c r="G245" s="427" t="str">
        <f>IF($V245="","",VLOOKUP($V245,'DADOS-KANBAM-PPS'!$A$11:$J$791,8,FALSE))</f>
        <v/>
      </c>
      <c r="H245" s="427" t="str">
        <f>IF($V245="","",VLOOKUP($V245,'DADOS-KANBAM-PPS'!$A$11:$J$791,6,FALSE))</f>
        <v/>
      </c>
      <c r="I245" s="429"/>
      <c r="J245" s="430"/>
      <c r="K245" s="431" t="str">
        <f t="shared" si="23"/>
        <v/>
      </c>
      <c r="L245" s="432"/>
      <c r="M245" s="433" t="str">
        <f t="shared" si="20"/>
        <v/>
      </c>
      <c r="N245" s="434" t="str">
        <f t="shared" si="21"/>
        <v/>
      </c>
      <c r="O245" s="2" t="s">
        <v>2562</v>
      </c>
      <c r="P245" s="2" t="s">
        <v>2563</v>
      </c>
      <c r="Q245" s="435" t="s">
        <v>2564</v>
      </c>
      <c r="R245" s="435" t="s">
        <v>2565</v>
      </c>
      <c r="S245" s="435" t="s">
        <v>2566</v>
      </c>
      <c r="T245" s="435" t="s">
        <v>2567</v>
      </c>
      <c r="U245" s="435" t="s">
        <v>2568</v>
      </c>
      <c r="V245" t="str">
        <f t="shared" si="22"/>
        <v/>
      </c>
    </row>
    <row r="246" spans="2:23" ht="63" customHeight="1" x14ac:dyDescent="0.95">
      <c r="B246" s="427" t="str">
        <f>IF($V246="","",VLOOKUP($V246,'DADOS-KANBAM-PPS'!$A$11:$I$793,3,FALSE))</f>
        <v/>
      </c>
      <c r="C246" s="427" t="str">
        <f>IF($V246="","",VLOOKUP($V246,'DADOS-KANBAM-PPS'!$A$11:$J$791,5,FALSE))</f>
        <v/>
      </c>
      <c r="D246" s="428" t="str">
        <f t="shared" si="18"/>
        <v/>
      </c>
      <c r="E246" s="428" t="str">
        <f t="shared" si="19"/>
        <v/>
      </c>
      <c r="F246" s="427" t="str">
        <f>IF($V246="","",VLOOKUP($V246,'DADOS-KANBAM-PPS'!$A$11:$J$791,7,FALSE))</f>
        <v/>
      </c>
      <c r="G246" s="427" t="str">
        <f>IF($V246="","",VLOOKUP($V246,'DADOS-KANBAM-PPS'!$A$11:$J$791,8,FALSE))</f>
        <v/>
      </c>
      <c r="H246" s="427" t="str">
        <f>IF($V246="","",VLOOKUP($V246,'DADOS-KANBAM-PPS'!$A$11:$J$791,6,FALSE))</f>
        <v/>
      </c>
      <c r="I246" s="429"/>
      <c r="J246" s="430"/>
      <c r="K246" s="431" t="str">
        <f t="shared" si="23"/>
        <v/>
      </c>
      <c r="L246" s="432"/>
      <c r="M246" s="433" t="str">
        <f t="shared" si="20"/>
        <v/>
      </c>
      <c r="N246" s="434" t="str">
        <f t="shared" si="21"/>
        <v/>
      </c>
      <c r="O246" s="2" t="s">
        <v>2562</v>
      </c>
      <c r="P246" s="2" t="s">
        <v>2563</v>
      </c>
      <c r="Q246" s="435" t="s">
        <v>2564</v>
      </c>
      <c r="R246" s="435" t="s">
        <v>2565</v>
      </c>
      <c r="S246" s="435" t="s">
        <v>2566</v>
      </c>
      <c r="T246" s="435" t="s">
        <v>2567</v>
      </c>
      <c r="U246" s="435" t="s">
        <v>2568</v>
      </c>
      <c r="V246" t="str">
        <f t="shared" si="22"/>
        <v/>
      </c>
    </row>
    <row r="247" spans="2:23" ht="63" customHeight="1" x14ac:dyDescent="0.95">
      <c r="B247" s="427" t="str">
        <f>IF($V247="","",VLOOKUP($V247,'DADOS-KANBAM-PPS'!$A$11:$I$793,3,FALSE))</f>
        <v/>
      </c>
      <c r="C247" s="427" t="str">
        <f>IF($V247="","",VLOOKUP($V247,'DADOS-KANBAM-PPS'!$A$11:$J$791,5,FALSE))</f>
        <v/>
      </c>
      <c r="D247" s="428" t="str">
        <f t="shared" si="18"/>
        <v/>
      </c>
      <c r="E247" s="428" t="str">
        <f t="shared" si="19"/>
        <v/>
      </c>
      <c r="F247" s="427" t="str">
        <f>IF($V247="","",VLOOKUP($V247,'DADOS-KANBAM-PPS'!$A$11:$J$791,7,FALSE))</f>
        <v/>
      </c>
      <c r="G247" s="427" t="str">
        <f>IF($V247="","",VLOOKUP($V247,'DADOS-KANBAM-PPS'!$A$11:$J$791,8,FALSE))</f>
        <v/>
      </c>
      <c r="H247" s="427" t="str">
        <f>IF($V247="","",VLOOKUP($V247,'DADOS-KANBAM-PPS'!$A$11:$J$791,6,FALSE))</f>
        <v/>
      </c>
      <c r="I247" s="429"/>
      <c r="J247" s="430"/>
      <c r="K247" s="431" t="str">
        <f t="shared" si="23"/>
        <v/>
      </c>
      <c r="L247" s="432"/>
      <c r="M247" s="433" t="str">
        <f t="shared" si="20"/>
        <v/>
      </c>
      <c r="N247" s="434" t="str">
        <f t="shared" si="21"/>
        <v/>
      </c>
      <c r="O247" s="2" t="s">
        <v>2562</v>
      </c>
      <c r="P247" s="2" t="s">
        <v>2563</v>
      </c>
      <c r="Q247" s="435" t="s">
        <v>2564</v>
      </c>
      <c r="R247" s="435" t="s">
        <v>2565</v>
      </c>
      <c r="S247" s="435" t="s">
        <v>2566</v>
      </c>
      <c r="T247" s="435" t="s">
        <v>2567</v>
      </c>
      <c r="U247" s="435" t="s">
        <v>2568</v>
      </c>
      <c r="V247" t="str">
        <f t="shared" si="22"/>
        <v/>
      </c>
    </row>
    <row r="248" spans="2:23" ht="63" customHeight="1" x14ac:dyDescent="0.95">
      <c r="B248" s="427" t="str">
        <f>IF($V248="","",VLOOKUP($V248,'DADOS-KANBAM-PPS'!$A$11:$I$793,3,FALSE))</f>
        <v/>
      </c>
      <c r="C248" s="427" t="str">
        <f>IF($V248="","",VLOOKUP($V248,'DADOS-KANBAM-PPS'!$A$11:$J$791,5,FALSE))</f>
        <v/>
      </c>
      <c r="D248" s="428" t="str">
        <f t="shared" si="18"/>
        <v/>
      </c>
      <c r="E248" s="428" t="str">
        <f t="shared" si="19"/>
        <v/>
      </c>
      <c r="F248" s="427" t="str">
        <f>IF($V248="","",VLOOKUP($V248,'DADOS-KANBAM-PPS'!$A$11:$J$791,7,FALSE))</f>
        <v/>
      </c>
      <c r="G248" s="427" t="str">
        <f>IF($V248="","",VLOOKUP($V248,'DADOS-KANBAM-PPS'!$A$11:$J$791,8,FALSE))</f>
        <v/>
      </c>
      <c r="H248" s="427" t="str">
        <f>IF($V248="","",VLOOKUP($V248,'DADOS-KANBAM-PPS'!$A$11:$J$791,6,FALSE))</f>
        <v/>
      </c>
      <c r="I248" s="429"/>
      <c r="J248" s="430"/>
      <c r="K248" s="431" t="str">
        <f t="shared" si="23"/>
        <v/>
      </c>
      <c r="L248" s="432"/>
      <c r="M248" s="433" t="str">
        <f t="shared" si="20"/>
        <v/>
      </c>
      <c r="N248" s="434" t="str">
        <f t="shared" si="21"/>
        <v/>
      </c>
      <c r="O248" s="2" t="s">
        <v>2562</v>
      </c>
      <c r="P248" s="2" t="s">
        <v>2563</v>
      </c>
      <c r="Q248" s="435" t="s">
        <v>2564</v>
      </c>
      <c r="R248" s="435" t="s">
        <v>2565</v>
      </c>
      <c r="S248" s="435" t="s">
        <v>2566</v>
      </c>
      <c r="T248" s="435" t="s">
        <v>2567</v>
      </c>
      <c r="U248" s="435" t="s">
        <v>2568</v>
      </c>
      <c r="V248" t="str">
        <f t="shared" si="22"/>
        <v/>
      </c>
    </row>
    <row r="249" spans="2:23" ht="63" customHeight="1" x14ac:dyDescent="0.95">
      <c r="B249" s="427" t="str">
        <f>IF($V249="","",VLOOKUP($V249,'DADOS-KANBAM-PPS'!$A$11:$I$793,3,FALSE))</f>
        <v/>
      </c>
      <c r="C249" s="427" t="str">
        <f>IF($V249="","",VLOOKUP($V249,'DADOS-KANBAM-PPS'!$A$11:$J$791,5,FALSE))</f>
        <v/>
      </c>
      <c r="D249" s="428" t="str">
        <f t="shared" si="18"/>
        <v/>
      </c>
      <c r="E249" s="428" t="str">
        <f t="shared" si="19"/>
        <v/>
      </c>
      <c r="F249" s="427" t="str">
        <f>IF($V249="","",VLOOKUP($V249,'DADOS-KANBAM-PPS'!$A$11:$J$791,7,FALSE))</f>
        <v/>
      </c>
      <c r="G249" s="427" t="str">
        <f>IF($V249="","",VLOOKUP($V249,'DADOS-KANBAM-PPS'!$A$11:$J$791,8,FALSE))</f>
        <v/>
      </c>
      <c r="H249" s="427" t="str">
        <f>IF($V249="","",VLOOKUP($V249,'DADOS-KANBAM-PPS'!$A$11:$J$791,6,FALSE))</f>
        <v/>
      </c>
      <c r="I249" s="429"/>
      <c r="J249" s="430"/>
      <c r="K249" s="431" t="str">
        <f t="shared" si="23"/>
        <v/>
      </c>
      <c r="L249" s="432"/>
      <c r="M249" s="433" t="str">
        <f t="shared" si="20"/>
        <v/>
      </c>
      <c r="N249" s="434" t="str">
        <f t="shared" si="21"/>
        <v/>
      </c>
      <c r="O249" s="2" t="s">
        <v>2562</v>
      </c>
      <c r="P249" s="2" t="s">
        <v>2563</v>
      </c>
      <c r="Q249" s="435" t="s">
        <v>2564</v>
      </c>
      <c r="R249" s="435" t="s">
        <v>2565</v>
      </c>
      <c r="S249" s="435" t="s">
        <v>2566</v>
      </c>
      <c r="T249" s="435" t="s">
        <v>2567</v>
      </c>
      <c r="U249" s="435" t="s">
        <v>2568</v>
      </c>
      <c r="V249" t="str">
        <f t="shared" si="22"/>
        <v/>
      </c>
      <c r="W249" s="438"/>
    </row>
    <row r="250" spans="2:23" ht="63" customHeight="1" x14ac:dyDescent="0.95">
      <c r="B250" s="427" t="str">
        <f>IF($V250="","",VLOOKUP($V250,'DADOS-KANBAM-PPS'!$A$11:$I$793,3,FALSE))</f>
        <v/>
      </c>
      <c r="C250" s="427" t="str">
        <f>IF($V250="","",VLOOKUP($V250,'DADOS-KANBAM-PPS'!$A$11:$J$791,5,FALSE))</f>
        <v/>
      </c>
      <c r="D250" s="428" t="str">
        <f t="shared" si="18"/>
        <v/>
      </c>
      <c r="E250" s="428" t="str">
        <f t="shared" si="19"/>
        <v/>
      </c>
      <c r="F250" s="427" t="str">
        <f>IF($V250="","",VLOOKUP($V250,'DADOS-KANBAM-PPS'!$A$11:$J$791,7,FALSE))</f>
        <v/>
      </c>
      <c r="G250" s="427" t="str">
        <f>IF($V250="","",VLOOKUP($V250,'DADOS-KANBAM-PPS'!$A$11:$J$791,8,FALSE))</f>
        <v/>
      </c>
      <c r="H250" s="427" t="str">
        <f>IF($V250="","",VLOOKUP($V250,'DADOS-KANBAM-PPS'!$A$11:$J$791,6,FALSE))</f>
        <v/>
      </c>
      <c r="I250" s="429"/>
      <c r="J250" s="430"/>
      <c r="K250" s="431" t="str">
        <f t="shared" si="23"/>
        <v/>
      </c>
      <c r="L250" s="432"/>
      <c r="M250" s="433" t="str">
        <f t="shared" si="20"/>
        <v/>
      </c>
      <c r="N250" s="434" t="str">
        <f t="shared" si="21"/>
        <v/>
      </c>
      <c r="O250" s="2" t="s">
        <v>2562</v>
      </c>
      <c r="P250" s="2" t="s">
        <v>2563</v>
      </c>
      <c r="Q250" s="435" t="s">
        <v>2564</v>
      </c>
      <c r="R250" s="435" t="s">
        <v>2565</v>
      </c>
      <c r="S250" s="435" t="s">
        <v>2566</v>
      </c>
      <c r="T250" s="435" t="s">
        <v>2567</v>
      </c>
      <c r="U250" s="435" t="s">
        <v>2568</v>
      </c>
      <c r="V250" t="str">
        <f t="shared" si="22"/>
        <v/>
      </c>
    </row>
    <row r="251" spans="2:23" ht="63" customHeight="1" x14ac:dyDescent="0.95">
      <c r="B251" s="427" t="str">
        <f>IF($V251="","",VLOOKUP($V251,'DADOS-KANBAM-PPS'!$A$11:$I$793,3,FALSE))</f>
        <v/>
      </c>
      <c r="C251" s="427" t="str">
        <f>IF($V251="","",VLOOKUP($V251,'DADOS-KANBAM-PPS'!$A$11:$J$791,5,FALSE))</f>
        <v/>
      </c>
      <c r="D251" s="428" t="str">
        <f t="shared" si="18"/>
        <v/>
      </c>
      <c r="E251" s="428" t="str">
        <f t="shared" si="19"/>
        <v/>
      </c>
      <c r="F251" s="427" t="str">
        <f>IF($V251="","",VLOOKUP($V251,'DADOS-KANBAM-PPS'!$A$11:$J$791,7,FALSE))</f>
        <v/>
      </c>
      <c r="G251" s="427" t="str">
        <f>IF($V251="","",VLOOKUP($V251,'DADOS-KANBAM-PPS'!$A$11:$J$791,8,FALSE))</f>
        <v/>
      </c>
      <c r="H251" s="427" t="str">
        <f>IF($V251="","",VLOOKUP($V251,'DADOS-KANBAM-PPS'!$A$11:$J$791,6,FALSE))</f>
        <v/>
      </c>
      <c r="I251" s="429"/>
      <c r="J251" s="430"/>
      <c r="K251" s="431" t="str">
        <f t="shared" si="23"/>
        <v/>
      </c>
      <c r="L251" s="432"/>
      <c r="M251" s="433" t="str">
        <f t="shared" si="20"/>
        <v/>
      </c>
      <c r="N251" s="434" t="str">
        <f t="shared" si="21"/>
        <v/>
      </c>
      <c r="O251" s="2" t="s">
        <v>2562</v>
      </c>
      <c r="P251" s="2" t="s">
        <v>2563</v>
      </c>
      <c r="Q251" s="435" t="s">
        <v>2564</v>
      </c>
      <c r="R251" s="435" t="s">
        <v>2565</v>
      </c>
      <c r="S251" s="435" t="s">
        <v>2566</v>
      </c>
      <c r="T251" s="435" t="s">
        <v>2567</v>
      </c>
      <c r="U251" s="435" t="s">
        <v>2568</v>
      </c>
      <c r="V251" t="str">
        <f t="shared" si="22"/>
        <v/>
      </c>
    </row>
    <row r="252" spans="2:23" ht="63" customHeight="1" x14ac:dyDescent="0.95">
      <c r="B252" s="427" t="str">
        <f>IF($V252="","",VLOOKUP($V252,'DADOS-KANBAM-PPS'!$A$11:$I$793,3,FALSE))</f>
        <v/>
      </c>
      <c r="C252" s="427" t="str">
        <f>IF($V252="","",VLOOKUP($V252,'DADOS-KANBAM-PPS'!$A$11:$J$791,5,FALSE))</f>
        <v/>
      </c>
      <c r="D252" s="428" t="str">
        <f t="shared" si="18"/>
        <v/>
      </c>
      <c r="E252" s="428" t="str">
        <f t="shared" si="19"/>
        <v/>
      </c>
      <c r="F252" s="427" t="str">
        <f>IF($V252="","",VLOOKUP($V252,'DADOS-KANBAM-PPS'!$A$11:$J$791,7,FALSE))</f>
        <v/>
      </c>
      <c r="G252" s="427" t="str">
        <f>IF($V252="","",VLOOKUP($V252,'DADOS-KANBAM-PPS'!$A$11:$J$791,8,FALSE))</f>
        <v/>
      </c>
      <c r="H252" s="427" t="str">
        <f>IF($V252="","",VLOOKUP($V252,'DADOS-KANBAM-PPS'!$A$11:$J$791,6,FALSE))</f>
        <v/>
      </c>
      <c r="I252" s="429"/>
      <c r="J252" s="430"/>
      <c r="K252" s="431" t="str">
        <f t="shared" si="23"/>
        <v/>
      </c>
      <c r="L252" s="432"/>
      <c r="M252" s="433" t="str">
        <f t="shared" si="20"/>
        <v/>
      </c>
      <c r="N252" s="434" t="str">
        <f t="shared" si="21"/>
        <v/>
      </c>
      <c r="O252" s="2" t="s">
        <v>2562</v>
      </c>
      <c r="P252" s="2" t="s">
        <v>2563</v>
      </c>
      <c r="Q252" s="435" t="s">
        <v>2564</v>
      </c>
      <c r="R252" s="435" t="s">
        <v>2565</v>
      </c>
      <c r="S252" s="435" t="s">
        <v>2566</v>
      </c>
      <c r="T252" s="435" t="s">
        <v>2567</v>
      </c>
      <c r="U252" s="435" t="s">
        <v>2568</v>
      </c>
      <c r="V252" t="str">
        <f t="shared" si="22"/>
        <v/>
      </c>
    </row>
    <row r="253" spans="2:23" ht="63" customHeight="1" x14ac:dyDescent="0.95">
      <c r="B253" s="427" t="str">
        <f>IF($V253="","",VLOOKUP($V253,'DADOS-KANBAM-PPS'!$A$11:$I$793,3,FALSE))</f>
        <v/>
      </c>
      <c r="C253" s="427" t="str">
        <f>IF($V253="","",VLOOKUP($V253,'DADOS-KANBAM-PPS'!$A$11:$J$791,5,FALSE))</f>
        <v/>
      </c>
      <c r="D253" s="428" t="str">
        <f t="shared" si="18"/>
        <v/>
      </c>
      <c r="E253" s="428" t="str">
        <f t="shared" si="19"/>
        <v/>
      </c>
      <c r="F253" s="427" t="str">
        <f>IF($V253="","",VLOOKUP($V253,'DADOS-KANBAM-PPS'!$A$11:$J$791,7,FALSE))</f>
        <v/>
      </c>
      <c r="G253" s="427" t="str">
        <f>IF($V253="","",VLOOKUP($V253,'DADOS-KANBAM-PPS'!$A$11:$J$791,8,FALSE))</f>
        <v/>
      </c>
      <c r="H253" s="427" t="str">
        <f>IF($V253="","",VLOOKUP($V253,'DADOS-KANBAM-PPS'!$A$11:$J$791,6,FALSE))</f>
        <v/>
      </c>
      <c r="I253" s="429"/>
      <c r="J253" s="430"/>
      <c r="K253" s="431" t="str">
        <f t="shared" si="23"/>
        <v/>
      </c>
      <c r="L253" s="432"/>
      <c r="M253" s="433" t="str">
        <f t="shared" si="20"/>
        <v/>
      </c>
      <c r="N253" s="434" t="str">
        <f t="shared" si="21"/>
        <v/>
      </c>
      <c r="O253" s="2" t="s">
        <v>2562</v>
      </c>
      <c r="P253" s="2" t="s">
        <v>2563</v>
      </c>
      <c r="Q253" s="435" t="s">
        <v>2564</v>
      </c>
      <c r="R253" s="435" t="s">
        <v>2565</v>
      </c>
      <c r="S253" s="435" t="s">
        <v>2566</v>
      </c>
      <c r="T253" s="435" t="s">
        <v>2567</v>
      </c>
      <c r="U253" s="435" t="s">
        <v>2568</v>
      </c>
      <c r="V253" t="str">
        <f t="shared" si="22"/>
        <v/>
      </c>
    </row>
    <row r="254" spans="2:23" ht="63" customHeight="1" x14ac:dyDescent="0.95">
      <c r="B254" s="427" t="str">
        <f>IF($V254="","",VLOOKUP($V254,'DADOS-KANBAM-PPS'!$A$11:$I$793,3,FALSE))</f>
        <v/>
      </c>
      <c r="C254" s="427" t="str">
        <f>IF($V254="","",VLOOKUP($V254,'DADOS-KANBAM-PPS'!$A$11:$J$791,5,FALSE))</f>
        <v/>
      </c>
      <c r="D254" s="428" t="str">
        <f t="shared" si="18"/>
        <v/>
      </c>
      <c r="E254" s="428" t="str">
        <f t="shared" si="19"/>
        <v/>
      </c>
      <c r="F254" s="427" t="str">
        <f>IF($V254="","",VLOOKUP($V254,'DADOS-KANBAM-PPS'!$A$11:$J$791,7,FALSE))</f>
        <v/>
      </c>
      <c r="G254" s="427" t="str">
        <f>IF($V254="","",VLOOKUP($V254,'DADOS-KANBAM-PPS'!$A$11:$J$791,8,FALSE))</f>
        <v/>
      </c>
      <c r="H254" s="427" t="str">
        <f>IF($V254="","",VLOOKUP($V254,'DADOS-KANBAM-PPS'!$A$11:$J$791,6,FALSE))</f>
        <v/>
      </c>
      <c r="I254" s="429"/>
      <c r="J254" s="430"/>
      <c r="K254" s="431" t="str">
        <f t="shared" si="23"/>
        <v/>
      </c>
      <c r="L254" s="432"/>
      <c r="M254" s="433" t="str">
        <f t="shared" si="20"/>
        <v/>
      </c>
      <c r="N254" s="434" t="str">
        <f t="shared" si="21"/>
        <v/>
      </c>
      <c r="O254" s="2" t="s">
        <v>2562</v>
      </c>
      <c r="P254" s="2" t="s">
        <v>2563</v>
      </c>
      <c r="Q254" s="435" t="s">
        <v>2564</v>
      </c>
      <c r="R254" s="435" t="s">
        <v>2565</v>
      </c>
      <c r="S254" s="435" t="s">
        <v>2566</v>
      </c>
      <c r="T254" s="435" t="s">
        <v>2567</v>
      </c>
      <c r="U254" s="435" t="s">
        <v>2568</v>
      </c>
      <c r="V254" t="str">
        <f t="shared" si="22"/>
        <v/>
      </c>
    </row>
    <row r="255" spans="2:23" ht="63" customHeight="1" x14ac:dyDescent="0.95">
      <c r="B255" s="427" t="str">
        <f>IF($V255="","",VLOOKUP($V255,'DADOS-KANBAM-PPS'!$A$11:$I$793,3,FALSE))</f>
        <v/>
      </c>
      <c r="C255" s="427" t="str">
        <f>IF($V255="","",VLOOKUP($V255,'DADOS-KANBAM-PPS'!$A$11:$J$791,5,FALSE))</f>
        <v/>
      </c>
      <c r="D255" s="428" t="str">
        <f t="shared" si="18"/>
        <v/>
      </c>
      <c r="E255" s="428" t="str">
        <f t="shared" si="19"/>
        <v/>
      </c>
      <c r="F255" s="427" t="str">
        <f>IF($V255="","",VLOOKUP($V255,'DADOS-KANBAM-PPS'!$A$11:$J$791,7,FALSE))</f>
        <v/>
      </c>
      <c r="G255" s="427" t="str">
        <f>IF($V255="","",VLOOKUP($V255,'DADOS-KANBAM-PPS'!$A$11:$J$791,8,FALSE))</f>
        <v/>
      </c>
      <c r="H255" s="427" t="str">
        <f>IF($V255="","",VLOOKUP($V255,'DADOS-KANBAM-PPS'!$A$11:$J$791,6,FALSE))</f>
        <v/>
      </c>
      <c r="I255" s="429"/>
      <c r="J255" s="430"/>
      <c r="K255" s="431" t="str">
        <f t="shared" si="23"/>
        <v/>
      </c>
      <c r="L255" s="432"/>
      <c r="M255" s="433" t="str">
        <f t="shared" si="20"/>
        <v/>
      </c>
      <c r="N255" s="434" t="str">
        <f t="shared" si="21"/>
        <v/>
      </c>
      <c r="O255" s="2" t="s">
        <v>2562</v>
      </c>
      <c r="P255" s="2" t="s">
        <v>2563</v>
      </c>
      <c r="Q255" s="435" t="s">
        <v>2564</v>
      </c>
      <c r="R255" s="435" t="s">
        <v>2565</v>
      </c>
      <c r="S255" s="435" t="s">
        <v>2566</v>
      </c>
      <c r="T255" s="435" t="s">
        <v>2567</v>
      </c>
      <c r="U255" s="435" t="s">
        <v>2568</v>
      </c>
      <c r="V255" t="str">
        <f t="shared" si="22"/>
        <v/>
      </c>
    </row>
    <row r="256" spans="2:23" ht="63" customHeight="1" x14ac:dyDescent="0.95">
      <c r="B256" s="427" t="str">
        <f>IF($V256="","",VLOOKUP($V256,'DADOS-KANBAM-PPS'!$A$11:$I$793,3,FALSE))</f>
        <v/>
      </c>
      <c r="C256" s="427" t="str">
        <f>IF($V256="","",VLOOKUP($V256,'DADOS-KANBAM-PPS'!$A$11:$J$791,5,FALSE))</f>
        <v/>
      </c>
      <c r="D256" s="428" t="str">
        <f t="shared" si="18"/>
        <v/>
      </c>
      <c r="E256" s="428" t="str">
        <f t="shared" si="19"/>
        <v/>
      </c>
      <c r="F256" s="427" t="str">
        <f>IF($V256="","",VLOOKUP($V256,'DADOS-KANBAM-PPS'!$A$11:$J$791,7,FALSE))</f>
        <v/>
      </c>
      <c r="G256" s="427" t="str">
        <f>IF($V256="","",VLOOKUP($V256,'DADOS-KANBAM-PPS'!$A$11:$J$791,8,FALSE))</f>
        <v/>
      </c>
      <c r="H256" s="427" t="str">
        <f>IF($V256="","",VLOOKUP($V256,'DADOS-KANBAM-PPS'!$A$11:$J$791,6,FALSE))</f>
        <v/>
      </c>
      <c r="I256" s="429"/>
      <c r="J256" s="430"/>
      <c r="K256" s="431" t="str">
        <f t="shared" si="23"/>
        <v/>
      </c>
      <c r="L256" s="432"/>
      <c r="M256" s="433" t="str">
        <f t="shared" si="20"/>
        <v/>
      </c>
      <c r="N256" s="434" t="str">
        <f t="shared" si="21"/>
        <v/>
      </c>
      <c r="O256" s="2" t="s">
        <v>2562</v>
      </c>
      <c r="P256" s="2" t="s">
        <v>2563</v>
      </c>
      <c r="Q256" s="435" t="s">
        <v>2564</v>
      </c>
      <c r="R256" s="435" t="s">
        <v>2565</v>
      </c>
      <c r="S256" s="435" t="s">
        <v>2566</v>
      </c>
      <c r="T256" s="435" t="s">
        <v>2567</v>
      </c>
      <c r="U256" s="435" t="s">
        <v>2568</v>
      </c>
      <c r="V256" t="str">
        <f t="shared" si="22"/>
        <v/>
      </c>
    </row>
    <row r="257" spans="2:25" ht="63" customHeight="1" x14ac:dyDescent="0.95">
      <c r="B257" s="427" t="str">
        <f>IF($V257="","",VLOOKUP($V257,'DADOS-KANBAM-PPS'!$A$11:$I$793,3,FALSE))</f>
        <v/>
      </c>
      <c r="C257" s="427" t="str">
        <f>IF($V257="","",VLOOKUP($V257,'DADOS-KANBAM-PPS'!$A$11:$J$791,5,FALSE))</f>
        <v/>
      </c>
      <c r="D257" s="428" t="str">
        <f t="shared" si="18"/>
        <v/>
      </c>
      <c r="E257" s="428" t="str">
        <f t="shared" si="19"/>
        <v/>
      </c>
      <c r="F257" s="427" t="str">
        <f>IF($V257="","",VLOOKUP($V257,'DADOS-KANBAM-PPS'!$A$11:$J$791,7,FALSE))</f>
        <v/>
      </c>
      <c r="G257" s="427" t="str">
        <f>IF($V257="","",VLOOKUP($V257,'DADOS-KANBAM-PPS'!$A$11:$J$791,8,FALSE))</f>
        <v/>
      </c>
      <c r="H257" s="427" t="str">
        <f>IF($V257="","",VLOOKUP($V257,'DADOS-KANBAM-PPS'!$A$11:$J$791,6,FALSE))</f>
        <v/>
      </c>
      <c r="I257" s="429"/>
      <c r="J257" s="430"/>
      <c r="K257" s="431" t="str">
        <f t="shared" si="23"/>
        <v/>
      </c>
      <c r="L257" s="432"/>
      <c r="M257" s="433" t="str">
        <f t="shared" si="20"/>
        <v/>
      </c>
      <c r="N257" s="437" t="str">
        <f t="shared" si="21"/>
        <v/>
      </c>
      <c r="O257" s="2" t="s">
        <v>2562</v>
      </c>
      <c r="P257" s="2" t="s">
        <v>2563</v>
      </c>
      <c r="Q257" s="435" t="s">
        <v>2564</v>
      </c>
      <c r="R257" s="435" t="s">
        <v>2565</v>
      </c>
      <c r="S257" s="435" t="s">
        <v>2566</v>
      </c>
      <c r="T257" s="435" t="s">
        <v>2567</v>
      </c>
      <c r="U257" s="435" t="s">
        <v>2568</v>
      </c>
      <c r="V257" s="289" t="str">
        <f t="shared" si="22"/>
        <v/>
      </c>
      <c r="W257" s="289"/>
      <c r="X257" s="289"/>
      <c r="Y257" s="289"/>
    </row>
    <row r="258" spans="2:25" ht="63" customHeight="1" x14ac:dyDescent="0.95">
      <c r="B258" s="427" t="str">
        <f>IF($V258="","",VLOOKUP($V258,'DADOS-KANBAM-PPS'!$A$11:$I$793,3,FALSE))</f>
        <v/>
      </c>
      <c r="C258" s="427" t="str">
        <f>IF($V258="","",VLOOKUP($V258,'DADOS-KANBAM-PPS'!$A$11:$J$791,5,FALSE))</f>
        <v/>
      </c>
      <c r="D258" s="428" t="str">
        <f t="shared" si="18"/>
        <v/>
      </c>
      <c r="E258" s="428" t="str">
        <f t="shared" si="19"/>
        <v/>
      </c>
      <c r="F258" s="427" t="str">
        <f>IF($V258="","",VLOOKUP($V258,'DADOS-KANBAM-PPS'!$A$11:$J$791,7,FALSE))</f>
        <v/>
      </c>
      <c r="G258" s="427" t="str">
        <f>IF($V258="","",VLOOKUP($V258,'DADOS-KANBAM-PPS'!$A$11:$J$791,8,FALSE))</f>
        <v/>
      </c>
      <c r="H258" s="427" t="str">
        <f>IF($V258="","",VLOOKUP($V258,'DADOS-KANBAM-PPS'!$A$11:$J$791,6,FALSE))</f>
        <v/>
      </c>
      <c r="I258" s="429"/>
      <c r="J258" s="430"/>
      <c r="K258" s="431" t="str">
        <f t="shared" si="23"/>
        <v/>
      </c>
      <c r="L258" s="432"/>
      <c r="M258" s="433" t="str">
        <f t="shared" si="20"/>
        <v/>
      </c>
      <c r="N258" s="434" t="str">
        <f t="shared" si="21"/>
        <v/>
      </c>
      <c r="O258" s="2" t="s">
        <v>2562</v>
      </c>
      <c r="P258" s="2" t="s">
        <v>2563</v>
      </c>
      <c r="Q258" s="435" t="s">
        <v>2564</v>
      </c>
      <c r="R258" s="435" t="s">
        <v>2565</v>
      </c>
      <c r="S258" s="435" t="s">
        <v>2566</v>
      </c>
      <c r="T258" s="435" t="s">
        <v>2567</v>
      </c>
      <c r="U258" s="435" t="s">
        <v>2568</v>
      </c>
      <c r="V258" t="str">
        <f t="shared" si="22"/>
        <v/>
      </c>
    </row>
    <row r="259" spans="2:25" ht="63" customHeight="1" x14ac:dyDescent="0.95">
      <c r="B259" s="427" t="str">
        <f>IF($V259="","",VLOOKUP($V259,'DADOS-KANBAM-PPS'!$A$11:$I$793,3,FALSE))</f>
        <v/>
      </c>
      <c r="C259" s="427" t="str">
        <f>IF($V259="","",VLOOKUP($V259,'DADOS-KANBAM-PPS'!$A$11:$J$791,5,FALSE))</f>
        <v/>
      </c>
      <c r="D259" s="428" t="str">
        <f t="shared" ref="D259:D322" si="24">MID($A259,18,5)</f>
        <v/>
      </c>
      <c r="E259" s="428" t="str">
        <f t="shared" ref="E259:E322" si="25">MID($A259,16,2)</f>
        <v/>
      </c>
      <c r="F259" s="427" t="str">
        <f>IF($V259="","",VLOOKUP($V259,'DADOS-KANBAM-PPS'!$A$11:$J$791,7,FALSE))</f>
        <v/>
      </c>
      <c r="G259" s="427" t="str">
        <f>IF($V259="","",VLOOKUP($V259,'DADOS-KANBAM-PPS'!$A$11:$J$791,8,FALSE))</f>
        <v/>
      </c>
      <c r="H259" s="427" t="str">
        <f>IF($V259="","",VLOOKUP($V259,'DADOS-KANBAM-PPS'!$A$11:$J$791,6,FALSE))</f>
        <v/>
      </c>
      <c r="I259" s="429"/>
      <c r="J259" s="430"/>
      <c r="K259" s="431" t="str">
        <f t="shared" si="23"/>
        <v/>
      </c>
      <c r="L259" s="432"/>
      <c r="M259" s="433" t="str">
        <f t="shared" ref="M259:M322" si="26">IF(F259="EST","EST",IF(F259="ART","ART",IF(F259="RIE","RIE",IF(F259="TI","TI",IF(F259="MIN","MIN",IF($B259="","",$O259&amp;$G259&amp;$C259&amp;$D259&amp;$O259))))))</f>
        <v/>
      </c>
      <c r="N259" s="434" t="str">
        <f t="shared" ref="N259:N310" si="27">MID(C259,6,1)</f>
        <v/>
      </c>
      <c r="O259" s="2" t="s">
        <v>2562</v>
      </c>
      <c r="P259" s="2" t="s">
        <v>2563</v>
      </c>
      <c r="Q259" s="435" t="s">
        <v>2564</v>
      </c>
      <c r="R259" s="435" t="s">
        <v>2565</v>
      </c>
      <c r="S259" s="435" t="s">
        <v>2566</v>
      </c>
      <c r="T259" s="435" t="s">
        <v>2567</v>
      </c>
      <c r="U259" s="435" t="s">
        <v>2568</v>
      </c>
      <c r="V259" t="str">
        <f t="shared" ref="V259:V322" si="28">MID(A259,1,17)</f>
        <v/>
      </c>
    </row>
    <row r="260" spans="2:25" ht="63" customHeight="1" x14ac:dyDescent="0.95">
      <c r="B260" s="427" t="str">
        <f>IF($V260="","",VLOOKUP($V260,'DADOS-KANBAM-PPS'!$A$11:$I$793,3,FALSE))</f>
        <v/>
      </c>
      <c r="C260" s="427" t="str">
        <f>IF($V260="","",VLOOKUP($V260,'DADOS-KANBAM-PPS'!$A$11:$J$791,5,FALSE))</f>
        <v/>
      </c>
      <c r="D260" s="428" t="str">
        <f t="shared" si="24"/>
        <v/>
      </c>
      <c r="E260" s="428" t="str">
        <f t="shared" si="25"/>
        <v/>
      </c>
      <c r="F260" s="427" t="str">
        <f>IF($V260="","",VLOOKUP($V260,'DADOS-KANBAM-PPS'!$A$11:$J$791,7,FALSE))</f>
        <v/>
      </c>
      <c r="G260" s="427" t="str">
        <f>IF($V260="","",VLOOKUP($V260,'DADOS-KANBAM-PPS'!$A$11:$J$791,8,FALSE))</f>
        <v/>
      </c>
      <c r="H260" s="427" t="str">
        <f>IF($V260="","",VLOOKUP($V260,'DADOS-KANBAM-PPS'!$A$11:$J$791,6,FALSE))</f>
        <v/>
      </c>
      <c r="I260" s="429"/>
      <c r="J260" s="430"/>
      <c r="K260" s="431" t="str">
        <f t="shared" ref="K260:K323" si="29">IF($B260="","",$O260&amp;$F260&amp;$P260&amp;$B260&amp;IF($H260&lt;9,$U260,IF($H260&lt;99,$T260,IF($H260&lt;999,$S260,IF($H260&lt;9999,$R260,$Q260))))&amp;$H260&amp;$S260&amp;$O260)</f>
        <v/>
      </c>
      <c r="L260" s="432"/>
      <c r="M260" s="433" t="str">
        <f t="shared" si="26"/>
        <v/>
      </c>
      <c r="N260" s="434" t="str">
        <f t="shared" si="27"/>
        <v/>
      </c>
      <c r="O260" s="2" t="s">
        <v>2562</v>
      </c>
      <c r="P260" s="2" t="s">
        <v>2563</v>
      </c>
      <c r="Q260" s="435" t="s">
        <v>2564</v>
      </c>
      <c r="R260" s="435" t="s">
        <v>2565</v>
      </c>
      <c r="S260" s="435" t="s">
        <v>2566</v>
      </c>
      <c r="T260" s="435" t="s">
        <v>2567</v>
      </c>
      <c r="U260" s="435" t="s">
        <v>2568</v>
      </c>
      <c r="V260" t="str">
        <f t="shared" si="28"/>
        <v/>
      </c>
    </row>
    <row r="261" spans="2:25" ht="63" customHeight="1" x14ac:dyDescent="0.95">
      <c r="B261" s="427" t="str">
        <f>IF($V261="","",VLOOKUP($V261,'DADOS-KANBAM-PPS'!$A$11:$I$793,3,FALSE))</f>
        <v/>
      </c>
      <c r="C261" s="427" t="str">
        <f>IF($V261="","",VLOOKUP($V261,'DADOS-KANBAM-PPS'!$A$11:$J$791,5,FALSE))</f>
        <v/>
      </c>
      <c r="D261" s="428" t="str">
        <f t="shared" si="24"/>
        <v/>
      </c>
      <c r="E261" s="428" t="str">
        <f t="shared" si="25"/>
        <v/>
      </c>
      <c r="F261" s="427" t="str">
        <f>IF($V261="","",VLOOKUP($V261,'DADOS-KANBAM-PPS'!$A$11:$J$791,7,FALSE))</f>
        <v/>
      </c>
      <c r="G261" s="427" t="str">
        <f>IF($V261="","",VLOOKUP($V261,'DADOS-KANBAM-PPS'!$A$11:$J$791,8,FALSE))</f>
        <v/>
      </c>
      <c r="H261" s="427" t="str">
        <f>IF($V261="","",VLOOKUP($V261,'DADOS-KANBAM-PPS'!$A$11:$J$791,6,FALSE))</f>
        <v/>
      </c>
      <c r="I261" s="429"/>
      <c r="J261" s="430"/>
      <c r="K261" s="431" t="str">
        <f t="shared" si="29"/>
        <v/>
      </c>
      <c r="L261" s="432"/>
      <c r="M261" s="433" t="str">
        <f t="shared" si="26"/>
        <v/>
      </c>
      <c r="N261" s="434" t="str">
        <f t="shared" si="27"/>
        <v/>
      </c>
      <c r="O261" s="2" t="s">
        <v>2562</v>
      </c>
      <c r="P261" s="2" t="s">
        <v>2563</v>
      </c>
      <c r="Q261" s="435" t="s">
        <v>2564</v>
      </c>
      <c r="R261" s="435" t="s">
        <v>2565</v>
      </c>
      <c r="S261" s="435" t="s">
        <v>2566</v>
      </c>
      <c r="T261" s="435" t="s">
        <v>2567</v>
      </c>
      <c r="U261" s="435" t="s">
        <v>2568</v>
      </c>
      <c r="V261" t="str">
        <f t="shared" si="28"/>
        <v/>
      </c>
    </row>
    <row r="262" spans="2:25" ht="63" customHeight="1" x14ac:dyDescent="0.95">
      <c r="B262" s="427" t="str">
        <f>IF($V262="","",VLOOKUP($V262,'DADOS-KANBAM-PPS'!$A$11:$I$793,3,FALSE))</f>
        <v/>
      </c>
      <c r="C262" s="427" t="str">
        <f>IF($V262="","",VLOOKUP($V262,'DADOS-KANBAM-PPS'!$A$11:$J$791,5,FALSE))</f>
        <v/>
      </c>
      <c r="D262" s="428" t="str">
        <f t="shared" si="24"/>
        <v/>
      </c>
      <c r="E262" s="428" t="str">
        <f t="shared" si="25"/>
        <v/>
      </c>
      <c r="F262" s="427" t="str">
        <f>IF($V262="","",VLOOKUP($V262,'DADOS-KANBAM-PPS'!$A$11:$J$791,7,FALSE))</f>
        <v/>
      </c>
      <c r="G262" s="427" t="str">
        <f>IF($V262="","",VLOOKUP($V262,'DADOS-KANBAM-PPS'!$A$11:$J$791,8,FALSE))</f>
        <v/>
      </c>
      <c r="H262" s="427" t="str">
        <f>IF($V262="","",VLOOKUP($V262,'DADOS-KANBAM-PPS'!$A$11:$J$791,6,FALSE))</f>
        <v/>
      </c>
      <c r="I262" s="429"/>
      <c r="J262" s="430"/>
      <c r="K262" s="431" t="str">
        <f t="shared" si="29"/>
        <v/>
      </c>
      <c r="L262" s="432"/>
      <c r="M262" s="433" t="str">
        <f t="shared" si="26"/>
        <v/>
      </c>
      <c r="N262" s="434" t="str">
        <f t="shared" si="27"/>
        <v/>
      </c>
      <c r="O262" s="2" t="s">
        <v>2562</v>
      </c>
      <c r="P262" s="2" t="s">
        <v>2563</v>
      </c>
      <c r="Q262" s="435" t="s">
        <v>2564</v>
      </c>
      <c r="R262" s="435" t="s">
        <v>2565</v>
      </c>
      <c r="S262" s="435" t="s">
        <v>2566</v>
      </c>
      <c r="T262" s="435" t="s">
        <v>2567</v>
      </c>
      <c r="U262" s="435" t="s">
        <v>2568</v>
      </c>
      <c r="V262" t="str">
        <f t="shared" si="28"/>
        <v/>
      </c>
    </row>
    <row r="263" spans="2:25" ht="63" customHeight="1" x14ac:dyDescent="0.95">
      <c r="B263" s="427" t="str">
        <f>IF($V263="","",VLOOKUP($V263,'DADOS-KANBAM-PPS'!$A$11:$I$793,3,FALSE))</f>
        <v/>
      </c>
      <c r="C263" s="427" t="str">
        <f>IF($V263="","",VLOOKUP($V263,'DADOS-KANBAM-PPS'!$A$11:$J$791,5,FALSE))</f>
        <v/>
      </c>
      <c r="D263" s="428" t="str">
        <f t="shared" si="24"/>
        <v/>
      </c>
      <c r="E263" s="428" t="str">
        <f t="shared" si="25"/>
        <v/>
      </c>
      <c r="F263" s="427" t="str">
        <f>IF($V263="","",VLOOKUP($V263,'DADOS-KANBAM-PPS'!$A$11:$J$791,7,FALSE))</f>
        <v/>
      </c>
      <c r="G263" s="427" t="str">
        <f>IF($V263="","",VLOOKUP($V263,'DADOS-KANBAM-PPS'!$A$11:$J$791,8,FALSE))</f>
        <v/>
      </c>
      <c r="H263" s="427" t="str">
        <f>IF($V263="","",VLOOKUP($V263,'DADOS-KANBAM-PPS'!$A$11:$J$791,6,FALSE))</f>
        <v/>
      </c>
      <c r="I263" s="429"/>
      <c r="J263" s="430"/>
      <c r="K263" s="431" t="str">
        <f t="shared" si="29"/>
        <v/>
      </c>
      <c r="L263" s="432"/>
      <c r="M263" s="433" t="str">
        <f t="shared" si="26"/>
        <v/>
      </c>
      <c r="N263" s="434" t="str">
        <f t="shared" si="27"/>
        <v/>
      </c>
      <c r="O263" s="2" t="s">
        <v>2562</v>
      </c>
      <c r="P263" s="2" t="s">
        <v>2563</v>
      </c>
      <c r="Q263" s="435" t="s">
        <v>2564</v>
      </c>
      <c r="R263" s="435" t="s">
        <v>2565</v>
      </c>
      <c r="S263" s="435" t="s">
        <v>2566</v>
      </c>
      <c r="T263" s="435" t="s">
        <v>2567</v>
      </c>
      <c r="U263" s="435" t="s">
        <v>2568</v>
      </c>
      <c r="V263" t="str">
        <f t="shared" si="28"/>
        <v/>
      </c>
    </row>
    <row r="264" spans="2:25" ht="63" customHeight="1" x14ac:dyDescent="0.95">
      <c r="B264" s="427" t="str">
        <f>IF($V264="","",VLOOKUP($V264,'DADOS-KANBAM-PPS'!$A$11:$I$793,3,FALSE))</f>
        <v/>
      </c>
      <c r="C264" s="427" t="str">
        <f>IF($V264="","",VLOOKUP($V264,'DADOS-KANBAM-PPS'!$A$11:$J$791,5,FALSE))</f>
        <v/>
      </c>
      <c r="D264" s="428" t="str">
        <f t="shared" si="24"/>
        <v/>
      </c>
      <c r="E264" s="428" t="str">
        <f t="shared" si="25"/>
        <v/>
      </c>
      <c r="F264" s="427" t="str">
        <f>IF($V264="","",VLOOKUP($V264,'DADOS-KANBAM-PPS'!$A$11:$J$791,7,FALSE))</f>
        <v/>
      </c>
      <c r="G264" s="427" t="str">
        <f>IF($V264="","",VLOOKUP($V264,'DADOS-KANBAM-PPS'!$A$11:$J$791,8,FALSE))</f>
        <v/>
      </c>
      <c r="H264" s="427" t="str">
        <f>IF($V264="","",VLOOKUP($V264,'DADOS-KANBAM-PPS'!$A$11:$J$791,6,FALSE))</f>
        <v/>
      </c>
      <c r="I264" s="429"/>
      <c r="J264" s="430"/>
      <c r="K264" s="431" t="str">
        <f t="shared" si="29"/>
        <v/>
      </c>
      <c r="L264" s="432"/>
      <c r="M264" s="433" t="str">
        <f t="shared" si="26"/>
        <v/>
      </c>
      <c r="N264" s="434" t="str">
        <f t="shared" si="27"/>
        <v/>
      </c>
      <c r="O264" s="2" t="s">
        <v>2562</v>
      </c>
      <c r="P264" s="2" t="s">
        <v>2563</v>
      </c>
      <c r="Q264" s="435" t="s">
        <v>2564</v>
      </c>
      <c r="R264" s="435" t="s">
        <v>2565</v>
      </c>
      <c r="S264" s="435" t="s">
        <v>2566</v>
      </c>
      <c r="T264" s="435" t="s">
        <v>2567</v>
      </c>
      <c r="U264" s="435" t="s">
        <v>2568</v>
      </c>
      <c r="V264" t="str">
        <f t="shared" si="28"/>
        <v/>
      </c>
    </row>
    <row r="265" spans="2:25" ht="63" customHeight="1" x14ac:dyDescent="0.95">
      <c r="B265" s="427" t="str">
        <f>IF($V265="","",VLOOKUP($V265,'DADOS-KANBAM-PPS'!$A$11:$I$793,3,FALSE))</f>
        <v/>
      </c>
      <c r="C265" s="427" t="str">
        <f>IF($V265="","",VLOOKUP($V265,'DADOS-KANBAM-PPS'!$A$11:$J$791,5,FALSE))</f>
        <v/>
      </c>
      <c r="D265" s="428" t="str">
        <f t="shared" si="24"/>
        <v/>
      </c>
      <c r="E265" s="428" t="str">
        <f t="shared" si="25"/>
        <v/>
      </c>
      <c r="F265" s="427" t="str">
        <f>IF($V265="","",VLOOKUP($V265,'DADOS-KANBAM-PPS'!$A$11:$J$791,7,FALSE))</f>
        <v/>
      </c>
      <c r="G265" s="427" t="str">
        <f>IF($V265="","",VLOOKUP($V265,'DADOS-KANBAM-PPS'!$A$11:$J$791,8,FALSE))</f>
        <v/>
      </c>
      <c r="H265" s="427" t="str">
        <f>IF($V265="","",VLOOKUP($V265,'DADOS-KANBAM-PPS'!$A$11:$J$791,6,FALSE))</f>
        <v/>
      </c>
      <c r="I265" s="429"/>
      <c r="J265" s="430"/>
      <c r="K265" s="431" t="str">
        <f t="shared" si="29"/>
        <v/>
      </c>
      <c r="L265" s="432"/>
      <c r="M265" s="433" t="str">
        <f t="shared" si="26"/>
        <v/>
      </c>
      <c r="N265" s="434" t="str">
        <f t="shared" si="27"/>
        <v/>
      </c>
      <c r="O265" s="2" t="s">
        <v>2562</v>
      </c>
      <c r="P265" s="2" t="s">
        <v>2563</v>
      </c>
      <c r="Q265" s="435" t="s">
        <v>2564</v>
      </c>
      <c r="R265" s="435" t="s">
        <v>2565</v>
      </c>
      <c r="S265" s="435" t="s">
        <v>2566</v>
      </c>
      <c r="T265" s="435" t="s">
        <v>2567</v>
      </c>
      <c r="U265" s="435" t="s">
        <v>2568</v>
      </c>
      <c r="V265" t="str">
        <f t="shared" si="28"/>
        <v/>
      </c>
    </row>
    <row r="266" spans="2:25" ht="63" customHeight="1" x14ac:dyDescent="0.95">
      <c r="B266" s="427" t="str">
        <f>IF($V266="","",VLOOKUP($V266,'DADOS-KANBAM-PPS'!$A$11:$I$793,3,FALSE))</f>
        <v/>
      </c>
      <c r="C266" s="427" t="str">
        <f>IF($V266="","",VLOOKUP($V266,'DADOS-KANBAM-PPS'!$A$11:$J$791,5,FALSE))</f>
        <v/>
      </c>
      <c r="D266" s="428" t="str">
        <f t="shared" si="24"/>
        <v/>
      </c>
      <c r="E266" s="428" t="str">
        <f t="shared" si="25"/>
        <v/>
      </c>
      <c r="F266" s="427" t="str">
        <f>IF($V266="","",VLOOKUP($V266,'DADOS-KANBAM-PPS'!$A$11:$J$791,7,FALSE))</f>
        <v/>
      </c>
      <c r="G266" s="427" t="str">
        <f>IF($V266="","",VLOOKUP($V266,'DADOS-KANBAM-PPS'!$A$11:$J$791,8,FALSE))</f>
        <v/>
      </c>
      <c r="H266" s="427" t="str">
        <f>IF($V266="","",VLOOKUP($V266,'DADOS-KANBAM-PPS'!$A$11:$J$791,6,FALSE))</f>
        <v/>
      </c>
      <c r="I266" s="429"/>
      <c r="J266" s="430"/>
      <c r="K266" s="431" t="str">
        <f t="shared" si="29"/>
        <v/>
      </c>
      <c r="L266" s="432"/>
      <c r="M266" s="433" t="str">
        <f t="shared" si="26"/>
        <v/>
      </c>
      <c r="N266" s="434" t="str">
        <f t="shared" si="27"/>
        <v/>
      </c>
      <c r="O266" s="2" t="s">
        <v>2562</v>
      </c>
      <c r="P266" s="2" t="s">
        <v>2563</v>
      </c>
      <c r="Q266" s="435" t="s">
        <v>2564</v>
      </c>
      <c r="R266" s="435" t="s">
        <v>2565</v>
      </c>
      <c r="S266" s="435" t="s">
        <v>2566</v>
      </c>
      <c r="T266" s="435" t="s">
        <v>2567</v>
      </c>
      <c r="U266" s="435" t="s">
        <v>2568</v>
      </c>
      <c r="V266" t="str">
        <f t="shared" si="28"/>
        <v/>
      </c>
    </row>
    <row r="267" spans="2:25" ht="63" customHeight="1" x14ac:dyDescent="0.95">
      <c r="B267" s="427" t="str">
        <f>IF($V267="","",VLOOKUP($V267,'DADOS-KANBAM-PPS'!$A$11:$I$793,3,FALSE))</f>
        <v/>
      </c>
      <c r="C267" s="427" t="str">
        <f>IF($V267="","",VLOOKUP($V267,'DADOS-KANBAM-PPS'!$A$11:$J$791,5,FALSE))</f>
        <v/>
      </c>
      <c r="D267" s="428" t="str">
        <f t="shared" si="24"/>
        <v/>
      </c>
      <c r="E267" s="428" t="str">
        <f t="shared" si="25"/>
        <v/>
      </c>
      <c r="F267" s="427" t="str">
        <f>IF($V267="","",VLOOKUP($V267,'DADOS-KANBAM-PPS'!$A$11:$J$791,7,FALSE))</f>
        <v/>
      </c>
      <c r="G267" s="427" t="str">
        <f>IF($V267="","",VLOOKUP($V267,'DADOS-KANBAM-PPS'!$A$11:$J$791,8,FALSE))</f>
        <v/>
      </c>
      <c r="H267" s="427" t="str">
        <f>IF($V267="","",VLOOKUP($V267,'DADOS-KANBAM-PPS'!$A$11:$J$791,6,FALSE))</f>
        <v/>
      </c>
      <c r="I267" s="429"/>
      <c r="J267" s="430"/>
      <c r="K267" s="431" t="str">
        <f t="shared" si="29"/>
        <v/>
      </c>
      <c r="L267" s="432"/>
      <c r="M267" s="433" t="str">
        <f t="shared" si="26"/>
        <v/>
      </c>
      <c r="N267" s="434" t="str">
        <f t="shared" si="27"/>
        <v/>
      </c>
      <c r="O267" s="2" t="s">
        <v>2562</v>
      </c>
      <c r="P267" s="2" t="s">
        <v>2563</v>
      </c>
      <c r="Q267" s="435" t="s">
        <v>2564</v>
      </c>
      <c r="R267" s="435" t="s">
        <v>2565</v>
      </c>
      <c r="S267" s="435" t="s">
        <v>2566</v>
      </c>
      <c r="T267" s="435" t="s">
        <v>2567</v>
      </c>
      <c r="U267" s="435" t="s">
        <v>2568</v>
      </c>
      <c r="V267" t="str">
        <f t="shared" si="28"/>
        <v/>
      </c>
    </row>
    <row r="268" spans="2:25" ht="63" customHeight="1" x14ac:dyDescent="0.95">
      <c r="B268" s="427" t="str">
        <f>IF($V268="","",VLOOKUP($V268,'DADOS-KANBAM-PPS'!$A$11:$I$793,3,FALSE))</f>
        <v/>
      </c>
      <c r="C268" s="427" t="str">
        <f>IF($V268="","",VLOOKUP($V268,'DADOS-KANBAM-PPS'!$A$11:$J$791,5,FALSE))</f>
        <v/>
      </c>
      <c r="D268" s="428" t="str">
        <f t="shared" si="24"/>
        <v/>
      </c>
      <c r="E268" s="428" t="str">
        <f t="shared" si="25"/>
        <v/>
      </c>
      <c r="F268" s="427" t="str">
        <f>IF($V268="","",VLOOKUP($V268,'DADOS-KANBAM-PPS'!$A$11:$J$791,7,FALSE))</f>
        <v/>
      </c>
      <c r="G268" s="427" t="str">
        <f>IF($V268="","",VLOOKUP($V268,'DADOS-KANBAM-PPS'!$A$11:$J$791,8,FALSE))</f>
        <v/>
      </c>
      <c r="H268" s="427" t="str">
        <f>IF($V268="","",VLOOKUP($V268,'DADOS-KANBAM-PPS'!$A$11:$J$791,6,FALSE))</f>
        <v/>
      </c>
      <c r="I268" s="429"/>
      <c r="J268" s="430"/>
      <c r="K268" s="431" t="str">
        <f t="shared" si="29"/>
        <v/>
      </c>
      <c r="L268" s="432"/>
      <c r="M268" s="433" t="str">
        <f t="shared" si="26"/>
        <v/>
      </c>
      <c r="N268" s="434" t="str">
        <f t="shared" si="27"/>
        <v/>
      </c>
      <c r="O268" s="2" t="s">
        <v>2562</v>
      </c>
      <c r="P268" s="2" t="s">
        <v>2563</v>
      </c>
      <c r="Q268" s="435" t="s">
        <v>2564</v>
      </c>
      <c r="R268" s="435" t="s">
        <v>2565</v>
      </c>
      <c r="S268" s="435" t="s">
        <v>2566</v>
      </c>
      <c r="T268" s="435" t="s">
        <v>2567</v>
      </c>
      <c r="U268" s="435" t="s">
        <v>2568</v>
      </c>
      <c r="V268" t="str">
        <f t="shared" si="28"/>
        <v/>
      </c>
    </row>
    <row r="269" spans="2:25" ht="63" customHeight="1" x14ac:dyDescent="0.95">
      <c r="B269" s="427" t="str">
        <f>IF($V269="","",VLOOKUP($V269,'DADOS-KANBAM-PPS'!$A$11:$I$793,3,FALSE))</f>
        <v/>
      </c>
      <c r="C269" s="427" t="str">
        <f>IF($V269="","",VLOOKUP($V269,'DADOS-KANBAM-PPS'!$A$11:$J$791,5,FALSE))</f>
        <v/>
      </c>
      <c r="D269" s="428" t="str">
        <f t="shared" si="24"/>
        <v/>
      </c>
      <c r="E269" s="428" t="str">
        <f t="shared" si="25"/>
        <v/>
      </c>
      <c r="F269" s="427" t="str">
        <f>IF($V269="","",VLOOKUP($V269,'DADOS-KANBAM-PPS'!$A$11:$J$791,7,FALSE))</f>
        <v/>
      </c>
      <c r="G269" s="427" t="str">
        <f>IF($V269="","",VLOOKUP($V269,'DADOS-KANBAM-PPS'!$A$11:$J$791,8,FALSE))</f>
        <v/>
      </c>
      <c r="H269" s="427" t="str">
        <f>IF($V269="","",VLOOKUP($V269,'DADOS-KANBAM-PPS'!$A$11:$J$791,6,FALSE))</f>
        <v/>
      </c>
      <c r="I269" s="429"/>
      <c r="J269" s="430"/>
      <c r="K269" s="431" t="str">
        <f t="shared" si="29"/>
        <v/>
      </c>
      <c r="L269" s="432"/>
      <c r="M269" s="433" t="str">
        <f t="shared" si="26"/>
        <v/>
      </c>
      <c r="N269" s="434" t="str">
        <f t="shared" si="27"/>
        <v/>
      </c>
      <c r="O269" s="2" t="s">
        <v>2562</v>
      </c>
      <c r="P269" s="2" t="s">
        <v>2563</v>
      </c>
      <c r="Q269" s="435" t="s">
        <v>2564</v>
      </c>
      <c r="R269" s="435" t="s">
        <v>2565</v>
      </c>
      <c r="S269" s="435" t="s">
        <v>2566</v>
      </c>
      <c r="T269" s="435" t="s">
        <v>2567</v>
      </c>
      <c r="U269" s="435" t="s">
        <v>2568</v>
      </c>
      <c r="V269" t="str">
        <f t="shared" si="28"/>
        <v/>
      </c>
    </row>
    <row r="270" spans="2:25" ht="63" customHeight="1" x14ac:dyDescent="0.95">
      <c r="B270" s="427" t="str">
        <f>IF($V270="","",VLOOKUP($V270,'DADOS-KANBAM-PPS'!$A$11:$I$793,3,FALSE))</f>
        <v/>
      </c>
      <c r="C270" s="427" t="str">
        <f>IF($V270="","",VLOOKUP($V270,'DADOS-KANBAM-PPS'!$A$11:$J$791,5,FALSE))</f>
        <v/>
      </c>
      <c r="D270" s="428" t="str">
        <f t="shared" si="24"/>
        <v/>
      </c>
      <c r="E270" s="428" t="str">
        <f t="shared" si="25"/>
        <v/>
      </c>
      <c r="F270" s="427" t="str">
        <f>IF($V270="","",VLOOKUP($V270,'DADOS-KANBAM-PPS'!$A$11:$J$791,7,FALSE))</f>
        <v/>
      </c>
      <c r="G270" s="427" t="str">
        <f>IF($V270="","",VLOOKUP($V270,'DADOS-KANBAM-PPS'!$A$11:$J$791,8,FALSE))</f>
        <v/>
      </c>
      <c r="H270" s="427" t="str">
        <f>IF($V270="","",VLOOKUP($V270,'DADOS-KANBAM-PPS'!$A$11:$J$791,6,FALSE))</f>
        <v/>
      </c>
      <c r="I270" s="429"/>
      <c r="J270" s="430"/>
      <c r="K270" s="431" t="str">
        <f t="shared" si="29"/>
        <v/>
      </c>
      <c r="L270" s="432"/>
      <c r="M270" s="433" t="str">
        <f t="shared" si="26"/>
        <v/>
      </c>
      <c r="N270" s="434" t="str">
        <f t="shared" si="27"/>
        <v/>
      </c>
      <c r="O270" s="2" t="s">
        <v>2562</v>
      </c>
      <c r="P270" s="2" t="s">
        <v>2563</v>
      </c>
      <c r="Q270" s="435" t="s">
        <v>2564</v>
      </c>
      <c r="R270" s="435" t="s">
        <v>2565</v>
      </c>
      <c r="S270" s="435" t="s">
        <v>2566</v>
      </c>
      <c r="T270" s="435" t="s">
        <v>2567</v>
      </c>
      <c r="U270" s="435" t="s">
        <v>2568</v>
      </c>
      <c r="V270" t="str">
        <f t="shared" si="28"/>
        <v/>
      </c>
    </row>
    <row r="271" spans="2:25" ht="63" customHeight="1" x14ac:dyDescent="0.95">
      <c r="B271" s="427" t="str">
        <f>IF($V271="","",VLOOKUP($V271,'DADOS-KANBAM-PPS'!$A$11:$I$793,3,FALSE))</f>
        <v/>
      </c>
      <c r="C271" s="427" t="str">
        <f>IF($V271="","",VLOOKUP($V271,'DADOS-KANBAM-PPS'!$A$11:$J$791,5,FALSE))</f>
        <v/>
      </c>
      <c r="D271" s="428" t="str">
        <f t="shared" si="24"/>
        <v/>
      </c>
      <c r="E271" s="428" t="str">
        <f t="shared" si="25"/>
        <v/>
      </c>
      <c r="F271" s="427" t="str">
        <f>IF($V271="","",VLOOKUP($V271,'DADOS-KANBAM-PPS'!$A$11:$J$791,7,FALSE))</f>
        <v/>
      </c>
      <c r="G271" s="427" t="str">
        <f>IF($V271="","",VLOOKUP($V271,'DADOS-KANBAM-PPS'!$A$11:$J$791,8,FALSE))</f>
        <v/>
      </c>
      <c r="H271" s="427" t="str">
        <f>IF($V271="","",VLOOKUP($V271,'DADOS-KANBAM-PPS'!$A$11:$J$791,6,FALSE))</f>
        <v/>
      </c>
      <c r="I271" s="429"/>
      <c r="J271" s="430"/>
      <c r="K271" s="431" t="str">
        <f t="shared" si="29"/>
        <v/>
      </c>
      <c r="L271" s="432"/>
      <c r="M271" s="433" t="str">
        <f t="shared" si="26"/>
        <v/>
      </c>
      <c r="N271" s="434" t="str">
        <f t="shared" si="27"/>
        <v/>
      </c>
      <c r="O271" s="2" t="s">
        <v>2562</v>
      </c>
      <c r="P271" s="2" t="s">
        <v>2563</v>
      </c>
      <c r="Q271" s="435" t="s">
        <v>2564</v>
      </c>
      <c r="R271" s="435" t="s">
        <v>2565</v>
      </c>
      <c r="S271" s="435" t="s">
        <v>2566</v>
      </c>
      <c r="T271" s="435" t="s">
        <v>2567</v>
      </c>
      <c r="U271" s="435" t="s">
        <v>2568</v>
      </c>
      <c r="V271" t="str">
        <f t="shared" si="28"/>
        <v/>
      </c>
    </row>
    <row r="272" spans="2:25" ht="63" customHeight="1" x14ac:dyDescent="0.95">
      <c r="B272" s="427" t="str">
        <f>IF($V272="","",VLOOKUP($V272,'DADOS-KANBAM-PPS'!$A$11:$I$793,3,FALSE))</f>
        <v/>
      </c>
      <c r="C272" s="427" t="str">
        <f>IF($V272="","",VLOOKUP($V272,'DADOS-KANBAM-PPS'!$A$11:$J$791,5,FALSE))</f>
        <v/>
      </c>
      <c r="D272" s="428" t="str">
        <f t="shared" si="24"/>
        <v/>
      </c>
      <c r="E272" s="428" t="str">
        <f t="shared" si="25"/>
        <v/>
      </c>
      <c r="F272" s="427" t="str">
        <f>IF($V272="","",VLOOKUP($V272,'DADOS-KANBAM-PPS'!$A$11:$J$791,7,FALSE))</f>
        <v/>
      </c>
      <c r="G272" s="427" t="str">
        <f>IF($V272="","",VLOOKUP($V272,'DADOS-KANBAM-PPS'!$A$11:$J$791,8,FALSE))</f>
        <v/>
      </c>
      <c r="H272" s="427" t="str">
        <f>IF($V272="","",VLOOKUP($V272,'DADOS-KANBAM-PPS'!$A$11:$J$791,6,FALSE))</f>
        <v/>
      </c>
      <c r="I272" s="429"/>
      <c r="J272" s="430"/>
      <c r="K272" s="431" t="str">
        <f t="shared" si="29"/>
        <v/>
      </c>
      <c r="L272" s="432"/>
      <c r="M272" s="433" t="str">
        <f t="shared" si="26"/>
        <v/>
      </c>
      <c r="N272" s="434" t="str">
        <f t="shared" si="27"/>
        <v/>
      </c>
      <c r="O272" s="2" t="s">
        <v>2562</v>
      </c>
      <c r="P272" s="2" t="s">
        <v>2563</v>
      </c>
      <c r="Q272" s="435" t="s">
        <v>2564</v>
      </c>
      <c r="R272" s="435" t="s">
        <v>2565</v>
      </c>
      <c r="S272" s="435" t="s">
        <v>2566</v>
      </c>
      <c r="T272" s="435" t="s">
        <v>2567</v>
      </c>
      <c r="U272" s="435" t="s">
        <v>2568</v>
      </c>
      <c r="V272" t="str">
        <f t="shared" si="28"/>
        <v/>
      </c>
    </row>
    <row r="273" spans="2:22" ht="63" customHeight="1" x14ac:dyDescent="0.95">
      <c r="B273" s="427" t="str">
        <f>IF($V273="","",VLOOKUP($V273,'DADOS-KANBAM-PPS'!$A$11:$I$793,3,FALSE))</f>
        <v/>
      </c>
      <c r="C273" s="427" t="str">
        <f>IF($V273="","",VLOOKUP($V273,'DADOS-KANBAM-PPS'!$A$11:$J$791,5,FALSE))</f>
        <v/>
      </c>
      <c r="D273" s="428" t="str">
        <f t="shared" si="24"/>
        <v/>
      </c>
      <c r="E273" s="428" t="str">
        <f t="shared" si="25"/>
        <v/>
      </c>
      <c r="F273" s="427" t="str">
        <f>IF($V273="","",VLOOKUP($V273,'DADOS-KANBAM-PPS'!$A$11:$J$791,7,FALSE))</f>
        <v/>
      </c>
      <c r="G273" s="427" t="str">
        <f>IF($V273="","",VLOOKUP($V273,'DADOS-KANBAM-PPS'!$A$11:$J$791,8,FALSE))</f>
        <v/>
      </c>
      <c r="H273" s="427" t="str">
        <f>IF($V273="","",VLOOKUP($V273,'DADOS-KANBAM-PPS'!$A$11:$J$791,6,FALSE))</f>
        <v/>
      </c>
      <c r="I273" s="429"/>
      <c r="J273" s="430"/>
      <c r="K273" s="431" t="str">
        <f t="shared" si="29"/>
        <v/>
      </c>
      <c r="L273" s="432"/>
      <c r="M273" s="433" t="str">
        <f t="shared" si="26"/>
        <v/>
      </c>
      <c r="N273" s="434" t="str">
        <f t="shared" si="27"/>
        <v/>
      </c>
      <c r="O273" s="2" t="s">
        <v>2562</v>
      </c>
      <c r="P273" s="2" t="s">
        <v>2563</v>
      </c>
      <c r="Q273" s="435" t="s">
        <v>2564</v>
      </c>
      <c r="R273" s="435" t="s">
        <v>2565</v>
      </c>
      <c r="S273" s="435" t="s">
        <v>2566</v>
      </c>
      <c r="T273" s="435" t="s">
        <v>2567</v>
      </c>
      <c r="U273" s="435" t="s">
        <v>2568</v>
      </c>
      <c r="V273" t="str">
        <f t="shared" si="28"/>
        <v/>
      </c>
    </row>
    <row r="274" spans="2:22" ht="63" customHeight="1" x14ac:dyDescent="0.95">
      <c r="B274" s="427" t="str">
        <f>IF($V274="","",VLOOKUP($V274,'DADOS-KANBAM-PPS'!$A$11:$I$793,3,FALSE))</f>
        <v/>
      </c>
      <c r="C274" s="427" t="str">
        <f>IF($V274="","",VLOOKUP($V274,'DADOS-KANBAM-PPS'!$A$11:$J$791,5,FALSE))</f>
        <v/>
      </c>
      <c r="D274" s="428" t="str">
        <f t="shared" si="24"/>
        <v/>
      </c>
      <c r="E274" s="428" t="str">
        <f t="shared" si="25"/>
        <v/>
      </c>
      <c r="F274" s="427" t="str">
        <f>IF($V274="","",VLOOKUP($V274,'DADOS-KANBAM-PPS'!$A$11:$J$791,7,FALSE))</f>
        <v/>
      </c>
      <c r="G274" s="427" t="str">
        <f>IF($V274="","",VLOOKUP($V274,'DADOS-KANBAM-PPS'!$A$11:$J$791,8,FALSE))</f>
        <v/>
      </c>
      <c r="H274" s="427" t="str">
        <f>IF($V274="","",VLOOKUP($V274,'DADOS-KANBAM-PPS'!$A$11:$J$791,6,FALSE))</f>
        <v/>
      </c>
      <c r="I274" s="429"/>
      <c r="J274" s="430"/>
      <c r="K274" s="431" t="str">
        <f t="shared" si="29"/>
        <v/>
      </c>
      <c r="L274" s="432"/>
      <c r="M274" s="433" t="str">
        <f t="shared" si="26"/>
        <v/>
      </c>
      <c r="N274" s="434" t="str">
        <f t="shared" si="27"/>
        <v/>
      </c>
      <c r="O274" s="2" t="s">
        <v>2562</v>
      </c>
      <c r="P274" s="2" t="s">
        <v>2563</v>
      </c>
      <c r="Q274" s="435" t="s">
        <v>2564</v>
      </c>
      <c r="R274" s="435" t="s">
        <v>2565</v>
      </c>
      <c r="S274" s="435" t="s">
        <v>2566</v>
      </c>
      <c r="T274" s="435" t="s">
        <v>2567</v>
      </c>
      <c r="U274" s="435" t="s">
        <v>2568</v>
      </c>
      <c r="V274" t="str">
        <f t="shared" si="28"/>
        <v/>
      </c>
    </row>
    <row r="275" spans="2:22" ht="63" customHeight="1" x14ac:dyDescent="0.95">
      <c r="B275" s="427" t="str">
        <f>IF($V275="","",VLOOKUP($V275,'DADOS-KANBAM-PPS'!$A$11:$I$793,3,FALSE))</f>
        <v/>
      </c>
      <c r="C275" s="427" t="str">
        <f>IF($V275="","",VLOOKUP($V275,'DADOS-KANBAM-PPS'!$A$11:$J$791,5,FALSE))</f>
        <v/>
      </c>
      <c r="D275" s="428" t="str">
        <f t="shared" si="24"/>
        <v/>
      </c>
      <c r="E275" s="428" t="str">
        <f t="shared" si="25"/>
        <v/>
      </c>
      <c r="F275" s="427" t="str">
        <f>IF($V275="","",VLOOKUP($V275,'DADOS-KANBAM-PPS'!$A$11:$J$791,7,FALSE))</f>
        <v/>
      </c>
      <c r="G275" s="427" t="str">
        <f>IF($V275="","",VLOOKUP($V275,'DADOS-KANBAM-PPS'!$A$11:$J$791,8,FALSE))</f>
        <v/>
      </c>
      <c r="H275" s="427" t="str">
        <f>IF($V275="","",VLOOKUP($V275,'DADOS-KANBAM-PPS'!$A$11:$J$791,6,FALSE))</f>
        <v/>
      </c>
      <c r="I275" s="429"/>
      <c r="J275" s="430"/>
      <c r="K275" s="431" t="str">
        <f t="shared" si="29"/>
        <v/>
      </c>
      <c r="L275" s="432"/>
      <c r="M275" s="433" t="str">
        <f t="shared" si="26"/>
        <v/>
      </c>
      <c r="N275" s="434" t="str">
        <f t="shared" si="27"/>
        <v/>
      </c>
      <c r="O275" s="2" t="s">
        <v>2562</v>
      </c>
      <c r="P275" s="2" t="s">
        <v>2563</v>
      </c>
      <c r="Q275" s="435" t="s">
        <v>2564</v>
      </c>
      <c r="R275" s="435" t="s">
        <v>2565</v>
      </c>
      <c r="S275" s="435" t="s">
        <v>2566</v>
      </c>
      <c r="T275" s="435" t="s">
        <v>2567</v>
      </c>
      <c r="U275" s="435" t="s">
        <v>2568</v>
      </c>
      <c r="V275" t="str">
        <f t="shared" si="28"/>
        <v/>
      </c>
    </row>
    <row r="276" spans="2:22" ht="63" customHeight="1" x14ac:dyDescent="0.95">
      <c r="B276" s="427" t="str">
        <f>IF($V276="","",VLOOKUP($V276,'DADOS-KANBAM-PPS'!$A$11:$I$793,3,FALSE))</f>
        <v/>
      </c>
      <c r="C276" s="427" t="str">
        <f>IF($V276="","",VLOOKUP($V276,'DADOS-KANBAM-PPS'!$A$11:$J$791,5,FALSE))</f>
        <v/>
      </c>
      <c r="D276" s="428" t="str">
        <f t="shared" si="24"/>
        <v/>
      </c>
      <c r="E276" s="428" t="str">
        <f t="shared" si="25"/>
        <v/>
      </c>
      <c r="F276" s="427" t="str">
        <f>IF($V276="","",VLOOKUP($V276,'DADOS-KANBAM-PPS'!$A$11:$J$791,7,FALSE))</f>
        <v/>
      </c>
      <c r="G276" s="427" t="str">
        <f>IF($V276="","",VLOOKUP($V276,'DADOS-KANBAM-PPS'!$A$11:$J$791,8,FALSE))</f>
        <v/>
      </c>
      <c r="H276" s="427" t="str">
        <f>IF($V276="","",VLOOKUP($V276,'DADOS-KANBAM-PPS'!$A$11:$J$791,6,FALSE))</f>
        <v/>
      </c>
      <c r="I276" s="429"/>
      <c r="J276" s="430"/>
      <c r="K276" s="431" t="str">
        <f t="shared" si="29"/>
        <v/>
      </c>
      <c r="L276" s="432"/>
      <c r="M276" s="433" t="str">
        <f t="shared" si="26"/>
        <v/>
      </c>
      <c r="N276" s="434" t="str">
        <f t="shared" si="27"/>
        <v/>
      </c>
      <c r="O276" s="2" t="s">
        <v>2562</v>
      </c>
      <c r="P276" s="2" t="s">
        <v>2563</v>
      </c>
      <c r="Q276" s="435" t="s">
        <v>2564</v>
      </c>
      <c r="R276" s="435" t="s">
        <v>2565</v>
      </c>
      <c r="S276" s="435" t="s">
        <v>2566</v>
      </c>
      <c r="T276" s="435" t="s">
        <v>2567</v>
      </c>
      <c r="U276" s="435" t="s">
        <v>2568</v>
      </c>
      <c r="V276" t="str">
        <f t="shared" si="28"/>
        <v/>
      </c>
    </row>
    <row r="277" spans="2:22" ht="63" customHeight="1" x14ac:dyDescent="0.95">
      <c r="B277" s="427" t="str">
        <f>IF($V277="","",VLOOKUP($V277,'DADOS-KANBAM-PPS'!$A$11:$I$793,3,FALSE))</f>
        <v/>
      </c>
      <c r="C277" s="427" t="str">
        <f>IF($V277="","",VLOOKUP($V277,'DADOS-KANBAM-PPS'!$A$11:$J$791,5,FALSE))</f>
        <v/>
      </c>
      <c r="D277" s="428" t="str">
        <f t="shared" si="24"/>
        <v/>
      </c>
      <c r="E277" s="428" t="str">
        <f t="shared" si="25"/>
        <v/>
      </c>
      <c r="F277" s="427" t="str">
        <f>IF($V277="","",VLOOKUP($V277,'DADOS-KANBAM-PPS'!$A$11:$J$791,7,FALSE))</f>
        <v/>
      </c>
      <c r="G277" s="427" t="str">
        <f>IF($V277="","",VLOOKUP($V277,'DADOS-KANBAM-PPS'!$A$11:$J$791,8,FALSE))</f>
        <v/>
      </c>
      <c r="H277" s="427" t="str">
        <f>IF($V277="","",VLOOKUP($V277,'DADOS-KANBAM-PPS'!$A$11:$J$791,6,FALSE))</f>
        <v/>
      </c>
      <c r="I277" s="429"/>
      <c r="J277" s="430"/>
      <c r="K277" s="431" t="str">
        <f t="shared" si="29"/>
        <v/>
      </c>
      <c r="L277" s="432"/>
      <c r="M277" s="433" t="str">
        <f t="shared" si="26"/>
        <v/>
      </c>
      <c r="N277" s="434" t="str">
        <f t="shared" si="27"/>
        <v/>
      </c>
      <c r="O277" s="2" t="s">
        <v>2562</v>
      </c>
      <c r="P277" s="2" t="s">
        <v>2563</v>
      </c>
      <c r="Q277" s="435" t="s">
        <v>2564</v>
      </c>
      <c r="R277" s="435" t="s">
        <v>2565</v>
      </c>
      <c r="S277" s="435" t="s">
        <v>2566</v>
      </c>
      <c r="T277" s="435" t="s">
        <v>2567</v>
      </c>
      <c r="U277" s="435" t="s">
        <v>2568</v>
      </c>
      <c r="V277" t="str">
        <f t="shared" si="28"/>
        <v/>
      </c>
    </row>
    <row r="278" spans="2:22" ht="63" customHeight="1" x14ac:dyDescent="0.95">
      <c r="B278" s="427" t="str">
        <f>IF($V278="","",VLOOKUP($V278,'DADOS-KANBAM-PPS'!$A$11:$I$793,3,FALSE))</f>
        <v/>
      </c>
      <c r="C278" s="427" t="str">
        <f>IF($V278="","",VLOOKUP($V278,'DADOS-KANBAM-PPS'!$A$11:$J$791,5,FALSE))</f>
        <v/>
      </c>
      <c r="D278" s="428" t="str">
        <f t="shared" si="24"/>
        <v/>
      </c>
      <c r="E278" s="428" t="str">
        <f t="shared" si="25"/>
        <v/>
      </c>
      <c r="F278" s="427" t="str">
        <f>IF($V278="","",VLOOKUP($V278,'DADOS-KANBAM-PPS'!$A$11:$J$791,7,FALSE))</f>
        <v/>
      </c>
      <c r="G278" s="427" t="str">
        <f>IF($V278="","",VLOOKUP($V278,'DADOS-KANBAM-PPS'!$A$11:$J$791,8,FALSE))</f>
        <v/>
      </c>
      <c r="H278" s="427" t="str">
        <f>IF($V278="","",VLOOKUP($V278,'DADOS-KANBAM-PPS'!$A$11:$J$791,6,FALSE))</f>
        <v/>
      </c>
      <c r="I278" s="429"/>
      <c r="J278" s="430"/>
      <c r="K278" s="431" t="str">
        <f t="shared" si="29"/>
        <v/>
      </c>
      <c r="L278" s="432"/>
      <c r="M278" s="433" t="str">
        <f t="shared" si="26"/>
        <v/>
      </c>
      <c r="N278" s="434" t="str">
        <f t="shared" si="27"/>
        <v/>
      </c>
      <c r="O278" s="2" t="s">
        <v>2562</v>
      </c>
      <c r="P278" s="2" t="s">
        <v>2563</v>
      </c>
      <c r="Q278" s="435" t="s">
        <v>2564</v>
      </c>
      <c r="R278" s="435" t="s">
        <v>2565</v>
      </c>
      <c r="S278" s="435" t="s">
        <v>2566</v>
      </c>
      <c r="T278" s="435" t="s">
        <v>2567</v>
      </c>
      <c r="U278" s="435" t="s">
        <v>2568</v>
      </c>
      <c r="V278" t="str">
        <f t="shared" si="28"/>
        <v/>
      </c>
    </row>
    <row r="279" spans="2:22" ht="63" customHeight="1" x14ac:dyDescent="0.95">
      <c r="B279" s="427" t="str">
        <f>IF($V279="","",VLOOKUP($V279,'DADOS-KANBAM-PPS'!$A$11:$I$793,3,FALSE))</f>
        <v/>
      </c>
      <c r="C279" s="427" t="str">
        <f>IF($V279="","",VLOOKUP($V279,'DADOS-KANBAM-PPS'!$A$11:$J$791,5,FALSE))</f>
        <v/>
      </c>
      <c r="D279" s="428" t="str">
        <f t="shared" si="24"/>
        <v/>
      </c>
      <c r="E279" s="428" t="str">
        <f t="shared" si="25"/>
        <v/>
      </c>
      <c r="F279" s="427" t="str">
        <f>IF($V279="","",VLOOKUP($V279,'DADOS-KANBAM-PPS'!$A$11:$J$791,7,FALSE))</f>
        <v/>
      </c>
      <c r="G279" s="427" t="str">
        <f>IF($V279="","",VLOOKUP($V279,'DADOS-KANBAM-PPS'!$A$11:$J$791,8,FALSE))</f>
        <v/>
      </c>
      <c r="H279" s="427" t="str">
        <f>IF($V279="","",VLOOKUP($V279,'DADOS-KANBAM-PPS'!$A$11:$J$791,6,FALSE))</f>
        <v/>
      </c>
      <c r="I279" s="429"/>
      <c r="J279" s="430"/>
      <c r="K279" s="431" t="str">
        <f t="shared" si="29"/>
        <v/>
      </c>
      <c r="L279" s="432"/>
      <c r="M279" s="433" t="str">
        <f t="shared" si="26"/>
        <v/>
      </c>
      <c r="N279" s="434" t="str">
        <f t="shared" si="27"/>
        <v/>
      </c>
      <c r="O279" s="2" t="s">
        <v>2562</v>
      </c>
      <c r="P279" s="2" t="s">
        <v>2563</v>
      </c>
      <c r="Q279" s="435" t="s">
        <v>2564</v>
      </c>
      <c r="R279" s="435" t="s">
        <v>2565</v>
      </c>
      <c r="S279" s="435" t="s">
        <v>2566</v>
      </c>
      <c r="T279" s="435" t="s">
        <v>2567</v>
      </c>
      <c r="U279" s="435" t="s">
        <v>2568</v>
      </c>
      <c r="V279" t="str">
        <f t="shared" si="28"/>
        <v/>
      </c>
    </row>
    <row r="280" spans="2:22" ht="63" customHeight="1" x14ac:dyDescent="0.95">
      <c r="B280" s="427" t="str">
        <f>IF($V280="","",VLOOKUP($V280,'DADOS-KANBAM-PPS'!$A$11:$I$793,3,FALSE))</f>
        <v/>
      </c>
      <c r="C280" s="427" t="str">
        <f>IF($V280="","",VLOOKUP($V280,'DADOS-KANBAM-PPS'!$A$11:$J$791,5,FALSE))</f>
        <v/>
      </c>
      <c r="D280" s="428" t="str">
        <f t="shared" si="24"/>
        <v/>
      </c>
      <c r="E280" s="428" t="str">
        <f t="shared" si="25"/>
        <v/>
      </c>
      <c r="F280" s="427" t="str">
        <f>IF($V280="","",VLOOKUP($V280,'DADOS-KANBAM-PPS'!$A$11:$J$791,7,FALSE))</f>
        <v/>
      </c>
      <c r="G280" s="427" t="str">
        <f>IF($V280="","",VLOOKUP($V280,'DADOS-KANBAM-PPS'!$A$11:$J$791,8,FALSE))</f>
        <v/>
      </c>
      <c r="H280" s="427" t="str">
        <f>IF($V280="","",VLOOKUP($V280,'DADOS-KANBAM-PPS'!$A$11:$J$791,6,FALSE))</f>
        <v/>
      </c>
      <c r="I280" s="429"/>
      <c r="J280" s="430"/>
      <c r="K280" s="431" t="str">
        <f t="shared" si="29"/>
        <v/>
      </c>
      <c r="L280" s="432"/>
      <c r="M280" s="433" t="str">
        <f t="shared" si="26"/>
        <v/>
      </c>
      <c r="N280" s="434" t="str">
        <f t="shared" si="27"/>
        <v/>
      </c>
      <c r="O280" s="2" t="s">
        <v>2562</v>
      </c>
      <c r="P280" s="2" t="s">
        <v>2563</v>
      </c>
      <c r="Q280" s="435" t="s">
        <v>2564</v>
      </c>
      <c r="R280" s="435" t="s">
        <v>2565</v>
      </c>
      <c r="S280" s="435" t="s">
        <v>2566</v>
      </c>
      <c r="T280" s="435" t="s">
        <v>2567</v>
      </c>
      <c r="U280" s="435" t="s">
        <v>2568</v>
      </c>
      <c r="V280" t="str">
        <f t="shared" si="28"/>
        <v/>
      </c>
    </row>
    <row r="281" spans="2:22" ht="63" customHeight="1" x14ac:dyDescent="0.95">
      <c r="B281" s="427" t="str">
        <f>IF($V281="","",VLOOKUP($V281,'DADOS-KANBAM-PPS'!$A$11:$I$793,3,FALSE))</f>
        <v/>
      </c>
      <c r="C281" s="427" t="str">
        <f>IF($V281="","",VLOOKUP($V281,'DADOS-KANBAM-PPS'!$A$11:$J$791,5,FALSE))</f>
        <v/>
      </c>
      <c r="D281" s="428" t="str">
        <f t="shared" si="24"/>
        <v/>
      </c>
      <c r="E281" s="428" t="str">
        <f t="shared" si="25"/>
        <v/>
      </c>
      <c r="F281" s="427" t="str">
        <f>IF($V281="","",VLOOKUP($V281,'DADOS-KANBAM-PPS'!$A$11:$J$791,7,FALSE))</f>
        <v/>
      </c>
      <c r="G281" s="427" t="str">
        <f>IF($V281="","",VLOOKUP($V281,'DADOS-KANBAM-PPS'!$A$11:$J$791,8,FALSE))</f>
        <v/>
      </c>
      <c r="H281" s="427" t="str">
        <f>IF($V281="","",VLOOKUP($V281,'DADOS-KANBAM-PPS'!$A$11:$J$791,6,FALSE))</f>
        <v/>
      </c>
      <c r="I281" s="429"/>
      <c r="J281" s="430"/>
      <c r="K281" s="431" t="str">
        <f t="shared" si="29"/>
        <v/>
      </c>
      <c r="L281" s="432"/>
      <c r="M281" s="433" t="str">
        <f t="shared" si="26"/>
        <v/>
      </c>
      <c r="N281" s="434" t="str">
        <f t="shared" si="27"/>
        <v/>
      </c>
      <c r="O281" s="2" t="s">
        <v>2562</v>
      </c>
      <c r="P281" s="2" t="s">
        <v>2563</v>
      </c>
      <c r="Q281" s="435" t="s">
        <v>2564</v>
      </c>
      <c r="R281" s="435" t="s">
        <v>2565</v>
      </c>
      <c r="S281" s="435" t="s">
        <v>2566</v>
      </c>
      <c r="T281" s="435" t="s">
        <v>2567</v>
      </c>
      <c r="U281" s="435" t="s">
        <v>2568</v>
      </c>
      <c r="V281" t="str">
        <f t="shared" si="28"/>
        <v/>
      </c>
    </row>
    <row r="282" spans="2:22" ht="63" customHeight="1" x14ac:dyDescent="0.95">
      <c r="B282" s="427" t="str">
        <f>IF($V282="","",VLOOKUP($V282,'DADOS-KANBAM-PPS'!$A$11:$I$793,3,FALSE))</f>
        <v/>
      </c>
      <c r="C282" s="427" t="str">
        <f>IF($V282="","",VLOOKUP($V282,'DADOS-KANBAM-PPS'!$A$11:$J$791,5,FALSE))</f>
        <v/>
      </c>
      <c r="D282" s="428" t="str">
        <f t="shared" si="24"/>
        <v/>
      </c>
      <c r="E282" s="428" t="str">
        <f t="shared" si="25"/>
        <v/>
      </c>
      <c r="F282" s="427" t="str">
        <f>IF($V282="","",VLOOKUP($V282,'DADOS-KANBAM-PPS'!$A$11:$J$791,7,FALSE))</f>
        <v/>
      </c>
      <c r="G282" s="427" t="str">
        <f>IF($V282="","",VLOOKUP($V282,'DADOS-KANBAM-PPS'!$A$11:$J$791,8,FALSE))</f>
        <v/>
      </c>
      <c r="H282" s="427" t="str">
        <f>IF($V282="","",VLOOKUP($V282,'DADOS-KANBAM-PPS'!$A$11:$J$791,6,FALSE))</f>
        <v/>
      </c>
      <c r="I282" s="429"/>
      <c r="J282" s="430"/>
      <c r="K282" s="431" t="str">
        <f t="shared" si="29"/>
        <v/>
      </c>
      <c r="L282" s="432"/>
      <c r="M282" s="433" t="str">
        <f t="shared" si="26"/>
        <v/>
      </c>
      <c r="N282" s="434" t="str">
        <f t="shared" si="27"/>
        <v/>
      </c>
      <c r="O282" s="2" t="s">
        <v>2562</v>
      </c>
      <c r="P282" s="2" t="s">
        <v>2563</v>
      </c>
      <c r="Q282" s="435" t="s">
        <v>2564</v>
      </c>
      <c r="R282" s="435" t="s">
        <v>2565</v>
      </c>
      <c r="S282" s="435" t="s">
        <v>2566</v>
      </c>
      <c r="T282" s="435" t="s">
        <v>2567</v>
      </c>
      <c r="U282" s="435" t="s">
        <v>2568</v>
      </c>
      <c r="V282" t="str">
        <f t="shared" si="28"/>
        <v/>
      </c>
    </row>
    <row r="283" spans="2:22" ht="63" customHeight="1" x14ac:dyDescent="0.95">
      <c r="B283" s="427" t="str">
        <f>IF($V283="","",VLOOKUP($V283,'DADOS-KANBAM-PPS'!$A$11:$I$793,3,FALSE))</f>
        <v/>
      </c>
      <c r="C283" s="427" t="str">
        <f>IF($V283="","",VLOOKUP($V283,'DADOS-KANBAM-PPS'!$A$11:$J$791,5,FALSE))</f>
        <v/>
      </c>
      <c r="D283" s="428" t="str">
        <f t="shared" si="24"/>
        <v/>
      </c>
      <c r="E283" s="428" t="str">
        <f t="shared" si="25"/>
        <v/>
      </c>
      <c r="F283" s="427" t="str">
        <f>IF($V283="","",VLOOKUP($V283,'DADOS-KANBAM-PPS'!$A$11:$J$791,7,FALSE))</f>
        <v/>
      </c>
      <c r="G283" s="427" t="str">
        <f>IF($V283="","",VLOOKUP($V283,'DADOS-KANBAM-PPS'!$A$11:$J$791,8,FALSE))</f>
        <v/>
      </c>
      <c r="H283" s="427" t="str">
        <f>IF($V283="","",VLOOKUP($V283,'DADOS-KANBAM-PPS'!$A$11:$J$791,6,FALSE))</f>
        <v/>
      </c>
      <c r="I283" s="429"/>
      <c r="J283" s="430"/>
      <c r="K283" s="431" t="str">
        <f t="shared" si="29"/>
        <v/>
      </c>
      <c r="L283" s="432"/>
      <c r="M283" s="433" t="str">
        <f t="shared" si="26"/>
        <v/>
      </c>
      <c r="N283" s="434" t="str">
        <f t="shared" si="27"/>
        <v/>
      </c>
      <c r="O283" s="2" t="s">
        <v>2562</v>
      </c>
      <c r="P283" s="2" t="s">
        <v>2563</v>
      </c>
      <c r="Q283" s="435" t="s">
        <v>2564</v>
      </c>
      <c r="R283" s="435" t="s">
        <v>2565</v>
      </c>
      <c r="S283" s="435" t="s">
        <v>2566</v>
      </c>
      <c r="T283" s="435" t="s">
        <v>2567</v>
      </c>
      <c r="U283" s="435" t="s">
        <v>2568</v>
      </c>
      <c r="V283" t="str">
        <f t="shared" si="28"/>
        <v/>
      </c>
    </row>
    <row r="284" spans="2:22" ht="63" customHeight="1" x14ac:dyDescent="0.95">
      <c r="B284" s="427" t="str">
        <f>IF($V284="","",VLOOKUP($V284,'DADOS-KANBAM-PPS'!$A$11:$I$793,3,FALSE))</f>
        <v/>
      </c>
      <c r="C284" s="427" t="str">
        <f>IF($V284="","",VLOOKUP($V284,'DADOS-KANBAM-PPS'!$A$11:$J$791,5,FALSE))</f>
        <v/>
      </c>
      <c r="D284" s="428" t="str">
        <f t="shared" si="24"/>
        <v/>
      </c>
      <c r="E284" s="428" t="str">
        <f t="shared" si="25"/>
        <v/>
      </c>
      <c r="F284" s="427" t="str">
        <f>IF($V284="","",VLOOKUP($V284,'DADOS-KANBAM-PPS'!$A$11:$J$791,7,FALSE))</f>
        <v/>
      </c>
      <c r="G284" s="427" t="str">
        <f>IF($V284="","",VLOOKUP($V284,'DADOS-KANBAM-PPS'!$A$11:$J$791,8,FALSE))</f>
        <v/>
      </c>
      <c r="H284" s="427" t="str">
        <f>IF($V284="","",VLOOKUP($V284,'DADOS-KANBAM-PPS'!$A$11:$J$791,6,FALSE))</f>
        <v/>
      </c>
      <c r="I284" s="429"/>
      <c r="J284" s="430"/>
      <c r="K284" s="431" t="str">
        <f t="shared" si="29"/>
        <v/>
      </c>
      <c r="L284" s="432"/>
      <c r="M284" s="433" t="str">
        <f t="shared" si="26"/>
        <v/>
      </c>
      <c r="N284" s="434" t="str">
        <f t="shared" si="27"/>
        <v/>
      </c>
      <c r="O284" s="2" t="s">
        <v>2562</v>
      </c>
      <c r="P284" s="2" t="s">
        <v>2563</v>
      </c>
      <c r="Q284" s="435" t="s">
        <v>2564</v>
      </c>
      <c r="R284" s="435" t="s">
        <v>2565</v>
      </c>
      <c r="S284" s="435" t="s">
        <v>2566</v>
      </c>
      <c r="T284" s="435" t="s">
        <v>2567</v>
      </c>
      <c r="U284" s="435" t="s">
        <v>2568</v>
      </c>
      <c r="V284" t="str">
        <f t="shared" si="28"/>
        <v/>
      </c>
    </row>
    <row r="285" spans="2:22" ht="63" customHeight="1" x14ac:dyDescent="0.95">
      <c r="B285" s="427" t="str">
        <f>IF($V285="","",VLOOKUP($V285,'DADOS-KANBAM-PPS'!$A$11:$I$793,3,FALSE))</f>
        <v/>
      </c>
      <c r="C285" s="427" t="str">
        <f>IF($V285="","",VLOOKUP($V285,'DADOS-KANBAM-PPS'!$A$11:$J$791,5,FALSE))</f>
        <v/>
      </c>
      <c r="D285" s="428" t="str">
        <f t="shared" si="24"/>
        <v/>
      </c>
      <c r="E285" s="428" t="str">
        <f t="shared" si="25"/>
        <v/>
      </c>
      <c r="F285" s="427" t="str">
        <f>IF($V285="","",VLOOKUP($V285,'DADOS-KANBAM-PPS'!$A$11:$J$791,7,FALSE))</f>
        <v/>
      </c>
      <c r="G285" s="427" t="str">
        <f>IF($V285="","",VLOOKUP($V285,'DADOS-KANBAM-PPS'!$A$11:$J$791,8,FALSE))</f>
        <v/>
      </c>
      <c r="H285" s="427" t="str">
        <f>IF($V285="","",VLOOKUP($V285,'DADOS-KANBAM-PPS'!$A$11:$J$791,6,FALSE))</f>
        <v/>
      </c>
      <c r="I285" s="429"/>
      <c r="J285" s="430"/>
      <c r="K285" s="431" t="str">
        <f t="shared" si="29"/>
        <v/>
      </c>
      <c r="L285" s="432"/>
      <c r="M285" s="433" t="str">
        <f t="shared" si="26"/>
        <v/>
      </c>
      <c r="N285" s="434" t="str">
        <f t="shared" si="27"/>
        <v/>
      </c>
      <c r="O285" s="2" t="s">
        <v>2562</v>
      </c>
      <c r="P285" s="2" t="s">
        <v>2563</v>
      </c>
      <c r="Q285" s="435" t="s">
        <v>2564</v>
      </c>
      <c r="R285" s="435" t="s">
        <v>2565</v>
      </c>
      <c r="S285" s="435" t="s">
        <v>2566</v>
      </c>
      <c r="T285" s="435" t="s">
        <v>2567</v>
      </c>
      <c r="U285" s="435" t="s">
        <v>2568</v>
      </c>
      <c r="V285" t="str">
        <f t="shared" si="28"/>
        <v/>
      </c>
    </row>
    <row r="286" spans="2:22" ht="63" customHeight="1" x14ac:dyDescent="0.95">
      <c r="B286" s="427" t="str">
        <f>IF($V286="","",VLOOKUP($V286,'DADOS-KANBAM-PPS'!$A$11:$I$793,3,FALSE))</f>
        <v/>
      </c>
      <c r="C286" s="427" t="str">
        <f>IF($V286="","",VLOOKUP($V286,'DADOS-KANBAM-PPS'!$A$11:$J$791,5,FALSE))</f>
        <v/>
      </c>
      <c r="D286" s="428" t="str">
        <f t="shared" si="24"/>
        <v/>
      </c>
      <c r="E286" s="428" t="str">
        <f t="shared" si="25"/>
        <v/>
      </c>
      <c r="F286" s="427" t="str">
        <f>IF($V286="","",VLOOKUP($V286,'DADOS-KANBAM-PPS'!$A$11:$J$791,7,FALSE))</f>
        <v/>
      </c>
      <c r="G286" s="427" t="str">
        <f>IF($V286="","",VLOOKUP($V286,'DADOS-KANBAM-PPS'!$A$11:$J$791,8,FALSE))</f>
        <v/>
      </c>
      <c r="H286" s="427" t="str">
        <f>IF($V286="","",VLOOKUP($V286,'DADOS-KANBAM-PPS'!$A$11:$J$791,6,FALSE))</f>
        <v/>
      </c>
      <c r="I286" s="429"/>
      <c r="J286" s="430"/>
      <c r="K286" s="431" t="str">
        <f t="shared" si="29"/>
        <v/>
      </c>
      <c r="L286" s="432"/>
      <c r="M286" s="433" t="str">
        <f t="shared" si="26"/>
        <v/>
      </c>
      <c r="N286" s="434" t="str">
        <f t="shared" si="27"/>
        <v/>
      </c>
      <c r="O286" s="2" t="s">
        <v>2562</v>
      </c>
      <c r="P286" s="2" t="s">
        <v>2563</v>
      </c>
      <c r="Q286" s="435" t="s">
        <v>2564</v>
      </c>
      <c r="R286" s="435" t="s">
        <v>2565</v>
      </c>
      <c r="S286" s="435" t="s">
        <v>2566</v>
      </c>
      <c r="T286" s="435" t="s">
        <v>2567</v>
      </c>
      <c r="U286" s="435" t="s">
        <v>2568</v>
      </c>
      <c r="V286" t="str">
        <f t="shared" si="28"/>
        <v/>
      </c>
    </row>
    <row r="287" spans="2:22" ht="63" customHeight="1" x14ac:dyDescent="0.95">
      <c r="B287" s="427" t="str">
        <f>IF($V287="","",VLOOKUP($V287,'DADOS-KANBAM-PPS'!$A$11:$I$793,3,FALSE))</f>
        <v/>
      </c>
      <c r="C287" s="427" t="str">
        <f>IF($V287="","",VLOOKUP($V287,'DADOS-KANBAM-PPS'!$A$11:$J$791,5,FALSE))</f>
        <v/>
      </c>
      <c r="D287" s="428" t="str">
        <f t="shared" si="24"/>
        <v/>
      </c>
      <c r="E287" s="428" t="str">
        <f t="shared" si="25"/>
        <v/>
      </c>
      <c r="F287" s="427" t="str">
        <f>IF($V287="","",VLOOKUP($V287,'DADOS-KANBAM-PPS'!$A$11:$J$791,7,FALSE))</f>
        <v/>
      </c>
      <c r="G287" s="427" t="str">
        <f>IF($V287="","",VLOOKUP($V287,'DADOS-KANBAM-PPS'!$A$11:$J$791,8,FALSE))</f>
        <v/>
      </c>
      <c r="H287" s="427" t="str">
        <f>IF($V287="","",VLOOKUP($V287,'DADOS-KANBAM-PPS'!$A$11:$J$791,6,FALSE))</f>
        <v/>
      </c>
      <c r="I287" s="429"/>
      <c r="J287" s="430"/>
      <c r="K287" s="431" t="str">
        <f t="shared" si="29"/>
        <v/>
      </c>
      <c r="L287" s="432"/>
      <c r="M287" s="433" t="str">
        <f t="shared" si="26"/>
        <v/>
      </c>
      <c r="N287" s="434" t="str">
        <f t="shared" si="27"/>
        <v/>
      </c>
      <c r="O287" s="2" t="s">
        <v>2562</v>
      </c>
      <c r="P287" s="2" t="s">
        <v>2563</v>
      </c>
      <c r="Q287" s="435" t="s">
        <v>2564</v>
      </c>
      <c r="R287" s="435" t="s">
        <v>2565</v>
      </c>
      <c r="S287" s="435" t="s">
        <v>2566</v>
      </c>
      <c r="T287" s="435" t="s">
        <v>2567</v>
      </c>
      <c r="U287" s="435" t="s">
        <v>2568</v>
      </c>
      <c r="V287" t="str">
        <f t="shared" si="28"/>
        <v/>
      </c>
    </row>
    <row r="288" spans="2:22" ht="63" customHeight="1" x14ac:dyDescent="0.95">
      <c r="B288" s="427" t="str">
        <f>IF($V288="","",VLOOKUP($V288,'DADOS-KANBAM-PPS'!$A$11:$I$793,3,FALSE))</f>
        <v/>
      </c>
      <c r="C288" s="427" t="str">
        <f>IF($V288="","",VLOOKUP($V288,'DADOS-KANBAM-PPS'!$A$11:$J$791,5,FALSE))</f>
        <v/>
      </c>
      <c r="D288" s="428" t="str">
        <f t="shared" si="24"/>
        <v/>
      </c>
      <c r="E288" s="428" t="str">
        <f t="shared" si="25"/>
        <v/>
      </c>
      <c r="F288" s="427" t="str">
        <f>IF($V288="","",VLOOKUP($V288,'DADOS-KANBAM-PPS'!$A$11:$J$791,7,FALSE))</f>
        <v/>
      </c>
      <c r="G288" s="427" t="str">
        <f>IF($V288="","",VLOOKUP($V288,'DADOS-KANBAM-PPS'!$A$11:$J$791,8,FALSE))</f>
        <v/>
      </c>
      <c r="H288" s="427" t="str">
        <f>IF($V288="","",VLOOKUP($V288,'DADOS-KANBAM-PPS'!$A$11:$J$791,6,FALSE))</f>
        <v/>
      </c>
      <c r="I288" s="429"/>
      <c r="J288" s="430"/>
      <c r="K288" s="431" t="str">
        <f t="shared" si="29"/>
        <v/>
      </c>
      <c r="L288" s="432"/>
      <c r="M288" s="433" t="str">
        <f t="shared" si="26"/>
        <v/>
      </c>
      <c r="N288" s="434" t="str">
        <f t="shared" si="27"/>
        <v/>
      </c>
      <c r="O288" s="2" t="s">
        <v>2562</v>
      </c>
      <c r="P288" s="2" t="s">
        <v>2563</v>
      </c>
      <c r="Q288" s="435" t="s">
        <v>2564</v>
      </c>
      <c r="R288" s="435" t="s">
        <v>2565</v>
      </c>
      <c r="S288" s="435" t="s">
        <v>2566</v>
      </c>
      <c r="T288" s="435" t="s">
        <v>2567</v>
      </c>
      <c r="U288" s="435" t="s">
        <v>2568</v>
      </c>
      <c r="V288" t="str">
        <f t="shared" si="28"/>
        <v/>
      </c>
    </row>
    <row r="289" spans="2:22" ht="63" customHeight="1" x14ac:dyDescent="0.95">
      <c r="B289" s="427" t="str">
        <f>IF($V289="","",VLOOKUP($V289,'DADOS-KANBAM-PPS'!$A$11:$I$793,3,FALSE))</f>
        <v/>
      </c>
      <c r="C289" s="427" t="str">
        <f>IF($V289="","",VLOOKUP($V289,'DADOS-KANBAM-PPS'!$A$11:$J$791,5,FALSE))</f>
        <v/>
      </c>
      <c r="D289" s="428" t="str">
        <f t="shared" si="24"/>
        <v/>
      </c>
      <c r="E289" s="428" t="str">
        <f t="shared" si="25"/>
        <v/>
      </c>
      <c r="F289" s="427" t="str">
        <f>IF($V289="","",VLOOKUP($V289,'DADOS-KANBAM-PPS'!$A$11:$J$791,7,FALSE))</f>
        <v/>
      </c>
      <c r="G289" s="427" t="str">
        <f>IF($V289="","",VLOOKUP($V289,'DADOS-KANBAM-PPS'!$A$11:$J$791,8,FALSE))</f>
        <v/>
      </c>
      <c r="H289" s="427" t="str">
        <f>IF($V289="","",VLOOKUP($V289,'DADOS-KANBAM-PPS'!$A$11:$J$791,6,FALSE))</f>
        <v/>
      </c>
      <c r="I289" s="429"/>
      <c r="J289" s="430"/>
      <c r="K289" s="431" t="str">
        <f t="shared" si="29"/>
        <v/>
      </c>
      <c r="L289" s="432"/>
      <c r="M289" s="433" t="str">
        <f t="shared" si="26"/>
        <v/>
      </c>
      <c r="N289" s="434" t="str">
        <f t="shared" si="27"/>
        <v/>
      </c>
      <c r="O289" s="2" t="s">
        <v>2562</v>
      </c>
      <c r="P289" s="2" t="s">
        <v>2563</v>
      </c>
      <c r="Q289" s="435" t="s">
        <v>2564</v>
      </c>
      <c r="R289" s="435" t="s">
        <v>2565</v>
      </c>
      <c r="S289" s="435" t="s">
        <v>2566</v>
      </c>
      <c r="T289" s="435" t="s">
        <v>2567</v>
      </c>
      <c r="U289" s="435" t="s">
        <v>2568</v>
      </c>
      <c r="V289" t="str">
        <f t="shared" si="28"/>
        <v/>
      </c>
    </row>
    <row r="290" spans="2:22" ht="63" customHeight="1" x14ac:dyDescent="0.95">
      <c r="B290" s="427" t="str">
        <f>IF($V290="","",VLOOKUP($V290,'DADOS-KANBAM-PPS'!$A$11:$I$793,3,FALSE))</f>
        <v/>
      </c>
      <c r="C290" s="427" t="str">
        <f>IF($V290="","",VLOOKUP($V290,'DADOS-KANBAM-PPS'!$A$11:$J$791,5,FALSE))</f>
        <v/>
      </c>
      <c r="D290" s="428" t="str">
        <f t="shared" si="24"/>
        <v/>
      </c>
      <c r="E290" s="428" t="str">
        <f t="shared" si="25"/>
        <v/>
      </c>
      <c r="F290" s="427" t="str">
        <f>IF($V290="","",VLOOKUP($V290,'DADOS-KANBAM-PPS'!$A$11:$J$791,7,FALSE))</f>
        <v/>
      </c>
      <c r="G290" s="427" t="str">
        <f>IF($V290="","",VLOOKUP($V290,'DADOS-KANBAM-PPS'!$A$11:$J$791,8,FALSE))</f>
        <v/>
      </c>
      <c r="H290" s="427" t="str">
        <f>IF($V290="","",VLOOKUP($V290,'DADOS-KANBAM-PPS'!$A$11:$J$791,6,FALSE))</f>
        <v/>
      </c>
      <c r="I290" s="429"/>
      <c r="J290" s="430"/>
      <c r="K290" s="431" t="str">
        <f t="shared" si="29"/>
        <v/>
      </c>
      <c r="L290" s="432"/>
      <c r="M290" s="433" t="str">
        <f t="shared" si="26"/>
        <v/>
      </c>
      <c r="N290" s="434" t="str">
        <f t="shared" si="27"/>
        <v/>
      </c>
      <c r="O290" s="2" t="s">
        <v>2562</v>
      </c>
      <c r="P290" s="2" t="s">
        <v>2563</v>
      </c>
      <c r="Q290" s="435" t="s">
        <v>2564</v>
      </c>
      <c r="R290" s="435" t="s">
        <v>2565</v>
      </c>
      <c r="S290" s="435" t="s">
        <v>2566</v>
      </c>
      <c r="T290" s="435" t="s">
        <v>2567</v>
      </c>
      <c r="U290" s="435" t="s">
        <v>2568</v>
      </c>
      <c r="V290" t="str">
        <f t="shared" si="28"/>
        <v/>
      </c>
    </row>
    <row r="291" spans="2:22" ht="63" customHeight="1" x14ac:dyDescent="0.95">
      <c r="B291" s="427" t="str">
        <f>IF($V291="","",VLOOKUP($V291,'DADOS-KANBAM-PPS'!$A$11:$I$793,3,FALSE))</f>
        <v/>
      </c>
      <c r="C291" s="427" t="str">
        <f>IF($V291="","",VLOOKUP($V291,'DADOS-KANBAM-PPS'!$A$11:$J$791,5,FALSE))</f>
        <v/>
      </c>
      <c r="D291" s="428" t="str">
        <f t="shared" si="24"/>
        <v/>
      </c>
      <c r="E291" s="428" t="str">
        <f t="shared" si="25"/>
        <v/>
      </c>
      <c r="F291" s="427" t="str">
        <f>IF($V291="","",VLOOKUP($V291,'DADOS-KANBAM-PPS'!$A$11:$J$791,7,FALSE))</f>
        <v/>
      </c>
      <c r="G291" s="427" t="str">
        <f>IF($V291="","",VLOOKUP($V291,'DADOS-KANBAM-PPS'!$A$11:$J$791,8,FALSE))</f>
        <v/>
      </c>
      <c r="H291" s="427" t="str">
        <f>IF($V291="","",VLOOKUP($V291,'DADOS-KANBAM-PPS'!$A$11:$J$791,6,FALSE))</f>
        <v/>
      </c>
      <c r="I291" s="429"/>
      <c r="J291" s="430"/>
      <c r="K291" s="431" t="str">
        <f t="shared" si="29"/>
        <v/>
      </c>
      <c r="L291" s="432"/>
      <c r="M291" s="433" t="str">
        <f t="shared" si="26"/>
        <v/>
      </c>
      <c r="N291" s="434" t="str">
        <f t="shared" si="27"/>
        <v/>
      </c>
      <c r="O291" s="2" t="s">
        <v>2562</v>
      </c>
      <c r="P291" s="2" t="s">
        <v>2563</v>
      </c>
      <c r="Q291" s="435" t="s">
        <v>2564</v>
      </c>
      <c r="R291" s="435" t="s">
        <v>2565</v>
      </c>
      <c r="S291" s="435" t="s">
        <v>2566</v>
      </c>
      <c r="T291" s="435" t="s">
        <v>2567</v>
      </c>
      <c r="U291" s="435" t="s">
        <v>2568</v>
      </c>
      <c r="V291" t="str">
        <f t="shared" si="28"/>
        <v/>
      </c>
    </row>
    <row r="292" spans="2:22" ht="63" customHeight="1" x14ac:dyDescent="0.95">
      <c r="B292" s="427" t="str">
        <f>IF($V292="","",VLOOKUP($V292,'DADOS-KANBAM-PPS'!$A$11:$I$793,3,FALSE))</f>
        <v/>
      </c>
      <c r="C292" s="427" t="str">
        <f>IF($V292="","",VLOOKUP($V292,'DADOS-KANBAM-PPS'!$A$11:$J$791,5,FALSE))</f>
        <v/>
      </c>
      <c r="D292" s="428" t="str">
        <f t="shared" si="24"/>
        <v/>
      </c>
      <c r="E292" s="428" t="str">
        <f t="shared" si="25"/>
        <v/>
      </c>
      <c r="F292" s="427" t="str">
        <f>IF($V292="","",VLOOKUP($V292,'DADOS-KANBAM-PPS'!$A$11:$J$791,7,FALSE))</f>
        <v/>
      </c>
      <c r="G292" s="427" t="str">
        <f>IF($V292="","",VLOOKUP($V292,'DADOS-KANBAM-PPS'!$A$11:$J$791,8,FALSE))</f>
        <v/>
      </c>
      <c r="H292" s="427" t="str">
        <f>IF($V292="","",VLOOKUP($V292,'DADOS-KANBAM-PPS'!$A$11:$J$791,6,FALSE))</f>
        <v/>
      </c>
      <c r="I292" s="429"/>
      <c r="J292" s="430"/>
      <c r="K292" s="431" t="str">
        <f t="shared" si="29"/>
        <v/>
      </c>
      <c r="L292" s="432"/>
      <c r="M292" s="433" t="str">
        <f t="shared" si="26"/>
        <v/>
      </c>
      <c r="N292" s="434" t="str">
        <f t="shared" si="27"/>
        <v/>
      </c>
      <c r="O292" s="2" t="s">
        <v>2562</v>
      </c>
      <c r="P292" s="2" t="s">
        <v>2563</v>
      </c>
      <c r="Q292" s="435" t="s">
        <v>2564</v>
      </c>
      <c r="R292" s="435" t="s">
        <v>2565</v>
      </c>
      <c r="S292" s="435" t="s">
        <v>2566</v>
      </c>
      <c r="T292" s="435" t="s">
        <v>2567</v>
      </c>
      <c r="U292" s="435" t="s">
        <v>2568</v>
      </c>
      <c r="V292" t="str">
        <f t="shared" si="28"/>
        <v/>
      </c>
    </row>
    <row r="293" spans="2:22" ht="63" customHeight="1" x14ac:dyDescent="0.95">
      <c r="B293" s="427" t="str">
        <f>IF($V293="","",VLOOKUP($V293,'DADOS-KANBAM-PPS'!$A$11:$I$793,3,FALSE))</f>
        <v/>
      </c>
      <c r="C293" s="427" t="str">
        <f>IF($V293="","",VLOOKUP($V293,'DADOS-KANBAM-PPS'!$A$11:$J$791,5,FALSE))</f>
        <v/>
      </c>
      <c r="D293" s="428" t="str">
        <f t="shared" si="24"/>
        <v/>
      </c>
      <c r="E293" s="428" t="str">
        <f t="shared" si="25"/>
        <v/>
      </c>
      <c r="F293" s="427" t="str">
        <f>IF($V293="","",VLOOKUP($V293,'DADOS-KANBAM-PPS'!$A$11:$J$791,7,FALSE))</f>
        <v/>
      </c>
      <c r="G293" s="427" t="str">
        <f>IF($V293="","",VLOOKUP($V293,'DADOS-KANBAM-PPS'!$A$11:$J$791,8,FALSE))</f>
        <v/>
      </c>
      <c r="H293" s="427" t="str">
        <f>IF($V293="","",VLOOKUP($V293,'DADOS-KANBAM-PPS'!$A$11:$J$791,6,FALSE))</f>
        <v/>
      </c>
      <c r="I293" s="429"/>
      <c r="J293" s="430"/>
      <c r="K293" s="431" t="str">
        <f t="shared" si="29"/>
        <v/>
      </c>
      <c r="L293" s="432"/>
      <c r="M293" s="433" t="str">
        <f t="shared" si="26"/>
        <v/>
      </c>
      <c r="N293" s="434" t="str">
        <f t="shared" si="27"/>
        <v/>
      </c>
      <c r="O293" s="2" t="s">
        <v>2562</v>
      </c>
      <c r="P293" s="2" t="s">
        <v>2563</v>
      </c>
      <c r="Q293" s="435" t="s">
        <v>2564</v>
      </c>
      <c r="R293" s="435" t="s">
        <v>2565</v>
      </c>
      <c r="S293" s="435" t="s">
        <v>2566</v>
      </c>
      <c r="T293" s="435" t="s">
        <v>2567</v>
      </c>
      <c r="U293" s="435" t="s">
        <v>2568</v>
      </c>
      <c r="V293" t="str">
        <f t="shared" si="28"/>
        <v/>
      </c>
    </row>
    <row r="294" spans="2:22" ht="63" customHeight="1" x14ac:dyDescent="0.95">
      <c r="B294" s="427" t="str">
        <f>IF($V294="","",VLOOKUP($V294,'DADOS-KANBAM-PPS'!$A$11:$I$793,3,FALSE))</f>
        <v/>
      </c>
      <c r="C294" s="427" t="str">
        <f>IF($V294="","",VLOOKUP($V294,'DADOS-KANBAM-PPS'!$A$11:$J$791,5,FALSE))</f>
        <v/>
      </c>
      <c r="D294" s="428" t="str">
        <f t="shared" si="24"/>
        <v/>
      </c>
      <c r="E294" s="428" t="str">
        <f t="shared" si="25"/>
        <v/>
      </c>
      <c r="F294" s="427" t="str">
        <f>IF($V294="","",VLOOKUP($V294,'DADOS-KANBAM-PPS'!$A$11:$J$791,7,FALSE))</f>
        <v/>
      </c>
      <c r="G294" s="427" t="str">
        <f>IF($V294="","",VLOOKUP($V294,'DADOS-KANBAM-PPS'!$A$11:$J$791,8,FALSE))</f>
        <v/>
      </c>
      <c r="H294" s="427" t="str">
        <f>IF($V294="","",VLOOKUP($V294,'DADOS-KANBAM-PPS'!$A$11:$J$791,6,FALSE))</f>
        <v/>
      </c>
      <c r="I294" s="429"/>
      <c r="J294" s="430"/>
      <c r="K294" s="431" t="str">
        <f t="shared" si="29"/>
        <v/>
      </c>
      <c r="L294" s="432"/>
      <c r="M294" s="433" t="str">
        <f t="shared" si="26"/>
        <v/>
      </c>
      <c r="N294" s="434" t="str">
        <f t="shared" si="27"/>
        <v/>
      </c>
      <c r="O294" s="2" t="s">
        <v>2562</v>
      </c>
      <c r="P294" s="2" t="s">
        <v>2563</v>
      </c>
      <c r="Q294" s="435" t="s">
        <v>2564</v>
      </c>
      <c r="R294" s="435" t="s">
        <v>2565</v>
      </c>
      <c r="S294" s="435" t="s">
        <v>2566</v>
      </c>
      <c r="T294" s="435" t="s">
        <v>2567</v>
      </c>
      <c r="U294" s="435" t="s">
        <v>2568</v>
      </c>
      <c r="V294" t="str">
        <f t="shared" si="28"/>
        <v/>
      </c>
    </row>
    <row r="295" spans="2:22" ht="63" customHeight="1" x14ac:dyDescent="0.95">
      <c r="B295" s="427" t="str">
        <f>IF($V295="","",VLOOKUP($V295,'DADOS-KANBAM-PPS'!$A$11:$I$793,3,FALSE))</f>
        <v/>
      </c>
      <c r="C295" s="427" t="str">
        <f>IF($V295="","",VLOOKUP($V295,'DADOS-KANBAM-PPS'!$A$11:$J$791,5,FALSE))</f>
        <v/>
      </c>
      <c r="D295" s="428" t="str">
        <f t="shared" si="24"/>
        <v/>
      </c>
      <c r="E295" s="428" t="str">
        <f t="shared" si="25"/>
        <v/>
      </c>
      <c r="F295" s="427" t="str">
        <f>IF($V295="","",VLOOKUP($V295,'DADOS-KANBAM-PPS'!$A$11:$J$791,7,FALSE))</f>
        <v/>
      </c>
      <c r="G295" s="427" t="str">
        <f>IF($V295="","",VLOOKUP($V295,'DADOS-KANBAM-PPS'!$A$11:$J$791,8,FALSE))</f>
        <v/>
      </c>
      <c r="H295" s="427" t="str">
        <f>IF($V295="","",VLOOKUP($V295,'DADOS-KANBAM-PPS'!$A$11:$J$791,6,FALSE))</f>
        <v/>
      </c>
      <c r="I295" s="429"/>
      <c r="J295" s="430"/>
      <c r="K295" s="431" t="str">
        <f t="shared" si="29"/>
        <v/>
      </c>
      <c r="L295" s="432"/>
      <c r="M295" s="433" t="str">
        <f t="shared" si="26"/>
        <v/>
      </c>
      <c r="N295" s="434" t="str">
        <f t="shared" si="27"/>
        <v/>
      </c>
      <c r="O295" s="2" t="s">
        <v>2562</v>
      </c>
      <c r="P295" s="2" t="s">
        <v>2563</v>
      </c>
      <c r="Q295" s="435" t="s">
        <v>2564</v>
      </c>
      <c r="R295" s="435" t="s">
        <v>2565</v>
      </c>
      <c r="S295" s="435" t="s">
        <v>2566</v>
      </c>
      <c r="T295" s="435" t="s">
        <v>2567</v>
      </c>
      <c r="U295" s="435" t="s">
        <v>2568</v>
      </c>
      <c r="V295" t="str">
        <f t="shared" si="28"/>
        <v/>
      </c>
    </row>
    <row r="296" spans="2:22" ht="63" customHeight="1" x14ac:dyDescent="0.95">
      <c r="B296" s="427" t="str">
        <f>IF($V296="","",VLOOKUP($V296,'DADOS-KANBAM-PPS'!$A$11:$I$793,3,FALSE))</f>
        <v/>
      </c>
      <c r="C296" s="427" t="str">
        <f>IF($V296="","",VLOOKUP($V296,'DADOS-KANBAM-PPS'!$A$11:$J$791,5,FALSE))</f>
        <v/>
      </c>
      <c r="D296" s="428" t="str">
        <f t="shared" si="24"/>
        <v/>
      </c>
      <c r="E296" s="428" t="str">
        <f t="shared" si="25"/>
        <v/>
      </c>
      <c r="F296" s="427" t="str">
        <f>IF($V296="","",VLOOKUP($V296,'DADOS-KANBAM-PPS'!$A$11:$J$791,7,FALSE))</f>
        <v/>
      </c>
      <c r="G296" s="427" t="str">
        <f>IF($V296="","",VLOOKUP($V296,'DADOS-KANBAM-PPS'!$A$11:$J$791,8,FALSE))</f>
        <v/>
      </c>
      <c r="H296" s="427" t="str">
        <f>IF($V296="","",VLOOKUP($V296,'DADOS-KANBAM-PPS'!$A$11:$J$791,6,FALSE))</f>
        <v/>
      </c>
      <c r="I296" s="429"/>
      <c r="J296" s="430"/>
      <c r="K296" s="431" t="str">
        <f t="shared" si="29"/>
        <v/>
      </c>
      <c r="L296" s="432"/>
      <c r="M296" s="433" t="str">
        <f t="shared" si="26"/>
        <v/>
      </c>
      <c r="N296" s="434" t="str">
        <f t="shared" si="27"/>
        <v/>
      </c>
      <c r="O296" s="2" t="s">
        <v>2562</v>
      </c>
      <c r="P296" s="2" t="s">
        <v>2563</v>
      </c>
      <c r="Q296" s="435" t="s">
        <v>2564</v>
      </c>
      <c r="R296" s="435" t="s">
        <v>2565</v>
      </c>
      <c r="S296" s="435" t="s">
        <v>2566</v>
      </c>
      <c r="T296" s="435" t="s">
        <v>2567</v>
      </c>
      <c r="U296" s="435" t="s">
        <v>2568</v>
      </c>
      <c r="V296" t="str">
        <f t="shared" si="28"/>
        <v/>
      </c>
    </row>
    <row r="297" spans="2:22" ht="63" customHeight="1" x14ac:dyDescent="0.95">
      <c r="B297" s="427" t="str">
        <f>IF($V297="","",VLOOKUP($V297,'DADOS-KANBAM-PPS'!$A$11:$I$793,3,FALSE))</f>
        <v/>
      </c>
      <c r="C297" s="427" t="str">
        <f>IF($V297="","",VLOOKUP($V297,'DADOS-KANBAM-PPS'!$A$11:$J$791,5,FALSE))</f>
        <v/>
      </c>
      <c r="D297" s="428" t="str">
        <f t="shared" si="24"/>
        <v/>
      </c>
      <c r="E297" s="428" t="str">
        <f t="shared" si="25"/>
        <v/>
      </c>
      <c r="F297" s="427" t="str">
        <f>IF($V297="","",VLOOKUP($V297,'DADOS-KANBAM-PPS'!$A$11:$J$791,7,FALSE))</f>
        <v/>
      </c>
      <c r="G297" s="427" t="str">
        <f>IF($V297="","",VLOOKUP($V297,'DADOS-KANBAM-PPS'!$A$11:$J$791,8,FALSE))</f>
        <v/>
      </c>
      <c r="H297" s="427" t="str">
        <f>IF($V297="","",VLOOKUP($V297,'DADOS-KANBAM-PPS'!$A$11:$J$791,6,FALSE))</f>
        <v/>
      </c>
      <c r="I297" s="429"/>
      <c r="J297" s="430"/>
      <c r="K297" s="431" t="str">
        <f t="shared" si="29"/>
        <v/>
      </c>
      <c r="L297" s="432"/>
      <c r="M297" s="433" t="str">
        <f t="shared" si="26"/>
        <v/>
      </c>
      <c r="N297" s="434" t="str">
        <f t="shared" si="27"/>
        <v/>
      </c>
      <c r="O297" s="2" t="s">
        <v>2562</v>
      </c>
      <c r="P297" s="2" t="s">
        <v>2563</v>
      </c>
      <c r="Q297" s="435" t="s">
        <v>2564</v>
      </c>
      <c r="R297" s="435" t="s">
        <v>2565</v>
      </c>
      <c r="S297" s="435" t="s">
        <v>2566</v>
      </c>
      <c r="T297" s="435" t="s">
        <v>2567</v>
      </c>
      <c r="U297" s="435" t="s">
        <v>2568</v>
      </c>
      <c r="V297" t="str">
        <f t="shared" si="28"/>
        <v/>
      </c>
    </row>
    <row r="298" spans="2:22" ht="63" customHeight="1" x14ac:dyDescent="0.95">
      <c r="B298" s="427" t="str">
        <f>IF($V298="","",VLOOKUP($V298,'DADOS-KANBAM-PPS'!$A$11:$I$793,3,FALSE))</f>
        <v/>
      </c>
      <c r="C298" s="427" t="str">
        <f>IF($V298="","",VLOOKUP($V298,'DADOS-KANBAM-PPS'!$A$11:$J$791,5,FALSE))</f>
        <v/>
      </c>
      <c r="D298" s="428" t="str">
        <f t="shared" si="24"/>
        <v/>
      </c>
      <c r="E298" s="428" t="str">
        <f t="shared" si="25"/>
        <v/>
      </c>
      <c r="F298" s="427" t="str">
        <f>IF($V298="","",VLOOKUP($V298,'DADOS-KANBAM-PPS'!$A$11:$J$791,7,FALSE))</f>
        <v/>
      </c>
      <c r="G298" s="427" t="str">
        <f>IF($V298="","",VLOOKUP($V298,'DADOS-KANBAM-PPS'!$A$11:$J$791,8,FALSE))</f>
        <v/>
      </c>
      <c r="H298" s="427" t="str">
        <f>IF($V298="","",VLOOKUP($V298,'DADOS-KANBAM-PPS'!$A$11:$J$791,6,FALSE))</f>
        <v/>
      </c>
      <c r="I298" s="429"/>
      <c r="J298" s="430"/>
      <c r="K298" s="431" t="str">
        <f t="shared" si="29"/>
        <v/>
      </c>
      <c r="L298" s="432"/>
      <c r="M298" s="433" t="str">
        <f t="shared" si="26"/>
        <v/>
      </c>
      <c r="N298" s="434" t="str">
        <f t="shared" si="27"/>
        <v/>
      </c>
      <c r="O298" s="2" t="s">
        <v>2562</v>
      </c>
      <c r="P298" s="2" t="s">
        <v>2563</v>
      </c>
      <c r="Q298" s="435" t="s">
        <v>2564</v>
      </c>
      <c r="R298" s="435" t="s">
        <v>2565</v>
      </c>
      <c r="S298" s="435" t="s">
        <v>2566</v>
      </c>
      <c r="T298" s="435" t="s">
        <v>2567</v>
      </c>
      <c r="U298" s="435" t="s">
        <v>2568</v>
      </c>
      <c r="V298" t="str">
        <f t="shared" si="28"/>
        <v/>
      </c>
    </row>
    <row r="299" spans="2:22" ht="63" customHeight="1" x14ac:dyDescent="0.95">
      <c r="B299" s="427" t="str">
        <f>IF($V299="","",VLOOKUP($V299,'DADOS-KANBAM-PPS'!$A$11:$I$793,3,FALSE))</f>
        <v/>
      </c>
      <c r="C299" s="427" t="str">
        <f>IF($V299="","",VLOOKUP($V299,'DADOS-KANBAM-PPS'!$A$11:$J$791,5,FALSE))</f>
        <v/>
      </c>
      <c r="D299" s="428" t="str">
        <f t="shared" si="24"/>
        <v/>
      </c>
      <c r="E299" s="428" t="str">
        <f t="shared" si="25"/>
        <v/>
      </c>
      <c r="F299" s="427" t="str">
        <f>IF($V299="","",VLOOKUP($V299,'DADOS-KANBAM-PPS'!$A$11:$J$791,7,FALSE))</f>
        <v/>
      </c>
      <c r="G299" s="427" t="str">
        <f>IF($V299="","",VLOOKUP($V299,'DADOS-KANBAM-PPS'!$A$11:$J$791,8,FALSE))</f>
        <v/>
      </c>
      <c r="H299" s="427" t="str">
        <f>IF($V299="","",VLOOKUP($V299,'DADOS-KANBAM-PPS'!$A$11:$J$791,6,FALSE))</f>
        <v/>
      </c>
      <c r="I299" s="429"/>
      <c r="J299" s="430"/>
      <c r="K299" s="431" t="str">
        <f t="shared" si="29"/>
        <v/>
      </c>
      <c r="L299" s="432"/>
      <c r="M299" s="433" t="str">
        <f t="shared" si="26"/>
        <v/>
      </c>
      <c r="N299" s="434" t="str">
        <f t="shared" si="27"/>
        <v/>
      </c>
      <c r="O299" s="2" t="s">
        <v>2562</v>
      </c>
      <c r="P299" s="2" t="s">
        <v>2563</v>
      </c>
      <c r="Q299" s="435" t="s">
        <v>2564</v>
      </c>
      <c r="R299" s="435" t="s">
        <v>2565</v>
      </c>
      <c r="S299" s="435" t="s">
        <v>2566</v>
      </c>
      <c r="T299" s="435" t="s">
        <v>2567</v>
      </c>
      <c r="U299" s="435" t="s">
        <v>2568</v>
      </c>
      <c r="V299" t="str">
        <f t="shared" si="28"/>
        <v/>
      </c>
    </row>
    <row r="300" spans="2:22" ht="63" customHeight="1" x14ac:dyDescent="0.95">
      <c r="B300" s="427" t="str">
        <f>IF($V300="","",VLOOKUP($V300,'DADOS-KANBAM-PPS'!$A$11:$I$793,3,FALSE))</f>
        <v/>
      </c>
      <c r="C300" s="427" t="str">
        <f>IF($V300="","",VLOOKUP($V300,'DADOS-KANBAM-PPS'!$A$11:$J$791,5,FALSE))</f>
        <v/>
      </c>
      <c r="D300" s="428" t="str">
        <f t="shared" si="24"/>
        <v/>
      </c>
      <c r="E300" s="428" t="str">
        <f t="shared" si="25"/>
        <v/>
      </c>
      <c r="F300" s="427" t="str">
        <f>IF($V300="","",VLOOKUP($V300,'DADOS-KANBAM-PPS'!$A$11:$J$791,7,FALSE))</f>
        <v/>
      </c>
      <c r="G300" s="427" t="str">
        <f>IF($V300="","",VLOOKUP($V300,'DADOS-KANBAM-PPS'!$A$11:$J$791,8,FALSE))</f>
        <v/>
      </c>
      <c r="H300" s="427" t="str">
        <f>IF($V300="","",VLOOKUP($V300,'DADOS-KANBAM-PPS'!$A$11:$J$791,6,FALSE))</f>
        <v/>
      </c>
      <c r="I300" s="429"/>
      <c r="J300" s="430"/>
      <c r="K300" s="431" t="str">
        <f t="shared" si="29"/>
        <v/>
      </c>
      <c r="L300" s="432"/>
      <c r="M300" s="433" t="str">
        <f t="shared" si="26"/>
        <v/>
      </c>
      <c r="N300" s="434" t="str">
        <f t="shared" si="27"/>
        <v/>
      </c>
      <c r="O300" s="2" t="s">
        <v>2562</v>
      </c>
      <c r="P300" s="2" t="s">
        <v>2563</v>
      </c>
      <c r="Q300" s="435" t="s">
        <v>2564</v>
      </c>
      <c r="R300" s="435" t="s">
        <v>2565</v>
      </c>
      <c r="S300" s="435" t="s">
        <v>2566</v>
      </c>
      <c r="T300" s="435" t="s">
        <v>2567</v>
      </c>
      <c r="U300" s="435" t="s">
        <v>2568</v>
      </c>
      <c r="V300" t="str">
        <f t="shared" si="28"/>
        <v/>
      </c>
    </row>
    <row r="301" spans="2:22" ht="63" customHeight="1" x14ac:dyDescent="0.95">
      <c r="B301" s="427" t="str">
        <f>IF($V301="","",VLOOKUP($V301,'DADOS-KANBAM-PPS'!$A$11:$I$793,3,FALSE))</f>
        <v/>
      </c>
      <c r="C301" s="427" t="str">
        <f>IF($V301="","",VLOOKUP($V301,'DADOS-KANBAM-PPS'!$A$11:$J$791,5,FALSE))</f>
        <v/>
      </c>
      <c r="D301" s="428" t="str">
        <f t="shared" si="24"/>
        <v/>
      </c>
      <c r="E301" s="428" t="str">
        <f t="shared" si="25"/>
        <v/>
      </c>
      <c r="F301" s="427" t="str">
        <f>IF($V301="","",VLOOKUP($V301,'DADOS-KANBAM-PPS'!$A$11:$J$791,7,FALSE))</f>
        <v/>
      </c>
      <c r="G301" s="427" t="str">
        <f>IF($V301="","",VLOOKUP($V301,'DADOS-KANBAM-PPS'!$A$11:$J$791,8,FALSE))</f>
        <v/>
      </c>
      <c r="H301" s="427" t="str">
        <f>IF($V301="","",VLOOKUP($V301,'DADOS-KANBAM-PPS'!$A$11:$J$791,6,FALSE))</f>
        <v/>
      </c>
      <c r="I301" s="429"/>
      <c r="J301" s="430"/>
      <c r="K301" s="431" t="str">
        <f t="shared" si="29"/>
        <v/>
      </c>
      <c r="L301" s="432"/>
      <c r="M301" s="433" t="str">
        <f t="shared" si="26"/>
        <v/>
      </c>
      <c r="N301" s="434" t="str">
        <f t="shared" si="27"/>
        <v/>
      </c>
      <c r="O301" s="2" t="s">
        <v>2562</v>
      </c>
      <c r="P301" s="2" t="s">
        <v>2563</v>
      </c>
      <c r="Q301" s="435" t="s">
        <v>2564</v>
      </c>
      <c r="R301" s="435" t="s">
        <v>2565</v>
      </c>
      <c r="S301" s="435" t="s">
        <v>2566</v>
      </c>
      <c r="T301" s="435" t="s">
        <v>2567</v>
      </c>
      <c r="U301" s="435" t="s">
        <v>2568</v>
      </c>
      <c r="V301" t="str">
        <f t="shared" si="28"/>
        <v/>
      </c>
    </row>
    <row r="302" spans="2:22" ht="63" customHeight="1" x14ac:dyDescent="0.95">
      <c r="B302" s="427" t="str">
        <f>IF($V302="","",VLOOKUP($V302,'DADOS-KANBAM-PPS'!$A$11:$I$793,3,FALSE))</f>
        <v/>
      </c>
      <c r="C302" s="427" t="str">
        <f>IF($V302="","",VLOOKUP($V302,'DADOS-KANBAM-PPS'!$A$11:$J$791,5,FALSE))</f>
        <v/>
      </c>
      <c r="D302" s="428" t="str">
        <f t="shared" si="24"/>
        <v/>
      </c>
      <c r="E302" s="428" t="str">
        <f t="shared" si="25"/>
        <v/>
      </c>
      <c r="F302" s="427" t="str">
        <f>IF($V302="","",VLOOKUP($V302,'DADOS-KANBAM-PPS'!$A$11:$J$791,7,FALSE))</f>
        <v/>
      </c>
      <c r="G302" s="427" t="str">
        <f>IF($V302="","",VLOOKUP($V302,'DADOS-KANBAM-PPS'!$A$11:$J$791,8,FALSE))</f>
        <v/>
      </c>
      <c r="H302" s="427" t="str">
        <f>IF($V302="","",VLOOKUP($V302,'DADOS-KANBAM-PPS'!$A$11:$J$791,6,FALSE))</f>
        <v/>
      </c>
      <c r="I302" s="429"/>
      <c r="J302" s="430"/>
      <c r="K302" s="431" t="str">
        <f t="shared" si="29"/>
        <v/>
      </c>
      <c r="L302" s="432"/>
      <c r="M302" s="433" t="str">
        <f t="shared" si="26"/>
        <v/>
      </c>
      <c r="N302" s="434" t="str">
        <f t="shared" si="27"/>
        <v/>
      </c>
      <c r="O302" s="2" t="s">
        <v>2562</v>
      </c>
      <c r="P302" s="2" t="s">
        <v>2563</v>
      </c>
      <c r="Q302" s="435" t="s">
        <v>2564</v>
      </c>
      <c r="R302" s="435" t="s">
        <v>2565</v>
      </c>
      <c r="S302" s="435" t="s">
        <v>2566</v>
      </c>
      <c r="T302" s="435" t="s">
        <v>2567</v>
      </c>
      <c r="U302" s="435" t="s">
        <v>2568</v>
      </c>
      <c r="V302" t="str">
        <f t="shared" si="28"/>
        <v/>
      </c>
    </row>
    <row r="303" spans="2:22" ht="63" customHeight="1" x14ac:dyDescent="0.95">
      <c r="B303" s="427" t="str">
        <f>IF($V303="","",VLOOKUP($V303,'DADOS-KANBAM-PPS'!$A$11:$I$793,3,FALSE))</f>
        <v/>
      </c>
      <c r="C303" s="427" t="str">
        <f>IF($V303="","",VLOOKUP($V303,'DADOS-KANBAM-PPS'!$A$11:$J$791,5,FALSE))</f>
        <v/>
      </c>
      <c r="D303" s="428" t="str">
        <f t="shared" si="24"/>
        <v/>
      </c>
      <c r="E303" s="428" t="str">
        <f t="shared" si="25"/>
        <v/>
      </c>
      <c r="F303" s="427" t="str">
        <f>IF($V303="","",VLOOKUP($V303,'DADOS-KANBAM-PPS'!$A$11:$J$791,7,FALSE))</f>
        <v/>
      </c>
      <c r="G303" s="427" t="str">
        <f>IF($V303="","",VLOOKUP($V303,'DADOS-KANBAM-PPS'!$A$11:$J$791,8,FALSE))</f>
        <v/>
      </c>
      <c r="H303" s="427" t="str">
        <f>IF($V303="","",VLOOKUP($V303,'DADOS-KANBAM-PPS'!$A$11:$J$791,6,FALSE))</f>
        <v/>
      </c>
      <c r="I303" s="429"/>
      <c r="J303" s="430"/>
      <c r="K303" s="431" t="str">
        <f t="shared" si="29"/>
        <v/>
      </c>
      <c r="L303" s="432"/>
      <c r="M303" s="433" t="str">
        <f t="shared" si="26"/>
        <v/>
      </c>
      <c r="N303" s="434" t="str">
        <f t="shared" si="27"/>
        <v/>
      </c>
      <c r="O303" s="2" t="s">
        <v>2562</v>
      </c>
      <c r="P303" s="2" t="s">
        <v>2563</v>
      </c>
      <c r="Q303" s="435" t="s">
        <v>2564</v>
      </c>
      <c r="R303" s="435" t="s">
        <v>2565</v>
      </c>
      <c r="S303" s="435" t="s">
        <v>2566</v>
      </c>
      <c r="T303" s="435" t="s">
        <v>2567</v>
      </c>
      <c r="U303" s="435" t="s">
        <v>2568</v>
      </c>
      <c r="V303" t="str">
        <f t="shared" si="28"/>
        <v/>
      </c>
    </row>
    <row r="304" spans="2:22" ht="63" customHeight="1" x14ac:dyDescent="0.95">
      <c r="B304" s="427" t="str">
        <f>IF($V304="","",VLOOKUP($V304,'DADOS-KANBAM-PPS'!$A$11:$I$793,3,FALSE))</f>
        <v/>
      </c>
      <c r="C304" s="427" t="str">
        <f>IF($V304="","",VLOOKUP($V304,'DADOS-KANBAM-PPS'!$A$11:$J$791,5,FALSE))</f>
        <v/>
      </c>
      <c r="D304" s="428" t="str">
        <f t="shared" si="24"/>
        <v/>
      </c>
      <c r="E304" s="428" t="str">
        <f t="shared" si="25"/>
        <v/>
      </c>
      <c r="F304" s="427" t="str">
        <f>IF($V304="","",VLOOKUP($V304,'DADOS-KANBAM-PPS'!$A$11:$J$791,7,FALSE))</f>
        <v/>
      </c>
      <c r="G304" s="427" t="str">
        <f>IF($V304="","",VLOOKUP($V304,'DADOS-KANBAM-PPS'!$A$11:$J$791,8,FALSE))</f>
        <v/>
      </c>
      <c r="H304" s="427" t="str">
        <f>IF($V304="","",VLOOKUP($V304,'DADOS-KANBAM-PPS'!$A$11:$J$791,6,FALSE))</f>
        <v/>
      </c>
      <c r="I304" s="429"/>
      <c r="J304" s="430"/>
      <c r="K304" s="431" t="str">
        <f t="shared" si="29"/>
        <v/>
      </c>
      <c r="L304" s="432"/>
      <c r="M304" s="433" t="str">
        <f t="shared" si="26"/>
        <v/>
      </c>
      <c r="N304" s="434" t="str">
        <f t="shared" si="27"/>
        <v/>
      </c>
      <c r="O304" s="2" t="s">
        <v>2562</v>
      </c>
      <c r="P304" s="2" t="s">
        <v>2563</v>
      </c>
      <c r="Q304" s="435" t="s">
        <v>2564</v>
      </c>
      <c r="R304" s="435" t="s">
        <v>2565</v>
      </c>
      <c r="S304" s="435" t="s">
        <v>2566</v>
      </c>
      <c r="T304" s="435" t="s">
        <v>2567</v>
      </c>
      <c r="U304" s="435" t="s">
        <v>2568</v>
      </c>
      <c r="V304" t="str">
        <f t="shared" si="28"/>
        <v/>
      </c>
    </row>
    <row r="305" spans="2:22" ht="63" customHeight="1" x14ac:dyDescent="0.95">
      <c r="B305" s="427" t="str">
        <f>IF($V305="","",VLOOKUP($V305,'DADOS-KANBAM-PPS'!$A$11:$I$793,3,FALSE))</f>
        <v/>
      </c>
      <c r="C305" s="427" t="str">
        <f>IF($V305="","",VLOOKUP($V305,'DADOS-KANBAM-PPS'!$A$11:$J$791,5,FALSE))</f>
        <v/>
      </c>
      <c r="D305" s="428" t="str">
        <f t="shared" si="24"/>
        <v/>
      </c>
      <c r="E305" s="428" t="str">
        <f t="shared" si="25"/>
        <v/>
      </c>
      <c r="F305" s="427" t="str">
        <f>IF($V305="","",VLOOKUP($V305,'DADOS-KANBAM-PPS'!$A$11:$J$791,7,FALSE))</f>
        <v/>
      </c>
      <c r="G305" s="427" t="str">
        <f>IF($V305="","",VLOOKUP($V305,'DADOS-KANBAM-PPS'!$A$11:$J$791,8,FALSE))</f>
        <v/>
      </c>
      <c r="H305" s="427" t="str">
        <f>IF($V305="","",VLOOKUP($V305,'DADOS-KANBAM-PPS'!$A$11:$J$791,6,FALSE))</f>
        <v/>
      </c>
      <c r="I305" s="429"/>
      <c r="J305" s="430"/>
      <c r="K305" s="431" t="str">
        <f t="shared" si="29"/>
        <v/>
      </c>
      <c r="L305" s="432"/>
      <c r="M305" s="433" t="str">
        <f t="shared" si="26"/>
        <v/>
      </c>
      <c r="N305" s="434" t="str">
        <f t="shared" si="27"/>
        <v/>
      </c>
      <c r="O305" s="2" t="s">
        <v>2562</v>
      </c>
      <c r="P305" s="2" t="s">
        <v>2563</v>
      </c>
      <c r="Q305" s="435" t="s">
        <v>2564</v>
      </c>
      <c r="R305" s="435" t="s">
        <v>2565</v>
      </c>
      <c r="S305" s="435" t="s">
        <v>2566</v>
      </c>
      <c r="T305" s="435" t="s">
        <v>2567</v>
      </c>
      <c r="U305" s="435" t="s">
        <v>2568</v>
      </c>
      <c r="V305" t="str">
        <f t="shared" si="28"/>
        <v/>
      </c>
    </row>
    <row r="306" spans="2:22" ht="63" customHeight="1" x14ac:dyDescent="0.95">
      <c r="B306" s="427" t="str">
        <f>IF($V306="","",VLOOKUP($V306,'DADOS-KANBAM-PPS'!$A$11:$I$793,3,FALSE))</f>
        <v/>
      </c>
      <c r="C306" s="427" t="str">
        <f>IF($V306="","",VLOOKUP($V306,'DADOS-KANBAM-PPS'!$A$11:$J$791,5,FALSE))</f>
        <v/>
      </c>
      <c r="D306" s="428" t="str">
        <f t="shared" si="24"/>
        <v/>
      </c>
      <c r="E306" s="428" t="str">
        <f t="shared" si="25"/>
        <v/>
      </c>
      <c r="F306" s="427" t="str">
        <f>IF($V306="","",VLOOKUP($V306,'DADOS-KANBAM-PPS'!$A$11:$J$791,7,FALSE))</f>
        <v/>
      </c>
      <c r="G306" s="427" t="str">
        <f>IF($V306="","",VLOOKUP($V306,'DADOS-KANBAM-PPS'!$A$11:$J$791,8,FALSE))</f>
        <v/>
      </c>
      <c r="H306" s="427" t="str">
        <f>IF($V306="","",VLOOKUP($V306,'DADOS-KANBAM-PPS'!$A$11:$J$791,6,FALSE))</f>
        <v/>
      </c>
      <c r="I306" s="429"/>
      <c r="J306" s="430"/>
      <c r="K306" s="431" t="str">
        <f t="shared" si="29"/>
        <v/>
      </c>
      <c r="L306" s="432"/>
      <c r="M306" s="433" t="str">
        <f t="shared" si="26"/>
        <v/>
      </c>
      <c r="N306" s="434" t="str">
        <f t="shared" si="27"/>
        <v/>
      </c>
      <c r="O306" s="2" t="s">
        <v>2562</v>
      </c>
      <c r="P306" s="2" t="s">
        <v>2563</v>
      </c>
      <c r="Q306" s="435" t="s">
        <v>2564</v>
      </c>
      <c r="R306" s="435" t="s">
        <v>2565</v>
      </c>
      <c r="S306" s="435" t="s">
        <v>2566</v>
      </c>
      <c r="T306" s="435" t="s">
        <v>2567</v>
      </c>
      <c r="U306" s="435" t="s">
        <v>2568</v>
      </c>
      <c r="V306" t="str">
        <f t="shared" si="28"/>
        <v/>
      </c>
    </row>
    <row r="307" spans="2:22" ht="63" customHeight="1" x14ac:dyDescent="0.95">
      <c r="B307" s="427" t="str">
        <f>IF($V307="","",VLOOKUP($V307,'DADOS-KANBAM-PPS'!$A$11:$I$793,3,FALSE))</f>
        <v/>
      </c>
      <c r="C307" s="427" t="str">
        <f>IF($V307="","",VLOOKUP($V307,'DADOS-KANBAM-PPS'!$A$11:$J$791,5,FALSE))</f>
        <v/>
      </c>
      <c r="D307" s="428" t="str">
        <f t="shared" si="24"/>
        <v/>
      </c>
      <c r="E307" s="428" t="str">
        <f t="shared" si="25"/>
        <v/>
      </c>
      <c r="F307" s="427" t="str">
        <f>IF($V307="","",VLOOKUP($V307,'DADOS-KANBAM-PPS'!$A$11:$J$791,7,FALSE))</f>
        <v/>
      </c>
      <c r="G307" s="427" t="str">
        <f>IF($V307="","",VLOOKUP($V307,'DADOS-KANBAM-PPS'!$A$11:$J$791,8,FALSE))</f>
        <v/>
      </c>
      <c r="H307" s="427" t="str">
        <f>IF($V307="","",VLOOKUP($V307,'DADOS-KANBAM-PPS'!$A$11:$J$791,6,FALSE))</f>
        <v/>
      </c>
      <c r="I307" s="429"/>
      <c r="J307" s="430"/>
      <c r="K307" s="431" t="str">
        <f t="shared" si="29"/>
        <v/>
      </c>
      <c r="L307" s="432"/>
      <c r="M307" s="433" t="str">
        <f t="shared" si="26"/>
        <v/>
      </c>
      <c r="N307" s="434" t="str">
        <f t="shared" si="27"/>
        <v/>
      </c>
      <c r="O307" s="2" t="s">
        <v>2562</v>
      </c>
      <c r="P307" s="2" t="s">
        <v>2563</v>
      </c>
      <c r="Q307" s="435" t="s">
        <v>2564</v>
      </c>
      <c r="R307" s="435" t="s">
        <v>2565</v>
      </c>
      <c r="S307" s="435" t="s">
        <v>2566</v>
      </c>
      <c r="T307" s="435" t="s">
        <v>2567</v>
      </c>
      <c r="U307" s="435" t="s">
        <v>2568</v>
      </c>
      <c r="V307" t="str">
        <f t="shared" si="28"/>
        <v/>
      </c>
    </row>
    <row r="308" spans="2:22" ht="63" customHeight="1" x14ac:dyDescent="0.95">
      <c r="B308" s="427" t="str">
        <f>IF($V308="","",VLOOKUP($V308,'DADOS-KANBAM-PPS'!$A$11:$I$793,3,FALSE))</f>
        <v/>
      </c>
      <c r="C308" s="427" t="str">
        <f>IF($V308="","",VLOOKUP($V308,'DADOS-KANBAM-PPS'!$A$11:$J$791,5,FALSE))</f>
        <v/>
      </c>
      <c r="D308" s="428" t="str">
        <f t="shared" si="24"/>
        <v/>
      </c>
      <c r="E308" s="428" t="str">
        <f t="shared" si="25"/>
        <v/>
      </c>
      <c r="F308" s="427" t="str">
        <f>IF($V308="","",VLOOKUP($V308,'DADOS-KANBAM-PPS'!$A$11:$J$791,7,FALSE))</f>
        <v/>
      </c>
      <c r="G308" s="427" t="str">
        <f>IF($V308="","",VLOOKUP($V308,'DADOS-KANBAM-PPS'!$A$11:$J$791,8,FALSE))</f>
        <v/>
      </c>
      <c r="H308" s="427" t="str">
        <f>IF($V308="","",VLOOKUP($V308,'DADOS-KANBAM-PPS'!$A$11:$J$791,6,FALSE))</f>
        <v/>
      </c>
      <c r="I308" s="429"/>
      <c r="J308" s="430"/>
      <c r="K308" s="431" t="str">
        <f t="shared" si="29"/>
        <v/>
      </c>
      <c r="L308" s="432"/>
      <c r="M308" s="433" t="str">
        <f t="shared" si="26"/>
        <v/>
      </c>
      <c r="N308" s="434" t="str">
        <f t="shared" si="27"/>
        <v/>
      </c>
      <c r="O308" s="2" t="s">
        <v>2562</v>
      </c>
      <c r="P308" s="2" t="s">
        <v>2563</v>
      </c>
      <c r="Q308" s="435" t="s">
        <v>2564</v>
      </c>
      <c r="R308" s="435" t="s">
        <v>2565</v>
      </c>
      <c r="S308" s="435" t="s">
        <v>2566</v>
      </c>
      <c r="T308" s="435" t="s">
        <v>2567</v>
      </c>
      <c r="U308" s="435" t="s">
        <v>2568</v>
      </c>
      <c r="V308" t="str">
        <f t="shared" si="28"/>
        <v/>
      </c>
    </row>
    <row r="309" spans="2:22" ht="63" customHeight="1" x14ac:dyDescent="0.95">
      <c r="B309" s="427" t="str">
        <f>IF($V309="","",VLOOKUP($V309,'DADOS-KANBAM-PPS'!$A$11:$I$793,3,FALSE))</f>
        <v/>
      </c>
      <c r="C309" s="427" t="str">
        <f>IF($V309="","",VLOOKUP($V309,'DADOS-KANBAM-PPS'!$A$11:$J$791,5,FALSE))</f>
        <v/>
      </c>
      <c r="D309" s="428" t="str">
        <f t="shared" si="24"/>
        <v/>
      </c>
      <c r="E309" s="428" t="str">
        <f t="shared" si="25"/>
        <v/>
      </c>
      <c r="F309" s="427" t="str">
        <f>IF($V309="","",VLOOKUP($V309,'DADOS-KANBAM-PPS'!$A$11:$J$791,7,FALSE))</f>
        <v/>
      </c>
      <c r="G309" s="427" t="str">
        <f>IF($V309="","",VLOOKUP($V309,'DADOS-KANBAM-PPS'!$A$11:$J$791,8,FALSE))</f>
        <v/>
      </c>
      <c r="H309" s="427" t="str">
        <f>IF($V309="","",VLOOKUP($V309,'DADOS-KANBAM-PPS'!$A$11:$J$791,6,FALSE))</f>
        <v/>
      </c>
      <c r="I309" s="429"/>
      <c r="J309" s="430"/>
      <c r="K309" s="431" t="str">
        <f t="shared" si="29"/>
        <v/>
      </c>
      <c r="L309" s="432"/>
      <c r="M309" s="433" t="str">
        <f t="shared" si="26"/>
        <v/>
      </c>
      <c r="N309" s="434" t="str">
        <f t="shared" si="27"/>
        <v/>
      </c>
      <c r="O309" s="2" t="s">
        <v>2562</v>
      </c>
      <c r="P309" s="2" t="s">
        <v>2563</v>
      </c>
      <c r="Q309" s="435" t="s">
        <v>2564</v>
      </c>
      <c r="R309" s="435" t="s">
        <v>2565</v>
      </c>
      <c r="S309" s="435" t="s">
        <v>2566</v>
      </c>
      <c r="T309" s="435" t="s">
        <v>2567</v>
      </c>
      <c r="U309" s="435" t="s">
        <v>2568</v>
      </c>
      <c r="V309" t="str">
        <f t="shared" si="28"/>
        <v/>
      </c>
    </row>
    <row r="310" spans="2:22" ht="63" customHeight="1" x14ac:dyDescent="0.95">
      <c r="B310" s="427" t="str">
        <f>IF($V310="","",VLOOKUP($V310,'DADOS-KANBAM-PPS'!$A$11:$I$793,3,FALSE))</f>
        <v/>
      </c>
      <c r="C310" s="427" t="str">
        <f>IF($V310="","",VLOOKUP($V310,'DADOS-KANBAM-PPS'!$A$11:$J$791,5,FALSE))</f>
        <v/>
      </c>
      <c r="D310" s="428" t="str">
        <f t="shared" si="24"/>
        <v/>
      </c>
      <c r="E310" s="428" t="str">
        <f t="shared" si="25"/>
        <v/>
      </c>
      <c r="F310" s="427" t="str">
        <f>IF($V310="","",VLOOKUP($V310,'DADOS-KANBAM-PPS'!$A$11:$J$791,7,FALSE))</f>
        <v/>
      </c>
      <c r="G310" s="427" t="str">
        <f>IF($V310="","",VLOOKUP($V310,'DADOS-KANBAM-PPS'!$A$11:$J$791,8,FALSE))</f>
        <v/>
      </c>
      <c r="H310" s="427" t="str">
        <f>IF($V310="","",VLOOKUP($V310,'DADOS-KANBAM-PPS'!$A$11:$J$791,6,FALSE))</f>
        <v/>
      </c>
      <c r="I310" s="429"/>
      <c r="J310" s="430"/>
      <c r="K310" s="431" t="str">
        <f t="shared" si="29"/>
        <v/>
      </c>
      <c r="L310" s="432"/>
      <c r="M310" s="433" t="str">
        <f t="shared" si="26"/>
        <v/>
      </c>
      <c r="N310" s="434" t="str">
        <f t="shared" si="27"/>
        <v/>
      </c>
      <c r="O310" s="2" t="s">
        <v>2562</v>
      </c>
      <c r="P310" s="2" t="s">
        <v>2563</v>
      </c>
      <c r="Q310" s="435" t="s">
        <v>2564</v>
      </c>
      <c r="R310" s="435" t="s">
        <v>2565</v>
      </c>
      <c r="S310" s="435" t="s">
        <v>2566</v>
      </c>
      <c r="T310" s="435" t="s">
        <v>2567</v>
      </c>
      <c r="U310" s="435" t="s">
        <v>2568</v>
      </c>
      <c r="V310" t="str">
        <f t="shared" si="28"/>
        <v/>
      </c>
    </row>
    <row r="311" spans="2:22" ht="63" customHeight="1" x14ac:dyDescent="0.95">
      <c r="B311" s="427" t="str">
        <f>IF($V311="","",VLOOKUP($V311,'DADOS-KANBAM-PPS'!$A$11:$I$793,3,FALSE))</f>
        <v/>
      </c>
      <c r="C311" s="427" t="str">
        <f>IF($V311="","",VLOOKUP($V311,'DADOS-KANBAM-PPS'!$A$11:$J$791,5,FALSE))</f>
        <v/>
      </c>
      <c r="D311" s="428" t="str">
        <f t="shared" si="24"/>
        <v/>
      </c>
      <c r="E311" s="428" t="str">
        <f t="shared" si="25"/>
        <v/>
      </c>
      <c r="F311" s="427" t="str">
        <f>IF($V311="","",VLOOKUP($V311,'DADOS-KANBAM-PPS'!$A$11:$J$791,7,FALSE))</f>
        <v/>
      </c>
      <c r="G311" s="427" t="str">
        <f>IF($V311="","",VLOOKUP($V311,'DADOS-KANBAM-PPS'!$A$11:$J$791,8,FALSE))</f>
        <v/>
      </c>
      <c r="H311" s="427" t="str">
        <f>IF($V311="","",VLOOKUP($V311,'DADOS-KANBAM-PPS'!$A$11:$J$791,6,FALSE))</f>
        <v/>
      </c>
      <c r="I311" s="429"/>
      <c r="J311" s="430"/>
      <c r="K311" s="431" t="str">
        <f t="shared" si="29"/>
        <v/>
      </c>
      <c r="L311" s="432"/>
      <c r="M311" s="433" t="str">
        <f t="shared" si="26"/>
        <v/>
      </c>
      <c r="N311" s="434"/>
      <c r="O311" s="2" t="s">
        <v>2562</v>
      </c>
      <c r="P311" s="2" t="s">
        <v>2563</v>
      </c>
      <c r="Q311" s="435" t="s">
        <v>2564</v>
      </c>
      <c r="R311" s="435" t="s">
        <v>2565</v>
      </c>
      <c r="S311" s="435" t="s">
        <v>2566</v>
      </c>
      <c r="T311" s="435" t="s">
        <v>2567</v>
      </c>
      <c r="U311" s="435" t="s">
        <v>2568</v>
      </c>
      <c r="V311" t="str">
        <f t="shared" si="28"/>
        <v/>
      </c>
    </row>
    <row r="312" spans="2:22" ht="63" customHeight="1" x14ac:dyDescent="0.95">
      <c r="B312" s="427" t="str">
        <f>IF($V312="","",VLOOKUP($V312,'DADOS-KANBAM-PPS'!$A$11:$I$793,3,FALSE))</f>
        <v/>
      </c>
      <c r="C312" s="427" t="str">
        <f>IF($V312="","",VLOOKUP($V312,'DADOS-KANBAM-PPS'!$A$11:$J$791,5,FALSE))</f>
        <v/>
      </c>
      <c r="D312" s="428" t="str">
        <f t="shared" si="24"/>
        <v/>
      </c>
      <c r="E312" s="428" t="str">
        <f t="shared" si="25"/>
        <v/>
      </c>
      <c r="F312" s="427" t="str">
        <f>IF($V312="","",VLOOKUP($V312,'DADOS-KANBAM-PPS'!$A$11:$J$791,7,FALSE))</f>
        <v/>
      </c>
      <c r="G312" s="427" t="str">
        <f>IF($V312="","",VLOOKUP($V312,'DADOS-KANBAM-PPS'!$A$11:$J$791,8,FALSE))</f>
        <v/>
      </c>
      <c r="H312" s="427" t="str">
        <f>IF($V312="","",VLOOKUP($V312,'DADOS-KANBAM-PPS'!$A$11:$J$791,6,FALSE))</f>
        <v/>
      </c>
      <c r="I312" s="429"/>
      <c r="J312" s="430"/>
      <c r="K312" s="431" t="str">
        <f t="shared" si="29"/>
        <v/>
      </c>
      <c r="L312" s="432"/>
      <c r="M312" s="433" t="str">
        <f t="shared" si="26"/>
        <v/>
      </c>
      <c r="N312" s="434"/>
      <c r="O312" s="2" t="s">
        <v>2562</v>
      </c>
      <c r="P312" s="2" t="s">
        <v>2563</v>
      </c>
      <c r="Q312" s="435" t="s">
        <v>2564</v>
      </c>
      <c r="R312" s="435" t="s">
        <v>2565</v>
      </c>
      <c r="S312" s="435" t="s">
        <v>2566</v>
      </c>
      <c r="T312" s="435" t="s">
        <v>2567</v>
      </c>
      <c r="U312" s="435" t="s">
        <v>2568</v>
      </c>
      <c r="V312" t="str">
        <f t="shared" si="28"/>
        <v/>
      </c>
    </row>
    <row r="313" spans="2:22" ht="63" customHeight="1" x14ac:dyDescent="0.95">
      <c r="B313" s="427" t="str">
        <f>IF($V313="","",VLOOKUP($V313,'DADOS-KANBAM-PPS'!$A$11:$I$793,3,FALSE))</f>
        <v/>
      </c>
      <c r="C313" s="427" t="str">
        <f>IF($V313="","",VLOOKUP($V313,'DADOS-KANBAM-PPS'!$A$11:$J$791,5,FALSE))</f>
        <v/>
      </c>
      <c r="D313" s="428" t="str">
        <f t="shared" si="24"/>
        <v/>
      </c>
      <c r="E313" s="428" t="str">
        <f t="shared" si="25"/>
        <v/>
      </c>
      <c r="F313" s="427" t="str">
        <f>IF($V313="","",VLOOKUP($V313,'DADOS-KANBAM-PPS'!$A$11:$J$791,7,FALSE))</f>
        <v/>
      </c>
      <c r="G313" s="427" t="str">
        <f>IF($V313="","",VLOOKUP($V313,'DADOS-KANBAM-PPS'!$A$11:$J$791,8,FALSE))</f>
        <v/>
      </c>
      <c r="H313" s="427" t="str">
        <f>IF($V313="","",VLOOKUP($V313,'DADOS-KANBAM-PPS'!$A$11:$J$791,6,FALSE))</f>
        <v/>
      </c>
      <c r="I313" s="429"/>
      <c r="J313" s="430"/>
      <c r="K313" s="431" t="str">
        <f t="shared" si="29"/>
        <v/>
      </c>
      <c r="L313" s="432"/>
      <c r="M313" s="433" t="str">
        <f t="shared" si="26"/>
        <v/>
      </c>
      <c r="N313" s="434"/>
      <c r="O313" s="2" t="s">
        <v>2562</v>
      </c>
      <c r="P313" s="2" t="s">
        <v>2563</v>
      </c>
      <c r="Q313" s="435" t="s">
        <v>2564</v>
      </c>
      <c r="R313" s="435" t="s">
        <v>2565</v>
      </c>
      <c r="S313" s="435" t="s">
        <v>2566</v>
      </c>
      <c r="T313" s="435" t="s">
        <v>2567</v>
      </c>
      <c r="U313" s="435" t="s">
        <v>2568</v>
      </c>
      <c r="V313" t="str">
        <f t="shared" si="28"/>
        <v/>
      </c>
    </row>
    <row r="314" spans="2:22" ht="63" customHeight="1" x14ac:dyDescent="0.35">
      <c r="B314" s="427" t="str">
        <f>IF($V314="","",VLOOKUP($V314,'DADOS-KANBAM-PPS'!$A$11:$I$793,3,FALSE))</f>
        <v/>
      </c>
      <c r="C314" s="427" t="str">
        <f>IF($V314="","",VLOOKUP($V314,'DADOS-KANBAM-PPS'!$A$11:$J$791,5,FALSE))</f>
        <v/>
      </c>
      <c r="D314" s="428" t="str">
        <f t="shared" si="24"/>
        <v/>
      </c>
      <c r="E314" s="428" t="str">
        <f t="shared" si="25"/>
        <v/>
      </c>
      <c r="F314" s="427" t="str">
        <f>IF($V314="","",VLOOKUP($V314,'DADOS-KANBAM-PPS'!$A$11:$J$791,7,FALSE))</f>
        <v/>
      </c>
      <c r="G314" s="427" t="str">
        <f>IF($V314="","",VLOOKUP($V314,'DADOS-KANBAM-PPS'!$A$11:$J$791,8,FALSE))</f>
        <v/>
      </c>
      <c r="H314" s="427" t="str">
        <f>IF($V314="","",VLOOKUP($V314,'DADOS-KANBAM-PPS'!$A$11:$J$791,6,FALSE))</f>
        <v/>
      </c>
      <c r="I314" s="429"/>
      <c r="J314" s="430"/>
      <c r="K314" s="431" t="str">
        <f t="shared" si="29"/>
        <v/>
      </c>
      <c r="L314" s="432"/>
      <c r="M314" s="433" t="str">
        <f t="shared" si="26"/>
        <v/>
      </c>
      <c r="O314" s="2" t="s">
        <v>2562</v>
      </c>
      <c r="P314" s="2" t="s">
        <v>2563</v>
      </c>
      <c r="Q314" s="435" t="s">
        <v>2564</v>
      </c>
      <c r="R314" s="435" t="s">
        <v>2565</v>
      </c>
      <c r="S314" s="435" t="s">
        <v>2566</v>
      </c>
      <c r="T314" s="435" t="s">
        <v>2567</v>
      </c>
      <c r="U314" s="435" t="s">
        <v>2568</v>
      </c>
      <c r="V314" t="str">
        <f t="shared" si="28"/>
        <v/>
      </c>
    </row>
    <row r="315" spans="2:22" ht="63" customHeight="1" x14ac:dyDescent="0.35">
      <c r="B315" s="427" t="str">
        <f>IF($V315="","",VLOOKUP($V315,'DADOS-KANBAM-PPS'!$A$11:$I$793,3,FALSE))</f>
        <v/>
      </c>
      <c r="C315" s="427" t="str">
        <f>IF($V315="","",VLOOKUP($V315,'DADOS-KANBAM-PPS'!$A$11:$J$791,5,FALSE))</f>
        <v/>
      </c>
      <c r="D315" s="428" t="str">
        <f t="shared" si="24"/>
        <v/>
      </c>
      <c r="E315" s="428" t="str">
        <f t="shared" si="25"/>
        <v/>
      </c>
      <c r="F315" s="427" t="str">
        <f>IF($V315="","",VLOOKUP($V315,'DADOS-KANBAM-PPS'!$A$11:$J$791,7,FALSE))</f>
        <v/>
      </c>
      <c r="G315" s="427" t="str">
        <f>IF($V315="","",VLOOKUP($V315,'DADOS-KANBAM-PPS'!$A$11:$J$791,8,FALSE))</f>
        <v/>
      </c>
      <c r="H315" s="427" t="str">
        <f>IF($V315="","",VLOOKUP($V315,'DADOS-KANBAM-PPS'!$A$11:$J$791,6,FALSE))</f>
        <v/>
      </c>
      <c r="I315" s="429"/>
      <c r="J315" s="430"/>
      <c r="K315" s="431" t="str">
        <f t="shared" si="29"/>
        <v/>
      </c>
      <c r="L315" s="432"/>
      <c r="M315" s="433" t="str">
        <f t="shared" si="26"/>
        <v/>
      </c>
      <c r="O315" s="2" t="s">
        <v>2562</v>
      </c>
      <c r="P315" s="2" t="s">
        <v>2563</v>
      </c>
      <c r="Q315" s="435" t="s">
        <v>2564</v>
      </c>
      <c r="R315" s="435" t="s">
        <v>2565</v>
      </c>
      <c r="S315" s="435" t="s">
        <v>2566</v>
      </c>
      <c r="T315" s="435" t="s">
        <v>2567</v>
      </c>
      <c r="U315" s="435" t="s">
        <v>2568</v>
      </c>
      <c r="V315" t="str">
        <f t="shared" si="28"/>
        <v/>
      </c>
    </row>
    <row r="316" spans="2:22" ht="63" customHeight="1" x14ac:dyDescent="0.35">
      <c r="B316" s="427" t="str">
        <f>IF($V316="","",VLOOKUP($V316,'DADOS-KANBAM-PPS'!$A$11:$I$793,3,FALSE))</f>
        <v/>
      </c>
      <c r="C316" s="427" t="str">
        <f>IF($V316="","",VLOOKUP($V316,'DADOS-KANBAM-PPS'!$A$11:$J$791,5,FALSE))</f>
        <v/>
      </c>
      <c r="D316" s="428" t="str">
        <f t="shared" si="24"/>
        <v/>
      </c>
      <c r="E316" s="428" t="str">
        <f t="shared" si="25"/>
        <v/>
      </c>
      <c r="F316" s="427" t="str">
        <f>IF($V316="","",VLOOKUP($V316,'DADOS-KANBAM-PPS'!$A$11:$J$791,7,FALSE))</f>
        <v/>
      </c>
      <c r="G316" s="427" t="str">
        <f>IF($V316="","",VLOOKUP($V316,'DADOS-KANBAM-PPS'!$A$11:$J$791,8,FALSE))</f>
        <v/>
      </c>
      <c r="H316" s="427" t="str">
        <f>IF($V316="","",VLOOKUP($V316,'DADOS-KANBAM-PPS'!$A$11:$J$791,6,FALSE))</f>
        <v/>
      </c>
      <c r="I316" s="429"/>
      <c r="J316" s="430"/>
      <c r="K316" s="431" t="str">
        <f t="shared" si="29"/>
        <v/>
      </c>
      <c r="L316" s="432"/>
      <c r="M316" s="433" t="str">
        <f t="shared" si="26"/>
        <v/>
      </c>
      <c r="O316" s="2" t="s">
        <v>2562</v>
      </c>
      <c r="P316" s="2" t="s">
        <v>2563</v>
      </c>
      <c r="Q316" s="435" t="s">
        <v>2564</v>
      </c>
      <c r="R316" s="435" t="s">
        <v>2565</v>
      </c>
      <c r="S316" s="435" t="s">
        <v>2566</v>
      </c>
      <c r="T316" s="435" t="s">
        <v>2567</v>
      </c>
      <c r="U316" s="435" t="s">
        <v>2568</v>
      </c>
      <c r="V316" t="str">
        <f t="shared" si="28"/>
        <v/>
      </c>
    </row>
    <row r="317" spans="2:22" ht="63" customHeight="1" x14ac:dyDescent="0.35">
      <c r="B317" s="427" t="str">
        <f>IF($V317="","",VLOOKUP($V317,'DADOS-KANBAM-PPS'!$A$11:$I$793,3,FALSE))</f>
        <v/>
      </c>
      <c r="C317" s="427" t="str">
        <f>IF($V317="","",VLOOKUP($V317,'DADOS-KANBAM-PPS'!$A$11:$J$791,5,FALSE))</f>
        <v/>
      </c>
      <c r="D317" s="428" t="str">
        <f t="shared" si="24"/>
        <v/>
      </c>
      <c r="E317" s="428" t="str">
        <f t="shared" si="25"/>
        <v/>
      </c>
      <c r="F317" s="427" t="str">
        <f>IF($V317="","",VLOOKUP($V317,'DADOS-KANBAM-PPS'!$A$11:$J$791,7,FALSE))</f>
        <v/>
      </c>
      <c r="G317" s="427" t="str">
        <f>IF($V317="","",VLOOKUP($V317,'DADOS-KANBAM-PPS'!$A$11:$J$791,8,FALSE))</f>
        <v/>
      </c>
      <c r="H317" s="427" t="str">
        <f>IF($V317="","",VLOOKUP($V317,'DADOS-KANBAM-PPS'!$A$11:$J$791,6,FALSE))</f>
        <v/>
      </c>
      <c r="I317" s="429"/>
      <c r="J317" s="430"/>
      <c r="K317" s="431" t="str">
        <f t="shared" si="29"/>
        <v/>
      </c>
      <c r="L317" s="432"/>
      <c r="M317" s="433" t="str">
        <f t="shared" si="26"/>
        <v/>
      </c>
      <c r="O317" s="2" t="s">
        <v>2562</v>
      </c>
      <c r="P317" s="2" t="s">
        <v>2563</v>
      </c>
      <c r="Q317" s="435" t="s">
        <v>2564</v>
      </c>
      <c r="R317" s="435" t="s">
        <v>2565</v>
      </c>
      <c r="S317" s="435" t="s">
        <v>2566</v>
      </c>
      <c r="T317" s="435" t="s">
        <v>2567</v>
      </c>
      <c r="U317" s="435" t="s">
        <v>2568</v>
      </c>
      <c r="V317" t="str">
        <f t="shared" si="28"/>
        <v/>
      </c>
    </row>
    <row r="318" spans="2:22" ht="63" customHeight="1" x14ac:dyDescent="0.35">
      <c r="B318" s="427" t="str">
        <f>IF($V318="","",VLOOKUP($V318,'DADOS-KANBAM-PPS'!$A$11:$I$793,3,FALSE))</f>
        <v/>
      </c>
      <c r="C318" s="427" t="str">
        <f>IF($V318="","",VLOOKUP($V318,'DADOS-KANBAM-PPS'!$A$11:$J$791,5,FALSE))</f>
        <v/>
      </c>
      <c r="D318" s="428" t="str">
        <f t="shared" si="24"/>
        <v/>
      </c>
      <c r="E318" s="428" t="str">
        <f t="shared" si="25"/>
        <v/>
      </c>
      <c r="F318" s="427" t="str">
        <f>IF($V318="","",VLOOKUP($V318,'DADOS-KANBAM-PPS'!$A$11:$J$791,7,FALSE))</f>
        <v/>
      </c>
      <c r="G318" s="427" t="str">
        <f>IF($V318="","",VLOOKUP($V318,'DADOS-KANBAM-PPS'!$A$11:$J$791,8,FALSE))</f>
        <v/>
      </c>
      <c r="H318" s="427" t="str">
        <f>IF($V318="","",VLOOKUP($V318,'DADOS-KANBAM-PPS'!$A$11:$J$791,6,FALSE))</f>
        <v/>
      </c>
      <c r="I318" s="429"/>
      <c r="J318" s="430"/>
      <c r="K318" s="431" t="str">
        <f t="shared" si="29"/>
        <v/>
      </c>
      <c r="L318" s="432"/>
      <c r="M318" s="433" t="str">
        <f t="shared" si="26"/>
        <v/>
      </c>
      <c r="O318" s="2" t="s">
        <v>2562</v>
      </c>
      <c r="P318" s="2" t="s">
        <v>2563</v>
      </c>
      <c r="Q318" s="435" t="s">
        <v>2564</v>
      </c>
      <c r="R318" s="435" t="s">
        <v>2565</v>
      </c>
      <c r="S318" s="435" t="s">
        <v>2566</v>
      </c>
      <c r="T318" s="435" t="s">
        <v>2567</v>
      </c>
      <c r="U318" s="435" t="s">
        <v>2568</v>
      </c>
      <c r="V318" t="str">
        <f t="shared" si="28"/>
        <v/>
      </c>
    </row>
    <row r="319" spans="2:22" ht="63" customHeight="1" x14ac:dyDescent="0.35">
      <c r="B319" s="427" t="str">
        <f>IF($V319="","",VLOOKUP($V319,'DADOS-KANBAM-PPS'!$A$11:$I$793,3,FALSE))</f>
        <v/>
      </c>
      <c r="C319" s="427" t="str">
        <f>IF($V319="","",VLOOKUP($V319,'DADOS-KANBAM-PPS'!$A$11:$J$791,5,FALSE))</f>
        <v/>
      </c>
      <c r="D319" s="428" t="str">
        <f t="shared" si="24"/>
        <v/>
      </c>
      <c r="E319" s="428" t="str">
        <f t="shared" si="25"/>
        <v/>
      </c>
      <c r="F319" s="427" t="str">
        <f>IF($V319="","",VLOOKUP($V319,'DADOS-KANBAM-PPS'!$A$11:$J$791,7,FALSE))</f>
        <v/>
      </c>
      <c r="G319" s="427" t="str">
        <f>IF($V319="","",VLOOKUP($V319,'DADOS-KANBAM-PPS'!$A$11:$J$791,8,FALSE))</f>
        <v/>
      </c>
      <c r="H319" s="427" t="str">
        <f>IF($V319="","",VLOOKUP($V319,'DADOS-KANBAM-PPS'!$A$11:$J$791,6,FALSE))</f>
        <v/>
      </c>
      <c r="I319" s="429"/>
      <c r="J319" s="430"/>
      <c r="K319" s="431" t="str">
        <f t="shared" si="29"/>
        <v/>
      </c>
      <c r="L319" s="432"/>
      <c r="M319" s="433" t="str">
        <f t="shared" si="26"/>
        <v/>
      </c>
      <c r="O319" s="2" t="s">
        <v>2562</v>
      </c>
      <c r="P319" s="2" t="s">
        <v>2563</v>
      </c>
      <c r="Q319" s="435" t="s">
        <v>2564</v>
      </c>
      <c r="R319" s="435" t="s">
        <v>2565</v>
      </c>
      <c r="S319" s="435" t="s">
        <v>2566</v>
      </c>
      <c r="T319" s="435" t="s">
        <v>2567</v>
      </c>
      <c r="U319" s="435" t="s">
        <v>2568</v>
      </c>
      <c r="V319" t="str">
        <f t="shared" si="28"/>
        <v/>
      </c>
    </row>
    <row r="320" spans="2:22" ht="63" customHeight="1" x14ac:dyDescent="0.35">
      <c r="B320" s="427" t="str">
        <f>IF($V320="","",VLOOKUP($V320,'DADOS-KANBAM-PPS'!$A$11:$I$793,3,FALSE))</f>
        <v/>
      </c>
      <c r="C320" s="427" t="str">
        <f>IF($V320="","",VLOOKUP($V320,'DADOS-KANBAM-PPS'!$A$11:$J$791,5,FALSE))</f>
        <v/>
      </c>
      <c r="D320" s="428" t="str">
        <f t="shared" si="24"/>
        <v/>
      </c>
      <c r="E320" s="428" t="str">
        <f t="shared" si="25"/>
        <v/>
      </c>
      <c r="F320" s="427" t="str">
        <f>IF($V320="","",VLOOKUP($V320,'DADOS-KANBAM-PPS'!$A$11:$J$791,7,FALSE))</f>
        <v/>
      </c>
      <c r="G320" s="427" t="str">
        <f>IF($V320="","",VLOOKUP($V320,'DADOS-KANBAM-PPS'!$A$11:$J$791,8,FALSE))</f>
        <v/>
      </c>
      <c r="H320" s="427" t="str">
        <f>IF($V320="","",VLOOKUP($V320,'DADOS-KANBAM-PPS'!$A$11:$J$791,6,FALSE))</f>
        <v/>
      </c>
      <c r="I320" s="429"/>
      <c r="J320" s="430"/>
      <c r="K320" s="431" t="str">
        <f t="shared" si="29"/>
        <v/>
      </c>
      <c r="L320" s="432"/>
      <c r="M320" s="433" t="str">
        <f t="shared" si="26"/>
        <v/>
      </c>
      <c r="O320" s="2" t="s">
        <v>2562</v>
      </c>
      <c r="P320" s="2" t="s">
        <v>2563</v>
      </c>
      <c r="Q320" s="435" t="s">
        <v>2564</v>
      </c>
      <c r="R320" s="435" t="s">
        <v>2565</v>
      </c>
      <c r="S320" s="435" t="s">
        <v>2566</v>
      </c>
      <c r="T320" s="435" t="s">
        <v>2567</v>
      </c>
      <c r="U320" s="435" t="s">
        <v>2568</v>
      </c>
      <c r="V320" t="str">
        <f t="shared" si="28"/>
        <v/>
      </c>
    </row>
    <row r="321" spans="2:22" ht="63" customHeight="1" x14ac:dyDescent="0.35">
      <c r="B321" s="427" t="str">
        <f>IF($V321="","",VLOOKUP($V321,'DADOS-KANBAM-PPS'!$A$11:$I$793,3,FALSE))</f>
        <v/>
      </c>
      <c r="C321" s="427" t="str">
        <f>IF($V321="","",VLOOKUP($V321,'DADOS-KANBAM-PPS'!$A$11:$J$791,5,FALSE))</f>
        <v/>
      </c>
      <c r="D321" s="428" t="str">
        <f t="shared" si="24"/>
        <v/>
      </c>
      <c r="E321" s="428" t="str">
        <f t="shared" si="25"/>
        <v/>
      </c>
      <c r="F321" s="427" t="str">
        <f>IF($V321="","",VLOOKUP($V321,'DADOS-KANBAM-PPS'!$A$11:$J$791,7,FALSE))</f>
        <v/>
      </c>
      <c r="G321" s="427" t="str">
        <f>IF($V321="","",VLOOKUP($V321,'DADOS-KANBAM-PPS'!$A$11:$J$791,8,FALSE))</f>
        <v/>
      </c>
      <c r="H321" s="427" t="str">
        <f>IF($V321="","",VLOOKUP($V321,'DADOS-KANBAM-PPS'!$A$11:$J$791,6,FALSE))</f>
        <v/>
      </c>
      <c r="I321" s="429"/>
      <c r="J321" s="430"/>
      <c r="K321" s="431" t="str">
        <f t="shared" si="29"/>
        <v/>
      </c>
      <c r="L321" s="432"/>
      <c r="M321" s="433" t="str">
        <f t="shared" si="26"/>
        <v/>
      </c>
      <c r="O321" s="2" t="s">
        <v>2562</v>
      </c>
      <c r="P321" s="2" t="s">
        <v>2563</v>
      </c>
      <c r="Q321" s="435" t="s">
        <v>2564</v>
      </c>
      <c r="R321" s="435" t="s">
        <v>2565</v>
      </c>
      <c r="S321" s="435" t="s">
        <v>2566</v>
      </c>
      <c r="T321" s="435" t="s">
        <v>2567</v>
      </c>
      <c r="U321" s="435" t="s">
        <v>2568</v>
      </c>
      <c r="V321" t="str">
        <f t="shared" si="28"/>
        <v/>
      </c>
    </row>
    <row r="322" spans="2:22" ht="63" customHeight="1" x14ac:dyDescent="0.35">
      <c r="B322" s="427" t="str">
        <f>IF($V322="","",VLOOKUP($V322,'DADOS-KANBAM-PPS'!$A$11:$I$793,3,FALSE))</f>
        <v/>
      </c>
      <c r="C322" s="427" t="str">
        <f>IF($V322="","",VLOOKUP($V322,'DADOS-KANBAM-PPS'!$A$11:$J$791,5,FALSE))</f>
        <v/>
      </c>
      <c r="D322" s="428" t="str">
        <f t="shared" si="24"/>
        <v/>
      </c>
      <c r="E322" s="428" t="str">
        <f t="shared" si="25"/>
        <v/>
      </c>
      <c r="F322" s="427" t="str">
        <f>IF($V322="","",VLOOKUP($V322,'DADOS-KANBAM-PPS'!$A$11:$J$791,7,FALSE))</f>
        <v/>
      </c>
      <c r="G322" s="427" t="str">
        <f>IF($V322="","",VLOOKUP($V322,'DADOS-KANBAM-PPS'!$A$11:$J$791,8,FALSE))</f>
        <v/>
      </c>
      <c r="H322" s="427" t="str">
        <f>IF($V322="","",VLOOKUP($V322,'DADOS-KANBAM-PPS'!$A$11:$J$791,6,FALSE))</f>
        <v/>
      </c>
      <c r="I322" s="429"/>
      <c r="J322" s="430"/>
      <c r="K322" s="431" t="str">
        <f t="shared" si="29"/>
        <v/>
      </c>
      <c r="L322" s="432"/>
      <c r="M322" s="433" t="str">
        <f t="shared" si="26"/>
        <v/>
      </c>
      <c r="O322" s="2" t="s">
        <v>2562</v>
      </c>
      <c r="P322" s="2" t="s">
        <v>2563</v>
      </c>
      <c r="Q322" s="435" t="s">
        <v>2564</v>
      </c>
      <c r="R322" s="435" t="s">
        <v>2565</v>
      </c>
      <c r="S322" s="435" t="s">
        <v>2566</v>
      </c>
      <c r="T322" s="435" t="s">
        <v>2567</v>
      </c>
      <c r="U322" s="435" t="s">
        <v>2568</v>
      </c>
      <c r="V322" t="str">
        <f t="shared" si="28"/>
        <v/>
      </c>
    </row>
    <row r="323" spans="2:22" ht="63" customHeight="1" x14ac:dyDescent="0.35">
      <c r="B323" s="427" t="str">
        <f>IF($V323="","",VLOOKUP($V323,'DADOS-KANBAM-PPS'!$A$11:$I$793,3,FALSE))</f>
        <v/>
      </c>
      <c r="C323" s="427" t="str">
        <f>IF($V323="","",VLOOKUP($V323,'DADOS-KANBAM-PPS'!$A$11:$J$791,5,FALSE))</f>
        <v/>
      </c>
      <c r="D323" s="428" t="str">
        <f t="shared" ref="D323:D386" si="30">MID($A323,18,5)</f>
        <v/>
      </c>
      <c r="E323" s="428" t="str">
        <f t="shared" ref="E323:E386" si="31">MID($A323,16,2)</f>
        <v/>
      </c>
      <c r="F323" s="427" t="str">
        <f>IF($V323="","",VLOOKUP($V323,'DADOS-KANBAM-PPS'!$A$11:$J$791,7,FALSE))</f>
        <v/>
      </c>
      <c r="G323" s="427" t="str">
        <f>IF($V323="","",VLOOKUP($V323,'DADOS-KANBAM-PPS'!$A$11:$J$791,8,FALSE))</f>
        <v/>
      </c>
      <c r="H323" s="427" t="str">
        <f>IF($V323="","",VLOOKUP($V323,'DADOS-KANBAM-PPS'!$A$11:$J$791,6,FALSE))</f>
        <v/>
      </c>
      <c r="I323" s="429"/>
      <c r="J323" s="430"/>
      <c r="K323" s="431" t="str">
        <f t="shared" si="29"/>
        <v/>
      </c>
      <c r="L323" s="432"/>
      <c r="M323" s="433" t="str">
        <f t="shared" ref="M323:M386" si="32">IF(F323="EST","EST",IF(F323="ART","ART",IF(F323="RIE","RIE",IF(F323="TI","TI",IF(F323="MIN","MIN",IF($B323="","",$O323&amp;$G323&amp;$C323&amp;$D323&amp;$O323))))))</f>
        <v/>
      </c>
      <c r="O323" s="2" t="s">
        <v>2562</v>
      </c>
      <c r="P323" s="2" t="s">
        <v>2563</v>
      </c>
      <c r="Q323" s="435" t="s">
        <v>2564</v>
      </c>
      <c r="R323" s="435" t="s">
        <v>2565</v>
      </c>
      <c r="S323" s="435" t="s">
        <v>2566</v>
      </c>
      <c r="T323" s="435" t="s">
        <v>2567</v>
      </c>
      <c r="U323" s="435" t="s">
        <v>2568</v>
      </c>
      <c r="V323" t="str">
        <f t="shared" ref="V323:V387" si="33">MID(A323,1,17)</f>
        <v/>
      </c>
    </row>
    <row r="324" spans="2:22" ht="63" customHeight="1" x14ac:dyDescent="0.35">
      <c r="B324" s="427" t="str">
        <f>IF($V324="","",VLOOKUP($V324,'DADOS-KANBAM-PPS'!$A$11:$I$793,3,FALSE))</f>
        <v/>
      </c>
      <c r="C324" s="427" t="str">
        <f>IF($V324="","",VLOOKUP($V324,'DADOS-KANBAM-PPS'!$A$11:$J$791,5,FALSE))</f>
        <v/>
      </c>
      <c r="D324" s="428" t="str">
        <f t="shared" si="30"/>
        <v/>
      </c>
      <c r="E324" s="428" t="str">
        <f t="shared" si="31"/>
        <v/>
      </c>
      <c r="F324" s="427" t="str">
        <f>IF($V324="","",VLOOKUP($V324,'DADOS-KANBAM-PPS'!$A$11:$J$791,7,FALSE))</f>
        <v/>
      </c>
      <c r="G324" s="427" t="str">
        <f>IF($V324="","",VLOOKUP($V324,'DADOS-KANBAM-PPS'!$A$11:$J$791,8,FALSE))</f>
        <v/>
      </c>
      <c r="H324" s="427" t="str">
        <f>IF($V324="","",VLOOKUP($V324,'DADOS-KANBAM-PPS'!$A$11:$J$791,6,FALSE))</f>
        <v/>
      </c>
      <c r="I324" s="429"/>
      <c r="J324" s="430"/>
      <c r="K324" s="431" t="str">
        <f t="shared" ref="K324:K386" si="34">IF($B324="","",$O324&amp;$F324&amp;$P324&amp;$B324&amp;IF($H324&lt;9,$U324,IF($H324&lt;99,$T324,IF($H324&lt;999,$S324,IF($H324&lt;9999,$R324,$Q324))))&amp;$H324&amp;$S324&amp;$O324)</f>
        <v/>
      </c>
      <c r="L324" s="432"/>
      <c r="M324" s="433" t="str">
        <f t="shared" si="32"/>
        <v/>
      </c>
      <c r="O324" s="2" t="s">
        <v>2562</v>
      </c>
      <c r="P324" s="2" t="s">
        <v>2563</v>
      </c>
      <c r="Q324" s="435" t="s">
        <v>2564</v>
      </c>
      <c r="R324" s="435" t="s">
        <v>2565</v>
      </c>
      <c r="S324" s="435" t="s">
        <v>2566</v>
      </c>
      <c r="T324" s="435" t="s">
        <v>2567</v>
      </c>
      <c r="U324" s="435" t="s">
        <v>2568</v>
      </c>
      <c r="V324" t="str">
        <f t="shared" si="33"/>
        <v/>
      </c>
    </row>
    <row r="325" spans="2:22" ht="63" customHeight="1" x14ac:dyDescent="0.35">
      <c r="B325" s="427" t="str">
        <f>IF($V325="","",VLOOKUP($V325,'DADOS-KANBAM-PPS'!$A$11:$I$793,3,FALSE))</f>
        <v/>
      </c>
      <c r="C325" s="427" t="str">
        <f>IF($V325="","",VLOOKUP($V325,'DADOS-KANBAM-PPS'!$A$11:$J$791,5,FALSE))</f>
        <v/>
      </c>
      <c r="D325" s="428" t="str">
        <f t="shared" si="30"/>
        <v/>
      </c>
      <c r="E325" s="428" t="str">
        <f t="shared" si="31"/>
        <v/>
      </c>
      <c r="F325" s="427" t="str">
        <f>IF($V325="","",VLOOKUP($V325,'DADOS-KANBAM-PPS'!$A$11:$J$791,7,FALSE))</f>
        <v/>
      </c>
      <c r="G325" s="427" t="str">
        <f>IF($V325="","",VLOOKUP($V325,'DADOS-KANBAM-PPS'!$A$11:$J$791,8,FALSE))</f>
        <v/>
      </c>
      <c r="H325" s="427" t="str">
        <f>IF($V325="","",VLOOKUP($V325,'DADOS-KANBAM-PPS'!$A$11:$J$791,6,FALSE))</f>
        <v/>
      </c>
      <c r="I325" s="429"/>
      <c r="J325" s="430"/>
      <c r="K325" s="431" t="str">
        <f t="shared" si="34"/>
        <v/>
      </c>
      <c r="L325" s="432"/>
      <c r="M325" s="433" t="str">
        <f t="shared" si="32"/>
        <v/>
      </c>
      <c r="O325" s="2" t="s">
        <v>2562</v>
      </c>
      <c r="P325" s="2" t="s">
        <v>2563</v>
      </c>
      <c r="Q325" s="435" t="s">
        <v>2564</v>
      </c>
      <c r="R325" s="435" t="s">
        <v>2565</v>
      </c>
      <c r="S325" s="435" t="s">
        <v>2566</v>
      </c>
      <c r="T325" s="435" t="s">
        <v>2567</v>
      </c>
      <c r="U325" s="435" t="s">
        <v>2568</v>
      </c>
      <c r="V325" t="str">
        <f t="shared" si="33"/>
        <v/>
      </c>
    </row>
    <row r="326" spans="2:22" ht="63" customHeight="1" x14ac:dyDescent="0.35">
      <c r="B326" s="427" t="str">
        <f>IF($V326="","",VLOOKUP($V326,'DADOS-KANBAM-PPS'!$A$11:$I$793,3,FALSE))</f>
        <v/>
      </c>
      <c r="C326" s="427" t="str">
        <f>IF($V326="","",VLOOKUP($V326,'DADOS-KANBAM-PPS'!$A$11:$J$791,5,FALSE))</f>
        <v/>
      </c>
      <c r="D326" s="428" t="str">
        <f t="shared" si="30"/>
        <v/>
      </c>
      <c r="E326" s="428" t="str">
        <f t="shared" si="31"/>
        <v/>
      </c>
      <c r="F326" s="427" t="str">
        <f>IF($V326="","",VLOOKUP($V326,'DADOS-KANBAM-PPS'!$A$11:$J$791,7,FALSE))</f>
        <v/>
      </c>
      <c r="G326" s="427" t="str">
        <f>IF($V326="","",VLOOKUP($V326,'DADOS-KANBAM-PPS'!$A$11:$J$791,8,FALSE))</f>
        <v/>
      </c>
      <c r="H326" s="427" t="str">
        <f>IF($V326="","",VLOOKUP($V326,'DADOS-KANBAM-PPS'!$A$11:$J$791,6,FALSE))</f>
        <v/>
      </c>
      <c r="I326" s="429"/>
      <c r="J326" s="430"/>
      <c r="K326" s="431" t="str">
        <f t="shared" si="34"/>
        <v/>
      </c>
      <c r="L326" s="432"/>
      <c r="M326" s="433" t="str">
        <f t="shared" si="32"/>
        <v/>
      </c>
      <c r="O326" s="2" t="s">
        <v>2562</v>
      </c>
      <c r="P326" s="2" t="s">
        <v>2563</v>
      </c>
      <c r="Q326" s="435" t="s">
        <v>2564</v>
      </c>
      <c r="R326" s="435" t="s">
        <v>2565</v>
      </c>
      <c r="S326" s="435" t="s">
        <v>2566</v>
      </c>
      <c r="T326" s="435" t="s">
        <v>2567</v>
      </c>
      <c r="U326" s="435" t="s">
        <v>2568</v>
      </c>
      <c r="V326" t="str">
        <f t="shared" si="33"/>
        <v/>
      </c>
    </row>
    <row r="327" spans="2:22" ht="63" customHeight="1" x14ac:dyDescent="0.35">
      <c r="B327" s="427" t="str">
        <f>IF($V327="","",VLOOKUP($V327,'DADOS-KANBAM-PPS'!$A$11:$I$793,3,FALSE))</f>
        <v/>
      </c>
      <c r="C327" s="427" t="str">
        <f>IF($V327="","",VLOOKUP($V327,'DADOS-KANBAM-PPS'!$A$11:$J$791,5,FALSE))</f>
        <v/>
      </c>
      <c r="D327" s="428" t="str">
        <f t="shared" si="30"/>
        <v/>
      </c>
      <c r="E327" s="428" t="str">
        <f t="shared" si="31"/>
        <v/>
      </c>
      <c r="F327" s="427" t="str">
        <f>IF($V327="","",VLOOKUP($V327,'DADOS-KANBAM-PPS'!$A$11:$J$791,7,FALSE))</f>
        <v/>
      </c>
      <c r="G327" s="427" t="str">
        <f>IF($V327="","",VLOOKUP($V327,'DADOS-KANBAM-PPS'!$A$11:$J$791,8,FALSE))</f>
        <v/>
      </c>
      <c r="H327" s="427" t="str">
        <f>IF($V327="","",VLOOKUP($V327,'DADOS-KANBAM-PPS'!$A$11:$J$791,6,FALSE))</f>
        <v/>
      </c>
      <c r="I327" s="429"/>
      <c r="J327" s="430"/>
      <c r="K327" s="431" t="str">
        <f t="shared" si="34"/>
        <v/>
      </c>
      <c r="L327" s="432"/>
      <c r="M327" s="433" t="str">
        <f t="shared" si="32"/>
        <v/>
      </c>
      <c r="O327" s="2" t="s">
        <v>2562</v>
      </c>
      <c r="P327" s="2" t="s">
        <v>2563</v>
      </c>
      <c r="Q327" s="435" t="s">
        <v>2564</v>
      </c>
      <c r="R327" s="435" t="s">
        <v>2565</v>
      </c>
      <c r="S327" s="435" t="s">
        <v>2566</v>
      </c>
      <c r="T327" s="435" t="s">
        <v>2567</v>
      </c>
      <c r="U327" s="435" t="s">
        <v>2568</v>
      </c>
      <c r="V327" t="str">
        <f t="shared" si="33"/>
        <v/>
      </c>
    </row>
    <row r="328" spans="2:22" ht="63" customHeight="1" x14ac:dyDescent="0.35">
      <c r="B328" s="427" t="str">
        <f>IF($V328="","",VLOOKUP($V328,'DADOS-KANBAM-PPS'!$A$11:$I$793,3,FALSE))</f>
        <v/>
      </c>
      <c r="C328" s="427" t="str">
        <f>IF($V328="","",VLOOKUP($V328,'DADOS-KANBAM-PPS'!$A$11:$J$791,5,FALSE))</f>
        <v/>
      </c>
      <c r="D328" s="428" t="str">
        <f t="shared" si="30"/>
        <v/>
      </c>
      <c r="E328" s="428" t="str">
        <f t="shared" si="31"/>
        <v/>
      </c>
      <c r="F328" s="427" t="str">
        <f>IF($V328="","",VLOOKUP($V328,'DADOS-KANBAM-PPS'!$A$11:$J$791,7,FALSE))</f>
        <v/>
      </c>
      <c r="G328" s="427" t="str">
        <f>IF($V328="","",VLOOKUP($V328,'DADOS-KANBAM-PPS'!$A$11:$J$791,8,FALSE))</f>
        <v/>
      </c>
      <c r="H328" s="427" t="str">
        <f>IF($V328="","",VLOOKUP($V328,'DADOS-KANBAM-PPS'!$A$11:$J$791,6,FALSE))</f>
        <v/>
      </c>
      <c r="I328" s="429"/>
      <c r="J328" s="430"/>
      <c r="K328" s="431" t="str">
        <f t="shared" si="34"/>
        <v/>
      </c>
      <c r="L328" s="432"/>
      <c r="M328" s="433" t="str">
        <f t="shared" si="32"/>
        <v/>
      </c>
      <c r="O328" s="2" t="s">
        <v>2562</v>
      </c>
      <c r="P328" s="2" t="s">
        <v>2563</v>
      </c>
      <c r="Q328" s="435" t="s">
        <v>2564</v>
      </c>
      <c r="R328" s="435" t="s">
        <v>2565</v>
      </c>
      <c r="S328" s="435" t="s">
        <v>2566</v>
      </c>
      <c r="T328" s="435" t="s">
        <v>2567</v>
      </c>
      <c r="U328" s="435" t="s">
        <v>2568</v>
      </c>
      <c r="V328" t="str">
        <f t="shared" si="33"/>
        <v/>
      </c>
    </row>
    <row r="329" spans="2:22" ht="63" customHeight="1" x14ac:dyDescent="0.35">
      <c r="B329" s="427" t="str">
        <f>IF($V329="","",VLOOKUP($V329,'DADOS-KANBAM-PPS'!$A$11:$I$793,3,FALSE))</f>
        <v/>
      </c>
      <c r="C329" s="427" t="str">
        <f>IF($V329="","",VLOOKUP($V329,'DADOS-KANBAM-PPS'!$A$11:$J$791,5,FALSE))</f>
        <v/>
      </c>
      <c r="D329" s="428" t="str">
        <f t="shared" si="30"/>
        <v/>
      </c>
      <c r="E329" s="428" t="str">
        <f t="shared" si="31"/>
        <v/>
      </c>
      <c r="F329" s="427" t="str">
        <f>IF($V329="","",VLOOKUP($V329,'DADOS-KANBAM-PPS'!$A$11:$J$791,7,FALSE))</f>
        <v/>
      </c>
      <c r="G329" s="427" t="str">
        <f>IF($V329="","",VLOOKUP($V329,'DADOS-KANBAM-PPS'!$A$11:$J$791,8,FALSE))</f>
        <v/>
      </c>
      <c r="H329" s="427" t="str">
        <f>IF($V329="","",VLOOKUP($V329,'DADOS-KANBAM-PPS'!$A$11:$J$791,6,FALSE))</f>
        <v/>
      </c>
      <c r="I329" s="429"/>
      <c r="J329" s="430"/>
      <c r="K329" s="431" t="str">
        <f t="shared" si="34"/>
        <v/>
      </c>
      <c r="L329" s="432"/>
      <c r="M329" s="433" t="str">
        <f t="shared" si="32"/>
        <v/>
      </c>
      <c r="O329" s="2" t="s">
        <v>2562</v>
      </c>
      <c r="P329" s="2" t="s">
        <v>2563</v>
      </c>
      <c r="Q329" s="435" t="s">
        <v>2564</v>
      </c>
      <c r="R329" s="435" t="s">
        <v>2565</v>
      </c>
      <c r="S329" s="435" t="s">
        <v>2566</v>
      </c>
      <c r="T329" s="435" t="s">
        <v>2567</v>
      </c>
      <c r="U329" s="435" t="s">
        <v>2568</v>
      </c>
      <c r="V329" t="str">
        <f t="shared" si="33"/>
        <v/>
      </c>
    </row>
    <row r="330" spans="2:22" ht="63" customHeight="1" x14ac:dyDescent="0.35">
      <c r="B330" s="427" t="str">
        <f>IF($V330="","",VLOOKUP($V330,'DADOS-KANBAM-PPS'!$A$11:$I$793,3,FALSE))</f>
        <v/>
      </c>
      <c r="C330" s="427" t="str">
        <f>IF($V330="","",VLOOKUP($V330,'DADOS-KANBAM-PPS'!$A$11:$J$791,5,FALSE))</f>
        <v/>
      </c>
      <c r="D330" s="428" t="str">
        <f t="shared" si="30"/>
        <v/>
      </c>
      <c r="E330" s="428" t="str">
        <f t="shared" si="31"/>
        <v/>
      </c>
      <c r="F330" s="427" t="str">
        <f>IF($V330="","",VLOOKUP($V330,'DADOS-KANBAM-PPS'!$A$11:$J$791,7,FALSE))</f>
        <v/>
      </c>
      <c r="G330" s="427" t="str">
        <f>IF($V330="","",VLOOKUP($V330,'DADOS-KANBAM-PPS'!$A$11:$J$791,8,FALSE))</f>
        <v/>
      </c>
      <c r="H330" s="427" t="str">
        <f>IF($V330="","",VLOOKUP($V330,'DADOS-KANBAM-PPS'!$A$11:$J$791,6,FALSE))</f>
        <v/>
      </c>
      <c r="I330" s="429"/>
      <c r="J330" s="430"/>
      <c r="K330" s="431" t="str">
        <f t="shared" si="34"/>
        <v/>
      </c>
      <c r="L330" s="432"/>
      <c r="M330" s="433" t="str">
        <f t="shared" si="32"/>
        <v/>
      </c>
      <c r="O330" s="2" t="s">
        <v>2562</v>
      </c>
      <c r="P330" s="2" t="s">
        <v>2563</v>
      </c>
      <c r="Q330" s="435" t="s">
        <v>2564</v>
      </c>
      <c r="R330" s="435" t="s">
        <v>2565</v>
      </c>
      <c r="S330" s="435" t="s">
        <v>2566</v>
      </c>
      <c r="T330" s="435" t="s">
        <v>2567</v>
      </c>
      <c r="U330" s="435" t="s">
        <v>2568</v>
      </c>
      <c r="V330" t="str">
        <f t="shared" si="33"/>
        <v/>
      </c>
    </row>
    <row r="331" spans="2:22" ht="63" customHeight="1" x14ac:dyDescent="0.35">
      <c r="B331" s="427" t="str">
        <f>IF($V331="","",VLOOKUP($V331,'DADOS-KANBAM-PPS'!$A$11:$I$793,3,FALSE))</f>
        <v/>
      </c>
      <c r="C331" s="427" t="str">
        <f>IF($V331="","",VLOOKUP($V331,'DADOS-KANBAM-PPS'!$A$11:$J$791,5,FALSE))</f>
        <v/>
      </c>
      <c r="D331" s="428" t="str">
        <f t="shared" si="30"/>
        <v/>
      </c>
      <c r="E331" s="428" t="str">
        <f t="shared" si="31"/>
        <v/>
      </c>
      <c r="F331" s="427" t="str">
        <f>IF($V331="","",VLOOKUP($V331,'DADOS-KANBAM-PPS'!$A$11:$J$791,7,FALSE))</f>
        <v/>
      </c>
      <c r="G331" s="427" t="str">
        <f>IF($V331="","",VLOOKUP($V331,'DADOS-KANBAM-PPS'!$A$11:$J$791,8,FALSE))</f>
        <v/>
      </c>
      <c r="H331" s="427" t="str">
        <f>IF($V331="","",VLOOKUP($V331,'DADOS-KANBAM-PPS'!$A$11:$J$791,6,FALSE))</f>
        <v/>
      </c>
      <c r="I331" s="429"/>
      <c r="J331" s="430"/>
      <c r="K331" s="431" t="str">
        <f t="shared" si="34"/>
        <v/>
      </c>
      <c r="L331" s="432"/>
      <c r="M331" s="433" t="str">
        <f t="shared" si="32"/>
        <v/>
      </c>
      <c r="O331" s="2" t="s">
        <v>2562</v>
      </c>
      <c r="P331" s="2" t="s">
        <v>2563</v>
      </c>
      <c r="Q331" s="435" t="s">
        <v>2564</v>
      </c>
      <c r="R331" s="435" t="s">
        <v>2565</v>
      </c>
      <c r="S331" s="435" t="s">
        <v>2566</v>
      </c>
      <c r="T331" s="435" t="s">
        <v>2567</v>
      </c>
      <c r="U331" s="435" t="s">
        <v>2568</v>
      </c>
      <c r="V331" t="str">
        <f t="shared" si="33"/>
        <v/>
      </c>
    </row>
    <row r="332" spans="2:22" ht="63" customHeight="1" x14ac:dyDescent="0.35">
      <c r="B332" s="427" t="str">
        <f>IF($V332="","",VLOOKUP($V332,'DADOS-KANBAM-PPS'!$A$11:$I$793,3,FALSE))</f>
        <v/>
      </c>
      <c r="C332" s="427" t="str">
        <f>IF($V332="","",VLOOKUP($V332,'DADOS-KANBAM-PPS'!$A$11:$J$791,5,FALSE))</f>
        <v/>
      </c>
      <c r="D332" s="428" t="str">
        <f t="shared" si="30"/>
        <v/>
      </c>
      <c r="E332" s="428" t="str">
        <f t="shared" si="31"/>
        <v/>
      </c>
      <c r="F332" s="427" t="str">
        <f>IF($V332="","",VLOOKUP($V332,'DADOS-KANBAM-PPS'!$A$11:$J$791,7,FALSE))</f>
        <v/>
      </c>
      <c r="G332" s="427" t="str">
        <f>IF($V332="","",VLOOKUP($V332,'DADOS-KANBAM-PPS'!$A$11:$J$791,8,FALSE))</f>
        <v/>
      </c>
      <c r="H332" s="427" t="str">
        <f>IF($V332="","",VLOOKUP($V332,'DADOS-KANBAM-PPS'!$A$11:$J$791,6,FALSE))</f>
        <v/>
      </c>
      <c r="I332" s="429"/>
      <c r="J332" s="430"/>
      <c r="K332" s="431" t="str">
        <f t="shared" si="34"/>
        <v/>
      </c>
      <c r="L332" s="432"/>
      <c r="M332" s="433" t="str">
        <f t="shared" si="32"/>
        <v/>
      </c>
      <c r="O332" s="2" t="s">
        <v>2562</v>
      </c>
      <c r="P332" s="2" t="s">
        <v>2563</v>
      </c>
      <c r="Q332" s="435" t="s">
        <v>2564</v>
      </c>
      <c r="R332" s="435" t="s">
        <v>2565</v>
      </c>
      <c r="S332" s="435" t="s">
        <v>2566</v>
      </c>
      <c r="T332" s="435" t="s">
        <v>2567</v>
      </c>
      <c r="U332" s="435" t="s">
        <v>2568</v>
      </c>
      <c r="V332" t="str">
        <f t="shared" si="33"/>
        <v/>
      </c>
    </row>
    <row r="333" spans="2:22" ht="63" customHeight="1" x14ac:dyDescent="0.35">
      <c r="B333" s="427" t="str">
        <f>IF($V333="","",VLOOKUP($V333,'DADOS-KANBAM-PPS'!$A$11:$I$793,3,FALSE))</f>
        <v/>
      </c>
      <c r="C333" s="427" t="str">
        <f>IF($V333="","",VLOOKUP($V333,'DADOS-KANBAM-PPS'!$A$11:$J$791,5,FALSE))</f>
        <v/>
      </c>
      <c r="D333" s="428" t="str">
        <f t="shared" si="30"/>
        <v/>
      </c>
      <c r="E333" s="428" t="str">
        <f t="shared" si="31"/>
        <v/>
      </c>
      <c r="F333" s="427" t="str">
        <f>IF($V333="","",VLOOKUP($V333,'DADOS-KANBAM-PPS'!$A$11:$J$791,7,FALSE))</f>
        <v/>
      </c>
      <c r="G333" s="427" t="str">
        <f>IF($V333="","",VLOOKUP($V333,'DADOS-KANBAM-PPS'!$A$11:$J$791,8,FALSE))</f>
        <v/>
      </c>
      <c r="H333" s="427" t="str">
        <f>IF($V333="","",VLOOKUP($V333,'DADOS-KANBAM-PPS'!$A$11:$J$791,6,FALSE))</f>
        <v/>
      </c>
      <c r="I333" s="429"/>
      <c r="J333" s="430"/>
      <c r="K333" s="431" t="str">
        <f t="shared" si="34"/>
        <v/>
      </c>
      <c r="L333" s="432"/>
      <c r="M333" s="433" t="str">
        <f t="shared" si="32"/>
        <v/>
      </c>
      <c r="O333" s="2" t="s">
        <v>2562</v>
      </c>
      <c r="P333" s="2" t="s">
        <v>2563</v>
      </c>
      <c r="Q333" s="435" t="s">
        <v>2564</v>
      </c>
      <c r="R333" s="435" t="s">
        <v>2565</v>
      </c>
      <c r="S333" s="435" t="s">
        <v>2566</v>
      </c>
      <c r="T333" s="435" t="s">
        <v>2567</v>
      </c>
      <c r="U333" s="435" t="s">
        <v>2568</v>
      </c>
      <c r="V333" t="str">
        <f t="shared" si="33"/>
        <v/>
      </c>
    </row>
    <row r="334" spans="2:22" ht="63" customHeight="1" x14ac:dyDescent="0.35">
      <c r="B334" s="427" t="str">
        <f>IF($V334="","",VLOOKUP($V334,'DADOS-KANBAM-PPS'!$A$11:$I$793,3,FALSE))</f>
        <v/>
      </c>
      <c r="C334" s="427" t="str">
        <f>IF($V334="","",VLOOKUP($V334,'DADOS-KANBAM-PPS'!$A$11:$J$791,5,FALSE))</f>
        <v/>
      </c>
      <c r="D334" s="428" t="str">
        <f t="shared" si="30"/>
        <v/>
      </c>
      <c r="E334" s="428" t="str">
        <f t="shared" si="31"/>
        <v/>
      </c>
      <c r="F334" s="427" t="str">
        <f>IF($V334="","",VLOOKUP($V334,'DADOS-KANBAM-PPS'!$A$11:$J$791,7,FALSE))</f>
        <v/>
      </c>
      <c r="G334" s="427" t="str">
        <f>IF($V334="","",VLOOKUP($V334,'DADOS-KANBAM-PPS'!$A$11:$J$791,8,FALSE))</f>
        <v/>
      </c>
      <c r="H334" s="427" t="str">
        <f>IF($V334="","",VLOOKUP($V334,'DADOS-KANBAM-PPS'!$A$11:$J$791,6,FALSE))</f>
        <v/>
      </c>
      <c r="I334" s="429"/>
      <c r="J334" s="430"/>
      <c r="K334" s="431" t="str">
        <f t="shared" si="34"/>
        <v/>
      </c>
      <c r="L334" s="432"/>
      <c r="M334" s="433" t="str">
        <f t="shared" si="32"/>
        <v/>
      </c>
      <c r="O334" s="2" t="s">
        <v>2562</v>
      </c>
      <c r="P334" s="2" t="s">
        <v>2563</v>
      </c>
      <c r="Q334" s="435" t="s">
        <v>2564</v>
      </c>
      <c r="R334" s="435" t="s">
        <v>2565</v>
      </c>
      <c r="S334" s="435" t="s">
        <v>2566</v>
      </c>
      <c r="T334" s="435" t="s">
        <v>2567</v>
      </c>
      <c r="U334" s="435" t="s">
        <v>2568</v>
      </c>
      <c r="V334" t="str">
        <f t="shared" si="33"/>
        <v/>
      </c>
    </row>
    <row r="335" spans="2:22" ht="63" customHeight="1" x14ac:dyDescent="0.35">
      <c r="B335" s="427" t="str">
        <f>IF($V335="","",VLOOKUP($V335,'DADOS-KANBAM-PPS'!$A$11:$I$793,3,FALSE))</f>
        <v/>
      </c>
      <c r="C335" s="427" t="str">
        <f>IF($V335="","",VLOOKUP($V335,'DADOS-KANBAM-PPS'!$A$11:$J$791,5,FALSE))</f>
        <v/>
      </c>
      <c r="D335" s="428" t="str">
        <f t="shared" si="30"/>
        <v/>
      </c>
      <c r="E335" s="428" t="str">
        <f t="shared" si="31"/>
        <v/>
      </c>
      <c r="F335" s="427" t="str">
        <f>IF($V335="","",VLOOKUP($V335,'DADOS-KANBAM-PPS'!$A$11:$J$791,7,FALSE))</f>
        <v/>
      </c>
      <c r="G335" s="427" t="str">
        <f>IF($V335="","",VLOOKUP($V335,'DADOS-KANBAM-PPS'!$A$11:$J$791,8,FALSE))</f>
        <v/>
      </c>
      <c r="H335" s="427" t="str">
        <f>IF($V335="","",VLOOKUP($V335,'DADOS-KANBAM-PPS'!$A$11:$J$791,6,FALSE))</f>
        <v/>
      </c>
      <c r="I335" s="429"/>
      <c r="J335" s="430"/>
      <c r="K335" s="431" t="str">
        <f t="shared" si="34"/>
        <v/>
      </c>
      <c r="L335" s="432"/>
      <c r="M335" s="433" t="str">
        <f t="shared" si="32"/>
        <v/>
      </c>
      <c r="O335" s="2" t="s">
        <v>2562</v>
      </c>
      <c r="P335" s="2" t="s">
        <v>2563</v>
      </c>
      <c r="Q335" s="435" t="s">
        <v>2564</v>
      </c>
      <c r="R335" s="435" t="s">
        <v>2565</v>
      </c>
      <c r="S335" s="435" t="s">
        <v>2566</v>
      </c>
      <c r="T335" s="435" t="s">
        <v>2567</v>
      </c>
      <c r="U335" s="435" t="s">
        <v>2568</v>
      </c>
      <c r="V335" t="str">
        <f t="shared" si="33"/>
        <v/>
      </c>
    </row>
    <row r="336" spans="2:22" ht="63" customHeight="1" x14ac:dyDescent="0.35">
      <c r="B336" s="427" t="str">
        <f>IF($V336="","",VLOOKUP($V336,'DADOS-KANBAM-PPS'!$A$11:$I$793,3,FALSE))</f>
        <v/>
      </c>
      <c r="C336" s="427" t="str">
        <f>IF($V336="","",VLOOKUP($V336,'DADOS-KANBAM-PPS'!$A$11:$J$791,5,FALSE))</f>
        <v/>
      </c>
      <c r="D336" s="428" t="str">
        <f t="shared" si="30"/>
        <v/>
      </c>
      <c r="E336" s="428" t="str">
        <f t="shared" si="31"/>
        <v/>
      </c>
      <c r="F336" s="427" t="str">
        <f>IF($V336="","",VLOOKUP($V336,'DADOS-KANBAM-PPS'!$A$11:$J$791,7,FALSE))</f>
        <v/>
      </c>
      <c r="G336" s="427" t="str">
        <f>IF($V336="","",VLOOKUP($V336,'DADOS-KANBAM-PPS'!$A$11:$J$791,8,FALSE))</f>
        <v/>
      </c>
      <c r="H336" s="427" t="str">
        <f>IF($V336="","",VLOOKUP($V336,'DADOS-KANBAM-PPS'!$A$11:$J$791,6,FALSE))</f>
        <v/>
      </c>
      <c r="I336" s="429"/>
      <c r="J336" s="430"/>
      <c r="K336" s="431" t="str">
        <f t="shared" si="34"/>
        <v/>
      </c>
      <c r="L336" s="432"/>
      <c r="M336" s="433" t="str">
        <f t="shared" si="32"/>
        <v/>
      </c>
      <c r="O336" s="2" t="s">
        <v>2562</v>
      </c>
      <c r="P336" s="2" t="s">
        <v>2563</v>
      </c>
      <c r="Q336" s="435" t="s">
        <v>2564</v>
      </c>
      <c r="R336" s="435" t="s">
        <v>2565</v>
      </c>
      <c r="S336" s="435" t="s">
        <v>2566</v>
      </c>
      <c r="T336" s="435" t="s">
        <v>2567</v>
      </c>
      <c r="U336" s="435" t="s">
        <v>2568</v>
      </c>
      <c r="V336" t="str">
        <f t="shared" si="33"/>
        <v/>
      </c>
    </row>
    <row r="337" spans="2:22" ht="63" customHeight="1" x14ac:dyDescent="0.35">
      <c r="B337" s="427" t="str">
        <f>IF($V337="","",VLOOKUP($V337,'DADOS-KANBAM-PPS'!$A$11:$I$793,3,FALSE))</f>
        <v/>
      </c>
      <c r="C337" s="427" t="str">
        <f>IF($V337="","",VLOOKUP($V337,'DADOS-KANBAM-PPS'!$A$11:$J$791,5,FALSE))</f>
        <v/>
      </c>
      <c r="D337" s="428" t="str">
        <f t="shared" si="30"/>
        <v/>
      </c>
      <c r="E337" s="428" t="str">
        <f t="shared" si="31"/>
        <v/>
      </c>
      <c r="F337" s="427" t="str">
        <f>IF($V337="","",VLOOKUP($V337,'DADOS-KANBAM-PPS'!$A$11:$J$791,7,FALSE))</f>
        <v/>
      </c>
      <c r="G337" s="427" t="str">
        <f>IF($V337="","",VLOOKUP($V337,'DADOS-KANBAM-PPS'!$A$11:$J$791,8,FALSE))</f>
        <v/>
      </c>
      <c r="H337" s="427" t="str">
        <f>IF($V337="","",VLOOKUP($V337,'DADOS-KANBAM-PPS'!$A$11:$J$791,6,FALSE))</f>
        <v/>
      </c>
      <c r="I337" s="429"/>
      <c r="J337" s="430"/>
      <c r="K337" s="431" t="str">
        <f t="shared" si="34"/>
        <v/>
      </c>
      <c r="L337" s="432"/>
      <c r="M337" s="433" t="str">
        <f t="shared" si="32"/>
        <v/>
      </c>
      <c r="O337" s="2" t="s">
        <v>2562</v>
      </c>
      <c r="P337" s="2" t="s">
        <v>2563</v>
      </c>
      <c r="Q337" s="435" t="s">
        <v>2564</v>
      </c>
      <c r="R337" s="435" t="s">
        <v>2565</v>
      </c>
      <c r="S337" s="435" t="s">
        <v>2566</v>
      </c>
      <c r="T337" s="435" t="s">
        <v>2567</v>
      </c>
      <c r="U337" s="435" t="s">
        <v>2568</v>
      </c>
      <c r="V337" t="str">
        <f t="shared" si="33"/>
        <v/>
      </c>
    </row>
    <row r="338" spans="2:22" ht="63" customHeight="1" x14ac:dyDescent="0.35">
      <c r="B338" s="427" t="str">
        <f>IF($V338="","",VLOOKUP($V338,'DADOS-KANBAM-PPS'!$A$11:$I$793,3,FALSE))</f>
        <v/>
      </c>
      <c r="C338" s="427" t="str">
        <f>IF($V338="","",VLOOKUP($V338,'DADOS-KANBAM-PPS'!$A$11:$J$791,5,FALSE))</f>
        <v/>
      </c>
      <c r="D338" s="428" t="str">
        <f t="shared" si="30"/>
        <v/>
      </c>
      <c r="E338" s="428" t="str">
        <f t="shared" si="31"/>
        <v/>
      </c>
      <c r="F338" s="427" t="str">
        <f>IF($V338="","",VLOOKUP($V338,'DADOS-KANBAM-PPS'!$A$11:$J$791,7,FALSE))</f>
        <v/>
      </c>
      <c r="G338" s="427" t="str">
        <f>IF($V338="","",VLOOKUP($V338,'DADOS-KANBAM-PPS'!$A$11:$J$791,8,FALSE))</f>
        <v/>
      </c>
      <c r="H338" s="427" t="str">
        <f>IF($V338="","",VLOOKUP($V338,'DADOS-KANBAM-PPS'!$A$11:$J$791,6,FALSE))</f>
        <v/>
      </c>
      <c r="I338" s="429"/>
      <c r="J338" s="430"/>
      <c r="K338" s="431" t="str">
        <f t="shared" si="34"/>
        <v/>
      </c>
      <c r="L338" s="432"/>
      <c r="M338" s="433" t="str">
        <f t="shared" si="32"/>
        <v/>
      </c>
      <c r="O338" s="2" t="s">
        <v>2562</v>
      </c>
      <c r="P338" s="2" t="s">
        <v>2563</v>
      </c>
      <c r="Q338" s="435" t="s">
        <v>2564</v>
      </c>
      <c r="R338" s="435" t="s">
        <v>2565</v>
      </c>
      <c r="S338" s="435" t="s">
        <v>2566</v>
      </c>
      <c r="T338" s="435" t="s">
        <v>2567</v>
      </c>
      <c r="U338" s="435" t="s">
        <v>2568</v>
      </c>
      <c r="V338" t="str">
        <f t="shared" si="33"/>
        <v/>
      </c>
    </row>
    <row r="339" spans="2:22" ht="63" customHeight="1" x14ac:dyDescent="0.35">
      <c r="B339" s="427" t="str">
        <f>IF($V339="","",VLOOKUP($V339,'DADOS-KANBAM-PPS'!$A$11:$I$793,3,FALSE))</f>
        <v/>
      </c>
      <c r="C339" s="427" t="str">
        <f>IF($V339="","",VLOOKUP($V339,'DADOS-KANBAM-PPS'!$A$11:$J$791,5,FALSE))</f>
        <v/>
      </c>
      <c r="D339" s="428" t="str">
        <f t="shared" si="30"/>
        <v/>
      </c>
      <c r="E339" s="428" t="str">
        <f t="shared" si="31"/>
        <v/>
      </c>
      <c r="F339" s="427" t="str">
        <f>IF($V339="","",VLOOKUP($V339,'DADOS-KANBAM-PPS'!$A$11:$J$791,7,FALSE))</f>
        <v/>
      </c>
      <c r="G339" s="427" t="str">
        <f>IF($V339="","",VLOOKUP($V339,'DADOS-KANBAM-PPS'!$A$11:$J$791,8,FALSE))</f>
        <v/>
      </c>
      <c r="H339" s="427" t="str">
        <f>IF($V339="","",VLOOKUP($V339,'DADOS-KANBAM-PPS'!$A$11:$J$791,6,FALSE))</f>
        <v/>
      </c>
      <c r="I339" s="429"/>
      <c r="J339" s="430"/>
      <c r="K339" s="431" t="str">
        <f t="shared" si="34"/>
        <v/>
      </c>
      <c r="L339" s="432"/>
      <c r="M339" s="433" t="str">
        <f t="shared" si="32"/>
        <v/>
      </c>
      <c r="O339" s="2" t="s">
        <v>2562</v>
      </c>
      <c r="P339" s="2" t="s">
        <v>2563</v>
      </c>
      <c r="Q339" s="435" t="s">
        <v>2564</v>
      </c>
      <c r="R339" s="435" t="s">
        <v>2565</v>
      </c>
      <c r="S339" s="435" t="s">
        <v>2566</v>
      </c>
      <c r="T339" s="435" t="s">
        <v>2567</v>
      </c>
      <c r="U339" s="435" t="s">
        <v>2568</v>
      </c>
      <c r="V339" t="str">
        <f t="shared" si="33"/>
        <v/>
      </c>
    </row>
    <row r="340" spans="2:22" ht="63" customHeight="1" x14ac:dyDescent="0.35">
      <c r="B340" s="427" t="str">
        <f>IF($V340="","",VLOOKUP($V340,'DADOS-KANBAM-PPS'!$A$11:$I$793,3,FALSE))</f>
        <v/>
      </c>
      <c r="C340" s="427" t="str">
        <f>IF($V340="","",VLOOKUP($V340,'DADOS-KANBAM-PPS'!$A$11:$J$791,5,FALSE))</f>
        <v/>
      </c>
      <c r="D340" s="428" t="str">
        <f t="shared" si="30"/>
        <v/>
      </c>
      <c r="E340" s="428" t="str">
        <f t="shared" si="31"/>
        <v/>
      </c>
      <c r="F340" s="427" t="str">
        <f>IF($V340="","",VLOOKUP($V340,'DADOS-KANBAM-PPS'!$A$11:$J$791,7,FALSE))</f>
        <v/>
      </c>
      <c r="G340" s="427" t="str">
        <f>IF($V340="","",VLOOKUP($V340,'DADOS-KANBAM-PPS'!$A$11:$J$791,8,FALSE))</f>
        <v/>
      </c>
      <c r="H340" s="427" t="str">
        <f>IF($V340="","",VLOOKUP($V340,'DADOS-KANBAM-PPS'!$A$11:$J$791,6,FALSE))</f>
        <v/>
      </c>
      <c r="I340" s="429"/>
      <c r="J340" s="430"/>
      <c r="K340" s="431" t="str">
        <f t="shared" si="34"/>
        <v/>
      </c>
      <c r="L340" s="432"/>
      <c r="M340" s="433" t="str">
        <f t="shared" si="32"/>
        <v/>
      </c>
      <c r="O340" s="2" t="s">
        <v>2562</v>
      </c>
      <c r="P340" s="2" t="s">
        <v>2563</v>
      </c>
      <c r="Q340" s="435" t="s">
        <v>2564</v>
      </c>
      <c r="R340" s="435" t="s">
        <v>2565</v>
      </c>
      <c r="S340" s="435" t="s">
        <v>2566</v>
      </c>
      <c r="T340" s="435" t="s">
        <v>2567</v>
      </c>
      <c r="U340" s="435" t="s">
        <v>2568</v>
      </c>
      <c r="V340" t="str">
        <f t="shared" si="33"/>
        <v/>
      </c>
    </row>
    <row r="341" spans="2:22" ht="63" customHeight="1" x14ac:dyDescent="0.35">
      <c r="B341" s="427" t="str">
        <f>IF($V341="","",VLOOKUP($V341,'DADOS-KANBAM-PPS'!$A$11:$I$793,3,FALSE))</f>
        <v/>
      </c>
      <c r="C341" s="427" t="str">
        <f>IF($V341="","",VLOOKUP($V341,'DADOS-KANBAM-PPS'!$A$11:$J$791,5,FALSE))</f>
        <v/>
      </c>
      <c r="D341" s="428" t="str">
        <f t="shared" si="30"/>
        <v/>
      </c>
      <c r="E341" s="428" t="str">
        <f t="shared" si="31"/>
        <v/>
      </c>
      <c r="F341" s="427" t="str">
        <f>IF($V341="","",VLOOKUP($V341,'DADOS-KANBAM-PPS'!$A$11:$J$791,7,FALSE))</f>
        <v/>
      </c>
      <c r="G341" s="427" t="str">
        <f>IF($V341="","",VLOOKUP($V341,'DADOS-KANBAM-PPS'!$A$11:$J$791,8,FALSE))</f>
        <v/>
      </c>
      <c r="H341" s="427" t="str">
        <f>IF($V341="","",VLOOKUP($V341,'DADOS-KANBAM-PPS'!$A$11:$J$791,6,FALSE))</f>
        <v/>
      </c>
      <c r="I341" s="429"/>
      <c r="J341" s="430"/>
      <c r="K341" s="431" t="str">
        <f t="shared" si="34"/>
        <v/>
      </c>
      <c r="L341" s="432"/>
      <c r="M341" s="433" t="str">
        <f t="shared" si="32"/>
        <v/>
      </c>
      <c r="O341" s="2" t="s">
        <v>2562</v>
      </c>
      <c r="P341" s="2" t="s">
        <v>2563</v>
      </c>
      <c r="Q341" s="435" t="s">
        <v>2564</v>
      </c>
      <c r="R341" s="435" t="s">
        <v>2565</v>
      </c>
      <c r="S341" s="435" t="s">
        <v>2566</v>
      </c>
      <c r="T341" s="435" t="s">
        <v>2567</v>
      </c>
      <c r="U341" s="435" t="s">
        <v>2568</v>
      </c>
      <c r="V341" t="str">
        <f t="shared" si="33"/>
        <v/>
      </c>
    </row>
    <row r="342" spans="2:22" ht="63" customHeight="1" x14ac:dyDescent="0.35">
      <c r="B342" s="427" t="str">
        <f>IF($V342="","",VLOOKUP($V342,'DADOS-KANBAM-PPS'!$A$11:$I$793,3,FALSE))</f>
        <v/>
      </c>
      <c r="C342" s="427" t="str">
        <f>IF($V342="","",VLOOKUP($V342,'DADOS-KANBAM-PPS'!$A$11:$J$791,5,FALSE))</f>
        <v/>
      </c>
      <c r="D342" s="428" t="str">
        <f t="shared" si="30"/>
        <v/>
      </c>
      <c r="E342" s="428" t="str">
        <f t="shared" si="31"/>
        <v/>
      </c>
      <c r="F342" s="427" t="str">
        <f>IF($V342="","",VLOOKUP($V342,'DADOS-KANBAM-PPS'!$A$11:$J$791,7,FALSE))</f>
        <v/>
      </c>
      <c r="G342" s="427" t="str">
        <f>IF($V342="","",VLOOKUP($V342,'DADOS-KANBAM-PPS'!$A$11:$J$791,8,FALSE))</f>
        <v/>
      </c>
      <c r="H342" s="427" t="str">
        <f>IF($V342="","",VLOOKUP($V342,'DADOS-KANBAM-PPS'!$A$11:$J$791,6,FALSE))</f>
        <v/>
      </c>
      <c r="I342" s="429"/>
      <c r="J342" s="430"/>
      <c r="K342" s="431" t="str">
        <f t="shared" si="34"/>
        <v/>
      </c>
      <c r="L342" s="432"/>
      <c r="M342" s="433" t="str">
        <f t="shared" si="32"/>
        <v/>
      </c>
      <c r="O342" s="2" t="s">
        <v>2562</v>
      </c>
      <c r="P342" s="2" t="s">
        <v>2563</v>
      </c>
      <c r="Q342" s="435" t="s">
        <v>2564</v>
      </c>
      <c r="R342" s="435" t="s">
        <v>2565</v>
      </c>
      <c r="S342" s="435" t="s">
        <v>2566</v>
      </c>
      <c r="T342" s="435" t="s">
        <v>2567</v>
      </c>
      <c r="U342" s="435" t="s">
        <v>2568</v>
      </c>
      <c r="V342" t="str">
        <f t="shared" si="33"/>
        <v/>
      </c>
    </row>
    <row r="343" spans="2:22" ht="63" customHeight="1" x14ac:dyDescent="0.35">
      <c r="B343" s="427" t="str">
        <f>IF($V343="","",VLOOKUP($V343,'DADOS-KANBAM-PPS'!$A$11:$I$793,3,FALSE))</f>
        <v/>
      </c>
      <c r="C343" s="427" t="str">
        <f>IF($V343="","",VLOOKUP($V343,'DADOS-KANBAM-PPS'!$A$11:$J$791,5,FALSE))</f>
        <v/>
      </c>
      <c r="D343" s="428" t="str">
        <f t="shared" si="30"/>
        <v/>
      </c>
      <c r="E343" s="428" t="str">
        <f t="shared" si="31"/>
        <v/>
      </c>
      <c r="F343" s="427" t="str">
        <f>IF($V343="","",VLOOKUP($V343,'DADOS-KANBAM-PPS'!$A$11:$J$791,7,FALSE))</f>
        <v/>
      </c>
      <c r="G343" s="427" t="str">
        <f>IF($V343="","",VLOOKUP($V343,'DADOS-KANBAM-PPS'!$A$11:$J$791,8,FALSE))</f>
        <v/>
      </c>
      <c r="H343" s="427" t="str">
        <f>IF($V343="","",VLOOKUP($V343,'DADOS-KANBAM-PPS'!$A$11:$J$791,6,FALSE))</f>
        <v/>
      </c>
      <c r="I343" s="429"/>
      <c r="J343" s="430"/>
      <c r="K343" s="431" t="str">
        <f t="shared" si="34"/>
        <v/>
      </c>
      <c r="L343" s="432"/>
      <c r="M343" s="433" t="str">
        <f t="shared" si="32"/>
        <v/>
      </c>
      <c r="O343" s="2" t="s">
        <v>2562</v>
      </c>
      <c r="P343" s="2" t="s">
        <v>2563</v>
      </c>
      <c r="Q343" s="435" t="s">
        <v>2564</v>
      </c>
      <c r="R343" s="435" t="s">
        <v>2565</v>
      </c>
      <c r="S343" s="435" t="s">
        <v>2566</v>
      </c>
      <c r="T343" s="435" t="s">
        <v>2567</v>
      </c>
      <c r="U343" s="435" t="s">
        <v>2568</v>
      </c>
      <c r="V343" t="str">
        <f t="shared" si="33"/>
        <v/>
      </c>
    </row>
    <row r="344" spans="2:22" ht="63" customHeight="1" x14ac:dyDescent="0.35">
      <c r="B344" s="427" t="str">
        <f>IF($V344="","",VLOOKUP($V344,'DADOS-KANBAM-PPS'!$A$11:$I$793,3,FALSE))</f>
        <v/>
      </c>
      <c r="C344" s="427" t="str">
        <f>IF($V344="","",VLOOKUP($V344,'DADOS-KANBAM-PPS'!$A$11:$J$791,5,FALSE))</f>
        <v/>
      </c>
      <c r="D344" s="428" t="str">
        <f t="shared" si="30"/>
        <v/>
      </c>
      <c r="E344" s="428" t="str">
        <f t="shared" si="31"/>
        <v/>
      </c>
      <c r="F344" s="427" t="str">
        <f>IF($V344="","",VLOOKUP($V344,'DADOS-KANBAM-PPS'!$A$11:$J$791,7,FALSE))</f>
        <v/>
      </c>
      <c r="G344" s="427" t="str">
        <f>IF($V344="","",VLOOKUP($V344,'DADOS-KANBAM-PPS'!$A$11:$J$791,8,FALSE))</f>
        <v/>
      </c>
      <c r="H344" s="427" t="str">
        <f>IF($V344="","",VLOOKUP($V344,'DADOS-KANBAM-PPS'!$A$11:$J$791,6,FALSE))</f>
        <v/>
      </c>
      <c r="I344" s="429"/>
      <c r="J344" s="430"/>
      <c r="K344" s="431" t="str">
        <f t="shared" si="34"/>
        <v/>
      </c>
      <c r="L344" s="432"/>
      <c r="M344" s="433" t="str">
        <f t="shared" si="32"/>
        <v/>
      </c>
      <c r="O344" s="2" t="s">
        <v>2562</v>
      </c>
      <c r="P344" s="2" t="s">
        <v>2563</v>
      </c>
      <c r="Q344" s="435" t="s">
        <v>2564</v>
      </c>
      <c r="R344" s="435" t="s">
        <v>2565</v>
      </c>
      <c r="S344" s="435" t="s">
        <v>2566</v>
      </c>
      <c r="T344" s="435" t="s">
        <v>2567</v>
      </c>
      <c r="U344" s="435" t="s">
        <v>2568</v>
      </c>
      <c r="V344" t="str">
        <f t="shared" si="33"/>
        <v/>
      </c>
    </row>
    <row r="345" spans="2:22" ht="63" customHeight="1" x14ac:dyDescent="0.35">
      <c r="B345" s="427" t="str">
        <f>IF($V345="","",VLOOKUP($V345,'DADOS-KANBAM-PPS'!$A$11:$I$793,3,FALSE))</f>
        <v/>
      </c>
      <c r="C345" s="427" t="str">
        <f>IF($V345="","",VLOOKUP($V345,'DADOS-KANBAM-PPS'!$A$11:$J$791,5,FALSE))</f>
        <v/>
      </c>
      <c r="D345" s="428" t="str">
        <f t="shared" si="30"/>
        <v/>
      </c>
      <c r="E345" s="428" t="str">
        <f t="shared" si="31"/>
        <v/>
      </c>
      <c r="F345" s="427" t="str">
        <f>IF($V345="","",VLOOKUP($V345,'DADOS-KANBAM-PPS'!$A$11:$J$791,7,FALSE))</f>
        <v/>
      </c>
      <c r="G345" s="427" t="str">
        <f>IF($V345="","",VLOOKUP($V345,'DADOS-KANBAM-PPS'!$A$11:$J$791,8,FALSE))</f>
        <v/>
      </c>
      <c r="H345" s="427" t="str">
        <f>IF($V345="","",VLOOKUP($V345,'DADOS-KANBAM-PPS'!$A$11:$J$791,6,FALSE))</f>
        <v/>
      </c>
      <c r="I345" s="429"/>
      <c r="J345" s="430"/>
      <c r="K345" s="431" t="str">
        <f t="shared" si="34"/>
        <v/>
      </c>
      <c r="L345" s="432"/>
      <c r="M345" s="433" t="str">
        <f t="shared" si="32"/>
        <v/>
      </c>
      <c r="O345" s="2" t="s">
        <v>2562</v>
      </c>
      <c r="P345" s="2" t="s">
        <v>2563</v>
      </c>
      <c r="Q345" s="435" t="s">
        <v>2564</v>
      </c>
      <c r="R345" s="435" t="s">
        <v>2565</v>
      </c>
      <c r="S345" s="435" t="s">
        <v>2566</v>
      </c>
      <c r="T345" s="435" t="s">
        <v>2567</v>
      </c>
      <c r="U345" s="435" t="s">
        <v>2568</v>
      </c>
      <c r="V345" t="str">
        <f t="shared" si="33"/>
        <v/>
      </c>
    </row>
    <row r="346" spans="2:22" ht="63" customHeight="1" x14ac:dyDescent="0.35">
      <c r="B346" s="427" t="str">
        <f>IF($V346="","",VLOOKUP($V346,'DADOS-KANBAM-PPS'!$A$11:$I$793,3,FALSE))</f>
        <v/>
      </c>
      <c r="C346" s="427" t="str">
        <f>IF($V346="","",VLOOKUP($V346,'DADOS-KANBAM-PPS'!$A$11:$J$791,5,FALSE))</f>
        <v/>
      </c>
      <c r="D346" s="428" t="str">
        <f t="shared" si="30"/>
        <v/>
      </c>
      <c r="E346" s="428" t="str">
        <f t="shared" si="31"/>
        <v/>
      </c>
      <c r="F346" s="427" t="str">
        <f>IF($V346="","",VLOOKUP($V346,'DADOS-KANBAM-PPS'!$A$11:$J$791,7,FALSE))</f>
        <v/>
      </c>
      <c r="G346" s="427" t="str">
        <f>IF($V346="","",VLOOKUP($V346,'DADOS-KANBAM-PPS'!$A$11:$J$791,8,FALSE))</f>
        <v/>
      </c>
      <c r="H346" s="427" t="str">
        <f>IF($V346="","",VLOOKUP($V346,'DADOS-KANBAM-PPS'!$A$11:$J$791,6,FALSE))</f>
        <v/>
      </c>
      <c r="I346" s="429"/>
      <c r="J346" s="430"/>
      <c r="K346" s="431" t="str">
        <f t="shared" si="34"/>
        <v/>
      </c>
      <c r="L346" s="432"/>
      <c r="M346" s="433" t="str">
        <f t="shared" si="32"/>
        <v/>
      </c>
      <c r="O346" s="2" t="s">
        <v>2562</v>
      </c>
      <c r="P346" s="2" t="s">
        <v>2563</v>
      </c>
      <c r="Q346" s="435" t="s">
        <v>2564</v>
      </c>
      <c r="R346" s="435" t="s">
        <v>2565</v>
      </c>
      <c r="S346" s="435" t="s">
        <v>2566</v>
      </c>
      <c r="T346" s="435" t="s">
        <v>2567</v>
      </c>
      <c r="U346" s="435" t="s">
        <v>2568</v>
      </c>
      <c r="V346" t="str">
        <f t="shared" si="33"/>
        <v/>
      </c>
    </row>
    <row r="347" spans="2:22" ht="63" customHeight="1" x14ac:dyDescent="0.35">
      <c r="B347" s="427" t="str">
        <f>IF($V347="","",VLOOKUP($V347,'DADOS-KANBAM-PPS'!$A$11:$I$793,3,FALSE))</f>
        <v/>
      </c>
      <c r="C347" s="427" t="str">
        <f>IF($V347="","",VLOOKUP($V347,'DADOS-KANBAM-PPS'!$A$11:$J$791,5,FALSE))</f>
        <v/>
      </c>
      <c r="D347" s="428" t="str">
        <f t="shared" si="30"/>
        <v/>
      </c>
      <c r="E347" s="428" t="str">
        <f t="shared" si="31"/>
        <v/>
      </c>
      <c r="F347" s="427" t="str">
        <f>IF($V347="","",VLOOKUP($V347,'DADOS-KANBAM-PPS'!$A$11:$J$791,7,FALSE))</f>
        <v/>
      </c>
      <c r="G347" s="427" t="str">
        <f>IF($V347="","",VLOOKUP($V347,'DADOS-KANBAM-PPS'!$A$11:$J$791,8,FALSE))</f>
        <v/>
      </c>
      <c r="H347" s="427" t="str">
        <f>IF($V347="","",VLOOKUP($V347,'DADOS-KANBAM-PPS'!$A$11:$J$791,6,FALSE))</f>
        <v/>
      </c>
      <c r="I347" s="429"/>
      <c r="J347" s="430"/>
      <c r="K347" s="431" t="str">
        <f t="shared" si="34"/>
        <v/>
      </c>
      <c r="L347" s="432"/>
      <c r="M347" s="433" t="str">
        <f t="shared" si="32"/>
        <v/>
      </c>
      <c r="O347" s="2" t="s">
        <v>2562</v>
      </c>
      <c r="P347" s="2" t="s">
        <v>2563</v>
      </c>
      <c r="Q347" s="435" t="s">
        <v>2564</v>
      </c>
      <c r="R347" s="435" t="s">
        <v>2565</v>
      </c>
      <c r="S347" s="435" t="s">
        <v>2566</v>
      </c>
      <c r="T347" s="435" t="s">
        <v>2567</v>
      </c>
      <c r="U347" s="435" t="s">
        <v>2568</v>
      </c>
      <c r="V347" t="str">
        <f t="shared" si="33"/>
        <v/>
      </c>
    </row>
    <row r="348" spans="2:22" ht="63" customHeight="1" x14ac:dyDescent="0.35">
      <c r="B348" s="427" t="str">
        <f>IF($V348="","",VLOOKUP($V348,'DADOS-KANBAM-PPS'!$A$11:$I$793,3,FALSE))</f>
        <v/>
      </c>
      <c r="C348" s="427" t="str">
        <f>IF($V348="","",VLOOKUP($V348,'DADOS-KANBAM-PPS'!$A$11:$J$791,5,FALSE))</f>
        <v/>
      </c>
      <c r="D348" s="428" t="str">
        <f t="shared" si="30"/>
        <v/>
      </c>
      <c r="E348" s="428" t="str">
        <f t="shared" si="31"/>
        <v/>
      </c>
      <c r="F348" s="427" t="str">
        <f>IF($V348="","",VLOOKUP($V348,'DADOS-KANBAM-PPS'!$A$11:$J$791,7,FALSE))</f>
        <v/>
      </c>
      <c r="G348" s="427" t="str">
        <f>IF($V348="","",VLOOKUP($V348,'DADOS-KANBAM-PPS'!$A$11:$J$791,8,FALSE))</f>
        <v/>
      </c>
      <c r="H348" s="427" t="str">
        <f>IF($V348="","",VLOOKUP($V348,'DADOS-KANBAM-PPS'!$A$11:$J$791,6,FALSE))</f>
        <v/>
      </c>
      <c r="I348" s="429"/>
      <c r="J348" s="430"/>
      <c r="K348" s="431" t="str">
        <f t="shared" si="34"/>
        <v/>
      </c>
      <c r="L348" s="432"/>
      <c r="M348" s="433" t="str">
        <f t="shared" si="32"/>
        <v/>
      </c>
      <c r="O348" s="2" t="s">
        <v>2562</v>
      </c>
      <c r="P348" s="2" t="s">
        <v>2563</v>
      </c>
      <c r="Q348" s="435" t="s">
        <v>2564</v>
      </c>
      <c r="R348" s="435" t="s">
        <v>2565</v>
      </c>
      <c r="S348" s="435" t="s">
        <v>2566</v>
      </c>
      <c r="T348" s="435" t="s">
        <v>2567</v>
      </c>
      <c r="U348" s="435" t="s">
        <v>2568</v>
      </c>
      <c r="V348" t="str">
        <f t="shared" si="33"/>
        <v/>
      </c>
    </row>
    <row r="349" spans="2:22" ht="63" customHeight="1" x14ac:dyDescent="0.35">
      <c r="B349" s="427" t="str">
        <f>IF($V349="","",VLOOKUP($V349,'DADOS-KANBAM-PPS'!$A$11:$I$793,3,FALSE))</f>
        <v/>
      </c>
      <c r="C349" s="427" t="str">
        <f>IF($V349="","",VLOOKUP($V349,'DADOS-KANBAM-PPS'!$A$11:$J$791,5,FALSE))</f>
        <v/>
      </c>
      <c r="D349" s="428" t="str">
        <f t="shared" si="30"/>
        <v/>
      </c>
      <c r="E349" s="428" t="str">
        <f t="shared" si="31"/>
        <v/>
      </c>
      <c r="F349" s="427" t="str">
        <f>IF($V349="","",VLOOKUP($V349,'DADOS-KANBAM-PPS'!$A$11:$J$791,7,FALSE))</f>
        <v/>
      </c>
      <c r="G349" s="427" t="str">
        <f>IF($V349="","",VLOOKUP($V349,'DADOS-KANBAM-PPS'!$A$11:$J$791,8,FALSE))</f>
        <v/>
      </c>
      <c r="H349" s="427" t="str">
        <f>IF($V349="","",VLOOKUP($V349,'DADOS-KANBAM-PPS'!$A$11:$J$791,6,FALSE))</f>
        <v/>
      </c>
      <c r="I349" s="429"/>
      <c r="J349" s="430"/>
      <c r="K349" s="431" t="str">
        <f t="shared" si="34"/>
        <v/>
      </c>
      <c r="L349" s="432"/>
      <c r="M349" s="433" t="str">
        <f t="shared" si="32"/>
        <v/>
      </c>
      <c r="O349" s="2" t="s">
        <v>2562</v>
      </c>
      <c r="P349" s="2" t="s">
        <v>2563</v>
      </c>
      <c r="Q349" s="435" t="s">
        <v>2564</v>
      </c>
      <c r="R349" s="435" t="s">
        <v>2565</v>
      </c>
      <c r="S349" s="435" t="s">
        <v>2566</v>
      </c>
      <c r="T349" s="435" t="s">
        <v>2567</v>
      </c>
      <c r="U349" s="435" t="s">
        <v>2568</v>
      </c>
      <c r="V349" t="str">
        <f t="shared" si="33"/>
        <v/>
      </c>
    </row>
    <row r="350" spans="2:22" ht="63" customHeight="1" x14ac:dyDescent="0.35">
      <c r="B350" s="427" t="str">
        <f>IF($V350="","",VLOOKUP($V350,'DADOS-KANBAM-PPS'!$A$11:$I$793,3,FALSE))</f>
        <v/>
      </c>
      <c r="C350" s="427" t="str">
        <f>IF($V350="","",VLOOKUP($V350,'DADOS-KANBAM-PPS'!$A$11:$J$791,5,FALSE))</f>
        <v/>
      </c>
      <c r="D350" s="428" t="str">
        <f t="shared" si="30"/>
        <v/>
      </c>
      <c r="E350" s="428" t="str">
        <f t="shared" si="31"/>
        <v/>
      </c>
      <c r="F350" s="427" t="str">
        <f>IF($V350="","",VLOOKUP($V350,'DADOS-KANBAM-PPS'!$A$11:$J$791,7,FALSE))</f>
        <v/>
      </c>
      <c r="G350" s="427" t="str">
        <f>IF($V350="","",VLOOKUP($V350,'DADOS-KANBAM-PPS'!$A$11:$J$791,8,FALSE))</f>
        <v/>
      </c>
      <c r="H350" s="427" t="str">
        <f>IF($V350="","",VLOOKUP($V350,'DADOS-KANBAM-PPS'!$A$11:$J$791,6,FALSE))</f>
        <v/>
      </c>
      <c r="I350" s="429"/>
      <c r="J350" s="430"/>
      <c r="K350" s="431" t="str">
        <f t="shared" si="34"/>
        <v/>
      </c>
      <c r="L350" s="432"/>
      <c r="M350" s="433" t="str">
        <f t="shared" si="32"/>
        <v/>
      </c>
      <c r="O350" s="2" t="s">
        <v>2562</v>
      </c>
      <c r="P350" s="2" t="s">
        <v>2563</v>
      </c>
      <c r="Q350" s="435" t="s">
        <v>2564</v>
      </c>
      <c r="R350" s="435" t="s">
        <v>2565</v>
      </c>
      <c r="S350" s="435" t="s">
        <v>2566</v>
      </c>
      <c r="T350" s="435" t="s">
        <v>2567</v>
      </c>
      <c r="U350" s="435" t="s">
        <v>2568</v>
      </c>
      <c r="V350" t="str">
        <f t="shared" si="33"/>
        <v/>
      </c>
    </row>
    <row r="351" spans="2:22" ht="63" customHeight="1" x14ac:dyDescent="0.35">
      <c r="B351" s="427" t="str">
        <f>IF($V351="","",VLOOKUP($V351,'DADOS-KANBAM-PPS'!$A$11:$I$793,3,FALSE))</f>
        <v/>
      </c>
      <c r="C351" s="427" t="str">
        <f>IF($V351="","",VLOOKUP($V351,'DADOS-KANBAM-PPS'!$A$11:$J$791,5,FALSE))</f>
        <v/>
      </c>
      <c r="D351" s="428" t="str">
        <f t="shared" si="30"/>
        <v/>
      </c>
      <c r="E351" s="428" t="str">
        <f t="shared" si="31"/>
        <v/>
      </c>
      <c r="F351" s="427" t="str">
        <f>IF($V351="","",VLOOKUP($V351,'DADOS-KANBAM-PPS'!$A$11:$J$791,7,FALSE))</f>
        <v/>
      </c>
      <c r="G351" s="427" t="str">
        <f>IF($V351="","",VLOOKUP($V351,'DADOS-KANBAM-PPS'!$A$11:$J$791,8,FALSE))</f>
        <v/>
      </c>
      <c r="H351" s="427" t="str">
        <f>IF($V351="","",VLOOKUP($V351,'DADOS-KANBAM-PPS'!$A$11:$J$791,6,FALSE))</f>
        <v/>
      </c>
      <c r="I351" s="429"/>
      <c r="J351" s="430"/>
      <c r="K351" s="431" t="str">
        <f t="shared" si="34"/>
        <v/>
      </c>
      <c r="L351" s="432"/>
      <c r="M351" s="433" t="str">
        <f t="shared" si="32"/>
        <v/>
      </c>
      <c r="O351" s="2" t="s">
        <v>2562</v>
      </c>
      <c r="P351" s="2" t="s">
        <v>2563</v>
      </c>
      <c r="Q351" s="435" t="s">
        <v>2564</v>
      </c>
      <c r="R351" s="435" t="s">
        <v>2565</v>
      </c>
      <c r="S351" s="435" t="s">
        <v>2566</v>
      </c>
      <c r="T351" s="435" t="s">
        <v>2567</v>
      </c>
      <c r="U351" s="435" t="s">
        <v>2568</v>
      </c>
      <c r="V351" t="str">
        <f t="shared" si="33"/>
        <v/>
      </c>
    </row>
    <row r="352" spans="2:22" ht="63" customHeight="1" x14ac:dyDescent="0.35">
      <c r="B352" s="427" t="str">
        <f>IF($V352="","",VLOOKUP($V352,'DADOS-KANBAM-PPS'!$A$11:$I$793,3,FALSE))</f>
        <v/>
      </c>
      <c r="C352" s="427" t="str">
        <f>IF($V352="","",VLOOKUP($V352,'DADOS-KANBAM-PPS'!$A$11:$J$791,5,FALSE))</f>
        <v/>
      </c>
      <c r="D352" s="428" t="str">
        <f t="shared" si="30"/>
        <v/>
      </c>
      <c r="E352" s="428" t="str">
        <f t="shared" si="31"/>
        <v/>
      </c>
      <c r="F352" s="427" t="str">
        <f>IF($V352="","",VLOOKUP($V352,'DADOS-KANBAM-PPS'!$A$11:$J$791,7,FALSE))</f>
        <v/>
      </c>
      <c r="G352" s="427" t="str">
        <f>IF($V352="","",VLOOKUP($V352,'DADOS-KANBAM-PPS'!$A$11:$J$791,8,FALSE))</f>
        <v/>
      </c>
      <c r="H352" s="427" t="str">
        <f>IF($V352="","",VLOOKUP($V352,'DADOS-KANBAM-PPS'!$A$11:$J$791,6,FALSE))</f>
        <v/>
      </c>
      <c r="I352" s="429"/>
      <c r="J352" s="430"/>
      <c r="K352" s="431" t="str">
        <f t="shared" si="34"/>
        <v/>
      </c>
      <c r="L352" s="432"/>
      <c r="M352" s="433" t="str">
        <f t="shared" si="32"/>
        <v/>
      </c>
      <c r="O352" s="2" t="s">
        <v>2562</v>
      </c>
      <c r="P352" s="2" t="s">
        <v>2563</v>
      </c>
      <c r="Q352" s="435" t="s">
        <v>2564</v>
      </c>
      <c r="R352" s="435" t="s">
        <v>2565</v>
      </c>
      <c r="S352" s="435" t="s">
        <v>2566</v>
      </c>
      <c r="T352" s="435" t="s">
        <v>2567</v>
      </c>
      <c r="U352" s="435" t="s">
        <v>2568</v>
      </c>
      <c r="V352" t="str">
        <f t="shared" si="33"/>
        <v/>
      </c>
    </row>
    <row r="353" spans="2:22" ht="63" customHeight="1" x14ac:dyDescent="0.35">
      <c r="B353" s="427" t="str">
        <f>IF($V353="","",VLOOKUP($V353,'DADOS-KANBAM-PPS'!$A$11:$I$793,3,FALSE))</f>
        <v/>
      </c>
      <c r="C353" s="427" t="str">
        <f>IF($V353="","",VLOOKUP($V353,'DADOS-KANBAM-PPS'!$A$11:$J$791,5,FALSE))</f>
        <v/>
      </c>
      <c r="D353" s="428" t="str">
        <f t="shared" si="30"/>
        <v/>
      </c>
      <c r="E353" s="428" t="str">
        <f t="shared" si="31"/>
        <v/>
      </c>
      <c r="F353" s="427" t="str">
        <f>IF($V353="","",VLOOKUP($V353,'DADOS-KANBAM-PPS'!$A$11:$J$791,7,FALSE))</f>
        <v/>
      </c>
      <c r="G353" s="427" t="str">
        <f>IF($V353="","",VLOOKUP($V353,'DADOS-KANBAM-PPS'!$A$11:$J$791,8,FALSE))</f>
        <v/>
      </c>
      <c r="H353" s="427" t="str">
        <f>IF($V353="","",VLOOKUP($V353,'DADOS-KANBAM-PPS'!$A$11:$J$791,6,FALSE))</f>
        <v/>
      </c>
      <c r="I353" s="429"/>
      <c r="J353" s="430"/>
      <c r="K353" s="431" t="str">
        <f t="shared" si="34"/>
        <v/>
      </c>
      <c r="L353" s="432"/>
      <c r="M353" s="433" t="str">
        <f t="shared" si="32"/>
        <v/>
      </c>
      <c r="O353" s="2" t="s">
        <v>2562</v>
      </c>
      <c r="P353" s="2" t="s">
        <v>2563</v>
      </c>
      <c r="Q353" s="435" t="s">
        <v>2564</v>
      </c>
      <c r="R353" s="435" t="s">
        <v>2565</v>
      </c>
      <c r="S353" s="435" t="s">
        <v>2566</v>
      </c>
      <c r="T353" s="435" t="s">
        <v>2567</v>
      </c>
      <c r="U353" s="435" t="s">
        <v>2568</v>
      </c>
      <c r="V353" t="str">
        <f t="shared" si="33"/>
        <v/>
      </c>
    </row>
    <row r="354" spans="2:22" ht="63" customHeight="1" x14ac:dyDescent="0.35">
      <c r="B354" s="427" t="str">
        <f>IF($V354="","",VLOOKUP($V354,'DADOS-KANBAM-PPS'!$A$11:$I$793,3,FALSE))</f>
        <v/>
      </c>
      <c r="C354" s="427" t="str">
        <f>IF($V354="","",VLOOKUP($V354,'DADOS-KANBAM-PPS'!$A$11:$J$791,5,FALSE))</f>
        <v/>
      </c>
      <c r="D354" s="428" t="str">
        <f t="shared" si="30"/>
        <v/>
      </c>
      <c r="E354" s="428" t="str">
        <f t="shared" si="31"/>
        <v/>
      </c>
      <c r="F354" s="427" t="str">
        <f>IF($V354="","",VLOOKUP($V354,'DADOS-KANBAM-PPS'!$A$11:$J$791,7,FALSE))</f>
        <v/>
      </c>
      <c r="G354" s="427" t="str">
        <f>IF($V354="","",VLOOKUP($V354,'DADOS-KANBAM-PPS'!$A$11:$J$791,8,FALSE))</f>
        <v/>
      </c>
      <c r="H354" s="427" t="str">
        <f>IF($V354="","",VLOOKUP($V354,'DADOS-KANBAM-PPS'!$A$11:$J$791,6,FALSE))</f>
        <v/>
      </c>
      <c r="I354" s="429"/>
      <c r="J354" s="430"/>
      <c r="K354" s="431" t="str">
        <f t="shared" si="34"/>
        <v/>
      </c>
      <c r="L354" s="432"/>
      <c r="M354" s="433" t="str">
        <f t="shared" si="32"/>
        <v/>
      </c>
      <c r="O354" s="2" t="s">
        <v>2562</v>
      </c>
      <c r="P354" s="2" t="s">
        <v>2563</v>
      </c>
      <c r="Q354" s="435" t="s">
        <v>2564</v>
      </c>
      <c r="R354" s="435" t="s">
        <v>2565</v>
      </c>
      <c r="S354" s="435" t="s">
        <v>2566</v>
      </c>
      <c r="T354" s="435" t="s">
        <v>2567</v>
      </c>
      <c r="U354" s="435" t="s">
        <v>2568</v>
      </c>
      <c r="V354" t="str">
        <f t="shared" si="33"/>
        <v/>
      </c>
    </row>
    <row r="355" spans="2:22" ht="63" customHeight="1" x14ac:dyDescent="0.35">
      <c r="B355" s="427" t="str">
        <f>IF($V355="","",VLOOKUP($V355,'DADOS-KANBAM-PPS'!$A$11:$I$793,3,FALSE))</f>
        <v/>
      </c>
      <c r="C355" s="427" t="str">
        <f>IF($V355="","",VLOOKUP($V355,'DADOS-KANBAM-PPS'!$A$11:$J$791,5,FALSE))</f>
        <v/>
      </c>
      <c r="D355" s="428" t="str">
        <f t="shared" si="30"/>
        <v/>
      </c>
      <c r="E355" s="428" t="str">
        <f t="shared" si="31"/>
        <v/>
      </c>
      <c r="F355" s="427" t="str">
        <f>IF($V355="","",VLOOKUP($V355,'DADOS-KANBAM-PPS'!$A$11:$J$791,7,FALSE))</f>
        <v/>
      </c>
      <c r="G355" s="427" t="str">
        <f>IF($V355="","",VLOOKUP($V355,'DADOS-KANBAM-PPS'!$A$11:$J$791,8,FALSE))</f>
        <v/>
      </c>
      <c r="H355" s="427" t="str">
        <f>IF($V355="","",VLOOKUP($V355,'DADOS-KANBAM-PPS'!$A$11:$J$791,6,FALSE))</f>
        <v/>
      </c>
      <c r="I355" s="429"/>
      <c r="J355" s="430"/>
      <c r="K355" s="431" t="str">
        <f t="shared" si="34"/>
        <v/>
      </c>
      <c r="L355" s="432"/>
      <c r="M355" s="433" t="str">
        <f t="shared" si="32"/>
        <v/>
      </c>
      <c r="O355" s="2" t="s">
        <v>2562</v>
      </c>
      <c r="P355" s="2" t="s">
        <v>2563</v>
      </c>
      <c r="Q355" s="435" t="s">
        <v>2564</v>
      </c>
      <c r="R355" s="435" t="s">
        <v>2565</v>
      </c>
      <c r="S355" s="435" t="s">
        <v>2566</v>
      </c>
      <c r="T355" s="435" t="s">
        <v>2567</v>
      </c>
      <c r="U355" s="435" t="s">
        <v>2568</v>
      </c>
      <c r="V355" t="str">
        <f t="shared" si="33"/>
        <v/>
      </c>
    </row>
    <row r="356" spans="2:22" ht="63" customHeight="1" x14ac:dyDescent="0.35">
      <c r="B356" s="427" t="str">
        <f>IF($V356="","",VLOOKUP($V356,'DADOS-KANBAM-PPS'!$A$11:$I$793,3,FALSE))</f>
        <v/>
      </c>
      <c r="C356" s="427" t="str">
        <f>IF($V356="","",VLOOKUP($V356,'DADOS-KANBAM-PPS'!$A$11:$J$791,5,FALSE))</f>
        <v/>
      </c>
      <c r="D356" s="428" t="str">
        <f t="shared" si="30"/>
        <v/>
      </c>
      <c r="E356" s="428" t="str">
        <f t="shared" si="31"/>
        <v/>
      </c>
      <c r="F356" s="427" t="str">
        <f>IF($V356="","",VLOOKUP($V356,'DADOS-KANBAM-PPS'!$A$11:$J$791,7,FALSE))</f>
        <v/>
      </c>
      <c r="G356" s="427" t="str">
        <f>IF($V356="","",VLOOKUP($V356,'DADOS-KANBAM-PPS'!$A$11:$J$791,8,FALSE))</f>
        <v/>
      </c>
      <c r="H356" s="427" t="str">
        <f>IF($V356="","",VLOOKUP($V356,'DADOS-KANBAM-PPS'!$A$11:$J$791,6,FALSE))</f>
        <v/>
      </c>
      <c r="I356" s="429"/>
      <c r="J356" s="430"/>
      <c r="K356" s="431" t="str">
        <f t="shared" si="34"/>
        <v/>
      </c>
      <c r="L356" s="432"/>
      <c r="M356" s="433" t="str">
        <f t="shared" si="32"/>
        <v/>
      </c>
      <c r="O356" s="2" t="s">
        <v>2562</v>
      </c>
      <c r="P356" s="2" t="s">
        <v>2563</v>
      </c>
      <c r="Q356" s="435" t="s">
        <v>2564</v>
      </c>
      <c r="R356" s="435" t="s">
        <v>2565</v>
      </c>
      <c r="S356" s="435" t="s">
        <v>2566</v>
      </c>
      <c r="T356" s="435" t="s">
        <v>2567</v>
      </c>
      <c r="U356" s="435" t="s">
        <v>2568</v>
      </c>
      <c r="V356" t="str">
        <f t="shared" si="33"/>
        <v/>
      </c>
    </row>
    <row r="357" spans="2:22" ht="63" customHeight="1" x14ac:dyDescent="0.35">
      <c r="B357" s="427" t="str">
        <f>IF($V357="","",VLOOKUP($V357,'DADOS-KANBAM-PPS'!$A$11:$I$793,3,FALSE))</f>
        <v/>
      </c>
      <c r="C357" s="427" t="str">
        <f>IF($V357="","",VLOOKUP($V357,'DADOS-KANBAM-PPS'!$A$11:$J$791,5,FALSE))</f>
        <v/>
      </c>
      <c r="D357" s="428" t="str">
        <f t="shared" si="30"/>
        <v/>
      </c>
      <c r="E357" s="428" t="str">
        <f t="shared" si="31"/>
        <v/>
      </c>
      <c r="F357" s="427" t="str">
        <f>IF($V357="","",VLOOKUP($V357,'DADOS-KANBAM-PPS'!$A$11:$J$791,7,FALSE))</f>
        <v/>
      </c>
      <c r="G357" s="427" t="str">
        <f>IF($V357="","",VLOOKUP($V357,'DADOS-KANBAM-PPS'!$A$11:$J$791,8,FALSE))</f>
        <v/>
      </c>
      <c r="H357" s="427" t="str">
        <f>IF($V357="","",VLOOKUP($V357,'DADOS-KANBAM-PPS'!$A$11:$J$791,6,FALSE))</f>
        <v/>
      </c>
      <c r="I357" s="429"/>
      <c r="J357" s="430"/>
      <c r="K357" s="431" t="str">
        <f t="shared" si="34"/>
        <v/>
      </c>
      <c r="L357" s="432"/>
      <c r="M357" s="433" t="str">
        <f t="shared" si="32"/>
        <v/>
      </c>
      <c r="O357" s="2" t="s">
        <v>2562</v>
      </c>
      <c r="P357" s="2" t="s">
        <v>2563</v>
      </c>
      <c r="Q357" s="435" t="s">
        <v>2564</v>
      </c>
      <c r="R357" s="435" t="s">
        <v>2565</v>
      </c>
      <c r="S357" s="435" t="s">
        <v>2566</v>
      </c>
      <c r="T357" s="435" t="s">
        <v>2567</v>
      </c>
      <c r="U357" s="435" t="s">
        <v>2568</v>
      </c>
      <c r="V357" t="str">
        <f t="shared" si="33"/>
        <v/>
      </c>
    </row>
    <row r="358" spans="2:22" ht="63" customHeight="1" x14ac:dyDescent="0.35">
      <c r="B358" s="427" t="str">
        <f>IF($V358="","",VLOOKUP($V358,'DADOS-KANBAM-PPS'!$A$11:$I$793,3,FALSE))</f>
        <v/>
      </c>
      <c r="C358" s="427" t="str">
        <f>IF($V358="","",VLOOKUP($V358,'DADOS-KANBAM-PPS'!$A$11:$J$791,5,FALSE))</f>
        <v/>
      </c>
      <c r="D358" s="428" t="str">
        <f t="shared" si="30"/>
        <v/>
      </c>
      <c r="E358" s="428" t="str">
        <f t="shared" si="31"/>
        <v/>
      </c>
      <c r="F358" s="427" t="str">
        <f>IF($V358="","",VLOOKUP($V358,'DADOS-KANBAM-PPS'!$A$11:$J$791,7,FALSE))</f>
        <v/>
      </c>
      <c r="G358" s="427" t="str">
        <f>IF($V358="","",VLOOKUP($V358,'DADOS-KANBAM-PPS'!$A$11:$J$791,8,FALSE))</f>
        <v/>
      </c>
      <c r="H358" s="427" t="str">
        <f>IF($V358="","",VLOOKUP($V358,'DADOS-KANBAM-PPS'!$A$11:$J$791,6,FALSE))</f>
        <v/>
      </c>
      <c r="I358" s="429"/>
      <c r="J358" s="430"/>
      <c r="K358" s="431" t="str">
        <f t="shared" si="34"/>
        <v/>
      </c>
      <c r="L358" s="432"/>
      <c r="M358" s="433" t="str">
        <f t="shared" si="32"/>
        <v/>
      </c>
      <c r="O358" s="2" t="s">
        <v>2562</v>
      </c>
      <c r="P358" s="2" t="s">
        <v>2563</v>
      </c>
      <c r="Q358" s="435" t="s">
        <v>2564</v>
      </c>
      <c r="R358" s="435" t="s">
        <v>2565</v>
      </c>
      <c r="S358" s="435" t="s">
        <v>2566</v>
      </c>
      <c r="T358" s="435" t="s">
        <v>2567</v>
      </c>
      <c r="U358" s="435" t="s">
        <v>2568</v>
      </c>
      <c r="V358" t="str">
        <f t="shared" si="33"/>
        <v/>
      </c>
    </row>
    <row r="359" spans="2:22" ht="63" customHeight="1" x14ac:dyDescent="0.35">
      <c r="B359" s="427" t="str">
        <f>IF($V359="","",VLOOKUP($V359,'DADOS-KANBAM-PPS'!$A$11:$I$793,3,FALSE))</f>
        <v/>
      </c>
      <c r="C359" s="427" t="str">
        <f>IF($V359="","",VLOOKUP($V359,'DADOS-KANBAM-PPS'!$A$11:$J$791,5,FALSE))</f>
        <v/>
      </c>
      <c r="D359" s="428" t="str">
        <f t="shared" si="30"/>
        <v/>
      </c>
      <c r="E359" s="428" t="str">
        <f t="shared" si="31"/>
        <v/>
      </c>
      <c r="F359" s="427" t="str">
        <f>IF($V359="","",VLOOKUP($V359,'DADOS-KANBAM-PPS'!$A$11:$J$791,7,FALSE))</f>
        <v/>
      </c>
      <c r="G359" s="427" t="str">
        <f>IF($V359="","",VLOOKUP($V359,'DADOS-KANBAM-PPS'!$A$11:$J$791,8,FALSE))</f>
        <v/>
      </c>
      <c r="H359" s="427" t="str">
        <f>IF($V359="","",VLOOKUP($V359,'DADOS-KANBAM-PPS'!$A$11:$J$791,6,FALSE))</f>
        <v/>
      </c>
      <c r="I359" s="429"/>
      <c r="J359" s="430"/>
      <c r="K359" s="431" t="str">
        <f t="shared" si="34"/>
        <v/>
      </c>
      <c r="L359" s="432"/>
      <c r="M359" s="433" t="str">
        <f t="shared" si="32"/>
        <v/>
      </c>
      <c r="O359" s="2" t="s">
        <v>2562</v>
      </c>
      <c r="P359" s="2" t="s">
        <v>2563</v>
      </c>
      <c r="Q359" s="435" t="s">
        <v>2564</v>
      </c>
      <c r="R359" s="435" t="s">
        <v>2565</v>
      </c>
      <c r="S359" s="435" t="s">
        <v>2566</v>
      </c>
      <c r="T359" s="435" t="s">
        <v>2567</v>
      </c>
      <c r="U359" s="435" t="s">
        <v>2568</v>
      </c>
      <c r="V359" t="str">
        <f t="shared" si="33"/>
        <v/>
      </c>
    </row>
    <row r="360" spans="2:22" ht="63" customHeight="1" x14ac:dyDescent="0.35">
      <c r="B360" s="427" t="str">
        <f>IF($V360="","",VLOOKUP($V360,'DADOS-KANBAM-PPS'!$A$11:$I$793,3,FALSE))</f>
        <v/>
      </c>
      <c r="C360" s="427" t="str">
        <f>IF($V360="","",VLOOKUP($V360,'DADOS-KANBAM-PPS'!$A$11:$J$791,5,FALSE))</f>
        <v/>
      </c>
      <c r="D360" s="428" t="str">
        <f t="shared" si="30"/>
        <v/>
      </c>
      <c r="E360" s="428" t="str">
        <f t="shared" si="31"/>
        <v/>
      </c>
      <c r="F360" s="427" t="str">
        <f>IF($V360="","",VLOOKUP($V360,'DADOS-KANBAM-PPS'!$A$11:$J$791,7,FALSE))</f>
        <v/>
      </c>
      <c r="G360" s="427" t="str">
        <f>IF($V360="","",VLOOKUP($V360,'DADOS-KANBAM-PPS'!$A$11:$J$791,8,FALSE))</f>
        <v/>
      </c>
      <c r="H360" s="427" t="str">
        <f>IF($V360="","",VLOOKUP($V360,'DADOS-KANBAM-PPS'!$A$11:$J$791,6,FALSE))</f>
        <v/>
      </c>
      <c r="I360" s="429"/>
      <c r="J360" s="430"/>
      <c r="K360" s="431" t="str">
        <f t="shared" si="34"/>
        <v/>
      </c>
      <c r="L360" s="432"/>
      <c r="M360" s="433" t="str">
        <f t="shared" si="32"/>
        <v/>
      </c>
      <c r="O360" s="2" t="s">
        <v>2562</v>
      </c>
      <c r="P360" s="2" t="s">
        <v>2563</v>
      </c>
      <c r="Q360" s="435" t="s">
        <v>2564</v>
      </c>
      <c r="R360" s="435" t="s">
        <v>2565</v>
      </c>
      <c r="S360" s="435" t="s">
        <v>2566</v>
      </c>
      <c r="T360" s="435" t="s">
        <v>2567</v>
      </c>
      <c r="U360" s="435" t="s">
        <v>2568</v>
      </c>
      <c r="V360" t="str">
        <f t="shared" si="33"/>
        <v/>
      </c>
    </row>
    <row r="361" spans="2:22" ht="63" customHeight="1" x14ac:dyDescent="0.35">
      <c r="B361" s="427" t="str">
        <f>IF($V361="","",VLOOKUP($V361,'DADOS-KANBAM-PPS'!$A$11:$I$793,3,FALSE))</f>
        <v/>
      </c>
      <c r="C361" s="427" t="str">
        <f>IF($V361="","",VLOOKUP($V361,'DADOS-KANBAM-PPS'!$A$11:$J$791,5,FALSE))</f>
        <v/>
      </c>
      <c r="D361" s="428" t="str">
        <f t="shared" si="30"/>
        <v/>
      </c>
      <c r="E361" s="428" t="str">
        <f t="shared" si="31"/>
        <v/>
      </c>
      <c r="F361" s="427" t="str">
        <f>IF($V361="","",VLOOKUP($V361,'DADOS-KANBAM-PPS'!$A$11:$J$791,7,FALSE))</f>
        <v/>
      </c>
      <c r="G361" s="427" t="str">
        <f>IF($V361="","",VLOOKUP($V361,'DADOS-KANBAM-PPS'!$A$11:$J$791,8,FALSE))</f>
        <v/>
      </c>
      <c r="H361" s="427" t="str">
        <f>IF($V361="","",VLOOKUP($V361,'DADOS-KANBAM-PPS'!$A$11:$J$791,6,FALSE))</f>
        <v/>
      </c>
      <c r="I361" s="429"/>
      <c r="J361" s="430"/>
      <c r="K361" s="431" t="str">
        <f t="shared" si="34"/>
        <v/>
      </c>
      <c r="L361" s="432"/>
      <c r="M361" s="433" t="str">
        <f t="shared" si="32"/>
        <v/>
      </c>
      <c r="O361" s="2" t="s">
        <v>2562</v>
      </c>
      <c r="P361" s="2" t="s">
        <v>2563</v>
      </c>
      <c r="Q361" s="435" t="s">
        <v>2564</v>
      </c>
      <c r="R361" s="435" t="s">
        <v>2565</v>
      </c>
      <c r="S361" s="435" t="s">
        <v>2566</v>
      </c>
      <c r="T361" s="435" t="s">
        <v>2567</v>
      </c>
      <c r="U361" s="435" t="s">
        <v>2568</v>
      </c>
      <c r="V361" t="str">
        <f t="shared" si="33"/>
        <v/>
      </c>
    </row>
    <row r="362" spans="2:22" ht="63" customHeight="1" x14ac:dyDescent="0.35">
      <c r="B362" s="427" t="str">
        <f>IF($V362="","",VLOOKUP($V362,'DADOS-KANBAM-PPS'!$A$11:$I$793,3,FALSE))</f>
        <v/>
      </c>
      <c r="C362" s="427" t="str">
        <f>IF($V362="","",VLOOKUP($V362,'DADOS-KANBAM-PPS'!$A$11:$J$791,5,FALSE))</f>
        <v/>
      </c>
      <c r="D362" s="428" t="str">
        <f t="shared" si="30"/>
        <v/>
      </c>
      <c r="E362" s="428" t="str">
        <f t="shared" si="31"/>
        <v/>
      </c>
      <c r="F362" s="427" t="str">
        <f>IF($V362="","",VLOOKUP($V362,'DADOS-KANBAM-PPS'!$A$11:$J$791,7,FALSE))</f>
        <v/>
      </c>
      <c r="G362" s="427" t="str">
        <f>IF($V362="","",VLOOKUP($V362,'DADOS-KANBAM-PPS'!$A$11:$J$791,8,FALSE))</f>
        <v/>
      </c>
      <c r="H362" s="427" t="str">
        <f>IF($V362="","",VLOOKUP($V362,'DADOS-KANBAM-PPS'!$A$11:$J$791,6,FALSE))</f>
        <v/>
      </c>
      <c r="I362" s="429"/>
      <c r="J362" s="430"/>
      <c r="K362" s="431" t="str">
        <f t="shared" si="34"/>
        <v/>
      </c>
      <c r="L362" s="432"/>
      <c r="M362" s="433" t="str">
        <f t="shared" si="32"/>
        <v/>
      </c>
      <c r="O362" s="2" t="s">
        <v>2562</v>
      </c>
      <c r="P362" s="2" t="s">
        <v>2563</v>
      </c>
      <c r="Q362" s="435" t="s">
        <v>2564</v>
      </c>
      <c r="R362" s="435" t="s">
        <v>2565</v>
      </c>
      <c r="S362" s="435" t="s">
        <v>2566</v>
      </c>
      <c r="T362" s="435" t="s">
        <v>2567</v>
      </c>
      <c r="U362" s="435" t="s">
        <v>2568</v>
      </c>
      <c r="V362" t="str">
        <f t="shared" si="33"/>
        <v/>
      </c>
    </row>
    <row r="363" spans="2:22" ht="63" customHeight="1" x14ac:dyDescent="0.35">
      <c r="B363" s="427" t="str">
        <f>IF($V363="","",VLOOKUP($V363,'DADOS-KANBAM-PPS'!$A$11:$I$793,3,FALSE))</f>
        <v/>
      </c>
      <c r="C363" s="427" t="str">
        <f>IF($V363="","",VLOOKUP($V363,'DADOS-KANBAM-PPS'!$A$11:$J$791,5,FALSE))</f>
        <v/>
      </c>
      <c r="D363" s="428" t="str">
        <f t="shared" si="30"/>
        <v/>
      </c>
      <c r="E363" s="428" t="str">
        <f t="shared" si="31"/>
        <v/>
      </c>
      <c r="F363" s="427" t="str">
        <f>IF($V363="","",VLOOKUP($V363,'DADOS-KANBAM-PPS'!$A$11:$J$791,7,FALSE))</f>
        <v/>
      </c>
      <c r="G363" s="427" t="str">
        <f>IF($V363="","",VLOOKUP($V363,'DADOS-KANBAM-PPS'!$A$11:$J$791,8,FALSE))</f>
        <v/>
      </c>
      <c r="H363" s="427" t="str">
        <f>IF($V363="","",VLOOKUP($V363,'DADOS-KANBAM-PPS'!$A$11:$J$791,6,FALSE))</f>
        <v/>
      </c>
      <c r="I363" s="429"/>
      <c r="J363" s="430"/>
      <c r="K363" s="431" t="str">
        <f t="shared" si="34"/>
        <v/>
      </c>
      <c r="L363" s="432"/>
      <c r="M363" s="433" t="str">
        <f t="shared" si="32"/>
        <v/>
      </c>
      <c r="O363" s="2" t="s">
        <v>2562</v>
      </c>
      <c r="P363" s="2" t="s">
        <v>2563</v>
      </c>
      <c r="Q363" s="435" t="s">
        <v>2564</v>
      </c>
      <c r="R363" s="435" t="s">
        <v>2565</v>
      </c>
      <c r="S363" s="435" t="s">
        <v>2566</v>
      </c>
      <c r="T363" s="435" t="s">
        <v>2567</v>
      </c>
      <c r="U363" s="435" t="s">
        <v>2568</v>
      </c>
      <c r="V363" t="str">
        <f t="shared" si="33"/>
        <v/>
      </c>
    </row>
    <row r="364" spans="2:22" ht="63" customHeight="1" x14ac:dyDescent="0.35">
      <c r="B364" s="427" t="str">
        <f>IF($V364="","",VLOOKUP($V364,'DADOS-KANBAM-PPS'!$A$11:$I$793,3,FALSE))</f>
        <v/>
      </c>
      <c r="C364" s="427" t="str">
        <f>IF($V364="","",VLOOKUP($V364,'DADOS-KANBAM-PPS'!$A$11:$J$791,5,FALSE))</f>
        <v/>
      </c>
      <c r="D364" s="428" t="str">
        <f t="shared" si="30"/>
        <v/>
      </c>
      <c r="E364" s="428" t="str">
        <f t="shared" si="31"/>
        <v/>
      </c>
      <c r="F364" s="427" t="str">
        <f>IF($V364="","",VLOOKUP($V364,'DADOS-KANBAM-PPS'!$A$11:$J$791,7,FALSE))</f>
        <v/>
      </c>
      <c r="G364" s="427" t="str">
        <f>IF($V364="","",VLOOKUP($V364,'DADOS-KANBAM-PPS'!$A$11:$J$791,8,FALSE))</f>
        <v/>
      </c>
      <c r="H364" s="427" t="str">
        <f>IF($V364="","",VLOOKUP($V364,'DADOS-KANBAM-PPS'!$A$11:$J$791,6,FALSE))</f>
        <v/>
      </c>
      <c r="I364" s="429"/>
      <c r="J364" s="430"/>
      <c r="K364" s="431" t="str">
        <f t="shared" si="34"/>
        <v/>
      </c>
      <c r="L364" s="432"/>
      <c r="M364" s="433" t="str">
        <f t="shared" si="32"/>
        <v/>
      </c>
      <c r="O364" s="2" t="s">
        <v>2562</v>
      </c>
      <c r="P364" s="2" t="s">
        <v>2563</v>
      </c>
      <c r="Q364" s="435" t="s">
        <v>2564</v>
      </c>
      <c r="R364" s="435" t="s">
        <v>2565</v>
      </c>
      <c r="S364" s="435" t="s">
        <v>2566</v>
      </c>
      <c r="T364" s="435" t="s">
        <v>2567</v>
      </c>
      <c r="U364" s="435" t="s">
        <v>2568</v>
      </c>
      <c r="V364" t="str">
        <f t="shared" si="33"/>
        <v/>
      </c>
    </row>
    <row r="365" spans="2:22" ht="63" customHeight="1" x14ac:dyDescent="0.35">
      <c r="B365" s="427" t="str">
        <f>IF($V365="","",VLOOKUP($V365,'DADOS-KANBAM-PPS'!$A$11:$I$793,3,FALSE))</f>
        <v/>
      </c>
      <c r="C365" s="427" t="str">
        <f>IF($V365="","",VLOOKUP($V365,'DADOS-KANBAM-PPS'!$A$11:$J$791,5,FALSE))</f>
        <v/>
      </c>
      <c r="D365" s="428" t="str">
        <f t="shared" si="30"/>
        <v/>
      </c>
      <c r="E365" s="428" t="str">
        <f t="shared" si="31"/>
        <v/>
      </c>
      <c r="F365" s="427" t="str">
        <f>IF($V365="","",VLOOKUP($V365,'DADOS-KANBAM-PPS'!$A$11:$J$791,7,FALSE))</f>
        <v/>
      </c>
      <c r="G365" s="427" t="str">
        <f>IF($V365="","",VLOOKUP($V365,'DADOS-KANBAM-PPS'!$A$11:$J$791,8,FALSE))</f>
        <v/>
      </c>
      <c r="H365" s="427" t="str">
        <f>IF($V365="","",VLOOKUP($V365,'DADOS-KANBAM-PPS'!$A$11:$J$791,6,FALSE))</f>
        <v/>
      </c>
      <c r="I365" s="429"/>
      <c r="J365" s="430"/>
      <c r="K365" s="431" t="str">
        <f t="shared" si="34"/>
        <v/>
      </c>
      <c r="L365" s="432"/>
      <c r="M365" s="433" t="str">
        <f t="shared" si="32"/>
        <v/>
      </c>
      <c r="O365" s="2" t="s">
        <v>2562</v>
      </c>
      <c r="P365" s="2" t="s">
        <v>2563</v>
      </c>
      <c r="Q365" s="435" t="s">
        <v>2564</v>
      </c>
      <c r="R365" s="435" t="s">
        <v>2565</v>
      </c>
      <c r="S365" s="435" t="s">
        <v>2566</v>
      </c>
      <c r="T365" s="435" t="s">
        <v>2567</v>
      </c>
      <c r="U365" s="435" t="s">
        <v>2568</v>
      </c>
      <c r="V365" t="str">
        <f t="shared" si="33"/>
        <v/>
      </c>
    </row>
    <row r="366" spans="2:22" ht="63" customHeight="1" x14ac:dyDescent="0.35">
      <c r="B366" s="427" t="str">
        <f>IF($V366="","",VLOOKUP($V366,'DADOS-KANBAM-PPS'!$A$11:$I$793,3,FALSE))</f>
        <v/>
      </c>
      <c r="C366" s="427" t="str">
        <f>IF($V366="","",VLOOKUP($V366,'DADOS-KANBAM-PPS'!$A$11:$J$791,5,FALSE))</f>
        <v/>
      </c>
      <c r="D366" s="428" t="str">
        <f t="shared" si="30"/>
        <v/>
      </c>
      <c r="E366" s="428" t="str">
        <f t="shared" si="31"/>
        <v/>
      </c>
      <c r="F366" s="427" t="str">
        <f>IF($V366="","",VLOOKUP($V366,'DADOS-KANBAM-PPS'!$A$11:$J$791,7,FALSE))</f>
        <v/>
      </c>
      <c r="G366" s="427" t="str">
        <f>IF($V366="","",VLOOKUP($V366,'DADOS-KANBAM-PPS'!$A$11:$J$791,8,FALSE))</f>
        <v/>
      </c>
      <c r="H366" s="427" t="str">
        <f>IF($V366="","",VLOOKUP($V366,'DADOS-KANBAM-PPS'!$A$11:$J$791,6,FALSE))</f>
        <v/>
      </c>
      <c r="I366" s="429"/>
      <c r="J366" s="430"/>
      <c r="K366" s="431" t="str">
        <f t="shared" si="34"/>
        <v/>
      </c>
      <c r="L366" s="432"/>
      <c r="M366" s="433" t="str">
        <f t="shared" si="32"/>
        <v/>
      </c>
      <c r="O366" s="2" t="s">
        <v>2562</v>
      </c>
      <c r="P366" s="2" t="s">
        <v>2563</v>
      </c>
      <c r="Q366" s="435" t="s">
        <v>2564</v>
      </c>
      <c r="R366" s="435" t="s">
        <v>2565</v>
      </c>
      <c r="S366" s="435" t="s">
        <v>2566</v>
      </c>
      <c r="T366" s="435" t="s">
        <v>2567</v>
      </c>
      <c r="U366" s="435" t="s">
        <v>2568</v>
      </c>
      <c r="V366" t="str">
        <f t="shared" si="33"/>
        <v/>
      </c>
    </row>
    <row r="367" spans="2:22" ht="63" customHeight="1" x14ac:dyDescent="0.35">
      <c r="B367" s="427" t="str">
        <f>IF($V367="","",VLOOKUP($V367,'DADOS-KANBAM-PPS'!$A$11:$I$793,3,FALSE))</f>
        <v/>
      </c>
      <c r="C367" s="427" t="str">
        <f>IF($V367="","",VLOOKUP($V367,'DADOS-KANBAM-PPS'!$A$11:$J$791,5,FALSE))</f>
        <v/>
      </c>
      <c r="D367" s="428" t="str">
        <f t="shared" si="30"/>
        <v/>
      </c>
      <c r="E367" s="428" t="str">
        <f t="shared" si="31"/>
        <v/>
      </c>
      <c r="F367" s="427" t="str">
        <f>IF($V367="","",VLOOKUP($V367,'DADOS-KANBAM-PPS'!$A$11:$J$791,7,FALSE))</f>
        <v/>
      </c>
      <c r="G367" s="427" t="str">
        <f>IF($V367="","",VLOOKUP($V367,'DADOS-KANBAM-PPS'!$A$11:$J$791,8,FALSE))</f>
        <v/>
      </c>
      <c r="H367" s="427" t="str">
        <f>IF($V367="","",VLOOKUP($V367,'DADOS-KANBAM-PPS'!$A$11:$J$791,6,FALSE))</f>
        <v/>
      </c>
      <c r="I367" s="429"/>
      <c r="J367" s="430"/>
      <c r="K367" s="431" t="str">
        <f t="shared" si="34"/>
        <v/>
      </c>
      <c r="L367" s="432"/>
      <c r="M367" s="433" t="str">
        <f t="shared" si="32"/>
        <v/>
      </c>
      <c r="O367" s="2" t="s">
        <v>2562</v>
      </c>
      <c r="P367" s="2" t="s">
        <v>2563</v>
      </c>
      <c r="Q367" s="435" t="s">
        <v>2564</v>
      </c>
      <c r="R367" s="435" t="s">
        <v>2565</v>
      </c>
      <c r="S367" s="435" t="s">
        <v>2566</v>
      </c>
      <c r="T367" s="435" t="s">
        <v>2567</v>
      </c>
      <c r="U367" s="435" t="s">
        <v>2568</v>
      </c>
      <c r="V367" t="str">
        <f t="shared" si="33"/>
        <v/>
      </c>
    </row>
    <row r="368" spans="2:22" ht="63" customHeight="1" x14ac:dyDescent="0.35">
      <c r="B368" s="427" t="str">
        <f>IF($V368="","",VLOOKUP($V368,'DADOS-KANBAM-PPS'!$A$11:$I$793,3,FALSE))</f>
        <v/>
      </c>
      <c r="C368" s="427" t="str">
        <f>IF($V368="","",VLOOKUP($V368,'DADOS-KANBAM-PPS'!$A$11:$J$791,5,FALSE))</f>
        <v/>
      </c>
      <c r="D368" s="428" t="str">
        <f t="shared" si="30"/>
        <v/>
      </c>
      <c r="E368" s="428" t="str">
        <f t="shared" si="31"/>
        <v/>
      </c>
      <c r="F368" s="427" t="str">
        <f>IF($V368="","",VLOOKUP($V368,'DADOS-KANBAM-PPS'!$A$11:$J$791,7,FALSE))</f>
        <v/>
      </c>
      <c r="G368" s="427" t="str">
        <f>IF($V368="","",VLOOKUP($V368,'DADOS-KANBAM-PPS'!$A$11:$J$791,8,FALSE))</f>
        <v/>
      </c>
      <c r="H368" s="427" t="str">
        <f>IF($V368="","",VLOOKUP($V368,'DADOS-KANBAM-PPS'!$A$11:$J$791,6,FALSE))</f>
        <v/>
      </c>
      <c r="I368" s="429"/>
      <c r="J368" s="430"/>
      <c r="K368" s="431" t="str">
        <f t="shared" si="34"/>
        <v/>
      </c>
      <c r="L368" s="432"/>
      <c r="M368" s="433" t="str">
        <f t="shared" si="32"/>
        <v/>
      </c>
      <c r="O368" s="2" t="s">
        <v>2562</v>
      </c>
      <c r="P368" s="2" t="s">
        <v>2563</v>
      </c>
      <c r="Q368" s="435" t="s">
        <v>2564</v>
      </c>
      <c r="R368" s="435" t="s">
        <v>2565</v>
      </c>
      <c r="S368" s="435" t="s">
        <v>2566</v>
      </c>
      <c r="T368" s="435" t="s">
        <v>2567</v>
      </c>
      <c r="U368" s="435" t="s">
        <v>2568</v>
      </c>
      <c r="V368" t="str">
        <f t="shared" si="33"/>
        <v/>
      </c>
    </row>
    <row r="369" spans="2:22" ht="63" customHeight="1" x14ac:dyDescent="0.35">
      <c r="B369" s="427" t="str">
        <f>IF($V369="","",VLOOKUP($V369,'DADOS-KANBAM-PPS'!$A$11:$I$793,3,FALSE))</f>
        <v/>
      </c>
      <c r="C369" s="427" t="str">
        <f>IF($V369="","",VLOOKUP($V369,'DADOS-KANBAM-PPS'!$A$11:$J$791,5,FALSE))</f>
        <v/>
      </c>
      <c r="D369" s="428" t="str">
        <f t="shared" si="30"/>
        <v/>
      </c>
      <c r="E369" s="428" t="str">
        <f t="shared" si="31"/>
        <v/>
      </c>
      <c r="F369" s="427" t="str">
        <f>IF($V369="","",VLOOKUP($V369,'DADOS-KANBAM-PPS'!$A$11:$J$791,7,FALSE))</f>
        <v/>
      </c>
      <c r="G369" s="427" t="str">
        <f>IF($V369="","",VLOOKUP($V369,'DADOS-KANBAM-PPS'!$A$11:$J$791,8,FALSE))</f>
        <v/>
      </c>
      <c r="H369" s="427" t="str">
        <f>IF($V369="","",VLOOKUP($V369,'DADOS-KANBAM-PPS'!$A$11:$J$791,6,FALSE))</f>
        <v/>
      </c>
      <c r="I369" s="429"/>
      <c r="J369" s="430"/>
      <c r="K369" s="431" t="str">
        <f t="shared" si="34"/>
        <v/>
      </c>
      <c r="L369" s="432"/>
      <c r="M369" s="433" t="str">
        <f t="shared" si="32"/>
        <v/>
      </c>
      <c r="O369" s="2" t="s">
        <v>2562</v>
      </c>
      <c r="P369" s="2" t="s">
        <v>2563</v>
      </c>
      <c r="Q369" s="435" t="s">
        <v>2564</v>
      </c>
      <c r="R369" s="435" t="s">
        <v>2565</v>
      </c>
      <c r="S369" s="435" t="s">
        <v>2566</v>
      </c>
      <c r="T369" s="435" t="s">
        <v>2567</v>
      </c>
      <c r="U369" s="435" t="s">
        <v>2568</v>
      </c>
      <c r="V369" t="str">
        <f t="shared" si="33"/>
        <v/>
      </c>
    </row>
    <row r="370" spans="2:22" ht="63" customHeight="1" x14ac:dyDescent="0.35">
      <c r="B370" s="427" t="str">
        <f>IF($V370="","",VLOOKUP($V370,'DADOS-KANBAM-PPS'!$A$11:$I$793,3,FALSE))</f>
        <v/>
      </c>
      <c r="C370" s="427" t="str">
        <f>IF($V370="","",VLOOKUP($V370,'DADOS-KANBAM-PPS'!$A$11:$J$791,5,FALSE))</f>
        <v/>
      </c>
      <c r="D370" s="428" t="str">
        <f t="shared" si="30"/>
        <v/>
      </c>
      <c r="E370" s="428" t="str">
        <f t="shared" si="31"/>
        <v/>
      </c>
      <c r="F370" s="427" t="str">
        <f>IF($V370="","",VLOOKUP($V370,'DADOS-KANBAM-PPS'!$A$11:$J$791,7,FALSE))</f>
        <v/>
      </c>
      <c r="G370" s="427" t="str">
        <f>IF($V370="","",VLOOKUP($V370,'DADOS-KANBAM-PPS'!$A$11:$J$791,8,FALSE))</f>
        <v/>
      </c>
      <c r="H370" s="427" t="str">
        <f>IF($V370="","",VLOOKUP($V370,'DADOS-KANBAM-PPS'!$A$11:$J$791,6,FALSE))</f>
        <v/>
      </c>
      <c r="I370" s="429"/>
      <c r="J370" s="430"/>
      <c r="K370" s="431" t="str">
        <f t="shared" si="34"/>
        <v/>
      </c>
      <c r="L370" s="432"/>
      <c r="M370" s="433" t="str">
        <f t="shared" si="32"/>
        <v/>
      </c>
      <c r="O370" s="2" t="s">
        <v>2562</v>
      </c>
      <c r="P370" s="2" t="s">
        <v>2563</v>
      </c>
      <c r="Q370" s="435" t="s">
        <v>2564</v>
      </c>
      <c r="R370" s="435" t="s">
        <v>2565</v>
      </c>
      <c r="S370" s="435" t="s">
        <v>2566</v>
      </c>
      <c r="T370" s="435" t="s">
        <v>2567</v>
      </c>
      <c r="U370" s="435" t="s">
        <v>2568</v>
      </c>
      <c r="V370" t="str">
        <f t="shared" si="33"/>
        <v/>
      </c>
    </row>
    <row r="371" spans="2:22" ht="63" customHeight="1" x14ac:dyDescent="0.35">
      <c r="B371" s="427" t="str">
        <f>IF($V371="","",VLOOKUP($V371,'DADOS-KANBAM-PPS'!$A$11:$I$793,3,FALSE))</f>
        <v/>
      </c>
      <c r="C371" s="427" t="str">
        <f>IF($V371="","",VLOOKUP($V371,'DADOS-KANBAM-PPS'!$A$11:$J$791,5,FALSE))</f>
        <v/>
      </c>
      <c r="D371" s="428" t="str">
        <f t="shared" si="30"/>
        <v/>
      </c>
      <c r="E371" s="428" t="str">
        <f t="shared" si="31"/>
        <v/>
      </c>
      <c r="F371" s="427" t="str">
        <f>IF($V371="","",VLOOKUP($V371,'DADOS-KANBAM-PPS'!$A$11:$J$791,7,FALSE))</f>
        <v/>
      </c>
      <c r="G371" s="427" t="str">
        <f>IF($V371="","",VLOOKUP($V371,'DADOS-KANBAM-PPS'!$A$11:$J$791,8,FALSE))</f>
        <v/>
      </c>
      <c r="H371" s="427" t="str">
        <f>IF($V371="","",VLOOKUP($V371,'DADOS-KANBAM-PPS'!$A$11:$J$791,6,FALSE))</f>
        <v/>
      </c>
      <c r="I371" s="429"/>
      <c r="J371" s="430"/>
      <c r="K371" s="431" t="str">
        <f t="shared" si="34"/>
        <v/>
      </c>
      <c r="L371" s="432"/>
      <c r="M371" s="433" t="str">
        <f t="shared" si="32"/>
        <v/>
      </c>
      <c r="O371" s="2" t="s">
        <v>2562</v>
      </c>
      <c r="P371" s="2" t="s">
        <v>2563</v>
      </c>
      <c r="Q371" s="435" t="s">
        <v>2564</v>
      </c>
      <c r="R371" s="435" t="s">
        <v>2565</v>
      </c>
      <c r="S371" s="435" t="s">
        <v>2566</v>
      </c>
      <c r="T371" s="435" t="s">
        <v>2567</v>
      </c>
      <c r="U371" s="435" t="s">
        <v>2568</v>
      </c>
      <c r="V371" t="str">
        <f t="shared" si="33"/>
        <v/>
      </c>
    </row>
    <row r="372" spans="2:22" ht="63" customHeight="1" x14ac:dyDescent="0.35">
      <c r="B372" s="427" t="str">
        <f>IF($V372="","",VLOOKUP($V372,'DADOS-KANBAM-PPS'!$A$11:$I$793,3,FALSE))</f>
        <v/>
      </c>
      <c r="C372" s="427" t="str">
        <f>IF($V372="","",VLOOKUP($V372,'DADOS-KANBAM-PPS'!$A$11:$J$791,5,FALSE))</f>
        <v/>
      </c>
      <c r="D372" s="428" t="str">
        <f t="shared" si="30"/>
        <v/>
      </c>
      <c r="E372" s="428" t="str">
        <f t="shared" si="31"/>
        <v/>
      </c>
      <c r="F372" s="427" t="str">
        <f>IF($V372="","",VLOOKUP($V372,'DADOS-KANBAM-PPS'!$A$11:$J$791,7,FALSE))</f>
        <v/>
      </c>
      <c r="G372" s="427" t="str">
        <f>IF($V372="","",VLOOKUP($V372,'DADOS-KANBAM-PPS'!$A$11:$J$791,8,FALSE))</f>
        <v/>
      </c>
      <c r="H372" s="427" t="str">
        <f>IF($V372="","",VLOOKUP($V372,'DADOS-KANBAM-PPS'!$A$11:$J$791,6,FALSE))</f>
        <v/>
      </c>
      <c r="I372" s="429"/>
      <c r="J372" s="430"/>
      <c r="K372" s="431" t="str">
        <f t="shared" si="34"/>
        <v/>
      </c>
      <c r="L372" s="432"/>
      <c r="M372" s="433" t="str">
        <f t="shared" si="32"/>
        <v/>
      </c>
      <c r="O372" s="2" t="s">
        <v>2562</v>
      </c>
      <c r="P372" s="2" t="s">
        <v>2563</v>
      </c>
      <c r="Q372" s="435" t="s">
        <v>2564</v>
      </c>
      <c r="R372" s="435" t="s">
        <v>2565</v>
      </c>
      <c r="S372" s="435" t="s">
        <v>2566</v>
      </c>
      <c r="T372" s="435" t="s">
        <v>2567</v>
      </c>
      <c r="U372" s="435" t="s">
        <v>2568</v>
      </c>
      <c r="V372" t="str">
        <f t="shared" si="33"/>
        <v/>
      </c>
    </row>
    <row r="373" spans="2:22" ht="63" customHeight="1" x14ac:dyDescent="0.35">
      <c r="B373" s="427" t="str">
        <f>IF($V373="","",VLOOKUP($V373,'DADOS-KANBAM-PPS'!$A$11:$I$793,3,FALSE))</f>
        <v/>
      </c>
      <c r="C373" s="427" t="str">
        <f>IF($V373="","",VLOOKUP($V373,'DADOS-KANBAM-PPS'!$A$11:$J$791,5,FALSE))</f>
        <v/>
      </c>
      <c r="D373" s="428" t="str">
        <f t="shared" si="30"/>
        <v/>
      </c>
      <c r="E373" s="428" t="str">
        <f t="shared" si="31"/>
        <v/>
      </c>
      <c r="F373" s="427" t="str">
        <f>IF($V373="","",VLOOKUP($V373,'DADOS-KANBAM-PPS'!$A$11:$J$791,7,FALSE))</f>
        <v/>
      </c>
      <c r="G373" s="427" t="str">
        <f>IF($V373="","",VLOOKUP($V373,'DADOS-KANBAM-PPS'!$A$11:$J$791,8,FALSE))</f>
        <v/>
      </c>
      <c r="H373" s="427" t="str">
        <f>IF($V373="","",VLOOKUP($V373,'DADOS-KANBAM-PPS'!$A$11:$J$791,6,FALSE))</f>
        <v/>
      </c>
      <c r="I373" s="429"/>
      <c r="J373" s="430"/>
      <c r="K373" s="431" t="str">
        <f t="shared" si="34"/>
        <v/>
      </c>
      <c r="L373" s="432"/>
      <c r="M373" s="433" t="str">
        <f t="shared" si="32"/>
        <v/>
      </c>
      <c r="O373" s="2" t="s">
        <v>2562</v>
      </c>
      <c r="P373" s="2" t="s">
        <v>2563</v>
      </c>
      <c r="Q373" s="435" t="s">
        <v>2564</v>
      </c>
      <c r="R373" s="435" t="s">
        <v>2565</v>
      </c>
      <c r="S373" s="435" t="s">
        <v>2566</v>
      </c>
      <c r="T373" s="435" t="s">
        <v>2567</v>
      </c>
      <c r="U373" s="435" t="s">
        <v>2568</v>
      </c>
      <c r="V373" t="str">
        <f t="shared" si="33"/>
        <v/>
      </c>
    </row>
    <row r="374" spans="2:22" ht="63" customHeight="1" x14ac:dyDescent="0.35">
      <c r="B374" s="427" t="str">
        <f>IF($V374="","",VLOOKUP($V374,'DADOS-KANBAM-PPS'!$A$11:$I$793,3,FALSE))</f>
        <v/>
      </c>
      <c r="C374" s="427" t="str">
        <f>IF($V374="","",VLOOKUP($V374,'DADOS-KANBAM-PPS'!$A$11:$J$791,5,FALSE))</f>
        <v/>
      </c>
      <c r="D374" s="428" t="str">
        <f t="shared" si="30"/>
        <v/>
      </c>
      <c r="E374" s="428" t="str">
        <f t="shared" si="31"/>
        <v/>
      </c>
      <c r="F374" s="427" t="str">
        <f>IF($V374="","",VLOOKUP($V374,'DADOS-KANBAM-PPS'!$A$11:$J$791,7,FALSE))</f>
        <v/>
      </c>
      <c r="G374" s="427" t="str">
        <f>IF($V374="","",VLOOKUP($V374,'DADOS-KANBAM-PPS'!$A$11:$J$791,8,FALSE))</f>
        <v/>
      </c>
      <c r="H374" s="427" t="str">
        <f>IF($V374="","",VLOOKUP($V374,'DADOS-KANBAM-PPS'!$A$11:$J$791,6,FALSE))</f>
        <v/>
      </c>
      <c r="I374" s="429"/>
      <c r="J374" s="430"/>
      <c r="K374" s="431" t="str">
        <f t="shared" si="34"/>
        <v/>
      </c>
      <c r="L374" s="432"/>
      <c r="M374" s="433" t="str">
        <f t="shared" si="32"/>
        <v/>
      </c>
      <c r="O374" s="2" t="s">
        <v>2562</v>
      </c>
      <c r="P374" s="2" t="s">
        <v>2563</v>
      </c>
      <c r="Q374" s="435" t="s">
        <v>2564</v>
      </c>
      <c r="R374" s="435" t="s">
        <v>2565</v>
      </c>
      <c r="S374" s="435" t="s">
        <v>2566</v>
      </c>
      <c r="T374" s="435" t="s">
        <v>2567</v>
      </c>
      <c r="U374" s="435" t="s">
        <v>2568</v>
      </c>
      <c r="V374" t="str">
        <f t="shared" si="33"/>
        <v/>
      </c>
    </row>
    <row r="375" spans="2:22" ht="63" customHeight="1" x14ac:dyDescent="0.35">
      <c r="B375" s="427" t="str">
        <f>IF($V375="","",VLOOKUP($V375,'DADOS-KANBAM-PPS'!$A$11:$I$793,3,FALSE))</f>
        <v/>
      </c>
      <c r="C375" s="427" t="str">
        <f>IF($V375="","",VLOOKUP($V375,'DADOS-KANBAM-PPS'!$A$11:$J$791,5,FALSE))</f>
        <v/>
      </c>
      <c r="D375" s="428" t="str">
        <f t="shared" si="30"/>
        <v/>
      </c>
      <c r="E375" s="428" t="str">
        <f t="shared" si="31"/>
        <v/>
      </c>
      <c r="F375" s="427" t="str">
        <f>IF($V375="","",VLOOKUP($V375,'DADOS-KANBAM-PPS'!$A$11:$J$791,7,FALSE))</f>
        <v/>
      </c>
      <c r="G375" s="427" t="str">
        <f>IF($V375="","",VLOOKUP($V375,'DADOS-KANBAM-PPS'!$A$11:$J$791,8,FALSE))</f>
        <v/>
      </c>
      <c r="H375" s="427" t="str">
        <f>IF($V375="","",VLOOKUP($V375,'DADOS-KANBAM-PPS'!$A$11:$J$791,6,FALSE))</f>
        <v/>
      </c>
      <c r="I375" s="429"/>
      <c r="J375" s="430"/>
      <c r="K375" s="431" t="str">
        <f t="shared" si="34"/>
        <v/>
      </c>
      <c r="L375" s="432"/>
      <c r="M375" s="433" t="str">
        <f t="shared" si="32"/>
        <v/>
      </c>
      <c r="O375" s="2" t="s">
        <v>2562</v>
      </c>
      <c r="P375" s="2" t="s">
        <v>2563</v>
      </c>
      <c r="Q375" s="435" t="s">
        <v>2564</v>
      </c>
      <c r="R375" s="435" t="s">
        <v>2565</v>
      </c>
      <c r="S375" s="435" t="s">
        <v>2566</v>
      </c>
      <c r="T375" s="435" t="s">
        <v>2567</v>
      </c>
      <c r="U375" s="435" t="s">
        <v>2568</v>
      </c>
      <c r="V375" t="str">
        <f t="shared" si="33"/>
        <v/>
      </c>
    </row>
    <row r="376" spans="2:22" ht="63" customHeight="1" x14ac:dyDescent="0.35">
      <c r="B376" s="427" t="str">
        <f>IF($V376="","",VLOOKUP($V376,'DADOS-KANBAM-PPS'!$A$11:$I$793,3,FALSE))</f>
        <v/>
      </c>
      <c r="C376" s="427" t="str">
        <f>IF($V376="","",VLOOKUP($V376,'DADOS-KANBAM-PPS'!$A$11:$J$791,5,FALSE))</f>
        <v/>
      </c>
      <c r="D376" s="428" t="str">
        <f t="shared" si="30"/>
        <v/>
      </c>
      <c r="E376" s="428" t="str">
        <f t="shared" si="31"/>
        <v/>
      </c>
      <c r="F376" s="427" t="str">
        <f>IF($V376="","",VLOOKUP($V376,'DADOS-KANBAM-PPS'!$A$11:$J$791,7,FALSE))</f>
        <v/>
      </c>
      <c r="G376" s="427" t="str">
        <f>IF($V376="","",VLOOKUP($V376,'DADOS-KANBAM-PPS'!$A$11:$J$791,8,FALSE))</f>
        <v/>
      </c>
      <c r="H376" s="427" t="str">
        <f>IF($V376="","",VLOOKUP($V376,'DADOS-KANBAM-PPS'!$A$11:$J$791,6,FALSE))</f>
        <v/>
      </c>
      <c r="I376" s="429"/>
      <c r="J376" s="430"/>
      <c r="K376" s="431" t="str">
        <f t="shared" si="34"/>
        <v/>
      </c>
      <c r="L376" s="432"/>
      <c r="M376" s="433" t="str">
        <f t="shared" si="32"/>
        <v/>
      </c>
      <c r="O376" s="2" t="s">
        <v>2562</v>
      </c>
      <c r="P376" s="2" t="s">
        <v>2563</v>
      </c>
      <c r="Q376" s="435" t="s">
        <v>2564</v>
      </c>
      <c r="R376" s="435" t="s">
        <v>2565</v>
      </c>
      <c r="S376" s="435" t="s">
        <v>2566</v>
      </c>
      <c r="T376" s="435" t="s">
        <v>2567</v>
      </c>
      <c r="U376" s="435" t="s">
        <v>2568</v>
      </c>
      <c r="V376" t="str">
        <f t="shared" si="33"/>
        <v/>
      </c>
    </row>
    <row r="377" spans="2:22" ht="63" customHeight="1" x14ac:dyDescent="0.35">
      <c r="B377" s="427" t="str">
        <f>IF($V377="","",VLOOKUP($V377,'DADOS-KANBAM-PPS'!$A$11:$I$793,3,FALSE))</f>
        <v/>
      </c>
      <c r="C377" s="427" t="str">
        <f>IF($V377="","",VLOOKUP($V377,'DADOS-KANBAM-PPS'!$A$11:$J$791,5,FALSE))</f>
        <v/>
      </c>
      <c r="D377" s="428" t="str">
        <f t="shared" si="30"/>
        <v/>
      </c>
      <c r="E377" s="428" t="str">
        <f t="shared" si="31"/>
        <v/>
      </c>
      <c r="F377" s="427" t="str">
        <f>IF($V377="","",VLOOKUP($V377,'DADOS-KANBAM-PPS'!$A$11:$J$791,7,FALSE))</f>
        <v/>
      </c>
      <c r="G377" s="427" t="str">
        <f>IF($V377="","",VLOOKUP($V377,'DADOS-KANBAM-PPS'!$A$11:$J$791,8,FALSE))</f>
        <v/>
      </c>
      <c r="H377" s="427" t="str">
        <f>IF($V377="","",VLOOKUP($V377,'DADOS-KANBAM-PPS'!$A$11:$J$791,6,FALSE))</f>
        <v/>
      </c>
      <c r="I377" s="429"/>
      <c r="J377" s="430"/>
      <c r="K377" s="431" t="str">
        <f t="shared" si="34"/>
        <v/>
      </c>
      <c r="L377" s="432"/>
      <c r="M377" s="433" t="str">
        <f t="shared" si="32"/>
        <v/>
      </c>
      <c r="O377" s="2" t="s">
        <v>2562</v>
      </c>
      <c r="P377" s="2" t="s">
        <v>2563</v>
      </c>
      <c r="Q377" s="435" t="s">
        <v>2564</v>
      </c>
      <c r="R377" s="435" t="s">
        <v>2565</v>
      </c>
      <c r="S377" s="435" t="s">
        <v>2566</v>
      </c>
      <c r="T377" s="435" t="s">
        <v>2567</v>
      </c>
      <c r="U377" s="435" t="s">
        <v>2568</v>
      </c>
      <c r="V377" t="str">
        <f t="shared" si="33"/>
        <v/>
      </c>
    </row>
    <row r="378" spans="2:22" ht="63" customHeight="1" x14ac:dyDescent="0.35">
      <c r="B378" s="427" t="str">
        <f>IF($V378="","",VLOOKUP($V378,'DADOS-KANBAM-PPS'!$A$11:$I$793,3,FALSE))</f>
        <v/>
      </c>
      <c r="C378" s="427" t="str">
        <f>IF($V378="","",VLOOKUP($V378,'DADOS-KANBAM-PPS'!$A$11:$J$791,5,FALSE))</f>
        <v/>
      </c>
      <c r="D378" s="428" t="str">
        <f t="shared" si="30"/>
        <v/>
      </c>
      <c r="E378" s="428" t="str">
        <f t="shared" si="31"/>
        <v/>
      </c>
      <c r="F378" s="427" t="str">
        <f>IF($V378="","",VLOOKUP($V378,'DADOS-KANBAM-PPS'!$A$11:$J$791,7,FALSE))</f>
        <v/>
      </c>
      <c r="G378" s="427" t="str">
        <f>IF($V378="","",VLOOKUP($V378,'DADOS-KANBAM-PPS'!$A$11:$J$791,8,FALSE))</f>
        <v/>
      </c>
      <c r="H378" s="427" t="str">
        <f>IF($V378="","",VLOOKUP($V378,'DADOS-KANBAM-PPS'!$A$11:$J$791,6,FALSE))</f>
        <v/>
      </c>
      <c r="I378" s="429"/>
      <c r="J378" s="430"/>
      <c r="K378" s="431" t="str">
        <f t="shared" si="34"/>
        <v/>
      </c>
      <c r="L378" s="432"/>
      <c r="M378" s="433" t="str">
        <f t="shared" si="32"/>
        <v/>
      </c>
      <c r="O378" s="2" t="s">
        <v>2562</v>
      </c>
      <c r="P378" s="2" t="s">
        <v>2563</v>
      </c>
      <c r="Q378" s="435" t="s">
        <v>2564</v>
      </c>
      <c r="R378" s="435" t="s">
        <v>2565</v>
      </c>
      <c r="S378" s="435" t="s">
        <v>2566</v>
      </c>
      <c r="T378" s="435" t="s">
        <v>2567</v>
      </c>
      <c r="U378" s="435" t="s">
        <v>2568</v>
      </c>
      <c r="V378" t="str">
        <f t="shared" si="33"/>
        <v/>
      </c>
    </row>
    <row r="379" spans="2:22" ht="63" customHeight="1" x14ac:dyDescent="0.35">
      <c r="B379" s="427" t="str">
        <f>IF($V379="","",VLOOKUP($V379,'DADOS-KANBAM-PPS'!$A$11:$I$793,3,FALSE))</f>
        <v/>
      </c>
      <c r="C379" s="427" t="str">
        <f>IF($V379="","",VLOOKUP($V379,'DADOS-KANBAM-PPS'!$A$11:$J$791,5,FALSE))</f>
        <v/>
      </c>
      <c r="D379" s="428" t="str">
        <f t="shared" si="30"/>
        <v/>
      </c>
      <c r="E379" s="428" t="str">
        <f t="shared" si="31"/>
        <v/>
      </c>
      <c r="F379" s="427" t="str">
        <f>IF($V379="","",VLOOKUP($V379,'DADOS-KANBAM-PPS'!$A$11:$J$791,7,FALSE))</f>
        <v/>
      </c>
      <c r="G379" s="427" t="str">
        <f>IF($V379="","",VLOOKUP($V379,'DADOS-KANBAM-PPS'!$A$11:$J$791,8,FALSE))</f>
        <v/>
      </c>
      <c r="H379" s="427" t="str">
        <f>IF($V379="","",VLOOKUP($V379,'DADOS-KANBAM-PPS'!$A$11:$J$791,6,FALSE))</f>
        <v/>
      </c>
      <c r="I379" s="429"/>
      <c r="J379" s="430"/>
      <c r="K379" s="431" t="str">
        <f t="shared" si="34"/>
        <v/>
      </c>
      <c r="L379" s="432"/>
      <c r="M379" s="433" t="str">
        <f t="shared" si="32"/>
        <v/>
      </c>
      <c r="O379" s="2" t="s">
        <v>2562</v>
      </c>
      <c r="P379" s="2" t="s">
        <v>2563</v>
      </c>
      <c r="Q379" s="435" t="s">
        <v>2564</v>
      </c>
      <c r="R379" s="435" t="s">
        <v>2565</v>
      </c>
      <c r="S379" s="435" t="s">
        <v>2566</v>
      </c>
      <c r="T379" s="435" t="s">
        <v>2567</v>
      </c>
      <c r="U379" s="435" t="s">
        <v>2568</v>
      </c>
      <c r="V379" t="str">
        <f t="shared" si="33"/>
        <v/>
      </c>
    </row>
    <row r="380" spans="2:22" ht="63" customHeight="1" x14ac:dyDescent="0.35">
      <c r="B380" s="427" t="str">
        <f>IF($V380="","",VLOOKUP($V380,'DADOS-KANBAM-PPS'!$A$11:$I$793,3,FALSE))</f>
        <v/>
      </c>
      <c r="C380" s="427" t="str">
        <f>IF($V380="","",VLOOKUP($V380,'DADOS-KANBAM-PPS'!$A$11:$J$791,5,FALSE))</f>
        <v/>
      </c>
      <c r="D380" s="428" t="str">
        <f t="shared" si="30"/>
        <v/>
      </c>
      <c r="E380" s="428" t="str">
        <f t="shared" si="31"/>
        <v/>
      </c>
      <c r="F380" s="427" t="str">
        <f>IF($V380="","",VLOOKUP($V380,'DADOS-KANBAM-PPS'!$A$11:$J$791,7,FALSE))</f>
        <v/>
      </c>
      <c r="G380" s="427" t="str">
        <f>IF($V380="","",VLOOKUP($V380,'DADOS-KANBAM-PPS'!$A$11:$J$791,8,FALSE))</f>
        <v/>
      </c>
      <c r="H380" s="427" t="str">
        <f>IF($V380="","",VLOOKUP($V380,'DADOS-KANBAM-PPS'!$A$11:$J$791,6,FALSE))</f>
        <v/>
      </c>
      <c r="I380" s="429"/>
      <c r="J380" s="430"/>
      <c r="K380" s="431" t="str">
        <f t="shared" si="34"/>
        <v/>
      </c>
      <c r="L380" s="432"/>
      <c r="M380" s="433" t="str">
        <f t="shared" si="32"/>
        <v/>
      </c>
      <c r="O380" s="2" t="s">
        <v>2562</v>
      </c>
      <c r="P380" s="2" t="s">
        <v>2563</v>
      </c>
      <c r="Q380" s="435" t="s">
        <v>2564</v>
      </c>
      <c r="R380" s="435" t="s">
        <v>2565</v>
      </c>
      <c r="S380" s="435" t="s">
        <v>2566</v>
      </c>
      <c r="T380" s="435" t="s">
        <v>2567</v>
      </c>
      <c r="U380" s="435" t="s">
        <v>2568</v>
      </c>
      <c r="V380" t="str">
        <f t="shared" si="33"/>
        <v/>
      </c>
    </row>
    <row r="381" spans="2:22" ht="63" customHeight="1" x14ac:dyDescent="0.35">
      <c r="B381" s="427" t="str">
        <f>IF($V381="","",VLOOKUP($V381,'DADOS-KANBAM-PPS'!$A$11:$I$793,3,FALSE))</f>
        <v/>
      </c>
      <c r="C381" s="427" t="str">
        <f>IF($V381="","",VLOOKUP($V381,'DADOS-KANBAM-PPS'!$A$11:$J$791,5,FALSE))</f>
        <v/>
      </c>
      <c r="D381" s="428" t="str">
        <f t="shared" si="30"/>
        <v/>
      </c>
      <c r="E381" s="428" t="str">
        <f t="shared" si="31"/>
        <v/>
      </c>
      <c r="F381" s="427" t="str">
        <f>IF($V381="","",VLOOKUP($V381,'DADOS-KANBAM-PPS'!$A$11:$J$791,7,FALSE))</f>
        <v/>
      </c>
      <c r="G381" s="427" t="str">
        <f>IF($V381="","",VLOOKUP($V381,'DADOS-KANBAM-PPS'!$A$11:$J$791,8,FALSE))</f>
        <v/>
      </c>
      <c r="H381" s="427" t="str">
        <f>IF($V381="","",VLOOKUP($V381,'DADOS-KANBAM-PPS'!$A$11:$J$791,6,FALSE))</f>
        <v/>
      </c>
      <c r="I381" s="429"/>
      <c r="J381" s="430"/>
      <c r="K381" s="431" t="str">
        <f t="shared" si="34"/>
        <v/>
      </c>
      <c r="L381" s="432"/>
      <c r="M381" s="433" t="str">
        <f t="shared" si="32"/>
        <v/>
      </c>
      <c r="O381" s="2" t="s">
        <v>2562</v>
      </c>
      <c r="P381" s="2" t="s">
        <v>2563</v>
      </c>
      <c r="Q381" s="435" t="s">
        <v>2564</v>
      </c>
      <c r="R381" s="435" t="s">
        <v>2565</v>
      </c>
      <c r="S381" s="435" t="s">
        <v>2566</v>
      </c>
      <c r="T381" s="435" t="s">
        <v>2567</v>
      </c>
      <c r="U381" s="435" t="s">
        <v>2568</v>
      </c>
      <c r="V381" t="str">
        <f t="shared" si="33"/>
        <v/>
      </c>
    </row>
    <row r="382" spans="2:22" ht="63" customHeight="1" x14ac:dyDescent="0.35">
      <c r="B382" s="427" t="str">
        <f>IF($V382="","",VLOOKUP($V382,'DADOS-KANBAM-PPS'!$A$11:$I$793,3,FALSE))</f>
        <v/>
      </c>
      <c r="C382" s="427" t="str">
        <f>IF($V382="","",VLOOKUP($V382,'DADOS-KANBAM-PPS'!$A$11:$J$791,5,FALSE))</f>
        <v/>
      </c>
      <c r="D382" s="428" t="str">
        <f t="shared" si="30"/>
        <v/>
      </c>
      <c r="E382" s="428" t="str">
        <f t="shared" si="31"/>
        <v/>
      </c>
      <c r="F382" s="427" t="str">
        <f>IF($V382="","",VLOOKUP($V382,'DADOS-KANBAM-PPS'!$A$11:$J$791,7,FALSE))</f>
        <v/>
      </c>
      <c r="G382" s="427" t="str">
        <f>IF($V382="","",VLOOKUP($V382,'DADOS-KANBAM-PPS'!$A$11:$J$791,8,FALSE))</f>
        <v/>
      </c>
      <c r="H382" s="427" t="str">
        <f>IF($V382="","",VLOOKUP($V382,'DADOS-KANBAM-PPS'!$A$11:$J$791,6,FALSE))</f>
        <v/>
      </c>
      <c r="I382" s="429"/>
      <c r="J382" s="430"/>
      <c r="K382" s="431" t="str">
        <f t="shared" si="34"/>
        <v/>
      </c>
      <c r="L382" s="432"/>
      <c r="M382" s="433" t="str">
        <f t="shared" si="32"/>
        <v/>
      </c>
      <c r="O382" s="2" t="s">
        <v>2562</v>
      </c>
      <c r="P382" s="2" t="s">
        <v>2563</v>
      </c>
      <c r="Q382" s="435" t="s">
        <v>2564</v>
      </c>
      <c r="R382" s="435" t="s">
        <v>2565</v>
      </c>
      <c r="S382" s="435" t="s">
        <v>2566</v>
      </c>
      <c r="T382" s="435" t="s">
        <v>2567</v>
      </c>
      <c r="U382" s="435" t="s">
        <v>2568</v>
      </c>
      <c r="V382" t="str">
        <f t="shared" si="33"/>
        <v/>
      </c>
    </row>
    <row r="383" spans="2:22" ht="63" customHeight="1" x14ac:dyDescent="0.35">
      <c r="B383" s="427" t="str">
        <f>IF($V383="","",VLOOKUP($V383,'DADOS-KANBAM-PPS'!$A$11:$I$793,3,FALSE))</f>
        <v/>
      </c>
      <c r="C383" s="427" t="str">
        <f>IF($V383="","",VLOOKUP($V383,'DADOS-KANBAM-PPS'!$A$11:$J$791,5,FALSE))</f>
        <v/>
      </c>
      <c r="D383" s="428" t="str">
        <f t="shared" si="30"/>
        <v/>
      </c>
      <c r="E383" s="428" t="str">
        <f t="shared" si="31"/>
        <v/>
      </c>
      <c r="F383" s="427" t="str">
        <f>IF($V383="","",VLOOKUP($V383,'DADOS-KANBAM-PPS'!$A$11:$J$791,7,FALSE))</f>
        <v/>
      </c>
      <c r="G383" s="427" t="str">
        <f>IF($V383="","",VLOOKUP($V383,'DADOS-KANBAM-PPS'!$A$11:$J$791,8,FALSE))</f>
        <v/>
      </c>
      <c r="H383" s="427" t="str">
        <f>IF($V383="","",VLOOKUP($V383,'DADOS-KANBAM-PPS'!$A$11:$J$791,6,FALSE))</f>
        <v/>
      </c>
      <c r="I383" s="429"/>
      <c r="J383" s="430"/>
      <c r="K383" s="431" t="str">
        <f t="shared" si="34"/>
        <v/>
      </c>
      <c r="L383" s="432"/>
      <c r="M383" s="433" t="str">
        <f t="shared" si="32"/>
        <v/>
      </c>
      <c r="O383" s="2" t="s">
        <v>2562</v>
      </c>
      <c r="P383" s="2" t="s">
        <v>2563</v>
      </c>
      <c r="Q383" s="435" t="s">
        <v>2564</v>
      </c>
      <c r="R383" s="435" t="s">
        <v>2565</v>
      </c>
      <c r="S383" s="435" t="s">
        <v>2566</v>
      </c>
      <c r="T383" s="435" t="s">
        <v>2567</v>
      </c>
      <c r="U383" s="435" t="s">
        <v>2568</v>
      </c>
      <c r="V383" t="str">
        <f t="shared" si="33"/>
        <v/>
      </c>
    </row>
    <row r="384" spans="2:22" ht="63" customHeight="1" x14ac:dyDescent="0.35">
      <c r="B384" s="427" t="str">
        <f>IF($V384="","",VLOOKUP($V384,'DADOS-KANBAM-PPS'!$A$11:$I$793,3,FALSE))</f>
        <v/>
      </c>
      <c r="C384" s="427" t="str">
        <f>IF($V384="","",VLOOKUP($V384,'DADOS-KANBAM-PPS'!$A$11:$J$791,5,FALSE))</f>
        <v/>
      </c>
      <c r="D384" s="428" t="str">
        <f t="shared" si="30"/>
        <v/>
      </c>
      <c r="E384" s="428" t="str">
        <f t="shared" si="31"/>
        <v/>
      </c>
      <c r="F384" s="427" t="str">
        <f>IF($V384="","",VLOOKUP($V384,'DADOS-KANBAM-PPS'!$A$11:$J$791,7,FALSE))</f>
        <v/>
      </c>
      <c r="G384" s="427" t="str">
        <f>IF($V384="","",VLOOKUP($V384,'DADOS-KANBAM-PPS'!$A$11:$J$791,8,FALSE))</f>
        <v/>
      </c>
      <c r="H384" s="427" t="str">
        <f>IF($V384="","",VLOOKUP($V384,'DADOS-KANBAM-PPS'!$A$11:$J$791,6,FALSE))</f>
        <v/>
      </c>
      <c r="I384" s="429"/>
      <c r="J384" s="430"/>
      <c r="K384" s="431" t="str">
        <f t="shared" si="34"/>
        <v/>
      </c>
      <c r="L384" s="432"/>
      <c r="M384" s="433" t="str">
        <f t="shared" si="32"/>
        <v/>
      </c>
      <c r="O384" s="2" t="s">
        <v>2562</v>
      </c>
      <c r="P384" s="2" t="s">
        <v>2563</v>
      </c>
      <c r="Q384" s="435" t="s">
        <v>2564</v>
      </c>
      <c r="R384" s="435" t="s">
        <v>2565</v>
      </c>
      <c r="S384" s="435" t="s">
        <v>2566</v>
      </c>
      <c r="T384" s="435" t="s">
        <v>2567</v>
      </c>
      <c r="U384" s="435" t="s">
        <v>2568</v>
      </c>
      <c r="V384" t="str">
        <f t="shared" si="33"/>
        <v/>
      </c>
    </row>
    <row r="385" spans="2:22" ht="63" customHeight="1" x14ac:dyDescent="0.95">
      <c r="B385" s="427" t="str">
        <f>IF($V385="","",VLOOKUP($V385,'DADOS-KANBAM-PPS'!$A$11:$I$793,3,FALSE))</f>
        <v/>
      </c>
      <c r="C385" s="427" t="str">
        <f>IF($V385="","",VLOOKUP($V385,'DADOS-KANBAM-PPS'!$A$11:$J$791,5,FALSE))</f>
        <v/>
      </c>
      <c r="D385" s="428" t="str">
        <f t="shared" si="30"/>
        <v/>
      </c>
      <c r="E385" s="428" t="str">
        <f t="shared" si="31"/>
        <v/>
      </c>
      <c r="F385" s="427" t="str">
        <f>IF($V385="","",VLOOKUP($V385,'DADOS-KANBAM-PPS'!$A$11:$J$791,7,FALSE))</f>
        <v/>
      </c>
      <c r="G385" s="427" t="str">
        <f>IF($V385="","",VLOOKUP($V385,'DADOS-KANBAM-PPS'!$A$11:$J$791,8,FALSE))</f>
        <v/>
      </c>
      <c r="H385" s="427" t="str">
        <f>IF($V385="","",VLOOKUP($V385,'DADOS-KANBAM-PPS'!$A$11:$J$791,6,FALSE))</f>
        <v/>
      </c>
      <c r="I385" s="429"/>
      <c r="J385" s="430"/>
      <c r="K385" s="431" t="str">
        <f t="shared" si="34"/>
        <v/>
      </c>
      <c r="L385" s="432"/>
      <c r="M385" s="433" t="str">
        <f t="shared" si="32"/>
        <v/>
      </c>
      <c r="N385" s="434" t="str">
        <f>MID(C385,6,1)</f>
        <v/>
      </c>
      <c r="O385" s="2" t="s">
        <v>2562</v>
      </c>
      <c r="P385" s="2" t="s">
        <v>2563</v>
      </c>
      <c r="Q385" s="435" t="s">
        <v>2564</v>
      </c>
      <c r="R385" s="435" t="s">
        <v>2565</v>
      </c>
      <c r="S385" s="435" t="s">
        <v>2566</v>
      </c>
      <c r="T385" s="435" t="s">
        <v>2567</v>
      </c>
      <c r="U385" s="435" t="s">
        <v>2568</v>
      </c>
      <c r="V385" t="str">
        <f t="shared" si="33"/>
        <v/>
      </c>
    </row>
    <row r="386" spans="2:22" ht="63" customHeight="1" x14ac:dyDescent="0.95">
      <c r="B386" s="427" t="str">
        <f>IF($V386="","",VLOOKUP($V386,'DADOS-KANBAM-PPS'!$A$11:$I$793,3,FALSE))</f>
        <v/>
      </c>
      <c r="C386" s="427" t="str">
        <f>IF($V386="","",VLOOKUP($V386,'DADOS-KANBAM-PPS'!$A$11:$J$791,5,FALSE))</f>
        <v/>
      </c>
      <c r="D386" s="428" t="str">
        <f t="shared" si="30"/>
        <v/>
      </c>
      <c r="E386" s="428" t="str">
        <f t="shared" si="31"/>
        <v/>
      </c>
      <c r="F386" s="427" t="str">
        <f>IF($V386="","",VLOOKUP($V386,'DADOS-KANBAM-PPS'!$A$11:$J$791,7,FALSE))</f>
        <v/>
      </c>
      <c r="G386" s="427" t="str">
        <f>IF($V386="","",VLOOKUP($V386,'DADOS-KANBAM-PPS'!$A$11:$J$791,8,FALSE))</f>
        <v/>
      </c>
      <c r="H386" s="427" t="str">
        <f>IF($V386="","",VLOOKUP($V386,'DADOS-KANBAM-PPS'!$A$11:$J$791,6,FALSE))</f>
        <v/>
      </c>
      <c r="I386" s="429"/>
      <c r="J386" s="430"/>
      <c r="K386" s="431" t="str">
        <f t="shared" si="34"/>
        <v/>
      </c>
      <c r="L386" s="432"/>
      <c r="M386" s="433" t="str">
        <f t="shared" si="32"/>
        <v/>
      </c>
      <c r="N386" s="434" t="str">
        <f>MID(C386,6,1)</f>
        <v/>
      </c>
      <c r="O386" s="2" t="s">
        <v>2562</v>
      </c>
      <c r="P386" s="2" t="s">
        <v>2563</v>
      </c>
      <c r="Q386" s="435" t="s">
        <v>2564</v>
      </c>
      <c r="R386" s="435" t="s">
        <v>2565</v>
      </c>
      <c r="S386" s="435" t="s">
        <v>2566</v>
      </c>
      <c r="T386" s="435" t="s">
        <v>2567</v>
      </c>
      <c r="U386" s="435" t="s">
        <v>2568</v>
      </c>
      <c r="V386" t="str">
        <f t="shared" si="33"/>
        <v/>
      </c>
    </row>
    <row r="387" spans="2:22" ht="63" customHeight="1" x14ac:dyDescent="0.95">
      <c r="B387" s="427" t="str">
        <f>IF($V387="","",VLOOKUP($V387,'DADOS-KANBAM-PPS'!$A$11:$I$793,3,FALSE))</f>
        <v/>
      </c>
      <c r="C387" s="427" t="str">
        <f>IF($V387="","",VLOOKUP($V387,'DADOS-KANBAM-PPS'!$A$11:$J$791,5,FALSE))</f>
        <v/>
      </c>
      <c r="D387" s="428" t="str">
        <f>MID($A387,18,5)</f>
        <v/>
      </c>
      <c r="E387" s="428" t="str">
        <f>MID($A387,16,2)</f>
        <v/>
      </c>
      <c r="F387" s="427" t="str">
        <f>IF($V387="","",VLOOKUP($V387,'DADOS-KANBAM-PPS'!$A$11:$J$791,7,FALSE))</f>
        <v/>
      </c>
      <c r="G387" s="427" t="str">
        <f>IF($V387="","",VLOOKUP($V387,'DADOS-KANBAM-PPS'!$A$11:$J$791,8,FALSE))</f>
        <v/>
      </c>
      <c r="H387" s="427" t="str">
        <f>IF($V387="","",VLOOKUP($V387,'DADOS-KANBAM-PPS'!$A$11:$J$791,6,FALSE))</f>
        <v/>
      </c>
      <c r="I387" s="429"/>
      <c r="J387" s="430"/>
      <c r="K387" s="431" t="str">
        <f>IF($B387="","",$O387&amp;$F387&amp;$P387&amp;$B387&amp;IF($H387&lt;9,$U387,IF($H387&lt;99,$T387,IF($H387&lt;999,$S387,IF($H387&lt;9999,$R387,$Q387))))&amp;$H387&amp;$S387&amp;$O387)</f>
        <v/>
      </c>
      <c r="L387" s="432"/>
      <c r="M387" s="433" t="str">
        <f t="shared" ref="M387" si="35">IF(F387="EST","EST",IF(F387="ART","ART",IF(F387="RIE","RIE",IF(F387="TI","TI",IF(F387="MIN","MIN",IF($B387="","",$O387&amp;$G387&amp;$C387&amp;$D387&amp;$O387))))))</f>
        <v/>
      </c>
      <c r="N387" s="434" t="str">
        <f>MID(C387,6,1)</f>
        <v/>
      </c>
      <c r="O387" s="2" t="s">
        <v>2562</v>
      </c>
      <c r="P387" s="2" t="s">
        <v>2563</v>
      </c>
      <c r="Q387" s="435" t="s">
        <v>2564</v>
      </c>
      <c r="R387" s="435" t="s">
        <v>2565</v>
      </c>
      <c r="S387" s="435" t="s">
        <v>2566</v>
      </c>
      <c r="T387" s="435" t="s">
        <v>2567</v>
      </c>
      <c r="U387" s="435" t="s">
        <v>2568</v>
      </c>
      <c r="V387" t="str">
        <f t="shared" si="33"/>
        <v/>
      </c>
    </row>
    <row r="388" spans="2:22" ht="137.25" x14ac:dyDescent="0.35">
      <c r="B388" s="427" t="str">
        <f>IF($V388="","",VLOOKUP($V388,[5]DADOS!$A$12:$L$2239,3,FALSE))</f>
        <v/>
      </c>
      <c r="C388" s="439" t="str">
        <f>IF($V388="","",VLOOKUP($V388,[5]DADOS!$A$12:$L$2239,5,FALSE))</f>
        <v/>
      </c>
      <c r="D388" s="428" t="str">
        <f t="shared" ref="D388:D403" si="36">MID($A388,18,5)</f>
        <v/>
      </c>
      <c r="E388" s="428"/>
      <c r="F388" s="427"/>
      <c r="G388" s="427"/>
      <c r="H388" s="427"/>
      <c r="I388" s="429"/>
      <c r="J388" s="430"/>
      <c r="K388" s="431"/>
      <c r="L388" s="432"/>
      <c r="M388" s="433"/>
    </row>
    <row r="389" spans="2:22" ht="137.25" x14ac:dyDescent="0.35">
      <c r="B389" s="427" t="str">
        <f>IF($V389="","",VLOOKUP($V389,[5]DADOS!$A$12:$L$2239,3,FALSE))</f>
        <v/>
      </c>
      <c r="C389" s="439" t="str">
        <f>IF($V389="","",VLOOKUP($V389,[5]DADOS!$A$12:$L$2239,5,FALSE))</f>
        <v/>
      </c>
      <c r="D389" s="428" t="str">
        <f t="shared" si="36"/>
        <v/>
      </c>
      <c r="E389" s="428"/>
      <c r="F389" s="427"/>
      <c r="G389" s="427"/>
      <c r="H389" s="427"/>
      <c r="I389" s="429"/>
      <c r="J389" s="430"/>
      <c r="K389" s="431"/>
      <c r="L389" s="432"/>
      <c r="M389" s="433"/>
    </row>
    <row r="390" spans="2:22" ht="137.25" x14ac:dyDescent="0.35">
      <c r="B390" s="427" t="str">
        <f>IF($V390="","",VLOOKUP($V390,[5]DADOS!$A$12:$L$2239,3,FALSE))</f>
        <v/>
      </c>
      <c r="C390" s="439" t="str">
        <f>IF($V390="","",VLOOKUP($V390,[5]DADOS!$A$12:$L$2239,5,FALSE))</f>
        <v/>
      </c>
      <c r="D390" s="428" t="str">
        <f t="shared" si="36"/>
        <v/>
      </c>
      <c r="E390" s="428"/>
      <c r="F390" s="427"/>
      <c r="G390" s="427"/>
      <c r="H390" s="427"/>
      <c r="I390" s="429"/>
      <c r="J390" s="430"/>
      <c r="K390" s="431"/>
      <c r="L390" s="432"/>
      <c r="M390" s="433"/>
    </row>
    <row r="391" spans="2:22" ht="137.25" x14ac:dyDescent="0.35">
      <c r="B391" s="427" t="str">
        <f>IF($V391="","",VLOOKUP($V391,[5]DADOS!$A$12:$L$2239,3,FALSE))</f>
        <v/>
      </c>
      <c r="C391" s="439" t="str">
        <f>IF($V391="","",VLOOKUP($V391,[5]DADOS!$A$12:$L$2239,5,FALSE))</f>
        <v/>
      </c>
      <c r="D391" s="428" t="str">
        <f t="shared" si="36"/>
        <v/>
      </c>
      <c r="E391" s="428"/>
      <c r="F391" s="427"/>
      <c r="G391" s="427"/>
      <c r="H391" s="427"/>
      <c r="I391" s="429"/>
      <c r="J391" s="430"/>
      <c r="K391" s="431"/>
      <c r="L391" s="432"/>
      <c r="M391" s="433"/>
    </row>
    <row r="392" spans="2:22" ht="137.25" x14ac:dyDescent="0.35">
      <c r="B392" s="427" t="str">
        <f>IF($V392="","",VLOOKUP($V392,[5]DADOS!$A$12:$L$2239,3,FALSE))</f>
        <v/>
      </c>
      <c r="C392" s="439" t="str">
        <f>IF($V392="","",VLOOKUP($V392,[5]DADOS!$A$12:$L$2239,5,FALSE))</f>
        <v/>
      </c>
      <c r="D392" s="428" t="str">
        <f t="shared" si="36"/>
        <v/>
      </c>
      <c r="E392" s="428"/>
      <c r="F392" s="427"/>
      <c r="G392" s="427"/>
      <c r="H392" s="427"/>
      <c r="I392" s="429"/>
      <c r="J392" s="430"/>
      <c r="K392" s="431"/>
      <c r="L392" s="432"/>
      <c r="M392" s="433"/>
    </row>
    <row r="393" spans="2:22" ht="137.25" x14ac:dyDescent="0.35">
      <c r="B393" s="427" t="str">
        <f>IF($V393="","",VLOOKUP($V393,[5]DADOS!$A$12:$L$2239,3,FALSE))</f>
        <v/>
      </c>
      <c r="C393" s="439" t="str">
        <f>IF($V393="","",VLOOKUP($V393,[5]DADOS!$A$12:$L$2239,5,FALSE))</f>
        <v/>
      </c>
      <c r="D393" s="428" t="str">
        <f t="shared" si="36"/>
        <v/>
      </c>
      <c r="E393" s="428"/>
      <c r="F393" s="427"/>
      <c r="G393" s="427"/>
      <c r="H393" s="427"/>
      <c r="I393" s="429"/>
      <c r="J393" s="430"/>
      <c r="K393" s="431"/>
      <c r="L393" s="432"/>
      <c r="M393" s="433"/>
    </row>
    <row r="394" spans="2:22" ht="137.25" x14ac:dyDescent="0.35">
      <c r="B394" s="427" t="str">
        <f>IF($V394="","",VLOOKUP($V394,[5]DADOS!$A$12:$L$2239,3,FALSE))</f>
        <v/>
      </c>
      <c r="C394" s="439" t="str">
        <f>IF($V394="","",VLOOKUP($V394,[5]DADOS!$A$12:$L$2239,5,FALSE))</f>
        <v/>
      </c>
      <c r="D394" s="428" t="str">
        <f t="shared" si="36"/>
        <v/>
      </c>
      <c r="E394" s="428"/>
      <c r="F394" s="427"/>
      <c r="G394" s="427"/>
      <c r="H394" s="427"/>
      <c r="I394" s="429"/>
      <c r="J394" s="430"/>
      <c r="K394" s="431"/>
      <c r="L394" s="432"/>
      <c r="M394" s="433"/>
    </row>
    <row r="395" spans="2:22" ht="137.25" x14ac:dyDescent="0.35">
      <c r="B395" s="427" t="str">
        <f>IF($V395="","",VLOOKUP($V395,[5]DADOS!$A$12:$L$2239,3,FALSE))</f>
        <v/>
      </c>
      <c r="C395" s="439" t="str">
        <f>IF($V395="","",VLOOKUP($V395,[5]DADOS!$A$12:$L$2239,5,FALSE))</f>
        <v/>
      </c>
      <c r="D395" s="428" t="str">
        <f t="shared" si="36"/>
        <v/>
      </c>
      <c r="E395" s="428"/>
      <c r="F395" s="427"/>
      <c r="G395" s="427"/>
      <c r="H395" s="427"/>
      <c r="I395" s="429"/>
      <c r="J395" s="430"/>
      <c r="K395" s="431"/>
      <c r="L395" s="432"/>
      <c r="M395" s="433"/>
    </row>
    <row r="396" spans="2:22" ht="137.25" x14ac:dyDescent="0.35">
      <c r="B396" s="427" t="str">
        <f>IF($V396="","",VLOOKUP($V396,[5]DADOS!$A$12:$L$2239,3,FALSE))</f>
        <v/>
      </c>
      <c r="C396" s="439" t="str">
        <f>IF($V396="","",VLOOKUP($V396,[5]DADOS!$A$12:$L$2239,5,FALSE))</f>
        <v/>
      </c>
      <c r="D396" s="428" t="str">
        <f t="shared" si="36"/>
        <v/>
      </c>
      <c r="E396" s="428"/>
      <c r="F396" s="427"/>
      <c r="G396" s="427"/>
      <c r="H396" s="427"/>
      <c r="I396" s="429"/>
      <c r="J396" s="430"/>
      <c r="K396" s="431"/>
      <c r="L396" s="432"/>
      <c r="M396" s="433"/>
    </row>
    <row r="397" spans="2:22" ht="137.25" x14ac:dyDescent="0.35">
      <c r="B397" s="427" t="str">
        <f>IF($V397="","",VLOOKUP($V397,[5]DADOS!$A$12:$L$2239,3,FALSE))</f>
        <v/>
      </c>
      <c r="C397" s="439" t="str">
        <f>IF($V397="","",VLOOKUP($V397,[5]DADOS!$A$12:$L$2239,5,FALSE))</f>
        <v/>
      </c>
      <c r="D397" s="428" t="str">
        <f t="shared" si="36"/>
        <v/>
      </c>
      <c r="E397" s="428"/>
      <c r="F397" s="427"/>
      <c r="G397" s="427"/>
      <c r="H397" s="427"/>
      <c r="I397" s="429"/>
      <c r="J397" s="430"/>
      <c r="K397" s="431"/>
      <c r="L397" s="432"/>
      <c r="M397" s="433"/>
    </row>
    <row r="398" spans="2:22" ht="137.25" x14ac:dyDescent="0.35">
      <c r="B398" s="427" t="str">
        <f>IF($V398="","",VLOOKUP($V398,[5]DADOS!$A$12:$L$2239,3,FALSE))</f>
        <v/>
      </c>
      <c r="C398" s="439" t="str">
        <f>IF($V398="","",VLOOKUP($V398,[5]DADOS!$A$12:$L$2239,5,FALSE))</f>
        <v/>
      </c>
      <c r="D398" s="428" t="str">
        <f t="shared" si="36"/>
        <v/>
      </c>
      <c r="E398" s="428"/>
      <c r="F398" s="427"/>
      <c r="G398" s="427"/>
      <c r="H398" s="427"/>
      <c r="I398" s="429"/>
      <c r="J398" s="430"/>
      <c r="K398" s="431"/>
      <c r="L398" s="432"/>
      <c r="M398" s="433"/>
    </row>
    <row r="399" spans="2:22" ht="137.25" x14ac:dyDescent="0.35">
      <c r="B399" s="427" t="str">
        <f>IF($V399="","",VLOOKUP($V399,[5]DADOS!$A$12:$L$2239,3,FALSE))</f>
        <v/>
      </c>
      <c r="C399" s="439" t="str">
        <f>IF($V399="","",VLOOKUP($V399,[5]DADOS!$A$12:$L$2239,5,FALSE))</f>
        <v/>
      </c>
      <c r="D399" s="428" t="str">
        <f t="shared" si="36"/>
        <v/>
      </c>
      <c r="E399" s="428"/>
      <c r="F399" s="427"/>
      <c r="G399" s="427"/>
      <c r="H399" s="427"/>
      <c r="I399" s="429"/>
      <c r="J399" s="430"/>
      <c r="K399" s="431"/>
      <c r="L399" s="432"/>
      <c r="M399" s="433"/>
    </row>
    <row r="400" spans="2:22" ht="137.25" x14ac:dyDescent="0.35">
      <c r="B400" s="427" t="str">
        <f>IF($V400="","",VLOOKUP($V400,[5]DADOS!$A$12:$L$2239,3,FALSE))</f>
        <v/>
      </c>
      <c r="C400" s="439" t="str">
        <f>IF($V400="","",VLOOKUP($V400,[5]DADOS!$A$12:$L$2239,5,FALSE))</f>
        <v/>
      </c>
      <c r="D400" s="428" t="str">
        <f t="shared" si="36"/>
        <v/>
      </c>
      <c r="E400" s="428"/>
      <c r="F400" s="427"/>
      <c r="G400" s="427"/>
      <c r="H400" s="427"/>
      <c r="I400" s="429"/>
      <c r="J400" s="430"/>
      <c r="K400" s="431"/>
      <c r="L400" s="432"/>
      <c r="M400" s="433"/>
    </row>
    <row r="401" spans="2:13" ht="137.25" x14ac:dyDescent="0.35">
      <c r="B401" s="427" t="str">
        <f>IF($V401="","",VLOOKUP($V401,[5]DADOS!$A$12:$L$2239,3,FALSE))</f>
        <v/>
      </c>
      <c r="C401" s="439" t="str">
        <f>IF($V401="","",VLOOKUP($V401,[5]DADOS!$A$12:$L$2239,5,FALSE))</f>
        <v/>
      </c>
      <c r="D401" s="428" t="str">
        <f t="shared" si="36"/>
        <v/>
      </c>
      <c r="E401" s="428"/>
      <c r="F401" s="427"/>
      <c r="G401" s="427"/>
      <c r="H401" s="427"/>
      <c r="I401" s="429"/>
      <c r="J401" s="430"/>
      <c r="K401" s="431"/>
      <c r="L401" s="432"/>
      <c r="M401" s="433"/>
    </row>
    <row r="402" spans="2:13" ht="137.25" x14ac:dyDescent="0.35">
      <c r="B402" s="427" t="str">
        <f>IF($V402="","",VLOOKUP($V402,[5]DADOS!$A$12:$L$2239,3,FALSE))</f>
        <v/>
      </c>
      <c r="C402" s="439" t="str">
        <f>IF($V402="","",VLOOKUP($V402,[5]DADOS!$A$12:$L$2239,5,FALSE))</f>
        <v/>
      </c>
      <c r="D402" s="428" t="str">
        <f t="shared" si="36"/>
        <v/>
      </c>
      <c r="E402" s="428"/>
      <c r="F402" s="427"/>
      <c r="G402" s="427"/>
      <c r="H402" s="427"/>
      <c r="I402" s="429"/>
      <c r="J402" s="430"/>
      <c r="K402" s="431"/>
      <c r="L402" s="432"/>
      <c r="M402" s="433"/>
    </row>
    <row r="403" spans="2:13" ht="137.25" x14ac:dyDescent="0.35">
      <c r="B403" s="427"/>
      <c r="C403" s="439" t="str">
        <f>IF($V403="","",VLOOKUP($V403,[5]DADOS!$A$12:$L$2239,5,FALSE))</f>
        <v/>
      </c>
      <c r="D403" s="428" t="str">
        <f t="shared" si="36"/>
        <v/>
      </c>
      <c r="E403" s="428"/>
      <c r="F403" s="427"/>
      <c r="G403" s="427"/>
      <c r="H403" s="427"/>
      <c r="I403" s="429"/>
      <c r="J403" s="430"/>
      <c r="K403" s="431"/>
      <c r="L403" s="432"/>
      <c r="M403" s="433"/>
    </row>
    <row r="410" spans="2:13" x14ac:dyDescent="0.25">
      <c r="D410" t="s">
        <v>2725</v>
      </c>
    </row>
  </sheetData>
  <autoFilter ref="A2:Y403">
    <sortState ref="A4:Y403">
      <sortCondition ref="C2:C403"/>
    </sortState>
  </autoFilter>
  <customSheetViews>
    <customSheetView guid="{1DC17905-9A6F-46E3-8753-2EC78BD8CC29}" scale="71" fitToPage="1" printArea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1"/>
      <autoFilter ref="A2:Y403">
        <sortState ref="A4:Y403">
          <sortCondition ref="C2:C403"/>
        </sortState>
      </autoFilter>
    </customSheetView>
    <customSheetView guid="{56FAE90D-B756-420C-A745-1BB46EE6596E}" scale="71" fitToPage="1" printArea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2"/>
      <autoFilter ref="A2:Y403">
        <sortState ref="A4:Y403">
          <sortCondition ref="C2:C403"/>
        </sortState>
      </autoFilter>
    </customSheetView>
    <customSheetView guid="{0AB8525F-7FD2-4535-8C53-8BD8BBCBC81D}" scale="71" fitToPage="1" printArea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3"/>
      <autoFilter ref="A2:Y403">
        <sortState ref="A4:Y403">
          <sortCondition ref="C2:C403"/>
        </sortState>
      </autoFilter>
    </customSheetView>
    <customSheetView guid="{CB688749-7316-45D2-9B43-477093B5C62F}" scale="71" fitToPage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4"/>
      <autoFilter ref="A2:Y403">
        <sortState ref="A4:Y403">
          <sortCondition ref="C2:C403"/>
        </sortState>
      </autoFilter>
    </customSheetView>
    <customSheetView guid="{5DF6E948-65FF-4EC6-8557-EAA82DAC64C6}" scale="71" fitToPage="1" printArea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5"/>
      <autoFilter ref="A2:Y403">
        <sortState ref="A4:Y403">
          <sortCondition ref="C2:C403"/>
        </sortState>
      </autoFilter>
    </customSheetView>
    <customSheetView guid="{2115D812-D19E-483D-A6FB-C64B60D1DA13}" scale="71" fitToPage="1" printArea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6"/>
      <autoFilter ref="A2:Y403">
        <sortState ref="A4:Y403">
          <sortCondition ref="C2:C403"/>
        </sortState>
      </autoFilter>
    </customSheetView>
    <customSheetView guid="{CC93102B-E846-4AFC-AD52-6555A44EAB14}" scale="71" fitToPage="1" printArea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7"/>
      <autoFilter ref="A2:Y403">
        <sortState ref="A4:Y403">
          <sortCondition ref="C2:C403"/>
        </sortState>
      </autoFilter>
    </customSheetView>
    <customSheetView guid="{38BACA86-6B88-405E-BC8A-E1CDCF90B510}" scale="71" fitToPage="1" printArea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8"/>
      <autoFilter ref="A2:Y403">
        <sortState ref="A4:Y403">
          <sortCondition ref="C2:C403"/>
        </sortState>
      </autoFilter>
    </customSheetView>
    <customSheetView guid="{94817ED4-8D0D-44FD-B543-FC772A327B79}" scale="71" fitToPage="1" showAutoFilter="1" hiddenColumns="1" state="hidden" topLeftCell="A49">
      <selection activeCell="B3" sqref="B3"/>
      <pageMargins left="0.51181102362204722" right="0.51181102362204722" top="0.78740157480314965" bottom="0.78740157480314965" header="0.31496062992125984" footer="0.31496062992125984"/>
      <pageSetup scale="62" fitToHeight="0" orientation="landscape" r:id="rId9"/>
      <autoFilter ref="A2:Y403">
        <sortState ref="A4:Y403">
          <sortCondition ref="C2:C403"/>
        </sortState>
      </autoFilter>
    </customSheetView>
  </customSheetViews>
  <mergeCells count="2">
    <mergeCell ref="B1:J1"/>
    <mergeCell ref="K1:L1"/>
  </mergeCells>
  <conditionalFormatting sqref="M3:M403">
    <cfRule type="containsText" dxfId="17" priority="13" operator="containsText" text="EST">
      <formula>NOT(ISERROR(SEARCH("EST",M3)))</formula>
    </cfRule>
    <cfRule type="containsText" dxfId="16" priority="14" operator="containsText" text="ART">
      <formula>NOT(ISERROR(SEARCH("ART",M3)))</formula>
    </cfRule>
  </conditionalFormatting>
  <conditionalFormatting sqref="M3:M403">
    <cfRule type="containsText" dxfId="15" priority="12" operator="containsText" text="RIE">
      <formula>NOT(ISERROR(SEARCH("RIE",M3)))</formula>
    </cfRule>
  </conditionalFormatting>
  <conditionalFormatting sqref="K3:K403">
    <cfRule type="containsText" dxfId="14" priority="3" operator="containsText" text="TI">
      <formula>NOT(ISERROR(SEARCH("TI",K3)))</formula>
    </cfRule>
    <cfRule type="containsText" dxfId="13" priority="9" operator="containsText" text="RIE">
      <formula>NOT(ISERROR(SEARCH("RIE",K3)))</formula>
    </cfRule>
    <cfRule type="containsText" dxfId="12" priority="11" operator="containsText" text="ART">
      <formula>NOT(ISERROR(SEARCH("ART",K3)))</formula>
    </cfRule>
  </conditionalFormatting>
  <conditionalFormatting sqref="K3:K403">
    <cfRule type="containsText" dxfId="11" priority="10" operator="containsText" text="EST">
      <formula>NOT(ISERROR(SEARCH("EST",K3)))</formula>
    </cfRule>
  </conditionalFormatting>
  <conditionalFormatting sqref="F3:F403">
    <cfRule type="containsText" dxfId="10" priority="8" operator="containsText" text="RIE">
      <formula>NOT(ISERROR(SEARCH("RIE",F3)))</formula>
    </cfRule>
  </conditionalFormatting>
  <conditionalFormatting sqref="F3:F403">
    <cfRule type="containsText" dxfId="9" priority="6" operator="containsText" text="EST">
      <formula>NOT(ISERROR(SEARCH("EST",F3)))</formula>
    </cfRule>
    <cfRule type="containsText" dxfId="8" priority="7" operator="containsText" text="PEL">
      <formula>NOT(ISERROR(SEARCH("PEL",F3)))</formula>
    </cfRule>
  </conditionalFormatting>
  <conditionalFormatting sqref="F3:F403">
    <cfRule type="containsText" dxfId="7" priority="5" operator="containsText" text="TI">
      <formula>NOT(ISERROR(SEARCH("TI",F3)))</formula>
    </cfRule>
  </conditionalFormatting>
  <conditionalFormatting sqref="M3:M403">
    <cfRule type="containsText" dxfId="6" priority="4" operator="containsText" text="TI">
      <formula>NOT(ISERROR(SEARCH("TI",M3)))</formula>
    </cfRule>
  </conditionalFormatting>
  <conditionalFormatting sqref="F3:F403">
    <cfRule type="containsText" dxfId="5" priority="2" operator="containsText" text="MIN">
      <formula>NOT(ISERROR(SEARCH("MIN",F3)))</formula>
    </cfRule>
  </conditionalFormatting>
  <conditionalFormatting sqref="K3:K403">
    <cfRule type="containsText" dxfId="4" priority="1" operator="containsText" text="MIN">
      <formula>NOT(ISERROR(SEARCH("MIN",K3)))</formula>
    </cfRule>
  </conditionalFormatting>
  <pageMargins left="0.51181102362204722" right="0.51181102362204722" top="0.78740157480314965" bottom="0.78740157480314965" header="0.31496062992125984" footer="0.31496062992125984"/>
  <pageSetup scale="62" fitToHeight="0" orientation="landscape" r:id="rId1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 filterMode="1">
    <pageSetUpPr fitToPage="1"/>
  </sheetPr>
  <dimension ref="A1:AU2633"/>
  <sheetViews>
    <sheetView zoomScaleNormal="85" workbookViewId="0">
      <pane ySplit="10" topLeftCell="A11" activePane="bottomLeft" state="frozen"/>
      <selection pane="bottomLeft" activeCell="E15" sqref="E15"/>
    </sheetView>
  </sheetViews>
  <sheetFormatPr defaultColWidth="93.140625" defaultRowHeight="15" x14ac:dyDescent="0.25"/>
  <cols>
    <col min="1" max="1" width="7.42578125" style="271" customWidth="1"/>
    <col min="2" max="2" width="10.42578125" style="271" bestFit="1" customWidth="1"/>
    <col min="3" max="3" width="34.5703125" style="271" customWidth="1"/>
    <col min="4" max="4" width="12.5703125" style="271" bestFit="1" customWidth="1"/>
    <col min="5" max="6" width="7.85546875" style="271" customWidth="1"/>
    <col min="7" max="7" width="12.85546875" style="271" customWidth="1"/>
    <col min="8" max="8" width="12.7109375" style="271" bestFit="1" customWidth="1"/>
    <col min="9" max="9" width="6" style="271" customWidth="1"/>
    <col min="10" max="10" width="9.7109375" style="441" bestFit="1" customWidth="1"/>
    <col min="11" max="11" width="7" style="271" hidden="1" customWidth="1"/>
    <col min="12" max="12" width="31.7109375" style="271" hidden="1" customWidth="1"/>
    <col min="13" max="13" width="4.7109375" style="271" customWidth="1"/>
    <col min="14" max="14" width="31.7109375" style="271" hidden="1" customWidth="1"/>
    <col min="15" max="15" width="4.7109375" style="271" customWidth="1"/>
    <col min="16" max="16" width="31.7109375" style="271" hidden="1" customWidth="1"/>
    <col min="17" max="17" width="4.7109375" style="271" customWidth="1"/>
    <col min="18" max="18" width="31.7109375" style="271" hidden="1" customWidth="1"/>
    <col min="19" max="19" width="4.7109375" style="271" customWidth="1"/>
    <col min="20" max="20" width="31.7109375" style="271" hidden="1" customWidth="1"/>
    <col min="21" max="21" width="4.7109375" style="271" customWidth="1"/>
    <col min="22" max="22" width="31.7109375" style="271" hidden="1" customWidth="1"/>
    <col min="23" max="23" width="4.7109375" style="271" customWidth="1"/>
    <col min="24" max="24" width="31.7109375" style="271" hidden="1" customWidth="1"/>
    <col min="25" max="25" width="4.7109375" style="271" customWidth="1"/>
    <col min="26" max="26" width="31.7109375" style="271" hidden="1" customWidth="1"/>
    <col min="27" max="27" width="4.7109375" style="271" customWidth="1"/>
    <col min="28" max="28" width="31.7109375" style="271" hidden="1" customWidth="1"/>
    <col min="29" max="29" width="4.7109375" style="271" customWidth="1"/>
    <col min="30" max="30" width="32.7109375" style="271" hidden="1" customWidth="1"/>
    <col min="31" max="31" width="4.7109375" style="271" customWidth="1"/>
    <col min="32" max="32" width="8.140625" style="271" customWidth="1"/>
    <col min="33" max="33" width="8.5703125" style="271" customWidth="1"/>
    <col min="34" max="39" width="6" style="271" customWidth="1"/>
    <col min="40" max="40" width="7.28515625" style="271" customWidth="1"/>
    <col min="41" max="41" width="7.7109375" style="271" customWidth="1"/>
    <col min="42" max="43" width="6" style="271" customWidth="1"/>
    <col min="44" max="44" width="9" style="271" bestFit="1" customWidth="1"/>
    <col min="45" max="117" width="6" style="271" customWidth="1"/>
    <col min="118" max="16384" width="93.140625" style="271"/>
  </cols>
  <sheetData>
    <row r="1" spans="1:47" ht="15.75" thickTop="1" x14ac:dyDescent="0.25">
      <c r="A1" s="1360" t="s">
        <v>2726</v>
      </c>
      <c r="B1" s="1361"/>
    </row>
    <row r="2" spans="1:47" ht="15.75" thickBot="1" x14ac:dyDescent="0.3">
      <c r="A2" s="1362">
        <v>42118</v>
      </c>
      <c r="B2" s="1363"/>
    </row>
    <row r="3" spans="1:47" ht="15.75" thickTop="1" x14ac:dyDescent="0.25">
      <c r="AM3" s="442" t="s">
        <v>2727</v>
      </c>
      <c r="AN3" s="443" t="s">
        <v>2728</v>
      </c>
      <c r="AO3" s="443" t="s">
        <v>2729</v>
      </c>
      <c r="AP3" s="443" t="s">
        <v>2730</v>
      </c>
      <c r="AQ3" s="443" t="s">
        <v>2731</v>
      </c>
      <c r="AR3" s="443" t="s">
        <v>2732</v>
      </c>
      <c r="AS3" s="444"/>
      <c r="AT3" s="444"/>
      <c r="AU3" s="444"/>
    </row>
    <row r="4" spans="1:47" x14ac:dyDescent="0.25">
      <c r="AM4" s="445" t="s">
        <v>2733</v>
      </c>
      <c r="AN4" s="271">
        <v>227</v>
      </c>
      <c r="AO4" s="271">
        <v>196</v>
      </c>
      <c r="AP4" s="271">
        <v>176</v>
      </c>
      <c r="AQ4" s="271">
        <v>150</v>
      </c>
      <c r="AR4" s="271">
        <v>141</v>
      </c>
    </row>
    <row r="8" spans="1:47" x14ac:dyDescent="0.25">
      <c r="A8" s="446"/>
    </row>
    <row r="9" spans="1:47" s="451" customFormat="1" ht="51" x14ac:dyDescent="0.2">
      <c r="A9" s="447" t="s">
        <v>2734</v>
      </c>
      <c r="B9" s="448" t="s">
        <v>50</v>
      </c>
      <c r="C9" s="449" t="s">
        <v>1223</v>
      </c>
      <c r="D9" s="449" t="s">
        <v>2735</v>
      </c>
      <c r="E9" s="449" t="s">
        <v>2736</v>
      </c>
      <c r="F9" s="449" t="s">
        <v>2737</v>
      </c>
      <c r="G9" s="449" t="s">
        <v>1224</v>
      </c>
      <c r="H9" s="449" t="s">
        <v>1462</v>
      </c>
      <c r="I9" s="449" t="s">
        <v>2582</v>
      </c>
      <c r="J9" s="450" t="s">
        <v>2738</v>
      </c>
      <c r="K9" s="449" t="s">
        <v>2739</v>
      </c>
      <c r="L9" s="449"/>
      <c r="M9" s="448" t="s">
        <v>2740</v>
      </c>
      <c r="N9" s="448"/>
      <c r="O9" s="449">
        <v>2</v>
      </c>
      <c r="P9" s="449"/>
      <c r="Q9" s="449">
        <v>3</v>
      </c>
      <c r="R9" s="449"/>
      <c r="S9" s="449">
        <v>4</v>
      </c>
      <c r="T9" s="449"/>
      <c r="U9" s="449">
        <v>5</v>
      </c>
      <c r="V9" s="449"/>
      <c r="W9" s="449">
        <v>6</v>
      </c>
      <c r="X9" s="449"/>
      <c r="Y9" s="449">
        <v>7</v>
      </c>
      <c r="Z9" s="449"/>
      <c r="AA9" s="449">
        <v>8</v>
      </c>
      <c r="AB9" s="449"/>
      <c r="AC9" s="449">
        <v>9</v>
      </c>
      <c r="AD9" s="449"/>
      <c r="AE9" s="449">
        <v>10</v>
      </c>
      <c r="AF9" s="449" t="s">
        <v>2741</v>
      </c>
      <c r="AG9" s="449" t="s">
        <v>2742</v>
      </c>
    </row>
    <row r="10" spans="1:47" x14ac:dyDescent="0.25">
      <c r="A10" s="452">
        <v>24</v>
      </c>
      <c r="B10" s="452">
        <v>11070691</v>
      </c>
      <c r="C10" s="452" t="s">
        <v>1025</v>
      </c>
      <c r="D10" s="452" t="s">
        <v>261</v>
      </c>
      <c r="E10" s="452">
        <v>3500</v>
      </c>
      <c r="F10" s="452" t="s">
        <v>69</v>
      </c>
      <c r="G10" s="452" t="s">
        <v>117</v>
      </c>
      <c r="H10" s="452" t="s">
        <v>75</v>
      </c>
      <c r="I10" s="452" t="s">
        <v>2743</v>
      </c>
      <c r="J10" s="453">
        <v>2</v>
      </c>
      <c r="K10" s="454">
        <v>1</v>
      </c>
      <c r="L10" s="455" t="s">
        <v>2744</v>
      </c>
      <c r="M10" s="456">
        <v>1</v>
      </c>
      <c r="N10" s="455" t="s">
        <v>2745</v>
      </c>
      <c r="O10" s="456">
        <v>0</v>
      </c>
      <c r="P10" s="455" t="s">
        <v>2746</v>
      </c>
      <c r="Q10" s="456">
        <v>0</v>
      </c>
      <c r="R10" s="455" t="s">
        <v>2747</v>
      </c>
      <c r="S10" s="456">
        <v>0</v>
      </c>
      <c r="T10" s="455" t="s">
        <v>2748</v>
      </c>
      <c r="U10" s="456">
        <v>0</v>
      </c>
      <c r="V10" s="455" t="s">
        <v>2749</v>
      </c>
      <c r="W10" s="456">
        <v>0</v>
      </c>
      <c r="X10" s="455" t="s">
        <v>2750</v>
      </c>
      <c r="Y10" s="456">
        <v>0</v>
      </c>
      <c r="Z10" s="455" t="s">
        <v>2751</v>
      </c>
      <c r="AA10" s="456">
        <v>0</v>
      </c>
      <c r="AB10" s="455" t="s">
        <v>2752</v>
      </c>
      <c r="AC10" s="456">
        <v>0</v>
      </c>
      <c r="AD10" s="455" t="s">
        <v>2753</v>
      </c>
      <c r="AE10" s="456">
        <v>0</v>
      </c>
      <c r="AF10" s="271">
        <f t="shared" ref="AF10:AF73" si="0">COUNTIF(M10:AE10,"=1")+COUNTIF(M10:AE10,"&gt;1")</f>
        <v>1</v>
      </c>
      <c r="AG10" s="457">
        <f t="shared" ref="AG10:AG61" si="1">AF10-J10</f>
        <v>-1</v>
      </c>
    </row>
    <row r="11" spans="1:47" x14ac:dyDescent="0.25">
      <c r="A11" s="452">
        <v>29</v>
      </c>
      <c r="B11" s="452">
        <v>11092631</v>
      </c>
      <c r="C11" s="452" t="s">
        <v>2754</v>
      </c>
      <c r="D11" s="452" t="s">
        <v>2755</v>
      </c>
      <c r="E11" s="452">
        <v>2000</v>
      </c>
      <c r="F11" s="452" t="s">
        <v>69</v>
      </c>
      <c r="G11" s="452" t="s">
        <v>83</v>
      </c>
      <c r="H11" s="452" t="s">
        <v>412</v>
      </c>
      <c r="I11" s="452" t="s">
        <v>2756</v>
      </c>
      <c r="J11" s="453">
        <v>2</v>
      </c>
      <c r="K11" s="454">
        <v>2</v>
      </c>
      <c r="L11" s="455" t="s">
        <v>2757</v>
      </c>
      <c r="M11" s="456">
        <v>2</v>
      </c>
      <c r="N11" s="455" t="s">
        <v>2758</v>
      </c>
      <c r="O11" s="456">
        <v>0</v>
      </c>
      <c r="P11" s="455" t="s">
        <v>2759</v>
      </c>
      <c r="Q11" s="456">
        <v>0</v>
      </c>
      <c r="R11" s="455" t="s">
        <v>2760</v>
      </c>
      <c r="S11" s="456">
        <v>0</v>
      </c>
      <c r="T11" s="455" t="s">
        <v>2761</v>
      </c>
      <c r="U11" s="456">
        <v>0</v>
      </c>
      <c r="V11" s="455" t="s">
        <v>2762</v>
      </c>
      <c r="W11" s="456">
        <v>0</v>
      </c>
      <c r="X11" s="455" t="s">
        <v>2763</v>
      </c>
      <c r="Y11" s="456">
        <v>0</v>
      </c>
      <c r="Z11" s="455" t="s">
        <v>2764</v>
      </c>
      <c r="AA11" s="456">
        <v>0</v>
      </c>
      <c r="AB11" s="455" t="s">
        <v>2765</v>
      </c>
      <c r="AC11" s="456">
        <v>0</v>
      </c>
      <c r="AD11" s="455" t="s">
        <v>2766</v>
      </c>
      <c r="AE11" s="456">
        <v>0</v>
      </c>
      <c r="AF11" s="271">
        <f t="shared" si="0"/>
        <v>1</v>
      </c>
      <c r="AG11" s="457">
        <f t="shared" si="1"/>
        <v>-1</v>
      </c>
    </row>
    <row r="12" spans="1:47" x14ac:dyDescent="0.25">
      <c r="A12" s="452">
        <v>40</v>
      </c>
      <c r="B12" s="452">
        <v>11514516</v>
      </c>
      <c r="C12" s="452" t="s">
        <v>1157</v>
      </c>
      <c r="D12" s="452" t="s">
        <v>2767</v>
      </c>
      <c r="E12" s="452">
        <v>3000</v>
      </c>
      <c r="F12" s="452" t="s">
        <v>69</v>
      </c>
      <c r="G12" s="452" t="s">
        <v>117</v>
      </c>
      <c r="H12" s="452" t="s">
        <v>97</v>
      </c>
      <c r="I12" s="452" t="s">
        <v>2768</v>
      </c>
      <c r="J12" s="453">
        <v>2</v>
      </c>
      <c r="K12" s="454">
        <v>3</v>
      </c>
      <c r="L12" s="455" t="s">
        <v>2769</v>
      </c>
      <c r="M12" s="456">
        <v>3</v>
      </c>
      <c r="N12" s="455" t="s">
        <v>2770</v>
      </c>
      <c r="O12" s="456">
        <v>0</v>
      </c>
      <c r="P12" s="455" t="s">
        <v>2771</v>
      </c>
      <c r="Q12" s="456">
        <v>0</v>
      </c>
      <c r="R12" s="455" t="s">
        <v>2772</v>
      </c>
      <c r="S12" s="456">
        <v>0</v>
      </c>
      <c r="T12" s="455" t="s">
        <v>2773</v>
      </c>
      <c r="U12" s="456">
        <v>0</v>
      </c>
      <c r="V12" s="455" t="s">
        <v>2774</v>
      </c>
      <c r="W12" s="456">
        <v>0</v>
      </c>
      <c r="X12" s="455" t="s">
        <v>2775</v>
      </c>
      <c r="Y12" s="456">
        <v>0</v>
      </c>
      <c r="Z12" s="455" t="s">
        <v>2776</v>
      </c>
      <c r="AA12" s="456">
        <v>0</v>
      </c>
      <c r="AB12" s="455" t="s">
        <v>2777</v>
      </c>
      <c r="AC12" s="456">
        <v>0</v>
      </c>
      <c r="AD12" s="455" t="s">
        <v>2778</v>
      </c>
      <c r="AE12" s="456">
        <v>0</v>
      </c>
      <c r="AF12" s="271">
        <f t="shared" si="0"/>
        <v>1</v>
      </c>
      <c r="AG12" s="457">
        <f t="shared" si="1"/>
        <v>-1</v>
      </c>
    </row>
    <row r="13" spans="1:47" x14ac:dyDescent="0.25">
      <c r="A13" s="458">
        <v>74</v>
      </c>
      <c r="B13" s="458">
        <v>11561629</v>
      </c>
      <c r="C13" s="458" t="s">
        <v>1111</v>
      </c>
      <c r="D13" s="458" t="s">
        <v>2779</v>
      </c>
      <c r="E13" s="458">
        <v>5000</v>
      </c>
      <c r="F13" s="458" t="s">
        <v>69</v>
      </c>
      <c r="G13" s="458" t="s">
        <v>117</v>
      </c>
      <c r="H13" s="458" t="s">
        <v>121</v>
      </c>
      <c r="I13" s="458" t="s">
        <v>2743</v>
      </c>
      <c r="J13" s="459">
        <v>2</v>
      </c>
      <c r="K13" s="454">
        <v>1</v>
      </c>
      <c r="L13" s="455" t="s">
        <v>2780</v>
      </c>
      <c r="M13" s="456">
        <v>0</v>
      </c>
      <c r="N13" s="455" t="s">
        <v>2781</v>
      </c>
      <c r="O13" s="456">
        <v>1</v>
      </c>
      <c r="P13" s="455" t="s">
        <v>2782</v>
      </c>
      <c r="Q13" s="456">
        <v>0</v>
      </c>
      <c r="R13" s="455" t="s">
        <v>2783</v>
      </c>
      <c r="S13" s="456">
        <v>0</v>
      </c>
      <c r="T13" s="455" t="s">
        <v>2784</v>
      </c>
      <c r="U13" s="456">
        <v>0</v>
      </c>
      <c r="V13" s="455" t="s">
        <v>2785</v>
      </c>
      <c r="W13" s="456">
        <v>0</v>
      </c>
      <c r="X13" s="455" t="s">
        <v>2786</v>
      </c>
      <c r="Y13" s="456">
        <v>0</v>
      </c>
      <c r="Z13" s="455" t="s">
        <v>2787</v>
      </c>
      <c r="AA13" s="456">
        <v>0</v>
      </c>
      <c r="AB13" s="455" t="s">
        <v>2788</v>
      </c>
      <c r="AC13" s="456">
        <v>0</v>
      </c>
      <c r="AD13" s="455" t="s">
        <v>2789</v>
      </c>
      <c r="AE13" s="456">
        <v>0</v>
      </c>
      <c r="AF13" s="271">
        <f t="shared" si="0"/>
        <v>1</v>
      </c>
      <c r="AG13" s="457">
        <f t="shared" si="1"/>
        <v>-1</v>
      </c>
    </row>
    <row r="14" spans="1:47" x14ac:dyDescent="0.25">
      <c r="A14" s="458">
        <v>83</v>
      </c>
      <c r="B14" s="458">
        <v>11569695</v>
      </c>
      <c r="C14" s="458" t="s">
        <v>1104</v>
      </c>
      <c r="D14" s="458" t="s">
        <v>548</v>
      </c>
      <c r="E14" s="458">
        <v>1000</v>
      </c>
      <c r="F14" s="458" t="s">
        <v>69</v>
      </c>
      <c r="G14" s="458" t="s">
        <v>117</v>
      </c>
      <c r="H14" s="458" t="s">
        <v>412</v>
      </c>
      <c r="I14" s="458" t="s">
        <v>2756</v>
      </c>
      <c r="J14" s="459">
        <v>2</v>
      </c>
      <c r="K14" s="454">
        <v>3</v>
      </c>
      <c r="L14" s="460" t="s">
        <v>2790</v>
      </c>
      <c r="M14" s="461">
        <v>3</v>
      </c>
      <c r="N14" s="460" t="s">
        <v>2791</v>
      </c>
      <c r="O14" s="461">
        <v>0</v>
      </c>
      <c r="P14" s="460" t="s">
        <v>2792</v>
      </c>
      <c r="Q14" s="461">
        <v>0</v>
      </c>
      <c r="R14" s="460" t="s">
        <v>2793</v>
      </c>
      <c r="S14" s="461">
        <v>0</v>
      </c>
      <c r="T14" s="460" t="s">
        <v>2794</v>
      </c>
      <c r="U14" s="461">
        <v>0</v>
      </c>
      <c r="V14" s="460" t="s">
        <v>2795</v>
      </c>
      <c r="W14" s="461">
        <v>0</v>
      </c>
      <c r="X14" s="460" t="s">
        <v>2796</v>
      </c>
      <c r="Y14" s="461">
        <v>0</v>
      </c>
      <c r="Z14" s="460" t="s">
        <v>2797</v>
      </c>
      <c r="AA14" s="461">
        <v>0</v>
      </c>
      <c r="AB14" s="460" t="s">
        <v>2798</v>
      </c>
      <c r="AC14" s="461">
        <v>0</v>
      </c>
      <c r="AD14" s="460" t="s">
        <v>2799</v>
      </c>
      <c r="AE14" s="461">
        <v>0</v>
      </c>
      <c r="AF14" s="271">
        <f t="shared" si="0"/>
        <v>1</v>
      </c>
      <c r="AG14" s="457">
        <f t="shared" si="1"/>
        <v>-1</v>
      </c>
    </row>
    <row r="15" spans="1:47" x14ac:dyDescent="0.25">
      <c r="A15" s="458">
        <v>89</v>
      </c>
      <c r="B15" s="458">
        <v>11570218</v>
      </c>
      <c r="C15" s="458" t="s">
        <v>1100</v>
      </c>
      <c r="D15" s="458" t="s">
        <v>2800</v>
      </c>
      <c r="E15" s="458">
        <v>2000</v>
      </c>
      <c r="F15" s="458" t="s">
        <v>69</v>
      </c>
      <c r="G15" s="458" t="s">
        <v>83</v>
      </c>
      <c r="H15" s="458" t="s">
        <v>121</v>
      </c>
      <c r="I15" s="458" t="s">
        <v>2743</v>
      </c>
      <c r="J15" s="459">
        <v>2</v>
      </c>
      <c r="K15" s="454">
        <v>2</v>
      </c>
      <c r="L15" s="455" t="s">
        <v>2801</v>
      </c>
      <c r="M15" s="456">
        <v>2</v>
      </c>
      <c r="N15" s="455" t="s">
        <v>2802</v>
      </c>
      <c r="O15" s="456">
        <v>0</v>
      </c>
      <c r="P15" s="455" t="s">
        <v>2803</v>
      </c>
      <c r="Q15" s="456">
        <v>0</v>
      </c>
      <c r="R15" s="455" t="s">
        <v>2804</v>
      </c>
      <c r="S15" s="456">
        <v>0</v>
      </c>
      <c r="T15" s="455" t="s">
        <v>2805</v>
      </c>
      <c r="U15" s="456">
        <v>0</v>
      </c>
      <c r="V15" s="455" t="s">
        <v>2806</v>
      </c>
      <c r="W15" s="456">
        <v>0</v>
      </c>
      <c r="X15" s="455" t="s">
        <v>2807</v>
      </c>
      <c r="Y15" s="456">
        <v>0</v>
      </c>
      <c r="Z15" s="455" t="s">
        <v>2808</v>
      </c>
      <c r="AA15" s="456">
        <v>0</v>
      </c>
      <c r="AB15" s="455" t="s">
        <v>2809</v>
      </c>
      <c r="AC15" s="456">
        <v>0</v>
      </c>
      <c r="AD15" s="455" t="s">
        <v>2810</v>
      </c>
      <c r="AE15" s="456">
        <v>0</v>
      </c>
      <c r="AF15" s="271">
        <f t="shared" si="0"/>
        <v>1</v>
      </c>
      <c r="AG15" s="457">
        <f t="shared" si="1"/>
        <v>-1</v>
      </c>
    </row>
    <row r="16" spans="1:47" x14ac:dyDescent="0.25">
      <c r="A16" s="462">
        <v>90</v>
      </c>
      <c r="B16" s="462">
        <v>11570273</v>
      </c>
      <c r="C16" s="462" t="s">
        <v>1099</v>
      </c>
      <c r="D16" s="462" t="s">
        <v>2811</v>
      </c>
      <c r="E16" s="462">
        <v>400</v>
      </c>
      <c r="F16" s="462" t="s">
        <v>69</v>
      </c>
      <c r="G16" s="462" t="s">
        <v>117</v>
      </c>
      <c r="H16" s="462" t="s">
        <v>412</v>
      </c>
      <c r="I16" s="462" t="s">
        <v>2756</v>
      </c>
      <c r="J16" s="463">
        <v>2</v>
      </c>
      <c r="K16" s="464">
        <v>12</v>
      </c>
      <c r="L16" s="465" t="s">
        <v>2812</v>
      </c>
      <c r="M16" s="466">
        <v>0</v>
      </c>
      <c r="N16" s="466" t="s">
        <v>2813</v>
      </c>
      <c r="O16" s="466">
        <v>12</v>
      </c>
      <c r="P16" s="466" t="s">
        <v>2814</v>
      </c>
      <c r="Q16" s="466">
        <v>0</v>
      </c>
      <c r="R16" s="466" t="s">
        <v>2815</v>
      </c>
      <c r="S16" s="466">
        <v>0</v>
      </c>
      <c r="T16" s="466" t="s">
        <v>2816</v>
      </c>
      <c r="U16" s="466">
        <v>0</v>
      </c>
      <c r="V16" s="466" t="s">
        <v>2817</v>
      </c>
      <c r="W16" s="466">
        <v>0</v>
      </c>
      <c r="X16" s="466" t="s">
        <v>2818</v>
      </c>
      <c r="Y16" s="466">
        <v>0</v>
      </c>
      <c r="Z16" s="466" t="s">
        <v>2819</v>
      </c>
      <c r="AA16" s="466">
        <v>0</v>
      </c>
      <c r="AB16" s="466" t="s">
        <v>2820</v>
      </c>
      <c r="AC16" s="466">
        <v>0</v>
      </c>
      <c r="AD16" s="466" t="s">
        <v>2821</v>
      </c>
      <c r="AE16" s="466">
        <v>0</v>
      </c>
      <c r="AF16" s="467">
        <f t="shared" si="0"/>
        <v>1</v>
      </c>
      <c r="AG16" s="457">
        <f t="shared" si="1"/>
        <v>-1</v>
      </c>
    </row>
    <row r="17" spans="1:33" x14ac:dyDescent="0.25">
      <c r="A17" s="468">
        <v>807</v>
      </c>
      <c r="B17" s="468">
        <v>11570654</v>
      </c>
      <c r="C17" s="468" t="s">
        <v>322</v>
      </c>
      <c r="D17" s="468" t="s">
        <v>2822</v>
      </c>
      <c r="E17" s="468">
        <v>8000</v>
      </c>
      <c r="F17" s="468" t="s">
        <v>69</v>
      </c>
      <c r="G17" s="468" t="s">
        <v>70</v>
      </c>
      <c r="H17" s="468" t="s">
        <v>75</v>
      </c>
      <c r="I17" s="468" t="s">
        <v>2743</v>
      </c>
      <c r="J17" s="469">
        <v>2</v>
      </c>
      <c r="K17" s="464">
        <v>2</v>
      </c>
      <c r="L17" s="465" t="s">
        <v>2823</v>
      </c>
      <c r="M17" s="466">
        <v>0</v>
      </c>
      <c r="N17" s="470" t="s">
        <v>2824</v>
      </c>
      <c r="O17" s="466">
        <v>2</v>
      </c>
      <c r="P17" s="470" t="s">
        <v>2825</v>
      </c>
      <c r="Q17" s="466">
        <v>0</v>
      </c>
      <c r="R17" s="470" t="s">
        <v>2826</v>
      </c>
      <c r="S17" s="466">
        <v>0</v>
      </c>
      <c r="T17" s="470" t="s">
        <v>2827</v>
      </c>
      <c r="U17" s="466">
        <v>0</v>
      </c>
      <c r="V17" s="470" t="s">
        <v>2828</v>
      </c>
      <c r="W17" s="466">
        <v>0</v>
      </c>
      <c r="X17" s="470" t="s">
        <v>2829</v>
      </c>
      <c r="Y17" s="466">
        <v>0</v>
      </c>
      <c r="Z17" s="470" t="s">
        <v>2830</v>
      </c>
      <c r="AA17" s="466">
        <v>0</v>
      </c>
      <c r="AB17" s="470" t="s">
        <v>2831</v>
      </c>
      <c r="AC17" s="466">
        <v>0</v>
      </c>
      <c r="AD17" s="470" t="s">
        <v>2832</v>
      </c>
      <c r="AE17" s="466">
        <v>0</v>
      </c>
      <c r="AF17" s="271">
        <f t="shared" si="0"/>
        <v>1</v>
      </c>
      <c r="AG17" s="457">
        <f t="shared" si="1"/>
        <v>-1</v>
      </c>
    </row>
    <row r="18" spans="1:33" x14ac:dyDescent="0.25">
      <c r="A18" s="458">
        <v>106</v>
      </c>
      <c r="B18" s="458">
        <v>11571225</v>
      </c>
      <c r="C18" s="458" t="s">
        <v>1078</v>
      </c>
      <c r="D18" s="458" t="s">
        <v>2833</v>
      </c>
      <c r="E18" s="458">
        <v>2000</v>
      </c>
      <c r="F18" s="458" t="s">
        <v>69</v>
      </c>
      <c r="G18" s="458" t="s">
        <v>83</v>
      </c>
      <c r="H18" s="458" t="s">
        <v>412</v>
      </c>
      <c r="I18" s="458" t="s">
        <v>2743</v>
      </c>
      <c r="J18" s="459">
        <v>2</v>
      </c>
      <c r="K18" s="454">
        <v>1</v>
      </c>
      <c r="L18" s="455" t="s">
        <v>2834</v>
      </c>
      <c r="M18" s="456">
        <v>1</v>
      </c>
      <c r="N18" s="455" t="s">
        <v>2835</v>
      </c>
      <c r="O18" s="456">
        <v>0</v>
      </c>
      <c r="P18" s="455" t="s">
        <v>2836</v>
      </c>
      <c r="Q18" s="456">
        <v>0</v>
      </c>
      <c r="R18" s="455" t="s">
        <v>2837</v>
      </c>
      <c r="S18" s="456">
        <v>0</v>
      </c>
      <c r="T18" s="455" t="s">
        <v>2838</v>
      </c>
      <c r="U18" s="456">
        <v>0</v>
      </c>
      <c r="V18" s="455" t="s">
        <v>2839</v>
      </c>
      <c r="W18" s="456">
        <v>0</v>
      </c>
      <c r="X18" s="455" t="s">
        <v>2840</v>
      </c>
      <c r="Y18" s="456">
        <v>0</v>
      </c>
      <c r="Z18" s="455" t="s">
        <v>2841</v>
      </c>
      <c r="AA18" s="456">
        <v>0</v>
      </c>
      <c r="AB18" s="455" t="s">
        <v>2842</v>
      </c>
      <c r="AC18" s="456">
        <v>0</v>
      </c>
      <c r="AD18" s="455" t="s">
        <v>2843</v>
      </c>
      <c r="AE18" s="456">
        <v>0</v>
      </c>
      <c r="AF18" s="271">
        <f t="shared" si="0"/>
        <v>1</v>
      </c>
      <c r="AG18" s="457">
        <f t="shared" si="1"/>
        <v>-1</v>
      </c>
    </row>
    <row r="19" spans="1:33" x14ac:dyDescent="0.25">
      <c r="A19" s="458">
        <v>112</v>
      </c>
      <c r="B19" s="458">
        <v>11588710</v>
      </c>
      <c r="C19" s="458" t="s">
        <v>1070</v>
      </c>
      <c r="D19" s="458" t="s">
        <v>2844</v>
      </c>
      <c r="E19" s="458">
        <v>2500</v>
      </c>
      <c r="F19" s="458" t="s">
        <v>69</v>
      </c>
      <c r="G19" s="458" t="s">
        <v>83</v>
      </c>
      <c r="H19" s="458" t="s">
        <v>104</v>
      </c>
      <c r="I19" s="458" t="s">
        <v>2845</v>
      </c>
      <c r="J19" s="459">
        <v>2</v>
      </c>
      <c r="K19" s="454">
        <v>2</v>
      </c>
      <c r="L19" s="455" t="s">
        <v>2846</v>
      </c>
      <c r="M19" s="456">
        <v>0</v>
      </c>
      <c r="N19" s="455" t="s">
        <v>2847</v>
      </c>
      <c r="O19" s="456">
        <v>2</v>
      </c>
      <c r="P19" s="455" t="s">
        <v>2848</v>
      </c>
      <c r="Q19" s="456">
        <v>0</v>
      </c>
      <c r="R19" s="455" t="s">
        <v>2849</v>
      </c>
      <c r="S19" s="456">
        <v>0</v>
      </c>
      <c r="T19" s="455" t="s">
        <v>2850</v>
      </c>
      <c r="U19" s="456">
        <v>0</v>
      </c>
      <c r="V19" s="455" t="s">
        <v>2851</v>
      </c>
      <c r="W19" s="456">
        <v>0</v>
      </c>
      <c r="X19" s="455" t="s">
        <v>2852</v>
      </c>
      <c r="Y19" s="456">
        <v>0</v>
      </c>
      <c r="Z19" s="455" t="s">
        <v>2853</v>
      </c>
      <c r="AA19" s="456">
        <v>0</v>
      </c>
      <c r="AB19" s="455" t="s">
        <v>2854</v>
      </c>
      <c r="AC19" s="456">
        <v>0</v>
      </c>
      <c r="AD19" s="455" t="s">
        <v>2855</v>
      </c>
      <c r="AE19" s="456">
        <v>0</v>
      </c>
      <c r="AF19" s="271">
        <f t="shared" si="0"/>
        <v>1</v>
      </c>
      <c r="AG19" s="457">
        <f t="shared" si="1"/>
        <v>-1</v>
      </c>
    </row>
    <row r="20" spans="1:33" x14ac:dyDescent="0.25">
      <c r="A20" s="452">
        <v>146</v>
      </c>
      <c r="B20" s="452">
        <v>11589292</v>
      </c>
      <c r="C20" s="452" t="s">
        <v>2856</v>
      </c>
      <c r="D20" s="452" t="s">
        <v>1086</v>
      </c>
      <c r="E20" s="452">
        <v>2000</v>
      </c>
      <c r="F20" s="452" t="s">
        <v>69</v>
      </c>
      <c r="G20" s="452" t="s">
        <v>117</v>
      </c>
      <c r="H20" s="452" t="s">
        <v>97</v>
      </c>
      <c r="I20" s="452" t="s">
        <v>2756</v>
      </c>
      <c r="J20" s="453">
        <v>3</v>
      </c>
      <c r="K20" s="454">
        <v>13</v>
      </c>
      <c r="L20" s="455" t="s">
        <v>2857</v>
      </c>
      <c r="M20" s="456">
        <v>13</v>
      </c>
      <c r="N20" s="455" t="s">
        <v>2858</v>
      </c>
      <c r="O20" s="456">
        <v>0</v>
      </c>
      <c r="P20" s="455" t="s">
        <v>2859</v>
      </c>
      <c r="Q20" s="456">
        <v>0</v>
      </c>
      <c r="R20" s="455" t="s">
        <v>2860</v>
      </c>
      <c r="S20" s="456">
        <v>0</v>
      </c>
      <c r="T20" s="455" t="s">
        <v>2861</v>
      </c>
      <c r="U20" s="456">
        <v>0</v>
      </c>
      <c r="V20" s="455" t="s">
        <v>2862</v>
      </c>
      <c r="W20" s="456">
        <v>0</v>
      </c>
      <c r="X20" s="455" t="s">
        <v>2863</v>
      </c>
      <c r="Y20" s="456">
        <v>0</v>
      </c>
      <c r="Z20" s="455" t="s">
        <v>2864</v>
      </c>
      <c r="AA20" s="456">
        <v>0</v>
      </c>
      <c r="AB20" s="455" t="s">
        <v>2865</v>
      </c>
      <c r="AC20" s="456">
        <v>0</v>
      </c>
      <c r="AD20" s="455" t="s">
        <v>2866</v>
      </c>
      <c r="AE20" s="456">
        <v>0</v>
      </c>
      <c r="AF20" s="271">
        <f t="shared" si="0"/>
        <v>1</v>
      </c>
      <c r="AG20" s="457">
        <f t="shared" si="1"/>
        <v>-2</v>
      </c>
    </row>
    <row r="21" spans="1:33" x14ac:dyDescent="0.25">
      <c r="A21" s="458">
        <v>145</v>
      </c>
      <c r="B21" s="458">
        <v>11589292</v>
      </c>
      <c r="C21" s="458" t="s">
        <v>1048</v>
      </c>
      <c r="D21" s="458" t="s">
        <v>540</v>
      </c>
      <c r="E21" s="458">
        <v>2000</v>
      </c>
      <c r="F21" s="458" t="s">
        <v>69</v>
      </c>
      <c r="G21" s="458" t="s">
        <v>83</v>
      </c>
      <c r="H21" s="458" t="s">
        <v>97</v>
      </c>
      <c r="I21" s="458" t="s">
        <v>2756</v>
      </c>
      <c r="J21" s="459">
        <v>3</v>
      </c>
      <c r="K21" s="454">
        <v>15</v>
      </c>
      <c r="L21" s="455" t="s">
        <v>2867</v>
      </c>
      <c r="M21" s="456">
        <v>7</v>
      </c>
      <c r="N21" s="455" t="s">
        <v>2868</v>
      </c>
      <c r="O21" s="456">
        <v>0</v>
      </c>
      <c r="P21" s="455" t="s">
        <v>2869</v>
      </c>
      <c r="Q21" s="456">
        <v>8</v>
      </c>
      <c r="R21" s="455" t="s">
        <v>2870</v>
      </c>
      <c r="S21" s="456">
        <v>0</v>
      </c>
      <c r="T21" s="455" t="s">
        <v>2871</v>
      </c>
      <c r="U21" s="456">
        <v>0</v>
      </c>
      <c r="V21" s="455" t="s">
        <v>2872</v>
      </c>
      <c r="W21" s="456">
        <v>0</v>
      </c>
      <c r="X21" s="455" t="s">
        <v>2873</v>
      </c>
      <c r="Y21" s="456">
        <v>0</v>
      </c>
      <c r="Z21" s="455" t="s">
        <v>2874</v>
      </c>
      <c r="AA21" s="456">
        <v>0</v>
      </c>
      <c r="AB21" s="455" t="s">
        <v>2875</v>
      </c>
      <c r="AC21" s="456">
        <v>0</v>
      </c>
      <c r="AD21" s="455" t="s">
        <v>2876</v>
      </c>
      <c r="AE21" s="456">
        <v>0</v>
      </c>
      <c r="AF21" s="271">
        <f t="shared" si="0"/>
        <v>2</v>
      </c>
      <c r="AG21" s="457">
        <f t="shared" si="1"/>
        <v>-1</v>
      </c>
    </row>
    <row r="22" spans="1:33" x14ac:dyDescent="0.25">
      <c r="A22" s="458">
        <v>157</v>
      </c>
      <c r="B22" s="458">
        <v>11609457</v>
      </c>
      <c r="C22" s="458" t="s">
        <v>1036</v>
      </c>
      <c r="D22" s="458" t="s">
        <v>982</v>
      </c>
      <c r="E22" s="458">
        <v>6000</v>
      </c>
      <c r="F22" s="458" t="s">
        <v>69</v>
      </c>
      <c r="G22" s="458" t="s">
        <v>83</v>
      </c>
      <c r="H22" s="458" t="s">
        <v>71</v>
      </c>
      <c r="I22" s="458" t="s">
        <v>2768</v>
      </c>
      <c r="J22" s="459">
        <v>2</v>
      </c>
      <c r="K22" s="454">
        <v>1</v>
      </c>
      <c r="L22" s="455" t="s">
        <v>2877</v>
      </c>
      <c r="M22" s="456">
        <v>0</v>
      </c>
      <c r="N22" s="455" t="s">
        <v>2878</v>
      </c>
      <c r="O22" s="456">
        <v>1</v>
      </c>
      <c r="P22" s="455" t="s">
        <v>2879</v>
      </c>
      <c r="Q22" s="456">
        <v>0</v>
      </c>
      <c r="R22" s="455" t="s">
        <v>2880</v>
      </c>
      <c r="S22" s="456">
        <v>0</v>
      </c>
      <c r="T22" s="455" t="s">
        <v>2881</v>
      </c>
      <c r="U22" s="456">
        <v>0</v>
      </c>
      <c r="V22" s="455" t="s">
        <v>2882</v>
      </c>
      <c r="W22" s="456">
        <v>0</v>
      </c>
      <c r="X22" s="455" t="s">
        <v>2883</v>
      </c>
      <c r="Y22" s="456">
        <v>0</v>
      </c>
      <c r="Z22" s="455" t="s">
        <v>2884</v>
      </c>
      <c r="AA22" s="456">
        <v>0</v>
      </c>
      <c r="AB22" s="455" t="s">
        <v>2885</v>
      </c>
      <c r="AC22" s="456">
        <v>0</v>
      </c>
      <c r="AD22" s="455" t="s">
        <v>2886</v>
      </c>
      <c r="AE22" s="456">
        <v>0</v>
      </c>
      <c r="AF22" s="271">
        <f t="shared" si="0"/>
        <v>1</v>
      </c>
      <c r="AG22" s="457">
        <f t="shared" si="1"/>
        <v>-1</v>
      </c>
    </row>
    <row r="23" spans="1:33" x14ac:dyDescent="0.25">
      <c r="A23" s="458">
        <v>161</v>
      </c>
      <c r="B23" s="458">
        <v>11609608</v>
      </c>
      <c r="C23" s="458" t="s">
        <v>1034</v>
      </c>
      <c r="D23" s="458" t="s">
        <v>900</v>
      </c>
      <c r="E23" s="458">
        <v>140</v>
      </c>
      <c r="F23" s="458" t="s">
        <v>69</v>
      </c>
      <c r="G23" s="458" t="s">
        <v>70</v>
      </c>
      <c r="H23" s="458" t="s">
        <v>97</v>
      </c>
      <c r="I23" s="458" t="s">
        <v>2756</v>
      </c>
      <c r="J23" s="459">
        <v>7</v>
      </c>
      <c r="K23" s="454">
        <v>72</v>
      </c>
      <c r="L23" s="455" t="s">
        <v>2887</v>
      </c>
      <c r="M23" s="456">
        <v>12</v>
      </c>
      <c r="N23" s="455" t="s">
        <v>2888</v>
      </c>
      <c r="O23" s="456">
        <v>14</v>
      </c>
      <c r="P23" s="455" t="s">
        <v>2889</v>
      </c>
      <c r="Q23" s="456">
        <v>12</v>
      </c>
      <c r="R23" s="455" t="s">
        <v>2890</v>
      </c>
      <c r="S23" s="456">
        <v>11</v>
      </c>
      <c r="T23" s="455" t="s">
        <v>2891</v>
      </c>
      <c r="U23" s="456">
        <v>0</v>
      </c>
      <c r="V23" s="455" t="s">
        <v>2892</v>
      </c>
      <c r="W23" s="456">
        <v>11</v>
      </c>
      <c r="X23" s="455" t="s">
        <v>2893</v>
      </c>
      <c r="Y23" s="456">
        <v>12</v>
      </c>
      <c r="Z23" s="455" t="s">
        <v>2894</v>
      </c>
      <c r="AA23" s="456">
        <v>0</v>
      </c>
      <c r="AB23" s="455" t="s">
        <v>2895</v>
      </c>
      <c r="AC23" s="456">
        <v>0</v>
      </c>
      <c r="AD23" s="455" t="s">
        <v>2896</v>
      </c>
      <c r="AE23" s="456">
        <v>0</v>
      </c>
      <c r="AF23" s="271">
        <f t="shared" si="0"/>
        <v>6</v>
      </c>
      <c r="AG23" s="457">
        <f t="shared" si="1"/>
        <v>-1</v>
      </c>
    </row>
    <row r="24" spans="1:33" x14ac:dyDescent="0.25">
      <c r="A24" s="458">
        <v>163</v>
      </c>
      <c r="B24" s="458">
        <v>11609656</v>
      </c>
      <c r="C24" s="458" t="s">
        <v>1030</v>
      </c>
      <c r="D24" s="458" t="s">
        <v>1040</v>
      </c>
      <c r="E24" s="458">
        <v>9500</v>
      </c>
      <c r="F24" s="458" t="s">
        <v>69</v>
      </c>
      <c r="G24" s="458" t="s">
        <v>1049</v>
      </c>
      <c r="H24" s="458" t="s">
        <v>97</v>
      </c>
      <c r="I24" s="458" t="s">
        <v>2768</v>
      </c>
      <c r="J24" s="459">
        <v>2</v>
      </c>
      <c r="K24" s="454">
        <v>2</v>
      </c>
      <c r="L24" s="455" t="s">
        <v>2897</v>
      </c>
      <c r="M24" s="456">
        <v>0</v>
      </c>
      <c r="N24" s="455" t="s">
        <v>2898</v>
      </c>
      <c r="O24" s="456">
        <v>2</v>
      </c>
      <c r="P24" s="455" t="s">
        <v>2899</v>
      </c>
      <c r="Q24" s="456">
        <v>0</v>
      </c>
      <c r="R24" s="455" t="s">
        <v>2900</v>
      </c>
      <c r="S24" s="456">
        <v>0</v>
      </c>
      <c r="T24" s="455" t="s">
        <v>2901</v>
      </c>
      <c r="U24" s="456">
        <v>0</v>
      </c>
      <c r="V24" s="455" t="s">
        <v>2902</v>
      </c>
      <c r="W24" s="456">
        <v>0</v>
      </c>
      <c r="X24" s="455" t="s">
        <v>2903</v>
      </c>
      <c r="Y24" s="456">
        <v>0</v>
      </c>
      <c r="Z24" s="455" t="s">
        <v>2904</v>
      </c>
      <c r="AA24" s="456">
        <v>0</v>
      </c>
      <c r="AB24" s="455" t="s">
        <v>2905</v>
      </c>
      <c r="AC24" s="456">
        <v>0</v>
      </c>
      <c r="AD24" s="455" t="s">
        <v>2906</v>
      </c>
      <c r="AE24" s="456">
        <v>0</v>
      </c>
      <c r="AF24" s="471">
        <f t="shared" si="0"/>
        <v>1</v>
      </c>
      <c r="AG24" s="457">
        <f t="shared" si="1"/>
        <v>-1</v>
      </c>
    </row>
    <row r="25" spans="1:33" x14ac:dyDescent="0.25">
      <c r="A25" s="458">
        <v>164</v>
      </c>
      <c r="B25" s="458">
        <v>11609716</v>
      </c>
      <c r="C25" s="458" t="s">
        <v>1028</v>
      </c>
      <c r="D25" s="458" t="s">
        <v>2907</v>
      </c>
      <c r="E25" s="458">
        <v>4500</v>
      </c>
      <c r="F25" s="458" t="s">
        <v>69</v>
      </c>
      <c r="G25" s="458" t="s">
        <v>83</v>
      </c>
      <c r="H25" s="458" t="s">
        <v>84</v>
      </c>
      <c r="I25" s="458" t="s">
        <v>2768</v>
      </c>
      <c r="J25" s="459">
        <v>2</v>
      </c>
      <c r="K25" s="454">
        <v>2</v>
      </c>
      <c r="L25" s="455" t="s">
        <v>2908</v>
      </c>
      <c r="M25" s="456">
        <v>2</v>
      </c>
      <c r="N25" s="455" t="s">
        <v>2909</v>
      </c>
      <c r="O25" s="456">
        <v>0</v>
      </c>
      <c r="P25" s="455" t="s">
        <v>2910</v>
      </c>
      <c r="Q25" s="456">
        <v>0</v>
      </c>
      <c r="R25" s="455" t="s">
        <v>2911</v>
      </c>
      <c r="S25" s="456">
        <v>0</v>
      </c>
      <c r="T25" s="455" t="s">
        <v>2912</v>
      </c>
      <c r="U25" s="456">
        <v>0</v>
      </c>
      <c r="V25" s="455" t="s">
        <v>2913</v>
      </c>
      <c r="W25" s="456">
        <v>0</v>
      </c>
      <c r="X25" s="455" t="s">
        <v>2914</v>
      </c>
      <c r="Y25" s="456">
        <v>0</v>
      </c>
      <c r="Z25" s="455" t="s">
        <v>2915</v>
      </c>
      <c r="AA25" s="456">
        <v>0</v>
      </c>
      <c r="AB25" s="455" t="s">
        <v>2916</v>
      </c>
      <c r="AC25" s="456">
        <v>0</v>
      </c>
      <c r="AD25" s="455" t="s">
        <v>2917</v>
      </c>
      <c r="AE25" s="456">
        <v>0</v>
      </c>
      <c r="AF25" s="271">
        <f t="shared" si="0"/>
        <v>1</v>
      </c>
      <c r="AG25" s="457">
        <f t="shared" si="1"/>
        <v>-1</v>
      </c>
    </row>
    <row r="26" spans="1:33" x14ac:dyDescent="0.25">
      <c r="A26" s="452">
        <v>194</v>
      </c>
      <c r="B26" s="452">
        <v>13260575</v>
      </c>
      <c r="C26" s="452" t="s">
        <v>986</v>
      </c>
      <c r="D26" s="452" t="s">
        <v>554</v>
      </c>
      <c r="E26" s="452">
        <v>1000</v>
      </c>
      <c r="F26" s="452" t="s">
        <v>69</v>
      </c>
      <c r="G26" s="452" t="s">
        <v>83</v>
      </c>
      <c r="H26" s="452" t="s">
        <v>412</v>
      </c>
      <c r="I26" s="452" t="s">
        <v>2756</v>
      </c>
      <c r="J26" s="453">
        <v>2</v>
      </c>
      <c r="K26" s="454">
        <v>3</v>
      </c>
      <c r="L26" s="455" t="s">
        <v>2918</v>
      </c>
      <c r="M26" s="456">
        <v>3</v>
      </c>
      <c r="N26" s="455" t="s">
        <v>2919</v>
      </c>
      <c r="O26" s="456">
        <v>0</v>
      </c>
      <c r="P26" s="455" t="s">
        <v>2920</v>
      </c>
      <c r="Q26" s="456">
        <v>0</v>
      </c>
      <c r="R26" s="455" t="s">
        <v>2921</v>
      </c>
      <c r="S26" s="456">
        <v>0</v>
      </c>
      <c r="T26" s="455" t="s">
        <v>2922</v>
      </c>
      <c r="U26" s="456">
        <v>0</v>
      </c>
      <c r="V26" s="455" t="s">
        <v>2923</v>
      </c>
      <c r="W26" s="456">
        <v>0</v>
      </c>
      <c r="X26" s="455" t="s">
        <v>2924</v>
      </c>
      <c r="Y26" s="456">
        <v>0</v>
      </c>
      <c r="Z26" s="455" t="s">
        <v>2925</v>
      </c>
      <c r="AA26" s="456">
        <v>0</v>
      </c>
      <c r="AB26" s="455" t="s">
        <v>2926</v>
      </c>
      <c r="AC26" s="456">
        <v>0</v>
      </c>
      <c r="AD26" s="455" t="s">
        <v>2927</v>
      </c>
      <c r="AE26" s="456">
        <v>0</v>
      </c>
      <c r="AF26" s="271">
        <f t="shared" si="0"/>
        <v>1</v>
      </c>
      <c r="AG26" s="457">
        <f t="shared" si="1"/>
        <v>-1</v>
      </c>
    </row>
    <row r="27" spans="1:33" x14ac:dyDescent="0.25">
      <c r="A27" s="452">
        <v>198</v>
      </c>
      <c r="B27" s="452">
        <v>13287828</v>
      </c>
      <c r="C27" s="452" t="s">
        <v>341</v>
      </c>
      <c r="D27" s="452" t="s">
        <v>2928</v>
      </c>
      <c r="E27" s="452">
        <v>6000</v>
      </c>
      <c r="F27" s="452" t="s">
        <v>69</v>
      </c>
      <c r="G27" s="452" t="s">
        <v>83</v>
      </c>
      <c r="H27" s="452" t="s">
        <v>97</v>
      </c>
      <c r="I27" s="452" t="s">
        <v>2768</v>
      </c>
      <c r="J27" s="453">
        <v>2</v>
      </c>
      <c r="K27" s="454">
        <v>1</v>
      </c>
      <c r="L27" s="455" t="s">
        <v>2929</v>
      </c>
      <c r="M27" s="456">
        <v>0</v>
      </c>
      <c r="N27" s="455" t="s">
        <v>2930</v>
      </c>
      <c r="O27" s="456">
        <v>1</v>
      </c>
      <c r="P27" s="455" t="s">
        <v>2931</v>
      </c>
      <c r="Q27" s="456">
        <v>0</v>
      </c>
      <c r="R27" s="455" t="s">
        <v>2932</v>
      </c>
      <c r="S27" s="456">
        <v>0</v>
      </c>
      <c r="T27" s="455" t="s">
        <v>2933</v>
      </c>
      <c r="U27" s="456">
        <v>0</v>
      </c>
      <c r="V27" s="455" t="s">
        <v>2934</v>
      </c>
      <c r="W27" s="456">
        <v>0</v>
      </c>
      <c r="X27" s="455" t="s">
        <v>2935</v>
      </c>
      <c r="Y27" s="456">
        <v>0</v>
      </c>
      <c r="Z27" s="455" t="s">
        <v>2936</v>
      </c>
      <c r="AA27" s="456">
        <v>0</v>
      </c>
      <c r="AB27" s="455" t="s">
        <v>2937</v>
      </c>
      <c r="AC27" s="456">
        <v>0</v>
      </c>
      <c r="AD27" s="455" t="s">
        <v>2938</v>
      </c>
      <c r="AE27" s="456">
        <v>0</v>
      </c>
      <c r="AF27" s="271">
        <f t="shared" si="0"/>
        <v>1</v>
      </c>
      <c r="AG27" s="457">
        <f t="shared" si="1"/>
        <v>-1</v>
      </c>
    </row>
    <row r="28" spans="1:33" x14ac:dyDescent="0.25">
      <c r="A28" s="458">
        <v>203</v>
      </c>
      <c r="B28" s="458">
        <v>13503059</v>
      </c>
      <c r="C28" s="458" t="s">
        <v>962</v>
      </c>
      <c r="D28" s="458" t="s">
        <v>2833</v>
      </c>
      <c r="E28" s="458">
        <v>360</v>
      </c>
      <c r="F28" s="458" t="s">
        <v>69</v>
      </c>
      <c r="G28" s="458" t="s">
        <v>83</v>
      </c>
      <c r="H28" s="458" t="s">
        <v>412</v>
      </c>
      <c r="I28" s="458" t="s">
        <v>2743</v>
      </c>
      <c r="J28" s="459">
        <v>2</v>
      </c>
      <c r="K28" s="454">
        <v>2</v>
      </c>
      <c r="L28" s="455" t="s">
        <v>2939</v>
      </c>
      <c r="M28" s="456">
        <v>0</v>
      </c>
      <c r="N28" s="455" t="s">
        <v>2940</v>
      </c>
      <c r="O28" s="456">
        <v>2</v>
      </c>
      <c r="P28" s="455" t="s">
        <v>2941</v>
      </c>
      <c r="Q28" s="456">
        <v>0</v>
      </c>
      <c r="R28" s="455" t="s">
        <v>2942</v>
      </c>
      <c r="S28" s="456">
        <v>0</v>
      </c>
      <c r="T28" s="455" t="s">
        <v>2943</v>
      </c>
      <c r="U28" s="456">
        <v>0</v>
      </c>
      <c r="V28" s="455" t="s">
        <v>2944</v>
      </c>
      <c r="W28" s="456">
        <v>0</v>
      </c>
      <c r="X28" s="455" t="s">
        <v>2945</v>
      </c>
      <c r="Y28" s="456">
        <v>0</v>
      </c>
      <c r="Z28" s="455" t="s">
        <v>2946</v>
      </c>
      <c r="AA28" s="456">
        <v>0</v>
      </c>
      <c r="AB28" s="455" t="s">
        <v>2947</v>
      </c>
      <c r="AC28" s="456">
        <v>0</v>
      </c>
      <c r="AD28" s="455" t="s">
        <v>2948</v>
      </c>
      <c r="AE28" s="456">
        <v>0</v>
      </c>
      <c r="AF28" s="271">
        <f t="shared" si="0"/>
        <v>1</v>
      </c>
      <c r="AG28" s="457">
        <f t="shared" si="1"/>
        <v>-1</v>
      </c>
    </row>
    <row r="29" spans="1:33" x14ac:dyDescent="0.25">
      <c r="A29" s="458">
        <v>206</v>
      </c>
      <c r="B29" s="458">
        <v>13575635</v>
      </c>
      <c r="C29" s="458" t="s">
        <v>955</v>
      </c>
      <c r="D29" s="458" t="s">
        <v>548</v>
      </c>
      <c r="E29" s="458">
        <v>1600</v>
      </c>
      <c r="F29" s="458" t="s">
        <v>69</v>
      </c>
      <c r="G29" s="458" t="s">
        <v>83</v>
      </c>
      <c r="H29" s="458" t="s">
        <v>412</v>
      </c>
      <c r="I29" s="458" t="s">
        <v>2756</v>
      </c>
      <c r="J29" s="459">
        <v>2</v>
      </c>
      <c r="K29" s="454">
        <v>2</v>
      </c>
      <c r="L29" s="455" t="s">
        <v>2949</v>
      </c>
      <c r="M29" s="456">
        <v>0</v>
      </c>
      <c r="N29" s="455" t="s">
        <v>2950</v>
      </c>
      <c r="O29" s="456">
        <v>2</v>
      </c>
      <c r="P29" s="455" t="s">
        <v>2951</v>
      </c>
      <c r="Q29" s="456">
        <v>0</v>
      </c>
      <c r="R29" s="455" t="s">
        <v>2952</v>
      </c>
      <c r="S29" s="456">
        <v>0</v>
      </c>
      <c r="T29" s="455" t="s">
        <v>2953</v>
      </c>
      <c r="U29" s="456">
        <v>0</v>
      </c>
      <c r="V29" s="455" t="s">
        <v>2954</v>
      </c>
      <c r="W29" s="456">
        <v>0</v>
      </c>
      <c r="X29" s="455" t="s">
        <v>2955</v>
      </c>
      <c r="Y29" s="456">
        <v>0</v>
      </c>
      <c r="Z29" s="455" t="s">
        <v>2956</v>
      </c>
      <c r="AA29" s="456">
        <v>0</v>
      </c>
      <c r="AB29" s="455" t="s">
        <v>2957</v>
      </c>
      <c r="AC29" s="456">
        <v>0</v>
      </c>
      <c r="AD29" s="455" t="s">
        <v>2958</v>
      </c>
      <c r="AE29" s="456">
        <v>0</v>
      </c>
      <c r="AF29" s="271">
        <f t="shared" si="0"/>
        <v>1</v>
      </c>
      <c r="AG29" s="457">
        <f t="shared" si="1"/>
        <v>-1</v>
      </c>
    </row>
    <row r="30" spans="1:33" x14ac:dyDescent="0.25">
      <c r="A30" s="458">
        <v>215</v>
      </c>
      <c r="B30" s="458">
        <v>20940115</v>
      </c>
      <c r="C30" s="458" t="s">
        <v>914</v>
      </c>
      <c r="D30" s="458" t="s">
        <v>2959</v>
      </c>
      <c r="E30" s="458">
        <v>250</v>
      </c>
      <c r="F30" s="458" t="s">
        <v>69</v>
      </c>
      <c r="G30" s="458" t="s">
        <v>83</v>
      </c>
      <c r="H30" s="458" t="s">
        <v>75</v>
      </c>
      <c r="I30" s="458" t="s">
        <v>2743</v>
      </c>
      <c r="J30" s="459">
        <v>3</v>
      </c>
      <c r="K30" s="454">
        <v>31</v>
      </c>
      <c r="L30" s="455" t="s">
        <v>2960</v>
      </c>
      <c r="M30" s="456">
        <v>13</v>
      </c>
      <c r="N30" s="455" t="s">
        <v>2961</v>
      </c>
      <c r="O30" s="456">
        <v>18</v>
      </c>
      <c r="P30" s="455" t="s">
        <v>2962</v>
      </c>
      <c r="Q30" s="456">
        <v>0</v>
      </c>
      <c r="R30" s="455" t="s">
        <v>2963</v>
      </c>
      <c r="S30" s="456">
        <v>0</v>
      </c>
      <c r="T30" s="455" t="s">
        <v>2964</v>
      </c>
      <c r="U30" s="456">
        <v>0</v>
      </c>
      <c r="V30" s="455" t="s">
        <v>2965</v>
      </c>
      <c r="W30" s="456">
        <v>0</v>
      </c>
      <c r="X30" s="455" t="s">
        <v>2966</v>
      </c>
      <c r="Y30" s="456">
        <v>0</v>
      </c>
      <c r="Z30" s="455" t="s">
        <v>2967</v>
      </c>
      <c r="AA30" s="456">
        <v>0</v>
      </c>
      <c r="AB30" s="455" t="s">
        <v>2968</v>
      </c>
      <c r="AC30" s="456">
        <v>0</v>
      </c>
      <c r="AD30" s="455" t="s">
        <v>2969</v>
      </c>
      <c r="AE30" s="456">
        <v>0</v>
      </c>
      <c r="AF30" s="271">
        <f t="shared" si="0"/>
        <v>2</v>
      </c>
      <c r="AG30" s="457">
        <f t="shared" si="1"/>
        <v>-1</v>
      </c>
    </row>
    <row r="31" spans="1:33" x14ac:dyDescent="0.25">
      <c r="A31" s="452">
        <v>216</v>
      </c>
      <c r="B31" s="452">
        <v>21030249</v>
      </c>
      <c r="C31" s="452" t="s">
        <v>232</v>
      </c>
      <c r="D31" s="452" t="s">
        <v>214</v>
      </c>
      <c r="E31" s="452">
        <v>2000</v>
      </c>
      <c r="F31" s="452" t="s">
        <v>69</v>
      </c>
      <c r="G31" s="452" t="s">
        <v>83</v>
      </c>
      <c r="H31" s="452" t="s">
        <v>75</v>
      </c>
      <c r="I31" s="452" t="s">
        <v>2743</v>
      </c>
      <c r="J31" s="453">
        <v>2</v>
      </c>
      <c r="K31" s="454">
        <v>1</v>
      </c>
      <c r="L31" s="455" t="s">
        <v>2970</v>
      </c>
      <c r="M31" s="456">
        <v>0</v>
      </c>
      <c r="N31" s="455" t="s">
        <v>2971</v>
      </c>
      <c r="O31" s="456">
        <v>1</v>
      </c>
      <c r="P31" s="455" t="s">
        <v>2972</v>
      </c>
      <c r="Q31" s="456">
        <v>0</v>
      </c>
      <c r="R31" s="455" t="s">
        <v>2973</v>
      </c>
      <c r="S31" s="456">
        <v>0</v>
      </c>
      <c r="T31" s="455" t="s">
        <v>2974</v>
      </c>
      <c r="U31" s="456">
        <v>0</v>
      </c>
      <c r="V31" s="455" t="s">
        <v>2975</v>
      </c>
      <c r="W31" s="456">
        <v>0</v>
      </c>
      <c r="X31" s="455" t="s">
        <v>2976</v>
      </c>
      <c r="Y31" s="456">
        <v>0</v>
      </c>
      <c r="Z31" s="455" t="s">
        <v>2977</v>
      </c>
      <c r="AA31" s="456">
        <v>0</v>
      </c>
      <c r="AB31" s="455" t="s">
        <v>2978</v>
      </c>
      <c r="AC31" s="456">
        <v>0</v>
      </c>
      <c r="AD31" s="455" t="s">
        <v>2979</v>
      </c>
      <c r="AE31" s="456">
        <v>0</v>
      </c>
      <c r="AF31" s="271">
        <f t="shared" si="0"/>
        <v>1</v>
      </c>
      <c r="AG31" s="457">
        <f t="shared" si="1"/>
        <v>-1</v>
      </c>
    </row>
    <row r="32" spans="1:33" x14ac:dyDescent="0.25">
      <c r="A32" s="468">
        <v>1044</v>
      </c>
      <c r="B32" s="468">
        <v>23123450</v>
      </c>
      <c r="C32" s="468" t="s">
        <v>909</v>
      </c>
      <c r="D32" s="468" t="s">
        <v>978</v>
      </c>
      <c r="E32" s="468">
        <v>28</v>
      </c>
      <c r="F32" s="468" t="s">
        <v>69</v>
      </c>
      <c r="G32" s="468" t="s">
        <v>83</v>
      </c>
      <c r="H32" s="468" t="s">
        <v>75</v>
      </c>
      <c r="I32" s="468" t="s">
        <v>2743</v>
      </c>
      <c r="J32" s="469">
        <v>5</v>
      </c>
      <c r="K32" s="464">
        <v>49</v>
      </c>
      <c r="L32" s="465" t="s">
        <v>2980</v>
      </c>
      <c r="M32" s="466">
        <v>11</v>
      </c>
      <c r="N32" s="470" t="s">
        <v>2981</v>
      </c>
      <c r="O32" s="466">
        <v>11</v>
      </c>
      <c r="P32" s="470" t="s">
        <v>2982</v>
      </c>
      <c r="Q32" s="466">
        <v>0</v>
      </c>
      <c r="R32" s="470" t="s">
        <v>2983</v>
      </c>
      <c r="S32" s="466">
        <v>14</v>
      </c>
      <c r="T32" s="470" t="s">
        <v>2984</v>
      </c>
      <c r="U32" s="466">
        <v>13</v>
      </c>
      <c r="V32" s="470" t="s">
        <v>2985</v>
      </c>
      <c r="W32" s="466">
        <v>0</v>
      </c>
      <c r="X32" s="470" t="s">
        <v>2986</v>
      </c>
      <c r="Y32" s="466">
        <v>0</v>
      </c>
      <c r="Z32" s="470" t="s">
        <v>2987</v>
      </c>
      <c r="AA32" s="466">
        <v>0</v>
      </c>
      <c r="AB32" s="470" t="s">
        <v>2988</v>
      </c>
      <c r="AC32" s="466">
        <v>0</v>
      </c>
      <c r="AD32" s="470" t="s">
        <v>2989</v>
      </c>
      <c r="AE32" s="466">
        <v>0</v>
      </c>
      <c r="AF32" s="271">
        <f t="shared" si="0"/>
        <v>4</v>
      </c>
      <c r="AG32" s="457">
        <f t="shared" si="1"/>
        <v>-1</v>
      </c>
    </row>
    <row r="33" spans="1:33" x14ac:dyDescent="0.25">
      <c r="A33" s="452">
        <v>217</v>
      </c>
      <c r="B33" s="452">
        <v>24403251</v>
      </c>
      <c r="C33" s="452" t="s">
        <v>354</v>
      </c>
      <c r="D33" s="452" t="s">
        <v>342</v>
      </c>
      <c r="E33" s="452">
        <v>1500</v>
      </c>
      <c r="F33" s="452" t="s">
        <v>69</v>
      </c>
      <c r="G33" s="452" t="s">
        <v>70</v>
      </c>
      <c r="H33" s="452" t="s">
        <v>97</v>
      </c>
      <c r="I33" s="452" t="s">
        <v>2756</v>
      </c>
      <c r="J33" s="453">
        <v>2</v>
      </c>
      <c r="K33" s="454">
        <v>5</v>
      </c>
      <c r="L33" s="455" t="s">
        <v>2990</v>
      </c>
      <c r="M33" s="456">
        <v>0</v>
      </c>
      <c r="N33" s="455" t="s">
        <v>2991</v>
      </c>
      <c r="O33" s="456">
        <v>5</v>
      </c>
      <c r="P33" s="455" t="s">
        <v>2992</v>
      </c>
      <c r="Q33" s="456">
        <v>0</v>
      </c>
      <c r="R33" s="455" t="s">
        <v>2993</v>
      </c>
      <c r="S33" s="456">
        <v>0</v>
      </c>
      <c r="T33" s="455" t="s">
        <v>2994</v>
      </c>
      <c r="U33" s="456">
        <v>0</v>
      </c>
      <c r="V33" s="455" t="s">
        <v>2995</v>
      </c>
      <c r="W33" s="456">
        <v>0</v>
      </c>
      <c r="X33" s="455" t="s">
        <v>2996</v>
      </c>
      <c r="Y33" s="456">
        <v>0</v>
      </c>
      <c r="Z33" s="455" t="s">
        <v>2997</v>
      </c>
      <c r="AA33" s="456">
        <v>0</v>
      </c>
      <c r="AB33" s="455" t="s">
        <v>2998</v>
      </c>
      <c r="AC33" s="456">
        <v>0</v>
      </c>
      <c r="AD33" s="455" t="s">
        <v>2999</v>
      </c>
      <c r="AE33" s="456">
        <v>0</v>
      </c>
      <c r="AF33" s="271">
        <f t="shared" si="0"/>
        <v>1</v>
      </c>
      <c r="AG33" s="457">
        <f t="shared" si="1"/>
        <v>-1</v>
      </c>
    </row>
    <row r="34" spans="1:33" x14ac:dyDescent="0.25">
      <c r="A34" s="452">
        <v>43</v>
      </c>
      <c r="B34" s="452">
        <v>24410001</v>
      </c>
      <c r="C34" s="452" t="s">
        <v>899</v>
      </c>
      <c r="D34" s="452" t="s">
        <v>3000</v>
      </c>
      <c r="E34" s="452">
        <v>4000</v>
      </c>
      <c r="F34" s="452" t="s">
        <v>69</v>
      </c>
      <c r="G34" s="452" t="s">
        <v>83</v>
      </c>
      <c r="H34" s="452" t="s">
        <v>97</v>
      </c>
      <c r="I34" s="452" t="s">
        <v>2768</v>
      </c>
      <c r="J34" s="453">
        <v>2</v>
      </c>
      <c r="K34" s="454">
        <v>2</v>
      </c>
      <c r="L34" s="455" t="s">
        <v>3001</v>
      </c>
      <c r="M34" s="456">
        <v>2</v>
      </c>
      <c r="N34" s="455" t="s">
        <v>3002</v>
      </c>
      <c r="O34" s="456">
        <v>0</v>
      </c>
      <c r="P34" s="455" t="s">
        <v>3003</v>
      </c>
      <c r="Q34" s="456">
        <v>0</v>
      </c>
      <c r="R34" s="455" t="s">
        <v>3004</v>
      </c>
      <c r="S34" s="456">
        <v>0</v>
      </c>
      <c r="T34" s="455" t="s">
        <v>3005</v>
      </c>
      <c r="U34" s="456">
        <v>0</v>
      </c>
      <c r="V34" s="455" t="s">
        <v>3006</v>
      </c>
      <c r="W34" s="456">
        <v>0</v>
      </c>
      <c r="X34" s="455" t="s">
        <v>3007</v>
      </c>
      <c r="Y34" s="456">
        <v>0</v>
      </c>
      <c r="Z34" s="455" t="s">
        <v>3008</v>
      </c>
      <c r="AA34" s="456">
        <v>0</v>
      </c>
      <c r="AB34" s="455" t="s">
        <v>3009</v>
      </c>
      <c r="AC34" s="456">
        <v>0</v>
      </c>
      <c r="AD34" s="455" t="s">
        <v>3010</v>
      </c>
      <c r="AE34" s="456">
        <v>0</v>
      </c>
      <c r="AF34" s="271">
        <f t="shared" si="0"/>
        <v>1</v>
      </c>
      <c r="AG34" s="457">
        <f t="shared" si="1"/>
        <v>-1</v>
      </c>
    </row>
    <row r="35" spans="1:33" x14ac:dyDescent="0.25">
      <c r="A35" s="458">
        <v>222</v>
      </c>
      <c r="B35" s="458">
        <v>24412671</v>
      </c>
      <c r="C35" s="458" t="s">
        <v>897</v>
      </c>
      <c r="D35" s="458" t="s">
        <v>3011</v>
      </c>
      <c r="E35" s="458">
        <v>5000</v>
      </c>
      <c r="F35" s="458" t="s">
        <v>69</v>
      </c>
      <c r="G35" s="458" t="s">
        <v>83</v>
      </c>
      <c r="H35" s="458" t="s">
        <v>71</v>
      </c>
      <c r="I35" s="458" t="s">
        <v>2768</v>
      </c>
      <c r="J35" s="459">
        <v>2</v>
      </c>
      <c r="K35" s="454">
        <v>1</v>
      </c>
      <c r="L35" s="455" t="s">
        <v>3012</v>
      </c>
      <c r="M35" s="456">
        <v>1</v>
      </c>
      <c r="N35" s="455" t="s">
        <v>3013</v>
      </c>
      <c r="O35" s="456">
        <v>0</v>
      </c>
      <c r="P35" s="455" t="s">
        <v>3014</v>
      </c>
      <c r="Q35" s="456">
        <v>0</v>
      </c>
      <c r="R35" s="455" t="s">
        <v>3015</v>
      </c>
      <c r="S35" s="456">
        <v>0</v>
      </c>
      <c r="T35" s="455" t="s">
        <v>3016</v>
      </c>
      <c r="U35" s="456">
        <v>0</v>
      </c>
      <c r="V35" s="455" t="s">
        <v>3017</v>
      </c>
      <c r="W35" s="456">
        <v>0</v>
      </c>
      <c r="X35" s="455" t="s">
        <v>3018</v>
      </c>
      <c r="Y35" s="456">
        <v>0</v>
      </c>
      <c r="Z35" s="455" t="s">
        <v>3019</v>
      </c>
      <c r="AA35" s="456">
        <v>0</v>
      </c>
      <c r="AB35" s="455" t="s">
        <v>3020</v>
      </c>
      <c r="AC35" s="456">
        <v>0</v>
      </c>
      <c r="AD35" s="455" t="s">
        <v>3021</v>
      </c>
      <c r="AE35" s="456">
        <v>0</v>
      </c>
      <c r="AF35" s="271">
        <f t="shared" si="0"/>
        <v>1</v>
      </c>
      <c r="AG35" s="457">
        <f t="shared" si="1"/>
        <v>-1</v>
      </c>
    </row>
    <row r="36" spans="1:33" x14ac:dyDescent="0.25">
      <c r="A36" s="458">
        <v>243</v>
      </c>
      <c r="B36" s="458">
        <v>52028392</v>
      </c>
      <c r="C36" s="458" t="s">
        <v>3022</v>
      </c>
      <c r="D36" s="458" t="s">
        <v>2767</v>
      </c>
      <c r="E36" s="458">
        <v>32</v>
      </c>
      <c r="F36" s="458" t="s">
        <v>69</v>
      </c>
      <c r="G36" s="458" t="s">
        <v>83</v>
      </c>
      <c r="H36" s="458" t="s">
        <v>97</v>
      </c>
      <c r="I36" s="458" t="s">
        <v>2768</v>
      </c>
      <c r="J36" s="459">
        <v>2</v>
      </c>
      <c r="K36" s="454">
        <v>11</v>
      </c>
      <c r="L36" s="455" t="s">
        <v>3023</v>
      </c>
      <c r="M36" s="456">
        <v>11</v>
      </c>
      <c r="N36" s="455" t="s">
        <v>3024</v>
      </c>
      <c r="O36" s="456">
        <v>0</v>
      </c>
      <c r="P36" s="455" t="s">
        <v>3025</v>
      </c>
      <c r="Q36" s="456">
        <v>0</v>
      </c>
      <c r="R36" s="455" t="s">
        <v>3026</v>
      </c>
      <c r="S36" s="456">
        <v>0</v>
      </c>
      <c r="T36" s="455" t="s">
        <v>3027</v>
      </c>
      <c r="U36" s="456">
        <v>0</v>
      </c>
      <c r="V36" s="455" t="s">
        <v>3028</v>
      </c>
      <c r="W36" s="456">
        <v>0</v>
      </c>
      <c r="X36" s="455" t="s">
        <v>3029</v>
      </c>
      <c r="Y36" s="456">
        <v>0</v>
      </c>
      <c r="Z36" s="455" t="s">
        <v>3030</v>
      </c>
      <c r="AA36" s="456">
        <v>0</v>
      </c>
      <c r="AB36" s="455" t="s">
        <v>3031</v>
      </c>
      <c r="AC36" s="456">
        <v>0</v>
      </c>
      <c r="AD36" s="455" t="s">
        <v>3032</v>
      </c>
      <c r="AE36" s="456">
        <v>0</v>
      </c>
      <c r="AF36" s="271">
        <f t="shared" si="0"/>
        <v>1</v>
      </c>
      <c r="AG36" s="457">
        <f t="shared" si="1"/>
        <v>-1</v>
      </c>
    </row>
    <row r="37" spans="1:33" x14ac:dyDescent="0.25">
      <c r="A37" s="468">
        <v>1095</v>
      </c>
      <c r="B37" s="468">
        <v>52030532</v>
      </c>
      <c r="C37" s="468" t="s">
        <v>647</v>
      </c>
      <c r="D37" s="468" t="s">
        <v>648</v>
      </c>
      <c r="E37" s="468">
        <v>20</v>
      </c>
      <c r="F37" s="468" t="s">
        <v>69</v>
      </c>
      <c r="G37" s="468" t="s">
        <v>132</v>
      </c>
      <c r="H37" s="468" t="s">
        <v>75</v>
      </c>
      <c r="I37" s="468" t="s">
        <v>2743</v>
      </c>
      <c r="J37" s="469">
        <v>4</v>
      </c>
      <c r="K37" s="464">
        <v>9</v>
      </c>
      <c r="L37" s="465" t="s">
        <v>3033</v>
      </c>
      <c r="M37" s="466">
        <v>0</v>
      </c>
      <c r="N37" s="470" t="s">
        <v>3034</v>
      </c>
      <c r="O37" s="466">
        <v>4</v>
      </c>
      <c r="P37" s="470" t="s">
        <v>3035</v>
      </c>
      <c r="Q37" s="466">
        <v>2</v>
      </c>
      <c r="R37" s="470" t="s">
        <v>3036</v>
      </c>
      <c r="S37" s="466">
        <v>3</v>
      </c>
      <c r="T37" s="470" t="s">
        <v>3037</v>
      </c>
      <c r="U37" s="466">
        <v>0</v>
      </c>
      <c r="V37" s="470" t="s">
        <v>3038</v>
      </c>
      <c r="W37" s="466">
        <v>0</v>
      </c>
      <c r="X37" s="470" t="s">
        <v>3039</v>
      </c>
      <c r="Y37" s="466">
        <v>0</v>
      </c>
      <c r="Z37" s="470" t="s">
        <v>3040</v>
      </c>
      <c r="AA37" s="466">
        <v>0</v>
      </c>
      <c r="AB37" s="470" t="s">
        <v>3041</v>
      </c>
      <c r="AC37" s="466">
        <v>0</v>
      </c>
      <c r="AD37" s="470" t="s">
        <v>3042</v>
      </c>
      <c r="AE37" s="466">
        <v>0</v>
      </c>
      <c r="AF37" s="271">
        <f t="shared" si="0"/>
        <v>3</v>
      </c>
      <c r="AG37" s="457">
        <f t="shared" si="1"/>
        <v>-1</v>
      </c>
    </row>
    <row r="38" spans="1:33" x14ac:dyDescent="0.25">
      <c r="A38" s="462">
        <v>1049</v>
      </c>
      <c r="B38" s="462">
        <v>52041603</v>
      </c>
      <c r="C38" s="462" t="s">
        <v>3043</v>
      </c>
      <c r="D38" s="462" t="s">
        <v>978</v>
      </c>
      <c r="E38" s="462">
        <v>20</v>
      </c>
      <c r="F38" s="462" t="s">
        <v>69</v>
      </c>
      <c r="G38" s="462" t="s">
        <v>132</v>
      </c>
      <c r="H38" s="462" t="s">
        <v>75</v>
      </c>
      <c r="I38" s="462" t="s">
        <v>2743</v>
      </c>
      <c r="J38" s="472">
        <v>2</v>
      </c>
      <c r="K38" s="464">
        <v>10</v>
      </c>
      <c r="L38" s="465" t="s">
        <v>3044</v>
      </c>
      <c r="M38" s="466">
        <v>0</v>
      </c>
      <c r="N38" s="470" t="s">
        <v>3045</v>
      </c>
      <c r="O38" s="466">
        <v>10</v>
      </c>
      <c r="P38" s="470" t="s">
        <v>3046</v>
      </c>
      <c r="Q38" s="466">
        <v>0</v>
      </c>
      <c r="R38" s="470" t="s">
        <v>3047</v>
      </c>
      <c r="S38" s="466">
        <v>0</v>
      </c>
      <c r="T38" s="470" t="s">
        <v>3048</v>
      </c>
      <c r="U38" s="466">
        <v>0</v>
      </c>
      <c r="V38" s="470" t="s">
        <v>3049</v>
      </c>
      <c r="W38" s="466">
        <v>0</v>
      </c>
      <c r="X38" s="470" t="s">
        <v>3050</v>
      </c>
      <c r="Y38" s="466">
        <v>0</v>
      </c>
      <c r="Z38" s="470" t="s">
        <v>3051</v>
      </c>
      <c r="AA38" s="466">
        <v>0</v>
      </c>
      <c r="AB38" s="470" t="s">
        <v>3052</v>
      </c>
      <c r="AC38" s="466">
        <v>0</v>
      </c>
      <c r="AD38" s="470" t="s">
        <v>3053</v>
      </c>
      <c r="AE38" s="466">
        <v>0</v>
      </c>
      <c r="AF38" s="271">
        <f t="shared" si="0"/>
        <v>1</v>
      </c>
      <c r="AG38" s="457">
        <f t="shared" si="1"/>
        <v>-1</v>
      </c>
    </row>
    <row r="39" spans="1:33" x14ac:dyDescent="0.25">
      <c r="A39" s="458">
        <v>282</v>
      </c>
      <c r="B39" s="458">
        <v>52053752</v>
      </c>
      <c r="C39" s="458" t="s">
        <v>805</v>
      </c>
      <c r="D39" s="458" t="s">
        <v>3054</v>
      </c>
      <c r="E39" s="458">
        <v>32</v>
      </c>
      <c r="F39" s="458" t="s">
        <v>69</v>
      </c>
      <c r="G39" s="458" t="s">
        <v>83</v>
      </c>
      <c r="H39" s="458" t="s">
        <v>121</v>
      </c>
      <c r="I39" s="458" t="s">
        <v>2743</v>
      </c>
      <c r="J39" s="459">
        <v>2</v>
      </c>
      <c r="K39" s="454">
        <v>8</v>
      </c>
      <c r="L39" s="455" t="s">
        <v>3055</v>
      </c>
      <c r="M39" s="456">
        <v>0</v>
      </c>
      <c r="N39" s="455" t="s">
        <v>3056</v>
      </c>
      <c r="O39" s="456">
        <v>8</v>
      </c>
      <c r="P39" s="455" t="s">
        <v>3057</v>
      </c>
      <c r="Q39" s="456">
        <v>0</v>
      </c>
      <c r="R39" s="455" t="s">
        <v>3058</v>
      </c>
      <c r="S39" s="456">
        <v>0</v>
      </c>
      <c r="T39" s="455" t="s">
        <v>3059</v>
      </c>
      <c r="U39" s="456">
        <v>0</v>
      </c>
      <c r="V39" s="455" t="s">
        <v>3060</v>
      </c>
      <c r="W39" s="456">
        <v>0</v>
      </c>
      <c r="X39" s="455" t="s">
        <v>3061</v>
      </c>
      <c r="Y39" s="456">
        <v>0</v>
      </c>
      <c r="Z39" s="455" t="s">
        <v>3062</v>
      </c>
      <c r="AA39" s="456">
        <v>0</v>
      </c>
      <c r="AB39" s="455" t="s">
        <v>3063</v>
      </c>
      <c r="AC39" s="456">
        <v>0</v>
      </c>
      <c r="AD39" s="455" t="s">
        <v>3064</v>
      </c>
      <c r="AE39" s="456">
        <v>0</v>
      </c>
      <c r="AF39" s="271">
        <f t="shared" si="0"/>
        <v>1</v>
      </c>
      <c r="AG39" s="457">
        <f t="shared" si="1"/>
        <v>-1</v>
      </c>
    </row>
    <row r="40" spans="1:33" x14ac:dyDescent="0.25">
      <c r="A40" s="468">
        <v>1047</v>
      </c>
      <c r="B40" s="468">
        <v>52055336</v>
      </c>
      <c r="C40" s="468" t="s">
        <v>3065</v>
      </c>
      <c r="D40" s="468" t="s">
        <v>978</v>
      </c>
      <c r="E40" s="468">
        <v>32</v>
      </c>
      <c r="F40" s="468" t="s">
        <v>69</v>
      </c>
      <c r="G40" s="468" t="s">
        <v>83</v>
      </c>
      <c r="H40" s="468" t="s">
        <v>75</v>
      </c>
      <c r="I40" s="468" t="s">
        <v>2743</v>
      </c>
      <c r="J40" s="469">
        <v>4</v>
      </c>
      <c r="K40" s="464">
        <v>10</v>
      </c>
      <c r="L40" s="465" t="s">
        <v>3066</v>
      </c>
      <c r="M40" s="466">
        <v>0</v>
      </c>
      <c r="N40" s="470" t="s">
        <v>3067</v>
      </c>
      <c r="O40" s="466">
        <v>3</v>
      </c>
      <c r="P40" s="470" t="s">
        <v>3068</v>
      </c>
      <c r="Q40" s="466">
        <v>4</v>
      </c>
      <c r="R40" s="470" t="s">
        <v>3069</v>
      </c>
      <c r="S40" s="466">
        <v>3</v>
      </c>
      <c r="T40" s="470" t="s">
        <v>3070</v>
      </c>
      <c r="U40" s="466">
        <v>0</v>
      </c>
      <c r="V40" s="470" t="s">
        <v>3071</v>
      </c>
      <c r="W40" s="466">
        <v>0</v>
      </c>
      <c r="X40" s="470" t="s">
        <v>3072</v>
      </c>
      <c r="Y40" s="466">
        <v>0</v>
      </c>
      <c r="Z40" s="470" t="s">
        <v>3073</v>
      </c>
      <c r="AA40" s="466">
        <v>0</v>
      </c>
      <c r="AB40" s="470" t="s">
        <v>3074</v>
      </c>
      <c r="AC40" s="466">
        <v>0</v>
      </c>
      <c r="AD40" s="470" t="s">
        <v>3075</v>
      </c>
      <c r="AE40" s="466">
        <v>0</v>
      </c>
      <c r="AF40" s="271">
        <f t="shared" si="0"/>
        <v>3</v>
      </c>
      <c r="AG40" s="457">
        <f t="shared" si="1"/>
        <v>-1</v>
      </c>
    </row>
    <row r="41" spans="1:33" x14ac:dyDescent="0.25">
      <c r="A41" s="458">
        <v>290</v>
      </c>
      <c r="B41" s="458">
        <v>52055669</v>
      </c>
      <c r="C41" s="458" t="s">
        <v>3076</v>
      </c>
      <c r="D41" s="458" t="s">
        <v>3077</v>
      </c>
      <c r="E41" s="458">
        <v>60</v>
      </c>
      <c r="F41" s="458" t="s">
        <v>69</v>
      </c>
      <c r="G41" s="458" t="s">
        <v>132</v>
      </c>
      <c r="H41" s="458" t="s">
        <v>104</v>
      </c>
      <c r="I41" s="458" t="s">
        <v>3078</v>
      </c>
      <c r="J41" s="459">
        <v>5</v>
      </c>
      <c r="K41" s="454">
        <v>84</v>
      </c>
      <c r="L41" s="455" t="s">
        <v>3079</v>
      </c>
      <c r="M41" s="456">
        <v>31</v>
      </c>
      <c r="N41" s="455" t="s">
        <v>3080</v>
      </c>
      <c r="O41" s="456">
        <v>0</v>
      </c>
      <c r="P41" s="455" t="s">
        <v>3081</v>
      </c>
      <c r="Q41" s="456">
        <v>15</v>
      </c>
      <c r="R41" s="455" t="s">
        <v>3082</v>
      </c>
      <c r="S41" s="456">
        <v>16</v>
      </c>
      <c r="T41" s="455" t="s">
        <v>3083</v>
      </c>
      <c r="U41" s="456">
        <v>22</v>
      </c>
      <c r="V41" s="455" t="s">
        <v>3084</v>
      </c>
      <c r="W41" s="456">
        <v>0</v>
      </c>
      <c r="X41" s="455" t="s">
        <v>3085</v>
      </c>
      <c r="Y41" s="456">
        <v>0</v>
      </c>
      <c r="Z41" s="455" t="s">
        <v>3086</v>
      </c>
      <c r="AA41" s="456">
        <v>0</v>
      </c>
      <c r="AB41" s="455" t="s">
        <v>3087</v>
      </c>
      <c r="AC41" s="456">
        <v>0</v>
      </c>
      <c r="AD41" s="455" t="s">
        <v>3088</v>
      </c>
      <c r="AE41" s="456">
        <v>0</v>
      </c>
      <c r="AF41" s="271">
        <f t="shared" si="0"/>
        <v>4</v>
      </c>
      <c r="AG41" s="457">
        <f t="shared" si="1"/>
        <v>-1</v>
      </c>
    </row>
    <row r="42" spans="1:33" ht="30" x14ac:dyDescent="0.25">
      <c r="A42" s="458">
        <v>291</v>
      </c>
      <c r="B42" s="458">
        <v>52055670</v>
      </c>
      <c r="C42" s="458" t="s">
        <v>3089</v>
      </c>
      <c r="D42" s="458" t="s">
        <v>3090</v>
      </c>
      <c r="E42" s="458">
        <v>60</v>
      </c>
      <c r="F42" s="458" t="s">
        <v>69</v>
      </c>
      <c r="G42" s="458" t="s">
        <v>132</v>
      </c>
      <c r="H42" s="458" t="s">
        <v>104</v>
      </c>
      <c r="I42" s="458" t="s">
        <v>2845</v>
      </c>
      <c r="J42" s="459">
        <v>5</v>
      </c>
      <c r="K42" s="454">
        <v>87</v>
      </c>
      <c r="L42" s="455" t="s">
        <v>3091</v>
      </c>
      <c r="M42" s="456">
        <v>17</v>
      </c>
      <c r="N42" s="455" t="s">
        <v>3092</v>
      </c>
      <c r="O42" s="456">
        <v>27</v>
      </c>
      <c r="P42" s="455" t="s">
        <v>3093</v>
      </c>
      <c r="Q42" s="456">
        <v>20</v>
      </c>
      <c r="R42" s="455" t="s">
        <v>3094</v>
      </c>
      <c r="S42" s="456">
        <v>23</v>
      </c>
      <c r="T42" s="455" t="s">
        <v>3095</v>
      </c>
      <c r="U42" s="456">
        <v>0</v>
      </c>
      <c r="V42" s="455" t="s">
        <v>3096</v>
      </c>
      <c r="W42" s="456">
        <v>0</v>
      </c>
      <c r="X42" s="455" t="s">
        <v>3097</v>
      </c>
      <c r="Y42" s="456">
        <v>0</v>
      </c>
      <c r="Z42" s="455" t="s">
        <v>3098</v>
      </c>
      <c r="AA42" s="456">
        <v>0</v>
      </c>
      <c r="AB42" s="455" t="s">
        <v>3099</v>
      </c>
      <c r="AC42" s="456">
        <v>0</v>
      </c>
      <c r="AD42" s="455" t="s">
        <v>3100</v>
      </c>
      <c r="AE42" s="456">
        <v>0</v>
      </c>
      <c r="AF42" s="271">
        <f t="shared" si="0"/>
        <v>4</v>
      </c>
      <c r="AG42" s="457">
        <f t="shared" si="1"/>
        <v>-1</v>
      </c>
    </row>
    <row r="43" spans="1:33" x14ac:dyDescent="0.25">
      <c r="A43" s="462">
        <v>971</v>
      </c>
      <c r="B43" s="462">
        <v>52059994</v>
      </c>
      <c r="C43" s="462" t="s">
        <v>3101</v>
      </c>
      <c r="D43" s="462" t="s">
        <v>736</v>
      </c>
      <c r="E43" s="462">
        <v>36</v>
      </c>
      <c r="F43" s="462" t="s">
        <v>69</v>
      </c>
      <c r="G43" s="462" t="s">
        <v>132</v>
      </c>
      <c r="H43" s="462" t="s">
        <v>104</v>
      </c>
      <c r="I43" s="462" t="s">
        <v>2845</v>
      </c>
      <c r="J43" s="472">
        <v>2</v>
      </c>
      <c r="K43" s="464">
        <v>2</v>
      </c>
      <c r="L43" s="465" t="s">
        <v>3102</v>
      </c>
      <c r="M43" s="466">
        <v>2</v>
      </c>
      <c r="N43" s="470" t="s">
        <v>3103</v>
      </c>
      <c r="O43" s="466">
        <v>0</v>
      </c>
      <c r="P43" s="470" t="s">
        <v>3104</v>
      </c>
      <c r="Q43" s="466">
        <v>0</v>
      </c>
      <c r="R43" s="470" t="s">
        <v>3105</v>
      </c>
      <c r="S43" s="466">
        <v>0</v>
      </c>
      <c r="T43" s="470" t="s">
        <v>3106</v>
      </c>
      <c r="U43" s="466">
        <v>0</v>
      </c>
      <c r="V43" s="470" t="s">
        <v>3107</v>
      </c>
      <c r="W43" s="466">
        <v>0</v>
      </c>
      <c r="X43" s="470" t="s">
        <v>3108</v>
      </c>
      <c r="Y43" s="466">
        <v>0</v>
      </c>
      <c r="Z43" s="470" t="s">
        <v>3109</v>
      </c>
      <c r="AA43" s="466">
        <v>0</v>
      </c>
      <c r="AB43" s="470" t="s">
        <v>3110</v>
      </c>
      <c r="AC43" s="466">
        <v>0</v>
      </c>
      <c r="AD43" s="470" t="s">
        <v>3111</v>
      </c>
      <c r="AE43" s="466">
        <v>0</v>
      </c>
      <c r="AF43" s="271">
        <f t="shared" si="0"/>
        <v>1</v>
      </c>
      <c r="AG43" s="457">
        <f t="shared" si="1"/>
        <v>-1</v>
      </c>
    </row>
    <row r="44" spans="1:33" x14ac:dyDescent="0.25">
      <c r="A44" s="462">
        <v>985</v>
      </c>
      <c r="B44" s="462">
        <v>52059996</v>
      </c>
      <c r="C44" s="462" t="s">
        <v>3112</v>
      </c>
      <c r="D44" s="462" t="s">
        <v>615</v>
      </c>
      <c r="E44" s="462">
        <v>36</v>
      </c>
      <c r="F44" s="462" t="s">
        <v>69</v>
      </c>
      <c r="G44" s="462" t="s">
        <v>132</v>
      </c>
      <c r="H44" s="462" t="s">
        <v>104</v>
      </c>
      <c r="I44" s="462" t="s">
        <v>2845</v>
      </c>
      <c r="J44" s="472">
        <v>2</v>
      </c>
      <c r="K44" s="464">
        <v>2</v>
      </c>
      <c r="L44" s="465" t="s">
        <v>3113</v>
      </c>
      <c r="M44" s="466">
        <v>2</v>
      </c>
      <c r="N44" s="470" t="s">
        <v>3114</v>
      </c>
      <c r="O44" s="473">
        <v>0</v>
      </c>
      <c r="P44" s="470" t="s">
        <v>3115</v>
      </c>
      <c r="Q44" s="466">
        <v>0</v>
      </c>
      <c r="R44" s="470" t="s">
        <v>3116</v>
      </c>
      <c r="S44" s="466">
        <v>0</v>
      </c>
      <c r="T44" s="470" t="s">
        <v>3117</v>
      </c>
      <c r="U44" s="466">
        <v>0</v>
      </c>
      <c r="V44" s="470" t="s">
        <v>3118</v>
      </c>
      <c r="W44" s="466">
        <v>0</v>
      </c>
      <c r="X44" s="470" t="s">
        <v>3119</v>
      </c>
      <c r="Y44" s="466">
        <v>0</v>
      </c>
      <c r="Z44" s="470" t="s">
        <v>3120</v>
      </c>
      <c r="AA44" s="466">
        <v>0</v>
      </c>
      <c r="AB44" s="470" t="s">
        <v>3121</v>
      </c>
      <c r="AC44" s="466">
        <v>0</v>
      </c>
      <c r="AD44" s="470" t="s">
        <v>3122</v>
      </c>
      <c r="AE44" s="466">
        <v>0</v>
      </c>
      <c r="AF44" s="471">
        <f t="shared" si="0"/>
        <v>1</v>
      </c>
      <c r="AG44" s="457">
        <f t="shared" si="1"/>
        <v>-1</v>
      </c>
    </row>
    <row r="45" spans="1:33" x14ac:dyDescent="0.25">
      <c r="A45" s="462">
        <v>979</v>
      </c>
      <c r="B45" s="462">
        <v>52059997</v>
      </c>
      <c r="C45" s="462" t="s">
        <v>3123</v>
      </c>
      <c r="D45" s="462" t="s">
        <v>614</v>
      </c>
      <c r="E45" s="462">
        <v>36</v>
      </c>
      <c r="F45" s="462" t="s">
        <v>69</v>
      </c>
      <c r="G45" s="462" t="s">
        <v>132</v>
      </c>
      <c r="H45" s="462" t="s">
        <v>104</v>
      </c>
      <c r="I45" s="462" t="s">
        <v>2845</v>
      </c>
      <c r="J45" s="472">
        <v>2</v>
      </c>
      <c r="K45" s="464">
        <v>4</v>
      </c>
      <c r="L45" s="465" t="s">
        <v>3124</v>
      </c>
      <c r="M45" s="473">
        <v>4</v>
      </c>
      <c r="N45" s="470" t="s">
        <v>3125</v>
      </c>
      <c r="O45" s="466">
        <v>0</v>
      </c>
      <c r="P45" s="470" t="s">
        <v>3126</v>
      </c>
      <c r="Q45" s="466">
        <v>0</v>
      </c>
      <c r="R45" s="470" t="s">
        <v>3127</v>
      </c>
      <c r="S45" s="466">
        <v>0</v>
      </c>
      <c r="T45" s="470" t="s">
        <v>3128</v>
      </c>
      <c r="U45" s="466">
        <v>0</v>
      </c>
      <c r="V45" s="470" t="s">
        <v>3129</v>
      </c>
      <c r="W45" s="466">
        <v>0</v>
      </c>
      <c r="X45" s="470" t="s">
        <v>3130</v>
      </c>
      <c r="Y45" s="466">
        <v>0</v>
      </c>
      <c r="Z45" s="470" t="s">
        <v>3131</v>
      </c>
      <c r="AA45" s="466">
        <v>0</v>
      </c>
      <c r="AB45" s="470" t="s">
        <v>3132</v>
      </c>
      <c r="AC45" s="466">
        <v>0</v>
      </c>
      <c r="AD45" s="470" t="s">
        <v>3133</v>
      </c>
      <c r="AE45" s="466">
        <v>0</v>
      </c>
      <c r="AF45" s="271">
        <f t="shared" si="0"/>
        <v>1</v>
      </c>
      <c r="AG45" s="457">
        <f t="shared" si="1"/>
        <v>-1</v>
      </c>
    </row>
    <row r="46" spans="1:33" x14ac:dyDescent="0.25">
      <c r="A46" s="452">
        <v>316</v>
      </c>
      <c r="B46" s="452">
        <v>52067632</v>
      </c>
      <c r="C46" s="452" t="s">
        <v>784</v>
      </c>
      <c r="D46" s="452" t="s">
        <v>632</v>
      </c>
      <c r="E46" s="452">
        <v>2000</v>
      </c>
      <c r="F46" s="452" t="s">
        <v>69</v>
      </c>
      <c r="G46" s="452" t="s">
        <v>117</v>
      </c>
      <c r="H46" s="452" t="s">
        <v>412</v>
      </c>
      <c r="I46" s="452" t="s">
        <v>2756</v>
      </c>
      <c r="J46" s="453">
        <v>2</v>
      </c>
      <c r="K46" s="454">
        <v>1</v>
      </c>
      <c r="L46" s="455" t="s">
        <v>3134</v>
      </c>
      <c r="M46" s="456">
        <v>1</v>
      </c>
      <c r="N46" s="455" t="s">
        <v>3135</v>
      </c>
      <c r="O46" s="456">
        <v>0</v>
      </c>
      <c r="P46" s="455" t="s">
        <v>3136</v>
      </c>
      <c r="Q46" s="456">
        <v>0</v>
      </c>
      <c r="R46" s="455" t="s">
        <v>3137</v>
      </c>
      <c r="S46" s="456">
        <v>0</v>
      </c>
      <c r="T46" s="455" t="s">
        <v>3138</v>
      </c>
      <c r="U46" s="456">
        <v>0</v>
      </c>
      <c r="V46" s="455" t="s">
        <v>3139</v>
      </c>
      <c r="W46" s="456">
        <v>0</v>
      </c>
      <c r="X46" s="455" t="s">
        <v>3140</v>
      </c>
      <c r="Y46" s="456">
        <v>0</v>
      </c>
      <c r="Z46" s="455" t="s">
        <v>3141</v>
      </c>
      <c r="AA46" s="456">
        <v>0</v>
      </c>
      <c r="AB46" s="455" t="s">
        <v>3142</v>
      </c>
      <c r="AC46" s="456">
        <v>0</v>
      </c>
      <c r="AD46" s="455" t="s">
        <v>3143</v>
      </c>
      <c r="AE46" s="456">
        <v>0</v>
      </c>
      <c r="AF46" s="271">
        <f t="shared" si="0"/>
        <v>1</v>
      </c>
      <c r="AG46" s="457">
        <f t="shared" si="1"/>
        <v>-1</v>
      </c>
    </row>
    <row r="47" spans="1:33" x14ac:dyDescent="0.25">
      <c r="A47" s="458">
        <v>324</v>
      </c>
      <c r="B47" s="458">
        <v>52071936</v>
      </c>
      <c r="C47" s="458" t="s">
        <v>3144</v>
      </c>
      <c r="D47" s="458" t="s">
        <v>3145</v>
      </c>
      <c r="E47" s="458">
        <v>400</v>
      </c>
      <c r="F47" s="458" t="s">
        <v>69</v>
      </c>
      <c r="G47" s="458" t="s">
        <v>117</v>
      </c>
      <c r="H47" s="458" t="s">
        <v>75</v>
      </c>
      <c r="I47" s="458" t="s">
        <v>2743</v>
      </c>
      <c r="J47" s="459">
        <v>2</v>
      </c>
      <c r="K47" s="454">
        <v>1</v>
      </c>
      <c r="L47" s="455" t="s">
        <v>3146</v>
      </c>
      <c r="M47" s="456">
        <v>0</v>
      </c>
      <c r="N47" s="455" t="s">
        <v>3147</v>
      </c>
      <c r="O47" s="456">
        <v>1</v>
      </c>
      <c r="P47" s="455" t="s">
        <v>3148</v>
      </c>
      <c r="Q47" s="456">
        <v>0</v>
      </c>
      <c r="R47" s="455" t="s">
        <v>3149</v>
      </c>
      <c r="S47" s="456">
        <v>0</v>
      </c>
      <c r="T47" s="455" t="s">
        <v>3150</v>
      </c>
      <c r="U47" s="456">
        <v>0</v>
      </c>
      <c r="V47" s="455" t="s">
        <v>3151</v>
      </c>
      <c r="W47" s="456">
        <v>0</v>
      </c>
      <c r="X47" s="455" t="s">
        <v>3152</v>
      </c>
      <c r="Y47" s="456">
        <v>0</v>
      </c>
      <c r="Z47" s="455" t="s">
        <v>3153</v>
      </c>
      <c r="AA47" s="456">
        <v>0</v>
      </c>
      <c r="AB47" s="455" t="s">
        <v>3154</v>
      </c>
      <c r="AC47" s="456">
        <v>0</v>
      </c>
      <c r="AD47" s="455" t="s">
        <v>3155</v>
      </c>
      <c r="AE47" s="456">
        <v>0</v>
      </c>
      <c r="AF47" s="271">
        <f t="shared" si="0"/>
        <v>1</v>
      </c>
      <c r="AG47" s="457">
        <f t="shared" si="1"/>
        <v>-1</v>
      </c>
    </row>
    <row r="48" spans="1:33" x14ac:dyDescent="0.25">
      <c r="A48" s="468">
        <v>1082</v>
      </c>
      <c r="B48" s="468">
        <v>52079855</v>
      </c>
      <c r="C48" s="468" t="s">
        <v>3156</v>
      </c>
      <c r="D48" s="468" t="s">
        <v>767</v>
      </c>
      <c r="E48" s="468">
        <v>40</v>
      </c>
      <c r="F48" s="468" t="s">
        <v>69</v>
      </c>
      <c r="G48" s="468" t="s">
        <v>154</v>
      </c>
      <c r="H48" s="468" t="s">
        <v>75</v>
      </c>
      <c r="I48" s="468" t="s">
        <v>2743</v>
      </c>
      <c r="J48" s="469">
        <v>3</v>
      </c>
      <c r="K48" s="464">
        <v>6</v>
      </c>
      <c r="L48" s="465" t="s">
        <v>3157</v>
      </c>
      <c r="M48" s="466">
        <v>3</v>
      </c>
      <c r="N48" s="470" t="s">
        <v>3158</v>
      </c>
      <c r="O48" s="466">
        <v>3</v>
      </c>
      <c r="P48" s="470" t="s">
        <v>3159</v>
      </c>
      <c r="Q48" s="466">
        <v>0</v>
      </c>
      <c r="R48" s="470" t="s">
        <v>3160</v>
      </c>
      <c r="S48" s="466">
        <v>0</v>
      </c>
      <c r="T48" s="470" t="s">
        <v>3161</v>
      </c>
      <c r="U48" s="466">
        <v>0</v>
      </c>
      <c r="V48" s="470" t="s">
        <v>3162</v>
      </c>
      <c r="W48" s="466">
        <v>0</v>
      </c>
      <c r="X48" s="470" t="s">
        <v>3163</v>
      </c>
      <c r="Y48" s="466">
        <v>0</v>
      </c>
      <c r="Z48" s="470" t="s">
        <v>3164</v>
      </c>
      <c r="AA48" s="466">
        <v>0</v>
      </c>
      <c r="AB48" s="470" t="s">
        <v>3165</v>
      </c>
      <c r="AC48" s="466">
        <v>0</v>
      </c>
      <c r="AD48" s="470" t="s">
        <v>3166</v>
      </c>
      <c r="AE48" s="466">
        <v>0</v>
      </c>
      <c r="AF48" s="271">
        <f t="shared" si="0"/>
        <v>2</v>
      </c>
      <c r="AG48" s="457">
        <f t="shared" si="1"/>
        <v>-1</v>
      </c>
    </row>
    <row r="49" spans="1:33" x14ac:dyDescent="0.25">
      <c r="A49" s="468">
        <v>1074</v>
      </c>
      <c r="B49" s="468">
        <v>52085478</v>
      </c>
      <c r="C49" s="468" t="s">
        <v>3167</v>
      </c>
      <c r="D49" s="468" t="s">
        <v>767</v>
      </c>
      <c r="E49" s="468">
        <v>36</v>
      </c>
      <c r="F49" s="468" t="s">
        <v>69</v>
      </c>
      <c r="G49" s="468" t="s">
        <v>132</v>
      </c>
      <c r="H49" s="468" t="s">
        <v>75</v>
      </c>
      <c r="I49" s="468" t="s">
        <v>2743</v>
      </c>
      <c r="J49" s="469">
        <v>6</v>
      </c>
      <c r="K49" s="464">
        <v>113</v>
      </c>
      <c r="L49" s="465" t="s">
        <v>3168</v>
      </c>
      <c r="M49" s="466">
        <v>20</v>
      </c>
      <c r="N49" s="470" t="s">
        <v>3169</v>
      </c>
      <c r="O49" s="466">
        <v>25</v>
      </c>
      <c r="P49" s="470" t="s">
        <v>3170</v>
      </c>
      <c r="Q49" s="466">
        <v>23</v>
      </c>
      <c r="R49" s="470" t="s">
        <v>3171</v>
      </c>
      <c r="S49" s="466">
        <v>20</v>
      </c>
      <c r="T49" s="470" t="s">
        <v>3172</v>
      </c>
      <c r="U49" s="466">
        <v>0</v>
      </c>
      <c r="V49" s="470" t="s">
        <v>3173</v>
      </c>
      <c r="W49" s="466">
        <v>25</v>
      </c>
      <c r="X49" s="470" t="s">
        <v>3174</v>
      </c>
      <c r="Y49" s="466">
        <v>0</v>
      </c>
      <c r="Z49" s="470" t="s">
        <v>3175</v>
      </c>
      <c r="AA49" s="466">
        <v>0</v>
      </c>
      <c r="AB49" s="470" t="s">
        <v>3176</v>
      </c>
      <c r="AC49" s="466">
        <v>0</v>
      </c>
      <c r="AD49" s="470" t="s">
        <v>3177</v>
      </c>
      <c r="AE49" s="466">
        <v>0</v>
      </c>
      <c r="AF49" s="271">
        <f t="shared" si="0"/>
        <v>5</v>
      </c>
      <c r="AG49" s="457">
        <f t="shared" si="1"/>
        <v>-1</v>
      </c>
    </row>
    <row r="50" spans="1:33" x14ac:dyDescent="0.25">
      <c r="A50" s="458">
        <v>304</v>
      </c>
      <c r="B50" s="458">
        <v>52089137</v>
      </c>
      <c r="C50" s="458" t="s">
        <v>130</v>
      </c>
      <c r="D50" s="458" t="s">
        <v>614</v>
      </c>
      <c r="E50" s="458">
        <v>25</v>
      </c>
      <c r="F50" s="458" t="s">
        <v>69</v>
      </c>
      <c r="G50" s="458" t="s">
        <v>132</v>
      </c>
      <c r="H50" s="458" t="s">
        <v>104</v>
      </c>
      <c r="I50" s="458" t="s">
        <v>2845</v>
      </c>
      <c r="J50" s="459">
        <v>4</v>
      </c>
      <c r="K50" s="454">
        <v>39</v>
      </c>
      <c r="L50" s="455" t="s">
        <v>3178</v>
      </c>
      <c r="M50" s="456">
        <v>12</v>
      </c>
      <c r="N50" s="455" t="s">
        <v>3179</v>
      </c>
      <c r="O50" s="456">
        <v>12</v>
      </c>
      <c r="P50" s="455" t="s">
        <v>3180</v>
      </c>
      <c r="Q50" s="456">
        <v>0</v>
      </c>
      <c r="R50" s="455" t="s">
        <v>3181</v>
      </c>
      <c r="S50" s="456">
        <v>15</v>
      </c>
      <c r="T50" s="455" t="s">
        <v>3182</v>
      </c>
      <c r="U50" s="456">
        <v>0</v>
      </c>
      <c r="V50" s="455" t="s">
        <v>3183</v>
      </c>
      <c r="W50" s="456">
        <v>0</v>
      </c>
      <c r="X50" s="455" t="s">
        <v>3184</v>
      </c>
      <c r="Y50" s="456">
        <v>0</v>
      </c>
      <c r="Z50" s="455" t="s">
        <v>3185</v>
      </c>
      <c r="AA50" s="456">
        <v>0</v>
      </c>
      <c r="AB50" s="455" t="s">
        <v>3186</v>
      </c>
      <c r="AC50" s="456">
        <v>0</v>
      </c>
      <c r="AD50" s="455" t="s">
        <v>3187</v>
      </c>
      <c r="AE50" s="456">
        <v>0</v>
      </c>
      <c r="AF50" s="271">
        <f t="shared" si="0"/>
        <v>3</v>
      </c>
      <c r="AG50" s="457">
        <f t="shared" si="1"/>
        <v>-1</v>
      </c>
    </row>
    <row r="51" spans="1:33" x14ac:dyDescent="0.25">
      <c r="A51" s="462">
        <v>784</v>
      </c>
      <c r="B51" s="462">
        <v>52089195</v>
      </c>
      <c r="C51" s="462" t="s">
        <v>660</v>
      </c>
      <c r="D51" s="462" t="s">
        <v>3188</v>
      </c>
      <c r="E51" s="462">
        <v>40</v>
      </c>
      <c r="F51" s="462" t="s">
        <v>69</v>
      </c>
      <c r="G51" s="462" t="s">
        <v>132</v>
      </c>
      <c r="H51" s="462" t="s">
        <v>104</v>
      </c>
      <c r="I51" s="462" t="s">
        <v>2845</v>
      </c>
      <c r="J51" s="472">
        <v>3</v>
      </c>
      <c r="K51" s="464">
        <v>4</v>
      </c>
      <c r="L51" s="465" t="s">
        <v>3189</v>
      </c>
      <c r="M51" s="466">
        <v>2</v>
      </c>
      <c r="N51" s="470" t="s">
        <v>3190</v>
      </c>
      <c r="O51" s="466">
        <v>2</v>
      </c>
      <c r="P51" s="470" t="s">
        <v>3191</v>
      </c>
      <c r="Q51" s="466">
        <v>0</v>
      </c>
      <c r="R51" s="470" t="s">
        <v>3192</v>
      </c>
      <c r="S51" s="466">
        <v>0</v>
      </c>
      <c r="T51" s="470" t="s">
        <v>3193</v>
      </c>
      <c r="U51" s="466">
        <v>0</v>
      </c>
      <c r="V51" s="470" t="s">
        <v>3194</v>
      </c>
      <c r="W51" s="466">
        <v>0</v>
      </c>
      <c r="X51" s="470" t="s">
        <v>3195</v>
      </c>
      <c r="Y51" s="466">
        <v>0</v>
      </c>
      <c r="Z51" s="470" t="s">
        <v>3196</v>
      </c>
      <c r="AA51" s="466">
        <v>0</v>
      </c>
      <c r="AB51" s="470" t="s">
        <v>3197</v>
      </c>
      <c r="AC51" s="466">
        <v>0</v>
      </c>
      <c r="AD51" s="470" t="s">
        <v>3198</v>
      </c>
      <c r="AE51" s="466">
        <v>0</v>
      </c>
      <c r="AF51" s="271">
        <f t="shared" si="0"/>
        <v>2</v>
      </c>
      <c r="AG51" s="457">
        <f t="shared" si="1"/>
        <v>-1</v>
      </c>
    </row>
    <row r="52" spans="1:33" x14ac:dyDescent="0.25">
      <c r="A52" s="462">
        <v>953</v>
      </c>
      <c r="B52" s="462">
        <v>52095758</v>
      </c>
      <c r="C52" s="462" t="s">
        <v>733</v>
      </c>
      <c r="D52" s="462" t="s">
        <v>614</v>
      </c>
      <c r="E52" s="462">
        <v>30</v>
      </c>
      <c r="F52" s="462" t="s">
        <v>139</v>
      </c>
      <c r="G52" s="462" t="s">
        <v>132</v>
      </c>
      <c r="H52" s="462" t="s">
        <v>104</v>
      </c>
      <c r="I52" s="462" t="s">
        <v>2845</v>
      </c>
      <c r="J52" s="472">
        <v>3</v>
      </c>
      <c r="K52" s="464">
        <v>36</v>
      </c>
      <c r="L52" s="465" t="s">
        <v>3199</v>
      </c>
      <c r="M52" s="473">
        <v>21</v>
      </c>
      <c r="N52" s="470" t="s">
        <v>3200</v>
      </c>
      <c r="O52" s="466">
        <v>15</v>
      </c>
      <c r="P52" s="470" t="s">
        <v>3201</v>
      </c>
      <c r="Q52" s="466">
        <v>0</v>
      </c>
      <c r="R52" s="470" t="s">
        <v>3202</v>
      </c>
      <c r="S52" s="466">
        <v>0</v>
      </c>
      <c r="T52" s="470" t="s">
        <v>3203</v>
      </c>
      <c r="U52" s="466">
        <v>0</v>
      </c>
      <c r="V52" s="470" t="s">
        <v>3204</v>
      </c>
      <c r="W52" s="466">
        <v>0</v>
      </c>
      <c r="X52" s="470" t="s">
        <v>3205</v>
      </c>
      <c r="Y52" s="466">
        <v>0</v>
      </c>
      <c r="Z52" s="470" t="s">
        <v>3206</v>
      </c>
      <c r="AA52" s="466">
        <v>0</v>
      </c>
      <c r="AB52" s="470" t="s">
        <v>3207</v>
      </c>
      <c r="AC52" s="466">
        <v>0</v>
      </c>
      <c r="AD52" s="470" t="s">
        <v>3208</v>
      </c>
      <c r="AE52" s="466">
        <v>0</v>
      </c>
      <c r="AF52" s="271">
        <f t="shared" si="0"/>
        <v>2</v>
      </c>
      <c r="AG52" s="457">
        <f t="shared" si="1"/>
        <v>-1</v>
      </c>
    </row>
    <row r="53" spans="1:33" x14ac:dyDescent="0.25">
      <c r="A53" s="462">
        <v>1116</v>
      </c>
      <c r="B53" s="462">
        <v>52097954</v>
      </c>
      <c r="C53" s="462" t="s">
        <v>3209</v>
      </c>
      <c r="D53" s="462" t="s">
        <v>615</v>
      </c>
      <c r="E53" s="462">
        <v>36</v>
      </c>
      <c r="F53" s="462" t="s">
        <v>69</v>
      </c>
      <c r="G53" s="462" t="s">
        <v>3210</v>
      </c>
      <c r="H53" s="462" t="s">
        <v>104</v>
      </c>
      <c r="I53" s="462" t="s">
        <v>2845</v>
      </c>
      <c r="J53" s="472">
        <v>2</v>
      </c>
      <c r="K53" s="464">
        <v>3</v>
      </c>
      <c r="L53" s="465" t="s">
        <v>3211</v>
      </c>
      <c r="M53" s="466">
        <v>3</v>
      </c>
      <c r="N53" s="470" t="s">
        <v>3212</v>
      </c>
      <c r="O53" s="466">
        <v>0</v>
      </c>
      <c r="P53" s="470" t="s">
        <v>3213</v>
      </c>
      <c r="Q53" s="466">
        <v>0</v>
      </c>
      <c r="R53" s="470" t="s">
        <v>3214</v>
      </c>
      <c r="S53" s="466">
        <v>0</v>
      </c>
      <c r="T53" s="470" t="s">
        <v>3215</v>
      </c>
      <c r="U53" s="466">
        <v>0</v>
      </c>
      <c r="V53" s="470" t="s">
        <v>3216</v>
      </c>
      <c r="W53" s="466">
        <v>0</v>
      </c>
      <c r="X53" s="470" t="s">
        <v>3217</v>
      </c>
      <c r="Y53" s="466">
        <v>0</v>
      </c>
      <c r="Z53" s="470" t="s">
        <v>3218</v>
      </c>
      <c r="AA53" s="466">
        <v>0</v>
      </c>
      <c r="AB53" s="470" t="s">
        <v>3219</v>
      </c>
      <c r="AC53" s="466">
        <v>0</v>
      </c>
      <c r="AD53" s="470" t="s">
        <v>3220</v>
      </c>
      <c r="AE53" s="466">
        <v>0</v>
      </c>
      <c r="AF53" s="271">
        <f t="shared" si="0"/>
        <v>1</v>
      </c>
      <c r="AG53" s="457">
        <f t="shared" si="1"/>
        <v>-1</v>
      </c>
    </row>
    <row r="54" spans="1:33" x14ac:dyDescent="0.25">
      <c r="A54" s="468">
        <v>1117</v>
      </c>
      <c r="B54" s="468">
        <v>52097955</v>
      </c>
      <c r="C54" s="468" t="s">
        <v>3209</v>
      </c>
      <c r="D54" s="468" t="s">
        <v>614</v>
      </c>
      <c r="E54" s="468">
        <v>36</v>
      </c>
      <c r="F54" s="468" t="s">
        <v>69</v>
      </c>
      <c r="G54" s="468" t="s">
        <v>3210</v>
      </c>
      <c r="H54" s="468" t="s">
        <v>104</v>
      </c>
      <c r="I54" s="468" t="s">
        <v>2845</v>
      </c>
      <c r="J54" s="469">
        <v>2</v>
      </c>
      <c r="K54" s="464">
        <v>4</v>
      </c>
      <c r="L54" s="465" t="s">
        <v>3221</v>
      </c>
      <c r="M54" s="466">
        <v>4</v>
      </c>
      <c r="N54" s="470" t="s">
        <v>3222</v>
      </c>
      <c r="O54" s="466">
        <v>0</v>
      </c>
      <c r="P54" s="470" t="s">
        <v>3223</v>
      </c>
      <c r="Q54" s="466">
        <v>0</v>
      </c>
      <c r="R54" s="470" t="s">
        <v>3224</v>
      </c>
      <c r="S54" s="466">
        <v>0</v>
      </c>
      <c r="T54" s="470" t="s">
        <v>3225</v>
      </c>
      <c r="U54" s="466">
        <v>0</v>
      </c>
      <c r="V54" s="470" t="s">
        <v>3226</v>
      </c>
      <c r="W54" s="466">
        <v>0</v>
      </c>
      <c r="X54" s="470" t="s">
        <v>3227</v>
      </c>
      <c r="Y54" s="466">
        <v>0</v>
      </c>
      <c r="Z54" s="470" t="s">
        <v>3228</v>
      </c>
      <c r="AA54" s="466">
        <v>0</v>
      </c>
      <c r="AB54" s="470" t="s">
        <v>3229</v>
      </c>
      <c r="AC54" s="466">
        <v>0</v>
      </c>
      <c r="AD54" s="470" t="s">
        <v>3230</v>
      </c>
      <c r="AE54" s="466">
        <v>0</v>
      </c>
      <c r="AF54" s="271">
        <f t="shared" si="0"/>
        <v>1</v>
      </c>
      <c r="AG54" s="457">
        <f t="shared" si="1"/>
        <v>-1</v>
      </c>
    </row>
    <row r="55" spans="1:33" x14ac:dyDescent="0.25">
      <c r="A55" s="452">
        <v>351</v>
      </c>
      <c r="B55" s="452">
        <v>90045638</v>
      </c>
      <c r="C55" s="452" t="s">
        <v>3231</v>
      </c>
      <c r="D55" s="452" t="s">
        <v>540</v>
      </c>
      <c r="E55" s="452">
        <v>1500</v>
      </c>
      <c r="F55" s="452" t="s">
        <v>69</v>
      </c>
      <c r="G55" s="452" t="s">
        <v>117</v>
      </c>
      <c r="H55" s="452" t="s">
        <v>97</v>
      </c>
      <c r="I55" s="452" t="s">
        <v>2756</v>
      </c>
      <c r="J55" s="453">
        <v>2</v>
      </c>
      <c r="K55" s="454">
        <v>2</v>
      </c>
      <c r="L55" s="455" t="s">
        <v>3232</v>
      </c>
      <c r="M55" s="456">
        <v>0</v>
      </c>
      <c r="N55" s="455" t="s">
        <v>3233</v>
      </c>
      <c r="O55" s="456">
        <v>2</v>
      </c>
      <c r="P55" s="455" t="s">
        <v>3234</v>
      </c>
      <c r="Q55" s="456">
        <v>0</v>
      </c>
      <c r="R55" s="455" t="s">
        <v>3235</v>
      </c>
      <c r="S55" s="456">
        <v>0</v>
      </c>
      <c r="T55" s="455" t="s">
        <v>3236</v>
      </c>
      <c r="U55" s="456">
        <v>0</v>
      </c>
      <c r="V55" s="455" t="s">
        <v>3237</v>
      </c>
      <c r="W55" s="456">
        <v>0</v>
      </c>
      <c r="X55" s="455" t="s">
        <v>3238</v>
      </c>
      <c r="Y55" s="456">
        <v>0</v>
      </c>
      <c r="Z55" s="455" t="s">
        <v>3239</v>
      </c>
      <c r="AA55" s="456">
        <v>0</v>
      </c>
      <c r="AB55" s="455" t="s">
        <v>3240</v>
      </c>
      <c r="AC55" s="456">
        <v>0</v>
      </c>
      <c r="AD55" s="455" t="s">
        <v>3241</v>
      </c>
      <c r="AE55" s="456">
        <v>0</v>
      </c>
      <c r="AF55" s="271">
        <f t="shared" si="0"/>
        <v>1</v>
      </c>
      <c r="AG55" s="457">
        <f t="shared" si="1"/>
        <v>-1</v>
      </c>
    </row>
    <row r="56" spans="1:33" x14ac:dyDescent="0.25">
      <c r="A56" s="468">
        <v>352</v>
      </c>
      <c r="B56" s="468">
        <v>90052801</v>
      </c>
      <c r="C56" s="468" t="s">
        <v>3242</v>
      </c>
      <c r="D56" s="468" t="s">
        <v>261</v>
      </c>
      <c r="E56" s="468">
        <v>300</v>
      </c>
      <c r="F56" s="468" t="s">
        <v>69</v>
      </c>
      <c r="G56" s="468" t="s">
        <v>117</v>
      </c>
      <c r="H56" s="468" t="s">
        <v>75</v>
      </c>
      <c r="I56" s="468" t="s">
        <v>2743</v>
      </c>
      <c r="J56" s="474">
        <v>2</v>
      </c>
      <c r="K56" s="464">
        <v>1</v>
      </c>
      <c r="L56" s="465" t="s">
        <v>3243</v>
      </c>
      <c r="M56" s="466">
        <v>0</v>
      </c>
      <c r="N56" s="466" t="s">
        <v>3244</v>
      </c>
      <c r="O56" s="466">
        <v>1</v>
      </c>
      <c r="P56" s="466" t="s">
        <v>3245</v>
      </c>
      <c r="Q56" s="466">
        <v>0</v>
      </c>
      <c r="R56" s="466" t="s">
        <v>3246</v>
      </c>
      <c r="S56" s="466">
        <v>0</v>
      </c>
      <c r="T56" s="466" t="s">
        <v>3247</v>
      </c>
      <c r="U56" s="466">
        <v>0</v>
      </c>
      <c r="V56" s="466" t="s">
        <v>3248</v>
      </c>
      <c r="W56" s="466">
        <v>0</v>
      </c>
      <c r="X56" s="466" t="s">
        <v>3249</v>
      </c>
      <c r="Y56" s="466">
        <v>0</v>
      </c>
      <c r="Z56" s="466" t="s">
        <v>3250</v>
      </c>
      <c r="AA56" s="466">
        <v>0</v>
      </c>
      <c r="AB56" s="466" t="s">
        <v>3251</v>
      </c>
      <c r="AC56" s="466">
        <v>0</v>
      </c>
      <c r="AD56" s="466" t="s">
        <v>3252</v>
      </c>
      <c r="AE56" s="466">
        <v>0</v>
      </c>
      <c r="AF56" s="467">
        <f t="shared" si="0"/>
        <v>1</v>
      </c>
      <c r="AG56" s="457">
        <f t="shared" si="1"/>
        <v>-1</v>
      </c>
    </row>
    <row r="57" spans="1:33" ht="18.75" customHeight="1" x14ac:dyDescent="0.25">
      <c r="A57" s="452">
        <v>359</v>
      </c>
      <c r="B57" s="452">
        <v>90138810</v>
      </c>
      <c r="C57" s="452" t="s">
        <v>3253</v>
      </c>
      <c r="D57" s="452" t="s">
        <v>233</v>
      </c>
      <c r="E57" s="452">
        <v>1300</v>
      </c>
      <c r="F57" s="452" t="s">
        <v>69</v>
      </c>
      <c r="G57" s="452" t="s">
        <v>117</v>
      </c>
      <c r="H57" s="452" t="s">
        <v>97</v>
      </c>
      <c r="I57" s="452" t="s">
        <v>2768</v>
      </c>
      <c r="J57" s="453">
        <v>2</v>
      </c>
      <c r="K57" s="454">
        <v>1</v>
      </c>
      <c r="L57" s="455" t="s">
        <v>3254</v>
      </c>
      <c r="M57" s="456">
        <v>1</v>
      </c>
      <c r="N57" s="455" t="s">
        <v>3255</v>
      </c>
      <c r="O57" s="456">
        <v>0</v>
      </c>
      <c r="P57" s="455" t="s">
        <v>3256</v>
      </c>
      <c r="Q57" s="456">
        <v>0</v>
      </c>
      <c r="R57" s="455" t="s">
        <v>3257</v>
      </c>
      <c r="S57" s="456">
        <v>0</v>
      </c>
      <c r="T57" s="455" t="s">
        <v>3258</v>
      </c>
      <c r="U57" s="456">
        <v>0</v>
      </c>
      <c r="V57" s="455" t="s">
        <v>3259</v>
      </c>
      <c r="W57" s="456">
        <v>0</v>
      </c>
      <c r="X57" s="455" t="s">
        <v>3260</v>
      </c>
      <c r="Y57" s="456">
        <v>0</v>
      </c>
      <c r="Z57" s="455" t="s">
        <v>3261</v>
      </c>
      <c r="AA57" s="456">
        <v>0</v>
      </c>
      <c r="AB57" s="455" t="s">
        <v>3262</v>
      </c>
      <c r="AC57" s="456">
        <v>0</v>
      </c>
      <c r="AD57" s="455" t="s">
        <v>3263</v>
      </c>
      <c r="AE57" s="456">
        <v>0</v>
      </c>
      <c r="AF57" s="271">
        <f t="shared" si="0"/>
        <v>1</v>
      </c>
      <c r="AG57" s="457">
        <f t="shared" si="1"/>
        <v>-1</v>
      </c>
    </row>
    <row r="58" spans="1:33" x14ac:dyDescent="0.25">
      <c r="A58" s="458">
        <v>362</v>
      </c>
      <c r="B58" s="458">
        <v>90159976</v>
      </c>
      <c r="C58" s="458" t="s">
        <v>3264</v>
      </c>
      <c r="D58" s="458" t="s">
        <v>3090</v>
      </c>
      <c r="E58" s="458">
        <v>1000</v>
      </c>
      <c r="F58" s="458" t="s">
        <v>69</v>
      </c>
      <c r="G58" s="458" t="s">
        <v>70</v>
      </c>
      <c r="H58" s="458" t="s">
        <v>104</v>
      </c>
      <c r="I58" s="458" t="s">
        <v>2845</v>
      </c>
      <c r="J58" s="459">
        <v>2</v>
      </c>
      <c r="K58" s="454">
        <v>1</v>
      </c>
      <c r="L58" s="455" t="s">
        <v>3265</v>
      </c>
      <c r="M58" s="456">
        <v>1</v>
      </c>
      <c r="N58" s="455" t="s">
        <v>3266</v>
      </c>
      <c r="O58" s="456">
        <v>0</v>
      </c>
      <c r="P58" s="455" t="s">
        <v>3267</v>
      </c>
      <c r="Q58" s="456">
        <v>0</v>
      </c>
      <c r="R58" s="455" t="s">
        <v>3268</v>
      </c>
      <c r="S58" s="456">
        <v>0</v>
      </c>
      <c r="T58" s="455" t="s">
        <v>3269</v>
      </c>
      <c r="U58" s="456">
        <v>0</v>
      </c>
      <c r="V58" s="455" t="s">
        <v>3270</v>
      </c>
      <c r="W58" s="456">
        <v>0</v>
      </c>
      <c r="X58" s="455" t="s">
        <v>3271</v>
      </c>
      <c r="Y58" s="456">
        <v>0</v>
      </c>
      <c r="Z58" s="455" t="s">
        <v>3272</v>
      </c>
      <c r="AA58" s="456">
        <v>0</v>
      </c>
      <c r="AB58" s="455" t="s">
        <v>3273</v>
      </c>
      <c r="AC58" s="456">
        <v>0</v>
      </c>
      <c r="AD58" s="455" t="s">
        <v>3274</v>
      </c>
      <c r="AE58" s="456">
        <v>0</v>
      </c>
      <c r="AF58" s="271">
        <f t="shared" si="0"/>
        <v>1</v>
      </c>
      <c r="AG58" s="457">
        <f t="shared" si="1"/>
        <v>-1</v>
      </c>
    </row>
    <row r="59" spans="1:33" x14ac:dyDescent="0.25">
      <c r="A59" s="458">
        <v>364</v>
      </c>
      <c r="B59" s="458">
        <v>90185659</v>
      </c>
      <c r="C59" s="458" t="s">
        <v>3275</v>
      </c>
      <c r="D59" s="458" t="s">
        <v>261</v>
      </c>
      <c r="E59" s="458">
        <v>500</v>
      </c>
      <c r="F59" s="458" t="s">
        <v>839</v>
      </c>
      <c r="G59" s="458" t="s">
        <v>117</v>
      </c>
      <c r="H59" s="458" t="s">
        <v>75</v>
      </c>
      <c r="I59" s="458" t="s">
        <v>2743</v>
      </c>
      <c r="J59" s="459">
        <v>2</v>
      </c>
      <c r="K59" s="454">
        <v>2</v>
      </c>
      <c r="L59" s="455" t="s">
        <v>3276</v>
      </c>
      <c r="M59" s="456">
        <v>0</v>
      </c>
      <c r="N59" s="455" t="s">
        <v>3277</v>
      </c>
      <c r="O59" s="456">
        <v>2</v>
      </c>
      <c r="P59" s="455" t="s">
        <v>3278</v>
      </c>
      <c r="Q59" s="456">
        <v>0</v>
      </c>
      <c r="R59" s="455" t="s">
        <v>3279</v>
      </c>
      <c r="S59" s="456">
        <v>0</v>
      </c>
      <c r="T59" s="455" t="s">
        <v>3280</v>
      </c>
      <c r="U59" s="456">
        <v>0</v>
      </c>
      <c r="V59" s="455" t="s">
        <v>3281</v>
      </c>
      <c r="W59" s="456">
        <v>0</v>
      </c>
      <c r="X59" s="455" t="s">
        <v>3282</v>
      </c>
      <c r="Y59" s="456">
        <v>0</v>
      </c>
      <c r="Z59" s="455" t="s">
        <v>3283</v>
      </c>
      <c r="AA59" s="456">
        <v>0</v>
      </c>
      <c r="AB59" s="455" t="s">
        <v>3284</v>
      </c>
      <c r="AC59" s="456">
        <v>0</v>
      </c>
      <c r="AD59" s="455" t="s">
        <v>3285</v>
      </c>
      <c r="AE59" s="456">
        <v>0</v>
      </c>
      <c r="AF59" s="271">
        <f t="shared" si="0"/>
        <v>1</v>
      </c>
      <c r="AG59" s="457">
        <f t="shared" si="1"/>
        <v>-1</v>
      </c>
    </row>
    <row r="60" spans="1:33" x14ac:dyDescent="0.25">
      <c r="A60" s="458">
        <v>367</v>
      </c>
      <c r="B60" s="458">
        <v>90224215</v>
      </c>
      <c r="C60" s="458" t="s">
        <v>3286</v>
      </c>
      <c r="D60" s="458" t="s">
        <v>214</v>
      </c>
      <c r="E60" s="458">
        <v>300</v>
      </c>
      <c r="F60" s="458" t="s">
        <v>69</v>
      </c>
      <c r="G60" s="458" t="s">
        <v>70</v>
      </c>
      <c r="H60" s="458" t="s">
        <v>75</v>
      </c>
      <c r="I60" s="458" t="s">
        <v>2743</v>
      </c>
      <c r="J60" s="459">
        <v>2</v>
      </c>
      <c r="K60" s="454">
        <v>2</v>
      </c>
      <c r="L60" s="455" t="s">
        <v>3287</v>
      </c>
      <c r="M60" s="456">
        <v>0</v>
      </c>
      <c r="N60" s="455" t="s">
        <v>3288</v>
      </c>
      <c r="O60" s="456">
        <v>2</v>
      </c>
      <c r="P60" s="455" t="s">
        <v>3289</v>
      </c>
      <c r="Q60" s="456">
        <v>0</v>
      </c>
      <c r="R60" s="455" t="s">
        <v>3290</v>
      </c>
      <c r="S60" s="456">
        <v>0</v>
      </c>
      <c r="T60" s="455" t="s">
        <v>3291</v>
      </c>
      <c r="U60" s="456">
        <v>0</v>
      </c>
      <c r="V60" s="455" t="s">
        <v>3292</v>
      </c>
      <c r="W60" s="456">
        <v>0</v>
      </c>
      <c r="X60" s="455" t="s">
        <v>3293</v>
      </c>
      <c r="Y60" s="456">
        <v>0</v>
      </c>
      <c r="Z60" s="455" t="s">
        <v>3294</v>
      </c>
      <c r="AA60" s="456">
        <v>0</v>
      </c>
      <c r="AB60" s="455" t="s">
        <v>3295</v>
      </c>
      <c r="AC60" s="456">
        <v>0</v>
      </c>
      <c r="AD60" s="455" t="s">
        <v>3296</v>
      </c>
      <c r="AE60" s="456">
        <v>0</v>
      </c>
      <c r="AF60" s="271">
        <f t="shared" si="0"/>
        <v>1</v>
      </c>
      <c r="AG60" s="457">
        <f t="shared" si="1"/>
        <v>-1</v>
      </c>
    </row>
    <row r="61" spans="1:33" x14ac:dyDescent="0.25">
      <c r="A61" s="452">
        <v>376</v>
      </c>
      <c r="B61" s="452">
        <v>90230846</v>
      </c>
      <c r="C61" s="452" t="s">
        <v>3297</v>
      </c>
      <c r="D61" s="452" t="s">
        <v>3298</v>
      </c>
      <c r="E61" s="452">
        <v>3000</v>
      </c>
      <c r="F61" s="452" t="s">
        <v>69</v>
      </c>
      <c r="G61" s="452" t="s">
        <v>117</v>
      </c>
      <c r="H61" s="452" t="s">
        <v>104</v>
      </c>
      <c r="I61" s="452" t="s">
        <v>2845</v>
      </c>
      <c r="J61" s="453">
        <v>2</v>
      </c>
      <c r="K61" s="454">
        <v>4</v>
      </c>
      <c r="L61" s="455" t="s">
        <v>3299</v>
      </c>
      <c r="M61" s="456">
        <v>0</v>
      </c>
      <c r="N61" s="455" t="s">
        <v>3300</v>
      </c>
      <c r="O61" s="456">
        <v>4</v>
      </c>
      <c r="P61" s="455" t="s">
        <v>3301</v>
      </c>
      <c r="Q61" s="456">
        <v>0</v>
      </c>
      <c r="R61" s="455" t="s">
        <v>3302</v>
      </c>
      <c r="S61" s="456">
        <v>0</v>
      </c>
      <c r="T61" s="455" t="s">
        <v>3303</v>
      </c>
      <c r="U61" s="456">
        <v>0</v>
      </c>
      <c r="V61" s="455" t="s">
        <v>3304</v>
      </c>
      <c r="W61" s="456">
        <v>0</v>
      </c>
      <c r="X61" s="455" t="s">
        <v>3305</v>
      </c>
      <c r="Y61" s="456">
        <v>0</v>
      </c>
      <c r="Z61" s="455" t="s">
        <v>3306</v>
      </c>
      <c r="AA61" s="456">
        <v>0</v>
      </c>
      <c r="AB61" s="455" t="s">
        <v>3307</v>
      </c>
      <c r="AC61" s="456">
        <v>0</v>
      </c>
      <c r="AD61" s="455" t="s">
        <v>3308</v>
      </c>
      <c r="AE61" s="456">
        <v>0</v>
      </c>
      <c r="AF61" s="271">
        <f t="shared" si="0"/>
        <v>1</v>
      </c>
      <c r="AG61" s="457">
        <f t="shared" si="1"/>
        <v>-1</v>
      </c>
    </row>
    <row r="62" spans="1:33" hidden="1" x14ac:dyDescent="0.25">
      <c r="A62" s="458">
        <v>504</v>
      </c>
      <c r="B62" s="458">
        <v>93260208</v>
      </c>
      <c r="C62" s="458" t="s">
        <v>3309</v>
      </c>
      <c r="D62" s="458" t="s">
        <v>1042</v>
      </c>
      <c r="E62" s="458">
        <v>100</v>
      </c>
      <c r="F62" s="458" t="s">
        <v>69</v>
      </c>
      <c r="G62" s="458" t="s">
        <v>117</v>
      </c>
      <c r="H62" s="458" t="s">
        <v>121</v>
      </c>
      <c r="I62" s="458" t="s">
        <v>2743</v>
      </c>
      <c r="J62" s="459">
        <v>2</v>
      </c>
      <c r="K62" s="454">
        <v>3</v>
      </c>
      <c r="L62" s="455" t="s">
        <v>3310</v>
      </c>
      <c r="M62" s="456">
        <v>0</v>
      </c>
      <c r="N62" s="455" t="s">
        <v>3311</v>
      </c>
      <c r="O62" s="456">
        <v>3</v>
      </c>
      <c r="P62" s="455" t="s">
        <v>3312</v>
      </c>
      <c r="Q62" s="456">
        <v>0</v>
      </c>
      <c r="R62" s="455" t="s">
        <v>3313</v>
      </c>
      <c r="S62" s="456">
        <v>0</v>
      </c>
      <c r="T62" s="455" t="s">
        <v>3314</v>
      </c>
      <c r="U62" s="456">
        <v>0</v>
      </c>
      <c r="V62" s="455" t="s">
        <v>3315</v>
      </c>
      <c r="W62" s="456">
        <v>0</v>
      </c>
      <c r="X62" s="455" t="s">
        <v>3316</v>
      </c>
      <c r="Y62" s="456">
        <v>0</v>
      </c>
      <c r="Z62" s="455" t="s">
        <v>3317</v>
      </c>
      <c r="AA62" s="456">
        <v>0</v>
      </c>
      <c r="AB62" s="455" t="s">
        <v>3318</v>
      </c>
      <c r="AC62" s="456">
        <v>0</v>
      </c>
      <c r="AD62" s="455" t="s">
        <v>3319</v>
      </c>
      <c r="AE62" s="456">
        <v>0</v>
      </c>
      <c r="AF62" s="271">
        <f t="shared" si="0"/>
        <v>1</v>
      </c>
      <c r="AG62" s="457">
        <v>0</v>
      </c>
    </row>
    <row r="63" spans="1:33" x14ac:dyDescent="0.25">
      <c r="A63" s="452">
        <v>377</v>
      </c>
      <c r="B63" s="452">
        <v>90242902</v>
      </c>
      <c r="C63" s="452" t="s">
        <v>3320</v>
      </c>
      <c r="D63" s="452" t="s">
        <v>3321</v>
      </c>
      <c r="E63" s="452">
        <v>400</v>
      </c>
      <c r="F63" s="452" t="s">
        <v>69</v>
      </c>
      <c r="G63" s="452" t="s">
        <v>70</v>
      </c>
      <c r="H63" s="452" t="s">
        <v>121</v>
      </c>
      <c r="I63" s="452" t="s">
        <v>2743</v>
      </c>
      <c r="J63" s="453">
        <v>2</v>
      </c>
      <c r="K63" s="454">
        <v>1</v>
      </c>
      <c r="L63" s="455" t="s">
        <v>3322</v>
      </c>
      <c r="M63" s="456">
        <v>1</v>
      </c>
      <c r="N63" s="455" t="s">
        <v>3323</v>
      </c>
      <c r="O63" s="456">
        <v>0</v>
      </c>
      <c r="P63" s="455" t="s">
        <v>3324</v>
      </c>
      <c r="Q63" s="456">
        <v>0</v>
      </c>
      <c r="R63" s="455" t="s">
        <v>3325</v>
      </c>
      <c r="S63" s="456">
        <v>0</v>
      </c>
      <c r="T63" s="455" t="s">
        <v>3326</v>
      </c>
      <c r="U63" s="456">
        <v>0</v>
      </c>
      <c r="V63" s="455" t="s">
        <v>3327</v>
      </c>
      <c r="W63" s="456">
        <v>0</v>
      </c>
      <c r="X63" s="455" t="s">
        <v>3328</v>
      </c>
      <c r="Y63" s="456">
        <v>0</v>
      </c>
      <c r="Z63" s="455" t="s">
        <v>3329</v>
      </c>
      <c r="AA63" s="456">
        <v>0</v>
      </c>
      <c r="AB63" s="455" t="s">
        <v>3330</v>
      </c>
      <c r="AC63" s="456">
        <v>0</v>
      </c>
      <c r="AD63" s="455" t="s">
        <v>3331</v>
      </c>
      <c r="AE63" s="456">
        <v>0</v>
      </c>
      <c r="AF63" s="271">
        <f t="shared" si="0"/>
        <v>1</v>
      </c>
      <c r="AG63" s="457">
        <f t="shared" ref="AG63:AG112" si="2">AF63-J63</f>
        <v>-1</v>
      </c>
    </row>
    <row r="64" spans="1:33" x14ac:dyDescent="0.25">
      <c r="A64" s="452">
        <v>389</v>
      </c>
      <c r="B64" s="452">
        <v>90289265</v>
      </c>
      <c r="C64" s="452" t="s">
        <v>485</v>
      </c>
      <c r="D64" s="452" t="s">
        <v>2767</v>
      </c>
      <c r="E64" s="452">
        <v>700</v>
      </c>
      <c r="F64" s="452" t="s">
        <v>69</v>
      </c>
      <c r="G64" s="452" t="s">
        <v>117</v>
      </c>
      <c r="H64" s="452" t="s">
        <v>97</v>
      </c>
      <c r="I64" s="452" t="s">
        <v>2768</v>
      </c>
      <c r="J64" s="453">
        <v>2</v>
      </c>
      <c r="K64" s="454">
        <v>1</v>
      </c>
      <c r="L64" s="455" t="s">
        <v>3332</v>
      </c>
      <c r="M64" s="456">
        <v>0</v>
      </c>
      <c r="N64" s="455" t="s">
        <v>3333</v>
      </c>
      <c r="O64" s="456">
        <v>1</v>
      </c>
      <c r="P64" s="455" t="s">
        <v>3334</v>
      </c>
      <c r="Q64" s="456">
        <v>0</v>
      </c>
      <c r="R64" s="455" t="s">
        <v>3335</v>
      </c>
      <c r="S64" s="456">
        <v>0</v>
      </c>
      <c r="T64" s="455" t="s">
        <v>3336</v>
      </c>
      <c r="U64" s="456">
        <v>0</v>
      </c>
      <c r="V64" s="455" t="s">
        <v>3337</v>
      </c>
      <c r="W64" s="456">
        <v>0</v>
      </c>
      <c r="X64" s="455" t="s">
        <v>3338</v>
      </c>
      <c r="Y64" s="456">
        <v>0</v>
      </c>
      <c r="Z64" s="455" t="s">
        <v>3339</v>
      </c>
      <c r="AA64" s="456">
        <v>0</v>
      </c>
      <c r="AB64" s="455" t="s">
        <v>3340</v>
      </c>
      <c r="AC64" s="456">
        <v>0</v>
      </c>
      <c r="AD64" s="455" t="s">
        <v>3341</v>
      </c>
      <c r="AE64" s="456">
        <v>0</v>
      </c>
      <c r="AF64" s="271">
        <f t="shared" si="0"/>
        <v>1</v>
      </c>
      <c r="AG64" s="457">
        <f t="shared" si="2"/>
        <v>-1</v>
      </c>
    </row>
    <row r="65" spans="1:33" x14ac:dyDescent="0.25">
      <c r="A65" s="458">
        <v>388</v>
      </c>
      <c r="B65" s="458">
        <v>90289265</v>
      </c>
      <c r="C65" s="458" t="s">
        <v>485</v>
      </c>
      <c r="D65" s="458" t="s">
        <v>3342</v>
      </c>
      <c r="E65" s="458">
        <v>700</v>
      </c>
      <c r="F65" s="458" t="s">
        <v>69</v>
      </c>
      <c r="G65" s="458" t="s">
        <v>117</v>
      </c>
      <c r="H65" s="458" t="s">
        <v>75</v>
      </c>
      <c r="I65" s="458" t="s">
        <v>2743</v>
      </c>
      <c r="J65" s="459">
        <v>2</v>
      </c>
      <c r="K65" s="454">
        <v>2</v>
      </c>
      <c r="L65" s="455" t="s">
        <v>3343</v>
      </c>
      <c r="M65" s="456">
        <v>2</v>
      </c>
      <c r="N65" s="455" t="s">
        <v>3344</v>
      </c>
      <c r="O65" s="456">
        <v>0</v>
      </c>
      <c r="P65" s="455" t="s">
        <v>3345</v>
      </c>
      <c r="Q65" s="456">
        <v>0</v>
      </c>
      <c r="R65" s="455" t="s">
        <v>3346</v>
      </c>
      <c r="S65" s="456">
        <v>0</v>
      </c>
      <c r="T65" s="455" t="s">
        <v>3347</v>
      </c>
      <c r="U65" s="456">
        <v>0</v>
      </c>
      <c r="V65" s="455" t="s">
        <v>3348</v>
      </c>
      <c r="W65" s="456">
        <v>0</v>
      </c>
      <c r="X65" s="455" t="s">
        <v>3349</v>
      </c>
      <c r="Y65" s="456">
        <v>0</v>
      </c>
      <c r="Z65" s="455" t="s">
        <v>3350</v>
      </c>
      <c r="AA65" s="456">
        <v>0</v>
      </c>
      <c r="AB65" s="455" t="s">
        <v>3351</v>
      </c>
      <c r="AC65" s="456">
        <v>0</v>
      </c>
      <c r="AD65" s="455" t="s">
        <v>3352</v>
      </c>
      <c r="AE65" s="456">
        <v>0</v>
      </c>
      <c r="AF65" s="271">
        <f t="shared" si="0"/>
        <v>1</v>
      </c>
      <c r="AG65" s="457">
        <f t="shared" si="2"/>
        <v>-1</v>
      </c>
    </row>
    <row r="66" spans="1:33" x14ac:dyDescent="0.25">
      <c r="A66" s="458">
        <v>397</v>
      </c>
      <c r="B66" s="458">
        <v>90334079</v>
      </c>
      <c r="C66" s="458" t="s">
        <v>3353</v>
      </c>
      <c r="D66" s="458" t="s">
        <v>2767</v>
      </c>
      <c r="E66" s="458">
        <v>750</v>
      </c>
      <c r="F66" s="458" t="s">
        <v>69</v>
      </c>
      <c r="G66" s="458" t="s">
        <v>117</v>
      </c>
      <c r="H66" s="458" t="s">
        <v>97</v>
      </c>
      <c r="I66" s="458" t="s">
        <v>2768</v>
      </c>
      <c r="J66" s="459">
        <v>2</v>
      </c>
      <c r="K66" s="454">
        <v>1</v>
      </c>
      <c r="L66" s="455" t="s">
        <v>3354</v>
      </c>
      <c r="M66" s="456">
        <v>1</v>
      </c>
      <c r="N66" s="455" t="s">
        <v>3355</v>
      </c>
      <c r="O66" s="456">
        <v>0</v>
      </c>
      <c r="P66" s="455" t="s">
        <v>3356</v>
      </c>
      <c r="Q66" s="456">
        <v>0</v>
      </c>
      <c r="R66" s="455" t="s">
        <v>3357</v>
      </c>
      <c r="S66" s="456">
        <v>0</v>
      </c>
      <c r="T66" s="455" t="s">
        <v>3358</v>
      </c>
      <c r="U66" s="456">
        <v>0</v>
      </c>
      <c r="V66" s="455" t="s">
        <v>3359</v>
      </c>
      <c r="W66" s="456">
        <v>0</v>
      </c>
      <c r="X66" s="455" t="s">
        <v>3360</v>
      </c>
      <c r="Y66" s="456">
        <v>0</v>
      </c>
      <c r="Z66" s="455" t="s">
        <v>3361</v>
      </c>
      <c r="AA66" s="456">
        <v>0</v>
      </c>
      <c r="AB66" s="455" t="s">
        <v>3362</v>
      </c>
      <c r="AC66" s="456">
        <v>0</v>
      </c>
      <c r="AD66" s="455" t="s">
        <v>3363</v>
      </c>
      <c r="AE66" s="456">
        <v>0</v>
      </c>
      <c r="AF66" s="271">
        <f t="shared" si="0"/>
        <v>1</v>
      </c>
      <c r="AG66" s="457">
        <f t="shared" si="2"/>
        <v>-1</v>
      </c>
    </row>
    <row r="67" spans="1:33" x14ac:dyDescent="0.25">
      <c r="A67" s="458">
        <v>398</v>
      </c>
      <c r="B67" s="458">
        <v>90339451</v>
      </c>
      <c r="C67" s="458" t="s">
        <v>3364</v>
      </c>
      <c r="D67" s="458" t="s">
        <v>332</v>
      </c>
      <c r="E67" s="458">
        <v>400</v>
      </c>
      <c r="F67" s="458" t="s">
        <v>69</v>
      </c>
      <c r="G67" s="458" t="s">
        <v>117</v>
      </c>
      <c r="H67" s="458" t="s">
        <v>75</v>
      </c>
      <c r="I67" s="458" t="s">
        <v>2743</v>
      </c>
      <c r="J67" s="459">
        <v>2</v>
      </c>
      <c r="K67" s="454">
        <v>1</v>
      </c>
      <c r="L67" s="455" t="s">
        <v>3365</v>
      </c>
      <c r="M67" s="456">
        <v>1</v>
      </c>
      <c r="N67" s="455" t="s">
        <v>3366</v>
      </c>
      <c r="O67" s="456">
        <v>0</v>
      </c>
      <c r="P67" s="455" t="s">
        <v>3367</v>
      </c>
      <c r="Q67" s="456">
        <v>0</v>
      </c>
      <c r="R67" s="455" t="s">
        <v>3368</v>
      </c>
      <c r="S67" s="456">
        <v>0</v>
      </c>
      <c r="T67" s="455" t="s">
        <v>3369</v>
      </c>
      <c r="U67" s="456">
        <v>0</v>
      </c>
      <c r="V67" s="455" t="s">
        <v>3370</v>
      </c>
      <c r="W67" s="456">
        <v>0</v>
      </c>
      <c r="X67" s="455" t="s">
        <v>3371</v>
      </c>
      <c r="Y67" s="456">
        <v>0</v>
      </c>
      <c r="Z67" s="455" t="s">
        <v>3372</v>
      </c>
      <c r="AA67" s="456">
        <v>0</v>
      </c>
      <c r="AB67" s="455" t="s">
        <v>3373</v>
      </c>
      <c r="AC67" s="456">
        <v>0</v>
      </c>
      <c r="AD67" s="455" t="s">
        <v>3374</v>
      </c>
      <c r="AE67" s="456">
        <v>0</v>
      </c>
      <c r="AF67" s="271">
        <f t="shared" si="0"/>
        <v>1</v>
      </c>
      <c r="AG67" s="457">
        <f t="shared" si="2"/>
        <v>-1</v>
      </c>
    </row>
    <row r="68" spans="1:33" x14ac:dyDescent="0.25">
      <c r="A68" s="452">
        <v>400</v>
      </c>
      <c r="B68" s="452">
        <v>90346307</v>
      </c>
      <c r="C68" s="452" t="s">
        <v>485</v>
      </c>
      <c r="D68" s="452" t="s">
        <v>3375</v>
      </c>
      <c r="E68" s="452">
        <v>400</v>
      </c>
      <c r="F68" s="452" t="s">
        <v>69</v>
      </c>
      <c r="G68" s="452" t="s">
        <v>70</v>
      </c>
      <c r="H68" s="452" t="s">
        <v>75</v>
      </c>
      <c r="I68" s="452" t="s">
        <v>2743</v>
      </c>
      <c r="J68" s="453">
        <v>2</v>
      </c>
      <c r="K68" s="454">
        <v>1</v>
      </c>
      <c r="L68" s="455" t="s">
        <v>3376</v>
      </c>
      <c r="M68" s="456">
        <v>1</v>
      </c>
      <c r="N68" s="455" t="s">
        <v>3377</v>
      </c>
      <c r="O68" s="456">
        <v>0</v>
      </c>
      <c r="P68" s="455" t="s">
        <v>3378</v>
      </c>
      <c r="Q68" s="456">
        <v>0</v>
      </c>
      <c r="R68" s="455" t="s">
        <v>3379</v>
      </c>
      <c r="S68" s="456">
        <v>0</v>
      </c>
      <c r="T68" s="455" t="s">
        <v>3380</v>
      </c>
      <c r="U68" s="456">
        <v>0</v>
      </c>
      <c r="V68" s="455" t="s">
        <v>3381</v>
      </c>
      <c r="W68" s="456">
        <v>0</v>
      </c>
      <c r="X68" s="455" t="s">
        <v>3382</v>
      </c>
      <c r="Y68" s="456">
        <v>0</v>
      </c>
      <c r="Z68" s="455" t="s">
        <v>3383</v>
      </c>
      <c r="AA68" s="456">
        <v>0</v>
      </c>
      <c r="AB68" s="455" t="s">
        <v>3384</v>
      </c>
      <c r="AC68" s="456">
        <v>0</v>
      </c>
      <c r="AD68" s="455" t="s">
        <v>3385</v>
      </c>
      <c r="AE68" s="456">
        <v>0</v>
      </c>
      <c r="AF68" s="271">
        <f t="shared" si="0"/>
        <v>1</v>
      </c>
      <c r="AG68" s="457">
        <f t="shared" si="2"/>
        <v>-1</v>
      </c>
    </row>
    <row r="69" spans="1:33" x14ac:dyDescent="0.25">
      <c r="A69" s="452">
        <v>403</v>
      </c>
      <c r="B69" s="452">
        <v>90355366</v>
      </c>
      <c r="C69" s="452" t="s">
        <v>3386</v>
      </c>
      <c r="D69" s="452" t="s">
        <v>525</v>
      </c>
      <c r="E69" s="452">
        <v>600</v>
      </c>
      <c r="F69" s="452" t="s">
        <v>69</v>
      </c>
      <c r="G69" s="452" t="s">
        <v>117</v>
      </c>
      <c r="H69" s="452" t="s">
        <v>71</v>
      </c>
      <c r="I69" s="452" t="s">
        <v>2768</v>
      </c>
      <c r="J69" s="453">
        <v>2</v>
      </c>
      <c r="K69" s="454">
        <v>1</v>
      </c>
      <c r="L69" s="455" t="s">
        <v>3387</v>
      </c>
      <c r="M69" s="456">
        <v>1</v>
      </c>
      <c r="N69" s="455" t="s">
        <v>3388</v>
      </c>
      <c r="O69" s="456">
        <v>0</v>
      </c>
      <c r="P69" s="455" t="s">
        <v>3389</v>
      </c>
      <c r="Q69" s="456">
        <v>0</v>
      </c>
      <c r="R69" s="455" t="s">
        <v>3390</v>
      </c>
      <c r="S69" s="456">
        <v>0</v>
      </c>
      <c r="T69" s="455" t="s">
        <v>3391</v>
      </c>
      <c r="U69" s="456">
        <v>0</v>
      </c>
      <c r="V69" s="455" t="s">
        <v>3392</v>
      </c>
      <c r="W69" s="456">
        <v>0</v>
      </c>
      <c r="X69" s="455" t="s">
        <v>3393</v>
      </c>
      <c r="Y69" s="456">
        <v>0</v>
      </c>
      <c r="Z69" s="455" t="s">
        <v>3394</v>
      </c>
      <c r="AA69" s="456">
        <v>0</v>
      </c>
      <c r="AB69" s="455" t="s">
        <v>3395</v>
      </c>
      <c r="AC69" s="456">
        <v>0</v>
      </c>
      <c r="AD69" s="455" t="s">
        <v>3396</v>
      </c>
      <c r="AE69" s="456">
        <v>0</v>
      </c>
      <c r="AF69" s="271">
        <f t="shared" si="0"/>
        <v>1</v>
      </c>
      <c r="AG69" s="457">
        <f t="shared" si="2"/>
        <v>-1</v>
      </c>
    </row>
    <row r="70" spans="1:33" x14ac:dyDescent="0.25">
      <c r="A70" s="458">
        <v>412</v>
      </c>
      <c r="B70" s="458">
        <v>90389383</v>
      </c>
      <c r="C70" s="458" t="s">
        <v>589</v>
      </c>
      <c r="D70" s="458" t="s">
        <v>2779</v>
      </c>
      <c r="E70" s="458">
        <v>500</v>
      </c>
      <c r="F70" s="458" t="s">
        <v>69</v>
      </c>
      <c r="G70" s="458" t="s">
        <v>70</v>
      </c>
      <c r="H70" s="458" t="s">
        <v>121</v>
      </c>
      <c r="I70" s="458" t="s">
        <v>2743</v>
      </c>
      <c r="J70" s="459">
        <v>2</v>
      </c>
      <c r="K70" s="454">
        <v>6</v>
      </c>
      <c r="L70" s="455" t="s">
        <v>3397</v>
      </c>
      <c r="M70" s="456">
        <v>0</v>
      </c>
      <c r="N70" s="455" t="s">
        <v>3398</v>
      </c>
      <c r="O70" s="456">
        <v>6</v>
      </c>
      <c r="P70" s="455" t="s">
        <v>3399</v>
      </c>
      <c r="Q70" s="456">
        <v>0</v>
      </c>
      <c r="R70" s="455" t="s">
        <v>3400</v>
      </c>
      <c r="S70" s="456">
        <v>0</v>
      </c>
      <c r="T70" s="455" t="s">
        <v>3401</v>
      </c>
      <c r="U70" s="456">
        <v>0</v>
      </c>
      <c r="V70" s="455" t="s">
        <v>3402</v>
      </c>
      <c r="W70" s="456">
        <v>0</v>
      </c>
      <c r="X70" s="455" t="s">
        <v>3403</v>
      </c>
      <c r="Y70" s="456">
        <v>0</v>
      </c>
      <c r="Z70" s="455" t="s">
        <v>3404</v>
      </c>
      <c r="AA70" s="456">
        <v>0</v>
      </c>
      <c r="AB70" s="455" t="s">
        <v>3405</v>
      </c>
      <c r="AC70" s="456">
        <v>0</v>
      </c>
      <c r="AD70" s="455" t="s">
        <v>3406</v>
      </c>
      <c r="AE70" s="456">
        <v>0</v>
      </c>
      <c r="AF70" s="271">
        <f t="shared" si="0"/>
        <v>1</v>
      </c>
      <c r="AG70" s="457">
        <f t="shared" si="2"/>
        <v>-1</v>
      </c>
    </row>
    <row r="71" spans="1:33" x14ac:dyDescent="0.25">
      <c r="A71" s="458">
        <v>417</v>
      </c>
      <c r="B71" s="458">
        <v>90445490</v>
      </c>
      <c r="C71" s="458" t="s">
        <v>3407</v>
      </c>
      <c r="D71" s="458" t="s">
        <v>3408</v>
      </c>
      <c r="E71" s="458">
        <v>800</v>
      </c>
      <c r="F71" s="458" t="s">
        <v>69</v>
      </c>
      <c r="G71" s="458" t="s">
        <v>83</v>
      </c>
      <c r="H71" s="458" t="s">
        <v>97</v>
      </c>
      <c r="I71" s="458" t="s">
        <v>2768</v>
      </c>
      <c r="J71" s="459">
        <v>2</v>
      </c>
      <c r="K71" s="454">
        <v>1</v>
      </c>
      <c r="L71" s="455" t="s">
        <v>3409</v>
      </c>
      <c r="M71" s="456">
        <v>1</v>
      </c>
      <c r="N71" s="455" t="s">
        <v>3410</v>
      </c>
      <c r="O71" s="456">
        <v>0</v>
      </c>
      <c r="P71" s="455" t="s">
        <v>3411</v>
      </c>
      <c r="Q71" s="456">
        <v>0</v>
      </c>
      <c r="R71" s="455" t="s">
        <v>3412</v>
      </c>
      <c r="S71" s="456">
        <v>0</v>
      </c>
      <c r="T71" s="455" t="s">
        <v>3413</v>
      </c>
      <c r="U71" s="456">
        <v>0</v>
      </c>
      <c r="V71" s="455" t="s">
        <v>3414</v>
      </c>
      <c r="W71" s="456">
        <v>0</v>
      </c>
      <c r="X71" s="455" t="s">
        <v>3415</v>
      </c>
      <c r="Y71" s="456">
        <v>0</v>
      </c>
      <c r="Z71" s="455" t="s">
        <v>3416</v>
      </c>
      <c r="AA71" s="456">
        <v>0</v>
      </c>
      <c r="AB71" s="455" t="s">
        <v>3417</v>
      </c>
      <c r="AC71" s="456">
        <v>0</v>
      </c>
      <c r="AD71" s="455" t="s">
        <v>3418</v>
      </c>
      <c r="AE71" s="456">
        <v>0</v>
      </c>
      <c r="AF71" s="271">
        <f t="shared" si="0"/>
        <v>1</v>
      </c>
      <c r="AG71" s="457">
        <f t="shared" si="2"/>
        <v>-1</v>
      </c>
    </row>
    <row r="72" spans="1:33" x14ac:dyDescent="0.25">
      <c r="A72" s="452">
        <v>423</v>
      </c>
      <c r="B72" s="452">
        <v>90466466</v>
      </c>
      <c r="C72" s="452" t="s">
        <v>3419</v>
      </c>
      <c r="D72" s="452" t="s">
        <v>3375</v>
      </c>
      <c r="E72" s="452">
        <v>400</v>
      </c>
      <c r="F72" s="452" t="s">
        <v>69</v>
      </c>
      <c r="G72" s="452" t="s">
        <v>70</v>
      </c>
      <c r="H72" s="452" t="s">
        <v>75</v>
      </c>
      <c r="I72" s="452" t="s">
        <v>2743</v>
      </c>
      <c r="J72" s="453">
        <v>2</v>
      </c>
      <c r="K72" s="454">
        <v>1</v>
      </c>
      <c r="L72" s="455" t="s">
        <v>3420</v>
      </c>
      <c r="M72" s="456">
        <v>0</v>
      </c>
      <c r="N72" s="455" t="s">
        <v>3421</v>
      </c>
      <c r="O72" s="456">
        <v>1</v>
      </c>
      <c r="P72" s="455" t="s">
        <v>3422</v>
      </c>
      <c r="Q72" s="456">
        <v>0</v>
      </c>
      <c r="R72" s="455" t="s">
        <v>3423</v>
      </c>
      <c r="S72" s="456">
        <v>0</v>
      </c>
      <c r="T72" s="455" t="s">
        <v>3424</v>
      </c>
      <c r="U72" s="456">
        <v>0</v>
      </c>
      <c r="V72" s="455" t="s">
        <v>3425</v>
      </c>
      <c r="W72" s="456">
        <v>0</v>
      </c>
      <c r="X72" s="455" t="s">
        <v>3426</v>
      </c>
      <c r="Y72" s="456">
        <v>0</v>
      </c>
      <c r="Z72" s="455" t="s">
        <v>3427</v>
      </c>
      <c r="AA72" s="456">
        <v>0</v>
      </c>
      <c r="AB72" s="455" t="s">
        <v>3428</v>
      </c>
      <c r="AC72" s="456">
        <v>0</v>
      </c>
      <c r="AD72" s="455" t="s">
        <v>3429</v>
      </c>
      <c r="AE72" s="456">
        <v>0</v>
      </c>
      <c r="AF72" s="271">
        <f t="shared" si="0"/>
        <v>1</v>
      </c>
      <c r="AG72" s="457">
        <f t="shared" si="2"/>
        <v>-1</v>
      </c>
    </row>
    <row r="73" spans="1:33" x14ac:dyDescent="0.25">
      <c r="A73" s="452">
        <v>427</v>
      </c>
      <c r="B73" s="452">
        <v>90473976</v>
      </c>
      <c r="C73" s="452" t="s">
        <v>3430</v>
      </c>
      <c r="D73" s="452" t="s">
        <v>628</v>
      </c>
      <c r="E73" s="452">
        <v>550</v>
      </c>
      <c r="F73" s="452" t="s">
        <v>69</v>
      </c>
      <c r="G73" s="452" t="s">
        <v>117</v>
      </c>
      <c r="H73" s="452" t="s">
        <v>84</v>
      </c>
      <c r="I73" s="452" t="s">
        <v>2768</v>
      </c>
      <c r="J73" s="453">
        <v>2</v>
      </c>
      <c r="K73" s="454">
        <v>1</v>
      </c>
      <c r="L73" s="455" t="s">
        <v>3431</v>
      </c>
      <c r="M73" s="456">
        <v>1</v>
      </c>
      <c r="N73" s="455" t="s">
        <v>3432</v>
      </c>
      <c r="O73" s="456">
        <v>0</v>
      </c>
      <c r="P73" s="455" t="s">
        <v>3433</v>
      </c>
      <c r="Q73" s="456">
        <v>0</v>
      </c>
      <c r="R73" s="455" t="s">
        <v>3434</v>
      </c>
      <c r="S73" s="456">
        <v>0</v>
      </c>
      <c r="T73" s="455" t="s">
        <v>3435</v>
      </c>
      <c r="U73" s="456">
        <v>0</v>
      </c>
      <c r="V73" s="455" t="s">
        <v>3436</v>
      </c>
      <c r="W73" s="456">
        <v>0</v>
      </c>
      <c r="X73" s="455" t="s">
        <v>3437</v>
      </c>
      <c r="Y73" s="456">
        <v>0</v>
      </c>
      <c r="Z73" s="455" t="s">
        <v>3438</v>
      </c>
      <c r="AA73" s="456">
        <v>0</v>
      </c>
      <c r="AB73" s="455" t="s">
        <v>3439</v>
      </c>
      <c r="AC73" s="456">
        <v>0</v>
      </c>
      <c r="AD73" s="455" t="s">
        <v>3440</v>
      </c>
      <c r="AE73" s="456">
        <v>0</v>
      </c>
      <c r="AF73" s="271">
        <f t="shared" si="0"/>
        <v>1</v>
      </c>
      <c r="AG73" s="457">
        <f t="shared" si="2"/>
        <v>-1</v>
      </c>
    </row>
    <row r="74" spans="1:33" x14ac:dyDescent="0.25">
      <c r="A74" s="458">
        <v>429</v>
      </c>
      <c r="B74" s="458">
        <v>90481617</v>
      </c>
      <c r="C74" s="458" t="s">
        <v>1561</v>
      </c>
      <c r="D74" s="458" t="s">
        <v>1067</v>
      </c>
      <c r="E74" s="458">
        <v>1000</v>
      </c>
      <c r="F74" s="458" t="s">
        <v>69</v>
      </c>
      <c r="G74" s="458" t="s">
        <v>117</v>
      </c>
      <c r="H74" s="458" t="s">
        <v>97</v>
      </c>
      <c r="I74" s="458" t="s">
        <v>2756</v>
      </c>
      <c r="J74" s="459">
        <v>2</v>
      </c>
      <c r="K74" s="454">
        <v>2</v>
      </c>
      <c r="L74" s="455" t="s">
        <v>3441</v>
      </c>
      <c r="M74" s="456">
        <v>2</v>
      </c>
      <c r="N74" s="455" t="s">
        <v>3442</v>
      </c>
      <c r="O74" s="456">
        <v>0</v>
      </c>
      <c r="P74" s="455" t="s">
        <v>3443</v>
      </c>
      <c r="Q74" s="456">
        <v>0</v>
      </c>
      <c r="R74" s="455" t="s">
        <v>3444</v>
      </c>
      <c r="S74" s="456">
        <v>0</v>
      </c>
      <c r="T74" s="455" t="s">
        <v>3445</v>
      </c>
      <c r="U74" s="456">
        <v>0</v>
      </c>
      <c r="V74" s="455" t="s">
        <v>3446</v>
      </c>
      <c r="W74" s="456">
        <v>0</v>
      </c>
      <c r="X74" s="455" t="s">
        <v>3447</v>
      </c>
      <c r="Y74" s="456">
        <v>0</v>
      </c>
      <c r="Z74" s="455" t="s">
        <v>3448</v>
      </c>
      <c r="AA74" s="456">
        <v>0</v>
      </c>
      <c r="AB74" s="455" t="s">
        <v>3449</v>
      </c>
      <c r="AC74" s="456">
        <v>0</v>
      </c>
      <c r="AD74" s="455" t="s">
        <v>3450</v>
      </c>
      <c r="AE74" s="456">
        <v>0</v>
      </c>
      <c r="AF74" s="271">
        <f t="shared" ref="AF74:AF137" si="3">COUNTIF(M74:AE74,"=1")+COUNTIF(M74:AE74,"&gt;1")</f>
        <v>1</v>
      </c>
      <c r="AG74" s="457">
        <f t="shared" si="2"/>
        <v>-1</v>
      </c>
    </row>
    <row r="75" spans="1:33" x14ac:dyDescent="0.25">
      <c r="A75" s="458">
        <v>430</v>
      </c>
      <c r="B75" s="458">
        <v>90481617</v>
      </c>
      <c r="C75" s="458" t="s">
        <v>1561</v>
      </c>
      <c r="D75" s="458" t="s">
        <v>915</v>
      </c>
      <c r="E75" s="458">
        <v>1000</v>
      </c>
      <c r="F75" s="458" t="s">
        <v>69</v>
      </c>
      <c r="G75" s="458" t="s">
        <v>117</v>
      </c>
      <c r="H75" s="458" t="s">
        <v>97</v>
      </c>
      <c r="I75" s="458" t="s">
        <v>2768</v>
      </c>
      <c r="J75" s="459">
        <v>2</v>
      </c>
      <c r="K75" s="454">
        <v>4</v>
      </c>
      <c r="L75" s="455" t="s">
        <v>3451</v>
      </c>
      <c r="M75" s="456">
        <v>4</v>
      </c>
      <c r="N75" s="455" t="s">
        <v>3452</v>
      </c>
      <c r="O75" s="456">
        <v>0</v>
      </c>
      <c r="P75" s="455" t="s">
        <v>3453</v>
      </c>
      <c r="Q75" s="456">
        <v>0</v>
      </c>
      <c r="R75" s="455" t="s">
        <v>3454</v>
      </c>
      <c r="S75" s="456">
        <v>0</v>
      </c>
      <c r="T75" s="455" t="s">
        <v>3455</v>
      </c>
      <c r="U75" s="456">
        <v>0</v>
      </c>
      <c r="V75" s="455" t="s">
        <v>3456</v>
      </c>
      <c r="W75" s="456">
        <v>0</v>
      </c>
      <c r="X75" s="455" t="s">
        <v>3457</v>
      </c>
      <c r="Y75" s="456">
        <v>0</v>
      </c>
      <c r="Z75" s="455" t="s">
        <v>3458</v>
      </c>
      <c r="AA75" s="456">
        <v>0</v>
      </c>
      <c r="AB75" s="455" t="s">
        <v>3459</v>
      </c>
      <c r="AC75" s="456">
        <v>0</v>
      </c>
      <c r="AD75" s="455" t="s">
        <v>3460</v>
      </c>
      <c r="AE75" s="456">
        <v>0</v>
      </c>
      <c r="AF75" s="271">
        <f t="shared" si="3"/>
        <v>1</v>
      </c>
      <c r="AG75" s="457">
        <f t="shared" si="2"/>
        <v>-1</v>
      </c>
    </row>
    <row r="76" spans="1:33" x14ac:dyDescent="0.25">
      <c r="A76" s="458">
        <v>438</v>
      </c>
      <c r="B76" s="458">
        <v>90498479</v>
      </c>
      <c r="C76" s="458" t="s">
        <v>3461</v>
      </c>
      <c r="D76" s="458" t="s">
        <v>261</v>
      </c>
      <c r="E76" s="458">
        <v>1000</v>
      </c>
      <c r="F76" s="458" t="s">
        <v>69</v>
      </c>
      <c r="G76" s="458" t="s">
        <v>117</v>
      </c>
      <c r="H76" s="458" t="s">
        <v>75</v>
      </c>
      <c r="I76" s="458" t="s">
        <v>2743</v>
      </c>
      <c r="J76" s="459">
        <v>2</v>
      </c>
      <c r="K76" s="454">
        <v>1</v>
      </c>
      <c r="L76" s="455" t="s">
        <v>3462</v>
      </c>
      <c r="M76" s="456">
        <v>1</v>
      </c>
      <c r="N76" s="455" t="s">
        <v>3463</v>
      </c>
      <c r="O76" s="456">
        <v>0</v>
      </c>
      <c r="P76" s="455" t="s">
        <v>3464</v>
      </c>
      <c r="Q76" s="456">
        <v>0</v>
      </c>
      <c r="R76" s="455" t="s">
        <v>3465</v>
      </c>
      <c r="S76" s="456">
        <v>0</v>
      </c>
      <c r="T76" s="455" t="s">
        <v>3466</v>
      </c>
      <c r="U76" s="456">
        <v>0</v>
      </c>
      <c r="V76" s="455" t="s">
        <v>3467</v>
      </c>
      <c r="W76" s="456">
        <v>0</v>
      </c>
      <c r="X76" s="455" t="s">
        <v>3468</v>
      </c>
      <c r="Y76" s="456">
        <v>0</v>
      </c>
      <c r="Z76" s="455" t="s">
        <v>3469</v>
      </c>
      <c r="AA76" s="456">
        <v>0</v>
      </c>
      <c r="AB76" s="455" t="s">
        <v>3470</v>
      </c>
      <c r="AC76" s="456">
        <v>0</v>
      </c>
      <c r="AD76" s="455" t="s">
        <v>3471</v>
      </c>
      <c r="AE76" s="456">
        <v>0</v>
      </c>
      <c r="AF76" s="271">
        <f t="shared" si="3"/>
        <v>1</v>
      </c>
      <c r="AG76" s="457">
        <f t="shared" si="2"/>
        <v>-1</v>
      </c>
    </row>
    <row r="77" spans="1:33" x14ac:dyDescent="0.25">
      <c r="A77" s="458">
        <v>441</v>
      </c>
      <c r="B77" s="458">
        <v>90532690</v>
      </c>
      <c r="C77" s="458" t="s">
        <v>286</v>
      </c>
      <c r="D77" s="458" t="s">
        <v>2844</v>
      </c>
      <c r="E77" s="458">
        <v>2500</v>
      </c>
      <c r="F77" s="458" t="s">
        <v>69</v>
      </c>
      <c r="G77" s="458" t="s">
        <v>70</v>
      </c>
      <c r="H77" s="458" t="s">
        <v>104</v>
      </c>
      <c r="I77" s="458" t="s">
        <v>2845</v>
      </c>
      <c r="J77" s="459">
        <v>2</v>
      </c>
      <c r="K77" s="454">
        <v>2</v>
      </c>
      <c r="L77" s="455" t="s">
        <v>3472</v>
      </c>
      <c r="M77" s="456">
        <v>0</v>
      </c>
      <c r="N77" s="455" t="s">
        <v>3473</v>
      </c>
      <c r="O77" s="456">
        <v>2</v>
      </c>
      <c r="P77" s="455" t="s">
        <v>3474</v>
      </c>
      <c r="Q77" s="456">
        <v>0</v>
      </c>
      <c r="R77" s="455" t="s">
        <v>3475</v>
      </c>
      <c r="S77" s="456">
        <v>0</v>
      </c>
      <c r="T77" s="455" t="s">
        <v>3476</v>
      </c>
      <c r="U77" s="456">
        <v>0</v>
      </c>
      <c r="V77" s="455" t="s">
        <v>3477</v>
      </c>
      <c r="W77" s="456">
        <v>0</v>
      </c>
      <c r="X77" s="455" t="s">
        <v>3478</v>
      </c>
      <c r="Y77" s="456">
        <v>0</v>
      </c>
      <c r="Z77" s="455" t="s">
        <v>3479</v>
      </c>
      <c r="AA77" s="456">
        <v>0</v>
      </c>
      <c r="AB77" s="455" t="s">
        <v>3480</v>
      </c>
      <c r="AC77" s="456">
        <v>0</v>
      </c>
      <c r="AD77" s="455" t="s">
        <v>3481</v>
      </c>
      <c r="AE77" s="456">
        <v>0</v>
      </c>
      <c r="AF77" s="271">
        <f t="shared" si="3"/>
        <v>1</v>
      </c>
      <c r="AG77" s="457">
        <f t="shared" si="2"/>
        <v>-1</v>
      </c>
    </row>
    <row r="78" spans="1:33" x14ac:dyDescent="0.25">
      <c r="A78" s="458">
        <v>458</v>
      </c>
      <c r="B78" s="458">
        <v>93219805</v>
      </c>
      <c r="C78" s="458" t="s">
        <v>3482</v>
      </c>
      <c r="D78" s="458" t="s">
        <v>3483</v>
      </c>
      <c r="E78" s="458">
        <v>500</v>
      </c>
      <c r="F78" s="458" t="s">
        <v>69</v>
      </c>
      <c r="G78" s="458" t="s">
        <v>117</v>
      </c>
      <c r="H78" s="458" t="s">
        <v>121</v>
      </c>
      <c r="I78" s="458" t="s">
        <v>2743</v>
      </c>
      <c r="J78" s="459">
        <v>2</v>
      </c>
      <c r="K78" s="454">
        <v>1</v>
      </c>
      <c r="L78" s="455" t="s">
        <v>3484</v>
      </c>
      <c r="M78" s="456">
        <v>1</v>
      </c>
      <c r="N78" s="455" t="s">
        <v>3485</v>
      </c>
      <c r="O78" s="456">
        <v>0</v>
      </c>
      <c r="P78" s="455" t="s">
        <v>3486</v>
      </c>
      <c r="Q78" s="456">
        <v>0</v>
      </c>
      <c r="R78" s="455" t="s">
        <v>3487</v>
      </c>
      <c r="S78" s="456">
        <v>0</v>
      </c>
      <c r="T78" s="455" t="s">
        <v>3488</v>
      </c>
      <c r="U78" s="456">
        <v>0</v>
      </c>
      <c r="V78" s="455" t="s">
        <v>3489</v>
      </c>
      <c r="W78" s="456">
        <v>0</v>
      </c>
      <c r="X78" s="455" t="s">
        <v>3490</v>
      </c>
      <c r="Y78" s="456">
        <v>0</v>
      </c>
      <c r="Z78" s="455" t="s">
        <v>3491</v>
      </c>
      <c r="AA78" s="456">
        <v>0</v>
      </c>
      <c r="AB78" s="455" t="s">
        <v>3492</v>
      </c>
      <c r="AC78" s="456">
        <v>0</v>
      </c>
      <c r="AD78" s="455" t="s">
        <v>3493</v>
      </c>
      <c r="AE78" s="456">
        <v>0</v>
      </c>
      <c r="AF78" s="271">
        <f t="shared" si="3"/>
        <v>1</v>
      </c>
      <c r="AG78" s="457">
        <f t="shared" si="2"/>
        <v>-1</v>
      </c>
    </row>
    <row r="79" spans="1:33" x14ac:dyDescent="0.25">
      <c r="A79" s="462">
        <v>1089</v>
      </c>
      <c r="B79" s="462">
        <v>93228991</v>
      </c>
      <c r="C79" s="462" t="s">
        <v>3494</v>
      </c>
      <c r="D79" s="462" t="s">
        <v>767</v>
      </c>
      <c r="E79" s="462">
        <v>500</v>
      </c>
      <c r="F79" s="462" t="s">
        <v>69</v>
      </c>
      <c r="G79" s="462" t="s">
        <v>117</v>
      </c>
      <c r="H79" s="462" t="s">
        <v>294</v>
      </c>
      <c r="I79" s="462" t="s">
        <v>2743</v>
      </c>
      <c r="J79" s="472">
        <v>2</v>
      </c>
      <c r="K79" s="464">
        <v>2</v>
      </c>
      <c r="L79" s="465" t="s">
        <v>3495</v>
      </c>
      <c r="M79" s="466">
        <v>2</v>
      </c>
      <c r="N79" s="470" t="s">
        <v>3496</v>
      </c>
      <c r="O79" s="466">
        <v>0</v>
      </c>
      <c r="P79" s="470" t="s">
        <v>3497</v>
      </c>
      <c r="Q79" s="466">
        <v>0</v>
      </c>
      <c r="R79" s="470" t="s">
        <v>3498</v>
      </c>
      <c r="S79" s="466">
        <v>0</v>
      </c>
      <c r="T79" s="470" t="s">
        <v>3499</v>
      </c>
      <c r="U79" s="466">
        <v>0</v>
      </c>
      <c r="V79" s="470" t="s">
        <v>3500</v>
      </c>
      <c r="W79" s="466">
        <v>0</v>
      </c>
      <c r="X79" s="470" t="s">
        <v>3501</v>
      </c>
      <c r="Y79" s="466">
        <v>0</v>
      </c>
      <c r="Z79" s="470" t="s">
        <v>3502</v>
      </c>
      <c r="AA79" s="466">
        <v>0</v>
      </c>
      <c r="AB79" s="470" t="s">
        <v>3503</v>
      </c>
      <c r="AC79" s="466">
        <v>0</v>
      </c>
      <c r="AD79" s="470" t="s">
        <v>3504</v>
      </c>
      <c r="AE79" s="466">
        <v>0</v>
      </c>
      <c r="AF79" s="271">
        <f t="shared" si="3"/>
        <v>1</v>
      </c>
      <c r="AG79" s="457">
        <f t="shared" si="2"/>
        <v>-1</v>
      </c>
    </row>
    <row r="80" spans="1:33" x14ac:dyDescent="0.25">
      <c r="A80" s="458">
        <v>468</v>
      </c>
      <c r="B80" s="458">
        <v>93251927</v>
      </c>
      <c r="C80" s="458" t="s">
        <v>3505</v>
      </c>
      <c r="D80" s="458" t="s">
        <v>3506</v>
      </c>
      <c r="E80" s="458">
        <v>1500</v>
      </c>
      <c r="F80" s="458" t="s">
        <v>69</v>
      </c>
      <c r="G80" s="458" t="s">
        <v>117</v>
      </c>
      <c r="H80" s="458" t="s">
        <v>412</v>
      </c>
      <c r="I80" s="458" t="s">
        <v>2743</v>
      </c>
      <c r="J80" s="459">
        <v>2</v>
      </c>
      <c r="K80" s="454">
        <v>10</v>
      </c>
      <c r="L80" s="455" t="s">
        <v>3507</v>
      </c>
      <c r="M80" s="456">
        <v>0</v>
      </c>
      <c r="N80" s="455" t="s">
        <v>3508</v>
      </c>
      <c r="O80" s="456">
        <v>10</v>
      </c>
      <c r="P80" s="455" t="s">
        <v>3509</v>
      </c>
      <c r="Q80" s="456">
        <v>0</v>
      </c>
      <c r="R80" s="455" t="s">
        <v>3510</v>
      </c>
      <c r="S80" s="456">
        <v>0</v>
      </c>
      <c r="T80" s="455" t="s">
        <v>3511</v>
      </c>
      <c r="U80" s="456">
        <v>0</v>
      </c>
      <c r="V80" s="455" t="s">
        <v>3512</v>
      </c>
      <c r="W80" s="456">
        <v>0</v>
      </c>
      <c r="X80" s="455" t="s">
        <v>3513</v>
      </c>
      <c r="Y80" s="456">
        <v>0</v>
      </c>
      <c r="Z80" s="455" t="s">
        <v>3514</v>
      </c>
      <c r="AA80" s="456">
        <v>0</v>
      </c>
      <c r="AB80" s="455" t="s">
        <v>3515</v>
      </c>
      <c r="AC80" s="456">
        <v>0</v>
      </c>
      <c r="AD80" s="455" t="s">
        <v>3516</v>
      </c>
      <c r="AE80" s="456">
        <v>0</v>
      </c>
      <c r="AF80" s="271">
        <f t="shared" si="3"/>
        <v>1</v>
      </c>
      <c r="AG80" s="457">
        <f t="shared" si="2"/>
        <v>-1</v>
      </c>
    </row>
    <row r="81" spans="1:33" x14ac:dyDescent="0.25">
      <c r="A81" s="452">
        <v>473</v>
      </c>
      <c r="B81" s="452">
        <v>93251931</v>
      </c>
      <c r="C81" s="452" t="s">
        <v>3517</v>
      </c>
      <c r="D81" s="452" t="s">
        <v>493</v>
      </c>
      <c r="E81" s="452">
        <v>700</v>
      </c>
      <c r="F81" s="452" t="s">
        <v>69</v>
      </c>
      <c r="G81" s="452" t="s">
        <v>117</v>
      </c>
      <c r="H81" s="452" t="s">
        <v>97</v>
      </c>
      <c r="I81" s="452" t="s">
        <v>2756</v>
      </c>
      <c r="J81" s="453">
        <v>2</v>
      </c>
      <c r="K81" s="454">
        <v>6</v>
      </c>
      <c r="L81" s="455" t="s">
        <v>3518</v>
      </c>
      <c r="M81" s="456">
        <v>6</v>
      </c>
      <c r="N81" s="455" t="s">
        <v>3519</v>
      </c>
      <c r="O81" s="456">
        <v>0</v>
      </c>
      <c r="P81" s="455" t="s">
        <v>3520</v>
      </c>
      <c r="Q81" s="456">
        <v>0</v>
      </c>
      <c r="R81" s="455" t="s">
        <v>3521</v>
      </c>
      <c r="S81" s="456">
        <v>0</v>
      </c>
      <c r="T81" s="455" t="s">
        <v>3522</v>
      </c>
      <c r="U81" s="456">
        <v>0</v>
      </c>
      <c r="V81" s="455" t="s">
        <v>3523</v>
      </c>
      <c r="W81" s="456">
        <v>0</v>
      </c>
      <c r="X81" s="455" t="s">
        <v>3524</v>
      </c>
      <c r="Y81" s="456">
        <v>0</v>
      </c>
      <c r="Z81" s="455" t="s">
        <v>3525</v>
      </c>
      <c r="AA81" s="456">
        <v>0</v>
      </c>
      <c r="AB81" s="455" t="s">
        <v>3526</v>
      </c>
      <c r="AC81" s="456">
        <v>0</v>
      </c>
      <c r="AD81" s="455" t="s">
        <v>3527</v>
      </c>
      <c r="AE81" s="456">
        <v>0</v>
      </c>
      <c r="AF81" s="271">
        <f t="shared" si="3"/>
        <v>1</v>
      </c>
      <c r="AG81" s="457">
        <f t="shared" si="2"/>
        <v>-1</v>
      </c>
    </row>
    <row r="82" spans="1:33" x14ac:dyDescent="0.25">
      <c r="A82" s="452">
        <v>494</v>
      </c>
      <c r="B82" s="452">
        <v>93252742</v>
      </c>
      <c r="C82" s="452" t="s">
        <v>3528</v>
      </c>
      <c r="D82" s="452" t="s">
        <v>3145</v>
      </c>
      <c r="E82" s="452">
        <v>300</v>
      </c>
      <c r="F82" s="452" t="s">
        <v>69</v>
      </c>
      <c r="G82" s="452" t="s">
        <v>117</v>
      </c>
      <c r="H82" s="452" t="s">
        <v>75</v>
      </c>
      <c r="I82" s="452" t="s">
        <v>2743</v>
      </c>
      <c r="J82" s="453">
        <v>2</v>
      </c>
      <c r="K82" s="454">
        <v>1</v>
      </c>
      <c r="L82" s="455" t="s">
        <v>3529</v>
      </c>
      <c r="M82" s="456">
        <v>0</v>
      </c>
      <c r="N82" s="455" t="s">
        <v>3530</v>
      </c>
      <c r="O82" s="456">
        <v>1</v>
      </c>
      <c r="P82" s="455" t="s">
        <v>3531</v>
      </c>
      <c r="Q82" s="456">
        <v>0</v>
      </c>
      <c r="R82" s="455" t="s">
        <v>3532</v>
      </c>
      <c r="S82" s="456">
        <v>0</v>
      </c>
      <c r="T82" s="455" t="s">
        <v>3533</v>
      </c>
      <c r="U82" s="456">
        <v>0</v>
      </c>
      <c r="V82" s="455" t="s">
        <v>3534</v>
      </c>
      <c r="W82" s="456">
        <v>0</v>
      </c>
      <c r="X82" s="455" t="s">
        <v>3535</v>
      </c>
      <c r="Y82" s="456">
        <v>0</v>
      </c>
      <c r="Z82" s="455" t="s">
        <v>3536</v>
      </c>
      <c r="AA82" s="456">
        <v>0</v>
      </c>
      <c r="AB82" s="455" t="s">
        <v>3537</v>
      </c>
      <c r="AC82" s="456">
        <v>0</v>
      </c>
      <c r="AD82" s="455" t="s">
        <v>3538</v>
      </c>
      <c r="AE82" s="456">
        <v>0</v>
      </c>
      <c r="AF82" s="271">
        <f t="shared" si="3"/>
        <v>1</v>
      </c>
      <c r="AG82" s="457">
        <f t="shared" si="2"/>
        <v>-1</v>
      </c>
    </row>
    <row r="83" spans="1:33" x14ac:dyDescent="0.25">
      <c r="A83" s="452">
        <v>495</v>
      </c>
      <c r="B83" s="452">
        <v>93253330</v>
      </c>
      <c r="C83" s="452" t="s">
        <v>3539</v>
      </c>
      <c r="D83" s="452" t="s">
        <v>2959</v>
      </c>
      <c r="E83" s="452">
        <v>800</v>
      </c>
      <c r="F83" s="452" t="s">
        <v>69</v>
      </c>
      <c r="G83" s="452" t="s">
        <v>117</v>
      </c>
      <c r="H83" s="452" t="s">
        <v>75</v>
      </c>
      <c r="I83" s="452" t="s">
        <v>2743</v>
      </c>
      <c r="J83" s="453">
        <v>2</v>
      </c>
      <c r="K83" s="454">
        <v>5</v>
      </c>
      <c r="L83" s="455" t="s">
        <v>3540</v>
      </c>
      <c r="M83" s="456">
        <v>5</v>
      </c>
      <c r="N83" s="455" t="s">
        <v>3541</v>
      </c>
      <c r="O83" s="456">
        <v>0</v>
      </c>
      <c r="P83" s="455" t="s">
        <v>3542</v>
      </c>
      <c r="Q83" s="456">
        <v>0</v>
      </c>
      <c r="R83" s="455" t="s">
        <v>3543</v>
      </c>
      <c r="S83" s="456">
        <v>0</v>
      </c>
      <c r="T83" s="455" t="s">
        <v>3544</v>
      </c>
      <c r="U83" s="456">
        <v>0</v>
      </c>
      <c r="V83" s="455" t="s">
        <v>3545</v>
      </c>
      <c r="W83" s="456">
        <v>0</v>
      </c>
      <c r="X83" s="455" t="s">
        <v>3546</v>
      </c>
      <c r="Y83" s="456">
        <v>0</v>
      </c>
      <c r="Z83" s="455" t="s">
        <v>3547</v>
      </c>
      <c r="AA83" s="456">
        <v>0</v>
      </c>
      <c r="AB83" s="455" t="s">
        <v>3548</v>
      </c>
      <c r="AC83" s="456">
        <v>0</v>
      </c>
      <c r="AD83" s="455" t="s">
        <v>3549</v>
      </c>
      <c r="AE83" s="456">
        <v>0</v>
      </c>
      <c r="AF83" s="271">
        <f t="shared" si="3"/>
        <v>1</v>
      </c>
      <c r="AG83" s="457">
        <f t="shared" si="2"/>
        <v>-1</v>
      </c>
    </row>
    <row r="84" spans="1:33" x14ac:dyDescent="0.25">
      <c r="A84" s="452">
        <v>525</v>
      </c>
      <c r="B84" s="452">
        <v>93271724</v>
      </c>
      <c r="C84" s="452" t="s">
        <v>3550</v>
      </c>
      <c r="D84" s="452" t="s">
        <v>3375</v>
      </c>
      <c r="E84" s="452">
        <v>500</v>
      </c>
      <c r="F84" s="452" t="s">
        <v>69</v>
      </c>
      <c r="G84" s="452" t="s">
        <v>70</v>
      </c>
      <c r="H84" s="452" t="s">
        <v>75</v>
      </c>
      <c r="I84" s="452" t="s">
        <v>2743</v>
      </c>
      <c r="J84" s="453">
        <v>2</v>
      </c>
      <c r="K84" s="454">
        <v>2</v>
      </c>
      <c r="L84" s="455" t="s">
        <v>3551</v>
      </c>
      <c r="M84" s="456">
        <v>0</v>
      </c>
      <c r="N84" s="455" t="s">
        <v>3552</v>
      </c>
      <c r="O84" s="456">
        <v>2</v>
      </c>
      <c r="P84" s="455" t="s">
        <v>3553</v>
      </c>
      <c r="Q84" s="456">
        <v>0</v>
      </c>
      <c r="R84" s="455" t="s">
        <v>3554</v>
      </c>
      <c r="S84" s="456">
        <v>0</v>
      </c>
      <c r="T84" s="455" t="s">
        <v>3555</v>
      </c>
      <c r="U84" s="456">
        <v>0</v>
      </c>
      <c r="V84" s="455" t="s">
        <v>3556</v>
      </c>
      <c r="W84" s="456">
        <v>0</v>
      </c>
      <c r="X84" s="455" t="s">
        <v>3557</v>
      </c>
      <c r="Y84" s="456">
        <v>0</v>
      </c>
      <c r="Z84" s="455" t="s">
        <v>3558</v>
      </c>
      <c r="AA84" s="456">
        <v>0</v>
      </c>
      <c r="AB84" s="455" t="s">
        <v>3559</v>
      </c>
      <c r="AC84" s="456">
        <v>0</v>
      </c>
      <c r="AD84" s="455" t="s">
        <v>3560</v>
      </c>
      <c r="AE84" s="456">
        <v>0</v>
      </c>
      <c r="AF84" s="271">
        <f t="shared" si="3"/>
        <v>1</v>
      </c>
      <c r="AG84" s="457">
        <f t="shared" si="2"/>
        <v>-1</v>
      </c>
    </row>
    <row r="85" spans="1:33" x14ac:dyDescent="0.25">
      <c r="A85" s="452">
        <v>538</v>
      </c>
      <c r="B85" s="452">
        <v>93281792</v>
      </c>
      <c r="C85" s="452" t="s">
        <v>3561</v>
      </c>
      <c r="D85" s="452" t="s">
        <v>767</v>
      </c>
      <c r="E85" s="452">
        <v>70</v>
      </c>
      <c r="F85" s="452" t="s">
        <v>69</v>
      </c>
      <c r="G85" s="452" t="s">
        <v>132</v>
      </c>
      <c r="H85" s="452" t="s">
        <v>75</v>
      </c>
      <c r="I85" s="452" t="s">
        <v>2743</v>
      </c>
      <c r="J85" s="453">
        <v>2</v>
      </c>
      <c r="K85" s="454">
        <v>5</v>
      </c>
      <c r="L85" s="455" t="s">
        <v>3562</v>
      </c>
      <c r="M85" s="456">
        <v>0</v>
      </c>
      <c r="N85" s="455" t="s">
        <v>3563</v>
      </c>
      <c r="O85" s="456">
        <v>5</v>
      </c>
      <c r="P85" s="455" t="s">
        <v>3564</v>
      </c>
      <c r="Q85" s="456">
        <v>0</v>
      </c>
      <c r="R85" s="455" t="s">
        <v>3565</v>
      </c>
      <c r="S85" s="456">
        <v>0</v>
      </c>
      <c r="T85" s="455" t="s">
        <v>3566</v>
      </c>
      <c r="U85" s="456">
        <v>0</v>
      </c>
      <c r="V85" s="455" t="s">
        <v>3567</v>
      </c>
      <c r="W85" s="456">
        <v>0</v>
      </c>
      <c r="X85" s="455" t="s">
        <v>3568</v>
      </c>
      <c r="Y85" s="456">
        <v>0</v>
      </c>
      <c r="Z85" s="455" t="s">
        <v>3569</v>
      </c>
      <c r="AA85" s="456">
        <v>0</v>
      </c>
      <c r="AB85" s="455" t="s">
        <v>3570</v>
      </c>
      <c r="AC85" s="456">
        <v>0</v>
      </c>
      <c r="AD85" s="455" t="s">
        <v>3571</v>
      </c>
      <c r="AE85" s="456">
        <v>0</v>
      </c>
      <c r="AF85" s="271">
        <f t="shared" si="3"/>
        <v>1</v>
      </c>
      <c r="AG85" s="457">
        <f t="shared" si="2"/>
        <v>-1</v>
      </c>
    </row>
    <row r="86" spans="1:33" x14ac:dyDescent="0.25">
      <c r="A86" s="458">
        <v>545</v>
      </c>
      <c r="B86" s="458">
        <v>93288740</v>
      </c>
      <c r="C86" s="458" t="s">
        <v>3572</v>
      </c>
      <c r="D86" s="458" t="s">
        <v>3483</v>
      </c>
      <c r="E86" s="458">
        <v>800</v>
      </c>
      <c r="F86" s="458" t="s">
        <v>69</v>
      </c>
      <c r="G86" s="458" t="s">
        <v>117</v>
      </c>
      <c r="H86" s="458" t="s">
        <v>121</v>
      </c>
      <c r="I86" s="458" t="s">
        <v>2743</v>
      </c>
      <c r="J86" s="459">
        <v>2</v>
      </c>
      <c r="K86" s="454">
        <v>1</v>
      </c>
      <c r="L86" s="455" t="s">
        <v>3573</v>
      </c>
      <c r="M86" s="456">
        <v>1</v>
      </c>
      <c r="N86" s="455" t="s">
        <v>3574</v>
      </c>
      <c r="O86" s="456">
        <v>0</v>
      </c>
      <c r="P86" s="455" t="s">
        <v>3575</v>
      </c>
      <c r="Q86" s="456">
        <v>0</v>
      </c>
      <c r="R86" s="455" t="s">
        <v>3576</v>
      </c>
      <c r="S86" s="456">
        <v>0</v>
      </c>
      <c r="T86" s="455" t="s">
        <v>3577</v>
      </c>
      <c r="U86" s="456">
        <v>0</v>
      </c>
      <c r="V86" s="455" t="s">
        <v>3578</v>
      </c>
      <c r="W86" s="456">
        <v>0</v>
      </c>
      <c r="X86" s="455" t="s">
        <v>3579</v>
      </c>
      <c r="Y86" s="456">
        <v>0</v>
      </c>
      <c r="Z86" s="455" t="s">
        <v>3580</v>
      </c>
      <c r="AA86" s="456">
        <v>0</v>
      </c>
      <c r="AB86" s="455" t="s">
        <v>3581</v>
      </c>
      <c r="AC86" s="456">
        <v>0</v>
      </c>
      <c r="AD86" s="455" t="s">
        <v>3582</v>
      </c>
      <c r="AE86" s="456">
        <v>0</v>
      </c>
      <c r="AF86" s="271">
        <f t="shared" si="3"/>
        <v>1</v>
      </c>
      <c r="AG86" s="457">
        <f t="shared" si="2"/>
        <v>-1</v>
      </c>
    </row>
    <row r="87" spans="1:33" x14ac:dyDescent="0.25">
      <c r="A87" s="452">
        <v>546</v>
      </c>
      <c r="B87" s="452">
        <v>93289222</v>
      </c>
      <c r="C87" s="452" t="s">
        <v>3583</v>
      </c>
      <c r="D87" s="452" t="s">
        <v>900</v>
      </c>
      <c r="E87" s="452">
        <v>150</v>
      </c>
      <c r="F87" s="452" t="s">
        <v>69</v>
      </c>
      <c r="G87" s="452" t="s">
        <v>117</v>
      </c>
      <c r="H87" s="452" t="s">
        <v>97</v>
      </c>
      <c r="I87" s="452" t="s">
        <v>2756</v>
      </c>
      <c r="J87" s="453">
        <v>3</v>
      </c>
      <c r="K87" s="454">
        <v>4</v>
      </c>
      <c r="L87" s="455" t="s">
        <v>3584</v>
      </c>
      <c r="M87" s="456">
        <v>2</v>
      </c>
      <c r="N87" s="455" t="s">
        <v>3585</v>
      </c>
      <c r="O87" s="456">
        <v>2</v>
      </c>
      <c r="P87" s="455" t="s">
        <v>3586</v>
      </c>
      <c r="Q87" s="456">
        <v>0</v>
      </c>
      <c r="R87" s="455" t="s">
        <v>3587</v>
      </c>
      <c r="S87" s="456">
        <v>0</v>
      </c>
      <c r="T87" s="455" t="s">
        <v>3588</v>
      </c>
      <c r="U87" s="456">
        <v>0</v>
      </c>
      <c r="V87" s="455" t="s">
        <v>3589</v>
      </c>
      <c r="W87" s="456">
        <v>0</v>
      </c>
      <c r="X87" s="455" t="s">
        <v>3590</v>
      </c>
      <c r="Y87" s="456">
        <v>0</v>
      </c>
      <c r="Z87" s="455" t="s">
        <v>3591</v>
      </c>
      <c r="AA87" s="456">
        <v>0</v>
      </c>
      <c r="AB87" s="455" t="s">
        <v>3592</v>
      </c>
      <c r="AC87" s="456">
        <v>0</v>
      </c>
      <c r="AD87" s="455" t="s">
        <v>3593</v>
      </c>
      <c r="AE87" s="456">
        <v>0</v>
      </c>
      <c r="AF87" s="271">
        <f t="shared" si="3"/>
        <v>2</v>
      </c>
      <c r="AG87" s="457">
        <f t="shared" si="2"/>
        <v>-1</v>
      </c>
    </row>
    <row r="88" spans="1:33" x14ac:dyDescent="0.25">
      <c r="A88" s="452">
        <v>592</v>
      </c>
      <c r="B88" s="452">
        <v>93290363</v>
      </c>
      <c r="C88" s="452" t="s">
        <v>3594</v>
      </c>
      <c r="D88" s="452" t="s">
        <v>586</v>
      </c>
      <c r="E88" s="452">
        <v>300</v>
      </c>
      <c r="F88" s="452" t="s">
        <v>69</v>
      </c>
      <c r="G88" s="452" t="s">
        <v>70</v>
      </c>
      <c r="H88" s="452" t="s">
        <v>97</v>
      </c>
      <c r="I88" s="452" t="s">
        <v>2756</v>
      </c>
      <c r="J88" s="453">
        <v>2</v>
      </c>
      <c r="K88" s="454">
        <v>2</v>
      </c>
      <c r="L88" s="455" t="s">
        <v>3595</v>
      </c>
      <c r="M88" s="456">
        <v>0</v>
      </c>
      <c r="N88" s="455" t="s">
        <v>3596</v>
      </c>
      <c r="O88" s="456">
        <v>2</v>
      </c>
      <c r="P88" s="455" t="s">
        <v>3597</v>
      </c>
      <c r="Q88" s="456">
        <v>0</v>
      </c>
      <c r="R88" s="455" t="s">
        <v>3598</v>
      </c>
      <c r="S88" s="456">
        <v>0</v>
      </c>
      <c r="T88" s="455" t="s">
        <v>3599</v>
      </c>
      <c r="U88" s="456">
        <v>0</v>
      </c>
      <c r="V88" s="455" t="s">
        <v>3600</v>
      </c>
      <c r="W88" s="456">
        <v>0</v>
      </c>
      <c r="X88" s="455" t="s">
        <v>3601</v>
      </c>
      <c r="Y88" s="456">
        <v>0</v>
      </c>
      <c r="Z88" s="455" t="s">
        <v>3602</v>
      </c>
      <c r="AA88" s="456">
        <v>0</v>
      </c>
      <c r="AB88" s="455" t="s">
        <v>3603</v>
      </c>
      <c r="AC88" s="456">
        <v>0</v>
      </c>
      <c r="AD88" s="455" t="s">
        <v>3604</v>
      </c>
      <c r="AE88" s="456">
        <v>0</v>
      </c>
      <c r="AF88" s="271">
        <f t="shared" si="3"/>
        <v>1</v>
      </c>
      <c r="AG88" s="457">
        <f t="shared" si="2"/>
        <v>-1</v>
      </c>
    </row>
    <row r="89" spans="1:33" x14ac:dyDescent="0.25">
      <c r="A89" s="458">
        <v>561</v>
      </c>
      <c r="B89" s="458">
        <v>93290373</v>
      </c>
      <c r="C89" s="458" t="s">
        <v>550</v>
      </c>
      <c r="D89" s="458" t="s">
        <v>3605</v>
      </c>
      <c r="E89" s="458">
        <v>3000</v>
      </c>
      <c r="F89" s="458" t="s">
        <v>69</v>
      </c>
      <c r="G89" s="458" t="s">
        <v>117</v>
      </c>
      <c r="H89" s="458" t="s">
        <v>121</v>
      </c>
      <c r="I89" s="458" t="s">
        <v>2743</v>
      </c>
      <c r="J89" s="459">
        <v>2</v>
      </c>
      <c r="K89" s="454">
        <v>5</v>
      </c>
      <c r="L89" s="455" t="s">
        <v>3606</v>
      </c>
      <c r="M89" s="456">
        <v>5</v>
      </c>
      <c r="N89" s="455" t="s">
        <v>3607</v>
      </c>
      <c r="O89" s="456">
        <v>0</v>
      </c>
      <c r="P89" s="455" t="s">
        <v>3608</v>
      </c>
      <c r="Q89" s="456">
        <v>0</v>
      </c>
      <c r="R89" s="455" t="s">
        <v>3609</v>
      </c>
      <c r="S89" s="456">
        <v>0</v>
      </c>
      <c r="T89" s="455" t="s">
        <v>3610</v>
      </c>
      <c r="U89" s="456">
        <v>0</v>
      </c>
      <c r="V89" s="455" t="s">
        <v>3611</v>
      </c>
      <c r="W89" s="456">
        <v>0</v>
      </c>
      <c r="X89" s="455" t="s">
        <v>3612</v>
      </c>
      <c r="Y89" s="456">
        <v>0</v>
      </c>
      <c r="Z89" s="455" t="s">
        <v>3613</v>
      </c>
      <c r="AA89" s="456">
        <v>0</v>
      </c>
      <c r="AB89" s="455" t="s">
        <v>3614</v>
      </c>
      <c r="AC89" s="456">
        <v>0</v>
      </c>
      <c r="AD89" s="455" t="s">
        <v>3615</v>
      </c>
      <c r="AE89" s="456">
        <v>0</v>
      </c>
      <c r="AF89" s="271">
        <f t="shared" si="3"/>
        <v>1</v>
      </c>
      <c r="AG89" s="457">
        <f t="shared" si="2"/>
        <v>-1</v>
      </c>
    </row>
    <row r="90" spans="1:33" x14ac:dyDescent="0.25">
      <c r="A90" s="458">
        <v>564</v>
      </c>
      <c r="B90" s="458">
        <v>93290377</v>
      </c>
      <c r="C90" s="458" t="s">
        <v>238</v>
      </c>
      <c r="D90" s="458" t="s">
        <v>3506</v>
      </c>
      <c r="E90" s="458">
        <v>5000</v>
      </c>
      <c r="F90" s="458" t="s">
        <v>69</v>
      </c>
      <c r="G90" s="458" t="s">
        <v>117</v>
      </c>
      <c r="H90" s="458" t="s">
        <v>412</v>
      </c>
      <c r="I90" s="458" t="s">
        <v>2743</v>
      </c>
      <c r="J90" s="459">
        <v>2</v>
      </c>
      <c r="K90" s="454">
        <v>2</v>
      </c>
      <c r="L90" s="455" t="s">
        <v>3616</v>
      </c>
      <c r="M90" s="456">
        <v>2</v>
      </c>
      <c r="N90" s="455" t="s">
        <v>3617</v>
      </c>
      <c r="O90" s="456">
        <v>0</v>
      </c>
      <c r="P90" s="455" t="s">
        <v>3618</v>
      </c>
      <c r="Q90" s="456">
        <v>0</v>
      </c>
      <c r="R90" s="455" t="s">
        <v>3619</v>
      </c>
      <c r="S90" s="456">
        <v>0</v>
      </c>
      <c r="T90" s="455" t="s">
        <v>3620</v>
      </c>
      <c r="U90" s="456">
        <v>0</v>
      </c>
      <c r="V90" s="455" t="s">
        <v>3621</v>
      </c>
      <c r="W90" s="456">
        <v>0</v>
      </c>
      <c r="X90" s="455" t="s">
        <v>3622</v>
      </c>
      <c r="Y90" s="456">
        <v>0</v>
      </c>
      <c r="Z90" s="455" t="s">
        <v>3623</v>
      </c>
      <c r="AA90" s="456">
        <v>0</v>
      </c>
      <c r="AB90" s="455" t="s">
        <v>3624</v>
      </c>
      <c r="AC90" s="456">
        <v>0</v>
      </c>
      <c r="AD90" s="455" t="s">
        <v>3625</v>
      </c>
      <c r="AE90" s="456">
        <v>0</v>
      </c>
      <c r="AF90" s="271">
        <f t="shared" si="3"/>
        <v>1</v>
      </c>
      <c r="AG90" s="457">
        <f t="shared" si="2"/>
        <v>-1</v>
      </c>
    </row>
    <row r="91" spans="1:33" x14ac:dyDescent="0.25">
      <c r="A91" s="458">
        <v>565</v>
      </c>
      <c r="B91" s="458">
        <v>93290404</v>
      </c>
      <c r="C91" s="458" t="s">
        <v>3626</v>
      </c>
      <c r="D91" s="458" t="s">
        <v>901</v>
      </c>
      <c r="E91" s="458">
        <v>1000</v>
      </c>
      <c r="F91" s="458" t="s">
        <v>69</v>
      </c>
      <c r="G91" s="458" t="s">
        <v>117</v>
      </c>
      <c r="H91" s="458" t="s">
        <v>97</v>
      </c>
      <c r="I91" s="458" t="s">
        <v>2768</v>
      </c>
      <c r="J91" s="459">
        <v>2</v>
      </c>
      <c r="K91" s="454">
        <v>4</v>
      </c>
      <c r="L91" s="455" t="s">
        <v>3627</v>
      </c>
      <c r="M91" s="456">
        <v>0</v>
      </c>
      <c r="N91" s="455" t="s">
        <v>3628</v>
      </c>
      <c r="O91" s="456">
        <v>4</v>
      </c>
      <c r="P91" s="455" t="s">
        <v>3629</v>
      </c>
      <c r="Q91" s="456">
        <v>0</v>
      </c>
      <c r="R91" s="455" t="s">
        <v>3630</v>
      </c>
      <c r="S91" s="456">
        <v>0</v>
      </c>
      <c r="T91" s="455" t="s">
        <v>3631</v>
      </c>
      <c r="U91" s="456">
        <v>0</v>
      </c>
      <c r="V91" s="455" t="s">
        <v>3632</v>
      </c>
      <c r="W91" s="456">
        <v>0</v>
      </c>
      <c r="X91" s="455" t="s">
        <v>3633</v>
      </c>
      <c r="Y91" s="456">
        <v>0</v>
      </c>
      <c r="Z91" s="455" t="s">
        <v>3634</v>
      </c>
      <c r="AA91" s="456">
        <v>0</v>
      </c>
      <c r="AB91" s="455" t="s">
        <v>3635</v>
      </c>
      <c r="AC91" s="456">
        <v>0</v>
      </c>
      <c r="AD91" s="455" t="s">
        <v>3636</v>
      </c>
      <c r="AE91" s="456">
        <v>0</v>
      </c>
      <c r="AF91" s="271">
        <f t="shared" si="3"/>
        <v>1</v>
      </c>
      <c r="AG91" s="457">
        <f t="shared" si="2"/>
        <v>-1</v>
      </c>
    </row>
    <row r="92" spans="1:33" x14ac:dyDescent="0.25">
      <c r="A92" s="458">
        <v>570</v>
      </c>
      <c r="B92" s="458">
        <v>93294370</v>
      </c>
      <c r="C92" s="458" t="s">
        <v>3637</v>
      </c>
      <c r="D92" s="458" t="s">
        <v>3638</v>
      </c>
      <c r="E92" s="458">
        <v>350</v>
      </c>
      <c r="F92" s="458" t="s">
        <v>69</v>
      </c>
      <c r="G92" s="458" t="s">
        <v>117</v>
      </c>
      <c r="H92" s="458" t="s">
        <v>97</v>
      </c>
      <c r="I92" s="458" t="s">
        <v>2768</v>
      </c>
      <c r="J92" s="459">
        <v>3</v>
      </c>
      <c r="K92" s="454">
        <v>2</v>
      </c>
      <c r="L92" s="455" t="s">
        <v>3639</v>
      </c>
      <c r="M92" s="456">
        <v>1</v>
      </c>
      <c r="N92" s="455" t="s">
        <v>3640</v>
      </c>
      <c r="O92" s="456">
        <v>1</v>
      </c>
      <c r="P92" s="455" t="s">
        <v>3641</v>
      </c>
      <c r="Q92" s="456">
        <v>0</v>
      </c>
      <c r="R92" s="455" t="s">
        <v>3642</v>
      </c>
      <c r="S92" s="456">
        <v>0</v>
      </c>
      <c r="T92" s="455" t="s">
        <v>3643</v>
      </c>
      <c r="U92" s="456">
        <v>0</v>
      </c>
      <c r="V92" s="455" t="s">
        <v>3644</v>
      </c>
      <c r="W92" s="456">
        <v>0</v>
      </c>
      <c r="X92" s="455" t="s">
        <v>3645</v>
      </c>
      <c r="Y92" s="456">
        <v>0</v>
      </c>
      <c r="Z92" s="455" t="s">
        <v>3646</v>
      </c>
      <c r="AA92" s="456">
        <v>0</v>
      </c>
      <c r="AB92" s="455" t="s">
        <v>3647</v>
      </c>
      <c r="AC92" s="456">
        <v>0</v>
      </c>
      <c r="AD92" s="455" t="s">
        <v>3648</v>
      </c>
      <c r="AE92" s="456">
        <v>0</v>
      </c>
      <c r="AF92" s="271">
        <f t="shared" si="3"/>
        <v>2</v>
      </c>
      <c r="AG92" s="457">
        <f t="shared" si="2"/>
        <v>-1</v>
      </c>
    </row>
    <row r="93" spans="1:33" x14ac:dyDescent="0.25">
      <c r="A93" s="452">
        <v>580</v>
      </c>
      <c r="B93" s="452">
        <v>93298892</v>
      </c>
      <c r="C93" s="452" t="s">
        <v>3649</v>
      </c>
      <c r="D93" s="452" t="s">
        <v>3650</v>
      </c>
      <c r="E93" s="452">
        <v>1500</v>
      </c>
      <c r="F93" s="452" t="s">
        <v>69</v>
      </c>
      <c r="G93" s="452" t="s">
        <v>117</v>
      </c>
      <c r="H93" s="452" t="s">
        <v>121</v>
      </c>
      <c r="I93" s="452" t="s">
        <v>2743</v>
      </c>
      <c r="J93" s="453">
        <v>2</v>
      </c>
      <c r="K93" s="454">
        <v>4</v>
      </c>
      <c r="L93" s="455" t="s">
        <v>3651</v>
      </c>
      <c r="M93" s="456">
        <v>4</v>
      </c>
      <c r="N93" s="455" t="s">
        <v>3652</v>
      </c>
      <c r="O93" s="456">
        <v>0</v>
      </c>
      <c r="P93" s="455" t="s">
        <v>3653</v>
      </c>
      <c r="Q93" s="456">
        <v>0</v>
      </c>
      <c r="R93" s="455" t="s">
        <v>3654</v>
      </c>
      <c r="S93" s="456">
        <v>0</v>
      </c>
      <c r="T93" s="455" t="s">
        <v>3655</v>
      </c>
      <c r="U93" s="456">
        <v>0</v>
      </c>
      <c r="V93" s="455" t="s">
        <v>3656</v>
      </c>
      <c r="W93" s="456">
        <v>0</v>
      </c>
      <c r="X93" s="455" t="s">
        <v>3657</v>
      </c>
      <c r="Y93" s="456">
        <v>0</v>
      </c>
      <c r="Z93" s="455" t="s">
        <v>3658</v>
      </c>
      <c r="AA93" s="456">
        <v>0</v>
      </c>
      <c r="AB93" s="455" t="s">
        <v>3659</v>
      </c>
      <c r="AC93" s="456">
        <v>0</v>
      </c>
      <c r="AD93" s="455" t="s">
        <v>3660</v>
      </c>
      <c r="AE93" s="456">
        <v>0</v>
      </c>
      <c r="AF93" s="271">
        <f t="shared" si="3"/>
        <v>1</v>
      </c>
      <c r="AG93" s="457">
        <f t="shared" si="2"/>
        <v>-1</v>
      </c>
    </row>
    <row r="94" spans="1:33" x14ac:dyDescent="0.25">
      <c r="A94" s="452">
        <v>581</v>
      </c>
      <c r="B94" s="452">
        <v>93298899</v>
      </c>
      <c r="C94" s="452" t="s">
        <v>547</v>
      </c>
      <c r="D94" s="452" t="s">
        <v>548</v>
      </c>
      <c r="E94" s="452">
        <v>2500</v>
      </c>
      <c r="F94" s="452" t="s">
        <v>69</v>
      </c>
      <c r="G94" s="452" t="s">
        <v>117</v>
      </c>
      <c r="H94" s="452" t="s">
        <v>412</v>
      </c>
      <c r="I94" s="452" t="s">
        <v>2756</v>
      </c>
      <c r="J94" s="453">
        <v>2</v>
      </c>
      <c r="K94" s="454">
        <v>2</v>
      </c>
      <c r="L94" s="455" t="s">
        <v>3661</v>
      </c>
      <c r="M94" s="456">
        <v>0</v>
      </c>
      <c r="N94" s="455" t="s">
        <v>3662</v>
      </c>
      <c r="O94" s="456">
        <v>2</v>
      </c>
      <c r="P94" s="455" t="s">
        <v>3663</v>
      </c>
      <c r="Q94" s="456">
        <v>0</v>
      </c>
      <c r="R94" s="455" t="s">
        <v>3664</v>
      </c>
      <c r="S94" s="456">
        <v>0</v>
      </c>
      <c r="T94" s="455" t="s">
        <v>3665</v>
      </c>
      <c r="U94" s="456">
        <v>0</v>
      </c>
      <c r="V94" s="455" t="s">
        <v>3666</v>
      </c>
      <c r="W94" s="456">
        <v>0</v>
      </c>
      <c r="X94" s="455" t="s">
        <v>3667</v>
      </c>
      <c r="Y94" s="456">
        <v>0</v>
      </c>
      <c r="Z94" s="455" t="s">
        <v>3668</v>
      </c>
      <c r="AA94" s="456">
        <v>0</v>
      </c>
      <c r="AB94" s="455" t="s">
        <v>3669</v>
      </c>
      <c r="AC94" s="456">
        <v>0</v>
      </c>
      <c r="AD94" s="455" t="s">
        <v>3670</v>
      </c>
      <c r="AE94" s="456">
        <v>0</v>
      </c>
      <c r="AF94" s="271">
        <f t="shared" si="3"/>
        <v>1</v>
      </c>
      <c r="AG94" s="457">
        <f t="shared" si="2"/>
        <v>-1</v>
      </c>
    </row>
    <row r="95" spans="1:33" x14ac:dyDescent="0.25">
      <c r="A95" s="458">
        <v>583</v>
      </c>
      <c r="B95" s="458">
        <v>93298933</v>
      </c>
      <c r="C95" s="458" t="s">
        <v>3671</v>
      </c>
      <c r="D95" s="458" t="s">
        <v>290</v>
      </c>
      <c r="E95" s="458">
        <v>2500</v>
      </c>
      <c r="F95" s="458" t="s">
        <v>69</v>
      </c>
      <c r="G95" s="458" t="s">
        <v>117</v>
      </c>
      <c r="H95" s="458" t="s">
        <v>412</v>
      </c>
      <c r="I95" s="458" t="s">
        <v>2756</v>
      </c>
      <c r="J95" s="459">
        <v>2</v>
      </c>
      <c r="K95" s="454">
        <v>1</v>
      </c>
      <c r="L95" s="455" t="s">
        <v>3672</v>
      </c>
      <c r="M95" s="456">
        <v>0</v>
      </c>
      <c r="N95" s="455" t="s">
        <v>3673</v>
      </c>
      <c r="O95" s="456">
        <v>1</v>
      </c>
      <c r="P95" s="455" t="s">
        <v>3674</v>
      </c>
      <c r="Q95" s="456">
        <v>0</v>
      </c>
      <c r="R95" s="455" t="s">
        <v>3675</v>
      </c>
      <c r="S95" s="456">
        <v>0</v>
      </c>
      <c r="T95" s="455" t="s">
        <v>3676</v>
      </c>
      <c r="U95" s="456">
        <v>0</v>
      </c>
      <c r="V95" s="455" t="s">
        <v>3677</v>
      </c>
      <c r="W95" s="456">
        <v>0</v>
      </c>
      <c r="X95" s="455" t="s">
        <v>3678</v>
      </c>
      <c r="Y95" s="456">
        <v>0</v>
      </c>
      <c r="Z95" s="455" t="s">
        <v>3679</v>
      </c>
      <c r="AA95" s="456">
        <v>0</v>
      </c>
      <c r="AB95" s="455" t="s">
        <v>3680</v>
      </c>
      <c r="AC95" s="456">
        <v>0</v>
      </c>
      <c r="AD95" s="455" t="s">
        <v>3681</v>
      </c>
      <c r="AE95" s="456">
        <v>0</v>
      </c>
      <c r="AF95" s="271">
        <f t="shared" si="3"/>
        <v>1</v>
      </c>
      <c r="AG95" s="457">
        <f t="shared" si="2"/>
        <v>-1</v>
      </c>
    </row>
    <row r="96" spans="1:33" x14ac:dyDescent="0.25">
      <c r="A96" s="468">
        <v>1004</v>
      </c>
      <c r="B96" s="468">
        <v>93299895</v>
      </c>
      <c r="C96" s="468" t="s">
        <v>3682</v>
      </c>
      <c r="D96" s="468" t="s">
        <v>1086</v>
      </c>
      <c r="E96" s="468">
        <v>1000</v>
      </c>
      <c r="F96" s="468" t="s">
        <v>69</v>
      </c>
      <c r="G96" s="468" t="s">
        <v>132</v>
      </c>
      <c r="H96" s="468" t="s">
        <v>97</v>
      </c>
      <c r="I96" s="468" t="s">
        <v>2756</v>
      </c>
      <c r="J96" s="469">
        <v>2</v>
      </c>
      <c r="K96" s="464">
        <v>1</v>
      </c>
      <c r="L96" s="465" t="s">
        <v>3683</v>
      </c>
      <c r="M96" s="466">
        <v>0</v>
      </c>
      <c r="N96" s="470" t="s">
        <v>3684</v>
      </c>
      <c r="O96" s="466">
        <v>1</v>
      </c>
      <c r="P96" s="470" t="s">
        <v>3685</v>
      </c>
      <c r="Q96" s="466">
        <v>0</v>
      </c>
      <c r="R96" s="470" t="s">
        <v>3686</v>
      </c>
      <c r="S96" s="466">
        <v>0</v>
      </c>
      <c r="T96" s="470" t="s">
        <v>3687</v>
      </c>
      <c r="U96" s="466">
        <v>0</v>
      </c>
      <c r="V96" s="470" t="s">
        <v>3688</v>
      </c>
      <c r="W96" s="466">
        <v>0</v>
      </c>
      <c r="X96" s="470" t="s">
        <v>3689</v>
      </c>
      <c r="Y96" s="466">
        <v>0</v>
      </c>
      <c r="Z96" s="470" t="s">
        <v>3690</v>
      </c>
      <c r="AA96" s="466">
        <v>0</v>
      </c>
      <c r="AB96" s="470" t="s">
        <v>3691</v>
      </c>
      <c r="AC96" s="466">
        <v>0</v>
      </c>
      <c r="AD96" s="470" t="s">
        <v>3692</v>
      </c>
      <c r="AE96" s="466">
        <v>0</v>
      </c>
      <c r="AF96" s="271">
        <f t="shared" si="3"/>
        <v>1</v>
      </c>
      <c r="AG96" s="457">
        <f t="shared" si="2"/>
        <v>-1</v>
      </c>
    </row>
    <row r="97" spans="1:33" x14ac:dyDescent="0.25">
      <c r="A97" s="458">
        <v>597</v>
      </c>
      <c r="B97" s="458">
        <v>93299976</v>
      </c>
      <c r="C97" s="458" t="s">
        <v>538</v>
      </c>
      <c r="D97" s="458" t="s">
        <v>2811</v>
      </c>
      <c r="E97" s="458">
        <v>1000</v>
      </c>
      <c r="F97" s="458" t="s">
        <v>69</v>
      </c>
      <c r="G97" s="458" t="s">
        <v>117</v>
      </c>
      <c r="H97" s="458" t="s">
        <v>412</v>
      </c>
      <c r="I97" s="458" t="s">
        <v>2756</v>
      </c>
      <c r="J97" s="459">
        <v>2</v>
      </c>
      <c r="K97" s="454">
        <v>21</v>
      </c>
      <c r="L97" s="455" t="s">
        <v>3693</v>
      </c>
      <c r="M97" s="456">
        <v>21</v>
      </c>
      <c r="N97" s="455" t="s">
        <v>3694</v>
      </c>
      <c r="O97" s="456">
        <v>0</v>
      </c>
      <c r="P97" s="455" t="s">
        <v>3695</v>
      </c>
      <c r="Q97" s="456">
        <v>0</v>
      </c>
      <c r="R97" s="455" t="s">
        <v>3696</v>
      </c>
      <c r="S97" s="456">
        <v>0</v>
      </c>
      <c r="T97" s="455" t="s">
        <v>3697</v>
      </c>
      <c r="U97" s="456">
        <v>0</v>
      </c>
      <c r="V97" s="455" t="s">
        <v>3698</v>
      </c>
      <c r="W97" s="456">
        <v>0</v>
      </c>
      <c r="X97" s="455" t="s">
        <v>3699</v>
      </c>
      <c r="Y97" s="456">
        <v>0</v>
      </c>
      <c r="Z97" s="455" t="s">
        <v>3700</v>
      </c>
      <c r="AA97" s="456">
        <v>0</v>
      </c>
      <c r="AB97" s="455" t="s">
        <v>3701</v>
      </c>
      <c r="AC97" s="456">
        <v>0</v>
      </c>
      <c r="AD97" s="455" t="s">
        <v>3702</v>
      </c>
      <c r="AE97" s="456">
        <v>0</v>
      </c>
      <c r="AF97" s="271">
        <f t="shared" si="3"/>
        <v>1</v>
      </c>
      <c r="AG97" s="457">
        <f t="shared" si="2"/>
        <v>-1</v>
      </c>
    </row>
    <row r="98" spans="1:33" x14ac:dyDescent="0.25">
      <c r="A98" s="458">
        <v>609</v>
      </c>
      <c r="B98" s="458">
        <v>93314801</v>
      </c>
      <c r="C98" s="458" t="s">
        <v>3703</v>
      </c>
      <c r="D98" s="458" t="s">
        <v>615</v>
      </c>
      <c r="E98" s="458">
        <v>420</v>
      </c>
      <c r="F98" s="458" t="s">
        <v>139</v>
      </c>
      <c r="G98" s="458" t="s">
        <v>132</v>
      </c>
      <c r="H98" s="458" t="s">
        <v>104</v>
      </c>
      <c r="I98" s="458" t="s">
        <v>2845</v>
      </c>
      <c r="J98" s="459">
        <v>2</v>
      </c>
      <c r="K98" s="454">
        <v>1</v>
      </c>
      <c r="L98" s="455" t="s">
        <v>3704</v>
      </c>
      <c r="M98" s="456">
        <v>0</v>
      </c>
      <c r="N98" s="455" t="s">
        <v>3705</v>
      </c>
      <c r="O98" s="456">
        <v>1</v>
      </c>
      <c r="P98" s="455" t="s">
        <v>3706</v>
      </c>
      <c r="Q98" s="456">
        <v>0</v>
      </c>
      <c r="R98" s="455" t="s">
        <v>3707</v>
      </c>
      <c r="S98" s="456">
        <v>0</v>
      </c>
      <c r="T98" s="455" t="s">
        <v>3708</v>
      </c>
      <c r="U98" s="456">
        <v>0</v>
      </c>
      <c r="V98" s="455" t="s">
        <v>3709</v>
      </c>
      <c r="W98" s="456">
        <v>0</v>
      </c>
      <c r="X98" s="455" t="s">
        <v>3710</v>
      </c>
      <c r="Y98" s="456">
        <v>0</v>
      </c>
      <c r="Z98" s="455" t="s">
        <v>3711</v>
      </c>
      <c r="AA98" s="456">
        <v>0</v>
      </c>
      <c r="AB98" s="455" t="s">
        <v>3712</v>
      </c>
      <c r="AC98" s="456">
        <v>0</v>
      </c>
      <c r="AD98" s="455" t="s">
        <v>3713</v>
      </c>
      <c r="AE98" s="456">
        <v>0</v>
      </c>
      <c r="AF98" s="271">
        <f t="shared" si="3"/>
        <v>1</v>
      </c>
      <c r="AG98" s="457">
        <f t="shared" si="2"/>
        <v>-1</v>
      </c>
    </row>
    <row r="99" spans="1:33" x14ac:dyDescent="0.25">
      <c r="A99" s="452">
        <v>623</v>
      </c>
      <c r="B99" s="452">
        <v>93335329</v>
      </c>
      <c r="C99" s="452" t="s">
        <v>3714</v>
      </c>
      <c r="D99" s="452" t="s">
        <v>3715</v>
      </c>
      <c r="E99" s="452">
        <v>1500</v>
      </c>
      <c r="F99" s="452" t="s">
        <v>69</v>
      </c>
      <c r="G99" s="452" t="s">
        <v>117</v>
      </c>
      <c r="H99" s="452" t="s">
        <v>412</v>
      </c>
      <c r="I99" s="452" t="s">
        <v>2743</v>
      </c>
      <c r="J99" s="453">
        <v>2</v>
      </c>
      <c r="K99" s="454">
        <v>1</v>
      </c>
      <c r="L99" s="455" t="s">
        <v>3716</v>
      </c>
      <c r="M99" s="456">
        <v>0</v>
      </c>
      <c r="N99" s="455" t="s">
        <v>3717</v>
      </c>
      <c r="O99" s="456">
        <v>1</v>
      </c>
      <c r="P99" s="455" t="s">
        <v>3718</v>
      </c>
      <c r="Q99" s="456">
        <v>0</v>
      </c>
      <c r="R99" s="455" t="s">
        <v>3719</v>
      </c>
      <c r="S99" s="456">
        <v>0</v>
      </c>
      <c r="T99" s="455" t="s">
        <v>3720</v>
      </c>
      <c r="U99" s="456">
        <v>0</v>
      </c>
      <c r="V99" s="455" t="s">
        <v>3721</v>
      </c>
      <c r="W99" s="456">
        <v>0</v>
      </c>
      <c r="X99" s="455" t="s">
        <v>3722</v>
      </c>
      <c r="Y99" s="456">
        <v>0</v>
      </c>
      <c r="Z99" s="455" t="s">
        <v>3723</v>
      </c>
      <c r="AA99" s="456">
        <v>0</v>
      </c>
      <c r="AB99" s="455" t="s">
        <v>3724</v>
      </c>
      <c r="AC99" s="456">
        <v>0</v>
      </c>
      <c r="AD99" s="455" t="s">
        <v>3725</v>
      </c>
      <c r="AE99" s="456">
        <v>0</v>
      </c>
      <c r="AF99" s="271">
        <f t="shared" si="3"/>
        <v>1</v>
      </c>
      <c r="AG99" s="457">
        <f t="shared" si="2"/>
        <v>-1</v>
      </c>
    </row>
    <row r="100" spans="1:33" x14ac:dyDescent="0.25">
      <c r="A100" s="458">
        <v>624</v>
      </c>
      <c r="B100" s="458">
        <v>93335329</v>
      </c>
      <c r="C100" s="458" t="s">
        <v>3714</v>
      </c>
      <c r="D100" s="458" t="s">
        <v>330</v>
      </c>
      <c r="E100" s="458">
        <v>1500</v>
      </c>
      <c r="F100" s="458" t="s">
        <v>69</v>
      </c>
      <c r="G100" s="458" t="s">
        <v>117</v>
      </c>
      <c r="H100" s="458" t="s">
        <v>412</v>
      </c>
      <c r="I100" s="458" t="s">
        <v>2756</v>
      </c>
      <c r="J100" s="459">
        <v>2</v>
      </c>
      <c r="K100" s="454">
        <v>1</v>
      </c>
      <c r="L100" s="455" t="s">
        <v>3726</v>
      </c>
      <c r="M100" s="456">
        <v>1</v>
      </c>
      <c r="N100" s="455" t="s">
        <v>3727</v>
      </c>
      <c r="O100" s="456">
        <v>0</v>
      </c>
      <c r="P100" s="455" t="s">
        <v>3728</v>
      </c>
      <c r="Q100" s="456">
        <v>0</v>
      </c>
      <c r="R100" s="455" t="s">
        <v>3729</v>
      </c>
      <c r="S100" s="456">
        <v>0</v>
      </c>
      <c r="T100" s="455" t="s">
        <v>3730</v>
      </c>
      <c r="U100" s="456">
        <v>0</v>
      </c>
      <c r="V100" s="455" t="s">
        <v>3731</v>
      </c>
      <c r="W100" s="456">
        <v>0</v>
      </c>
      <c r="X100" s="455" t="s">
        <v>3732</v>
      </c>
      <c r="Y100" s="456">
        <v>0</v>
      </c>
      <c r="Z100" s="455" t="s">
        <v>3733</v>
      </c>
      <c r="AA100" s="456">
        <v>0</v>
      </c>
      <c r="AB100" s="455" t="s">
        <v>3734</v>
      </c>
      <c r="AC100" s="456">
        <v>0</v>
      </c>
      <c r="AD100" s="455" t="s">
        <v>3735</v>
      </c>
      <c r="AE100" s="456">
        <v>0</v>
      </c>
      <c r="AF100" s="271">
        <f t="shared" si="3"/>
        <v>1</v>
      </c>
      <c r="AG100" s="457">
        <f t="shared" si="2"/>
        <v>-1</v>
      </c>
    </row>
    <row r="101" spans="1:33" x14ac:dyDescent="0.25">
      <c r="A101" s="458">
        <v>629</v>
      </c>
      <c r="B101" s="458">
        <v>93336337</v>
      </c>
      <c r="C101" s="458" t="s">
        <v>238</v>
      </c>
      <c r="D101" s="458" t="s">
        <v>540</v>
      </c>
      <c r="E101" s="458">
        <v>1200</v>
      </c>
      <c r="F101" s="458" t="s">
        <v>69</v>
      </c>
      <c r="G101" s="458" t="s">
        <v>117</v>
      </c>
      <c r="H101" s="458" t="s">
        <v>97</v>
      </c>
      <c r="I101" s="458" t="s">
        <v>2756</v>
      </c>
      <c r="J101" s="459">
        <v>2</v>
      </c>
      <c r="K101" s="454">
        <v>2</v>
      </c>
      <c r="L101" s="455" t="s">
        <v>3736</v>
      </c>
      <c r="M101" s="456">
        <v>0</v>
      </c>
      <c r="N101" s="455" t="s">
        <v>3737</v>
      </c>
      <c r="O101" s="456">
        <v>2</v>
      </c>
      <c r="P101" s="455" t="s">
        <v>3738</v>
      </c>
      <c r="Q101" s="456">
        <v>0</v>
      </c>
      <c r="R101" s="455" t="s">
        <v>3739</v>
      </c>
      <c r="S101" s="456">
        <v>0</v>
      </c>
      <c r="T101" s="455" t="s">
        <v>3740</v>
      </c>
      <c r="U101" s="456">
        <v>0</v>
      </c>
      <c r="V101" s="455" t="s">
        <v>3741</v>
      </c>
      <c r="W101" s="456">
        <v>0</v>
      </c>
      <c r="X101" s="455" t="s">
        <v>3742</v>
      </c>
      <c r="Y101" s="456">
        <v>0</v>
      </c>
      <c r="Z101" s="455" t="s">
        <v>3743</v>
      </c>
      <c r="AA101" s="456">
        <v>0</v>
      </c>
      <c r="AB101" s="455" t="s">
        <v>3744</v>
      </c>
      <c r="AC101" s="456">
        <v>0</v>
      </c>
      <c r="AD101" s="455" t="s">
        <v>3745</v>
      </c>
      <c r="AE101" s="456">
        <v>0</v>
      </c>
      <c r="AF101" s="271">
        <f t="shared" si="3"/>
        <v>1</v>
      </c>
      <c r="AG101" s="457">
        <f t="shared" si="2"/>
        <v>-1</v>
      </c>
    </row>
    <row r="102" spans="1:33" x14ac:dyDescent="0.25">
      <c r="A102" s="452">
        <v>628</v>
      </c>
      <c r="B102" s="452">
        <v>93336337</v>
      </c>
      <c r="C102" s="452" t="s">
        <v>238</v>
      </c>
      <c r="D102" s="452" t="s">
        <v>2811</v>
      </c>
      <c r="E102" s="452">
        <v>1200</v>
      </c>
      <c r="F102" s="452" t="s">
        <v>69</v>
      </c>
      <c r="G102" s="452" t="s">
        <v>117</v>
      </c>
      <c r="H102" s="452" t="s">
        <v>412</v>
      </c>
      <c r="I102" s="452" t="s">
        <v>2756</v>
      </c>
      <c r="J102" s="453">
        <v>2</v>
      </c>
      <c r="K102" s="454">
        <v>1</v>
      </c>
      <c r="L102" s="460" t="s">
        <v>3746</v>
      </c>
      <c r="M102" s="461">
        <v>0</v>
      </c>
      <c r="N102" s="460" t="s">
        <v>3747</v>
      </c>
      <c r="O102" s="461">
        <v>1</v>
      </c>
      <c r="P102" s="460" t="s">
        <v>3748</v>
      </c>
      <c r="Q102" s="461">
        <v>0</v>
      </c>
      <c r="R102" s="460" t="s">
        <v>3749</v>
      </c>
      <c r="S102" s="461">
        <v>0</v>
      </c>
      <c r="T102" s="460" t="s">
        <v>3750</v>
      </c>
      <c r="U102" s="461">
        <v>0</v>
      </c>
      <c r="V102" s="460" t="s">
        <v>3751</v>
      </c>
      <c r="W102" s="461">
        <v>0</v>
      </c>
      <c r="X102" s="460" t="s">
        <v>3752</v>
      </c>
      <c r="Y102" s="461">
        <v>0</v>
      </c>
      <c r="Z102" s="460" t="s">
        <v>3753</v>
      </c>
      <c r="AA102" s="461">
        <v>0</v>
      </c>
      <c r="AB102" s="460" t="s">
        <v>3754</v>
      </c>
      <c r="AC102" s="461">
        <v>0</v>
      </c>
      <c r="AD102" s="460" t="s">
        <v>3755</v>
      </c>
      <c r="AE102" s="461">
        <v>0</v>
      </c>
      <c r="AF102" s="271">
        <f t="shared" si="3"/>
        <v>1</v>
      </c>
      <c r="AG102" s="457">
        <f t="shared" si="2"/>
        <v>-1</v>
      </c>
    </row>
    <row r="103" spans="1:33" x14ac:dyDescent="0.25">
      <c r="A103" s="468">
        <v>1088</v>
      </c>
      <c r="B103" s="468">
        <v>93349272</v>
      </c>
      <c r="C103" s="468" t="s">
        <v>3756</v>
      </c>
      <c r="D103" s="468" t="s">
        <v>767</v>
      </c>
      <c r="E103" s="468">
        <v>1000</v>
      </c>
      <c r="F103" s="468" t="s">
        <v>69</v>
      </c>
      <c r="G103" s="468" t="s">
        <v>117</v>
      </c>
      <c r="H103" s="468" t="s">
        <v>294</v>
      </c>
      <c r="I103" s="468" t="s">
        <v>2743</v>
      </c>
      <c r="J103" s="469">
        <v>2</v>
      </c>
      <c r="K103" s="464">
        <v>10</v>
      </c>
      <c r="L103" s="465" t="s">
        <v>3757</v>
      </c>
      <c r="M103" s="466">
        <v>0</v>
      </c>
      <c r="N103" s="470" t="s">
        <v>3758</v>
      </c>
      <c r="O103" s="466">
        <v>10</v>
      </c>
      <c r="P103" s="470" t="s">
        <v>3759</v>
      </c>
      <c r="Q103" s="466">
        <v>0</v>
      </c>
      <c r="R103" s="470" t="s">
        <v>3760</v>
      </c>
      <c r="S103" s="466">
        <v>0</v>
      </c>
      <c r="T103" s="470" t="s">
        <v>3761</v>
      </c>
      <c r="U103" s="466">
        <v>0</v>
      </c>
      <c r="V103" s="470" t="s">
        <v>3762</v>
      </c>
      <c r="W103" s="466">
        <v>0</v>
      </c>
      <c r="X103" s="470" t="s">
        <v>3763</v>
      </c>
      <c r="Y103" s="466">
        <v>0</v>
      </c>
      <c r="Z103" s="470" t="s">
        <v>3764</v>
      </c>
      <c r="AA103" s="466">
        <v>0</v>
      </c>
      <c r="AB103" s="470" t="s">
        <v>3765</v>
      </c>
      <c r="AC103" s="466">
        <v>0</v>
      </c>
      <c r="AD103" s="470" t="s">
        <v>3766</v>
      </c>
      <c r="AE103" s="466">
        <v>0</v>
      </c>
      <c r="AF103" s="271">
        <f t="shared" si="3"/>
        <v>1</v>
      </c>
      <c r="AG103" s="457">
        <f t="shared" si="2"/>
        <v>-1</v>
      </c>
    </row>
    <row r="104" spans="1:33" hidden="1" x14ac:dyDescent="0.25">
      <c r="A104" s="452">
        <v>16</v>
      </c>
      <c r="B104" s="452">
        <v>10131313</v>
      </c>
      <c r="C104" s="452" t="s">
        <v>3767</v>
      </c>
      <c r="D104" s="452" t="s">
        <v>3768</v>
      </c>
      <c r="E104" s="452">
        <v>2600</v>
      </c>
      <c r="F104" s="452" t="s">
        <v>69</v>
      </c>
      <c r="G104" s="452" t="s">
        <v>83</v>
      </c>
      <c r="H104" s="452" t="s">
        <v>75</v>
      </c>
      <c r="I104" s="452" t="s">
        <v>2743</v>
      </c>
      <c r="J104" s="453">
        <v>1</v>
      </c>
      <c r="K104" s="454">
        <v>1</v>
      </c>
      <c r="L104" s="455" t="s">
        <v>3769</v>
      </c>
      <c r="M104" s="456">
        <v>1</v>
      </c>
      <c r="N104" s="455" t="s">
        <v>3770</v>
      </c>
      <c r="O104" s="456">
        <v>0</v>
      </c>
      <c r="P104" s="455" t="s">
        <v>3771</v>
      </c>
      <c r="Q104" s="456">
        <v>0</v>
      </c>
      <c r="R104" s="455" t="s">
        <v>3772</v>
      </c>
      <c r="S104" s="456">
        <v>0</v>
      </c>
      <c r="T104" s="455" t="s">
        <v>3773</v>
      </c>
      <c r="U104" s="456">
        <v>0</v>
      </c>
      <c r="V104" s="455" t="s">
        <v>3774</v>
      </c>
      <c r="W104" s="456">
        <v>0</v>
      </c>
      <c r="X104" s="455" t="s">
        <v>3775</v>
      </c>
      <c r="Y104" s="456">
        <v>0</v>
      </c>
      <c r="Z104" s="455" t="s">
        <v>3776</v>
      </c>
      <c r="AA104" s="456">
        <v>0</v>
      </c>
      <c r="AB104" s="455" t="s">
        <v>3777</v>
      </c>
      <c r="AC104" s="456">
        <v>0</v>
      </c>
      <c r="AD104" s="455" t="s">
        <v>3778</v>
      </c>
      <c r="AE104" s="456">
        <v>0</v>
      </c>
      <c r="AF104" s="271">
        <f t="shared" si="3"/>
        <v>1</v>
      </c>
      <c r="AG104" s="457">
        <f t="shared" si="2"/>
        <v>0</v>
      </c>
    </row>
    <row r="105" spans="1:33" hidden="1" x14ac:dyDescent="0.25">
      <c r="A105" s="458">
        <v>98</v>
      </c>
      <c r="B105" s="458" t="s">
        <v>3779</v>
      </c>
      <c r="C105" s="458" t="s">
        <v>1130</v>
      </c>
      <c r="D105" s="458" t="s">
        <v>765</v>
      </c>
      <c r="E105" s="458">
        <v>1500</v>
      </c>
      <c r="F105" s="458" t="s">
        <v>69</v>
      </c>
      <c r="G105" s="458" t="s">
        <v>83</v>
      </c>
      <c r="H105" s="458" t="s">
        <v>121</v>
      </c>
      <c r="I105" s="458" t="s">
        <v>2756</v>
      </c>
      <c r="J105" s="459">
        <v>1</v>
      </c>
      <c r="K105" s="454">
        <v>1</v>
      </c>
      <c r="L105" s="455" t="s">
        <v>3780</v>
      </c>
      <c r="M105" s="456">
        <v>1</v>
      </c>
      <c r="N105" s="455" t="s">
        <v>3781</v>
      </c>
      <c r="O105" s="456">
        <v>0</v>
      </c>
      <c r="P105" s="455" t="s">
        <v>3782</v>
      </c>
      <c r="Q105" s="456">
        <v>0</v>
      </c>
      <c r="R105" s="455" t="s">
        <v>3783</v>
      </c>
      <c r="S105" s="456">
        <v>0</v>
      </c>
      <c r="T105" s="455" t="s">
        <v>3784</v>
      </c>
      <c r="U105" s="456">
        <v>0</v>
      </c>
      <c r="V105" s="455" t="s">
        <v>3785</v>
      </c>
      <c r="W105" s="456">
        <v>0</v>
      </c>
      <c r="X105" s="455" t="s">
        <v>3786</v>
      </c>
      <c r="Y105" s="456">
        <v>0</v>
      </c>
      <c r="Z105" s="455" t="s">
        <v>3787</v>
      </c>
      <c r="AA105" s="456">
        <v>0</v>
      </c>
      <c r="AB105" s="455" t="s">
        <v>3788</v>
      </c>
      <c r="AC105" s="456">
        <v>0</v>
      </c>
      <c r="AD105" s="455" t="s">
        <v>3789</v>
      </c>
      <c r="AE105" s="456">
        <v>0</v>
      </c>
      <c r="AF105" s="271">
        <f t="shared" si="3"/>
        <v>1</v>
      </c>
      <c r="AG105" s="457">
        <f t="shared" si="2"/>
        <v>0</v>
      </c>
    </row>
    <row r="106" spans="1:33" hidden="1" x14ac:dyDescent="0.25">
      <c r="A106" s="458">
        <v>102</v>
      </c>
      <c r="B106" s="458">
        <v>11570654</v>
      </c>
      <c r="C106" s="458" t="s">
        <v>115</v>
      </c>
      <c r="D106" s="458" t="s">
        <v>615</v>
      </c>
      <c r="E106" s="458">
        <v>8000</v>
      </c>
      <c r="F106" s="458" t="s">
        <v>69</v>
      </c>
      <c r="G106" s="458" t="s">
        <v>83</v>
      </c>
      <c r="H106" s="458" t="s">
        <v>104</v>
      </c>
      <c r="I106" s="458" t="s">
        <v>2845</v>
      </c>
      <c r="J106" s="459">
        <v>1</v>
      </c>
      <c r="K106" s="454">
        <v>1</v>
      </c>
      <c r="L106" s="455" t="s">
        <v>3790</v>
      </c>
      <c r="M106" s="456">
        <v>1</v>
      </c>
      <c r="N106" s="455" t="s">
        <v>3791</v>
      </c>
      <c r="O106" s="456">
        <v>0</v>
      </c>
      <c r="P106" s="455" t="s">
        <v>3792</v>
      </c>
      <c r="Q106" s="456">
        <v>0</v>
      </c>
      <c r="R106" s="455" t="s">
        <v>3793</v>
      </c>
      <c r="S106" s="456">
        <v>0</v>
      </c>
      <c r="T106" s="455" t="s">
        <v>3794</v>
      </c>
      <c r="U106" s="456">
        <v>0</v>
      </c>
      <c r="V106" s="455" t="s">
        <v>3795</v>
      </c>
      <c r="W106" s="456">
        <v>0</v>
      </c>
      <c r="X106" s="455" t="s">
        <v>3796</v>
      </c>
      <c r="Y106" s="456">
        <v>0</v>
      </c>
      <c r="Z106" s="455" t="s">
        <v>3797</v>
      </c>
      <c r="AA106" s="456">
        <v>0</v>
      </c>
      <c r="AB106" s="455" t="s">
        <v>3798</v>
      </c>
      <c r="AC106" s="456">
        <v>0</v>
      </c>
      <c r="AD106" s="455" t="s">
        <v>3799</v>
      </c>
      <c r="AE106" s="456">
        <v>0</v>
      </c>
      <c r="AF106" s="271">
        <f t="shared" si="3"/>
        <v>1</v>
      </c>
      <c r="AG106" s="457">
        <f t="shared" si="2"/>
        <v>0</v>
      </c>
    </row>
    <row r="107" spans="1:33" hidden="1" x14ac:dyDescent="0.25">
      <c r="A107" s="458">
        <v>104</v>
      </c>
      <c r="B107" s="458">
        <v>11570654</v>
      </c>
      <c r="C107" s="458" t="s">
        <v>115</v>
      </c>
      <c r="D107" s="458" t="s">
        <v>614</v>
      </c>
      <c r="E107" s="458">
        <v>8000</v>
      </c>
      <c r="F107" s="458" t="s">
        <v>69</v>
      </c>
      <c r="G107" s="458" t="s">
        <v>83</v>
      </c>
      <c r="H107" s="458" t="s">
        <v>104</v>
      </c>
      <c r="I107" s="458" t="s">
        <v>2845</v>
      </c>
      <c r="J107" s="459">
        <v>1</v>
      </c>
      <c r="K107" s="454">
        <v>1</v>
      </c>
      <c r="L107" s="455" t="s">
        <v>3800</v>
      </c>
      <c r="M107" s="456">
        <v>1</v>
      </c>
      <c r="N107" s="455" t="s">
        <v>3801</v>
      </c>
      <c r="O107" s="456">
        <v>0</v>
      </c>
      <c r="P107" s="455" t="s">
        <v>3802</v>
      </c>
      <c r="Q107" s="456">
        <v>0</v>
      </c>
      <c r="R107" s="455" t="s">
        <v>3803</v>
      </c>
      <c r="S107" s="456">
        <v>0</v>
      </c>
      <c r="T107" s="455" t="s">
        <v>3804</v>
      </c>
      <c r="U107" s="456">
        <v>0</v>
      </c>
      <c r="V107" s="455" t="s">
        <v>3805</v>
      </c>
      <c r="W107" s="456">
        <v>0</v>
      </c>
      <c r="X107" s="455" t="s">
        <v>3806</v>
      </c>
      <c r="Y107" s="456">
        <v>0</v>
      </c>
      <c r="Z107" s="455" t="s">
        <v>3807</v>
      </c>
      <c r="AA107" s="456">
        <v>0</v>
      </c>
      <c r="AB107" s="455" t="s">
        <v>3808</v>
      </c>
      <c r="AC107" s="456">
        <v>0</v>
      </c>
      <c r="AD107" s="455" t="s">
        <v>3809</v>
      </c>
      <c r="AE107" s="456">
        <v>0</v>
      </c>
      <c r="AF107" s="271">
        <f t="shared" si="3"/>
        <v>1</v>
      </c>
      <c r="AG107" s="457">
        <f t="shared" si="2"/>
        <v>0</v>
      </c>
    </row>
    <row r="108" spans="1:33" hidden="1" x14ac:dyDescent="0.25">
      <c r="A108" s="458">
        <v>170</v>
      </c>
      <c r="B108" s="458">
        <v>11609952</v>
      </c>
      <c r="C108" s="458" t="s">
        <v>3810</v>
      </c>
      <c r="D108" s="458" t="s">
        <v>890</v>
      </c>
      <c r="E108" s="458">
        <v>8000</v>
      </c>
      <c r="F108" s="458" t="s">
        <v>69</v>
      </c>
      <c r="G108" s="458" t="s">
        <v>3811</v>
      </c>
      <c r="H108" s="458" t="s">
        <v>71</v>
      </c>
      <c r="I108" s="458" t="s">
        <v>2768</v>
      </c>
      <c r="J108" s="459">
        <v>1</v>
      </c>
      <c r="K108" s="454">
        <v>1</v>
      </c>
      <c r="L108" s="455" t="s">
        <v>3812</v>
      </c>
      <c r="M108" s="456">
        <v>1</v>
      </c>
      <c r="N108" s="455" t="s">
        <v>3813</v>
      </c>
      <c r="O108" s="456">
        <v>0</v>
      </c>
      <c r="P108" s="455" t="s">
        <v>3814</v>
      </c>
      <c r="Q108" s="456">
        <v>0</v>
      </c>
      <c r="R108" s="455" t="s">
        <v>3815</v>
      </c>
      <c r="S108" s="456">
        <v>0</v>
      </c>
      <c r="T108" s="455" t="s">
        <v>3816</v>
      </c>
      <c r="U108" s="475">
        <v>0</v>
      </c>
      <c r="V108" s="455" t="s">
        <v>3817</v>
      </c>
      <c r="W108" s="456">
        <v>0</v>
      </c>
      <c r="X108" s="455" t="s">
        <v>3818</v>
      </c>
      <c r="Y108" s="456">
        <v>0</v>
      </c>
      <c r="Z108" s="455" t="s">
        <v>3819</v>
      </c>
      <c r="AA108" s="456">
        <v>0</v>
      </c>
      <c r="AB108" s="455" t="s">
        <v>3820</v>
      </c>
      <c r="AC108" s="456">
        <v>0</v>
      </c>
      <c r="AD108" s="455" t="s">
        <v>3821</v>
      </c>
      <c r="AE108" s="456">
        <v>0</v>
      </c>
      <c r="AF108" s="271">
        <f t="shared" si="3"/>
        <v>1</v>
      </c>
      <c r="AG108" s="457">
        <f t="shared" si="2"/>
        <v>0</v>
      </c>
    </row>
    <row r="109" spans="1:33" hidden="1" x14ac:dyDescent="0.25">
      <c r="A109" s="458">
        <v>171</v>
      </c>
      <c r="B109" s="458">
        <v>11609952</v>
      </c>
      <c r="C109" s="458" t="s">
        <v>3822</v>
      </c>
      <c r="D109" s="458" t="s">
        <v>2767</v>
      </c>
      <c r="E109" s="458">
        <v>8000</v>
      </c>
      <c r="F109" s="458" t="s">
        <v>69</v>
      </c>
      <c r="G109" s="458" t="s">
        <v>263</v>
      </c>
      <c r="H109" s="458" t="s">
        <v>97</v>
      </c>
      <c r="I109" s="458" t="s">
        <v>2768</v>
      </c>
      <c r="J109" s="459">
        <v>1</v>
      </c>
      <c r="K109" s="454">
        <v>1</v>
      </c>
      <c r="L109" s="455" t="s">
        <v>3823</v>
      </c>
      <c r="M109" s="456">
        <v>1</v>
      </c>
      <c r="N109" s="455" t="s">
        <v>3824</v>
      </c>
      <c r="O109" s="456">
        <v>0</v>
      </c>
      <c r="P109" s="455" t="s">
        <v>3825</v>
      </c>
      <c r="Q109" s="456">
        <v>0</v>
      </c>
      <c r="R109" s="455" t="s">
        <v>3826</v>
      </c>
      <c r="S109" s="456">
        <v>0</v>
      </c>
      <c r="T109" s="455" t="s">
        <v>3827</v>
      </c>
      <c r="U109" s="456">
        <v>0</v>
      </c>
      <c r="V109" s="455" t="s">
        <v>3828</v>
      </c>
      <c r="W109" s="456">
        <v>0</v>
      </c>
      <c r="X109" s="455" t="s">
        <v>3829</v>
      </c>
      <c r="Y109" s="456">
        <v>0</v>
      </c>
      <c r="Z109" s="455" t="s">
        <v>3830</v>
      </c>
      <c r="AA109" s="456">
        <v>0</v>
      </c>
      <c r="AB109" s="455" t="s">
        <v>3831</v>
      </c>
      <c r="AC109" s="456">
        <v>0</v>
      </c>
      <c r="AD109" s="455" t="s">
        <v>3832</v>
      </c>
      <c r="AE109" s="456">
        <v>0</v>
      </c>
      <c r="AF109" s="271">
        <f t="shared" si="3"/>
        <v>1</v>
      </c>
      <c r="AG109" s="457">
        <f t="shared" si="2"/>
        <v>0</v>
      </c>
    </row>
    <row r="110" spans="1:33" hidden="1" x14ac:dyDescent="0.25">
      <c r="A110" s="458">
        <v>372</v>
      </c>
      <c r="B110" s="458">
        <v>90227753</v>
      </c>
      <c r="C110" s="458" t="s">
        <v>3833</v>
      </c>
      <c r="D110" s="458" t="s">
        <v>3834</v>
      </c>
      <c r="E110" s="458">
        <v>1500</v>
      </c>
      <c r="F110" s="458" t="s">
        <v>69</v>
      </c>
      <c r="G110" s="458" t="s">
        <v>117</v>
      </c>
      <c r="H110" s="458" t="s">
        <v>412</v>
      </c>
      <c r="I110" s="458" t="s">
        <v>2743</v>
      </c>
      <c r="J110" s="459">
        <v>1</v>
      </c>
      <c r="K110" s="454">
        <v>1</v>
      </c>
      <c r="L110" s="455" t="s">
        <v>3835</v>
      </c>
      <c r="M110" s="456">
        <v>1</v>
      </c>
      <c r="N110" s="455" t="s">
        <v>3836</v>
      </c>
      <c r="O110" s="456">
        <v>0</v>
      </c>
      <c r="P110" s="455" t="s">
        <v>3837</v>
      </c>
      <c r="Q110" s="456">
        <v>0</v>
      </c>
      <c r="R110" s="455" t="s">
        <v>3838</v>
      </c>
      <c r="S110" s="456">
        <v>0</v>
      </c>
      <c r="T110" s="455" t="s">
        <v>3839</v>
      </c>
      <c r="U110" s="456">
        <v>0</v>
      </c>
      <c r="V110" s="455" t="s">
        <v>3840</v>
      </c>
      <c r="W110" s="456">
        <v>0</v>
      </c>
      <c r="X110" s="455" t="s">
        <v>3841</v>
      </c>
      <c r="Y110" s="456">
        <v>0</v>
      </c>
      <c r="Z110" s="455" t="s">
        <v>3842</v>
      </c>
      <c r="AA110" s="456">
        <v>0</v>
      </c>
      <c r="AB110" s="455" t="s">
        <v>3843</v>
      </c>
      <c r="AC110" s="456">
        <v>0</v>
      </c>
      <c r="AD110" s="455" t="s">
        <v>3844</v>
      </c>
      <c r="AE110" s="456">
        <v>0</v>
      </c>
      <c r="AF110" s="271">
        <f t="shared" si="3"/>
        <v>1</v>
      </c>
      <c r="AG110" s="457">
        <f t="shared" si="2"/>
        <v>0</v>
      </c>
    </row>
    <row r="111" spans="1:33" hidden="1" x14ac:dyDescent="0.25">
      <c r="A111" s="458">
        <v>384</v>
      </c>
      <c r="B111" s="458">
        <v>90274345</v>
      </c>
      <c r="C111" s="458" t="s">
        <v>3845</v>
      </c>
      <c r="D111" s="458" t="s">
        <v>3321</v>
      </c>
      <c r="E111" s="458">
        <v>20000</v>
      </c>
      <c r="F111" s="458" t="s">
        <v>69</v>
      </c>
      <c r="G111" s="458" t="s">
        <v>3846</v>
      </c>
      <c r="H111" s="458" t="s">
        <v>121</v>
      </c>
      <c r="I111" s="458" t="s">
        <v>2743</v>
      </c>
      <c r="J111" s="459">
        <v>1</v>
      </c>
      <c r="K111" s="454">
        <v>1</v>
      </c>
      <c r="L111" s="455" t="s">
        <v>3847</v>
      </c>
      <c r="M111" s="456">
        <v>1</v>
      </c>
      <c r="N111" s="455" t="s">
        <v>3848</v>
      </c>
      <c r="O111" s="456">
        <v>0</v>
      </c>
      <c r="P111" s="455" t="s">
        <v>3849</v>
      </c>
      <c r="Q111" s="456">
        <v>0</v>
      </c>
      <c r="R111" s="455" t="s">
        <v>3850</v>
      </c>
      <c r="S111" s="456">
        <v>0</v>
      </c>
      <c r="T111" s="455" t="s">
        <v>3851</v>
      </c>
      <c r="U111" s="456">
        <v>0</v>
      </c>
      <c r="V111" s="455" t="s">
        <v>3852</v>
      </c>
      <c r="W111" s="456">
        <v>0</v>
      </c>
      <c r="X111" s="455" t="s">
        <v>3853</v>
      </c>
      <c r="Y111" s="456">
        <v>0</v>
      </c>
      <c r="Z111" s="455" t="s">
        <v>3854</v>
      </c>
      <c r="AA111" s="456">
        <v>0</v>
      </c>
      <c r="AB111" s="455" t="s">
        <v>3855</v>
      </c>
      <c r="AC111" s="456">
        <v>0</v>
      </c>
      <c r="AD111" s="455" t="s">
        <v>3856</v>
      </c>
      <c r="AE111" s="456">
        <v>0</v>
      </c>
      <c r="AF111" s="271">
        <f t="shared" si="3"/>
        <v>1</v>
      </c>
      <c r="AG111" s="457">
        <f t="shared" si="2"/>
        <v>0</v>
      </c>
    </row>
    <row r="112" spans="1:33" hidden="1" x14ac:dyDescent="0.25">
      <c r="A112" s="452">
        <v>386</v>
      </c>
      <c r="B112" s="452">
        <v>11098941</v>
      </c>
      <c r="C112" s="452" t="s">
        <v>1159</v>
      </c>
      <c r="D112" s="452" t="s">
        <v>3298</v>
      </c>
      <c r="E112" s="452">
        <v>3000</v>
      </c>
      <c r="F112" s="452" t="s">
        <v>69</v>
      </c>
      <c r="G112" s="452" t="s">
        <v>117</v>
      </c>
      <c r="H112" s="452" t="s">
        <v>104</v>
      </c>
      <c r="I112" s="452" t="s">
        <v>2845</v>
      </c>
      <c r="J112" s="453">
        <v>1</v>
      </c>
      <c r="K112" s="454">
        <v>1</v>
      </c>
      <c r="L112" s="455" t="s">
        <v>3857</v>
      </c>
      <c r="M112" s="456">
        <v>1</v>
      </c>
      <c r="N112" s="455" t="s">
        <v>3858</v>
      </c>
      <c r="O112" s="456">
        <v>0</v>
      </c>
      <c r="P112" s="455" t="s">
        <v>3859</v>
      </c>
      <c r="Q112" s="456">
        <v>0</v>
      </c>
      <c r="R112" s="455" t="s">
        <v>3860</v>
      </c>
      <c r="S112" s="456">
        <v>0</v>
      </c>
      <c r="T112" s="455" t="s">
        <v>3861</v>
      </c>
      <c r="U112" s="456">
        <v>0</v>
      </c>
      <c r="V112" s="455" t="s">
        <v>3862</v>
      </c>
      <c r="W112" s="456">
        <v>0</v>
      </c>
      <c r="X112" s="455" t="s">
        <v>3863</v>
      </c>
      <c r="Y112" s="456">
        <v>0</v>
      </c>
      <c r="Z112" s="455" t="s">
        <v>3864</v>
      </c>
      <c r="AA112" s="456">
        <v>0</v>
      </c>
      <c r="AB112" s="455" t="s">
        <v>3865</v>
      </c>
      <c r="AC112" s="456">
        <v>0</v>
      </c>
      <c r="AD112" s="455" t="s">
        <v>3866</v>
      </c>
      <c r="AE112" s="456">
        <v>0</v>
      </c>
      <c r="AF112" s="271">
        <f t="shared" si="3"/>
        <v>1</v>
      </c>
      <c r="AG112" s="457">
        <f t="shared" si="2"/>
        <v>0</v>
      </c>
    </row>
    <row r="113" spans="1:33" hidden="1" x14ac:dyDescent="0.25">
      <c r="A113" s="458">
        <v>396</v>
      </c>
      <c r="B113" s="458">
        <v>90334079</v>
      </c>
      <c r="C113" s="458" t="s">
        <v>3353</v>
      </c>
      <c r="D113" s="458" t="s">
        <v>342</v>
      </c>
      <c r="E113" s="458">
        <v>750</v>
      </c>
      <c r="F113" s="458" t="s">
        <v>69</v>
      </c>
      <c r="G113" s="458" t="s">
        <v>117</v>
      </c>
      <c r="H113" s="458" t="s">
        <v>97</v>
      </c>
      <c r="I113" s="458" t="s">
        <v>2756</v>
      </c>
      <c r="J113" s="459">
        <v>2</v>
      </c>
      <c r="K113" s="454">
        <v>1</v>
      </c>
      <c r="L113" s="455" t="s">
        <v>3867</v>
      </c>
      <c r="M113" s="456">
        <v>1</v>
      </c>
      <c r="N113" s="455" t="s">
        <v>3868</v>
      </c>
      <c r="O113" s="456">
        <v>0</v>
      </c>
      <c r="P113" s="455" t="s">
        <v>3869</v>
      </c>
      <c r="Q113" s="456">
        <v>0</v>
      </c>
      <c r="R113" s="455" t="s">
        <v>3870</v>
      </c>
      <c r="S113" s="456">
        <v>0</v>
      </c>
      <c r="T113" s="455" t="s">
        <v>3871</v>
      </c>
      <c r="U113" s="456">
        <v>0</v>
      </c>
      <c r="V113" s="455" t="s">
        <v>3872</v>
      </c>
      <c r="W113" s="456">
        <v>0</v>
      </c>
      <c r="X113" s="455" t="s">
        <v>3873</v>
      </c>
      <c r="Y113" s="456">
        <v>0</v>
      </c>
      <c r="Z113" s="455" t="s">
        <v>3874</v>
      </c>
      <c r="AA113" s="456">
        <v>0</v>
      </c>
      <c r="AB113" s="455" t="s">
        <v>3875</v>
      </c>
      <c r="AC113" s="456">
        <v>0</v>
      </c>
      <c r="AD113" s="455" t="s">
        <v>3876</v>
      </c>
      <c r="AE113" s="456">
        <v>0</v>
      </c>
      <c r="AF113" s="271">
        <f t="shared" si="3"/>
        <v>1</v>
      </c>
      <c r="AG113" s="457">
        <v>0</v>
      </c>
    </row>
    <row r="114" spans="1:33" hidden="1" x14ac:dyDescent="0.25">
      <c r="A114" s="458">
        <v>435</v>
      </c>
      <c r="B114" s="458">
        <v>90483756</v>
      </c>
      <c r="C114" s="458" t="s">
        <v>3877</v>
      </c>
      <c r="D114" s="458" t="s">
        <v>3878</v>
      </c>
      <c r="E114" s="458">
        <v>1600</v>
      </c>
      <c r="F114" s="458" t="s">
        <v>69</v>
      </c>
      <c r="G114" s="458" t="s">
        <v>83</v>
      </c>
      <c r="H114" s="458" t="s">
        <v>121</v>
      </c>
      <c r="I114" s="458" t="s">
        <v>2743</v>
      </c>
      <c r="J114" s="459">
        <v>1</v>
      </c>
      <c r="K114" s="454">
        <v>1</v>
      </c>
      <c r="L114" s="455" t="s">
        <v>3879</v>
      </c>
      <c r="M114" s="456">
        <v>1</v>
      </c>
      <c r="N114" s="455" t="s">
        <v>3880</v>
      </c>
      <c r="O114" s="456">
        <v>0</v>
      </c>
      <c r="P114" s="455" t="s">
        <v>3881</v>
      </c>
      <c r="Q114" s="456">
        <v>0</v>
      </c>
      <c r="R114" s="455" t="s">
        <v>3882</v>
      </c>
      <c r="S114" s="456">
        <v>0</v>
      </c>
      <c r="T114" s="455" t="s">
        <v>3883</v>
      </c>
      <c r="U114" s="456">
        <v>0</v>
      </c>
      <c r="V114" s="455" t="s">
        <v>3884</v>
      </c>
      <c r="W114" s="456">
        <v>0</v>
      </c>
      <c r="X114" s="455" t="s">
        <v>3885</v>
      </c>
      <c r="Y114" s="456">
        <v>0</v>
      </c>
      <c r="Z114" s="455" t="s">
        <v>3886</v>
      </c>
      <c r="AA114" s="456">
        <v>0</v>
      </c>
      <c r="AB114" s="455" t="s">
        <v>3887</v>
      </c>
      <c r="AC114" s="456">
        <v>0</v>
      </c>
      <c r="AD114" s="455" t="s">
        <v>3888</v>
      </c>
      <c r="AE114" s="456">
        <v>0</v>
      </c>
      <c r="AF114" s="271">
        <f t="shared" si="3"/>
        <v>1</v>
      </c>
      <c r="AG114" s="457">
        <f t="shared" ref="AG114:AG122" si="4">AF114-J114</f>
        <v>0</v>
      </c>
    </row>
    <row r="115" spans="1:33" hidden="1" x14ac:dyDescent="0.25">
      <c r="A115" s="452">
        <v>439</v>
      </c>
      <c r="B115" s="452">
        <v>90499504</v>
      </c>
      <c r="C115" s="452" t="s">
        <v>3889</v>
      </c>
      <c r="D115" s="452" t="s">
        <v>82</v>
      </c>
      <c r="E115" s="452">
        <v>400</v>
      </c>
      <c r="F115" s="452" t="s">
        <v>69</v>
      </c>
      <c r="G115" s="452" t="s">
        <v>70</v>
      </c>
      <c r="H115" s="452" t="s">
        <v>84</v>
      </c>
      <c r="I115" s="452" t="s">
        <v>2768</v>
      </c>
      <c r="J115" s="453">
        <v>1</v>
      </c>
      <c r="K115" s="454">
        <v>1</v>
      </c>
      <c r="L115" s="455" t="s">
        <v>3890</v>
      </c>
      <c r="M115" s="456">
        <v>1</v>
      </c>
      <c r="N115" s="455" t="s">
        <v>3891</v>
      </c>
      <c r="O115" s="456">
        <v>0</v>
      </c>
      <c r="P115" s="455" t="s">
        <v>3892</v>
      </c>
      <c r="Q115" s="456">
        <v>0</v>
      </c>
      <c r="R115" s="455" t="s">
        <v>3893</v>
      </c>
      <c r="S115" s="456">
        <v>0</v>
      </c>
      <c r="T115" s="455" t="s">
        <v>3894</v>
      </c>
      <c r="U115" s="456">
        <v>0</v>
      </c>
      <c r="V115" s="455" t="s">
        <v>3895</v>
      </c>
      <c r="W115" s="456">
        <v>0</v>
      </c>
      <c r="X115" s="455" t="s">
        <v>3896</v>
      </c>
      <c r="Y115" s="456">
        <v>0</v>
      </c>
      <c r="Z115" s="455" t="s">
        <v>3897</v>
      </c>
      <c r="AA115" s="456">
        <v>0</v>
      </c>
      <c r="AB115" s="455" t="s">
        <v>3898</v>
      </c>
      <c r="AC115" s="456">
        <v>0</v>
      </c>
      <c r="AD115" s="455" t="s">
        <v>3899</v>
      </c>
      <c r="AE115" s="456">
        <v>0</v>
      </c>
      <c r="AF115" s="271">
        <f t="shared" si="3"/>
        <v>1</v>
      </c>
      <c r="AG115" s="457">
        <f t="shared" si="4"/>
        <v>0</v>
      </c>
    </row>
    <row r="116" spans="1:33" hidden="1" x14ac:dyDescent="0.25">
      <c r="A116" s="452">
        <v>446</v>
      </c>
      <c r="B116" s="452">
        <v>90565629</v>
      </c>
      <c r="C116" s="452" t="s">
        <v>3900</v>
      </c>
      <c r="D116" s="452" t="s">
        <v>3011</v>
      </c>
      <c r="E116" s="452">
        <v>1000</v>
      </c>
      <c r="F116" s="452" t="s">
        <v>69</v>
      </c>
      <c r="G116" s="452" t="s">
        <v>70</v>
      </c>
      <c r="H116" s="452" t="s">
        <v>71</v>
      </c>
      <c r="I116" s="452" t="s">
        <v>2768</v>
      </c>
      <c r="J116" s="453">
        <v>1</v>
      </c>
      <c r="K116" s="454">
        <v>1</v>
      </c>
      <c r="L116" s="455" t="s">
        <v>3901</v>
      </c>
      <c r="M116" s="456">
        <v>1</v>
      </c>
      <c r="N116" s="455" t="s">
        <v>3902</v>
      </c>
      <c r="O116" s="456">
        <v>0</v>
      </c>
      <c r="P116" s="455" t="s">
        <v>3903</v>
      </c>
      <c r="Q116" s="456">
        <v>0</v>
      </c>
      <c r="R116" s="455" t="s">
        <v>3904</v>
      </c>
      <c r="S116" s="456">
        <v>0</v>
      </c>
      <c r="T116" s="455" t="s">
        <v>3905</v>
      </c>
      <c r="U116" s="456">
        <v>0</v>
      </c>
      <c r="V116" s="455" t="s">
        <v>3906</v>
      </c>
      <c r="W116" s="456">
        <v>0</v>
      </c>
      <c r="X116" s="455" t="s">
        <v>3907</v>
      </c>
      <c r="Y116" s="456">
        <v>0</v>
      </c>
      <c r="Z116" s="455" t="s">
        <v>3908</v>
      </c>
      <c r="AA116" s="456">
        <v>0</v>
      </c>
      <c r="AB116" s="455" t="s">
        <v>3909</v>
      </c>
      <c r="AC116" s="456">
        <v>0</v>
      </c>
      <c r="AD116" s="455" t="s">
        <v>3910</v>
      </c>
      <c r="AE116" s="456">
        <v>0</v>
      </c>
      <c r="AF116" s="271">
        <f t="shared" si="3"/>
        <v>1</v>
      </c>
      <c r="AG116" s="457">
        <f t="shared" si="4"/>
        <v>0</v>
      </c>
    </row>
    <row r="117" spans="1:33" hidden="1" x14ac:dyDescent="0.25">
      <c r="A117" s="458">
        <v>447</v>
      </c>
      <c r="B117" s="458">
        <v>90565629</v>
      </c>
      <c r="C117" s="458" t="s">
        <v>3900</v>
      </c>
      <c r="D117" s="458" t="s">
        <v>3911</v>
      </c>
      <c r="E117" s="458">
        <v>1000</v>
      </c>
      <c r="F117" s="458" t="s">
        <v>69</v>
      </c>
      <c r="G117" s="458" t="s">
        <v>70</v>
      </c>
      <c r="H117" s="458" t="s">
        <v>71</v>
      </c>
      <c r="I117" s="458" t="s">
        <v>2768</v>
      </c>
      <c r="J117" s="459">
        <v>1</v>
      </c>
      <c r="K117" s="454">
        <v>1</v>
      </c>
      <c r="L117" s="455" t="s">
        <v>3912</v>
      </c>
      <c r="M117" s="456">
        <v>1</v>
      </c>
      <c r="N117" s="455" t="s">
        <v>3913</v>
      </c>
      <c r="O117" s="456">
        <v>0</v>
      </c>
      <c r="P117" s="455" t="s">
        <v>3914</v>
      </c>
      <c r="Q117" s="456">
        <v>0</v>
      </c>
      <c r="R117" s="455" t="s">
        <v>3915</v>
      </c>
      <c r="S117" s="456">
        <v>0</v>
      </c>
      <c r="T117" s="455" t="s">
        <v>3916</v>
      </c>
      <c r="U117" s="456">
        <v>0</v>
      </c>
      <c r="V117" s="455" t="s">
        <v>3917</v>
      </c>
      <c r="W117" s="456">
        <v>0</v>
      </c>
      <c r="X117" s="455" t="s">
        <v>3918</v>
      </c>
      <c r="Y117" s="456">
        <v>0</v>
      </c>
      <c r="Z117" s="455" t="s">
        <v>3919</v>
      </c>
      <c r="AA117" s="456">
        <v>0</v>
      </c>
      <c r="AB117" s="455" t="s">
        <v>3920</v>
      </c>
      <c r="AC117" s="456">
        <v>0</v>
      </c>
      <c r="AD117" s="455" t="s">
        <v>3921</v>
      </c>
      <c r="AE117" s="456">
        <v>0</v>
      </c>
      <c r="AF117" s="271">
        <f t="shared" si="3"/>
        <v>1</v>
      </c>
      <c r="AG117" s="457">
        <f t="shared" si="4"/>
        <v>0</v>
      </c>
    </row>
    <row r="118" spans="1:33" hidden="1" x14ac:dyDescent="0.25">
      <c r="A118" s="452">
        <v>456</v>
      </c>
      <c r="B118" s="452">
        <v>93218702</v>
      </c>
      <c r="C118" s="452" t="s">
        <v>3922</v>
      </c>
      <c r="D118" s="452" t="s">
        <v>3298</v>
      </c>
      <c r="E118" s="452">
        <v>1500</v>
      </c>
      <c r="F118" s="452" t="s">
        <v>69</v>
      </c>
      <c r="G118" s="452" t="s">
        <v>117</v>
      </c>
      <c r="H118" s="452" t="s">
        <v>104</v>
      </c>
      <c r="I118" s="452" t="s">
        <v>2845</v>
      </c>
      <c r="J118" s="453">
        <v>1</v>
      </c>
      <c r="K118" s="454">
        <v>1</v>
      </c>
      <c r="L118" s="455" t="s">
        <v>3923</v>
      </c>
      <c r="M118" s="456">
        <v>1</v>
      </c>
      <c r="N118" s="455" t="s">
        <v>3924</v>
      </c>
      <c r="O118" s="456">
        <v>0</v>
      </c>
      <c r="P118" s="455" t="s">
        <v>3925</v>
      </c>
      <c r="Q118" s="456">
        <v>0</v>
      </c>
      <c r="R118" s="455" t="s">
        <v>3926</v>
      </c>
      <c r="S118" s="456">
        <v>0</v>
      </c>
      <c r="T118" s="455" t="s">
        <v>3927</v>
      </c>
      <c r="U118" s="456">
        <v>0</v>
      </c>
      <c r="V118" s="455" t="s">
        <v>3928</v>
      </c>
      <c r="W118" s="456">
        <v>0</v>
      </c>
      <c r="X118" s="455" t="s">
        <v>3929</v>
      </c>
      <c r="Y118" s="456">
        <v>0</v>
      </c>
      <c r="Z118" s="455" t="s">
        <v>3930</v>
      </c>
      <c r="AA118" s="456">
        <v>0</v>
      </c>
      <c r="AB118" s="455" t="s">
        <v>3931</v>
      </c>
      <c r="AC118" s="456">
        <v>0</v>
      </c>
      <c r="AD118" s="455" t="s">
        <v>3932</v>
      </c>
      <c r="AE118" s="456">
        <v>0</v>
      </c>
      <c r="AF118" s="271">
        <f t="shared" si="3"/>
        <v>1</v>
      </c>
      <c r="AG118" s="457">
        <f t="shared" si="4"/>
        <v>0</v>
      </c>
    </row>
    <row r="119" spans="1:33" hidden="1" x14ac:dyDescent="0.25">
      <c r="A119" s="452">
        <v>471</v>
      </c>
      <c r="B119" s="452">
        <v>93251927</v>
      </c>
      <c r="C119" s="452" t="s">
        <v>3505</v>
      </c>
      <c r="D119" s="452" t="s">
        <v>3408</v>
      </c>
      <c r="E119" s="452">
        <v>1500</v>
      </c>
      <c r="F119" s="452" t="s">
        <v>69</v>
      </c>
      <c r="G119" s="452" t="s">
        <v>117</v>
      </c>
      <c r="H119" s="452" t="s">
        <v>97</v>
      </c>
      <c r="I119" s="452" t="s">
        <v>2768</v>
      </c>
      <c r="J119" s="453">
        <v>1</v>
      </c>
      <c r="K119" s="454">
        <v>1</v>
      </c>
      <c r="L119" s="455" t="s">
        <v>3933</v>
      </c>
      <c r="M119" s="456">
        <v>1</v>
      </c>
      <c r="N119" s="455" t="s">
        <v>3934</v>
      </c>
      <c r="O119" s="456">
        <v>0</v>
      </c>
      <c r="P119" s="455" t="s">
        <v>3935</v>
      </c>
      <c r="Q119" s="456">
        <v>0</v>
      </c>
      <c r="R119" s="455" t="s">
        <v>3936</v>
      </c>
      <c r="S119" s="456">
        <v>0</v>
      </c>
      <c r="T119" s="455" t="s">
        <v>3937</v>
      </c>
      <c r="U119" s="456">
        <v>0</v>
      </c>
      <c r="V119" s="455" t="s">
        <v>3938</v>
      </c>
      <c r="W119" s="456">
        <v>0</v>
      </c>
      <c r="X119" s="455" t="s">
        <v>3939</v>
      </c>
      <c r="Y119" s="456">
        <v>0</v>
      </c>
      <c r="Z119" s="455" t="s">
        <v>3940</v>
      </c>
      <c r="AA119" s="456">
        <v>0</v>
      </c>
      <c r="AB119" s="455" t="s">
        <v>3941</v>
      </c>
      <c r="AC119" s="456">
        <v>0</v>
      </c>
      <c r="AD119" s="455" t="s">
        <v>3942</v>
      </c>
      <c r="AE119" s="456">
        <v>0</v>
      </c>
      <c r="AF119" s="271">
        <f t="shared" si="3"/>
        <v>1</v>
      </c>
      <c r="AG119" s="457">
        <f t="shared" si="4"/>
        <v>0</v>
      </c>
    </row>
    <row r="120" spans="1:33" hidden="1" x14ac:dyDescent="0.25">
      <c r="A120" s="462">
        <v>492</v>
      </c>
      <c r="B120" s="462">
        <v>93252072</v>
      </c>
      <c r="C120" s="462" t="s">
        <v>3943</v>
      </c>
      <c r="D120" s="462" t="s">
        <v>369</v>
      </c>
      <c r="E120" s="462">
        <v>4400</v>
      </c>
      <c r="F120" s="462" t="s">
        <v>69</v>
      </c>
      <c r="G120" s="462" t="s">
        <v>117</v>
      </c>
      <c r="H120" s="462" t="s">
        <v>121</v>
      </c>
      <c r="I120" s="462" t="s">
        <v>2743</v>
      </c>
      <c r="J120" s="472">
        <v>1</v>
      </c>
      <c r="K120" s="464">
        <v>1</v>
      </c>
      <c r="L120" s="465" t="s">
        <v>3944</v>
      </c>
      <c r="M120" s="466">
        <v>1</v>
      </c>
      <c r="N120" s="466" t="s">
        <v>3945</v>
      </c>
      <c r="O120" s="466">
        <v>0</v>
      </c>
      <c r="P120" s="466" t="s">
        <v>3946</v>
      </c>
      <c r="Q120" s="466">
        <v>0</v>
      </c>
      <c r="R120" s="466" t="s">
        <v>3947</v>
      </c>
      <c r="S120" s="466">
        <v>0</v>
      </c>
      <c r="T120" s="466" t="s">
        <v>3948</v>
      </c>
      <c r="U120" s="466">
        <v>0</v>
      </c>
      <c r="V120" s="466" t="s">
        <v>3949</v>
      </c>
      <c r="W120" s="466">
        <v>0</v>
      </c>
      <c r="X120" s="466" t="s">
        <v>3950</v>
      </c>
      <c r="Y120" s="466">
        <v>0</v>
      </c>
      <c r="Z120" s="466" t="s">
        <v>3951</v>
      </c>
      <c r="AA120" s="466">
        <v>0</v>
      </c>
      <c r="AB120" s="466" t="s">
        <v>3952</v>
      </c>
      <c r="AC120" s="466">
        <v>0</v>
      </c>
      <c r="AD120" s="466" t="s">
        <v>3953</v>
      </c>
      <c r="AE120" s="466">
        <v>0</v>
      </c>
      <c r="AF120" s="467">
        <f t="shared" si="3"/>
        <v>1</v>
      </c>
      <c r="AG120" s="457">
        <f t="shared" si="4"/>
        <v>0</v>
      </c>
    </row>
    <row r="121" spans="1:33" hidden="1" x14ac:dyDescent="0.25">
      <c r="A121" s="468">
        <v>509</v>
      </c>
      <c r="B121" s="468">
        <v>93260995</v>
      </c>
      <c r="C121" s="468" t="s">
        <v>3954</v>
      </c>
      <c r="D121" s="468" t="s">
        <v>222</v>
      </c>
      <c r="E121" s="468">
        <v>420</v>
      </c>
      <c r="F121" s="468" t="s">
        <v>69</v>
      </c>
      <c r="G121" s="468" t="s">
        <v>132</v>
      </c>
      <c r="H121" s="468" t="s">
        <v>71</v>
      </c>
      <c r="I121" s="468" t="s">
        <v>2768</v>
      </c>
      <c r="J121" s="469">
        <v>1</v>
      </c>
      <c r="K121" s="464">
        <v>1</v>
      </c>
      <c r="L121" s="465" t="s">
        <v>3955</v>
      </c>
      <c r="M121" s="466">
        <v>1</v>
      </c>
      <c r="N121" s="466" t="s">
        <v>3956</v>
      </c>
      <c r="O121" s="466">
        <v>0</v>
      </c>
      <c r="P121" s="466" t="s">
        <v>3957</v>
      </c>
      <c r="Q121" s="466">
        <v>0</v>
      </c>
      <c r="R121" s="466" t="s">
        <v>3958</v>
      </c>
      <c r="S121" s="466">
        <v>0</v>
      </c>
      <c r="T121" s="466" t="s">
        <v>3959</v>
      </c>
      <c r="U121" s="466">
        <v>0</v>
      </c>
      <c r="V121" s="466" t="s">
        <v>3960</v>
      </c>
      <c r="W121" s="466">
        <v>0</v>
      </c>
      <c r="X121" s="466" t="s">
        <v>3961</v>
      </c>
      <c r="Y121" s="466">
        <v>0</v>
      </c>
      <c r="Z121" s="466" t="s">
        <v>3962</v>
      </c>
      <c r="AA121" s="466">
        <v>0</v>
      </c>
      <c r="AB121" s="466" t="s">
        <v>3963</v>
      </c>
      <c r="AC121" s="466">
        <v>0</v>
      </c>
      <c r="AD121" s="466" t="s">
        <v>3964</v>
      </c>
      <c r="AE121" s="466">
        <v>0</v>
      </c>
      <c r="AF121" s="467">
        <f t="shared" si="3"/>
        <v>1</v>
      </c>
      <c r="AG121" s="457">
        <f t="shared" si="4"/>
        <v>0</v>
      </c>
    </row>
    <row r="122" spans="1:33" hidden="1" x14ac:dyDescent="0.25">
      <c r="A122" s="458">
        <v>510</v>
      </c>
      <c r="B122" s="458" t="s">
        <v>3965</v>
      </c>
      <c r="C122" s="458" t="s">
        <v>3954</v>
      </c>
      <c r="D122" s="458" t="s">
        <v>507</v>
      </c>
      <c r="E122" s="458">
        <v>420</v>
      </c>
      <c r="F122" s="458" t="s">
        <v>69</v>
      </c>
      <c r="G122" s="458" t="s">
        <v>132</v>
      </c>
      <c r="H122" s="458" t="s">
        <v>84</v>
      </c>
      <c r="I122" s="458" t="s">
        <v>2768</v>
      </c>
      <c r="J122" s="459">
        <v>1</v>
      </c>
      <c r="K122" s="454">
        <v>1</v>
      </c>
      <c r="L122" s="455" t="s">
        <v>3966</v>
      </c>
      <c r="M122" s="456">
        <v>1</v>
      </c>
      <c r="N122" s="455" t="s">
        <v>3967</v>
      </c>
      <c r="O122" s="456">
        <v>0</v>
      </c>
      <c r="P122" s="455" t="s">
        <v>3968</v>
      </c>
      <c r="Q122" s="456">
        <v>0</v>
      </c>
      <c r="R122" s="455" t="s">
        <v>3969</v>
      </c>
      <c r="S122" s="456">
        <v>0</v>
      </c>
      <c r="T122" s="455" t="s">
        <v>3970</v>
      </c>
      <c r="U122" s="456">
        <v>0</v>
      </c>
      <c r="V122" s="455" t="s">
        <v>3971</v>
      </c>
      <c r="W122" s="456">
        <v>0</v>
      </c>
      <c r="X122" s="455" t="s">
        <v>3972</v>
      </c>
      <c r="Y122" s="456">
        <v>0</v>
      </c>
      <c r="Z122" s="455" t="s">
        <v>3973</v>
      </c>
      <c r="AA122" s="456">
        <v>0</v>
      </c>
      <c r="AB122" s="455" t="s">
        <v>3974</v>
      </c>
      <c r="AC122" s="456">
        <v>0</v>
      </c>
      <c r="AD122" s="455" t="s">
        <v>3975</v>
      </c>
      <c r="AE122" s="456">
        <v>0</v>
      </c>
      <c r="AF122" s="271">
        <f t="shared" si="3"/>
        <v>1</v>
      </c>
      <c r="AG122" s="457">
        <f t="shared" si="4"/>
        <v>0</v>
      </c>
    </row>
    <row r="123" spans="1:33" hidden="1" x14ac:dyDescent="0.25">
      <c r="A123" s="458">
        <v>514</v>
      </c>
      <c r="B123" s="458">
        <v>93266958</v>
      </c>
      <c r="C123" s="458" t="s">
        <v>3976</v>
      </c>
      <c r="D123" s="458" t="s">
        <v>3011</v>
      </c>
      <c r="E123" s="458">
        <v>3000</v>
      </c>
      <c r="F123" s="458" t="s">
        <v>69</v>
      </c>
      <c r="G123" s="458" t="s">
        <v>117</v>
      </c>
      <c r="H123" s="458" t="s">
        <v>71</v>
      </c>
      <c r="I123" s="458" t="s">
        <v>2768</v>
      </c>
      <c r="J123" s="459">
        <v>1</v>
      </c>
      <c r="K123" s="454">
        <v>1</v>
      </c>
      <c r="L123" s="455" t="s">
        <v>3977</v>
      </c>
      <c r="M123" s="456">
        <v>1</v>
      </c>
      <c r="N123" s="455" t="s">
        <v>3978</v>
      </c>
      <c r="O123" s="456">
        <v>0</v>
      </c>
      <c r="P123" s="455" t="s">
        <v>3979</v>
      </c>
      <c r="Q123" s="456">
        <v>0</v>
      </c>
      <c r="R123" s="455" t="s">
        <v>3980</v>
      </c>
      <c r="S123" s="456">
        <v>0</v>
      </c>
      <c r="T123" s="455" t="s">
        <v>3981</v>
      </c>
      <c r="U123" s="456">
        <v>0</v>
      </c>
      <c r="V123" s="455" t="s">
        <v>3982</v>
      </c>
      <c r="W123" s="456">
        <v>0</v>
      </c>
      <c r="X123" s="455" t="s">
        <v>3983</v>
      </c>
      <c r="Y123" s="456">
        <v>0</v>
      </c>
      <c r="Z123" s="455" t="s">
        <v>3984</v>
      </c>
      <c r="AA123" s="456">
        <v>0</v>
      </c>
      <c r="AB123" s="455" t="s">
        <v>3985</v>
      </c>
      <c r="AC123" s="456">
        <v>0</v>
      </c>
      <c r="AD123" s="455" t="s">
        <v>3986</v>
      </c>
      <c r="AE123" s="456">
        <v>0</v>
      </c>
      <c r="AF123" s="271">
        <f t="shared" si="3"/>
        <v>1</v>
      </c>
      <c r="AG123" s="457">
        <v>0</v>
      </c>
    </row>
    <row r="124" spans="1:33" hidden="1" x14ac:dyDescent="0.25">
      <c r="A124" s="452">
        <v>544</v>
      </c>
      <c r="B124" s="452">
        <v>93288622</v>
      </c>
      <c r="C124" s="452" t="s">
        <v>238</v>
      </c>
      <c r="D124" s="452" t="s">
        <v>3987</v>
      </c>
      <c r="E124" s="452">
        <v>2000</v>
      </c>
      <c r="F124" s="452" t="s">
        <v>69</v>
      </c>
      <c r="G124" s="452" t="s">
        <v>117</v>
      </c>
      <c r="H124" s="452" t="s">
        <v>121</v>
      </c>
      <c r="I124" s="452" t="s">
        <v>2756</v>
      </c>
      <c r="J124" s="453">
        <v>1</v>
      </c>
      <c r="K124" s="454">
        <v>1</v>
      </c>
      <c r="L124" s="455" t="s">
        <v>3988</v>
      </c>
      <c r="M124" s="456">
        <v>1</v>
      </c>
      <c r="N124" s="455" t="s">
        <v>3989</v>
      </c>
      <c r="O124" s="456">
        <v>0</v>
      </c>
      <c r="P124" s="455" t="s">
        <v>3990</v>
      </c>
      <c r="Q124" s="456">
        <v>0</v>
      </c>
      <c r="R124" s="455" t="s">
        <v>3991</v>
      </c>
      <c r="S124" s="456">
        <v>0</v>
      </c>
      <c r="T124" s="455" t="s">
        <v>3992</v>
      </c>
      <c r="U124" s="456">
        <v>0</v>
      </c>
      <c r="V124" s="455" t="s">
        <v>3993</v>
      </c>
      <c r="W124" s="456">
        <v>0</v>
      </c>
      <c r="X124" s="455" t="s">
        <v>3994</v>
      </c>
      <c r="Y124" s="456">
        <v>0</v>
      </c>
      <c r="Z124" s="455" t="s">
        <v>3995</v>
      </c>
      <c r="AA124" s="456">
        <v>0</v>
      </c>
      <c r="AB124" s="455" t="s">
        <v>3996</v>
      </c>
      <c r="AC124" s="456">
        <v>0</v>
      </c>
      <c r="AD124" s="455" t="s">
        <v>3997</v>
      </c>
      <c r="AE124" s="456">
        <v>0</v>
      </c>
      <c r="AF124" s="271">
        <f t="shared" si="3"/>
        <v>1</v>
      </c>
      <c r="AG124" s="457">
        <f>AF124-J124</f>
        <v>0</v>
      </c>
    </row>
    <row r="125" spans="1:33" hidden="1" x14ac:dyDescent="0.25">
      <c r="A125" s="452">
        <v>560</v>
      </c>
      <c r="B125" s="452">
        <v>93290363</v>
      </c>
      <c r="C125" s="452" t="s">
        <v>3594</v>
      </c>
      <c r="D125" s="452" t="s">
        <v>3000</v>
      </c>
      <c r="E125" s="452">
        <v>300</v>
      </c>
      <c r="F125" s="452" t="s">
        <v>69</v>
      </c>
      <c r="G125" s="452" t="s">
        <v>70</v>
      </c>
      <c r="H125" s="452" t="s">
        <v>97</v>
      </c>
      <c r="I125" s="452" t="s">
        <v>2768</v>
      </c>
      <c r="J125" s="453">
        <v>1</v>
      </c>
      <c r="K125" s="454">
        <v>1</v>
      </c>
      <c r="L125" s="455" t="s">
        <v>3998</v>
      </c>
      <c r="M125" s="456">
        <v>1</v>
      </c>
      <c r="N125" s="455" t="s">
        <v>3999</v>
      </c>
      <c r="O125" s="456">
        <v>0</v>
      </c>
      <c r="P125" s="455" t="s">
        <v>4000</v>
      </c>
      <c r="Q125" s="456">
        <v>0</v>
      </c>
      <c r="R125" s="455" t="s">
        <v>4001</v>
      </c>
      <c r="S125" s="456">
        <v>0</v>
      </c>
      <c r="T125" s="455" t="s">
        <v>4002</v>
      </c>
      <c r="U125" s="456">
        <v>0</v>
      </c>
      <c r="V125" s="455" t="s">
        <v>4003</v>
      </c>
      <c r="W125" s="456">
        <v>0</v>
      </c>
      <c r="X125" s="455" t="s">
        <v>4004</v>
      </c>
      <c r="Y125" s="456">
        <v>0</v>
      </c>
      <c r="Z125" s="455" t="s">
        <v>4005</v>
      </c>
      <c r="AA125" s="456">
        <v>0</v>
      </c>
      <c r="AB125" s="455" t="s">
        <v>4006</v>
      </c>
      <c r="AC125" s="456">
        <v>0</v>
      </c>
      <c r="AD125" s="455" t="s">
        <v>4007</v>
      </c>
      <c r="AE125" s="456">
        <v>0</v>
      </c>
      <c r="AF125" s="271">
        <f t="shared" si="3"/>
        <v>1</v>
      </c>
      <c r="AG125" s="457">
        <f>AF125-J125</f>
        <v>0</v>
      </c>
    </row>
    <row r="126" spans="1:33" hidden="1" x14ac:dyDescent="0.25">
      <c r="A126" s="458">
        <v>611</v>
      </c>
      <c r="B126" s="458">
        <v>93314802</v>
      </c>
      <c r="C126" s="458" t="s">
        <v>4008</v>
      </c>
      <c r="D126" s="458" t="s">
        <v>4009</v>
      </c>
      <c r="E126" s="458">
        <v>2000</v>
      </c>
      <c r="F126" s="458" t="s">
        <v>139</v>
      </c>
      <c r="G126" s="458" t="s">
        <v>132</v>
      </c>
      <c r="H126" s="458" t="s">
        <v>104</v>
      </c>
      <c r="I126" s="458" t="s">
        <v>2845</v>
      </c>
      <c r="J126" s="459">
        <v>2</v>
      </c>
      <c r="K126" s="454">
        <v>1</v>
      </c>
      <c r="L126" s="455" t="s">
        <v>4010</v>
      </c>
      <c r="M126" s="456">
        <v>1</v>
      </c>
      <c r="N126" s="455" t="s">
        <v>4011</v>
      </c>
      <c r="O126" s="456">
        <v>0</v>
      </c>
      <c r="P126" s="455" t="s">
        <v>4012</v>
      </c>
      <c r="Q126" s="456">
        <v>0</v>
      </c>
      <c r="R126" s="455" t="s">
        <v>4013</v>
      </c>
      <c r="S126" s="456">
        <v>0</v>
      </c>
      <c r="T126" s="455" t="s">
        <v>4014</v>
      </c>
      <c r="U126" s="456">
        <v>0</v>
      </c>
      <c r="V126" s="455" t="s">
        <v>4015</v>
      </c>
      <c r="W126" s="456">
        <v>0</v>
      </c>
      <c r="X126" s="455" t="s">
        <v>4016</v>
      </c>
      <c r="Y126" s="456">
        <v>0</v>
      </c>
      <c r="Z126" s="455" t="s">
        <v>4017</v>
      </c>
      <c r="AA126" s="456">
        <v>0</v>
      </c>
      <c r="AB126" s="455" t="s">
        <v>4018</v>
      </c>
      <c r="AC126" s="456">
        <v>0</v>
      </c>
      <c r="AD126" s="455" t="s">
        <v>4019</v>
      </c>
      <c r="AE126" s="456">
        <v>0</v>
      </c>
      <c r="AF126" s="271">
        <f t="shared" si="3"/>
        <v>1</v>
      </c>
      <c r="AG126" s="457">
        <v>0</v>
      </c>
    </row>
    <row r="127" spans="1:33" hidden="1" x14ac:dyDescent="0.25">
      <c r="A127" s="458">
        <v>613</v>
      </c>
      <c r="B127" s="458">
        <v>93316292</v>
      </c>
      <c r="C127" s="458" t="s">
        <v>497</v>
      </c>
      <c r="D127" s="458" t="s">
        <v>4020</v>
      </c>
      <c r="E127" s="458">
        <v>500</v>
      </c>
      <c r="F127" s="458" t="s">
        <v>69</v>
      </c>
      <c r="G127" s="458" t="s">
        <v>70</v>
      </c>
      <c r="H127" s="458" t="s">
        <v>71</v>
      </c>
      <c r="I127" s="458" t="s">
        <v>2768</v>
      </c>
      <c r="J127" s="459">
        <v>1</v>
      </c>
      <c r="K127" s="454">
        <v>1</v>
      </c>
      <c r="L127" s="455" t="s">
        <v>4021</v>
      </c>
      <c r="M127" s="456">
        <v>1</v>
      </c>
      <c r="N127" s="455" t="s">
        <v>4022</v>
      </c>
      <c r="O127" s="456">
        <v>0</v>
      </c>
      <c r="P127" s="455" t="s">
        <v>4023</v>
      </c>
      <c r="Q127" s="456">
        <v>0</v>
      </c>
      <c r="R127" s="455" t="s">
        <v>4024</v>
      </c>
      <c r="S127" s="456">
        <v>0</v>
      </c>
      <c r="T127" s="455" t="s">
        <v>4025</v>
      </c>
      <c r="U127" s="456">
        <v>0</v>
      </c>
      <c r="V127" s="455" t="s">
        <v>4026</v>
      </c>
      <c r="W127" s="456">
        <v>0</v>
      </c>
      <c r="X127" s="455" t="s">
        <v>4027</v>
      </c>
      <c r="Y127" s="456">
        <v>0</v>
      </c>
      <c r="Z127" s="455" t="s">
        <v>4028</v>
      </c>
      <c r="AA127" s="456">
        <v>0</v>
      </c>
      <c r="AB127" s="455" t="s">
        <v>4029</v>
      </c>
      <c r="AC127" s="456">
        <v>0</v>
      </c>
      <c r="AD127" s="455" t="s">
        <v>4030</v>
      </c>
      <c r="AE127" s="456">
        <v>0</v>
      </c>
      <c r="AF127" s="271">
        <f t="shared" si="3"/>
        <v>1</v>
      </c>
      <c r="AG127" s="457">
        <f t="shared" ref="AG127:AG145" si="5">AF127-J127</f>
        <v>0</v>
      </c>
    </row>
    <row r="128" spans="1:33" hidden="1" x14ac:dyDescent="0.25">
      <c r="A128" s="452">
        <v>688</v>
      </c>
      <c r="B128" s="452" t="s">
        <v>4031</v>
      </c>
      <c r="C128" s="452" t="s">
        <v>4032</v>
      </c>
      <c r="D128" s="452" t="s">
        <v>395</v>
      </c>
      <c r="E128" s="452">
        <v>2500</v>
      </c>
      <c r="F128" s="452" t="s">
        <v>69</v>
      </c>
      <c r="G128" s="452" t="s">
        <v>117</v>
      </c>
      <c r="H128" s="452" t="s">
        <v>71</v>
      </c>
      <c r="I128" s="452" t="s">
        <v>2768</v>
      </c>
      <c r="J128" s="453">
        <v>1</v>
      </c>
      <c r="K128" s="454">
        <v>1</v>
      </c>
      <c r="L128" s="455" t="s">
        <v>4033</v>
      </c>
      <c r="M128" s="456">
        <v>1</v>
      </c>
      <c r="N128" s="455" t="s">
        <v>4034</v>
      </c>
      <c r="O128" s="456">
        <v>0</v>
      </c>
      <c r="P128" s="455" t="s">
        <v>4035</v>
      </c>
      <c r="Q128" s="456">
        <v>0</v>
      </c>
      <c r="R128" s="455" t="s">
        <v>4036</v>
      </c>
      <c r="S128" s="456">
        <v>0</v>
      </c>
      <c r="T128" s="455" t="s">
        <v>4037</v>
      </c>
      <c r="U128" s="456">
        <v>0</v>
      </c>
      <c r="V128" s="455" t="s">
        <v>4038</v>
      </c>
      <c r="W128" s="456">
        <v>0</v>
      </c>
      <c r="X128" s="455" t="s">
        <v>4039</v>
      </c>
      <c r="Y128" s="456">
        <v>0</v>
      </c>
      <c r="Z128" s="455" t="s">
        <v>4040</v>
      </c>
      <c r="AA128" s="456">
        <v>0</v>
      </c>
      <c r="AB128" s="455" t="s">
        <v>4041</v>
      </c>
      <c r="AC128" s="456">
        <v>0</v>
      </c>
      <c r="AD128" s="455" t="s">
        <v>4042</v>
      </c>
      <c r="AE128" s="456">
        <v>0</v>
      </c>
      <c r="AF128" s="271">
        <f t="shared" si="3"/>
        <v>1</v>
      </c>
      <c r="AG128" s="457">
        <f t="shared" si="5"/>
        <v>0</v>
      </c>
    </row>
    <row r="129" spans="1:33" hidden="1" x14ac:dyDescent="0.25">
      <c r="A129" s="452">
        <v>706</v>
      </c>
      <c r="B129" s="452">
        <v>93394976</v>
      </c>
      <c r="C129" s="452" t="s">
        <v>238</v>
      </c>
      <c r="D129" s="452" t="s">
        <v>395</v>
      </c>
      <c r="E129" s="452">
        <v>3000</v>
      </c>
      <c r="F129" s="452" t="s">
        <v>69</v>
      </c>
      <c r="G129" s="452" t="s">
        <v>117</v>
      </c>
      <c r="H129" s="452" t="s">
        <v>71</v>
      </c>
      <c r="I129" s="452" t="s">
        <v>2768</v>
      </c>
      <c r="J129" s="453">
        <v>1</v>
      </c>
      <c r="K129" s="454">
        <v>1</v>
      </c>
      <c r="L129" s="455" t="s">
        <v>4043</v>
      </c>
      <c r="M129" s="456">
        <v>1</v>
      </c>
      <c r="N129" s="455" t="s">
        <v>4044</v>
      </c>
      <c r="O129" s="456">
        <v>0</v>
      </c>
      <c r="P129" s="455" t="s">
        <v>4045</v>
      </c>
      <c r="Q129" s="456">
        <v>0</v>
      </c>
      <c r="R129" s="455" t="s">
        <v>4046</v>
      </c>
      <c r="S129" s="456">
        <v>0</v>
      </c>
      <c r="T129" s="455" t="s">
        <v>4047</v>
      </c>
      <c r="U129" s="456">
        <v>0</v>
      </c>
      <c r="V129" s="455" t="s">
        <v>4048</v>
      </c>
      <c r="W129" s="456">
        <v>0</v>
      </c>
      <c r="X129" s="455" t="s">
        <v>4049</v>
      </c>
      <c r="Y129" s="456">
        <v>0</v>
      </c>
      <c r="Z129" s="455" t="s">
        <v>4050</v>
      </c>
      <c r="AA129" s="456">
        <v>0</v>
      </c>
      <c r="AB129" s="455" t="s">
        <v>4051</v>
      </c>
      <c r="AC129" s="456">
        <v>0</v>
      </c>
      <c r="AD129" s="455" t="s">
        <v>4052</v>
      </c>
      <c r="AE129" s="456">
        <v>0</v>
      </c>
      <c r="AF129" s="271">
        <f t="shared" si="3"/>
        <v>1</v>
      </c>
      <c r="AG129" s="457">
        <f t="shared" si="5"/>
        <v>0</v>
      </c>
    </row>
    <row r="130" spans="1:33" hidden="1" x14ac:dyDescent="0.25">
      <c r="A130" s="458">
        <v>722</v>
      </c>
      <c r="B130" s="458">
        <v>94631089</v>
      </c>
      <c r="C130" s="458" t="s">
        <v>485</v>
      </c>
      <c r="D130" s="458" t="s">
        <v>4053</v>
      </c>
      <c r="E130" s="458">
        <v>4000</v>
      </c>
      <c r="F130" s="458" t="s">
        <v>69</v>
      </c>
      <c r="G130" s="458" t="s">
        <v>117</v>
      </c>
      <c r="H130" s="458" t="s">
        <v>121</v>
      </c>
      <c r="I130" s="458" t="s">
        <v>2743</v>
      </c>
      <c r="J130" s="459">
        <v>1</v>
      </c>
      <c r="K130" s="454">
        <v>1</v>
      </c>
      <c r="L130" s="455" t="s">
        <v>4054</v>
      </c>
      <c r="M130" s="456">
        <v>1</v>
      </c>
      <c r="N130" s="455" t="s">
        <v>4055</v>
      </c>
      <c r="O130" s="456">
        <v>0</v>
      </c>
      <c r="P130" s="455" t="s">
        <v>4056</v>
      </c>
      <c r="Q130" s="456">
        <v>0</v>
      </c>
      <c r="R130" s="455" t="s">
        <v>4057</v>
      </c>
      <c r="S130" s="456">
        <v>0</v>
      </c>
      <c r="T130" s="455" t="s">
        <v>4058</v>
      </c>
      <c r="U130" s="456">
        <v>0</v>
      </c>
      <c r="V130" s="455" t="s">
        <v>4059</v>
      </c>
      <c r="W130" s="456">
        <v>0</v>
      </c>
      <c r="X130" s="455" t="s">
        <v>4060</v>
      </c>
      <c r="Y130" s="456">
        <v>0</v>
      </c>
      <c r="Z130" s="455" t="s">
        <v>4061</v>
      </c>
      <c r="AA130" s="456">
        <v>0</v>
      </c>
      <c r="AB130" s="455" t="s">
        <v>4062</v>
      </c>
      <c r="AC130" s="456">
        <v>0</v>
      </c>
      <c r="AD130" s="455" t="s">
        <v>4063</v>
      </c>
      <c r="AE130" s="456">
        <v>0</v>
      </c>
      <c r="AF130" s="471">
        <f t="shared" si="3"/>
        <v>1</v>
      </c>
      <c r="AG130" s="457">
        <f t="shared" si="5"/>
        <v>0</v>
      </c>
    </row>
    <row r="131" spans="1:33" hidden="1" x14ac:dyDescent="0.25">
      <c r="A131" s="458">
        <v>734</v>
      </c>
      <c r="B131" s="458">
        <v>94708697</v>
      </c>
      <c r="C131" s="458" t="s">
        <v>4064</v>
      </c>
      <c r="D131" s="458" t="s">
        <v>525</v>
      </c>
      <c r="E131" s="458">
        <v>150</v>
      </c>
      <c r="F131" s="458" t="s">
        <v>69</v>
      </c>
      <c r="G131" s="458" t="s">
        <v>117</v>
      </c>
      <c r="H131" s="458" t="s">
        <v>84</v>
      </c>
      <c r="I131" s="458" t="s">
        <v>2768</v>
      </c>
      <c r="J131" s="459">
        <v>1</v>
      </c>
      <c r="K131" s="454">
        <v>1</v>
      </c>
      <c r="L131" s="455" t="s">
        <v>4065</v>
      </c>
      <c r="M131" s="456">
        <v>1</v>
      </c>
      <c r="N131" s="455" t="s">
        <v>4066</v>
      </c>
      <c r="O131" s="456">
        <v>0</v>
      </c>
      <c r="P131" s="455" t="s">
        <v>4067</v>
      </c>
      <c r="Q131" s="456">
        <v>0</v>
      </c>
      <c r="R131" s="455" t="s">
        <v>4068</v>
      </c>
      <c r="S131" s="456">
        <v>0</v>
      </c>
      <c r="T131" s="455" t="s">
        <v>4069</v>
      </c>
      <c r="U131" s="456">
        <v>0</v>
      </c>
      <c r="V131" s="455" t="s">
        <v>4070</v>
      </c>
      <c r="W131" s="456">
        <v>0</v>
      </c>
      <c r="X131" s="455" t="s">
        <v>4071</v>
      </c>
      <c r="Y131" s="456">
        <v>0</v>
      </c>
      <c r="Z131" s="455" t="s">
        <v>4072</v>
      </c>
      <c r="AA131" s="456">
        <v>0</v>
      </c>
      <c r="AB131" s="455" t="s">
        <v>4073</v>
      </c>
      <c r="AC131" s="456">
        <v>0</v>
      </c>
      <c r="AD131" s="455" t="s">
        <v>4074</v>
      </c>
      <c r="AE131" s="456">
        <v>0</v>
      </c>
      <c r="AF131" s="471">
        <f t="shared" si="3"/>
        <v>1</v>
      </c>
      <c r="AG131" s="457">
        <f t="shared" si="5"/>
        <v>0</v>
      </c>
    </row>
    <row r="132" spans="1:33" hidden="1" x14ac:dyDescent="0.25">
      <c r="A132" s="468">
        <v>839</v>
      </c>
      <c r="B132" s="468">
        <v>96610580</v>
      </c>
      <c r="C132" s="468" t="s">
        <v>319</v>
      </c>
      <c r="D132" s="468" t="s">
        <v>4075</v>
      </c>
      <c r="E132" s="468">
        <v>2700</v>
      </c>
      <c r="F132" s="468" t="s">
        <v>69</v>
      </c>
      <c r="G132" s="468" t="s">
        <v>70</v>
      </c>
      <c r="H132" s="468" t="s">
        <v>121</v>
      </c>
      <c r="I132" s="468" t="s">
        <v>2743</v>
      </c>
      <c r="J132" s="469">
        <v>1</v>
      </c>
      <c r="K132" s="464">
        <v>1</v>
      </c>
      <c r="L132" s="465" t="s">
        <v>4076</v>
      </c>
      <c r="M132" s="466">
        <v>1</v>
      </c>
      <c r="N132" s="470" t="s">
        <v>4077</v>
      </c>
      <c r="O132" s="466">
        <v>0</v>
      </c>
      <c r="P132" s="470" t="s">
        <v>4078</v>
      </c>
      <c r="Q132" s="466">
        <v>0</v>
      </c>
      <c r="R132" s="470" t="s">
        <v>4079</v>
      </c>
      <c r="S132" s="466">
        <v>0</v>
      </c>
      <c r="T132" s="470" t="s">
        <v>4080</v>
      </c>
      <c r="U132" s="466">
        <v>0</v>
      </c>
      <c r="V132" s="470" t="s">
        <v>4081</v>
      </c>
      <c r="W132" s="466">
        <v>0</v>
      </c>
      <c r="X132" s="470" t="s">
        <v>4082</v>
      </c>
      <c r="Y132" s="466">
        <v>0</v>
      </c>
      <c r="Z132" s="470" t="s">
        <v>4083</v>
      </c>
      <c r="AA132" s="466">
        <v>0</v>
      </c>
      <c r="AB132" s="470" t="s">
        <v>4084</v>
      </c>
      <c r="AC132" s="466">
        <v>0</v>
      </c>
      <c r="AD132" s="470" t="s">
        <v>4085</v>
      </c>
      <c r="AE132" s="466">
        <v>0</v>
      </c>
      <c r="AF132" s="271">
        <f t="shared" si="3"/>
        <v>1</v>
      </c>
      <c r="AG132" s="457">
        <f t="shared" si="5"/>
        <v>0</v>
      </c>
    </row>
    <row r="133" spans="1:33" hidden="1" x14ac:dyDescent="0.25">
      <c r="A133" s="468">
        <v>842</v>
      </c>
      <c r="B133" s="468">
        <v>96953446</v>
      </c>
      <c r="C133" s="468" t="s">
        <v>4086</v>
      </c>
      <c r="D133" s="468" t="s">
        <v>4009</v>
      </c>
      <c r="E133" s="468">
        <v>4000</v>
      </c>
      <c r="F133" s="468" t="s">
        <v>69</v>
      </c>
      <c r="G133" s="468" t="s">
        <v>83</v>
      </c>
      <c r="H133" s="468" t="s">
        <v>104</v>
      </c>
      <c r="I133" s="468" t="s">
        <v>2845</v>
      </c>
      <c r="J133" s="469">
        <v>1</v>
      </c>
      <c r="K133" s="464">
        <v>1</v>
      </c>
      <c r="L133" s="465" t="s">
        <v>4087</v>
      </c>
      <c r="M133" s="466">
        <v>1</v>
      </c>
      <c r="N133" s="470" t="s">
        <v>4088</v>
      </c>
      <c r="O133" s="466">
        <v>0</v>
      </c>
      <c r="P133" s="470" t="s">
        <v>4089</v>
      </c>
      <c r="Q133" s="466">
        <v>0</v>
      </c>
      <c r="R133" s="470" t="s">
        <v>4090</v>
      </c>
      <c r="S133" s="466">
        <v>0</v>
      </c>
      <c r="T133" s="470" t="s">
        <v>4091</v>
      </c>
      <c r="U133" s="466">
        <v>0</v>
      </c>
      <c r="V133" s="470" t="s">
        <v>4092</v>
      </c>
      <c r="W133" s="466">
        <v>0</v>
      </c>
      <c r="X133" s="470" t="s">
        <v>4093</v>
      </c>
      <c r="Y133" s="466">
        <v>0</v>
      </c>
      <c r="Z133" s="470" t="s">
        <v>4094</v>
      </c>
      <c r="AA133" s="466">
        <v>0</v>
      </c>
      <c r="AB133" s="470" t="s">
        <v>4095</v>
      </c>
      <c r="AC133" s="466">
        <v>0</v>
      </c>
      <c r="AD133" s="470" t="s">
        <v>4096</v>
      </c>
      <c r="AE133" s="466">
        <v>0</v>
      </c>
      <c r="AF133" s="271">
        <f t="shared" si="3"/>
        <v>1</v>
      </c>
      <c r="AG133" s="457">
        <f t="shared" si="5"/>
        <v>0</v>
      </c>
    </row>
    <row r="134" spans="1:33" hidden="1" x14ac:dyDescent="0.25">
      <c r="A134" s="468">
        <v>856</v>
      </c>
      <c r="B134" s="468" t="s">
        <v>4097</v>
      </c>
      <c r="C134" s="468" t="s">
        <v>485</v>
      </c>
      <c r="D134" s="468" t="s">
        <v>4098</v>
      </c>
      <c r="E134" s="468">
        <v>300</v>
      </c>
      <c r="F134" s="468" t="s">
        <v>69</v>
      </c>
      <c r="G134" s="468" t="s">
        <v>70</v>
      </c>
      <c r="H134" s="468" t="s">
        <v>97</v>
      </c>
      <c r="I134" s="468" t="s">
        <v>2756</v>
      </c>
      <c r="J134" s="469">
        <v>1</v>
      </c>
      <c r="K134" s="464">
        <v>1</v>
      </c>
      <c r="L134" s="465" t="s">
        <v>4099</v>
      </c>
      <c r="M134" s="466">
        <v>1</v>
      </c>
      <c r="N134" s="470" t="s">
        <v>4100</v>
      </c>
      <c r="O134" s="466">
        <v>0</v>
      </c>
      <c r="P134" s="470" t="s">
        <v>4101</v>
      </c>
      <c r="Q134" s="466">
        <v>0</v>
      </c>
      <c r="R134" s="470" t="s">
        <v>4102</v>
      </c>
      <c r="S134" s="466">
        <v>0</v>
      </c>
      <c r="T134" s="470" t="s">
        <v>4103</v>
      </c>
      <c r="U134" s="466">
        <v>0</v>
      </c>
      <c r="V134" s="470" t="s">
        <v>4104</v>
      </c>
      <c r="W134" s="466">
        <v>0</v>
      </c>
      <c r="X134" s="470" t="s">
        <v>4105</v>
      </c>
      <c r="Y134" s="466">
        <v>0</v>
      </c>
      <c r="Z134" s="470" t="s">
        <v>4106</v>
      </c>
      <c r="AA134" s="466">
        <v>0</v>
      </c>
      <c r="AB134" s="470" t="s">
        <v>4107</v>
      </c>
      <c r="AC134" s="466">
        <v>0</v>
      </c>
      <c r="AD134" s="470" t="s">
        <v>4108</v>
      </c>
      <c r="AE134" s="466">
        <v>0</v>
      </c>
      <c r="AF134" s="271">
        <f t="shared" si="3"/>
        <v>1</v>
      </c>
      <c r="AG134" s="457">
        <f t="shared" si="5"/>
        <v>0</v>
      </c>
    </row>
    <row r="135" spans="1:33" hidden="1" x14ac:dyDescent="0.25">
      <c r="A135" s="468">
        <v>959</v>
      </c>
      <c r="B135" s="468">
        <v>52023535</v>
      </c>
      <c r="C135" s="468" t="s">
        <v>4109</v>
      </c>
      <c r="D135" s="468" t="s">
        <v>734</v>
      </c>
      <c r="E135" s="468">
        <v>100</v>
      </c>
      <c r="F135" s="468" t="s">
        <v>139</v>
      </c>
      <c r="G135" s="468" t="s">
        <v>132</v>
      </c>
      <c r="H135" s="468" t="s">
        <v>104</v>
      </c>
      <c r="I135" s="468" t="s">
        <v>2845</v>
      </c>
      <c r="J135" s="469">
        <v>1</v>
      </c>
      <c r="K135" s="464">
        <v>1</v>
      </c>
      <c r="L135" s="465" t="s">
        <v>4110</v>
      </c>
      <c r="M135" s="466">
        <v>1</v>
      </c>
      <c r="N135" s="470" t="s">
        <v>4111</v>
      </c>
      <c r="O135" s="466">
        <v>0</v>
      </c>
      <c r="P135" s="470" t="s">
        <v>4112</v>
      </c>
      <c r="Q135" s="466">
        <v>0</v>
      </c>
      <c r="R135" s="470" t="s">
        <v>4113</v>
      </c>
      <c r="S135" s="466">
        <v>0</v>
      </c>
      <c r="T135" s="470" t="s">
        <v>4114</v>
      </c>
      <c r="U135" s="466">
        <v>0</v>
      </c>
      <c r="V135" s="470" t="s">
        <v>4115</v>
      </c>
      <c r="W135" s="466">
        <v>0</v>
      </c>
      <c r="X135" s="470" t="s">
        <v>4116</v>
      </c>
      <c r="Y135" s="466">
        <v>0</v>
      </c>
      <c r="Z135" s="470" t="s">
        <v>4117</v>
      </c>
      <c r="AA135" s="466">
        <v>0</v>
      </c>
      <c r="AB135" s="470" t="s">
        <v>4118</v>
      </c>
      <c r="AC135" s="466">
        <v>0</v>
      </c>
      <c r="AD135" s="470" t="s">
        <v>4119</v>
      </c>
      <c r="AE135" s="466">
        <v>0</v>
      </c>
      <c r="AF135" s="271">
        <f t="shared" si="3"/>
        <v>1</v>
      </c>
      <c r="AG135" s="457">
        <f t="shared" si="5"/>
        <v>0</v>
      </c>
    </row>
    <row r="136" spans="1:33" ht="30" hidden="1" x14ac:dyDescent="0.25">
      <c r="A136" s="468">
        <v>992</v>
      </c>
      <c r="B136" s="468">
        <v>93363845</v>
      </c>
      <c r="C136" s="468" t="s">
        <v>4120</v>
      </c>
      <c r="D136" s="468" t="s">
        <v>3188</v>
      </c>
      <c r="E136" s="468">
        <v>60</v>
      </c>
      <c r="F136" s="468" t="s">
        <v>69</v>
      </c>
      <c r="G136" s="468" t="s">
        <v>83</v>
      </c>
      <c r="H136" s="468" t="s">
        <v>104</v>
      </c>
      <c r="I136" s="468" t="s">
        <v>2845</v>
      </c>
      <c r="J136" s="469">
        <v>1</v>
      </c>
      <c r="K136" s="464">
        <v>1</v>
      </c>
      <c r="L136" s="465" t="s">
        <v>4121</v>
      </c>
      <c r="M136" s="466">
        <v>1</v>
      </c>
      <c r="N136" s="470" t="s">
        <v>4122</v>
      </c>
      <c r="O136" s="466">
        <v>0</v>
      </c>
      <c r="P136" s="470" t="s">
        <v>4123</v>
      </c>
      <c r="Q136" s="466">
        <v>0</v>
      </c>
      <c r="R136" s="470" t="s">
        <v>4124</v>
      </c>
      <c r="S136" s="466">
        <v>0</v>
      </c>
      <c r="T136" s="470" t="s">
        <v>4125</v>
      </c>
      <c r="U136" s="466">
        <v>0</v>
      </c>
      <c r="V136" s="470" t="s">
        <v>4126</v>
      </c>
      <c r="W136" s="466">
        <v>0</v>
      </c>
      <c r="X136" s="470" t="s">
        <v>4127</v>
      </c>
      <c r="Y136" s="466">
        <v>0</v>
      </c>
      <c r="Z136" s="470" t="s">
        <v>4128</v>
      </c>
      <c r="AA136" s="466">
        <v>0</v>
      </c>
      <c r="AB136" s="470" t="s">
        <v>4129</v>
      </c>
      <c r="AC136" s="466">
        <v>0</v>
      </c>
      <c r="AD136" s="470" t="s">
        <v>4130</v>
      </c>
      <c r="AE136" s="466">
        <v>0</v>
      </c>
      <c r="AF136" s="271">
        <f t="shared" si="3"/>
        <v>1</v>
      </c>
      <c r="AG136" s="457">
        <f t="shared" si="5"/>
        <v>0</v>
      </c>
    </row>
    <row r="137" spans="1:33" hidden="1" x14ac:dyDescent="0.25">
      <c r="A137" s="468">
        <v>993</v>
      </c>
      <c r="B137" s="468">
        <v>93389342</v>
      </c>
      <c r="C137" s="468" t="s">
        <v>4131</v>
      </c>
      <c r="D137" s="468" t="s">
        <v>614</v>
      </c>
      <c r="E137" s="468">
        <v>134</v>
      </c>
      <c r="F137" s="468" t="s">
        <v>69</v>
      </c>
      <c r="G137" s="468" t="s">
        <v>132</v>
      </c>
      <c r="H137" s="468" t="s">
        <v>104</v>
      </c>
      <c r="I137" s="468" t="s">
        <v>2845</v>
      </c>
      <c r="J137" s="469">
        <v>1</v>
      </c>
      <c r="K137" s="464">
        <v>1</v>
      </c>
      <c r="L137" s="465" t="s">
        <v>4132</v>
      </c>
      <c r="M137" s="466">
        <v>1</v>
      </c>
      <c r="N137" s="470" t="s">
        <v>4133</v>
      </c>
      <c r="O137" s="466">
        <v>0</v>
      </c>
      <c r="P137" s="470" t="s">
        <v>4134</v>
      </c>
      <c r="Q137" s="466">
        <v>0</v>
      </c>
      <c r="R137" s="470" t="s">
        <v>4135</v>
      </c>
      <c r="S137" s="466">
        <v>0</v>
      </c>
      <c r="T137" s="470" t="s">
        <v>4136</v>
      </c>
      <c r="U137" s="466">
        <v>0</v>
      </c>
      <c r="V137" s="470" t="s">
        <v>4137</v>
      </c>
      <c r="W137" s="466">
        <v>0</v>
      </c>
      <c r="X137" s="470" t="s">
        <v>4138</v>
      </c>
      <c r="Y137" s="466">
        <v>0</v>
      </c>
      <c r="Z137" s="470" t="s">
        <v>4139</v>
      </c>
      <c r="AA137" s="466">
        <v>0</v>
      </c>
      <c r="AB137" s="470" t="s">
        <v>4140</v>
      </c>
      <c r="AC137" s="466">
        <v>0</v>
      </c>
      <c r="AD137" s="470" t="s">
        <v>4141</v>
      </c>
      <c r="AE137" s="466">
        <v>0</v>
      </c>
      <c r="AF137" s="271">
        <f t="shared" si="3"/>
        <v>1</v>
      </c>
      <c r="AG137" s="457">
        <f t="shared" si="5"/>
        <v>0</v>
      </c>
    </row>
    <row r="138" spans="1:33" hidden="1" x14ac:dyDescent="0.25">
      <c r="A138" s="462">
        <v>1143</v>
      </c>
      <c r="B138" s="462">
        <v>94717735</v>
      </c>
      <c r="C138" s="462" t="s">
        <v>4142</v>
      </c>
      <c r="D138" s="462" t="s">
        <v>614</v>
      </c>
      <c r="E138" s="462">
        <v>150</v>
      </c>
      <c r="F138" s="462" t="s">
        <v>69</v>
      </c>
      <c r="G138" s="462" t="s">
        <v>132</v>
      </c>
      <c r="H138" s="462" t="s">
        <v>104</v>
      </c>
      <c r="I138" s="462" t="s">
        <v>2845</v>
      </c>
      <c r="J138" s="472">
        <v>1</v>
      </c>
      <c r="K138" s="464">
        <v>1</v>
      </c>
      <c r="L138" s="465" t="s">
        <v>4143</v>
      </c>
      <c r="M138" s="473">
        <v>1</v>
      </c>
      <c r="N138" s="470" t="s">
        <v>4144</v>
      </c>
      <c r="O138" s="466">
        <v>0</v>
      </c>
      <c r="P138" s="470" t="s">
        <v>4145</v>
      </c>
      <c r="Q138" s="466">
        <v>0</v>
      </c>
      <c r="R138" s="470" t="s">
        <v>4146</v>
      </c>
      <c r="S138" s="466">
        <v>0</v>
      </c>
      <c r="T138" s="470" t="s">
        <v>4147</v>
      </c>
      <c r="U138" s="466">
        <v>0</v>
      </c>
      <c r="V138" s="470" t="s">
        <v>4148</v>
      </c>
      <c r="W138" s="466">
        <v>0</v>
      </c>
      <c r="X138" s="470" t="s">
        <v>4149</v>
      </c>
      <c r="Y138" s="466">
        <v>0</v>
      </c>
      <c r="Z138" s="470" t="s">
        <v>4150</v>
      </c>
      <c r="AA138" s="466">
        <v>0</v>
      </c>
      <c r="AB138" s="470" t="s">
        <v>4151</v>
      </c>
      <c r="AC138" s="466">
        <v>0</v>
      </c>
      <c r="AD138" s="470" t="s">
        <v>4152</v>
      </c>
      <c r="AE138" s="466">
        <v>0</v>
      </c>
      <c r="AF138" s="271">
        <f t="shared" ref="AF138:AF201" si="6">COUNTIF(M138:AE138,"=1")+COUNTIF(M138:AE138,"&gt;1")</f>
        <v>1</v>
      </c>
      <c r="AG138" s="457">
        <f t="shared" si="5"/>
        <v>0</v>
      </c>
    </row>
    <row r="139" spans="1:33" x14ac:dyDescent="0.25">
      <c r="A139" s="452">
        <v>645</v>
      </c>
      <c r="B139" s="452">
        <v>93354954</v>
      </c>
      <c r="C139" s="452" t="s">
        <v>4153</v>
      </c>
      <c r="D139" s="452" t="s">
        <v>1042</v>
      </c>
      <c r="E139" s="452">
        <v>1000</v>
      </c>
      <c r="F139" s="452" t="s">
        <v>69</v>
      </c>
      <c r="G139" s="452" t="s">
        <v>117</v>
      </c>
      <c r="H139" s="452" t="s">
        <v>121</v>
      </c>
      <c r="I139" s="452" t="s">
        <v>2743</v>
      </c>
      <c r="J139" s="453">
        <v>2</v>
      </c>
      <c r="K139" s="454">
        <v>1</v>
      </c>
      <c r="L139" s="455" t="s">
        <v>4154</v>
      </c>
      <c r="M139" s="456">
        <v>0</v>
      </c>
      <c r="N139" s="455" t="s">
        <v>4155</v>
      </c>
      <c r="O139" s="456">
        <v>1</v>
      </c>
      <c r="P139" s="455" t="s">
        <v>4156</v>
      </c>
      <c r="Q139" s="456">
        <v>0</v>
      </c>
      <c r="R139" s="455" t="s">
        <v>4157</v>
      </c>
      <c r="S139" s="456">
        <v>0</v>
      </c>
      <c r="T139" s="455" t="s">
        <v>4158</v>
      </c>
      <c r="U139" s="456">
        <v>0</v>
      </c>
      <c r="V139" s="455" t="s">
        <v>4159</v>
      </c>
      <c r="W139" s="456">
        <v>0</v>
      </c>
      <c r="X139" s="455" t="s">
        <v>4160</v>
      </c>
      <c r="Y139" s="456">
        <v>0</v>
      </c>
      <c r="Z139" s="455" t="s">
        <v>4161</v>
      </c>
      <c r="AA139" s="456">
        <v>0</v>
      </c>
      <c r="AB139" s="455" t="s">
        <v>4162</v>
      </c>
      <c r="AC139" s="456">
        <v>0</v>
      </c>
      <c r="AD139" s="455" t="s">
        <v>4163</v>
      </c>
      <c r="AE139" s="456">
        <v>0</v>
      </c>
      <c r="AF139" s="271">
        <f t="shared" si="6"/>
        <v>1</v>
      </c>
      <c r="AG139" s="457">
        <f t="shared" si="5"/>
        <v>-1</v>
      </c>
    </row>
    <row r="140" spans="1:33" hidden="1" x14ac:dyDescent="0.25">
      <c r="A140" s="458">
        <v>85</v>
      </c>
      <c r="B140" s="458">
        <v>11569711</v>
      </c>
      <c r="C140" s="458" t="s">
        <v>1127</v>
      </c>
      <c r="D140" s="458" t="s">
        <v>4164</v>
      </c>
      <c r="E140" s="458">
        <v>5000</v>
      </c>
      <c r="F140" s="458" t="s">
        <v>69</v>
      </c>
      <c r="G140" s="458" t="s">
        <v>83</v>
      </c>
      <c r="H140" s="458" t="s">
        <v>121</v>
      </c>
      <c r="I140" s="458" t="s">
        <v>2743</v>
      </c>
      <c r="J140" s="459">
        <v>2</v>
      </c>
      <c r="K140" s="454">
        <v>2</v>
      </c>
      <c r="L140" s="455" t="s">
        <v>4165</v>
      </c>
      <c r="M140" s="456">
        <v>1</v>
      </c>
      <c r="N140" s="455" t="s">
        <v>4166</v>
      </c>
      <c r="O140" s="456">
        <v>1</v>
      </c>
      <c r="P140" s="455" t="s">
        <v>4167</v>
      </c>
      <c r="Q140" s="456">
        <v>0</v>
      </c>
      <c r="R140" s="455" t="s">
        <v>4168</v>
      </c>
      <c r="S140" s="456">
        <v>0</v>
      </c>
      <c r="T140" s="455" t="s">
        <v>4169</v>
      </c>
      <c r="U140" s="456">
        <v>0</v>
      </c>
      <c r="V140" s="455" t="s">
        <v>4170</v>
      </c>
      <c r="W140" s="456">
        <v>0</v>
      </c>
      <c r="X140" s="455" t="s">
        <v>4171</v>
      </c>
      <c r="Y140" s="456">
        <v>0</v>
      </c>
      <c r="Z140" s="455" t="s">
        <v>4172</v>
      </c>
      <c r="AA140" s="456">
        <v>0</v>
      </c>
      <c r="AB140" s="455" t="s">
        <v>4173</v>
      </c>
      <c r="AC140" s="456">
        <v>0</v>
      </c>
      <c r="AD140" s="455" t="s">
        <v>4174</v>
      </c>
      <c r="AE140" s="456">
        <v>0</v>
      </c>
      <c r="AF140" s="271">
        <f t="shared" si="6"/>
        <v>2</v>
      </c>
      <c r="AG140" s="457">
        <f t="shared" si="5"/>
        <v>0</v>
      </c>
    </row>
    <row r="141" spans="1:33" hidden="1" x14ac:dyDescent="0.25">
      <c r="A141" s="458">
        <v>115</v>
      </c>
      <c r="B141" s="458">
        <v>11588712</v>
      </c>
      <c r="C141" s="458" t="s">
        <v>1069</v>
      </c>
      <c r="D141" s="458" t="s">
        <v>4175</v>
      </c>
      <c r="E141" s="458">
        <v>1200</v>
      </c>
      <c r="F141" s="458" t="s">
        <v>69</v>
      </c>
      <c r="G141" s="458" t="s">
        <v>117</v>
      </c>
      <c r="H141" s="458" t="s">
        <v>97</v>
      </c>
      <c r="I141" s="458" t="s">
        <v>2756</v>
      </c>
      <c r="J141" s="459">
        <v>2</v>
      </c>
      <c r="K141" s="454">
        <v>2</v>
      </c>
      <c r="L141" s="455" t="s">
        <v>4176</v>
      </c>
      <c r="M141" s="456">
        <v>1</v>
      </c>
      <c r="N141" s="455" t="s">
        <v>4177</v>
      </c>
      <c r="O141" s="456">
        <v>1</v>
      </c>
      <c r="P141" s="455" t="s">
        <v>4178</v>
      </c>
      <c r="Q141" s="456">
        <v>0</v>
      </c>
      <c r="R141" s="455" t="s">
        <v>4179</v>
      </c>
      <c r="S141" s="456">
        <v>0</v>
      </c>
      <c r="T141" s="455" t="s">
        <v>4180</v>
      </c>
      <c r="U141" s="456">
        <v>0</v>
      </c>
      <c r="V141" s="455" t="s">
        <v>4181</v>
      </c>
      <c r="W141" s="456">
        <v>0</v>
      </c>
      <c r="X141" s="455" t="s">
        <v>4182</v>
      </c>
      <c r="Y141" s="456">
        <v>0</v>
      </c>
      <c r="Z141" s="455" t="s">
        <v>4183</v>
      </c>
      <c r="AA141" s="456">
        <v>0</v>
      </c>
      <c r="AB141" s="455" t="s">
        <v>4184</v>
      </c>
      <c r="AC141" s="456">
        <v>0</v>
      </c>
      <c r="AD141" s="455" t="s">
        <v>4185</v>
      </c>
      <c r="AE141" s="456">
        <v>0</v>
      </c>
      <c r="AF141" s="271">
        <f t="shared" si="6"/>
        <v>2</v>
      </c>
      <c r="AG141" s="457">
        <f t="shared" si="5"/>
        <v>0</v>
      </c>
    </row>
    <row r="142" spans="1:33" hidden="1" x14ac:dyDescent="0.25">
      <c r="A142" s="462">
        <v>129</v>
      </c>
      <c r="B142" s="462">
        <v>11589015</v>
      </c>
      <c r="C142" s="462" t="s">
        <v>1057</v>
      </c>
      <c r="D142" s="462" t="s">
        <v>395</v>
      </c>
      <c r="E142" s="462">
        <v>4000</v>
      </c>
      <c r="F142" s="462" t="s">
        <v>69</v>
      </c>
      <c r="G142" s="462" t="s">
        <v>83</v>
      </c>
      <c r="H142" s="462" t="s">
        <v>71</v>
      </c>
      <c r="I142" s="462" t="s">
        <v>2768</v>
      </c>
      <c r="J142" s="463">
        <v>2</v>
      </c>
      <c r="K142" s="464">
        <v>2</v>
      </c>
      <c r="L142" s="465" t="s">
        <v>4186</v>
      </c>
      <c r="M142" s="466">
        <v>1</v>
      </c>
      <c r="N142" s="466" t="s">
        <v>4187</v>
      </c>
      <c r="O142" s="466">
        <v>1</v>
      </c>
      <c r="P142" s="466" t="s">
        <v>4188</v>
      </c>
      <c r="Q142" s="466">
        <v>0</v>
      </c>
      <c r="R142" s="466" t="s">
        <v>4189</v>
      </c>
      <c r="S142" s="466">
        <v>0</v>
      </c>
      <c r="T142" s="466" t="s">
        <v>4190</v>
      </c>
      <c r="U142" s="466">
        <v>0</v>
      </c>
      <c r="V142" s="466" t="s">
        <v>4191</v>
      </c>
      <c r="W142" s="466">
        <v>0</v>
      </c>
      <c r="X142" s="466" t="s">
        <v>4192</v>
      </c>
      <c r="Y142" s="466">
        <v>0</v>
      </c>
      <c r="Z142" s="466" t="s">
        <v>4193</v>
      </c>
      <c r="AA142" s="466">
        <v>0</v>
      </c>
      <c r="AB142" s="466" t="s">
        <v>4194</v>
      </c>
      <c r="AC142" s="466">
        <v>0</v>
      </c>
      <c r="AD142" s="466" t="s">
        <v>4195</v>
      </c>
      <c r="AE142" s="466">
        <v>0</v>
      </c>
      <c r="AF142" s="467">
        <f t="shared" si="6"/>
        <v>2</v>
      </c>
      <c r="AG142" s="457">
        <f t="shared" si="5"/>
        <v>0</v>
      </c>
    </row>
    <row r="143" spans="1:33" hidden="1" x14ac:dyDescent="0.25">
      <c r="A143" s="458">
        <v>200</v>
      </c>
      <c r="B143" s="458">
        <v>11571225</v>
      </c>
      <c r="C143" s="458" t="s">
        <v>1077</v>
      </c>
      <c r="D143" s="458" t="s">
        <v>290</v>
      </c>
      <c r="E143" s="458">
        <v>2000</v>
      </c>
      <c r="F143" s="458" t="s">
        <v>69</v>
      </c>
      <c r="G143" s="458" t="s">
        <v>83</v>
      </c>
      <c r="H143" s="458" t="s">
        <v>412</v>
      </c>
      <c r="I143" s="458" t="s">
        <v>2756</v>
      </c>
      <c r="J143" s="459">
        <v>2</v>
      </c>
      <c r="K143" s="454">
        <v>2</v>
      </c>
      <c r="L143" s="455" t="s">
        <v>4196</v>
      </c>
      <c r="M143" s="456">
        <v>1</v>
      </c>
      <c r="N143" s="455" t="s">
        <v>4197</v>
      </c>
      <c r="O143" s="456">
        <v>1</v>
      </c>
      <c r="P143" s="455" t="s">
        <v>4198</v>
      </c>
      <c r="Q143" s="456">
        <v>0</v>
      </c>
      <c r="R143" s="455" t="s">
        <v>4199</v>
      </c>
      <c r="S143" s="456">
        <v>0</v>
      </c>
      <c r="T143" s="455" t="s">
        <v>4200</v>
      </c>
      <c r="U143" s="456">
        <v>0</v>
      </c>
      <c r="V143" s="455" t="s">
        <v>4201</v>
      </c>
      <c r="W143" s="456">
        <v>0</v>
      </c>
      <c r="X143" s="455" t="s">
        <v>4202</v>
      </c>
      <c r="Y143" s="456">
        <v>0</v>
      </c>
      <c r="Z143" s="455" t="s">
        <v>4203</v>
      </c>
      <c r="AA143" s="456">
        <v>0</v>
      </c>
      <c r="AB143" s="455" t="s">
        <v>4204</v>
      </c>
      <c r="AC143" s="456">
        <v>0</v>
      </c>
      <c r="AD143" s="455" t="s">
        <v>4205</v>
      </c>
      <c r="AE143" s="456">
        <v>0</v>
      </c>
      <c r="AF143" s="271">
        <f t="shared" si="6"/>
        <v>2</v>
      </c>
      <c r="AG143" s="457">
        <f t="shared" si="5"/>
        <v>0</v>
      </c>
    </row>
    <row r="144" spans="1:33" hidden="1" x14ac:dyDescent="0.25">
      <c r="A144" s="452">
        <v>226</v>
      </c>
      <c r="B144" s="452">
        <v>24430143</v>
      </c>
      <c r="C144" s="452" t="s">
        <v>1041</v>
      </c>
      <c r="D144" s="452" t="s">
        <v>3375</v>
      </c>
      <c r="E144" s="452">
        <v>1000</v>
      </c>
      <c r="F144" s="452" t="s">
        <v>69</v>
      </c>
      <c r="G144" s="452" t="s">
        <v>117</v>
      </c>
      <c r="H144" s="452" t="s">
        <v>75</v>
      </c>
      <c r="I144" s="452" t="s">
        <v>2743</v>
      </c>
      <c r="J144" s="453">
        <v>2</v>
      </c>
      <c r="K144" s="454">
        <v>2</v>
      </c>
      <c r="L144" s="455" t="s">
        <v>4206</v>
      </c>
      <c r="M144" s="456">
        <v>1</v>
      </c>
      <c r="N144" s="455" t="s">
        <v>4207</v>
      </c>
      <c r="O144" s="456">
        <v>1</v>
      </c>
      <c r="P144" s="455" t="s">
        <v>4208</v>
      </c>
      <c r="Q144" s="456">
        <v>0</v>
      </c>
      <c r="R144" s="455" t="s">
        <v>4209</v>
      </c>
      <c r="S144" s="456">
        <v>0</v>
      </c>
      <c r="T144" s="455" t="s">
        <v>4210</v>
      </c>
      <c r="U144" s="456">
        <v>0</v>
      </c>
      <c r="V144" s="455" t="s">
        <v>4211</v>
      </c>
      <c r="W144" s="456">
        <v>0</v>
      </c>
      <c r="X144" s="455" t="s">
        <v>4212</v>
      </c>
      <c r="Y144" s="456">
        <v>0</v>
      </c>
      <c r="Z144" s="455" t="s">
        <v>4213</v>
      </c>
      <c r="AA144" s="456">
        <v>0</v>
      </c>
      <c r="AB144" s="455" t="s">
        <v>4214</v>
      </c>
      <c r="AC144" s="456">
        <v>0</v>
      </c>
      <c r="AD144" s="455" t="s">
        <v>4215</v>
      </c>
      <c r="AE144" s="456">
        <v>0</v>
      </c>
      <c r="AF144" s="271">
        <f t="shared" si="6"/>
        <v>2</v>
      </c>
      <c r="AG144" s="457">
        <f t="shared" si="5"/>
        <v>0</v>
      </c>
    </row>
    <row r="145" spans="1:33" hidden="1" x14ac:dyDescent="0.25">
      <c r="A145" s="458">
        <v>232</v>
      </c>
      <c r="B145" s="458">
        <v>24578992</v>
      </c>
      <c r="C145" s="458" t="s">
        <v>4216</v>
      </c>
      <c r="D145" s="458" t="s">
        <v>290</v>
      </c>
      <c r="E145" s="458">
        <v>150</v>
      </c>
      <c r="F145" s="458" t="s">
        <v>69</v>
      </c>
      <c r="G145" s="458" t="s">
        <v>117</v>
      </c>
      <c r="H145" s="458" t="s">
        <v>412</v>
      </c>
      <c r="I145" s="458" t="s">
        <v>2756</v>
      </c>
      <c r="J145" s="459">
        <v>2</v>
      </c>
      <c r="K145" s="454">
        <v>2</v>
      </c>
      <c r="L145" s="455" t="s">
        <v>4217</v>
      </c>
      <c r="M145" s="456">
        <v>1</v>
      </c>
      <c r="N145" s="455" t="s">
        <v>4218</v>
      </c>
      <c r="O145" s="456">
        <v>1</v>
      </c>
      <c r="P145" s="455" t="s">
        <v>4219</v>
      </c>
      <c r="Q145" s="456">
        <v>0</v>
      </c>
      <c r="R145" s="455" t="s">
        <v>4220</v>
      </c>
      <c r="S145" s="456">
        <v>0</v>
      </c>
      <c r="T145" s="455" t="s">
        <v>4221</v>
      </c>
      <c r="U145" s="456">
        <v>0</v>
      </c>
      <c r="V145" s="455" t="s">
        <v>4222</v>
      </c>
      <c r="W145" s="456">
        <v>0</v>
      </c>
      <c r="X145" s="455" t="s">
        <v>4223</v>
      </c>
      <c r="Y145" s="456">
        <v>0</v>
      </c>
      <c r="Z145" s="455" t="s">
        <v>4224</v>
      </c>
      <c r="AA145" s="456">
        <v>0</v>
      </c>
      <c r="AB145" s="455" t="s">
        <v>4225</v>
      </c>
      <c r="AC145" s="456">
        <v>0</v>
      </c>
      <c r="AD145" s="455" t="s">
        <v>4226</v>
      </c>
      <c r="AE145" s="456">
        <v>0</v>
      </c>
      <c r="AF145" s="271">
        <f t="shared" si="6"/>
        <v>2</v>
      </c>
      <c r="AG145" s="457">
        <f t="shared" si="5"/>
        <v>0</v>
      </c>
    </row>
    <row r="146" spans="1:33" hidden="1" x14ac:dyDescent="0.25">
      <c r="A146" s="458">
        <v>256</v>
      </c>
      <c r="B146" s="458">
        <v>52038406</v>
      </c>
      <c r="C146" s="458" t="s">
        <v>854</v>
      </c>
      <c r="D146" s="458" t="s">
        <v>3605</v>
      </c>
      <c r="E146" s="458">
        <v>1620</v>
      </c>
      <c r="F146" s="458" t="s">
        <v>69</v>
      </c>
      <c r="G146" s="458" t="s">
        <v>117</v>
      </c>
      <c r="H146" s="458" t="s">
        <v>121</v>
      </c>
      <c r="I146" s="458" t="s">
        <v>2743</v>
      </c>
      <c r="J146" s="459">
        <v>2</v>
      </c>
      <c r="K146" s="454">
        <v>2</v>
      </c>
      <c r="L146" s="455" t="s">
        <v>4227</v>
      </c>
      <c r="M146" s="456">
        <v>1</v>
      </c>
      <c r="N146" s="455" t="s">
        <v>4228</v>
      </c>
      <c r="O146" s="456">
        <v>1</v>
      </c>
      <c r="P146" s="455" t="s">
        <v>4229</v>
      </c>
      <c r="Q146" s="456">
        <v>0</v>
      </c>
      <c r="R146" s="455" t="s">
        <v>4230</v>
      </c>
      <c r="S146" s="456">
        <v>0</v>
      </c>
      <c r="T146" s="455" t="s">
        <v>4231</v>
      </c>
      <c r="U146" s="456">
        <v>0</v>
      </c>
      <c r="V146" s="455" t="s">
        <v>4232</v>
      </c>
      <c r="W146" s="456">
        <v>0</v>
      </c>
      <c r="X146" s="455" t="s">
        <v>4233</v>
      </c>
      <c r="Y146" s="456">
        <v>0</v>
      </c>
      <c r="Z146" s="455" t="s">
        <v>4234</v>
      </c>
      <c r="AA146" s="456">
        <v>0</v>
      </c>
      <c r="AB146" s="455" t="s">
        <v>4235</v>
      </c>
      <c r="AC146" s="456">
        <v>0</v>
      </c>
      <c r="AD146" s="455" t="s">
        <v>4236</v>
      </c>
      <c r="AE146" s="456">
        <v>0</v>
      </c>
      <c r="AF146" s="271">
        <f t="shared" si="6"/>
        <v>2</v>
      </c>
      <c r="AG146" s="457">
        <v>0</v>
      </c>
    </row>
    <row r="147" spans="1:33" hidden="1" x14ac:dyDescent="0.25">
      <c r="A147" s="458">
        <v>277</v>
      </c>
      <c r="B147" s="458">
        <v>52049665</v>
      </c>
      <c r="C147" s="458" t="s">
        <v>812</v>
      </c>
      <c r="D147" s="458" t="s">
        <v>2800</v>
      </c>
      <c r="E147" s="458">
        <v>1000</v>
      </c>
      <c r="F147" s="458" t="s">
        <v>69</v>
      </c>
      <c r="G147" s="458" t="s">
        <v>83</v>
      </c>
      <c r="H147" s="458" t="s">
        <v>121</v>
      </c>
      <c r="I147" s="458" t="s">
        <v>2743</v>
      </c>
      <c r="J147" s="459">
        <v>2</v>
      </c>
      <c r="K147" s="454">
        <v>2</v>
      </c>
      <c r="L147" s="455" t="s">
        <v>4237</v>
      </c>
      <c r="M147" s="456">
        <v>1</v>
      </c>
      <c r="N147" s="455" t="s">
        <v>4238</v>
      </c>
      <c r="O147" s="456">
        <v>1</v>
      </c>
      <c r="P147" s="455" t="s">
        <v>4239</v>
      </c>
      <c r="Q147" s="456">
        <v>0</v>
      </c>
      <c r="R147" s="455" t="s">
        <v>4240</v>
      </c>
      <c r="S147" s="456">
        <v>0</v>
      </c>
      <c r="T147" s="455" t="s">
        <v>4241</v>
      </c>
      <c r="U147" s="456">
        <v>0</v>
      </c>
      <c r="V147" s="455" t="s">
        <v>4242</v>
      </c>
      <c r="W147" s="456">
        <v>0</v>
      </c>
      <c r="X147" s="455" t="s">
        <v>4243</v>
      </c>
      <c r="Y147" s="456">
        <v>0</v>
      </c>
      <c r="Z147" s="455" t="s">
        <v>4244</v>
      </c>
      <c r="AA147" s="456">
        <v>0</v>
      </c>
      <c r="AB147" s="455" t="s">
        <v>4245</v>
      </c>
      <c r="AC147" s="456">
        <v>0</v>
      </c>
      <c r="AD147" s="455" t="s">
        <v>4246</v>
      </c>
      <c r="AE147" s="456">
        <v>0</v>
      </c>
      <c r="AF147" s="271">
        <f t="shared" si="6"/>
        <v>2</v>
      </c>
      <c r="AG147" s="457">
        <f t="shared" ref="AG147:AG177" si="7">AF147-J147</f>
        <v>0</v>
      </c>
    </row>
    <row r="148" spans="1:33" hidden="1" x14ac:dyDescent="0.25">
      <c r="A148" s="452">
        <v>333</v>
      </c>
      <c r="B148" s="452" t="s">
        <v>4247</v>
      </c>
      <c r="C148" s="452" t="s">
        <v>764</v>
      </c>
      <c r="D148" s="452" t="s">
        <v>4248</v>
      </c>
      <c r="E148" s="452">
        <v>3000</v>
      </c>
      <c r="F148" s="452" t="s">
        <v>69</v>
      </c>
      <c r="G148" s="452" t="s">
        <v>117</v>
      </c>
      <c r="H148" s="452" t="s">
        <v>75</v>
      </c>
      <c r="I148" s="452" t="s">
        <v>2743</v>
      </c>
      <c r="J148" s="453">
        <v>2</v>
      </c>
      <c r="K148" s="454">
        <v>2</v>
      </c>
      <c r="L148" s="455" t="s">
        <v>4249</v>
      </c>
      <c r="M148" s="456">
        <v>1</v>
      </c>
      <c r="N148" s="455" t="s">
        <v>4250</v>
      </c>
      <c r="O148" s="456">
        <v>1</v>
      </c>
      <c r="P148" s="455" t="s">
        <v>4251</v>
      </c>
      <c r="Q148" s="456">
        <v>0</v>
      </c>
      <c r="R148" s="455" t="s">
        <v>4252</v>
      </c>
      <c r="S148" s="456">
        <v>0</v>
      </c>
      <c r="T148" s="455" t="s">
        <v>4253</v>
      </c>
      <c r="U148" s="456">
        <v>0</v>
      </c>
      <c r="V148" s="455" t="s">
        <v>4254</v>
      </c>
      <c r="W148" s="456">
        <v>0</v>
      </c>
      <c r="X148" s="455" t="s">
        <v>4255</v>
      </c>
      <c r="Y148" s="456">
        <v>0</v>
      </c>
      <c r="Z148" s="455" t="s">
        <v>4256</v>
      </c>
      <c r="AA148" s="456">
        <v>0</v>
      </c>
      <c r="AB148" s="455" t="s">
        <v>4257</v>
      </c>
      <c r="AC148" s="456">
        <v>0</v>
      </c>
      <c r="AD148" s="455" t="s">
        <v>4258</v>
      </c>
      <c r="AE148" s="456">
        <v>0</v>
      </c>
      <c r="AF148" s="271">
        <f t="shared" si="6"/>
        <v>2</v>
      </c>
      <c r="AG148" s="457">
        <f t="shared" si="7"/>
        <v>0</v>
      </c>
    </row>
    <row r="149" spans="1:33" hidden="1" x14ac:dyDescent="0.25">
      <c r="A149" s="452">
        <v>374</v>
      </c>
      <c r="B149" s="452">
        <v>90228223</v>
      </c>
      <c r="C149" s="452" t="s">
        <v>4259</v>
      </c>
      <c r="D149" s="452" t="s">
        <v>411</v>
      </c>
      <c r="E149" s="452">
        <v>200</v>
      </c>
      <c r="F149" s="452" t="s">
        <v>69</v>
      </c>
      <c r="G149" s="452" t="s">
        <v>70</v>
      </c>
      <c r="H149" s="452" t="s">
        <v>412</v>
      </c>
      <c r="I149" s="452" t="s">
        <v>2756</v>
      </c>
      <c r="J149" s="453">
        <v>2</v>
      </c>
      <c r="K149" s="454">
        <v>2</v>
      </c>
      <c r="L149" s="455" t="s">
        <v>4260</v>
      </c>
      <c r="M149" s="456">
        <v>1</v>
      </c>
      <c r="N149" s="455" t="s">
        <v>4261</v>
      </c>
      <c r="O149" s="456">
        <v>1</v>
      </c>
      <c r="P149" s="455" t="s">
        <v>4262</v>
      </c>
      <c r="Q149" s="456">
        <v>0</v>
      </c>
      <c r="R149" s="455" t="s">
        <v>4263</v>
      </c>
      <c r="S149" s="456">
        <v>0</v>
      </c>
      <c r="T149" s="455" t="s">
        <v>4264</v>
      </c>
      <c r="U149" s="456">
        <v>0</v>
      </c>
      <c r="V149" s="455" t="s">
        <v>4265</v>
      </c>
      <c r="W149" s="456">
        <v>0</v>
      </c>
      <c r="X149" s="455" t="s">
        <v>4266</v>
      </c>
      <c r="Y149" s="456">
        <v>0</v>
      </c>
      <c r="Z149" s="455" t="s">
        <v>4267</v>
      </c>
      <c r="AA149" s="456">
        <v>0</v>
      </c>
      <c r="AB149" s="455" t="s">
        <v>4268</v>
      </c>
      <c r="AC149" s="456">
        <v>0</v>
      </c>
      <c r="AD149" s="455" t="s">
        <v>4269</v>
      </c>
      <c r="AE149" s="456">
        <v>0</v>
      </c>
      <c r="AF149" s="271">
        <f t="shared" si="6"/>
        <v>2</v>
      </c>
      <c r="AG149" s="457">
        <f t="shared" si="7"/>
        <v>0</v>
      </c>
    </row>
    <row r="150" spans="1:33" hidden="1" x14ac:dyDescent="0.25">
      <c r="A150" s="452">
        <v>434</v>
      </c>
      <c r="B150" s="452">
        <v>90482706</v>
      </c>
      <c r="C150" s="452" t="s">
        <v>4270</v>
      </c>
      <c r="D150" s="452" t="s">
        <v>261</v>
      </c>
      <c r="E150" s="452">
        <v>800</v>
      </c>
      <c r="F150" s="452" t="s">
        <v>69</v>
      </c>
      <c r="G150" s="452" t="s">
        <v>117</v>
      </c>
      <c r="H150" s="452" t="s">
        <v>75</v>
      </c>
      <c r="I150" s="452" t="s">
        <v>2743</v>
      </c>
      <c r="J150" s="453">
        <v>2</v>
      </c>
      <c r="K150" s="454">
        <v>2</v>
      </c>
      <c r="L150" s="455" t="s">
        <v>4271</v>
      </c>
      <c r="M150" s="456">
        <v>1</v>
      </c>
      <c r="N150" s="455" t="s">
        <v>4272</v>
      </c>
      <c r="O150" s="456">
        <v>1</v>
      </c>
      <c r="P150" s="455" t="s">
        <v>4273</v>
      </c>
      <c r="Q150" s="456">
        <v>0</v>
      </c>
      <c r="R150" s="455" t="s">
        <v>4274</v>
      </c>
      <c r="S150" s="456">
        <v>0</v>
      </c>
      <c r="T150" s="455" t="s">
        <v>4275</v>
      </c>
      <c r="U150" s="456">
        <v>0</v>
      </c>
      <c r="V150" s="455" t="s">
        <v>4276</v>
      </c>
      <c r="W150" s="456">
        <v>0</v>
      </c>
      <c r="X150" s="455" t="s">
        <v>4277</v>
      </c>
      <c r="Y150" s="456">
        <v>0</v>
      </c>
      <c r="Z150" s="455" t="s">
        <v>4278</v>
      </c>
      <c r="AA150" s="456">
        <v>0</v>
      </c>
      <c r="AB150" s="455" t="s">
        <v>4279</v>
      </c>
      <c r="AC150" s="456">
        <v>0</v>
      </c>
      <c r="AD150" s="455" t="s">
        <v>4280</v>
      </c>
      <c r="AE150" s="456">
        <v>0</v>
      </c>
      <c r="AF150" s="271">
        <f t="shared" si="6"/>
        <v>2</v>
      </c>
      <c r="AG150" s="457">
        <f t="shared" si="7"/>
        <v>0</v>
      </c>
    </row>
    <row r="151" spans="1:33" hidden="1" x14ac:dyDescent="0.25">
      <c r="A151" s="452">
        <v>454</v>
      </c>
      <c r="B151" s="452">
        <v>93218125</v>
      </c>
      <c r="C151" s="452" t="s">
        <v>4281</v>
      </c>
      <c r="D151" s="452" t="s">
        <v>4282</v>
      </c>
      <c r="E151" s="452">
        <v>700</v>
      </c>
      <c r="F151" s="452" t="s">
        <v>69</v>
      </c>
      <c r="G151" s="452" t="s">
        <v>117</v>
      </c>
      <c r="H151" s="452" t="s">
        <v>412</v>
      </c>
      <c r="I151" s="452" t="s">
        <v>2743</v>
      </c>
      <c r="J151" s="453">
        <v>2</v>
      </c>
      <c r="K151" s="454">
        <v>2</v>
      </c>
      <c r="L151" s="455" t="s">
        <v>4283</v>
      </c>
      <c r="M151" s="456">
        <v>1</v>
      </c>
      <c r="N151" s="455" t="s">
        <v>4284</v>
      </c>
      <c r="O151" s="456">
        <v>1</v>
      </c>
      <c r="P151" s="455" t="s">
        <v>4285</v>
      </c>
      <c r="Q151" s="456">
        <v>0</v>
      </c>
      <c r="R151" s="455" t="s">
        <v>4286</v>
      </c>
      <c r="S151" s="456">
        <v>0</v>
      </c>
      <c r="T151" s="455" t="s">
        <v>4287</v>
      </c>
      <c r="U151" s="456">
        <v>0</v>
      </c>
      <c r="V151" s="455" t="s">
        <v>4288</v>
      </c>
      <c r="W151" s="456">
        <v>0</v>
      </c>
      <c r="X151" s="455" t="s">
        <v>4289</v>
      </c>
      <c r="Y151" s="456">
        <v>0</v>
      </c>
      <c r="Z151" s="455" t="s">
        <v>4290</v>
      </c>
      <c r="AA151" s="456">
        <v>0</v>
      </c>
      <c r="AB151" s="455" t="s">
        <v>4291</v>
      </c>
      <c r="AC151" s="456">
        <v>0</v>
      </c>
      <c r="AD151" s="455" t="s">
        <v>4292</v>
      </c>
      <c r="AE151" s="456">
        <v>0</v>
      </c>
      <c r="AF151" s="271">
        <f t="shared" si="6"/>
        <v>2</v>
      </c>
      <c r="AG151" s="457">
        <f t="shared" si="7"/>
        <v>0</v>
      </c>
    </row>
    <row r="152" spans="1:33" hidden="1" x14ac:dyDescent="0.25">
      <c r="A152" s="452">
        <v>505</v>
      </c>
      <c r="B152" s="452">
        <v>93260354</v>
      </c>
      <c r="C152" s="452" t="s">
        <v>4293</v>
      </c>
      <c r="D152" s="452" t="s">
        <v>261</v>
      </c>
      <c r="E152" s="452">
        <v>500</v>
      </c>
      <c r="F152" s="452" t="s">
        <v>69</v>
      </c>
      <c r="G152" s="452" t="s">
        <v>132</v>
      </c>
      <c r="H152" s="452" t="s">
        <v>75</v>
      </c>
      <c r="I152" s="452" t="s">
        <v>2743</v>
      </c>
      <c r="J152" s="453">
        <v>2</v>
      </c>
      <c r="K152" s="454">
        <v>2</v>
      </c>
      <c r="L152" s="455" t="s">
        <v>4294</v>
      </c>
      <c r="M152" s="456">
        <v>1</v>
      </c>
      <c r="N152" s="455" t="s">
        <v>4295</v>
      </c>
      <c r="O152" s="456">
        <v>1</v>
      </c>
      <c r="P152" s="455" t="s">
        <v>4296</v>
      </c>
      <c r="Q152" s="456">
        <v>0</v>
      </c>
      <c r="R152" s="455" t="s">
        <v>4297</v>
      </c>
      <c r="S152" s="456">
        <v>0</v>
      </c>
      <c r="T152" s="455" t="s">
        <v>4298</v>
      </c>
      <c r="U152" s="456">
        <v>0</v>
      </c>
      <c r="V152" s="455" t="s">
        <v>4299</v>
      </c>
      <c r="W152" s="456">
        <v>0</v>
      </c>
      <c r="X152" s="455" t="s">
        <v>4300</v>
      </c>
      <c r="Y152" s="456">
        <v>0</v>
      </c>
      <c r="Z152" s="455" t="s">
        <v>4301</v>
      </c>
      <c r="AA152" s="456">
        <v>0</v>
      </c>
      <c r="AB152" s="455" t="s">
        <v>4302</v>
      </c>
      <c r="AC152" s="456">
        <v>0</v>
      </c>
      <c r="AD152" s="455" t="s">
        <v>4303</v>
      </c>
      <c r="AE152" s="456">
        <v>0</v>
      </c>
      <c r="AF152" s="271">
        <f t="shared" si="6"/>
        <v>2</v>
      </c>
      <c r="AG152" s="457">
        <f t="shared" si="7"/>
        <v>0</v>
      </c>
    </row>
    <row r="153" spans="1:33" hidden="1" x14ac:dyDescent="0.25">
      <c r="A153" s="458">
        <v>537</v>
      </c>
      <c r="B153" s="458">
        <v>93280007</v>
      </c>
      <c r="C153" s="458" t="s">
        <v>552</v>
      </c>
      <c r="D153" s="458" t="s">
        <v>3768</v>
      </c>
      <c r="E153" s="458">
        <v>1200</v>
      </c>
      <c r="F153" s="458" t="s">
        <v>69</v>
      </c>
      <c r="G153" s="458" t="s">
        <v>70</v>
      </c>
      <c r="H153" s="458" t="s">
        <v>75</v>
      </c>
      <c r="I153" s="458" t="s">
        <v>2743</v>
      </c>
      <c r="J153" s="459">
        <v>2</v>
      </c>
      <c r="K153" s="454">
        <v>2</v>
      </c>
      <c r="L153" s="455" t="s">
        <v>4304</v>
      </c>
      <c r="M153" s="456">
        <v>1</v>
      </c>
      <c r="N153" s="455" t="s">
        <v>4305</v>
      </c>
      <c r="O153" s="456">
        <v>1</v>
      </c>
      <c r="P153" s="455" t="s">
        <v>4306</v>
      </c>
      <c r="Q153" s="456">
        <v>0</v>
      </c>
      <c r="R153" s="455" t="s">
        <v>4307</v>
      </c>
      <c r="S153" s="456">
        <v>0</v>
      </c>
      <c r="T153" s="455" t="s">
        <v>4308</v>
      </c>
      <c r="U153" s="456">
        <v>0</v>
      </c>
      <c r="V153" s="455" t="s">
        <v>4309</v>
      </c>
      <c r="W153" s="456">
        <v>0</v>
      </c>
      <c r="X153" s="455" t="s">
        <v>4310</v>
      </c>
      <c r="Y153" s="456">
        <v>0</v>
      </c>
      <c r="Z153" s="455" t="s">
        <v>4311</v>
      </c>
      <c r="AA153" s="456">
        <v>0</v>
      </c>
      <c r="AB153" s="455" t="s">
        <v>4312</v>
      </c>
      <c r="AC153" s="456">
        <v>0</v>
      </c>
      <c r="AD153" s="455" t="s">
        <v>4313</v>
      </c>
      <c r="AE153" s="456">
        <v>0</v>
      </c>
      <c r="AF153" s="271">
        <f t="shared" si="6"/>
        <v>2</v>
      </c>
      <c r="AG153" s="457">
        <f t="shared" si="7"/>
        <v>0</v>
      </c>
    </row>
    <row r="154" spans="1:33" hidden="1" x14ac:dyDescent="0.25">
      <c r="A154" s="458">
        <v>547</v>
      </c>
      <c r="B154" s="458">
        <v>93289229</v>
      </c>
      <c r="C154" s="458" t="s">
        <v>4314</v>
      </c>
      <c r="D154" s="458" t="s">
        <v>900</v>
      </c>
      <c r="E154" s="458">
        <v>250</v>
      </c>
      <c r="F154" s="458" t="s">
        <v>69</v>
      </c>
      <c r="G154" s="458" t="s">
        <v>117</v>
      </c>
      <c r="H154" s="458" t="s">
        <v>97</v>
      </c>
      <c r="I154" s="458" t="s">
        <v>2756</v>
      </c>
      <c r="J154" s="459">
        <v>2</v>
      </c>
      <c r="K154" s="454">
        <v>2</v>
      </c>
      <c r="L154" s="455" t="s">
        <v>4315</v>
      </c>
      <c r="M154" s="456">
        <v>1</v>
      </c>
      <c r="N154" s="455" t="s">
        <v>4316</v>
      </c>
      <c r="O154" s="456">
        <v>1</v>
      </c>
      <c r="P154" s="455" t="s">
        <v>4317</v>
      </c>
      <c r="Q154" s="456">
        <v>0</v>
      </c>
      <c r="R154" s="455" t="s">
        <v>4318</v>
      </c>
      <c r="S154" s="456">
        <v>0</v>
      </c>
      <c r="T154" s="455" t="s">
        <v>4319</v>
      </c>
      <c r="U154" s="456">
        <v>0</v>
      </c>
      <c r="V154" s="455" t="s">
        <v>4320</v>
      </c>
      <c r="W154" s="456">
        <v>0</v>
      </c>
      <c r="X154" s="455" t="s">
        <v>4321</v>
      </c>
      <c r="Y154" s="456">
        <v>0</v>
      </c>
      <c r="Z154" s="455" t="s">
        <v>4322</v>
      </c>
      <c r="AA154" s="456">
        <v>0</v>
      </c>
      <c r="AB154" s="455" t="s">
        <v>4323</v>
      </c>
      <c r="AC154" s="456">
        <v>0</v>
      </c>
      <c r="AD154" s="455" t="s">
        <v>4324</v>
      </c>
      <c r="AE154" s="456">
        <v>0</v>
      </c>
      <c r="AF154" s="271">
        <f t="shared" si="6"/>
        <v>2</v>
      </c>
      <c r="AG154" s="457">
        <f t="shared" si="7"/>
        <v>0</v>
      </c>
    </row>
    <row r="155" spans="1:33" hidden="1" x14ac:dyDescent="0.25">
      <c r="A155" s="452">
        <v>555</v>
      </c>
      <c r="B155" s="452">
        <v>93290287</v>
      </c>
      <c r="C155" s="452" t="s">
        <v>4325</v>
      </c>
      <c r="D155" s="452" t="s">
        <v>2800</v>
      </c>
      <c r="E155" s="452">
        <v>500</v>
      </c>
      <c r="F155" s="452" t="s">
        <v>69</v>
      </c>
      <c r="G155" s="452" t="s">
        <v>117</v>
      </c>
      <c r="H155" s="452" t="s">
        <v>121</v>
      </c>
      <c r="I155" s="452" t="s">
        <v>2743</v>
      </c>
      <c r="J155" s="453">
        <v>2</v>
      </c>
      <c r="K155" s="454">
        <v>2</v>
      </c>
      <c r="L155" s="455" t="s">
        <v>4326</v>
      </c>
      <c r="M155" s="456">
        <v>1</v>
      </c>
      <c r="N155" s="455" t="s">
        <v>4327</v>
      </c>
      <c r="O155" s="456">
        <v>1</v>
      </c>
      <c r="P155" s="455" t="s">
        <v>4328</v>
      </c>
      <c r="Q155" s="456">
        <v>0</v>
      </c>
      <c r="R155" s="455" t="s">
        <v>4329</v>
      </c>
      <c r="S155" s="456">
        <v>0</v>
      </c>
      <c r="T155" s="455" t="s">
        <v>4330</v>
      </c>
      <c r="U155" s="456">
        <v>0</v>
      </c>
      <c r="V155" s="455" t="s">
        <v>4331</v>
      </c>
      <c r="W155" s="456">
        <v>0</v>
      </c>
      <c r="X155" s="455" t="s">
        <v>4332</v>
      </c>
      <c r="Y155" s="456">
        <v>0</v>
      </c>
      <c r="Z155" s="455" t="s">
        <v>4333</v>
      </c>
      <c r="AA155" s="456">
        <v>0</v>
      </c>
      <c r="AB155" s="455" t="s">
        <v>4334</v>
      </c>
      <c r="AC155" s="456">
        <v>0</v>
      </c>
      <c r="AD155" s="455" t="s">
        <v>4335</v>
      </c>
      <c r="AE155" s="456">
        <v>0</v>
      </c>
      <c r="AF155" s="271">
        <f t="shared" si="6"/>
        <v>2</v>
      </c>
      <c r="AG155" s="457">
        <f t="shared" si="7"/>
        <v>0</v>
      </c>
    </row>
    <row r="156" spans="1:33" hidden="1" x14ac:dyDescent="0.25">
      <c r="A156" s="458">
        <v>576</v>
      </c>
      <c r="B156" s="458">
        <v>93296480</v>
      </c>
      <c r="C156" s="458" t="s">
        <v>4336</v>
      </c>
      <c r="D156" s="458" t="s">
        <v>3408</v>
      </c>
      <c r="E156" s="458">
        <v>1000</v>
      </c>
      <c r="F156" s="458" t="s">
        <v>69</v>
      </c>
      <c r="G156" s="458" t="s">
        <v>117</v>
      </c>
      <c r="H156" s="458" t="s">
        <v>97</v>
      </c>
      <c r="I156" s="458" t="s">
        <v>2768</v>
      </c>
      <c r="J156" s="459">
        <v>2</v>
      </c>
      <c r="K156" s="454">
        <v>2</v>
      </c>
      <c r="L156" s="455" t="s">
        <v>4337</v>
      </c>
      <c r="M156" s="456">
        <v>1</v>
      </c>
      <c r="N156" s="455" t="s">
        <v>4338</v>
      </c>
      <c r="O156" s="456">
        <v>1</v>
      </c>
      <c r="P156" s="455" t="s">
        <v>4339</v>
      </c>
      <c r="Q156" s="456">
        <v>0</v>
      </c>
      <c r="R156" s="455" t="s">
        <v>4340</v>
      </c>
      <c r="S156" s="456">
        <v>0</v>
      </c>
      <c r="T156" s="455" t="s">
        <v>4341</v>
      </c>
      <c r="U156" s="456">
        <v>0</v>
      </c>
      <c r="V156" s="455" t="s">
        <v>4342</v>
      </c>
      <c r="W156" s="456">
        <v>0</v>
      </c>
      <c r="X156" s="455" t="s">
        <v>4343</v>
      </c>
      <c r="Y156" s="456">
        <v>0</v>
      </c>
      <c r="Z156" s="455" t="s">
        <v>4344</v>
      </c>
      <c r="AA156" s="456">
        <v>0</v>
      </c>
      <c r="AB156" s="455" t="s">
        <v>4345</v>
      </c>
      <c r="AC156" s="456">
        <v>0</v>
      </c>
      <c r="AD156" s="455" t="s">
        <v>4346</v>
      </c>
      <c r="AE156" s="456">
        <v>0</v>
      </c>
      <c r="AF156" s="271">
        <f t="shared" si="6"/>
        <v>2</v>
      </c>
      <c r="AG156" s="457">
        <f t="shared" si="7"/>
        <v>0</v>
      </c>
    </row>
    <row r="157" spans="1:33" hidden="1" x14ac:dyDescent="0.25">
      <c r="A157" s="462">
        <v>600</v>
      </c>
      <c r="B157" s="462">
        <v>93300058</v>
      </c>
      <c r="C157" s="462" t="s">
        <v>4347</v>
      </c>
      <c r="D157" s="462" t="s">
        <v>901</v>
      </c>
      <c r="E157" s="462">
        <v>150</v>
      </c>
      <c r="F157" s="462" t="s">
        <v>69</v>
      </c>
      <c r="G157" s="462" t="s">
        <v>117</v>
      </c>
      <c r="H157" s="462" t="s">
        <v>97</v>
      </c>
      <c r="I157" s="462" t="s">
        <v>2768</v>
      </c>
      <c r="J157" s="463">
        <v>2</v>
      </c>
      <c r="K157" s="464">
        <v>2</v>
      </c>
      <c r="L157" s="465" t="s">
        <v>4348</v>
      </c>
      <c r="M157" s="466">
        <v>1</v>
      </c>
      <c r="N157" s="466" t="s">
        <v>4349</v>
      </c>
      <c r="O157" s="466">
        <v>1</v>
      </c>
      <c r="P157" s="466" t="s">
        <v>4350</v>
      </c>
      <c r="Q157" s="466">
        <v>0</v>
      </c>
      <c r="R157" s="466" t="s">
        <v>4351</v>
      </c>
      <c r="S157" s="466">
        <v>0</v>
      </c>
      <c r="T157" s="466" t="s">
        <v>4352</v>
      </c>
      <c r="U157" s="466">
        <v>0</v>
      </c>
      <c r="V157" s="466" t="s">
        <v>4353</v>
      </c>
      <c r="W157" s="466">
        <v>0</v>
      </c>
      <c r="X157" s="466" t="s">
        <v>4354</v>
      </c>
      <c r="Y157" s="466">
        <v>0</v>
      </c>
      <c r="Z157" s="466" t="s">
        <v>4355</v>
      </c>
      <c r="AA157" s="466">
        <v>0</v>
      </c>
      <c r="AB157" s="466" t="s">
        <v>4356</v>
      </c>
      <c r="AC157" s="466">
        <v>0</v>
      </c>
      <c r="AD157" s="466" t="s">
        <v>4357</v>
      </c>
      <c r="AE157" s="466">
        <v>0</v>
      </c>
      <c r="AF157" s="467">
        <f t="shared" si="6"/>
        <v>2</v>
      </c>
      <c r="AG157" s="457">
        <f t="shared" si="7"/>
        <v>0</v>
      </c>
    </row>
    <row r="158" spans="1:33" hidden="1" x14ac:dyDescent="0.25">
      <c r="A158" s="458">
        <v>638</v>
      </c>
      <c r="B158" s="458">
        <v>93350468</v>
      </c>
      <c r="C158" s="458" t="s">
        <v>521</v>
      </c>
      <c r="D158" s="458" t="s">
        <v>338</v>
      </c>
      <c r="E158" s="458">
        <v>1300</v>
      </c>
      <c r="F158" s="458" t="s">
        <v>69</v>
      </c>
      <c r="G158" s="458" t="s">
        <v>117</v>
      </c>
      <c r="H158" s="458" t="s">
        <v>97</v>
      </c>
      <c r="I158" s="458" t="s">
        <v>2768</v>
      </c>
      <c r="J158" s="459">
        <v>2</v>
      </c>
      <c r="K158" s="454">
        <v>2</v>
      </c>
      <c r="L158" s="455" t="s">
        <v>4358</v>
      </c>
      <c r="M158" s="456">
        <v>1</v>
      </c>
      <c r="N158" s="455" t="s">
        <v>4359</v>
      </c>
      <c r="O158" s="456">
        <v>1</v>
      </c>
      <c r="P158" s="455" t="s">
        <v>4360</v>
      </c>
      <c r="Q158" s="456">
        <v>0</v>
      </c>
      <c r="R158" s="455" t="s">
        <v>4361</v>
      </c>
      <c r="S158" s="456">
        <v>0</v>
      </c>
      <c r="T158" s="455" t="s">
        <v>4362</v>
      </c>
      <c r="U158" s="456">
        <v>0</v>
      </c>
      <c r="V158" s="455" t="s">
        <v>4363</v>
      </c>
      <c r="W158" s="456">
        <v>0</v>
      </c>
      <c r="X158" s="455" t="s">
        <v>4364</v>
      </c>
      <c r="Y158" s="456">
        <v>0</v>
      </c>
      <c r="Z158" s="455" t="s">
        <v>4365</v>
      </c>
      <c r="AA158" s="456">
        <v>0</v>
      </c>
      <c r="AB158" s="455" t="s">
        <v>4366</v>
      </c>
      <c r="AC158" s="456">
        <v>0</v>
      </c>
      <c r="AD158" s="455" t="s">
        <v>4367</v>
      </c>
      <c r="AE158" s="456">
        <v>0</v>
      </c>
      <c r="AF158" s="271">
        <f t="shared" si="6"/>
        <v>2</v>
      </c>
      <c r="AG158" s="457">
        <f t="shared" si="7"/>
        <v>0</v>
      </c>
    </row>
    <row r="159" spans="1:33" hidden="1" x14ac:dyDescent="0.25">
      <c r="A159" s="458">
        <v>641</v>
      </c>
      <c r="B159" s="458">
        <v>93353231</v>
      </c>
      <c r="C159" s="458" t="s">
        <v>4368</v>
      </c>
      <c r="D159" s="458" t="s">
        <v>4369</v>
      </c>
      <c r="E159" s="458">
        <v>1000</v>
      </c>
      <c r="F159" s="458" t="s">
        <v>69</v>
      </c>
      <c r="G159" s="458" t="s">
        <v>117</v>
      </c>
      <c r="H159" s="458" t="s">
        <v>104</v>
      </c>
      <c r="I159" s="458" t="s">
        <v>3078</v>
      </c>
      <c r="J159" s="459">
        <v>2</v>
      </c>
      <c r="K159" s="454">
        <v>2</v>
      </c>
      <c r="L159" s="455" t="s">
        <v>4370</v>
      </c>
      <c r="M159" s="456">
        <v>1</v>
      </c>
      <c r="N159" s="455" t="s">
        <v>4371</v>
      </c>
      <c r="O159" s="456">
        <v>1</v>
      </c>
      <c r="P159" s="455" t="s">
        <v>4372</v>
      </c>
      <c r="Q159" s="456">
        <v>0</v>
      </c>
      <c r="R159" s="455" t="s">
        <v>4373</v>
      </c>
      <c r="S159" s="456">
        <v>0</v>
      </c>
      <c r="T159" s="455" t="s">
        <v>4374</v>
      </c>
      <c r="U159" s="456">
        <v>0</v>
      </c>
      <c r="V159" s="455" t="s">
        <v>4375</v>
      </c>
      <c r="W159" s="456">
        <v>0</v>
      </c>
      <c r="X159" s="455" t="s">
        <v>4376</v>
      </c>
      <c r="Y159" s="456">
        <v>0</v>
      </c>
      <c r="Z159" s="455" t="s">
        <v>4377</v>
      </c>
      <c r="AA159" s="456">
        <v>0</v>
      </c>
      <c r="AB159" s="455" t="s">
        <v>4378</v>
      </c>
      <c r="AC159" s="456">
        <v>0</v>
      </c>
      <c r="AD159" s="455" t="s">
        <v>4379</v>
      </c>
      <c r="AE159" s="456">
        <v>0</v>
      </c>
      <c r="AF159" s="271">
        <f t="shared" si="6"/>
        <v>2</v>
      </c>
      <c r="AG159" s="457">
        <f t="shared" si="7"/>
        <v>0</v>
      </c>
    </row>
    <row r="160" spans="1:33" hidden="1" x14ac:dyDescent="0.25">
      <c r="A160" s="458">
        <v>683</v>
      </c>
      <c r="B160" s="458">
        <v>93384469</v>
      </c>
      <c r="C160" s="458" t="s">
        <v>4380</v>
      </c>
      <c r="D160" s="458" t="s">
        <v>4075</v>
      </c>
      <c r="E160" s="458">
        <v>150</v>
      </c>
      <c r="F160" s="458" t="s">
        <v>139</v>
      </c>
      <c r="G160" s="458" t="s">
        <v>132</v>
      </c>
      <c r="H160" s="458" t="s">
        <v>121</v>
      </c>
      <c r="I160" s="458" t="s">
        <v>2743</v>
      </c>
      <c r="J160" s="459">
        <v>2</v>
      </c>
      <c r="K160" s="454">
        <v>2</v>
      </c>
      <c r="L160" s="455" t="s">
        <v>4381</v>
      </c>
      <c r="M160" s="456">
        <v>1</v>
      </c>
      <c r="N160" s="455" t="s">
        <v>4382</v>
      </c>
      <c r="O160" s="456">
        <v>1</v>
      </c>
      <c r="P160" s="455" t="s">
        <v>4383</v>
      </c>
      <c r="Q160" s="456">
        <v>0</v>
      </c>
      <c r="R160" s="455" t="s">
        <v>4384</v>
      </c>
      <c r="S160" s="456">
        <v>0</v>
      </c>
      <c r="T160" s="455" t="s">
        <v>4385</v>
      </c>
      <c r="U160" s="456">
        <v>0</v>
      </c>
      <c r="V160" s="455" t="s">
        <v>4386</v>
      </c>
      <c r="W160" s="456">
        <v>0</v>
      </c>
      <c r="X160" s="455" t="s">
        <v>4387</v>
      </c>
      <c r="Y160" s="456">
        <v>0</v>
      </c>
      <c r="Z160" s="455" t="s">
        <v>4388</v>
      </c>
      <c r="AA160" s="456">
        <v>0</v>
      </c>
      <c r="AB160" s="455" t="s">
        <v>4389</v>
      </c>
      <c r="AC160" s="456">
        <v>0</v>
      </c>
      <c r="AD160" s="455" t="s">
        <v>4390</v>
      </c>
      <c r="AE160" s="456">
        <v>0</v>
      </c>
      <c r="AF160" s="271">
        <f t="shared" si="6"/>
        <v>2</v>
      </c>
      <c r="AG160" s="457">
        <f t="shared" si="7"/>
        <v>0</v>
      </c>
    </row>
    <row r="161" spans="1:33" hidden="1" x14ac:dyDescent="0.25">
      <c r="A161" s="468">
        <v>744</v>
      </c>
      <c r="B161" s="468">
        <v>94717735</v>
      </c>
      <c r="C161" s="468" t="s">
        <v>4391</v>
      </c>
      <c r="D161" s="468" t="s">
        <v>615</v>
      </c>
      <c r="E161" s="468">
        <v>150</v>
      </c>
      <c r="F161" s="468" t="s">
        <v>69</v>
      </c>
      <c r="G161" s="468" t="s">
        <v>132</v>
      </c>
      <c r="H161" s="468" t="s">
        <v>104</v>
      </c>
      <c r="I161" s="468" t="s">
        <v>2845</v>
      </c>
      <c r="J161" s="469">
        <v>2</v>
      </c>
      <c r="K161" s="464">
        <v>2</v>
      </c>
      <c r="L161" s="465" t="s">
        <v>4392</v>
      </c>
      <c r="M161" s="466">
        <v>1</v>
      </c>
      <c r="N161" s="470" t="s">
        <v>4393</v>
      </c>
      <c r="O161" s="466">
        <v>1</v>
      </c>
      <c r="P161" s="470" t="s">
        <v>4394</v>
      </c>
      <c r="Q161" s="466">
        <v>0</v>
      </c>
      <c r="R161" s="470" t="s">
        <v>4395</v>
      </c>
      <c r="S161" s="466">
        <v>0</v>
      </c>
      <c r="T161" s="470" t="s">
        <v>4396</v>
      </c>
      <c r="U161" s="466">
        <v>0</v>
      </c>
      <c r="V161" s="470" t="s">
        <v>4397</v>
      </c>
      <c r="W161" s="466">
        <v>0</v>
      </c>
      <c r="X161" s="470" t="s">
        <v>4398</v>
      </c>
      <c r="Y161" s="466">
        <v>0</v>
      </c>
      <c r="Z161" s="470" t="s">
        <v>4399</v>
      </c>
      <c r="AA161" s="466">
        <v>0</v>
      </c>
      <c r="AB161" s="470" t="s">
        <v>4400</v>
      </c>
      <c r="AC161" s="466">
        <v>0</v>
      </c>
      <c r="AD161" s="470" t="s">
        <v>4401</v>
      </c>
      <c r="AE161" s="466">
        <v>0</v>
      </c>
      <c r="AF161" s="271">
        <f t="shared" si="6"/>
        <v>2</v>
      </c>
      <c r="AG161" s="457">
        <f t="shared" si="7"/>
        <v>0</v>
      </c>
    </row>
    <row r="162" spans="1:33" hidden="1" x14ac:dyDescent="0.25">
      <c r="A162" s="462">
        <v>767</v>
      </c>
      <c r="B162" s="462">
        <v>94748576</v>
      </c>
      <c r="C162" s="462" t="s">
        <v>431</v>
      </c>
      <c r="D162" s="462" t="s">
        <v>2844</v>
      </c>
      <c r="E162" s="462">
        <v>1000</v>
      </c>
      <c r="F162" s="462" t="s">
        <v>69</v>
      </c>
      <c r="G162" s="462" t="s">
        <v>83</v>
      </c>
      <c r="H162" s="462" t="s">
        <v>104</v>
      </c>
      <c r="I162" s="462" t="s">
        <v>2845</v>
      </c>
      <c r="J162" s="472">
        <v>2</v>
      </c>
      <c r="K162" s="464">
        <v>2</v>
      </c>
      <c r="L162" s="465" t="s">
        <v>4402</v>
      </c>
      <c r="M162" s="466">
        <v>1</v>
      </c>
      <c r="N162" s="470" t="s">
        <v>4403</v>
      </c>
      <c r="O162" s="466">
        <v>1</v>
      </c>
      <c r="P162" s="470" t="s">
        <v>4404</v>
      </c>
      <c r="Q162" s="466">
        <v>0</v>
      </c>
      <c r="R162" s="470" t="s">
        <v>4405</v>
      </c>
      <c r="S162" s="466">
        <v>0</v>
      </c>
      <c r="T162" s="470" t="s">
        <v>4406</v>
      </c>
      <c r="U162" s="466">
        <v>0</v>
      </c>
      <c r="V162" s="470" t="s">
        <v>4407</v>
      </c>
      <c r="W162" s="466">
        <v>0</v>
      </c>
      <c r="X162" s="470" t="s">
        <v>4408</v>
      </c>
      <c r="Y162" s="466">
        <v>0</v>
      </c>
      <c r="Z162" s="470" t="s">
        <v>4409</v>
      </c>
      <c r="AA162" s="466">
        <v>0</v>
      </c>
      <c r="AB162" s="470" t="s">
        <v>4410</v>
      </c>
      <c r="AC162" s="466">
        <v>0</v>
      </c>
      <c r="AD162" s="470" t="s">
        <v>4411</v>
      </c>
      <c r="AE162" s="466">
        <v>0</v>
      </c>
      <c r="AF162" s="271">
        <f t="shared" si="6"/>
        <v>2</v>
      </c>
      <c r="AG162" s="457">
        <f t="shared" si="7"/>
        <v>0</v>
      </c>
    </row>
    <row r="163" spans="1:33" hidden="1" x14ac:dyDescent="0.25">
      <c r="A163" s="468">
        <v>846</v>
      </c>
      <c r="B163" s="468" t="s">
        <v>4412</v>
      </c>
      <c r="C163" s="468" t="s">
        <v>4413</v>
      </c>
      <c r="D163" s="468" t="s">
        <v>4282</v>
      </c>
      <c r="E163" s="468">
        <v>700</v>
      </c>
      <c r="F163" s="468" t="s">
        <v>69</v>
      </c>
      <c r="G163" s="468" t="s">
        <v>117</v>
      </c>
      <c r="H163" s="468" t="s">
        <v>412</v>
      </c>
      <c r="I163" s="468" t="s">
        <v>2743</v>
      </c>
      <c r="J163" s="469">
        <v>2</v>
      </c>
      <c r="K163" s="464">
        <v>2</v>
      </c>
      <c r="L163" s="465" t="s">
        <v>4414</v>
      </c>
      <c r="M163" s="466">
        <v>1</v>
      </c>
      <c r="N163" s="470" t="s">
        <v>4415</v>
      </c>
      <c r="O163" s="466">
        <v>1</v>
      </c>
      <c r="P163" s="470" t="s">
        <v>4416</v>
      </c>
      <c r="Q163" s="466">
        <v>0</v>
      </c>
      <c r="R163" s="470" t="s">
        <v>4417</v>
      </c>
      <c r="S163" s="466">
        <v>0</v>
      </c>
      <c r="T163" s="470" t="s">
        <v>4418</v>
      </c>
      <c r="U163" s="466">
        <v>0</v>
      </c>
      <c r="V163" s="470" t="s">
        <v>4419</v>
      </c>
      <c r="W163" s="466">
        <v>0</v>
      </c>
      <c r="X163" s="470" t="s">
        <v>4420</v>
      </c>
      <c r="Y163" s="466">
        <v>0</v>
      </c>
      <c r="Z163" s="470" t="s">
        <v>4421</v>
      </c>
      <c r="AA163" s="466">
        <v>0</v>
      </c>
      <c r="AB163" s="470" t="s">
        <v>4422</v>
      </c>
      <c r="AC163" s="466">
        <v>0</v>
      </c>
      <c r="AD163" s="470" t="s">
        <v>4423</v>
      </c>
      <c r="AE163" s="466">
        <v>0</v>
      </c>
      <c r="AF163" s="271">
        <f t="shared" si="6"/>
        <v>2</v>
      </c>
      <c r="AG163" s="457">
        <f t="shared" si="7"/>
        <v>0</v>
      </c>
    </row>
    <row r="164" spans="1:33" hidden="1" x14ac:dyDescent="0.25">
      <c r="A164" s="468">
        <v>933</v>
      </c>
      <c r="B164" s="468">
        <v>94759226</v>
      </c>
      <c r="C164" s="468" t="s">
        <v>402</v>
      </c>
      <c r="D164" s="468" t="s">
        <v>615</v>
      </c>
      <c r="E164" s="468">
        <v>36</v>
      </c>
      <c r="F164" s="468" t="s">
        <v>69</v>
      </c>
      <c r="G164" s="468" t="s">
        <v>132</v>
      </c>
      <c r="H164" s="468" t="s">
        <v>104</v>
      </c>
      <c r="I164" s="468" t="s">
        <v>2845</v>
      </c>
      <c r="J164" s="469">
        <v>2</v>
      </c>
      <c r="K164" s="464">
        <v>2</v>
      </c>
      <c r="L164" s="465" t="s">
        <v>4424</v>
      </c>
      <c r="M164" s="466">
        <v>1</v>
      </c>
      <c r="N164" s="470" t="s">
        <v>4425</v>
      </c>
      <c r="O164" s="466">
        <v>1</v>
      </c>
      <c r="P164" s="470" t="s">
        <v>4426</v>
      </c>
      <c r="Q164" s="466">
        <v>0</v>
      </c>
      <c r="R164" s="470" t="s">
        <v>4427</v>
      </c>
      <c r="S164" s="466">
        <v>0</v>
      </c>
      <c r="T164" s="470" t="s">
        <v>4428</v>
      </c>
      <c r="U164" s="466">
        <v>0</v>
      </c>
      <c r="V164" s="470" t="s">
        <v>4429</v>
      </c>
      <c r="W164" s="466">
        <v>0</v>
      </c>
      <c r="X164" s="470" t="s">
        <v>4430</v>
      </c>
      <c r="Y164" s="466">
        <v>0</v>
      </c>
      <c r="Z164" s="470" t="s">
        <v>4431</v>
      </c>
      <c r="AA164" s="466">
        <v>0</v>
      </c>
      <c r="AB164" s="470" t="s">
        <v>4432</v>
      </c>
      <c r="AC164" s="466">
        <v>0</v>
      </c>
      <c r="AD164" s="470" t="s">
        <v>4433</v>
      </c>
      <c r="AE164" s="466">
        <v>0</v>
      </c>
      <c r="AF164" s="271">
        <f t="shared" si="6"/>
        <v>2</v>
      </c>
      <c r="AG164" s="457">
        <f t="shared" si="7"/>
        <v>0</v>
      </c>
    </row>
    <row r="165" spans="1:33" hidden="1" x14ac:dyDescent="0.25">
      <c r="A165" s="468">
        <v>967</v>
      </c>
      <c r="B165" s="468">
        <v>94778423</v>
      </c>
      <c r="C165" s="468" t="s">
        <v>4434</v>
      </c>
      <c r="D165" s="468" t="s">
        <v>734</v>
      </c>
      <c r="E165" s="468">
        <v>36</v>
      </c>
      <c r="F165" s="468" t="s">
        <v>69</v>
      </c>
      <c r="G165" s="468" t="s">
        <v>132</v>
      </c>
      <c r="H165" s="468" t="s">
        <v>104</v>
      </c>
      <c r="I165" s="468" t="s">
        <v>2845</v>
      </c>
      <c r="J165" s="469">
        <v>2</v>
      </c>
      <c r="K165" s="464">
        <v>2</v>
      </c>
      <c r="L165" s="465" t="s">
        <v>4435</v>
      </c>
      <c r="M165" s="466">
        <v>1</v>
      </c>
      <c r="N165" s="470" t="s">
        <v>4436</v>
      </c>
      <c r="O165" s="466">
        <v>1</v>
      </c>
      <c r="P165" s="470" t="s">
        <v>4437</v>
      </c>
      <c r="Q165" s="466">
        <v>0</v>
      </c>
      <c r="R165" s="470" t="s">
        <v>4438</v>
      </c>
      <c r="S165" s="466">
        <v>0</v>
      </c>
      <c r="T165" s="470" t="s">
        <v>4439</v>
      </c>
      <c r="U165" s="466">
        <v>0</v>
      </c>
      <c r="V165" s="470" t="s">
        <v>4440</v>
      </c>
      <c r="W165" s="466">
        <v>0</v>
      </c>
      <c r="X165" s="470" t="s">
        <v>4441</v>
      </c>
      <c r="Y165" s="466">
        <v>0</v>
      </c>
      <c r="Z165" s="470" t="s">
        <v>4442</v>
      </c>
      <c r="AA165" s="466">
        <v>0</v>
      </c>
      <c r="AB165" s="470" t="s">
        <v>4443</v>
      </c>
      <c r="AC165" s="466">
        <v>0</v>
      </c>
      <c r="AD165" s="470" t="s">
        <v>4444</v>
      </c>
      <c r="AE165" s="466">
        <v>0</v>
      </c>
      <c r="AF165" s="271">
        <f t="shared" si="6"/>
        <v>2</v>
      </c>
      <c r="AG165" s="457">
        <f t="shared" si="7"/>
        <v>0</v>
      </c>
    </row>
    <row r="166" spans="1:33" hidden="1" x14ac:dyDescent="0.25">
      <c r="A166" s="468">
        <v>968</v>
      </c>
      <c r="B166" s="468">
        <v>94778421</v>
      </c>
      <c r="C166" s="468" t="s">
        <v>4445</v>
      </c>
      <c r="D166" s="468" t="s">
        <v>734</v>
      </c>
      <c r="E166" s="468">
        <v>36</v>
      </c>
      <c r="F166" s="468" t="s">
        <v>69</v>
      </c>
      <c r="G166" s="468" t="s">
        <v>132</v>
      </c>
      <c r="H166" s="468" t="s">
        <v>104</v>
      </c>
      <c r="I166" s="468" t="s">
        <v>2845</v>
      </c>
      <c r="J166" s="469">
        <v>2</v>
      </c>
      <c r="K166" s="464">
        <v>2</v>
      </c>
      <c r="L166" s="465" t="s">
        <v>4446</v>
      </c>
      <c r="M166" s="466">
        <v>1</v>
      </c>
      <c r="N166" s="470" t="s">
        <v>4447</v>
      </c>
      <c r="O166" s="466">
        <v>1</v>
      </c>
      <c r="P166" s="470" t="s">
        <v>4448</v>
      </c>
      <c r="Q166" s="466">
        <v>0</v>
      </c>
      <c r="R166" s="470" t="s">
        <v>4449</v>
      </c>
      <c r="S166" s="466">
        <v>0</v>
      </c>
      <c r="T166" s="470" t="s">
        <v>4450</v>
      </c>
      <c r="U166" s="466">
        <v>0</v>
      </c>
      <c r="V166" s="470" t="s">
        <v>4451</v>
      </c>
      <c r="W166" s="466">
        <v>0</v>
      </c>
      <c r="X166" s="470" t="s">
        <v>4452</v>
      </c>
      <c r="Y166" s="466">
        <v>0</v>
      </c>
      <c r="Z166" s="470" t="s">
        <v>4453</v>
      </c>
      <c r="AA166" s="466">
        <v>0</v>
      </c>
      <c r="AB166" s="470" t="s">
        <v>4454</v>
      </c>
      <c r="AC166" s="466">
        <v>0</v>
      </c>
      <c r="AD166" s="470" t="s">
        <v>4455</v>
      </c>
      <c r="AE166" s="466">
        <v>0</v>
      </c>
      <c r="AF166" s="271">
        <f t="shared" si="6"/>
        <v>2</v>
      </c>
      <c r="AG166" s="457">
        <f t="shared" si="7"/>
        <v>0</v>
      </c>
    </row>
    <row r="167" spans="1:33" hidden="1" x14ac:dyDescent="0.25">
      <c r="A167" s="462">
        <v>972</v>
      </c>
      <c r="B167" s="462">
        <v>94778422</v>
      </c>
      <c r="C167" s="462" t="s">
        <v>4456</v>
      </c>
      <c r="D167" s="462" t="s">
        <v>736</v>
      </c>
      <c r="E167" s="462">
        <v>36</v>
      </c>
      <c r="F167" s="462" t="s">
        <v>69</v>
      </c>
      <c r="G167" s="462" t="s">
        <v>132</v>
      </c>
      <c r="H167" s="462" t="s">
        <v>104</v>
      </c>
      <c r="I167" s="462" t="s">
        <v>2845</v>
      </c>
      <c r="J167" s="472">
        <v>2</v>
      </c>
      <c r="K167" s="464">
        <v>2</v>
      </c>
      <c r="L167" s="465" t="s">
        <v>4457</v>
      </c>
      <c r="M167" s="466">
        <v>1</v>
      </c>
      <c r="N167" s="470" t="s">
        <v>4458</v>
      </c>
      <c r="O167" s="466">
        <v>1</v>
      </c>
      <c r="P167" s="470" t="s">
        <v>4459</v>
      </c>
      <c r="Q167" s="466">
        <v>0</v>
      </c>
      <c r="R167" s="470" t="s">
        <v>4460</v>
      </c>
      <c r="S167" s="466">
        <v>0</v>
      </c>
      <c r="T167" s="470" t="s">
        <v>4461</v>
      </c>
      <c r="U167" s="466">
        <v>0</v>
      </c>
      <c r="V167" s="470" t="s">
        <v>4462</v>
      </c>
      <c r="W167" s="466">
        <v>0</v>
      </c>
      <c r="X167" s="470" t="s">
        <v>4463</v>
      </c>
      <c r="Y167" s="466">
        <v>0</v>
      </c>
      <c r="Z167" s="470" t="s">
        <v>4464</v>
      </c>
      <c r="AA167" s="466">
        <v>0</v>
      </c>
      <c r="AB167" s="470" t="s">
        <v>4465</v>
      </c>
      <c r="AC167" s="466">
        <v>0</v>
      </c>
      <c r="AD167" s="470" t="s">
        <v>4466</v>
      </c>
      <c r="AE167" s="466">
        <v>0</v>
      </c>
      <c r="AF167" s="271">
        <f t="shared" si="6"/>
        <v>2</v>
      </c>
      <c r="AG167" s="457">
        <f t="shared" si="7"/>
        <v>0</v>
      </c>
    </row>
    <row r="168" spans="1:33" hidden="1" x14ac:dyDescent="0.25">
      <c r="A168" s="468">
        <v>980</v>
      </c>
      <c r="B168" s="468">
        <v>94778382</v>
      </c>
      <c r="C168" s="468" t="s">
        <v>4467</v>
      </c>
      <c r="D168" s="468" t="s">
        <v>614</v>
      </c>
      <c r="E168" s="468">
        <v>36</v>
      </c>
      <c r="F168" s="468" t="s">
        <v>69</v>
      </c>
      <c r="G168" s="468" t="s">
        <v>132</v>
      </c>
      <c r="H168" s="468" t="s">
        <v>104</v>
      </c>
      <c r="I168" s="468" t="s">
        <v>2845</v>
      </c>
      <c r="J168" s="469">
        <v>2</v>
      </c>
      <c r="K168" s="464">
        <v>2</v>
      </c>
      <c r="L168" s="465" t="s">
        <v>4468</v>
      </c>
      <c r="M168" s="466">
        <v>1</v>
      </c>
      <c r="N168" s="470" t="s">
        <v>4469</v>
      </c>
      <c r="O168" s="466">
        <v>1</v>
      </c>
      <c r="P168" s="470" t="s">
        <v>4470</v>
      </c>
      <c r="Q168" s="466">
        <v>0</v>
      </c>
      <c r="R168" s="470" t="s">
        <v>4471</v>
      </c>
      <c r="S168" s="466">
        <v>0</v>
      </c>
      <c r="T168" s="470" t="s">
        <v>4472</v>
      </c>
      <c r="U168" s="466">
        <v>0</v>
      </c>
      <c r="V168" s="470" t="s">
        <v>4473</v>
      </c>
      <c r="W168" s="466">
        <v>0</v>
      </c>
      <c r="X168" s="470" t="s">
        <v>4474</v>
      </c>
      <c r="Y168" s="466">
        <v>0</v>
      </c>
      <c r="Z168" s="470" t="s">
        <v>4475</v>
      </c>
      <c r="AA168" s="466">
        <v>0</v>
      </c>
      <c r="AB168" s="470" t="s">
        <v>4476</v>
      </c>
      <c r="AC168" s="466">
        <v>0</v>
      </c>
      <c r="AD168" s="470" t="s">
        <v>4477</v>
      </c>
      <c r="AE168" s="466">
        <v>0</v>
      </c>
      <c r="AF168" s="271">
        <f t="shared" si="6"/>
        <v>2</v>
      </c>
      <c r="AG168" s="457">
        <f t="shared" si="7"/>
        <v>0</v>
      </c>
    </row>
    <row r="169" spans="1:33" hidden="1" x14ac:dyDescent="0.25">
      <c r="A169" s="462">
        <v>1107</v>
      </c>
      <c r="B169" s="462">
        <v>11588710</v>
      </c>
      <c r="C169" s="462" t="s">
        <v>1070</v>
      </c>
      <c r="D169" s="462" t="s">
        <v>1091</v>
      </c>
      <c r="E169" s="462">
        <v>2500</v>
      </c>
      <c r="F169" s="462" t="s">
        <v>69</v>
      </c>
      <c r="G169" s="462" t="s">
        <v>83</v>
      </c>
      <c r="H169" s="462" t="s">
        <v>104</v>
      </c>
      <c r="I169" s="462" t="s">
        <v>3078</v>
      </c>
      <c r="J169" s="472">
        <v>2</v>
      </c>
      <c r="K169" s="464">
        <v>2</v>
      </c>
      <c r="L169" s="465" t="s">
        <v>4478</v>
      </c>
      <c r="M169" s="466">
        <v>1</v>
      </c>
      <c r="N169" s="470" t="s">
        <v>4479</v>
      </c>
      <c r="O169" s="466">
        <v>1</v>
      </c>
      <c r="P169" s="470" t="s">
        <v>4480</v>
      </c>
      <c r="Q169" s="466">
        <v>0</v>
      </c>
      <c r="R169" s="470" t="s">
        <v>4481</v>
      </c>
      <c r="S169" s="466">
        <v>0</v>
      </c>
      <c r="T169" s="470" t="s">
        <v>4482</v>
      </c>
      <c r="U169" s="466">
        <v>0</v>
      </c>
      <c r="V169" s="470" t="s">
        <v>4483</v>
      </c>
      <c r="W169" s="466">
        <v>0</v>
      </c>
      <c r="X169" s="470" t="s">
        <v>4484</v>
      </c>
      <c r="Y169" s="466">
        <v>0</v>
      </c>
      <c r="Z169" s="470" t="s">
        <v>4485</v>
      </c>
      <c r="AA169" s="466">
        <v>0</v>
      </c>
      <c r="AB169" s="470" t="s">
        <v>4486</v>
      </c>
      <c r="AC169" s="466">
        <v>0</v>
      </c>
      <c r="AD169" s="470" t="s">
        <v>4487</v>
      </c>
      <c r="AE169" s="466">
        <v>0</v>
      </c>
      <c r="AF169" s="271">
        <f t="shared" si="6"/>
        <v>2</v>
      </c>
      <c r="AG169" s="457">
        <f t="shared" si="7"/>
        <v>0</v>
      </c>
    </row>
    <row r="170" spans="1:33" hidden="1" x14ac:dyDescent="0.25">
      <c r="A170" s="458">
        <v>71</v>
      </c>
      <c r="B170" s="458">
        <v>11561025</v>
      </c>
      <c r="C170" s="458" t="s">
        <v>1115</v>
      </c>
      <c r="D170" s="458" t="s">
        <v>2907</v>
      </c>
      <c r="E170" s="458">
        <v>1500</v>
      </c>
      <c r="F170" s="458" t="s">
        <v>69</v>
      </c>
      <c r="G170" s="458" t="s">
        <v>117</v>
      </c>
      <c r="H170" s="458" t="s">
        <v>84</v>
      </c>
      <c r="I170" s="458" t="s">
        <v>2768</v>
      </c>
      <c r="J170" s="459">
        <v>2</v>
      </c>
      <c r="K170" s="454">
        <v>3</v>
      </c>
      <c r="L170" s="455" t="s">
        <v>4488</v>
      </c>
      <c r="M170" s="456">
        <v>1</v>
      </c>
      <c r="N170" s="455" t="s">
        <v>4489</v>
      </c>
      <c r="O170" s="456">
        <v>2</v>
      </c>
      <c r="P170" s="455" t="s">
        <v>4490</v>
      </c>
      <c r="Q170" s="456">
        <v>0</v>
      </c>
      <c r="R170" s="455" t="s">
        <v>4491</v>
      </c>
      <c r="S170" s="456">
        <v>0</v>
      </c>
      <c r="T170" s="455" t="s">
        <v>4492</v>
      </c>
      <c r="U170" s="456">
        <v>0</v>
      </c>
      <c r="V170" s="455" t="s">
        <v>4493</v>
      </c>
      <c r="W170" s="456">
        <v>0</v>
      </c>
      <c r="X170" s="455" t="s">
        <v>4494</v>
      </c>
      <c r="Y170" s="456">
        <v>0</v>
      </c>
      <c r="Z170" s="455" t="s">
        <v>4495</v>
      </c>
      <c r="AA170" s="456">
        <v>0</v>
      </c>
      <c r="AB170" s="455" t="s">
        <v>4496</v>
      </c>
      <c r="AC170" s="456">
        <v>0</v>
      </c>
      <c r="AD170" s="455" t="s">
        <v>4497</v>
      </c>
      <c r="AE170" s="456">
        <v>0</v>
      </c>
      <c r="AF170" s="271">
        <f t="shared" si="6"/>
        <v>2</v>
      </c>
      <c r="AG170" s="457">
        <f t="shared" si="7"/>
        <v>0</v>
      </c>
    </row>
    <row r="171" spans="1:33" hidden="1" x14ac:dyDescent="0.25">
      <c r="A171" s="452">
        <v>158</v>
      </c>
      <c r="B171" s="452">
        <v>11609457</v>
      </c>
      <c r="C171" s="452" t="s">
        <v>4498</v>
      </c>
      <c r="D171" s="452" t="s">
        <v>1148</v>
      </c>
      <c r="E171" s="452">
        <v>6000</v>
      </c>
      <c r="F171" s="452" t="s">
        <v>69</v>
      </c>
      <c r="G171" s="452" t="s">
        <v>1049</v>
      </c>
      <c r="H171" s="452" t="s">
        <v>84</v>
      </c>
      <c r="I171" s="452" t="s">
        <v>2768</v>
      </c>
      <c r="J171" s="453">
        <v>2</v>
      </c>
      <c r="K171" s="454">
        <v>3</v>
      </c>
      <c r="L171" s="455" t="s">
        <v>4499</v>
      </c>
      <c r="M171" s="456">
        <v>1</v>
      </c>
      <c r="N171" s="455" t="s">
        <v>4500</v>
      </c>
      <c r="O171" s="456">
        <v>2</v>
      </c>
      <c r="P171" s="455" t="s">
        <v>4501</v>
      </c>
      <c r="Q171" s="456">
        <v>0</v>
      </c>
      <c r="R171" s="455" t="s">
        <v>4502</v>
      </c>
      <c r="S171" s="456">
        <v>0</v>
      </c>
      <c r="T171" s="455" t="s">
        <v>4503</v>
      </c>
      <c r="U171" s="456">
        <v>0</v>
      </c>
      <c r="V171" s="455" t="s">
        <v>4504</v>
      </c>
      <c r="W171" s="456">
        <v>0</v>
      </c>
      <c r="X171" s="455" t="s">
        <v>4505</v>
      </c>
      <c r="Y171" s="456">
        <v>0</v>
      </c>
      <c r="Z171" s="455" t="s">
        <v>4506</v>
      </c>
      <c r="AA171" s="456">
        <v>0</v>
      </c>
      <c r="AB171" s="455" t="s">
        <v>4507</v>
      </c>
      <c r="AC171" s="456">
        <v>0</v>
      </c>
      <c r="AD171" s="455" t="s">
        <v>4508</v>
      </c>
      <c r="AE171" s="456">
        <v>0</v>
      </c>
      <c r="AF171" s="271">
        <f t="shared" si="6"/>
        <v>2</v>
      </c>
      <c r="AG171" s="457">
        <f t="shared" si="7"/>
        <v>0</v>
      </c>
    </row>
    <row r="172" spans="1:33" hidden="1" x14ac:dyDescent="0.25">
      <c r="A172" s="458">
        <v>181</v>
      </c>
      <c r="B172" s="458">
        <v>11900425</v>
      </c>
      <c r="C172" s="458" t="s">
        <v>1009</v>
      </c>
      <c r="D172" s="458" t="s">
        <v>331</v>
      </c>
      <c r="E172" s="458">
        <v>2500</v>
      </c>
      <c r="F172" s="458" t="s">
        <v>69</v>
      </c>
      <c r="G172" s="458" t="s">
        <v>117</v>
      </c>
      <c r="H172" s="458" t="s">
        <v>412</v>
      </c>
      <c r="I172" s="458" t="s">
        <v>2756</v>
      </c>
      <c r="J172" s="459">
        <v>2</v>
      </c>
      <c r="K172" s="454">
        <v>3</v>
      </c>
      <c r="L172" s="455" t="s">
        <v>4509</v>
      </c>
      <c r="M172" s="456">
        <v>1</v>
      </c>
      <c r="N172" s="455" t="s">
        <v>4510</v>
      </c>
      <c r="O172" s="456">
        <v>2</v>
      </c>
      <c r="P172" s="455" t="s">
        <v>4511</v>
      </c>
      <c r="Q172" s="456">
        <v>0</v>
      </c>
      <c r="R172" s="455" t="s">
        <v>4512</v>
      </c>
      <c r="S172" s="456">
        <v>0</v>
      </c>
      <c r="T172" s="455" t="s">
        <v>4513</v>
      </c>
      <c r="U172" s="456">
        <v>0</v>
      </c>
      <c r="V172" s="455" t="s">
        <v>4514</v>
      </c>
      <c r="W172" s="456">
        <v>0</v>
      </c>
      <c r="X172" s="455" t="s">
        <v>4515</v>
      </c>
      <c r="Y172" s="456">
        <v>0</v>
      </c>
      <c r="Z172" s="455" t="s">
        <v>4516</v>
      </c>
      <c r="AA172" s="456">
        <v>0</v>
      </c>
      <c r="AB172" s="455" t="s">
        <v>4517</v>
      </c>
      <c r="AC172" s="456">
        <v>0</v>
      </c>
      <c r="AD172" s="455" t="s">
        <v>4518</v>
      </c>
      <c r="AE172" s="456">
        <v>0</v>
      </c>
      <c r="AF172" s="271">
        <f t="shared" si="6"/>
        <v>2</v>
      </c>
      <c r="AG172" s="457">
        <f t="shared" si="7"/>
        <v>0</v>
      </c>
    </row>
    <row r="173" spans="1:33" hidden="1" x14ac:dyDescent="0.25">
      <c r="A173" s="452">
        <v>187</v>
      </c>
      <c r="B173" s="452">
        <v>13107446</v>
      </c>
      <c r="C173" s="452" t="s">
        <v>997</v>
      </c>
      <c r="D173" s="452" t="s">
        <v>3375</v>
      </c>
      <c r="E173" s="452">
        <v>1000</v>
      </c>
      <c r="F173" s="452" t="s">
        <v>69</v>
      </c>
      <c r="G173" s="452" t="s">
        <v>117</v>
      </c>
      <c r="H173" s="452" t="s">
        <v>75</v>
      </c>
      <c r="I173" s="452" t="s">
        <v>2743</v>
      </c>
      <c r="J173" s="453">
        <v>2</v>
      </c>
      <c r="K173" s="454">
        <v>3</v>
      </c>
      <c r="L173" s="455" t="s">
        <v>4519</v>
      </c>
      <c r="M173" s="456">
        <v>1</v>
      </c>
      <c r="N173" s="455" t="s">
        <v>4520</v>
      </c>
      <c r="O173" s="456">
        <v>2</v>
      </c>
      <c r="P173" s="455" t="s">
        <v>4521</v>
      </c>
      <c r="Q173" s="456">
        <v>0</v>
      </c>
      <c r="R173" s="455" t="s">
        <v>4522</v>
      </c>
      <c r="S173" s="456">
        <v>0</v>
      </c>
      <c r="T173" s="455" t="s">
        <v>4523</v>
      </c>
      <c r="U173" s="456">
        <v>0</v>
      </c>
      <c r="V173" s="455" t="s">
        <v>4524</v>
      </c>
      <c r="W173" s="456">
        <v>0</v>
      </c>
      <c r="X173" s="455" t="s">
        <v>4525</v>
      </c>
      <c r="Y173" s="456">
        <v>0</v>
      </c>
      <c r="Z173" s="455" t="s">
        <v>4526</v>
      </c>
      <c r="AA173" s="456">
        <v>0</v>
      </c>
      <c r="AB173" s="455" t="s">
        <v>4527</v>
      </c>
      <c r="AC173" s="456">
        <v>0</v>
      </c>
      <c r="AD173" s="455" t="s">
        <v>4528</v>
      </c>
      <c r="AE173" s="456">
        <v>0</v>
      </c>
      <c r="AF173" s="271">
        <f t="shared" si="6"/>
        <v>2</v>
      </c>
      <c r="AG173" s="457">
        <f t="shared" si="7"/>
        <v>0</v>
      </c>
    </row>
    <row r="174" spans="1:33" hidden="1" x14ac:dyDescent="0.25">
      <c r="A174" s="458">
        <v>213</v>
      </c>
      <c r="B174" s="458">
        <v>20848733</v>
      </c>
      <c r="C174" s="458" t="s">
        <v>917</v>
      </c>
      <c r="D174" s="458" t="s">
        <v>3483</v>
      </c>
      <c r="E174" s="458">
        <v>5000</v>
      </c>
      <c r="F174" s="458" t="s">
        <v>69</v>
      </c>
      <c r="G174" s="458" t="s">
        <v>83</v>
      </c>
      <c r="H174" s="458" t="s">
        <v>121</v>
      </c>
      <c r="I174" s="458" t="s">
        <v>2743</v>
      </c>
      <c r="J174" s="459">
        <v>2</v>
      </c>
      <c r="K174" s="454">
        <v>3</v>
      </c>
      <c r="L174" s="455" t="s">
        <v>4529</v>
      </c>
      <c r="M174" s="456">
        <v>1</v>
      </c>
      <c r="N174" s="455" t="s">
        <v>4530</v>
      </c>
      <c r="O174" s="456">
        <v>2</v>
      </c>
      <c r="P174" s="455" t="s">
        <v>4531</v>
      </c>
      <c r="Q174" s="456">
        <v>0</v>
      </c>
      <c r="R174" s="455" t="s">
        <v>4532</v>
      </c>
      <c r="S174" s="456">
        <v>0</v>
      </c>
      <c r="T174" s="455" t="s">
        <v>4533</v>
      </c>
      <c r="U174" s="456">
        <v>0</v>
      </c>
      <c r="V174" s="455" t="s">
        <v>4534</v>
      </c>
      <c r="W174" s="456">
        <v>0</v>
      </c>
      <c r="X174" s="455" t="s">
        <v>4535</v>
      </c>
      <c r="Y174" s="456">
        <v>0</v>
      </c>
      <c r="Z174" s="455" t="s">
        <v>4536</v>
      </c>
      <c r="AA174" s="456">
        <v>0</v>
      </c>
      <c r="AB174" s="455" t="s">
        <v>4537</v>
      </c>
      <c r="AC174" s="456">
        <v>0</v>
      </c>
      <c r="AD174" s="455" t="s">
        <v>4538</v>
      </c>
      <c r="AE174" s="456">
        <v>0</v>
      </c>
      <c r="AF174" s="271">
        <f t="shared" si="6"/>
        <v>2</v>
      </c>
      <c r="AG174" s="457">
        <f t="shared" si="7"/>
        <v>0</v>
      </c>
    </row>
    <row r="175" spans="1:33" hidden="1" x14ac:dyDescent="0.25">
      <c r="A175" s="452">
        <v>405</v>
      </c>
      <c r="B175" s="452">
        <v>90373148</v>
      </c>
      <c r="C175" s="452" t="s">
        <v>4539</v>
      </c>
      <c r="D175" s="452" t="s">
        <v>3342</v>
      </c>
      <c r="E175" s="452">
        <v>400</v>
      </c>
      <c r="F175" s="452" t="s">
        <v>69</v>
      </c>
      <c r="G175" s="452" t="s">
        <v>70</v>
      </c>
      <c r="H175" s="452" t="s">
        <v>75</v>
      </c>
      <c r="I175" s="452" t="s">
        <v>2743</v>
      </c>
      <c r="J175" s="453">
        <v>2</v>
      </c>
      <c r="K175" s="454">
        <v>3</v>
      </c>
      <c r="L175" s="455" t="s">
        <v>4540</v>
      </c>
      <c r="M175" s="456">
        <v>1</v>
      </c>
      <c r="N175" s="455" t="s">
        <v>4541</v>
      </c>
      <c r="O175" s="456">
        <v>2</v>
      </c>
      <c r="P175" s="455" t="s">
        <v>4542</v>
      </c>
      <c r="Q175" s="456">
        <v>0</v>
      </c>
      <c r="R175" s="455" t="s">
        <v>4543</v>
      </c>
      <c r="S175" s="456">
        <v>0</v>
      </c>
      <c r="T175" s="455" t="s">
        <v>4544</v>
      </c>
      <c r="U175" s="456">
        <v>0</v>
      </c>
      <c r="V175" s="455" t="s">
        <v>4545</v>
      </c>
      <c r="W175" s="456">
        <v>0</v>
      </c>
      <c r="X175" s="455" t="s">
        <v>4546</v>
      </c>
      <c r="Y175" s="456">
        <v>0</v>
      </c>
      <c r="Z175" s="455" t="s">
        <v>4547</v>
      </c>
      <c r="AA175" s="456">
        <v>0</v>
      </c>
      <c r="AB175" s="455" t="s">
        <v>4548</v>
      </c>
      <c r="AC175" s="456">
        <v>0</v>
      </c>
      <c r="AD175" s="455" t="s">
        <v>4549</v>
      </c>
      <c r="AE175" s="456">
        <v>0</v>
      </c>
      <c r="AF175" s="271">
        <f t="shared" si="6"/>
        <v>2</v>
      </c>
      <c r="AG175" s="457">
        <f t="shared" si="7"/>
        <v>0</v>
      </c>
    </row>
    <row r="176" spans="1:33" hidden="1" x14ac:dyDescent="0.25">
      <c r="A176" s="458">
        <v>422</v>
      </c>
      <c r="B176" s="458">
        <v>90466465</v>
      </c>
      <c r="C176" s="458" t="s">
        <v>4550</v>
      </c>
      <c r="D176" s="458" t="s">
        <v>3408</v>
      </c>
      <c r="E176" s="458">
        <v>200</v>
      </c>
      <c r="F176" s="458" t="s">
        <v>69</v>
      </c>
      <c r="G176" s="458" t="s">
        <v>117</v>
      </c>
      <c r="H176" s="458" t="s">
        <v>97</v>
      </c>
      <c r="I176" s="458" t="s">
        <v>2768</v>
      </c>
      <c r="J176" s="459">
        <v>2</v>
      </c>
      <c r="K176" s="454">
        <v>3</v>
      </c>
      <c r="L176" s="455" t="s">
        <v>4551</v>
      </c>
      <c r="M176" s="456">
        <v>1</v>
      </c>
      <c r="N176" s="455" t="s">
        <v>4552</v>
      </c>
      <c r="O176" s="456">
        <v>2</v>
      </c>
      <c r="P176" s="455" t="s">
        <v>4553</v>
      </c>
      <c r="Q176" s="456">
        <v>0</v>
      </c>
      <c r="R176" s="455" t="s">
        <v>4554</v>
      </c>
      <c r="S176" s="456">
        <v>0</v>
      </c>
      <c r="T176" s="455" t="s">
        <v>4555</v>
      </c>
      <c r="U176" s="456">
        <v>0</v>
      </c>
      <c r="V176" s="455" t="s">
        <v>4556</v>
      </c>
      <c r="W176" s="456">
        <v>0</v>
      </c>
      <c r="X176" s="455" t="s">
        <v>4557</v>
      </c>
      <c r="Y176" s="456">
        <v>0</v>
      </c>
      <c r="Z176" s="455" t="s">
        <v>4558</v>
      </c>
      <c r="AA176" s="456">
        <v>0</v>
      </c>
      <c r="AB176" s="455" t="s">
        <v>4559</v>
      </c>
      <c r="AC176" s="456">
        <v>0</v>
      </c>
      <c r="AD176" s="455" t="s">
        <v>4560</v>
      </c>
      <c r="AE176" s="456">
        <v>0</v>
      </c>
      <c r="AF176" s="271">
        <f t="shared" si="6"/>
        <v>2</v>
      </c>
      <c r="AG176" s="457">
        <f t="shared" si="7"/>
        <v>0</v>
      </c>
    </row>
    <row r="177" spans="1:33" hidden="1" x14ac:dyDescent="0.25">
      <c r="A177" s="462">
        <v>475</v>
      </c>
      <c r="B177" s="462">
        <v>93251956</v>
      </c>
      <c r="C177" s="462" t="s">
        <v>567</v>
      </c>
      <c r="D177" s="462" t="s">
        <v>4561</v>
      </c>
      <c r="E177" s="462">
        <v>2500</v>
      </c>
      <c r="F177" s="462" t="s">
        <v>69</v>
      </c>
      <c r="G177" s="462" t="s">
        <v>117</v>
      </c>
      <c r="H177" s="462" t="s">
        <v>97</v>
      </c>
      <c r="I177" s="462" t="s">
        <v>2756</v>
      </c>
      <c r="J177" s="472">
        <v>2</v>
      </c>
      <c r="K177" s="464">
        <v>3</v>
      </c>
      <c r="L177" s="465" t="s">
        <v>4562</v>
      </c>
      <c r="M177" s="465">
        <v>1</v>
      </c>
      <c r="N177" s="465" t="s">
        <v>4563</v>
      </c>
      <c r="O177" s="465">
        <v>2</v>
      </c>
      <c r="P177" s="465" t="s">
        <v>4564</v>
      </c>
      <c r="Q177" s="465">
        <v>0</v>
      </c>
      <c r="R177" s="465" t="s">
        <v>4565</v>
      </c>
      <c r="S177" s="465">
        <v>0</v>
      </c>
      <c r="T177" s="465" t="s">
        <v>4566</v>
      </c>
      <c r="U177" s="465">
        <v>0</v>
      </c>
      <c r="V177" s="465" t="s">
        <v>4567</v>
      </c>
      <c r="W177" s="465">
        <v>0</v>
      </c>
      <c r="X177" s="465" t="s">
        <v>4568</v>
      </c>
      <c r="Y177" s="465">
        <v>0</v>
      </c>
      <c r="Z177" s="465" t="s">
        <v>4569</v>
      </c>
      <c r="AA177" s="465">
        <v>0</v>
      </c>
      <c r="AB177" s="465" t="s">
        <v>4570</v>
      </c>
      <c r="AC177" s="465">
        <v>0</v>
      </c>
      <c r="AD177" s="465" t="s">
        <v>4571</v>
      </c>
      <c r="AE177" s="465">
        <v>0</v>
      </c>
      <c r="AF177" s="271">
        <f t="shared" si="6"/>
        <v>2</v>
      </c>
      <c r="AG177" s="457">
        <f t="shared" si="7"/>
        <v>0</v>
      </c>
    </row>
    <row r="178" spans="1:33" hidden="1" x14ac:dyDescent="0.25">
      <c r="A178" s="458">
        <v>526</v>
      </c>
      <c r="B178" s="458">
        <v>93271724</v>
      </c>
      <c r="C178" s="458" t="s">
        <v>3550</v>
      </c>
      <c r="D178" s="458" t="s">
        <v>3408</v>
      </c>
      <c r="E178" s="458">
        <v>500</v>
      </c>
      <c r="F178" s="458" t="s">
        <v>69</v>
      </c>
      <c r="G178" s="458" t="s">
        <v>70</v>
      </c>
      <c r="H178" s="458" t="s">
        <v>97</v>
      </c>
      <c r="I178" s="458" t="s">
        <v>2768</v>
      </c>
      <c r="J178" s="459">
        <v>2</v>
      </c>
      <c r="K178" s="454">
        <v>3</v>
      </c>
      <c r="L178" s="455" t="s">
        <v>4572</v>
      </c>
      <c r="M178" s="456">
        <v>1</v>
      </c>
      <c r="N178" s="455" t="s">
        <v>4573</v>
      </c>
      <c r="O178" s="456">
        <v>2</v>
      </c>
      <c r="P178" s="455" t="s">
        <v>4574</v>
      </c>
      <c r="Q178" s="456">
        <v>0</v>
      </c>
      <c r="R178" s="455" t="s">
        <v>4575</v>
      </c>
      <c r="S178" s="456">
        <v>0</v>
      </c>
      <c r="T178" s="455" t="s">
        <v>4576</v>
      </c>
      <c r="U178" s="456">
        <v>0</v>
      </c>
      <c r="V178" s="455" t="s">
        <v>4577</v>
      </c>
      <c r="W178" s="456">
        <v>0</v>
      </c>
      <c r="X178" s="455" t="s">
        <v>4578</v>
      </c>
      <c r="Y178" s="456">
        <v>0</v>
      </c>
      <c r="Z178" s="455" t="s">
        <v>4579</v>
      </c>
      <c r="AA178" s="456">
        <v>0</v>
      </c>
      <c r="AB178" s="455" t="s">
        <v>4580</v>
      </c>
      <c r="AC178" s="456">
        <v>0</v>
      </c>
      <c r="AD178" s="455" t="s">
        <v>4581</v>
      </c>
      <c r="AE178" s="456">
        <v>0</v>
      </c>
      <c r="AF178" s="271">
        <f t="shared" si="6"/>
        <v>2</v>
      </c>
      <c r="AG178" s="457">
        <v>0</v>
      </c>
    </row>
    <row r="179" spans="1:33" hidden="1" x14ac:dyDescent="0.25">
      <c r="A179" s="452">
        <v>542</v>
      </c>
      <c r="B179" s="452">
        <v>93288620</v>
      </c>
      <c r="C179" s="452" t="s">
        <v>238</v>
      </c>
      <c r="D179" s="452" t="s">
        <v>330</v>
      </c>
      <c r="E179" s="452">
        <v>600</v>
      </c>
      <c r="F179" s="452" t="s">
        <v>69</v>
      </c>
      <c r="G179" s="452" t="s">
        <v>83</v>
      </c>
      <c r="H179" s="452" t="s">
        <v>412</v>
      </c>
      <c r="I179" s="452" t="s">
        <v>2756</v>
      </c>
      <c r="J179" s="453">
        <v>2</v>
      </c>
      <c r="K179" s="454">
        <v>3</v>
      </c>
      <c r="L179" s="455" t="s">
        <v>4582</v>
      </c>
      <c r="M179" s="456">
        <v>1</v>
      </c>
      <c r="N179" s="455" t="s">
        <v>4583</v>
      </c>
      <c r="O179" s="456">
        <v>2</v>
      </c>
      <c r="P179" s="455" t="s">
        <v>4584</v>
      </c>
      <c r="Q179" s="456">
        <v>0</v>
      </c>
      <c r="R179" s="455" t="s">
        <v>4585</v>
      </c>
      <c r="S179" s="456">
        <v>0</v>
      </c>
      <c r="T179" s="455" t="s">
        <v>4586</v>
      </c>
      <c r="U179" s="456">
        <v>0</v>
      </c>
      <c r="V179" s="455" t="s">
        <v>4587</v>
      </c>
      <c r="W179" s="456">
        <v>0</v>
      </c>
      <c r="X179" s="455" t="s">
        <v>4588</v>
      </c>
      <c r="Y179" s="456">
        <v>0</v>
      </c>
      <c r="Z179" s="455" t="s">
        <v>4589</v>
      </c>
      <c r="AA179" s="456">
        <v>0</v>
      </c>
      <c r="AB179" s="455" t="s">
        <v>4590</v>
      </c>
      <c r="AC179" s="456">
        <v>0</v>
      </c>
      <c r="AD179" s="455" t="s">
        <v>4591</v>
      </c>
      <c r="AE179" s="456">
        <v>0</v>
      </c>
      <c r="AF179" s="271">
        <f t="shared" si="6"/>
        <v>2</v>
      </c>
      <c r="AG179" s="457">
        <f t="shared" ref="AG179:AG215" si="8">AF179-J179</f>
        <v>0</v>
      </c>
    </row>
    <row r="180" spans="1:33" hidden="1" x14ac:dyDescent="0.25">
      <c r="A180" s="458">
        <v>566</v>
      </c>
      <c r="B180" s="458">
        <v>93290627</v>
      </c>
      <c r="C180" s="458" t="s">
        <v>3649</v>
      </c>
      <c r="D180" s="458" t="s">
        <v>4592</v>
      </c>
      <c r="E180" s="458">
        <v>700</v>
      </c>
      <c r="F180" s="458" t="s">
        <v>69</v>
      </c>
      <c r="G180" s="458" t="s">
        <v>117</v>
      </c>
      <c r="H180" s="458" t="s">
        <v>121</v>
      </c>
      <c r="I180" s="458" t="s">
        <v>2743</v>
      </c>
      <c r="J180" s="459">
        <v>2</v>
      </c>
      <c r="K180" s="454">
        <v>3</v>
      </c>
      <c r="L180" s="455" t="s">
        <v>4593</v>
      </c>
      <c r="M180" s="456">
        <v>1</v>
      </c>
      <c r="N180" s="455" t="s">
        <v>4594</v>
      </c>
      <c r="O180" s="456">
        <v>2</v>
      </c>
      <c r="P180" s="455" t="s">
        <v>4595</v>
      </c>
      <c r="Q180" s="456">
        <v>0</v>
      </c>
      <c r="R180" s="455" t="s">
        <v>4596</v>
      </c>
      <c r="S180" s="456">
        <v>0</v>
      </c>
      <c r="T180" s="455" t="s">
        <v>4597</v>
      </c>
      <c r="U180" s="456">
        <v>0</v>
      </c>
      <c r="V180" s="455" t="s">
        <v>4598</v>
      </c>
      <c r="W180" s="456">
        <v>0</v>
      </c>
      <c r="X180" s="455" t="s">
        <v>4599</v>
      </c>
      <c r="Y180" s="456">
        <v>0</v>
      </c>
      <c r="Z180" s="455" t="s">
        <v>4600</v>
      </c>
      <c r="AA180" s="456">
        <v>0</v>
      </c>
      <c r="AB180" s="455" t="s">
        <v>4601</v>
      </c>
      <c r="AC180" s="456">
        <v>0</v>
      </c>
      <c r="AD180" s="455" t="s">
        <v>4602</v>
      </c>
      <c r="AE180" s="456">
        <v>0</v>
      </c>
      <c r="AF180" s="271">
        <f t="shared" si="6"/>
        <v>2</v>
      </c>
      <c r="AG180" s="457">
        <f t="shared" si="8"/>
        <v>0</v>
      </c>
    </row>
    <row r="181" spans="1:33" hidden="1" x14ac:dyDescent="0.25">
      <c r="A181" s="458">
        <v>682</v>
      </c>
      <c r="B181" s="458">
        <v>93384195</v>
      </c>
      <c r="C181" s="458" t="s">
        <v>4603</v>
      </c>
      <c r="D181" s="458" t="s">
        <v>4604</v>
      </c>
      <c r="E181" s="458">
        <v>400</v>
      </c>
      <c r="F181" s="458" t="s">
        <v>69</v>
      </c>
      <c r="G181" s="458" t="s">
        <v>132</v>
      </c>
      <c r="H181" s="458" t="s">
        <v>104</v>
      </c>
      <c r="I181" s="458" t="s">
        <v>2845</v>
      </c>
      <c r="J181" s="459">
        <v>2</v>
      </c>
      <c r="K181" s="454">
        <v>3</v>
      </c>
      <c r="L181" s="455" t="s">
        <v>4605</v>
      </c>
      <c r="M181" s="456">
        <v>1</v>
      </c>
      <c r="N181" s="455" t="s">
        <v>4606</v>
      </c>
      <c r="O181" s="456">
        <v>2</v>
      </c>
      <c r="P181" s="455" t="s">
        <v>4607</v>
      </c>
      <c r="Q181" s="456">
        <v>0</v>
      </c>
      <c r="R181" s="455" t="s">
        <v>4608</v>
      </c>
      <c r="S181" s="456">
        <v>0</v>
      </c>
      <c r="T181" s="455" t="s">
        <v>4609</v>
      </c>
      <c r="U181" s="456">
        <v>0</v>
      </c>
      <c r="V181" s="455" t="s">
        <v>4610</v>
      </c>
      <c r="W181" s="456">
        <v>0</v>
      </c>
      <c r="X181" s="455" t="s">
        <v>4611</v>
      </c>
      <c r="Y181" s="456">
        <v>0</v>
      </c>
      <c r="Z181" s="455" t="s">
        <v>4612</v>
      </c>
      <c r="AA181" s="456">
        <v>0</v>
      </c>
      <c r="AB181" s="455" t="s">
        <v>4613</v>
      </c>
      <c r="AC181" s="456">
        <v>0</v>
      </c>
      <c r="AD181" s="455" t="s">
        <v>4614</v>
      </c>
      <c r="AE181" s="456">
        <v>0</v>
      </c>
      <c r="AF181" s="271">
        <f t="shared" si="6"/>
        <v>2</v>
      </c>
      <c r="AG181" s="457">
        <f t="shared" si="8"/>
        <v>0</v>
      </c>
    </row>
    <row r="182" spans="1:33" hidden="1" x14ac:dyDescent="0.25">
      <c r="A182" s="468">
        <v>787</v>
      </c>
      <c r="B182" s="468">
        <v>94758427</v>
      </c>
      <c r="C182" s="468" t="s">
        <v>407</v>
      </c>
      <c r="D182" s="468" t="s">
        <v>332</v>
      </c>
      <c r="E182" s="468">
        <v>400</v>
      </c>
      <c r="F182" s="468" t="s">
        <v>69</v>
      </c>
      <c r="G182" s="468" t="s">
        <v>70</v>
      </c>
      <c r="H182" s="468" t="s">
        <v>75</v>
      </c>
      <c r="I182" s="468" t="s">
        <v>2743</v>
      </c>
      <c r="J182" s="469">
        <v>2</v>
      </c>
      <c r="K182" s="464">
        <v>3</v>
      </c>
      <c r="L182" s="465" t="s">
        <v>4615</v>
      </c>
      <c r="M182" s="466">
        <v>1</v>
      </c>
      <c r="N182" s="470" t="s">
        <v>4616</v>
      </c>
      <c r="O182" s="466">
        <v>2</v>
      </c>
      <c r="P182" s="470" t="s">
        <v>4617</v>
      </c>
      <c r="Q182" s="466">
        <v>0</v>
      </c>
      <c r="R182" s="470" t="s">
        <v>4618</v>
      </c>
      <c r="S182" s="466">
        <v>0</v>
      </c>
      <c r="T182" s="470" t="s">
        <v>4619</v>
      </c>
      <c r="U182" s="466">
        <v>0</v>
      </c>
      <c r="V182" s="470" t="s">
        <v>4620</v>
      </c>
      <c r="W182" s="466">
        <v>0</v>
      </c>
      <c r="X182" s="470" t="s">
        <v>4621</v>
      </c>
      <c r="Y182" s="466">
        <v>0</v>
      </c>
      <c r="Z182" s="470" t="s">
        <v>4622</v>
      </c>
      <c r="AA182" s="466">
        <v>0</v>
      </c>
      <c r="AB182" s="470" t="s">
        <v>4623</v>
      </c>
      <c r="AC182" s="466">
        <v>0</v>
      </c>
      <c r="AD182" s="470" t="s">
        <v>4624</v>
      </c>
      <c r="AE182" s="466">
        <v>0</v>
      </c>
      <c r="AF182" s="271">
        <f t="shared" si="6"/>
        <v>2</v>
      </c>
      <c r="AG182" s="457">
        <f t="shared" si="8"/>
        <v>0</v>
      </c>
    </row>
    <row r="183" spans="1:33" hidden="1" x14ac:dyDescent="0.25">
      <c r="A183" s="462">
        <v>879</v>
      </c>
      <c r="B183" s="462">
        <v>52100023</v>
      </c>
      <c r="C183" s="462" t="s">
        <v>4625</v>
      </c>
      <c r="D183" s="462" t="s">
        <v>2811</v>
      </c>
      <c r="E183" s="462">
        <v>27</v>
      </c>
      <c r="F183" s="462" t="s">
        <v>69</v>
      </c>
      <c r="G183" s="462" t="s">
        <v>132</v>
      </c>
      <c r="H183" s="462" t="s">
        <v>412</v>
      </c>
      <c r="I183" s="462" t="s">
        <v>2756</v>
      </c>
      <c r="J183" s="472">
        <v>2</v>
      </c>
      <c r="K183" s="464">
        <v>3</v>
      </c>
      <c r="L183" s="465" t="s">
        <v>4626</v>
      </c>
      <c r="M183" s="466">
        <v>1</v>
      </c>
      <c r="N183" s="470" t="s">
        <v>4627</v>
      </c>
      <c r="O183" s="466">
        <v>2</v>
      </c>
      <c r="P183" s="470" t="s">
        <v>4628</v>
      </c>
      <c r="Q183" s="466">
        <v>0</v>
      </c>
      <c r="R183" s="470" t="s">
        <v>4629</v>
      </c>
      <c r="S183" s="466">
        <v>0</v>
      </c>
      <c r="T183" s="470" t="s">
        <v>4630</v>
      </c>
      <c r="U183" s="466">
        <v>0</v>
      </c>
      <c r="V183" s="470" t="s">
        <v>4631</v>
      </c>
      <c r="W183" s="466">
        <v>0</v>
      </c>
      <c r="X183" s="470" t="s">
        <v>4632</v>
      </c>
      <c r="Y183" s="466">
        <v>0</v>
      </c>
      <c r="Z183" s="470" t="s">
        <v>4633</v>
      </c>
      <c r="AA183" s="466">
        <v>0</v>
      </c>
      <c r="AB183" s="470" t="s">
        <v>4634</v>
      </c>
      <c r="AC183" s="466">
        <v>0</v>
      </c>
      <c r="AD183" s="470" t="s">
        <v>4635</v>
      </c>
      <c r="AE183" s="466">
        <v>0</v>
      </c>
      <c r="AF183" s="271">
        <f t="shared" si="6"/>
        <v>2</v>
      </c>
      <c r="AG183" s="457">
        <f t="shared" si="8"/>
        <v>0</v>
      </c>
    </row>
    <row r="184" spans="1:33" hidden="1" x14ac:dyDescent="0.25">
      <c r="A184" s="462">
        <v>949</v>
      </c>
      <c r="B184" s="462" t="s">
        <v>186</v>
      </c>
      <c r="C184" s="462" t="s">
        <v>4636</v>
      </c>
      <c r="D184" s="462" t="s">
        <v>734</v>
      </c>
      <c r="E184" s="462">
        <v>70</v>
      </c>
      <c r="F184" s="462" t="s">
        <v>139</v>
      </c>
      <c r="G184" s="462" t="s">
        <v>132</v>
      </c>
      <c r="H184" s="462" t="s">
        <v>104</v>
      </c>
      <c r="I184" s="462" t="s">
        <v>2845</v>
      </c>
      <c r="J184" s="472">
        <v>2</v>
      </c>
      <c r="K184" s="464">
        <v>3</v>
      </c>
      <c r="L184" s="465" t="s">
        <v>4637</v>
      </c>
      <c r="M184" s="473">
        <v>1</v>
      </c>
      <c r="N184" s="470" t="s">
        <v>4638</v>
      </c>
      <c r="O184" s="466">
        <v>2</v>
      </c>
      <c r="P184" s="470" t="s">
        <v>4639</v>
      </c>
      <c r="Q184" s="466">
        <v>0</v>
      </c>
      <c r="R184" s="470" t="s">
        <v>4640</v>
      </c>
      <c r="S184" s="466">
        <v>0</v>
      </c>
      <c r="T184" s="470" t="s">
        <v>4641</v>
      </c>
      <c r="U184" s="466">
        <v>0</v>
      </c>
      <c r="V184" s="470" t="s">
        <v>4642</v>
      </c>
      <c r="W184" s="466">
        <v>0</v>
      </c>
      <c r="X184" s="470" t="s">
        <v>4643</v>
      </c>
      <c r="Y184" s="466">
        <v>0</v>
      </c>
      <c r="Z184" s="470" t="s">
        <v>4644</v>
      </c>
      <c r="AA184" s="466">
        <v>0</v>
      </c>
      <c r="AB184" s="470" t="s">
        <v>4645</v>
      </c>
      <c r="AC184" s="466">
        <v>0</v>
      </c>
      <c r="AD184" s="470" t="s">
        <v>4646</v>
      </c>
      <c r="AE184" s="466">
        <v>0</v>
      </c>
      <c r="AF184" s="271">
        <f t="shared" si="6"/>
        <v>2</v>
      </c>
      <c r="AG184" s="457">
        <f t="shared" si="8"/>
        <v>0</v>
      </c>
    </row>
    <row r="185" spans="1:33" hidden="1" x14ac:dyDescent="0.25">
      <c r="A185" s="468">
        <v>1013</v>
      </c>
      <c r="B185" s="468">
        <v>52094576</v>
      </c>
      <c r="C185" s="468" t="s">
        <v>656</v>
      </c>
      <c r="D185" s="468" t="s">
        <v>615</v>
      </c>
      <c r="E185" s="468">
        <v>25</v>
      </c>
      <c r="F185" s="468" t="s">
        <v>69</v>
      </c>
      <c r="G185" s="468" t="s">
        <v>132</v>
      </c>
      <c r="H185" s="468" t="s">
        <v>104</v>
      </c>
      <c r="I185" s="468" t="s">
        <v>2845</v>
      </c>
      <c r="J185" s="469">
        <v>2</v>
      </c>
      <c r="K185" s="464">
        <v>3</v>
      </c>
      <c r="L185" s="465" t="s">
        <v>4647</v>
      </c>
      <c r="M185" s="466">
        <v>1</v>
      </c>
      <c r="N185" s="470" t="s">
        <v>4648</v>
      </c>
      <c r="O185" s="466">
        <v>2</v>
      </c>
      <c r="P185" s="470" t="s">
        <v>4649</v>
      </c>
      <c r="Q185" s="466">
        <v>0</v>
      </c>
      <c r="R185" s="470" t="s">
        <v>4650</v>
      </c>
      <c r="S185" s="466">
        <v>0</v>
      </c>
      <c r="T185" s="470" t="s">
        <v>4651</v>
      </c>
      <c r="U185" s="466">
        <v>0</v>
      </c>
      <c r="V185" s="470" t="s">
        <v>4652</v>
      </c>
      <c r="W185" s="466">
        <v>0</v>
      </c>
      <c r="X185" s="470" t="s">
        <v>4653</v>
      </c>
      <c r="Y185" s="466">
        <v>0</v>
      </c>
      <c r="Z185" s="470" t="s">
        <v>4654</v>
      </c>
      <c r="AA185" s="466">
        <v>0</v>
      </c>
      <c r="AB185" s="470" t="s">
        <v>4655</v>
      </c>
      <c r="AC185" s="466">
        <v>0</v>
      </c>
      <c r="AD185" s="470" t="s">
        <v>4656</v>
      </c>
      <c r="AE185" s="466">
        <v>0</v>
      </c>
      <c r="AF185" s="271">
        <f t="shared" si="6"/>
        <v>2</v>
      </c>
      <c r="AG185" s="457">
        <f t="shared" si="8"/>
        <v>0</v>
      </c>
    </row>
    <row r="186" spans="1:33" hidden="1" x14ac:dyDescent="0.25">
      <c r="A186" s="458">
        <v>82</v>
      </c>
      <c r="B186" s="458">
        <v>11569695</v>
      </c>
      <c r="C186" s="458" t="s">
        <v>1105</v>
      </c>
      <c r="D186" s="458" t="s">
        <v>4657</v>
      </c>
      <c r="E186" s="458">
        <v>1000</v>
      </c>
      <c r="F186" s="458" t="s">
        <v>69</v>
      </c>
      <c r="G186" s="458" t="s">
        <v>117</v>
      </c>
      <c r="H186" s="458" t="s">
        <v>412</v>
      </c>
      <c r="I186" s="458" t="s">
        <v>2743</v>
      </c>
      <c r="J186" s="459">
        <v>2</v>
      </c>
      <c r="K186" s="454">
        <v>4</v>
      </c>
      <c r="L186" s="455" t="s">
        <v>4658</v>
      </c>
      <c r="M186" s="456">
        <v>1</v>
      </c>
      <c r="N186" s="455" t="s">
        <v>4659</v>
      </c>
      <c r="O186" s="456">
        <v>3</v>
      </c>
      <c r="P186" s="455" t="s">
        <v>4660</v>
      </c>
      <c r="Q186" s="456">
        <v>0</v>
      </c>
      <c r="R186" s="455" t="s">
        <v>4661</v>
      </c>
      <c r="S186" s="456">
        <v>0</v>
      </c>
      <c r="T186" s="455" t="s">
        <v>4662</v>
      </c>
      <c r="U186" s="456">
        <v>0</v>
      </c>
      <c r="V186" s="455" t="s">
        <v>4663</v>
      </c>
      <c r="W186" s="456">
        <v>0</v>
      </c>
      <c r="X186" s="455" t="s">
        <v>4664</v>
      </c>
      <c r="Y186" s="456">
        <v>0</v>
      </c>
      <c r="Z186" s="455" t="s">
        <v>4665</v>
      </c>
      <c r="AA186" s="456">
        <v>0</v>
      </c>
      <c r="AB186" s="455" t="s">
        <v>4666</v>
      </c>
      <c r="AC186" s="456">
        <v>0</v>
      </c>
      <c r="AD186" s="455" t="s">
        <v>4667</v>
      </c>
      <c r="AE186" s="456">
        <v>0</v>
      </c>
      <c r="AF186" s="271">
        <f t="shared" si="6"/>
        <v>2</v>
      </c>
      <c r="AG186" s="457">
        <f t="shared" si="8"/>
        <v>0</v>
      </c>
    </row>
    <row r="187" spans="1:33" hidden="1" x14ac:dyDescent="0.25">
      <c r="A187" s="458">
        <v>360</v>
      </c>
      <c r="B187" s="458">
        <v>90138810</v>
      </c>
      <c r="C187" s="458" t="s">
        <v>3253</v>
      </c>
      <c r="D187" s="458" t="s">
        <v>1086</v>
      </c>
      <c r="E187" s="458">
        <v>1300</v>
      </c>
      <c r="F187" s="458" t="s">
        <v>69</v>
      </c>
      <c r="G187" s="458" t="s">
        <v>117</v>
      </c>
      <c r="H187" s="458" t="s">
        <v>97</v>
      </c>
      <c r="I187" s="458" t="s">
        <v>2756</v>
      </c>
      <c r="J187" s="459">
        <v>2</v>
      </c>
      <c r="K187" s="454">
        <v>4</v>
      </c>
      <c r="L187" s="455" t="s">
        <v>4668</v>
      </c>
      <c r="M187" s="456">
        <v>1</v>
      </c>
      <c r="N187" s="455" t="s">
        <v>4669</v>
      </c>
      <c r="O187" s="456">
        <v>3</v>
      </c>
      <c r="P187" s="455" t="s">
        <v>4670</v>
      </c>
      <c r="Q187" s="456">
        <v>0</v>
      </c>
      <c r="R187" s="455" t="s">
        <v>4671</v>
      </c>
      <c r="S187" s="456">
        <v>0</v>
      </c>
      <c r="T187" s="455" t="s">
        <v>4672</v>
      </c>
      <c r="U187" s="456">
        <v>0</v>
      </c>
      <c r="V187" s="455" t="s">
        <v>4673</v>
      </c>
      <c r="W187" s="456">
        <v>0</v>
      </c>
      <c r="X187" s="455" t="s">
        <v>4674</v>
      </c>
      <c r="Y187" s="456">
        <v>0</v>
      </c>
      <c r="Z187" s="455" t="s">
        <v>4675</v>
      </c>
      <c r="AA187" s="456">
        <v>0</v>
      </c>
      <c r="AB187" s="455" t="s">
        <v>4676</v>
      </c>
      <c r="AC187" s="456">
        <v>0</v>
      </c>
      <c r="AD187" s="455" t="s">
        <v>4677</v>
      </c>
      <c r="AE187" s="456">
        <v>0</v>
      </c>
      <c r="AF187" s="271">
        <f t="shared" si="6"/>
        <v>2</v>
      </c>
      <c r="AG187" s="457">
        <f t="shared" si="8"/>
        <v>0</v>
      </c>
    </row>
    <row r="188" spans="1:33" hidden="1" x14ac:dyDescent="0.25">
      <c r="A188" s="458">
        <v>694</v>
      </c>
      <c r="B188" s="458">
        <v>93388633</v>
      </c>
      <c r="C188" s="458" t="s">
        <v>4678</v>
      </c>
      <c r="D188" s="458" t="s">
        <v>261</v>
      </c>
      <c r="E188" s="458">
        <v>100</v>
      </c>
      <c r="F188" s="458" t="s">
        <v>69</v>
      </c>
      <c r="G188" s="458" t="s">
        <v>70</v>
      </c>
      <c r="H188" s="458" t="s">
        <v>75</v>
      </c>
      <c r="I188" s="458" t="s">
        <v>2743</v>
      </c>
      <c r="J188" s="459">
        <v>2</v>
      </c>
      <c r="K188" s="454">
        <v>4</v>
      </c>
      <c r="L188" s="455" t="s">
        <v>4679</v>
      </c>
      <c r="M188" s="456">
        <v>1</v>
      </c>
      <c r="N188" s="455" t="s">
        <v>4680</v>
      </c>
      <c r="O188" s="456">
        <v>3</v>
      </c>
      <c r="P188" s="455" t="s">
        <v>4681</v>
      </c>
      <c r="Q188" s="456">
        <v>0</v>
      </c>
      <c r="R188" s="455" t="s">
        <v>4682</v>
      </c>
      <c r="S188" s="456">
        <v>0</v>
      </c>
      <c r="T188" s="455" t="s">
        <v>4683</v>
      </c>
      <c r="U188" s="456">
        <v>0</v>
      </c>
      <c r="V188" s="455" t="s">
        <v>4684</v>
      </c>
      <c r="W188" s="456">
        <v>0</v>
      </c>
      <c r="X188" s="455" t="s">
        <v>4685</v>
      </c>
      <c r="Y188" s="456">
        <v>0</v>
      </c>
      <c r="Z188" s="455" t="s">
        <v>4686</v>
      </c>
      <c r="AA188" s="456">
        <v>0</v>
      </c>
      <c r="AB188" s="455" t="s">
        <v>4687</v>
      </c>
      <c r="AC188" s="456">
        <v>0</v>
      </c>
      <c r="AD188" s="455" t="s">
        <v>4688</v>
      </c>
      <c r="AE188" s="456">
        <v>0</v>
      </c>
      <c r="AF188" s="271">
        <f t="shared" si="6"/>
        <v>2</v>
      </c>
      <c r="AG188" s="457">
        <f t="shared" si="8"/>
        <v>0</v>
      </c>
    </row>
    <row r="189" spans="1:33" hidden="1" x14ac:dyDescent="0.25">
      <c r="A189" s="468">
        <v>894</v>
      </c>
      <c r="B189" s="468">
        <v>52045843</v>
      </c>
      <c r="C189" s="468" t="s">
        <v>667</v>
      </c>
      <c r="D189" s="468" t="s">
        <v>736</v>
      </c>
      <c r="E189" s="468">
        <v>54</v>
      </c>
      <c r="F189" s="468" t="s">
        <v>69</v>
      </c>
      <c r="G189" s="468" t="s">
        <v>132</v>
      </c>
      <c r="H189" s="468" t="s">
        <v>104</v>
      </c>
      <c r="I189" s="468" t="s">
        <v>2845</v>
      </c>
      <c r="J189" s="469">
        <v>3</v>
      </c>
      <c r="K189" s="464">
        <v>9</v>
      </c>
      <c r="L189" s="465" t="s">
        <v>4689</v>
      </c>
      <c r="M189" s="466">
        <v>1</v>
      </c>
      <c r="N189" s="470" t="s">
        <v>4690</v>
      </c>
      <c r="O189" s="466">
        <v>3</v>
      </c>
      <c r="P189" s="470" t="s">
        <v>4691</v>
      </c>
      <c r="Q189" s="466">
        <v>5</v>
      </c>
      <c r="R189" s="470" t="s">
        <v>4692</v>
      </c>
      <c r="S189" s="466">
        <v>0</v>
      </c>
      <c r="T189" s="470" t="s">
        <v>4693</v>
      </c>
      <c r="U189" s="466">
        <v>0</v>
      </c>
      <c r="V189" s="470" t="s">
        <v>4694</v>
      </c>
      <c r="W189" s="466">
        <v>0</v>
      </c>
      <c r="X189" s="470" t="s">
        <v>4695</v>
      </c>
      <c r="Y189" s="466">
        <v>0</v>
      </c>
      <c r="Z189" s="470" t="s">
        <v>4696</v>
      </c>
      <c r="AA189" s="466">
        <v>0</v>
      </c>
      <c r="AB189" s="470" t="s">
        <v>4697</v>
      </c>
      <c r="AC189" s="466">
        <v>0</v>
      </c>
      <c r="AD189" s="470" t="s">
        <v>4698</v>
      </c>
      <c r="AE189" s="466">
        <v>0</v>
      </c>
      <c r="AF189" s="271">
        <f t="shared" si="6"/>
        <v>3</v>
      </c>
      <c r="AG189" s="457">
        <f t="shared" si="8"/>
        <v>0</v>
      </c>
    </row>
    <row r="190" spans="1:33" hidden="1" x14ac:dyDescent="0.25">
      <c r="A190" s="458">
        <v>84</v>
      </c>
      <c r="B190" s="458">
        <v>11569711</v>
      </c>
      <c r="C190" s="458" t="s">
        <v>1127</v>
      </c>
      <c r="D190" s="458" t="s">
        <v>921</v>
      </c>
      <c r="E190" s="458">
        <v>5000</v>
      </c>
      <c r="F190" s="458" t="s">
        <v>69</v>
      </c>
      <c r="G190" s="458" t="s">
        <v>117</v>
      </c>
      <c r="H190" s="458" t="s">
        <v>84</v>
      </c>
      <c r="I190" s="458" t="s">
        <v>2768</v>
      </c>
      <c r="J190" s="459">
        <v>2</v>
      </c>
      <c r="K190" s="454">
        <v>5</v>
      </c>
      <c r="L190" s="455" t="s">
        <v>4699</v>
      </c>
      <c r="M190" s="456">
        <v>1</v>
      </c>
      <c r="N190" s="455" t="s">
        <v>4700</v>
      </c>
      <c r="O190" s="456">
        <v>4</v>
      </c>
      <c r="P190" s="455" t="s">
        <v>4701</v>
      </c>
      <c r="Q190" s="456">
        <v>0</v>
      </c>
      <c r="R190" s="455" t="s">
        <v>4702</v>
      </c>
      <c r="S190" s="456">
        <v>0</v>
      </c>
      <c r="T190" s="455" t="s">
        <v>4703</v>
      </c>
      <c r="U190" s="456">
        <v>0</v>
      </c>
      <c r="V190" s="455" t="s">
        <v>4704</v>
      </c>
      <c r="W190" s="456">
        <v>0</v>
      </c>
      <c r="X190" s="455" t="s">
        <v>4705</v>
      </c>
      <c r="Y190" s="456">
        <v>0</v>
      </c>
      <c r="Z190" s="455" t="s">
        <v>4706</v>
      </c>
      <c r="AA190" s="456">
        <v>0</v>
      </c>
      <c r="AB190" s="455" t="s">
        <v>4707</v>
      </c>
      <c r="AC190" s="456">
        <v>0</v>
      </c>
      <c r="AD190" s="455" t="s">
        <v>4708</v>
      </c>
      <c r="AE190" s="456">
        <v>0</v>
      </c>
      <c r="AF190" s="271">
        <f t="shared" si="6"/>
        <v>2</v>
      </c>
      <c r="AG190" s="457">
        <f t="shared" si="8"/>
        <v>0</v>
      </c>
    </row>
    <row r="191" spans="1:33" hidden="1" x14ac:dyDescent="0.25">
      <c r="A191" s="458">
        <v>142</v>
      </c>
      <c r="B191" s="458" t="s">
        <v>4709</v>
      </c>
      <c r="C191" s="458" t="s">
        <v>876</v>
      </c>
      <c r="D191" s="458" t="s">
        <v>2811</v>
      </c>
      <c r="E191" s="458">
        <v>2400</v>
      </c>
      <c r="F191" s="458" t="s">
        <v>69</v>
      </c>
      <c r="G191" s="458" t="s">
        <v>83</v>
      </c>
      <c r="H191" s="458" t="s">
        <v>412</v>
      </c>
      <c r="I191" s="458" t="s">
        <v>2756</v>
      </c>
      <c r="J191" s="459">
        <v>2</v>
      </c>
      <c r="K191" s="454">
        <v>5</v>
      </c>
      <c r="L191" s="455" t="s">
        <v>4710</v>
      </c>
      <c r="M191" s="456">
        <v>1</v>
      </c>
      <c r="N191" s="455" t="s">
        <v>4711</v>
      </c>
      <c r="O191" s="456">
        <v>4</v>
      </c>
      <c r="P191" s="455" t="s">
        <v>4712</v>
      </c>
      <c r="Q191" s="456">
        <v>0</v>
      </c>
      <c r="R191" s="455" t="s">
        <v>4713</v>
      </c>
      <c r="S191" s="456">
        <v>0</v>
      </c>
      <c r="T191" s="455" t="s">
        <v>4714</v>
      </c>
      <c r="U191" s="456">
        <v>0</v>
      </c>
      <c r="V191" s="455" t="s">
        <v>4715</v>
      </c>
      <c r="W191" s="456">
        <v>0</v>
      </c>
      <c r="X191" s="455" t="s">
        <v>4716</v>
      </c>
      <c r="Y191" s="456">
        <v>0</v>
      </c>
      <c r="Z191" s="455" t="s">
        <v>4717</v>
      </c>
      <c r="AA191" s="456">
        <v>0</v>
      </c>
      <c r="AB191" s="455" t="s">
        <v>4718</v>
      </c>
      <c r="AC191" s="456">
        <v>0</v>
      </c>
      <c r="AD191" s="455" t="s">
        <v>4719</v>
      </c>
      <c r="AE191" s="456">
        <v>0</v>
      </c>
      <c r="AF191" s="271">
        <f t="shared" si="6"/>
        <v>2</v>
      </c>
      <c r="AG191" s="457">
        <f t="shared" si="8"/>
        <v>0</v>
      </c>
    </row>
    <row r="192" spans="1:33" hidden="1" x14ac:dyDescent="0.25">
      <c r="A192" s="468">
        <v>921</v>
      </c>
      <c r="B192" s="468">
        <v>93389343</v>
      </c>
      <c r="C192" s="468" t="s">
        <v>4720</v>
      </c>
      <c r="D192" s="468" t="s">
        <v>615</v>
      </c>
      <c r="E192" s="468">
        <v>100</v>
      </c>
      <c r="F192" s="468" t="s">
        <v>69</v>
      </c>
      <c r="G192" s="468" t="s">
        <v>132</v>
      </c>
      <c r="H192" s="468" t="s">
        <v>104</v>
      </c>
      <c r="I192" s="468" t="s">
        <v>2845</v>
      </c>
      <c r="J192" s="469">
        <v>2</v>
      </c>
      <c r="K192" s="464">
        <v>5</v>
      </c>
      <c r="L192" s="465" t="s">
        <v>4721</v>
      </c>
      <c r="M192" s="466">
        <v>1</v>
      </c>
      <c r="N192" s="470" t="s">
        <v>4722</v>
      </c>
      <c r="O192" s="466">
        <v>4</v>
      </c>
      <c r="P192" s="470" t="s">
        <v>4723</v>
      </c>
      <c r="Q192" s="466">
        <v>0</v>
      </c>
      <c r="R192" s="470" t="s">
        <v>4724</v>
      </c>
      <c r="S192" s="466">
        <v>0</v>
      </c>
      <c r="T192" s="470" t="s">
        <v>4725</v>
      </c>
      <c r="U192" s="466">
        <v>0</v>
      </c>
      <c r="V192" s="470" t="s">
        <v>4726</v>
      </c>
      <c r="W192" s="466">
        <v>0</v>
      </c>
      <c r="X192" s="470" t="s">
        <v>4727</v>
      </c>
      <c r="Y192" s="466">
        <v>0</v>
      </c>
      <c r="Z192" s="470" t="s">
        <v>4728</v>
      </c>
      <c r="AA192" s="466">
        <v>0</v>
      </c>
      <c r="AB192" s="470" t="s">
        <v>4729</v>
      </c>
      <c r="AC192" s="466">
        <v>0</v>
      </c>
      <c r="AD192" s="470" t="s">
        <v>4730</v>
      </c>
      <c r="AE192" s="466">
        <v>0</v>
      </c>
      <c r="AF192" s="271">
        <f t="shared" si="6"/>
        <v>2</v>
      </c>
      <c r="AG192" s="457">
        <f t="shared" si="8"/>
        <v>0</v>
      </c>
    </row>
    <row r="193" spans="1:33" hidden="1" x14ac:dyDescent="0.25">
      <c r="A193" s="458">
        <v>577</v>
      </c>
      <c r="B193" s="458">
        <v>93297619</v>
      </c>
      <c r="C193" s="458" t="s">
        <v>4731</v>
      </c>
      <c r="D193" s="458" t="s">
        <v>2811</v>
      </c>
      <c r="E193" s="458">
        <v>150</v>
      </c>
      <c r="F193" s="458" t="s">
        <v>139</v>
      </c>
      <c r="G193" s="458" t="s">
        <v>70</v>
      </c>
      <c r="H193" s="458" t="s">
        <v>412</v>
      </c>
      <c r="I193" s="458" t="s">
        <v>2756</v>
      </c>
      <c r="J193" s="459">
        <v>2</v>
      </c>
      <c r="K193" s="454">
        <v>7</v>
      </c>
      <c r="L193" s="455" t="s">
        <v>4732</v>
      </c>
      <c r="M193" s="456">
        <v>1</v>
      </c>
      <c r="N193" s="455" t="s">
        <v>4733</v>
      </c>
      <c r="O193" s="456">
        <v>6</v>
      </c>
      <c r="P193" s="455" t="s">
        <v>4734</v>
      </c>
      <c r="Q193" s="456">
        <v>0</v>
      </c>
      <c r="R193" s="455" t="s">
        <v>4735</v>
      </c>
      <c r="S193" s="456">
        <v>0</v>
      </c>
      <c r="T193" s="455" t="s">
        <v>4736</v>
      </c>
      <c r="U193" s="456">
        <v>0</v>
      </c>
      <c r="V193" s="455" t="s">
        <v>4737</v>
      </c>
      <c r="W193" s="456">
        <v>0</v>
      </c>
      <c r="X193" s="455" t="s">
        <v>4738</v>
      </c>
      <c r="Y193" s="456">
        <v>0</v>
      </c>
      <c r="Z193" s="455" t="s">
        <v>4739</v>
      </c>
      <c r="AA193" s="456">
        <v>0</v>
      </c>
      <c r="AB193" s="455" t="s">
        <v>4740</v>
      </c>
      <c r="AC193" s="456">
        <v>0</v>
      </c>
      <c r="AD193" s="455" t="s">
        <v>4741</v>
      </c>
      <c r="AE193" s="456">
        <v>0</v>
      </c>
      <c r="AF193" s="271">
        <f t="shared" si="6"/>
        <v>2</v>
      </c>
      <c r="AG193" s="457">
        <f t="shared" si="8"/>
        <v>0</v>
      </c>
    </row>
    <row r="194" spans="1:33" hidden="1" x14ac:dyDescent="0.25">
      <c r="A194" s="462">
        <v>477</v>
      </c>
      <c r="B194" s="462">
        <v>93251962</v>
      </c>
      <c r="C194" s="462" t="s">
        <v>4742</v>
      </c>
      <c r="D194" s="462" t="s">
        <v>4743</v>
      </c>
      <c r="E194" s="462">
        <v>720</v>
      </c>
      <c r="F194" s="462" t="s">
        <v>69</v>
      </c>
      <c r="G194" s="462" t="s">
        <v>117</v>
      </c>
      <c r="H194" s="462" t="s">
        <v>121</v>
      </c>
      <c r="I194" s="462" t="s">
        <v>2743</v>
      </c>
      <c r="J194" s="472">
        <v>2</v>
      </c>
      <c r="K194" s="464">
        <v>8</v>
      </c>
      <c r="L194" s="465" t="s">
        <v>4744</v>
      </c>
      <c r="M194" s="466">
        <v>1</v>
      </c>
      <c r="N194" s="466" t="s">
        <v>4745</v>
      </c>
      <c r="O194" s="466">
        <v>7</v>
      </c>
      <c r="P194" s="466" t="s">
        <v>4746</v>
      </c>
      <c r="Q194" s="466">
        <v>0</v>
      </c>
      <c r="R194" s="466" t="s">
        <v>4747</v>
      </c>
      <c r="S194" s="466">
        <v>0</v>
      </c>
      <c r="T194" s="466" t="s">
        <v>4748</v>
      </c>
      <c r="U194" s="466">
        <v>0</v>
      </c>
      <c r="V194" s="466" t="s">
        <v>4749</v>
      </c>
      <c r="W194" s="466">
        <v>0</v>
      </c>
      <c r="X194" s="466" t="s">
        <v>4750</v>
      </c>
      <c r="Y194" s="466">
        <v>0</v>
      </c>
      <c r="Z194" s="466" t="s">
        <v>4751</v>
      </c>
      <c r="AA194" s="466">
        <v>0</v>
      </c>
      <c r="AB194" s="466" t="s">
        <v>4752</v>
      </c>
      <c r="AC194" s="466">
        <v>0</v>
      </c>
      <c r="AD194" s="466" t="s">
        <v>4753</v>
      </c>
      <c r="AE194" s="466">
        <v>0</v>
      </c>
      <c r="AF194" s="467">
        <f t="shared" si="6"/>
        <v>2</v>
      </c>
      <c r="AG194" s="457">
        <f t="shared" si="8"/>
        <v>0</v>
      </c>
    </row>
    <row r="195" spans="1:33" hidden="1" x14ac:dyDescent="0.25">
      <c r="A195" s="468">
        <v>941</v>
      </c>
      <c r="B195" s="468">
        <v>52034306</v>
      </c>
      <c r="C195" s="468" t="s">
        <v>4754</v>
      </c>
      <c r="D195" s="468" t="s">
        <v>739</v>
      </c>
      <c r="E195" s="468">
        <v>70</v>
      </c>
      <c r="F195" s="468" t="s">
        <v>69</v>
      </c>
      <c r="G195" s="468" t="s">
        <v>132</v>
      </c>
      <c r="H195" s="468" t="s">
        <v>104</v>
      </c>
      <c r="I195" s="468" t="s">
        <v>2845</v>
      </c>
      <c r="J195" s="469">
        <v>2</v>
      </c>
      <c r="K195" s="464">
        <v>10</v>
      </c>
      <c r="L195" s="465" t="s">
        <v>4755</v>
      </c>
      <c r="M195" s="466">
        <v>1</v>
      </c>
      <c r="N195" s="470" t="s">
        <v>4756</v>
      </c>
      <c r="O195" s="466">
        <v>9</v>
      </c>
      <c r="P195" s="470" t="s">
        <v>4757</v>
      </c>
      <c r="Q195" s="466">
        <v>0</v>
      </c>
      <c r="R195" s="470" t="s">
        <v>4758</v>
      </c>
      <c r="S195" s="466">
        <v>0</v>
      </c>
      <c r="T195" s="470" t="s">
        <v>4759</v>
      </c>
      <c r="U195" s="466">
        <v>0</v>
      </c>
      <c r="V195" s="470" t="s">
        <v>4760</v>
      </c>
      <c r="W195" s="466">
        <v>0</v>
      </c>
      <c r="X195" s="470" t="s">
        <v>4761</v>
      </c>
      <c r="Y195" s="466">
        <v>0</v>
      </c>
      <c r="Z195" s="470" t="s">
        <v>4762</v>
      </c>
      <c r="AA195" s="466">
        <v>0</v>
      </c>
      <c r="AB195" s="470" t="s">
        <v>4763</v>
      </c>
      <c r="AC195" s="466">
        <v>0</v>
      </c>
      <c r="AD195" s="470" t="s">
        <v>4764</v>
      </c>
      <c r="AE195" s="466">
        <v>0</v>
      </c>
      <c r="AF195" s="271">
        <f t="shared" si="6"/>
        <v>2</v>
      </c>
      <c r="AG195" s="457">
        <f t="shared" si="8"/>
        <v>0</v>
      </c>
    </row>
    <row r="196" spans="1:33" x14ac:dyDescent="0.25">
      <c r="A196" s="462">
        <v>1014</v>
      </c>
      <c r="B196" s="462">
        <v>93357387</v>
      </c>
      <c r="C196" s="462" t="s">
        <v>4765</v>
      </c>
      <c r="D196" s="462" t="s">
        <v>739</v>
      </c>
      <c r="E196" s="462">
        <v>100</v>
      </c>
      <c r="F196" s="462" t="s">
        <v>69</v>
      </c>
      <c r="G196" s="462" t="s">
        <v>132</v>
      </c>
      <c r="H196" s="462" t="s">
        <v>104</v>
      </c>
      <c r="I196" s="462" t="s">
        <v>2845</v>
      </c>
      <c r="J196" s="472">
        <v>2</v>
      </c>
      <c r="K196" s="464">
        <v>1</v>
      </c>
      <c r="L196" s="465" t="s">
        <v>4766</v>
      </c>
      <c r="M196" s="466">
        <v>0</v>
      </c>
      <c r="N196" s="470" t="s">
        <v>4767</v>
      </c>
      <c r="O196" s="466">
        <v>1</v>
      </c>
      <c r="P196" s="470" t="s">
        <v>4768</v>
      </c>
      <c r="Q196" s="466">
        <v>0</v>
      </c>
      <c r="R196" s="470" t="s">
        <v>4769</v>
      </c>
      <c r="S196" s="466">
        <v>0</v>
      </c>
      <c r="T196" s="470" t="s">
        <v>4770</v>
      </c>
      <c r="U196" s="466">
        <v>0</v>
      </c>
      <c r="V196" s="470" t="s">
        <v>4771</v>
      </c>
      <c r="W196" s="466">
        <v>0</v>
      </c>
      <c r="X196" s="470" t="s">
        <v>4772</v>
      </c>
      <c r="Y196" s="466">
        <v>0</v>
      </c>
      <c r="Z196" s="470" t="s">
        <v>4773</v>
      </c>
      <c r="AA196" s="466">
        <v>0</v>
      </c>
      <c r="AB196" s="470" t="s">
        <v>4774</v>
      </c>
      <c r="AC196" s="466">
        <v>0</v>
      </c>
      <c r="AD196" s="470" t="s">
        <v>4775</v>
      </c>
      <c r="AE196" s="466">
        <v>0</v>
      </c>
      <c r="AF196" s="271">
        <f t="shared" si="6"/>
        <v>1</v>
      </c>
      <c r="AG196" s="457">
        <f t="shared" si="8"/>
        <v>-1</v>
      </c>
    </row>
    <row r="197" spans="1:33" x14ac:dyDescent="0.25">
      <c r="A197" s="462">
        <v>955</v>
      </c>
      <c r="B197" s="462">
        <v>93357387</v>
      </c>
      <c r="C197" s="462" t="s">
        <v>4765</v>
      </c>
      <c r="D197" s="462" t="s">
        <v>3188</v>
      </c>
      <c r="E197" s="462">
        <v>100</v>
      </c>
      <c r="F197" s="462" t="s">
        <v>69</v>
      </c>
      <c r="G197" s="462" t="s">
        <v>132</v>
      </c>
      <c r="H197" s="462" t="s">
        <v>104</v>
      </c>
      <c r="I197" s="462" t="s">
        <v>2845</v>
      </c>
      <c r="J197" s="472">
        <v>2</v>
      </c>
      <c r="K197" s="464">
        <v>8</v>
      </c>
      <c r="L197" s="465" t="s">
        <v>4776</v>
      </c>
      <c r="M197" s="466">
        <v>8</v>
      </c>
      <c r="N197" s="470" t="s">
        <v>4777</v>
      </c>
      <c r="O197" s="466">
        <v>0</v>
      </c>
      <c r="P197" s="470" t="s">
        <v>4778</v>
      </c>
      <c r="Q197" s="466">
        <v>0</v>
      </c>
      <c r="R197" s="470" t="s">
        <v>4779</v>
      </c>
      <c r="S197" s="466">
        <v>0</v>
      </c>
      <c r="T197" s="470" t="s">
        <v>4780</v>
      </c>
      <c r="U197" s="466">
        <v>0</v>
      </c>
      <c r="V197" s="470" t="s">
        <v>4781</v>
      </c>
      <c r="W197" s="466">
        <v>0</v>
      </c>
      <c r="X197" s="470" t="s">
        <v>4782</v>
      </c>
      <c r="Y197" s="466">
        <v>0</v>
      </c>
      <c r="Z197" s="470" t="s">
        <v>4783</v>
      </c>
      <c r="AA197" s="466">
        <v>0</v>
      </c>
      <c r="AB197" s="470" t="s">
        <v>4784</v>
      </c>
      <c r="AC197" s="466">
        <v>0</v>
      </c>
      <c r="AD197" s="470" t="s">
        <v>4785</v>
      </c>
      <c r="AE197" s="466">
        <v>0</v>
      </c>
      <c r="AF197" s="271">
        <f t="shared" si="6"/>
        <v>1</v>
      </c>
      <c r="AG197" s="457">
        <f t="shared" si="8"/>
        <v>-1</v>
      </c>
    </row>
    <row r="198" spans="1:33" x14ac:dyDescent="0.25">
      <c r="A198" s="468">
        <v>923</v>
      </c>
      <c r="B198" s="468">
        <v>93357758</v>
      </c>
      <c r="C198" s="468" t="s">
        <v>4786</v>
      </c>
      <c r="D198" s="468" t="s">
        <v>615</v>
      </c>
      <c r="E198" s="468">
        <v>14</v>
      </c>
      <c r="F198" s="468" t="s">
        <v>69</v>
      </c>
      <c r="G198" s="468" t="s">
        <v>83</v>
      </c>
      <c r="H198" s="468" t="s">
        <v>104</v>
      </c>
      <c r="I198" s="468" t="s">
        <v>2845</v>
      </c>
      <c r="J198" s="469">
        <v>2</v>
      </c>
      <c r="K198" s="464">
        <v>8</v>
      </c>
      <c r="L198" s="465" t="s">
        <v>4787</v>
      </c>
      <c r="M198" s="466">
        <v>8</v>
      </c>
      <c r="N198" s="470" t="s">
        <v>4788</v>
      </c>
      <c r="O198" s="466">
        <v>0</v>
      </c>
      <c r="P198" s="470" t="s">
        <v>4789</v>
      </c>
      <c r="Q198" s="466">
        <v>0</v>
      </c>
      <c r="R198" s="470" t="s">
        <v>4790</v>
      </c>
      <c r="S198" s="466">
        <v>0</v>
      </c>
      <c r="T198" s="470" t="s">
        <v>4791</v>
      </c>
      <c r="U198" s="466">
        <v>0</v>
      </c>
      <c r="V198" s="470" t="s">
        <v>4792</v>
      </c>
      <c r="W198" s="466">
        <v>0</v>
      </c>
      <c r="X198" s="470" t="s">
        <v>4793</v>
      </c>
      <c r="Y198" s="466">
        <v>0</v>
      </c>
      <c r="Z198" s="470" t="s">
        <v>4794</v>
      </c>
      <c r="AA198" s="466">
        <v>0</v>
      </c>
      <c r="AB198" s="470" t="s">
        <v>4795</v>
      </c>
      <c r="AC198" s="466">
        <v>0</v>
      </c>
      <c r="AD198" s="470" t="s">
        <v>4796</v>
      </c>
      <c r="AE198" s="466">
        <v>0</v>
      </c>
      <c r="AF198" s="271">
        <f t="shared" si="6"/>
        <v>1</v>
      </c>
      <c r="AG198" s="457">
        <f t="shared" si="8"/>
        <v>-1</v>
      </c>
    </row>
    <row r="199" spans="1:33" x14ac:dyDescent="0.25">
      <c r="A199" s="468">
        <v>945</v>
      </c>
      <c r="B199" s="468">
        <v>93357759</v>
      </c>
      <c r="C199" s="468" t="s">
        <v>4797</v>
      </c>
      <c r="D199" s="468" t="s">
        <v>614</v>
      </c>
      <c r="E199" s="468">
        <v>16</v>
      </c>
      <c r="F199" s="468" t="s">
        <v>69</v>
      </c>
      <c r="G199" s="468" t="s">
        <v>83</v>
      </c>
      <c r="H199" s="468" t="s">
        <v>104</v>
      </c>
      <c r="I199" s="468" t="s">
        <v>2845</v>
      </c>
      <c r="J199" s="469">
        <v>2</v>
      </c>
      <c r="K199" s="464">
        <v>9</v>
      </c>
      <c r="L199" s="465" t="s">
        <v>4798</v>
      </c>
      <c r="M199" s="466">
        <v>0</v>
      </c>
      <c r="N199" s="470" t="s">
        <v>4799</v>
      </c>
      <c r="O199" s="466">
        <v>9</v>
      </c>
      <c r="P199" s="470" t="s">
        <v>4800</v>
      </c>
      <c r="Q199" s="466">
        <v>0</v>
      </c>
      <c r="R199" s="470" t="s">
        <v>4801</v>
      </c>
      <c r="S199" s="466">
        <v>0</v>
      </c>
      <c r="T199" s="470" t="s">
        <v>4802</v>
      </c>
      <c r="U199" s="466">
        <v>0</v>
      </c>
      <c r="V199" s="470" t="s">
        <v>4803</v>
      </c>
      <c r="W199" s="466">
        <v>0</v>
      </c>
      <c r="X199" s="470" t="s">
        <v>4804</v>
      </c>
      <c r="Y199" s="466">
        <v>0</v>
      </c>
      <c r="Z199" s="470" t="s">
        <v>4805</v>
      </c>
      <c r="AA199" s="466">
        <v>0</v>
      </c>
      <c r="AB199" s="470" t="s">
        <v>4806</v>
      </c>
      <c r="AC199" s="466">
        <v>0</v>
      </c>
      <c r="AD199" s="470" t="s">
        <v>4807</v>
      </c>
      <c r="AE199" s="466">
        <v>0</v>
      </c>
      <c r="AF199" s="271">
        <f t="shared" si="6"/>
        <v>1</v>
      </c>
      <c r="AG199" s="457">
        <f t="shared" si="8"/>
        <v>-1</v>
      </c>
    </row>
    <row r="200" spans="1:33" x14ac:dyDescent="0.25">
      <c r="A200" s="458">
        <v>654</v>
      </c>
      <c r="B200" s="458">
        <v>93363000</v>
      </c>
      <c r="C200" s="458" t="s">
        <v>4808</v>
      </c>
      <c r="D200" s="458" t="s">
        <v>244</v>
      </c>
      <c r="E200" s="458">
        <v>100</v>
      </c>
      <c r="F200" s="458" t="s">
        <v>69</v>
      </c>
      <c r="G200" s="458" t="s">
        <v>117</v>
      </c>
      <c r="H200" s="458" t="s">
        <v>97</v>
      </c>
      <c r="I200" s="458" t="s">
        <v>2768</v>
      </c>
      <c r="J200" s="459">
        <v>2</v>
      </c>
      <c r="K200" s="454">
        <v>8</v>
      </c>
      <c r="L200" s="455" t="s">
        <v>4809</v>
      </c>
      <c r="M200" s="456">
        <v>8</v>
      </c>
      <c r="N200" s="455" t="s">
        <v>4810</v>
      </c>
      <c r="O200" s="456">
        <v>0</v>
      </c>
      <c r="P200" s="455" t="s">
        <v>4811</v>
      </c>
      <c r="Q200" s="456">
        <v>0</v>
      </c>
      <c r="R200" s="455" t="s">
        <v>4812</v>
      </c>
      <c r="S200" s="456">
        <v>0</v>
      </c>
      <c r="T200" s="455" t="s">
        <v>4813</v>
      </c>
      <c r="U200" s="456">
        <v>0</v>
      </c>
      <c r="V200" s="455" t="s">
        <v>4814</v>
      </c>
      <c r="W200" s="456">
        <v>0</v>
      </c>
      <c r="X200" s="455" t="s">
        <v>4815</v>
      </c>
      <c r="Y200" s="456">
        <v>0</v>
      </c>
      <c r="Z200" s="455" t="s">
        <v>4816</v>
      </c>
      <c r="AA200" s="456">
        <v>0</v>
      </c>
      <c r="AB200" s="455" t="s">
        <v>4817</v>
      </c>
      <c r="AC200" s="456">
        <v>0</v>
      </c>
      <c r="AD200" s="455" t="s">
        <v>4818</v>
      </c>
      <c r="AE200" s="456">
        <v>0</v>
      </c>
      <c r="AF200" s="271">
        <f t="shared" si="6"/>
        <v>1</v>
      </c>
      <c r="AG200" s="457">
        <f t="shared" si="8"/>
        <v>-1</v>
      </c>
    </row>
    <row r="201" spans="1:33" x14ac:dyDescent="0.25">
      <c r="A201" s="462">
        <v>910</v>
      </c>
      <c r="B201" s="462">
        <v>93363823</v>
      </c>
      <c r="C201" s="462" t="s">
        <v>4819</v>
      </c>
      <c r="D201" s="462" t="s">
        <v>615</v>
      </c>
      <c r="E201" s="462">
        <v>70</v>
      </c>
      <c r="F201" s="462" t="s">
        <v>69</v>
      </c>
      <c r="G201" s="462" t="s">
        <v>132</v>
      </c>
      <c r="H201" s="462" t="s">
        <v>104</v>
      </c>
      <c r="I201" s="462" t="s">
        <v>2845</v>
      </c>
      <c r="J201" s="472">
        <v>2</v>
      </c>
      <c r="K201" s="464">
        <v>5</v>
      </c>
      <c r="L201" s="465" t="s">
        <v>4820</v>
      </c>
      <c r="M201" s="466">
        <v>0</v>
      </c>
      <c r="N201" s="470" t="s">
        <v>4821</v>
      </c>
      <c r="O201" s="473">
        <v>5</v>
      </c>
      <c r="P201" s="470" t="s">
        <v>4822</v>
      </c>
      <c r="Q201" s="466">
        <v>0</v>
      </c>
      <c r="R201" s="470" t="s">
        <v>4823</v>
      </c>
      <c r="S201" s="466">
        <v>0</v>
      </c>
      <c r="T201" s="470" t="s">
        <v>4824</v>
      </c>
      <c r="U201" s="466">
        <v>0</v>
      </c>
      <c r="V201" s="470" t="s">
        <v>4825</v>
      </c>
      <c r="W201" s="466">
        <v>0</v>
      </c>
      <c r="X201" s="470" t="s">
        <v>4826</v>
      </c>
      <c r="Y201" s="466">
        <v>0</v>
      </c>
      <c r="Z201" s="470" t="s">
        <v>4827</v>
      </c>
      <c r="AA201" s="466">
        <v>0</v>
      </c>
      <c r="AB201" s="470" t="s">
        <v>4828</v>
      </c>
      <c r="AC201" s="466">
        <v>0</v>
      </c>
      <c r="AD201" s="470" t="s">
        <v>4829</v>
      </c>
      <c r="AE201" s="466">
        <v>0</v>
      </c>
      <c r="AF201" s="271">
        <f t="shared" si="6"/>
        <v>1</v>
      </c>
      <c r="AG201" s="457">
        <f t="shared" si="8"/>
        <v>-1</v>
      </c>
    </row>
    <row r="202" spans="1:33" x14ac:dyDescent="0.25">
      <c r="A202" s="452">
        <v>663</v>
      </c>
      <c r="B202" s="452">
        <v>93372896</v>
      </c>
      <c r="C202" s="452" t="s">
        <v>4830</v>
      </c>
      <c r="D202" s="452" t="s">
        <v>2844</v>
      </c>
      <c r="E202" s="452">
        <v>2000</v>
      </c>
      <c r="F202" s="452" t="s">
        <v>69</v>
      </c>
      <c r="G202" s="452" t="s">
        <v>117</v>
      </c>
      <c r="H202" s="452" t="s">
        <v>104</v>
      </c>
      <c r="I202" s="452" t="s">
        <v>2845</v>
      </c>
      <c r="J202" s="453">
        <v>2</v>
      </c>
      <c r="K202" s="454">
        <v>2</v>
      </c>
      <c r="L202" s="455" t="s">
        <v>4831</v>
      </c>
      <c r="M202" s="456">
        <v>0</v>
      </c>
      <c r="N202" s="455" t="s">
        <v>4832</v>
      </c>
      <c r="O202" s="456">
        <v>2</v>
      </c>
      <c r="P202" s="455" t="s">
        <v>4833</v>
      </c>
      <c r="Q202" s="456">
        <v>0</v>
      </c>
      <c r="R202" s="455" t="s">
        <v>4834</v>
      </c>
      <c r="S202" s="456">
        <v>0</v>
      </c>
      <c r="T202" s="455" t="s">
        <v>4835</v>
      </c>
      <c r="U202" s="456">
        <v>0</v>
      </c>
      <c r="V202" s="455" t="s">
        <v>4836</v>
      </c>
      <c r="W202" s="456">
        <v>0</v>
      </c>
      <c r="X202" s="455" t="s">
        <v>4837</v>
      </c>
      <c r="Y202" s="456">
        <v>0</v>
      </c>
      <c r="Z202" s="455" t="s">
        <v>4838</v>
      </c>
      <c r="AA202" s="456">
        <v>0</v>
      </c>
      <c r="AB202" s="455" t="s">
        <v>4839</v>
      </c>
      <c r="AC202" s="456">
        <v>0</v>
      </c>
      <c r="AD202" s="455" t="s">
        <v>4840</v>
      </c>
      <c r="AE202" s="456">
        <v>0</v>
      </c>
      <c r="AF202" s="271">
        <f t="shared" ref="AF202:AF265" si="9">COUNTIF(M202:AE202,"=1")+COUNTIF(M202:AE202,"&gt;1")</f>
        <v>1</v>
      </c>
      <c r="AG202" s="457">
        <f t="shared" si="8"/>
        <v>-1</v>
      </c>
    </row>
    <row r="203" spans="1:33" x14ac:dyDescent="0.25">
      <c r="A203" s="452">
        <v>670</v>
      </c>
      <c r="B203" s="452">
        <v>93374389</v>
      </c>
      <c r="C203" s="452" t="s">
        <v>4841</v>
      </c>
      <c r="D203" s="452" t="s">
        <v>3000</v>
      </c>
      <c r="E203" s="452">
        <v>300</v>
      </c>
      <c r="F203" s="452" t="s">
        <v>69</v>
      </c>
      <c r="G203" s="452" t="s">
        <v>117</v>
      </c>
      <c r="H203" s="452" t="s">
        <v>97</v>
      </c>
      <c r="I203" s="452" t="s">
        <v>2768</v>
      </c>
      <c r="J203" s="453">
        <v>2</v>
      </c>
      <c r="K203" s="454">
        <v>1</v>
      </c>
      <c r="L203" s="455" t="s">
        <v>4842</v>
      </c>
      <c r="M203" s="456">
        <v>0</v>
      </c>
      <c r="N203" s="455" t="s">
        <v>4843</v>
      </c>
      <c r="O203" s="456">
        <v>1</v>
      </c>
      <c r="P203" s="455" t="s">
        <v>4844</v>
      </c>
      <c r="Q203" s="456">
        <v>0</v>
      </c>
      <c r="R203" s="455" t="s">
        <v>4845</v>
      </c>
      <c r="S203" s="456">
        <v>0</v>
      </c>
      <c r="T203" s="455" t="s">
        <v>4846</v>
      </c>
      <c r="U203" s="456">
        <v>0</v>
      </c>
      <c r="V203" s="455" t="s">
        <v>4847</v>
      </c>
      <c r="W203" s="456">
        <v>0</v>
      </c>
      <c r="X203" s="455" t="s">
        <v>4848</v>
      </c>
      <c r="Y203" s="456">
        <v>0</v>
      </c>
      <c r="Z203" s="455" t="s">
        <v>4849</v>
      </c>
      <c r="AA203" s="456">
        <v>0</v>
      </c>
      <c r="AB203" s="455" t="s">
        <v>4850</v>
      </c>
      <c r="AC203" s="456">
        <v>0</v>
      </c>
      <c r="AD203" s="455" t="s">
        <v>4851</v>
      </c>
      <c r="AE203" s="456">
        <v>0</v>
      </c>
      <c r="AF203" s="271">
        <f t="shared" si="9"/>
        <v>1</v>
      </c>
      <c r="AG203" s="457">
        <f t="shared" si="8"/>
        <v>-1</v>
      </c>
    </row>
    <row r="204" spans="1:33" x14ac:dyDescent="0.25">
      <c r="A204" s="462">
        <v>754</v>
      </c>
      <c r="B204" s="462">
        <v>93374389</v>
      </c>
      <c r="C204" s="462" t="s">
        <v>4841</v>
      </c>
      <c r="D204" s="462" t="s">
        <v>586</v>
      </c>
      <c r="E204" s="462">
        <v>300</v>
      </c>
      <c r="F204" s="462" t="s">
        <v>69</v>
      </c>
      <c r="G204" s="462" t="s">
        <v>117</v>
      </c>
      <c r="H204" s="462" t="s">
        <v>97</v>
      </c>
      <c r="I204" s="462" t="s">
        <v>2756</v>
      </c>
      <c r="J204" s="472">
        <v>2</v>
      </c>
      <c r="K204" s="464">
        <v>1</v>
      </c>
      <c r="L204" s="465" t="s">
        <v>4852</v>
      </c>
      <c r="M204" s="466">
        <v>1</v>
      </c>
      <c r="N204" s="470" t="s">
        <v>4853</v>
      </c>
      <c r="O204" s="466">
        <v>0</v>
      </c>
      <c r="P204" s="470" t="s">
        <v>4854</v>
      </c>
      <c r="Q204" s="466">
        <v>0</v>
      </c>
      <c r="R204" s="470" t="s">
        <v>4855</v>
      </c>
      <c r="S204" s="466">
        <v>0</v>
      </c>
      <c r="T204" s="470" t="s">
        <v>4856</v>
      </c>
      <c r="U204" s="466">
        <v>0</v>
      </c>
      <c r="V204" s="470" t="s">
        <v>4857</v>
      </c>
      <c r="W204" s="466">
        <v>0</v>
      </c>
      <c r="X204" s="470" t="s">
        <v>4858</v>
      </c>
      <c r="Y204" s="466">
        <v>0</v>
      </c>
      <c r="Z204" s="470" t="s">
        <v>4859</v>
      </c>
      <c r="AA204" s="466">
        <v>0</v>
      </c>
      <c r="AB204" s="470" t="s">
        <v>4860</v>
      </c>
      <c r="AC204" s="466">
        <v>0</v>
      </c>
      <c r="AD204" s="470" t="s">
        <v>4861</v>
      </c>
      <c r="AE204" s="466">
        <v>0</v>
      </c>
      <c r="AF204" s="271">
        <f t="shared" si="9"/>
        <v>1</v>
      </c>
      <c r="AG204" s="457">
        <f t="shared" si="8"/>
        <v>-1</v>
      </c>
    </row>
    <row r="205" spans="1:33" x14ac:dyDescent="0.25">
      <c r="A205" s="452">
        <v>674</v>
      </c>
      <c r="B205" s="452">
        <v>93378051</v>
      </c>
      <c r="C205" s="452" t="s">
        <v>4862</v>
      </c>
      <c r="D205" s="452" t="s">
        <v>3145</v>
      </c>
      <c r="E205" s="452">
        <v>85</v>
      </c>
      <c r="F205" s="452" t="s">
        <v>69</v>
      </c>
      <c r="G205" s="452" t="s">
        <v>132</v>
      </c>
      <c r="H205" s="452" t="s">
        <v>75</v>
      </c>
      <c r="I205" s="452" t="s">
        <v>2743</v>
      </c>
      <c r="J205" s="453">
        <v>2</v>
      </c>
      <c r="K205" s="454">
        <v>9</v>
      </c>
      <c r="L205" s="455" t="s">
        <v>4863</v>
      </c>
      <c r="M205" s="456">
        <v>9</v>
      </c>
      <c r="N205" s="455" t="s">
        <v>4864</v>
      </c>
      <c r="O205" s="456">
        <v>0</v>
      </c>
      <c r="P205" s="455" t="s">
        <v>4865</v>
      </c>
      <c r="Q205" s="456">
        <v>0</v>
      </c>
      <c r="R205" s="455" t="s">
        <v>4866</v>
      </c>
      <c r="S205" s="456">
        <v>0</v>
      </c>
      <c r="T205" s="455" t="s">
        <v>4867</v>
      </c>
      <c r="U205" s="456">
        <v>0</v>
      </c>
      <c r="V205" s="455" t="s">
        <v>4868</v>
      </c>
      <c r="W205" s="456">
        <v>0</v>
      </c>
      <c r="X205" s="455" t="s">
        <v>4869</v>
      </c>
      <c r="Y205" s="456">
        <v>0</v>
      </c>
      <c r="Z205" s="455" t="s">
        <v>4870</v>
      </c>
      <c r="AA205" s="456">
        <v>0</v>
      </c>
      <c r="AB205" s="455" t="s">
        <v>4871</v>
      </c>
      <c r="AC205" s="456">
        <v>0</v>
      </c>
      <c r="AD205" s="455" t="s">
        <v>4872</v>
      </c>
      <c r="AE205" s="456">
        <v>0</v>
      </c>
      <c r="AF205" s="271">
        <f t="shared" si="9"/>
        <v>1</v>
      </c>
      <c r="AG205" s="457">
        <f t="shared" si="8"/>
        <v>-1</v>
      </c>
    </row>
    <row r="206" spans="1:33" x14ac:dyDescent="0.25">
      <c r="A206" s="452">
        <v>681</v>
      </c>
      <c r="B206" s="452">
        <v>93384195</v>
      </c>
      <c r="C206" s="452" t="s">
        <v>4873</v>
      </c>
      <c r="D206" s="452" t="s">
        <v>4874</v>
      </c>
      <c r="E206" s="452">
        <v>400</v>
      </c>
      <c r="F206" s="452" t="s">
        <v>69</v>
      </c>
      <c r="G206" s="452" t="s">
        <v>117</v>
      </c>
      <c r="H206" s="452" t="s">
        <v>104</v>
      </c>
      <c r="I206" s="452" t="s">
        <v>3078</v>
      </c>
      <c r="J206" s="453">
        <v>2</v>
      </c>
      <c r="K206" s="454">
        <v>1</v>
      </c>
      <c r="L206" s="455" t="s">
        <v>4875</v>
      </c>
      <c r="M206" s="456">
        <v>1</v>
      </c>
      <c r="N206" s="455" t="s">
        <v>4876</v>
      </c>
      <c r="O206" s="456">
        <v>0</v>
      </c>
      <c r="P206" s="455" t="s">
        <v>4877</v>
      </c>
      <c r="Q206" s="456">
        <v>0</v>
      </c>
      <c r="R206" s="455" t="s">
        <v>4878</v>
      </c>
      <c r="S206" s="456">
        <v>0</v>
      </c>
      <c r="T206" s="455" t="s">
        <v>4879</v>
      </c>
      <c r="U206" s="456">
        <v>0</v>
      </c>
      <c r="V206" s="455" t="s">
        <v>4880</v>
      </c>
      <c r="W206" s="456">
        <v>0</v>
      </c>
      <c r="X206" s="455" t="s">
        <v>4881</v>
      </c>
      <c r="Y206" s="456">
        <v>0</v>
      </c>
      <c r="Z206" s="455" t="s">
        <v>4882</v>
      </c>
      <c r="AA206" s="456">
        <v>0</v>
      </c>
      <c r="AB206" s="455" t="s">
        <v>4883</v>
      </c>
      <c r="AC206" s="456">
        <v>0</v>
      </c>
      <c r="AD206" s="455" t="s">
        <v>4884</v>
      </c>
      <c r="AE206" s="456">
        <v>0</v>
      </c>
      <c r="AF206" s="271">
        <f t="shared" si="9"/>
        <v>1</v>
      </c>
      <c r="AG206" s="457">
        <f t="shared" si="8"/>
        <v>-1</v>
      </c>
    </row>
    <row r="207" spans="1:33" x14ac:dyDescent="0.25">
      <c r="A207" s="458">
        <v>690</v>
      </c>
      <c r="B207" s="458">
        <v>93385872</v>
      </c>
      <c r="C207" s="458" t="s">
        <v>4885</v>
      </c>
      <c r="D207" s="458" t="s">
        <v>261</v>
      </c>
      <c r="E207" s="458">
        <v>100</v>
      </c>
      <c r="F207" s="458" t="s">
        <v>69</v>
      </c>
      <c r="G207" s="458" t="s">
        <v>132</v>
      </c>
      <c r="H207" s="458" t="s">
        <v>75</v>
      </c>
      <c r="I207" s="458" t="s">
        <v>2743</v>
      </c>
      <c r="J207" s="459">
        <v>2</v>
      </c>
      <c r="K207" s="454">
        <v>3</v>
      </c>
      <c r="L207" s="455" t="s">
        <v>4886</v>
      </c>
      <c r="M207" s="456">
        <v>3</v>
      </c>
      <c r="N207" s="455" t="s">
        <v>4887</v>
      </c>
      <c r="O207" s="456">
        <v>0</v>
      </c>
      <c r="P207" s="455" t="s">
        <v>4888</v>
      </c>
      <c r="Q207" s="456">
        <v>0</v>
      </c>
      <c r="R207" s="455" t="s">
        <v>4889</v>
      </c>
      <c r="S207" s="456">
        <v>0</v>
      </c>
      <c r="T207" s="455" t="s">
        <v>4890</v>
      </c>
      <c r="U207" s="456">
        <v>0</v>
      </c>
      <c r="V207" s="455" t="s">
        <v>4891</v>
      </c>
      <c r="W207" s="456">
        <v>0</v>
      </c>
      <c r="X207" s="455" t="s">
        <v>4892</v>
      </c>
      <c r="Y207" s="456">
        <v>0</v>
      </c>
      <c r="Z207" s="455" t="s">
        <v>4893</v>
      </c>
      <c r="AA207" s="456">
        <v>0</v>
      </c>
      <c r="AB207" s="455" t="s">
        <v>4894</v>
      </c>
      <c r="AC207" s="456">
        <v>0</v>
      </c>
      <c r="AD207" s="455" t="s">
        <v>4895</v>
      </c>
      <c r="AE207" s="456">
        <v>0</v>
      </c>
      <c r="AF207" s="271">
        <f t="shared" si="9"/>
        <v>1</v>
      </c>
      <c r="AG207" s="457">
        <f t="shared" si="8"/>
        <v>-1</v>
      </c>
    </row>
    <row r="208" spans="1:33" x14ac:dyDescent="0.25">
      <c r="A208" s="452">
        <v>692</v>
      </c>
      <c r="B208" s="452">
        <v>93386141</v>
      </c>
      <c r="C208" s="452" t="s">
        <v>4896</v>
      </c>
      <c r="D208" s="452" t="s">
        <v>3878</v>
      </c>
      <c r="E208" s="452">
        <v>1000</v>
      </c>
      <c r="F208" s="452" t="s">
        <v>69</v>
      </c>
      <c r="G208" s="452" t="s">
        <v>117</v>
      </c>
      <c r="H208" s="452" t="s">
        <v>121</v>
      </c>
      <c r="I208" s="452" t="s">
        <v>2743</v>
      </c>
      <c r="J208" s="453">
        <v>2</v>
      </c>
      <c r="K208" s="454">
        <v>2</v>
      </c>
      <c r="L208" s="455" t="s">
        <v>4897</v>
      </c>
      <c r="M208" s="456">
        <v>0</v>
      </c>
      <c r="N208" s="455" t="s">
        <v>4898</v>
      </c>
      <c r="O208" s="456">
        <v>2</v>
      </c>
      <c r="P208" s="455" t="s">
        <v>4899</v>
      </c>
      <c r="Q208" s="456">
        <v>0</v>
      </c>
      <c r="R208" s="455" t="s">
        <v>4900</v>
      </c>
      <c r="S208" s="456">
        <v>0</v>
      </c>
      <c r="T208" s="455" t="s">
        <v>4901</v>
      </c>
      <c r="U208" s="456">
        <v>0</v>
      </c>
      <c r="V208" s="455" t="s">
        <v>4902</v>
      </c>
      <c r="W208" s="456">
        <v>0</v>
      </c>
      <c r="X208" s="455" t="s">
        <v>4903</v>
      </c>
      <c r="Y208" s="456">
        <v>0</v>
      </c>
      <c r="Z208" s="455" t="s">
        <v>4904</v>
      </c>
      <c r="AA208" s="456">
        <v>0</v>
      </c>
      <c r="AB208" s="455" t="s">
        <v>4905</v>
      </c>
      <c r="AC208" s="456">
        <v>0</v>
      </c>
      <c r="AD208" s="455" t="s">
        <v>4906</v>
      </c>
      <c r="AE208" s="456">
        <v>0</v>
      </c>
      <c r="AF208" s="271">
        <f t="shared" si="9"/>
        <v>1</v>
      </c>
      <c r="AG208" s="457">
        <f t="shared" si="8"/>
        <v>-1</v>
      </c>
    </row>
    <row r="209" spans="1:33" x14ac:dyDescent="0.25">
      <c r="A209" s="462">
        <v>1070</v>
      </c>
      <c r="B209" s="462">
        <v>93388456</v>
      </c>
      <c r="C209" s="462" t="s">
        <v>4907</v>
      </c>
      <c r="D209" s="462" t="s">
        <v>642</v>
      </c>
      <c r="E209" s="462">
        <v>200</v>
      </c>
      <c r="F209" s="462" t="s">
        <v>69</v>
      </c>
      <c r="G209" s="462" t="s">
        <v>132</v>
      </c>
      <c r="H209" s="462" t="s">
        <v>75</v>
      </c>
      <c r="I209" s="462" t="s">
        <v>2743</v>
      </c>
      <c r="J209" s="472">
        <v>2</v>
      </c>
      <c r="K209" s="464">
        <v>6</v>
      </c>
      <c r="L209" s="465" t="s">
        <v>4908</v>
      </c>
      <c r="M209" s="466">
        <v>6</v>
      </c>
      <c r="N209" s="470" t="s">
        <v>4909</v>
      </c>
      <c r="O209" s="466">
        <v>0</v>
      </c>
      <c r="P209" s="470" t="s">
        <v>4910</v>
      </c>
      <c r="Q209" s="466">
        <v>0</v>
      </c>
      <c r="R209" s="470" t="s">
        <v>4911</v>
      </c>
      <c r="S209" s="466">
        <v>0</v>
      </c>
      <c r="T209" s="470" t="s">
        <v>4912</v>
      </c>
      <c r="U209" s="466">
        <v>0</v>
      </c>
      <c r="V209" s="470" t="s">
        <v>4913</v>
      </c>
      <c r="W209" s="466">
        <v>0</v>
      </c>
      <c r="X209" s="470" t="s">
        <v>4914</v>
      </c>
      <c r="Y209" s="466">
        <v>0</v>
      </c>
      <c r="Z209" s="470" t="s">
        <v>4915</v>
      </c>
      <c r="AA209" s="466">
        <v>0</v>
      </c>
      <c r="AB209" s="470" t="s">
        <v>4916</v>
      </c>
      <c r="AC209" s="466">
        <v>0</v>
      </c>
      <c r="AD209" s="470" t="s">
        <v>4917</v>
      </c>
      <c r="AE209" s="466">
        <v>0</v>
      </c>
      <c r="AF209" s="271">
        <f t="shared" si="9"/>
        <v>1</v>
      </c>
      <c r="AG209" s="457">
        <f t="shared" si="8"/>
        <v>-1</v>
      </c>
    </row>
    <row r="210" spans="1:33" hidden="1" x14ac:dyDescent="0.25">
      <c r="A210" s="458">
        <v>8</v>
      </c>
      <c r="B210" s="458">
        <v>11609952</v>
      </c>
      <c r="C210" s="458" t="s">
        <v>3822</v>
      </c>
      <c r="D210" s="458" t="s">
        <v>4918</v>
      </c>
      <c r="E210" s="458">
        <v>8000</v>
      </c>
      <c r="F210" s="458" t="s">
        <v>69</v>
      </c>
      <c r="G210" s="458" t="s">
        <v>83</v>
      </c>
      <c r="H210" s="458" t="s">
        <v>75</v>
      </c>
      <c r="I210" s="458" t="s">
        <v>2743</v>
      </c>
      <c r="J210" s="459">
        <v>1</v>
      </c>
      <c r="K210" s="454">
        <v>2</v>
      </c>
      <c r="L210" s="455" t="s">
        <v>4919</v>
      </c>
      <c r="M210" s="456">
        <v>2</v>
      </c>
      <c r="N210" s="455" t="s">
        <v>4920</v>
      </c>
      <c r="O210" s="456">
        <v>0</v>
      </c>
      <c r="P210" s="455" t="s">
        <v>4921</v>
      </c>
      <c r="Q210" s="456">
        <v>0</v>
      </c>
      <c r="R210" s="455" t="s">
        <v>4922</v>
      </c>
      <c r="S210" s="456">
        <v>0</v>
      </c>
      <c r="T210" s="455" t="s">
        <v>4923</v>
      </c>
      <c r="U210" s="456">
        <v>0</v>
      </c>
      <c r="V210" s="455" t="s">
        <v>4924</v>
      </c>
      <c r="W210" s="456">
        <v>0</v>
      </c>
      <c r="X210" s="455" t="s">
        <v>4925</v>
      </c>
      <c r="Y210" s="456">
        <v>0</v>
      </c>
      <c r="Z210" s="455" t="s">
        <v>4926</v>
      </c>
      <c r="AA210" s="456">
        <v>0</v>
      </c>
      <c r="AB210" s="455" t="s">
        <v>4927</v>
      </c>
      <c r="AC210" s="456">
        <v>0</v>
      </c>
      <c r="AD210" s="455" t="s">
        <v>4928</v>
      </c>
      <c r="AE210" s="456">
        <v>0</v>
      </c>
      <c r="AF210" s="271">
        <f t="shared" si="9"/>
        <v>1</v>
      </c>
      <c r="AG210" s="457">
        <f t="shared" si="8"/>
        <v>0</v>
      </c>
    </row>
    <row r="211" spans="1:33" hidden="1" x14ac:dyDescent="0.25">
      <c r="A211" s="452">
        <v>38</v>
      </c>
      <c r="B211" s="452">
        <v>11514516</v>
      </c>
      <c r="C211" s="452" t="s">
        <v>1157</v>
      </c>
      <c r="D211" s="452" t="s">
        <v>3321</v>
      </c>
      <c r="E211" s="452">
        <v>3000</v>
      </c>
      <c r="F211" s="452" t="s">
        <v>69</v>
      </c>
      <c r="G211" s="452" t="s">
        <v>117</v>
      </c>
      <c r="H211" s="452" t="s">
        <v>121</v>
      </c>
      <c r="I211" s="452" t="s">
        <v>2743</v>
      </c>
      <c r="J211" s="453">
        <v>1</v>
      </c>
      <c r="K211" s="454">
        <v>2</v>
      </c>
      <c r="L211" s="455" t="s">
        <v>4929</v>
      </c>
      <c r="M211" s="456">
        <v>2</v>
      </c>
      <c r="N211" s="455" t="s">
        <v>4930</v>
      </c>
      <c r="O211" s="456">
        <v>0</v>
      </c>
      <c r="P211" s="455" t="s">
        <v>4931</v>
      </c>
      <c r="Q211" s="456">
        <v>0</v>
      </c>
      <c r="R211" s="455" t="s">
        <v>4932</v>
      </c>
      <c r="S211" s="456">
        <v>0</v>
      </c>
      <c r="T211" s="455" t="s">
        <v>4933</v>
      </c>
      <c r="U211" s="456">
        <v>0</v>
      </c>
      <c r="V211" s="455" t="s">
        <v>4934</v>
      </c>
      <c r="W211" s="456">
        <v>0</v>
      </c>
      <c r="X211" s="455" t="s">
        <v>4935</v>
      </c>
      <c r="Y211" s="456">
        <v>0</v>
      </c>
      <c r="Z211" s="455" t="s">
        <v>4936</v>
      </c>
      <c r="AA211" s="456">
        <v>0</v>
      </c>
      <c r="AB211" s="455" t="s">
        <v>4937</v>
      </c>
      <c r="AC211" s="456">
        <v>0</v>
      </c>
      <c r="AD211" s="455" t="s">
        <v>4938</v>
      </c>
      <c r="AE211" s="456">
        <v>0</v>
      </c>
      <c r="AF211" s="271">
        <f t="shared" si="9"/>
        <v>1</v>
      </c>
      <c r="AG211" s="457">
        <f t="shared" si="8"/>
        <v>0</v>
      </c>
    </row>
    <row r="212" spans="1:33" ht="30" hidden="1" x14ac:dyDescent="0.25">
      <c r="A212" s="458">
        <v>48</v>
      </c>
      <c r="B212" s="458">
        <v>11514596</v>
      </c>
      <c r="C212" s="458" t="s">
        <v>1147</v>
      </c>
      <c r="D212" s="458" t="s">
        <v>1148</v>
      </c>
      <c r="E212" s="458">
        <v>1000</v>
      </c>
      <c r="F212" s="458" t="s">
        <v>69</v>
      </c>
      <c r="G212" s="458" t="s">
        <v>117</v>
      </c>
      <c r="H212" s="458" t="s">
        <v>84</v>
      </c>
      <c r="I212" s="458" t="s">
        <v>2768</v>
      </c>
      <c r="J212" s="459">
        <v>1</v>
      </c>
      <c r="K212" s="454">
        <v>2</v>
      </c>
      <c r="L212" s="455" t="s">
        <v>4939</v>
      </c>
      <c r="M212" s="456">
        <v>2</v>
      </c>
      <c r="N212" s="455" t="s">
        <v>4940</v>
      </c>
      <c r="O212" s="475">
        <v>0</v>
      </c>
      <c r="P212" s="455" t="s">
        <v>4941</v>
      </c>
      <c r="Q212" s="456">
        <v>0</v>
      </c>
      <c r="R212" s="455" t="s">
        <v>4942</v>
      </c>
      <c r="S212" s="456">
        <v>0</v>
      </c>
      <c r="T212" s="455" t="s">
        <v>4943</v>
      </c>
      <c r="U212" s="456">
        <v>0</v>
      </c>
      <c r="V212" s="455" t="s">
        <v>4944</v>
      </c>
      <c r="W212" s="456">
        <v>0</v>
      </c>
      <c r="X212" s="455" t="s">
        <v>4945</v>
      </c>
      <c r="Y212" s="456">
        <v>0</v>
      </c>
      <c r="Z212" s="455" t="s">
        <v>4946</v>
      </c>
      <c r="AA212" s="456">
        <v>0</v>
      </c>
      <c r="AB212" s="455" t="s">
        <v>4947</v>
      </c>
      <c r="AC212" s="456">
        <v>0</v>
      </c>
      <c r="AD212" s="455" t="s">
        <v>4948</v>
      </c>
      <c r="AE212" s="456">
        <v>0</v>
      </c>
      <c r="AF212" s="271">
        <f t="shared" si="9"/>
        <v>1</v>
      </c>
      <c r="AG212" s="457">
        <f t="shared" si="8"/>
        <v>0</v>
      </c>
    </row>
    <row r="213" spans="1:33" hidden="1" x14ac:dyDescent="0.25">
      <c r="A213" s="452">
        <v>154</v>
      </c>
      <c r="B213" s="452">
        <v>94745411</v>
      </c>
      <c r="C213" s="452" t="s">
        <v>4949</v>
      </c>
      <c r="D213" s="452" t="s">
        <v>4950</v>
      </c>
      <c r="E213" s="452">
        <v>300</v>
      </c>
      <c r="F213" s="452" t="s">
        <v>69</v>
      </c>
      <c r="G213" s="452" t="s">
        <v>132</v>
      </c>
      <c r="H213" s="452" t="s">
        <v>97</v>
      </c>
      <c r="I213" s="452" t="s">
        <v>2756</v>
      </c>
      <c r="J213" s="453">
        <v>1</v>
      </c>
      <c r="K213" s="454">
        <v>2</v>
      </c>
      <c r="L213" s="455" t="s">
        <v>4951</v>
      </c>
      <c r="M213" s="456">
        <v>2</v>
      </c>
      <c r="N213" s="455" t="s">
        <v>4952</v>
      </c>
      <c r="O213" s="456">
        <v>0</v>
      </c>
      <c r="P213" s="455" t="s">
        <v>4953</v>
      </c>
      <c r="Q213" s="456">
        <v>0</v>
      </c>
      <c r="R213" s="455" t="s">
        <v>4954</v>
      </c>
      <c r="S213" s="456">
        <v>0</v>
      </c>
      <c r="T213" s="455" t="s">
        <v>4955</v>
      </c>
      <c r="U213" s="456">
        <v>0</v>
      </c>
      <c r="V213" s="455" t="s">
        <v>4956</v>
      </c>
      <c r="W213" s="456">
        <v>0</v>
      </c>
      <c r="X213" s="455" t="s">
        <v>4957</v>
      </c>
      <c r="Y213" s="456">
        <v>0</v>
      </c>
      <c r="Z213" s="455" t="s">
        <v>4958</v>
      </c>
      <c r="AA213" s="456">
        <v>0</v>
      </c>
      <c r="AB213" s="455" t="s">
        <v>4959</v>
      </c>
      <c r="AC213" s="456">
        <v>0</v>
      </c>
      <c r="AD213" s="455" t="s">
        <v>4960</v>
      </c>
      <c r="AE213" s="456">
        <v>0</v>
      </c>
      <c r="AF213" s="271">
        <f t="shared" si="9"/>
        <v>1</v>
      </c>
      <c r="AG213" s="457">
        <f t="shared" si="8"/>
        <v>0</v>
      </c>
    </row>
    <row r="214" spans="1:33" hidden="1" x14ac:dyDescent="0.25">
      <c r="A214" s="458">
        <v>159</v>
      </c>
      <c r="B214" s="458">
        <v>11609466</v>
      </c>
      <c r="C214" s="458" t="s">
        <v>4961</v>
      </c>
      <c r="D214" s="458" t="s">
        <v>4962</v>
      </c>
      <c r="E214" s="458">
        <v>2000</v>
      </c>
      <c r="F214" s="458" t="s">
        <v>69</v>
      </c>
      <c r="G214" s="458" t="s">
        <v>83</v>
      </c>
      <c r="H214" s="458" t="s">
        <v>121</v>
      </c>
      <c r="I214" s="458" t="s">
        <v>2756</v>
      </c>
      <c r="J214" s="459">
        <v>1</v>
      </c>
      <c r="K214" s="454">
        <v>2</v>
      </c>
      <c r="L214" s="455" t="s">
        <v>4963</v>
      </c>
      <c r="M214" s="456">
        <v>2</v>
      </c>
      <c r="N214" s="455" t="s">
        <v>4964</v>
      </c>
      <c r="O214" s="456">
        <v>0</v>
      </c>
      <c r="P214" s="455" t="s">
        <v>4965</v>
      </c>
      <c r="Q214" s="456">
        <v>0</v>
      </c>
      <c r="R214" s="455" t="s">
        <v>4966</v>
      </c>
      <c r="S214" s="456">
        <v>0</v>
      </c>
      <c r="T214" s="455" t="s">
        <v>4967</v>
      </c>
      <c r="U214" s="456">
        <v>0</v>
      </c>
      <c r="V214" s="455" t="s">
        <v>4968</v>
      </c>
      <c r="W214" s="456">
        <v>0</v>
      </c>
      <c r="X214" s="455" t="s">
        <v>4969</v>
      </c>
      <c r="Y214" s="456">
        <v>0</v>
      </c>
      <c r="Z214" s="455" t="s">
        <v>4970</v>
      </c>
      <c r="AA214" s="456">
        <v>0</v>
      </c>
      <c r="AB214" s="455" t="s">
        <v>4971</v>
      </c>
      <c r="AC214" s="456">
        <v>0</v>
      </c>
      <c r="AD214" s="455" t="s">
        <v>4972</v>
      </c>
      <c r="AE214" s="456">
        <v>0</v>
      </c>
      <c r="AF214" s="271">
        <f t="shared" si="9"/>
        <v>1</v>
      </c>
      <c r="AG214" s="457">
        <f t="shared" si="8"/>
        <v>0</v>
      </c>
    </row>
    <row r="215" spans="1:33" hidden="1" x14ac:dyDescent="0.25">
      <c r="A215" s="458">
        <v>212</v>
      </c>
      <c r="B215" s="458">
        <v>20848733</v>
      </c>
      <c r="C215" s="458" t="s">
        <v>917</v>
      </c>
      <c r="D215" s="458" t="s">
        <v>3650</v>
      </c>
      <c r="E215" s="458">
        <v>5000</v>
      </c>
      <c r="F215" s="458" t="s">
        <v>69</v>
      </c>
      <c r="G215" s="458" t="s">
        <v>83</v>
      </c>
      <c r="H215" s="458" t="s">
        <v>121</v>
      </c>
      <c r="I215" s="458" t="s">
        <v>2743</v>
      </c>
      <c r="J215" s="459">
        <v>1</v>
      </c>
      <c r="K215" s="454">
        <v>2</v>
      </c>
      <c r="L215" s="455" t="s">
        <v>4973</v>
      </c>
      <c r="M215" s="456">
        <v>2</v>
      </c>
      <c r="N215" s="455" t="s">
        <v>4974</v>
      </c>
      <c r="O215" s="456">
        <v>0</v>
      </c>
      <c r="P215" s="455" t="s">
        <v>4975</v>
      </c>
      <c r="Q215" s="456">
        <v>0</v>
      </c>
      <c r="R215" s="455" t="s">
        <v>4976</v>
      </c>
      <c r="S215" s="456">
        <v>0</v>
      </c>
      <c r="T215" s="455" t="s">
        <v>4977</v>
      </c>
      <c r="U215" s="456">
        <v>0</v>
      </c>
      <c r="V215" s="455" t="s">
        <v>4978</v>
      </c>
      <c r="W215" s="456">
        <v>0</v>
      </c>
      <c r="X215" s="455" t="s">
        <v>4979</v>
      </c>
      <c r="Y215" s="456">
        <v>0</v>
      </c>
      <c r="Z215" s="455" t="s">
        <v>4980</v>
      </c>
      <c r="AA215" s="456">
        <v>0</v>
      </c>
      <c r="AB215" s="455" t="s">
        <v>4981</v>
      </c>
      <c r="AC215" s="456">
        <v>0</v>
      </c>
      <c r="AD215" s="455" t="s">
        <v>4982</v>
      </c>
      <c r="AE215" s="456">
        <v>0</v>
      </c>
      <c r="AF215" s="271">
        <f t="shared" si="9"/>
        <v>1</v>
      </c>
      <c r="AG215" s="457">
        <f t="shared" si="8"/>
        <v>0</v>
      </c>
    </row>
    <row r="216" spans="1:33" hidden="1" x14ac:dyDescent="0.25">
      <c r="A216" s="458">
        <v>237</v>
      </c>
      <c r="B216" s="458">
        <v>52018710</v>
      </c>
      <c r="C216" s="458" t="s">
        <v>497</v>
      </c>
      <c r="D216" s="458" t="s">
        <v>874</v>
      </c>
      <c r="E216" s="458">
        <v>8000</v>
      </c>
      <c r="F216" s="458" t="s">
        <v>69</v>
      </c>
      <c r="G216" s="458" t="s">
        <v>83</v>
      </c>
      <c r="H216" s="458" t="s">
        <v>121</v>
      </c>
      <c r="I216" s="458" t="s">
        <v>2743</v>
      </c>
      <c r="J216" s="459">
        <v>1</v>
      </c>
      <c r="K216" s="454">
        <v>2</v>
      </c>
      <c r="L216" s="455" t="s">
        <v>4983</v>
      </c>
      <c r="M216" s="456">
        <v>2</v>
      </c>
      <c r="N216" s="455" t="s">
        <v>4984</v>
      </c>
      <c r="O216" s="456">
        <v>0</v>
      </c>
      <c r="P216" s="455" t="s">
        <v>4985</v>
      </c>
      <c r="Q216" s="456">
        <v>0</v>
      </c>
      <c r="R216" s="455" t="s">
        <v>4986</v>
      </c>
      <c r="S216" s="456">
        <v>0</v>
      </c>
      <c r="T216" s="455" t="s">
        <v>4987</v>
      </c>
      <c r="U216" s="456">
        <v>0</v>
      </c>
      <c r="V216" s="455" t="s">
        <v>4988</v>
      </c>
      <c r="W216" s="456">
        <v>0</v>
      </c>
      <c r="X216" s="455" t="s">
        <v>4989</v>
      </c>
      <c r="Y216" s="456">
        <v>0</v>
      </c>
      <c r="Z216" s="455" t="s">
        <v>4990</v>
      </c>
      <c r="AA216" s="456">
        <v>0</v>
      </c>
      <c r="AB216" s="455" t="s">
        <v>4991</v>
      </c>
      <c r="AC216" s="456">
        <v>0</v>
      </c>
      <c r="AD216" s="455" t="s">
        <v>4992</v>
      </c>
      <c r="AE216" s="456">
        <v>0</v>
      </c>
      <c r="AF216" s="271">
        <f t="shared" si="9"/>
        <v>1</v>
      </c>
      <c r="AG216" s="457">
        <v>0</v>
      </c>
    </row>
    <row r="217" spans="1:33" hidden="1" x14ac:dyDescent="0.25">
      <c r="A217" s="452">
        <v>350</v>
      </c>
      <c r="B217" s="452">
        <v>55557507</v>
      </c>
      <c r="C217" s="452" t="s">
        <v>4993</v>
      </c>
      <c r="D217" s="452" t="s">
        <v>230</v>
      </c>
      <c r="E217" s="452">
        <v>150</v>
      </c>
      <c r="F217" s="452" t="s">
        <v>69</v>
      </c>
      <c r="G217" s="452" t="s">
        <v>83</v>
      </c>
      <c r="H217" s="452" t="s">
        <v>97</v>
      </c>
      <c r="I217" s="452" t="s">
        <v>2756</v>
      </c>
      <c r="J217" s="453">
        <v>1</v>
      </c>
      <c r="K217" s="454">
        <v>2</v>
      </c>
      <c r="L217" s="455" t="s">
        <v>4994</v>
      </c>
      <c r="M217" s="456">
        <v>2</v>
      </c>
      <c r="N217" s="455" t="s">
        <v>4995</v>
      </c>
      <c r="O217" s="456">
        <v>0</v>
      </c>
      <c r="P217" s="455" t="s">
        <v>4996</v>
      </c>
      <c r="Q217" s="456">
        <v>0</v>
      </c>
      <c r="R217" s="455" t="s">
        <v>4997</v>
      </c>
      <c r="S217" s="456">
        <v>0</v>
      </c>
      <c r="T217" s="455" t="s">
        <v>4998</v>
      </c>
      <c r="U217" s="456">
        <v>0</v>
      </c>
      <c r="V217" s="455" t="s">
        <v>4999</v>
      </c>
      <c r="W217" s="456">
        <v>0</v>
      </c>
      <c r="X217" s="455" t="s">
        <v>5000</v>
      </c>
      <c r="Y217" s="456">
        <v>0</v>
      </c>
      <c r="Z217" s="455" t="s">
        <v>5001</v>
      </c>
      <c r="AA217" s="456">
        <v>0</v>
      </c>
      <c r="AB217" s="455" t="s">
        <v>5002</v>
      </c>
      <c r="AC217" s="456">
        <v>0</v>
      </c>
      <c r="AD217" s="455" t="s">
        <v>5003</v>
      </c>
      <c r="AE217" s="456">
        <v>0</v>
      </c>
      <c r="AF217" s="271">
        <f t="shared" si="9"/>
        <v>1</v>
      </c>
      <c r="AG217" s="457">
        <f>AF217-J217</f>
        <v>0</v>
      </c>
    </row>
    <row r="218" spans="1:33" hidden="1" x14ac:dyDescent="0.25">
      <c r="A218" s="458">
        <v>385</v>
      </c>
      <c r="B218" s="458">
        <v>90278486</v>
      </c>
      <c r="C218" s="458" t="s">
        <v>5004</v>
      </c>
      <c r="D218" s="458" t="s">
        <v>5005</v>
      </c>
      <c r="E218" s="458">
        <v>2000</v>
      </c>
      <c r="F218" s="458" t="s">
        <v>69</v>
      </c>
      <c r="G218" s="458" t="s">
        <v>83</v>
      </c>
      <c r="H218" s="458" t="s">
        <v>97</v>
      </c>
      <c r="I218" s="458" t="s">
        <v>2756</v>
      </c>
      <c r="J218" s="459">
        <v>2</v>
      </c>
      <c r="K218" s="454">
        <v>2</v>
      </c>
      <c r="L218" s="455" t="s">
        <v>5006</v>
      </c>
      <c r="M218" s="456">
        <v>2</v>
      </c>
      <c r="N218" s="455" t="s">
        <v>5007</v>
      </c>
      <c r="O218" s="456">
        <v>0</v>
      </c>
      <c r="P218" s="455" t="s">
        <v>5008</v>
      </c>
      <c r="Q218" s="456">
        <v>0</v>
      </c>
      <c r="R218" s="455" t="s">
        <v>5009</v>
      </c>
      <c r="S218" s="456">
        <v>0</v>
      </c>
      <c r="T218" s="455" t="s">
        <v>5010</v>
      </c>
      <c r="U218" s="456">
        <v>0</v>
      </c>
      <c r="V218" s="455" t="s">
        <v>5011</v>
      </c>
      <c r="W218" s="456">
        <v>0</v>
      </c>
      <c r="X218" s="455" t="s">
        <v>5012</v>
      </c>
      <c r="Y218" s="456">
        <v>0</v>
      </c>
      <c r="Z218" s="455" t="s">
        <v>5013</v>
      </c>
      <c r="AA218" s="456">
        <v>0</v>
      </c>
      <c r="AB218" s="455" t="s">
        <v>5014</v>
      </c>
      <c r="AC218" s="456">
        <v>0</v>
      </c>
      <c r="AD218" s="455" t="s">
        <v>5015</v>
      </c>
      <c r="AE218" s="456">
        <v>0</v>
      </c>
      <c r="AF218" s="271">
        <f t="shared" si="9"/>
        <v>1</v>
      </c>
      <c r="AG218" s="457">
        <v>0</v>
      </c>
    </row>
    <row r="219" spans="1:33" hidden="1" x14ac:dyDescent="0.25">
      <c r="A219" s="458">
        <v>480</v>
      </c>
      <c r="B219" s="458">
        <v>93251966</v>
      </c>
      <c r="C219" s="458" t="s">
        <v>5016</v>
      </c>
      <c r="D219" s="458" t="s">
        <v>765</v>
      </c>
      <c r="E219" s="458">
        <v>900</v>
      </c>
      <c r="F219" s="458" t="s">
        <v>69</v>
      </c>
      <c r="G219" s="458" t="s">
        <v>117</v>
      </c>
      <c r="H219" s="458" t="s">
        <v>121</v>
      </c>
      <c r="I219" s="458" t="s">
        <v>2756</v>
      </c>
      <c r="J219" s="459">
        <v>1</v>
      </c>
      <c r="K219" s="454">
        <v>2</v>
      </c>
      <c r="L219" s="455" t="s">
        <v>5017</v>
      </c>
      <c r="M219" s="456">
        <v>2</v>
      </c>
      <c r="N219" s="455" t="s">
        <v>5018</v>
      </c>
      <c r="O219" s="456">
        <v>0</v>
      </c>
      <c r="P219" s="455" t="s">
        <v>5019</v>
      </c>
      <c r="Q219" s="456">
        <v>0</v>
      </c>
      <c r="R219" s="455" t="s">
        <v>5020</v>
      </c>
      <c r="S219" s="456">
        <v>0</v>
      </c>
      <c r="T219" s="455" t="s">
        <v>5021</v>
      </c>
      <c r="U219" s="456">
        <v>0</v>
      </c>
      <c r="V219" s="455" t="s">
        <v>5022</v>
      </c>
      <c r="W219" s="456">
        <v>0</v>
      </c>
      <c r="X219" s="455" t="s">
        <v>5023</v>
      </c>
      <c r="Y219" s="456">
        <v>0</v>
      </c>
      <c r="Z219" s="455" t="s">
        <v>5024</v>
      </c>
      <c r="AA219" s="456">
        <v>0</v>
      </c>
      <c r="AB219" s="455" t="s">
        <v>5025</v>
      </c>
      <c r="AC219" s="456">
        <v>0</v>
      </c>
      <c r="AD219" s="455" t="s">
        <v>5026</v>
      </c>
      <c r="AE219" s="456">
        <v>0</v>
      </c>
      <c r="AF219" s="271">
        <f t="shared" si="9"/>
        <v>1</v>
      </c>
      <c r="AG219" s="457">
        <f t="shared" ref="AG219:AG227" si="10">AF219-J219</f>
        <v>0</v>
      </c>
    </row>
    <row r="220" spans="1:33" hidden="1" x14ac:dyDescent="0.25">
      <c r="A220" s="458">
        <v>522</v>
      </c>
      <c r="B220" s="458">
        <v>93268896</v>
      </c>
      <c r="C220" s="458" t="s">
        <v>1117</v>
      </c>
      <c r="D220" s="458" t="s">
        <v>4592</v>
      </c>
      <c r="E220" s="458">
        <v>1500</v>
      </c>
      <c r="F220" s="458" t="s">
        <v>69</v>
      </c>
      <c r="G220" s="458" t="s">
        <v>117</v>
      </c>
      <c r="H220" s="458" t="s">
        <v>121</v>
      </c>
      <c r="I220" s="458" t="s">
        <v>2743</v>
      </c>
      <c r="J220" s="459">
        <v>1</v>
      </c>
      <c r="K220" s="454">
        <v>2</v>
      </c>
      <c r="L220" s="460" t="s">
        <v>5027</v>
      </c>
      <c r="M220" s="461">
        <v>2</v>
      </c>
      <c r="N220" s="460" t="s">
        <v>5028</v>
      </c>
      <c r="O220" s="461">
        <v>0</v>
      </c>
      <c r="P220" s="460" t="s">
        <v>5029</v>
      </c>
      <c r="Q220" s="461">
        <v>0</v>
      </c>
      <c r="R220" s="460" t="s">
        <v>5030</v>
      </c>
      <c r="S220" s="461">
        <v>0</v>
      </c>
      <c r="T220" s="460" t="s">
        <v>5031</v>
      </c>
      <c r="U220" s="461">
        <v>0</v>
      </c>
      <c r="V220" s="460" t="s">
        <v>5032</v>
      </c>
      <c r="W220" s="461">
        <v>0</v>
      </c>
      <c r="X220" s="460" t="s">
        <v>5033</v>
      </c>
      <c r="Y220" s="461">
        <v>0</v>
      </c>
      <c r="Z220" s="460" t="s">
        <v>5034</v>
      </c>
      <c r="AA220" s="461">
        <v>0</v>
      </c>
      <c r="AB220" s="460" t="s">
        <v>5035</v>
      </c>
      <c r="AC220" s="461">
        <v>0</v>
      </c>
      <c r="AD220" s="460" t="s">
        <v>5036</v>
      </c>
      <c r="AE220" s="461">
        <v>0</v>
      </c>
      <c r="AF220" s="271">
        <f t="shared" si="9"/>
        <v>1</v>
      </c>
      <c r="AG220" s="457">
        <f t="shared" si="10"/>
        <v>0</v>
      </c>
    </row>
    <row r="221" spans="1:33" hidden="1" x14ac:dyDescent="0.25">
      <c r="A221" s="458">
        <v>553</v>
      </c>
      <c r="B221" s="458">
        <v>93290251</v>
      </c>
      <c r="C221" s="458" t="s">
        <v>238</v>
      </c>
      <c r="D221" s="458" t="s">
        <v>982</v>
      </c>
      <c r="E221" s="458">
        <v>2000</v>
      </c>
      <c r="F221" s="458" t="s">
        <v>69</v>
      </c>
      <c r="G221" s="458" t="s">
        <v>117</v>
      </c>
      <c r="H221" s="458" t="s">
        <v>71</v>
      </c>
      <c r="I221" s="458" t="s">
        <v>2768</v>
      </c>
      <c r="J221" s="459">
        <v>1</v>
      </c>
      <c r="K221" s="454">
        <v>2</v>
      </c>
      <c r="L221" s="455" t="s">
        <v>5037</v>
      </c>
      <c r="M221" s="456">
        <v>2</v>
      </c>
      <c r="N221" s="455" t="s">
        <v>5038</v>
      </c>
      <c r="O221" s="456">
        <v>0</v>
      </c>
      <c r="P221" s="455" t="s">
        <v>5039</v>
      </c>
      <c r="Q221" s="456">
        <v>0</v>
      </c>
      <c r="R221" s="455" t="s">
        <v>5040</v>
      </c>
      <c r="S221" s="456">
        <v>0</v>
      </c>
      <c r="T221" s="455" t="s">
        <v>5041</v>
      </c>
      <c r="U221" s="456">
        <v>0</v>
      </c>
      <c r="V221" s="455" t="s">
        <v>5042</v>
      </c>
      <c r="W221" s="456">
        <v>0</v>
      </c>
      <c r="X221" s="455" t="s">
        <v>5043</v>
      </c>
      <c r="Y221" s="456">
        <v>0</v>
      </c>
      <c r="Z221" s="455" t="s">
        <v>5044</v>
      </c>
      <c r="AA221" s="456">
        <v>0</v>
      </c>
      <c r="AB221" s="455" t="s">
        <v>5045</v>
      </c>
      <c r="AC221" s="456">
        <v>0</v>
      </c>
      <c r="AD221" s="455" t="s">
        <v>5046</v>
      </c>
      <c r="AE221" s="456">
        <v>0</v>
      </c>
      <c r="AF221" s="271">
        <f t="shared" si="9"/>
        <v>1</v>
      </c>
      <c r="AG221" s="457">
        <f t="shared" si="10"/>
        <v>0</v>
      </c>
    </row>
    <row r="222" spans="1:33" hidden="1" x14ac:dyDescent="0.25">
      <c r="A222" s="452">
        <v>567</v>
      </c>
      <c r="B222" s="452">
        <v>93294353</v>
      </c>
      <c r="C222" s="452" t="s">
        <v>5047</v>
      </c>
      <c r="D222" s="452" t="s">
        <v>4743</v>
      </c>
      <c r="E222" s="452">
        <v>1500</v>
      </c>
      <c r="F222" s="452" t="s">
        <v>69</v>
      </c>
      <c r="G222" s="452" t="s">
        <v>117</v>
      </c>
      <c r="H222" s="452" t="s">
        <v>121</v>
      </c>
      <c r="I222" s="452" t="s">
        <v>2743</v>
      </c>
      <c r="J222" s="453">
        <v>1</v>
      </c>
      <c r="K222" s="454">
        <v>2</v>
      </c>
      <c r="L222" s="455" t="s">
        <v>5048</v>
      </c>
      <c r="M222" s="456">
        <v>2</v>
      </c>
      <c r="N222" s="455" t="s">
        <v>5049</v>
      </c>
      <c r="O222" s="456">
        <v>0</v>
      </c>
      <c r="P222" s="455" t="s">
        <v>5050</v>
      </c>
      <c r="Q222" s="456">
        <v>0</v>
      </c>
      <c r="R222" s="455" t="s">
        <v>5051</v>
      </c>
      <c r="S222" s="456">
        <v>0</v>
      </c>
      <c r="T222" s="455" t="s">
        <v>5052</v>
      </c>
      <c r="U222" s="456">
        <v>0</v>
      </c>
      <c r="V222" s="455" t="s">
        <v>5053</v>
      </c>
      <c r="W222" s="456">
        <v>0</v>
      </c>
      <c r="X222" s="455" t="s">
        <v>5054</v>
      </c>
      <c r="Y222" s="456">
        <v>0</v>
      </c>
      <c r="Z222" s="455" t="s">
        <v>5055</v>
      </c>
      <c r="AA222" s="456">
        <v>0</v>
      </c>
      <c r="AB222" s="455" t="s">
        <v>5056</v>
      </c>
      <c r="AC222" s="456">
        <v>0</v>
      </c>
      <c r="AD222" s="455" t="s">
        <v>5057</v>
      </c>
      <c r="AE222" s="456">
        <v>0</v>
      </c>
      <c r="AF222" s="271">
        <f t="shared" si="9"/>
        <v>1</v>
      </c>
      <c r="AG222" s="457">
        <f t="shared" si="10"/>
        <v>0</v>
      </c>
    </row>
    <row r="223" spans="1:33" hidden="1" x14ac:dyDescent="0.25">
      <c r="A223" s="458">
        <v>584</v>
      </c>
      <c r="B223" s="458">
        <v>93298933</v>
      </c>
      <c r="C223" s="458" t="s">
        <v>3671</v>
      </c>
      <c r="D223" s="458" t="s">
        <v>2800</v>
      </c>
      <c r="E223" s="458">
        <v>2500</v>
      </c>
      <c r="F223" s="458" t="s">
        <v>69</v>
      </c>
      <c r="G223" s="458" t="s">
        <v>117</v>
      </c>
      <c r="H223" s="458" t="s">
        <v>121</v>
      </c>
      <c r="I223" s="458" t="s">
        <v>2743</v>
      </c>
      <c r="J223" s="459">
        <v>1</v>
      </c>
      <c r="K223" s="454">
        <v>2</v>
      </c>
      <c r="L223" s="455" t="s">
        <v>5058</v>
      </c>
      <c r="M223" s="456">
        <v>2</v>
      </c>
      <c r="N223" s="455" t="s">
        <v>5059</v>
      </c>
      <c r="O223" s="456">
        <v>0</v>
      </c>
      <c r="P223" s="455" t="s">
        <v>5060</v>
      </c>
      <c r="Q223" s="456">
        <v>0</v>
      </c>
      <c r="R223" s="455" t="s">
        <v>5061</v>
      </c>
      <c r="S223" s="456">
        <v>0</v>
      </c>
      <c r="T223" s="455" t="s">
        <v>5062</v>
      </c>
      <c r="U223" s="456">
        <v>0</v>
      </c>
      <c r="V223" s="455" t="s">
        <v>5063</v>
      </c>
      <c r="W223" s="456">
        <v>0</v>
      </c>
      <c r="X223" s="455" t="s">
        <v>5064</v>
      </c>
      <c r="Y223" s="456">
        <v>0</v>
      </c>
      <c r="Z223" s="455" t="s">
        <v>5065</v>
      </c>
      <c r="AA223" s="456">
        <v>0</v>
      </c>
      <c r="AB223" s="455" t="s">
        <v>5066</v>
      </c>
      <c r="AC223" s="456">
        <v>0</v>
      </c>
      <c r="AD223" s="455" t="s">
        <v>5067</v>
      </c>
      <c r="AE223" s="456">
        <v>0</v>
      </c>
      <c r="AF223" s="271">
        <f t="shared" si="9"/>
        <v>1</v>
      </c>
      <c r="AG223" s="457">
        <f t="shared" si="10"/>
        <v>0</v>
      </c>
    </row>
    <row r="224" spans="1:33" hidden="1" x14ac:dyDescent="0.25">
      <c r="A224" s="458">
        <v>587</v>
      </c>
      <c r="B224" s="458">
        <v>93299101</v>
      </c>
      <c r="C224" s="458" t="s">
        <v>5068</v>
      </c>
      <c r="D224" s="458" t="s">
        <v>4175</v>
      </c>
      <c r="E224" s="458">
        <v>1000</v>
      </c>
      <c r="F224" s="458" t="s">
        <v>69</v>
      </c>
      <c r="G224" s="458" t="s">
        <v>117</v>
      </c>
      <c r="H224" s="458" t="s">
        <v>97</v>
      </c>
      <c r="I224" s="458" t="s">
        <v>2756</v>
      </c>
      <c r="J224" s="459">
        <v>1</v>
      </c>
      <c r="K224" s="454">
        <v>2</v>
      </c>
      <c r="L224" s="455" t="s">
        <v>5069</v>
      </c>
      <c r="M224" s="456">
        <v>2</v>
      </c>
      <c r="N224" s="455" t="s">
        <v>5070</v>
      </c>
      <c r="O224" s="456">
        <v>0</v>
      </c>
      <c r="P224" s="455" t="s">
        <v>5071</v>
      </c>
      <c r="Q224" s="456">
        <v>0</v>
      </c>
      <c r="R224" s="455" t="s">
        <v>5072</v>
      </c>
      <c r="S224" s="456">
        <v>0</v>
      </c>
      <c r="T224" s="455" t="s">
        <v>5073</v>
      </c>
      <c r="U224" s="456">
        <v>0</v>
      </c>
      <c r="V224" s="455" t="s">
        <v>5074</v>
      </c>
      <c r="W224" s="456">
        <v>0</v>
      </c>
      <c r="X224" s="455" t="s">
        <v>5075</v>
      </c>
      <c r="Y224" s="456">
        <v>0</v>
      </c>
      <c r="Z224" s="455" t="s">
        <v>5076</v>
      </c>
      <c r="AA224" s="456">
        <v>0</v>
      </c>
      <c r="AB224" s="455" t="s">
        <v>5077</v>
      </c>
      <c r="AC224" s="456">
        <v>0</v>
      </c>
      <c r="AD224" s="455" t="s">
        <v>5078</v>
      </c>
      <c r="AE224" s="456">
        <v>0</v>
      </c>
      <c r="AF224" s="271">
        <f t="shared" si="9"/>
        <v>1</v>
      </c>
      <c r="AG224" s="457">
        <f t="shared" si="10"/>
        <v>0</v>
      </c>
    </row>
    <row r="225" spans="1:33" hidden="1" x14ac:dyDescent="0.25">
      <c r="A225" s="452">
        <v>612</v>
      </c>
      <c r="B225" s="452">
        <v>93316291</v>
      </c>
      <c r="C225" s="452" t="s">
        <v>5079</v>
      </c>
      <c r="D225" s="452" t="s">
        <v>982</v>
      </c>
      <c r="E225" s="452">
        <v>2000</v>
      </c>
      <c r="F225" s="452" t="s">
        <v>69</v>
      </c>
      <c r="G225" s="452" t="s">
        <v>117</v>
      </c>
      <c r="H225" s="452" t="s">
        <v>71</v>
      </c>
      <c r="I225" s="452" t="s">
        <v>2768</v>
      </c>
      <c r="J225" s="453">
        <v>1</v>
      </c>
      <c r="K225" s="454">
        <v>2</v>
      </c>
      <c r="L225" s="455" t="s">
        <v>5080</v>
      </c>
      <c r="M225" s="456">
        <v>2</v>
      </c>
      <c r="N225" s="455" t="s">
        <v>5081</v>
      </c>
      <c r="O225" s="456">
        <v>0</v>
      </c>
      <c r="P225" s="455" t="s">
        <v>5082</v>
      </c>
      <c r="Q225" s="456">
        <v>0</v>
      </c>
      <c r="R225" s="455" t="s">
        <v>5083</v>
      </c>
      <c r="S225" s="456">
        <v>0</v>
      </c>
      <c r="T225" s="455" t="s">
        <v>5084</v>
      </c>
      <c r="U225" s="456">
        <v>0</v>
      </c>
      <c r="V225" s="455" t="s">
        <v>5085</v>
      </c>
      <c r="W225" s="456">
        <v>0</v>
      </c>
      <c r="X225" s="455" t="s">
        <v>5086</v>
      </c>
      <c r="Y225" s="456">
        <v>0</v>
      </c>
      <c r="Z225" s="455" t="s">
        <v>5087</v>
      </c>
      <c r="AA225" s="456">
        <v>0</v>
      </c>
      <c r="AB225" s="455" t="s">
        <v>5088</v>
      </c>
      <c r="AC225" s="456">
        <v>0</v>
      </c>
      <c r="AD225" s="455" t="s">
        <v>5089</v>
      </c>
      <c r="AE225" s="456">
        <v>0</v>
      </c>
      <c r="AF225" s="271">
        <f t="shared" si="9"/>
        <v>1</v>
      </c>
      <c r="AG225" s="457">
        <f t="shared" si="10"/>
        <v>0</v>
      </c>
    </row>
    <row r="226" spans="1:33" hidden="1" x14ac:dyDescent="0.25">
      <c r="A226" s="452">
        <v>619</v>
      </c>
      <c r="B226" s="452">
        <v>93328159</v>
      </c>
      <c r="C226" s="452" t="s">
        <v>5090</v>
      </c>
      <c r="D226" s="452" t="s">
        <v>230</v>
      </c>
      <c r="E226" s="452">
        <v>200</v>
      </c>
      <c r="F226" s="452" t="s">
        <v>69</v>
      </c>
      <c r="G226" s="452" t="s">
        <v>117</v>
      </c>
      <c r="H226" s="452" t="s">
        <v>97</v>
      </c>
      <c r="I226" s="452" t="s">
        <v>2756</v>
      </c>
      <c r="J226" s="453">
        <v>1</v>
      </c>
      <c r="K226" s="454">
        <v>2</v>
      </c>
      <c r="L226" s="455" t="s">
        <v>5091</v>
      </c>
      <c r="M226" s="456">
        <v>2</v>
      </c>
      <c r="N226" s="455" t="s">
        <v>5092</v>
      </c>
      <c r="O226" s="456">
        <v>0</v>
      </c>
      <c r="P226" s="455" t="s">
        <v>5093</v>
      </c>
      <c r="Q226" s="456">
        <v>0</v>
      </c>
      <c r="R226" s="455" t="s">
        <v>5094</v>
      </c>
      <c r="S226" s="456">
        <v>0</v>
      </c>
      <c r="T226" s="455" t="s">
        <v>5095</v>
      </c>
      <c r="U226" s="456">
        <v>0</v>
      </c>
      <c r="V226" s="455" t="s">
        <v>5096</v>
      </c>
      <c r="W226" s="456">
        <v>0</v>
      </c>
      <c r="X226" s="455" t="s">
        <v>5097</v>
      </c>
      <c r="Y226" s="456">
        <v>0</v>
      </c>
      <c r="Z226" s="455" t="s">
        <v>5098</v>
      </c>
      <c r="AA226" s="456">
        <v>0</v>
      </c>
      <c r="AB226" s="455" t="s">
        <v>5099</v>
      </c>
      <c r="AC226" s="456">
        <v>0</v>
      </c>
      <c r="AD226" s="455" t="s">
        <v>5100</v>
      </c>
      <c r="AE226" s="456">
        <v>0</v>
      </c>
      <c r="AF226" s="271">
        <f t="shared" si="9"/>
        <v>1</v>
      </c>
      <c r="AG226" s="457">
        <f t="shared" si="10"/>
        <v>0</v>
      </c>
    </row>
    <row r="227" spans="1:33" hidden="1" x14ac:dyDescent="0.25">
      <c r="A227" s="458">
        <v>648</v>
      </c>
      <c r="B227" s="458">
        <v>93357651</v>
      </c>
      <c r="C227" s="458" t="s">
        <v>5101</v>
      </c>
      <c r="D227" s="458" t="s">
        <v>5102</v>
      </c>
      <c r="E227" s="458">
        <v>3500</v>
      </c>
      <c r="F227" s="458" t="s">
        <v>69</v>
      </c>
      <c r="G227" s="458" t="s">
        <v>117</v>
      </c>
      <c r="H227" s="458" t="s">
        <v>104</v>
      </c>
      <c r="I227" s="458" t="s">
        <v>2845</v>
      </c>
      <c r="J227" s="459">
        <v>1</v>
      </c>
      <c r="K227" s="454">
        <v>2</v>
      </c>
      <c r="L227" s="455" t="s">
        <v>5103</v>
      </c>
      <c r="M227" s="456">
        <v>2</v>
      </c>
      <c r="N227" s="455" t="s">
        <v>5104</v>
      </c>
      <c r="O227" s="456">
        <v>0</v>
      </c>
      <c r="P227" s="455" t="s">
        <v>5105</v>
      </c>
      <c r="Q227" s="456">
        <v>0</v>
      </c>
      <c r="R227" s="455" t="s">
        <v>5106</v>
      </c>
      <c r="S227" s="456">
        <v>0</v>
      </c>
      <c r="T227" s="455" t="s">
        <v>5107</v>
      </c>
      <c r="U227" s="456">
        <v>0</v>
      </c>
      <c r="V227" s="455" t="s">
        <v>5108</v>
      </c>
      <c r="W227" s="456">
        <v>0</v>
      </c>
      <c r="X227" s="455" t="s">
        <v>5109</v>
      </c>
      <c r="Y227" s="456">
        <v>0</v>
      </c>
      <c r="Z227" s="455" t="s">
        <v>5110</v>
      </c>
      <c r="AA227" s="456">
        <v>0</v>
      </c>
      <c r="AB227" s="455" t="s">
        <v>5111</v>
      </c>
      <c r="AC227" s="456">
        <v>0</v>
      </c>
      <c r="AD227" s="455" t="s">
        <v>5112</v>
      </c>
      <c r="AE227" s="456">
        <v>0</v>
      </c>
      <c r="AF227" s="271">
        <f t="shared" si="9"/>
        <v>1</v>
      </c>
      <c r="AG227" s="457">
        <f t="shared" si="10"/>
        <v>0</v>
      </c>
    </row>
    <row r="228" spans="1:33" hidden="1" x14ac:dyDescent="0.25">
      <c r="A228" s="458">
        <v>657</v>
      </c>
      <c r="B228" s="458">
        <v>93363829</v>
      </c>
      <c r="C228" s="458" t="s">
        <v>5113</v>
      </c>
      <c r="D228" s="458" t="s">
        <v>3090</v>
      </c>
      <c r="E228" s="458">
        <v>500</v>
      </c>
      <c r="F228" s="458" t="s">
        <v>69</v>
      </c>
      <c r="G228" s="458" t="s">
        <v>70</v>
      </c>
      <c r="H228" s="458" t="s">
        <v>104</v>
      </c>
      <c r="I228" s="458" t="s">
        <v>2845</v>
      </c>
      <c r="J228" s="459">
        <v>2</v>
      </c>
      <c r="K228" s="454">
        <v>2</v>
      </c>
      <c r="L228" s="455" t="s">
        <v>5114</v>
      </c>
      <c r="M228" s="456">
        <v>2</v>
      </c>
      <c r="N228" s="455" t="s">
        <v>5115</v>
      </c>
      <c r="O228" s="456">
        <v>0</v>
      </c>
      <c r="P228" s="455" t="s">
        <v>5116</v>
      </c>
      <c r="Q228" s="456">
        <v>0</v>
      </c>
      <c r="R228" s="455" t="s">
        <v>5117</v>
      </c>
      <c r="S228" s="456">
        <v>0</v>
      </c>
      <c r="T228" s="455" t="s">
        <v>5118</v>
      </c>
      <c r="U228" s="456">
        <v>0</v>
      </c>
      <c r="V228" s="455" t="s">
        <v>5119</v>
      </c>
      <c r="W228" s="456">
        <v>0</v>
      </c>
      <c r="X228" s="455" t="s">
        <v>5120</v>
      </c>
      <c r="Y228" s="456">
        <v>0</v>
      </c>
      <c r="Z228" s="455" t="s">
        <v>5121</v>
      </c>
      <c r="AA228" s="456">
        <v>0</v>
      </c>
      <c r="AB228" s="455" t="s">
        <v>5122</v>
      </c>
      <c r="AC228" s="456">
        <v>0</v>
      </c>
      <c r="AD228" s="455" t="s">
        <v>5123</v>
      </c>
      <c r="AE228" s="456">
        <v>0</v>
      </c>
      <c r="AF228" s="467">
        <f t="shared" si="9"/>
        <v>1</v>
      </c>
      <c r="AG228" s="457">
        <v>0</v>
      </c>
    </row>
    <row r="229" spans="1:33" hidden="1" x14ac:dyDescent="0.25">
      <c r="A229" s="458">
        <v>686</v>
      </c>
      <c r="B229" s="458" t="s">
        <v>4031</v>
      </c>
      <c r="C229" s="458" t="s">
        <v>4032</v>
      </c>
      <c r="D229" s="458" t="s">
        <v>874</v>
      </c>
      <c r="E229" s="458">
        <v>2500</v>
      </c>
      <c r="F229" s="458" t="s">
        <v>69</v>
      </c>
      <c r="G229" s="458" t="s">
        <v>117</v>
      </c>
      <c r="H229" s="458" t="s">
        <v>121</v>
      </c>
      <c r="I229" s="458" t="s">
        <v>2743</v>
      </c>
      <c r="J229" s="459">
        <v>1</v>
      </c>
      <c r="K229" s="454">
        <v>2</v>
      </c>
      <c r="L229" s="455" t="s">
        <v>5124</v>
      </c>
      <c r="M229" s="456">
        <v>2</v>
      </c>
      <c r="N229" s="455" t="s">
        <v>5125</v>
      </c>
      <c r="O229" s="456">
        <v>0</v>
      </c>
      <c r="P229" s="455" t="s">
        <v>5126</v>
      </c>
      <c r="Q229" s="456">
        <v>0</v>
      </c>
      <c r="R229" s="455" t="s">
        <v>5127</v>
      </c>
      <c r="S229" s="456">
        <v>0</v>
      </c>
      <c r="T229" s="455" t="s">
        <v>5128</v>
      </c>
      <c r="U229" s="456">
        <v>0</v>
      </c>
      <c r="V229" s="455" t="s">
        <v>5129</v>
      </c>
      <c r="W229" s="456">
        <v>0</v>
      </c>
      <c r="X229" s="455" t="s">
        <v>5130</v>
      </c>
      <c r="Y229" s="456">
        <v>0</v>
      </c>
      <c r="Z229" s="455" t="s">
        <v>5131</v>
      </c>
      <c r="AA229" s="456">
        <v>0</v>
      </c>
      <c r="AB229" s="455" t="s">
        <v>5132</v>
      </c>
      <c r="AC229" s="456">
        <v>0</v>
      </c>
      <c r="AD229" s="455" t="s">
        <v>5133</v>
      </c>
      <c r="AE229" s="456">
        <v>0</v>
      </c>
      <c r="AF229" s="271">
        <f t="shared" si="9"/>
        <v>1</v>
      </c>
      <c r="AG229" s="457">
        <f t="shared" ref="AG229:AG257" si="11">AF229-J229</f>
        <v>0</v>
      </c>
    </row>
    <row r="230" spans="1:33" hidden="1" x14ac:dyDescent="0.25">
      <c r="A230" s="452">
        <v>702</v>
      </c>
      <c r="B230" s="452">
        <v>93394976</v>
      </c>
      <c r="C230" s="452" t="s">
        <v>238</v>
      </c>
      <c r="D230" s="452" t="s">
        <v>5134</v>
      </c>
      <c r="E230" s="452">
        <v>3000</v>
      </c>
      <c r="F230" s="452" t="s">
        <v>69</v>
      </c>
      <c r="G230" s="452" t="s">
        <v>117</v>
      </c>
      <c r="H230" s="452" t="s">
        <v>121</v>
      </c>
      <c r="I230" s="452" t="s">
        <v>2743</v>
      </c>
      <c r="J230" s="453">
        <v>1</v>
      </c>
      <c r="K230" s="454">
        <v>2</v>
      </c>
      <c r="L230" s="455" t="s">
        <v>5135</v>
      </c>
      <c r="M230" s="456">
        <v>2</v>
      </c>
      <c r="N230" s="455" t="s">
        <v>5136</v>
      </c>
      <c r="O230" s="456">
        <v>0</v>
      </c>
      <c r="P230" s="455" t="s">
        <v>5137</v>
      </c>
      <c r="Q230" s="456">
        <v>0</v>
      </c>
      <c r="R230" s="455" t="s">
        <v>5138</v>
      </c>
      <c r="S230" s="456">
        <v>0</v>
      </c>
      <c r="T230" s="455" t="s">
        <v>5139</v>
      </c>
      <c r="U230" s="456">
        <v>0</v>
      </c>
      <c r="V230" s="455" t="s">
        <v>5140</v>
      </c>
      <c r="W230" s="456">
        <v>0</v>
      </c>
      <c r="X230" s="455" t="s">
        <v>5141</v>
      </c>
      <c r="Y230" s="456">
        <v>0</v>
      </c>
      <c r="Z230" s="455" t="s">
        <v>5142</v>
      </c>
      <c r="AA230" s="456">
        <v>0</v>
      </c>
      <c r="AB230" s="455" t="s">
        <v>5143</v>
      </c>
      <c r="AC230" s="456">
        <v>0</v>
      </c>
      <c r="AD230" s="455" t="s">
        <v>5144</v>
      </c>
      <c r="AE230" s="456">
        <v>0</v>
      </c>
      <c r="AF230" s="271">
        <f t="shared" si="9"/>
        <v>1</v>
      </c>
      <c r="AG230" s="457">
        <f t="shared" si="11"/>
        <v>0</v>
      </c>
    </row>
    <row r="231" spans="1:33" hidden="1" x14ac:dyDescent="0.25">
      <c r="A231" s="458">
        <v>703</v>
      </c>
      <c r="B231" s="458">
        <v>93394976</v>
      </c>
      <c r="C231" s="458" t="s">
        <v>238</v>
      </c>
      <c r="D231" s="458" t="s">
        <v>874</v>
      </c>
      <c r="E231" s="458">
        <v>3000</v>
      </c>
      <c r="F231" s="458" t="s">
        <v>69</v>
      </c>
      <c r="G231" s="458" t="s">
        <v>117</v>
      </c>
      <c r="H231" s="458" t="s">
        <v>121</v>
      </c>
      <c r="I231" s="458" t="s">
        <v>2743</v>
      </c>
      <c r="J231" s="459">
        <v>1</v>
      </c>
      <c r="K231" s="454">
        <v>2</v>
      </c>
      <c r="L231" s="455" t="s">
        <v>5145</v>
      </c>
      <c r="M231" s="456">
        <v>2</v>
      </c>
      <c r="N231" s="455" t="s">
        <v>5146</v>
      </c>
      <c r="O231" s="456">
        <v>0</v>
      </c>
      <c r="P231" s="455" t="s">
        <v>5147</v>
      </c>
      <c r="Q231" s="456">
        <v>0</v>
      </c>
      <c r="R231" s="455" t="s">
        <v>5148</v>
      </c>
      <c r="S231" s="456">
        <v>0</v>
      </c>
      <c r="T231" s="455" t="s">
        <v>5149</v>
      </c>
      <c r="U231" s="456">
        <v>0</v>
      </c>
      <c r="V231" s="455" t="s">
        <v>5150</v>
      </c>
      <c r="W231" s="456">
        <v>0</v>
      </c>
      <c r="X231" s="455" t="s">
        <v>5151</v>
      </c>
      <c r="Y231" s="456">
        <v>0</v>
      </c>
      <c r="Z231" s="455" t="s">
        <v>5152</v>
      </c>
      <c r="AA231" s="456">
        <v>0</v>
      </c>
      <c r="AB231" s="455" t="s">
        <v>5153</v>
      </c>
      <c r="AC231" s="456">
        <v>0</v>
      </c>
      <c r="AD231" s="455" t="s">
        <v>5154</v>
      </c>
      <c r="AE231" s="456">
        <v>0</v>
      </c>
      <c r="AF231" s="271">
        <f t="shared" si="9"/>
        <v>1</v>
      </c>
      <c r="AG231" s="457">
        <f t="shared" si="11"/>
        <v>0</v>
      </c>
    </row>
    <row r="232" spans="1:33" hidden="1" x14ac:dyDescent="0.25">
      <c r="A232" s="452">
        <v>704</v>
      </c>
      <c r="B232" s="452">
        <v>93394976</v>
      </c>
      <c r="C232" s="452" t="s">
        <v>238</v>
      </c>
      <c r="D232" s="452" t="s">
        <v>5155</v>
      </c>
      <c r="E232" s="452">
        <v>3000</v>
      </c>
      <c r="F232" s="452" t="s">
        <v>69</v>
      </c>
      <c r="G232" s="452" t="s">
        <v>117</v>
      </c>
      <c r="H232" s="452" t="s">
        <v>121</v>
      </c>
      <c r="I232" s="452" t="s">
        <v>2743</v>
      </c>
      <c r="J232" s="453">
        <v>1</v>
      </c>
      <c r="K232" s="454">
        <v>2</v>
      </c>
      <c r="L232" s="455" t="s">
        <v>5156</v>
      </c>
      <c r="M232" s="456">
        <v>2</v>
      </c>
      <c r="N232" s="455" t="s">
        <v>5157</v>
      </c>
      <c r="O232" s="456">
        <v>0</v>
      </c>
      <c r="P232" s="455" t="s">
        <v>5158</v>
      </c>
      <c r="Q232" s="456">
        <v>0</v>
      </c>
      <c r="R232" s="455" t="s">
        <v>5159</v>
      </c>
      <c r="S232" s="456">
        <v>0</v>
      </c>
      <c r="T232" s="455" t="s">
        <v>5160</v>
      </c>
      <c r="U232" s="456">
        <v>0</v>
      </c>
      <c r="V232" s="455" t="s">
        <v>5161</v>
      </c>
      <c r="W232" s="456">
        <v>0</v>
      </c>
      <c r="X232" s="455" t="s">
        <v>5162</v>
      </c>
      <c r="Y232" s="456">
        <v>0</v>
      </c>
      <c r="Z232" s="455" t="s">
        <v>5163</v>
      </c>
      <c r="AA232" s="456">
        <v>0</v>
      </c>
      <c r="AB232" s="455" t="s">
        <v>5164</v>
      </c>
      <c r="AC232" s="456">
        <v>0</v>
      </c>
      <c r="AD232" s="455" t="s">
        <v>5165</v>
      </c>
      <c r="AE232" s="456">
        <v>0</v>
      </c>
      <c r="AF232" s="271">
        <f t="shared" si="9"/>
        <v>1</v>
      </c>
      <c r="AG232" s="457">
        <f t="shared" si="11"/>
        <v>0</v>
      </c>
    </row>
    <row r="233" spans="1:33" hidden="1" x14ac:dyDescent="0.25">
      <c r="A233" s="468">
        <v>806</v>
      </c>
      <c r="B233" s="468" t="s">
        <v>5166</v>
      </c>
      <c r="C233" s="468" t="s">
        <v>5167</v>
      </c>
      <c r="D233" s="468" t="s">
        <v>222</v>
      </c>
      <c r="E233" s="468">
        <v>90</v>
      </c>
      <c r="F233" s="468" t="s">
        <v>839</v>
      </c>
      <c r="G233" s="468" t="s">
        <v>70</v>
      </c>
      <c r="H233" s="468" t="s">
        <v>71</v>
      </c>
      <c r="I233" s="468" t="s">
        <v>2768</v>
      </c>
      <c r="J233" s="469">
        <v>1</v>
      </c>
      <c r="K233" s="464">
        <v>2</v>
      </c>
      <c r="L233" s="465" t="s">
        <v>5168</v>
      </c>
      <c r="M233" s="466">
        <v>2</v>
      </c>
      <c r="N233" s="470" t="s">
        <v>5169</v>
      </c>
      <c r="O233" s="466">
        <v>0</v>
      </c>
      <c r="P233" s="470" t="s">
        <v>5170</v>
      </c>
      <c r="Q233" s="466">
        <v>0</v>
      </c>
      <c r="R233" s="470" t="s">
        <v>5171</v>
      </c>
      <c r="S233" s="466">
        <v>0</v>
      </c>
      <c r="T233" s="470" t="s">
        <v>5172</v>
      </c>
      <c r="U233" s="466">
        <v>0</v>
      </c>
      <c r="V233" s="470" t="s">
        <v>5173</v>
      </c>
      <c r="W233" s="466">
        <v>0</v>
      </c>
      <c r="X233" s="470" t="s">
        <v>5174</v>
      </c>
      <c r="Y233" s="466">
        <v>0</v>
      </c>
      <c r="Z233" s="470" t="s">
        <v>5175</v>
      </c>
      <c r="AA233" s="466">
        <v>0</v>
      </c>
      <c r="AB233" s="470" t="s">
        <v>5176</v>
      </c>
      <c r="AC233" s="466">
        <v>0</v>
      </c>
      <c r="AD233" s="470" t="s">
        <v>5177</v>
      </c>
      <c r="AE233" s="466">
        <v>0</v>
      </c>
      <c r="AF233" s="271">
        <f t="shared" si="9"/>
        <v>1</v>
      </c>
      <c r="AG233" s="457">
        <f t="shared" si="11"/>
        <v>0</v>
      </c>
    </row>
    <row r="234" spans="1:33" hidden="1" x14ac:dyDescent="0.25">
      <c r="A234" s="462">
        <v>884</v>
      </c>
      <c r="B234" s="462" t="s">
        <v>5178</v>
      </c>
      <c r="C234" s="462" t="s">
        <v>485</v>
      </c>
      <c r="D234" s="462" t="s">
        <v>5179</v>
      </c>
      <c r="E234" s="462">
        <v>130</v>
      </c>
      <c r="F234" s="462" t="s">
        <v>69</v>
      </c>
      <c r="G234" s="462" t="s">
        <v>117</v>
      </c>
      <c r="H234" s="462" t="s">
        <v>71</v>
      </c>
      <c r="I234" s="462" t="s">
        <v>2768</v>
      </c>
      <c r="J234" s="472">
        <v>1</v>
      </c>
      <c r="K234" s="464">
        <v>2</v>
      </c>
      <c r="L234" s="465" t="s">
        <v>5180</v>
      </c>
      <c r="M234" s="466">
        <v>2</v>
      </c>
      <c r="N234" s="470" t="s">
        <v>5181</v>
      </c>
      <c r="O234" s="466">
        <v>0</v>
      </c>
      <c r="P234" s="470" t="s">
        <v>5182</v>
      </c>
      <c r="Q234" s="466">
        <v>0</v>
      </c>
      <c r="R234" s="470" t="s">
        <v>5183</v>
      </c>
      <c r="S234" s="466">
        <v>0</v>
      </c>
      <c r="T234" s="470" t="s">
        <v>5184</v>
      </c>
      <c r="U234" s="466">
        <v>0</v>
      </c>
      <c r="V234" s="470" t="s">
        <v>5185</v>
      </c>
      <c r="W234" s="466">
        <v>0</v>
      </c>
      <c r="X234" s="470" t="s">
        <v>5186</v>
      </c>
      <c r="Y234" s="466">
        <v>0</v>
      </c>
      <c r="Z234" s="470" t="s">
        <v>5187</v>
      </c>
      <c r="AA234" s="466">
        <v>0</v>
      </c>
      <c r="AB234" s="470" t="s">
        <v>5188</v>
      </c>
      <c r="AC234" s="466">
        <v>0</v>
      </c>
      <c r="AD234" s="470" t="s">
        <v>5189</v>
      </c>
      <c r="AE234" s="466">
        <v>0</v>
      </c>
      <c r="AF234" s="271">
        <f t="shared" si="9"/>
        <v>1</v>
      </c>
      <c r="AG234" s="457">
        <f t="shared" si="11"/>
        <v>0</v>
      </c>
    </row>
    <row r="235" spans="1:33" hidden="1" x14ac:dyDescent="0.25">
      <c r="A235" s="462">
        <v>904</v>
      </c>
      <c r="B235" s="462">
        <v>52023534</v>
      </c>
      <c r="C235" s="462" t="s">
        <v>4109</v>
      </c>
      <c r="D235" s="462" t="s">
        <v>736</v>
      </c>
      <c r="E235" s="462">
        <v>100</v>
      </c>
      <c r="F235" s="462" t="s">
        <v>139</v>
      </c>
      <c r="G235" s="462" t="s">
        <v>132</v>
      </c>
      <c r="H235" s="462" t="s">
        <v>104</v>
      </c>
      <c r="I235" s="462" t="s">
        <v>2845</v>
      </c>
      <c r="J235" s="472">
        <v>1</v>
      </c>
      <c r="K235" s="464">
        <v>2</v>
      </c>
      <c r="L235" s="465" t="s">
        <v>5190</v>
      </c>
      <c r="M235" s="466">
        <v>2</v>
      </c>
      <c r="N235" s="470" t="s">
        <v>5191</v>
      </c>
      <c r="O235" s="473">
        <v>0</v>
      </c>
      <c r="P235" s="470" t="s">
        <v>5192</v>
      </c>
      <c r="Q235" s="466">
        <v>0</v>
      </c>
      <c r="R235" s="470" t="s">
        <v>5193</v>
      </c>
      <c r="S235" s="466">
        <v>0</v>
      </c>
      <c r="T235" s="470" t="s">
        <v>5194</v>
      </c>
      <c r="U235" s="466">
        <v>0</v>
      </c>
      <c r="V235" s="470" t="s">
        <v>5195</v>
      </c>
      <c r="W235" s="466">
        <v>0</v>
      </c>
      <c r="X235" s="470" t="s">
        <v>5196</v>
      </c>
      <c r="Y235" s="466">
        <v>0</v>
      </c>
      <c r="Z235" s="470" t="s">
        <v>5197</v>
      </c>
      <c r="AA235" s="466">
        <v>0</v>
      </c>
      <c r="AB235" s="470" t="s">
        <v>5198</v>
      </c>
      <c r="AC235" s="466">
        <v>0</v>
      </c>
      <c r="AD235" s="470" t="s">
        <v>5199</v>
      </c>
      <c r="AE235" s="466">
        <v>0</v>
      </c>
      <c r="AF235" s="271">
        <f t="shared" si="9"/>
        <v>1</v>
      </c>
      <c r="AG235" s="457">
        <f t="shared" si="11"/>
        <v>0</v>
      </c>
    </row>
    <row r="236" spans="1:33" hidden="1" x14ac:dyDescent="0.25">
      <c r="A236" s="462">
        <v>1102</v>
      </c>
      <c r="B236" s="462" t="s">
        <v>5200</v>
      </c>
      <c r="C236" s="462" t="s">
        <v>5201</v>
      </c>
      <c r="D236" s="462" t="s">
        <v>5134</v>
      </c>
      <c r="E236" s="462">
        <v>250</v>
      </c>
      <c r="F236" s="462" t="s">
        <v>139</v>
      </c>
      <c r="G236" s="462" t="s">
        <v>70</v>
      </c>
      <c r="H236" s="462" t="s">
        <v>121</v>
      </c>
      <c r="I236" s="462" t="s">
        <v>2743</v>
      </c>
      <c r="J236" s="472">
        <v>1</v>
      </c>
      <c r="K236" s="464">
        <v>2</v>
      </c>
      <c r="L236" s="465" t="s">
        <v>5202</v>
      </c>
      <c r="M236" s="473">
        <v>2</v>
      </c>
      <c r="N236" s="470" t="s">
        <v>5203</v>
      </c>
      <c r="O236" s="466">
        <v>0</v>
      </c>
      <c r="P236" s="470" t="s">
        <v>5204</v>
      </c>
      <c r="Q236" s="466">
        <v>0</v>
      </c>
      <c r="R236" s="470" t="s">
        <v>5205</v>
      </c>
      <c r="S236" s="466">
        <v>0</v>
      </c>
      <c r="T236" s="470" t="s">
        <v>5206</v>
      </c>
      <c r="U236" s="466">
        <v>0</v>
      </c>
      <c r="V236" s="470" t="s">
        <v>5207</v>
      </c>
      <c r="W236" s="466">
        <v>0</v>
      </c>
      <c r="X236" s="470" t="s">
        <v>5208</v>
      </c>
      <c r="Y236" s="466">
        <v>0</v>
      </c>
      <c r="Z236" s="470" t="s">
        <v>5209</v>
      </c>
      <c r="AA236" s="466">
        <v>0</v>
      </c>
      <c r="AB236" s="470" t="s">
        <v>5210</v>
      </c>
      <c r="AC236" s="466">
        <v>0</v>
      </c>
      <c r="AD236" s="470" t="s">
        <v>5211</v>
      </c>
      <c r="AE236" s="466">
        <v>0</v>
      </c>
      <c r="AF236" s="271">
        <f t="shared" si="9"/>
        <v>1</v>
      </c>
      <c r="AG236" s="457">
        <f t="shared" si="11"/>
        <v>0</v>
      </c>
    </row>
    <row r="237" spans="1:33" hidden="1" x14ac:dyDescent="0.25">
      <c r="A237" s="458">
        <v>33</v>
      </c>
      <c r="B237" s="458">
        <v>11097232</v>
      </c>
      <c r="C237" s="458" t="s">
        <v>1161</v>
      </c>
      <c r="D237" s="458" t="s">
        <v>5212</v>
      </c>
      <c r="E237" s="458">
        <v>4000</v>
      </c>
      <c r="F237" s="458" t="s">
        <v>69</v>
      </c>
      <c r="G237" s="458" t="s">
        <v>117</v>
      </c>
      <c r="H237" s="458" t="s">
        <v>121</v>
      </c>
      <c r="I237" s="458" t="s">
        <v>2743</v>
      </c>
      <c r="J237" s="459">
        <v>2</v>
      </c>
      <c r="K237" s="454">
        <v>3</v>
      </c>
      <c r="L237" s="455" t="s">
        <v>5213</v>
      </c>
      <c r="M237" s="456">
        <v>2</v>
      </c>
      <c r="N237" s="455" t="s">
        <v>5214</v>
      </c>
      <c r="O237" s="456">
        <v>1</v>
      </c>
      <c r="P237" s="455" t="s">
        <v>5215</v>
      </c>
      <c r="Q237" s="456">
        <v>0</v>
      </c>
      <c r="R237" s="455" t="s">
        <v>5216</v>
      </c>
      <c r="S237" s="456">
        <v>0</v>
      </c>
      <c r="T237" s="455" t="s">
        <v>5217</v>
      </c>
      <c r="U237" s="456">
        <v>0</v>
      </c>
      <c r="V237" s="455" t="s">
        <v>5218</v>
      </c>
      <c r="W237" s="456">
        <v>0</v>
      </c>
      <c r="X237" s="455" t="s">
        <v>5219</v>
      </c>
      <c r="Y237" s="456">
        <v>0</v>
      </c>
      <c r="Z237" s="455" t="s">
        <v>5220</v>
      </c>
      <c r="AA237" s="456">
        <v>0</v>
      </c>
      <c r="AB237" s="455" t="s">
        <v>5221</v>
      </c>
      <c r="AC237" s="456">
        <v>0</v>
      </c>
      <c r="AD237" s="455" t="s">
        <v>5222</v>
      </c>
      <c r="AE237" s="456">
        <v>0</v>
      </c>
      <c r="AF237" s="271">
        <f t="shared" si="9"/>
        <v>2</v>
      </c>
      <c r="AG237" s="457">
        <f t="shared" si="11"/>
        <v>0</v>
      </c>
    </row>
    <row r="238" spans="1:33" hidden="1" x14ac:dyDescent="0.25">
      <c r="A238" s="452">
        <v>41</v>
      </c>
      <c r="B238" s="452">
        <v>11514517</v>
      </c>
      <c r="C238" s="452" t="s">
        <v>1154</v>
      </c>
      <c r="D238" s="452" t="s">
        <v>2907</v>
      </c>
      <c r="E238" s="452">
        <v>1400</v>
      </c>
      <c r="F238" s="452" t="s">
        <v>69</v>
      </c>
      <c r="G238" s="452" t="s">
        <v>117</v>
      </c>
      <c r="H238" s="452" t="s">
        <v>84</v>
      </c>
      <c r="I238" s="452" t="s">
        <v>2768</v>
      </c>
      <c r="J238" s="453">
        <v>2</v>
      </c>
      <c r="K238" s="454">
        <v>3</v>
      </c>
      <c r="L238" s="455" t="s">
        <v>5223</v>
      </c>
      <c r="M238" s="456">
        <v>2</v>
      </c>
      <c r="N238" s="455" t="s">
        <v>5224</v>
      </c>
      <c r="O238" s="456">
        <v>1</v>
      </c>
      <c r="P238" s="455" t="s">
        <v>5225</v>
      </c>
      <c r="Q238" s="456">
        <v>0</v>
      </c>
      <c r="R238" s="455" t="s">
        <v>5226</v>
      </c>
      <c r="S238" s="456">
        <v>0</v>
      </c>
      <c r="T238" s="455" t="s">
        <v>5227</v>
      </c>
      <c r="U238" s="456">
        <v>0</v>
      </c>
      <c r="V238" s="455" t="s">
        <v>5228</v>
      </c>
      <c r="W238" s="456">
        <v>0</v>
      </c>
      <c r="X238" s="455" t="s">
        <v>5229</v>
      </c>
      <c r="Y238" s="456">
        <v>0</v>
      </c>
      <c r="Z238" s="455" t="s">
        <v>5230</v>
      </c>
      <c r="AA238" s="456">
        <v>0</v>
      </c>
      <c r="AB238" s="455" t="s">
        <v>5231</v>
      </c>
      <c r="AC238" s="456">
        <v>0</v>
      </c>
      <c r="AD238" s="455" t="s">
        <v>5232</v>
      </c>
      <c r="AE238" s="456">
        <v>0</v>
      </c>
      <c r="AF238" s="271">
        <f t="shared" si="9"/>
        <v>2</v>
      </c>
      <c r="AG238" s="457">
        <f t="shared" si="11"/>
        <v>0</v>
      </c>
    </row>
    <row r="239" spans="1:33" hidden="1" x14ac:dyDescent="0.25">
      <c r="A239" s="458">
        <v>58</v>
      </c>
      <c r="B239" s="458">
        <v>11517233</v>
      </c>
      <c r="C239" s="458" t="s">
        <v>1141</v>
      </c>
      <c r="D239" s="458" t="s">
        <v>4164</v>
      </c>
      <c r="E239" s="458">
        <v>1500</v>
      </c>
      <c r="F239" s="458" t="s">
        <v>69</v>
      </c>
      <c r="G239" s="458" t="s">
        <v>83</v>
      </c>
      <c r="H239" s="458" t="s">
        <v>121</v>
      </c>
      <c r="I239" s="458" t="s">
        <v>2743</v>
      </c>
      <c r="J239" s="459">
        <v>2</v>
      </c>
      <c r="K239" s="454">
        <v>3</v>
      </c>
      <c r="L239" s="455" t="s">
        <v>5233</v>
      </c>
      <c r="M239" s="456">
        <v>2</v>
      </c>
      <c r="N239" s="455" t="s">
        <v>5234</v>
      </c>
      <c r="O239" s="456">
        <v>1</v>
      </c>
      <c r="P239" s="455" t="s">
        <v>5235</v>
      </c>
      <c r="Q239" s="456">
        <v>0</v>
      </c>
      <c r="R239" s="455" t="s">
        <v>5236</v>
      </c>
      <c r="S239" s="456">
        <v>0</v>
      </c>
      <c r="T239" s="455" t="s">
        <v>5237</v>
      </c>
      <c r="U239" s="456">
        <v>0</v>
      </c>
      <c r="V239" s="455" t="s">
        <v>5238</v>
      </c>
      <c r="W239" s="456">
        <v>0</v>
      </c>
      <c r="X239" s="455" t="s">
        <v>5239</v>
      </c>
      <c r="Y239" s="456">
        <v>0</v>
      </c>
      <c r="Z239" s="455" t="s">
        <v>5240</v>
      </c>
      <c r="AA239" s="456">
        <v>0</v>
      </c>
      <c r="AB239" s="455" t="s">
        <v>5241</v>
      </c>
      <c r="AC239" s="456">
        <v>0</v>
      </c>
      <c r="AD239" s="455" t="s">
        <v>5242</v>
      </c>
      <c r="AE239" s="456">
        <v>0</v>
      </c>
      <c r="AF239" s="271">
        <f t="shared" si="9"/>
        <v>2</v>
      </c>
      <c r="AG239" s="457">
        <f t="shared" si="11"/>
        <v>0</v>
      </c>
    </row>
    <row r="240" spans="1:33" hidden="1" x14ac:dyDescent="0.25">
      <c r="A240" s="458">
        <v>73</v>
      </c>
      <c r="B240" s="458">
        <v>11561576</v>
      </c>
      <c r="C240" s="458" t="s">
        <v>1112</v>
      </c>
      <c r="D240" s="458" t="s">
        <v>5243</v>
      </c>
      <c r="E240" s="458">
        <v>2000</v>
      </c>
      <c r="F240" s="458" t="s">
        <v>69</v>
      </c>
      <c r="G240" s="458" t="s">
        <v>83</v>
      </c>
      <c r="H240" s="458" t="s">
        <v>121</v>
      </c>
      <c r="I240" s="458" t="s">
        <v>2756</v>
      </c>
      <c r="J240" s="459">
        <v>2</v>
      </c>
      <c r="K240" s="454">
        <v>3</v>
      </c>
      <c r="L240" s="455" t="s">
        <v>5244</v>
      </c>
      <c r="M240" s="456">
        <v>2</v>
      </c>
      <c r="N240" s="455" t="s">
        <v>5245</v>
      </c>
      <c r="O240" s="456">
        <v>1</v>
      </c>
      <c r="P240" s="455" t="s">
        <v>5246</v>
      </c>
      <c r="Q240" s="456">
        <v>0</v>
      </c>
      <c r="R240" s="455" t="s">
        <v>5247</v>
      </c>
      <c r="S240" s="456">
        <v>0</v>
      </c>
      <c r="T240" s="455" t="s">
        <v>5248</v>
      </c>
      <c r="U240" s="456">
        <v>0</v>
      </c>
      <c r="V240" s="455" t="s">
        <v>5249</v>
      </c>
      <c r="W240" s="456">
        <v>0</v>
      </c>
      <c r="X240" s="455" t="s">
        <v>5250</v>
      </c>
      <c r="Y240" s="456">
        <v>0</v>
      </c>
      <c r="Z240" s="455" t="s">
        <v>5251</v>
      </c>
      <c r="AA240" s="456">
        <v>0</v>
      </c>
      <c r="AB240" s="455" t="s">
        <v>5252</v>
      </c>
      <c r="AC240" s="456">
        <v>0</v>
      </c>
      <c r="AD240" s="455" t="s">
        <v>5253</v>
      </c>
      <c r="AE240" s="456">
        <v>0</v>
      </c>
      <c r="AF240" s="271">
        <f t="shared" si="9"/>
        <v>2</v>
      </c>
      <c r="AG240" s="457">
        <f t="shared" si="11"/>
        <v>0</v>
      </c>
    </row>
    <row r="241" spans="1:33" hidden="1" x14ac:dyDescent="0.25">
      <c r="A241" s="458">
        <v>221</v>
      </c>
      <c r="B241" s="458">
        <v>24410001</v>
      </c>
      <c r="C241" s="458" t="s">
        <v>5254</v>
      </c>
      <c r="D241" s="458" t="s">
        <v>3638</v>
      </c>
      <c r="E241" s="458">
        <v>4000</v>
      </c>
      <c r="F241" s="458" t="s">
        <v>69</v>
      </c>
      <c r="G241" s="458" t="s">
        <v>83</v>
      </c>
      <c r="H241" s="458" t="s">
        <v>97</v>
      </c>
      <c r="I241" s="458" t="s">
        <v>2768</v>
      </c>
      <c r="J241" s="459">
        <v>2</v>
      </c>
      <c r="K241" s="454">
        <v>3</v>
      </c>
      <c r="L241" s="455" t="s">
        <v>5255</v>
      </c>
      <c r="M241" s="456">
        <v>2</v>
      </c>
      <c r="N241" s="455" t="s">
        <v>5256</v>
      </c>
      <c r="O241" s="456">
        <v>1</v>
      </c>
      <c r="P241" s="455" t="s">
        <v>5257</v>
      </c>
      <c r="Q241" s="456">
        <v>0</v>
      </c>
      <c r="R241" s="455" t="s">
        <v>5258</v>
      </c>
      <c r="S241" s="456">
        <v>0</v>
      </c>
      <c r="T241" s="455" t="s">
        <v>5259</v>
      </c>
      <c r="U241" s="456">
        <v>0</v>
      </c>
      <c r="V241" s="455" t="s">
        <v>5260</v>
      </c>
      <c r="W241" s="456">
        <v>0</v>
      </c>
      <c r="X241" s="455" t="s">
        <v>5261</v>
      </c>
      <c r="Y241" s="456">
        <v>0</v>
      </c>
      <c r="Z241" s="455" t="s">
        <v>5262</v>
      </c>
      <c r="AA241" s="456">
        <v>0</v>
      </c>
      <c r="AB241" s="455" t="s">
        <v>5263</v>
      </c>
      <c r="AC241" s="456">
        <v>0</v>
      </c>
      <c r="AD241" s="455" t="s">
        <v>5264</v>
      </c>
      <c r="AE241" s="456">
        <v>0</v>
      </c>
      <c r="AF241" s="271">
        <f t="shared" si="9"/>
        <v>2</v>
      </c>
      <c r="AG241" s="457">
        <f t="shared" si="11"/>
        <v>0</v>
      </c>
    </row>
    <row r="242" spans="1:33" hidden="1" x14ac:dyDescent="0.25">
      <c r="A242" s="452">
        <v>273</v>
      </c>
      <c r="B242" s="452">
        <v>52048151</v>
      </c>
      <c r="C242" s="452" t="s">
        <v>786</v>
      </c>
      <c r="D242" s="452" t="s">
        <v>3605</v>
      </c>
      <c r="E242" s="452">
        <v>1500</v>
      </c>
      <c r="F242" s="452" t="s">
        <v>69</v>
      </c>
      <c r="G242" s="452" t="s">
        <v>132</v>
      </c>
      <c r="H242" s="452" t="s">
        <v>121</v>
      </c>
      <c r="I242" s="452" t="s">
        <v>2743</v>
      </c>
      <c r="J242" s="453">
        <v>2</v>
      </c>
      <c r="K242" s="476">
        <v>3</v>
      </c>
      <c r="L242" s="477" t="s">
        <v>5265</v>
      </c>
      <c r="M242" s="456">
        <v>2</v>
      </c>
      <c r="N242" s="455" t="s">
        <v>5266</v>
      </c>
      <c r="O242" s="456">
        <v>1</v>
      </c>
      <c r="P242" s="455" t="s">
        <v>5267</v>
      </c>
      <c r="Q242" s="456">
        <v>0</v>
      </c>
      <c r="R242" s="455" t="s">
        <v>5268</v>
      </c>
      <c r="S242" s="456">
        <v>0</v>
      </c>
      <c r="T242" s="455" t="s">
        <v>5269</v>
      </c>
      <c r="U242" s="456">
        <v>0</v>
      </c>
      <c r="V242" s="455" t="s">
        <v>5270</v>
      </c>
      <c r="W242" s="456">
        <v>0</v>
      </c>
      <c r="X242" s="455" t="s">
        <v>5271</v>
      </c>
      <c r="Y242" s="456">
        <v>0</v>
      </c>
      <c r="Z242" s="455" t="s">
        <v>5272</v>
      </c>
      <c r="AA242" s="456">
        <v>0</v>
      </c>
      <c r="AB242" s="455" t="s">
        <v>5273</v>
      </c>
      <c r="AC242" s="456">
        <v>0</v>
      </c>
      <c r="AD242" s="455" t="s">
        <v>5274</v>
      </c>
      <c r="AE242" s="456">
        <v>0</v>
      </c>
      <c r="AF242" s="271">
        <f t="shared" si="9"/>
        <v>2</v>
      </c>
      <c r="AG242" s="457">
        <f t="shared" si="11"/>
        <v>0</v>
      </c>
    </row>
    <row r="243" spans="1:33" hidden="1" x14ac:dyDescent="0.25">
      <c r="A243" s="452">
        <v>391</v>
      </c>
      <c r="B243" s="452">
        <v>90307205</v>
      </c>
      <c r="C243" s="452" t="s">
        <v>5275</v>
      </c>
      <c r="D243" s="452" t="s">
        <v>2800</v>
      </c>
      <c r="E243" s="452">
        <v>250</v>
      </c>
      <c r="F243" s="452" t="s">
        <v>69</v>
      </c>
      <c r="G243" s="452" t="s">
        <v>117</v>
      </c>
      <c r="H243" s="452" t="s">
        <v>121</v>
      </c>
      <c r="I243" s="452" t="s">
        <v>2743</v>
      </c>
      <c r="J243" s="453">
        <v>2</v>
      </c>
      <c r="K243" s="476">
        <v>3</v>
      </c>
      <c r="L243" s="477" t="s">
        <v>5276</v>
      </c>
      <c r="M243" s="456">
        <v>2</v>
      </c>
      <c r="N243" s="455" t="s">
        <v>5277</v>
      </c>
      <c r="O243" s="456">
        <v>1</v>
      </c>
      <c r="P243" s="455" t="s">
        <v>5278</v>
      </c>
      <c r="Q243" s="456">
        <v>0</v>
      </c>
      <c r="R243" s="455" t="s">
        <v>5279</v>
      </c>
      <c r="S243" s="456">
        <v>0</v>
      </c>
      <c r="T243" s="455" t="s">
        <v>5280</v>
      </c>
      <c r="U243" s="456">
        <v>0</v>
      </c>
      <c r="V243" s="455" t="s">
        <v>5281</v>
      </c>
      <c r="W243" s="456">
        <v>0</v>
      </c>
      <c r="X243" s="455" t="s">
        <v>5282</v>
      </c>
      <c r="Y243" s="456">
        <v>0</v>
      </c>
      <c r="Z243" s="455" t="s">
        <v>5283</v>
      </c>
      <c r="AA243" s="456">
        <v>0</v>
      </c>
      <c r="AB243" s="455" t="s">
        <v>5284</v>
      </c>
      <c r="AC243" s="456">
        <v>0</v>
      </c>
      <c r="AD243" s="455" t="s">
        <v>5285</v>
      </c>
      <c r="AE243" s="456">
        <v>0</v>
      </c>
      <c r="AF243" s="271">
        <f t="shared" si="9"/>
        <v>2</v>
      </c>
      <c r="AG243" s="457">
        <f t="shared" si="11"/>
        <v>0</v>
      </c>
    </row>
    <row r="244" spans="1:33" hidden="1" x14ac:dyDescent="0.25">
      <c r="A244" s="458">
        <v>410</v>
      </c>
      <c r="B244" s="458">
        <v>90389241</v>
      </c>
      <c r="C244" s="458" t="s">
        <v>4539</v>
      </c>
      <c r="D244" s="458" t="s">
        <v>214</v>
      </c>
      <c r="E244" s="458">
        <v>100</v>
      </c>
      <c r="F244" s="458" t="s">
        <v>69</v>
      </c>
      <c r="G244" s="458" t="s">
        <v>70</v>
      </c>
      <c r="H244" s="458" t="s">
        <v>75</v>
      </c>
      <c r="I244" s="458" t="s">
        <v>2743</v>
      </c>
      <c r="J244" s="459">
        <v>2</v>
      </c>
      <c r="K244" s="476">
        <v>3</v>
      </c>
      <c r="L244" s="477" t="s">
        <v>5286</v>
      </c>
      <c r="M244" s="456">
        <v>2</v>
      </c>
      <c r="N244" s="455" t="s">
        <v>5287</v>
      </c>
      <c r="O244" s="456">
        <v>1</v>
      </c>
      <c r="P244" s="455" t="s">
        <v>5288</v>
      </c>
      <c r="Q244" s="456">
        <v>0</v>
      </c>
      <c r="R244" s="455" t="s">
        <v>5289</v>
      </c>
      <c r="S244" s="456">
        <v>0</v>
      </c>
      <c r="T244" s="455" t="s">
        <v>5290</v>
      </c>
      <c r="U244" s="456">
        <v>0</v>
      </c>
      <c r="V244" s="455" t="s">
        <v>5291</v>
      </c>
      <c r="W244" s="456">
        <v>0</v>
      </c>
      <c r="X244" s="455" t="s">
        <v>5292</v>
      </c>
      <c r="Y244" s="456">
        <v>0</v>
      </c>
      <c r="Z244" s="455" t="s">
        <v>5293</v>
      </c>
      <c r="AA244" s="456">
        <v>0</v>
      </c>
      <c r="AB244" s="455" t="s">
        <v>5294</v>
      </c>
      <c r="AC244" s="456">
        <v>0</v>
      </c>
      <c r="AD244" s="455" t="s">
        <v>5295</v>
      </c>
      <c r="AE244" s="456">
        <v>0</v>
      </c>
      <c r="AF244" s="271">
        <f t="shared" si="9"/>
        <v>2</v>
      </c>
      <c r="AG244" s="457">
        <f t="shared" si="11"/>
        <v>0</v>
      </c>
    </row>
    <row r="245" spans="1:33" hidden="1" x14ac:dyDescent="0.25">
      <c r="A245" s="458">
        <v>459</v>
      </c>
      <c r="B245" s="458">
        <v>93226361</v>
      </c>
      <c r="C245" s="458" t="s">
        <v>5296</v>
      </c>
      <c r="D245" s="458" t="s">
        <v>5297</v>
      </c>
      <c r="E245" s="458">
        <v>2500</v>
      </c>
      <c r="F245" s="458" t="s">
        <v>69</v>
      </c>
      <c r="G245" s="458" t="s">
        <v>70</v>
      </c>
      <c r="H245" s="458" t="s">
        <v>412</v>
      </c>
      <c r="I245" s="458" t="s">
        <v>2743</v>
      </c>
      <c r="J245" s="459">
        <v>2</v>
      </c>
      <c r="K245" s="476">
        <v>3</v>
      </c>
      <c r="L245" s="477" t="s">
        <v>5298</v>
      </c>
      <c r="M245" s="456">
        <v>2</v>
      </c>
      <c r="N245" s="455" t="s">
        <v>5299</v>
      </c>
      <c r="O245" s="456">
        <v>1</v>
      </c>
      <c r="P245" s="455" t="s">
        <v>5300</v>
      </c>
      <c r="Q245" s="456">
        <v>0</v>
      </c>
      <c r="R245" s="455" t="s">
        <v>5301</v>
      </c>
      <c r="S245" s="456">
        <v>0</v>
      </c>
      <c r="T245" s="455" t="s">
        <v>5302</v>
      </c>
      <c r="U245" s="456">
        <v>0</v>
      </c>
      <c r="V245" s="455" t="s">
        <v>5303</v>
      </c>
      <c r="W245" s="456">
        <v>0</v>
      </c>
      <c r="X245" s="455" t="s">
        <v>5304</v>
      </c>
      <c r="Y245" s="456">
        <v>0</v>
      </c>
      <c r="Z245" s="455" t="s">
        <v>5305</v>
      </c>
      <c r="AA245" s="456">
        <v>0</v>
      </c>
      <c r="AB245" s="455" t="s">
        <v>5306</v>
      </c>
      <c r="AC245" s="456">
        <v>0</v>
      </c>
      <c r="AD245" s="455" t="s">
        <v>5307</v>
      </c>
      <c r="AE245" s="456">
        <v>0</v>
      </c>
      <c r="AF245" s="271">
        <f t="shared" si="9"/>
        <v>2</v>
      </c>
      <c r="AG245" s="457">
        <f t="shared" si="11"/>
        <v>0</v>
      </c>
    </row>
    <row r="246" spans="1:33" hidden="1" x14ac:dyDescent="0.25">
      <c r="A246" s="452">
        <v>556</v>
      </c>
      <c r="B246" s="452">
        <v>93290305</v>
      </c>
      <c r="C246" s="452" t="s">
        <v>5308</v>
      </c>
      <c r="D246" s="452" t="s">
        <v>5134</v>
      </c>
      <c r="E246" s="452">
        <v>300</v>
      </c>
      <c r="F246" s="452" t="s">
        <v>69</v>
      </c>
      <c r="G246" s="452" t="s">
        <v>117</v>
      </c>
      <c r="H246" s="452" t="s">
        <v>121</v>
      </c>
      <c r="I246" s="452" t="s">
        <v>2743</v>
      </c>
      <c r="J246" s="453">
        <v>2</v>
      </c>
      <c r="K246" s="476">
        <v>3</v>
      </c>
      <c r="L246" s="477" t="s">
        <v>5309</v>
      </c>
      <c r="M246" s="456">
        <v>2</v>
      </c>
      <c r="N246" s="455" t="s">
        <v>5310</v>
      </c>
      <c r="O246" s="456">
        <v>1</v>
      </c>
      <c r="P246" s="455" t="s">
        <v>5311</v>
      </c>
      <c r="Q246" s="456">
        <v>0</v>
      </c>
      <c r="R246" s="455" t="s">
        <v>5312</v>
      </c>
      <c r="S246" s="456">
        <v>0</v>
      </c>
      <c r="T246" s="455" t="s">
        <v>5313</v>
      </c>
      <c r="U246" s="456">
        <v>0</v>
      </c>
      <c r="V246" s="455" t="s">
        <v>5314</v>
      </c>
      <c r="W246" s="456">
        <v>0</v>
      </c>
      <c r="X246" s="455" t="s">
        <v>5315</v>
      </c>
      <c r="Y246" s="456">
        <v>0</v>
      </c>
      <c r="Z246" s="455" t="s">
        <v>5316</v>
      </c>
      <c r="AA246" s="456">
        <v>0</v>
      </c>
      <c r="AB246" s="455" t="s">
        <v>5317</v>
      </c>
      <c r="AC246" s="456">
        <v>0</v>
      </c>
      <c r="AD246" s="455" t="s">
        <v>5318</v>
      </c>
      <c r="AE246" s="456">
        <v>0</v>
      </c>
      <c r="AF246" s="271">
        <f t="shared" si="9"/>
        <v>2</v>
      </c>
      <c r="AG246" s="457">
        <f t="shared" si="11"/>
        <v>0</v>
      </c>
    </row>
    <row r="247" spans="1:33" hidden="1" x14ac:dyDescent="0.25">
      <c r="A247" s="452">
        <v>630</v>
      </c>
      <c r="B247" s="452">
        <v>93336754</v>
      </c>
      <c r="C247" s="452" t="s">
        <v>5319</v>
      </c>
      <c r="D247" s="452" t="s">
        <v>4592</v>
      </c>
      <c r="E247" s="452">
        <v>100</v>
      </c>
      <c r="F247" s="452" t="s">
        <v>69</v>
      </c>
      <c r="G247" s="452" t="s">
        <v>117</v>
      </c>
      <c r="H247" s="452" t="s">
        <v>121</v>
      </c>
      <c r="I247" s="452" t="s">
        <v>2743</v>
      </c>
      <c r="J247" s="453">
        <v>2</v>
      </c>
      <c r="K247" s="476">
        <v>3</v>
      </c>
      <c r="L247" s="477" t="s">
        <v>5320</v>
      </c>
      <c r="M247" s="456">
        <v>2</v>
      </c>
      <c r="N247" s="455" t="s">
        <v>5321</v>
      </c>
      <c r="O247" s="456">
        <v>1</v>
      </c>
      <c r="P247" s="455" t="s">
        <v>5322</v>
      </c>
      <c r="Q247" s="456">
        <v>0</v>
      </c>
      <c r="R247" s="455" t="s">
        <v>5323</v>
      </c>
      <c r="S247" s="456">
        <v>0</v>
      </c>
      <c r="T247" s="455" t="s">
        <v>5324</v>
      </c>
      <c r="U247" s="456">
        <v>0</v>
      </c>
      <c r="V247" s="455" t="s">
        <v>5325</v>
      </c>
      <c r="W247" s="456">
        <v>0</v>
      </c>
      <c r="X247" s="455" t="s">
        <v>5326</v>
      </c>
      <c r="Y247" s="456">
        <v>0</v>
      </c>
      <c r="Z247" s="455" t="s">
        <v>5327</v>
      </c>
      <c r="AA247" s="456">
        <v>0</v>
      </c>
      <c r="AB247" s="455" t="s">
        <v>5328</v>
      </c>
      <c r="AC247" s="456">
        <v>0</v>
      </c>
      <c r="AD247" s="455" t="s">
        <v>5329</v>
      </c>
      <c r="AE247" s="456">
        <v>0</v>
      </c>
      <c r="AF247" s="271">
        <f t="shared" si="9"/>
        <v>2</v>
      </c>
      <c r="AG247" s="457">
        <f t="shared" si="11"/>
        <v>0</v>
      </c>
    </row>
    <row r="248" spans="1:33" hidden="1" x14ac:dyDescent="0.25">
      <c r="A248" s="452">
        <v>666</v>
      </c>
      <c r="B248" s="452">
        <v>93373137</v>
      </c>
      <c r="C248" s="452" t="s">
        <v>5330</v>
      </c>
      <c r="D248" s="452" t="s">
        <v>4369</v>
      </c>
      <c r="E248" s="452">
        <v>100</v>
      </c>
      <c r="F248" s="452" t="s">
        <v>139</v>
      </c>
      <c r="G248" s="452" t="s">
        <v>132</v>
      </c>
      <c r="H248" s="452" t="s">
        <v>104</v>
      </c>
      <c r="I248" s="452" t="s">
        <v>3078</v>
      </c>
      <c r="J248" s="453">
        <v>2</v>
      </c>
      <c r="K248" s="476">
        <v>3</v>
      </c>
      <c r="L248" s="477" t="s">
        <v>5331</v>
      </c>
      <c r="M248" s="456">
        <v>2</v>
      </c>
      <c r="N248" s="455" t="s">
        <v>5332</v>
      </c>
      <c r="O248" s="456">
        <v>1</v>
      </c>
      <c r="P248" s="455" t="s">
        <v>5333</v>
      </c>
      <c r="Q248" s="456">
        <v>0</v>
      </c>
      <c r="R248" s="455" t="s">
        <v>5334</v>
      </c>
      <c r="S248" s="456">
        <v>0</v>
      </c>
      <c r="T248" s="455" t="s">
        <v>5335</v>
      </c>
      <c r="U248" s="456">
        <v>0</v>
      </c>
      <c r="V248" s="455" t="s">
        <v>5336</v>
      </c>
      <c r="W248" s="456">
        <v>0</v>
      </c>
      <c r="X248" s="455" t="s">
        <v>5337</v>
      </c>
      <c r="Y248" s="456">
        <v>0</v>
      </c>
      <c r="Z248" s="455" t="s">
        <v>5338</v>
      </c>
      <c r="AA248" s="456">
        <v>0</v>
      </c>
      <c r="AB248" s="455" t="s">
        <v>5339</v>
      </c>
      <c r="AC248" s="456">
        <v>0</v>
      </c>
      <c r="AD248" s="455" t="s">
        <v>5340</v>
      </c>
      <c r="AE248" s="456">
        <v>0</v>
      </c>
      <c r="AF248" s="271">
        <f t="shared" si="9"/>
        <v>2</v>
      </c>
      <c r="AG248" s="457">
        <f t="shared" si="11"/>
        <v>0</v>
      </c>
    </row>
    <row r="249" spans="1:33" hidden="1" x14ac:dyDescent="0.25">
      <c r="A249" s="462">
        <v>775</v>
      </c>
      <c r="B249" s="462">
        <v>94751453</v>
      </c>
      <c r="C249" s="462" t="s">
        <v>5341</v>
      </c>
      <c r="D249" s="462" t="s">
        <v>261</v>
      </c>
      <c r="E249" s="462">
        <v>50</v>
      </c>
      <c r="F249" s="462" t="s">
        <v>69</v>
      </c>
      <c r="G249" s="462" t="s">
        <v>132</v>
      </c>
      <c r="H249" s="462" t="s">
        <v>75</v>
      </c>
      <c r="I249" s="462" t="s">
        <v>2743</v>
      </c>
      <c r="J249" s="472">
        <v>3</v>
      </c>
      <c r="K249" s="271">
        <v>5</v>
      </c>
      <c r="L249" s="271" t="s">
        <v>5342</v>
      </c>
      <c r="M249" s="466">
        <v>2</v>
      </c>
      <c r="N249" s="470" t="s">
        <v>5343</v>
      </c>
      <c r="O249" s="466">
        <v>1</v>
      </c>
      <c r="P249" s="470" t="s">
        <v>5344</v>
      </c>
      <c r="Q249" s="466">
        <v>2</v>
      </c>
      <c r="R249" s="470" t="s">
        <v>5345</v>
      </c>
      <c r="S249" s="466">
        <v>0</v>
      </c>
      <c r="T249" s="470" t="s">
        <v>5346</v>
      </c>
      <c r="U249" s="466">
        <v>0</v>
      </c>
      <c r="V249" s="470" t="s">
        <v>5347</v>
      </c>
      <c r="W249" s="466">
        <v>0</v>
      </c>
      <c r="X249" s="470" t="s">
        <v>5348</v>
      </c>
      <c r="Y249" s="466">
        <v>0</v>
      </c>
      <c r="Z249" s="470" t="s">
        <v>5349</v>
      </c>
      <c r="AA249" s="466">
        <v>0</v>
      </c>
      <c r="AB249" s="470" t="s">
        <v>5350</v>
      </c>
      <c r="AC249" s="466">
        <v>0</v>
      </c>
      <c r="AD249" s="470" t="s">
        <v>5351</v>
      </c>
      <c r="AE249" s="466">
        <v>0</v>
      </c>
      <c r="AF249" s="271">
        <f t="shared" si="9"/>
        <v>3</v>
      </c>
      <c r="AG249" s="457">
        <f t="shared" si="11"/>
        <v>0</v>
      </c>
    </row>
    <row r="250" spans="1:33" hidden="1" x14ac:dyDescent="0.25">
      <c r="A250" s="468">
        <v>829</v>
      </c>
      <c r="B250" s="468">
        <v>95972790</v>
      </c>
      <c r="C250" s="468" t="s">
        <v>341</v>
      </c>
      <c r="D250" s="468" t="s">
        <v>3408</v>
      </c>
      <c r="E250" s="468">
        <v>5000</v>
      </c>
      <c r="F250" s="468" t="s">
        <v>69</v>
      </c>
      <c r="G250" s="468" t="s">
        <v>83</v>
      </c>
      <c r="H250" s="468" t="s">
        <v>97</v>
      </c>
      <c r="I250" s="468" t="s">
        <v>2768</v>
      </c>
      <c r="J250" s="469">
        <v>2</v>
      </c>
      <c r="K250" s="271">
        <v>3</v>
      </c>
      <c r="L250" s="271" t="s">
        <v>5352</v>
      </c>
      <c r="M250" s="466">
        <v>2</v>
      </c>
      <c r="N250" s="470" t="s">
        <v>5353</v>
      </c>
      <c r="O250" s="466">
        <v>1</v>
      </c>
      <c r="P250" s="470" t="s">
        <v>5354</v>
      </c>
      <c r="Q250" s="466">
        <v>0</v>
      </c>
      <c r="R250" s="470" t="s">
        <v>5355</v>
      </c>
      <c r="S250" s="466">
        <v>0</v>
      </c>
      <c r="T250" s="470" t="s">
        <v>5356</v>
      </c>
      <c r="U250" s="466">
        <v>0</v>
      </c>
      <c r="V250" s="470" t="s">
        <v>5357</v>
      </c>
      <c r="W250" s="466">
        <v>0</v>
      </c>
      <c r="X250" s="470" t="s">
        <v>5358</v>
      </c>
      <c r="Y250" s="466">
        <v>0</v>
      </c>
      <c r="Z250" s="470" t="s">
        <v>5359</v>
      </c>
      <c r="AA250" s="466">
        <v>0</v>
      </c>
      <c r="AB250" s="470" t="s">
        <v>5360</v>
      </c>
      <c r="AC250" s="466">
        <v>0</v>
      </c>
      <c r="AD250" s="470" t="s">
        <v>5361</v>
      </c>
      <c r="AE250" s="466">
        <v>0</v>
      </c>
      <c r="AF250" s="271">
        <f t="shared" si="9"/>
        <v>2</v>
      </c>
      <c r="AG250" s="457">
        <f t="shared" si="11"/>
        <v>0</v>
      </c>
    </row>
    <row r="251" spans="1:33" hidden="1" x14ac:dyDescent="0.25">
      <c r="A251" s="462">
        <v>887</v>
      </c>
      <c r="B251" s="462">
        <v>52058747</v>
      </c>
      <c r="C251" s="462" t="s">
        <v>5362</v>
      </c>
      <c r="D251" s="462" t="s">
        <v>736</v>
      </c>
      <c r="E251" s="462">
        <v>70</v>
      </c>
      <c r="F251" s="462" t="s">
        <v>139</v>
      </c>
      <c r="G251" s="462" t="s">
        <v>132</v>
      </c>
      <c r="H251" s="462" t="s">
        <v>104</v>
      </c>
      <c r="I251" s="462" t="s">
        <v>2845</v>
      </c>
      <c r="J251" s="472">
        <v>2</v>
      </c>
      <c r="K251" s="271">
        <v>3</v>
      </c>
      <c r="L251" s="271" t="s">
        <v>5363</v>
      </c>
      <c r="M251" s="466">
        <v>2</v>
      </c>
      <c r="N251" s="470" t="s">
        <v>5364</v>
      </c>
      <c r="O251" s="466">
        <v>1</v>
      </c>
      <c r="P251" s="470" t="s">
        <v>5365</v>
      </c>
      <c r="Q251" s="466">
        <v>0</v>
      </c>
      <c r="R251" s="470" t="s">
        <v>5366</v>
      </c>
      <c r="S251" s="466">
        <v>0</v>
      </c>
      <c r="T251" s="470" t="s">
        <v>5367</v>
      </c>
      <c r="U251" s="466">
        <v>0</v>
      </c>
      <c r="V251" s="470" t="s">
        <v>5368</v>
      </c>
      <c r="W251" s="466">
        <v>0</v>
      </c>
      <c r="X251" s="470" t="s">
        <v>5369</v>
      </c>
      <c r="Y251" s="466">
        <v>0</v>
      </c>
      <c r="Z251" s="470" t="s">
        <v>5370</v>
      </c>
      <c r="AA251" s="466">
        <v>0</v>
      </c>
      <c r="AB251" s="470" t="s">
        <v>5371</v>
      </c>
      <c r="AC251" s="466">
        <v>0</v>
      </c>
      <c r="AD251" s="470" t="s">
        <v>5372</v>
      </c>
      <c r="AE251" s="466">
        <v>0</v>
      </c>
      <c r="AF251" s="271">
        <f t="shared" si="9"/>
        <v>2</v>
      </c>
      <c r="AG251" s="457">
        <f t="shared" si="11"/>
        <v>0</v>
      </c>
    </row>
    <row r="252" spans="1:33" hidden="1" x14ac:dyDescent="0.25">
      <c r="A252" s="468">
        <v>1039</v>
      </c>
      <c r="B252" s="468" t="s">
        <v>212</v>
      </c>
      <c r="C252" s="468" t="s">
        <v>213</v>
      </c>
      <c r="D252" s="468" t="s">
        <v>4248</v>
      </c>
      <c r="E252" s="468">
        <v>10000</v>
      </c>
      <c r="F252" s="468" t="s">
        <v>69</v>
      </c>
      <c r="G252" s="468" t="s">
        <v>83</v>
      </c>
      <c r="H252" s="468" t="s">
        <v>75</v>
      </c>
      <c r="I252" s="468" t="s">
        <v>2743</v>
      </c>
      <c r="J252" s="469">
        <v>2</v>
      </c>
      <c r="K252" s="271">
        <v>3</v>
      </c>
      <c r="L252" s="271" t="s">
        <v>5373</v>
      </c>
      <c r="M252" s="466">
        <v>2</v>
      </c>
      <c r="N252" s="470" t="s">
        <v>5374</v>
      </c>
      <c r="O252" s="466">
        <v>1</v>
      </c>
      <c r="P252" s="470" t="s">
        <v>5375</v>
      </c>
      <c r="Q252" s="466">
        <v>0</v>
      </c>
      <c r="R252" s="470" t="s">
        <v>5376</v>
      </c>
      <c r="S252" s="466">
        <v>0</v>
      </c>
      <c r="T252" s="470" t="s">
        <v>5377</v>
      </c>
      <c r="U252" s="466">
        <v>0</v>
      </c>
      <c r="V252" s="470" t="s">
        <v>5378</v>
      </c>
      <c r="W252" s="466">
        <v>0</v>
      </c>
      <c r="X252" s="470" t="s">
        <v>5379</v>
      </c>
      <c r="Y252" s="466">
        <v>0</v>
      </c>
      <c r="Z252" s="470" t="s">
        <v>5380</v>
      </c>
      <c r="AA252" s="466">
        <v>0</v>
      </c>
      <c r="AB252" s="470" t="s">
        <v>5381</v>
      </c>
      <c r="AC252" s="466">
        <v>0</v>
      </c>
      <c r="AD252" s="470" t="s">
        <v>5382</v>
      </c>
      <c r="AE252" s="466">
        <v>0</v>
      </c>
      <c r="AF252" s="271">
        <f t="shared" si="9"/>
        <v>2</v>
      </c>
      <c r="AG252" s="457">
        <f t="shared" si="11"/>
        <v>0</v>
      </c>
    </row>
    <row r="253" spans="1:33" hidden="1" x14ac:dyDescent="0.25">
      <c r="A253" s="468">
        <v>1053</v>
      </c>
      <c r="B253" s="468">
        <v>94778411</v>
      </c>
      <c r="C253" s="468" t="s">
        <v>5383</v>
      </c>
      <c r="D253" s="468" t="s">
        <v>978</v>
      </c>
      <c r="E253" s="468">
        <v>20</v>
      </c>
      <c r="F253" s="468" t="s">
        <v>69</v>
      </c>
      <c r="G253" s="468" t="s">
        <v>132</v>
      </c>
      <c r="H253" s="468" t="s">
        <v>75</v>
      </c>
      <c r="I253" s="468" t="s">
        <v>2743</v>
      </c>
      <c r="J253" s="469">
        <v>2</v>
      </c>
      <c r="K253" s="271">
        <v>3</v>
      </c>
      <c r="L253" s="271" t="s">
        <v>5384</v>
      </c>
      <c r="M253" s="466">
        <v>2</v>
      </c>
      <c r="N253" s="470" t="s">
        <v>5385</v>
      </c>
      <c r="O253" s="466">
        <v>1</v>
      </c>
      <c r="P253" s="470" t="s">
        <v>5386</v>
      </c>
      <c r="Q253" s="466">
        <v>0</v>
      </c>
      <c r="R253" s="470" t="s">
        <v>5387</v>
      </c>
      <c r="S253" s="466">
        <v>0</v>
      </c>
      <c r="T253" s="470" t="s">
        <v>5388</v>
      </c>
      <c r="U253" s="466">
        <v>0</v>
      </c>
      <c r="V253" s="470" t="s">
        <v>5389</v>
      </c>
      <c r="W253" s="466">
        <v>0</v>
      </c>
      <c r="X253" s="470" t="s">
        <v>5390</v>
      </c>
      <c r="Y253" s="466">
        <v>0</v>
      </c>
      <c r="Z253" s="470" t="s">
        <v>5391</v>
      </c>
      <c r="AA253" s="466">
        <v>0</v>
      </c>
      <c r="AB253" s="470" t="s">
        <v>5392</v>
      </c>
      <c r="AC253" s="466">
        <v>0</v>
      </c>
      <c r="AD253" s="470" t="s">
        <v>5393</v>
      </c>
      <c r="AE253" s="466">
        <v>0</v>
      </c>
      <c r="AF253" s="271">
        <f t="shared" si="9"/>
        <v>2</v>
      </c>
      <c r="AG253" s="457">
        <f t="shared" si="11"/>
        <v>0</v>
      </c>
    </row>
    <row r="254" spans="1:33" hidden="1" x14ac:dyDescent="0.25">
      <c r="A254" s="462">
        <v>1062</v>
      </c>
      <c r="B254" s="462">
        <v>93260902</v>
      </c>
      <c r="C254" s="462" t="s">
        <v>5394</v>
      </c>
      <c r="D254" s="462" t="s">
        <v>642</v>
      </c>
      <c r="E254" s="462">
        <v>70</v>
      </c>
      <c r="F254" s="462" t="s">
        <v>69</v>
      </c>
      <c r="G254" s="462" t="s">
        <v>132</v>
      </c>
      <c r="H254" s="462" t="s">
        <v>75</v>
      </c>
      <c r="I254" s="462" t="s">
        <v>2743</v>
      </c>
      <c r="J254" s="472">
        <v>2</v>
      </c>
      <c r="K254" s="271">
        <v>3</v>
      </c>
      <c r="L254" s="271" t="s">
        <v>5395</v>
      </c>
      <c r="M254" s="466">
        <v>2</v>
      </c>
      <c r="N254" s="470" t="s">
        <v>5396</v>
      </c>
      <c r="O254" s="466">
        <v>1</v>
      </c>
      <c r="P254" s="470" t="s">
        <v>5397</v>
      </c>
      <c r="Q254" s="466">
        <v>0</v>
      </c>
      <c r="R254" s="470" t="s">
        <v>5398</v>
      </c>
      <c r="S254" s="466">
        <v>0</v>
      </c>
      <c r="T254" s="470" t="s">
        <v>5399</v>
      </c>
      <c r="U254" s="466">
        <v>0</v>
      </c>
      <c r="V254" s="470" t="s">
        <v>5400</v>
      </c>
      <c r="W254" s="466">
        <v>0</v>
      </c>
      <c r="X254" s="470" t="s">
        <v>5401</v>
      </c>
      <c r="Y254" s="466">
        <v>0</v>
      </c>
      <c r="Z254" s="470" t="s">
        <v>5402</v>
      </c>
      <c r="AA254" s="466">
        <v>0</v>
      </c>
      <c r="AB254" s="470" t="s">
        <v>5403</v>
      </c>
      <c r="AC254" s="466">
        <v>0</v>
      </c>
      <c r="AD254" s="470" t="s">
        <v>5404</v>
      </c>
      <c r="AE254" s="466">
        <v>0</v>
      </c>
      <c r="AF254" s="271">
        <f t="shared" si="9"/>
        <v>2</v>
      </c>
      <c r="AG254" s="457">
        <f t="shared" si="11"/>
        <v>0</v>
      </c>
    </row>
    <row r="255" spans="1:33" hidden="1" x14ac:dyDescent="0.25">
      <c r="A255" s="462">
        <v>1101</v>
      </c>
      <c r="B255" s="462" t="s">
        <v>288</v>
      </c>
      <c r="C255" s="462" t="s">
        <v>289</v>
      </c>
      <c r="D255" s="462" t="s">
        <v>4282</v>
      </c>
      <c r="E255" s="462">
        <v>3500</v>
      </c>
      <c r="F255" s="462" t="s">
        <v>69</v>
      </c>
      <c r="G255" s="462" t="s">
        <v>117</v>
      </c>
      <c r="H255" s="462" t="s">
        <v>412</v>
      </c>
      <c r="I255" s="462" t="s">
        <v>2743</v>
      </c>
      <c r="J255" s="472">
        <v>2</v>
      </c>
      <c r="K255" s="271">
        <v>3</v>
      </c>
      <c r="L255" s="271" t="s">
        <v>5405</v>
      </c>
      <c r="M255" s="466">
        <v>2</v>
      </c>
      <c r="N255" s="470" t="s">
        <v>5406</v>
      </c>
      <c r="O255" s="473">
        <v>1</v>
      </c>
      <c r="P255" s="470" t="s">
        <v>5407</v>
      </c>
      <c r="Q255" s="466">
        <v>0</v>
      </c>
      <c r="R255" s="470" t="s">
        <v>5408</v>
      </c>
      <c r="S255" s="466">
        <v>0</v>
      </c>
      <c r="T255" s="470" t="s">
        <v>5409</v>
      </c>
      <c r="U255" s="466">
        <v>0</v>
      </c>
      <c r="V255" s="470" t="s">
        <v>5410</v>
      </c>
      <c r="W255" s="466">
        <v>0</v>
      </c>
      <c r="X255" s="470" t="s">
        <v>5411</v>
      </c>
      <c r="Y255" s="466">
        <v>0</v>
      </c>
      <c r="Z255" s="470" t="s">
        <v>5412</v>
      </c>
      <c r="AA255" s="466">
        <v>0</v>
      </c>
      <c r="AB255" s="470" t="s">
        <v>5413</v>
      </c>
      <c r="AC255" s="466">
        <v>0</v>
      </c>
      <c r="AD255" s="470" t="s">
        <v>5414</v>
      </c>
      <c r="AE255" s="466">
        <v>0</v>
      </c>
      <c r="AF255" s="271">
        <f t="shared" si="9"/>
        <v>2</v>
      </c>
      <c r="AG255" s="457">
        <f t="shared" si="11"/>
        <v>0</v>
      </c>
    </row>
    <row r="256" spans="1:33" x14ac:dyDescent="0.25">
      <c r="A256" s="458">
        <v>695</v>
      </c>
      <c r="B256" s="458">
        <v>93388662</v>
      </c>
      <c r="C256" s="458" t="s">
        <v>238</v>
      </c>
      <c r="D256" s="458" t="s">
        <v>540</v>
      </c>
      <c r="E256" s="458">
        <v>1500</v>
      </c>
      <c r="F256" s="458" t="s">
        <v>69</v>
      </c>
      <c r="G256" s="458" t="s">
        <v>117</v>
      </c>
      <c r="H256" s="458" t="s">
        <v>97</v>
      </c>
      <c r="I256" s="458" t="s">
        <v>2756</v>
      </c>
      <c r="J256" s="459">
        <v>2</v>
      </c>
      <c r="K256" s="476">
        <v>7</v>
      </c>
      <c r="L256" s="477" t="s">
        <v>5415</v>
      </c>
      <c r="M256" s="456">
        <v>0</v>
      </c>
      <c r="N256" s="455" t="s">
        <v>5416</v>
      </c>
      <c r="O256" s="456">
        <v>7</v>
      </c>
      <c r="P256" s="455" t="s">
        <v>5417</v>
      </c>
      <c r="Q256" s="456">
        <v>0</v>
      </c>
      <c r="R256" s="455" t="s">
        <v>5418</v>
      </c>
      <c r="S256" s="456">
        <v>0</v>
      </c>
      <c r="T256" s="455" t="s">
        <v>5419</v>
      </c>
      <c r="U256" s="456">
        <v>0</v>
      </c>
      <c r="V256" s="455" t="s">
        <v>5420</v>
      </c>
      <c r="W256" s="456">
        <v>0</v>
      </c>
      <c r="X256" s="455" t="s">
        <v>5421</v>
      </c>
      <c r="Y256" s="456">
        <v>0</v>
      </c>
      <c r="Z256" s="455" t="s">
        <v>5422</v>
      </c>
      <c r="AA256" s="456">
        <v>0</v>
      </c>
      <c r="AB256" s="455" t="s">
        <v>5423</v>
      </c>
      <c r="AC256" s="456">
        <v>0</v>
      </c>
      <c r="AD256" s="455" t="s">
        <v>5424</v>
      </c>
      <c r="AE256" s="456">
        <v>0</v>
      </c>
      <c r="AF256" s="271">
        <f t="shared" si="9"/>
        <v>1</v>
      </c>
      <c r="AG256" s="457">
        <f t="shared" si="11"/>
        <v>-1</v>
      </c>
    </row>
    <row r="257" spans="1:33" x14ac:dyDescent="0.25">
      <c r="A257" s="458">
        <v>697</v>
      </c>
      <c r="B257" s="458">
        <v>93388857</v>
      </c>
      <c r="C257" s="458" t="s">
        <v>5425</v>
      </c>
      <c r="D257" s="458" t="s">
        <v>3077</v>
      </c>
      <c r="E257" s="458">
        <v>500</v>
      </c>
      <c r="F257" s="458" t="s">
        <v>69</v>
      </c>
      <c r="G257" s="458" t="s">
        <v>70</v>
      </c>
      <c r="H257" s="458" t="s">
        <v>104</v>
      </c>
      <c r="I257" s="458" t="s">
        <v>3078</v>
      </c>
      <c r="J257" s="459">
        <v>2</v>
      </c>
      <c r="K257" s="476">
        <v>1</v>
      </c>
      <c r="L257" s="477" t="s">
        <v>5426</v>
      </c>
      <c r="M257" s="456">
        <v>1</v>
      </c>
      <c r="N257" s="455" t="s">
        <v>5427</v>
      </c>
      <c r="O257" s="456">
        <v>0</v>
      </c>
      <c r="P257" s="455" t="s">
        <v>5428</v>
      </c>
      <c r="Q257" s="456">
        <v>0</v>
      </c>
      <c r="R257" s="455" t="s">
        <v>5429</v>
      </c>
      <c r="S257" s="456">
        <v>0</v>
      </c>
      <c r="T257" s="455" t="s">
        <v>5430</v>
      </c>
      <c r="U257" s="456">
        <v>0</v>
      </c>
      <c r="V257" s="455" t="s">
        <v>5431</v>
      </c>
      <c r="W257" s="456">
        <v>0</v>
      </c>
      <c r="X257" s="455" t="s">
        <v>5432</v>
      </c>
      <c r="Y257" s="456">
        <v>0</v>
      </c>
      <c r="Z257" s="455" t="s">
        <v>5433</v>
      </c>
      <c r="AA257" s="456">
        <v>0</v>
      </c>
      <c r="AB257" s="455" t="s">
        <v>5434</v>
      </c>
      <c r="AC257" s="456">
        <v>0</v>
      </c>
      <c r="AD257" s="455" t="s">
        <v>5435</v>
      </c>
      <c r="AE257" s="456">
        <v>0</v>
      </c>
      <c r="AF257" s="271">
        <f t="shared" si="9"/>
        <v>1</v>
      </c>
      <c r="AG257" s="457">
        <f t="shared" si="11"/>
        <v>-1</v>
      </c>
    </row>
    <row r="258" spans="1:33" hidden="1" x14ac:dyDescent="0.25">
      <c r="A258" s="458">
        <v>20</v>
      </c>
      <c r="B258" s="458">
        <v>11061021</v>
      </c>
      <c r="C258" s="458" t="s">
        <v>5436</v>
      </c>
      <c r="D258" s="458" t="s">
        <v>2844</v>
      </c>
      <c r="E258" s="458">
        <v>10000</v>
      </c>
      <c r="F258" s="458" t="s">
        <v>69</v>
      </c>
      <c r="G258" s="458" t="s">
        <v>70</v>
      </c>
      <c r="H258" s="458" t="s">
        <v>104</v>
      </c>
      <c r="I258" s="458" t="s">
        <v>2845</v>
      </c>
      <c r="J258" s="459">
        <v>2</v>
      </c>
      <c r="K258" s="476">
        <v>4</v>
      </c>
      <c r="L258" s="477" t="s">
        <v>5437</v>
      </c>
      <c r="M258" s="456">
        <v>2</v>
      </c>
      <c r="N258" s="455" t="s">
        <v>5438</v>
      </c>
      <c r="O258" s="456">
        <v>2</v>
      </c>
      <c r="P258" s="455" t="s">
        <v>5439</v>
      </c>
      <c r="Q258" s="456">
        <v>0</v>
      </c>
      <c r="R258" s="455" t="s">
        <v>5440</v>
      </c>
      <c r="S258" s="456">
        <v>0</v>
      </c>
      <c r="T258" s="455" t="s">
        <v>5441</v>
      </c>
      <c r="U258" s="456">
        <v>0</v>
      </c>
      <c r="V258" s="455" t="s">
        <v>5442</v>
      </c>
      <c r="W258" s="456">
        <v>0</v>
      </c>
      <c r="X258" s="455" t="s">
        <v>5443</v>
      </c>
      <c r="Y258" s="456">
        <v>0</v>
      </c>
      <c r="Z258" s="455" t="s">
        <v>5444</v>
      </c>
      <c r="AA258" s="456">
        <v>0</v>
      </c>
      <c r="AB258" s="455" t="s">
        <v>5445</v>
      </c>
      <c r="AC258" s="456">
        <v>0</v>
      </c>
      <c r="AD258" s="455" t="s">
        <v>5446</v>
      </c>
      <c r="AE258" s="456">
        <v>0</v>
      </c>
      <c r="AF258" s="271">
        <f t="shared" si="9"/>
        <v>2</v>
      </c>
      <c r="AG258" s="457">
        <v>0</v>
      </c>
    </row>
    <row r="259" spans="1:33" hidden="1" x14ac:dyDescent="0.25">
      <c r="A259" s="458">
        <v>72</v>
      </c>
      <c r="B259" s="458">
        <v>11561576</v>
      </c>
      <c r="C259" s="458" t="s">
        <v>1112</v>
      </c>
      <c r="D259" s="458" t="s">
        <v>4075</v>
      </c>
      <c r="E259" s="458">
        <v>2000</v>
      </c>
      <c r="F259" s="458" t="s">
        <v>69</v>
      </c>
      <c r="G259" s="458" t="s">
        <v>83</v>
      </c>
      <c r="H259" s="458" t="s">
        <v>121</v>
      </c>
      <c r="I259" s="458" t="s">
        <v>2743</v>
      </c>
      <c r="J259" s="459">
        <v>2</v>
      </c>
      <c r="K259" s="476">
        <v>4</v>
      </c>
      <c r="L259" s="477" t="s">
        <v>5447</v>
      </c>
      <c r="M259" s="456">
        <v>2</v>
      </c>
      <c r="N259" s="455" t="s">
        <v>5448</v>
      </c>
      <c r="O259" s="456">
        <v>2</v>
      </c>
      <c r="P259" s="455" t="s">
        <v>5449</v>
      </c>
      <c r="Q259" s="456">
        <v>0</v>
      </c>
      <c r="R259" s="455" t="s">
        <v>5450</v>
      </c>
      <c r="S259" s="456">
        <v>0</v>
      </c>
      <c r="T259" s="455" t="s">
        <v>5451</v>
      </c>
      <c r="U259" s="456">
        <v>0</v>
      </c>
      <c r="V259" s="455" t="s">
        <v>5452</v>
      </c>
      <c r="W259" s="456">
        <v>0</v>
      </c>
      <c r="X259" s="455" t="s">
        <v>5453</v>
      </c>
      <c r="Y259" s="456">
        <v>0</v>
      </c>
      <c r="Z259" s="455" t="s">
        <v>5454</v>
      </c>
      <c r="AA259" s="456">
        <v>0</v>
      </c>
      <c r="AB259" s="455" t="s">
        <v>5455</v>
      </c>
      <c r="AC259" s="456">
        <v>0</v>
      </c>
      <c r="AD259" s="455" t="s">
        <v>5456</v>
      </c>
      <c r="AE259" s="456">
        <v>0</v>
      </c>
      <c r="AF259" s="271">
        <f t="shared" si="9"/>
        <v>2</v>
      </c>
      <c r="AG259" s="457">
        <f t="shared" ref="AG259:AG273" si="12">AF259-J259</f>
        <v>0</v>
      </c>
    </row>
    <row r="260" spans="1:33" hidden="1" x14ac:dyDescent="0.25">
      <c r="A260" s="458">
        <v>251</v>
      </c>
      <c r="B260" s="458">
        <v>52034307</v>
      </c>
      <c r="C260" s="458" t="s">
        <v>5457</v>
      </c>
      <c r="D260" s="458" t="s">
        <v>3188</v>
      </c>
      <c r="E260" s="458">
        <v>70</v>
      </c>
      <c r="F260" s="458" t="s">
        <v>69</v>
      </c>
      <c r="G260" s="458" t="s">
        <v>132</v>
      </c>
      <c r="H260" s="458" t="s">
        <v>104</v>
      </c>
      <c r="I260" s="458" t="s">
        <v>2845</v>
      </c>
      <c r="J260" s="459">
        <v>2</v>
      </c>
      <c r="K260" s="476">
        <v>4</v>
      </c>
      <c r="L260" s="477" t="s">
        <v>5458</v>
      </c>
      <c r="M260" s="456">
        <v>2</v>
      </c>
      <c r="N260" s="455" t="s">
        <v>5459</v>
      </c>
      <c r="O260" s="456">
        <v>2</v>
      </c>
      <c r="P260" s="455" t="s">
        <v>5460</v>
      </c>
      <c r="Q260" s="456">
        <v>0</v>
      </c>
      <c r="R260" s="455" t="s">
        <v>5461</v>
      </c>
      <c r="S260" s="456">
        <v>0</v>
      </c>
      <c r="T260" s="455" t="s">
        <v>5462</v>
      </c>
      <c r="U260" s="456">
        <v>0</v>
      </c>
      <c r="V260" s="455" t="s">
        <v>5463</v>
      </c>
      <c r="W260" s="456">
        <v>0</v>
      </c>
      <c r="X260" s="455" t="s">
        <v>5464</v>
      </c>
      <c r="Y260" s="456">
        <v>0</v>
      </c>
      <c r="Z260" s="455" t="s">
        <v>5465</v>
      </c>
      <c r="AA260" s="456">
        <v>0</v>
      </c>
      <c r="AB260" s="455" t="s">
        <v>5466</v>
      </c>
      <c r="AC260" s="456">
        <v>0</v>
      </c>
      <c r="AD260" s="455" t="s">
        <v>5467</v>
      </c>
      <c r="AE260" s="456">
        <v>0</v>
      </c>
      <c r="AF260" s="271">
        <f t="shared" si="9"/>
        <v>2</v>
      </c>
      <c r="AG260" s="457">
        <f t="shared" si="12"/>
        <v>0</v>
      </c>
    </row>
    <row r="261" spans="1:33" hidden="1" x14ac:dyDescent="0.25">
      <c r="A261" s="458">
        <v>381</v>
      </c>
      <c r="B261" s="458">
        <v>90274345</v>
      </c>
      <c r="C261" s="458" t="s">
        <v>5468</v>
      </c>
      <c r="D261" s="458" t="s">
        <v>3506</v>
      </c>
      <c r="E261" s="458">
        <v>1200</v>
      </c>
      <c r="F261" s="458" t="s">
        <v>69</v>
      </c>
      <c r="G261" s="458" t="s">
        <v>117</v>
      </c>
      <c r="H261" s="458" t="s">
        <v>412</v>
      </c>
      <c r="I261" s="458" t="s">
        <v>2743</v>
      </c>
      <c r="J261" s="459">
        <v>2</v>
      </c>
      <c r="K261" s="476">
        <v>4</v>
      </c>
      <c r="L261" s="477" t="s">
        <v>5469</v>
      </c>
      <c r="M261" s="456">
        <v>2</v>
      </c>
      <c r="N261" s="455" t="s">
        <v>5470</v>
      </c>
      <c r="O261" s="456">
        <v>2</v>
      </c>
      <c r="P261" s="455" t="s">
        <v>5471</v>
      </c>
      <c r="Q261" s="456">
        <v>0</v>
      </c>
      <c r="R261" s="455" t="s">
        <v>5472</v>
      </c>
      <c r="S261" s="456">
        <v>0</v>
      </c>
      <c r="T261" s="455" t="s">
        <v>5473</v>
      </c>
      <c r="U261" s="456">
        <v>0</v>
      </c>
      <c r="V261" s="455" t="s">
        <v>5474</v>
      </c>
      <c r="W261" s="456">
        <v>0</v>
      </c>
      <c r="X261" s="455" t="s">
        <v>5475</v>
      </c>
      <c r="Y261" s="456">
        <v>0</v>
      </c>
      <c r="Z261" s="455" t="s">
        <v>5476</v>
      </c>
      <c r="AA261" s="456">
        <v>0</v>
      </c>
      <c r="AB261" s="455" t="s">
        <v>5477</v>
      </c>
      <c r="AC261" s="456">
        <v>0</v>
      </c>
      <c r="AD261" s="455" t="s">
        <v>5478</v>
      </c>
      <c r="AE261" s="456">
        <v>0</v>
      </c>
      <c r="AF261" s="271">
        <f t="shared" si="9"/>
        <v>2</v>
      </c>
      <c r="AG261" s="457">
        <f t="shared" si="12"/>
        <v>0</v>
      </c>
    </row>
    <row r="262" spans="1:33" hidden="1" x14ac:dyDescent="0.25">
      <c r="A262" s="452">
        <v>382</v>
      </c>
      <c r="B262" s="452">
        <v>90274345</v>
      </c>
      <c r="C262" s="452" t="s">
        <v>593</v>
      </c>
      <c r="D262" s="452" t="s">
        <v>331</v>
      </c>
      <c r="E262" s="452">
        <v>1200</v>
      </c>
      <c r="F262" s="452" t="s">
        <v>69</v>
      </c>
      <c r="G262" s="452" t="s">
        <v>83</v>
      </c>
      <c r="H262" s="452" t="s">
        <v>412</v>
      </c>
      <c r="I262" s="452" t="s">
        <v>2756</v>
      </c>
      <c r="J262" s="453">
        <v>2</v>
      </c>
      <c r="K262" s="476">
        <v>4</v>
      </c>
      <c r="L262" s="477" t="s">
        <v>5479</v>
      </c>
      <c r="M262" s="456">
        <v>2</v>
      </c>
      <c r="N262" s="455" t="s">
        <v>5480</v>
      </c>
      <c r="O262" s="456">
        <v>2</v>
      </c>
      <c r="P262" s="455" t="s">
        <v>5481</v>
      </c>
      <c r="Q262" s="456">
        <v>0</v>
      </c>
      <c r="R262" s="455" t="s">
        <v>5482</v>
      </c>
      <c r="S262" s="456">
        <v>0</v>
      </c>
      <c r="T262" s="455" t="s">
        <v>5483</v>
      </c>
      <c r="U262" s="456">
        <v>0</v>
      </c>
      <c r="V262" s="455" t="s">
        <v>5484</v>
      </c>
      <c r="W262" s="456">
        <v>0</v>
      </c>
      <c r="X262" s="455" t="s">
        <v>5485</v>
      </c>
      <c r="Y262" s="456">
        <v>0</v>
      </c>
      <c r="Z262" s="455" t="s">
        <v>5486</v>
      </c>
      <c r="AA262" s="456">
        <v>0</v>
      </c>
      <c r="AB262" s="455" t="s">
        <v>5487</v>
      </c>
      <c r="AC262" s="456">
        <v>0</v>
      </c>
      <c r="AD262" s="455" t="s">
        <v>5488</v>
      </c>
      <c r="AE262" s="456">
        <v>0</v>
      </c>
      <c r="AF262" s="271">
        <f t="shared" si="9"/>
        <v>2</v>
      </c>
      <c r="AG262" s="457">
        <f t="shared" si="12"/>
        <v>0</v>
      </c>
    </row>
    <row r="263" spans="1:33" hidden="1" x14ac:dyDescent="0.25">
      <c r="A263" s="458">
        <v>418</v>
      </c>
      <c r="B263" s="458">
        <v>90447613</v>
      </c>
      <c r="C263" s="458" t="s">
        <v>5489</v>
      </c>
      <c r="D263" s="458" t="s">
        <v>5490</v>
      </c>
      <c r="E263" s="458">
        <v>90</v>
      </c>
      <c r="F263" s="458" t="s">
        <v>69</v>
      </c>
      <c r="G263" s="458" t="s">
        <v>132</v>
      </c>
      <c r="H263" s="458" t="s">
        <v>75</v>
      </c>
      <c r="I263" s="458" t="s">
        <v>2768</v>
      </c>
      <c r="J263" s="459">
        <v>2</v>
      </c>
      <c r="K263" s="476">
        <v>4</v>
      </c>
      <c r="L263" s="477" t="s">
        <v>5491</v>
      </c>
      <c r="M263" s="456">
        <v>2</v>
      </c>
      <c r="N263" s="455" t="s">
        <v>5492</v>
      </c>
      <c r="O263" s="456">
        <v>2</v>
      </c>
      <c r="P263" s="455" t="s">
        <v>5493</v>
      </c>
      <c r="Q263" s="456">
        <v>0</v>
      </c>
      <c r="R263" s="455" t="s">
        <v>5494</v>
      </c>
      <c r="S263" s="456">
        <v>0</v>
      </c>
      <c r="T263" s="455" t="s">
        <v>5495</v>
      </c>
      <c r="U263" s="456">
        <v>0</v>
      </c>
      <c r="V263" s="455" t="s">
        <v>5496</v>
      </c>
      <c r="W263" s="456">
        <v>0</v>
      </c>
      <c r="X263" s="455" t="s">
        <v>5497</v>
      </c>
      <c r="Y263" s="456">
        <v>0</v>
      </c>
      <c r="Z263" s="455" t="s">
        <v>5498</v>
      </c>
      <c r="AA263" s="456">
        <v>0</v>
      </c>
      <c r="AB263" s="455" t="s">
        <v>5499</v>
      </c>
      <c r="AC263" s="456">
        <v>0</v>
      </c>
      <c r="AD263" s="455" t="s">
        <v>5500</v>
      </c>
      <c r="AE263" s="456">
        <v>0</v>
      </c>
      <c r="AF263" s="271">
        <f t="shared" si="9"/>
        <v>2</v>
      </c>
      <c r="AG263" s="457">
        <f t="shared" si="12"/>
        <v>0</v>
      </c>
    </row>
    <row r="264" spans="1:33" ht="30" hidden="1" x14ac:dyDescent="0.25">
      <c r="A264" s="452">
        <v>445</v>
      </c>
      <c r="B264" s="452">
        <v>90561279</v>
      </c>
      <c r="C264" s="452" t="s">
        <v>5501</v>
      </c>
      <c r="D264" s="452" t="s">
        <v>4369</v>
      </c>
      <c r="E264" s="452">
        <v>3000</v>
      </c>
      <c r="F264" s="452" t="s">
        <v>69</v>
      </c>
      <c r="G264" s="452" t="s">
        <v>70</v>
      </c>
      <c r="H264" s="452" t="s">
        <v>104</v>
      </c>
      <c r="I264" s="452" t="s">
        <v>3078</v>
      </c>
      <c r="J264" s="453">
        <v>2</v>
      </c>
      <c r="K264" s="476">
        <v>4</v>
      </c>
      <c r="L264" s="477" t="s">
        <v>5502</v>
      </c>
      <c r="M264" s="456">
        <v>2</v>
      </c>
      <c r="N264" s="455" t="s">
        <v>5503</v>
      </c>
      <c r="O264" s="456">
        <v>2</v>
      </c>
      <c r="P264" s="455" t="s">
        <v>5504</v>
      </c>
      <c r="Q264" s="456">
        <v>0</v>
      </c>
      <c r="R264" s="455" t="s">
        <v>5505</v>
      </c>
      <c r="S264" s="456">
        <v>0</v>
      </c>
      <c r="T264" s="455" t="s">
        <v>5506</v>
      </c>
      <c r="U264" s="456">
        <v>0</v>
      </c>
      <c r="V264" s="455" t="s">
        <v>5507</v>
      </c>
      <c r="W264" s="456">
        <v>0</v>
      </c>
      <c r="X264" s="455" t="s">
        <v>5508</v>
      </c>
      <c r="Y264" s="456">
        <v>0</v>
      </c>
      <c r="Z264" s="455" t="s">
        <v>5509</v>
      </c>
      <c r="AA264" s="456">
        <v>0</v>
      </c>
      <c r="AB264" s="455" t="s">
        <v>5510</v>
      </c>
      <c r="AC264" s="456">
        <v>0</v>
      </c>
      <c r="AD264" s="455" t="s">
        <v>5511</v>
      </c>
      <c r="AE264" s="456">
        <v>0</v>
      </c>
      <c r="AF264" s="271">
        <f t="shared" si="9"/>
        <v>2</v>
      </c>
      <c r="AG264" s="457">
        <f t="shared" si="12"/>
        <v>0</v>
      </c>
    </row>
    <row r="265" spans="1:33" hidden="1" x14ac:dyDescent="0.25">
      <c r="A265" s="452">
        <v>464</v>
      </c>
      <c r="B265" s="452">
        <v>93234568</v>
      </c>
      <c r="C265" s="452" t="s">
        <v>5512</v>
      </c>
      <c r="D265" s="452" t="s">
        <v>261</v>
      </c>
      <c r="E265" s="452">
        <v>1000</v>
      </c>
      <c r="F265" s="452" t="s">
        <v>69</v>
      </c>
      <c r="G265" s="452" t="s">
        <v>117</v>
      </c>
      <c r="H265" s="452" t="s">
        <v>75</v>
      </c>
      <c r="I265" s="452" t="s">
        <v>2743</v>
      </c>
      <c r="J265" s="453">
        <v>2</v>
      </c>
      <c r="K265" s="476">
        <v>4</v>
      </c>
      <c r="L265" s="477" t="s">
        <v>5513</v>
      </c>
      <c r="M265" s="456">
        <v>2</v>
      </c>
      <c r="N265" s="455" t="s">
        <v>5514</v>
      </c>
      <c r="O265" s="456">
        <v>2</v>
      </c>
      <c r="P265" s="455" t="s">
        <v>5515</v>
      </c>
      <c r="Q265" s="456">
        <v>0</v>
      </c>
      <c r="R265" s="455" t="s">
        <v>5516</v>
      </c>
      <c r="S265" s="456">
        <v>0</v>
      </c>
      <c r="T265" s="455" t="s">
        <v>5517</v>
      </c>
      <c r="U265" s="456">
        <v>0</v>
      </c>
      <c r="V265" s="455" t="s">
        <v>5518</v>
      </c>
      <c r="W265" s="456">
        <v>0</v>
      </c>
      <c r="X265" s="455" t="s">
        <v>5519</v>
      </c>
      <c r="Y265" s="456">
        <v>0</v>
      </c>
      <c r="Z265" s="455" t="s">
        <v>5520</v>
      </c>
      <c r="AA265" s="456">
        <v>0</v>
      </c>
      <c r="AB265" s="455" t="s">
        <v>5521</v>
      </c>
      <c r="AC265" s="456">
        <v>0</v>
      </c>
      <c r="AD265" s="455" t="s">
        <v>5522</v>
      </c>
      <c r="AE265" s="456">
        <v>0</v>
      </c>
      <c r="AF265" s="271">
        <f t="shared" si="9"/>
        <v>2</v>
      </c>
      <c r="AG265" s="457">
        <f t="shared" si="12"/>
        <v>0</v>
      </c>
    </row>
    <row r="266" spans="1:33" hidden="1" x14ac:dyDescent="0.25">
      <c r="A266" s="452">
        <v>523</v>
      </c>
      <c r="B266" s="452">
        <v>93270852</v>
      </c>
      <c r="C266" s="452" t="s">
        <v>485</v>
      </c>
      <c r="D266" s="452" t="s">
        <v>5005</v>
      </c>
      <c r="E266" s="452">
        <v>2000</v>
      </c>
      <c r="F266" s="452" t="s">
        <v>69</v>
      </c>
      <c r="G266" s="452" t="s">
        <v>83</v>
      </c>
      <c r="H266" s="452" t="s">
        <v>97</v>
      </c>
      <c r="I266" s="452" t="s">
        <v>2756</v>
      </c>
      <c r="J266" s="453">
        <v>2</v>
      </c>
      <c r="K266" s="476">
        <v>4</v>
      </c>
      <c r="L266" s="477" t="s">
        <v>5523</v>
      </c>
      <c r="M266" s="456">
        <v>2</v>
      </c>
      <c r="N266" s="455" t="s">
        <v>5524</v>
      </c>
      <c r="O266" s="456">
        <v>2</v>
      </c>
      <c r="P266" s="455" t="s">
        <v>5525</v>
      </c>
      <c r="Q266" s="456">
        <v>0</v>
      </c>
      <c r="R266" s="455" t="s">
        <v>5526</v>
      </c>
      <c r="S266" s="456">
        <v>0</v>
      </c>
      <c r="T266" s="455" t="s">
        <v>5527</v>
      </c>
      <c r="U266" s="456">
        <v>0</v>
      </c>
      <c r="V266" s="455" t="s">
        <v>5528</v>
      </c>
      <c r="W266" s="456">
        <v>0</v>
      </c>
      <c r="X266" s="455" t="s">
        <v>5529</v>
      </c>
      <c r="Y266" s="456">
        <v>0</v>
      </c>
      <c r="Z266" s="455" t="s">
        <v>5530</v>
      </c>
      <c r="AA266" s="456">
        <v>0</v>
      </c>
      <c r="AB266" s="455" t="s">
        <v>5531</v>
      </c>
      <c r="AC266" s="456">
        <v>0</v>
      </c>
      <c r="AD266" s="455" t="s">
        <v>5532</v>
      </c>
      <c r="AE266" s="456">
        <v>0</v>
      </c>
      <c r="AF266" s="271">
        <f t="shared" ref="AF266:AF329" si="13">COUNTIF(M266:AE266,"=1")+COUNTIF(M266:AE266,"&gt;1")</f>
        <v>2</v>
      </c>
      <c r="AG266" s="457">
        <f t="shared" si="12"/>
        <v>0</v>
      </c>
    </row>
    <row r="267" spans="1:33" hidden="1" x14ac:dyDescent="0.25">
      <c r="A267" s="452">
        <v>557</v>
      </c>
      <c r="B267" s="452">
        <v>93290305</v>
      </c>
      <c r="C267" s="452" t="s">
        <v>5308</v>
      </c>
      <c r="D267" s="452" t="s">
        <v>2811</v>
      </c>
      <c r="E267" s="452">
        <v>300</v>
      </c>
      <c r="F267" s="452" t="s">
        <v>69</v>
      </c>
      <c r="G267" s="452" t="s">
        <v>117</v>
      </c>
      <c r="H267" s="452" t="s">
        <v>412</v>
      </c>
      <c r="I267" s="452" t="s">
        <v>2756</v>
      </c>
      <c r="J267" s="453">
        <v>2</v>
      </c>
      <c r="K267" s="476">
        <v>4</v>
      </c>
      <c r="L267" s="477" t="s">
        <v>5533</v>
      </c>
      <c r="M267" s="456">
        <v>2</v>
      </c>
      <c r="N267" s="455" t="s">
        <v>5534</v>
      </c>
      <c r="O267" s="456">
        <v>2</v>
      </c>
      <c r="P267" s="455" t="s">
        <v>5535</v>
      </c>
      <c r="Q267" s="456">
        <v>0</v>
      </c>
      <c r="R267" s="455" t="s">
        <v>5536</v>
      </c>
      <c r="S267" s="456">
        <v>0</v>
      </c>
      <c r="T267" s="455" t="s">
        <v>5537</v>
      </c>
      <c r="U267" s="456">
        <v>0</v>
      </c>
      <c r="V267" s="455" t="s">
        <v>5538</v>
      </c>
      <c r="W267" s="456">
        <v>0</v>
      </c>
      <c r="X267" s="455" t="s">
        <v>5539</v>
      </c>
      <c r="Y267" s="456">
        <v>0</v>
      </c>
      <c r="Z267" s="455" t="s">
        <v>5540</v>
      </c>
      <c r="AA267" s="456">
        <v>0</v>
      </c>
      <c r="AB267" s="455" t="s">
        <v>5541</v>
      </c>
      <c r="AC267" s="456">
        <v>0</v>
      </c>
      <c r="AD267" s="455" t="s">
        <v>5542</v>
      </c>
      <c r="AE267" s="456">
        <v>0</v>
      </c>
      <c r="AF267" s="271">
        <f t="shared" si="13"/>
        <v>2</v>
      </c>
      <c r="AG267" s="457">
        <f t="shared" si="12"/>
        <v>0</v>
      </c>
    </row>
    <row r="268" spans="1:33" hidden="1" x14ac:dyDescent="0.25">
      <c r="A268" s="458">
        <v>562</v>
      </c>
      <c r="B268" s="458">
        <v>93290373</v>
      </c>
      <c r="C268" s="458" t="s">
        <v>550</v>
      </c>
      <c r="D268" s="458" t="s">
        <v>273</v>
      </c>
      <c r="E268" s="458">
        <v>3000</v>
      </c>
      <c r="F268" s="458" t="s">
        <v>69</v>
      </c>
      <c r="G268" s="458" t="s">
        <v>117</v>
      </c>
      <c r="H268" s="458" t="s">
        <v>84</v>
      </c>
      <c r="I268" s="458" t="s">
        <v>2768</v>
      </c>
      <c r="J268" s="459">
        <v>2</v>
      </c>
      <c r="K268" s="476">
        <v>4</v>
      </c>
      <c r="L268" s="477" t="s">
        <v>5543</v>
      </c>
      <c r="M268" s="456">
        <v>2</v>
      </c>
      <c r="N268" s="455" t="s">
        <v>5544</v>
      </c>
      <c r="O268" s="456">
        <v>2</v>
      </c>
      <c r="P268" s="455" t="s">
        <v>5545</v>
      </c>
      <c r="Q268" s="456">
        <v>0</v>
      </c>
      <c r="R268" s="455" t="s">
        <v>5546</v>
      </c>
      <c r="S268" s="456">
        <v>0</v>
      </c>
      <c r="T268" s="455" t="s">
        <v>5547</v>
      </c>
      <c r="U268" s="456">
        <v>0</v>
      </c>
      <c r="V268" s="455" t="s">
        <v>5548</v>
      </c>
      <c r="W268" s="456">
        <v>0</v>
      </c>
      <c r="X268" s="455" t="s">
        <v>5549</v>
      </c>
      <c r="Y268" s="456">
        <v>0</v>
      </c>
      <c r="Z268" s="455" t="s">
        <v>5550</v>
      </c>
      <c r="AA268" s="456">
        <v>0</v>
      </c>
      <c r="AB268" s="455" t="s">
        <v>5551</v>
      </c>
      <c r="AC268" s="456">
        <v>0</v>
      </c>
      <c r="AD268" s="455" t="s">
        <v>5552</v>
      </c>
      <c r="AE268" s="456">
        <v>0</v>
      </c>
      <c r="AF268" s="271">
        <f t="shared" si="13"/>
        <v>2</v>
      </c>
      <c r="AG268" s="457">
        <f t="shared" si="12"/>
        <v>0</v>
      </c>
    </row>
    <row r="269" spans="1:33" hidden="1" x14ac:dyDescent="0.25">
      <c r="A269" s="452">
        <v>590</v>
      </c>
      <c r="B269" s="452">
        <v>90142008</v>
      </c>
      <c r="C269" s="452" t="s">
        <v>5553</v>
      </c>
      <c r="D269" s="452" t="s">
        <v>586</v>
      </c>
      <c r="E269" s="452">
        <v>100</v>
      </c>
      <c r="F269" s="452" t="s">
        <v>69</v>
      </c>
      <c r="G269" s="452" t="s">
        <v>132</v>
      </c>
      <c r="H269" s="452" t="s">
        <v>97</v>
      </c>
      <c r="I269" s="452" t="s">
        <v>2756</v>
      </c>
      <c r="J269" s="453">
        <v>2</v>
      </c>
      <c r="K269" s="476">
        <v>4</v>
      </c>
      <c r="L269" s="477" t="s">
        <v>5554</v>
      </c>
      <c r="M269" s="456">
        <v>2</v>
      </c>
      <c r="N269" s="455" t="s">
        <v>5555</v>
      </c>
      <c r="O269" s="456">
        <v>2</v>
      </c>
      <c r="P269" s="455" t="s">
        <v>5556</v>
      </c>
      <c r="Q269" s="456">
        <v>0</v>
      </c>
      <c r="R269" s="455" t="s">
        <v>5557</v>
      </c>
      <c r="S269" s="456">
        <v>0</v>
      </c>
      <c r="T269" s="455" t="s">
        <v>5558</v>
      </c>
      <c r="U269" s="456">
        <v>0</v>
      </c>
      <c r="V269" s="455" t="s">
        <v>5559</v>
      </c>
      <c r="W269" s="456">
        <v>0</v>
      </c>
      <c r="X269" s="455" t="s">
        <v>5560</v>
      </c>
      <c r="Y269" s="456">
        <v>0</v>
      </c>
      <c r="Z269" s="455" t="s">
        <v>5561</v>
      </c>
      <c r="AA269" s="456">
        <v>0</v>
      </c>
      <c r="AB269" s="455" t="s">
        <v>5562</v>
      </c>
      <c r="AC269" s="456">
        <v>0</v>
      </c>
      <c r="AD269" s="455" t="s">
        <v>5563</v>
      </c>
      <c r="AE269" s="456">
        <v>0</v>
      </c>
      <c r="AF269" s="271">
        <f t="shared" si="13"/>
        <v>2</v>
      </c>
      <c r="AG269" s="457">
        <f t="shared" si="12"/>
        <v>0</v>
      </c>
    </row>
    <row r="270" spans="1:33" hidden="1" x14ac:dyDescent="0.25">
      <c r="A270" s="452">
        <v>602</v>
      </c>
      <c r="B270" s="452">
        <v>93300404</v>
      </c>
      <c r="C270" s="452" t="s">
        <v>536</v>
      </c>
      <c r="D270" s="452" t="s">
        <v>261</v>
      </c>
      <c r="E270" s="452">
        <v>90</v>
      </c>
      <c r="F270" s="452" t="s">
        <v>839</v>
      </c>
      <c r="G270" s="452" t="s">
        <v>70</v>
      </c>
      <c r="H270" s="452" t="s">
        <v>75</v>
      </c>
      <c r="I270" s="452" t="s">
        <v>2743</v>
      </c>
      <c r="J270" s="453">
        <v>2</v>
      </c>
      <c r="K270" s="476">
        <v>4</v>
      </c>
      <c r="L270" s="477" t="s">
        <v>5564</v>
      </c>
      <c r="M270" s="456">
        <v>2</v>
      </c>
      <c r="N270" s="455" t="s">
        <v>5565</v>
      </c>
      <c r="O270" s="456">
        <v>2</v>
      </c>
      <c r="P270" s="455" t="s">
        <v>5566</v>
      </c>
      <c r="Q270" s="456">
        <v>0</v>
      </c>
      <c r="R270" s="455" t="s">
        <v>5567</v>
      </c>
      <c r="S270" s="456">
        <v>0</v>
      </c>
      <c r="T270" s="455" t="s">
        <v>5568</v>
      </c>
      <c r="U270" s="456">
        <v>0</v>
      </c>
      <c r="V270" s="455" t="s">
        <v>5569</v>
      </c>
      <c r="W270" s="456">
        <v>0</v>
      </c>
      <c r="X270" s="455" t="s">
        <v>5570</v>
      </c>
      <c r="Y270" s="456">
        <v>0</v>
      </c>
      <c r="Z270" s="455" t="s">
        <v>5571</v>
      </c>
      <c r="AA270" s="456">
        <v>0</v>
      </c>
      <c r="AB270" s="455" t="s">
        <v>5572</v>
      </c>
      <c r="AC270" s="456">
        <v>0</v>
      </c>
      <c r="AD270" s="455" t="s">
        <v>5573</v>
      </c>
      <c r="AE270" s="456">
        <v>0</v>
      </c>
      <c r="AF270" s="271">
        <f t="shared" si="13"/>
        <v>2</v>
      </c>
      <c r="AG270" s="457">
        <f t="shared" si="12"/>
        <v>0</v>
      </c>
    </row>
    <row r="271" spans="1:33" hidden="1" x14ac:dyDescent="0.25">
      <c r="A271" s="452">
        <v>621</v>
      </c>
      <c r="B271" s="452">
        <v>93329726</v>
      </c>
      <c r="C271" s="452" t="s">
        <v>238</v>
      </c>
      <c r="D271" s="452" t="s">
        <v>548</v>
      </c>
      <c r="E271" s="452">
        <v>4000</v>
      </c>
      <c r="F271" s="452" t="s">
        <v>69</v>
      </c>
      <c r="G271" s="452" t="s">
        <v>117</v>
      </c>
      <c r="H271" s="452" t="s">
        <v>412</v>
      </c>
      <c r="I271" s="452" t="s">
        <v>2756</v>
      </c>
      <c r="J271" s="453">
        <v>2</v>
      </c>
      <c r="K271" s="476">
        <v>4</v>
      </c>
      <c r="L271" s="477" t="s">
        <v>5574</v>
      </c>
      <c r="M271" s="456">
        <v>2</v>
      </c>
      <c r="N271" s="455" t="s">
        <v>5575</v>
      </c>
      <c r="O271" s="456">
        <v>2</v>
      </c>
      <c r="P271" s="455" t="s">
        <v>5576</v>
      </c>
      <c r="Q271" s="456">
        <v>0</v>
      </c>
      <c r="R271" s="455" t="s">
        <v>5577</v>
      </c>
      <c r="S271" s="456">
        <v>0</v>
      </c>
      <c r="T271" s="455" t="s">
        <v>5578</v>
      </c>
      <c r="U271" s="456">
        <v>0</v>
      </c>
      <c r="V271" s="455" t="s">
        <v>5579</v>
      </c>
      <c r="W271" s="456">
        <v>0</v>
      </c>
      <c r="X271" s="455" t="s">
        <v>5580</v>
      </c>
      <c r="Y271" s="456">
        <v>0</v>
      </c>
      <c r="Z271" s="455" t="s">
        <v>5581</v>
      </c>
      <c r="AA271" s="456">
        <v>0</v>
      </c>
      <c r="AB271" s="455" t="s">
        <v>5582</v>
      </c>
      <c r="AC271" s="456">
        <v>0</v>
      </c>
      <c r="AD271" s="455" t="s">
        <v>5583</v>
      </c>
      <c r="AE271" s="456">
        <v>0</v>
      </c>
      <c r="AF271" s="271">
        <f t="shared" si="13"/>
        <v>2</v>
      </c>
      <c r="AG271" s="457">
        <f t="shared" si="12"/>
        <v>0</v>
      </c>
    </row>
    <row r="272" spans="1:33" ht="30" hidden="1" x14ac:dyDescent="0.25">
      <c r="A272" s="452">
        <v>622</v>
      </c>
      <c r="B272" s="452">
        <v>93334072</v>
      </c>
      <c r="C272" s="452" t="s">
        <v>5584</v>
      </c>
      <c r="D272" s="452" t="s">
        <v>3077</v>
      </c>
      <c r="E272" s="452">
        <v>3500</v>
      </c>
      <c r="F272" s="452" t="s">
        <v>69</v>
      </c>
      <c r="G272" s="452" t="s">
        <v>117</v>
      </c>
      <c r="H272" s="452" t="s">
        <v>104</v>
      </c>
      <c r="I272" s="452" t="s">
        <v>3078</v>
      </c>
      <c r="J272" s="453">
        <v>2</v>
      </c>
      <c r="K272" s="476">
        <v>4</v>
      </c>
      <c r="L272" s="477" t="s">
        <v>5585</v>
      </c>
      <c r="M272" s="456">
        <v>2</v>
      </c>
      <c r="N272" s="455" t="s">
        <v>5586</v>
      </c>
      <c r="O272" s="456">
        <v>2</v>
      </c>
      <c r="P272" s="455" t="s">
        <v>5587</v>
      </c>
      <c r="Q272" s="456">
        <v>0</v>
      </c>
      <c r="R272" s="455" t="s">
        <v>5588</v>
      </c>
      <c r="S272" s="456">
        <v>0</v>
      </c>
      <c r="T272" s="455" t="s">
        <v>5589</v>
      </c>
      <c r="U272" s="456">
        <v>0</v>
      </c>
      <c r="V272" s="455" t="s">
        <v>5590</v>
      </c>
      <c r="W272" s="456">
        <v>0</v>
      </c>
      <c r="X272" s="455" t="s">
        <v>5591</v>
      </c>
      <c r="Y272" s="456">
        <v>0</v>
      </c>
      <c r="Z272" s="455" t="s">
        <v>5592</v>
      </c>
      <c r="AA272" s="456">
        <v>0</v>
      </c>
      <c r="AB272" s="455" t="s">
        <v>5593</v>
      </c>
      <c r="AC272" s="456">
        <v>0</v>
      </c>
      <c r="AD272" s="455" t="s">
        <v>5594</v>
      </c>
      <c r="AE272" s="456">
        <v>0</v>
      </c>
      <c r="AF272" s="271">
        <f t="shared" si="13"/>
        <v>2</v>
      </c>
      <c r="AG272" s="457">
        <f t="shared" si="12"/>
        <v>0</v>
      </c>
    </row>
    <row r="273" spans="1:33" hidden="1" x14ac:dyDescent="0.25">
      <c r="A273" s="452">
        <v>636</v>
      </c>
      <c r="B273" s="452">
        <v>93349448</v>
      </c>
      <c r="C273" s="452" t="s">
        <v>5595</v>
      </c>
      <c r="D273" s="452" t="s">
        <v>2928</v>
      </c>
      <c r="E273" s="452">
        <v>200</v>
      </c>
      <c r="F273" s="452" t="s">
        <v>69</v>
      </c>
      <c r="G273" s="452" t="s">
        <v>70</v>
      </c>
      <c r="H273" s="452" t="s">
        <v>97</v>
      </c>
      <c r="I273" s="452" t="s">
        <v>2768</v>
      </c>
      <c r="J273" s="453">
        <v>2</v>
      </c>
      <c r="K273" s="476">
        <v>4</v>
      </c>
      <c r="L273" s="477" t="s">
        <v>5596</v>
      </c>
      <c r="M273" s="456">
        <v>2</v>
      </c>
      <c r="N273" s="455" t="s">
        <v>5597</v>
      </c>
      <c r="O273" s="456">
        <v>2</v>
      </c>
      <c r="P273" s="455" t="s">
        <v>5598</v>
      </c>
      <c r="Q273" s="456">
        <v>0</v>
      </c>
      <c r="R273" s="455" t="s">
        <v>5599</v>
      </c>
      <c r="S273" s="456">
        <v>0</v>
      </c>
      <c r="T273" s="455" t="s">
        <v>5600</v>
      </c>
      <c r="U273" s="456">
        <v>0</v>
      </c>
      <c r="V273" s="455" t="s">
        <v>5601</v>
      </c>
      <c r="W273" s="456">
        <v>0</v>
      </c>
      <c r="X273" s="455" t="s">
        <v>5602</v>
      </c>
      <c r="Y273" s="456">
        <v>0</v>
      </c>
      <c r="Z273" s="455" t="s">
        <v>5603</v>
      </c>
      <c r="AA273" s="456">
        <v>0</v>
      </c>
      <c r="AB273" s="455" t="s">
        <v>5604</v>
      </c>
      <c r="AC273" s="456">
        <v>0</v>
      </c>
      <c r="AD273" s="455" t="s">
        <v>5605</v>
      </c>
      <c r="AE273" s="456">
        <v>0</v>
      </c>
      <c r="AF273" s="271">
        <f t="shared" si="13"/>
        <v>2</v>
      </c>
      <c r="AG273" s="457">
        <f t="shared" si="12"/>
        <v>0</v>
      </c>
    </row>
    <row r="274" spans="1:33" hidden="1" x14ac:dyDescent="0.25">
      <c r="A274" s="458">
        <v>664</v>
      </c>
      <c r="B274" s="458" t="s">
        <v>5606</v>
      </c>
      <c r="C274" s="458" t="s">
        <v>5607</v>
      </c>
      <c r="D274" s="458" t="s">
        <v>4369</v>
      </c>
      <c r="E274" s="458">
        <v>60</v>
      </c>
      <c r="F274" s="458" t="s">
        <v>139</v>
      </c>
      <c r="G274" s="458" t="s">
        <v>132</v>
      </c>
      <c r="H274" s="458" t="s">
        <v>104</v>
      </c>
      <c r="I274" s="458" t="s">
        <v>3078</v>
      </c>
      <c r="J274" s="459">
        <v>2</v>
      </c>
      <c r="K274" s="476">
        <v>4</v>
      </c>
      <c r="L274" s="477" t="s">
        <v>5608</v>
      </c>
      <c r="M274" s="456">
        <v>2</v>
      </c>
      <c r="N274" s="455" t="s">
        <v>5609</v>
      </c>
      <c r="O274" s="456">
        <v>2</v>
      </c>
      <c r="P274" s="455" t="s">
        <v>5610</v>
      </c>
      <c r="Q274" s="456">
        <v>0</v>
      </c>
      <c r="R274" s="455" t="s">
        <v>5611</v>
      </c>
      <c r="S274" s="456">
        <v>0</v>
      </c>
      <c r="T274" s="455" t="s">
        <v>5612</v>
      </c>
      <c r="U274" s="456">
        <v>0</v>
      </c>
      <c r="V274" s="455" t="s">
        <v>5613</v>
      </c>
      <c r="W274" s="456">
        <v>0</v>
      </c>
      <c r="X274" s="455" t="s">
        <v>5614</v>
      </c>
      <c r="Y274" s="456">
        <v>0</v>
      </c>
      <c r="Z274" s="455" t="s">
        <v>5615</v>
      </c>
      <c r="AA274" s="456">
        <v>0</v>
      </c>
      <c r="AB274" s="455" t="s">
        <v>5616</v>
      </c>
      <c r="AC274" s="456">
        <v>0</v>
      </c>
      <c r="AD274" s="455" t="s">
        <v>5617</v>
      </c>
      <c r="AE274" s="456">
        <v>0</v>
      </c>
      <c r="AF274" s="467">
        <f t="shared" si="13"/>
        <v>2</v>
      </c>
      <c r="AG274" s="457">
        <v>0</v>
      </c>
    </row>
    <row r="275" spans="1:33" hidden="1" x14ac:dyDescent="0.25">
      <c r="A275" s="458">
        <v>667</v>
      </c>
      <c r="B275" s="458">
        <v>93373138</v>
      </c>
      <c r="C275" s="458" t="s">
        <v>5618</v>
      </c>
      <c r="D275" s="458" t="s">
        <v>4369</v>
      </c>
      <c r="E275" s="458">
        <v>100</v>
      </c>
      <c r="F275" s="458" t="s">
        <v>139</v>
      </c>
      <c r="G275" s="458" t="s">
        <v>132</v>
      </c>
      <c r="H275" s="458" t="s">
        <v>104</v>
      </c>
      <c r="I275" s="458" t="s">
        <v>3078</v>
      </c>
      <c r="J275" s="459">
        <v>2</v>
      </c>
      <c r="K275" s="476">
        <v>4</v>
      </c>
      <c r="L275" s="477" t="s">
        <v>5619</v>
      </c>
      <c r="M275" s="456">
        <v>2</v>
      </c>
      <c r="N275" s="455" t="s">
        <v>5620</v>
      </c>
      <c r="O275" s="456">
        <v>2</v>
      </c>
      <c r="P275" s="455" t="s">
        <v>5621</v>
      </c>
      <c r="Q275" s="456">
        <v>0</v>
      </c>
      <c r="R275" s="455" t="s">
        <v>5622</v>
      </c>
      <c r="S275" s="456">
        <v>0</v>
      </c>
      <c r="T275" s="455" t="s">
        <v>5623</v>
      </c>
      <c r="U275" s="456">
        <v>0</v>
      </c>
      <c r="V275" s="455" t="s">
        <v>5624</v>
      </c>
      <c r="W275" s="456">
        <v>0</v>
      </c>
      <c r="X275" s="455" t="s">
        <v>5625</v>
      </c>
      <c r="Y275" s="456">
        <v>0</v>
      </c>
      <c r="Z275" s="455" t="s">
        <v>5626</v>
      </c>
      <c r="AA275" s="456">
        <v>0</v>
      </c>
      <c r="AB275" s="455" t="s">
        <v>5627</v>
      </c>
      <c r="AC275" s="456">
        <v>0</v>
      </c>
      <c r="AD275" s="455" t="s">
        <v>5628</v>
      </c>
      <c r="AE275" s="456">
        <v>0</v>
      </c>
      <c r="AF275" s="271">
        <f t="shared" si="13"/>
        <v>2</v>
      </c>
      <c r="AG275" s="457">
        <f t="shared" ref="AG275:AG301" si="14">AF275-J275</f>
        <v>0</v>
      </c>
    </row>
    <row r="276" spans="1:33" hidden="1" x14ac:dyDescent="0.25">
      <c r="A276" s="452">
        <v>709</v>
      </c>
      <c r="B276" s="452">
        <v>93396098</v>
      </c>
      <c r="C276" s="452" t="s">
        <v>5629</v>
      </c>
      <c r="D276" s="452" t="s">
        <v>5297</v>
      </c>
      <c r="E276" s="452">
        <v>400</v>
      </c>
      <c r="F276" s="452" t="s">
        <v>69</v>
      </c>
      <c r="G276" s="452" t="s">
        <v>117</v>
      </c>
      <c r="H276" s="452" t="s">
        <v>412</v>
      </c>
      <c r="I276" s="452" t="s">
        <v>2743</v>
      </c>
      <c r="J276" s="453">
        <v>2</v>
      </c>
      <c r="K276" s="476">
        <v>4</v>
      </c>
      <c r="L276" s="477" t="s">
        <v>5630</v>
      </c>
      <c r="M276" s="456">
        <v>2</v>
      </c>
      <c r="N276" s="455" t="s">
        <v>5631</v>
      </c>
      <c r="O276" s="456">
        <v>2</v>
      </c>
      <c r="P276" s="455" t="s">
        <v>5632</v>
      </c>
      <c r="Q276" s="456">
        <v>0</v>
      </c>
      <c r="R276" s="455" t="s">
        <v>5633</v>
      </c>
      <c r="S276" s="456">
        <v>0</v>
      </c>
      <c r="T276" s="455" t="s">
        <v>5634</v>
      </c>
      <c r="U276" s="456">
        <v>0</v>
      </c>
      <c r="V276" s="455" t="s">
        <v>5635</v>
      </c>
      <c r="W276" s="456">
        <v>0</v>
      </c>
      <c r="X276" s="455" t="s">
        <v>5636</v>
      </c>
      <c r="Y276" s="456">
        <v>0</v>
      </c>
      <c r="Z276" s="455" t="s">
        <v>5637</v>
      </c>
      <c r="AA276" s="456">
        <v>0</v>
      </c>
      <c r="AB276" s="455" t="s">
        <v>5638</v>
      </c>
      <c r="AC276" s="456">
        <v>0</v>
      </c>
      <c r="AD276" s="455" t="s">
        <v>5639</v>
      </c>
      <c r="AE276" s="456">
        <v>0</v>
      </c>
      <c r="AF276" s="271">
        <f t="shared" si="13"/>
        <v>2</v>
      </c>
      <c r="AG276" s="457">
        <f t="shared" si="14"/>
        <v>0</v>
      </c>
    </row>
    <row r="277" spans="1:33" hidden="1" x14ac:dyDescent="0.25">
      <c r="A277" s="458">
        <v>737</v>
      </c>
      <c r="B277" s="458">
        <v>94710442</v>
      </c>
      <c r="C277" s="458" t="s">
        <v>5640</v>
      </c>
      <c r="D277" s="458" t="s">
        <v>261</v>
      </c>
      <c r="E277" s="458">
        <v>150</v>
      </c>
      <c r="F277" s="458" t="s">
        <v>69</v>
      </c>
      <c r="G277" s="458" t="s">
        <v>117</v>
      </c>
      <c r="H277" s="458" t="s">
        <v>75</v>
      </c>
      <c r="I277" s="458" t="s">
        <v>2743</v>
      </c>
      <c r="J277" s="459">
        <v>2</v>
      </c>
      <c r="K277" s="476">
        <v>4</v>
      </c>
      <c r="L277" s="477" t="s">
        <v>5641</v>
      </c>
      <c r="M277" s="456">
        <v>2</v>
      </c>
      <c r="N277" s="455" t="s">
        <v>5642</v>
      </c>
      <c r="O277" s="456">
        <v>2</v>
      </c>
      <c r="P277" s="455" t="s">
        <v>5643</v>
      </c>
      <c r="Q277" s="456">
        <v>0</v>
      </c>
      <c r="R277" s="455" t="s">
        <v>5644</v>
      </c>
      <c r="S277" s="456">
        <v>0</v>
      </c>
      <c r="T277" s="455" t="s">
        <v>5645</v>
      </c>
      <c r="U277" s="456">
        <v>0</v>
      </c>
      <c r="V277" s="455" t="s">
        <v>5646</v>
      </c>
      <c r="W277" s="456">
        <v>0</v>
      </c>
      <c r="X277" s="455" t="s">
        <v>5647</v>
      </c>
      <c r="Y277" s="456">
        <v>0</v>
      </c>
      <c r="Z277" s="455" t="s">
        <v>5648</v>
      </c>
      <c r="AA277" s="456">
        <v>0</v>
      </c>
      <c r="AB277" s="455" t="s">
        <v>5649</v>
      </c>
      <c r="AC277" s="456">
        <v>0</v>
      </c>
      <c r="AD277" s="455" t="s">
        <v>5650</v>
      </c>
      <c r="AE277" s="456">
        <v>0</v>
      </c>
      <c r="AF277" s="271">
        <f t="shared" si="13"/>
        <v>2</v>
      </c>
      <c r="AG277" s="457">
        <f t="shared" si="14"/>
        <v>0</v>
      </c>
    </row>
    <row r="278" spans="1:33" hidden="1" x14ac:dyDescent="0.25">
      <c r="A278" s="468">
        <v>743</v>
      </c>
      <c r="B278" s="468">
        <v>94717100</v>
      </c>
      <c r="C278" s="468" t="s">
        <v>5651</v>
      </c>
      <c r="D278" s="468" t="s">
        <v>5652</v>
      </c>
      <c r="E278" s="468">
        <v>350</v>
      </c>
      <c r="F278" s="468" t="s">
        <v>69</v>
      </c>
      <c r="G278" s="468" t="s">
        <v>117</v>
      </c>
      <c r="H278" s="468" t="s">
        <v>97</v>
      </c>
      <c r="I278" s="468" t="s">
        <v>2768</v>
      </c>
      <c r="J278" s="469">
        <v>3</v>
      </c>
      <c r="K278" s="271">
        <v>6</v>
      </c>
      <c r="L278" s="271" t="s">
        <v>5653</v>
      </c>
      <c r="M278" s="466">
        <v>2</v>
      </c>
      <c r="N278" s="470" t="s">
        <v>5654</v>
      </c>
      <c r="O278" s="466">
        <v>2</v>
      </c>
      <c r="P278" s="470" t="s">
        <v>5655</v>
      </c>
      <c r="Q278" s="466">
        <v>2</v>
      </c>
      <c r="R278" s="470" t="s">
        <v>5656</v>
      </c>
      <c r="S278" s="466">
        <v>0</v>
      </c>
      <c r="T278" s="470" t="s">
        <v>5657</v>
      </c>
      <c r="U278" s="466">
        <v>0</v>
      </c>
      <c r="V278" s="470" t="s">
        <v>5658</v>
      </c>
      <c r="W278" s="466">
        <v>0</v>
      </c>
      <c r="X278" s="470" t="s">
        <v>5659</v>
      </c>
      <c r="Y278" s="466">
        <v>0</v>
      </c>
      <c r="Z278" s="470" t="s">
        <v>5660</v>
      </c>
      <c r="AA278" s="466">
        <v>0</v>
      </c>
      <c r="AB278" s="470" t="s">
        <v>5661</v>
      </c>
      <c r="AC278" s="466">
        <v>0</v>
      </c>
      <c r="AD278" s="470" t="s">
        <v>5662</v>
      </c>
      <c r="AE278" s="466">
        <v>0</v>
      </c>
      <c r="AF278" s="271">
        <f t="shared" si="13"/>
        <v>3</v>
      </c>
      <c r="AG278" s="457">
        <f t="shared" si="14"/>
        <v>0</v>
      </c>
    </row>
    <row r="279" spans="1:33" hidden="1" x14ac:dyDescent="0.25">
      <c r="A279" s="462">
        <v>759</v>
      </c>
      <c r="B279" s="462">
        <v>94747682</v>
      </c>
      <c r="C279" s="462" t="s">
        <v>439</v>
      </c>
      <c r="D279" s="462" t="s">
        <v>2800</v>
      </c>
      <c r="E279" s="462">
        <v>1000</v>
      </c>
      <c r="F279" s="462" t="s">
        <v>69</v>
      </c>
      <c r="G279" s="462" t="s">
        <v>83</v>
      </c>
      <c r="H279" s="462" t="s">
        <v>121</v>
      </c>
      <c r="I279" s="462" t="s">
        <v>2743</v>
      </c>
      <c r="J279" s="472">
        <v>2</v>
      </c>
      <c r="K279" s="271">
        <v>4</v>
      </c>
      <c r="L279" s="271" t="s">
        <v>5663</v>
      </c>
      <c r="M279" s="466">
        <v>2</v>
      </c>
      <c r="N279" s="470" t="s">
        <v>5664</v>
      </c>
      <c r="O279" s="466">
        <v>2</v>
      </c>
      <c r="P279" s="470" t="s">
        <v>5665</v>
      </c>
      <c r="Q279" s="466">
        <v>0</v>
      </c>
      <c r="R279" s="470" t="s">
        <v>5666</v>
      </c>
      <c r="S279" s="466">
        <v>0</v>
      </c>
      <c r="T279" s="470" t="s">
        <v>5667</v>
      </c>
      <c r="U279" s="466">
        <v>0</v>
      </c>
      <c r="V279" s="470" t="s">
        <v>5668</v>
      </c>
      <c r="W279" s="466">
        <v>0</v>
      </c>
      <c r="X279" s="470" t="s">
        <v>5669</v>
      </c>
      <c r="Y279" s="466">
        <v>0</v>
      </c>
      <c r="Z279" s="470" t="s">
        <v>5670</v>
      </c>
      <c r="AA279" s="466">
        <v>0</v>
      </c>
      <c r="AB279" s="470" t="s">
        <v>5671</v>
      </c>
      <c r="AC279" s="466">
        <v>0</v>
      </c>
      <c r="AD279" s="470" t="s">
        <v>5672</v>
      </c>
      <c r="AE279" s="466">
        <v>0</v>
      </c>
      <c r="AF279" s="271">
        <f t="shared" si="13"/>
        <v>2</v>
      </c>
      <c r="AG279" s="457">
        <f t="shared" si="14"/>
        <v>0</v>
      </c>
    </row>
    <row r="280" spans="1:33" hidden="1" x14ac:dyDescent="0.25">
      <c r="A280" s="468">
        <v>874</v>
      </c>
      <c r="B280" s="468" t="s">
        <v>126</v>
      </c>
      <c r="C280" s="468" t="s">
        <v>127</v>
      </c>
      <c r="D280" s="468" t="s">
        <v>5652</v>
      </c>
      <c r="E280" s="468">
        <v>2500</v>
      </c>
      <c r="F280" s="468" t="s">
        <v>69</v>
      </c>
      <c r="G280" s="468" t="s">
        <v>117</v>
      </c>
      <c r="H280" s="468" t="s">
        <v>97</v>
      </c>
      <c r="I280" s="468" t="s">
        <v>2768</v>
      </c>
      <c r="J280" s="469">
        <v>2</v>
      </c>
      <c r="K280" s="271">
        <v>4</v>
      </c>
      <c r="L280" s="271" t="s">
        <v>5673</v>
      </c>
      <c r="M280" s="466">
        <v>2</v>
      </c>
      <c r="N280" s="470" t="s">
        <v>5674</v>
      </c>
      <c r="O280" s="466">
        <v>2</v>
      </c>
      <c r="P280" s="470" t="s">
        <v>5675</v>
      </c>
      <c r="Q280" s="466">
        <v>0</v>
      </c>
      <c r="R280" s="470" t="s">
        <v>5676</v>
      </c>
      <c r="S280" s="466">
        <v>0</v>
      </c>
      <c r="T280" s="470" t="s">
        <v>5677</v>
      </c>
      <c r="U280" s="466">
        <v>0</v>
      </c>
      <c r="V280" s="470" t="s">
        <v>5678</v>
      </c>
      <c r="W280" s="466">
        <v>0</v>
      </c>
      <c r="X280" s="470" t="s">
        <v>5679</v>
      </c>
      <c r="Y280" s="466">
        <v>0</v>
      </c>
      <c r="Z280" s="470" t="s">
        <v>5680</v>
      </c>
      <c r="AA280" s="466">
        <v>0</v>
      </c>
      <c r="AB280" s="470" t="s">
        <v>5681</v>
      </c>
      <c r="AC280" s="466">
        <v>0</v>
      </c>
      <c r="AD280" s="470" t="s">
        <v>5682</v>
      </c>
      <c r="AE280" s="466">
        <v>0</v>
      </c>
      <c r="AF280" s="271">
        <f t="shared" si="13"/>
        <v>2</v>
      </c>
      <c r="AG280" s="457">
        <f t="shared" si="14"/>
        <v>0</v>
      </c>
    </row>
    <row r="281" spans="1:33" hidden="1" x14ac:dyDescent="0.25">
      <c r="A281" s="468">
        <v>997</v>
      </c>
      <c r="B281" s="468">
        <v>93363822</v>
      </c>
      <c r="C281" s="468" t="s">
        <v>5683</v>
      </c>
      <c r="D281" s="468" t="s">
        <v>614</v>
      </c>
      <c r="E281" s="468">
        <v>70</v>
      </c>
      <c r="F281" s="468" t="s">
        <v>69</v>
      </c>
      <c r="G281" s="468" t="s">
        <v>70</v>
      </c>
      <c r="H281" s="468" t="s">
        <v>104</v>
      </c>
      <c r="I281" s="468" t="s">
        <v>2845</v>
      </c>
      <c r="J281" s="469">
        <v>2</v>
      </c>
      <c r="K281" s="271">
        <v>4</v>
      </c>
      <c r="L281" s="271" t="s">
        <v>5684</v>
      </c>
      <c r="M281" s="466">
        <v>2</v>
      </c>
      <c r="N281" s="470" t="s">
        <v>5685</v>
      </c>
      <c r="O281" s="466">
        <v>2</v>
      </c>
      <c r="P281" s="470" t="s">
        <v>5686</v>
      </c>
      <c r="Q281" s="466">
        <v>0</v>
      </c>
      <c r="R281" s="470" t="s">
        <v>5687</v>
      </c>
      <c r="S281" s="466">
        <v>0</v>
      </c>
      <c r="T281" s="470" t="s">
        <v>5688</v>
      </c>
      <c r="U281" s="466">
        <v>0</v>
      </c>
      <c r="V281" s="470" t="s">
        <v>5689</v>
      </c>
      <c r="W281" s="466">
        <v>0</v>
      </c>
      <c r="X281" s="470" t="s">
        <v>5690</v>
      </c>
      <c r="Y281" s="466">
        <v>0</v>
      </c>
      <c r="Z281" s="470" t="s">
        <v>5691</v>
      </c>
      <c r="AA281" s="466">
        <v>0</v>
      </c>
      <c r="AB281" s="470" t="s">
        <v>5692</v>
      </c>
      <c r="AC281" s="466">
        <v>0</v>
      </c>
      <c r="AD281" s="470" t="s">
        <v>5693</v>
      </c>
      <c r="AE281" s="466">
        <v>0</v>
      </c>
      <c r="AF281" s="271">
        <f t="shared" si="13"/>
        <v>2</v>
      </c>
      <c r="AG281" s="457">
        <f t="shared" si="14"/>
        <v>0</v>
      </c>
    </row>
    <row r="282" spans="1:33" hidden="1" x14ac:dyDescent="0.25">
      <c r="A282" s="468">
        <v>1005</v>
      </c>
      <c r="B282" s="468" t="s">
        <v>5694</v>
      </c>
      <c r="C282" s="468" t="s">
        <v>3682</v>
      </c>
      <c r="D282" s="468" t="s">
        <v>5005</v>
      </c>
      <c r="E282" s="468">
        <v>1000</v>
      </c>
      <c r="F282" s="468" t="s">
        <v>69</v>
      </c>
      <c r="G282" s="468" t="s">
        <v>117</v>
      </c>
      <c r="H282" s="468" t="s">
        <v>97</v>
      </c>
      <c r="I282" s="468" t="s">
        <v>2756</v>
      </c>
      <c r="J282" s="469">
        <v>2</v>
      </c>
      <c r="K282" s="271">
        <v>4</v>
      </c>
      <c r="L282" s="271" t="s">
        <v>5695</v>
      </c>
      <c r="M282" s="466">
        <v>2</v>
      </c>
      <c r="N282" s="470" t="s">
        <v>5696</v>
      </c>
      <c r="O282" s="466">
        <v>2</v>
      </c>
      <c r="P282" s="470" t="s">
        <v>5697</v>
      </c>
      <c r="Q282" s="466">
        <v>0</v>
      </c>
      <c r="R282" s="470" t="s">
        <v>5698</v>
      </c>
      <c r="S282" s="466">
        <v>0</v>
      </c>
      <c r="T282" s="470" t="s">
        <v>5699</v>
      </c>
      <c r="U282" s="466">
        <v>0</v>
      </c>
      <c r="V282" s="470" t="s">
        <v>5700</v>
      </c>
      <c r="W282" s="466">
        <v>0</v>
      </c>
      <c r="X282" s="470" t="s">
        <v>5701</v>
      </c>
      <c r="Y282" s="466">
        <v>0</v>
      </c>
      <c r="Z282" s="470" t="s">
        <v>5702</v>
      </c>
      <c r="AA282" s="466">
        <v>0</v>
      </c>
      <c r="AB282" s="470" t="s">
        <v>5703</v>
      </c>
      <c r="AC282" s="466">
        <v>0</v>
      </c>
      <c r="AD282" s="470" t="s">
        <v>5704</v>
      </c>
      <c r="AE282" s="466">
        <v>0</v>
      </c>
      <c r="AF282" s="271">
        <f t="shared" si="13"/>
        <v>2</v>
      </c>
      <c r="AG282" s="457">
        <f t="shared" si="14"/>
        <v>0</v>
      </c>
    </row>
    <row r="283" spans="1:33" hidden="1" x14ac:dyDescent="0.25">
      <c r="A283" s="468">
        <v>1052</v>
      </c>
      <c r="B283" s="468">
        <v>94759187</v>
      </c>
      <c r="C283" s="468" t="s">
        <v>5705</v>
      </c>
      <c r="D283" s="468" t="s">
        <v>978</v>
      </c>
      <c r="E283" s="468">
        <v>20</v>
      </c>
      <c r="F283" s="468" t="s">
        <v>69</v>
      </c>
      <c r="G283" s="468" t="s">
        <v>132</v>
      </c>
      <c r="H283" s="468" t="s">
        <v>75</v>
      </c>
      <c r="I283" s="468" t="s">
        <v>2743</v>
      </c>
      <c r="J283" s="469">
        <v>2</v>
      </c>
      <c r="K283" s="271">
        <v>4</v>
      </c>
      <c r="L283" s="271" t="s">
        <v>5706</v>
      </c>
      <c r="M283" s="466">
        <v>2</v>
      </c>
      <c r="N283" s="470" t="s">
        <v>5707</v>
      </c>
      <c r="O283" s="466">
        <v>2</v>
      </c>
      <c r="P283" s="470" t="s">
        <v>5708</v>
      </c>
      <c r="Q283" s="466">
        <v>0</v>
      </c>
      <c r="R283" s="470" t="s">
        <v>5709</v>
      </c>
      <c r="S283" s="466">
        <v>0</v>
      </c>
      <c r="T283" s="470" t="s">
        <v>5710</v>
      </c>
      <c r="U283" s="466">
        <v>0</v>
      </c>
      <c r="V283" s="470" t="s">
        <v>5711</v>
      </c>
      <c r="W283" s="466">
        <v>0</v>
      </c>
      <c r="X283" s="470" t="s">
        <v>5712</v>
      </c>
      <c r="Y283" s="466">
        <v>0</v>
      </c>
      <c r="Z283" s="470" t="s">
        <v>5713</v>
      </c>
      <c r="AA283" s="466">
        <v>0</v>
      </c>
      <c r="AB283" s="470" t="s">
        <v>5714</v>
      </c>
      <c r="AC283" s="466">
        <v>0</v>
      </c>
      <c r="AD283" s="470" t="s">
        <v>5715</v>
      </c>
      <c r="AE283" s="466">
        <v>0</v>
      </c>
      <c r="AF283" s="271">
        <f t="shared" si="13"/>
        <v>2</v>
      </c>
      <c r="AG283" s="457">
        <f t="shared" si="14"/>
        <v>0</v>
      </c>
    </row>
    <row r="284" spans="1:33" hidden="1" x14ac:dyDescent="0.25">
      <c r="A284" s="468">
        <v>1080</v>
      </c>
      <c r="B284" s="468">
        <v>94725667</v>
      </c>
      <c r="C284" s="468" t="s">
        <v>5716</v>
      </c>
      <c r="D284" s="468" t="s">
        <v>767</v>
      </c>
      <c r="E284" s="468">
        <v>100</v>
      </c>
      <c r="F284" s="468" t="s">
        <v>69</v>
      </c>
      <c r="G284" s="468" t="s">
        <v>132</v>
      </c>
      <c r="H284" s="468" t="s">
        <v>75</v>
      </c>
      <c r="I284" s="468" t="s">
        <v>2743</v>
      </c>
      <c r="J284" s="469">
        <v>2</v>
      </c>
      <c r="K284" s="271">
        <v>4</v>
      </c>
      <c r="L284" s="271" t="s">
        <v>5717</v>
      </c>
      <c r="M284" s="466">
        <v>2</v>
      </c>
      <c r="N284" s="470" t="s">
        <v>5718</v>
      </c>
      <c r="O284" s="466">
        <v>2</v>
      </c>
      <c r="P284" s="470" t="s">
        <v>5719</v>
      </c>
      <c r="Q284" s="466">
        <v>0</v>
      </c>
      <c r="R284" s="470" t="s">
        <v>5720</v>
      </c>
      <c r="S284" s="466">
        <v>0</v>
      </c>
      <c r="T284" s="470" t="s">
        <v>5721</v>
      </c>
      <c r="U284" s="466">
        <v>0</v>
      </c>
      <c r="V284" s="470" t="s">
        <v>5722</v>
      </c>
      <c r="W284" s="466">
        <v>0</v>
      </c>
      <c r="X284" s="470" t="s">
        <v>5723</v>
      </c>
      <c r="Y284" s="466">
        <v>0</v>
      </c>
      <c r="Z284" s="470" t="s">
        <v>5724</v>
      </c>
      <c r="AA284" s="466">
        <v>0</v>
      </c>
      <c r="AB284" s="470" t="s">
        <v>5725</v>
      </c>
      <c r="AC284" s="466">
        <v>0</v>
      </c>
      <c r="AD284" s="470" t="s">
        <v>5726</v>
      </c>
      <c r="AE284" s="466">
        <v>0</v>
      </c>
      <c r="AF284" s="271">
        <f t="shared" si="13"/>
        <v>2</v>
      </c>
      <c r="AG284" s="457">
        <f t="shared" si="14"/>
        <v>0</v>
      </c>
    </row>
    <row r="285" spans="1:33" hidden="1" x14ac:dyDescent="0.25">
      <c r="A285" s="458">
        <v>53</v>
      </c>
      <c r="B285" s="458">
        <v>11516077</v>
      </c>
      <c r="C285" s="458" t="s">
        <v>541</v>
      </c>
      <c r="D285" s="458" t="s">
        <v>3000</v>
      </c>
      <c r="E285" s="458">
        <v>1200</v>
      </c>
      <c r="F285" s="458" t="s">
        <v>69</v>
      </c>
      <c r="G285" s="458" t="s">
        <v>83</v>
      </c>
      <c r="H285" s="458" t="s">
        <v>97</v>
      </c>
      <c r="I285" s="458" t="s">
        <v>2768</v>
      </c>
      <c r="J285" s="459">
        <v>2</v>
      </c>
      <c r="K285" s="476">
        <v>5</v>
      </c>
      <c r="L285" s="477" t="s">
        <v>5727</v>
      </c>
      <c r="M285" s="456">
        <v>2</v>
      </c>
      <c r="N285" s="455" t="s">
        <v>5728</v>
      </c>
      <c r="O285" s="456">
        <v>3</v>
      </c>
      <c r="P285" s="455" t="s">
        <v>5729</v>
      </c>
      <c r="Q285" s="456">
        <v>0</v>
      </c>
      <c r="R285" s="455" t="s">
        <v>5730</v>
      </c>
      <c r="S285" s="456">
        <v>0</v>
      </c>
      <c r="T285" s="455" t="s">
        <v>5731</v>
      </c>
      <c r="U285" s="456">
        <v>0</v>
      </c>
      <c r="V285" s="455" t="s">
        <v>5732</v>
      </c>
      <c r="W285" s="456">
        <v>0</v>
      </c>
      <c r="X285" s="455" t="s">
        <v>5733</v>
      </c>
      <c r="Y285" s="456">
        <v>0</v>
      </c>
      <c r="Z285" s="455" t="s">
        <v>5734</v>
      </c>
      <c r="AA285" s="456">
        <v>0</v>
      </c>
      <c r="AB285" s="455" t="s">
        <v>5735</v>
      </c>
      <c r="AC285" s="456">
        <v>0</v>
      </c>
      <c r="AD285" s="455" t="s">
        <v>5736</v>
      </c>
      <c r="AE285" s="456">
        <v>0</v>
      </c>
      <c r="AF285" s="271">
        <f t="shared" si="13"/>
        <v>2</v>
      </c>
      <c r="AG285" s="457">
        <f t="shared" si="14"/>
        <v>0</v>
      </c>
    </row>
    <row r="286" spans="1:33" hidden="1" x14ac:dyDescent="0.25">
      <c r="A286" s="458">
        <v>59</v>
      </c>
      <c r="B286" s="458">
        <v>11517665</v>
      </c>
      <c r="C286" s="458" t="s">
        <v>1139</v>
      </c>
      <c r="D286" s="458" t="s">
        <v>244</v>
      </c>
      <c r="E286" s="458">
        <v>3000</v>
      </c>
      <c r="F286" s="458" t="s">
        <v>69</v>
      </c>
      <c r="G286" s="458" t="s">
        <v>117</v>
      </c>
      <c r="H286" s="458" t="s">
        <v>97</v>
      </c>
      <c r="I286" s="458" t="s">
        <v>2768</v>
      </c>
      <c r="J286" s="459">
        <v>2</v>
      </c>
      <c r="K286" s="476">
        <v>5</v>
      </c>
      <c r="L286" s="477" t="s">
        <v>5737</v>
      </c>
      <c r="M286" s="456">
        <v>2</v>
      </c>
      <c r="N286" s="455" t="s">
        <v>5738</v>
      </c>
      <c r="O286" s="456">
        <v>3</v>
      </c>
      <c r="P286" s="455" t="s">
        <v>5739</v>
      </c>
      <c r="Q286" s="456">
        <v>0</v>
      </c>
      <c r="R286" s="455" t="s">
        <v>5740</v>
      </c>
      <c r="S286" s="456">
        <v>0</v>
      </c>
      <c r="T286" s="455" t="s">
        <v>5741</v>
      </c>
      <c r="U286" s="456">
        <v>0</v>
      </c>
      <c r="V286" s="455" t="s">
        <v>5742</v>
      </c>
      <c r="W286" s="456">
        <v>0</v>
      </c>
      <c r="X286" s="455" t="s">
        <v>5743</v>
      </c>
      <c r="Y286" s="456">
        <v>0</v>
      </c>
      <c r="Z286" s="455" t="s">
        <v>5744</v>
      </c>
      <c r="AA286" s="456">
        <v>0</v>
      </c>
      <c r="AB286" s="455" t="s">
        <v>5745</v>
      </c>
      <c r="AC286" s="456">
        <v>0</v>
      </c>
      <c r="AD286" s="455" t="s">
        <v>5746</v>
      </c>
      <c r="AE286" s="456">
        <v>0</v>
      </c>
      <c r="AF286" s="271">
        <f t="shared" si="13"/>
        <v>2</v>
      </c>
      <c r="AG286" s="457">
        <f t="shared" si="14"/>
        <v>0</v>
      </c>
    </row>
    <row r="287" spans="1:33" hidden="1" x14ac:dyDescent="0.25">
      <c r="A287" s="458">
        <v>220</v>
      </c>
      <c r="B287" s="458">
        <v>24403251</v>
      </c>
      <c r="C287" s="458" t="s">
        <v>354</v>
      </c>
      <c r="D287" s="458" t="s">
        <v>5243</v>
      </c>
      <c r="E287" s="458">
        <v>1500</v>
      </c>
      <c r="F287" s="458" t="s">
        <v>69</v>
      </c>
      <c r="G287" s="458" t="s">
        <v>70</v>
      </c>
      <c r="H287" s="458" t="s">
        <v>121</v>
      </c>
      <c r="I287" s="458" t="s">
        <v>2756</v>
      </c>
      <c r="J287" s="459">
        <v>2</v>
      </c>
      <c r="K287" s="476">
        <v>5</v>
      </c>
      <c r="L287" s="477" t="s">
        <v>5747</v>
      </c>
      <c r="M287" s="456">
        <v>2</v>
      </c>
      <c r="N287" s="455" t="s">
        <v>5748</v>
      </c>
      <c r="O287" s="456">
        <v>3</v>
      </c>
      <c r="P287" s="455" t="s">
        <v>5749</v>
      </c>
      <c r="Q287" s="456">
        <v>0</v>
      </c>
      <c r="R287" s="455" t="s">
        <v>5750</v>
      </c>
      <c r="S287" s="456">
        <v>0</v>
      </c>
      <c r="T287" s="455" t="s">
        <v>5751</v>
      </c>
      <c r="U287" s="456">
        <v>0</v>
      </c>
      <c r="V287" s="455" t="s">
        <v>5752</v>
      </c>
      <c r="W287" s="456">
        <v>0</v>
      </c>
      <c r="X287" s="455" t="s">
        <v>5753</v>
      </c>
      <c r="Y287" s="456">
        <v>0</v>
      </c>
      <c r="Z287" s="455" t="s">
        <v>5754</v>
      </c>
      <c r="AA287" s="456">
        <v>0</v>
      </c>
      <c r="AB287" s="455" t="s">
        <v>5755</v>
      </c>
      <c r="AC287" s="456">
        <v>0</v>
      </c>
      <c r="AD287" s="455" t="s">
        <v>5756</v>
      </c>
      <c r="AE287" s="456">
        <v>0</v>
      </c>
      <c r="AF287" s="271">
        <f t="shared" si="13"/>
        <v>2</v>
      </c>
      <c r="AG287" s="457">
        <f t="shared" si="14"/>
        <v>0</v>
      </c>
    </row>
    <row r="288" spans="1:33" hidden="1" x14ac:dyDescent="0.25">
      <c r="A288" s="452">
        <v>345</v>
      </c>
      <c r="B288" s="452">
        <v>52251275</v>
      </c>
      <c r="C288" s="452" t="s">
        <v>5757</v>
      </c>
      <c r="D288" s="452" t="s">
        <v>222</v>
      </c>
      <c r="E288" s="452">
        <v>1000</v>
      </c>
      <c r="F288" s="452" t="s">
        <v>69</v>
      </c>
      <c r="G288" s="452" t="s">
        <v>117</v>
      </c>
      <c r="H288" s="452" t="s">
        <v>71</v>
      </c>
      <c r="I288" s="452" t="s">
        <v>2768</v>
      </c>
      <c r="J288" s="453">
        <v>2</v>
      </c>
      <c r="K288" s="476">
        <v>5</v>
      </c>
      <c r="L288" s="477" t="s">
        <v>5758</v>
      </c>
      <c r="M288" s="456">
        <v>2</v>
      </c>
      <c r="N288" s="455" t="s">
        <v>5759</v>
      </c>
      <c r="O288" s="456">
        <v>3</v>
      </c>
      <c r="P288" s="455" t="s">
        <v>5760</v>
      </c>
      <c r="Q288" s="456">
        <v>0</v>
      </c>
      <c r="R288" s="455" t="s">
        <v>5761</v>
      </c>
      <c r="S288" s="456">
        <v>0</v>
      </c>
      <c r="T288" s="455" t="s">
        <v>5762</v>
      </c>
      <c r="U288" s="456">
        <v>0</v>
      </c>
      <c r="V288" s="455" t="s">
        <v>5763</v>
      </c>
      <c r="W288" s="456">
        <v>0</v>
      </c>
      <c r="X288" s="455" t="s">
        <v>5764</v>
      </c>
      <c r="Y288" s="456">
        <v>0</v>
      </c>
      <c r="Z288" s="455" t="s">
        <v>5765</v>
      </c>
      <c r="AA288" s="456">
        <v>0</v>
      </c>
      <c r="AB288" s="455" t="s">
        <v>5766</v>
      </c>
      <c r="AC288" s="456">
        <v>0</v>
      </c>
      <c r="AD288" s="455" t="s">
        <v>5767</v>
      </c>
      <c r="AE288" s="456">
        <v>0</v>
      </c>
      <c r="AF288" s="271">
        <f t="shared" si="13"/>
        <v>2</v>
      </c>
      <c r="AG288" s="457">
        <f t="shared" si="14"/>
        <v>0</v>
      </c>
    </row>
    <row r="289" spans="1:33" hidden="1" x14ac:dyDescent="0.25">
      <c r="A289" s="458">
        <v>365</v>
      </c>
      <c r="B289" s="458">
        <v>90196234</v>
      </c>
      <c r="C289" s="458" t="s">
        <v>5768</v>
      </c>
      <c r="D289" s="458" t="s">
        <v>2811</v>
      </c>
      <c r="E289" s="458">
        <v>144</v>
      </c>
      <c r="F289" s="458" t="s">
        <v>69</v>
      </c>
      <c r="G289" s="458" t="s">
        <v>117</v>
      </c>
      <c r="H289" s="458" t="s">
        <v>412</v>
      </c>
      <c r="I289" s="458" t="s">
        <v>2756</v>
      </c>
      <c r="J289" s="459">
        <v>2</v>
      </c>
      <c r="K289" s="476">
        <v>5</v>
      </c>
      <c r="L289" s="477" t="s">
        <v>5769</v>
      </c>
      <c r="M289" s="456">
        <v>2</v>
      </c>
      <c r="N289" s="455" t="s">
        <v>5770</v>
      </c>
      <c r="O289" s="456">
        <v>3</v>
      </c>
      <c r="P289" s="455" t="s">
        <v>5771</v>
      </c>
      <c r="Q289" s="456">
        <v>0</v>
      </c>
      <c r="R289" s="455" t="s">
        <v>5772</v>
      </c>
      <c r="S289" s="456">
        <v>0</v>
      </c>
      <c r="T289" s="455" t="s">
        <v>5773</v>
      </c>
      <c r="U289" s="456">
        <v>0</v>
      </c>
      <c r="V289" s="455" t="s">
        <v>5774</v>
      </c>
      <c r="W289" s="456">
        <v>0</v>
      </c>
      <c r="X289" s="455" t="s">
        <v>5775</v>
      </c>
      <c r="Y289" s="456">
        <v>0</v>
      </c>
      <c r="Z289" s="455" t="s">
        <v>5776</v>
      </c>
      <c r="AA289" s="456">
        <v>0</v>
      </c>
      <c r="AB289" s="455" t="s">
        <v>5777</v>
      </c>
      <c r="AC289" s="456">
        <v>0</v>
      </c>
      <c r="AD289" s="455" t="s">
        <v>5778</v>
      </c>
      <c r="AE289" s="456">
        <v>0</v>
      </c>
      <c r="AF289" s="271">
        <f t="shared" si="13"/>
        <v>2</v>
      </c>
      <c r="AG289" s="457">
        <f t="shared" si="14"/>
        <v>0</v>
      </c>
    </row>
    <row r="290" spans="1:33" hidden="1" x14ac:dyDescent="0.25">
      <c r="A290" s="452">
        <v>640</v>
      </c>
      <c r="B290" s="452">
        <v>93351512</v>
      </c>
      <c r="C290" s="452" t="s">
        <v>5779</v>
      </c>
      <c r="D290" s="452" t="s">
        <v>261</v>
      </c>
      <c r="E290" s="452">
        <v>200</v>
      </c>
      <c r="F290" s="452" t="s">
        <v>69</v>
      </c>
      <c r="G290" s="452" t="s">
        <v>70</v>
      </c>
      <c r="H290" s="452" t="s">
        <v>75</v>
      </c>
      <c r="I290" s="452" t="s">
        <v>2743</v>
      </c>
      <c r="J290" s="453">
        <v>2</v>
      </c>
      <c r="K290" s="476">
        <v>5</v>
      </c>
      <c r="L290" s="477" t="s">
        <v>5780</v>
      </c>
      <c r="M290" s="456">
        <v>2</v>
      </c>
      <c r="N290" s="455" t="s">
        <v>5781</v>
      </c>
      <c r="O290" s="456">
        <v>3</v>
      </c>
      <c r="P290" s="455" t="s">
        <v>5782</v>
      </c>
      <c r="Q290" s="456">
        <v>0</v>
      </c>
      <c r="R290" s="455" t="s">
        <v>5783</v>
      </c>
      <c r="S290" s="456">
        <v>0</v>
      </c>
      <c r="T290" s="455" t="s">
        <v>5784</v>
      </c>
      <c r="U290" s="456">
        <v>0</v>
      </c>
      <c r="V290" s="455" t="s">
        <v>5785</v>
      </c>
      <c r="W290" s="456">
        <v>0</v>
      </c>
      <c r="X290" s="455" t="s">
        <v>5786</v>
      </c>
      <c r="Y290" s="456">
        <v>0</v>
      </c>
      <c r="Z290" s="455" t="s">
        <v>5787</v>
      </c>
      <c r="AA290" s="456">
        <v>0</v>
      </c>
      <c r="AB290" s="455" t="s">
        <v>5788</v>
      </c>
      <c r="AC290" s="456">
        <v>0</v>
      </c>
      <c r="AD290" s="455" t="s">
        <v>5789</v>
      </c>
      <c r="AE290" s="456">
        <v>0</v>
      </c>
      <c r="AF290" s="271">
        <f t="shared" si="13"/>
        <v>2</v>
      </c>
      <c r="AG290" s="457">
        <f t="shared" si="14"/>
        <v>0</v>
      </c>
    </row>
    <row r="291" spans="1:33" hidden="1" x14ac:dyDescent="0.25">
      <c r="A291" s="452">
        <v>689</v>
      </c>
      <c r="B291" s="452">
        <v>93385871</v>
      </c>
      <c r="C291" s="452" t="s">
        <v>5790</v>
      </c>
      <c r="D291" s="452" t="s">
        <v>261</v>
      </c>
      <c r="E291" s="452">
        <v>80</v>
      </c>
      <c r="F291" s="452" t="s">
        <v>69</v>
      </c>
      <c r="G291" s="452" t="s">
        <v>132</v>
      </c>
      <c r="H291" s="452" t="s">
        <v>75</v>
      </c>
      <c r="I291" s="452" t="s">
        <v>2743</v>
      </c>
      <c r="J291" s="453">
        <v>2</v>
      </c>
      <c r="K291" s="476">
        <v>5</v>
      </c>
      <c r="L291" s="477" t="s">
        <v>5791</v>
      </c>
      <c r="M291" s="456">
        <v>2</v>
      </c>
      <c r="N291" s="455" t="s">
        <v>5792</v>
      </c>
      <c r="O291" s="456">
        <v>3</v>
      </c>
      <c r="P291" s="455" t="s">
        <v>5793</v>
      </c>
      <c r="Q291" s="456">
        <v>0</v>
      </c>
      <c r="R291" s="455" t="s">
        <v>5794</v>
      </c>
      <c r="S291" s="456">
        <v>0</v>
      </c>
      <c r="T291" s="455" t="s">
        <v>5795</v>
      </c>
      <c r="U291" s="456">
        <v>0</v>
      </c>
      <c r="V291" s="455" t="s">
        <v>5796</v>
      </c>
      <c r="W291" s="456">
        <v>0</v>
      </c>
      <c r="X291" s="455" t="s">
        <v>5797</v>
      </c>
      <c r="Y291" s="456">
        <v>0</v>
      </c>
      <c r="Z291" s="455" t="s">
        <v>5798</v>
      </c>
      <c r="AA291" s="456">
        <v>0</v>
      </c>
      <c r="AB291" s="455" t="s">
        <v>5799</v>
      </c>
      <c r="AC291" s="456">
        <v>0</v>
      </c>
      <c r="AD291" s="455" t="s">
        <v>5800</v>
      </c>
      <c r="AE291" s="456">
        <v>0</v>
      </c>
      <c r="AF291" s="271">
        <f t="shared" si="13"/>
        <v>2</v>
      </c>
      <c r="AG291" s="457">
        <f t="shared" si="14"/>
        <v>0</v>
      </c>
    </row>
    <row r="292" spans="1:33" hidden="1" x14ac:dyDescent="0.25">
      <c r="A292" s="468">
        <v>788</v>
      </c>
      <c r="B292" s="468">
        <v>94758428</v>
      </c>
      <c r="C292" s="468" t="s">
        <v>405</v>
      </c>
      <c r="D292" s="468" t="s">
        <v>332</v>
      </c>
      <c r="E292" s="468">
        <v>400</v>
      </c>
      <c r="F292" s="468" t="s">
        <v>69</v>
      </c>
      <c r="G292" s="468" t="s">
        <v>70</v>
      </c>
      <c r="H292" s="468" t="s">
        <v>75</v>
      </c>
      <c r="I292" s="468" t="s">
        <v>2743</v>
      </c>
      <c r="J292" s="469">
        <v>2</v>
      </c>
      <c r="K292" s="271">
        <v>5</v>
      </c>
      <c r="L292" s="271" t="s">
        <v>5801</v>
      </c>
      <c r="M292" s="466">
        <v>2</v>
      </c>
      <c r="N292" s="470" t="s">
        <v>5802</v>
      </c>
      <c r="O292" s="466">
        <v>3</v>
      </c>
      <c r="P292" s="470" t="s">
        <v>5803</v>
      </c>
      <c r="Q292" s="466">
        <v>0</v>
      </c>
      <c r="R292" s="470" t="s">
        <v>5804</v>
      </c>
      <c r="S292" s="466">
        <v>0</v>
      </c>
      <c r="T292" s="470" t="s">
        <v>5805</v>
      </c>
      <c r="U292" s="466">
        <v>0</v>
      </c>
      <c r="V292" s="470" t="s">
        <v>5806</v>
      </c>
      <c r="W292" s="466">
        <v>0</v>
      </c>
      <c r="X292" s="470" t="s">
        <v>5807</v>
      </c>
      <c r="Y292" s="466">
        <v>0</v>
      </c>
      <c r="Z292" s="470" t="s">
        <v>5808</v>
      </c>
      <c r="AA292" s="466">
        <v>0</v>
      </c>
      <c r="AB292" s="470" t="s">
        <v>5809</v>
      </c>
      <c r="AC292" s="466">
        <v>0</v>
      </c>
      <c r="AD292" s="470" t="s">
        <v>5810</v>
      </c>
      <c r="AE292" s="466">
        <v>0</v>
      </c>
      <c r="AF292" s="271">
        <f t="shared" si="13"/>
        <v>2</v>
      </c>
      <c r="AG292" s="457">
        <f t="shared" si="14"/>
        <v>0</v>
      </c>
    </row>
    <row r="293" spans="1:33" hidden="1" x14ac:dyDescent="0.25">
      <c r="A293" s="468">
        <v>986</v>
      </c>
      <c r="B293" s="468">
        <v>94778381</v>
      </c>
      <c r="C293" s="468" t="s">
        <v>5811</v>
      </c>
      <c r="D293" s="468" t="s">
        <v>615</v>
      </c>
      <c r="E293" s="468">
        <v>36</v>
      </c>
      <c r="F293" s="468" t="s">
        <v>69</v>
      </c>
      <c r="G293" s="468" t="s">
        <v>132</v>
      </c>
      <c r="H293" s="468" t="s">
        <v>104</v>
      </c>
      <c r="I293" s="468" t="s">
        <v>2845</v>
      </c>
      <c r="J293" s="469">
        <v>2</v>
      </c>
      <c r="K293" s="271">
        <v>5</v>
      </c>
      <c r="L293" s="271" t="s">
        <v>5812</v>
      </c>
      <c r="M293" s="466">
        <v>2</v>
      </c>
      <c r="N293" s="470" t="s">
        <v>5813</v>
      </c>
      <c r="O293" s="466">
        <v>3</v>
      </c>
      <c r="P293" s="470" t="s">
        <v>5814</v>
      </c>
      <c r="Q293" s="466">
        <v>0</v>
      </c>
      <c r="R293" s="470" t="s">
        <v>5815</v>
      </c>
      <c r="S293" s="466">
        <v>0</v>
      </c>
      <c r="T293" s="470" t="s">
        <v>5816</v>
      </c>
      <c r="U293" s="466">
        <v>0</v>
      </c>
      <c r="V293" s="470" t="s">
        <v>5817</v>
      </c>
      <c r="W293" s="466">
        <v>0</v>
      </c>
      <c r="X293" s="470" t="s">
        <v>5818</v>
      </c>
      <c r="Y293" s="466">
        <v>0</v>
      </c>
      <c r="Z293" s="470" t="s">
        <v>5819</v>
      </c>
      <c r="AA293" s="466">
        <v>0</v>
      </c>
      <c r="AB293" s="470" t="s">
        <v>5820</v>
      </c>
      <c r="AC293" s="466">
        <v>0</v>
      </c>
      <c r="AD293" s="470" t="s">
        <v>5821</v>
      </c>
      <c r="AE293" s="466">
        <v>0</v>
      </c>
      <c r="AF293" s="271">
        <f t="shared" si="13"/>
        <v>2</v>
      </c>
      <c r="AG293" s="457">
        <f t="shared" si="14"/>
        <v>0</v>
      </c>
    </row>
    <row r="294" spans="1:33" hidden="1" x14ac:dyDescent="0.25">
      <c r="A294" s="462">
        <v>1078</v>
      </c>
      <c r="B294" s="462">
        <v>94761860</v>
      </c>
      <c r="C294" s="462" t="s">
        <v>5822</v>
      </c>
      <c r="D294" s="462" t="s">
        <v>767</v>
      </c>
      <c r="E294" s="462">
        <v>100</v>
      </c>
      <c r="F294" s="462" t="s">
        <v>69</v>
      </c>
      <c r="G294" s="462" t="s">
        <v>132</v>
      </c>
      <c r="H294" s="462" t="s">
        <v>75</v>
      </c>
      <c r="I294" s="462" t="s">
        <v>2743</v>
      </c>
      <c r="J294" s="472">
        <v>2</v>
      </c>
      <c r="K294" s="271">
        <v>5</v>
      </c>
      <c r="L294" s="271" t="s">
        <v>5823</v>
      </c>
      <c r="M294" s="466">
        <v>2</v>
      </c>
      <c r="N294" s="470" t="s">
        <v>5824</v>
      </c>
      <c r="O294" s="466">
        <v>3</v>
      </c>
      <c r="P294" s="470" t="s">
        <v>5825</v>
      </c>
      <c r="Q294" s="466">
        <v>0</v>
      </c>
      <c r="R294" s="470" t="s">
        <v>5826</v>
      </c>
      <c r="S294" s="466">
        <v>0</v>
      </c>
      <c r="T294" s="470" t="s">
        <v>5827</v>
      </c>
      <c r="U294" s="466">
        <v>0</v>
      </c>
      <c r="V294" s="470" t="s">
        <v>5828</v>
      </c>
      <c r="W294" s="466">
        <v>0</v>
      </c>
      <c r="X294" s="470" t="s">
        <v>5829</v>
      </c>
      <c r="Y294" s="466">
        <v>0</v>
      </c>
      <c r="Z294" s="470" t="s">
        <v>5830</v>
      </c>
      <c r="AA294" s="466">
        <v>0</v>
      </c>
      <c r="AB294" s="470" t="s">
        <v>5831</v>
      </c>
      <c r="AC294" s="466">
        <v>0</v>
      </c>
      <c r="AD294" s="470" t="s">
        <v>5832</v>
      </c>
      <c r="AE294" s="466">
        <v>0</v>
      </c>
      <c r="AF294" s="271">
        <f t="shared" si="13"/>
        <v>2</v>
      </c>
      <c r="AG294" s="457">
        <f t="shared" si="14"/>
        <v>0</v>
      </c>
    </row>
    <row r="295" spans="1:33" hidden="1" x14ac:dyDescent="0.25">
      <c r="A295" s="271">
        <v>1149</v>
      </c>
      <c r="B295" s="271">
        <v>52045889</v>
      </c>
      <c r="C295" s="271" t="s">
        <v>840</v>
      </c>
      <c r="D295" s="271" t="s">
        <v>982</v>
      </c>
      <c r="E295" s="271">
        <v>1100</v>
      </c>
      <c r="F295" s="271" t="s">
        <v>69</v>
      </c>
      <c r="G295" s="271" t="s">
        <v>70</v>
      </c>
      <c r="H295" s="271" t="s">
        <v>84</v>
      </c>
      <c r="J295" s="271">
        <v>2</v>
      </c>
      <c r="K295" s="271">
        <v>5</v>
      </c>
      <c r="L295" s="271" t="s">
        <v>5833</v>
      </c>
      <c r="M295" s="466">
        <v>2</v>
      </c>
      <c r="N295" s="470" t="s">
        <v>5834</v>
      </c>
      <c r="O295" s="466">
        <v>3</v>
      </c>
      <c r="P295" s="470" t="s">
        <v>5835</v>
      </c>
      <c r="Q295" s="466">
        <v>0</v>
      </c>
      <c r="R295" s="470" t="s">
        <v>5836</v>
      </c>
      <c r="S295" s="466">
        <v>0</v>
      </c>
      <c r="T295" s="470" t="s">
        <v>5837</v>
      </c>
      <c r="U295" s="466">
        <v>0</v>
      </c>
      <c r="V295" s="470" t="s">
        <v>5838</v>
      </c>
      <c r="W295" s="466">
        <v>0</v>
      </c>
      <c r="X295" s="470" t="s">
        <v>5839</v>
      </c>
      <c r="Y295" s="466">
        <v>0</v>
      </c>
      <c r="Z295" s="470" t="s">
        <v>5840</v>
      </c>
      <c r="AA295" s="466">
        <v>0</v>
      </c>
      <c r="AB295" s="470" t="s">
        <v>5841</v>
      </c>
      <c r="AC295" s="466">
        <v>0</v>
      </c>
      <c r="AD295" s="470" t="s">
        <v>5842</v>
      </c>
      <c r="AE295" s="466">
        <v>0</v>
      </c>
      <c r="AF295" s="271">
        <f t="shared" si="13"/>
        <v>2</v>
      </c>
      <c r="AG295" s="457">
        <f t="shared" si="14"/>
        <v>0</v>
      </c>
    </row>
    <row r="296" spans="1:33" hidden="1" x14ac:dyDescent="0.25">
      <c r="A296" s="458">
        <v>227</v>
      </c>
      <c r="B296" s="458">
        <v>24433064</v>
      </c>
      <c r="C296" s="458" t="s">
        <v>893</v>
      </c>
      <c r="D296" s="458" t="s">
        <v>5490</v>
      </c>
      <c r="E296" s="458">
        <v>1200</v>
      </c>
      <c r="F296" s="458" t="s">
        <v>69</v>
      </c>
      <c r="G296" s="458" t="s">
        <v>83</v>
      </c>
      <c r="H296" s="458" t="s">
        <v>75</v>
      </c>
      <c r="I296" s="458" t="s">
        <v>2768</v>
      </c>
      <c r="J296" s="459">
        <v>2</v>
      </c>
      <c r="K296" s="476">
        <v>6</v>
      </c>
      <c r="L296" s="477" t="s">
        <v>5843</v>
      </c>
      <c r="M296" s="456">
        <v>2</v>
      </c>
      <c r="N296" s="455" t="s">
        <v>5844</v>
      </c>
      <c r="O296" s="456">
        <v>4</v>
      </c>
      <c r="P296" s="455" t="s">
        <v>5845</v>
      </c>
      <c r="Q296" s="456">
        <v>0</v>
      </c>
      <c r="R296" s="455" t="s">
        <v>5846</v>
      </c>
      <c r="S296" s="456">
        <v>0</v>
      </c>
      <c r="T296" s="455" t="s">
        <v>5847</v>
      </c>
      <c r="U296" s="456">
        <v>0</v>
      </c>
      <c r="V296" s="455" t="s">
        <v>5848</v>
      </c>
      <c r="W296" s="456">
        <v>0</v>
      </c>
      <c r="X296" s="455" t="s">
        <v>5849</v>
      </c>
      <c r="Y296" s="456">
        <v>0</v>
      </c>
      <c r="Z296" s="455" t="s">
        <v>5850</v>
      </c>
      <c r="AA296" s="456">
        <v>0</v>
      </c>
      <c r="AB296" s="455" t="s">
        <v>5851</v>
      </c>
      <c r="AC296" s="456">
        <v>0</v>
      </c>
      <c r="AD296" s="455" t="s">
        <v>5852</v>
      </c>
      <c r="AE296" s="456">
        <v>0</v>
      </c>
      <c r="AF296" s="271">
        <f t="shared" si="13"/>
        <v>2</v>
      </c>
      <c r="AG296" s="457">
        <f t="shared" si="14"/>
        <v>0</v>
      </c>
    </row>
    <row r="297" spans="1:33" hidden="1" x14ac:dyDescent="0.25">
      <c r="A297" s="452">
        <v>390</v>
      </c>
      <c r="B297" s="452">
        <v>90289944</v>
      </c>
      <c r="C297" s="452" t="s">
        <v>5853</v>
      </c>
      <c r="D297" s="452" t="s">
        <v>338</v>
      </c>
      <c r="E297" s="452">
        <v>48</v>
      </c>
      <c r="F297" s="452" t="s">
        <v>69</v>
      </c>
      <c r="G297" s="452" t="s">
        <v>70</v>
      </c>
      <c r="H297" s="452" t="s">
        <v>97</v>
      </c>
      <c r="I297" s="452" t="s">
        <v>2768</v>
      </c>
      <c r="J297" s="453">
        <v>2</v>
      </c>
      <c r="K297" s="476">
        <v>6</v>
      </c>
      <c r="L297" s="477" t="s">
        <v>5854</v>
      </c>
      <c r="M297" s="456">
        <v>2</v>
      </c>
      <c r="N297" s="455" t="s">
        <v>5855</v>
      </c>
      <c r="O297" s="456">
        <v>4</v>
      </c>
      <c r="P297" s="455" t="s">
        <v>5856</v>
      </c>
      <c r="Q297" s="456">
        <v>0</v>
      </c>
      <c r="R297" s="455" t="s">
        <v>5857</v>
      </c>
      <c r="S297" s="456">
        <v>0</v>
      </c>
      <c r="T297" s="455" t="s">
        <v>5858</v>
      </c>
      <c r="U297" s="456">
        <v>0</v>
      </c>
      <c r="V297" s="455" t="s">
        <v>5859</v>
      </c>
      <c r="W297" s="456">
        <v>0</v>
      </c>
      <c r="X297" s="455" t="s">
        <v>5860</v>
      </c>
      <c r="Y297" s="456">
        <v>0</v>
      </c>
      <c r="Z297" s="455" t="s">
        <v>5861</v>
      </c>
      <c r="AA297" s="456">
        <v>0</v>
      </c>
      <c r="AB297" s="455" t="s">
        <v>5862</v>
      </c>
      <c r="AC297" s="456">
        <v>0</v>
      </c>
      <c r="AD297" s="455" t="s">
        <v>5863</v>
      </c>
      <c r="AE297" s="456">
        <v>0</v>
      </c>
      <c r="AF297" s="271">
        <f t="shared" si="13"/>
        <v>2</v>
      </c>
      <c r="AG297" s="457">
        <f t="shared" si="14"/>
        <v>0</v>
      </c>
    </row>
    <row r="298" spans="1:33" hidden="1" x14ac:dyDescent="0.25">
      <c r="A298" s="458">
        <v>588</v>
      </c>
      <c r="B298" s="458">
        <v>93299162</v>
      </c>
      <c r="C298" s="458" t="s">
        <v>546</v>
      </c>
      <c r="D298" s="458" t="s">
        <v>338</v>
      </c>
      <c r="E298" s="458">
        <v>1200</v>
      </c>
      <c r="F298" s="458" t="s">
        <v>69</v>
      </c>
      <c r="G298" s="458" t="s">
        <v>117</v>
      </c>
      <c r="H298" s="458" t="s">
        <v>97</v>
      </c>
      <c r="I298" s="458" t="s">
        <v>2768</v>
      </c>
      <c r="J298" s="459">
        <v>2</v>
      </c>
      <c r="K298" s="476">
        <v>6</v>
      </c>
      <c r="L298" s="477" t="s">
        <v>5864</v>
      </c>
      <c r="M298" s="456">
        <v>2</v>
      </c>
      <c r="N298" s="455" t="s">
        <v>5865</v>
      </c>
      <c r="O298" s="456">
        <v>4</v>
      </c>
      <c r="P298" s="455" t="s">
        <v>5866</v>
      </c>
      <c r="Q298" s="456">
        <v>0</v>
      </c>
      <c r="R298" s="455" t="s">
        <v>5867</v>
      </c>
      <c r="S298" s="456">
        <v>0</v>
      </c>
      <c r="T298" s="455" t="s">
        <v>5868</v>
      </c>
      <c r="U298" s="456">
        <v>0</v>
      </c>
      <c r="V298" s="455" t="s">
        <v>5869</v>
      </c>
      <c r="W298" s="456">
        <v>0</v>
      </c>
      <c r="X298" s="455" t="s">
        <v>5870</v>
      </c>
      <c r="Y298" s="456">
        <v>0</v>
      </c>
      <c r="Z298" s="455" t="s">
        <v>5871</v>
      </c>
      <c r="AA298" s="456">
        <v>0</v>
      </c>
      <c r="AB298" s="455" t="s">
        <v>5872</v>
      </c>
      <c r="AC298" s="456">
        <v>0</v>
      </c>
      <c r="AD298" s="455" t="s">
        <v>5873</v>
      </c>
      <c r="AE298" s="456">
        <v>0</v>
      </c>
      <c r="AF298" s="271">
        <f t="shared" si="13"/>
        <v>2</v>
      </c>
      <c r="AG298" s="457">
        <f t="shared" si="14"/>
        <v>0</v>
      </c>
    </row>
    <row r="299" spans="1:33" hidden="1" x14ac:dyDescent="0.25">
      <c r="A299" s="462">
        <v>1001</v>
      </c>
      <c r="B299" s="462">
        <v>93363855</v>
      </c>
      <c r="C299" s="462" t="s">
        <v>5874</v>
      </c>
      <c r="D299" s="462" t="s">
        <v>3188</v>
      </c>
      <c r="E299" s="462">
        <v>40</v>
      </c>
      <c r="F299" s="462" t="s">
        <v>69</v>
      </c>
      <c r="G299" s="462" t="s">
        <v>154</v>
      </c>
      <c r="H299" s="462" t="s">
        <v>104</v>
      </c>
      <c r="I299" s="462" t="s">
        <v>2845</v>
      </c>
      <c r="J299" s="472">
        <v>3</v>
      </c>
      <c r="K299" s="271">
        <v>10</v>
      </c>
      <c r="L299" s="271" t="s">
        <v>5875</v>
      </c>
      <c r="M299" s="466">
        <v>2</v>
      </c>
      <c r="N299" s="470" t="s">
        <v>5876</v>
      </c>
      <c r="O299" s="466">
        <v>4</v>
      </c>
      <c r="P299" s="470" t="s">
        <v>5877</v>
      </c>
      <c r="Q299" s="466">
        <v>4</v>
      </c>
      <c r="R299" s="470" t="s">
        <v>5878</v>
      </c>
      <c r="S299" s="466">
        <v>0</v>
      </c>
      <c r="T299" s="470" t="s">
        <v>5879</v>
      </c>
      <c r="U299" s="466">
        <v>0</v>
      </c>
      <c r="V299" s="470" t="s">
        <v>5880</v>
      </c>
      <c r="W299" s="466">
        <v>0</v>
      </c>
      <c r="X299" s="470" t="s">
        <v>5881</v>
      </c>
      <c r="Y299" s="466">
        <v>0</v>
      </c>
      <c r="Z299" s="470" t="s">
        <v>5882</v>
      </c>
      <c r="AA299" s="466">
        <v>0</v>
      </c>
      <c r="AB299" s="470" t="s">
        <v>5883</v>
      </c>
      <c r="AC299" s="466">
        <v>0</v>
      </c>
      <c r="AD299" s="470" t="s">
        <v>5884</v>
      </c>
      <c r="AE299" s="466">
        <v>0</v>
      </c>
      <c r="AF299" s="271">
        <f t="shared" si="13"/>
        <v>3</v>
      </c>
      <c r="AG299" s="457">
        <f t="shared" si="14"/>
        <v>0</v>
      </c>
    </row>
    <row r="300" spans="1:33" hidden="1" x14ac:dyDescent="0.25">
      <c r="A300" s="458">
        <v>105</v>
      </c>
      <c r="B300" s="458">
        <v>11571162</v>
      </c>
      <c r="C300" s="458" t="s">
        <v>1079</v>
      </c>
      <c r="D300" s="458" t="s">
        <v>369</v>
      </c>
      <c r="E300" s="458">
        <v>800</v>
      </c>
      <c r="F300" s="458" t="s">
        <v>69</v>
      </c>
      <c r="G300" s="458" t="s">
        <v>117</v>
      </c>
      <c r="H300" s="458" t="s">
        <v>121</v>
      </c>
      <c r="I300" s="458" t="s">
        <v>2743</v>
      </c>
      <c r="J300" s="459">
        <v>2</v>
      </c>
      <c r="K300" s="476">
        <v>7</v>
      </c>
      <c r="L300" s="477" t="s">
        <v>5885</v>
      </c>
      <c r="M300" s="456">
        <v>2</v>
      </c>
      <c r="N300" s="455" t="s">
        <v>5886</v>
      </c>
      <c r="O300" s="456">
        <v>5</v>
      </c>
      <c r="P300" s="455" t="s">
        <v>5887</v>
      </c>
      <c r="Q300" s="456">
        <v>0</v>
      </c>
      <c r="R300" s="455" t="s">
        <v>5888</v>
      </c>
      <c r="S300" s="456">
        <v>0</v>
      </c>
      <c r="T300" s="455" t="s">
        <v>5889</v>
      </c>
      <c r="U300" s="456">
        <v>0</v>
      </c>
      <c r="V300" s="455" t="s">
        <v>5890</v>
      </c>
      <c r="W300" s="456">
        <v>0</v>
      </c>
      <c r="X300" s="455" t="s">
        <v>5891</v>
      </c>
      <c r="Y300" s="456">
        <v>0</v>
      </c>
      <c r="Z300" s="455" t="s">
        <v>5892</v>
      </c>
      <c r="AA300" s="456">
        <v>0</v>
      </c>
      <c r="AB300" s="455" t="s">
        <v>5893</v>
      </c>
      <c r="AC300" s="456">
        <v>0</v>
      </c>
      <c r="AD300" s="455" t="s">
        <v>5894</v>
      </c>
      <c r="AE300" s="456">
        <v>0</v>
      </c>
      <c r="AF300" s="271">
        <f t="shared" si="13"/>
        <v>2</v>
      </c>
      <c r="AG300" s="457">
        <f t="shared" si="14"/>
        <v>0</v>
      </c>
    </row>
    <row r="301" spans="1:33" hidden="1" x14ac:dyDescent="0.25">
      <c r="A301" s="452">
        <v>228</v>
      </c>
      <c r="B301" s="452">
        <v>24445743</v>
      </c>
      <c r="C301" s="452" t="s">
        <v>891</v>
      </c>
      <c r="D301" s="452" t="s">
        <v>4918</v>
      </c>
      <c r="E301" s="452">
        <v>1000</v>
      </c>
      <c r="F301" s="452" t="s">
        <v>69</v>
      </c>
      <c r="G301" s="452" t="s">
        <v>70</v>
      </c>
      <c r="H301" s="452" t="s">
        <v>75</v>
      </c>
      <c r="I301" s="452" t="s">
        <v>2743</v>
      </c>
      <c r="J301" s="453">
        <v>2</v>
      </c>
      <c r="K301" s="476">
        <v>7</v>
      </c>
      <c r="L301" s="477" t="s">
        <v>5895</v>
      </c>
      <c r="M301" s="456">
        <v>2</v>
      </c>
      <c r="N301" s="455" t="s">
        <v>5896</v>
      </c>
      <c r="O301" s="456">
        <v>5</v>
      </c>
      <c r="P301" s="455" t="s">
        <v>5897</v>
      </c>
      <c r="Q301" s="456">
        <v>0</v>
      </c>
      <c r="R301" s="455" t="s">
        <v>5898</v>
      </c>
      <c r="S301" s="456">
        <v>0</v>
      </c>
      <c r="T301" s="455" t="s">
        <v>5899</v>
      </c>
      <c r="U301" s="456">
        <v>0</v>
      </c>
      <c r="V301" s="455" t="s">
        <v>5900</v>
      </c>
      <c r="W301" s="456">
        <v>0</v>
      </c>
      <c r="X301" s="455" t="s">
        <v>5901</v>
      </c>
      <c r="Y301" s="456">
        <v>0</v>
      </c>
      <c r="Z301" s="455" t="s">
        <v>5902</v>
      </c>
      <c r="AA301" s="456">
        <v>0</v>
      </c>
      <c r="AB301" s="455" t="s">
        <v>5903</v>
      </c>
      <c r="AC301" s="456">
        <v>0</v>
      </c>
      <c r="AD301" s="455" t="s">
        <v>5904</v>
      </c>
      <c r="AE301" s="456">
        <v>0</v>
      </c>
      <c r="AF301" s="271">
        <f t="shared" si="13"/>
        <v>2</v>
      </c>
      <c r="AG301" s="457">
        <f t="shared" si="14"/>
        <v>0</v>
      </c>
    </row>
    <row r="302" spans="1:33" hidden="1" x14ac:dyDescent="0.25">
      <c r="A302" s="458">
        <v>506</v>
      </c>
      <c r="B302" s="458">
        <v>93260901</v>
      </c>
      <c r="C302" s="458" t="s">
        <v>5905</v>
      </c>
      <c r="D302" s="458" t="s">
        <v>642</v>
      </c>
      <c r="E302" s="458">
        <v>54</v>
      </c>
      <c r="F302" s="458" t="s">
        <v>69</v>
      </c>
      <c r="G302" s="458" t="s">
        <v>83</v>
      </c>
      <c r="H302" s="458" t="s">
        <v>75</v>
      </c>
      <c r="I302" s="458" t="s">
        <v>2743</v>
      </c>
      <c r="J302" s="459">
        <v>3</v>
      </c>
      <c r="K302" s="476">
        <v>15</v>
      </c>
      <c r="L302" s="477" t="s">
        <v>5906</v>
      </c>
      <c r="M302" s="456">
        <v>2</v>
      </c>
      <c r="N302" s="455" t="s">
        <v>5907</v>
      </c>
      <c r="O302" s="456">
        <v>5</v>
      </c>
      <c r="P302" s="455" t="s">
        <v>5908</v>
      </c>
      <c r="Q302" s="456">
        <v>8</v>
      </c>
      <c r="R302" s="455" t="s">
        <v>5909</v>
      </c>
      <c r="S302" s="456">
        <v>0</v>
      </c>
      <c r="T302" s="455" t="s">
        <v>5910</v>
      </c>
      <c r="U302" s="456">
        <v>0</v>
      </c>
      <c r="V302" s="455" t="s">
        <v>5911</v>
      </c>
      <c r="W302" s="456">
        <v>0</v>
      </c>
      <c r="X302" s="455" t="s">
        <v>5912</v>
      </c>
      <c r="Y302" s="456">
        <v>0</v>
      </c>
      <c r="Z302" s="455" t="s">
        <v>5913</v>
      </c>
      <c r="AA302" s="456">
        <v>0</v>
      </c>
      <c r="AB302" s="455" t="s">
        <v>5914</v>
      </c>
      <c r="AC302" s="456">
        <v>0</v>
      </c>
      <c r="AD302" s="455" t="s">
        <v>5915</v>
      </c>
      <c r="AE302" s="456">
        <v>0</v>
      </c>
      <c r="AF302" s="271">
        <f t="shared" si="13"/>
        <v>3</v>
      </c>
      <c r="AG302" s="457">
        <v>0</v>
      </c>
    </row>
    <row r="303" spans="1:33" hidden="1" x14ac:dyDescent="0.25">
      <c r="A303" s="458">
        <v>675</v>
      </c>
      <c r="B303" s="458">
        <v>94737665</v>
      </c>
      <c r="C303" s="458" t="s">
        <v>5916</v>
      </c>
      <c r="D303" s="458" t="s">
        <v>739</v>
      </c>
      <c r="E303" s="458">
        <v>86</v>
      </c>
      <c r="F303" s="458" t="s">
        <v>69</v>
      </c>
      <c r="G303" s="458" t="s">
        <v>132</v>
      </c>
      <c r="H303" s="458" t="s">
        <v>104</v>
      </c>
      <c r="I303" s="458" t="s">
        <v>2845</v>
      </c>
      <c r="J303" s="459">
        <v>2</v>
      </c>
      <c r="K303" s="476">
        <v>7</v>
      </c>
      <c r="L303" s="477" t="s">
        <v>5917</v>
      </c>
      <c r="M303" s="456">
        <v>2</v>
      </c>
      <c r="N303" s="455" t="s">
        <v>5918</v>
      </c>
      <c r="O303" s="456">
        <v>5</v>
      </c>
      <c r="P303" s="455" t="s">
        <v>5919</v>
      </c>
      <c r="Q303" s="456">
        <v>0</v>
      </c>
      <c r="R303" s="455" t="s">
        <v>5920</v>
      </c>
      <c r="S303" s="456">
        <v>0</v>
      </c>
      <c r="T303" s="455" t="s">
        <v>5921</v>
      </c>
      <c r="U303" s="456">
        <v>0</v>
      </c>
      <c r="V303" s="455" t="s">
        <v>5922</v>
      </c>
      <c r="W303" s="456">
        <v>0</v>
      </c>
      <c r="X303" s="455" t="s">
        <v>5923</v>
      </c>
      <c r="Y303" s="456">
        <v>0</v>
      </c>
      <c r="Z303" s="455" t="s">
        <v>5924</v>
      </c>
      <c r="AA303" s="456">
        <v>0</v>
      </c>
      <c r="AB303" s="455" t="s">
        <v>5925</v>
      </c>
      <c r="AC303" s="456">
        <v>0</v>
      </c>
      <c r="AD303" s="455" t="s">
        <v>5926</v>
      </c>
      <c r="AE303" s="456">
        <v>0</v>
      </c>
      <c r="AF303" s="271">
        <f t="shared" si="13"/>
        <v>2</v>
      </c>
      <c r="AG303" s="457">
        <f t="shared" ref="AG303:AG355" si="15">AF303-J303</f>
        <v>0</v>
      </c>
    </row>
    <row r="304" spans="1:33" hidden="1" x14ac:dyDescent="0.25">
      <c r="A304" s="468">
        <v>864</v>
      </c>
      <c r="B304" s="468" t="s">
        <v>101</v>
      </c>
      <c r="C304" s="468" t="s">
        <v>102</v>
      </c>
      <c r="D304" s="468" t="s">
        <v>3077</v>
      </c>
      <c r="E304" s="468">
        <v>500</v>
      </c>
      <c r="F304" s="468" t="s">
        <v>69</v>
      </c>
      <c r="G304" s="468" t="s">
        <v>83</v>
      </c>
      <c r="H304" s="468" t="s">
        <v>104</v>
      </c>
      <c r="I304" s="468" t="s">
        <v>3078</v>
      </c>
      <c r="J304" s="469">
        <v>2</v>
      </c>
      <c r="K304" s="271">
        <v>8</v>
      </c>
      <c r="L304" s="271" t="s">
        <v>5927</v>
      </c>
      <c r="M304" s="466">
        <v>2</v>
      </c>
      <c r="N304" s="470" t="s">
        <v>5928</v>
      </c>
      <c r="O304" s="466">
        <v>6</v>
      </c>
      <c r="P304" s="470" t="s">
        <v>5929</v>
      </c>
      <c r="Q304" s="466">
        <v>0</v>
      </c>
      <c r="R304" s="470" t="s">
        <v>5930</v>
      </c>
      <c r="S304" s="466">
        <v>0</v>
      </c>
      <c r="T304" s="470" t="s">
        <v>5931</v>
      </c>
      <c r="U304" s="466">
        <v>0</v>
      </c>
      <c r="V304" s="470" t="s">
        <v>5932</v>
      </c>
      <c r="W304" s="466">
        <v>0</v>
      </c>
      <c r="X304" s="470" t="s">
        <v>5933</v>
      </c>
      <c r="Y304" s="466">
        <v>0</v>
      </c>
      <c r="Z304" s="470" t="s">
        <v>5934</v>
      </c>
      <c r="AA304" s="466">
        <v>0</v>
      </c>
      <c r="AB304" s="470" t="s">
        <v>5935</v>
      </c>
      <c r="AC304" s="466">
        <v>0</v>
      </c>
      <c r="AD304" s="470" t="s">
        <v>5936</v>
      </c>
      <c r="AE304" s="466">
        <v>0</v>
      </c>
      <c r="AF304" s="271">
        <f t="shared" si="13"/>
        <v>2</v>
      </c>
      <c r="AG304" s="457">
        <f t="shared" si="15"/>
        <v>0</v>
      </c>
    </row>
    <row r="305" spans="1:33" hidden="1" x14ac:dyDescent="0.25">
      <c r="A305" s="462">
        <v>1128</v>
      </c>
      <c r="B305" s="462">
        <v>11514517</v>
      </c>
      <c r="C305" s="462" t="s">
        <v>1155</v>
      </c>
      <c r="D305" s="462" t="s">
        <v>5937</v>
      </c>
      <c r="E305" s="462">
        <v>1400</v>
      </c>
      <c r="F305" s="462" t="s">
        <v>69</v>
      </c>
      <c r="G305" s="462" t="s">
        <v>117</v>
      </c>
      <c r="H305" s="462" t="s">
        <v>412</v>
      </c>
      <c r="I305" s="462" t="s">
        <v>2743</v>
      </c>
      <c r="J305" s="472">
        <v>2</v>
      </c>
      <c r="K305" s="271">
        <v>8</v>
      </c>
      <c r="L305" s="271" t="s">
        <v>5938</v>
      </c>
      <c r="M305" s="466">
        <v>2</v>
      </c>
      <c r="N305" s="470" t="s">
        <v>5939</v>
      </c>
      <c r="O305" s="473">
        <v>6</v>
      </c>
      <c r="P305" s="470" t="s">
        <v>5940</v>
      </c>
      <c r="Q305" s="466">
        <v>0</v>
      </c>
      <c r="R305" s="470" t="s">
        <v>5941</v>
      </c>
      <c r="S305" s="466">
        <v>0</v>
      </c>
      <c r="T305" s="470" t="s">
        <v>5942</v>
      </c>
      <c r="U305" s="466">
        <v>0</v>
      </c>
      <c r="V305" s="470" t="s">
        <v>5943</v>
      </c>
      <c r="W305" s="466">
        <v>0</v>
      </c>
      <c r="X305" s="470" t="s">
        <v>5944</v>
      </c>
      <c r="Y305" s="466">
        <v>0</v>
      </c>
      <c r="Z305" s="470" t="s">
        <v>5945</v>
      </c>
      <c r="AA305" s="466">
        <v>0</v>
      </c>
      <c r="AB305" s="470" t="s">
        <v>5946</v>
      </c>
      <c r="AC305" s="466">
        <v>0</v>
      </c>
      <c r="AD305" s="470" t="s">
        <v>5947</v>
      </c>
      <c r="AE305" s="466">
        <v>0</v>
      </c>
      <c r="AF305" s="271">
        <f t="shared" si="13"/>
        <v>2</v>
      </c>
      <c r="AG305" s="457">
        <f t="shared" si="15"/>
        <v>0</v>
      </c>
    </row>
    <row r="306" spans="1:33" hidden="1" x14ac:dyDescent="0.25">
      <c r="A306" s="468">
        <v>791</v>
      </c>
      <c r="B306" s="468">
        <v>94759962</v>
      </c>
      <c r="C306" s="468" t="s">
        <v>401</v>
      </c>
      <c r="D306" s="468" t="s">
        <v>3987</v>
      </c>
      <c r="E306" s="468">
        <v>600</v>
      </c>
      <c r="F306" s="468" t="s">
        <v>139</v>
      </c>
      <c r="G306" s="468" t="s">
        <v>117</v>
      </c>
      <c r="H306" s="468" t="s">
        <v>121</v>
      </c>
      <c r="I306" s="468" t="s">
        <v>2756</v>
      </c>
      <c r="J306" s="469">
        <v>2</v>
      </c>
      <c r="K306" s="271">
        <v>10</v>
      </c>
      <c r="L306" s="271" t="s">
        <v>5948</v>
      </c>
      <c r="M306" s="466">
        <v>2</v>
      </c>
      <c r="N306" s="470" t="s">
        <v>5949</v>
      </c>
      <c r="O306" s="466">
        <v>8</v>
      </c>
      <c r="P306" s="470" t="s">
        <v>5950</v>
      </c>
      <c r="Q306" s="466">
        <v>0</v>
      </c>
      <c r="R306" s="470" t="s">
        <v>5951</v>
      </c>
      <c r="S306" s="466">
        <v>0</v>
      </c>
      <c r="T306" s="470" t="s">
        <v>5952</v>
      </c>
      <c r="U306" s="466">
        <v>0</v>
      </c>
      <c r="V306" s="470" t="s">
        <v>5953</v>
      </c>
      <c r="W306" s="466">
        <v>0</v>
      </c>
      <c r="X306" s="470" t="s">
        <v>5954</v>
      </c>
      <c r="Y306" s="466">
        <v>0</v>
      </c>
      <c r="Z306" s="470" t="s">
        <v>5955</v>
      </c>
      <c r="AA306" s="466">
        <v>0</v>
      </c>
      <c r="AB306" s="470" t="s">
        <v>5956</v>
      </c>
      <c r="AC306" s="466">
        <v>0</v>
      </c>
      <c r="AD306" s="470" t="s">
        <v>5957</v>
      </c>
      <c r="AE306" s="466">
        <v>0</v>
      </c>
      <c r="AF306" s="271">
        <f t="shared" si="13"/>
        <v>2</v>
      </c>
      <c r="AG306" s="457">
        <f t="shared" si="15"/>
        <v>0</v>
      </c>
    </row>
    <row r="307" spans="1:33" ht="30" hidden="1" x14ac:dyDescent="0.25">
      <c r="A307" s="452">
        <v>731</v>
      </c>
      <c r="B307" s="452" t="s">
        <v>5958</v>
      </c>
      <c r="C307" s="452" t="s">
        <v>5959</v>
      </c>
      <c r="D307" s="452" t="s">
        <v>4369</v>
      </c>
      <c r="E307" s="452">
        <v>500</v>
      </c>
      <c r="F307" s="452" t="s">
        <v>69</v>
      </c>
      <c r="G307" s="452" t="s">
        <v>83</v>
      </c>
      <c r="H307" s="452" t="s">
        <v>104</v>
      </c>
      <c r="I307" s="452" t="s">
        <v>3078</v>
      </c>
      <c r="J307" s="453">
        <v>2</v>
      </c>
      <c r="K307" s="476">
        <v>12</v>
      </c>
      <c r="L307" s="477" t="s">
        <v>5960</v>
      </c>
      <c r="M307" s="456">
        <v>2</v>
      </c>
      <c r="N307" s="455" t="s">
        <v>5961</v>
      </c>
      <c r="O307" s="456">
        <v>10</v>
      </c>
      <c r="P307" s="455" t="s">
        <v>5962</v>
      </c>
      <c r="Q307" s="456">
        <v>0</v>
      </c>
      <c r="R307" s="455" t="s">
        <v>5963</v>
      </c>
      <c r="S307" s="456">
        <v>0</v>
      </c>
      <c r="T307" s="455" t="s">
        <v>5964</v>
      </c>
      <c r="U307" s="456">
        <v>0</v>
      </c>
      <c r="V307" s="455" t="s">
        <v>5965</v>
      </c>
      <c r="W307" s="456">
        <v>0</v>
      </c>
      <c r="X307" s="455" t="s">
        <v>5966</v>
      </c>
      <c r="Y307" s="456">
        <v>0</v>
      </c>
      <c r="Z307" s="455" t="s">
        <v>5967</v>
      </c>
      <c r="AA307" s="456">
        <v>0</v>
      </c>
      <c r="AB307" s="455" t="s">
        <v>5968</v>
      </c>
      <c r="AC307" s="456">
        <v>0</v>
      </c>
      <c r="AD307" s="455" t="s">
        <v>5969</v>
      </c>
      <c r="AE307" s="456">
        <v>0</v>
      </c>
      <c r="AF307" s="471">
        <f t="shared" si="13"/>
        <v>2</v>
      </c>
      <c r="AG307" s="457">
        <f t="shared" si="15"/>
        <v>0</v>
      </c>
    </row>
    <row r="308" spans="1:33" x14ac:dyDescent="0.25">
      <c r="A308" s="458">
        <v>735</v>
      </c>
      <c r="B308" s="458">
        <v>94710109</v>
      </c>
      <c r="C308" s="458" t="s">
        <v>5970</v>
      </c>
      <c r="D308" s="458" t="s">
        <v>3342</v>
      </c>
      <c r="E308" s="458">
        <v>750</v>
      </c>
      <c r="F308" s="458" t="s">
        <v>69</v>
      </c>
      <c r="G308" s="458" t="s">
        <v>70</v>
      </c>
      <c r="H308" s="458" t="s">
        <v>75</v>
      </c>
      <c r="I308" s="458" t="s">
        <v>2743</v>
      </c>
      <c r="J308" s="459">
        <v>2</v>
      </c>
      <c r="K308" s="476">
        <v>2</v>
      </c>
      <c r="L308" s="477" t="s">
        <v>5971</v>
      </c>
      <c r="M308" s="456">
        <v>0</v>
      </c>
      <c r="N308" s="455" t="s">
        <v>5972</v>
      </c>
      <c r="O308" s="456">
        <v>2</v>
      </c>
      <c r="P308" s="455" t="s">
        <v>5973</v>
      </c>
      <c r="Q308" s="456">
        <v>0</v>
      </c>
      <c r="R308" s="455" t="s">
        <v>5974</v>
      </c>
      <c r="S308" s="456">
        <v>0</v>
      </c>
      <c r="T308" s="455" t="s">
        <v>5975</v>
      </c>
      <c r="U308" s="456">
        <v>0</v>
      </c>
      <c r="V308" s="455" t="s">
        <v>5976</v>
      </c>
      <c r="W308" s="456">
        <v>0</v>
      </c>
      <c r="X308" s="455" t="s">
        <v>5977</v>
      </c>
      <c r="Y308" s="456">
        <v>0</v>
      </c>
      <c r="Z308" s="455" t="s">
        <v>5978</v>
      </c>
      <c r="AA308" s="456">
        <v>0</v>
      </c>
      <c r="AB308" s="455" t="s">
        <v>5979</v>
      </c>
      <c r="AC308" s="456">
        <v>0</v>
      </c>
      <c r="AD308" s="455" t="s">
        <v>5980</v>
      </c>
      <c r="AE308" s="456">
        <v>0</v>
      </c>
      <c r="AF308" s="471">
        <f t="shared" si="13"/>
        <v>1</v>
      </c>
      <c r="AG308" s="457">
        <f t="shared" si="15"/>
        <v>-1</v>
      </c>
    </row>
    <row r="309" spans="1:33" x14ac:dyDescent="0.25">
      <c r="A309" s="468">
        <v>742</v>
      </c>
      <c r="B309" s="468">
        <v>94716502</v>
      </c>
      <c r="C309" s="468" t="s">
        <v>469</v>
      </c>
      <c r="D309" s="468" t="s">
        <v>921</v>
      </c>
      <c r="E309" s="468">
        <v>512</v>
      </c>
      <c r="F309" s="468" t="s">
        <v>69</v>
      </c>
      <c r="G309" s="468" t="s">
        <v>117</v>
      </c>
      <c r="H309" s="468" t="s">
        <v>84</v>
      </c>
      <c r="I309" s="468" t="s">
        <v>2768</v>
      </c>
      <c r="J309" s="469">
        <v>2</v>
      </c>
      <c r="K309" s="471">
        <v>1</v>
      </c>
      <c r="L309" s="471" t="s">
        <v>5981</v>
      </c>
      <c r="M309" s="466">
        <v>0</v>
      </c>
      <c r="N309" s="470" t="s">
        <v>5982</v>
      </c>
      <c r="O309" s="466">
        <v>1</v>
      </c>
      <c r="P309" s="470" t="s">
        <v>5983</v>
      </c>
      <c r="Q309" s="466">
        <v>0</v>
      </c>
      <c r="R309" s="470" t="s">
        <v>5984</v>
      </c>
      <c r="S309" s="466">
        <v>0</v>
      </c>
      <c r="T309" s="470" t="s">
        <v>5985</v>
      </c>
      <c r="U309" s="466">
        <v>0</v>
      </c>
      <c r="V309" s="470" t="s">
        <v>5986</v>
      </c>
      <c r="W309" s="466">
        <v>0</v>
      </c>
      <c r="X309" s="470" t="s">
        <v>5987</v>
      </c>
      <c r="Y309" s="466">
        <v>0</v>
      </c>
      <c r="Z309" s="470" t="s">
        <v>5988</v>
      </c>
      <c r="AA309" s="466">
        <v>0</v>
      </c>
      <c r="AB309" s="470" t="s">
        <v>5989</v>
      </c>
      <c r="AC309" s="466">
        <v>0</v>
      </c>
      <c r="AD309" s="470" t="s">
        <v>5990</v>
      </c>
      <c r="AE309" s="466">
        <v>0</v>
      </c>
      <c r="AF309" s="271">
        <f t="shared" si="13"/>
        <v>1</v>
      </c>
      <c r="AG309" s="457">
        <f t="shared" si="15"/>
        <v>-1</v>
      </c>
    </row>
    <row r="310" spans="1:33" x14ac:dyDescent="0.25">
      <c r="A310" s="468">
        <v>916</v>
      </c>
      <c r="B310" s="468">
        <v>94729819</v>
      </c>
      <c r="C310" s="468" t="s">
        <v>5991</v>
      </c>
      <c r="D310" s="468" t="s">
        <v>739</v>
      </c>
      <c r="E310" s="468">
        <v>14</v>
      </c>
      <c r="F310" s="468" t="s">
        <v>69</v>
      </c>
      <c r="G310" s="468" t="s">
        <v>83</v>
      </c>
      <c r="H310" s="468" t="s">
        <v>104</v>
      </c>
      <c r="I310" s="468" t="s">
        <v>2845</v>
      </c>
      <c r="J310" s="469">
        <v>3</v>
      </c>
      <c r="K310" s="471">
        <v>3</v>
      </c>
      <c r="L310" s="471" t="s">
        <v>5992</v>
      </c>
      <c r="M310" s="466">
        <v>3</v>
      </c>
      <c r="N310" s="470" t="s">
        <v>5993</v>
      </c>
      <c r="O310" s="466">
        <v>0</v>
      </c>
      <c r="P310" s="470" t="s">
        <v>5994</v>
      </c>
      <c r="Q310" s="466">
        <v>0</v>
      </c>
      <c r="R310" s="470" t="s">
        <v>5995</v>
      </c>
      <c r="S310" s="466">
        <v>0</v>
      </c>
      <c r="T310" s="470" t="s">
        <v>5996</v>
      </c>
      <c r="U310" s="466">
        <v>0</v>
      </c>
      <c r="V310" s="470" t="s">
        <v>5997</v>
      </c>
      <c r="W310" s="466">
        <v>0</v>
      </c>
      <c r="X310" s="470" t="s">
        <v>5998</v>
      </c>
      <c r="Y310" s="466">
        <v>0</v>
      </c>
      <c r="Z310" s="470" t="s">
        <v>5999</v>
      </c>
      <c r="AA310" s="466">
        <v>0</v>
      </c>
      <c r="AB310" s="470" t="s">
        <v>6000</v>
      </c>
      <c r="AC310" s="466">
        <v>0</v>
      </c>
      <c r="AD310" s="470" t="s">
        <v>6001</v>
      </c>
      <c r="AE310" s="466">
        <v>0</v>
      </c>
      <c r="AF310" s="271">
        <f t="shared" si="13"/>
        <v>1</v>
      </c>
      <c r="AG310" s="457">
        <f t="shared" si="15"/>
        <v>-2</v>
      </c>
    </row>
    <row r="311" spans="1:33" x14ac:dyDescent="0.25">
      <c r="A311" s="468">
        <v>917</v>
      </c>
      <c r="B311" s="468">
        <v>94729820</v>
      </c>
      <c r="C311" s="468" t="s">
        <v>6002</v>
      </c>
      <c r="D311" s="468" t="s">
        <v>3188</v>
      </c>
      <c r="E311" s="468">
        <v>14</v>
      </c>
      <c r="F311" s="468" t="s">
        <v>69</v>
      </c>
      <c r="G311" s="468" t="s">
        <v>6003</v>
      </c>
      <c r="H311" s="468" t="s">
        <v>104</v>
      </c>
      <c r="I311" s="468" t="s">
        <v>2845</v>
      </c>
      <c r="J311" s="469">
        <v>6</v>
      </c>
      <c r="K311" s="471">
        <v>5</v>
      </c>
      <c r="L311" s="471" t="s">
        <v>6004</v>
      </c>
      <c r="M311" s="466">
        <v>0</v>
      </c>
      <c r="N311" s="470" t="s">
        <v>6005</v>
      </c>
      <c r="O311" s="466">
        <v>2</v>
      </c>
      <c r="P311" s="470" t="s">
        <v>6006</v>
      </c>
      <c r="Q311" s="466">
        <v>0</v>
      </c>
      <c r="R311" s="470" t="s">
        <v>6007</v>
      </c>
      <c r="S311" s="466">
        <v>1</v>
      </c>
      <c r="T311" s="470" t="s">
        <v>6008</v>
      </c>
      <c r="U311" s="466">
        <v>2</v>
      </c>
      <c r="V311" s="470" t="s">
        <v>6009</v>
      </c>
      <c r="W311" s="466">
        <v>0</v>
      </c>
      <c r="X311" s="470" t="s">
        <v>6010</v>
      </c>
      <c r="Y311" s="466">
        <v>0</v>
      </c>
      <c r="Z311" s="470" t="s">
        <v>6011</v>
      </c>
      <c r="AA311" s="466">
        <v>0</v>
      </c>
      <c r="AB311" s="470" t="s">
        <v>6012</v>
      </c>
      <c r="AC311" s="466">
        <v>0</v>
      </c>
      <c r="AD311" s="470" t="s">
        <v>6013</v>
      </c>
      <c r="AE311" s="466">
        <v>0</v>
      </c>
      <c r="AF311" s="271">
        <f t="shared" si="13"/>
        <v>3</v>
      </c>
      <c r="AG311" s="457">
        <f t="shared" si="15"/>
        <v>-3</v>
      </c>
    </row>
    <row r="312" spans="1:33" x14ac:dyDescent="0.25">
      <c r="A312" s="468">
        <v>996</v>
      </c>
      <c r="B312" s="468">
        <v>94729824</v>
      </c>
      <c r="C312" s="468" t="s">
        <v>6014</v>
      </c>
      <c r="D312" s="468" t="s">
        <v>3188</v>
      </c>
      <c r="E312" s="468">
        <v>20</v>
      </c>
      <c r="F312" s="468" t="s">
        <v>69</v>
      </c>
      <c r="G312" s="468" t="s">
        <v>6003</v>
      </c>
      <c r="H312" s="468" t="s">
        <v>104</v>
      </c>
      <c r="I312" s="468" t="s">
        <v>2845</v>
      </c>
      <c r="J312" s="469">
        <v>5</v>
      </c>
      <c r="K312" s="471">
        <v>3</v>
      </c>
      <c r="L312" s="471" t="s">
        <v>6015</v>
      </c>
      <c r="M312" s="466">
        <v>0</v>
      </c>
      <c r="N312" s="470" t="s">
        <v>6016</v>
      </c>
      <c r="O312" s="466">
        <v>1</v>
      </c>
      <c r="P312" s="470" t="s">
        <v>6017</v>
      </c>
      <c r="Q312" s="466">
        <v>1</v>
      </c>
      <c r="R312" s="470" t="s">
        <v>6018</v>
      </c>
      <c r="S312" s="466">
        <v>1</v>
      </c>
      <c r="T312" s="470" t="s">
        <v>6019</v>
      </c>
      <c r="U312" s="466">
        <v>0</v>
      </c>
      <c r="V312" s="470" t="s">
        <v>6020</v>
      </c>
      <c r="W312" s="466">
        <v>0</v>
      </c>
      <c r="X312" s="470" t="s">
        <v>6021</v>
      </c>
      <c r="Y312" s="466">
        <v>0</v>
      </c>
      <c r="Z312" s="470" t="s">
        <v>6022</v>
      </c>
      <c r="AA312" s="466">
        <v>0</v>
      </c>
      <c r="AB312" s="470" t="s">
        <v>6023</v>
      </c>
      <c r="AC312" s="466">
        <v>0</v>
      </c>
      <c r="AD312" s="470" t="s">
        <v>6024</v>
      </c>
      <c r="AE312" s="466">
        <v>0</v>
      </c>
      <c r="AF312" s="271">
        <f t="shared" si="13"/>
        <v>3</v>
      </c>
      <c r="AG312" s="457">
        <f t="shared" si="15"/>
        <v>-2</v>
      </c>
    </row>
    <row r="313" spans="1:33" x14ac:dyDescent="0.25">
      <c r="A313" s="462">
        <v>973</v>
      </c>
      <c r="B313" s="462">
        <v>94740742</v>
      </c>
      <c r="C313" s="462" t="s">
        <v>6025</v>
      </c>
      <c r="D313" s="462" t="s">
        <v>736</v>
      </c>
      <c r="E313" s="462">
        <v>36</v>
      </c>
      <c r="F313" s="462" t="s">
        <v>69</v>
      </c>
      <c r="G313" s="462" t="s">
        <v>132</v>
      </c>
      <c r="H313" s="462" t="s">
        <v>104</v>
      </c>
      <c r="I313" s="462" t="s">
        <v>2845</v>
      </c>
      <c r="J313" s="472">
        <v>2</v>
      </c>
      <c r="K313" s="471">
        <v>1</v>
      </c>
      <c r="L313" s="471" t="s">
        <v>6026</v>
      </c>
      <c r="M313" s="466">
        <v>1</v>
      </c>
      <c r="N313" s="470" t="s">
        <v>6027</v>
      </c>
      <c r="O313" s="466">
        <v>0</v>
      </c>
      <c r="P313" s="470" t="s">
        <v>6028</v>
      </c>
      <c r="Q313" s="466">
        <v>0</v>
      </c>
      <c r="R313" s="470" t="s">
        <v>6029</v>
      </c>
      <c r="S313" s="466">
        <v>0</v>
      </c>
      <c r="T313" s="470" t="s">
        <v>6030</v>
      </c>
      <c r="U313" s="466">
        <v>0</v>
      </c>
      <c r="V313" s="470" t="s">
        <v>6031</v>
      </c>
      <c r="W313" s="466">
        <v>0</v>
      </c>
      <c r="X313" s="470" t="s">
        <v>6032</v>
      </c>
      <c r="Y313" s="466">
        <v>0</v>
      </c>
      <c r="Z313" s="470" t="s">
        <v>6033</v>
      </c>
      <c r="AA313" s="466">
        <v>0</v>
      </c>
      <c r="AB313" s="470" t="s">
        <v>6034</v>
      </c>
      <c r="AC313" s="466">
        <v>0</v>
      </c>
      <c r="AD313" s="470" t="s">
        <v>6035</v>
      </c>
      <c r="AE313" s="466">
        <v>0</v>
      </c>
      <c r="AF313" s="271">
        <f t="shared" si="13"/>
        <v>1</v>
      </c>
      <c r="AG313" s="457">
        <f t="shared" si="15"/>
        <v>-1</v>
      </c>
    </row>
    <row r="314" spans="1:33" x14ac:dyDescent="0.25">
      <c r="A314" s="468">
        <v>969</v>
      </c>
      <c r="B314" s="468">
        <v>94740743</v>
      </c>
      <c r="C314" s="468" t="s">
        <v>6036</v>
      </c>
      <c r="D314" s="468" t="s">
        <v>734</v>
      </c>
      <c r="E314" s="468">
        <v>36</v>
      </c>
      <c r="F314" s="468" t="s">
        <v>69</v>
      </c>
      <c r="G314" s="468" t="s">
        <v>132</v>
      </c>
      <c r="H314" s="468" t="s">
        <v>104</v>
      </c>
      <c r="I314" s="468" t="s">
        <v>2845</v>
      </c>
      <c r="J314" s="469">
        <v>2</v>
      </c>
      <c r="K314" s="471">
        <v>1</v>
      </c>
      <c r="L314" s="471" t="s">
        <v>6037</v>
      </c>
      <c r="M314" s="466">
        <v>0</v>
      </c>
      <c r="N314" s="470" t="s">
        <v>6038</v>
      </c>
      <c r="O314" s="466">
        <v>1</v>
      </c>
      <c r="P314" s="470" t="s">
        <v>6039</v>
      </c>
      <c r="Q314" s="466">
        <v>0</v>
      </c>
      <c r="R314" s="470" t="s">
        <v>6040</v>
      </c>
      <c r="S314" s="466">
        <v>0</v>
      </c>
      <c r="T314" s="470" t="s">
        <v>6041</v>
      </c>
      <c r="U314" s="466">
        <v>0</v>
      </c>
      <c r="V314" s="470" t="s">
        <v>6042</v>
      </c>
      <c r="W314" s="466">
        <v>0</v>
      </c>
      <c r="X314" s="470" t="s">
        <v>6043</v>
      </c>
      <c r="Y314" s="466">
        <v>0</v>
      </c>
      <c r="Z314" s="470" t="s">
        <v>6044</v>
      </c>
      <c r="AA314" s="466">
        <v>0</v>
      </c>
      <c r="AB314" s="470" t="s">
        <v>6045</v>
      </c>
      <c r="AC314" s="466">
        <v>0</v>
      </c>
      <c r="AD314" s="470" t="s">
        <v>6046</v>
      </c>
      <c r="AE314" s="466">
        <v>0</v>
      </c>
      <c r="AF314" s="271">
        <f t="shared" si="13"/>
        <v>1</v>
      </c>
      <c r="AG314" s="457">
        <f t="shared" si="15"/>
        <v>-1</v>
      </c>
    </row>
    <row r="315" spans="1:33" hidden="1" x14ac:dyDescent="0.25">
      <c r="A315" s="452">
        <v>25</v>
      </c>
      <c r="B315" s="452">
        <v>11085081</v>
      </c>
      <c r="C315" s="452" t="s">
        <v>6047</v>
      </c>
      <c r="D315" s="452" t="s">
        <v>4592</v>
      </c>
      <c r="E315" s="452">
        <v>2000</v>
      </c>
      <c r="F315" s="452" t="s">
        <v>69</v>
      </c>
      <c r="G315" s="452" t="s">
        <v>117</v>
      </c>
      <c r="H315" s="452" t="s">
        <v>121</v>
      </c>
      <c r="I315" s="452" t="s">
        <v>2743</v>
      </c>
      <c r="J315" s="453">
        <v>1</v>
      </c>
      <c r="K315" s="476">
        <v>3</v>
      </c>
      <c r="L315" s="477" t="s">
        <v>6048</v>
      </c>
      <c r="M315" s="456">
        <v>3</v>
      </c>
      <c r="N315" s="455" t="s">
        <v>6049</v>
      </c>
      <c r="O315" s="456">
        <v>0</v>
      </c>
      <c r="P315" s="455" t="s">
        <v>6050</v>
      </c>
      <c r="Q315" s="456">
        <v>0</v>
      </c>
      <c r="R315" s="455" t="s">
        <v>6051</v>
      </c>
      <c r="S315" s="456">
        <v>0</v>
      </c>
      <c r="T315" s="455" t="s">
        <v>6052</v>
      </c>
      <c r="U315" s="456">
        <v>0</v>
      </c>
      <c r="V315" s="455" t="s">
        <v>6053</v>
      </c>
      <c r="W315" s="456">
        <v>0</v>
      </c>
      <c r="X315" s="455" t="s">
        <v>6054</v>
      </c>
      <c r="Y315" s="456">
        <v>0</v>
      </c>
      <c r="Z315" s="455" t="s">
        <v>6055</v>
      </c>
      <c r="AA315" s="456">
        <v>0</v>
      </c>
      <c r="AB315" s="455" t="s">
        <v>6056</v>
      </c>
      <c r="AC315" s="456">
        <v>0</v>
      </c>
      <c r="AD315" s="455" t="s">
        <v>6057</v>
      </c>
      <c r="AE315" s="456">
        <v>0</v>
      </c>
      <c r="AF315" s="271">
        <f t="shared" si="13"/>
        <v>1</v>
      </c>
      <c r="AG315" s="457">
        <f t="shared" si="15"/>
        <v>0</v>
      </c>
    </row>
    <row r="316" spans="1:33" hidden="1" x14ac:dyDescent="0.25">
      <c r="A316" s="458">
        <v>126</v>
      </c>
      <c r="B316" s="458">
        <v>11589012</v>
      </c>
      <c r="C316" s="458" t="s">
        <v>1060</v>
      </c>
      <c r="D316" s="458" t="s">
        <v>4604</v>
      </c>
      <c r="E316" s="458">
        <v>3000</v>
      </c>
      <c r="F316" s="458" t="s">
        <v>69</v>
      </c>
      <c r="G316" s="458" t="s">
        <v>117</v>
      </c>
      <c r="H316" s="458" t="s">
        <v>104</v>
      </c>
      <c r="I316" s="458" t="s">
        <v>2845</v>
      </c>
      <c r="J316" s="459">
        <v>1</v>
      </c>
      <c r="K316" s="476">
        <v>3</v>
      </c>
      <c r="L316" s="477" t="s">
        <v>6058</v>
      </c>
      <c r="M316" s="456">
        <v>3</v>
      </c>
      <c r="N316" s="455" t="s">
        <v>6059</v>
      </c>
      <c r="O316" s="456">
        <v>0</v>
      </c>
      <c r="P316" s="455" t="s">
        <v>6060</v>
      </c>
      <c r="Q316" s="456">
        <v>0</v>
      </c>
      <c r="R316" s="455" t="s">
        <v>6061</v>
      </c>
      <c r="S316" s="456">
        <v>0</v>
      </c>
      <c r="T316" s="455" t="s">
        <v>6062</v>
      </c>
      <c r="U316" s="456">
        <v>0</v>
      </c>
      <c r="V316" s="455" t="s">
        <v>6063</v>
      </c>
      <c r="W316" s="456">
        <v>0</v>
      </c>
      <c r="X316" s="455" t="s">
        <v>6064</v>
      </c>
      <c r="Y316" s="456">
        <v>0</v>
      </c>
      <c r="Z316" s="455" t="s">
        <v>6065</v>
      </c>
      <c r="AA316" s="456">
        <v>0</v>
      </c>
      <c r="AB316" s="455" t="s">
        <v>6066</v>
      </c>
      <c r="AC316" s="456">
        <v>0</v>
      </c>
      <c r="AD316" s="455" t="s">
        <v>6067</v>
      </c>
      <c r="AE316" s="456">
        <v>0</v>
      </c>
      <c r="AF316" s="271">
        <f t="shared" si="13"/>
        <v>1</v>
      </c>
      <c r="AG316" s="457">
        <f t="shared" si="15"/>
        <v>0</v>
      </c>
    </row>
    <row r="317" spans="1:33" hidden="1" x14ac:dyDescent="0.25">
      <c r="A317" s="458">
        <v>130</v>
      </c>
      <c r="B317" s="458">
        <v>11589015</v>
      </c>
      <c r="C317" s="458" t="s">
        <v>1058</v>
      </c>
      <c r="D317" s="458" t="s">
        <v>6068</v>
      </c>
      <c r="E317" s="458">
        <v>4000</v>
      </c>
      <c r="F317" s="458" t="s">
        <v>69</v>
      </c>
      <c r="G317" s="458" t="s">
        <v>83</v>
      </c>
      <c r="H317" s="458" t="s">
        <v>121</v>
      </c>
      <c r="I317" s="458" t="s">
        <v>2743</v>
      </c>
      <c r="J317" s="459">
        <v>1</v>
      </c>
      <c r="K317" s="476">
        <v>3</v>
      </c>
      <c r="L317" s="477" t="s">
        <v>6069</v>
      </c>
      <c r="M317" s="456">
        <v>3</v>
      </c>
      <c r="N317" s="455" t="s">
        <v>6070</v>
      </c>
      <c r="O317" s="456">
        <v>0</v>
      </c>
      <c r="P317" s="455" t="s">
        <v>6071</v>
      </c>
      <c r="Q317" s="456">
        <v>0</v>
      </c>
      <c r="R317" s="455" t="s">
        <v>6072</v>
      </c>
      <c r="S317" s="456">
        <v>0</v>
      </c>
      <c r="T317" s="455" t="s">
        <v>6073</v>
      </c>
      <c r="U317" s="456">
        <v>0</v>
      </c>
      <c r="V317" s="455" t="s">
        <v>6074</v>
      </c>
      <c r="W317" s="456">
        <v>0</v>
      </c>
      <c r="X317" s="455" t="s">
        <v>6075</v>
      </c>
      <c r="Y317" s="456">
        <v>0</v>
      </c>
      <c r="Z317" s="455" t="s">
        <v>6076</v>
      </c>
      <c r="AA317" s="456">
        <v>0</v>
      </c>
      <c r="AB317" s="455" t="s">
        <v>6077</v>
      </c>
      <c r="AC317" s="456">
        <v>0</v>
      </c>
      <c r="AD317" s="455" t="s">
        <v>6078</v>
      </c>
      <c r="AE317" s="456">
        <v>0</v>
      </c>
      <c r="AF317" s="271">
        <f t="shared" si="13"/>
        <v>1</v>
      </c>
      <c r="AG317" s="457">
        <f t="shared" si="15"/>
        <v>0</v>
      </c>
    </row>
    <row r="318" spans="1:33" hidden="1" x14ac:dyDescent="0.25">
      <c r="A318" s="452">
        <v>174</v>
      </c>
      <c r="B318" s="452">
        <v>11610869</v>
      </c>
      <c r="C318" s="452" t="s">
        <v>1016</v>
      </c>
      <c r="D318" s="452" t="s">
        <v>6079</v>
      </c>
      <c r="E318" s="452">
        <v>3000</v>
      </c>
      <c r="F318" s="452" t="s">
        <v>69</v>
      </c>
      <c r="G318" s="452" t="s">
        <v>83</v>
      </c>
      <c r="H318" s="452" t="s">
        <v>104</v>
      </c>
      <c r="I318" s="452" t="s">
        <v>3078</v>
      </c>
      <c r="J318" s="453">
        <v>1</v>
      </c>
      <c r="K318" s="476">
        <v>3</v>
      </c>
      <c r="L318" s="477" t="s">
        <v>6080</v>
      </c>
      <c r="M318" s="456">
        <v>3</v>
      </c>
      <c r="N318" s="455" t="s">
        <v>6081</v>
      </c>
      <c r="O318" s="456">
        <v>0</v>
      </c>
      <c r="P318" s="455" t="s">
        <v>6082</v>
      </c>
      <c r="Q318" s="456">
        <v>0</v>
      </c>
      <c r="R318" s="455" t="s">
        <v>6083</v>
      </c>
      <c r="S318" s="456">
        <v>0</v>
      </c>
      <c r="T318" s="455" t="s">
        <v>6084</v>
      </c>
      <c r="U318" s="456">
        <v>0</v>
      </c>
      <c r="V318" s="455" t="s">
        <v>6085</v>
      </c>
      <c r="W318" s="456">
        <v>0</v>
      </c>
      <c r="X318" s="455" t="s">
        <v>6086</v>
      </c>
      <c r="Y318" s="456">
        <v>0</v>
      </c>
      <c r="Z318" s="455" t="s">
        <v>6087</v>
      </c>
      <c r="AA318" s="456">
        <v>0</v>
      </c>
      <c r="AB318" s="455" t="s">
        <v>6088</v>
      </c>
      <c r="AC318" s="456">
        <v>0</v>
      </c>
      <c r="AD318" s="455" t="s">
        <v>6089</v>
      </c>
      <c r="AE318" s="456">
        <v>0</v>
      </c>
      <c r="AF318" s="271">
        <f t="shared" si="13"/>
        <v>1</v>
      </c>
      <c r="AG318" s="457">
        <f t="shared" si="15"/>
        <v>0</v>
      </c>
    </row>
    <row r="319" spans="1:33" hidden="1" x14ac:dyDescent="0.25">
      <c r="A319" s="452">
        <v>421</v>
      </c>
      <c r="B319" s="452">
        <v>90463698</v>
      </c>
      <c r="C319" s="452" t="s">
        <v>6090</v>
      </c>
      <c r="D319" s="452" t="s">
        <v>525</v>
      </c>
      <c r="E319" s="452">
        <v>150</v>
      </c>
      <c r="F319" s="452" t="s">
        <v>69</v>
      </c>
      <c r="G319" s="452" t="s">
        <v>70</v>
      </c>
      <c r="H319" s="452" t="s">
        <v>84</v>
      </c>
      <c r="I319" s="452" t="s">
        <v>2768</v>
      </c>
      <c r="J319" s="453">
        <v>1</v>
      </c>
      <c r="K319" s="476">
        <v>3</v>
      </c>
      <c r="L319" s="477" t="s">
        <v>6091</v>
      </c>
      <c r="M319" s="456">
        <v>3</v>
      </c>
      <c r="N319" s="455" t="s">
        <v>6092</v>
      </c>
      <c r="O319" s="456">
        <v>0</v>
      </c>
      <c r="P319" s="455" t="s">
        <v>6093</v>
      </c>
      <c r="Q319" s="456">
        <v>0</v>
      </c>
      <c r="R319" s="455" t="s">
        <v>6094</v>
      </c>
      <c r="S319" s="456">
        <v>0</v>
      </c>
      <c r="T319" s="455" t="s">
        <v>6095</v>
      </c>
      <c r="U319" s="456">
        <v>0</v>
      </c>
      <c r="V319" s="455" t="s">
        <v>6096</v>
      </c>
      <c r="W319" s="456">
        <v>0</v>
      </c>
      <c r="X319" s="455" t="s">
        <v>6097</v>
      </c>
      <c r="Y319" s="456">
        <v>0</v>
      </c>
      <c r="Z319" s="455" t="s">
        <v>6098</v>
      </c>
      <c r="AA319" s="456">
        <v>0</v>
      </c>
      <c r="AB319" s="455" t="s">
        <v>6099</v>
      </c>
      <c r="AC319" s="456">
        <v>0</v>
      </c>
      <c r="AD319" s="455" t="s">
        <v>6100</v>
      </c>
      <c r="AE319" s="456">
        <v>0</v>
      </c>
      <c r="AF319" s="471">
        <f t="shared" si="13"/>
        <v>1</v>
      </c>
      <c r="AG319" s="457">
        <f t="shared" si="15"/>
        <v>0</v>
      </c>
    </row>
    <row r="320" spans="1:33" hidden="1" x14ac:dyDescent="0.25">
      <c r="A320" s="452">
        <v>450</v>
      </c>
      <c r="B320" s="452">
        <v>93208166</v>
      </c>
      <c r="C320" s="452" t="s">
        <v>6101</v>
      </c>
      <c r="D320" s="452" t="s">
        <v>540</v>
      </c>
      <c r="E320" s="452">
        <v>1000</v>
      </c>
      <c r="F320" s="452" t="s">
        <v>69</v>
      </c>
      <c r="G320" s="452" t="s">
        <v>117</v>
      </c>
      <c r="H320" s="452" t="s">
        <v>97</v>
      </c>
      <c r="I320" s="452" t="s">
        <v>2756</v>
      </c>
      <c r="J320" s="453">
        <v>1</v>
      </c>
      <c r="K320" s="476">
        <v>3</v>
      </c>
      <c r="L320" s="477" t="s">
        <v>6102</v>
      </c>
      <c r="M320" s="456">
        <v>3</v>
      </c>
      <c r="N320" s="455" t="s">
        <v>6103</v>
      </c>
      <c r="O320" s="456">
        <v>0</v>
      </c>
      <c r="P320" s="455" t="s">
        <v>6104</v>
      </c>
      <c r="Q320" s="456">
        <v>0</v>
      </c>
      <c r="R320" s="455" t="s">
        <v>6105</v>
      </c>
      <c r="S320" s="456">
        <v>0</v>
      </c>
      <c r="T320" s="455" t="s">
        <v>6106</v>
      </c>
      <c r="U320" s="456">
        <v>0</v>
      </c>
      <c r="V320" s="455" t="s">
        <v>6107</v>
      </c>
      <c r="W320" s="456">
        <v>0</v>
      </c>
      <c r="X320" s="455" t="s">
        <v>6108</v>
      </c>
      <c r="Y320" s="456">
        <v>0</v>
      </c>
      <c r="Z320" s="455" t="s">
        <v>6109</v>
      </c>
      <c r="AA320" s="456">
        <v>0</v>
      </c>
      <c r="AB320" s="455" t="s">
        <v>6110</v>
      </c>
      <c r="AC320" s="456">
        <v>0</v>
      </c>
      <c r="AD320" s="455" t="s">
        <v>6111</v>
      </c>
      <c r="AE320" s="456">
        <v>0</v>
      </c>
      <c r="AF320" s="271">
        <f t="shared" si="13"/>
        <v>1</v>
      </c>
      <c r="AG320" s="457">
        <f t="shared" si="15"/>
        <v>0</v>
      </c>
    </row>
    <row r="321" spans="1:33" hidden="1" x14ac:dyDescent="0.25">
      <c r="A321" s="452">
        <v>539</v>
      </c>
      <c r="B321" s="452">
        <v>93282057</v>
      </c>
      <c r="C321" s="452" t="s">
        <v>6112</v>
      </c>
      <c r="D321" s="452" t="s">
        <v>2767</v>
      </c>
      <c r="E321" s="452">
        <v>250</v>
      </c>
      <c r="F321" s="452" t="s">
        <v>69</v>
      </c>
      <c r="G321" s="452" t="s">
        <v>132</v>
      </c>
      <c r="H321" s="452" t="s">
        <v>97</v>
      </c>
      <c r="I321" s="452" t="s">
        <v>2768</v>
      </c>
      <c r="J321" s="453">
        <v>1</v>
      </c>
      <c r="K321" s="476">
        <v>3</v>
      </c>
      <c r="L321" s="477" t="s">
        <v>6113</v>
      </c>
      <c r="M321" s="456">
        <v>3</v>
      </c>
      <c r="N321" s="455" t="s">
        <v>6114</v>
      </c>
      <c r="O321" s="456">
        <v>0</v>
      </c>
      <c r="P321" s="455" t="s">
        <v>6115</v>
      </c>
      <c r="Q321" s="456">
        <v>0</v>
      </c>
      <c r="R321" s="455" t="s">
        <v>6116</v>
      </c>
      <c r="S321" s="456">
        <v>0</v>
      </c>
      <c r="T321" s="455" t="s">
        <v>6117</v>
      </c>
      <c r="U321" s="456">
        <v>0</v>
      </c>
      <c r="V321" s="455" t="s">
        <v>6118</v>
      </c>
      <c r="W321" s="456">
        <v>0</v>
      </c>
      <c r="X321" s="455" t="s">
        <v>6119</v>
      </c>
      <c r="Y321" s="456">
        <v>0</v>
      </c>
      <c r="Z321" s="455" t="s">
        <v>6120</v>
      </c>
      <c r="AA321" s="456">
        <v>0</v>
      </c>
      <c r="AB321" s="455" t="s">
        <v>6121</v>
      </c>
      <c r="AC321" s="456">
        <v>0</v>
      </c>
      <c r="AD321" s="455" t="s">
        <v>6122</v>
      </c>
      <c r="AE321" s="456">
        <v>0</v>
      </c>
      <c r="AF321" s="271">
        <f t="shared" si="13"/>
        <v>1</v>
      </c>
      <c r="AG321" s="457">
        <f t="shared" si="15"/>
        <v>0</v>
      </c>
    </row>
    <row r="322" spans="1:33" hidden="1" x14ac:dyDescent="0.25">
      <c r="A322" s="458">
        <v>649</v>
      </c>
      <c r="B322" s="458">
        <v>93360341</v>
      </c>
      <c r="C322" s="458" t="s">
        <v>6123</v>
      </c>
      <c r="D322" s="458" t="s">
        <v>222</v>
      </c>
      <c r="E322" s="458">
        <v>300</v>
      </c>
      <c r="F322" s="458" t="s">
        <v>69</v>
      </c>
      <c r="G322" s="458" t="s">
        <v>132</v>
      </c>
      <c r="H322" s="458" t="s">
        <v>71</v>
      </c>
      <c r="I322" s="458" t="s">
        <v>2768</v>
      </c>
      <c r="J322" s="459">
        <v>1</v>
      </c>
      <c r="K322" s="476">
        <v>3</v>
      </c>
      <c r="L322" s="477" t="s">
        <v>6124</v>
      </c>
      <c r="M322" s="456">
        <v>3</v>
      </c>
      <c r="N322" s="455" t="s">
        <v>6125</v>
      </c>
      <c r="O322" s="456">
        <v>0</v>
      </c>
      <c r="P322" s="455" t="s">
        <v>6126</v>
      </c>
      <c r="Q322" s="456">
        <v>0</v>
      </c>
      <c r="R322" s="455" t="s">
        <v>6127</v>
      </c>
      <c r="S322" s="456">
        <v>0</v>
      </c>
      <c r="T322" s="455" t="s">
        <v>6128</v>
      </c>
      <c r="U322" s="456">
        <v>0</v>
      </c>
      <c r="V322" s="455" t="s">
        <v>6129</v>
      </c>
      <c r="W322" s="456">
        <v>0</v>
      </c>
      <c r="X322" s="455" t="s">
        <v>6130</v>
      </c>
      <c r="Y322" s="456">
        <v>0</v>
      </c>
      <c r="Z322" s="455" t="s">
        <v>6131</v>
      </c>
      <c r="AA322" s="456">
        <v>0</v>
      </c>
      <c r="AB322" s="455" t="s">
        <v>6132</v>
      </c>
      <c r="AC322" s="456">
        <v>0</v>
      </c>
      <c r="AD322" s="455" t="s">
        <v>6133</v>
      </c>
      <c r="AE322" s="456">
        <v>0</v>
      </c>
      <c r="AF322" s="271">
        <f t="shared" si="13"/>
        <v>1</v>
      </c>
      <c r="AG322" s="457">
        <f t="shared" si="15"/>
        <v>0</v>
      </c>
    </row>
    <row r="323" spans="1:33" hidden="1" x14ac:dyDescent="0.25">
      <c r="A323" s="452">
        <v>687</v>
      </c>
      <c r="B323" s="452" t="s">
        <v>4031</v>
      </c>
      <c r="C323" s="452" t="s">
        <v>4032</v>
      </c>
      <c r="D323" s="452" t="s">
        <v>373</v>
      </c>
      <c r="E323" s="452">
        <v>2500</v>
      </c>
      <c r="F323" s="452" t="s">
        <v>69</v>
      </c>
      <c r="G323" s="452" t="s">
        <v>117</v>
      </c>
      <c r="H323" s="452" t="s">
        <v>71</v>
      </c>
      <c r="I323" s="452" t="s">
        <v>2768</v>
      </c>
      <c r="J323" s="453">
        <v>1</v>
      </c>
      <c r="K323" s="476">
        <v>3</v>
      </c>
      <c r="L323" s="477" t="s">
        <v>6134</v>
      </c>
      <c r="M323" s="456">
        <v>3</v>
      </c>
      <c r="N323" s="455" t="s">
        <v>6135</v>
      </c>
      <c r="O323" s="456">
        <v>0</v>
      </c>
      <c r="P323" s="455" t="s">
        <v>6136</v>
      </c>
      <c r="Q323" s="456">
        <v>0</v>
      </c>
      <c r="R323" s="455" t="s">
        <v>6137</v>
      </c>
      <c r="S323" s="456">
        <v>0</v>
      </c>
      <c r="T323" s="455" t="s">
        <v>6138</v>
      </c>
      <c r="U323" s="456">
        <v>0</v>
      </c>
      <c r="V323" s="455" t="s">
        <v>6139</v>
      </c>
      <c r="W323" s="456">
        <v>0</v>
      </c>
      <c r="X323" s="455" t="s">
        <v>6140</v>
      </c>
      <c r="Y323" s="456">
        <v>0</v>
      </c>
      <c r="Z323" s="455" t="s">
        <v>6141</v>
      </c>
      <c r="AA323" s="456">
        <v>0</v>
      </c>
      <c r="AB323" s="455" t="s">
        <v>6142</v>
      </c>
      <c r="AC323" s="456">
        <v>0</v>
      </c>
      <c r="AD323" s="455" t="s">
        <v>6143</v>
      </c>
      <c r="AE323" s="456">
        <v>0</v>
      </c>
      <c r="AF323" s="271">
        <f t="shared" si="13"/>
        <v>1</v>
      </c>
      <c r="AG323" s="457">
        <f t="shared" si="15"/>
        <v>0</v>
      </c>
    </row>
    <row r="324" spans="1:33" hidden="1" x14ac:dyDescent="0.25">
      <c r="A324" s="462">
        <v>873</v>
      </c>
      <c r="B324" s="462" t="s">
        <v>6144</v>
      </c>
      <c r="C324" s="462" t="s">
        <v>6145</v>
      </c>
      <c r="D324" s="462" t="s">
        <v>334</v>
      </c>
      <c r="E324" s="462">
        <v>100</v>
      </c>
      <c r="F324" s="462" t="s">
        <v>69</v>
      </c>
      <c r="G324" s="462" t="s">
        <v>132</v>
      </c>
      <c r="H324" s="462" t="s">
        <v>97</v>
      </c>
      <c r="I324" s="462" t="s">
        <v>2768</v>
      </c>
      <c r="J324" s="472">
        <v>1</v>
      </c>
      <c r="K324" s="471">
        <v>3</v>
      </c>
      <c r="L324" s="471" t="s">
        <v>6146</v>
      </c>
      <c r="M324" s="473">
        <v>3</v>
      </c>
      <c r="N324" s="470" t="s">
        <v>6147</v>
      </c>
      <c r="O324" s="466">
        <v>0</v>
      </c>
      <c r="P324" s="470" t="s">
        <v>6148</v>
      </c>
      <c r="Q324" s="466">
        <v>0</v>
      </c>
      <c r="R324" s="470" t="s">
        <v>6149</v>
      </c>
      <c r="S324" s="466">
        <v>0</v>
      </c>
      <c r="T324" s="470" t="s">
        <v>6150</v>
      </c>
      <c r="U324" s="466">
        <v>0</v>
      </c>
      <c r="V324" s="470" t="s">
        <v>6151</v>
      </c>
      <c r="W324" s="466">
        <v>0</v>
      </c>
      <c r="X324" s="470" t="s">
        <v>6152</v>
      </c>
      <c r="Y324" s="466">
        <v>0</v>
      </c>
      <c r="Z324" s="470" t="s">
        <v>6153</v>
      </c>
      <c r="AA324" s="466">
        <v>0</v>
      </c>
      <c r="AB324" s="470" t="s">
        <v>6154</v>
      </c>
      <c r="AC324" s="466">
        <v>0</v>
      </c>
      <c r="AD324" s="470" t="s">
        <v>6155</v>
      </c>
      <c r="AE324" s="466">
        <v>0</v>
      </c>
      <c r="AF324" s="271">
        <f t="shared" si="13"/>
        <v>1</v>
      </c>
      <c r="AG324" s="457">
        <f t="shared" si="15"/>
        <v>0</v>
      </c>
    </row>
    <row r="325" spans="1:33" hidden="1" x14ac:dyDescent="0.25">
      <c r="A325" s="458">
        <v>297</v>
      </c>
      <c r="B325" s="458" t="s">
        <v>142</v>
      </c>
      <c r="C325" s="458" t="s">
        <v>143</v>
      </c>
      <c r="D325" s="458" t="s">
        <v>369</v>
      </c>
      <c r="E325" s="458">
        <v>180</v>
      </c>
      <c r="F325" s="458" t="s">
        <v>139</v>
      </c>
      <c r="G325" s="458" t="s">
        <v>132</v>
      </c>
      <c r="H325" s="458" t="s">
        <v>121</v>
      </c>
      <c r="I325" s="458" t="s">
        <v>2743</v>
      </c>
      <c r="J325" s="459">
        <v>2</v>
      </c>
      <c r="K325" s="476">
        <v>4</v>
      </c>
      <c r="L325" s="477" t="s">
        <v>6156</v>
      </c>
      <c r="M325" s="456">
        <v>3</v>
      </c>
      <c r="N325" s="455" t="s">
        <v>6157</v>
      </c>
      <c r="O325" s="456">
        <v>1</v>
      </c>
      <c r="P325" s="455" t="s">
        <v>6158</v>
      </c>
      <c r="Q325" s="456">
        <v>0</v>
      </c>
      <c r="R325" s="455" t="s">
        <v>6159</v>
      </c>
      <c r="S325" s="456">
        <v>0</v>
      </c>
      <c r="T325" s="455" t="s">
        <v>6160</v>
      </c>
      <c r="U325" s="456">
        <v>0</v>
      </c>
      <c r="V325" s="455" t="s">
        <v>6161</v>
      </c>
      <c r="W325" s="456">
        <v>0</v>
      </c>
      <c r="X325" s="455" t="s">
        <v>6162</v>
      </c>
      <c r="Y325" s="456">
        <v>0</v>
      </c>
      <c r="Z325" s="455" t="s">
        <v>6163</v>
      </c>
      <c r="AA325" s="456">
        <v>0</v>
      </c>
      <c r="AB325" s="455" t="s">
        <v>6164</v>
      </c>
      <c r="AC325" s="456">
        <v>0</v>
      </c>
      <c r="AD325" s="455" t="s">
        <v>6165</v>
      </c>
      <c r="AE325" s="456">
        <v>0</v>
      </c>
      <c r="AF325" s="271">
        <f t="shared" si="13"/>
        <v>2</v>
      </c>
      <c r="AG325" s="457">
        <f t="shared" si="15"/>
        <v>0</v>
      </c>
    </row>
    <row r="326" spans="1:33" hidden="1" x14ac:dyDescent="0.25">
      <c r="A326" s="458">
        <v>511</v>
      </c>
      <c r="B326" s="458">
        <v>93261052</v>
      </c>
      <c r="C326" s="458" t="s">
        <v>6166</v>
      </c>
      <c r="D326" s="458" t="s">
        <v>261</v>
      </c>
      <c r="E326" s="458">
        <v>100</v>
      </c>
      <c r="F326" s="458" t="s">
        <v>839</v>
      </c>
      <c r="G326" s="458" t="s">
        <v>70</v>
      </c>
      <c r="H326" s="458" t="s">
        <v>75</v>
      </c>
      <c r="I326" s="458" t="s">
        <v>2743</v>
      </c>
      <c r="J326" s="459">
        <v>2</v>
      </c>
      <c r="K326" s="476">
        <v>4</v>
      </c>
      <c r="L326" s="477" t="s">
        <v>6167</v>
      </c>
      <c r="M326" s="456">
        <v>3</v>
      </c>
      <c r="N326" s="455" t="s">
        <v>6168</v>
      </c>
      <c r="O326" s="456">
        <v>1</v>
      </c>
      <c r="P326" s="455" t="s">
        <v>6169</v>
      </c>
      <c r="Q326" s="456">
        <v>0</v>
      </c>
      <c r="R326" s="455" t="s">
        <v>6170</v>
      </c>
      <c r="S326" s="456">
        <v>0</v>
      </c>
      <c r="T326" s="455" t="s">
        <v>6171</v>
      </c>
      <c r="U326" s="456">
        <v>0</v>
      </c>
      <c r="V326" s="455" t="s">
        <v>6172</v>
      </c>
      <c r="W326" s="456">
        <v>0</v>
      </c>
      <c r="X326" s="455" t="s">
        <v>6173</v>
      </c>
      <c r="Y326" s="456">
        <v>0</v>
      </c>
      <c r="Z326" s="455" t="s">
        <v>6174</v>
      </c>
      <c r="AA326" s="456">
        <v>0</v>
      </c>
      <c r="AB326" s="455" t="s">
        <v>6175</v>
      </c>
      <c r="AC326" s="456">
        <v>0</v>
      </c>
      <c r="AD326" s="455" t="s">
        <v>6176</v>
      </c>
      <c r="AE326" s="456">
        <v>0</v>
      </c>
      <c r="AF326" s="271">
        <f t="shared" si="13"/>
        <v>2</v>
      </c>
      <c r="AG326" s="457">
        <f t="shared" si="15"/>
        <v>0</v>
      </c>
    </row>
    <row r="327" spans="1:33" hidden="1" x14ac:dyDescent="0.25">
      <c r="A327" s="468">
        <v>738</v>
      </c>
      <c r="B327" s="468">
        <v>94712220</v>
      </c>
      <c r="C327" s="468" t="s">
        <v>3889</v>
      </c>
      <c r="D327" s="468" t="s">
        <v>261</v>
      </c>
      <c r="E327" s="468">
        <v>100</v>
      </c>
      <c r="F327" s="468" t="s">
        <v>69</v>
      </c>
      <c r="G327" s="468" t="s">
        <v>70</v>
      </c>
      <c r="H327" s="468" t="s">
        <v>75</v>
      </c>
      <c r="I327" s="468" t="s">
        <v>2743</v>
      </c>
      <c r="J327" s="469">
        <v>2</v>
      </c>
      <c r="K327" s="271">
        <v>4</v>
      </c>
      <c r="L327" s="271" t="s">
        <v>6177</v>
      </c>
      <c r="M327" s="466">
        <v>3</v>
      </c>
      <c r="N327" s="470" t="s">
        <v>6178</v>
      </c>
      <c r="O327" s="466">
        <v>1</v>
      </c>
      <c r="P327" s="470" t="s">
        <v>6179</v>
      </c>
      <c r="Q327" s="466">
        <v>0</v>
      </c>
      <c r="R327" s="470" t="s">
        <v>6180</v>
      </c>
      <c r="S327" s="466">
        <v>0</v>
      </c>
      <c r="T327" s="470" t="s">
        <v>6181</v>
      </c>
      <c r="U327" s="466">
        <v>0</v>
      </c>
      <c r="V327" s="470" t="s">
        <v>6182</v>
      </c>
      <c r="W327" s="466">
        <v>0</v>
      </c>
      <c r="X327" s="470" t="s">
        <v>6183</v>
      </c>
      <c r="Y327" s="466">
        <v>0</v>
      </c>
      <c r="Z327" s="470" t="s">
        <v>6184</v>
      </c>
      <c r="AA327" s="466">
        <v>0</v>
      </c>
      <c r="AB327" s="470" t="s">
        <v>6185</v>
      </c>
      <c r="AC327" s="466">
        <v>0</v>
      </c>
      <c r="AD327" s="470" t="s">
        <v>6186</v>
      </c>
      <c r="AE327" s="466">
        <v>0</v>
      </c>
      <c r="AF327" s="271">
        <f t="shared" si="13"/>
        <v>2</v>
      </c>
      <c r="AG327" s="457">
        <f t="shared" si="15"/>
        <v>0</v>
      </c>
    </row>
    <row r="328" spans="1:33" hidden="1" x14ac:dyDescent="0.25">
      <c r="A328" s="458">
        <v>75</v>
      </c>
      <c r="B328" s="458">
        <v>11561645</v>
      </c>
      <c r="C328" s="458" t="s">
        <v>1110</v>
      </c>
      <c r="D328" s="458" t="s">
        <v>4248</v>
      </c>
      <c r="E328" s="458">
        <v>4000</v>
      </c>
      <c r="F328" s="458" t="s">
        <v>69</v>
      </c>
      <c r="G328" s="458" t="s">
        <v>70</v>
      </c>
      <c r="H328" s="458" t="s">
        <v>75</v>
      </c>
      <c r="I328" s="458" t="s">
        <v>2743</v>
      </c>
      <c r="J328" s="459">
        <v>2</v>
      </c>
      <c r="K328" s="476">
        <v>5</v>
      </c>
      <c r="L328" s="477" t="s">
        <v>6187</v>
      </c>
      <c r="M328" s="456">
        <v>3</v>
      </c>
      <c r="N328" s="455" t="s">
        <v>6188</v>
      </c>
      <c r="O328" s="456">
        <v>2</v>
      </c>
      <c r="P328" s="455" t="s">
        <v>6189</v>
      </c>
      <c r="Q328" s="456">
        <v>0</v>
      </c>
      <c r="R328" s="455" t="s">
        <v>6190</v>
      </c>
      <c r="S328" s="456">
        <v>0</v>
      </c>
      <c r="T328" s="455" t="s">
        <v>6191</v>
      </c>
      <c r="U328" s="456">
        <v>0</v>
      </c>
      <c r="V328" s="455" t="s">
        <v>6192</v>
      </c>
      <c r="W328" s="456">
        <v>0</v>
      </c>
      <c r="X328" s="455" t="s">
        <v>6193</v>
      </c>
      <c r="Y328" s="456">
        <v>0</v>
      </c>
      <c r="Z328" s="455" t="s">
        <v>6194</v>
      </c>
      <c r="AA328" s="456">
        <v>0</v>
      </c>
      <c r="AB328" s="455" t="s">
        <v>6195</v>
      </c>
      <c r="AC328" s="456">
        <v>0</v>
      </c>
      <c r="AD328" s="455" t="s">
        <v>6196</v>
      </c>
      <c r="AE328" s="456">
        <v>0</v>
      </c>
      <c r="AF328" s="271">
        <f t="shared" si="13"/>
        <v>2</v>
      </c>
      <c r="AG328" s="457">
        <f t="shared" si="15"/>
        <v>0</v>
      </c>
    </row>
    <row r="329" spans="1:33" hidden="1" x14ac:dyDescent="0.25">
      <c r="A329" s="468">
        <v>150</v>
      </c>
      <c r="B329" s="468">
        <v>11589295</v>
      </c>
      <c r="C329" s="468" t="s">
        <v>1048</v>
      </c>
      <c r="D329" s="468" t="s">
        <v>540</v>
      </c>
      <c r="E329" s="468">
        <v>400</v>
      </c>
      <c r="F329" s="468" t="s">
        <v>69</v>
      </c>
      <c r="G329" s="468" t="s">
        <v>1049</v>
      </c>
      <c r="H329" s="468" t="s">
        <v>97</v>
      </c>
      <c r="I329" s="468" t="s">
        <v>2756</v>
      </c>
      <c r="J329" s="474">
        <v>2</v>
      </c>
      <c r="K329" s="471">
        <v>5</v>
      </c>
      <c r="L329" s="471" t="s">
        <v>6197</v>
      </c>
      <c r="M329" s="465">
        <v>3</v>
      </c>
      <c r="N329" s="465" t="s">
        <v>6198</v>
      </c>
      <c r="O329" s="465">
        <v>2</v>
      </c>
      <c r="P329" s="465" t="s">
        <v>6199</v>
      </c>
      <c r="Q329" s="465">
        <v>0</v>
      </c>
      <c r="R329" s="465" t="s">
        <v>6200</v>
      </c>
      <c r="S329" s="465">
        <v>0</v>
      </c>
      <c r="T329" s="465" t="s">
        <v>6201</v>
      </c>
      <c r="U329" s="465">
        <v>0</v>
      </c>
      <c r="V329" s="465" t="s">
        <v>6202</v>
      </c>
      <c r="W329" s="465">
        <v>0</v>
      </c>
      <c r="X329" s="465" t="s">
        <v>6203</v>
      </c>
      <c r="Y329" s="465">
        <v>0</v>
      </c>
      <c r="Z329" s="465" t="s">
        <v>6204</v>
      </c>
      <c r="AA329" s="465">
        <v>0</v>
      </c>
      <c r="AB329" s="465" t="s">
        <v>6205</v>
      </c>
      <c r="AC329" s="465">
        <v>0</v>
      </c>
      <c r="AD329" s="465" t="s">
        <v>6206</v>
      </c>
      <c r="AE329" s="465">
        <v>0</v>
      </c>
      <c r="AF329" s="271">
        <f t="shared" si="13"/>
        <v>2</v>
      </c>
      <c r="AG329" s="457">
        <f t="shared" si="15"/>
        <v>0</v>
      </c>
    </row>
    <row r="330" spans="1:33" hidden="1" x14ac:dyDescent="0.25">
      <c r="A330" s="452">
        <v>160</v>
      </c>
      <c r="B330" s="452">
        <v>11609532</v>
      </c>
      <c r="C330" s="452" t="s">
        <v>1035</v>
      </c>
      <c r="D330" s="452" t="s">
        <v>369</v>
      </c>
      <c r="E330" s="452">
        <v>700</v>
      </c>
      <c r="F330" s="452" t="s">
        <v>69</v>
      </c>
      <c r="G330" s="452" t="s">
        <v>117</v>
      </c>
      <c r="H330" s="452" t="s">
        <v>121</v>
      </c>
      <c r="I330" s="452" t="s">
        <v>2743</v>
      </c>
      <c r="J330" s="453">
        <v>2</v>
      </c>
      <c r="K330" s="476">
        <v>5</v>
      </c>
      <c r="L330" s="477" t="s">
        <v>6207</v>
      </c>
      <c r="M330" s="456">
        <v>3</v>
      </c>
      <c r="N330" s="455" t="s">
        <v>6208</v>
      </c>
      <c r="O330" s="456">
        <v>2</v>
      </c>
      <c r="P330" s="455" t="s">
        <v>6209</v>
      </c>
      <c r="Q330" s="456">
        <v>0</v>
      </c>
      <c r="R330" s="455" t="s">
        <v>6210</v>
      </c>
      <c r="S330" s="456">
        <v>0</v>
      </c>
      <c r="T330" s="455" t="s">
        <v>6211</v>
      </c>
      <c r="U330" s="456">
        <v>0</v>
      </c>
      <c r="V330" s="455" t="s">
        <v>6212</v>
      </c>
      <c r="W330" s="456">
        <v>0</v>
      </c>
      <c r="X330" s="455" t="s">
        <v>6213</v>
      </c>
      <c r="Y330" s="456">
        <v>0</v>
      </c>
      <c r="Z330" s="455" t="s">
        <v>6214</v>
      </c>
      <c r="AA330" s="456">
        <v>0</v>
      </c>
      <c r="AB330" s="455" t="s">
        <v>6215</v>
      </c>
      <c r="AC330" s="456">
        <v>0</v>
      </c>
      <c r="AD330" s="455" t="s">
        <v>6216</v>
      </c>
      <c r="AE330" s="456">
        <v>0</v>
      </c>
      <c r="AF330" s="271">
        <f t="shared" ref="AF330:AF393" si="16">COUNTIF(M330:AE330,"=1")+COUNTIF(M330:AE330,"&gt;1")</f>
        <v>2</v>
      </c>
      <c r="AG330" s="457">
        <f t="shared" si="15"/>
        <v>0</v>
      </c>
    </row>
    <row r="331" spans="1:33" hidden="1" x14ac:dyDescent="0.25">
      <c r="A331" s="458">
        <v>166</v>
      </c>
      <c r="B331" s="458">
        <v>11609939</v>
      </c>
      <c r="C331" s="458" t="s">
        <v>1026</v>
      </c>
      <c r="D331" s="458" t="s">
        <v>128</v>
      </c>
      <c r="E331" s="458">
        <v>1000</v>
      </c>
      <c r="F331" s="458" t="s">
        <v>69</v>
      </c>
      <c r="G331" s="458" t="s">
        <v>1012</v>
      </c>
      <c r="H331" s="458" t="s">
        <v>97</v>
      </c>
      <c r="I331" s="458" t="s">
        <v>2756</v>
      </c>
      <c r="J331" s="459">
        <v>2</v>
      </c>
      <c r="K331" s="476">
        <v>5</v>
      </c>
      <c r="L331" s="477" t="s">
        <v>6217</v>
      </c>
      <c r="M331" s="456">
        <v>3</v>
      </c>
      <c r="N331" s="455" t="s">
        <v>6218</v>
      </c>
      <c r="O331" s="456">
        <v>2</v>
      </c>
      <c r="P331" s="455" t="s">
        <v>6219</v>
      </c>
      <c r="Q331" s="456">
        <v>0</v>
      </c>
      <c r="R331" s="455" t="s">
        <v>6220</v>
      </c>
      <c r="S331" s="456">
        <v>0</v>
      </c>
      <c r="T331" s="455" t="s">
        <v>6221</v>
      </c>
      <c r="U331" s="456">
        <v>0</v>
      </c>
      <c r="V331" s="455" t="s">
        <v>6222</v>
      </c>
      <c r="W331" s="456">
        <v>0</v>
      </c>
      <c r="X331" s="455" t="s">
        <v>6223</v>
      </c>
      <c r="Y331" s="456">
        <v>0</v>
      </c>
      <c r="Z331" s="455" t="s">
        <v>6224</v>
      </c>
      <c r="AA331" s="456">
        <v>0</v>
      </c>
      <c r="AB331" s="455" t="s">
        <v>6225</v>
      </c>
      <c r="AC331" s="456">
        <v>0</v>
      </c>
      <c r="AD331" s="455" t="s">
        <v>6226</v>
      </c>
      <c r="AE331" s="456">
        <v>0</v>
      </c>
      <c r="AF331" s="271">
        <f t="shared" si="16"/>
        <v>2</v>
      </c>
      <c r="AG331" s="457">
        <f t="shared" si="15"/>
        <v>0</v>
      </c>
    </row>
    <row r="332" spans="1:33" hidden="1" x14ac:dyDescent="0.25">
      <c r="A332" s="452">
        <v>234</v>
      </c>
      <c r="B332" s="452" t="s">
        <v>235</v>
      </c>
      <c r="C332" s="452" t="s">
        <v>232</v>
      </c>
      <c r="D332" s="452" t="s">
        <v>3011</v>
      </c>
      <c r="E332" s="452">
        <v>800</v>
      </c>
      <c r="F332" s="452" t="s">
        <v>69</v>
      </c>
      <c r="G332" s="452" t="s">
        <v>83</v>
      </c>
      <c r="H332" s="452" t="s">
        <v>71</v>
      </c>
      <c r="I332" s="452" t="s">
        <v>2768</v>
      </c>
      <c r="J332" s="453">
        <v>2</v>
      </c>
      <c r="K332" s="476">
        <v>5</v>
      </c>
      <c r="L332" s="477" t="s">
        <v>6227</v>
      </c>
      <c r="M332" s="456">
        <v>3</v>
      </c>
      <c r="N332" s="455" t="s">
        <v>6228</v>
      </c>
      <c r="O332" s="456">
        <v>2</v>
      </c>
      <c r="P332" s="455" t="s">
        <v>6229</v>
      </c>
      <c r="Q332" s="456">
        <v>0</v>
      </c>
      <c r="R332" s="455" t="s">
        <v>6230</v>
      </c>
      <c r="S332" s="456">
        <v>0</v>
      </c>
      <c r="T332" s="455" t="s">
        <v>6231</v>
      </c>
      <c r="U332" s="456">
        <v>0</v>
      </c>
      <c r="V332" s="455" t="s">
        <v>6232</v>
      </c>
      <c r="W332" s="456">
        <v>0</v>
      </c>
      <c r="X332" s="455" t="s">
        <v>6233</v>
      </c>
      <c r="Y332" s="456">
        <v>0</v>
      </c>
      <c r="Z332" s="455" t="s">
        <v>6234</v>
      </c>
      <c r="AA332" s="456">
        <v>0</v>
      </c>
      <c r="AB332" s="455" t="s">
        <v>6235</v>
      </c>
      <c r="AC332" s="456">
        <v>0</v>
      </c>
      <c r="AD332" s="455" t="s">
        <v>6236</v>
      </c>
      <c r="AE332" s="456">
        <v>0</v>
      </c>
      <c r="AF332" s="271">
        <f t="shared" si="16"/>
        <v>2</v>
      </c>
      <c r="AG332" s="457">
        <f t="shared" si="15"/>
        <v>0</v>
      </c>
    </row>
    <row r="333" spans="1:33" hidden="1" x14ac:dyDescent="0.25">
      <c r="A333" s="458">
        <v>698</v>
      </c>
      <c r="B333" s="458">
        <v>93389522</v>
      </c>
      <c r="C333" s="458" t="s">
        <v>1041</v>
      </c>
      <c r="D333" s="458" t="s">
        <v>1040</v>
      </c>
      <c r="E333" s="458">
        <v>3000</v>
      </c>
      <c r="F333" s="458" t="s">
        <v>69</v>
      </c>
      <c r="G333" s="458" t="s">
        <v>117</v>
      </c>
      <c r="H333" s="458" t="s">
        <v>97</v>
      </c>
      <c r="I333" s="458" t="s">
        <v>2768</v>
      </c>
      <c r="J333" s="459">
        <v>2</v>
      </c>
      <c r="K333" s="476">
        <v>5</v>
      </c>
      <c r="L333" s="477" t="s">
        <v>6237</v>
      </c>
      <c r="M333" s="456">
        <v>3</v>
      </c>
      <c r="N333" s="455" t="s">
        <v>6238</v>
      </c>
      <c r="O333" s="456">
        <v>2</v>
      </c>
      <c r="P333" s="455" t="s">
        <v>6239</v>
      </c>
      <c r="Q333" s="456">
        <v>0</v>
      </c>
      <c r="R333" s="455" t="s">
        <v>6240</v>
      </c>
      <c r="S333" s="456">
        <v>0</v>
      </c>
      <c r="T333" s="455" t="s">
        <v>6241</v>
      </c>
      <c r="U333" s="456">
        <v>0</v>
      </c>
      <c r="V333" s="455" t="s">
        <v>6242</v>
      </c>
      <c r="W333" s="456">
        <v>0</v>
      </c>
      <c r="X333" s="455" t="s">
        <v>6243</v>
      </c>
      <c r="Y333" s="456">
        <v>0</v>
      </c>
      <c r="Z333" s="455" t="s">
        <v>6244</v>
      </c>
      <c r="AA333" s="456">
        <v>0</v>
      </c>
      <c r="AB333" s="455" t="s">
        <v>6245</v>
      </c>
      <c r="AC333" s="456">
        <v>0</v>
      </c>
      <c r="AD333" s="455" t="s">
        <v>6246</v>
      </c>
      <c r="AE333" s="456">
        <v>0</v>
      </c>
      <c r="AF333" s="271">
        <f t="shared" si="16"/>
        <v>2</v>
      </c>
      <c r="AG333" s="457">
        <f t="shared" si="15"/>
        <v>0</v>
      </c>
    </row>
    <row r="334" spans="1:33" hidden="1" x14ac:dyDescent="0.25">
      <c r="A334" s="452">
        <v>700</v>
      </c>
      <c r="B334" s="452">
        <v>93390102</v>
      </c>
      <c r="C334" s="452" t="s">
        <v>6247</v>
      </c>
      <c r="D334" s="452" t="s">
        <v>330</v>
      </c>
      <c r="E334" s="452">
        <v>150</v>
      </c>
      <c r="F334" s="452" t="s">
        <v>69</v>
      </c>
      <c r="G334" s="452" t="s">
        <v>70</v>
      </c>
      <c r="H334" s="452" t="s">
        <v>412</v>
      </c>
      <c r="I334" s="452" t="s">
        <v>2756</v>
      </c>
      <c r="J334" s="453">
        <v>2</v>
      </c>
      <c r="K334" s="476">
        <v>5</v>
      </c>
      <c r="L334" s="477" t="s">
        <v>6248</v>
      </c>
      <c r="M334" s="456">
        <v>3</v>
      </c>
      <c r="N334" s="455" t="s">
        <v>6249</v>
      </c>
      <c r="O334" s="456">
        <v>2</v>
      </c>
      <c r="P334" s="455" t="s">
        <v>6250</v>
      </c>
      <c r="Q334" s="456">
        <v>0</v>
      </c>
      <c r="R334" s="455" t="s">
        <v>6251</v>
      </c>
      <c r="S334" s="456">
        <v>0</v>
      </c>
      <c r="T334" s="455" t="s">
        <v>6252</v>
      </c>
      <c r="U334" s="456">
        <v>0</v>
      </c>
      <c r="V334" s="455" t="s">
        <v>6253</v>
      </c>
      <c r="W334" s="456">
        <v>0</v>
      </c>
      <c r="X334" s="455" t="s">
        <v>6254</v>
      </c>
      <c r="Y334" s="456">
        <v>0</v>
      </c>
      <c r="Z334" s="455" t="s">
        <v>6255</v>
      </c>
      <c r="AA334" s="456">
        <v>0</v>
      </c>
      <c r="AB334" s="455" t="s">
        <v>6256</v>
      </c>
      <c r="AC334" s="456">
        <v>0</v>
      </c>
      <c r="AD334" s="455" t="s">
        <v>6257</v>
      </c>
      <c r="AE334" s="456">
        <v>0</v>
      </c>
      <c r="AF334" s="271">
        <f t="shared" si="16"/>
        <v>2</v>
      </c>
      <c r="AG334" s="457">
        <f t="shared" si="15"/>
        <v>0</v>
      </c>
    </row>
    <row r="335" spans="1:33" hidden="1" x14ac:dyDescent="0.25">
      <c r="A335" s="462">
        <v>920</v>
      </c>
      <c r="B335" s="462">
        <v>93260909</v>
      </c>
      <c r="C335" s="462" t="s">
        <v>6258</v>
      </c>
      <c r="D335" s="462" t="s">
        <v>739</v>
      </c>
      <c r="E335" s="462">
        <v>100</v>
      </c>
      <c r="F335" s="462" t="s">
        <v>69</v>
      </c>
      <c r="G335" s="462" t="s">
        <v>83</v>
      </c>
      <c r="H335" s="462" t="s">
        <v>104</v>
      </c>
      <c r="I335" s="462" t="s">
        <v>2845</v>
      </c>
      <c r="J335" s="472">
        <v>2</v>
      </c>
      <c r="K335" s="271">
        <v>5</v>
      </c>
      <c r="L335" s="271" t="s">
        <v>6259</v>
      </c>
      <c r="M335" s="473">
        <v>3</v>
      </c>
      <c r="N335" s="470" t="s">
        <v>6260</v>
      </c>
      <c r="O335" s="473">
        <v>2</v>
      </c>
      <c r="P335" s="470" t="s">
        <v>6261</v>
      </c>
      <c r="Q335" s="473">
        <v>0</v>
      </c>
      <c r="R335" s="470" t="s">
        <v>6262</v>
      </c>
      <c r="S335" s="473">
        <v>0</v>
      </c>
      <c r="T335" s="470" t="s">
        <v>6263</v>
      </c>
      <c r="U335" s="473">
        <v>0</v>
      </c>
      <c r="V335" s="470" t="s">
        <v>6264</v>
      </c>
      <c r="W335" s="466">
        <v>0</v>
      </c>
      <c r="X335" s="470" t="s">
        <v>6265</v>
      </c>
      <c r="Y335" s="466">
        <v>0</v>
      </c>
      <c r="Z335" s="470" t="s">
        <v>6266</v>
      </c>
      <c r="AA335" s="466">
        <v>0</v>
      </c>
      <c r="AB335" s="470" t="s">
        <v>6267</v>
      </c>
      <c r="AC335" s="466">
        <v>0</v>
      </c>
      <c r="AD335" s="470" t="s">
        <v>6268</v>
      </c>
      <c r="AE335" s="466">
        <v>0</v>
      </c>
      <c r="AF335" s="271">
        <f t="shared" si="16"/>
        <v>2</v>
      </c>
      <c r="AG335" s="457">
        <f t="shared" si="15"/>
        <v>0</v>
      </c>
    </row>
    <row r="336" spans="1:33" hidden="1" x14ac:dyDescent="0.25">
      <c r="A336" s="468">
        <v>1050</v>
      </c>
      <c r="B336" s="468">
        <v>94778409</v>
      </c>
      <c r="C336" s="468" t="s">
        <v>6269</v>
      </c>
      <c r="D336" s="468" t="s">
        <v>978</v>
      </c>
      <c r="E336" s="468">
        <v>20</v>
      </c>
      <c r="F336" s="468" t="s">
        <v>69</v>
      </c>
      <c r="G336" s="468" t="s">
        <v>132</v>
      </c>
      <c r="H336" s="468" t="s">
        <v>75</v>
      </c>
      <c r="I336" s="468" t="s">
        <v>2743</v>
      </c>
      <c r="J336" s="469">
        <v>2</v>
      </c>
      <c r="K336" s="271">
        <v>5</v>
      </c>
      <c r="L336" s="271" t="s">
        <v>6270</v>
      </c>
      <c r="M336" s="466">
        <v>3</v>
      </c>
      <c r="N336" s="470" t="s">
        <v>6271</v>
      </c>
      <c r="O336" s="466">
        <v>2</v>
      </c>
      <c r="P336" s="470" t="s">
        <v>6272</v>
      </c>
      <c r="Q336" s="466">
        <v>0</v>
      </c>
      <c r="R336" s="470" t="s">
        <v>6273</v>
      </c>
      <c r="S336" s="466">
        <v>0</v>
      </c>
      <c r="T336" s="470" t="s">
        <v>6274</v>
      </c>
      <c r="U336" s="466">
        <v>0</v>
      </c>
      <c r="V336" s="470" t="s">
        <v>6275</v>
      </c>
      <c r="W336" s="466">
        <v>0</v>
      </c>
      <c r="X336" s="470" t="s">
        <v>6276</v>
      </c>
      <c r="Y336" s="466">
        <v>0</v>
      </c>
      <c r="Z336" s="470" t="s">
        <v>6277</v>
      </c>
      <c r="AA336" s="466">
        <v>0</v>
      </c>
      <c r="AB336" s="470" t="s">
        <v>6278</v>
      </c>
      <c r="AC336" s="466">
        <v>0</v>
      </c>
      <c r="AD336" s="470" t="s">
        <v>6279</v>
      </c>
      <c r="AE336" s="466">
        <v>0</v>
      </c>
      <c r="AF336" s="271">
        <f t="shared" si="16"/>
        <v>2</v>
      </c>
      <c r="AG336" s="457">
        <f t="shared" si="15"/>
        <v>0</v>
      </c>
    </row>
    <row r="337" spans="1:33" hidden="1" x14ac:dyDescent="0.25">
      <c r="A337" s="468">
        <v>1058</v>
      </c>
      <c r="B337" s="468">
        <v>90438025</v>
      </c>
      <c r="C337" s="468" t="s">
        <v>6280</v>
      </c>
      <c r="D337" s="468" t="s">
        <v>642</v>
      </c>
      <c r="E337" s="468">
        <v>140</v>
      </c>
      <c r="F337" s="468" t="s">
        <v>139</v>
      </c>
      <c r="G337" s="468" t="s">
        <v>132</v>
      </c>
      <c r="H337" s="468" t="s">
        <v>75</v>
      </c>
      <c r="I337" s="468" t="s">
        <v>2743</v>
      </c>
      <c r="J337" s="469">
        <v>2</v>
      </c>
      <c r="K337" s="271">
        <v>5</v>
      </c>
      <c r="L337" s="271" t="s">
        <v>6281</v>
      </c>
      <c r="M337" s="466">
        <v>3</v>
      </c>
      <c r="N337" s="470" t="s">
        <v>6282</v>
      </c>
      <c r="O337" s="466">
        <v>2</v>
      </c>
      <c r="P337" s="470" t="s">
        <v>6283</v>
      </c>
      <c r="Q337" s="466">
        <v>0</v>
      </c>
      <c r="R337" s="470" t="s">
        <v>6284</v>
      </c>
      <c r="S337" s="466">
        <v>0</v>
      </c>
      <c r="T337" s="470" t="s">
        <v>6285</v>
      </c>
      <c r="U337" s="466">
        <v>0</v>
      </c>
      <c r="V337" s="470" t="s">
        <v>6286</v>
      </c>
      <c r="W337" s="466">
        <v>0</v>
      </c>
      <c r="X337" s="470" t="s">
        <v>6287</v>
      </c>
      <c r="Y337" s="466">
        <v>0</v>
      </c>
      <c r="Z337" s="470" t="s">
        <v>6288</v>
      </c>
      <c r="AA337" s="466">
        <v>0</v>
      </c>
      <c r="AB337" s="470" t="s">
        <v>6289</v>
      </c>
      <c r="AC337" s="466">
        <v>0</v>
      </c>
      <c r="AD337" s="470" t="s">
        <v>6290</v>
      </c>
      <c r="AE337" s="466">
        <v>0</v>
      </c>
      <c r="AF337" s="271">
        <f t="shared" si="16"/>
        <v>2</v>
      </c>
      <c r="AG337" s="457">
        <f t="shared" si="15"/>
        <v>0</v>
      </c>
    </row>
    <row r="338" spans="1:33" x14ac:dyDescent="0.25">
      <c r="A338" s="468">
        <v>987</v>
      </c>
      <c r="B338" s="468">
        <v>94740744</v>
      </c>
      <c r="C338" s="468" t="s">
        <v>457</v>
      </c>
      <c r="D338" s="468" t="s">
        <v>615</v>
      </c>
      <c r="E338" s="468">
        <v>36</v>
      </c>
      <c r="F338" s="468" t="s">
        <v>69</v>
      </c>
      <c r="G338" s="468" t="s">
        <v>132</v>
      </c>
      <c r="H338" s="468" t="s">
        <v>104</v>
      </c>
      <c r="I338" s="468" t="s">
        <v>2845</v>
      </c>
      <c r="J338" s="469">
        <v>2</v>
      </c>
      <c r="K338" s="471">
        <v>1</v>
      </c>
      <c r="L338" s="471" t="s">
        <v>6291</v>
      </c>
      <c r="M338" s="466">
        <v>0</v>
      </c>
      <c r="N338" s="470" t="s">
        <v>6292</v>
      </c>
      <c r="O338" s="466">
        <v>1</v>
      </c>
      <c r="P338" s="470" t="s">
        <v>6293</v>
      </c>
      <c r="Q338" s="466">
        <v>0</v>
      </c>
      <c r="R338" s="470" t="s">
        <v>6294</v>
      </c>
      <c r="S338" s="466">
        <v>0</v>
      </c>
      <c r="T338" s="470" t="s">
        <v>6295</v>
      </c>
      <c r="U338" s="466">
        <v>0</v>
      </c>
      <c r="V338" s="470" t="s">
        <v>6296</v>
      </c>
      <c r="W338" s="466">
        <v>0</v>
      </c>
      <c r="X338" s="470" t="s">
        <v>6297</v>
      </c>
      <c r="Y338" s="466">
        <v>0</v>
      </c>
      <c r="Z338" s="470" t="s">
        <v>6298</v>
      </c>
      <c r="AA338" s="466">
        <v>0</v>
      </c>
      <c r="AB338" s="470" t="s">
        <v>6299</v>
      </c>
      <c r="AC338" s="466">
        <v>0</v>
      </c>
      <c r="AD338" s="470" t="s">
        <v>6300</v>
      </c>
      <c r="AE338" s="466">
        <v>0</v>
      </c>
      <c r="AF338" s="271">
        <f t="shared" si="16"/>
        <v>1</v>
      </c>
      <c r="AG338" s="457">
        <f t="shared" si="15"/>
        <v>-1</v>
      </c>
    </row>
    <row r="339" spans="1:33" hidden="1" x14ac:dyDescent="0.25">
      <c r="A339" s="458">
        <v>114</v>
      </c>
      <c r="B339" s="458">
        <v>11588712</v>
      </c>
      <c r="C339" s="458" t="s">
        <v>1069</v>
      </c>
      <c r="D339" s="458" t="s">
        <v>338</v>
      </c>
      <c r="E339" s="458">
        <v>1200</v>
      </c>
      <c r="F339" s="458" t="s">
        <v>69</v>
      </c>
      <c r="G339" s="458" t="s">
        <v>117</v>
      </c>
      <c r="H339" s="458" t="s">
        <v>97</v>
      </c>
      <c r="I339" s="458" t="s">
        <v>2768</v>
      </c>
      <c r="J339" s="459">
        <v>2</v>
      </c>
      <c r="K339" s="476">
        <v>6</v>
      </c>
      <c r="L339" s="477" t="s">
        <v>6301</v>
      </c>
      <c r="M339" s="456">
        <v>3</v>
      </c>
      <c r="N339" s="455" t="s">
        <v>6302</v>
      </c>
      <c r="O339" s="456">
        <v>3</v>
      </c>
      <c r="P339" s="455" t="s">
        <v>6303</v>
      </c>
      <c r="Q339" s="456">
        <v>0</v>
      </c>
      <c r="R339" s="455" t="s">
        <v>6304</v>
      </c>
      <c r="S339" s="456">
        <v>0</v>
      </c>
      <c r="T339" s="455" t="s">
        <v>6305</v>
      </c>
      <c r="U339" s="456">
        <v>0</v>
      </c>
      <c r="V339" s="455" t="s">
        <v>6306</v>
      </c>
      <c r="W339" s="456">
        <v>0</v>
      </c>
      <c r="X339" s="455" t="s">
        <v>6307</v>
      </c>
      <c r="Y339" s="456">
        <v>0</v>
      </c>
      <c r="Z339" s="455" t="s">
        <v>6308</v>
      </c>
      <c r="AA339" s="456">
        <v>0</v>
      </c>
      <c r="AB339" s="455" t="s">
        <v>6309</v>
      </c>
      <c r="AC339" s="456">
        <v>0</v>
      </c>
      <c r="AD339" s="455" t="s">
        <v>6310</v>
      </c>
      <c r="AE339" s="456">
        <v>0</v>
      </c>
      <c r="AF339" s="271">
        <f t="shared" si="16"/>
        <v>2</v>
      </c>
      <c r="AG339" s="457">
        <f t="shared" si="15"/>
        <v>0</v>
      </c>
    </row>
    <row r="340" spans="1:33" hidden="1" x14ac:dyDescent="0.25">
      <c r="A340" s="452">
        <v>144</v>
      </c>
      <c r="B340" s="452">
        <v>11589292</v>
      </c>
      <c r="C340" s="452" t="s">
        <v>1048</v>
      </c>
      <c r="D340" s="452" t="s">
        <v>6311</v>
      </c>
      <c r="E340" s="452">
        <v>800</v>
      </c>
      <c r="F340" s="452" t="s">
        <v>69</v>
      </c>
      <c r="G340" s="452" t="s">
        <v>1049</v>
      </c>
      <c r="H340" s="452" t="s">
        <v>71</v>
      </c>
      <c r="I340" s="452" t="s">
        <v>2768</v>
      </c>
      <c r="J340" s="453">
        <v>2</v>
      </c>
      <c r="K340" s="476">
        <v>6</v>
      </c>
      <c r="L340" s="477" t="s">
        <v>6312</v>
      </c>
      <c r="M340" s="456">
        <v>3</v>
      </c>
      <c r="N340" s="455" t="s">
        <v>6313</v>
      </c>
      <c r="O340" s="456">
        <v>3</v>
      </c>
      <c r="P340" s="455" t="s">
        <v>6314</v>
      </c>
      <c r="Q340" s="456">
        <v>0</v>
      </c>
      <c r="R340" s="455" t="s">
        <v>6315</v>
      </c>
      <c r="S340" s="456">
        <v>0</v>
      </c>
      <c r="T340" s="455" t="s">
        <v>6316</v>
      </c>
      <c r="U340" s="456">
        <v>0</v>
      </c>
      <c r="V340" s="455" t="s">
        <v>6317</v>
      </c>
      <c r="W340" s="456">
        <v>0</v>
      </c>
      <c r="X340" s="455" t="s">
        <v>6318</v>
      </c>
      <c r="Y340" s="456">
        <v>0</v>
      </c>
      <c r="Z340" s="455" t="s">
        <v>6319</v>
      </c>
      <c r="AA340" s="456">
        <v>0</v>
      </c>
      <c r="AB340" s="455" t="s">
        <v>6320</v>
      </c>
      <c r="AC340" s="456">
        <v>0</v>
      </c>
      <c r="AD340" s="455" t="s">
        <v>6321</v>
      </c>
      <c r="AE340" s="456">
        <v>0</v>
      </c>
      <c r="AF340" s="271">
        <f t="shared" si="16"/>
        <v>2</v>
      </c>
      <c r="AG340" s="457">
        <f t="shared" si="15"/>
        <v>0</v>
      </c>
    </row>
    <row r="341" spans="1:33" hidden="1" x14ac:dyDescent="0.25">
      <c r="A341" s="458">
        <v>204</v>
      </c>
      <c r="B341" s="458" t="s">
        <v>216</v>
      </c>
      <c r="C341" s="458" t="s">
        <v>217</v>
      </c>
      <c r="D341" s="458" t="s">
        <v>222</v>
      </c>
      <c r="E341" s="458">
        <v>800</v>
      </c>
      <c r="F341" s="458" t="s">
        <v>69</v>
      </c>
      <c r="G341" s="458" t="s">
        <v>83</v>
      </c>
      <c r="H341" s="458" t="s">
        <v>71</v>
      </c>
      <c r="I341" s="458" t="s">
        <v>2768</v>
      </c>
      <c r="J341" s="459">
        <v>2</v>
      </c>
      <c r="K341" s="476">
        <v>6</v>
      </c>
      <c r="L341" s="477" t="s">
        <v>6322</v>
      </c>
      <c r="M341" s="456">
        <v>3</v>
      </c>
      <c r="N341" s="455" t="s">
        <v>6323</v>
      </c>
      <c r="O341" s="456">
        <v>3</v>
      </c>
      <c r="P341" s="455" t="s">
        <v>6324</v>
      </c>
      <c r="Q341" s="456">
        <v>0</v>
      </c>
      <c r="R341" s="455" t="s">
        <v>6325</v>
      </c>
      <c r="S341" s="456">
        <v>0</v>
      </c>
      <c r="T341" s="455" t="s">
        <v>6326</v>
      </c>
      <c r="U341" s="456">
        <v>0</v>
      </c>
      <c r="V341" s="455" t="s">
        <v>6327</v>
      </c>
      <c r="W341" s="456">
        <v>0</v>
      </c>
      <c r="X341" s="455" t="s">
        <v>6328</v>
      </c>
      <c r="Y341" s="456">
        <v>0</v>
      </c>
      <c r="Z341" s="455" t="s">
        <v>6329</v>
      </c>
      <c r="AA341" s="456">
        <v>0</v>
      </c>
      <c r="AB341" s="455" t="s">
        <v>6330</v>
      </c>
      <c r="AC341" s="456">
        <v>0</v>
      </c>
      <c r="AD341" s="455" t="s">
        <v>6331</v>
      </c>
      <c r="AE341" s="456">
        <v>0</v>
      </c>
      <c r="AF341" s="271">
        <f t="shared" si="16"/>
        <v>2</v>
      </c>
      <c r="AG341" s="457">
        <f t="shared" si="15"/>
        <v>0</v>
      </c>
    </row>
    <row r="342" spans="1:33" hidden="1" x14ac:dyDescent="0.25">
      <c r="A342" s="458">
        <v>261</v>
      </c>
      <c r="B342" s="458" t="s">
        <v>205</v>
      </c>
      <c r="C342" s="458" t="s">
        <v>206</v>
      </c>
      <c r="D342" s="458" t="s">
        <v>921</v>
      </c>
      <c r="E342" s="458">
        <v>160</v>
      </c>
      <c r="F342" s="458" t="s">
        <v>69</v>
      </c>
      <c r="G342" s="458" t="s">
        <v>83</v>
      </c>
      <c r="H342" s="458" t="s">
        <v>84</v>
      </c>
      <c r="I342" s="458" t="s">
        <v>2768</v>
      </c>
      <c r="J342" s="459">
        <v>2</v>
      </c>
      <c r="K342" s="476">
        <v>6</v>
      </c>
      <c r="L342" s="477" t="s">
        <v>6332</v>
      </c>
      <c r="M342" s="456">
        <v>3</v>
      </c>
      <c r="N342" s="455" t="s">
        <v>6333</v>
      </c>
      <c r="O342" s="456">
        <v>3</v>
      </c>
      <c r="P342" s="455" t="s">
        <v>6334</v>
      </c>
      <c r="Q342" s="456">
        <v>0</v>
      </c>
      <c r="R342" s="455" t="s">
        <v>6335</v>
      </c>
      <c r="S342" s="456">
        <v>0</v>
      </c>
      <c r="T342" s="455" t="s">
        <v>6336</v>
      </c>
      <c r="U342" s="456">
        <v>0</v>
      </c>
      <c r="V342" s="455" t="s">
        <v>6337</v>
      </c>
      <c r="W342" s="456">
        <v>0</v>
      </c>
      <c r="X342" s="455" t="s">
        <v>6338</v>
      </c>
      <c r="Y342" s="456">
        <v>0</v>
      </c>
      <c r="Z342" s="455" t="s">
        <v>6339</v>
      </c>
      <c r="AA342" s="456">
        <v>0</v>
      </c>
      <c r="AB342" s="455" t="s">
        <v>6340</v>
      </c>
      <c r="AC342" s="456">
        <v>0</v>
      </c>
      <c r="AD342" s="455" t="s">
        <v>6341</v>
      </c>
      <c r="AE342" s="456">
        <v>0</v>
      </c>
      <c r="AF342" s="271">
        <f t="shared" si="16"/>
        <v>2</v>
      </c>
      <c r="AG342" s="457">
        <f t="shared" si="15"/>
        <v>0</v>
      </c>
    </row>
    <row r="343" spans="1:33" hidden="1" x14ac:dyDescent="0.25">
      <c r="A343" s="458">
        <v>263</v>
      </c>
      <c r="B343" s="458" t="s">
        <v>111</v>
      </c>
      <c r="C343" s="458" t="s">
        <v>112</v>
      </c>
      <c r="D343" s="458" t="s">
        <v>921</v>
      </c>
      <c r="E343" s="458">
        <v>140</v>
      </c>
      <c r="F343" s="458" t="s">
        <v>69</v>
      </c>
      <c r="G343" s="458" t="s">
        <v>83</v>
      </c>
      <c r="H343" s="458" t="s">
        <v>84</v>
      </c>
      <c r="I343" s="458" t="s">
        <v>2768</v>
      </c>
      <c r="J343" s="459">
        <v>2</v>
      </c>
      <c r="K343" s="476">
        <v>6</v>
      </c>
      <c r="L343" s="477" t="s">
        <v>6342</v>
      </c>
      <c r="M343" s="456">
        <v>3</v>
      </c>
      <c r="N343" s="455" t="s">
        <v>6343</v>
      </c>
      <c r="O343" s="456">
        <v>3</v>
      </c>
      <c r="P343" s="455" t="s">
        <v>6344</v>
      </c>
      <c r="Q343" s="456">
        <v>0</v>
      </c>
      <c r="R343" s="455" t="s">
        <v>6345</v>
      </c>
      <c r="S343" s="456">
        <v>0</v>
      </c>
      <c r="T343" s="455" t="s">
        <v>6346</v>
      </c>
      <c r="U343" s="456">
        <v>0</v>
      </c>
      <c r="V343" s="455" t="s">
        <v>6347</v>
      </c>
      <c r="W343" s="456">
        <v>0</v>
      </c>
      <c r="X343" s="455" t="s">
        <v>6348</v>
      </c>
      <c r="Y343" s="456">
        <v>0</v>
      </c>
      <c r="Z343" s="455" t="s">
        <v>6349</v>
      </c>
      <c r="AA343" s="456">
        <v>0</v>
      </c>
      <c r="AB343" s="455" t="s">
        <v>6350</v>
      </c>
      <c r="AC343" s="456">
        <v>0</v>
      </c>
      <c r="AD343" s="455" t="s">
        <v>6351</v>
      </c>
      <c r="AE343" s="456">
        <v>0</v>
      </c>
      <c r="AF343" s="271">
        <f t="shared" si="16"/>
        <v>2</v>
      </c>
      <c r="AG343" s="457">
        <f t="shared" si="15"/>
        <v>0</v>
      </c>
    </row>
    <row r="344" spans="1:33" hidden="1" x14ac:dyDescent="0.25">
      <c r="A344" s="458">
        <v>349</v>
      </c>
      <c r="B344" s="458">
        <v>11516077</v>
      </c>
      <c r="C344" s="458" t="s">
        <v>541</v>
      </c>
      <c r="D344" s="458" t="s">
        <v>586</v>
      </c>
      <c r="E344" s="458">
        <v>1200</v>
      </c>
      <c r="F344" s="458" t="s">
        <v>69</v>
      </c>
      <c r="G344" s="458" t="s">
        <v>117</v>
      </c>
      <c r="H344" s="458" t="s">
        <v>97</v>
      </c>
      <c r="I344" s="458" t="s">
        <v>2756</v>
      </c>
      <c r="J344" s="459">
        <v>2</v>
      </c>
      <c r="K344" s="476">
        <v>6</v>
      </c>
      <c r="L344" s="477" t="s">
        <v>6352</v>
      </c>
      <c r="M344" s="456">
        <v>3</v>
      </c>
      <c r="N344" s="455" t="s">
        <v>6353</v>
      </c>
      <c r="O344" s="456">
        <v>3</v>
      </c>
      <c r="P344" s="455" t="s">
        <v>6354</v>
      </c>
      <c r="Q344" s="456">
        <v>0</v>
      </c>
      <c r="R344" s="455" t="s">
        <v>6355</v>
      </c>
      <c r="S344" s="456">
        <v>0</v>
      </c>
      <c r="T344" s="455" t="s">
        <v>6356</v>
      </c>
      <c r="U344" s="456">
        <v>0</v>
      </c>
      <c r="V344" s="455" t="s">
        <v>6357</v>
      </c>
      <c r="W344" s="456">
        <v>0</v>
      </c>
      <c r="X344" s="455" t="s">
        <v>6358</v>
      </c>
      <c r="Y344" s="456">
        <v>0</v>
      </c>
      <c r="Z344" s="455" t="s">
        <v>6359</v>
      </c>
      <c r="AA344" s="456">
        <v>0</v>
      </c>
      <c r="AB344" s="455" t="s">
        <v>6360</v>
      </c>
      <c r="AC344" s="456">
        <v>0</v>
      </c>
      <c r="AD344" s="455" t="s">
        <v>6361</v>
      </c>
      <c r="AE344" s="456">
        <v>0</v>
      </c>
      <c r="AF344" s="271">
        <f t="shared" si="16"/>
        <v>2</v>
      </c>
      <c r="AG344" s="457">
        <f t="shared" si="15"/>
        <v>0</v>
      </c>
    </row>
    <row r="345" spans="1:33" hidden="1" x14ac:dyDescent="0.25">
      <c r="A345" s="452">
        <v>437</v>
      </c>
      <c r="B345" s="452">
        <v>90498320</v>
      </c>
      <c r="C345" s="452" t="s">
        <v>580</v>
      </c>
      <c r="D345" s="452" t="s">
        <v>338</v>
      </c>
      <c r="E345" s="452">
        <v>3000</v>
      </c>
      <c r="F345" s="452" t="s">
        <v>69</v>
      </c>
      <c r="G345" s="452" t="s">
        <v>117</v>
      </c>
      <c r="H345" s="452" t="s">
        <v>97</v>
      </c>
      <c r="I345" s="452" t="s">
        <v>2768</v>
      </c>
      <c r="J345" s="453">
        <v>2</v>
      </c>
      <c r="K345" s="476">
        <v>6</v>
      </c>
      <c r="L345" s="477" t="s">
        <v>6362</v>
      </c>
      <c r="M345" s="456">
        <v>3</v>
      </c>
      <c r="N345" s="455" t="s">
        <v>6363</v>
      </c>
      <c r="O345" s="456">
        <v>3</v>
      </c>
      <c r="P345" s="455" t="s">
        <v>6364</v>
      </c>
      <c r="Q345" s="456">
        <v>0</v>
      </c>
      <c r="R345" s="455" t="s">
        <v>6365</v>
      </c>
      <c r="S345" s="456">
        <v>0</v>
      </c>
      <c r="T345" s="455" t="s">
        <v>6366</v>
      </c>
      <c r="U345" s="456">
        <v>0</v>
      </c>
      <c r="V345" s="455" t="s">
        <v>6367</v>
      </c>
      <c r="W345" s="456">
        <v>0</v>
      </c>
      <c r="X345" s="455" t="s">
        <v>6368</v>
      </c>
      <c r="Y345" s="456">
        <v>0</v>
      </c>
      <c r="Z345" s="455" t="s">
        <v>6369</v>
      </c>
      <c r="AA345" s="456">
        <v>0</v>
      </c>
      <c r="AB345" s="455" t="s">
        <v>6370</v>
      </c>
      <c r="AC345" s="456">
        <v>0</v>
      </c>
      <c r="AD345" s="455" t="s">
        <v>6371</v>
      </c>
      <c r="AE345" s="456">
        <v>0</v>
      </c>
      <c r="AF345" s="271">
        <f t="shared" si="16"/>
        <v>2</v>
      </c>
      <c r="AG345" s="457">
        <f t="shared" si="15"/>
        <v>0</v>
      </c>
    </row>
    <row r="346" spans="1:33" hidden="1" x14ac:dyDescent="0.25">
      <c r="A346" s="452">
        <v>524</v>
      </c>
      <c r="B346" s="452">
        <v>93270852</v>
      </c>
      <c r="C346" s="452" t="s">
        <v>485</v>
      </c>
      <c r="D346" s="452" t="s">
        <v>6372</v>
      </c>
      <c r="E346" s="452">
        <v>2000</v>
      </c>
      <c r="F346" s="452" t="s">
        <v>69</v>
      </c>
      <c r="G346" s="452" t="s">
        <v>117</v>
      </c>
      <c r="H346" s="452" t="s">
        <v>75</v>
      </c>
      <c r="I346" s="452" t="s">
        <v>2768</v>
      </c>
      <c r="J346" s="453">
        <v>2</v>
      </c>
      <c r="K346" s="476">
        <v>6</v>
      </c>
      <c r="L346" s="477" t="s">
        <v>6373</v>
      </c>
      <c r="M346" s="456">
        <v>3</v>
      </c>
      <c r="N346" s="455" t="s">
        <v>6374</v>
      </c>
      <c r="O346" s="456">
        <v>3</v>
      </c>
      <c r="P346" s="455" t="s">
        <v>6375</v>
      </c>
      <c r="Q346" s="456">
        <v>0</v>
      </c>
      <c r="R346" s="455" t="s">
        <v>6376</v>
      </c>
      <c r="S346" s="456">
        <v>0</v>
      </c>
      <c r="T346" s="455" t="s">
        <v>6377</v>
      </c>
      <c r="U346" s="456">
        <v>0</v>
      </c>
      <c r="V346" s="455" t="s">
        <v>6378</v>
      </c>
      <c r="W346" s="456">
        <v>0</v>
      </c>
      <c r="X346" s="455" t="s">
        <v>6379</v>
      </c>
      <c r="Y346" s="456">
        <v>0</v>
      </c>
      <c r="Z346" s="455" t="s">
        <v>6380</v>
      </c>
      <c r="AA346" s="456">
        <v>0</v>
      </c>
      <c r="AB346" s="455" t="s">
        <v>6381</v>
      </c>
      <c r="AC346" s="456">
        <v>0</v>
      </c>
      <c r="AD346" s="455" t="s">
        <v>6382</v>
      </c>
      <c r="AE346" s="456">
        <v>0</v>
      </c>
      <c r="AF346" s="271">
        <f t="shared" si="16"/>
        <v>2</v>
      </c>
      <c r="AG346" s="457">
        <f t="shared" si="15"/>
        <v>0</v>
      </c>
    </row>
    <row r="347" spans="1:33" hidden="1" x14ac:dyDescent="0.25">
      <c r="A347" s="458">
        <v>529</v>
      </c>
      <c r="B347" s="458">
        <v>93280007</v>
      </c>
      <c r="C347" s="458" t="s">
        <v>552</v>
      </c>
      <c r="D347" s="458" t="s">
        <v>82</v>
      </c>
      <c r="E347" s="458">
        <v>800</v>
      </c>
      <c r="F347" s="458" t="s">
        <v>69</v>
      </c>
      <c r="G347" s="458" t="s">
        <v>70</v>
      </c>
      <c r="H347" s="458" t="s">
        <v>84</v>
      </c>
      <c r="I347" s="458" t="s">
        <v>2768</v>
      </c>
      <c r="J347" s="459">
        <v>2</v>
      </c>
      <c r="K347" s="476">
        <v>6</v>
      </c>
      <c r="L347" s="477" t="s">
        <v>6383</v>
      </c>
      <c r="M347" s="456">
        <v>3</v>
      </c>
      <c r="N347" s="455" t="s">
        <v>6384</v>
      </c>
      <c r="O347" s="456">
        <v>3</v>
      </c>
      <c r="P347" s="455" t="s">
        <v>6385</v>
      </c>
      <c r="Q347" s="456">
        <v>0</v>
      </c>
      <c r="R347" s="455" t="s">
        <v>6386</v>
      </c>
      <c r="S347" s="456">
        <v>0</v>
      </c>
      <c r="T347" s="455" t="s">
        <v>6387</v>
      </c>
      <c r="U347" s="456">
        <v>0</v>
      </c>
      <c r="V347" s="455" t="s">
        <v>6388</v>
      </c>
      <c r="W347" s="456">
        <v>0</v>
      </c>
      <c r="X347" s="455" t="s">
        <v>6389</v>
      </c>
      <c r="Y347" s="456">
        <v>0</v>
      </c>
      <c r="Z347" s="455" t="s">
        <v>6390</v>
      </c>
      <c r="AA347" s="456">
        <v>0</v>
      </c>
      <c r="AB347" s="455" t="s">
        <v>6391</v>
      </c>
      <c r="AC347" s="456">
        <v>0</v>
      </c>
      <c r="AD347" s="455" t="s">
        <v>6392</v>
      </c>
      <c r="AE347" s="456">
        <v>0</v>
      </c>
      <c r="AF347" s="271">
        <f t="shared" si="16"/>
        <v>2</v>
      </c>
      <c r="AG347" s="457">
        <f t="shared" si="15"/>
        <v>0</v>
      </c>
    </row>
    <row r="348" spans="1:33" hidden="1" x14ac:dyDescent="0.25">
      <c r="A348" s="458">
        <v>696</v>
      </c>
      <c r="B348" s="458">
        <v>93388662</v>
      </c>
      <c r="C348" s="458" t="s">
        <v>238</v>
      </c>
      <c r="D348" s="458" t="s">
        <v>2755</v>
      </c>
      <c r="E348" s="458">
        <v>1500</v>
      </c>
      <c r="F348" s="458" t="s">
        <v>69</v>
      </c>
      <c r="G348" s="458" t="s">
        <v>117</v>
      </c>
      <c r="H348" s="458" t="s">
        <v>412</v>
      </c>
      <c r="I348" s="458" t="s">
        <v>2756</v>
      </c>
      <c r="J348" s="459">
        <v>2</v>
      </c>
      <c r="K348" s="476">
        <v>6</v>
      </c>
      <c r="L348" s="477" t="s">
        <v>6393</v>
      </c>
      <c r="M348" s="456">
        <v>3</v>
      </c>
      <c r="N348" s="455" t="s">
        <v>6394</v>
      </c>
      <c r="O348" s="456">
        <v>3</v>
      </c>
      <c r="P348" s="455" t="s">
        <v>6395</v>
      </c>
      <c r="Q348" s="456">
        <v>0</v>
      </c>
      <c r="R348" s="455" t="s">
        <v>6396</v>
      </c>
      <c r="S348" s="456">
        <v>0</v>
      </c>
      <c r="T348" s="455" t="s">
        <v>6397</v>
      </c>
      <c r="U348" s="456">
        <v>0</v>
      </c>
      <c r="V348" s="455" t="s">
        <v>6398</v>
      </c>
      <c r="W348" s="456">
        <v>0</v>
      </c>
      <c r="X348" s="455" t="s">
        <v>6399</v>
      </c>
      <c r="Y348" s="456">
        <v>0</v>
      </c>
      <c r="Z348" s="455" t="s">
        <v>6400</v>
      </c>
      <c r="AA348" s="456">
        <v>0</v>
      </c>
      <c r="AB348" s="455" t="s">
        <v>6401</v>
      </c>
      <c r="AC348" s="456">
        <v>0</v>
      </c>
      <c r="AD348" s="455" t="s">
        <v>6402</v>
      </c>
      <c r="AE348" s="456">
        <v>0</v>
      </c>
      <c r="AF348" s="271">
        <f t="shared" si="16"/>
        <v>2</v>
      </c>
      <c r="AG348" s="457">
        <f t="shared" si="15"/>
        <v>0</v>
      </c>
    </row>
    <row r="349" spans="1:33" hidden="1" x14ac:dyDescent="0.25">
      <c r="A349" s="458">
        <v>736</v>
      </c>
      <c r="B349" s="458">
        <v>94710109</v>
      </c>
      <c r="C349" s="458" t="s">
        <v>485</v>
      </c>
      <c r="D349" s="458" t="s">
        <v>6372</v>
      </c>
      <c r="E349" s="458">
        <v>750</v>
      </c>
      <c r="F349" s="458" t="s">
        <v>69</v>
      </c>
      <c r="G349" s="458" t="s">
        <v>70</v>
      </c>
      <c r="H349" s="458" t="s">
        <v>75</v>
      </c>
      <c r="I349" s="458" t="s">
        <v>2768</v>
      </c>
      <c r="J349" s="459">
        <v>2</v>
      </c>
      <c r="K349" s="476">
        <v>6</v>
      </c>
      <c r="L349" s="477" t="s">
        <v>6403</v>
      </c>
      <c r="M349" s="456">
        <v>3</v>
      </c>
      <c r="N349" s="455" t="s">
        <v>6404</v>
      </c>
      <c r="O349" s="456">
        <v>3</v>
      </c>
      <c r="P349" s="455" t="s">
        <v>6405</v>
      </c>
      <c r="Q349" s="456">
        <v>0</v>
      </c>
      <c r="R349" s="455" t="s">
        <v>6406</v>
      </c>
      <c r="S349" s="456">
        <v>0</v>
      </c>
      <c r="T349" s="455" t="s">
        <v>6407</v>
      </c>
      <c r="U349" s="456">
        <v>0</v>
      </c>
      <c r="V349" s="455" t="s">
        <v>6408</v>
      </c>
      <c r="W349" s="456">
        <v>0</v>
      </c>
      <c r="X349" s="455" t="s">
        <v>6409</v>
      </c>
      <c r="Y349" s="456">
        <v>0</v>
      </c>
      <c r="Z349" s="455" t="s">
        <v>6410</v>
      </c>
      <c r="AA349" s="456">
        <v>0</v>
      </c>
      <c r="AB349" s="455" t="s">
        <v>6411</v>
      </c>
      <c r="AC349" s="456">
        <v>0</v>
      </c>
      <c r="AD349" s="455" t="s">
        <v>6412</v>
      </c>
      <c r="AE349" s="456">
        <v>0</v>
      </c>
      <c r="AF349" s="471">
        <f t="shared" si="16"/>
        <v>2</v>
      </c>
      <c r="AG349" s="457">
        <f t="shared" si="15"/>
        <v>0</v>
      </c>
    </row>
    <row r="350" spans="1:33" hidden="1" x14ac:dyDescent="0.25">
      <c r="A350" s="468">
        <v>750</v>
      </c>
      <c r="B350" s="468">
        <v>94726591</v>
      </c>
      <c r="C350" s="468" t="s">
        <v>466</v>
      </c>
      <c r="D350" s="468" t="s">
        <v>82</v>
      </c>
      <c r="E350" s="468">
        <v>1000</v>
      </c>
      <c r="F350" s="468" t="s">
        <v>69</v>
      </c>
      <c r="G350" s="468" t="s">
        <v>117</v>
      </c>
      <c r="H350" s="468" t="s">
        <v>84</v>
      </c>
      <c r="I350" s="468" t="s">
        <v>2768</v>
      </c>
      <c r="J350" s="469">
        <v>2</v>
      </c>
      <c r="K350" s="271">
        <v>6</v>
      </c>
      <c r="L350" s="271" t="s">
        <v>6413</v>
      </c>
      <c r="M350" s="466">
        <v>3</v>
      </c>
      <c r="N350" s="470" t="s">
        <v>6414</v>
      </c>
      <c r="O350" s="466">
        <v>3</v>
      </c>
      <c r="P350" s="470" t="s">
        <v>6415</v>
      </c>
      <c r="Q350" s="466">
        <v>0</v>
      </c>
      <c r="R350" s="470" t="s">
        <v>6416</v>
      </c>
      <c r="S350" s="466">
        <v>0</v>
      </c>
      <c r="T350" s="470" t="s">
        <v>6417</v>
      </c>
      <c r="U350" s="466">
        <v>0</v>
      </c>
      <c r="V350" s="470" t="s">
        <v>6418</v>
      </c>
      <c r="W350" s="466">
        <v>0</v>
      </c>
      <c r="X350" s="470" t="s">
        <v>6419</v>
      </c>
      <c r="Y350" s="466">
        <v>0</v>
      </c>
      <c r="Z350" s="470" t="s">
        <v>6420</v>
      </c>
      <c r="AA350" s="466">
        <v>0</v>
      </c>
      <c r="AB350" s="470" t="s">
        <v>6421</v>
      </c>
      <c r="AC350" s="466">
        <v>0</v>
      </c>
      <c r="AD350" s="470" t="s">
        <v>6422</v>
      </c>
      <c r="AE350" s="466">
        <v>0</v>
      </c>
      <c r="AF350" s="271">
        <f t="shared" si="16"/>
        <v>2</v>
      </c>
      <c r="AG350" s="457">
        <f t="shared" si="15"/>
        <v>0</v>
      </c>
    </row>
    <row r="351" spans="1:33" hidden="1" x14ac:dyDescent="0.25">
      <c r="A351" s="468">
        <v>909</v>
      </c>
      <c r="B351" s="468">
        <v>93363854</v>
      </c>
      <c r="C351" s="468" t="s">
        <v>6423</v>
      </c>
      <c r="D351" s="468" t="s">
        <v>739</v>
      </c>
      <c r="E351" s="468">
        <v>40</v>
      </c>
      <c r="F351" s="468" t="s">
        <v>69</v>
      </c>
      <c r="G351" s="468" t="s">
        <v>83</v>
      </c>
      <c r="H351" s="468" t="s">
        <v>104</v>
      </c>
      <c r="I351" s="468" t="s">
        <v>2845</v>
      </c>
      <c r="J351" s="469">
        <v>3</v>
      </c>
      <c r="K351" s="271">
        <v>10</v>
      </c>
      <c r="L351" s="271" t="s">
        <v>6424</v>
      </c>
      <c r="M351" s="466">
        <v>3</v>
      </c>
      <c r="N351" s="470" t="s">
        <v>6425</v>
      </c>
      <c r="O351" s="466">
        <v>3</v>
      </c>
      <c r="P351" s="470" t="s">
        <v>6426</v>
      </c>
      <c r="Q351" s="466">
        <v>4</v>
      </c>
      <c r="R351" s="470" t="s">
        <v>6427</v>
      </c>
      <c r="S351" s="466">
        <v>0</v>
      </c>
      <c r="T351" s="470" t="s">
        <v>6428</v>
      </c>
      <c r="U351" s="466">
        <v>0</v>
      </c>
      <c r="V351" s="470" t="s">
        <v>6429</v>
      </c>
      <c r="W351" s="466">
        <v>0</v>
      </c>
      <c r="X351" s="470" t="s">
        <v>6430</v>
      </c>
      <c r="Y351" s="466">
        <v>0</v>
      </c>
      <c r="Z351" s="470" t="s">
        <v>6431</v>
      </c>
      <c r="AA351" s="466">
        <v>0</v>
      </c>
      <c r="AB351" s="470" t="s">
        <v>6432</v>
      </c>
      <c r="AC351" s="466">
        <v>0</v>
      </c>
      <c r="AD351" s="470" t="s">
        <v>6433</v>
      </c>
      <c r="AE351" s="466">
        <v>0</v>
      </c>
      <c r="AF351" s="271">
        <f t="shared" si="16"/>
        <v>3</v>
      </c>
      <c r="AG351" s="457">
        <f t="shared" si="15"/>
        <v>0</v>
      </c>
    </row>
    <row r="352" spans="1:33" hidden="1" x14ac:dyDescent="0.25">
      <c r="A352" s="468">
        <v>995</v>
      </c>
      <c r="B352" s="468">
        <v>94706854</v>
      </c>
      <c r="C352" s="468" t="s">
        <v>475</v>
      </c>
      <c r="D352" s="468" t="s">
        <v>921</v>
      </c>
      <c r="E352" s="468">
        <v>720</v>
      </c>
      <c r="F352" s="468" t="s">
        <v>69</v>
      </c>
      <c r="G352" s="468" t="s">
        <v>83</v>
      </c>
      <c r="H352" s="468" t="s">
        <v>84</v>
      </c>
      <c r="I352" s="468" t="s">
        <v>2768</v>
      </c>
      <c r="J352" s="469">
        <v>2</v>
      </c>
      <c r="K352" s="271">
        <v>6</v>
      </c>
      <c r="L352" s="271" t="s">
        <v>6434</v>
      </c>
      <c r="M352" s="466">
        <v>3</v>
      </c>
      <c r="N352" s="470" t="s">
        <v>6435</v>
      </c>
      <c r="O352" s="466">
        <v>3</v>
      </c>
      <c r="P352" s="470" t="s">
        <v>6436</v>
      </c>
      <c r="Q352" s="466">
        <v>0</v>
      </c>
      <c r="R352" s="470" t="s">
        <v>6437</v>
      </c>
      <c r="S352" s="466">
        <v>0</v>
      </c>
      <c r="T352" s="470" t="s">
        <v>6438</v>
      </c>
      <c r="U352" s="466">
        <v>0</v>
      </c>
      <c r="V352" s="470" t="s">
        <v>6439</v>
      </c>
      <c r="W352" s="466">
        <v>0</v>
      </c>
      <c r="X352" s="470" t="s">
        <v>6440</v>
      </c>
      <c r="Y352" s="466">
        <v>0</v>
      </c>
      <c r="Z352" s="470" t="s">
        <v>6441</v>
      </c>
      <c r="AA352" s="466">
        <v>0</v>
      </c>
      <c r="AB352" s="470" t="s">
        <v>6442</v>
      </c>
      <c r="AC352" s="466">
        <v>0</v>
      </c>
      <c r="AD352" s="470" t="s">
        <v>6443</v>
      </c>
      <c r="AE352" s="466">
        <v>0</v>
      </c>
      <c r="AF352" s="271">
        <f t="shared" si="16"/>
        <v>2</v>
      </c>
      <c r="AG352" s="457">
        <f t="shared" si="15"/>
        <v>0</v>
      </c>
    </row>
    <row r="353" spans="1:33" hidden="1" x14ac:dyDescent="0.25">
      <c r="A353" s="462">
        <v>1067</v>
      </c>
      <c r="B353" s="462">
        <v>24430219</v>
      </c>
      <c r="C353" s="462" t="s">
        <v>6444</v>
      </c>
      <c r="D353" s="462" t="s">
        <v>642</v>
      </c>
      <c r="E353" s="462">
        <v>35</v>
      </c>
      <c r="F353" s="462" t="s">
        <v>69</v>
      </c>
      <c r="G353" s="462" t="s">
        <v>83</v>
      </c>
      <c r="H353" s="462" t="s">
        <v>75</v>
      </c>
      <c r="I353" s="462" t="s">
        <v>2743</v>
      </c>
      <c r="J353" s="472">
        <v>3</v>
      </c>
      <c r="K353" s="271">
        <v>10</v>
      </c>
      <c r="L353" s="271" t="s">
        <v>6445</v>
      </c>
      <c r="M353" s="466">
        <v>3</v>
      </c>
      <c r="N353" s="470" t="s">
        <v>6446</v>
      </c>
      <c r="O353" s="466">
        <v>3</v>
      </c>
      <c r="P353" s="470" t="s">
        <v>6447</v>
      </c>
      <c r="Q353" s="466">
        <v>4</v>
      </c>
      <c r="R353" s="470" t="s">
        <v>6448</v>
      </c>
      <c r="S353" s="466">
        <v>0</v>
      </c>
      <c r="T353" s="470" t="s">
        <v>6449</v>
      </c>
      <c r="U353" s="466">
        <v>0</v>
      </c>
      <c r="V353" s="470" t="s">
        <v>6450</v>
      </c>
      <c r="W353" s="466">
        <v>0</v>
      </c>
      <c r="X353" s="470" t="s">
        <v>6451</v>
      </c>
      <c r="Y353" s="466">
        <v>0</v>
      </c>
      <c r="Z353" s="470" t="s">
        <v>6452</v>
      </c>
      <c r="AA353" s="466">
        <v>0</v>
      </c>
      <c r="AB353" s="470" t="s">
        <v>6453</v>
      </c>
      <c r="AC353" s="466">
        <v>0</v>
      </c>
      <c r="AD353" s="470" t="s">
        <v>6454</v>
      </c>
      <c r="AE353" s="466">
        <v>0</v>
      </c>
      <c r="AF353" s="271">
        <f t="shared" si="16"/>
        <v>3</v>
      </c>
      <c r="AG353" s="457">
        <f t="shared" si="15"/>
        <v>0</v>
      </c>
    </row>
    <row r="354" spans="1:33" hidden="1" x14ac:dyDescent="0.25">
      <c r="A354" s="458">
        <v>57</v>
      </c>
      <c r="B354" s="458">
        <v>11516836</v>
      </c>
      <c r="C354" s="458" t="s">
        <v>6455</v>
      </c>
      <c r="D354" s="458" t="s">
        <v>874</v>
      </c>
      <c r="E354" s="458">
        <v>1300</v>
      </c>
      <c r="F354" s="458" t="s">
        <v>69</v>
      </c>
      <c r="G354" s="458" t="s">
        <v>117</v>
      </c>
      <c r="H354" s="458" t="s">
        <v>121</v>
      </c>
      <c r="I354" s="458" t="s">
        <v>2743</v>
      </c>
      <c r="J354" s="459">
        <v>2</v>
      </c>
      <c r="K354" s="476">
        <v>7</v>
      </c>
      <c r="L354" s="477" t="s">
        <v>6456</v>
      </c>
      <c r="M354" s="456">
        <v>3</v>
      </c>
      <c r="N354" s="455" t="s">
        <v>6457</v>
      </c>
      <c r="O354" s="456">
        <v>4</v>
      </c>
      <c r="P354" s="455" t="s">
        <v>6458</v>
      </c>
      <c r="Q354" s="456">
        <v>0</v>
      </c>
      <c r="R354" s="455" t="s">
        <v>6459</v>
      </c>
      <c r="S354" s="456">
        <v>0</v>
      </c>
      <c r="T354" s="455" t="s">
        <v>6460</v>
      </c>
      <c r="U354" s="456">
        <v>0</v>
      </c>
      <c r="V354" s="455" t="s">
        <v>6461</v>
      </c>
      <c r="W354" s="456">
        <v>0</v>
      </c>
      <c r="X354" s="455" t="s">
        <v>6462</v>
      </c>
      <c r="Y354" s="456">
        <v>0</v>
      </c>
      <c r="Z354" s="455" t="s">
        <v>6463</v>
      </c>
      <c r="AA354" s="456">
        <v>0</v>
      </c>
      <c r="AB354" s="455" t="s">
        <v>6464</v>
      </c>
      <c r="AC354" s="456">
        <v>0</v>
      </c>
      <c r="AD354" s="455" t="s">
        <v>6465</v>
      </c>
      <c r="AE354" s="456">
        <v>0</v>
      </c>
      <c r="AF354" s="271">
        <f t="shared" si="16"/>
        <v>2</v>
      </c>
      <c r="AG354" s="457">
        <f t="shared" si="15"/>
        <v>0</v>
      </c>
    </row>
    <row r="355" spans="1:33" hidden="1" x14ac:dyDescent="0.25">
      <c r="A355" s="452">
        <v>148</v>
      </c>
      <c r="B355" s="452">
        <v>11589295</v>
      </c>
      <c r="C355" s="452" t="s">
        <v>1048</v>
      </c>
      <c r="D355" s="452" t="s">
        <v>233</v>
      </c>
      <c r="E355" s="452">
        <v>1500</v>
      </c>
      <c r="F355" s="452" t="s">
        <v>69</v>
      </c>
      <c r="G355" s="452" t="s">
        <v>1049</v>
      </c>
      <c r="H355" s="452" t="s">
        <v>97</v>
      </c>
      <c r="I355" s="452" t="s">
        <v>2768</v>
      </c>
      <c r="J355" s="453">
        <v>2</v>
      </c>
      <c r="K355" s="476">
        <v>7</v>
      </c>
      <c r="L355" s="477" t="s">
        <v>6466</v>
      </c>
      <c r="M355" s="456">
        <v>3</v>
      </c>
      <c r="N355" s="455" t="s">
        <v>6467</v>
      </c>
      <c r="O355" s="456">
        <v>4</v>
      </c>
      <c r="P355" s="455" t="s">
        <v>6468</v>
      </c>
      <c r="Q355" s="456">
        <v>0</v>
      </c>
      <c r="R355" s="455" t="s">
        <v>6469</v>
      </c>
      <c r="S355" s="456">
        <v>0</v>
      </c>
      <c r="T355" s="455" t="s">
        <v>6470</v>
      </c>
      <c r="U355" s="456">
        <v>0</v>
      </c>
      <c r="V355" s="455" t="s">
        <v>6471</v>
      </c>
      <c r="W355" s="456">
        <v>0</v>
      </c>
      <c r="X355" s="455" t="s">
        <v>6472</v>
      </c>
      <c r="Y355" s="456">
        <v>0</v>
      </c>
      <c r="Z355" s="455" t="s">
        <v>6473</v>
      </c>
      <c r="AA355" s="456">
        <v>0</v>
      </c>
      <c r="AB355" s="455" t="s">
        <v>6474</v>
      </c>
      <c r="AC355" s="456">
        <v>0</v>
      </c>
      <c r="AD355" s="455" t="s">
        <v>6475</v>
      </c>
      <c r="AE355" s="456">
        <v>0</v>
      </c>
      <c r="AF355" s="271">
        <f t="shared" si="16"/>
        <v>2</v>
      </c>
      <c r="AG355" s="457">
        <f t="shared" si="15"/>
        <v>0</v>
      </c>
    </row>
    <row r="356" spans="1:33" hidden="1" x14ac:dyDescent="0.25">
      <c r="A356" s="458">
        <v>149</v>
      </c>
      <c r="B356" s="458">
        <v>11589295</v>
      </c>
      <c r="C356" s="458" t="s">
        <v>1048</v>
      </c>
      <c r="D356" s="458" t="s">
        <v>3000</v>
      </c>
      <c r="E356" s="458">
        <v>1500</v>
      </c>
      <c r="F356" s="458" t="s">
        <v>69</v>
      </c>
      <c r="G356" s="458" t="s">
        <v>1049</v>
      </c>
      <c r="H356" s="458" t="s">
        <v>97</v>
      </c>
      <c r="I356" s="458" t="s">
        <v>2768</v>
      </c>
      <c r="J356" s="459">
        <v>2</v>
      </c>
      <c r="K356" s="476">
        <v>7</v>
      </c>
      <c r="L356" s="477" t="s">
        <v>6476</v>
      </c>
      <c r="M356" s="456">
        <v>3</v>
      </c>
      <c r="N356" s="455" t="s">
        <v>6477</v>
      </c>
      <c r="O356" s="456">
        <v>4</v>
      </c>
      <c r="P356" s="455" t="s">
        <v>6478</v>
      </c>
      <c r="Q356" s="456">
        <v>0</v>
      </c>
      <c r="R356" s="455" t="s">
        <v>6479</v>
      </c>
      <c r="S356" s="456">
        <v>0</v>
      </c>
      <c r="T356" s="455" t="s">
        <v>6480</v>
      </c>
      <c r="U356" s="456">
        <v>0</v>
      </c>
      <c r="V356" s="455" t="s">
        <v>6481</v>
      </c>
      <c r="W356" s="456">
        <v>0</v>
      </c>
      <c r="X356" s="455" t="s">
        <v>6482</v>
      </c>
      <c r="Y356" s="456">
        <v>0</v>
      </c>
      <c r="Z356" s="455" t="s">
        <v>6483</v>
      </c>
      <c r="AA356" s="456">
        <v>0</v>
      </c>
      <c r="AB356" s="455" t="s">
        <v>6484</v>
      </c>
      <c r="AC356" s="456">
        <v>0</v>
      </c>
      <c r="AD356" s="455" t="s">
        <v>6485</v>
      </c>
      <c r="AE356" s="456">
        <v>0</v>
      </c>
      <c r="AF356" s="271">
        <f t="shared" si="16"/>
        <v>2</v>
      </c>
      <c r="AG356" s="457">
        <v>0</v>
      </c>
    </row>
    <row r="357" spans="1:33" hidden="1" x14ac:dyDescent="0.25">
      <c r="A357" s="458">
        <v>201</v>
      </c>
      <c r="B357" s="458">
        <v>13502164</v>
      </c>
      <c r="C357" s="458" t="s">
        <v>968</v>
      </c>
      <c r="D357" s="458" t="s">
        <v>3077</v>
      </c>
      <c r="E357" s="458">
        <v>350</v>
      </c>
      <c r="F357" s="458" t="s">
        <v>69</v>
      </c>
      <c r="G357" s="458" t="s">
        <v>70</v>
      </c>
      <c r="H357" s="458" t="s">
        <v>104</v>
      </c>
      <c r="I357" s="458" t="s">
        <v>3078</v>
      </c>
      <c r="J357" s="459">
        <v>2</v>
      </c>
      <c r="K357" s="476">
        <v>7</v>
      </c>
      <c r="L357" s="477" t="s">
        <v>6486</v>
      </c>
      <c r="M357" s="456">
        <v>3</v>
      </c>
      <c r="N357" s="455" t="s">
        <v>6487</v>
      </c>
      <c r="O357" s="456">
        <v>4</v>
      </c>
      <c r="P357" s="455" t="s">
        <v>6488</v>
      </c>
      <c r="Q357" s="456">
        <v>0</v>
      </c>
      <c r="R357" s="455" t="s">
        <v>6489</v>
      </c>
      <c r="S357" s="456">
        <v>0</v>
      </c>
      <c r="T357" s="455" t="s">
        <v>6490</v>
      </c>
      <c r="U357" s="456">
        <v>0</v>
      </c>
      <c r="V357" s="455" t="s">
        <v>6491</v>
      </c>
      <c r="W357" s="456">
        <v>0</v>
      </c>
      <c r="X357" s="455" t="s">
        <v>6492</v>
      </c>
      <c r="Y357" s="456">
        <v>0</v>
      </c>
      <c r="Z357" s="455" t="s">
        <v>6493</v>
      </c>
      <c r="AA357" s="456">
        <v>0</v>
      </c>
      <c r="AB357" s="455" t="s">
        <v>6494</v>
      </c>
      <c r="AC357" s="456">
        <v>0</v>
      </c>
      <c r="AD357" s="455" t="s">
        <v>6495</v>
      </c>
      <c r="AE357" s="456">
        <v>0</v>
      </c>
      <c r="AF357" s="271">
        <f t="shared" si="16"/>
        <v>2</v>
      </c>
      <c r="AG357" s="457">
        <f t="shared" ref="AG357:AG364" si="17">AF357-J357</f>
        <v>0</v>
      </c>
    </row>
    <row r="358" spans="1:33" hidden="1" x14ac:dyDescent="0.25">
      <c r="A358" s="452">
        <v>646</v>
      </c>
      <c r="B358" s="452" t="s">
        <v>6496</v>
      </c>
      <c r="C358" s="452" t="s">
        <v>6497</v>
      </c>
      <c r="D358" s="452" t="s">
        <v>5490</v>
      </c>
      <c r="E358" s="452">
        <v>100</v>
      </c>
      <c r="F358" s="452" t="s">
        <v>69</v>
      </c>
      <c r="G358" s="452" t="s">
        <v>70</v>
      </c>
      <c r="H358" s="452" t="s">
        <v>303</v>
      </c>
      <c r="I358" s="452" t="s">
        <v>2768</v>
      </c>
      <c r="J358" s="453">
        <v>2</v>
      </c>
      <c r="K358" s="476">
        <v>7</v>
      </c>
      <c r="L358" s="477" t="s">
        <v>6498</v>
      </c>
      <c r="M358" s="456">
        <v>3</v>
      </c>
      <c r="N358" s="455" t="s">
        <v>6499</v>
      </c>
      <c r="O358" s="456">
        <v>4</v>
      </c>
      <c r="P358" s="455" t="s">
        <v>6500</v>
      </c>
      <c r="Q358" s="456">
        <v>0</v>
      </c>
      <c r="R358" s="455" t="s">
        <v>6501</v>
      </c>
      <c r="S358" s="456">
        <v>0</v>
      </c>
      <c r="T358" s="455" t="s">
        <v>6502</v>
      </c>
      <c r="U358" s="456">
        <v>0</v>
      </c>
      <c r="V358" s="455" t="s">
        <v>6503</v>
      </c>
      <c r="W358" s="456">
        <v>0</v>
      </c>
      <c r="X358" s="455" t="s">
        <v>6504</v>
      </c>
      <c r="Y358" s="456">
        <v>0</v>
      </c>
      <c r="Z358" s="455" t="s">
        <v>6505</v>
      </c>
      <c r="AA358" s="456">
        <v>0</v>
      </c>
      <c r="AB358" s="455" t="s">
        <v>6506</v>
      </c>
      <c r="AC358" s="456">
        <v>0</v>
      </c>
      <c r="AD358" s="455" t="s">
        <v>6507</v>
      </c>
      <c r="AE358" s="456">
        <v>0</v>
      </c>
      <c r="AF358" s="271">
        <f t="shared" si="16"/>
        <v>2</v>
      </c>
      <c r="AG358" s="457">
        <f t="shared" si="17"/>
        <v>0</v>
      </c>
    </row>
    <row r="359" spans="1:33" hidden="1" x14ac:dyDescent="0.25">
      <c r="A359" s="458">
        <v>733</v>
      </c>
      <c r="B359" s="458">
        <v>94708516</v>
      </c>
      <c r="C359" s="458" t="s">
        <v>473</v>
      </c>
      <c r="D359" s="458" t="s">
        <v>4604</v>
      </c>
      <c r="E359" s="458">
        <v>2500</v>
      </c>
      <c r="F359" s="458" t="s">
        <v>69</v>
      </c>
      <c r="G359" s="458" t="s">
        <v>117</v>
      </c>
      <c r="H359" s="458" t="s">
        <v>104</v>
      </c>
      <c r="I359" s="458" t="s">
        <v>2845</v>
      </c>
      <c r="J359" s="459">
        <v>2</v>
      </c>
      <c r="K359" s="476">
        <v>7</v>
      </c>
      <c r="L359" s="477" t="s">
        <v>6508</v>
      </c>
      <c r="M359" s="456">
        <v>3</v>
      </c>
      <c r="N359" s="455" t="s">
        <v>6509</v>
      </c>
      <c r="O359" s="456">
        <v>4</v>
      </c>
      <c r="P359" s="455" t="s">
        <v>6510</v>
      </c>
      <c r="Q359" s="456">
        <v>0</v>
      </c>
      <c r="R359" s="455" t="s">
        <v>6511</v>
      </c>
      <c r="S359" s="456">
        <v>0</v>
      </c>
      <c r="T359" s="455" t="s">
        <v>6512</v>
      </c>
      <c r="U359" s="456">
        <v>0</v>
      </c>
      <c r="V359" s="455" t="s">
        <v>6513</v>
      </c>
      <c r="W359" s="456">
        <v>0</v>
      </c>
      <c r="X359" s="455" t="s">
        <v>6514</v>
      </c>
      <c r="Y359" s="456">
        <v>0</v>
      </c>
      <c r="Z359" s="455" t="s">
        <v>6515</v>
      </c>
      <c r="AA359" s="456">
        <v>0</v>
      </c>
      <c r="AB359" s="455" t="s">
        <v>6516</v>
      </c>
      <c r="AC359" s="456">
        <v>0</v>
      </c>
      <c r="AD359" s="455" t="s">
        <v>6517</v>
      </c>
      <c r="AE359" s="456">
        <v>0</v>
      </c>
      <c r="AF359" s="471">
        <f t="shared" si="16"/>
        <v>2</v>
      </c>
      <c r="AG359" s="457">
        <f t="shared" si="17"/>
        <v>0</v>
      </c>
    </row>
    <row r="360" spans="1:33" hidden="1" x14ac:dyDescent="0.25">
      <c r="A360" s="468">
        <v>769</v>
      </c>
      <c r="B360" s="468">
        <v>94748587</v>
      </c>
      <c r="C360" s="468" t="s">
        <v>423</v>
      </c>
      <c r="D360" s="468" t="s">
        <v>3090</v>
      </c>
      <c r="E360" s="468">
        <v>500</v>
      </c>
      <c r="F360" s="468" t="s">
        <v>69</v>
      </c>
      <c r="G360" s="468" t="s">
        <v>83</v>
      </c>
      <c r="H360" s="468" t="s">
        <v>104</v>
      </c>
      <c r="I360" s="468" t="s">
        <v>2845</v>
      </c>
      <c r="J360" s="469">
        <v>2</v>
      </c>
      <c r="K360" s="271">
        <v>7</v>
      </c>
      <c r="L360" s="271" t="s">
        <v>6518</v>
      </c>
      <c r="M360" s="466">
        <v>3</v>
      </c>
      <c r="N360" s="470" t="s">
        <v>6519</v>
      </c>
      <c r="O360" s="466">
        <v>4</v>
      </c>
      <c r="P360" s="470" t="s">
        <v>6520</v>
      </c>
      <c r="Q360" s="466">
        <v>0</v>
      </c>
      <c r="R360" s="470" t="s">
        <v>6521</v>
      </c>
      <c r="S360" s="466">
        <v>0</v>
      </c>
      <c r="T360" s="470" t="s">
        <v>6522</v>
      </c>
      <c r="U360" s="466">
        <v>0</v>
      </c>
      <c r="V360" s="470" t="s">
        <v>6523</v>
      </c>
      <c r="W360" s="466">
        <v>0</v>
      </c>
      <c r="X360" s="470" t="s">
        <v>6524</v>
      </c>
      <c r="Y360" s="466">
        <v>0</v>
      </c>
      <c r="Z360" s="470" t="s">
        <v>6525</v>
      </c>
      <c r="AA360" s="466">
        <v>0</v>
      </c>
      <c r="AB360" s="470" t="s">
        <v>6526</v>
      </c>
      <c r="AC360" s="466">
        <v>0</v>
      </c>
      <c r="AD360" s="470" t="s">
        <v>6527</v>
      </c>
      <c r="AE360" s="466">
        <v>0</v>
      </c>
      <c r="AF360" s="271">
        <f t="shared" si="16"/>
        <v>2</v>
      </c>
      <c r="AG360" s="457">
        <f t="shared" si="17"/>
        <v>0</v>
      </c>
    </row>
    <row r="361" spans="1:33" hidden="1" x14ac:dyDescent="0.25">
      <c r="A361" s="462">
        <v>931</v>
      </c>
      <c r="B361" s="462">
        <v>94768098</v>
      </c>
      <c r="C361" s="462" t="s">
        <v>652</v>
      </c>
      <c r="D361" s="462" t="s">
        <v>615</v>
      </c>
      <c r="E361" s="462">
        <v>40</v>
      </c>
      <c r="F361" s="462" t="s">
        <v>69</v>
      </c>
      <c r="G361" s="462" t="s">
        <v>132</v>
      </c>
      <c r="H361" s="462" t="s">
        <v>104</v>
      </c>
      <c r="I361" s="462" t="s">
        <v>2845</v>
      </c>
      <c r="J361" s="472">
        <v>2</v>
      </c>
      <c r="K361" s="271">
        <v>7</v>
      </c>
      <c r="L361" s="271" t="s">
        <v>6528</v>
      </c>
      <c r="M361" s="473">
        <v>3</v>
      </c>
      <c r="N361" s="470" t="s">
        <v>6529</v>
      </c>
      <c r="O361" s="473">
        <v>4</v>
      </c>
      <c r="P361" s="470" t="s">
        <v>6530</v>
      </c>
      <c r="Q361" s="473">
        <v>0</v>
      </c>
      <c r="R361" s="470" t="s">
        <v>6531</v>
      </c>
      <c r="S361" s="473">
        <v>0</v>
      </c>
      <c r="T361" s="470" t="s">
        <v>6532</v>
      </c>
      <c r="U361" s="466">
        <v>0</v>
      </c>
      <c r="V361" s="470" t="s">
        <v>6533</v>
      </c>
      <c r="W361" s="473">
        <v>0</v>
      </c>
      <c r="X361" s="470" t="s">
        <v>6534</v>
      </c>
      <c r="Y361" s="466">
        <v>0</v>
      </c>
      <c r="Z361" s="470" t="s">
        <v>6535</v>
      </c>
      <c r="AA361" s="466">
        <v>0</v>
      </c>
      <c r="AB361" s="470" t="s">
        <v>6536</v>
      </c>
      <c r="AC361" s="466">
        <v>0</v>
      </c>
      <c r="AD361" s="470" t="s">
        <v>6537</v>
      </c>
      <c r="AE361" s="466">
        <v>0</v>
      </c>
      <c r="AF361" s="271">
        <f t="shared" si="16"/>
        <v>2</v>
      </c>
      <c r="AG361" s="457">
        <f t="shared" si="17"/>
        <v>0</v>
      </c>
    </row>
    <row r="362" spans="1:33" hidden="1" x14ac:dyDescent="0.25">
      <c r="A362" s="468">
        <v>1012</v>
      </c>
      <c r="B362" s="468" t="s">
        <v>6538</v>
      </c>
      <c r="C362" s="468" t="s">
        <v>6539</v>
      </c>
      <c r="D362" s="468" t="s">
        <v>614</v>
      </c>
      <c r="E362" s="468">
        <v>25</v>
      </c>
      <c r="F362" s="468" t="s">
        <v>69</v>
      </c>
      <c r="G362" s="468" t="s">
        <v>132</v>
      </c>
      <c r="H362" s="468" t="s">
        <v>104</v>
      </c>
      <c r="I362" s="468" t="s">
        <v>2845</v>
      </c>
      <c r="J362" s="469">
        <v>2</v>
      </c>
      <c r="K362" s="271">
        <v>7</v>
      </c>
      <c r="L362" s="271" t="s">
        <v>6540</v>
      </c>
      <c r="M362" s="466">
        <v>3</v>
      </c>
      <c r="N362" s="470" t="s">
        <v>6541</v>
      </c>
      <c r="O362" s="466">
        <v>4</v>
      </c>
      <c r="P362" s="470" t="s">
        <v>6542</v>
      </c>
      <c r="Q362" s="466">
        <v>0</v>
      </c>
      <c r="R362" s="470" t="s">
        <v>6543</v>
      </c>
      <c r="S362" s="466">
        <v>0</v>
      </c>
      <c r="T362" s="470" t="s">
        <v>6544</v>
      </c>
      <c r="U362" s="466">
        <v>0</v>
      </c>
      <c r="V362" s="470" t="s">
        <v>6545</v>
      </c>
      <c r="W362" s="466">
        <v>0</v>
      </c>
      <c r="X362" s="470" t="s">
        <v>6546</v>
      </c>
      <c r="Y362" s="466">
        <v>0</v>
      </c>
      <c r="Z362" s="470" t="s">
        <v>6547</v>
      </c>
      <c r="AA362" s="466">
        <v>0</v>
      </c>
      <c r="AB362" s="470" t="s">
        <v>6548</v>
      </c>
      <c r="AC362" s="466">
        <v>0</v>
      </c>
      <c r="AD362" s="470" t="s">
        <v>6549</v>
      </c>
      <c r="AE362" s="466">
        <v>0</v>
      </c>
      <c r="AF362" s="271">
        <f t="shared" si="16"/>
        <v>2</v>
      </c>
      <c r="AG362" s="457">
        <f t="shared" si="17"/>
        <v>0</v>
      </c>
    </row>
    <row r="363" spans="1:33" hidden="1" x14ac:dyDescent="0.25">
      <c r="A363" s="462">
        <v>1086</v>
      </c>
      <c r="B363" s="462">
        <v>94731669</v>
      </c>
      <c r="C363" s="462" t="s">
        <v>6550</v>
      </c>
      <c r="D363" s="462" t="s">
        <v>767</v>
      </c>
      <c r="E363" s="462">
        <v>60</v>
      </c>
      <c r="F363" s="462" t="s">
        <v>139</v>
      </c>
      <c r="G363" s="462" t="s">
        <v>132</v>
      </c>
      <c r="H363" s="462" t="s">
        <v>75</v>
      </c>
      <c r="I363" s="462" t="s">
        <v>2743</v>
      </c>
      <c r="J363" s="472">
        <v>2</v>
      </c>
      <c r="K363" s="271">
        <v>7</v>
      </c>
      <c r="L363" s="271" t="s">
        <v>6551</v>
      </c>
      <c r="M363" s="466">
        <v>3</v>
      </c>
      <c r="N363" s="470" t="s">
        <v>6552</v>
      </c>
      <c r="O363" s="466">
        <v>4</v>
      </c>
      <c r="P363" s="470" t="s">
        <v>6553</v>
      </c>
      <c r="Q363" s="466">
        <v>0</v>
      </c>
      <c r="R363" s="470" t="s">
        <v>6554</v>
      </c>
      <c r="S363" s="466">
        <v>0</v>
      </c>
      <c r="T363" s="470" t="s">
        <v>6555</v>
      </c>
      <c r="U363" s="466">
        <v>0</v>
      </c>
      <c r="V363" s="470" t="s">
        <v>6556</v>
      </c>
      <c r="W363" s="466">
        <v>0</v>
      </c>
      <c r="X363" s="470" t="s">
        <v>6557</v>
      </c>
      <c r="Y363" s="466">
        <v>0</v>
      </c>
      <c r="Z363" s="470" t="s">
        <v>6558</v>
      </c>
      <c r="AA363" s="466">
        <v>0</v>
      </c>
      <c r="AB363" s="470" t="s">
        <v>6559</v>
      </c>
      <c r="AC363" s="466">
        <v>0</v>
      </c>
      <c r="AD363" s="470" t="s">
        <v>6560</v>
      </c>
      <c r="AE363" s="466">
        <v>0</v>
      </c>
      <c r="AF363" s="271">
        <f t="shared" si="16"/>
        <v>2</v>
      </c>
      <c r="AG363" s="457">
        <f t="shared" si="17"/>
        <v>0</v>
      </c>
    </row>
    <row r="364" spans="1:33" hidden="1" x14ac:dyDescent="0.25">
      <c r="A364" s="452">
        <v>44</v>
      </c>
      <c r="B364" s="452">
        <v>11514519</v>
      </c>
      <c r="C364" s="452" t="s">
        <v>1153</v>
      </c>
      <c r="D364" s="452" t="s">
        <v>4164</v>
      </c>
      <c r="E364" s="452">
        <v>700</v>
      </c>
      <c r="F364" s="452" t="s">
        <v>69</v>
      </c>
      <c r="G364" s="452" t="s">
        <v>117</v>
      </c>
      <c r="H364" s="452" t="s">
        <v>121</v>
      </c>
      <c r="I364" s="452" t="s">
        <v>2743</v>
      </c>
      <c r="J364" s="453">
        <v>2</v>
      </c>
      <c r="K364" s="476">
        <v>8</v>
      </c>
      <c r="L364" s="477" t="s">
        <v>6561</v>
      </c>
      <c r="M364" s="456">
        <v>3</v>
      </c>
      <c r="N364" s="455" t="s">
        <v>6562</v>
      </c>
      <c r="O364" s="456">
        <v>5</v>
      </c>
      <c r="P364" s="455" t="s">
        <v>6563</v>
      </c>
      <c r="Q364" s="456">
        <v>0</v>
      </c>
      <c r="R364" s="455" t="s">
        <v>6564</v>
      </c>
      <c r="S364" s="456">
        <v>0</v>
      </c>
      <c r="T364" s="455" t="s">
        <v>6565</v>
      </c>
      <c r="U364" s="456">
        <v>0</v>
      </c>
      <c r="V364" s="455" t="s">
        <v>6566</v>
      </c>
      <c r="W364" s="456">
        <v>0</v>
      </c>
      <c r="X364" s="455" t="s">
        <v>6567</v>
      </c>
      <c r="Y364" s="456">
        <v>0</v>
      </c>
      <c r="Z364" s="455" t="s">
        <v>6568</v>
      </c>
      <c r="AA364" s="456">
        <v>0</v>
      </c>
      <c r="AB364" s="455" t="s">
        <v>6569</v>
      </c>
      <c r="AC364" s="456">
        <v>0</v>
      </c>
      <c r="AD364" s="455" t="s">
        <v>6570</v>
      </c>
      <c r="AE364" s="456">
        <v>0</v>
      </c>
      <c r="AF364" s="271">
        <f t="shared" si="16"/>
        <v>2</v>
      </c>
      <c r="AG364" s="457">
        <f t="shared" si="17"/>
        <v>0</v>
      </c>
    </row>
    <row r="365" spans="1:33" hidden="1" x14ac:dyDescent="0.25">
      <c r="A365" s="458">
        <v>476</v>
      </c>
      <c r="B365" s="458">
        <v>93251962</v>
      </c>
      <c r="C365" s="458" t="s">
        <v>4742</v>
      </c>
      <c r="D365" s="458" t="s">
        <v>6571</v>
      </c>
      <c r="E365" s="458">
        <v>720</v>
      </c>
      <c r="F365" s="458" t="s">
        <v>69</v>
      </c>
      <c r="G365" s="458" t="s">
        <v>117</v>
      </c>
      <c r="H365" s="458" t="s">
        <v>121</v>
      </c>
      <c r="I365" s="458" t="s">
        <v>2743</v>
      </c>
      <c r="J365" s="459">
        <v>2</v>
      </c>
      <c r="K365" s="476">
        <v>8</v>
      </c>
      <c r="L365" s="477" t="s">
        <v>6572</v>
      </c>
      <c r="M365" s="456">
        <v>3</v>
      </c>
      <c r="N365" s="455" t="s">
        <v>6573</v>
      </c>
      <c r="O365" s="456">
        <v>5</v>
      </c>
      <c r="P365" s="455" t="s">
        <v>6574</v>
      </c>
      <c r="Q365" s="456">
        <v>0</v>
      </c>
      <c r="R365" s="455" t="s">
        <v>6575</v>
      </c>
      <c r="S365" s="456">
        <v>0</v>
      </c>
      <c r="T365" s="455" t="s">
        <v>6576</v>
      </c>
      <c r="U365" s="456">
        <v>0</v>
      </c>
      <c r="V365" s="455" t="s">
        <v>6577</v>
      </c>
      <c r="W365" s="456">
        <v>0</v>
      </c>
      <c r="X365" s="455" t="s">
        <v>6578</v>
      </c>
      <c r="Y365" s="456">
        <v>0</v>
      </c>
      <c r="Z365" s="455" t="s">
        <v>6579</v>
      </c>
      <c r="AA365" s="456">
        <v>0</v>
      </c>
      <c r="AB365" s="455" t="s">
        <v>6580</v>
      </c>
      <c r="AC365" s="456">
        <v>0</v>
      </c>
      <c r="AD365" s="455" t="s">
        <v>6581</v>
      </c>
      <c r="AE365" s="456">
        <v>0</v>
      </c>
      <c r="AF365" s="271">
        <f t="shared" si="16"/>
        <v>2</v>
      </c>
      <c r="AG365" s="457">
        <v>0</v>
      </c>
    </row>
    <row r="366" spans="1:33" hidden="1" x14ac:dyDescent="0.25">
      <c r="A366" s="468">
        <v>938</v>
      </c>
      <c r="B366" s="468">
        <v>52045785</v>
      </c>
      <c r="C366" s="468" t="s">
        <v>682</v>
      </c>
      <c r="D366" s="468" t="s">
        <v>615</v>
      </c>
      <c r="E366" s="468">
        <v>54</v>
      </c>
      <c r="F366" s="468" t="s">
        <v>69</v>
      </c>
      <c r="G366" s="468" t="s">
        <v>154</v>
      </c>
      <c r="H366" s="468" t="s">
        <v>104</v>
      </c>
      <c r="I366" s="468" t="s">
        <v>2845</v>
      </c>
      <c r="J366" s="469">
        <v>3</v>
      </c>
      <c r="K366" s="271">
        <v>12</v>
      </c>
      <c r="L366" s="271" t="s">
        <v>6582</v>
      </c>
      <c r="M366" s="466">
        <v>3</v>
      </c>
      <c r="N366" s="470" t="s">
        <v>6583</v>
      </c>
      <c r="O366" s="466">
        <v>5</v>
      </c>
      <c r="P366" s="470" t="s">
        <v>6584</v>
      </c>
      <c r="Q366" s="466">
        <v>4</v>
      </c>
      <c r="R366" s="470" t="s">
        <v>6585</v>
      </c>
      <c r="S366" s="466">
        <v>0</v>
      </c>
      <c r="T366" s="470" t="s">
        <v>6586</v>
      </c>
      <c r="U366" s="466">
        <v>0</v>
      </c>
      <c r="V366" s="470" t="s">
        <v>6587</v>
      </c>
      <c r="W366" s="466">
        <v>0</v>
      </c>
      <c r="X366" s="470" t="s">
        <v>6588</v>
      </c>
      <c r="Y366" s="466">
        <v>0</v>
      </c>
      <c r="Z366" s="470" t="s">
        <v>6589</v>
      </c>
      <c r="AA366" s="466">
        <v>0</v>
      </c>
      <c r="AB366" s="470" t="s">
        <v>6590</v>
      </c>
      <c r="AC366" s="466">
        <v>0</v>
      </c>
      <c r="AD366" s="470" t="s">
        <v>6591</v>
      </c>
      <c r="AE366" s="466">
        <v>0</v>
      </c>
      <c r="AF366" s="271">
        <f t="shared" si="16"/>
        <v>3</v>
      </c>
      <c r="AG366" s="457">
        <f t="shared" ref="AG366:AG391" si="18">AF366-J366</f>
        <v>0</v>
      </c>
    </row>
    <row r="367" spans="1:33" hidden="1" x14ac:dyDescent="0.25">
      <c r="A367" s="468">
        <v>1130</v>
      </c>
      <c r="B367" s="468">
        <v>52027942</v>
      </c>
      <c r="C367" s="468" t="s">
        <v>876</v>
      </c>
      <c r="D367" s="468" t="s">
        <v>3506</v>
      </c>
      <c r="E367" s="468">
        <v>2400</v>
      </c>
      <c r="F367" s="468" t="s">
        <v>69</v>
      </c>
      <c r="G367" s="468" t="s">
        <v>83</v>
      </c>
      <c r="H367" s="468" t="s">
        <v>412</v>
      </c>
      <c r="I367" s="468" t="s">
        <v>2743</v>
      </c>
      <c r="J367" s="469">
        <v>2</v>
      </c>
      <c r="K367" s="271">
        <v>8</v>
      </c>
      <c r="L367" s="271" t="s">
        <v>6592</v>
      </c>
      <c r="M367" s="466">
        <v>3</v>
      </c>
      <c r="N367" s="470" t="s">
        <v>6593</v>
      </c>
      <c r="O367" s="466">
        <v>5</v>
      </c>
      <c r="P367" s="470" t="s">
        <v>6594</v>
      </c>
      <c r="Q367" s="466">
        <v>0</v>
      </c>
      <c r="R367" s="470" t="s">
        <v>6595</v>
      </c>
      <c r="S367" s="466">
        <v>0</v>
      </c>
      <c r="T367" s="470" t="s">
        <v>6596</v>
      </c>
      <c r="U367" s="466">
        <v>0</v>
      </c>
      <c r="V367" s="470" t="s">
        <v>6597</v>
      </c>
      <c r="W367" s="466">
        <v>0</v>
      </c>
      <c r="X367" s="470" t="s">
        <v>6598</v>
      </c>
      <c r="Y367" s="466">
        <v>0</v>
      </c>
      <c r="Z367" s="470" t="s">
        <v>6599</v>
      </c>
      <c r="AA367" s="466">
        <v>0</v>
      </c>
      <c r="AB367" s="470" t="s">
        <v>6600</v>
      </c>
      <c r="AC367" s="466">
        <v>0</v>
      </c>
      <c r="AD367" s="470" t="s">
        <v>6601</v>
      </c>
      <c r="AE367" s="466">
        <v>0</v>
      </c>
      <c r="AF367" s="271">
        <f t="shared" si="16"/>
        <v>2</v>
      </c>
      <c r="AG367" s="457">
        <f t="shared" si="18"/>
        <v>0</v>
      </c>
    </row>
    <row r="368" spans="1:33" hidden="1" x14ac:dyDescent="0.25">
      <c r="A368" s="452">
        <v>167</v>
      </c>
      <c r="B368" s="452">
        <v>94759962</v>
      </c>
      <c r="C368" s="452" t="s">
        <v>401</v>
      </c>
      <c r="D368" s="452" t="s">
        <v>6068</v>
      </c>
      <c r="E368" s="452">
        <v>600</v>
      </c>
      <c r="F368" s="452" t="s">
        <v>139</v>
      </c>
      <c r="G368" s="452" t="s">
        <v>117</v>
      </c>
      <c r="H368" s="452" t="s">
        <v>121</v>
      </c>
      <c r="I368" s="452" t="s">
        <v>2743</v>
      </c>
      <c r="J368" s="453">
        <v>2</v>
      </c>
      <c r="K368" s="476">
        <v>10</v>
      </c>
      <c r="L368" s="477" t="s">
        <v>6602</v>
      </c>
      <c r="M368" s="456">
        <v>3</v>
      </c>
      <c r="N368" s="455" t="s">
        <v>6603</v>
      </c>
      <c r="O368" s="456">
        <v>7</v>
      </c>
      <c r="P368" s="455" t="s">
        <v>6604</v>
      </c>
      <c r="Q368" s="456">
        <v>0</v>
      </c>
      <c r="R368" s="455" t="s">
        <v>6605</v>
      </c>
      <c r="S368" s="456">
        <v>0</v>
      </c>
      <c r="T368" s="455" t="s">
        <v>6606</v>
      </c>
      <c r="U368" s="456">
        <v>0</v>
      </c>
      <c r="V368" s="455" t="s">
        <v>6607</v>
      </c>
      <c r="W368" s="456">
        <v>0</v>
      </c>
      <c r="X368" s="455" t="s">
        <v>6608</v>
      </c>
      <c r="Y368" s="456">
        <v>0</v>
      </c>
      <c r="Z368" s="455" t="s">
        <v>6609</v>
      </c>
      <c r="AA368" s="456">
        <v>0</v>
      </c>
      <c r="AB368" s="455" t="s">
        <v>6610</v>
      </c>
      <c r="AC368" s="456">
        <v>0</v>
      </c>
      <c r="AD368" s="455" t="s">
        <v>6611</v>
      </c>
      <c r="AE368" s="456">
        <v>0</v>
      </c>
      <c r="AF368" s="271">
        <f t="shared" si="16"/>
        <v>2</v>
      </c>
      <c r="AG368" s="457">
        <f t="shared" si="18"/>
        <v>0</v>
      </c>
    </row>
    <row r="369" spans="1:33" hidden="1" x14ac:dyDescent="0.25">
      <c r="A369" s="452">
        <v>193</v>
      </c>
      <c r="B369" s="452">
        <v>13235986</v>
      </c>
      <c r="C369" s="452" t="s">
        <v>988</v>
      </c>
      <c r="D369" s="452" t="s">
        <v>3408</v>
      </c>
      <c r="E369" s="452">
        <v>4500</v>
      </c>
      <c r="F369" s="452" t="s">
        <v>69</v>
      </c>
      <c r="G369" s="452" t="s">
        <v>83</v>
      </c>
      <c r="H369" s="452" t="s">
        <v>97</v>
      </c>
      <c r="I369" s="452" t="s">
        <v>2768</v>
      </c>
      <c r="J369" s="453">
        <v>2</v>
      </c>
      <c r="K369" s="476">
        <v>10</v>
      </c>
      <c r="L369" s="477" t="s">
        <v>6612</v>
      </c>
      <c r="M369" s="456">
        <v>3</v>
      </c>
      <c r="N369" s="455" t="s">
        <v>6613</v>
      </c>
      <c r="O369" s="456">
        <v>7</v>
      </c>
      <c r="P369" s="455" t="s">
        <v>6614</v>
      </c>
      <c r="Q369" s="456">
        <v>0</v>
      </c>
      <c r="R369" s="455" t="s">
        <v>6615</v>
      </c>
      <c r="S369" s="456">
        <v>0</v>
      </c>
      <c r="T369" s="455" t="s">
        <v>6616</v>
      </c>
      <c r="U369" s="456">
        <v>0</v>
      </c>
      <c r="V369" s="455" t="s">
        <v>6617</v>
      </c>
      <c r="W369" s="456">
        <v>0</v>
      </c>
      <c r="X369" s="455" t="s">
        <v>6618</v>
      </c>
      <c r="Y369" s="456">
        <v>0</v>
      </c>
      <c r="Z369" s="455" t="s">
        <v>6619</v>
      </c>
      <c r="AA369" s="456">
        <v>0</v>
      </c>
      <c r="AB369" s="455" t="s">
        <v>6620</v>
      </c>
      <c r="AC369" s="456">
        <v>0</v>
      </c>
      <c r="AD369" s="455" t="s">
        <v>6621</v>
      </c>
      <c r="AE369" s="456">
        <v>0</v>
      </c>
      <c r="AF369" s="271">
        <f t="shared" si="16"/>
        <v>2</v>
      </c>
      <c r="AG369" s="457">
        <f t="shared" si="18"/>
        <v>0</v>
      </c>
    </row>
    <row r="370" spans="1:33" hidden="1" x14ac:dyDescent="0.25">
      <c r="A370" s="468">
        <v>872</v>
      </c>
      <c r="B370" s="468" t="s">
        <v>237</v>
      </c>
      <c r="C370" s="468" t="s">
        <v>238</v>
      </c>
      <c r="D370" s="468" t="s">
        <v>5102</v>
      </c>
      <c r="E370" s="468">
        <v>2500</v>
      </c>
      <c r="F370" s="468" t="s">
        <v>69</v>
      </c>
      <c r="G370" s="468" t="s">
        <v>83</v>
      </c>
      <c r="H370" s="468" t="s">
        <v>104</v>
      </c>
      <c r="I370" s="468" t="s">
        <v>2845</v>
      </c>
      <c r="J370" s="469">
        <v>2</v>
      </c>
      <c r="K370" s="271">
        <v>13</v>
      </c>
      <c r="L370" s="271" t="s">
        <v>6622</v>
      </c>
      <c r="M370" s="466">
        <v>3</v>
      </c>
      <c r="N370" s="470" t="s">
        <v>6623</v>
      </c>
      <c r="O370" s="466">
        <v>10</v>
      </c>
      <c r="P370" s="470" t="s">
        <v>6624</v>
      </c>
      <c r="Q370" s="466">
        <v>0</v>
      </c>
      <c r="R370" s="470" t="s">
        <v>6625</v>
      </c>
      <c r="S370" s="466">
        <v>0</v>
      </c>
      <c r="T370" s="470" t="s">
        <v>6626</v>
      </c>
      <c r="U370" s="466">
        <v>0</v>
      </c>
      <c r="V370" s="470" t="s">
        <v>6627</v>
      </c>
      <c r="W370" s="466">
        <v>0</v>
      </c>
      <c r="X370" s="470" t="s">
        <v>6628</v>
      </c>
      <c r="Y370" s="466">
        <v>0</v>
      </c>
      <c r="Z370" s="470" t="s">
        <v>6629</v>
      </c>
      <c r="AA370" s="466">
        <v>0</v>
      </c>
      <c r="AB370" s="470" t="s">
        <v>6630</v>
      </c>
      <c r="AC370" s="466">
        <v>0</v>
      </c>
      <c r="AD370" s="470" t="s">
        <v>6631</v>
      </c>
      <c r="AE370" s="466">
        <v>0</v>
      </c>
      <c r="AF370" s="271">
        <f t="shared" si="16"/>
        <v>2</v>
      </c>
      <c r="AG370" s="457">
        <f t="shared" si="18"/>
        <v>0</v>
      </c>
    </row>
    <row r="371" spans="1:33" x14ac:dyDescent="0.25">
      <c r="A371" s="468">
        <v>983</v>
      </c>
      <c r="B371" s="468">
        <v>94740745</v>
      </c>
      <c r="C371" s="468" t="s">
        <v>6632</v>
      </c>
      <c r="D371" s="468" t="s">
        <v>614</v>
      </c>
      <c r="E371" s="468">
        <v>36</v>
      </c>
      <c r="F371" s="468" t="s">
        <v>69</v>
      </c>
      <c r="G371" s="468" t="s">
        <v>132</v>
      </c>
      <c r="H371" s="468" t="s">
        <v>104</v>
      </c>
      <c r="I371" s="468" t="s">
        <v>2845</v>
      </c>
      <c r="J371" s="469">
        <v>2</v>
      </c>
      <c r="K371" s="471">
        <v>1</v>
      </c>
      <c r="L371" s="471" t="s">
        <v>6633</v>
      </c>
      <c r="M371" s="466">
        <v>1</v>
      </c>
      <c r="N371" s="470" t="s">
        <v>6634</v>
      </c>
      <c r="O371" s="466">
        <v>0</v>
      </c>
      <c r="P371" s="470" t="s">
        <v>6635</v>
      </c>
      <c r="Q371" s="466">
        <v>0</v>
      </c>
      <c r="R371" s="470" t="s">
        <v>6636</v>
      </c>
      <c r="S371" s="466">
        <v>0</v>
      </c>
      <c r="T371" s="470" t="s">
        <v>6637</v>
      </c>
      <c r="U371" s="466">
        <v>0</v>
      </c>
      <c r="V371" s="470" t="s">
        <v>6638</v>
      </c>
      <c r="W371" s="466">
        <v>0</v>
      </c>
      <c r="X371" s="470" t="s">
        <v>6639</v>
      </c>
      <c r="Y371" s="466">
        <v>0</v>
      </c>
      <c r="Z371" s="470" t="s">
        <v>6640</v>
      </c>
      <c r="AA371" s="466">
        <v>0</v>
      </c>
      <c r="AB371" s="470" t="s">
        <v>6641</v>
      </c>
      <c r="AC371" s="466">
        <v>0</v>
      </c>
      <c r="AD371" s="470" t="s">
        <v>6642</v>
      </c>
      <c r="AE371" s="466">
        <v>0</v>
      </c>
      <c r="AF371" s="271">
        <f t="shared" si="16"/>
        <v>1</v>
      </c>
      <c r="AG371" s="457">
        <f t="shared" si="18"/>
        <v>-1</v>
      </c>
    </row>
    <row r="372" spans="1:33" x14ac:dyDescent="0.25">
      <c r="A372" s="452">
        <v>661</v>
      </c>
      <c r="B372" s="452">
        <v>94746805</v>
      </c>
      <c r="C372" s="452" t="s">
        <v>6643</v>
      </c>
      <c r="D372" s="452" t="s">
        <v>3375</v>
      </c>
      <c r="E372" s="452">
        <v>800</v>
      </c>
      <c r="F372" s="452" t="s">
        <v>69</v>
      </c>
      <c r="G372" s="452" t="s">
        <v>117</v>
      </c>
      <c r="H372" s="452" t="s">
        <v>75</v>
      </c>
      <c r="I372" s="452" t="s">
        <v>2743</v>
      </c>
      <c r="J372" s="453">
        <v>2</v>
      </c>
      <c r="K372" s="476">
        <v>1</v>
      </c>
      <c r="L372" s="477" t="s">
        <v>6644</v>
      </c>
      <c r="M372" s="456">
        <v>0</v>
      </c>
      <c r="N372" s="455" t="s">
        <v>6645</v>
      </c>
      <c r="O372" s="456">
        <v>1</v>
      </c>
      <c r="P372" s="455" t="s">
        <v>6646</v>
      </c>
      <c r="Q372" s="456">
        <v>0</v>
      </c>
      <c r="R372" s="455" t="s">
        <v>6647</v>
      </c>
      <c r="S372" s="456">
        <v>0</v>
      </c>
      <c r="T372" s="455" t="s">
        <v>6648</v>
      </c>
      <c r="U372" s="456">
        <v>0</v>
      </c>
      <c r="V372" s="455" t="s">
        <v>6649</v>
      </c>
      <c r="W372" s="456">
        <v>0</v>
      </c>
      <c r="X372" s="455" t="s">
        <v>6650</v>
      </c>
      <c r="Y372" s="456">
        <v>0</v>
      </c>
      <c r="Z372" s="455" t="s">
        <v>6651</v>
      </c>
      <c r="AA372" s="456">
        <v>0</v>
      </c>
      <c r="AB372" s="455" t="s">
        <v>6652</v>
      </c>
      <c r="AC372" s="456">
        <v>0</v>
      </c>
      <c r="AD372" s="455" t="s">
        <v>6653</v>
      </c>
      <c r="AE372" s="456">
        <v>0</v>
      </c>
      <c r="AF372" s="271">
        <f t="shared" si="16"/>
        <v>1</v>
      </c>
      <c r="AG372" s="457">
        <f t="shared" si="18"/>
        <v>-1</v>
      </c>
    </row>
    <row r="373" spans="1:33" x14ac:dyDescent="0.25">
      <c r="A373" s="462">
        <v>786</v>
      </c>
      <c r="B373" s="462">
        <v>94757618</v>
      </c>
      <c r="C373" s="462" t="s">
        <v>408</v>
      </c>
      <c r="D373" s="462" t="s">
        <v>82</v>
      </c>
      <c r="E373" s="462">
        <v>1000</v>
      </c>
      <c r="F373" s="462" t="s">
        <v>69</v>
      </c>
      <c r="G373" s="462" t="s">
        <v>117</v>
      </c>
      <c r="H373" s="462" t="s">
        <v>84</v>
      </c>
      <c r="I373" s="462" t="s">
        <v>2768</v>
      </c>
      <c r="J373" s="472">
        <v>2</v>
      </c>
      <c r="K373" s="471">
        <v>1</v>
      </c>
      <c r="L373" s="471" t="s">
        <v>6654</v>
      </c>
      <c r="M373" s="466">
        <v>0</v>
      </c>
      <c r="N373" s="470" t="s">
        <v>6655</v>
      </c>
      <c r="O373" s="466">
        <v>1</v>
      </c>
      <c r="P373" s="470" t="s">
        <v>6656</v>
      </c>
      <c r="Q373" s="466">
        <v>0</v>
      </c>
      <c r="R373" s="470" t="s">
        <v>6657</v>
      </c>
      <c r="S373" s="466">
        <v>0</v>
      </c>
      <c r="T373" s="470" t="s">
        <v>6658</v>
      </c>
      <c r="U373" s="466">
        <v>0</v>
      </c>
      <c r="V373" s="470" t="s">
        <v>6659</v>
      </c>
      <c r="W373" s="466">
        <v>0</v>
      </c>
      <c r="X373" s="470" t="s">
        <v>6660</v>
      </c>
      <c r="Y373" s="466">
        <v>0</v>
      </c>
      <c r="Z373" s="470" t="s">
        <v>6661</v>
      </c>
      <c r="AA373" s="466">
        <v>0</v>
      </c>
      <c r="AB373" s="470" t="s">
        <v>6662</v>
      </c>
      <c r="AC373" s="466">
        <v>0</v>
      </c>
      <c r="AD373" s="470" t="s">
        <v>6663</v>
      </c>
      <c r="AE373" s="466">
        <v>0</v>
      </c>
      <c r="AF373" s="271">
        <f t="shared" si="16"/>
        <v>1</v>
      </c>
      <c r="AG373" s="457">
        <f t="shared" si="18"/>
        <v>-1</v>
      </c>
    </row>
    <row r="374" spans="1:33" x14ac:dyDescent="0.25">
      <c r="A374" s="468">
        <v>940</v>
      </c>
      <c r="B374" s="468">
        <v>94759215</v>
      </c>
      <c r="C374" s="468" t="s">
        <v>6664</v>
      </c>
      <c r="D374" s="468" t="s">
        <v>736</v>
      </c>
      <c r="E374" s="468">
        <v>36</v>
      </c>
      <c r="F374" s="468" t="s">
        <v>69</v>
      </c>
      <c r="G374" s="468" t="s">
        <v>132</v>
      </c>
      <c r="H374" s="468" t="s">
        <v>104</v>
      </c>
      <c r="I374" s="468" t="s">
        <v>2845</v>
      </c>
      <c r="J374" s="469">
        <v>2</v>
      </c>
      <c r="K374" s="471">
        <v>1</v>
      </c>
      <c r="L374" s="471" t="s">
        <v>6665</v>
      </c>
      <c r="M374" s="466">
        <v>0</v>
      </c>
      <c r="N374" s="470" t="s">
        <v>6666</v>
      </c>
      <c r="O374" s="466">
        <v>1</v>
      </c>
      <c r="P374" s="470" t="s">
        <v>6667</v>
      </c>
      <c r="Q374" s="466">
        <v>0</v>
      </c>
      <c r="R374" s="470" t="s">
        <v>6668</v>
      </c>
      <c r="S374" s="466">
        <v>0</v>
      </c>
      <c r="T374" s="470" t="s">
        <v>6669</v>
      </c>
      <c r="U374" s="466">
        <v>0</v>
      </c>
      <c r="V374" s="470" t="s">
        <v>6670</v>
      </c>
      <c r="W374" s="466">
        <v>0</v>
      </c>
      <c r="X374" s="470" t="s">
        <v>6671</v>
      </c>
      <c r="Y374" s="466">
        <v>0</v>
      </c>
      <c r="Z374" s="470" t="s">
        <v>6672</v>
      </c>
      <c r="AA374" s="466">
        <v>0</v>
      </c>
      <c r="AB374" s="470" t="s">
        <v>6673</v>
      </c>
      <c r="AC374" s="466">
        <v>0</v>
      </c>
      <c r="AD374" s="470" t="s">
        <v>6674</v>
      </c>
      <c r="AE374" s="466">
        <v>0</v>
      </c>
      <c r="AF374" s="271">
        <f t="shared" si="16"/>
        <v>1</v>
      </c>
      <c r="AG374" s="457">
        <f t="shared" si="18"/>
        <v>-1</v>
      </c>
    </row>
    <row r="375" spans="1:33" hidden="1" x14ac:dyDescent="0.25">
      <c r="A375" s="458">
        <v>15</v>
      </c>
      <c r="B375" s="458">
        <v>10131313</v>
      </c>
      <c r="C375" s="458" t="s">
        <v>515</v>
      </c>
      <c r="D375" s="458" t="s">
        <v>6311</v>
      </c>
      <c r="E375" s="458">
        <v>2600</v>
      </c>
      <c r="F375" s="458" t="s">
        <v>69</v>
      </c>
      <c r="G375" s="458" t="s">
        <v>83</v>
      </c>
      <c r="H375" s="458" t="s">
        <v>71</v>
      </c>
      <c r="I375" s="458" t="s">
        <v>2768</v>
      </c>
      <c r="J375" s="459">
        <v>1</v>
      </c>
      <c r="K375" s="476">
        <v>4</v>
      </c>
      <c r="L375" s="477" t="s">
        <v>6675</v>
      </c>
      <c r="M375" s="456">
        <v>4</v>
      </c>
      <c r="N375" s="455" t="s">
        <v>6676</v>
      </c>
      <c r="O375" s="456">
        <v>0</v>
      </c>
      <c r="P375" s="455" t="s">
        <v>6677</v>
      </c>
      <c r="Q375" s="456">
        <v>0</v>
      </c>
      <c r="R375" s="455" t="s">
        <v>6678</v>
      </c>
      <c r="S375" s="456">
        <v>0</v>
      </c>
      <c r="T375" s="455" t="s">
        <v>6679</v>
      </c>
      <c r="U375" s="456">
        <v>0</v>
      </c>
      <c r="V375" s="455" t="s">
        <v>6680</v>
      </c>
      <c r="W375" s="456">
        <v>0</v>
      </c>
      <c r="X375" s="455" t="s">
        <v>6681</v>
      </c>
      <c r="Y375" s="456">
        <v>0</v>
      </c>
      <c r="Z375" s="455" t="s">
        <v>6682</v>
      </c>
      <c r="AA375" s="456">
        <v>0</v>
      </c>
      <c r="AB375" s="455" t="s">
        <v>6683</v>
      </c>
      <c r="AC375" s="456">
        <v>0</v>
      </c>
      <c r="AD375" s="455" t="s">
        <v>6684</v>
      </c>
      <c r="AE375" s="456">
        <v>0</v>
      </c>
      <c r="AF375" s="271">
        <f t="shared" si="16"/>
        <v>1</v>
      </c>
      <c r="AG375" s="457">
        <f t="shared" si="18"/>
        <v>0</v>
      </c>
    </row>
    <row r="376" spans="1:33" hidden="1" x14ac:dyDescent="0.25">
      <c r="A376" s="452">
        <v>22</v>
      </c>
      <c r="B376" s="452">
        <v>11609952</v>
      </c>
      <c r="C376" s="452" t="s">
        <v>1025</v>
      </c>
      <c r="D376" s="452" t="s">
        <v>6068</v>
      </c>
      <c r="E376" s="452">
        <v>8000</v>
      </c>
      <c r="F376" s="452" t="s">
        <v>69</v>
      </c>
      <c r="G376" s="452" t="s">
        <v>83</v>
      </c>
      <c r="H376" s="452" t="s">
        <v>121</v>
      </c>
      <c r="I376" s="452" t="s">
        <v>2743</v>
      </c>
      <c r="J376" s="453">
        <v>1</v>
      </c>
      <c r="K376" s="476">
        <v>4</v>
      </c>
      <c r="L376" s="477" t="s">
        <v>6685</v>
      </c>
      <c r="M376" s="456">
        <v>4</v>
      </c>
      <c r="N376" s="455" t="s">
        <v>6686</v>
      </c>
      <c r="O376" s="456">
        <v>0</v>
      </c>
      <c r="P376" s="455" t="s">
        <v>6687</v>
      </c>
      <c r="Q376" s="456">
        <v>0</v>
      </c>
      <c r="R376" s="455" t="s">
        <v>6688</v>
      </c>
      <c r="S376" s="456">
        <v>0</v>
      </c>
      <c r="T376" s="455" t="s">
        <v>6689</v>
      </c>
      <c r="U376" s="456">
        <v>0</v>
      </c>
      <c r="V376" s="455" t="s">
        <v>6690</v>
      </c>
      <c r="W376" s="456">
        <v>0</v>
      </c>
      <c r="X376" s="455" t="s">
        <v>6691</v>
      </c>
      <c r="Y376" s="456">
        <v>0</v>
      </c>
      <c r="Z376" s="455" t="s">
        <v>6692</v>
      </c>
      <c r="AA376" s="456">
        <v>0</v>
      </c>
      <c r="AB376" s="455" t="s">
        <v>6693</v>
      </c>
      <c r="AC376" s="456">
        <v>0</v>
      </c>
      <c r="AD376" s="455" t="s">
        <v>6694</v>
      </c>
      <c r="AE376" s="456">
        <v>0</v>
      </c>
      <c r="AF376" s="271">
        <f t="shared" si="16"/>
        <v>1</v>
      </c>
      <c r="AG376" s="457">
        <f t="shared" si="18"/>
        <v>0</v>
      </c>
    </row>
    <row r="377" spans="1:33" hidden="1" x14ac:dyDescent="0.25">
      <c r="A377" s="458">
        <v>127</v>
      </c>
      <c r="B377" s="458">
        <v>11589015</v>
      </c>
      <c r="C377" s="458" t="s">
        <v>1058</v>
      </c>
      <c r="D377" s="458" t="s">
        <v>3987</v>
      </c>
      <c r="E377" s="458">
        <v>4000</v>
      </c>
      <c r="F377" s="458" t="s">
        <v>69</v>
      </c>
      <c r="G377" s="458" t="s">
        <v>83</v>
      </c>
      <c r="H377" s="458" t="s">
        <v>121</v>
      </c>
      <c r="I377" s="458" t="s">
        <v>2756</v>
      </c>
      <c r="J377" s="459">
        <v>1</v>
      </c>
      <c r="K377" s="476">
        <v>4</v>
      </c>
      <c r="L377" s="477" t="s">
        <v>6695</v>
      </c>
      <c r="M377" s="456">
        <v>4</v>
      </c>
      <c r="N377" s="455" t="s">
        <v>6696</v>
      </c>
      <c r="O377" s="456">
        <v>0</v>
      </c>
      <c r="P377" s="455" t="s">
        <v>6697</v>
      </c>
      <c r="Q377" s="456">
        <v>0</v>
      </c>
      <c r="R377" s="455" t="s">
        <v>6698</v>
      </c>
      <c r="S377" s="456">
        <v>0</v>
      </c>
      <c r="T377" s="455" t="s">
        <v>6699</v>
      </c>
      <c r="U377" s="456">
        <v>0</v>
      </c>
      <c r="V377" s="455" t="s">
        <v>6700</v>
      </c>
      <c r="W377" s="456">
        <v>0</v>
      </c>
      <c r="X377" s="455" t="s">
        <v>6701</v>
      </c>
      <c r="Y377" s="456">
        <v>0</v>
      </c>
      <c r="Z377" s="455" t="s">
        <v>6702</v>
      </c>
      <c r="AA377" s="456">
        <v>0</v>
      </c>
      <c r="AB377" s="455" t="s">
        <v>6703</v>
      </c>
      <c r="AC377" s="456">
        <v>0</v>
      </c>
      <c r="AD377" s="455" t="s">
        <v>6704</v>
      </c>
      <c r="AE377" s="456">
        <v>0</v>
      </c>
      <c r="AF377" s="271">
        <f t="shared" si="16"/>
        <v>1</v>
      </c>
      <c r="AG377" s="457">
        <f t="shared" si="18"/>
        <v>0</v>
      </c>
    </row>
    <row r="378" spans="1:33" hidden="1" x14ac:dyDescent="0.25">
      <c r="A378" s="458">
        <v>205</v>
      </c>
      <c r="B378" s="458">
        <v>13575155</v>
      </c>
      <c r="C378" s="458" t="s">
        <v>926</v>
      </c>
      <c r="D378" s="458" t="s">
        <v>3878</v>
      </c>
      <c r="E378" s="458">
        <v>2400</v>
      </c>
      <c r="F378" s="458" t="s">
        <v>69</v>
      </c>
      <c r="G378" s="458" t="s">
        <v>117</v>
      </c>
      <c r="H378" s="458" t="s">
        <v>121</v>
      </c>
      <c r="I378" s="458" t="s">
        <v>2743</v>
      </c>
      <c r="J378" s="459">
        <v>1</v>
      </c>
      <c r="K378" s="476">
        <v>4</v>
      </c>
      <c r="L378" s="477" t="s">
        <v>6705</v>
      </c>
      <c r="M378" s="456">
        <v>4</v>
      </c>
      <c r="N378" s="455" t="s">
        <v>6706</v>
      </c>
      <c r="O378" s="456">
        <v>0</v>
      </c>
      <c r="P378" s="455" t="s">
        <v>6707</v>
      </c>
      <c r="Q378" s="456">
        <v>0</v>
      </c>
      <c r="R378" s="455" t="s">
        <v>6708</v>
      </c>
      <c r="S378" s="456">
        <v>0</v>
      </c>
      <c r="T378" s="455" t="s">
        <v>6709</v>
      </c>
      <c r="U378" s="456">
        <v>0</v>
      </c>
      <c r="V378" s="455" t="s">
        <v>6710</v>
      </c>
      <c r="W378" s="456">
        <v>0</v>
      </c>
      <c r="X378" s="455" t="s">
        <v>6711</v>
      </c>
      <c r="Y378" s="456">
        <v>0</v>
      </c>
      <c r="Z378" s="455" t="s">
        <v>6712</v>
      </c>
      <c r="AA378" s="456">
        <v>0</v>
      </c>
      <c r="AB378" s="455" t="s">
        <v>6713</v>
      </c>
      <c r="AC378" s="456">
        <v>0</v>
      </c>
      <c r="AD378" s="455" t="s">
        <v>6714</v>
      </c>
      <c r="AE378" s="456">
        <v>0</v>
      </c>
      <c r="AF378" s="271">
        <f t="shared" si="16"/>
        <v>1</v>
      </c>
      <c r="AG378" s="457">
        <f t="shared" si="18"/>
        <v>0</v>
      </c>
    </row>
    <row r="379" spans="1:33" hidden="1" x14ac:dyDescent="0.25">
      <c r="A379" s="458">
        <v>235</v>
      </c>
      <c r="B379" s="458">
        <v>52016722</v>
      </c>
      <c r="C379" s="458" t="s">
        <v>6715</v>
      </c>
      <c r="D379" s="458" t="s">
        <v>373</v>
      </c>
      <c r="E379" s="458">
        <v>80</v>
      </c>
      <c r="F379" s="458" t="s">
        <v>69</v>
      </c>
      <c r="G379" s="458" t="s">
        <v>83</v>
      </c>
      <c r="H379" s="458" t="s">
        <v>84</v>
      </c>
      <c r="I379" s="458" t="s">
        <v>2768</v>
      </c>
      <c r="J379" s="459">
        <v>1</v>
      </c>
      <c r="K379" s="476">
        <v>4</v>
      </c>
      <c r="L379" s="477" t="s">
        <v>6716</v>
      </c>
      <c r="M379" s="456">
        <v>4</v>
      </c>
      <c r="N379" s="455" t="s">
        <v>6717</v>
      </c>
      <c r="O379" s="456">
        <v>0</v>
      </c>
      <c r="P379" s="455" t="s">
        <v>6718</v>
      </c>
      <c r="Q379" s="456">
        <v>0</v>
      </c>
      <c r="R379" s="455" t="s">
        <v>6719</v>
      </c>
      <c r="S379" s="456">
        <v>0</v>
      </c>
      <c r="T379" s="455" t="s">
        <v>6720</v>
      </c>
      <c r="U379" s="456">
        <v>0</v>
      </c>
      <c r="V379" s="455" t="s">
        <v>6721</v>
      </c>
      <c r="W379" s="456">
        <v>0</v>
      </c>
      <c r="X379" s="455" t="s">
        <v>6722</v>
      </c>
      <c r="Y379" s="456">
        <v>0</v>
      </c>
      <c r="Z379" s="455" t="s">
        <v>6723</v>
      </c>
      <c r="AA379" s="456">
        <v>0</v>
      </c>
      <c r="AB379" s="455" t="s">
        <v>6724</v>
      </c>
      <c r="AC379" s="456">
        <v>0</v>
      </c>
      <c r="AD379" s="455" t="s">
        <v>6725</v>
      </c>
      <c r="AE379" s="456">
        <v>0</v>
      </c>
      <c r="AF379" s="271">
        <f t="shared" si="16"/>
        <v>1</v>
      </c>
      <c r="AG379" s="457">
        <f t="shared" si="18"/>
        <v>0</v>
      </c>
    </row>
    <row r="380" spans="1:33" hidden="1" x14ac:dyDescent="0.25">
      <c r="A380" s="452">
        <v>428</v>
      </c>
      <c r="B380" s="452">
        <v>90481617</v>
      </c>
      <c r="C380" s="452" t="s">
        <v>6726</v>
      </c>
      <c r="D380" s="452" t="s">
        <v>2907</v>
      </c>
      <c r="E380" s="452" t="s">
        <v>6727</v>
      </c>
      <c r="F380" s="452" t="s">
        <v>69</v>
      </c>
      <c r="G380" s="452" t="s">
        <v>117</v>
      </c>
      <c r="H380" s="452" t="s">
        <v>84</v>
      </c>
      <c r="I380" s="452" t="s">
        <v>2768</v>
      </c>
      <c r="J380" s="453">
        <v>1</v>
      </c>
      <c r="K380" s="476">
        <v>4</v>
      </c>
      <c r="L380" s="477" t="s">
        <v>6728</v>
      </c>
      <c r="M380" s="456">
        <v>4</v>
      </c>
      <c r="N380" s="455" t="s">
        <v>6729</v>
      </c>
      <c r="O380" s="456">
        <v>0</v>
      </c>
      <c r="P380" s="455" t="s">
        <v>6730</v>
      </c>
      <c r="Q380" s="456">
        <v>0</v>
      </c>
      <c r="R380" s="455" t="s">
        <v>6731</v>
      </c>
      <c r="S380" s="456">
        <v>0</v>
      </c>
      <c r="T380" s="455" t="s">
        <v>6732</v>
      </c>
      <c r="U380" s="456">
        <v>0</v>
      </c>
      <c r="V380" s="455" t="s">
        <v>6733</v>
      </c>
      <c r="W380" s="456">
        <v>0</v>
      </c>
      <c r="X380" s="455" t="s">
        <v>6734</v>
      </c>
      <c r="Y380" s="456">
        <v>0</v>
      </c>
      <c r="Z380" s="455" t="s">
        <v>6735</v>
      </c>
      <c r="AA380" s="456">
        <v>0</v>
      </c>
      <c r="AB380" s="455" t="s">
        <v>6736</v>
      </c>
      <c r="AC380" s="456">
        <v>0</v>
      </c>
      <c r="AD380" s="455" t="s">
        <v>6737</v>
      </c>
      <c r="AE380" s="456">
        <v>0</v>
      </c>
      <c r="AF380" s="271">
        <f t="shared" si="16"/>
        <v>1</v>
      </c>
      <c r="AG380" s="457">
        <f t="shared" si="18"/>
        <v>0</v>
      </c>
    </row>
    <row r="381" spans="1:33" hidden="1" x14ac:dyDescent="0.25">
      <c r="A381" s="452">
        <v>554</v>
      </c>
      <c r="B381" s="452">
        <v>93290251</v>
      </c>
      <c r="C381" s="452" t="s">
        <v>238</v>
      </c>
      <c r="D381" s="452" t="s">
        <v>68</v>
      </c>
      <c r="E381" s="452">
        <v>2000</v>
      </c>
      <c r="F381" s="452" t="s">
        <v>69</v>
      </c>
      <c r="G381" s="452" t="s">
        <v>117</v>
      </c>
      <c r="H381" s="452" t="s">
        <v>71</v>
      </c>
      <c r="I381" s="452" t="s">
        <v>2768</v>
      </c>
      <c r="J381" s="453">
        <v>1</v>
      </c>
      <c r="K381" s="476">
        <v>4</v>
      </c>
      <c r="L381" s="477" t="s">
        <v>6738</v>
      </c>
      <c r="M381" s="456">
        <v>4</v>
      </c>
      <c r="N381" s="455" t="s">
        <v>6739</v>
      </c>
      <c r="O381" s="456">
        <v>0</v>
      </c>
      <c r="P381" s="455" t="s">
        <v>6740</v>
      </c>
      <c r="Q381" s="456">
        <v>0</v>
      </c>
      <c r="R381" s="455" t="s">
        <v>6741</v>
      </c>
      <c r="S381" s="456">
        <v>0</v>
      </c>
      <c r="T381" s="455" t="s">
        <v>6742</v>
      </c>
      <c r="U381" s="456">
        <v>0</v>
      </c>
      <c r="V381" s="455" t="s">
        <v>6743</v>
      </c>
      <c r="W381" s="456">
        <v>0</v>
      </c>
      <c r="X381" s="455" t="s">
        <v>6744</v>
      </c>
      <c r="Y381" s="456">
        <v>0</v>
      </c>
      <c r="Z381" s="455" t="s">
        <v>6745</v>
      </c>
      <c r="AA381" s="456">
        <v>0</v>
      </c>
      <c r="AB381" s="455" t="s">
        <v>6746</v>
      </c>
      <c r="AC381" s="456">
        <v>0</v>
      </c>
      <c r="AD381" s="455" t="s">
        <v>6747</v>
      </c>
      <c r="AE381" s="456">
        <v>0</v>
      </c>
      <c r="AF381" s="271">
        <f t="shared" si="16"/>
        <v>1</v>
      </c>
      <c r="AG381" s="457">
        <f t="shared" si="18"/>
        <v>0</v>
      </c>
    </row>
    <row r="382" spans="1:33" hidden="1" x14ac:dyDescent="0.25">
      <c r="A382" s="458">
        <v>563</v>
      </c>
      <c r="B382" s="458">
        <v>93290373</v>
      </c>
      <c r="C382" s="458" t="s">
        <v>550</v>
      </c>
      <c r="D382" s="458" t="s">
        <v>6748</v>
      </c>
      <c r="E382" s="458">
        <v>3000</v>
      </c>
      <c r="F382" s="458" t="s">
        <v>69</v>
      </c>
      <c r="G382" s="458" t="s">
        <v>117</v>
      </c>
      <c r="H382" s="458" t="s">
        <v>84</v>
      </c>
      <c r="I382" s="458" t="s">
        <v>2768</v>
      </c>
      <c r="J382" s="459">
        <v>1</v>
      </c>
      <c r="K382" s="476">
        <v>4</v>
      </c>
      <c r="L382" s="477" t="s">
        <v>6749</v>
      </c>
      <c r="M382" s="456">
        <v>4</v>
      </c>
      <c r="N382" s="455" t="s">
        <v>6750</v>
      </c>
      <c r="O382" s="456">
        <v>0</v>
      </c>
      <c r="P382" s="455" t="s">
        <v>6751</v>
      </c>
      <c r="Q382" s="456">
        <v>0</v>
      </c>
      <c r="R382" s="455" t="s">
        <v>6752</v>
      </c>
      <c r="S382" s="456">
        <v>0</v>
      </c>
      <c r="T382" s="455" t="s">
        <v>6753</v>
      </c>
      <c r="U382" s="456">
        <v>0</v>
      </c>
      <c r="V382" s="455" t="s">
        <v>6754</v>
      </c>
      <c r="W382" s="456">
        <v>0</v>
      </c>
      <c r="X382" s="455" t="s">
        <v>6755</v>
      </c>
      <c r="Y382" s="456">
        <v>0</v>
      </c>
      <c r="Z382" s="455" t="s">
        <v>6756</v>
      </c>
      <c r="AA382" s="456">
        <v>0</v>
      </c>
      <c r="AB382" s="455" t="s">
        <v>6757</v>
      </c>
      <c r="AC382" s="456">
        <v>0</v>
      </c>
      <c r="AD382" s="455" t="s">
        <v>6758</v>
      </c>
      <c r="AE382" s="456">
        <v>0</v>
      </c>
      <c r="AF382" s="271">
        <f t="shared" si="16"/>
        <v>1</v>
      </c>
      <c r="AG382" s="457">
        <f t="shared" si="18"/>
        <v>0</v>
      </c>
    </row>
    <row r="383" spans="1:33" hidden="1" x14ac:dyDescent="0.25">
      <c r="A383" s="452">
        <v>713</v>
      </c>
      <c r="B383" s="452">
        <v>11570654</v>
      </c>
      <c r="C383" s="452" t="s">
        <v>115</v>
      </c>
      <c r="D383" s="452" t="s">
        <v>6079</v>
      </c>
      <c r="E383" s="452">
        <v>8000</v>
      </c>
      <c r="F383" s="452" t="s">
        <v>69</v>
      </c>
      <c r="G383" s="452" t="s">
        <v>83</v>
      </c>
      <c r="H383" s="452" t="s">
        <v>104</v>
      </c>
      <c r="I383" s="452" t="s">
        <v>3078</v>
      </c>
      <c r="J383" s="453">
        <v>1</v>
      </c>
      <c r="K383" s="476">
        <v>4</v>
      </c>
      <c r="L383" s="477" t="s">
        <v>6759</v>
      </c>
      <c r="M383" s="456">
        <v>4</v>
      </c>
      <c r="N383" s="455" t="s">
        <v>6760</v>
      </c>
      <c r="O383" s="456">
        <v>0</v>
      </c>
      <c r="P383" s="455" t="s">
        <v>6761</v>
      </c>
      <c r="Q383" s="456">
        <v>0</v>
      </c>
      <c r="R383" s="455" t="s">
        <v>6762</v>
      </c>
      <c r="S383" s="456">
        <v>0</v>
      </c>
      <c r="T383" s="455" t="s">
        <v>6763</v>
      </c>
      <c r="U383" s="456">
        <v>0</v>
      </c>
      <c r="V383" s="455" t="s">
        <v>6764</v>
      </c>
      <c r="W383" s="456">
        <v>0</v>
      </c>
      <c r="X383" s="455" t="s">
        <v>6765</v>
      </c>
      <c r="Y383" s="456">
        <v>0</v>
      </c>
      <c r="Z383" s="455" t="s">
        <v>6766</v>
      </c>
      <c r="AA383" s="456">
        <v>0</v>
      </c>
      <c r="AB383" s="455" t="s">
        <v>6767</v>
      </c>
      <c r="AC383" s="456">
        <v>0</v>
      </c>
      <c r="AD383" s="455" t="s">
        <v>6768</v>
      </c>
      <c r="AE383" s="456">
        <v>0</v>
      </c>
      <c r="AF383" s="271">
        <f t="shared" si="16"/>
        <v>1</v>
      </c>
      <c r="AG383" s="457">
        <f t="shared" si="18"/>
        <v>0</v>
      </c>
    </row>
    <row r="384" spans="1:33" hidden="1" x14ac:dyDescent="0.25">
      <c r="A384" s="458">
        <v>720</v>
      </c>
      <c r="B384" s="458">
        <v>94580457</v>
      </c>
      <c r="C384" s="458" t="s">
        <v>487</v>
      </c>
      <c r="D384" s="458" t="s">
        <v>6769</v>
      </c>
      <c r="E384" s="458">
        <v>1000</v>
      </c>
      <c r="F384" s="458" t="s">
        <v>69</v>
      </c>
      <c r="G384" s="458" t="s">
        <v>83</v>
      </c>
      <c r="H384" s="458" t="s">
        <v>84</v>
      </c>
      <c r="I384" s="458" t="s">
        <v>2768</v>
      </c>
      <c r="J384" s="459">
        <v>1</v>
      </c>
      <c r="K384" s="476">
        <v>4</v>
      </c>
      <c r="L384" s="477" t="s">
        <v>6770</v>
      </c>
      <c r="M384" s="456">
        <v>4</v>
      </c>
      <c r="N384" s="455" t="s">
        <v>6771</v>
      </c>
      <c r="O384" s="456">
        <v>0</v>
      </c>
      <c r="P384" s="455" t="s">
        <v>6772</v>
      </c>
      <c r="Q384" s="456">
        <v>0</v>
      </c>
      <c r="R384" s="455" t="s">
        <v>6773</v>
      </c>
      <c r="S384" s="456">
        <v>0</v>
      </c>
      <c r="T384" s="455" t="s">
        <v>6774</v>
      </c>
      <c r="U384" s="456">
        <v>0</v>
      </c>
      <c r="V384" s="455" t="s">
        <v>6775</v>
      </c>
      <c r="W384" s="456">
        <v>0</v>
      </c>
      <c r="X384" s="455" t="s">
        <v>6776</v>
      </c>
      <c r="Y384" s="456">
        <v>0</v>
      </c>
      <c r="Z384" s="455" t="s">
        <v>6777</v>
      </c>
      <c r="AA384" s="456">
        <v>0</v>
      </c>
      <c r="AB384" s="455" t="s">
        <v>6778</v>
      </c>
      <c r="AC384" s="456">
        <v>0</v>
      </c>
      <c r="AD384" s="455" t="s">
        <v>6779</v>
      </c>
      <c r="AE384" s="456">
        <v>0</v>
      </c>
      <c r="AF384" s="271">
        <f t="shared" si="16"/>
        <v>1</v>
      </c>
      <c r="AG384" s="457">
        <f t="shared" si="18"/>
        <v>0</v>
      </c>
    </row>
    <row r="385" spans="1:33" hidden="1" x14ac:dyDescent="0.25">
      <c r="A385" s="468">
        <v>836</v>
      </c>
      <c r="B385" s="468">
        <v>96497159</v>
      </c>
      <c r="C385" s="468" t="s">
        <v>487</v>
      </c>
      <c r="D385" s="468" t="s">
        <v>6769</v>
      </c>
      <c r="E385" s="468">
        <v>2000</v>
      </c>
      <c r="F385" s="468" t="s">
        <v>69</v>
      </c>
      <c r="G385" s="468" t="s">
        <v>1049</v>
      </c>
      <c r="H385" s="468" t="s">
        <v>84</v>
      </c>
      <c r="I385" s="468" t="s">
        <v>2768</v>
      </c>
      <c r="J385" s="469">
        <v>1</v>
      </c>
      <c r="K385" s="471">
        <v>4</v>
      </c>
      <c r="L385" s="471" t="s">
        <v>6780</v>
      </c>
      <c r="M385" s="466">
        <v>4</v>
      </c>
      <c r="N385" s="470" t="s">
        <v>6781</v>
      </c>
      <c r="O385" s="466">
        <v>0</v>
      </c>
      <c r="P385" s="470" t="s">
        <v>6782</v>
      </c>
      <c r="Q385" s="466">
        <v>0</v>
      </c>
      <c r="R385" s="470" t="s">
        <v>6783</v>
      </c>
      <c r="S385" s="466">
        <v>0</v>
      </c>
      <c r="T385" s="470" t="s">
        <v>6784</v>
      </c>
      <c r="U385" s="466">
        <v>0</v>
      </c>
      <c r="V385" s="470" t="s">
        <v>6785</v>
      </c>
      <c r="W385" s="466">
        <v>0</v>
      </c>
      <c r="X385" s="470" t="s">
        <v>6786</v>
      </c>
      <c r="Y385" s="466">
        <v>0</v>
      </c>
      <c r="Z385" s="470" t="s">
        <v>6787</v>
      </c>
      <c r="AA385" s="466">
        <v>0</v>
      </c>
      <c r="AB385" s="470" t="s">
        <v>6788</v>
      </c>
      <c r="AC385" s="466">
        <v>0</v>
      </c>
      <c r="AD385" s="470" t="s">
        <v>6789</v>
      </c>
      <c r="AE385" s="466">
        <v>0</v>
      </c>
      <c r="AF385" s="271">
        <f t="shared" si="16"/>
        <v>1</v>
      </c>
      <c r="AG385" s="457">
        <f t="shared" si="18"/>
        <v>0</v>
      </c>
    </row>
    <row r="386" spans="1:33" hidden="1" x14ac:dyDescent="0.25">
      <c r="A386" s="468">
        <v>851</v>
      </c>
      <c r="B386" s="468" t="s">
        <v>6790</v>
      </c>
      <c r="C386" s="468" t="s">
        <v>6791</v>
      </c>
      <c r="D386" s="468" t="s">
        <v>3011</v>
      </c>
      <c r="E386" s="468">
        <v>80</v>
      </c>
      <c r="F386" s="468" t="s">
        <v>69</v>
      </c>
      <c r="G386" s="468" t="s">
        <v>70</v>
      </c>
      <c r="H386" s="468" t="s">
        <v>71</v>
      </c>
      <c r="I386" s="468" t="s">
        <v>2768</v>
      </c>
      <c r="J386" s="469">
        <v>1</v>
      </c>
      <c r="K386" s="471">
        <v>4</v>
      </c>
      <c r="L386" s="471" t="s">
        <v>6792</v>
      </c>
      <c r="M386" s="466">
        <v>4</v>
      </c>
      <c r="N386" s="470" t="s">
        <v>6793</v>
      </c>
      <c r="O386" s="466">
        <v>0</v>
      </c>
      <c r="P386" s="470" t="s">
        <v>6794</v>
      </c>
      <c r="Q386" s="466">
        <v>0</v>
      </c>
      <c r="R386" s="470" t="s">
        <v>6795</v>
      </c>
      <c r="S386" s="466">
        <v>0</v>
      </c>
      <c r="T386" s="470" t="s">
        <v>6796</v>
      </c>
      <c r="U386" s="466">
        <v>0</v>
      </c>
      <c r="V386" s="470" t="s">
        <v>6797</v>
      </c>
      <c r="W386" s="466">
        <v>0</v>
      </c>
      <c r="X386" s="470" t="s">
        <v>6798</v>
      </c>
      <c r="Y386" s="466">
        <v>0</v>
      </c>
      <c r="Z386" s="470" t="s">
        <v>6799</v>
      </c>
      <c r="AA386" s="466">
        <v>0</v>
      </c>
      <c r="AB386" s="470" t="s">
        <v>6800</v>
      </c>
      <c r="AC386" s="466">
        <v>0</v>
      </c>
      <c r="AD386" s="470" t="s">
        <v>6801</v>
      </c>
      <c r="AE386" s="466">
        <v>0</v>
      </c>
      <c r="AF386" s="271">
        <f t="shared" si="16"/>
        <v>1</v>
      </c>
      <c r="AG386" s="457">
        <f t="shared" si="18"/>
        <v>0</v>
      </c>
    </row>
    <row r="387" spans="1:33" hidden="1" x14ac:dyDescent="0.25">
      <c r="A387" s="468">
        <v>1124</v>
      </c>
      <c r="B387" s="468">
        <v>11570654</v>
      </c>
      <c r="C387" s="468" t="s">
        <v>322</v>
      </c>
      <c r="D387" s="468" t="s">
        <v>3298</v>
      </c>
      <c r="E387" s="468">
        <v>8000</v>
      </c>
      <c r="F387" s="468" t="s">
        <v>69</v>
      </c>
      <c r="G387" s="468" t="s">
        <v>70</v>
      </c>
      <c r="H387" s="468" t="s">
        <v>104</v>
      </c>
      <c r="I387" s="468" t="s">
        <v>2845</v>
      </c>
      <c r="J387" s="469">
        <v>1</v>
      </c>
      <c r="K387" s="471">
        <v>4</v>
      </c>
      <c r="L387" s="471" t="s">
        <v>6802</v>
      </c>
      <c r="M387" s="466">
        <v>4</v>
      </c>
      <c r="N387" s="470" t="s">
        <v>6803</v>
      </c>
      <c r="O387" s="466">
        <v>0</v>
      </c>
      <c r="P387" s="470" t="s">
        <v>6804</v>
      </c>
      <c r="Q387" s="466">
        <v>0</v>
      </c>
      <c r="R387" s="470" t="s">
        <v>6805</v>
      </c>
      <c r="S387" s="466">
        <v>0</v>
      </c>
      <c r="T387" s="470" t="s">
        <v>6806</v>
      </c>
      <c r="U387" s="466">
        <v>0</v>
      </c>
      <c r="V387" s="470" t="s">
        <v>6807</v>
      </c>
      <c r="W387" s="466">
        <v>0</v>
      </c>
      <c r="X387" s="470" t="s">
        <v>6808</v>
      </c>
      <c r="Y387" s="466">
        <v>0</v>
      </c>
      <c r="Z387" s="470" t="s">
        <v>6809</v>
      </c>
      <c r="AA387" s="466">
        <v>0</v>
      </c>
      <c r="AB387" s="470" t="s">
        <v>6810</v>
      </c>
      <c r="AC387" s="466">
        <v>0</v>
      </c>
      <c r="AD387" s="470" t="s">
        <v>6811</v>
      </c>
      <c r="AE387" s="466">
        <v>0</v>
      </c>
      <c r="AF387" s="271">
        <f t="shared" si="16"/>
        <v>1</v>
      </c>
      <c r="AG387" s="457">
        <f t="shared" si="18"/>
        <v>0</v>
      </c>
    </row>
    <row r="388" spans="1:33" hidden="1" x14ac:dyDescent="0.25">
      <c r="A388" s="452">
        <v>699</v>
      </c>
      <c r="B388" s="452">
        <v>93390102</v>
      </c>
      <c r="C388" s="452" t="s">
        <v>6247</v>
      </c>
      <c r="D388" s="452" t="s">
        <v>4075</v>
      </c>
      <c r="E388" s="452">
        <v>150</v>
      </c>
      <c r="F388" s="452" t="s">
        <v>69</v>
      </c>
      <c r="G388" s="452" t="s">
        <v>70</v>
      </c>
      <c r="H388" s="452" t="s">
        <v>121</v>
      </c>
      <c r="I388" s="452" t="s">
        <v>2743</v>
      </c>
      <c r="J388" s="453">
        <v>2</v>
      </c>
      <c r="K388" s="476">
        <v>5</v>
      </c>
      <c r="L388" s="477" t="s">
        <v>6812</v>
      </c>
      <c r="M388" s="456">
        <v>4</v>
      </c>
      <c r="N388" s="455" t="s">
        <v>6813</v>
      </c>
      <c r="O388" s="456">
        <v>1</v>
      </c>
      <c r="P388" s="455" t="s">
        <v>6814</v>
      </c>
      <c r="Q388" s="456">
        <v>0</v>
      </c>
      <c r="R388" s="455" t="s">
        <v>6815</v>
      </c>
      <c r="S388" s="456">
        <v>0</v>
      </c>
      <c r="T388" s="455" t="s">
        <v>6816</v>
      </c>
      <c r="U388" s="456">
        <v>0</v>
      </c>
      <c r="V388" s="455" t="s">
        <v>6817</v>
      </c>
      <c r="W388" s="456">
        <v>0</v>
      </c>
      <c r="X388" s="455" t="s">
        <v>6818</v>
      </c>
      <c r="Y388" s="456">
        <v>0</v>
      </c>
      <c r="Z388" s="455" t="s">
        <v>6819</v>
      </c>
      <c r="AA388" s="456">
        <v>0</v>
      </c>
      <c r="AB388" s="455" t="s">
        <v>6820</v>
      </c>
      <c r="AC388" s="456">
        <v>0</v>
      </c>
      <c r="AD388" s="455" t="s">
        <v>6821</v>
      </c>
      <c r="AE388" s="456">
        <v>0</v>
      </c>
      <c r="AF388" s="271">
        <f t="shared" si="16"/>
        <v>2</v>
      </c>
      <c r="AG388" s="457">
        <f t="shared" si="18"/>
        <v>0</v>
      </c>
    </row>
    <row r="389" spans="1:33" hidden="1" x14ac:dyDescent="0.25">
      <c r="A389" s="458">
        <v>379</v>
      </c>
      <c r="B389" s="458" t="s">
        <v>237</v>
      </c>
      <c r="C389" s="458" t="s">
        <v>238</v>
      </c>
      <c r="D389" s="458" t="s">
        <v>6822</v>
      </c>
      <c r="E389" s="458">
        <v>2500</v>
      </c>
      <c r="F389" s="458" t="s">
        <v>69</v>
      </c>
      <c r="G389" s="458" t="s">
        <v>83</v>
      </c>
      <c r="H389" s="458" t="s">
        <v>104</v>
      </c>
      <c r="I389" s="458" t="s">
        <v>2845</v>
      </c>
      <c r="J389" s="459">
        <v>2</v>
      </c>
      <c r="K389" s="476">
        <v>6</v>
      </c>
      <c r="L389" s="477" t="s">
        <v>6823</v>
      </c>
      <c r="M389" s="456">
        <v>4</v>
      </c>
      <c r="N389" s="455" t="s">
        <v>6824</v>
      </c>
      <c r="O389" s="456">
        <v>2</v>
      </c>
      <c r="P389" s="455" t="s">
        <v>6825</v>
      </c>
      <c r="Q389" s="456">
        <v>0</v>
      </c>
      <c r="R389" s="455" t="s">
        <v>6826</v>
      </c>
      <c r="S389" s="456">
        <v>0</v>
      </c>
      <c r="T389" s="455" t="s">
        <v>6827</v>
      </c>
      <c r="U389" s="456">
        <v>0</v>
      </c>
      <c r="V389" s="455" t="s">
        <v>6828</v>
      </c>
      <c r="W389" s="456">
        <v>0</v>
      </c>
      <c r="X389" s="455" t="s">
        <v>6829</v>
      </c>
      <c r="Y389" s="456">
        <v>0</v>
      </c>
      <c r="Z389" s="455" t="s">
        <v>6830</v>
      </c>
      <c r="AA389" s="456">
        <v>0</v>
      </c>
      <c r="AB389" s="455" t="s">
        <v>6831</v>
      </c>
      <c r="AC389" s="456">
        <v>0</v>
      </c>
      <c r="AD389" s="455" t="s">
        <v>6832</v>
      </c>
      <c r="AE389" s="456">
        <v>0</v>
      </c>
      <c r="AF389" s="271">
        <f t="shared" si="16"/>
        <v>2</v>
      </c>
      <c r="AG389" s="457">
        <f t="shared" si="18"/>
        <v>0</v>
      </c>
    </row>
    <row r="390" spans="1:33" hidden="1" x14ac:dyDescent="0.25">
      <c r="A390" s="452">
        <v>665</v>
      </c>
      <c r="B390" s="452">
        <v>93373134</v>
      </c>
      <c r="C390" s="452" t="s">
        <v>6833</v>
      </c>
      <c r="D390" s="452" t="s">
        <v>4369</v>
      </c>
      <c r="E390" s="452">
        <v>60</v>
      </c>
      <c r="F390" s="452" t="s">
        <v>139</v>
      </c>
      <c r="G390" s="452" t="s">
        <v>132</v>
      </c>
      <c r="H390" s="452" t="s">
        <v>104</v>
      </c>
      <c r="I390" s="452" t="s">
        <v>3078</v>
      </c>
      <c r="J390" s="453">
        <v>2</v>
      </c>
      <c r="K390" s="476">
        <v>6</v>
      </c>
      <c r="L390" s="477" t="s">
        <v>6834</v>
      </c>
      <c r="M390" s="456">
        <v>4</v>
      </c>
      <c r="N390" s="455" t="s">
        <v>6835</v>
      </c>
      <c r="O390" s="456">
        <v>2</v>
      </c>
      <c r="P390" s="455" t="s">
        <v>6836</v>
      </c>
      <c r="Q390" s="456">
        <v>0</v>
      </c>
      <c r="R390" s="455" t="s">
        <v>6837</v>
      </c>
      <c r="S390" s="456">
        <v>0</v>
      </c>
      <c r="T390" s="455" t="s">
        <v>6838</v>
      </c>
      <c r="U390" s="456">
        <v>0</v>
      </c>
      <c r="V390" s="455" t="s">
        <v>6839</v>
      </c>
      <c r="W390" s="456">
        <v>0</v>
      </c>
      <c r="X390" s="455" t="s">
        <v>6840</v>
      </c>
      <c r="Y390" s="456">
        <v>0</v>
      </c>
      <c r="Z390" s="455" t="s">
        <v>6841</v>
      </c>
      <c r="AA390" s="456">
        <v>0</v>
      </c>
      <c r="AB390" s="455" t="s">
        <v>6842</v>
      </c>
      <c r="AC390" s="456">
        <v>0</v>
      </c>
      <c r="AD390" s="455" t="s">
        <v>6843</v>
      </c>
      <c r="AE390" s="456">
        <v>0</v>
      </c>
      <c r="AF390" s="271">
        <f t="shared" si="16"/>
        <v>2</v>
      </c>
      <c r="AG390" s="457">
        <f t="shared" si="18"/>
        <v>0</v>
      </c>
    </row>
    <row r="391" spans="1:33" hidden="1" x14ac:dyDescent="0.25">
      <c r="A391" s="458">
        <v>219</v>
      </c>
      <c r="B391" s="458">
        <v>24403251</v>
      </c>
      <c r="C391" s="458" t="s">
        <v>354</v>
      </c>
      <c r="D391" s="458" t="s">
        <v>901</v>
      </c>
      <c r="E391" s="458">
        <v>1500</v>
      </c>
      <c r="F391" s="458" t="s">
        <v>69</v>
      </c>
      <c r="G391" s="458" t="s">
        <v>70</v>
      </c>
      <c r="H391" s="458" t="s">
        <v>97</v>
      </c>
      <c r="I391" s="458" t="s">
        <v>2768</v>
      </c>
      <c r="J391" s="459">
        <v>2</v>
      </c>
      <c r="K391" s="476">
        <v>7</v>
      </c>
      <c r="L391" s="477" t="s">
        <v>6844</v>
      </c>
      <c r="M391" s="456">
        <v>4</v>
      </c>
      <c r="N391" s="455" t="s">
        <v>6845</v>
      </c>
      <c r="O391" s="456">
        <v>3</v>
      </c>
      <c r="P391" s="455" t="s">
        <v>6846</v>
      </c>
      <c r="Q391" s="456">
        <v>0</v>
      </c>
      <c r="R391" s="455" t="s">
        <v>6847</v>
      </c>
      <c r="S391" s="456">
        <v>0</v>
      </c>
      <c r="T391" s="455" t="s">
        <v>6848</v>
      </c>
      <c r="U391" s="456">
        <v>0</v>
      </c>
      <c r="V391" s="455" t="s">
        <v>6849</v>
      </c>
      <c r="W391" s="456">
        <v>0</v>
      </c>
      <c r="X391" s="455" t="s">
        <v>6850</v>
      </c>
      <c r="Y391" s="456">
        <v>0</v>
      </c>
      <c r="Z391" s="455" t="s">
        <v>6851</v>
      </c>
      <c r="AA391" s="456">
        <v>0</v>
      </c>
      <c r="AB391" s="455" t="s">
        <v>6852</v>
      </c>
      <c r="AC391" s="456">
        <v>0</v>
      </c>
      <c r="AD391" s="455" t="s">
        <v>6853</v>
      </c>
      <c r="AE391" s="456">
        <v>0</v>
      </c>
      <c r="AF391" s="271">
        <f t="shared" si="16"/>
        <v>2</v>
      </c>
      <c r="AG391" s="457">
        <f t="shared" si="18"/>
        <v>0</v>
      </c>
    </row>
    <row r="392" spans="1:33" hidden="1" x14ac:dyDescent="0.25">
      <c r="A392" s="458">
        <v>599</v>
      </c>
      <c r="B392" s="458">
        <v>93299976</v>
      </c>
      <c r="C392" s="458" t="s">
        <v>538</v>
      </c>
      <c r="D392" s="458" t="s">
        <v>261</v>
      </c>
      <c r="E392" s="458">
        <v>1000</v>
      </c>
      <c r="F392" s="458" t="s">
        <v>69</v>
      </c>
      <c r="G392" s="458" t="s">
        <v>117</v>
      </c>
      <c r="H392" s="458" t="s">
        <v>75</v>
      </c>
      <c r="I392" s="458" t="s">
        <v>2743</v>
      </c>
      <c r="J392" s="459">
        <v>2</v>
      </c>
      <c r="K392" s="476">
        <v>7</v>
      </c>
      <c r="L392" s="477" t="s">
        <v>6854</v>
      </c>
      <c r="M392" s="456">
        <v>4</v>
      </c>
      <c r="N392" s="455" t="s">
        <v>6855</v>
      </c>
      <c r="O392" s="456">
        <v>3</v>
      </c>
      <c r="P392" s="455" t="s">
        <v>6856</v>
      </c>
      <c r="Q392" s="456">
        <v>0</v>
      </c>
      <c r="R392" s="455" t="s">
        <v>6857</v>
      </c>
      <c r="S392" s="456">
        <v>0</v>
      </c>
      <c r="T392" s="455" t="s">
        <v>6858</v>
      </c>
      <c r="U392" s="456">
        <v>0</v>
      </c>
      <c r="V392" s="455" t="s">
        <v>6859</v>
      </c>
      <c r="W392" s="456">
        <v>0</v>
      </c>
      <c r="X392" s="455" t="s">
        <v>6860</v>
      </c>
      <c r="Y392" s="456">
        <v>0</v>
      </c>
      <c r="Z392" s="455" t="s">
        <v>6861</v>
      </c>
      <c r="AA392" s="456">
        <v>0</v>
      </c>
      <c r="AB392" s="455" t="s">
        <v>6862</v>
      </c>
      <c r="AC392" s="456">
        <v>0</v>
      </c>
      <c r="AD392" s="455" t="s">
        <v>6863</v>
      </c>
      <c r="AE392" s="456">
        <v>0</v>
      </c>
      <c r="AF392" s="271">
        <f t="shared" si="16"/>
        <v>2</v>
      </c>
      <c r="AG392" s="457">
        <v>0</v>
      </c>
    </row>
    <row r="393" spans="1:33" hidden="1" x14ac:dyDescent="0.25">
      <c r="A393" s="452">
        <v>717</v>
      </c>
      <c r="B393" s="452">
        <v>94535987</v>
      </c>
      <c r="C393" s="452" t="s">
        <v>491</v>
      </c>
      <c r="D393" s="452" t="s">
        <v>3768</v>
      </c>
      <c r="E393" s="452">
        <v>1000</v>
      </c>
      <c r="F393" s="452" t="s">
        <v>69</v>
      </c>
      <c r="G393" s="452" t="s">
        <v>83</v>
      </c>
      <c r="H393" s="452" t="s">
        <v>75</v>
      </c>
      <c r="I393" s="452" t="s">
        <v>2743</v>
      </c>
      <c r="J393" s="453">
        <v>2</v>
      </c>
      <c r="K393" s="476">
        <v>7</v>
      </c>
      <c r="L393" s="477" t="s">
        <v>6864</v>
      </c>
      <c r="M393" s="456">
        <v>4</v>
      </c>
      <c r="N393" s="455" t="s">
        <v>6865</v>
      </c>
      <c r="O393" s="456">
        <v>3</v>
      </c>
      <c r="P393" s="455" t="s">
        <v>6866</v>
      </c>
      <c r="Q393" s="456">
        <v>0</v>
      </c>
      <c r="R393" s="455" t="s">
        <v>6867</v>
      </c>
      <c r="S393" s="456">
        <v>0</v>
      </c>
      <c r="T393" s="455" t="s">
        <v>6868</v>
      </c>
      <c r="U393" s="456">
        <v>0</v>
      </c>
      <c r="V393" s="455" t="s">
        <v>6869</v>
      </c>
      <c r="W393" s="456">
        <v>0</v>
      </c>
      <c r="X393" s="455" t="s">
        <v>6870</v>
      </c>
      <c r="Y393" s="456">
        <v>0</v>
      </c>
      <c r="Z393" s="455" t="s">
        <v>6871</v>
      </c>
      <c r="AA393" s="456">
        <v>0</v>
      </c>
      <c r="AB393" s="455" t="s">
        <v>6872</v>
      </c>
      <c r="AC393" s="456">
        <v>0</v>
      </c>
      <c r="AD393" s="455" t="s">
        <v>6873</v>
      </c>
      <c r="AE393" s="456">
        <v>0</v>
      </c>
      <c r="AF393" s="271">
        <f t="shared" si="16"/>
        <v>2</v>
      </c>
      <c r="AG393" s="457">
        <f t="shared" ref="AG393:AG418" si="19">AF393-J393</f>
        <v>0</v>
      </c>
    </row>
    <row r="394" spans="1:33" hidden="1" x14ac:dyDescent="0.25">
      <c r="A394" s="458">
        <v>719</v>
      </c>
      <c r="B394" s="458">
        <v>94580457</v>
      </c>
      <c r="C394" s="458" t="s">
        <v>487</v>
      </c>
      <c r="D394" s="458" t="s">
        <v>68</v>
      </c>
      <c r="E394" s="458">
        <v>1000</v>
      </c>
      <c r="F394" s="458" t="s">
        <v>69</v>
      </c>
      <c r="G394" s="458" t="s">
        <v>83</v>
      </c>
      <c r="H394" s="458" t="s">
        <v>71</v>
      </c>
      <c r="I394" s="458" t="s">
        <v>2768</v>
      </c>
      <c r="J394" s="459">
        <v>2</v>
      </c>
      <c r="K394" s="476">
        <v>7</v>
      </c>
      <c r="L394" s="477" t="s">
        <v>6874</v>
      </c>
      <c r="M394" s="456">
        <v>4</v>
      </c>
      <c r="N394" s="455" t="s">
        <v>6875</v>
      </c>
      <c r="O394" s="456">
        <v>3</v>
      </c>
      <c r="P394" s="455" t="s">
        <v>6876</v>
      </c>
      <c r="Q394" s="456">
        <v>0</v>
      </c>
      <c r="R394" s="455" t="s">
        <v>6877</v>
      </c>
      <c r="S394" s="456">
        <v>0</v>
      </c>
      <c r="T394" s="455" t="s">
        <v>6878</v>
      </c>
      <c r="U394" s="456">
        <v>0</v>
      </c>
      <c r="V394" s="455" t="s">
        <v>6879</v>
      </c>
      <c r="W394" s="456">
        <v>0</v>
      </c>
      <c r="X394" s="455" t="s">
        <v>6880</v>
      </c>
      <c r="Y394" s="456">
        <v>0</v>
      </c>
      <c r="Z394" s="455" t="s">
        <v>6881</v>
      </c>
      <c r="AA394" s="456">
        <v>0</v>
      </c>
      <c r="AB394" s="455" t="s">
        <v>6882</v>
      </c>
      <c r="AC394" s="456">
        <v>0</v>
      </c>
      <c r="AD394" s="455" t="s">
        <v>6883</v>
      </c>
      <c r="AE394" s="456">
        <v>0</v>
      </c>
      <c r="AF394" s="271">
        <f t="shared" ref="AF394:AF457" si="20">COUNTIF(M394:AE394,"=1")+COUNTIF(M394:AE394,"&gt;1")</f>
        <v>2</v>
      </c>
      <c r="AG394" s="457">
        <f t="shared" si="19"/>
        <v>0</v>
      </c>
    </row>
    <row r="395" spans="1:33" hidden="1" x14ac:dyDescent="0.25">
      <c r="A395" s="462">
        <v>770</v>
      </c>
      <c r="B395" s="462">
        <v>94748595</v>
      </c>
      <c r="C395" s="462" t="s">
        <v>6884</v>
      </c>
      <c r="D395" s="462" t="s">
        <v>3090</v>
      </c>
      <c r="E395" s="462">
        <v>600</v>
      </c>
      <c r="F395" s="462" t="s">
        <v>69</v>
      </c>
      <c r="G395" s="462" t="s">
        <v>83</v>
      </c>
      <c r="H395" s="462" t="s">
        <v>104</v>
      </c>
      <c r="I395" s="462" t="s">
        <v>2845</v>
      </c>
      <c r="J395" s="472">
        <v>2</v>
      </c>
      <c r="K395" s="271">
        <v>7</v>
      </c>
      <c r="L395" s="271" t="s">
        <v>6885</v>
      </c>
      <c r="M395" s="466">
        <v>4</v>
      </c>
      <c r="N395" s="470" t="s">
        <v>6886</v>
      </c>
      <c r="O395" s="466">
        <v>3</v>
      </c>
      <c r="P395" s="470" t="s">
        <v>6887</v>
      </c>
      <c r="Q395" s="466">
        <v>0</v>
      </c>
      <c r="R395" s="470" t="s">
        <v>6888</v>
      </c>
      <c r="S395" s="466">
        <v>0</v>
      </c>
      <c r="T395" s="470" t="s">
        <v>6889</v>
      </c>
      <c r="U395" s="466">
        <v>0</v>
      </c>
      <c r="V395" s="470" t="s">
        <v>6890</v>
      </c>
      <c r="W395" s="466">
        <v>0</v>
      </c>
      <c r="X395" s="470" t="s">
        <v>6891</v>
      </c>
      <c r="Y395" s="466">
        <v>0</v>
      </c>
      <c r="Z395" s="470" t="s">
        <v>6892</v>
      </c>
      <c r="AA395" s="466">
        <v>0</v>
      </c>
      <c r="AB395" s="470" t="s">
        <v>6893</v>
      </c>
      <c r="AC395" s="466">
        <v>0</v>
      </c>
      <c r="AD395" s="470" t="s">
        <v>6894</v>
      </c>
      <c r="AE395" s="466">
        <v>0</v>
      </c>
      <c r="AF395" s="271">
        <f t="shared" si="20"/>
        <v>2</v>
      </c>
      <c r="AG395" s="457">
        <f t="shared" si="19"/>
        <v>0</v>
      </c>
    </row>
    <row r="396" spans="1:33" hidden="1" x14ac:dyDescent="0.25">
      <c r="A396" s="462">
        <v>821</v>
      </c>
      <c r="B396" s="462">
        <v>95292265</v>
      </c>
      <c r="C396" s="462" t="s">
        <v>356</v>
      </c>
      <c r="D396" s="462" t="s">
        <v>261</v>
      </c>
      <c r="E396" s="462">
        <v>120</v>
      </c>
      <c r="F396" s="462" t="s">
        <v>69</v>
      </c>
      <c r="G396" s="462" t="s">
        <v>117</v>
      </c>
      <c r="H396" s="462" t="s">
        <v>75</v>
      </c>
      <c r="I396" s="462" t="s">
        <v>2743</v>
      </c>
      <c r="J396" s="472">
        <v>2</v>
      </c>
      <c r="K396" s="271">
        <v>7</v>
      </c>
      <c r="L396" s="271" t="s">
        <v>6895</v>
      </c>
      <c r="M396" s="466">
        <v>4</v>
      </c>
      <c r="N396" s="470" t="s">
        <v>6896</v>
      </c>
      <c r="O396" s="466">
        <v>3</v>
      </c>
      <c r="P396" s="470" t="s">
        <v>6897</v>
      </c>
      <c r="Q396" s="466">
        <v>0</v>
      </c>
      <c r="R396" s="470" t="s">
        <v>6898</v>
      </c>
      <c r="S396" s="466">
        <v>0</v>
      </c>
      <c r="T396" s="470" t="s">
        <v>6899</v>
      </c>
      <c r="U396" s="466">
        <v>0</v>
      </c>
      <c r="V396" s="470" t="s">
        <v>6900</v>
      </c>
      <c r="W396" s="466">
        <v>0</v>
      </c>
      <c r="X396" s="470" t="s">
        <v>6901</v>
      </c>
      <c r="Y396" s="466">
        <v>0</v>
      </c>
      <c r="Z396" s="470" t="s">
        <v>6902</v>
      </c>
      <c r="AA396" s="466">
        <v>0</v>
      </c>
      <c r="AB396" s="470" t="s">
        <v>6903</v>
      </c>
      <c r="AC396" s="466">
        <v>0</v>
      </c>
      <c r="AD396" s="470" t="s">
        <v>6904</v>
      </c>
      <c r="AE396" s="466">
        <v>0</v>
      </c>
      <c r="AF396" s="271">
        <f t="shared" si="20"/>
        <v>2</v>
      </c>
      <c r="AG396" s="457">
        <f t="shared" si="19"/>
        <v>0</v>
      </c>
    </row>
    <row r="397" spans="1:33" ht="30" hidden="1" x14ac:dyDescent="0.25">
      <c r="A397" s="462">
        <v>897</v>
      </c>
      <c r="B397" s="462">
        <v>52045855</v>
      </c>
      <c r="C397" s="462" t="s">
        <v>672</v>
      </c>
      <c r="D397" s="462" t="s">
        <v>736</v>
      </c>
      <c r="E397" s="462">
        <v>54</v>
      </c>
      <c r="F397" s="462" t="s">
        <v>69</v>
      </c>
      <c r="G397" s="462" t="s">
        <v>132</v>
      </c>
      <c r="H397" s="462" t="s">
        <v>104</v>
      </c>
      <c r="I397" s="462" t="s">
        <v>2845</v>
      </c>
      <c r="J397" s="472">
        <v>3</v>
      </c>
      <c r="K397" s="271">
        <v>13</v>
      </c>
      <c r="L397" s="271" t="s">
        <v>6905</v>
      </c>
      <c r="M397" s="466">
        <v>4</v>
      </c>
      <c r="N397" s="470" t="s">
        <v>6906</v>
      </c>
      <c r="O397" s="466">
        <v>3</v>
      </c>
      <c r="P397" s="470" t="s">
        <v>6907</v>
      </c>
      <c r="Q397" s="466">
        <v>6</v>
      </c>
      <c r="R397" s="470" t="s">
        <v>6908</v>
      </c>
      <c r="S397" s="466">
        <v>0</v>
      </c>
      <c r="T397" s="470" t="s">
        <v>6909</v>
      </c>
      <c r="U397" s="466">
        <v>0</v>
      </c>
      <c r="V397" s="470" t="s">
        <v>6910</v>
      </c>
      <c r="W397" s="466">
        <v>0</v>
      </c>
      <c r="X397" s="470" t="s">
        <v>6911</v>
      </c>
      <c r="Y397" s="466">
        <v>0</v>
      </c>
      <c r="Z397" s="470" t="s">
        <v>6912</v>
      </c>
      <c r="AA397" s="466">
        <v>0</v>
      </c>
      <c r="AB397" s="470" t="s">
        <v>6913</v>
      </c>
      <c r="AC397" s="466">
        <v>0</v>
      </c>
      <c r="AD397" s="470" t="s">
        <v>6914</v>
      </c>
      <c r="AE397" s="466">
        <v>0</v>
      </c>
      <c r="AF397" s="271">
        <f t="shared" si="20"/>
        <v>3</v>
      </c>
      <c r="AG397" s="457">
        <f t="shared" si="19"/>
        <v>0</v>
      </c>
    </row>
    <row r="398" spans="1:33" hidden="1" x14ac:dyDescent="0.25">
      <c r="A398" s="462">
        <v>1051</v>
      </c>
      <c r="B398" s="462">
        <v>94740713</v>
      </c>
      <c r="C398" s="462" t="s">
        <v>6915</v>
      </c>
      <c r="D398" s="462" t="s">
        <v>978</v>
      </c>
      <c r="E398" s="462">
        <v>20</v>
      </c>
      <c r="F398" s="462" t="s">
        <v>69</v>
      </c>
      <c r="G398" s="462" t="s">
        <v>132</v>
      </c>
      <c r="H398" s="462" t="s">
        <v>75</v>
      </c>
      <c r="I398" s="462" t="s">
        <v>2743</v>
      </c>
      <c r="J398" s="472">
        <v>2</v>
      </c>
      <c r="K398" s="271">
        <v>7</v>
      </c>
      <c r="L398" s="271" t="s">
        <v>6916</v>
      </c>
      <c r="M398" s="466">
        <v>4</v>
      </c>
      <c r="N398" s="470" t="s">
        <v>6917</v>
      </c>
      <c r="O398" s="473">
        <v>3</v>
      </c>
      <c r="P398" s="470" t="s">
        <v>6918</v>
      </c>
      <c r="Q398" s="466">
        <v>0</v>
      </c>
      <c r="R398" s="470" t="s">
        <v>6919</v>
      </c>
      <c r="S398" s="466">
        <v>0</v>
      </c>
      <c r="T398" s="470" t="s">
        <v>6920</v>
      </c>
      <c r="U398" s="466">
        <v>0</v>
      </c>
      <c r="V398" s="470" t="s">
        <v>6921</v>
      </c>
      <c r="W398" s="466">
        <v>0</v>
      </c>
      <c r="X398" s="470" t="s">
        <v>6922</v>
      </c>
      <c r="Y398" s="466">
        <v>0</v>
      </c>
      <c r="Z398" s="470" t="s">
        <v>6923</v>
      </c>
      <c r="AA398" s="466">
        <v>0</v>
      </c>
      <c r="AB398" s="470" t="s">
        <v>6924</v>
      </c>
      <c r="AC398" s="466">
        <v>0</v>
      </c>
      <c r="AD398" s="470" t="s">
        <v>6925</v>
      </c>
      <c r="AE398" s="466">
        <v>0</v>
      </c>
      <c r="AF398" s="271">
        <f t="shared" si="20"/>
        <v>2</v>
      </c>
      <c r="AG398" s="457">
        <f t="shared" si="19"/>
        <v>0</v>
      </c>
    </row>
    <row r="399" spans="1:33" hidden="1" x14ac:dyDescent="0.25">
      <c r="A399" s="468">
        <v>1099</v>
      </c>
      <c r="B399" s="468">
        <v>13191439</v>
      </c>
      <c r="C399" s="468" t="s">
        <v>994</v>
      </c>
      <c r="D399" s="468" t="s">
        <v>2959</v>
      </c>
      <c r="E399" s="468">
        <v>1000</v>
      </c>
      <c r="F399" s="468" t="s">
        <v>69</v>
      </c>
      <c r="G399" s="468" t="s">
        <v>117</v>
      </c>
      <c r="H399" s="468" t="s">
        <v>75</v>
      </c>
      <c r="I399" s="468" t="s">
        <v>2743</v>
      </c>
      <c r="J399" s="469">
        <v>2</v>
      </c>
      <c r="K399" s="271">
        <v>7</v>
      </c>
      <c r="L399" s="271" t="s">
        <v>6926</v>
      </c>
      <c r="M399" s="466">
        <v>4</v>
      </c>
      <c r="N399" s="470" t="s">
        <v>6927</v>
      </c>
      <c r="O399" s="466">
        <v>3</v>
      </c>
      <c r="P399" s="470" t="s">
        <v>6928</v>
      </c>
      <c r="Q399" s="466">
        <v>0</v>
      </c>
      <c r="R399" s="470" t="s">
        <v>6929</v>
      </c>
      <c r="S399" s="466">
        <v>0</v>
      </c>
      <c r="T399" s="470" t="s">
        <v>6930</v>
      </c>
      <c r="U399" s="466">
        <v>0</v>
      </c>
      <c r="V399" s="470" t="s">
        <v>6931</v>
      </c>
      <c r="W399" s="466">
        <v>0</v>
      </c>
      <c r="X399" s="470" t="s">
        <v>6932</v>
      </c>
      <c r="Y399" s="466">
        <v>0</v>
      </c>
      <c r="Z399" s="470" t="s">
        <v>6933</v>
      </c>
      <c r="AA399" s="466">
        <v>0</v>
      </c>
      <c r="AB399" s="470" t="s">
        <v>6934</v>
      </c>
      <c r="AC399" s="466">
        <v>0</v>
      </c>
      <c r="AD399" s="470" t="s">
        <v>6935</v>
      </c>
      <c r="AE399" s="466">
        <v>0</v>
      </c>
      <c r="AF399" s="271">
        <f t="shared" si="20"/>
        <v>2</v>
      </c>
      <c r="AG399" s="457">
        <f t="shared" si="19"/>
        <v>0</v>
      </c>
    </row>
    <row r="400" spans="1:33" hidden="1" x14ac:dyDescent="0.25">
      <c r="A400" s="452">
        <v>375</v>
      </c>
      <c r="B400" s="452">
        <v>90230846</v>
      </c>
      <c r="C400" s="452" t="s">
        <v>3297</v>
      </c>
      <c r="D400" s="452" t="s">
        <v>6079</v>
      </c>
      <c r="E400" s="452">
        <v>3000</v>
      </c>
      <c r="F400" s="452" t="s">
        <v>69</v>
      </c>
      <c r="G400" s="452" t="s">
        <v>117</v>
      </c>
      <c r="H400" s="452" t="s">
        <v>104</v>
      </c>
      <c r="I400" s="452" t="s">
        <v>3078</v>
      </c>
      <c r="J400" s="453">
        <v>2</v>
      </c>
      <c r="K400" s="476">
        <v>8</v>
      </c>
      <c r="L400" s="477" t="s">
        <v>6936</v>
      </c>
      <c r="M400" s="456">
        <v>4</v>
      </c>
      <c r="N400" s="455" t="s">
        <v>6937</v>
      </c>
      <c r="O400" s="456">
        <v>4</v>
      </c>
      <c r="P400" s="455" t="s">
        <v>6938</v>
      </c>
      <c r="Q400" s="456">
        <v>0</v>
      </c>
      <c r="R400" s="455" t="s">
        <v>6939</v>
      </c>
      <c r="S400" s="456">
        <v>0</v>
      </c>
      <c r="T400" s="455" t="s">
        <v>6940</v>
      </c>
      <c r="U400" s="456">
        <v>0</v>
      </c>
      <c r="V400" s="455" t="s">
        <v>6941</v>
      </c>
      <c r="W400" s="456">
        <v>0</v>
      </c>
      <c r="X400" s="455" t="s">
        <v>6942</v>
      </c>
      <c r="Y400" s="456">
        <v>0</v>
      </c>
      <c r="Z400" s="455" t="s">
        <v>6943</v>
      </c>
      <c r="AA400" s="456">
        <v>0</v>
      </c>
      <c r="AB400" s="455" t="s">
        <v>6944</v>
      </c>
      <c r="AC400" s="456">
        <v>0</v>
      </c>
      <c r="AD400" s="455" t="s">
        <v>6945</v>
      </c>
      <c r="AE400" s="456">
        <v>0</v>
      </c>
      <c r="AF400" s="271">
        <f t="shared" si="20"/>
        <v>2</v>
      </c>
      <c r="AG400" s="457">
        <f t="shared" si="19"/>
        <v>0</v>
      </c>
    </row>
    <row r="401" spans="1:33" hidden="1" x14ac:dyDescent="0.25">
      <c r="A401" s="458">
        <v>426</v>
      </c>
      <c r="B401" s="458">
        <v>90473457</v>
      </c>
      <c r="C401" s="458" t="s">
        <v>6946</v>
      </c>
      <c r="D401" s="458" t="s">
        <v>1166</v>
      </c>
      <c r="E401" s="458">
        <v>200</v>
      </c>
      <c r="F401" s="458" t="s">
        <v>69</v>
      </c>
      <c r="G401" s="458" t="s">
        <v>117</v>
      </c>
      <c r="H401" s="458" t="s">
        <v>84</v>
      </c>
      <c r="I401" s="458" t="s">
        <v>2768</v>
      </c>
      <c r="J401" s="459">
        <v>3</v>
      </c>
      <c r="K401" s="476">
        <v>15</v>
      </c>
      <c r="L401" s="477" t="s">
        <v>6947</v>
      </c>
      <c r="M401" s="456">
        <v>4</v>
      </c>
      <c r="N401" s="455" t="s">
        <v>6948</v>
      </c>
      <c r="O401" s="456">
        <v>4</v>
      </c>
      <c r="P401" s="455" t="s">
        <v>6949</v>
      </c>
      <c r="Q401" s="456">
        <v>7</v>
      </c>
      <c r="R401" s="455" t="s">
        <v>6950</v>
      </c>
      <c r="S401" s="456">
        <v>0</v>
      </c>
      <c r="T401" s="455" t="s">
        <v>6951</v>
      </c>
      <c r="U401" s="456">
        <v>0</v>
      </c>
      <c r="V401" s="455" t="s">
        <v>6952</v>
      </c>
      <c r="W401" s="456">
        <v>0</v>
      </c>
      <c r="X401" s="455" t="s">
        <v>6953</v>
      </c>
      <c r="Y401" s="456">
        <v>0</v>
      </c>
      <c r="Z401" s="455" t="s">
        <v>6954</v>
      </c>
      <c r="AA401" s="456">
        <v>0</v>
      </c>
      <c r="AB401" s="455" t="s">
        <v>6955</v>
      </c>
      <c r="AC401" s="456">
        <v>0</v>
      </c>
      <c r="AD401" s="455" t="s">
        <v>6956</v>
      </c>
      <c r="AE401" s="456">
        <v>0</v>
      </c>
      <c r="AF401" s="271">
        <f t="shared" si="20"/>
        <v>3</v>
      </c>
      <c r="AG401" s="457">
        <f t="shared" si="19"/>
        <v>0</v>
      </c>
    </row>
    <row r="402" spans="1:33" hidden="1" x14ac:dyDescent="0.25">
      <c r="A402" s="452">
        <v>558</v>
      </c>
      <c r="B402" s="452">
        <v>93290310</v>
      </c>
      <c r="C402" s="452" t="s">
        <v>6957</v>
      </c>
      <c r="D402" s="452" t="s">
        <v>261</v>
      </c>
      <c r="E402" s="452">
        <v>250</v>
      </c>
      <c r="F402" s="452" t="s">
        <v>69</v>
      </c>
      <c r="G402" s="452" t="s">
        <v>117</v>
      </c>
      <c r="H402" s="452" t="s">
        <v>75</v>
      </c>
      <c r="I402" s="452" t="s">
        <v>2743</v>
      </c>
      <c r="J402" s="453">
        <v>2</v>
      </c>
      <c r="K402" s="476">
        <v>8</v>
      </c>
      <c r="L402" s="477" t="s">
        <v>6958</v>
      </c>
      <c r="M402" s="456">
        <v>4</v>
      </c>
      <c r="N402" s="455" t="s">
        <v>6959</v>
      </c>
      <c r="O402" s="456">
        <v>4</v>
      </c>
      <c r="P402" s="455" t="s">
        <v>6960</v>
      </c>
      <c r="Q402" s="456">
        <v>0</v>
      </c>
      <c r="R402" s="455" t="s">
        <v>6961</v>
      </c>
      <c r="S402" s="456">
        <v>0</v>
      </c>
      <c r="T402" s="455" t="s">
        <v>6962</v>
      </c>
      <c r="U402" s="456">
        <v>0</v>
      </c>
      <c r="V402" s="455" t="s">
        <v>6963</v>
      </c>
      <c r="W402" s="456">
        <v>0</v>
      </c>
      <c r="X402" s="455" t="s">
        <v>6964</v>
      </c>
      <c r="Y402" s="456">
        <v>0</v>
      </c>
      <c r="Z402" s="455" t="s">
        <v>6965</v>
      </c>
      <c r="AA402" s="456">
        <v>0</v>
      </c>
      <c r="AB402" s="455" t="s">
        <v>6966</v>
      </c>
      <c r="AC402" s="456">
        <v>0</v>
      </c>
      <c r="AD402" s="455" t="s">
        <v>6967</v>
      </c>
      <c r="AE402" s="456">
        <v>0</v>
      </c>
      <c r="AF402" s="271">
        <f t="shared" si="20"/>
        <v>2</v>
      </c>
      <c r="AG402" s="457">
        <f t="shared" si="19"/>
        <v>0</v>
      </c>
    </row>
    <row r="403" spans="1:33" hidden="1" x14ac:dyDescent="0.25">
      <c r="A403" s="468">
        <v>915</v>
      </c>
      <c r="B403" s="468">
        <v>13592528</v>
      </c>
      <c r="C403" s="468" t="s">
        <v>938</v>
      </c>
      <c r="D403" s="468" t="s">
        <v>739</v>
      </c>
      <c r="E403" s="468">
        <v>24</v>
      </c>
      <c r="F403" s="468" t="s">
        <v>69</v>
      </c>
      <c r="G403" s="468" t="s">
        <v>132</v>
      </c>
      <c r="H403" s="468" t="s">
        <v>104</v>
      </c>
      <c r="I403" s="468" t="s">
        <v>2845</v>
      </c>
      <c r="J403" s="469">
        <v>3</v>
      </c>
      <c r="K403" s="271">
        <v>13</v>
      </c>
      <c r="L403" s="271" t="s">
        <v>6968</v>
      </c>
      <c r="M403" s="466">
        <v>4</v>
      </c>
      <c r="N403" s="470" t="s">
        <v>6969</v>
      </c>
      <c r="O403" s="466">
        <v>4</v>
      </c>
      <c r="P403" s="470" t="s">
        <v>6970</v>
      </c>
      <c r="Q403" s="466">
        <v>5</v>
      </c>
      <c r="R403" s="470" t="s">
        <v>6971</v>
      </c>
      <c r="S403" s="466">
        <v>0</v>
      </c>
      <c r="T403" s="470" t="s">
        <v>6972</v>
      </c>
      <c r="U403" s="466">
        <v>0</v>
      </c>
      <c r="V403" s="470" t="s">
        <v>6973</v>
      </c>
      <c r="W403" s="466">
        <v>0</v>
      </c>
      <c r="X403" s="470" t="s">
        <v>6974</v>
      </c>
      <c r="Y403" s="466">
        <v>0</v>
      </c>
      <c r="Z403" s="470" t="s">
        <v>6975</v>
      </c>
      <c r="AA403" s="466">
        <v>0</v>
      </c>
      <c r="AB403" s="470" t="s">
        <v>6976</v>
      </c>
      <c r="AC403" s="466">
        <v>0</v>
      </c>
      <c r="AD403" s="470" t="s">
        <v>6977</v>
      </c>
      <c r="AE403" s="466">
        <v>0</v>
      </c>
      <c r="AF403" s="271">
        <f t="shared" si="20"/>
        <v>3</v>
      </c>
      <c r="AG403" s="457">
        <f t="shared" si="19"/>
        <v>0</v>
      </c>
    </row>
    <row r="404" spans="1:33" ht="30" hidden="1" x14ac:dyDescent="0.25">
      <c r="A404" s="468">
        <v>919</v>
      </c>
      <c r="B404" s="468">
        <v>93363844</v>
      </c>
      <c r="C404" s="468" t="s">
        <v>6978</v>
      </c>
      <c r="D404" s="468" t="s">
        <v>739</v>
      </c>
      <c r="E404" s="468">
        <v>60</v>
      </c>
      <c r="F404" s="468" t="s">
        <v>69</v>
      </c>
      <c r="G404" s="468" t="s">
        <v>83</v>
      </c>
      <c r="H404" s="468" t="s">
        <v>104</v>
      </c>
      <c r="I404" s="468" t="s">
        <v>2845</v>
      </c>
      <c r="J404" s="469">
        <v>2</v>
      </c>
      <c r="K404" s="271">
        <v>8</v>
      </c>
      <c r="L404" s="271" t="s">
        <v>6979</v>
      </c>
      <c r="M404" s="466">
        <v>4</v>
      </c>
      <c r="N404" s="470" t="s">
        <v>6980</v>
      </c>
      <c r="O404" s="466">
        <v>4</v>
      </c>
      <c r="P404" s="470" t="s">
        <v>6981</v>
      </c>
      <c r="Q404" s="466">
        <v>0</v>
      </c>
      <c r="R404" s="470" t="s">
        <v>6982</v>
      </c>
      <c r="S404" s="466">
        <v>0</v>
      </c>
      <c r="T404" s="470" t="s">
        <v>6983</v>
      </c>
      <c r="U404" s="466">
        <v>0</v>
      </c>
      <c r="V404" s="470" t="s">
        <v>6984</v>
      </c>
      <c r="W404" s="466">
        <v>0</v>
      </c>
      <c r="X404" s="470" t="s">
        <v>6985</v>
      </c>
      <c r="Y404" s="466">
        <v>0</v>
      </c>
      <c r="Z404" s="470" t="s">
        <v>6986</v>
      </c>
      <c r="AA404" s="466">
        <v>0</v>
      </c>
      <c r="AB404" s="470" t="s">
        <v>6987</v>
      </c>
      <c r="AC404" s="466">
        <v>0</v>
      </c>
      <c r="AD404" s="470" t="s">
        <v>6988</v>
      </c>
      <c r="AE404" s="466">
        <v>0</v>
      </c>
      <c r="AF404" s="271">
        <f t="shared" si="20"/>
        <v>2</v>
      </c>
      <c r="AG404" s="457">
        <f t="shared" si="19"/>
        <v>0</v>
      </c>
    </row>
    <row r="405" spans="1:33" hidden="1" x14ac:dyDescent="0.25">
      <c r="A405" s="462">
        <v>924</v>
      </c>
      <c r="B405" s="462">
        <v>15250458</v>
      </c>
      <c r="C405" s="462" t="s">
        <v>924</v>
      </c>
      <c r="D405" s="462" t="s">
        <v>615</v>
      </c>
      <c r="E405" s="462">
        <v>128</v>
      </c>
      <c r="F405" s="462" t="s">
        <v>69</v>
      </c>
      <c r="G405" s="462" t="s">
        <v>83</v>
      </c>
      <c r="H405" s="462" t="s">
        <v>104</v>
      </c>
      <c r="I405" s="462" t="s">
        <v>2845</v>
      </c>
      <c r="J405" s="472">
        <v>2</v>
      </c>
      <c r="K405" s="271">
        <v>8</v>
      </c>
      <c r="L405" s="271" t="s">
        <v>6989</v>
      </c>
      <c r="M405" s="466">
        <v>4</v>
      </c>
      <c r="N405" s="470" t="s">
        <v>6990</v>
      </c>
      <c r="O405" s="466">
        <v>4</v>
      </c>
      <c r="P405" s="470" t="s">
        <v>6991</v>
      </c>
      <c r="Q405" s="466">
        <v>0</v>
      </c>
      <c r="R405" s="470" t="s">
        <v>6992</v>
      </c>
      <c r="S405" s="466">
        <v>0</v>
      </c>
      <c r="T405" s="470" t="s">
        <v>6993</v>
      </c>
      <c r="U405" s="466">
        <v>0</v>
      </c>
      <c r="V405" s="470" t="s">
        <v>6994</v>
      </c>
      <c r="W405" s="466">
        <v>0</v>
      </c>
      <c r="X405" s="470" t="s">
        <v>6995</v>
      </c>
      <c r="Y405" s="466">
        <v>0</v>
      </c>
      <c r="Z405" s="470" t="s">
        <v>6996</v>
      </c>
      <c r="AA405" s="466">
        <v>0</v>
      </c>
      <c r="AB405" s="470" t="s">
        <v>6997</v>
      </c>
      <c r="AC405" s="466">
        <v>0</v>
      </c>
      <c r="AD405" s="470" t="s">
        <v>6998</v>
      </c>
      <c r="AE405" s="466">
        <v>0</v>
      </c>
      <c r="AF405" s="271">
        <f t="shared" si="20"/>
        <v>2</v>
      </c>
      <c r="AG405" s="457">
        <f t="shared" si="19"/>
        <v>0</v>
      </c>
    </row>
    <row r="406" spans="1:33" hidden="1" x14ac:dyDescent="0.25">
      <c r="A406" s="271">
        <v>1152</v>
      </c>
      <c r="B406" s="271">
        <v>95459393</v>
      </c>
      <c r="C406" s="271" t="s">
        <v>352</v>
      </c>
      <c r="D406" s="271" t="s">
        <v>314</v>
      </c>
      <c r="E406" s="271">
        <v>2000</v>
      </c>
      <c r="F406" s="271" t="s">
        <v>69</v>
      </c>
      <c r="G406" s="271" t="s">
        <v>70</v>
      </c>
      <c r="H406" s="271" t="s">
        <v>315</v>
      </c>
      <c r="J406" s="271">
        <v>4</v>
      </c>
      <c r="K406" s="271">
        <v>16</v>
      </c>
      <c r="L406" s="271" t="s">
        <v>6999</v>
      </c>
      <c r="M406" s="466">
        <v>4</v>
      </c>
      <c r="N406" s="470" t="s">
        <v>7000</v>
      </c>
      <c r="O406" s="466">
        <v>4</v>
      </c>
      <c r="P406" s="470" t="s">
        <v>7001</v>
      </c>
      <c r="Q406" s="466">
        <v>4</v>
      </c>
      <c r="R406" s="470" t="s">
        <v>7002</v>
      </c>
      <c r="S406" s="466">
        <v>4</v>
      </c>
      <c r="T406" s="470" t="s">
        <v>7003</v>
      </c>
      <c r="U406" s="466">
        <v>0</v>
      </c>
      <c r="V406" s="470" t="s">
        <v>7004</v>
      </c>
      <c r="W406" s="466">
        <v>0</v>
      </c>
      <c r="X406" s="470" t="s">
        <v>7005</v>
      </c>
      <c r="Y406" s="466">
        <v>0</v>
      </c>
      <c r="Z406" s="470" t="s">
        <v>7006</v>
      </c>
      <c r="AA406" s="466">
        <v>0</v>
      </c>
      <c r="AB406" s="470" t="s">
        <v>7007</v>
      </c>
      <c r="AC406" s="466">
        <v>0</v>
      </c>
      <c r="AD406" s="470" t="s">
        <v>7008</v>
      </c>
      <c r="AE406" s="466">
        <v>0</v>
      </c>
      <c r="AF406" s="271">
        <f t="shared" si="20"/>
        <v>4</v>
      </c>
      <c r="AG406" s="457">
        <f t="shared" si="19"/>
        <v>0</v>
      </c>
    </row>
    <row r="407" spans="1:33" hidden="1" x14ac:dyDescent="0.25">
      <c r="A407" s="458">
        <v>47</v>
      </c>
      <c r="B407" s="458">
        <v>11514596</v>
      </c>
      <c r="C407" s="458" t="s">
        <v>1146</v>
      </c>
      <c r="D407" s="458" t="s">
        <v>4175</v>
      </c>
      <c r="E407" s="458">
        <v>900</v>
      </c>
      <c r="F407" s="458" t="s">
        <v>69</v>
      </c>
      <c r="G407" s="458" t="s">
        <v>7009</v>
      </c>
      <c r="H407" s="458" t="s">
        <v>97</v>
      </c>
      <c r="I407" s="458" t="s">
        <v>2756</v>
      </c>
      <c r="J407" s="459">
        <v>2</v>
      </c>
      <c r="K407" s="476">
        <v>9</v>
      </c>
      <c r="L407" s="477" t="s">
        <v>7010</v>
      </c>
      <c r="M407" s="456">
        <v>4</v>
      </c>
      <c r="N407" s="455" t="s">
        <v>7011</v>
      </c>
      <c r="O407" s="456">
        <v>5</v>
      </c>
      <c r="P407" s="455" t="s">
        <v>7012</v>
      </c>
      <c r="Q407" s="456">
        <v>0</v>
      </c>
      <c r="R407" s="455" t="s">
        <v>7013</v>
      </c>
      <c r="S407" s="456">
        <v>0</v>
      </c>
      <c r="T407" s="455" t="s">
        <v>7014</v>
      </c>
      <c r="U407" s="456">
        <v>0</v>
      </c>
      <c r="V407" s="455" t="s">
        <v>7015</v>
      </c>
      <c r="W407" s="456">
        <v>0</v>
      </c>
      <c r="X407" s="455" t="s">
        <v>7016</v>
      </c>
      <c r="Y407" s="456">
        <v>0</v>
      </c>
      <c r="Z407" s="455" t="s">
        <v>7017</v>
      </c>
      <c r="AA407" s="456">
        <v>0</v>
      </c>
      <c r="AB407" s="455" t="s">
        <v>7018</v>
      </c>
      <c r="AC407" s="456">
        <v>0</v>
      </c>
      <c r="AD407" s="455" t="s">
        <v>7019</v>
      </c>
      <c r="AE407" s="456">
        <v>0</v>
      </c>
      <c r="AF407" s="271">
        <f t="shared" si="20"/>
        <v>2</v>
      </c>
      <c r="AG407" s="457">
        <f t="shared" si="19"/>
        <v>0</v>
      </c>
    </row>
    <row r="408" spans="1:33" hidden="1" x14ac:dyDescent="0.25">
      <c r="A408" s="458">
        <v>101</v>
      </c>
      <c r="B408" s="458">
        <v>11570637</v>
      </c>
      <c r="C408" s="458" t="s">
        <v>1087</v>
      </c>
      <c r="D408" s="458" t="s">
        <v>273</v>
      </c>
      <c r="E408" s="458">
        <v>2500</v>
      </c>
      <c r="F408" s="458" t="s">
        <v>69</v>
      </c>
      <c r="G408" s="458" t="s">
        <v>1049</v>
      </c>
      <c r="H408" s="458" t="s">
        <v>84</v>
      </c>
      <c r="I408" s="458" t="s">
        <v>2768</v>
      </c>
      <c r="J408" s="459">
        <v>2</v>
      </c>
      <c r="K408" s="476">
        <v>9</v>
      </c>
      <c r="L408" s="477" t="s">
        <v>7020</v>
      </c>
      <c r="M408" s="456">
        <v>4</v>
      </c>
      <c r="N408" s="455" t="s">
        <v>7021</v>
      </c>
      <c r="O408" s="456">
        <v>5</v>
      </c>
      <c r="P408" s="455" t="s">
        <v>7022</v>
      </c>
      <c r="Q408" s="456">
        <v>0</v>
      </c>
      <c r="R408" s="455" t="s">
        <v>7023</v>
      </c>
      <c r="S408" s="456">
        <v>0</v>
      </c>
      <c r="T408" s="455" t="s">
        <v>7024</v>
      </c>
      <c r="U408" s="456">
        <v>0</v>
      </c>
      <c r="V408" s="455" t="s">
        <v>7025</v>
      </c>
      <c r="W408" s="456">
        <v>0</v>
      </c>
      <c r="X408" s="455" t="s">
        <v>7026</v>
      </c>
      <c r="Y408" s="456">
        <v>0</v>
      </c>
      <c r="Z408" s="455" t="s">
        <v>7027</v>
      </c>
      <c r="AA408" s="456">
        <v>0</v>
      </c>
      <c r="AB408" s="455" t="s">
        <v>7028</v>
      </c>
      <c r="AC408" s="456">
        <v>0</v>
      </c>
      <c r="AD408" s="455" t="s">
        <v>7029</v>
      </c>
      <c r="AE408" s="456">
        <v>0</v>
      </c>
      <c r="AF408" s="271">
        <f t="shared" si="20"/>
        <v>2</v>
      </c>
      <c r="AG408" s="457">
        <f t="shared" si="19"/>
        <v>0</v>
      </c>
    </row>
    <row r="409" spans="1:33" hidden="1" x14ac:dyDescent="0.25">
      <c r="A409" s="458">
        <v>153</v>
      </c>
      <c r="B409" s="458">
        <v>11609280</v>
      </c>
      <c r="C409" s="458" t="s">
        <v>1041</v>
      </c>
      <c r="D409" s="458" t="s">
        <v>1042</v>
      </c>
      <c r="E409" s="458">
        <v>1000</v>
      </c>
      <c r="F409" s="458" t="s">
        <v>69</v>
      </c>
      <c r="G409" s="458" t="s">
        <v>83</v>
      </c>
      <c r="H409" s="458" t="s">
        <v>121</v>
      </c>
      <c r="I409" s="458" t="s">
        <v>2743</v>
      </c>
      <c r="J409" s="459">
        <v>2</v>
      </c>
      <c r="K409" s="476">
        <v>9</v>
      </c>
      <c r="L409" s="477" t="s">
        <v>7030</v>
      </c>
      <c r="M409" s="456">
        <v>4</v>
      </c>
      <c r="N409" s="455" t="s">
        <v>7031</v>
      </c>
      <c r="O409" s="456">
        <v>5</v>
      </c>
      <c r="P409" s="455" t="s">
        <v>7032</v>
      </c>
      <c r="Q409" s="456">
        <v>0</v>
      </c>
      <c r="R409" s="455" t="s">
        <v>7033</v>
      </c>
      <c r="S409" s="456">
        <v>0</v>
      </c>
      <c r="T409" s="455" t="s">
        <v>7034</v>
      </c>
      <c r="U409" s="456">
        <v>0</v>
      </c>
      <c r="V409" s="455" t="s">
        <v>7035</v>
      </c>
      <c r="W409" s="456">
        <v>0</v>
      </c>
      <c r="X409" s="455" t="s">
        <v>7036</v>
      </c>
      <c r="Y409" s="456">
        <v>0</v>
      </c>
      <c r="Z409" s="455" t="s">
        <v>7037</v>
      </c>
      <c r="AA409" s="456">
        <v>0</v>
      </c>
      <c r="AB409" s="455" t="s">
        <v>7038</v>
      </c>
      <c r="AC409" s="456">
        <v>0</v>
      </c>
      <c r="AD409" s="455" t="s">
        <v>7039</v>
      </c>
      <c r="AE409" s="456">
        <v>0</v>
      </c>
      <c r="AF409" s="271">
        <f t="shared" si="20"/>
        <v>2</v>
      </c>
      <c r="AG409" s="457">
        <f t="shared" si="19"/>
        <v>0</v>
      </c>
    </row>
    <row r="410" spans="1:33" hidden="1" x14ac:dyDescent="0.25">
      <c r="A410" s="458">
        <v>180</v>
      </c>
      <c r="B410" s="458">
        <v>11611963</v>
      </c>
      <c r="C410" s="458" t="s">
        <v>1011</v>
      </c>
      <c r="D410" s="458" t="s">
        <v>463</v>
      </c>
      <c r="E410" s="458">
        <v>1100</v>
      </c>
      <c r="F410" s="458" t="s">
        <v>69</v>
      </c>
      <c r="G410" s="458" t="s">
        <v>1012</v>
      </c>
      <c r="H410" s="458" t="s">
        <v>97</v>
      </c>
      <c r="I410" s="458" t="s">
        <v>2756</v>
      </c>
      <c r="J410" s="459">
        <v>2</v>
      </c>
      <c r="K410" s="476">
        <v>9</v>
      </c>
      <c r="L410" s="477" t="s">
        <v>7040</v>
      </c>
      <c r="M410" s="456">
        <v>4</v>
      </c>
      <c r="N410" s="455" t="s">
        <v>7041</v>
      </c>
      <c r="O410" s="456">
        <v>5</v>
      </c>
      <c r="P410" s="455" t="s">
        <v>7042</v>
      </c>
      <c r="Q410" s="456">
        <v>0</v>
      </c>
      <c r="R410" s="455" t="s">
        <v>7043</v>
      </c>
      <c r="S410" s="456">
        <v>0</v>
      </c>
      <c r="T410" s="455" t="s">
        <v>7044</v>
      </c>
      <c r="U410" s="456">
        <v>0</v>
      </c>
      <c r="V410" s="455" t="s">
        <v>7045</v>
      </c>
      <c r="W410" s="456">
        <v>0</v>
      </c>
      <c r="X410" s="455" t="s">
        <v>7046</v>
      </c>
      <c r="Y410" s="456">
        <v>0</v>
      </c>
      <c r="Z410" s="455" t="s">
        <v>7047</v>
      </c>
      <c r="AA410" s="456">
        <v>0</v>
      </c>
      <c r="AB410" s="455" t="s">
        <v>7048</v>
      </c>
      <c r="AC410" s="456">
        <v>0</v>
      </c>
      <c r="AD410" s="455" t="s">
        <v>7049</v>
      </c>
      <c r="AE410" s="456">
        <v>0</v>
      </c>
      <c r="AF410" s="271">
        <f t="shared" si="20"/>
        <v>2</v>
      </c>
      <c r="AG410" s="457">
        <f t="shared" si="19"/>
        <v>0</v>
      </c>
    </row>
    <row r="411" spans="1:33" hidden="1" x14ac:dyDescent="0.25">
      <c r="A411" s="452">
        <v>532</v>
      </c>
      <c r="B411" s="452">
        <v>93280007</v>
      </c>
      <c r="C411" s="452" t="s">
        <v>552</v>
      </c>
      <c r="D411" s="452" t="s">
        <v>2779</v>
      </c>
      <c r="E411" s="452">
        <v>1200</v>
      </c>
      <c r="F411" s="452" t="s">
        <v>69</v>
      </c>
      <c r="G411" s="452" t="s">
        <v>70</v>
      </c>
      <c r="H411" s="452" t="s">
        <v>121</v>
      </c>
      <c r="I411" s="452" t="s">
        <v>2743</v>
      </c>
      <c r="J411" s="453">
        <v>2</v>
      </c>
      <c r="K411" s="476">
        <v>9</v>
      </c>
      <c r="L411" s="477" t="s">
        <v>7050</v>
      </c>
      <c r="M411" s="456">
        <v>4</v>
      </c>
      <c r="N411" s="455" t="s">
        <v>7051</v>
      </c>
      <c r="O411" s="456">
        <v>5</v>
      </c>
      <c r="P411" s="455" t="s">
        <v>7052</v>
      </c>
      <c r="Q411" s="456">
        <v>0</v>
      </c>
      <c r="R411" s="455" t="s">
        <v>7053</v>
      </c>
      <c r="S411" s="456">
        <v>0</v>
      </c>
      <c r="T411" s="455" t="s">
        <v>7054</v>
      </c>
      <c r="U411" s="456">
        <v>0</v>
      </c>
      <c r="V411" s="455" t="s">
        <v>7055</v>
      </c>
      <c r="W411" s="456">
        <v>0</v>
      </c>
      <c r="X411" s="455" t="s">
        <v>7056</v>
      </c>
      <c r="Y411" s="456">
        <v>0</v>
      </c>
      <c r="Z411" s="455" t="s">
        <v>7057</v>
      </c>
      <c r="AA411" s="456">
        <v>0</v>
      </c>
      <c r="AB411" s="455" t="s">
        <v>7058</v>
      </c>
      <c r="AC411" s="456">
        <v>0</v>
      </c>
      <c r="AD411" s="455" t="s">
        <v>7059</v>
      </c>
      <c r="AE411" s="456">
        <v>0</v>
      </c>
      <c r="AF411" s="271">
        <f t="shared" si="20"/>
        <v>2</v>
      </c>
      <c r="AG411" s="457">
        <f t="shared" si="19"/>
        <v>0</v>
      </c>
    </row>
    <row r="412" spans="1:33" hidden="1" x14ac:dyDescent="0.25">
      <c r="A412" s="452">
        <v>571</v>
      </c>
      <c r="B412" s="452">
        <v>93294412</v>
      </c>
      <c r="C412" s="452" t="s">
        <v>7060</v>
      </c>
      <c r="D412" s="452" t="s">
        <v>3000</v>
      </c>
      <c r="E412" s="452">
        <v>200</v>
      </c>
      <c r="F412" s="452" t="s">
        <v>69</v>
      </c>
      <c r="G412" s="452" t="s">
        <v>70</v>
      </c>
      <c r="H412" s="452" t="s">
        <v>97</v>
      </c>
      <c r="I412" s="452" t="s">
        <v>2768</v>
      </c>
      <c r="J412" s="453">
        <v>2</v>
      </c>
      <c r="K412" s="476">
        <v>9</v>
      </c>
      <c r="L412" s="477" t="s">
        <v>7061</v>
      </c>
      <c r="M412" s="456">
        <v>4</v>
      </c>
      <c r="N412" s="455" t="s">
        <v>7062</v>
      </c>
      <c r="O412" s="456">
        <v>5</v>
      </c>
      <c r="P412" s="455" t="s">
        <v>7063</v>
      </c>
      <c r="Q412" s="456">
        <v>0</v>
      </c>
      <c r="R412" s="455" t="s">
        <v>7064</v>
      </c>
      <c r="S412" s="456">
        <v>0</v>
      </c>
      <c r="T412" s="455" t="s">
        <v>7065</v>
      </c>
      <c r="U412" s="456">
        <v>0</v>
      </c>
      <c r="V412" s="455" t="s">
        <v>7066</v>
      </c>
      <c r="W412" s="456">
        <v>0</v>
      </c>
      <c r="X412" s="455" t="s">
        <v>7067</v>
      </c>
      <c r="Y412" s="456">
        <v>0</v>
      </c>
      <c r="Z412" s="455" t="s">
        <v>7068</v>
      </c>
      <c r="AA412" s="456">
        <v>0</v>
      </c>
      <c r="AB412" s="455" t="s">
        <v>7069</v>
      </c>
      <c r="AC412" s="456">
        <v>0</v>
      </c>
      <c r="AD412" s="455" t="s">
        <v>7070</v>
      </c>
      <c r="AE412" s="456">
        <v>0</v>
      </c>
      <c r="AF412" s="271">
        <f t="shared" si="20"/>
        <v>2</v>
      </c>
      <c r="AG412" s="457">
        <f t="shared" si="19"/>
        <v>0</v>
      </c>
    </row>
    <row r="413" spans="1:33" hidden="1" x14ac:dyDescent="0.25">
      <c r="A413" s="458">
        <v>711</v>
      </c>
      <c r="B413" s="458">
        <v>94530268</v>
      </c>
      <c r="C413" s="458" t="s">
        <v>500</v>
      </c>
      <c r="D413" s="458" t="s">
        <v>3375</v>
      </c>
      <c r="E413" s="458">
        <v>1000</v>
      </c>
      <c r="F413" s="458" t="s">
        <v>69</v>
      </c>
      <c r="G413" s="458" t="s">
        <v>117</v>
      </c>
      <c r="H413" s="458" t="s">
        <v>75</v>
      </c>
      <c r="I413" s="458" t="s">
        <v>2743</v>
      </c>
      <c r="J413" s="459">
        <v>2</v>
      </c>
      <c r="K413" s="476">
        <v>9</v>
      </c>
      <c r="L413" s="477" t="s">
        <v>7071</v>
      </c>
      <c r="M413" s="456">
        <v>4</v>
      </c>
      <c r="N413" s="455" t="s">
        <v>7072</v>
      </c>
      <c r="O413" s="456">
        <v>5</v>
      </c>
      <c r="P413" s="455" t="s">
        <v>7073</v>
      </c>
      <c r="Q413" s="456">
        <v>0</v>
      </c>
      <c r="R413" s="455" t="s">
        <v>7074</v>
      </c>
      <c r="S413" s="456">
        <v>0</v>
      </c>
      <c r="T413" s="455" t="s">
        <v>7075</v>
      </c>
      <c r="U413" s="456">
        <v>0</v>
      </c>
      <c r="V413" s="455" t="s">
        <v>7076</v>
      </c>
      <c r="W413" s="456">
        <v>0</v>
      </c>
      <c r="X413" s="455" t="s">
        <v>7077</v>
      </c>
      <c r="Y413" s="456">
        <v>0</v>
      </c>
      <c r="Z413" s="455" t="s">
        <v>7078</v>
      </c>
      <c r="AA413" s="456">
        <v>0</v>
      </c>
      <c r="AB413" s="455" t="s">
        <v>7079</v>
      </c>
      <c r="AC413" s="456">
        <v>0</v>
      </c>
      <c r="AD413" s="455" t="s">
        <v>7080</v>
      </c>
      <c r="AE413" s="456">
        <v>0</v>
      </c>
      <c r="AF413" s="271">
        <f t="shared" si="20"/>
        <v>2</v>
      </c>
      <c r="AG413" s="457">
        <f t="shared" si="19"/>
        <v>0</v>
      </c>
    </row>
    <row r="414" spans="1:33" hidden="1" x14ac:dyDescent="0.25">
      <c r="A414" s="462">
        <v>818</v>
      </c>
      <c r="B414" s="462">
        <v>95073074</v>
      </c>
      <c r="C414" s="462" t="s">
        <v>7081</v>
      </c>
      <c r="D414" s="462" t="s">
        <v>3768</v>
      </c>
      <c r="E414" s="462">
        <v>600</v>
      </c>
      <c r="F414" s="462" t="s">
        <v>69</v>
      </c>
      <c r="G414" s="462" t="s">
        <v>117</v>
      </c>
      <c r="H414" s="462" t="s">
        <v>75</v>
      </c>
      <c r="I414" s="462" t="s">
        <v>2743</v>
      </c>
      <c r="J414" s="472">
        <v>2</v>
      </c>
      <c r="K414" s="271">
        <v>10</v>
      </c>
      <c r="L414" s="271" t="s">
        <v>7082</v>
      </c>
      <c r="M414" s="473">
        <v>4</v>
      </c>
      <c r="N414" s="470" t="s">
        <v>7083</v>
      </c>
      <c r="O414" s="466">
        <v>6</v>
      </c>
      <c r="P414" s="470" t="s">
        <v>7084</v>
      </c>
      <c r="Q414" s="466">
        <v>0</v>
      </c>
      <c r="R414" s="470" t="s">
        <v>7085</v>
      </c>
      <c r="S414" s="466">
        <v>0</v>
      </c>
      <c r="T414" s="470" t="s">
        <v>7086</v>
      </c>
      <c r="U414" s="466">
        <v>0</v>
      </c>
      <c r="V414" s="470" t="s">
        <v>7087</v>
      </c>
      <c r="W414" s="466">
        <v>0</v>
      </c>
      <c r="X414" s="470" t="s">
        <v>7088</v>
      </c>
      <c r="Y414" s="466">
        <v>0</v>
      </c>
      <c r="Z414" s="470" t="s">
        <v>7089</v>
      </c>
      <c r="AA414" s="466">
        <v>0</v>
      </c>
      <c r="AB414" s="470" t="s">
        <v>7090</v>
      </c>
      <c r="AC414" s="466">
        <v>0</v>
      </c>
      <c r="AD414" s="470" t="s">
        <v>7091</v>
      </c>
      <c r="AE414" s="466">
        <v>0</v>
      </c>
      <c r="AF414" s="271">
        <f t="shared" si="20"/>
        <v>2</v>
      </c>
      <c r="AG414" s="457">
        <f t="shared" si="19"/>
        <v>0</v>
      </c>
    </row>
    <row r="415" spans="1:33" hidden="1" x14ac:dyDescent="0.25">
      <c r="A415" s="468">
        <v>848</v>
      </c>
      <c r="B415" s="468" t="s">
        <v>278</v>
      </c>
      <c r="C415" s="468" t="s">
        <v>279</v>
      </c>
      <c r="D415" s="468" t="s">
        <v>4918</v>
      </c>
      <c r="E415" s="468">
        <v>500</v>
      </c>
      <c r="F415" s="468" t="s">
        <v>69</v>
      </c>
      <c r="G415" s="468" t="s">
        <v>117</v>
      </c>
      <c r="H415" s="468" t="s">
        <v>75</v>
      </c>
      <c r="I415" s="468" t="s">
        <v>2743</v>
      </c>
      <c r="J415" s="469">
        <v>2</v>
      </c>
      <c r="K415" s="271">
        <v>10</v>
      </c>
      <c r="L415" s="271" t="s">
        <v>7092</v>
      </c>
      <c r="M415" s="466">
        <v>4</v>
      </c>
      <c r="N415" s="470" t="s">
        <v>7093</v>
      </c>
      <c r="O415" s="466">
        <v>6</v>
      </c>
      <c r="P415" s="470" t="s">
        <v>7094</v>
      </c>
      <c r="Q415" s="466">
        <v>0</v>
      </c>
      <c r="R415" s="470" t="s">
        <v>7095</v>
      </c>
      <c r="S415" s="466">
        <v>0</v>
      </c>
      <c r="T415" s="470" t="s">
        <v>7096</v>
      </c>
      <c r="U415" s="466">
        <v>0</v>
      </c>
      <c r="V415" s="470" t="s">
        <v>7097</v>
      </c>
      <c r="W415" s="466">
        <v>0</v>
      </c>
      <c r="X415" s="470" t="s">
        <v>7098</v>
      </c>
      <c r="Y415" s="466">
        <v>0</v>
      </c>
      <c r="Z415" s="470" t="s">
        <v>7099</v>
      </c>
      <c r="AA415" s="466">
        <v>0</v>
      </c>
      <c r="AB415" s="470" t="s">
        <v>7100</v>
      </c>
      <c r="AC415" s="466">
        <v>0</v>
      </c>
      <c r="AD415" s="470" t="s">
        <v>7101</v>
      </c>
      <c r="AE415" s="466">
        <v>0</v>
      </c>
      <c r="AF415" s="271">
        <f t="shared" si="20"/>
        <v>2</v>
      </c>
      <c r="AG415" s="457">
        <f t="shared" si="19"/>
        <v>0</v>
      </c>
    </row>
    <row r="416" spans="1:33" hidden="1" x14ac:dyDescent="0.25">
      <c r="A416" s="452">
        <v>414</v>
      </c>
      <c r="B416" s="452">
        <v>90413589</v>
      </c>
      <c r="C416" s="452" t="s">
        <v>585</v>
      </c>
      <c r="D416" s="452" t="s">
        <v>1040</v>
      </c>
      <c r="E416" s="452">
        <v>2500</v>
      </c>
      <c r="F416" s="452" t="s">
        <v>69</v>
      </c>
      <c r="G416" s="452" t="s">
        <v>117</v>
      </c>
      <c r="H416" s="452" t="s">
        <v>97</v>
      </c>
      <c r="I416" s="452" t="s">
        <v>2768</v>
      </c>
      <c r="J416" s="453">
        <v>2</v>
      </c>
      <c r="K416" s="476">
        <v>11</v>
      </c>
      <c r="L416" s="477" t="s">
        <v>7102</v>
      </c>
      <c r="M416" s="456">
        <v>4</v>
      </c>
      <c r="N416" s="455" t="s">
        <v>7103</v>
      </c>
      <c r="O416" s="456">
        <v>7</v>
      </c>
      <c r="P416" s="455" t="s">
        <v>7104</v>
      </c>
      <c r="Q416" s="456">
        <v>0</v>
      </c>
      <c r="R416" s="455" t="s">
        <v>7105</v>
      </c>
      <c r="S416" s="456">
        <v>0</v>
      </c>
      <c r="T416" s="455" t="s">
        <v>7106</v>
      </c>
      <c r="U416" s="456">
        <v>0</v>
      </c>
      <c r="V416" s="455" t="s">
        <v>7107</v>
      </c>
      <c r="W416" s="456">
        <v>0</v>
      </c>
      <c r="X416" s="455" t="s">
        <v>7108</v>
      </c>
      <c r="Y416" s="456">
        <v>0</v>
      </c>
      <c r="Z416" s="455" t="s">
        <v>7109</v>
      </c>
      <c r="AA416" s="456">
        <v>0</v>
      </c>
      <c r="AB416" s="455" t="s">
        <v>7110</v>
      </c>
      <c r="AC416" s="456">
        <v>0</v>
      </c>
      <c r="AD416" s="455" t="s">
        <v>7111</v>
      </c>
      <c r="AE416" s="456">
        <v>0</v>
      </c>
      <c r="AF416" s="271">
        <f t="shared" si="20"/>
        <v>2</v>
      </c>
      <c r="AG416" s="457">
        <f t="shared" si="19"/>
        <v>0</v>
      </c>
    </row>
    <row r="417" spans="1:33" hidden="1" x14ac:dyDescent="0.25">
      <c r="A417" s="468">
        <v>1061</v>
      </c>
      <c r="B417" s="468">
        <v>52048214</v>
      </c>
      <c r="C417" s="468" t="s">
        <v>816</v>
      </c>
      <c r="D417" s="468" t="s">
        <v>293</v>
      </c>
      <c r="E417" s="468">
        <v>306</v>
      </c>
      <c r="F417" s="468" t="s">
        <v>69</v>
      </c>
      <c r="G417" s="468" t="s">
        <v>132</v>
      </c>
      <c r="H417" s="468" t="s">
        <v>75</v>
      </c>
      <c r="I417" s="468" t="s">
        <v>2743</v>
      </c>
      <c r="J417" s="469">
        <v>2</v>
      </c>
      <c r="K417" s="271">
        <v>11</v>
      </c>
      <c r="L417" s="271" t="s">
        <v>7112</v>
      </c>
      <c r="M417" s="466">
        <v>4</v>
      </c>
      <c r="N417" s="470" t="s">
        <v>7113</v>
      </c>
      <c r="O417" s="466">
        <v>7</v>
      </c>
      <c r="P417" s="470" t="s">
        <v>7114</v>
      </c>
      <c r="Q417" s="466">
        <v>0</v>
      </c>
      <c r="R417" s="470" t="s">
        <v>7115</v>
      </c>
      <c r="S417" s="466">
        <v>0</v>
      </c>
      <c r="T417" s="470" t="s">
        <v>7116</v>
      </c>
      <c r="U417" s="466">
        <v>0</v>
      </c>
      <c r="V417" s="470" t="s">
        <v>7117</v>
      </c>
      <c r="W417" s="466">
        <v>0</v>
      </c>
      <c r="X417" s="470" t="s">
        <v>7118</v>
      </c>
      <c r="Y417" s="466">
        <v>0</v>
      </c>
      <c r="Z417" s="470" t="s">
        <v>7119</v>
      </c>
      <c r="AA417" s="466">
        <v>0</v>
      </c>
      <c r="AB417" s="470" t="s">
        <v>7120</v>
      </c>
      <c r="AC417" s="466">
        <v>0</v>
      </c>
      <c r="AD417" s="470" t="s">
        <v>7121</v>
      </c>
      <c r="AE417" s="466">
        <v>0</v>
      </c>
      <c r="AF417" s="271">
        <f t="shared" si="20"/>
        <v>2</v>
      </c>
      <c r="AG417" s="457">
        <f t="shared" si="19"/>
        <v>0</v>
      </c>
    </row>
    <row r="418" spans="1:33" hidden="1" x14ac:dyDescent="0.25">
      <c r="A418" s="458">
        <v>87</v>
      </c>
      <c r="B418" s="458">
        <v>11570007</v>
      </c>
      <c r="C418" s="458" t="s">
        <v>1102</v>
      </c>
      <c r="D418" s="458" t="s">
        <v>3715</v>
      </c>
      <c r="E418" s="458">
        <v>800</v>
      </c>
      <c r="F418" s="458" t="s">
        <v>69</v>
      </c>
      <c r="G418" s="458" t="s">
        <v>117</v>
      </c>
      <c r="H418" s="458" t="s">
        <v>412</v>
      </c>
      <c r="I418" s="458" t="s">
        <v>2743</v>
      </c>
      <c r="J418" s="459">
        <v>2</v>
      </c>
      <c r="K418" s="476">
        <v>12</v>
      </c>
      <c r="L418" s="477" t="s">
        <v>7122</v>
      </c>
      <c r="M418" s="456">
        <v>4</v>
      </c>
      <c r="N418" s="455" t="s">
        <v>7123</v>
      </c>
      <c r="O418" s="456">
        <v>8</v>
      </c>
      <c r="P418" s="455" t="s">
        <v>7124</v>
      </c>
      <c r="Q418" s="456">
        <v>0</v>
      </c>
      <c r="R418" s="455" t="s">
        <v>7125</v>
      </c>
      <c r="S418" s="456">
        <v>0</v>
      </c>
      <c r="T418" s="455" t="s">
        <v>7126</v>
      </c>
      <c r="U418" s="456">
        <v>0</v>
      </c>
      <c r="V418" s="455" t="s">
        <v>7127</v>
      </c>
      <c r="W418" s="456">
        <v>0</v>
      </c>
      <c r="X418" s="455" t="s">
        <v>7128</v>
      </c>
      <c r="Y418" s="456">
        <v>0</v>
      </c>
      <c r="Z418" s="455" t="s">
        <v>7129</v>
      </c>
      <c r="AA418" s="456">
        <v>0</v>
      </c>
      <c r="AB418" s="455" t="s">
        <v>7130</v>
      </c>
      <c r="AC418" s="456">
        <v>0</v>
      </c>
      <c r="AD418" s="455" t="s">
        <v>7131</v>
      </c>
      <c r="AE418" s="456">
        <v>0</v>
      </c>
      <c r="AF418" s="271">
        <f t="shared" si="20"/>
        <v>2</v>
      </c>
      <c r="AG418" s="457">
        <f t="shared" si="19"/>
        <v>0</v>
      </c>
    </row>
    <row r="419" spans="1:33" hidden="1" x14ac:dyDescent="0.25">
      <c r="A419" s="458">
        <v>223</v>
      </c>
      <c r="B419" s="458">
        <v>24417149</v>
      </c>
      <c r="C419" s="458" t="s">
        <v>895</v>
      </c>
      <c r="D419" s="458" t="s">
        <v>765</v>
      </c>
      <c r="E419" s="458">
        <v>2000</v>
      </c>
      <c r="F419" s="458" t="s">
        <v>69</v>
      </c>
      <c r="G419" s="458" t="s">
        <v>70</v>
      </c>
      <c r="H419" s="458" t="s">
        <v>121</v>
      </c>
      <c r="I419" s="458" t="s">
        <v>2756</v>
      </c>
      <c r="J419" s="459">
        <v>2</v>
      </c>
      <c r="K419" s="476">
        <v>12</v>
      </c>
      <c r="L419" s="477" t="s">
        <v>7132</v>
      </c>
      <c r="M419" s="456">
        <v>4</v>
      </c>
      <c r="N419" s="455" t="s">
        <v>7133</v>
      </c>
      <c r="O419" s="456">
        <v>8</v>
      </c>
      <c r="P419" s="455" t="s">
        <v>7134</v>
      </c>
      <c r="Q419" s="456">
        <v>0</v>
      </c>
      <c r="R419" s="455" t="s">
        <v>7135</v>
      </c>
      <c r="S419" s="456">
        <v>0</v>
      </c>
      <c r="T419" s="455" t="s">
        <v>7136</v>
      </c>
      <c r="U419" s="456">
        <v>0</v>
      </c>
      <c r="V419" s="455" t="s">
        <v>7137</v>
      </c>
      <c r="W419" s="456">
        <v>0</v>
      </c>
      <c r="X419" s="455" t="s">
        <v>7138</v>
      </c>
      <c r="Y419" s="456">
        <v>0</v>
      </c>
      <c r="Z419" s="455" t="s">
        <v>7139</v>
      </c>
      <c r="AA419" s="456">
        <v>0</v>
      </c>
      <c r="AB419" s="455" t="s">
        <v>7140</v>
      </c>
      <c r="AC419" s="456">
        <v>0</v>
      </c>
      <c r="AD419" s="455" t="s">
        <v>7141</v>
      </c>
      <c r="AE419" s="456">
        <v>0</v>
      </c>
      <c r="AF419" s="271">
        <f t="shared" si="20"/>
        <v>2</v>
      </c>
      <c r="AG419" s="457">
        <v>0</v>
      </c>
    </row>
    <row r="420" spans="1:33" hidden="1" x14ac:dyDescent="0.25">
      <c r="A420" s="468">
        <v>819</v>
      </c>
      <c r="B420" s="468" t="s">
        <v>7142</v>
      </c>
      <c r="C420" s="468" t="s">
        <v>365</v>
      </c>
      <c r="D420" s="468" t="s">
        <v>222</v>
      </c>
      <c r="E420" s="468">
        <v>36</v>
      </c>
      <c r="F420" s="468" t="s">
        <v>69</v>
      </c>
      <c r="G420" s="468" t="s">
        <v>83</v>
      </c>
      <c r="H420" s="468" t="s">
        <v>71</v>
      </c>
      <c r="I420" s="468" t="s">
        <v>2768</v>
      </c>
      <c r="J420" s="469">
        <v>2</v>
      </c>
      <c r="K420" s="271">
        <v>12</v>
      </c>
      <c r="L420" s="271" t="s">
        <v>7143</v>
      </c>
      <c r="M420" s="466">
        <v>4</v>
      </c>
      <c r="N420" s="470" t="s">
        <v>7144</v>
      </c>
      <c r="O420" s="466">
        <v>8</v>
      </c>
      <c r="P420" s="470" t="s">
        <v>7145</v>
      </c>
      <c r="Q420" s="466">
        <v>0</v>
      </c>
      <c r="R420" s="470" t="s">
        <v>7146</v>
      </c>
      <c r="S420" s="466">
        <v>0</v>
      </c>
      <c r="T420" s="470" t="s">
        <v>7147</v>
      </c>
      <c r="U420" s="466">
        <v>0</v>
      </c>
      <c r="V420" s="470" t="s">
        <v>7148</v>
      </c>
      <c r="W420" s="466">
        <v>0</v>
      </c>
      <c r="X420" s="470" t="s">
        <v>7149</v>
      </c>
      <c r="Y420" s="466">
        <v>0</v>
      </c>
      <c r="Z420" s="470" t="s">
        <v>7150</v>
      </c>
      <c r="AA420" s="466">
        <v>0</v>
      </c>
      <c r="AB420" s="470" t="s">
        <v>7151</v>
      </c>
      <c r="AC420" s="466">
        <v>0</v>
      </c>
      <c r="AD420" s="470" t="s">
        <v>7152</v>
      </c>
      <c r="AE420" s="466">
        <v>0</v>
      </c>
      <c r="AF420" s="271">
        <f t="shared" si="20"/>
        <v>2</v>
      </c>
      <c r="AG420" s="457">
        <f t="shared" ref="AG420:AG440" si="21">AF420-J420</f>
        <v>0</v>
      </c>
    </row>
    <row r="421" spans="1:33" x14ac:dyDescent="0.25">
      <c r="A421" s="462">
        <v>970</v>
      </c>
      <c r="B421" s="462">
        <v>94759216</v>
      </c>
      <c r="C421" s="462" t="s">
        <v>7153</v>
      </c>
      <c r="D421" s="462" t="s">
        <v>734</v>
      </c>
      <c r="E421" s="462">
        <v>36</v>
      </c>
      <c r="F421" s="462" t="s">
        <v>69</v>
      </c>
      <c r="G421" s="462" t="s">
        <v>132</v>
      </c>
      <c r="H421" s="462" t="s">
        <v>104</v>
      </c>
      <c r="I421" s="462" t="s">
        <v>2845</v>
      </c>
      <c r="J421" s="472">
        <v>2</v>
      </c>
      <c r="K421" s="471">
        <v>1</v>
      </c>
      <c r="L421" s="471" t="s">
        <v>7154</v>
      </c>
      <c r="M421" s="466">
        <v>0</v>
      </c>
      <c r="N421" s="470" t="s">
        <v>7155</v>
      </c>
      <c r="O421" s="466">
        <v>1</v>
      </c>
      <c r="P421" s="470" t="s">
        <v>7156</v>
      </c>
      <c r="Q421" s="466">
        <v>0</v>
      </c>
      <c r="R421" s="470" t="s">
        <v>7157</v>
      </c>
      <c r="S421" s="466">
        <v>0</v>
      </c>
      <c r="T421" s="470" t="s">
        <v>7158</v>
      </c>
      <c r="U421" s="466">
        <v>0</v>
      </c>
      <c r="V421" s="470" t="s">
        <v>7159</v>
      </c>
      <c r="W421" s="466">
        <v>0</v>
      </c>
      <c r="X421" s="470" t="s">
        <v>7160</v>
      </c>
      <c r="Y421" s="466">
        <v>0</v>
      </c>
      <c r="Z421" s="470" t="s">
        <v>7161</v>
      </c>
      <c r="AA421" s="466">
        <v>0</v>
      </c>
      <c r="AB421" s="470" t="s">
        <v>7162</v>
      </c>
      <c r="AC421" s="466">
        <v>0</v>
      </c>
      <c r="AD421" s="470" t="s">
        <v>7163</v>
      </c>
      <c r="AE421" s="466">
        <v>0</v>
      </c>
      <c r="AF421" s="271">
        <f t="shared" si="20"/>
        <v>1</v>
      </c>
      <c r="AG421" s="457">
        <f t="shared" si="21"/>
        <v>-1</v>
      </c>
    </row>
    <row r="422" spans="1:33" x14ac:dyDescent="0.25">
      <c r="A422" s="462">
        <v>984</v>
      </c>
      <c r="B422" s="462">
        <v>94759227</v>
      </c>
      <c r="C422" s="462" t="s">
        <v>7164</v>
      </c>
      <c r="D422" s="462" t="s">
        <v>614</v>
      </c>
      <c r="E422" s="462">
        <v>36</v>
      </c>
      <c r="F422" s="462" t="s">
        <v>69</v>
      </c>
      <c r="G422" s="462" t="s">
        <v>132</v>
      </c>
      <c r="H422" s="462" t="s">
        <v>104</v>
      </c>
      <c r="I422" s="462" t="s">
        <v>2845</v>
      </c>
      <c r="J422" s="472">
        <v>2</v>
      </c>
      <c r="K422" s="471">
        <v>1</v>
      </c>
      <c r="L422" s="471" t="s">
        <v>7165</v>
      </c>
      <c r="M422" s="466">
        <v>0</v>
      </c>
      <c r="N422" s="470" t="s">
        <v>7166</v>
      </c>
      <c r="O422" s="473">
        <v>1</v>
      </c>
      <c r="P422" s="470" t="s">
        <v>7167</v>
      </c>
      <c r="Q422" s="466">
        <v>0</v>
      </c>
      <c r="R422" s="470" t="s">
        <v>7168</v>
      </c>
      <c r="S422" s="466">
        <v>0</v>
      </c>
      <c r="T422" s="470" t="s">
        <v>7169</v>
      </c>
      <c r="U422" s="466">
        <v>0</v>
      </c>
      <c r="V422" s="470" t="s">
        <v>7170</v>
      </c>
      <c r="W422" s="466">
        <v>0</v>
      </c>
      <c r="X422" s="470" t="s">
        <v>7171</v>
      </c>
      <c r="Y422" s="466">
        <v>0</v>
      </c>
      <c r="Z422" s="470" t="s">
        <v>7172</v>
      </c>
      <c r="AA422" s="466">
        <v>0</v>
      </c>
      <c r="AB422" s="470" t="s">
        <v>7173</v>
      </c>
      <c r="AC422" s="466">
        <v>0</v>
      </c>
      <c r="AD422" s="470" t="s">
        <v>7174</v>
      </c>
      <c r="AE422" s="466">
        <v>0</v>
      </c>
      <c r="AF422" s="271">
        <f t="shared" si="20"/>
        <v>1</v>
      </c>
      <c r="AG422" s="457">
        <f t="shared" si="21"/>
        <v>-1</v>
      </c>
    </row>
    <row r="423" spans="1:33" x14ac:dyDescent="0.25">
      <c r="A423" s="468">
        <v>798</v>
      </c>
      <c r="B423" s="468">
        <v>94760239</v>
      </c>
      <c r="C423" s="468" t="s">
        <v>384</v>
      </c>
      <c r="D423" s="468" t="s">
        <v>3605</v>
      </c>
      <c r="E423" s="468">
        <v>1000</v>
      </c>
      <c r="F423" s="468" t="s">
        <v>69</v>
      </c>
      <c r="G423" s="468" t="s">
        <v>83</v>
      </c>
      <c r="H423" s="468" t="s">
        <v>121</v>
      </c>
      <c r="I423" s="468" t="s">
        <v>2743</v>
      </c>
      <c r="J423" s="469">
        <v>2</v>
      </c>
      <c r="K423" s="471">
        <v>2</v>
      </c>
      <c r="L423" s="471" t="s">
        <v>7175</v>
      </c>
      <c r="M423" s="466">
        <v>0</v>
      </c>
      <c r="N423" s="470" t="s">
        <v>7176</v>
      </c>
      <c r="O423" s="466">
        <v>2</v>
      </c>
      <c r="P423" s="470" t="s">
        <v>7177</v>
      </c>
      <c r="Q423" s="466">
        <v>0</v>
      </c>
      <c r="R423" s="470" t="s">
        <v>7178</v>
      </c>
      <c r="S423" s="466">
        <v>0</v>
      </c>
      <c r="T423" s="470" t="s">
        <v>7179</v>
      </c>
      <c r="U423" s="466">
        <v>0</v>
      </c>
      <c r="V423" s="470" t="s">
        <v>7180</v>
      </c>
      <c r="W423" s="466">
        <v>0</v>
      </c>
      <c r="X423" s="470" t="s">
        <v>7181</v>
      </c>
      <c r="Y423" s="466">
        <v>0</v>
      </c>
      <c r="Z423" s="470" t="s">
        <v>7182</v>
      </c>
      <c r="AA423" s="466">
        <v>0</v>
      </c>
      <c r="AB423" s="470" t="s">
        <v>7183</v>
      </c>
      <c r="AC423" s="466">
        <v>0</v>
      </c>
      <c r="AD423" s="470" t="s">
        <v>7184</v>
      </c>
      <c r="AE423" s="466">
        <v>0</v>
      </c>
      <c r="AF423" s="271">
        <f t="shared" si="20"/>
        <v>1</v>
      </c>
      <c r="AG423" s="457">
        <f t="shared" si="21"/>
        <v>-1</v>
      </c>
    </row>
    <row r="424" spans="1:33" hidden="1" x14ac:dyDescent="0.25">
      <c r="A424" s="458">
        <v>175</v>
      </c>
      <c r="B424" s="458">
        <v>11610869</v>
      </c>
      <c r="C424" s="458" t="s">
        <v>1016</v>
      </c>
      <c r="D424" s="458" t="s">
        <v>3298</v>
      </c>
      <c r="E424" s="458">
        <v>3000</v>
      </c>
      <c r="F424" s="458" t="s">
        <v>69</v>
      </c>
      <c r="G424" s="458" t="s">
        <v>83</v>
      </c>
      <c r="H424" s="458" t="s">
        <v>104</v>
      </c>
      <c r="I424" s="458" t="s">
        <v>2845</v>
      </c>
      <c r="J424" s="459">
        <v>1</v>
      </c>
      <c r="K424" s="476">
        <v>5</v>
      </c>
      <c r="L424" s="477" t="s">
        <v>7185</v>
      </c>
      <c r="M424" s="456">
        <v>5</v>
      </c>
      <c r="N424" s="455" t="s">
        <v>7186</v>
      </c>
      <c r="O424" s="456">
        <v>0</v>
      </c>
      <c r="P424" s="455" t="s">
        <v>7187</v>
      </c>
      <c r="Q424" s="456">
        <v>0</v>
      </c>
      <c r="R424" s="455" t="s">
        <v>7188</v>
      </c>
      <c r="S424" s="456">
        <v>0</v>
      </c>
      <c r="T424" s="455" t="s">
        <v>7189</v>
      </c>
      <c r="U424" s="456">
        <v>0</v>
      </c>
      <c r="V424" s="455" t="s">
        <v>7190</v>
      </c>
      <c r="W424" s="456">
        <v>0</v>
      </c>
      <c r="X424" s="455" t="s">
        <v>7191</v>
      </c>
      <c r="Y424" s="456">
        <v>0</v>
      </c>
      <c r="Z424" s="455" t="s">
        <v>7192</v>
      </c>
      <c r="AA424" s="456">
        <v>0</v>
      </c>
      <c r="AB424" s="455" t="s">
        <v>7193</v>
      </c>
      <c r="AC424" s="456">
        <v>0</v>
      </c>
      <c r="AD424" s="455" t="s">
        <v>7194</v>
      </c>
      <c r="AE424" s="456">
        <v>0</v>
      </c>
      <c r="AF424" s="271">
        <f t="shared" si="20"/>
        <v>1</v>
      </c>
      <c r="AG424" s="457">
        <f t="shared" si="21"/>
        <v>0</v>
      </c>
    </row>
    <row r="425" spans="1:33" hidden="1" x14ac:dyDescent="0.25">
      <c r="A425" s="452">
        <v>404</v>
      </c>
      <c r="B425" s="452">
        <v>90361504</v>
      </c>
      <c r="C425" s="452" t="s">
        <v>7195</v>
      </c>
      <c r="D425" s="452" t="s">
        <v>6311</v>
      </c>
      <c r="E425" s="452">
        <v>1200</v>
      </c>
      <c r="F425" s="452" t="s">
        <v>69</v>
      </c>
      <c r="G425" s="452" t="s">
        <v>132</v>
      </c>
      <c r="H425" s="452" t="s">
        <v>71</v>
      </c>
      <c r="I425" s="452" t="s">
        <v>2768</v>
      </c>
      <c r="J425" s="453">
        <v>1</v>
      </c>
      <c r="K425" s="476">
        <v>5</v>
      </c>
      <c r="L425" s="477" t="s">
        <v>7196</v>
      </c>
      <c r="M425" s="456">
        <v>5</v>
      </c>
      <c r="N425" s="455" t="s">
        <v>7197</v>
      </c>
      <c r="O425" s="456">
        <v>0</v>
      </c>
      <c r="P425" s="455" t="s">
        <v>7198</v>
      </c>
      <c r="Q425" s="456">
        <v>0</v>
      </c>
      <c r="R425" s="455" t="s">
        <v>7199</v>
      </c>
      <c r="S425" s="456">
        <v>0</v>
      </c>
      <c r="T425" s="455" t="s">
        <v>7200</v>
      </c>
      <c r="U425" s="456">
        <v>0</v>
      </c>
      <c r="V425" s="455" t="s">
        <v>7201</v>
      </c>
      <c r="W425" s="456">
        <v>0</v>
      </c>
      <c r="X425" s="455" t="s">
        <v>7202</v>
      </c>
      <c r="Y425" s="456">
        <v>0</v>
      </c>
      <c r="Z425" s="455" t="s">
        <v>7203</v>
      </c>
      <c r="AA425" s="456">
        <v>0</v>
      </c>
      <c r="AB425" s="455" t="s">
        <v>7204</v>
      </c>
      <c r="AC425" s="456">
        <v>0</v>
      </c>
      <c r="AD425" s="455" t="s">
        <v>7205</v>
      </c>
      <c r="AE425" s="456">
        <v>0</v>
      </c>
      <c r="AF425" s="271">
        <f t="shared" si="20"/>
        <v>1</v>
      </c>
      <c r="AG425" s="457">
        <f t="shared" si="21"/>
        <v>0</v>
      </c>
    </row>
    <row r="426" spans="1:33" hidden="1" x14ac:dyDescent="0.25">
      <c r="A426" s="452">
        <v>413</v>
      </c>
      <c r="B426" s="452">
        <v>90411904</v>
      </c>
      <c r="C426" s="452" t="s">
        <v>7206</v>
      </c>
      <c r="D426" s="452" t="s">
        <v>7207</v>
      </c>
      <c r="E426" s="452">
        <v>100</v>
      </c>
      <c r="F426" s="452" t="s">
        <v>69</v>
      </c>
      <c r="G426" s="452" t="s">
        <v>132</v>
      </c>
      <c r="H426" s="452" t="s">
        <v>84</v>
      </c>
      <c r="I426" s="452" t="s">
        <v>2768</v>
      </c>
      <c r="J426" s="453">
        <v>1</v>
      </c>
      <c r="K426" s="476">
        <v>5</v>
      </c>
      <c r="L426" s="477" t="s">
        <v>7208</v>
      </c>
      <c r="M426" s="456">
        <v>5</v>
      </c>
      <c r="N426" s="455" t="s">
        <v>7209</v>
      </c>
      <c r="O426" s="456">
        <v>0</v>
      </c>
      <c r="P426" s="455" t="s">
        <v>7210</v>
      </c>
      <c r="Q426" s="456">
        <v>0</v>
      </c>
      <c r="R426" s="455" t="s">
        <v>7211</v>
      </c>
      <c r="S426" s="456">
        <v>0</v>
      </c>
      <c r="T426" s="455" t="s">
        <v>7212</v>
      </c>
      <c r="U426" s="456">
        <v>0</v>
      </c>
      <c r="V426" s="455" t="s">
        <v>7213</v>
      </c>
      <c r="W426" s="456">
        <v>0</v>
      </c>
      <c r="X426" s="455" t="s">
        <v>7214</v>
      </c>
      <c r="Y426" s="456">
        <v>0</v>
      </c>
      <c r="Z426" s="455" t="s">
        <v>7215</v>
      </c>
      <c r="AA426" s="456">
        <v>0</v>
      </c>
      <c r="AB426" s="455" t="s">
        <v>7216</v>
      </c>
      <c r="AC426" s="456">
        <v>0</v>
      </c>
      <c r="AD426" s="455" t="s">
        <v>7217</v>
      </c>
      <c r="AE426" s="456">
        <v>0</v>
      </c>
      <c r="AF426" s="271">
        <f t="shared" si="20"/>
        <v>1</v>
      </c>
      <c r="AG426" s="457">
        <f t="shared" si="21"/>
        <v>0</v>
      </c>
    </row>
    <row r="427" spans="1:33" hidden="1" x14ac:dyDescent="0.25">
      <c r="A427" s="458">
        <v>634</v>
      </c>
      <c r="B427" s="458">
        <v>93344384</v>
      </c>
      <c r="C427" s="458" t="s">
        <v>7218</v>
      </c>
      <c r="D427" s="458" t="s">
        <v>4009</v>
      </c>
      <c r="E427" s="458">
        <v>5000</v>
      </c>
      <c r="F427" s="458" t="s">
        <v>69</v>
      </c>
      <c r="G427" s="458" t="s">
        <v>70</v>
      </c>
      <c r="H427" s="458" t="s">
        <v>104</v>
      </c>
      <c r="I427" s="458" t="s">
        <v>2845</v>
      </c>
      <c r="J427" s="459">
        <v>1</v>
      </c>
      <c r="K427" s="476">
        <v>5</v>
      </c>
      <c r="L427" s="477" t="s">
        <v>7219</v>
      </c>
      <c r="M427" s="456">
        <v>5</v>
      </c>
      <c r="N427" s="455" t="s">
        <v>7220</v>
      </c>
      <c r="O427" s="456">
        <v>0</v>
      </c>
      <c r="P427" s="455" t="s">
        <v>7221</v>
      </c>
      <c r="Q427" s="456">
        <v>0</v>
      </c>
      <c r="R427" s="455" t="s">
        <v>7222</v>
      </c>
      <c r="S427" s="456">
        <v>0</v>
      </c>
      <c r="T427" s="455" t="s">
        <v>7223</v>
      </c>
      <c r="U427" s="456">
        <v>0</v>
      </c>
      <c r="V427" s="455" t="s">
        <v>7224</v>
      </c>
      <c r="W427" s="456">
        <v>0</v>
      </c>
      <c r="X427" s="455" t="s">
        <v>7225</v>
      </c>
      <c r="Y427" s="456">
        <v>0</v>
      </c>
      <c r="Z427" s="455" t="s">
        <v>7226</v>
      </c>
      <c r="AA427" s="456">
        <v>0</v>
      </c>
      <c r="AB427" s="455" t="s">
        <v>7227</v>
      </c>
      <c r="AC427" s="456">
        <v>0</v>
      </c>
      <c r="AD427" s="455" t="s">
        <v>7228</v>
      </c>
      <c r="AE427" s="456">
        <v>0</v>
      </c>
      <c r="AF427" s="271">
        <f t="shared" si="20"/>
        <v>1</v>
      </c>
      <c r="AG427" s="457">
        <f t="shared" si="21"/>
        <v>0</v>
      </c>
    </row>
    <row r="428" spans="1:33" hidden="1" x14ac:dyDescent="0.25">
      <c r="A428" s="452">
        <v>677</v>
      </c>
      <c r="B428" s="452">
        <v>93381082</v>
      </c>
      <c r="C428" s="452" t="s">
        <v>7229</v>
      </c>
      <c r="D428" s="452" t="s">
        <v>4020</v>
      </c>
      <c r="E428" s="452">
        <v>150</v>
      </c>
      <c r="F428" s="452" t="s">
        <v>69</v>
      </c>
      <c r="G428" s="452" t="s">
        <v>70</v>
      </c>
      <c r="H428" s="452" t="s">
        <v>71</v>
      </c>
      <c r="I428" s="452" t="s">
        <v>2768</v>
      </c>
      <c r="J428" s="453">
        <v>1</v>
      </c>
      <c r="K428" s="476">
        <v>5</v>
      </c>
      <c r="L428" s="477" t="s">
        <v>7230</v>
      </c>
      <c r="M428" s="456">
        <v>5</v>
      </c>
      <c r="N428" s="455" t="s">
        <v>7231</v>
      </c>
      <c r="O428" s="456">
        <v>0</v>
      </c>
      <c r="P428" s="455" t="s">
        <v>7232</v>
      </c>
      <c r="Q428" s="456">
        <v>0</v>
      </c>
      <c r="R428" s="455" t="s">
        <v>7233</v>
      </c>
      <c r="S428" s="456">
        <v>0</v>
      </c>
      <c r="T428" s="455" t="s">
        <v>7234</v>
      </c>
      <c r="U428" s="456">
        <v>0</v>
      </c>
      <c r="V428" s="455" t="s">
        <v>7235</v>
      </c>
      <c r="W428" s="456">
        <v>0</v>
      </c>
      <c r="X428" s="455" t="s">
        <v>7236</v>
      </c>
      <c r="Y428" s="456">
        <v>0</v>
      </c>
      <c r="Z428" s="455" t="s">
        <v>7237</v>
      </c>
      <c r="AA428" s="456">
        <v>0</v>
      </c>
      <c r="AB428" s="455" t="s">
        <v>7238</v>
      </c>
      <c r="AC428" s="456">
        <v>0</v>
      </c>
      <c r="AD428" s="455" t="s">
        <v>7239</v>
      </c>
      <c r="AE428" s="456">
        <v>0</v>
      </c>
      <c r="AF428" s="271">
        <f t="shared" si="20"/>
        <v>1</v>
      </c>
      <c r="AG428" s="457">
        <f t="shared" si="21"/>
        <v>0</v>
      </c>
    </row>
    <row r="429" spans="1:33" hidden="1" x14ac:dyDescent="0.25">
      <c r="A429" s="452">
        <v>705</v>
      </c>
      <c r="B429" s="452">
        <v>93394976</v>
      </c>
      <c r="C429" s="452" t="s">
        <v>238</v>
      </c>
      <c r="D429" s="452" t="s">
        <v>373</v>
      </c>
      <c r="E429" s="452">
        <v>3000</v>
      </c>
      <c r="F429" s="452" t="s">
        <v>69</v>
      </c>
      <c r="G429" s="452" t="s">
        <v>117</v>
      </c>
      <c r="H429" s="452" t="s">
        <v>71</v>
      </c>
      <c r="I429" s="452" t="s">
        <v>2768</v>
      </c>
      <c r="J429" s="453">
        <v>1</v>
      </c>
      <c r="K429" s="476">
        <v>5</v>
      </c>
      <c r="L429" s="477" t="s">
        <v>7240</v>
      </c>
      <c r="M429" s="456">
        <v>5</v>
      </c>
      <c r="N429" s="455" t="s">
        <v>7241</v>
      </c>
      <c r="O429" s="456">
        <v>0</v>
      </c>
      <c r="P429" s="455" t="s">
        <v>7242</v>
      </c>
      <c r="Q429" s="456">
        <v>0</v>
      </c>
      <c r="R429" s="455" t="s">
        <v>7243</v>
      </c>
      <c r="S429" s="456">
        <v>0</v>
      </c>
      <c r="T429" s="455" t="s">
        <v>7244</v>
      </c>
      <c r="U429" s="456">
        <v>0</v>
      </c>
      <c r="V429" s="455" t="s">
        <v>7245</v>
      </c>
      <c r="W429" s="456">
        <v>0</v>
      </c>
      <c r="X429" s="455" t="s">
        <v>7246</v>
      </c>
      <c r="Y429" s="456">
        <v>0</v>
      </c>
      <c r="Z429" s="455" t="s">
        <v>7247</v>
      </c>
      <c r="AA429" s="456">
        <v>0</v>
      </c>
      <c r="AB429" s="455" t="s">
        <v>7248</v>
      </c>
      <c r="AC429" s="456">
        <v>0</v>
      </c>
      <c r="AD429" s="455" t="s">
        <v>7249</v>
      </c>
      <c r="AE429" s="456">
        <v>0</v>
      </c>
      <c r="AF429" s="271">
        <f t="shared" si="20"/>
        <v>1</v>
      </c>
      <c r="AG429" s="457">
        <f t="shared" si="21"/>
        <v>0</v>
      </c>
    </row>
    <row r="430" spans="1:33" hidden="1" x14ac:dyDescent="0.25">
      <c r="A430" s="458">
        <v>729</v>
      </c>
      <c r="B430" s="458">
        <v>94703021</v>
      </c>
      <c r="C430" s="458" t="s">
        <v>7250</v>
      </c>
      <c r="D430" s="458" t="s">
        <v>6769</v>
      </c>
      <c r="E430" s="458">
        <v>100</v>
      </c>
      <c r="F430" s="458" t="s">
        <v>69</v>
      </c>
      <c r="G430" s="458" t="s">
        <v>132</v>
      </c>
      <c r="H430" s="458" t="s">
        <v>84</v>
      </c>
      <c r="I430" s="458" t="s">
        <v>2768</v>
      </c>
      <c r="J430" s="459">
        <v>1</v>
      </c>
      <c r="K430" s="476">
        <v>5</v>
      </c>
      <c r="L430" s="477" t="s">
        <v>7251</v>
      </c>
      <c r="M430" s="456">
        <v>5</v>
      </c>
      <c r="N430" s="455" t="s">
        <v>7252</v>
      </c>
      <c r="O430" s="456">
        <v>0</v>
      </c>
      <c r="P430" s="455" t="s">
        <v>7253</v>
      </c>
      <c r="Q430" s="456">
        <v>0</v>
      </c>
      <c r="R430" s="455" t="s">
        <v>7254</v>
      </c>
      <c r="S430" s="456">
        <v>0</v>
      </c>
      <c r="T430" s="455" t="s">
        <v>7255</v>
      </c>
      <c r="U430" s="456">
        <v>0</v>
      </c>
      <c r="V430" s="455" t="s">
        <v>7256</v>
      </c>
      <c r="W430" s="456">
        <v>0</v>
      </c>
      <c r="X430" s="455" t="s">
        <v>7257</v>
      </c>
      <c r="Y430" s="456">
        <v>0</v>
      </c>
      <c r="Z430" s="455" t="s">
        <v>7258</v>
      </c>
      <c r="AA430" s="456">
        <v>0</v>
      </c>
      <c r="AB430" s="455" t="s">
        <v>7259</v>
      </c>
      <c r="AC430" s="456">
        <v>0</v>
      </c>
      <c r="AD430" s="455" t="s">
        <v>7260</v>
      </c>
      <c r="AE430" s="456">
        <v>0</v>
      </c>
      <c r="AF430" s="471">
        <f t="shared" si="20"/>
        <v>1</v>
      </c>
      <c r="AG430" s="457">
        <f t="shared" si="21"/>
        <v>0</v>
      </c>
    </row>
    <row r="431" spans="1:33" hidden="1" x14ac:dyDescent="0.25">
      <c r="A431" s="468">
        <v>812</v>
      </c>
      <c r="B431" s="468">
        <v>94776780</v>
      </c>
      <c r="C431" s="468" t="s">
        <v>7261</v>
      </c>
      <c r="D431" s="468" t="s">
        <v>7262</v>
      </c>
      <c r="E431" s="468">
        <v>500</v>
      </c>
      <c r="F431" s="468" t="s">
        <v>69</v>
      </c>
      <c r="G431" s="468" t="s">
        <v>117</v>
      </c>
      <c r="H431" s="468" t="s">
        <v>84</v>
      </c>
      <c r="I431" s="468" t="s">
        <v>2768</v>
      </c>
      <c r="J431" s="469">
        <v>1</v>
      </c>
      <c r="K431" s="471">
        <v>5</v>
      </c>
      <c r="L431" s="471" t="s">
        <v>7263</v>
      </c>
      <c r="M431" s="466">
        <v>5</v>
      </c>
      <c r="N431" s="470" t="s">
        <v>7264</v>
      </c>
      <c r="O431" s="466">
        <v>0</v>
      </c>
      <c r="P431" s="470" t="s">
        <v>7265</v>
      </c>
      <c r="Q431" s="466">
        <v>0</v>
      </c>
      <c r="R431" s="470" t="s">
        <v>7266</v>
      </c>
      <c r="S431" s="466">
        <v>0</v>
      </c>
      <c r="T431" s="470" t="s">
        <v>7267</v>
      </c>
      <c r="U431" s="466">
        <v>0</v>
      </c>
      <c r="V431" s="470" t="s">
        <v>7268</v>
      </c>
      <c r="W431" s="466">
        <v>0</v>
      </c>
      <c r="X431" s="470" t="s">
        <v>7269</v>
      </c>
      <c r="Y431" s="466">
        <v>0</v>
      </c>
      <c r="Z431" s="470" t="s">
        <v>7270</v>
      </c>
      <c r="AA431" s="466">
        <v>0</v>
      </c>
      <c r="AB431" s="470" t="s">
        <v>7271</v>
      </c>
      <c r="AC431" s="466">
        <v>0</v>
      </c>
      <c r="AD431" s="470" t="s">
        <v>7272</v>
      </c>
      <c r="AE431" s="466">
        <v>0</v>
      </c>
      <c r="AF431" s="271">
        <f t="shared" si="20"/>
        <v>1</v>
      </c>
      <c r="AG431" s="457">
        <f t="shared" si="21"/>
        <v>0</v>
      </c>
    </row>
    <row r="432" spans="1:33" hidden="1" x14ac:dyDescent="0.25">
      <c r="A432" s="468">
        <v>908</v>
      </c>
      <c r="B432" s="468">
        <v>94737665</v>
      </c>
      <c r="C432" s="468" t="s">
        <v>5916</v>
      </c>
      <c r="D432" s="468" t="s">
        <v>3188</v>
      </c>
      <c r="E432" s="468">
        <v>86</v>
      </c>
      <c r="F432" s="468" t="s">
        <v>69</v>
      </c>
      <c r="G432" s="468" t="s">
        <v>132</v>
      </c>
      <c r="H432" s="468" t="s">
        <v>104</v>
      </c>
      <c r="I432" s="468" t="s">
        <v>2845</v>
      </c>
      <c r="J432" s="469">
        <v>1</v>
      </c>
      <c r="K432" s="471">
        <v>5</v>
      </c>
      <c r="L432" s="471" t="s">
        <v>7273</v>
      </c>
      <c r="M432" s="466">
        <v>5</v>
      </c>
      <c r="N432" s="470" t="s">
        <v>7274</v>
      </c>
      <c r="O432" s="466">
        <v>0</v>
      </c>
      <c r="P432" s="470" t="s">
        <v>7275</v>
      </c>
      <c r="Q432" s="466">
        <v>0</v>
      </c>
      <c r="R432" s="470" t="s">
        <v>7276</v>
      </c>
      <c r="S432" s="466">
        <v>0</v>
      </c>
      <c r="T432" s="470" t="s">
        <v>7277</v>
      </c>
      <c r="U432" s="466">
        <v>0</v>
      </c>
      <c r="V432" s="470" t="s">
        <v>7278</v>
      </c>
      <c r="W432" s="466">
        <v>0</v>
      </c>
      <c r="X432" s="470" t="s">
        <v>7279</v>
      </c>
      <c r="Y432" s="466">
        <v>0</v>
      </c>
      <c r="Z432" s="470" t="s">
        <v>7280</v>
      </c>
      <c r="AA432" s="466">
        <v>0</v>
      </c>
      <c r="AB432" s="470" t="s">
        <v>7281</v>
      </c>
      <c r="AC432" s="466">
        <v>0</v>
      </c>
      <c r="AD432" s="470" t="s">
        <v>7282</v>
      </c>
      <c r="AE432" s="466">
        <v>0</v>
      </c>
      <c r="AF432" s="271">
        <f t="shared" si="20"/>
        <v>1</v>
      </c>
      <c r="AG432" s="457">
        <f t="shared" si="21"/>
        <v>0</v>
      </c>
    </row>
    <row r="433" spans="1:33" hidden="1" x14ac:dyDescent="0.25">
      <c r="A433" s="468">
        <v>1016</v>
      </c>
      <c r="B433" s="468">
        <v>93384782</v>
      </c>
      <c r="C433" s="468" t="s">
        <v>7283</v>
      </c>
      <c r="D433" s="468" t="s">
        <v>4009</v>
      </c>
      <c r="E433" s="468">
        <v>1400</v>
      </c>
      <c r="F433" s="468" t="s">
        <v>139</v>
      </c>
      <c r="G433" s="468" t="s">
        <v>117</v>
      </c>
      <c r="H433" s="468" t="s">
        <v>104</v>
      </c>
      <c r="I433" s="468" t="s">
        <v>2845</v>
      </c>
      <c r="J433" s="469">
        <v>1</v>
      </c>
      <c r="K433" s="471">
        <v>5</v>
      </c>
      <c r="L433" s="471" t="s">
        <v>7284</v>
      </c>
      <c r="M433" s="466">
        <v>5</v>
      </c>
      <c r="N433" s="470" t="s">
        <v>7285</v>
      </c>
      <c r="O433" s="466">
        <v>0</v>
      </c>
      <c r="P433" s="470" t="s">
        <v>7286</v>
      </c>
      <c r="Q433" s="466">
        <v>0</v>
      </c>
      <c r="R433" s="470" t="s">
        <v>7287</v>
      </c>
      <c r="S433" s="466">
        <v>0</v>
      </c>
      <c r="T433" s="470" t="s">
        <v>7288</v>
      </c>
      <c r="U433" s="466">
        <v>0</v>
      </c>
      <c r="V433" s="470" t="s">
        <v>7289</v>
      </c>
      <c r="W433" s="466">
        <v>0</v>
      </c>
      <c r="X433" s="470" t="s">
        <v>7290</v>
      </c>
      <c r="Y433" s="466">
        <v>0</v>
      </c>
      <c r="Z433" s="470" t="s">
        <v>7291</v>
      </c>
      <c r="AA433" s="466">
        <v>0</v>
      </c>
      <c r="AB433" s="470" t="s">
        <v>7292</v>
      </c>
      <c r="AC433" s="466">
        <v>0</v>
      </c>
      <c r="AD433" s="470" t="s">
        <v>7293</v>
      </c>
      <c r="AE433" s="466">
        <v>0</v>
      </c>
      <c r="AF433" s="271">
        <f t="shared" si="20"/>
        <v>1</v>
      </c>
      <c r="AG433" s="457">
        <f t="shared" si="21"/>
        <v>0</v>
      </c>
    </row>
    <row r="434" spans="1:33" hidden="1" x14ac:dyDescent="0.25">
      <c r="A434" s="468">
        <v>1112</v>
      </c>
      <c r="B434" s="468">
        <v>11571122</v>
      </c>
      <c r="C434" s="468" t="s">
        <v>1081</v>
      </c>
      <c r="D434" s="468" t="s">
        <v>2844</v>
      </c>
      <c r="E434" s="468">
        <v>5500</v>
      </c>
      <c r="F434" s="468" t="s">
        <v>69</v>
      </c>
      <c r="G434" s="468" t="s">
        <v>83</v>
      </c>
      <c r="H434" s="468" t="s">
        <v>104</v>
      </c>
      <c r="I434" s="468" t="s">
        <v>2845</v>
      </c>
      <c r="J434" s="469">
        <v>1</v>
      </c>
      <c r="K434" s="471">
        <v>5</v>
      </c>
      <c r="L434" s="471" t="s">
        <v>7294</v>
      </c>
      <c r="M434" s="466">
        <v>5</v>
      </c>
      <c r="N434" s="470" t="s">
        <v>7295</v>
      </c>
      <c r="O434" s="466">
        <v>0</v>
      </c>
      <c r="P434" s="470" t="s">
        <v>7296</v>
      </c>
      <c r="Q434" s="466">
        <v>0</v>
      </c>
      <c r="R434" s="470" t="s">
        <v>7297</v>
      </c>
      <c r="S434" s="466">
        <v>0</v>
      </c>
      <c r="T434" s="470" t="s">
        <v>7298</v>
      </c>
      <c r="U434" s="466">
        <v>0</v>
      </c>
      <c r="V434" s="470" t="s">
        <v>7299</v>
      </c>
      <c r="W434" s="466">
        <v>0</v>
      </c>
      <c r="X434" s="470" t="s">
        <v>7300</v>
      </c>
      <c r="Y434" s="466">
        <v>0</v>
      </c>
      <c r="Z434" s="470" t="s">
        <v>7301</v>
      </c>
      <c r="AA434" s="466">
        <v>0</v>
      </c>
      <c r="AB434" s="470" t="s">
        <v>7302</v>
      </c>
      <c r="AC434" s="466">
        <v>0</v>
      </c>
      <c r="AD434" s="470" t="s">
        <v>7303</v>
      </c>
      <c r="AE434" s="466">
        <v>0</v>
      </c>
      <c r="AF434" s="271">
        <f t="shared" si="20"/>
        <v>1</v>
      </c>
      <c r="AG434" s="457">
        <f t="shared" si="21"/>
        <v>0</v>
      </c>
    </row>
    <row r="435" spans="1:33" hidden="1" x14ac:dyDescent="0.25">
      <c r="A435" s="462">
        <v>672</v>
      </c>
      <c r="B435" s="462">
        <v>93377298</v>
      </c>
      <c r="C435" s="462" t="s">
        <v>506</v>
      </c>
      <c r="D435" s="462" t="s">
        <v>507</v>
      </c>
      <c r="E435" s="462">
        <v>700</v>
      </c>
      <c r="F435" s="462" t="s">
        <v>69</v>
      </c>
      <c r="G435" s="462" t="s">
        <v>83</v>
      </c>
      <c r="H435" s="462" t="s">
        <v>84</v>
      </c>
      <c r="I435" s="462" t="s">
        <v>2768</v>
      </c>
      <c r="J435" s="463">
        <v>2</v>
      </c>
      <c r="K435" s="471">
        <v>6</v>
      </c>
      <c r="L435" s="471" t="s">
        <v>7304</v>
      </c>
      <c r="M435" s="466">
        <v>5</v>
      </c>
      <c r="N435" s="466" t="s">
        <v>7305</v>
      </c>
      <c r="O435" s="466">
        <v>1</v>
      </c>
      <c r="P435" s="466" t="s">
        <v>7306</v>
      </c>
      <c r="Q435" s="466">
        <v>0</v>
      </c>
      <c r="R435" s="466" t="s">
        <v>7307</v>
      </c>
      <c r="S435" s="466">
        <v>0</v>
      </c>
      <c r="T435" s="466" t="s">
        <v>7308</v>
      </c>
      <c r="U435" s="466">
        <v>0</v>
      </c>
      <c r="V435" s="466" t="s">
        <v>7309</v>
      </c>
      <c r="W435" s="466">
        <v>0</v>
      </c>
      <c r="X435" s="466" t="s">
        <v>7310</v>
      </c>
      <c r="Y435" s="466">
        <v>0</v>
      </c>
      <c r="Z435" s="466" t="s">
        <v>7311</v>
      </c>
      <c r="AA435" s="466">
        <v>0</v>
      </c>
      <c r="AB435" s="466" t="s">
        <v>7312</v>
      </c>
      <c r="AC435" s="466">
        <v>0</v>
      </c>
      <c r="AD435" s="466" t="s">
        <v>7313</v>
      </c>
      <c r="AE435" s="466">
        <v>0</v>
      </c>
      <c r="AF435" s="467">
        <f t="shared" si="20"/>
        <v>2</v>
      </c>
      <c r="AG435" s="457">
        <f t="shared" si="21"/>
        <v>0</v>
      </c>
    </row>
    <row r="436" spans="1:33" hidden="1" x14ac:dyDescent="0.25">
      <c r="A436" s="468">
        <v>1131</v>
      </c>
      <c r="B436" s="468">
        <v>52027942</v>
      </c>
      <c r="C436" s="468" t="s">
        <v>876</v>
      </c>
      <c r="D436" s="468" t="s">
        <v>233</v>
      </c>
      <c r="E436" s="468">
        <v>2400</v>
      </c>
      <c r="F436" s="468" t="s">
        <v>69</v>
      </c>
      <c r="G436" s="468" t="s">
        <v>117</v>
      </c>
      <c r="H436" s="468" t="s">
        <v>97</v>
      </c>
      <c r="I436" s="468" t="s">
        <v>2768</v>
      </c>
      <c r="J436" s="469">
        <v>2</v>
      </c>
      <c r="K436" s="271">
        <v>6</v>
      </c>
      <c r="L436" s="271" t="s">
        <v>7314</v>
      </c>
      <c r="M436" s="466">
        <v>5</v>
      </c>
      <c r="N436" s="470" t="s">
        <v>7315</v>
      </c>
      <c r="O436" s="466">
        <v>1</v>
      </c>
      <c r="P436" s="470" t="s">
        <v>7316</v>
      </c>
      <c r="Q436" s="466">
        <v>0</v>
      </c>
      <c r="R436" s="470" t="s">
        <v>7317</v>
      </c>
      <c r="S436" s="466">
        <v>0</v>
      </c>
      <c r="T436" s="470" t="s">
        <v>7318</v>
      </c>
      <c r="U436" s="466">
        <v>0</v>
      </c>
      <c r="V436" s="470" t="s">
        <v>7319</v>
      </c>
      <c r="W436" s="466">
        <v>0</v>
      </c>
      <c r="X436" s="470" t="s">
        <v>7320</v>
      </c>
      <c r="Y436" s="466">
        <v>0</v>
      </c>
      <c r="Z436" s="470" t="s">
        <v>7321</v>
      </c>
      <c r="AA436" s="466">
        <v>0</v>
      </c>
      <c r="AB436" s="470" t="s">
        <v>7322</v>
      </c>
      <c r="AC436" s="466">
        <v>0</v>
      </c>
      <c r="AD436" s="470" t="s">
        <v>7323</v>
      </c>
      <c r="AE436" s="466">
        <v>0</v>
      </c>
      <c r="AF436" s="271">
        <f t="shared" si="20"/>
        <v>2</v>
      </c>
      <c r="AG436" s="457">
        <f t="shared" si="21"/>
        <v>0</v>
      </c>
    </row>
    <row r="437" spans="1:33" hidden="1" x14ac:dyDescent="0.25">
      <c r="A437" s="452">
        <v>589</v>
      </c>
      <c r="B437" s="452">
        <v>93299171</v>
      </c>
      <c r="C437" s="452" t="s">
        <v>543</v>
      </c>
      <c r="D437" s="452" t="s">
        <v>4164</v>
      </c>
      <c r="E437" s="452">
        <v>3000</v>
      </c>
      <c r="F437" s="452" t="s">
        <v>69</v>
      </c>
      <c r="G437" s="452" t="s">
        <v>117</v>
      </c>
      <c r="H437" s="452" t="s">
        <v>121</v>
      </c>
      <c r="I437" s="452" t="s">
        <v>2743</v>
      </c>
      <c r="J437" s="453">
        <v>2</v>
      </c>
      <c r="K437" s="476">
        <v>7</v>
      </c>
      <c r="L437" s="477" t="s">
        <v>7324</v>
      </c>
      <c r="M437" s="456">
        <v>5</v>
      </c>
      <c r="N437" s="455" t="s">
        <v>7325</v>
      </c>
      <c r="O437" s="456">
        <v>2</v>
      </c>
      <c r="P437" s="455" t="s">
        <v>7326</v>
      </c>
      <c r="Q437" s="456">
        <v>0</v>
      </c>
      <c r="R437" s="455" t="s">
        <v>7327</v>
      </c>
      <c r="S437" s="456">
        <v>0</v>
      </c>
      <c r="T437" s="455" t="s">
        <v>7328</v>
      </c>
      <c r="U437" s="456">
        <v>0</v>
      </c>
      <c r="V437" s="455" t="s">
        <v>7329</v>
      </c>
      <c r="W437" s="456">
        <v>0</v>
      </c>
      <c r="X437" s="455" t="s">
        <v>7330</v>
      </c>
      <c r="Y437" s="456">
        <v>0</v>
      </c>
      <c r="Z437" s="455" t="s">
        <v>7331</v>
      </c>
      <c r="AA437" s="456">
        <v>0</v>
      </c>
      <c r="AB437" s="455" t="s">
        <v>7332</v>
      </c>
      <c r="AC437" s="456">
        <v>0</v>
      </c>
      <c r="AD437" s="455" t="s">
        <v>7333</v>
      </c>
      <c r="AE437" s="456">
        <v>0</v>
      </c>
      <c r="AF437" s="271">
        <f t="shared" si="20"/>
        <v>2</v>
      </c>
      <c r="AG437" s="457">
        <f t="shared" si="21"/>
        <v>0</v>
      </c>
    </row>
    <row r="438" spans="1:33" hidden="1" x14ac:dyDescent="0.25">
      <c r="A438" s="452">
        <v>693</v>
      </c>
      <c r="B438" s="452">
        <v>93387348</v>
      </c>
      <c r="C438" s="452" t="s">
        <v>7334</v>
      </c>
      <c r="D438" s="452" t="s">
        <v>261</v>
      </c>
      <c r="E438" s="452">
        <v>100</v>
      </c>
      <c r="F438" s="452" t="s">
        <v>69</v>
      </c>
      <c r="G438" s="452" t="s">
        <v>132</v>
      </c>
      <c r="H438" s="452" t="s">
        <v>75</v>
      </c>
      <c r="I438" s="452" t="s">
        <v>2743</v>
      </c>
      <c r="J438" s="453">
        <v>2</v>
      </c>
      <c r="K438" s="476">
        <v>7</v>
      </c>
      <c r="L438" s="478" t="s">
        <v>7335</v>
      </c>
      <c r="M438" s="461">
        <v>5</v>
      </c>
      <c r="N438" s="460" t="s">
        <v>7336</v>
      </c>
      <c r="O438" s="461">
        <v>2</v>
      </c>
      <c r="P438" s="460" t="s">
        <v>7337</v>
      </c>
      <c r="Q438" s="461">
        <v>0</v>
      </c>
      <c r="R438" s="460" t="s">
        <v>7338</v>
      </c>
      <c r="S438" s="461">
        <v>0</v>
      </c>
      <c r="T438" s="460" t="s">
        <v>7339</v>
      </c>
      <c r="U438" s="461">
        <v>0</v>
      </c>
      <c r="V438" s="460" t="s">
        <v>7340</v>
      </c>
      <c r="W438" s="461">
        <v>0</v>
      </c>
      <c r="X438" s="460" t="s">
        <v>7341</v>
      </c>
      <c r="Y438" s="461">
        <v>0</v>
      </c>
      <c r="Z438" s="460" t="s">
        <v>7342</v>
      </c>
      <c r="AA438" s="461">
        <v>0</v>
      </c>
      <c r="AB438" s="460" t="s">
        <v>7343</v>
      </c>
      <c r="AC438" s="461">
        <v>0</v>
      </c>
      <c r="AD438" s="460" t="s">
        <v>7344</v>
      </c>
      <c r="AE438" s="461">
        <v>0</v>
      </c>
      <c r="AF438" s="271">
        <f t="shared" si="20"/>
        <v>2</v>
      </c>
      <c r="AG438" s="457">
        <f t="shared" si="21"/>
        <v>0</v>
      </c>
    </row>
    <row r="439" spans="1:33" hidden="1" x14ac:dyDescent="0.25">
      <c r="A439" s="458">
        <v>108</v>
      </c>
      <c r="B439" s="458">
        <v>11571248</v>
      </c>
      <c r="C439" s="458" t="s">
        <v>1075</v>
      </c>
      <c r="D439" s="458" t="s">
        <v>2959</v>
      </c>
      <c r="E439" s="458">
        <v>1200</v>
      </c>
      <c r="F439" s="458" t="s">
        <v>69</v>
      </c>
      <c r="G439" s="458" t="s">
        <v>117</v>
      </c>
      <c r="H439" s="458" t="s">
        <v>75</v>
      </c>
      <c r="I439" s="458" t="s">
        <v>2743</v>
      </c>
      <c r="J439" s="459">
        <v>2</v>
      </c>
      <c r="K439" s="476">
        <v>8</v>
      </c>
      <c r="L439" s="477" t="s">
        <v>7345</v>
      </c>
      <c r="M439" s="456">
        <v>5</v>
      </c>
      <c r="N439" s="455" t="s">
        <v>7346</v>
      </c>
      <c r="O439" s="456">
        <v>3</v>
      </c>
      <c r="P439" s="455" t="s">
        <v>7347</v>
      </c>
      <c r="Q439" s="456">
        <v>0</v>
      </c>
      <c r="R439" s="455" t="s">
        <v>7348</v>
      </c>
      <c r="S439" s="456">
        <v>0</v>
      </c>
      <c r="T439" s="455" t="s">
        <v>7349</v>
      </c>
      <c r="U439" s="456">
        <v>0</v>
      </c>
      <c r="V439" s="455" t="s">
        <v>7350</v>
      </c>
      <c r="W439" s="456">
        <v>0</v>
      </c>
      <c r="X439" s="455" t="s">
        <v>7351</v>
      </c>
      <c r="Y439" s="456">
        <v>0</v>
      </c>
      <c r="Z439" s="455" t="s">
        <v>7352</v>
      </c>
      <c r="AA439" s="456">
        <v>0</v>
      </c>
      <c r="AB439" s="455" t="s">
        <v>7353</v>
      </c>
      <c r="AC439" s="456">
        <v>0</v>
      </c>
      <c r="AD439" s="455" t="s">
        <v>7354</v>
      </c>
      <c r="AE439" s="456">
        <v>0</v>
      </c>
      <c r="AF439" s="271">
        <f t="shared" si="20"/>
        <v>2</v>
      </c>
      <c r="AG439" s="457">
        <f t="shared" si="21"/>
        <v>0</v>
      </c>
    </row>
    <row r="440" spans="1:33" hidden="1" x14ac:dyDescent="0.25">
      <c r="A440" s="458">
        <v>116</v>
      </c>
      <c r="B440" s="458">
        <v>11588713</v>
      </c>
      <c r="C440" s="458" t="s">
        <v>3637</v>
      </c>
      <c r="D440" s="458" t="s">
        <v>6748</v>
      </c>
      <c r="E440" s="458">
        <v>1200</v>
      </c>
      <c r="F440" s="458" t="s">
        <v>69</v>
      </c>
      <c r="G440" s="458" t="s">
        <v>117</v>
      </c>
      <c r="H440" s="458" t="s">
        <v>84</v>
      </c>
      <c r="I440" s="458" t="s">
        <v>2768</v>
      </c>
      <c r="J440" s="459">
        <v>2</v>
      </c>
      <c r="K440" s="476">
        <v>8</v>
      </c>
      <c r="L440" s="477" t="s">
        <v>7355</v>
      </c>
      <c r="M440" s="456">
        <v>5</v>
      </c>
      <c r="N440" s="455" t="s">
        <v>7356</v>
      </c>
      <c r="O440" s="456">
        <v>3</v>
      </c>
      <c r="P440" s="455" t="s">
        <v>7357</v>
      </c>
      <c r="Q440" s="456">
        <v>0</v>
      </c>
      <c r="R440" s="455" t="s">
        <v>7358</v>
      </c>
      <c r="S440" s="456">
        <v>0</v>
      </c>
      <c r="T440" s="455" t="s">
        <v>7359</v>
      </c>
      <c r="U440" s="456">
        <v>0</v>
      </c>
      <c r="V440" s="455" t="s">
        <v>7360</v>
      </c>
      <c r="W440" s="456">
        <v>0</v>
      </c>
      <c r="X440" s="455" t="s">
        <v>7361</v>
      </c>
      <c r="Y440" s="456">
        <v>0</v>
      </c>
      <c r="Z440" s="455" t="s">
        <v>7362</v>
      </c>
      <c r="AA440" s="456">
        <v>0</v>
      </c>
      <c r="AB440" s="455" t="s">
        <v>7363</v>
      </c>
      <c r="AC440" s="456">
        <v>0</v>
      </c>
      <c r="AD440" s="455" t="s">
        <v>7364</v>
      </c>
      <c r="AE440" s="456">
        <v>0</v>
      </c>
      <c r="AF440" s="271">
        <f t="shared" si="20"/>
        <v>2</v>
      </c>
      <c r="AG440" s="457">
        <f t="shared" si="21"/>
        <v>0</v>
      </c>
    </row>
    <row r="441" spans="1:33" hidden="1" x14ac:dyDescent="0.25">
      <c r="A441" s="458">
        <v>283</v>
      </c>
      <c r="B441" s="458" t="s">
        <v>136</v>
      </c>
      <c r="C441" s="458" t="s">
        <v>137</v>
      </c>
      <c r="D441" s="458" t="s">
        <v>7365</v>
      </c>
      <c r="E441" s="458">
        <v>180</v>
      </c>
      <c r="F441" s="458" t="s">
        <v>139</v>
      </c>
      <c r="G441" s="458" t="s">
        <v>132</v>
      </c>
      <c r="H441" s="458" t="s">
        <v>121</v>
      </c>
      <c r="I441" s="458" t="s">
        <v>2743</v>
      </c>
      <c r="J441" s="459">
        <v>2</v>
      </c>
      <c r="K441" s="476">
        <v>8</v>
      </c>
      <c r="L441" s="477" t="s">
        <v>7366</v>
      </c>
      <c r="M441" s="456">
        <v>5</v>
      </c>
      <c r="N441" s="455" t="s">
        <v>7367</v>
      </c>
      <c r="O441" s="456">
        <v>3</v>
      </c>
      <c r="P441" s="455" t="s">
        <v>7368</v>
      </c>
      <c r="Q441" s="456">
        <v>0</v>
      </c>
      <c r="R441" s="455" t="s">
        <v>7369</v>
      </c>
      <c r="S441" s="456">
        <v>0</v>
      </c>
      <c r="T441" s="455" t="s">
        <v>7370</v>
      </c>
      <c r="U441" s="456">
        <v>0</v>
      </c>
      <c r="V441" s="455" t="s">
        <v>7371</v>
      </c>
      <c r="W441" s="456">
        <v>0</v>
      </c>
      <c r="X441" s="455" t="s">
        <v>7372</v>
      </c>
      <c r="Y441" s="456">
        <v>0</v>
      </c>
      <c r="Z441" s="455" t="s">
        <v>7373</v>
      </c>
      <c r="AA441" s="456">
        <v>0</v>
      </c>
      <c r="AB441" s="455" t="s">
        <v>7374</v>
      </c>
      <c r="AC441" s="456">
        <v>0</v>
      </c>
      <c r="AD441" s="455" t="s">
        <v>7375</v>
      </c>
      <c r="AE441" s="456">
        <v>0</v>
      </c>
      <c r="AF441" s="271">
        <f t="shared" si="20"/>
        <v>2</v>
      </c>
      <c r="AG441" s="457">
        <v>0</v>
      </c>
    </row>
    <row r="442" spans="1:33" hidden="1" x14ac:dyDescent="0.25">
      <c r="A442" s="458">
        <v>732</v>
      </c>
      <c r="B442" s="458">
        <v>94708516</v>
      </c>
      <c r="C442" s="458" t="s">
        <v>473</v>
      </c>
      <c r="D442" s="458" t="s">
        <v>480</v>
      </c>
      <c r="E442" s="458">
        <v>2500</v>
      </c>
      <c r="F442" s="458" t="s">
        <v>69</v>
      </c>
      <c r="G442" s="458" t="s">
        <v>70</v>
      </c>
      <c r="H442" s="458" t="s">
        <v>104</v>
      </c>
      <c r="I442" s="458" t="s">
        <v>3078</v>
      </c>
      <c r="J442" s="459">
        <v>2</v>
      </c>
      <c r="K442" s="476">
        <v>8</v>
      </c>
      <c r="L442" s="477" t="s">
        <v>7376</v>
      </c>
      <c r="M442" s="456">
        <v>5</v>
      </c>
      <c r="N442" s="455" t="s">
        <v>7377</v>
      </c>
      <c r="O442" s="456">
        <v>3</v>
      </c>
      <c r="P442" s="455" t="s">
        <v>7378</v>
      </c>
      <c r="Q442" s="456">
        <v>0</v>
      </c>
      <c r="R442" s="455" t="s">
        <v>7379</v>
      </c>
      <c r="S442" s="456">
        <v>0</v>
      </c>
      <c r="T442" s="455" t="s">
        <v>7380</v>
      </c>
      <c r="U442" s="456">
        <v>0</v>
      </c>
      <c r="V442" s="455" t="s">
        <v>7381</v>
      </c>
      <c r="W442" s="456">
        <v>0</v>
      </c>
      <c r="X442" s="455" t="s">
        <v>7382</v>
      </c>
      <c r="Y442" s="456">
        <v>0</v>
      </c>
      <c r="Z442" s="455" t="s">
        <v>7383</v>
      </c>
      <c r="AA442" s="456">
        <v>0</v>
      </c>
      <c r="AB442" s="455" t="s">
        <v>7384</v>
      </c>
      <c r="AC442" s="456">
        <v>0</v>
      </c>
      <c r="AD442" s="455" t="s">
        <v>7385</v>
      </c>
      <c r="AE442" s="456">
        <v>0</v>
      </c>
      <c r="AF442" s="471">
        <f t="shared" si="20"/>
        <v>2</v>
      </c>
      <c r="AG442" s="457">
        <f>AF442-J442</f>
        <v>0</v>
      </c>
    </row>
    <row r="443" spans="1:33" hidden="1" x14ac:dyDescent="0.25">
      <c r="A443" s="458">
        <v>176</v>
      </c>
      <c r="B443" s="458">
        <v>11610966</v>
      </c>
      <c r="C443" s="458" t="s">
        <v>1015</v>
      </c>
      <c r="D443" s="458" t="s">
        <v>2800</v>
      </c>
      <c r="E443" s="458">
        <v>600</v>
      </c>
      <c r="F443" s="458" t="s">
        <v>69</v>
      </c>
      <c r="G443" s="458" t="s">
        <v>117</v>
      </c>
      <c r="H443" s="458" t="s">
        <v>121</v>
      </c>
      <c r="I443" s="458" t="s">
        <v>2743</v>
      </c>
      <c r="J443" s="459">
        <v>2</v>
      </c>
      <c r="K443" s="476">
        <v>9</v>
      </c>
      <c r="L443" s="477" t="s">
        <v>7386</v>
      </c>
      <c r="M443" s="456">
        <v>5</v>
      </c>
      <c r="N443" s="455" t="s">
        <v>7387</v>
      </c>
      <c r="O443" s="456">
        <v>4</v>
      </c>
      <c r="P443" s="455" t="s">
        <v>7388</v>
      </c>
      <c r="Q443" s="456">
        <v>0</v>
      </c>
      <c r="R443" s="455" t="s">
        <v>7389</v>
      </c>
      <c r="S443" s="456">
        <v>0</v>
      </c>
      <c r="T443" s="455" t="s">
        <v>7390</v>
      </c>
      <c r="U443" s="456">
        <v>0</v>
      </c>
      <c r="V443" s="455" t="s">
        <v>7391</v>
      </c>
      <c r="W443" s="456">
        <v>0</v>
      </c>
      <c r="X443" s="455" t="s">
        <v>7392</v>
      </c>
      <c r="Y443" s="456">
        <v>0</v>
      </c>
      <c r="Z443" s="455" t="s">
        <v>7393</v>
      </c>
      <c r="AA443" s="456">
        <v>0</v>
      </c>
      <c r="AB443" s="455" t="s">
        <v>7394</v>
      </c>
      <c r="AC443" s="456">
        <v>0</v>
      </c>
      <c r="AD443" s="455" t="s">
        <v>7395</v>
      </c>
      <c r="AE443" s="456">
        <v>0</v>
      </c>
      <c r="AF443" s="271">
        <f t="shared" si="20"/>
        <v>2</v>
      </c>
      <c r="AG443" s="457">
        <f>AF443-J443</f>
        <v>0</v>
      </c>
    </row>
    <row r="444" spans="1:33" hidden="1" x14ac:dyDescent="0.25">
      <c r="A444" s="452">
        <v>669</v>
      </c>
      <c r="B444" s="452">
        <v>93299182</v>
      </c>
      <c r="C444" s="452" t="s">
        <v>7396</v>
      </c>
      <c r="D444" s="452" t="s">
        <v>586</v>
      </c>
      <c r="E444" s="452">
        <v>700</v>
      </c>
      <c r="F444" s="452" t="s">
        <v>69</v>
      </c>
      <c r="G444" s="452" t="s">
        <v>117</v>
      </c>
      <c r="H444" s="452" t="s">
        <v>97</v>
      </c>
      <c r="I444" s="452" t="s">
        <v>2756</v>
      </c>
      <c r="J444" s="453">
        <v>2</v>
      </c>
      <c r="K444" s="476">
        <v>9</v>
      </c>
      <c r="L444" s="477" t="s">
        <v>7397</v>
      </c>
      <c r="M444" s="456">
        <v>5</v>
      </c>
      <c r="N444" s="455" t="s">
        <v>7398</v>
      </c>
      <c r="O444" s="456">
        <v>4</v>
      </c>
      <c r="P444" s="455" t="s">
        <v>7399</v>
      </c>
      <c r="Q444" s="456">
        <v>0</v>
      </c>
      <c r="R444" s="455" t="s">
        <v>7400</v>
      </c>
      <c r="S444" s="456">
        <v>0</v>
      </c>
      <c r="T444" s="455" t="s">
        <v>7401</v>
      </c>
      <c r="U444" s="456">
        <v>0</v>
      </c>
      <c r="V444" s="455" t="s">
        <v>7402</v>
      </c>
      <c r="W444" s="456">
        <v>0</v>
      </c>
      <c r="X444" s="455" t="s">
        <v>7403</v>
      </c>
      <c r="Y444" s="456">
        <v>0</v>
      </c>
      <c r="Z444" s="455" t="s">
        <v>7404</v>
      </c>
      <c r="AA444" s="456">
        <v>0</v>
      </c>
      <c r="AB444" s="455" t="s">
        <v>7405</v>
      </c>
      <c r="AC444" s="456">
        <v>0</v>
      </c>
      <c r="AD444" s="455" t="s">
        <v>7406</v>
      </c>
      <c r="AE444" s="456">
        <v>0</v>
      </c>
      <c r="AF444" s="271">
        <f t="shared" si="20"/>
        <v>2</v>
      </c>
      <c r="AG444" s="457">
        <f>AF444-J444</f>
        <v>0</v>
      </c>
    </row>
    <row r="445" spans="1:33" hidden="1" x14ac:dyDescent="0.25">
      <c r="A445" s="458">
        <v>162</v>
      </c>
      <c r="B445" s="458">
        <v>11609634</v>
      </c>
      <c r="C445" s="458" t="s">
        <v>1032</v>
      </c>
      <c r="D445" s="458" t="s">
        <v>5179</v>
      </c>
      <c r="E445" s="458">
        <v>1400</v>
      </c>
      <c r="F445" s="458" t="s">
        <v>69</v>
      </c>
      <c r="G445" s="458" t="s">
        <v>117</v>
      </c>
      <c r="H445" s="458" t="s">
        <v>71</v>
      </c>
      <c r="I445" s="458" t="s">
        <v>2768</v>
      </c>
      <c r="J445" s="459">
        <v>2</v>
      </c>
      <c r="K445" s="476">
        <v>10</v>
      </c>
      <c r="L445" s="477" t="s">
        <v>7407</v>
      </c>
      <c r="M445" s="456">
        <v>5</v>
      </c>
      <c r="N445" s="455" t="s">
        <v>7408</v>
      </c>
      <c r="O445" s="456">
        <v>5</v>
      </c>
      <c r="P445" s="455" t="s">
        <v>7409</v>
      </c>
      <c r="Q445" s="456">
        <v>0</v>
      </c>
      <c r="R445" s="455" t="s">
        <v>7410</v>
      </c>
      <c r="S445" s="456">
        <v>0</v>
      </c>
      <c r="T445" s="455" t="s">
        <v>7411</v>
      </c>
      <c r="U445" s="456">
        <v>0</v>
      </c>
      <c r="V445" s="455" t="s">
        <v>7412</v>
      </c>
      <c r="W445" s="456">
        <v>0</v>
      </c>
      <c r="X445" s="455" t="s">
        <v>7413</v>
      </c>
      <c r="Y445" s="456">
        <v>0</v>
      </c>
      <c r="Z445" s="455" t="s">
        <v>7414</v>
      </c>
      <c r="AA445" s="456">
        <v>0</v>
      </c>
      <c r="AB445" s="455" t="s">
        <v>7415</v>
      </c>
      <c r="AC445" s="456">
        <v>0</v>
      </c>
      <c r="AD445" s="455" t="s">
        <v>7416</v>
      </c>
      <c r="AE445" s="456">
        <v>0</v>
      </c>
      <c r="AF445" s="271">
        <f t="shared" si="20"/>
        <v>2</v>
      </c>
      <c r="AG445" s="457">
        <v>0</v>
      </c>
    </row>
    <row r="446" spans="1:33" hidden="1" x14ac:dyDescent="0.25">
      <c r="A446" s="458">
        <v>425</v>
      </c>
      <c r="B446" s="458" t="s">
        <v>7417</v>
      </c>
      <c r="C446" s="458" t="s">
        <v>6946</v>
      </c>
      <c r="D446" s="458" t="s">
        <v>252</v>
      </c>
      <c r="E446" s="458">
        <v>200</v>
      </c>
      <c r="F446" s="458" t="s">
        <v>69</v>
      </c>
      <c r="G446" s="458" t="s">
        <v>117</v>
      </c>
      <c r="H446" s="458" t="s">
        <v>84</v>
      </c>
      <c r="I446" s="458" t="s">
        <v>2768</v>
      </c>
      <c r="J446" s="459">
        <v>3</v>
      </c>
      <c r="K446" s="476">
        <v>16</v>
      </c>
      <c r="L446" s="477" t="s">
        <v>7418</v>
      </c>
      <c r="M446" s="456">
        <v>5</v>
      </c>
      <c r="N446" s="455" t="s">
        <v>7419</v>
      </c>
      <c r="O446" s="456">
        <v>5</v>
      </c>
      <c r="P446" s="455" t="s">
        <v>7420</v>
      </c>
      <c r="Q446" s="456">
        <v>6</v>
      </c>
      <c r="R446" s="455" t="s">
        <v>7421</v>
      </c>
      <c r="S446" s="456">
        <v>0</v>
      </c>
      <c r="T446" s="455" t="s">
        <v>7422</v>
      </c>
      <c r="U446" s="456">
        <v>0</v>
      </c>
      <c r="V446" s="455" t="s">
        <v>7423</v>
      </c>
      <c r="W446" s="456">
        <v>0</v>
      </c>
      <c r="X446" s="455" t="s">
        <v>7424</v>
      </c>
      <c r="Y446" s="456">
        <v>0</v>
      </c>
      <c r="Z446" s="455" t="s">
        <v>7425</v>
      </c>
      <c r="AA446" s="456">
        <v>0</v>
      </c>
      <c r="AB446" s="455" t="s">
        <v>7426</v>
      </c>
      <c r="AC446" s="456">
        <v>0</v>
      </c>
      <c r="AD446" s="455" t="s">
        <v>7427</v>
      </c>
      <c r="AE446" s="456">
        <v>0</v>
      </c>
      <c r="AF446" s="271">
        <f t="shared" si="20"/>
        <v>3</v>
      </c>
      <c r="AG446" s="457">
        <f t="shared" ref="AG446:AG509" si="22">AF446-J446</f>
        <v>0</v>
      </c>
    </row>
    <row r="447" spans="1:33" hidden="1" x14ac:dyDescent="0.25">
      <c r="A447" s="452">
        <v>591</v>
      </c>
      <c r="B447" s="452">
        <v>93299182</v>
      </c>
      <c r="C447" s="452" t="s">
        <v>7396</v>
      </c>
      <c r="D447" s="452" t="s">
        <v>3000</v>
      </c>
      <c r="E447" s="452">
        <v>700</v>
      </c>
      <c r="F447" s="452" t="s">
        <v>69</v>
      </c>
      <c r="G447" s="452" t="s">
        <v>117</v>
      </c>
      <c r="H447" s="452" t="s">
        <v>97</v>
      </c>
      <c r="I447" s="452" t="s">
        <v>2768</v>
      </c>
      <c r="J447" s="453">
        <v>2</v>
      </c>
      <c r="K447" s="476">
        <v>10</v>
      </c>
      <c r="L447" s="477" t="s">
        <v>7428</v>
      </c>
      <c r="M447" s="456">
        <v>5</v>
      </c>
      <c r="N447" s="455" t="s">
        <v>7429</v>
      </c>
      <c r="O447" s="456">
        <v>5</v>
      </c>
      <c r="P447" s="455" t="s">
        <v>7430</v>
      </c>
      <c r="Q447" s="456">
        <v>0</v>
      </c>
      <c r="R447" s="455" t="s">
        <v>7431</v>
      </c>
      <c r="S447" s="456">
        <v>0</v>
      </c>
      <c r="T447" s="455" t="s">
        <v>7432</v>
      </c>
      <c r="U447" s="456">
        <v>0</v>
      </c>
      <c r="V447" s="455" t="s">
        <v>7433</v>
      </c>
      <c r="W447" s="456">
        <v>0</v>
      </c>
      <c r="X447" s="455" t="s">
        <v>7434</v>
      </c>
      <c r="Y447" s="456">
        <v>0</v>
      </c>
      <c r="Z447" s="455" t="s">
        <v>7435</v>
      </c>
      <c r="AA447" s="456">
        <v>0</v>
      </c>
      <c r="AB447" s="455" t="s">
        <v>7436</v>
      </c>
      <c r="AC447" s="456">
        <v>0</v>
      </c>
      <c r="AD447" s="455" t="s">
        <v>7437</v>
      </c>
      <c r="AE447" s="456">
        <v>0</v>
      </c>
      <c r="AF447" s="271">
        <f t="shared" si="20"/>
        <v>2</v>
      </c>
      <c r="AG447" s="457">
        <f t="shared" si="22"/>
        <v>0</v>
      </c>
    </row>
    <row r="448" spans="1:33" hidden="1" x14ac:dyDescent="0.25">
      <c r="A448" s="468">
        <v>899</v>
      </c>
      <c r="B448" s="468">
        <v>52047364</v>
      </c>
      <c r="C448" s="468" t="s">
        <v>835</v>
      </c>
      <c r="D448" s="468" t="s">
        <v>736</v>
      </c>
      <c r="E448" s="468">
        <v>54</v>
      </c>
      <c r="F448" s="468" t="s">
        <v>69</v>
      </c>
      <c r="G448" s="468" t="s">
        <v>132</v>
      </c>
      <c r="H448" s="468" t="s">
        <v>104</v>
      </c>
      <c r="I448" s="468" t="s">
        <v>2845</v>
      </c>
      <c r="J448" s="469">
        <v>2</v>
      </c>
      <c r="K448" s="271">
        <v>10</v>
      </c>
      <c r="L448" s="271" t="s">
        <v>7438</v>
      </c>
      <c r="M448" s="466">
        <v>5</v>
      </c>
      <c r="N448" s="470" t="s">
        <v>7439</v>
      </c>
      <c r="O448" s="466">
        <v>5</v>
      </c>
      <c r="P448" s="470" t="s">
        <v>7440</v>
      </c>
      <c r="Q448" s="466">
        <v>0</v>
      </c>
      <c r="R448" s="470" t="s">
        <v>7441</v>
      </c>
      <c r="S448" s="466">
        <v>0</v>
      </c>
      <c r="T448" s="470" t="s">
        <v>7442</v>
      </c>
      <c r="U448" s="466">
        <v>0</v>
      </c>
      <c r="V448" s="470" t="s">
        <v>7443</v>
      </c>
      <c r="W448" s="466">
        <v>0</v>
      </c>
      <c r="X448" s="470" t="s">
        <v>7444</v>
      </c>
      <c r="Y448" s="466">
        <v>0</v>
      </c>
      <c r="Z448" s="470" t="s">
        <v>7445</v>
      </c>
      <c r="AA448" s="466">
        <v>0</v>
      </c>
      <c r="AB448" s="470" t="s">
        <v>7446</v>
      </c>
      <c r="AC448" s="466">
        <v>0</v>
      </c>
      <c r="AD448" s="470" t="s">
        <v>7447</v>
      </c>
      <c r="AE448" s="466">
        <v>0</v>
      </c>
      <c r="AF448" s="271">
        <f t="shared" si="20"/>
        <v>2</v>
      </c>
      <c r="AG448" s="457">
        <f t="shared" si="22"/>
        <v>0</v>
      </c>
    </row>
    <row r="449" spans="1:33" hidden="1" x14ac:dyDescent="0.25">
      <c r="A449" s="468">
        <v>954</v>
      </c>
      <c r="B449" s="468">
        <v>52048084</v>
      </c>
      <c r="C449" s="468" t="s">
        <v>824</v>
      </c>
      <c r="D449" s="468" t="s">
        <v>614</v>
      </c>
      <c r="E449" s="468">
        <v>800</v>
      </c>
      <c r="F449" s="468" t="s">
        <v>69</v>
      </c>
      <c r="G449" s="468" t="s">
        <v>83</v>
      </c>
      <c r="H449" s="468" t="s">
        <v>104</v>
      </c>
      <c r="I449" s="468" t="s">
        <v>2845</v>
      </c>
      <c r="J449" s="469">
        <v>2</v>
      </c>
      <c r="K449" s="271">
        <v>10</v>
      </c>
      <c r="L449" s="271" t="s">
        <v>7448</v>
      </c>
      <c r="M449" s="466">
        <v>5</v>
      </c>
      <c r="N449" s="470" t="s">
        <v>7449</v>
      </c>
      <c r="O449" s="466">
        <v>5</v>
      </c>
      <c r="P449" s="470" t="s">
        <v>7450</v>
      </c>
      <c r="Q449" s="466">
        <v>0</v>
      </c>
      <c r="R449" s="470" t="s">
        <v>7451</v>
      </c>
      <c r="S449" s="466">
        <v>0</v>
      </c>
      <c r="T449" s="470" t="s">
        <v>7452</v>
      </c>
      <c r="U449" s="466">
        <v>0</v>
      </c>
      <c r="V449" s="470" t="s">
        <v>7453</v>
      </c>
      <c r="W449" s="466">
        <v>0</v>
      </c>
      <c r="X449" s="470" t="s">
        <v>7454</v>
      </c>
      <c r="Y449" s="466">
        <v>0</v>
      </c>
      <c r="Z449" s="470" t="s">
        <v>7455</v>
      </c>
      <c r="AA449" s="466">
        <v>0</v>
      </c>
      <c r="AB449" s="470" t="s">
        <v>7456</v>
      </c>
      <c r="AC449" s="466">
        <v>0</v>
      </c>
      <c r="AD449" s="470" t="s">
        <v>7457</v>
      </c>
      <c r="AE449" s="466">
        <v>0</v>
      </c>
      <c r="AF449" s="271">
        <f t="shared" si="20"/>
        <v>2</v>
      </c>
      <c r="AG449" s="457">
        <f t="shared" si="22"/>
        <v>0</v>
      </c>
    </row>
    <row r="450" spans="1:33" hidden="1" x14ac:dyDescent="0.25">
      <c r="A450" s="468">
        <v>1045</v>
      </c>
      <c r="B450" s="468">
        <v>90387493</v>
      </c>
      <c r="C450" s="468" t="s">
        <v>7458</v>
      </c>
      <c r="D450" s="468" t="s">
        <v>978</v>
      </c>
      <c r="E450" s="468">
        <v>80</v>
      </c>
      <c r="F450" s="468" t="s">
        <v>69</v>
      </c>
      <c r="G450" s="468" t="s">
        <v>83</v>
      </c>
      <c r="H450" s="468" t="s">
        <v>75</v>
      </c>
      <c r="I450" s="468" t="s">
        <v>2743</v>
      </c>
      <c r="J450" s="469">
        <v>2</v>
      </c>
      <c r="K450" s="271">
        <v>10</v>
      </c>
      <c r="L450" s="271" t="s">
        <v>7459</v>
      </c>
      <c r="M450" s="466">
        <v>5</v>
      </c>
      <c r="N450" s="470" t="s">
        <v>7460</v>
      </c>
      <c r="O450" s="466">
        <v>5</v>
      </c>
      <c r="P450" s="470" t="s">
        <v>7461</v>
      </c>
      <c r="Q450" s="466">
        <v>0</v>
      </c>
      <c r="R450" s="470" t="s">
        <v>7462</v>
      </c>
      <c r="S450" s="466">
        <v>0</v>
      </c>
      <c r="T450" s="470" t="s">
        <v>7463</v>
      </c>
      <c r="U450" s="466">
        <v>0</v>
      </c>
      <c r="V450" s="470" t="s">
        <v>7464</v>
      </c>
      <c r="W450" s="466">
        <v>0</v>
      </c>
      <c r="X450" s="470" t="s">
        <v>7465</v>
      </c>
      <c r="Y450" s="466">
        <v>0</v>
      </c>
      <c r="Z450" s="470" t="s">
        <v>7466</v>
      </c>
      <c r="AA450" s="466">
        <v>0</v>
      </c>
      <c r="AB450" s="470" t="s">
        <v>7467</v>
      </c>
      <c r="AC450" s="466">
        <v>0</v>
      </c>
      <c r="AD450" s="470" t="s">
        <v>7468</v>
      </c>
      <c r="AE450" s="466">
        <v>0</v>
      </c>
      <c r="AF450" s="271">
        <f t="shared" si="20"/>
        <v>2</v>
      </c>
      <c r="AG450" s="457">
        <f t="shared" si="22"/>
        <v>0</v>
      </c>
    </row>
    <row r="451" spans="1:33" hidden="1" x14ac:dyDescent="0.25">
      <c r="A451" s="452">
        <v>86</v>
      </c>
      <c r="B451" s="452">
        <v>11569885</v>
      </c>
      <c r="C451" s="452" t="s">
        <v>1103</v>
      </c>
      <c r="D451" s="452" t="s">
        <v>4164</v>
      </c>
      <c r="E451" s="452">
        <v>600</v>
      </c>
      <c r="F451" s="452" t="s">
        <v>69</v>
      </c>
      <c r="G451" s="452" t="s">
        <v>83</v>
      </c>
      <c r="H451" s="452" t="s">
        <v>121</v>
      </c>
      <c r="I451" s="452" t="s">
        <v>2743</v>
      </c>
      <c r="J451" s="453">
        <v>2</v>
      </c>
      <c r="K451" s="476">
        <v>11</v>
      </c>
      <c r="L451" s="477" t="s">
        <v>7469</v>
      </c>
      <c r="M451" s="456">
        <v>5</v>
      </c>
      <c r="N451" s="455" t="s">
        <v>7470</v>
      </c>
      <c r="O451" s="456">
        <v>6</v>
      </c>
      <c r="P451" s="455" t="s">
        <v>7471</v>
      </c>
      <c r="Q451" s="456">
        <v>0</v>
      </c>
      <c r="R451" s="455" t="s">
        <v>7472</v>
      </c>
      <c r="S451" s="456">
        <v>0</v>
      </c>
      <c r="T451" s="455" t="s">
        <v>7473</v>
      </c>
      <c r="U451" s="456">
        <v>0</v>
      </c>
      <c r="V451" s="455" t="s">
        <v>7474</v>
      </c>
      <c r="W451" s="456">
        <v>0</v>
      </c>
      <c r="X451" s="455" t="s">
        <v>7475</v>
      </c>
      <c r="Y451" s="456">
        <v>0</v>
      </c>
      <c r="Z451" s="455" t="s">
        <v>7476</v>
      </c>
      <c r="AA451" s="456">
        <v>0</v>
      </c>
      <c r="AB451" s="455" t="s">
        <v>7477</v>
      </c>
      <c r="AC451" s="456">
        <v>0</v>
      </c>
      <c r="AD451" s="455" t="s">
        <v>7478</v>
      </c>
      <c r="AE451" s="456">
        <v>0</v>
      </c>
      <c r="AF451" s="271">
        <f t="shared" si="20"/>
        <v>2</v>
      </c>
      <c r="AG451" s="457">
        <f t="shared" si="22"/>
        <v>0</v>
      </c>
    </row>
    <row r="452" spans="1:33" hidden="1" x14ac:dyDescent="0.25">
      <c r="A452" s="458">
        <v>93</v>
      </c>
      <c r="B452" s="458">
        <v>11570499</v>
      </c>
      <c r="C452" s="458" t="s">
        <v>1092</v>
      </c>
      <c r="D452" s="458" t="s">
        <v>5297</v>
      </c>
      <c r="E452" s="458">
        <v>2400</v>
      </c>
      <c r="F452" s="458" t="s">
        <v>69</v>
      </c>
      <c r="G452" s="458" t="s">
        <v>1049</v>
      </c>
      <c r="H452" s="458" t="s">
        <v>412</v>
      </c>
      <c r="I452" s="458" t="s">
        <v>2743</v>
      </c>
      <c r="J452" s="459">
        <v>2</v>
      </c>
      <c r="K452" s="476">
        <v>11</v>
      </c>
      <c r="L452" s="477" t="s">
        <v>7479</v>
      </c>
      <c r="M452" s="456">
        <v>5</v>
      </c>
      <c r="N452" s="455" t="s">
        <v>7480</v>
      </c>
      <c r="O452" s="456">
        <v>6</v>
      </c>
      <c r="P452" s="455" t="s">
        <v>7481</v>
      </c>
      <c r="Q452" s="456">
        <v>0</v>
      </c>
      <c r="R452" s="455" t="s">
        <v>7482</v>
      </c>
      <c r="S452" s="456">
        <v>0</v>
      </c>
      <c r="T452" s="455" t="s">
        <v>7483</v>
      </c>
      <c r="U452" s="456">
        <v>0</v>
      </c>
      <c r="V452" s="455" t="s">
        <v>7484</v>
      </c>
      <c r="W452" s="456">
        <v>0</v>
      </c>
      <c r="X452" s="455" t="s">
        <v>7485</v>
      </c>
      <c r="Y452" s="456">
        <v>0</v>
      </c>
      <c r="Z452" s="455" t="s">
        <v>7486</v>
      </c>
      <c r="AA452" s="456">
        <v>0</v>
      </c>
      <c r="AB452" s="455" t="s">
        <v>7487</v>
      </c>
      <c r="AC452" s="456">
        <v>0</v>
      </c>
      <c r="AD452" s="455" t="s">
        <v>7488</v>
      </c>
      <c r="AE452" s="456">
        <v>0</v>
      </c>
      <c r="AF452" s="271">
        <f t="shared" si="20"/>
        <v>2</v>
      </c>
      <c r="AG452" s="457">
        <f t="shared" si="22"/>
        <v>0</v>
      </c>
    </row>
    <row r="453" spans="1:33" hidden="1" x14ac:dyDescent="0.25">
      <c r="A453" s="458">
        <v>721</v>
      </c>
      <c r="B453" s="458" t="s">
        <v>176</v>
      </c>
      <c r="C453" s="458" t="s">
        <v>177</v>
      </c>
      <c r="D453" s="458" t="s">
        <v>3768</v>
      </c>
      <c r="E453" s="458">
        <v>400</v>
      </c>
      <c r="F453" s="458" t="s">
        <v>69</v>
      </c>
      <c r="G453" s="458" t="s">
        <v>117</v>
      </c>
      <c r="H453" s="458" t="s">
        <v>75</v>
      </c>
      <c r="I453" s="458" t="s">
        <v>2743</v>
      </c>
      <c r="J453" s="459">
        <v>2</v>
      </c>
      <c r="K453" s="476">
        <v>11</v>
      </c>
      <c r="L453" s="477" t="s">
        <v>7489</v>
      </c>
      <c r="M453" s="456">
        <v>5</v>
      </c>
      <c r="N453" s="455" t="s">
        <v>7490</v>
      </c>
      <c r="O453" s="456">
        <v>6</v>
      </c>
      <c r="P453" s="455" t="s">
        <v>7491</v>
      </c>
      <c r="Q453" s="456">
        <v>0</v>
      </c>
      <c r="R453" s="455" t="s">
        <v>7492</v>
      </c>
      <c r="S453" s="456">
        <v>0</v>
      </c>
      <c r="T453" s="455" t="s">
        <v>7493</v>
      </c>
      <c r="U453" s="456">
        <v>0</v>
      </c>
      <c r="V453" s="455" t="s">
        <v>7494</v>
      </c>
      <c r="W453" s="456">
        <v>0</v>
      </c>
      <c r="X453" s="455" t="s">
        <v>7495</v>
      </c>
      <c r="Y453" s="456">
        <v>0</v>
      </c>
      <c r="Z453" s="455" t="s">
        <v>7496</v>
      </c>
      <c r="AA453" s="456">
        <v>0</v>
      </c>
      <c r="AB453" s="455" t="s">
        <v>7497</v>
      </c>
      <c r="AC453" s="456">
        <v>0</v>
      </c>
      <c r="AD453" s="455" t="s">
        <v>7498</v>
      </c>
      <c r="AE453" s="456">
        <v>0</v>
      </c>
      <c r="AF453" s="471">
        <f t="shared" si="20"/>
        <v>2</v>
      </c>
      <c r="AG453" s="457">
        <f t="shared" si="22"/>
        <v>0</v>
      </c>
    </row>
    <row r="454" spans="1:33" hidden="1" x14ac:dyDescent="0.25">
      <c r="A454" s="468">
        <v>803</v>
      </c>
      <c r="B454" s="468">
        <v>94762459</v>
      </c>
      <c r="C454" s="468" t="s">
        <v>382</v>
      </c>
      <c r="D454" s="468" t="s">
        <v>3011</v>
      </c>
      <c r="E454" s="468">
        <v>1000</v>
      </c>
      <c r="F454" s="468" t="s">
        <v>139</v>
      </c>
      <c r="G454" s="468" t="s">
        <v>70</v>
      </c>
      <c r="H454" s="468" t="s">
        <v>71</v>
      </c>
      <c r="I454" s="468" t="s">
        <v>2768</v>
      </c>
      <c r="J454" s="469">
        <v>2</v>
      </c>
      <c r="K454" s="271">
        <v>11</v>
      </c>
      <c r="L454" s="271" t="s">
        <v>7499</v>
      </c>
      <c r="M454" s="466">
        <v>5</v>
      </c>
      <c r="N454" s="470" t="s">
        <v>7500</v>
      </c>
      <c r="O454" s="466">
        <v>6</v>
      </c>
      <c r="P454" s="470" t="s">
        <v>7501</v>
      </c>
      <c r="Q454" s="466">
        <v>0</v>
      </c>
      <c r="R454" s="470" t="s">
        <v>7502</v>
      </c>
      <c r="S454" s="466">
        <v>0</v>
      </c>
      <c r="T454" s="470" t="s">
        <v>7503</v>
      </c>
      <c r="U454" s="466">
        <v>0</v>
      </c>
      <c r="V454" s="470" t="s">
        <v>7504</v>
      </c>
      <c r="W454" s="466">
        <v>0</v>
      </c>
      <c r="X454" s="470" t="s">
        <v>7505</v>
      </c>
      <c r="Y454" s="466">
        <v>0</v>
      </c>
      <c r="Z454" s="470" t="s">
        <v>7506</v>
      </c>
      <c r="AA454" s="466">
        <v>0</v>
      </c>
      <c r="AB454" s="470" t="s">
        <v>7507</v>
      </c>
      <c r="AC454" s="466">
        <v>0</v>
      </c>
      <c r="AD454" s="470" t="s">
        <v>7508</v>
      </c>
      <c r="AE454" s="466">
        <v>0</v>
      </c>
      <c r="AF454" s="271">
        <f t="shared" si="20"/>
        <v>2</v>
      </c>
      <c r="AG454" s="457">
        <f t="shared" si="22"/>
        <v>0</v>
      </c>
    </row>
    <row r="455" spans="1:33" hidden="1" x14ac:dyDescent="0.25">
      <c r="A455" s="468">
        <v>928</v>
      </c>
      <c r="B455" s="468">
        <v>52048083</v>
      </c>
      <c r="C455" s="468" t="s">
        <v>827</v>
      </c>
      <c r="D455" s="468" t="s">
        <v>615</v>
      </c>
      <c r="E455" s="468">
        <v>800</v>
      </c>
      <c r="F455" s="468" t="s">
        <v>69</v>
      </c>
      <c r="G455" s="468" t="s">
        <v>132</v>
      </c>
      <c r="H455" s="468" t="s">
        <v>104</v>
      </c>
      <c r="I455" s="468" t="s">
        <v>2845</v>
      </c>
      <c r="J455" s="469">
        <v>2</v>
      </c>
      <c r="K455" s="271">
        <v>11</v>
      </c>
      <c r="L455" s="271" t="s">
        <v>7509</v>
      </c>
      <c r="M455" s="466">
        <v>5</v>
      </c>
      <c r="N455" s="470" t="s">
        <v>7510</v>
      </c>
      <c r="O455" s="466">
        <v>6</v>
      </c>
      <c r="P455" s="470" t="s">
        <v>7511</v>
      </c>
      <c r="Q455" s="466">
        <v>0</v>
      </c>
      <c r="R455" s="470" t="s">
        <v>7512</v>
      </c>
      <c r="S455" s="466">
        <v>0</v>
      </c>
      <c r="T455" s="470" t="s">
        <v>7513</v>
      </c>
      <c r="U455" s="466">
        <v>0</v>
      </c>
      <c r="V455" s="470" t="s">
        <v>7514</v>
      </c>
      <c r="W455" s="466">
        <v>0</v>
      </c>
      <c r="X455" s="470" t="s">
        <v>7515</v>
      </c>
      <c r="Y455" s="466">
        <v>0</v>
      </c>
      <c r="Z455" s="470" t="s">
        <v>7516</v>
      </c>
      <c r="AA455" s="466">
        <v>0</v>
      </c>
      <c r="AB455" s="470" t="s">
        <v>7517</v>
      </c>
      <c r="AC455" s="466">
        <v>0</v>
      </c>
      <c r="AD455" s="470" t="s">
        <v>7518</v>
      </c>
      <c r="AE455" s="466">
        <v>0</v>
      </c>
      <c r="AF455" s="271">
        <f t="shared" si="20"/>
        <v>2</v>
      </c>
      <c r="AG455" s="457">
        <f t="shared" si="22"/>
        <v>0</v>
      </c>
    </row>
    <row r="456" spans="1:33" hidden="1" x14ac:dyDescent="0.25">
      <c r="A456" s="452">
        <v>190</v>
      </c>
      <c r="B456" s="452">
        <v>13174241</v>
      </c>
      <c r="C456" s="452" t="s">
        <v>7519</v>
      </c>
      <c r="D456" s="452" t="s">
        <v>6079</v>
      </c>
      <c r="E456" s="452">
        <v>4000</v>
      </c>
      <c r="F456" s="452" t="s">
        <v>69</v>
      </c>
      <c r="G456" s="452" t="s">
        <v>83</v>
      </c>
      <c r="H456" s="452" t="s">
        <v>104</v>
      </c>
      <c r="I456" s="452" t="s">
        <v>3078</v>
      </c>
      <c r="J456" s="453">
        <v>2</v>
      </c>
      <c r="K456" s="476">
        <v>12</v>
      </c>
      <c r="L456" s="477" t="s">
        <v>7520</v>
      </c>
      <c r="M456" s="456">
        <v>5</v>
      </c>
      <c r="N456" s="455" t="s">
        <v>7521</v>
      </c>
      <c r="O456" s="456">
        <v>7</v>
      </c>
      <c r="P456" s="455" t="s">
        <v>7522</v>
      </c>
      <c r="Q456" s="456">
        <v>0</v>
      </c>
      <c r="R456" s="455" t="s">
        <v>7523</v>
      </c>
      <c r="S456" s="456">
        <v>0</v>
      </c>
      <c r="T456" s="455" t="s">
        <v>7524</v>
      </c>
      <c r="U456" s="456">
        <v>0</v>
      </c>
      <c r="V456" s="455" t="s">
        <v>7525</v>
      </c>
      <c r="W456" s="456">
        <v>0</v>
      </c>
      <c r="X456" s="455" t="s">
        <v>7526</v>
      </c>
      <c r="Y456" s="456">
        <v>0</v>
      </c>
      <c r="Z456" s="455" t="s">
        <v>7527</v>
      </c>
      <c r="AA456" s="456">
        <v>0</v>
      </c>
      <c r="AB456" s="455" t="s">
        <v>7528</v>
      </c>
      <c r="AC456" s="456">
        <v>0</v>
      </c>
      <c r="AD456" s="455" t="s">
        <v>7529</v>
      </c>
      <c r="AE456" s="456">
        <v>0</v>
      </c>
      <c r="AF456" s="271">
        <f t="shared" si="20"/>
        <v>2</v>
      </c>
      <c r="AG456" s="457">
        <f t="shared" si="22"/>
        <v>0</v>
      </c>
    </row>
    <row r="457" spans="1:33" ht="30" hidden="1" x14ac:dyDescent="0.25">
      <c r="A457" s="462">
        <v>944</v>
      </c>
      <c r="B457" s="462">
        <v>13592523</v>
      </c>
      <c r="C457" s="462" t="s">
        <v>7530</v>
      </c>
      <c r="D457" s="462" t="s">
        <v>614</v>
      </c>
      <c r="E457" s="462">
        <v>24</v>
      </c>
      <c r="F457" s="462" t="s">
        <v>69</v>
      </c>
      <c r="G457" s="462" t="s">
        <v>132</v>
      </c>
      <c r="H457" s="462" t="s">
        <v>104</v>
      </c>
      <c r="I457" s="462" t="s">
        <v>2845</v>
      </c>
      <c r="J457" s="472">
        <v>3</v>
      </c>
      <c r="K457" s="271">
        <v>18</v>
      </c>
      <c r="L457" s="271" t="s">
        <v>7531</v>
      </c>
      <c r="M457" s="466">
        <v>5</v>
      </c>
      <c r="N457" s="470" t="s">
        <v>7532</v>
      </c>
      <c r="O457" s="466">
        <v>7</v>
      </c>
      <c r="P457" s="470" t="s">
        <v>7533</v>
      </c>
      <c r="Q457" s="466">
        <v>6</v>
      </c>
      <c r="R457" s="470" t="s">
        <v>7534</v>
      </c>
      <c r="S457" s="466">
        <v>0</v>
      </c>
      <c r="T457" s="470" t="s">
        <v>7535</v>
      </c>
      <c r="U457" s="466">
        <v>0</v>
      </c>
      <c r="V457" s="470" t="s">
        <v>7536</v>
      </c>
      <c r="W457" s="466">
        <v>0</v>
      </c>
      <c r="X457" s="470" t="s">
        <v>7537</v>
      </c>
      <c r="Y457" s="466">
        <v>0</v>
      </c>
      <c r="Z457" s="470" t="s">
        <v>7538</v>
      </c>
      <c r="AA457" s="466">
        <v>0</v>
      </c>
      <c r="AB457" s="470" t="s">
        <v>7539</v>
      </c>
      <c r="AC457" s="466">
        <v>0</v>
      </c>
      <c r="AD457" s="470" t="s">
        <v>7540</v>
      </c>
      <c r="AE457" s="466">
        <v>0</v>
      </c>
      <c r="AF457" s="271">
        <f t="shared" si="20"/>
        <v>3</v>
      </c>
      <c r="AG457" s="457">
        <f t="shared" si="22"/>
        <v>0</v>
      </c>
    </row>
    <row r="458" spans="1:33" hidden="1" x14ac:dyDescent="0.25">
      <c r="A458" s="458">
        <v>56</v>
      </c>
      <c r="B458" s="458">
        <v>11516836</v>
      </c>
      <c r="C458" s="458" t="s">
        <v>1142</v>
      </c>
      <c r="D458" s="458" t="s">
        <v>214</v>
      </c>
      <c r="E458" s="458">
        <v>1300</v>
      </c>
      <c r="F458" s="458" t="s">
        <v>69</v>
      </c>
      <c r="G458" s="458" t="s">
        <v>117</v>
      </c>
      <c r="H458" s="458" t="s">
        <v>75</v>
      </c>
      <c r="I458" s="458" t="s">
        <v>2743</v>
      </c>
      <c r="J458" s="459">
        <v>2</v>
      </c>
      <c r="K458" s="476">
        <v>14</v>
      </c>
      <c r="L458" s="477" t="s">
        <v>7541</v>
      </c>
      <c r="M458" s="456">
        <v>5</v>
      </c>
      <c r="N458" s="455" t="s">
        <v>7542</v>
      </c>
      <c r="O458" s="456">
        <v>9</v>
      </c>
      <c r="P458" s="455" t="s">
        <v>7543</v>
      </c>
      <c r="Q458" s="456">
        <v>0</v>
      </c>
      <c r="R458" s="455" t="s">
        <v>7544</v>
      </c>
      <c r="S458" s="456">
        <v>0</v>
      </c>
      <c r="T458" s="455" t="s">
        <v>7545</v>
      </c>
      <c r="U458" s="456">
        <v>0</v>
      </c>
      <c r="V458" s="455" t="s">
        <v>7546</v>
      </c>
      <c r="W458" s="456">
        <v>0</v>
      </c>
      <c r="X458" s="455" t="s">
        <v>7547</v>
      </c>
      <c r="Y458" s="456">
        <v>0</v>
      </c>
      <c r="Z458" s="455" t="s">
        <v>7548</v>
      </c>
      <c r="AA458" s="456">
        <v>0</v>
      </c>
      <c r="AB458" s="455" t="s">
        <v>7549</v>
      </c>
      <c r="AC458" s="456">
        <v>0</v>
      </c>
      <c r="AD458" s="455" t="s">
        <v>7550</v>
      </c>
      <c r="AE458" s="456">
        <v>0</v>
      </c>
      <c r="AF458" s="271">
        <f t="shared" ref="AF458:AF521" si="23">COUNTIF(M458:AE458,"=1")+COUNTIF(M458:AE458,"&gt;1")</f>
        <v>2</v>
      </c>
      <c r="AG458" s="457">
        <f t="shared" si="22"/>
        <v>0</v>
      </c>
    </row>
    <row r="459" spans="1:33" hidden="1" x14ac:dyDescent="0.25">
      <c r="A459" s="468">
        <v>862</v>
      </c>
      <c r="B459" s="468">
        <v>13592530</v>
      </c>
      <c r="C459" s="468" t="s">
        <v>1652</v>
      </c>
      <c r="D459" s="468" t="s">
        <v>614</v>
      </c>
      <c r="E459" s="468">
        <v>24</v>
      </c>
      <c r="F459" s="468" t="s">
        <v>69</v>
      </c>
      <c r="G459" s="468" t="s">
        <v>132</v>
      </c>
      <c r="H459" s="468" t="s">
        <v>104</v>
      </c>
      <c r="I459" s="468" t="s">
        <v>2845</v>
      </c>
      <c r="J459" s="469">
        <v>3</v>
      </c>
      <c r="K459" s="271">
        <v>20</v>
      </c>
      <c r="L459" s="271" t="s">
        <v>7551</v>
      </c>
      <c r="M459" s="466">
        <v>5</v>
      </c>
      <c r="N459" s="470" t="s">
        <v>7552</v>
      </c>
      <c r="O459" s="466">
        <v>9</v>
      </c>
      <c r="P459" s="470" t="s">
        <v>7553</v>
      </c>
      <c r="Q459" s="466">
        <v>6</v>
      </c>
      <c r="R459" s="470" t="s">
        <v>7554</v>
      </c>
      <c r="S459" s="466">
        <v>0</v>
      </c>
      <c r="T459" s="470" t="s">
        <v>7555</v>
      </c>
      <c r="U459" s="466">
        <v>0</v>
      </c>
      <c r="V459" s="470" t="s">
        <v>7556</v>
      </c>
      <c r="W459" s="466">
        <v>0</v>
      </c>
      <c r="X459" s="470" t="s">
        <v>7557</v>
      </c>
      <c r="Y459" s="466">
        <v>0</v>
      </c>
      <c r="Z459" s="470" t="s">
        <v>7558</v>
      </c>
      <c r="AA459" s="466">
        <v>0</v>
      </c>
      <c r="AB459" s="470" t="s">
        <v>7559</v>
      </c>
      <c r="AC459" s="466">
        <v>0</v>
      </c>
      <c r="AD459" s="470" t="s">
        <v>7560</v>
      </c>
      <c r="AE459" s="466">
        <v>0</v>
      </c>
      <c r="AF459" s="271">
        <f t="shared" si="23"/>
        <v>3</v>
      </c>
      <c r="AG459" s="457">
        <f t="shared" si="22"/>
        <v>0</v>
      </c>
    </row>
    <row r="460" spans="1:33" x14ac:dyDescent="0.25">
      <c r="A460" s="468">
        <v>811</v>
      </c>
      <c r="B460" s="468">
        <v>94774948</v>
      </c>
      <c r="C460" s="468" t="s">
        <v>238</v>
      </c>
      <c r="D460" s="468" t="s">
        <v>373</v>
      </c>
      <c r="E460" s="468">
        <v>800</v>
      </c>
      <c r="F460" s="468" t="s">
        <v>69</v>
      </c>
      <c r="G460" s="468" t="s">
        <v>117</v>
      </c>
      <c r="H460" s="468" t="s">
        <v>71</v>
      </c>
      <c r="I460" s="468" t="s">
        <v>2768</v>
      </c>
      <c r="J460" s="469">
        <v>2</v>
      </c>
      <c r="K460" s="471">
        <v>8</v>
      </c>
      <c r="L460" s="471" t="s">
        <v>7561</v>
      </c>
      <c r="M460" s="466">
        <v>8</v>
      </c>
      <c r="N460" s="470" t="s">
        <v>7562</v>
      </c>
      <c r="O460" s="466">
        <v>0</v>
      </c>
      <c r="P460" s="470" t="s">
        <v>7563</v>
      </c>
      <c r="Q460" s="466">
        <v>0</v>
      </c>
      <c r="R460" s="470" t="s">
        <v>7564</v>
      </c>
      <c r="S460" s="466">
        <v>0</v>
      </c>
      <c r="T460" s="470" t="s">
        <v>7565</v>
      </c>
      <c r="U460" s="466">
        <v>0</v>
      </c>
      <c r="V460" s="470" t="s">
        <v>7566</v>
      </c>
      <c r="W460" s="466">
        <v>0</v>
      </c>
      <c r="X460" s="470" t="s">
        <v>7567</v>
      </c>
      <c r="Y460" s="466">
        <v>0</v>
      </c>
      <c r="Z460" s="470" t="s">
        <v>7568</v>
      </c>
      <c r="AA460" s="466">
        <v>0</v>
      </c>
      <c r="AB460" s="470" t="s">
        <v>7569</v>
      </c>
      <c r="AC460" s="466">
        <v>0</v>
      </c>
      <c r="AD460" s="470" t="s">
        <v>7570</v>
      </c>
      <c r="AE460" s="466">
        <v>0</v>
      </c>
      <c r="AF460" s="271">
        <f t="shared" si="23"/>
        <v>1</v>
      </c>
      <c r="AG460" s="457">
        <f t="shared" si="22"/>
        <v>-1</v>
      </c>
    </row>
    <row r="461" spans="1:33" x14ac:dyDescent="0.25">
      <c r="A461" s="468">
        <v>934</v>
      </c>
      <c r="B461" s="468">
        <v>94778379</v>
      </c>
      <c r="C461" s="468" t="s">
        <v>7571</v>
      </c>
      <c r="D461" s="468" t="s">
        <v>615</v>
      </c>
      <c r="E461" s="468">
        <v>36</v>
      </c>
      <c r="F461" s="468" t="s">
        <v>69</v>
      </c>
      <c r="G461" s="468" t="s">
        <v>132</v>
      </c>
      <c r="H461" s="468" t="s">
        <v>104</v>
      </c>
      <c r="I461" s="468" t="s">
        <v>2845</v>
      </c>
      <c r="J461" s="469">
        <v>2</v>
      </c>
      <c r="K461" s="471">
        <v>1</v>
      </c>
      <c r="L461" s="471" t="s">
        <v>7572</v>
      </c>
      <c r="M461" s="466">
        <v>1</v>
      </c>
      <c r="N461" s="470" t="s">
        <v>7573</v>
      </c>
      <c r="O461" s="466">
        <v>0</v>
      </c>
      <c r="P461" s="470" t="s">
        <v>7574</v>
      </c>
      <c r="Q461" s="466">
        <v>0</v>
      </c>
      <c r="R461" s="470" t="s">
        <v>7575</v>
      </c>
      <c r="S461" s="466">
        <v>0</v>
      </c>
      <c r="T461" s="470" t="s">
        <v>7576</v>
      </c>
      <c r="U461" s="466">
        <v>0</v>
      </c>
      <c r="V461" s="470" t="s">
        <v>7577</v>
      </c>
      <c r="W461" s="466">
        <v>0</v>
      </c>
      <c r="X461" s="470" t="s">
        <v>7578</v>
      </c>
      <c r="Y461" s="466">
        <v>0</v>
      </c>
      <c r="Z461" s="470" t="s">
        <v>7579</v>
      </c>
      <c r="AA461" s="466">
        <v>0</v>
      </c>
      <c r="AB461" s="470" t="s">
        <v>7580</v>
      </c>
      <c r="AC461" s="466">
        <v>0</v>
      </c>
      <c r="AD461" s="470" t="s">
        <v>7581</v>
      </c>
      <c r="AE461" s="466">
        <v>0</v>
      </c>
      <c r="AF461" s="271">
        <f t="shared" si="23"/>
        <v>1</v>
      </c>
      <c r="AG461" s="457">
        <f t="shared" si="22"/>
        <v>-1</v>
      </c>
    </row>
    <row r="462" spans="1:33" hidden="1" x14ac:dyDescent="0.25">
      <c r="A462" s="458">
        <v>224</v>
      </c>
      <c r="B462" s="458">
        <v>24417149</v>
      </c>
      <c r="C462" s="458" t="s">
        <v>895</v>
      </c>
      <c r="D462" s="458" t="s">
        <v>7207</v>
      </c>
      <c r="E462" s="458">
        <v>2000</v>
      </c>
      <c r="F462" s="458" t="s">
        <v>69</v>
      </c>
      <c r="G462" s="458" t="s">
        <v>70</v>
      </c>
      <c r="H462" s="458" t="s">
        <v>84</v>
      </c>
      <c r="I462" s="458" t="s">
        <v>2768</v>
      </c>
      <c r="J462" s="459">
        <v>2</v>
      </c>
      <c r="K462" s="476">
        <v>7</v>
      </c>
      <c r="L462" s="477" t="s">
        <v>7582</v>
      </c>
      <c r="M462" s="456">
        <v>6</v>
      </c>
      <c r="N462" s="455" t="s">
        <v>7583</v>
      </c>
      <c r="O462" s="456">
        <v>1</v>
      </c>
      <c r="P462" s="455" t="s">
        <v>7584</v>
      </c>
      <c r="Q462" s="456">
        <v>0</v>
      </c>
      <c r="R462" s="455" t="s">
        <v>7585</v>
      </c>
      <c r="S462" s="456">
        <v>0</v>
      </c>
      <c r="T462" s="455" t="s">
        <v>7586</v>
      </c>
      <c r="U462" s="456">
        <v>0</v>
      </c>
      <c r="V462" s="455" t="s">
        <v>7587</v>
      </c>
      <c r="W462" s="456">
        <v>0</v>
      </c>
      <c r="X462" s="455" t="s">
        <v>7588</v>
      </c>
      <c r="Y462" s="456">
        <v>0</v>
      </c>
      <c r="Z462" s="455" t="s">
        <v>7589</v>
      </c>
      <c r="AA462" s="456">
        <v>0</v>
      </c>
      <c r="AB462" s="455" t="s">
        <v>7590</v>
      </c>
      <c r="AC462" s="456">
        <v>0</v>
      </c>
      <c r="AD462" s="455" t="s">
        <v>7591</v>
      </c>
      <c r="AE462" s="456">
        <v>0</v>
      </c>
      <c r="AF462" s="271">
        <f t="shared" si="23"/>
        <v>2</v>
      </c>
      <c r="AG462" s="457">
        <f t="shared" si="22"/>
        <v>0</v>
      </c>
    </row>
    <row r="463" spans="1:33" hidden="1" x14ac:dyDescent="0.25">
      <c r="A463" s="458">
        <v>189</v>
      </c>
      <c r="B463" s="458">
        <v>13174241</v>
      </c>
      <c r="C463" s="458" t="s">
        <v>7519</v>
      </c>
      <c r="D463" s="458" t="s">
        <v>3298</v>
      </c>
      <c r="E463" s="458">
        <v>4000</v>
      </c>
      <c r="F463" s="458" t="s">
        <v>69</v>
      </c>
      <c r="G463" s="458" t="s">
        <v>83</v>
      </c>
      <c r="H463" s="458" t="s">
        <v>104</v>
      </c>
      <c r="I463" s="458" t="s">
        <v>2845</v>
      </c>
      <c r="J463" s="459">
        <v>2</v>
      </c>
      <c r="K463" s="476">
        <v>8</v>
      </c>
      <c r="L463" s="477" t="s">
        <v>7592</v>
      </c>
      <c r="M463" s="456">
        <v>6</v>
      </c>
      <c r="N463" s="455" t="s">
        <v>7593</v>
      </c>
      <c r="O463" s="456">
        <v>2</v>
      </c>
      <c r="P463" s="455" t="s">
        <v>7594</v>
      </c>
      <c r="Q463" s="456">
        <v>0</v>
      </c>
      <c r="R463" s="455" t="s">
        <v>7595</v>
      </c>
      <c r="S463" s="456">
        <v>0</v>
      </c>
      <c r="T463" s="455" t="s">
        <v>7596</v>
      </c>
      <c r="U463" s="456">
        <v>0</v>
      </c>
      <c r="V463" s="455" t="s">
        <v>7597</v>
      </c>
      <c r="W463" s="456">
        <v>0</v>
      </c>
      <c r="X463" s="455" t="s">
        <v>7598</v>
      </c>
      <c r="Y463" s="456">
        <v>0</v>
      </c>
      <c r="Z463" s="455" t="s">
        <v>7599</v>
      </c>
      <c r="AA463" s="456">
        <v>0</v>
      </c>
      <c r="AB463" s="455" t="s">
        <v>7600</v>
      </c>
      <c r="AC463" s="456">
        <v>0</v>
      </c>
      <c r="AD463" s="455" t="s">
        <v>7601</v>
      </c>
      <c r="AE463" s="456">
        <v>0</v>
      </c>
      <c r="AF463" s="271">
        <f t="shared" si="23"/>
        <v>2</v>
      </c>
      <c r="AG463" s="457">
        <f t="shared" si="22"/>
        <v>0</v>
      </c>
    </row>
    <row r="464" spans="1:33" hidden="1" x14ac:dyDescent="0.25">
      <c r="A464" s="452">
        <v>508</v>
      </c>
      <c r="B464" s="452" t="s">
        <v>107</v>
      </c>
      <c r="C464" s="452" t="s">
        <v>108</v>
      </c>
      <c r="D464" s="452" t="s">
        <v>921</v>
      </c>
      <c r="E464" s="452">
        <v>210</v>
      </c>
      <c r="F464" s="452" t="s">
        <v>69</v>
      </c>
      <c r="G464" s="452" t="s">
        <v>117</v>
      </c>
      <c r="H464" s="452" t="s">
        <v>84</v>
      </c>
      <c r="I464" s="452" t="s">
        <v>2768</v>
      </c>
      <c r="J464" s="453">
        <v>2</v>
      </c>
      <c r="K464" s="476">
        <v>8</v>
      </c>
      <c r="L464" s="477" t="s">
        <v>7602</v>
      </c>
      <c r="M464" s="456">
        <v>6</v>
      </c>
      <c r="N464" s="455" t="s">
        <v>7603</v>
      </c>
      <c r="O464" s="456">
        <v>2</v>
      </c>
      <c r="P464" s="455" t="s">
        <v>7604</v>
      </c>
      <c r="Q464" s="456">
        <v>0</v>
      </c>
      <c r="R464" s="455" t="s">
        <v>7605</v>
      </c>
      <c r="S464" s="456">
        <v>0</v>
      </c>
      <c r="T464" s="455" t="s">
        <v>7606</v>
      </c>
      <c r="U464" s="456">
        <v>0</v>
      </c>
      <c r="V464" s="455" t="s">
        <v>7607</v>
      </c>
      <c r="W464" s="456">
        <v>0</v>
      </c>
      <c r="X464" s="455" t="s">
        <v>7608</v>
      </c>
      <c r="Y464" s="456">
        <v>0</v>
      </c>
      <c r="Z464" s="455" t="s">
        <v>7609</v>
      </c>
      <c r="AA464" s="456">
        <v>0</v>
      </c>
      <c r="AB464" s="455" t="s">
        <v>7610</v>
      </c>
      <c r="AC464" s="456">
        <v>0</v>
      </c>
      <c r="AD464" s="455" t="s">
        <v>7611</v>
      </c>
      <c r="AE464" s="456">
        <v>0</v>
      </c>
      <c r="AF464" s="271">
        <f t="shared" si="23"/>
        <v>2</v>
      </c>
      <c r="AG464" s="457">
        <f t="shared" si="22"/>
        <v>0</v>
      </c>
    </row>
    <row r="465" spans="1:33" hidden="1" x14ac:dyDescent="0.25">
      <c r="A465" s="458">
        <v>572</v>
      </c>
      <c r="B465" s="458">
        <v>93294500</v>
      </c>
      <c r="C465" s="458" t="s">
        <v>7612</v>
      </c>
      <c r="D465" s="458" t="s">
        <v>548</v>
      </c>
      <c r="E465" s="458">
        <v>1000</v>
      </c>
      <c r="F465" s="458" t="s">
        <v>69</v>
      </c>
      <c r="G465" s="458" t="s">
        <v>117</v>
      </c>
      <c r="H465" s="458" t="s">
        <v>412</v>
      </c>
      <c r="I465" s="458" t="s">
        <v>2756</v>
      </c>
      <c r="J465" s="459">
        <v>2</v>
      </c>
      <c r="K465" s="476">
        <v>8</v>
      </c>
      <c r="L465" s="477" t="s">
        <v>7613</v>
      </c>
      <c r="M465" s="456">
        <v>6</v>
      </c>
      <c r="N465" s="455" t="s">
        <v>7614</v>
      </c>
      <c r="O465" s="456">
        <v>2</v>
      </c>
      <c r="P465" s="455" t="s">
        <v>7615</v>
      </c>
      <c r="Q465" s="456">
        <v>0</v>
      </c>
      <c r="R465" s="455" t="s">
        <v>7616</v>
      </c>
      <c r="S465" s="456">
        <v>0</v>
      </c>
      <c r="T465" s="455" t="s">
        <v>7617</v>
      </c>
      <c r="U465" s="456">
        <v>0</v>
      </c>
      <c r="V465" s="455" t="s">
        <v>7618</v>
      </c>
      <c r="W465" s="456">
        <v>0</v>
      </c>
      <c r="X465" s="455" t="s">
        <v>7619</v>
      </c>
      <c r="Y465" s="456">
        <v>0</v>
      </c>
      <c r="Z465" s="455" t="s">
        <v>7620</v>
      </c>
      <c r="AA465" s="456">
        <v>0</v>
      </c>
      <c r="AB465" s="455" t="s">
        <v>7621</v>
      </c>
      <c r="AC465" s="456">
        <v>0</v>
      </c>
      <c r="AD465" s="455" t="s">
        <v>7622</v>
      </c>
      <c r="AE465" s="456">
        <v>0</v>
      </c>
      <c r="AF465" s="271">
        <f t="shared" si="23"/>
        <v>2</v>
      </c>
      <c r="AG465" s="457">
        <f t="shared" si="22"/>
        <v>0</v>
      </c>
    </row>
    <row r="466" spans="1:33" hidden="1" x14ac:dyDescent="0.25">
      <c r="A466" s="462">
        <v>891</v>
      </c>
      <c r="B466" s="462">
        <v>52058744</v>
      </c>
      <c r="C466" s="462" t="s">
        <v>7623</v>
      </c>
      <c r="D466" s="462" t="s">
        <v>736</v>
      </c>
      <c r="E466" s="462">
        <v>56</v>
      </c>
      <c r="F466" s="462" t="s">
        <v>139</v>
      </c>
      <c r="G466" s="462" t="s">
        <v>132</v>
      </c>
      <c r="H466" s="462" t="s">
        <v>104</v>
      </c>
      <c r="I466" s="462" t="s">
        <v>2845</v>
      </c>
      <c r="J466" s="472">
        <v>3</v>
      </c>
      <c r="K466" s="271">
        <v>19</v>
      </c>
      <c r="L466" s="271" t="s">
        <v>7624</v>
      </c>
      <c r="M466" s="466">
        <v>6</v>
      </c>
      <c r="N466" s="470" t="s">
        <v>7625</v>
      </c>
      <c r="O466" s="466">
        <v>3</v>
      </c>
      <c r="P466" s="470" t="s">
        <v>7626</v>
      </c>
      <c r="Q466" s="466">
        <v>10</v>
      </c>
      <c r="R466" s="470" t="s">
        <v>7627</v>
      </c>
      <c r="S466" s="466">
        <v>0</v>
      </c>
      <c r="T466" s="470" t="s">
        <v>7628</v>
      </c>
      <c r="U466" s="466">
        <v>0</v>
      </c>
      <c r="V466" s="470" t="s">
        <v>7629</v>
      </c>
      <c r="W466" s="466">
        <v>0</v>
      </c>
      <c r="X466" s="470" t="s">
        <v>7630</v>
      </c>
      <c r="Y466" s="466">
        <v>0</v>
      </c>
      <c r="Z466" s="470" t="s">
        <v>7631</v>
      </c>
      <c r="AA466" s="466">
        <v>0</v>
      </c>
      <c r="AB466" s="470" t="s">
        <v>7632</v>
      </c>
      <c r="AC466" s="466">
        <v>0</v>
      </c>
      <c r="AD466" s="470" t="s">
        <v>7633</v>
      </c>
      <c r="AE466" s="466">
        <v>0</v>
      </c>
      <c r="AF466" s="271">
        <f t="shared" si="23"/>
        <v>3</v>
      </c>
      <c r="AG466" s="457">
        <f t="shared" si="22"/>
        <v>0</v>
      </c>
    </row>
    <row r="467" spans="1:33" hidden="1" x14ac:dyDescent="0.25">
      <c r="A467" s="458">
        <v>64</v>
      </c>
      <c r="B467" s="458">
        <v>11519383</v>
      </c>
      <c r="C467" s="458" t="s">
        <v>1134</v>
      </c>
      <c r="D467" s="458" t="s">
        <v>525</v>
      </c>
      <c r="E467" s="458">
        <v>1000</v>
      </c>
      <c r="F467" s="458" t="s">
        <v>69</v>
      </c>
      <c r="G467" s="458" t="s">
        <v>83</v>
      </c>
      <c r="H467" s="458" t="s">
        <v>84</v>
      </c>
      <c r="I467" s="458" t="s">
        <v>2768</v>
      </c>
      <c r="J467" s="459">
        <v>2</v>
      </c>
      <c r="K467" s="476">
        <v>10</v>
      </c>
      <c r="L467" s="477" t="s">
        <v>7634</v>
      </c>
      <c r="M467" s="456">
        <v>6</v>
      </c>
      <c r="N467" s="455" t="s">
        <v>7635</v>
      </c>
      <c r="O467" s="456">
        <v>4</v>
      </c>
      <c r="P467" s="455" t="s">
        <v>7636</v>
      </c>
      <c r="Q467" s="456">
        <v>0</v>
      </c>
      <c r="R467" s="455" t="s">
        <v>7637</v>
      </c>
      <c r="S467" s="456">
        <v>0</v>
      </c>
      <c r="T467" s="455" t="s">
        <v>7638</v>
      </c>
      <c r="U467" s="456">
        <v>0</v>
      </c>
      <c r="V467" s="455" t="s">
        <v>7639</v>
      </c>
      <c r="W467" s="456">
        <v>0</v>
      </c>
      <c r="X467" s="455" t="s">
        <v>7640</v>
      </c>
      <c r="Y467" s="456">
        <v>0</v>
      </c>
      <c r="Z467" s="455" t="s">
        <v>7641</v>
      </c>
      <c r="AA467" s="456">
        <v>0</v>
      </c>
      <c r="AB467" s="455" t="s">
        <v>7642</v>
      </c>
      <c r="AC467" s="456">
        <v>0</v>
      </c>
      <c r="AD467" s="455" t="s">
        <v>7643</v>
      </c>
      <c r="AE467" s="456">
        <v>0</v>
      </c>
      <c r="AF467" s="271">
        <f t="shared" si="23"/>
        <v>2</v>
      </c>
      <c r="AG467" s="457">
        <f t="shared" si="22"/>
        <v>0</v>
      </c>
    </row>
    <row r="468" spans="1:33" hidden="1" x14ac:dyDescent="0.25">
      <c r="A468" s="468">
        <v>771</v>
      </c>
      <c r="B468" s="468">
        <v>94748596</v>
      </c>
      <c r="C468" s="468" t="s">
        <v>422</v>
      </c>
      <c r="D468" s="468" t="s">
        <v>3077</v>
      </c>
      <c r="E468" s="468">
        <v>600</v>
      </c>
      <c r="F468" s="468" t="s">
        <v>69</v>
      </c>
      <c r="G468" s="468" t="s">
        <v>83</v>
      </c>
      <c r="H468" s="468" t="s">
        <v>104</v>
      </c>
      <c r="I468" s="468" t="s">
        <v>3078</v>
      </c>
      <c r="J468" s="469">
        <v>2</v>
      </c>
      <c r="K468" s="271">
        <v>10</v>
      </c>
      <c r="L468" s="271" t="s">
        <v>7644</v>
      </c>
      <c r="M468" s="466">
        <v>6</v>
      </c>
      <c r="N468" s="470" t="s">
        <v>7645</v>
      </c>
      <c r="O468" s="466">
        <v>4</v>
      </c>
      <c r="P468" s="470" t="s">
        <v>7646</v>
      </c>
      <c r="Q468" s="466">
        <v>0</v>
      </c>
      <c r="R468" s="470" t="s">
        <v>7647</v>
      </c>
      <c r="S468" s="466">
        <v>0</v>
      </c>
      <c r="T468" s="470" t="s">
        <v>7648</v>
      </c>
      <c r="U468" s="466">
        <v>0</v>
      </c>
      <c r="V468" s="470" t="s">
        <v>7649</v>
      </c>
      <c r="W468" s="466">
        <v>0</v>
      </c>
      <c r="X468" s="470" t="s">
        <v>7650</v>
      </c>
      <c r="Y468" s="466">
        <v>0</v>
      </c>
      <c r="Z468" s="470" t="s">
        <v>7651</v>
      </c>
      <c r="AA468" s="466">
        <v>0</v>
      </c>
      <c r="AB468" s="470" t="s">
        <v>7652</v>
      </c>
      <c r="AC468" s="466">
        <v>0</v>
      </c>
      <c r="AD468" s="470" t="s">
        <v>7653</v>
      </c>
      <c r="AE468" s="466">
        <v>0</v>
      </c>
      <c r="AF468" s="271">
        <f t="shared" si="23"/>
        <v>2</v>
      </c>
      <c r="AG468" s="457">
        <f t="shared" si="22"/>
        <v>0</v>
      </c>
    </row>
    <row r="469" spans="1:33" hidden="1" x14ac:dyDescent="0.25">
      <c r="A469" s="468">
        <v>1075</v>
      </c>
      <c r="B469" s="468">
        <v>52085477</v>
      </c>
      <c r="C469" s="468" t="s">
        <v>766</v>
      </c>
      <c r="D469" s="468" t="s">
        <v>767</v>
      </c>
      <c r="E469" s="468">
        <v>36</v>
      </c>
      <c r="F469" s="468" t="s">
        <v>69</v>
      </c>
      <c r="G469" s="468" t="s">
        <v>132</v>
      </c>
      <c r="H469" s="468" t="s">
        <v>75</v>
      </c>
      <c r="I469" s="468" t="s">
        <v>2743</v>
      </c>
      <c r="J469" s="469">
        <v>3</v>
      </c>
      <c r="K469" s="271">
        <v>22</v>
      </c>
      <c r="L469" s="271" t="s">
        <v>7654</v>
      </c>
      <c r="M469" s="466">
        <v>6</v>
      </c>
      <c r="N469" s="470" t="s">
        <v>7655</v>
      </c>
      <c r="O469" s="466">
        <v>4</v>
      </c>
      <c r="P469" s="470" t="s">
        <v>7656</v>
      </c>
      <c r="Q469" s="466">
        <v>12</v>
      </c>
      <c r="R469" s="470" t="s">
        <v>7657</v>
      </c>
      <c r="S469" s="466">
        <v>0</v>
      </c>
      <c r="T469" s="470" t="s">
        <v>7658</v>
      </c>
      <c r="U469" s="466">
        <v>0</v>
      </c>
      <c r="V469" s="470" t="s">
        <v>7659</v>
      </c>
      <c r="W469" s="466">
        <v>0</v>
      </c>
      <c r="X469" s="470" t="s">
        <v>7660</v>
      </c>
      <c r="Y469" s="466">
        <v>0</v>
      </c>
      <c r="Z469" s="470" t="s">
        <v>7661</v>
      </c>
      <c r="AA469" s="466">
        <v>0</v>
      </c>
      <c r="AB469" s="470" t="s">
        <v>7662</v>
      </c>
      <c r="AC469" s="466">
        <v>0</v>
      </c>
      <c r="AD469" s="470" t="s">
        <v>7663</v>
      </c>
      <c r="AE469" s="466">
        <v>0</v>
      </c>
      <c r="AF469" s="271">
        <f t="shared" si="23"/>
        <v>3</v>
      </c>
      <c r="AG469" s="457">
        <f t="shared" si="22"/>
        <v>0</v>
      </c>
    </row>
    <row r="470" spans="1:33" hidden="1" x14ac:dyDescent="0.25">
      <c r="A470" s="452">
        <v>354</v>
      </c>
      <c r="B470" s="452">
        <v>90086885</v>
      </c>
      <c r="C470" s="452" t="s">
        <v>601</v>
      </c>
      <c r="D470" s="452" t="s">
        <v>463</v>
      </c>
      <c r="E470" s="452">
        <v>450</v>
      </c>
      <c r="F470" s="452" t="s">
        <v>69</v>
      </c>
      <c r="G470" s="452" t="s">
        <v>70</v>
      </c>
      <c r="H470" s="452" t="s">
        <v>97</v>
      </c>
      <c r="I470" s="452" t="s">
        <v>2756</v>
      </c>
      <c r="J470" s="453">
        <v>2</v>
      </c>
      <c r="K470" s="476">
        <v>11</v>
      </c>
      <c r="L470" s="477" t="s">
        <v>7664</v>
      </c>
      <c r="M470" s="456">
        <v>6</v>
      </c>
      <c r="N470" s="455" t="s">
        <v>7665</v>
      </c>
      <c r="O470" s="456">
        <v>5</v>
      </c>
      <c r="P470" s="455" t="s">
        <v>7666</v>
      </c>
      <c r="Q470" s="456">
        <v>0</v>
      </c>
      <c r="R470" s="455" t="s">
        <v>7667</v>
      </c>
      <c r="S470" s="456">
        <v>0</v>
      </c>
      <c r="T470" s="455" t="s">
        <v>7668</v>
      </c>
      <c r="U470" s="456">
        <v>0</v>
      </c>
      <c r="V470" s="455" t="s">
        <v>7669</v>
      </c>
      <c r="W470" s="456">
        <v>0</v>
      </c>
      <c r="X470" s="455" t="s">
        <v>7670</v>
      </c>
      <c r="Y470" s="456">
        <v>0</v>
      </c>
      <c r="Z470" s="455" t="s">
        <v>7671</v>
      </c>
      <c r="AA470" s="456">
        <v>0</v>
      </c>
      <c r="AB470" s="455" t="s">
        <v>7672</v>
      </c>
      <c r="AC470" s="456">
        <v>0</v>
      </c>
      <c r="AD470" s="455" t="s">
        <v>7673</v>
      </c>
      <c r="AE470" s="456">
        <v>0</v>
      </c>
      <c r="AF470" s="271">
        <f t="shared" si="23"/>
        <v>2</v>
      </c>
      <c r="AG470" s="457">
        <f t="shared" si="22"/>
        <v>0</v>
      </c>
    </row>
    <row r="471" spans="1:33" hidden="1" x14ac:dyDescent="0.25">
      <c r="A471" s="452">
        <v>407</v>
      </c>
      <c r="B471" s="452">
        <v>90377951</v>
      </c>
      <c r="C471" s="452" t="s">
        <v>590</v>
      </c>
      <c r="D471" s="452" t="s">
        <v>5005</v>
      </c>
      <c r="E471" s="452">
        <v>2500</v>
      </c>
      <c r="F471" s="452" t="s">
        <v>69</v>
      </c>
      <c r="G471" s="452" t="s">
        <v>117</v>
      </c>
      <c r="H471" s="452" t="s">
        <v>97</v>
      </c>
      <c r="I471" s="452" t="s">
        <v>2756</v>
      </c>
      <c r="J471" s="453">
        <v>2</v>
      </c>
      <c r="K471" s="476">
        <v>11</v>
      </c>
      <c r="L471" s="477" t="s">
        <v>7674</v>
      </c>
      <c r="M471" s="456">
        <v>6</v>
      </c>
      <c r="N471" s="455" t="s">
        <v>7675</v>
      </c>
      <c r="O471" s="456">
        <v>5</v>
      </c>
      <c r="P471" s="455" t="s">
        <v>7676</v>
      </c>
      <c r="Q471" s="456">
        <v>0</v>
      </c>
      <c r="R471" s="455" t="s">
        <v>7677</v>
      </c>
      <c r="S471" s="456">
        <v>0</v>
      </c>
      <c r="T471" s="455" t="s">
        <v>7678</v>
      </c>
      <c r="U471" s="456">
        <v>0</v>
      </c>
      <c r="V471" s="455" t="s">
        <v>7679</v>
      </c>
      <c r="W471" s="456">
        <v>0</v>
      </c>
      <c r="X471" s="455" t="s">
        <v>7680</v>
      </c>
      <c r="Y471" s="456">
        <v>0</v>
      </c>
      <c r="Z471" s="455" t="s">
        <v>7681</v>
      </c>
      <c r="AA471" s="456">
        <v>0</v>
      </c>
      <c r="AB471" s="455" t="s">
        <v>7682</v>
      </c>
      <c r="AC471" s="456">
        <v>0</v>
      </c>
      <c r="AD471" s="455" t="s">
        <v>7683</v>
      </c>
      <c r="AE471" s="456">
        <v>0</v>
      </c>
      <c r="AF471" s="271">
        <f t="shared" si="23"/>
        <v>2</v>
      </c>
      <c r="AG471" s="457">
        <f t="shared" si="22"/>
        <v>0</v>
      </c>
    </row>
    <row r="472" spans="1:33" hidden="1" x14ac:dyDescent="0.25">
      <c r="A472" s="468">
        <v>801</v>
      </c>
      <c r="B472" s="468" t="s">
        <v>7684</v>
      </c>
      <c r="C472" s="468" t="s">
        <v>7685</v>
      </c>
      <c r="D472" s="468" t="s">
        <v>334</v>
      </c>
      <c r="E472" s="468">
        <v>700</v>
      </c>
      <c r="F472" s="468" t="s">
        <v>69</v>
      </c>
      <c r="G472" s="468" t="s">
        <v>117</v>
      </c>
      <c r="H472" s="468" t="s">
        <v>97</v>
      </c>
      <c r="I472" s="468" t="s">
        <v>2768</v>
      </c>
      <c r="J472" s="469">
        <v>2</v>
      </c>
      <c r="K472" s="271">
        <v>11</v>
      </c>
      <c r="L472" s="271" t="s">
        <v>7686</v>
      </c>
      <c r="M472" s="466">
        <v>6</v>
      </c>
      <c r="N472" s="470" t="s">
        <v>7687</v>
      </c>
      <c r="O472" s="466">
        <v>5</v>
      </c>
      <c r="P472" s="470" t="s">
        <v>7688</v>
      </c>
      <c r="Q472" s="466">
        <v>0</v>
      </c>
      <c r="R472" s="470" t="s">
        <v>7689</v>
      </c>
      <c r="S472" s="466">
        <v>0</v>
      </c>
      <c r="T472" s="470" t="s">
        <v>7690</v>
      </c>
      <c r="U472" s="466">
        <v>0</v>
      </c>
      <c r="V472" s="470" t="s">
        <v>7691</v>
      </c>
      <c r="W472" s="466">
        <v>0</v>
      </c>
      <c r="X472" s="470" t="s">
        <v>7692</v>
      </c>
      <c r="Y472" s="466">
        <v>0</v>
      </c>
      <c r="Z472" s="470" t="s">
        <v>7693</v>
      </c>
      <c r="AA472" s="466">
        <v>0</v>
      </c>
      <c r="AB472" s="470" t="s">
        <v>7694</v>
      </c>
      <c r="AC472" s="466">
        <v>0</v>
      </c>
      <c r="AD472" s="470" t="s">
        <v>7695</v>
      </c>
      <c r="AE472" s="466">
        <v>0</v>
      </c>
      <c r="AF472" s="271">
        <f t="shared" si="23"/>
        <v>2</v>
      </c>
      <c r="AG472" s="457">
        <f t="shared" si="22"/>
        <v>0</v>
      </c>
    </row>
    <row r="473" spans="1:33" hidden="1" x14ac:dyDescent="0.25">
      <c r="A473" s="468">
        <v>835</v>
      </c>
      <c r="B473" s="468" t="s">
        <v>66</v>
      </c>
      <c r="C473" s="468" t="s">
        <v>67</v>
      </c>
      <c r="D473" s="468" t="s">
        <v>3375</v>
      </c>
      <c r="E473" s="468">
        <v>500</v>
      </c>
      <c r="F473" s="468" t="s">
        <v>69</v>
      </c>
      <c r="G473" s="468" t="s">
        <v>70</v>
      </c>
      <c r="H473" s="468" t="s">
        <v>75</v>
      </c>
      <c r="I473" s="468" t="s">
        <v>2743</v>
      </c>
      <c r="J473" s="469">
        <v>2</v>
      </c>
      <c r="K473" s="271">
        <v>11</v>
      </c>
      <c r="L473" s="271" t="s">
        <v>7696</v>
      </c>
      <c r="M473" s="466">
        <v>6</v>
      </c>
      <c r="N473" s="470" t="s">
        <v>7697</v>
      </c>
      <c r="O473" s="466">
        <v>5</v>
      </c>
      <c r="P473" s="470" t="s">
        <v>7698</v>
      </c>
      <c r="Q473" s="466">
        <v>0</v>
      </c>
      <c r="R473" s="470" t="s">
        <v>7699</v>
      </c>
      <c r="S473" s="466">
        <v>0</v>
      </c>
      <c r="T473" s="470" t="s">
        <v>7700</v>
      </c>
      <c r="U473" s="466">
        <v>0</v>
      </c>
      <c r="V473" s="470" t="s">
        <v>7701</v>
      </c>
      <c r="W473" s="466">
        <v>0</v>
      </c>
      <c r="X473" s="470" t="s">
        <v>7702</v>
      </c>
      <c r="Y473" s="466">
        <v>0</v>
      </c>
      <c r="Z473" s="470" t="s">
        <v>7703</v>
      </c>
      <c r="AA473" s="466">
        <v>0</v>
      </c>
      <c r="AB473" s="470" t="s">
        <v>7704</v>
      </c>
      <c r="AC473" s="466">
        <v>0</v>
      </c>
      <c r="AD473" s="470" t="s">
        <v>7705</v>
      </c>
      <c r="AE473" s="466">
        <v>0</v>
      </c>
      <c r="AF473" s="271">
        <f t="shared" si="23"/>
        <v>2</v>
      </c>
      <c r="AG473" s="457">
        <f t="shared" si="22"/>
        <v>0</v>
      </c>
    </row>
    <row r="474" spans="1:33" hidden="1" x14ac:dyDescent="0.25">
      <c r="A474" s="468">
        <v>841</v>
      </c>
      <c r="B474" s="468">
        <v>96895448</v>
      </c>
      <c r="C474" s="468" t="s">
        <v>302</v>
      </c>
      <c r="D474" s="468" t="s">
        <v>3768</v>
      </c>
      <c r="E474" s="468">
        <v>500</v>
      </c>
      <c r="F474" s="468" t="s">
        <v>69</v>
      </c>
      <c r="G474" s="468" t="s">
        <v>117</v>
      </c>
      <c r="H474" s="468" t="s">
        <v>303</v>
      </c>
      <c r="I474" s="468" t="s">
        <v>2743</v>
      </c>
      <c r="J474" s="469">
        <v>2</v>
      </c>
      <c r="K474" s="271">
        <v>11</v>
      </c>
      <c r="L474" s="271" t="s">
        <v>7706</v>
      </c>
      <c r="M474" s="466">
        <v>6</v>
      </c>
      <c r="N474" s="470" t="s">
        <v>7707</v>
      </c>
      <c r="O474" s="466">
        <v>5</v>
      </c>
      <c r="P474" s="470" t="s">
        <v>7708</v>
      </c>
      <c r="Q474" s="466">
        <v>0</v>
      </c>
      <c r="R474" s="470" t="s">
        <v>7709</v>
      </c>
      <c r="S474" s="466">
        <v>0</v>
      </c>
      <c r="T474" s="470" t="s">
        <v>7710</v>
      </c>
      <c r="U474" s="466">
        <v>0</v>
      </c>
      <c r="V474" s="470" t="s">
        <v>7711</v>
      </c>
      <c r="W474" s="466">
        <v>0</v>
      </c>
      <c r="X474" s="470" t="s">
        <v>7712</v>
      </c>
      <c r="Y474" s="466">
        <v>0</v>
      </c>
      <c r="Z474" s="470" t="s">
        <v>7713</v>
      </c>
      <c r="AA474" s="466">
        <v>0</v>
      </c>
      <c r="AB474" s="470" t="s">
        <v>7714</v>
      </c>
      <c r="AC474" s="466">
        <v>0</v>
      </c>
      <c r="AD474" s="470" t="s">
        <v>7715</v>
      </c>
      <c r="AE474" s="466">
        <v>0</v>
      </c>
      <c r="AF474" s="271">
        <f t="shared" si="23"/>
        <v>2</v>
      </c>
      <c r="AG474" s="457">
        <f t="shared" si="22"/>
        <v>0</v>
      </c>
    </row>
    <row r="475" spans="1:33" hidden="1" x14ac:dyDescent="0.25">
      <c r="A475" s="468">
        <v>942</v>
      </c>
      <c r="B475" s="468">
        <v>93357754</v>
      </c>
      <c r="C475" s="468" t="s">
        <v>7716</v>
      </c>
      <c r="D475" s="468" t="s">
        <v>3188</v>
      </c>
      <c r="E475" s="468">
        <v>16</v>
      </c>
      <c r="F475" s="468" t="s">
        <v>69</v>
      </c>
      <c r="G475" s="468" t="s">
        <v>83</v>
      </c>
      <c r="H475" s="468" t="s">
        <v>104</v>
      </c>
      <c r="I475" s="468" t="s">
        <v>2845</v>
      </c>
      <c r="J475" s="469">
        <v>2</v>
      </c>
      <c r="K475" s="271">
        <v>11</v>
      </c>
      <c r="L475" s="271" t="s">
        <v>7717</v>
      </c>
      <c r="M475" s="466">
        <v>6</v>
      </c>
      <c r="N475" s="470" t="s">
        <v>7718</v>
      </c>
      <c r="O475" s="466">
        <v>5</v>
      </c>
      <c r="P475" s="470" t="s">
        <v>7719</v>
      </c>
      <c r="Q475" s="466">
        <v>0</v>
      </c>
      <c r="R475" s="470" t="s">
        <v>7720</v>
      </c>
      <c r="S475" s="466">
        <v>0</v>
      </c>
      <c r="T475" s="470" t="s">
        <v>7721</v>
      </c>
      <c r="U475" s="466">
        <v>0</v>
      </c>
      <c r="V475" s="470" t="s">
        <v>7722</v>
      </c>
      <c r="W475" s="466">
        <v>0</v>
      </c>
      <c r="X475" s="470" t="s">
        <v>7723</v>
      </c>
      <c r="Y475" s="466">
        <v>0</v>
      </c>
      <c r="Z475" s="470" t="s">
        <v>7724</v>
      </c>
      <c r="AA475" s="466">
        <v>0</v>
      </c>
      <c r="AB475" s="470" t="s">
        <v>7725</v>
      </c>
      <c r="AC475" s="466">
        <v>0</v>
      </c>
      <c r="AD475" s="470" t="s">
        <v>7726</v>
      </c>
      <c r="AE475" s="466">
        <v>0</v>
      </c>
      <c r="AF475" s="271">
        <f t="shared" si="23"/>
        <v>2</v>
      </c>
      <c r="AG475" s="457">
        <f t="shared" si="22"/>
        <v>0</v>
      </c>
    </row>
    <row r="476" spans="1:33" hidden="1" x14ac:dyDescent="0.25">
      <c r="A476" s="468">
        <v>1071</v>
      </c>
      <c r="B476" s="468">
        <v>93377950</v>
      </c>
      <c r="C476" s="468" t="s">
        <v>7727</v>
      </c>
      <c r="D476" s="468" t="s">
        <v>642</v>
      </c>
      <c r="E476" s="468">
        <v>36</v>
      </c>
      <c r="F476" s="468" t="s">
        <v>69</v>
      </c>
      <c r="G476" s="468" t="s">
        <v>132</v>
      </c>
      <c r="H476" s="468" t="s">
        <v>75</v>
      </c>
      <c r="I476" s="468" t="s">
        <v>2743</v>
      </c>
      <c r="J476" s="469">
        <v>2</v>
      </c>
      <c r="K476" s="271">
        <v>11</v>
      </c>
      <c r="L476" s="271" t="s">
        <v>7728</v>
      </c>
      <c r="M476" s="466">
        <v>6</v>
      </c>
      <c r="N476" s="470" t="s">
        <v>7729</v>
      </c>
      <c r="O476" s="466">
        <v>5</v>
      </c>
      <c r="P476" s="470" t="s">
        <v>7730</v>
      </c>
      <c r="Q476" s="466">
        <v>0</v>
      </c>
      <c r="R476" s="470" t="s">
        <v>7731</v>
      </c>
      <c r="S476" s="466">
        <v>0</v>
      </c>
      <c r="T476" s="470" t="s">
        <v>7732</v>
      </c>
      <c r="U476" s="466">
        <v>0</v>
      </c>
      <c r="V476" s="470" t="s">
        <v>7733</v>
      </c>
      <c r="W476" s="466">
        <v>0</v>
      </c>
      <c r="X476" s="470" t="s">
        <v>7734</v>
      </c>
      <c r="Y476" s="466">
        <v>0</v>
      </c>
      <c r="Z476" s="470" t="s">
        <v>7735</v>
      </c>
      <c r="AA476" s="466">
        <v>0</v>
      </c>
      <c r="AB476" s="470" t="s">
        <v>7736</v>
      </c>
      <c r="AC476" s="466">
        <v>0</v>
      </c>
      <c r="AD476" s="470" t="s">
        <v>7737</v>
      </c>
      <c r="AE476" s="466">
        <v>0</v>
      </c>
      <c r="AF476" s="271">
        <f t="shared" si="23"/>
        <v>2</v>
      </c>
      <c r="AG476" s="457">
        <f t="shared" si="22"/>
        <v>0</v>
      </c>
    </row>
    <row r="477" spans="1:33" hidden="1" x14ac:dyDescent="0.25">
      <c r="A477" s="462">
        <v>823</v>
      </c>
      <c r="B477" s="462">
        <v>95459514</v>
      </c>
      <c r="C477" s="462" t="s">
        <v>351</v>
      </c>
      <c r="D477" s="462" t="s">
        <v>4962</v>
      </c>
      <c r="E477" s="462">
        <v>400</v>
      </c>
      <c r="F477" s="462" t="s">
        <v>69</v>
      </c>
      <c r="G477" s="462" t="s">
        <v>70</v>
      </c>
      <c r="H477" s="462" t="s">
        <v>121</v>
      </c>
      <c r="I477" s="462" t="s">
        <v>2756</v>
      </c>
      <c r="J477" s="472">
        <v>2</v>
      </c>
      <c r="K477" s="271">
        <v>12</v>
      </c>
      <c r="L477" s="271" t="s">
        <v>7738</v>
      </c>
      <c r="M477" s="466">
        <v>6</v>
      </c>
      <c r="N477" s="470" t="s">
        <v>7739</v>
      </c>
      <c r="O477" s="466">
        <v>6</v>
      </c>
      <c r="P477" s="470" t="s">
        <v>7740</v>
      </c>
      <c r="Q477" s="466">
        <v>0</v>
      </c>
      <c r="R477" s="470" t="s">
        <v>7741</v>
      </c>
      <c r="S477" s="466">
        <v>0</v>
      </c>
      <c r="T477" s="470" t="s">
        <v>7742</v>
      </c>
      <c r="U477" s="466">
        <v>0</v>
      </c>
      <c r="V477" s="470" t="s">
        <v>7743</v>
      </c>
      <c r="W477" s="466">
        <v>0</v>
      </c>
      <c r="X477" s="470" t="s">
        <v>7744</v>
      </c>
      <c r="Y477" s="466">
        <v>0</v>
      </c>
      <c r="Z477" s="470" t="s">
        <v>7745</v>
      </c>
      <c r="AA477" s="466">
        <v>0</v>
      </c>
      <c r="AB477" s="470" t="s">
        <v>7746</v>
      </c>
      <c r="AC477" s="466">
        <v>0</v>
      </c>
      <c r="AD477" s="470" t="s">
        <v>7747</v>
      </c>
      <c r="AE477" s="466">
        <v>0</v>
      </c>
      <c r="AF477" s="271">
        <f t="shared" si="23"/>
        <v>2</v>
      </c>
      <c r="AG477" s="457">
        <f t="shared" si="22"/>
        <v>0</v>
      </c>
    </row>
    <row r="478" spans="1:33" hidden="1" x14ac:dyDescent="0.25">
      <c r="A478" s="468">
        <v>943</v>
      </c>
      <c r="B478" s="468">
        <v>93357753</v>
      </c>
      <c r="C478" s="468" t="s">
        <v>7748</v>
      </c>
      <c r="D478" s="468" t="s">
        <v>739</v>
      </c>
      <c r="E478" s="468">
        <v>16</v>
      </c>
      <c r="F478" s="468" t="s">
        <v>69</v>
      </c>
      <c r="G478" s="468" t="s">
        <v>83</v>
      </c>
      <c r="H478" s="468" t="s">
        <v>104</v>
      </c>
      <c r="I478" s="468" t="s">
        <v>2845</v>
      </c>
      <c r="J478" s="469">
        <v>2</v>
      </c>
      <c r="K478" s="271">
        <v>12</v>
      </c>
      <c r="L478" s="271" t="s">
        <v>7749</v>
      </c>
      <c r="M478" s="466">
        <v>6</v>
      </c>
      <c r="N478" s="470" t="s">
        <v>7750</v>
      </c>
      <c r="O478" s="466">
        <v>6</v>
      </c>
      <c r="P478" s="470" t="s">
        <v>7751</v>
      </c>
      <c r="Q478" s="466">
        <v>0</v>
      </c>
      <c r="R478" s="470" t="s">
        <v>7752</v>
      </c>
      <c r="S478" s="466">
        <v>0</v>
      </c>
      <c r="T478" s="470" t="s">
        <v>7753</v>
      </c>
      <c r="U478" s="466">
        <v>0</v>
      </c>
      <c r="V478" s="470" t="s">
        <v>7754</v>
      </c>
      <c r="W478" s="466">
        <v>0</v>
      </c>
      <c r="X478" s="470" t="s">
        <v>7755</v>
      </c>
      <c r="Y478" s="466">
        <v>0</v>
      </c>
      <c r="Z478" s="470" t="s">
        <v>7756</v>
      </c>
      <c r="AA478" s="466">
        <v>0</v>
      </c>
      <c r="AB478" s="470" t="s">
        <v>7757</v>
      </c>
      <c r="AC478" s="466">
        <v>0</v>
      </c>
      <c r="AD478" s="470" t="s">
        <v>7758</v>
      </c>
      <c r="AE478" s="466">
        <v>0</v>
      </c>
      <c r="AF478" s="271">
        <f t="shared" si="23"/>
        <v>2</v>
      </c>
      <c r="AG478" s="457">
        <f t="shared" si="22"/>
        <v>0</v>
      </c>
    </row>
    <row r="479" spans="1:33" hidden="1" x14ac:dyDescent="0.25">
      <c r="A479" s="458">
        <v>55</v>
      </c>
      <c r="B479" s="458">
        <v>11516078</v>
      </c>
      <c r="C479" s="458" t="s">
        <v>1041</v>
      </c>
      <c r="D479" s="458" t="s">
        <v>1086</v>
      </c>
      <c r="E479" s="458">
        <v>700</v>
      </c>
      <c r="F479" s="458" t="s">
        <v>69</v>
      </c>
      <c r="G479" s="458" t="s">
        <v>83</v>
      </c>
      <c r="H479" s="458" t="s">
        <v>97</v>
      </c>
      <c r="I479" s="458" t="s">
        <v>2756</v>
      </c>
      <c r="J479" s="459">
        <v>2</v>
      </c>
      <c r="K479" s="476">
        <v>13</v>
      </c>
      <c r="L479" s="477" t="s">
        <v>7759</v>
      </c>
      <c r="M479" s="456">
        <v>6</v>
      </c>
      <c r="N479" s="455" t="s">
        <v>7760</v>
      </c>
      <c r="O479" s="456">
        <v>7</v>
      </c>
      <c r="P479" s="455" t="s">
        <v>7761</v>
      </c>
      <c r="Q479" s="456">
        <v>0</v>
      </c>
      <c r="R479" s="455" t="s">
        <v>7762</v>
      </c>
      <c r="S479" s="456">
        <v>0</v>
      </c>
      <c r="T479" s="455" t="s">
        <v>7763</v>
      </c>
      <c r="U479" s="456">
        <v>0</v>
      </c>
      <c r="V479" s="455" t="s">
        <v>7764</v>
      </c>
      <c r="W479" s="456">
        <v>0</v>
      </c>
      <c r="X479" s="455" t="s">
        <v>7765</v>
      </c>
      <c r="Y479" s="456">
        <v>0</v>
      </c>
      <c r="Z479" s="455" t="s">
        <v>7766</v>
      </c>
      <c r="AA479" s="456">
        <v>0</v>
      </c>
      <c r="AB479" s="455" t="s">
        <v>7767</v>
      </c>
      <c r="AC479" s="456">
        <v>0</v>
      </c>
      <c r="AD479" s="455" t="s">
        <v>7768</v>
      </c>
      <c r="AE479" s="456">
        <v>0</v>
      </c>
      <c r="AF479" s="271">
        <f t="shared" si="23"/>
        <v>2</v>
      </c>
      <c r="AG479" s="457">
        <f t="shared" si="22"/>
        <v>0</v>
      </c>
    </row>
    <row r="480" spans="1:33" hidden="1" x14ac:dyDescent="0.25">
      <c r="A480" s="452">
        <v>121</v>
      </c>
      <c r="B480" s="452">
        <v>11588726</v>
      </c>
      <c r="C480" s="452" t="s">
        <v>1064</v>
      </c>
      <c r="D480" s="452" t="s">
        <v>1148</v>
      </c>
      <c r="E480" s="452">
        <v>400</v>
      </c>
      <c r="F480" s="452" t="s">
        <v>69</v>
      </c>
      <c r="G480" s="452" t="s">
        <v>117</v>
      </c>
      <c r="H480" s="452" t="s">
        <v>84</v>
      </c>
      <c r="I480" s="452" t="s">
        <v>2768</v>
      </c>
      <c r="J480" s="453">
        <v>2</v>
      </c>
      <c r="K480" s="476">
        <v>13</v>
      </c>
      <c r="L480" s="477" t="s">
        <v>7769</v>
      </c>
      <c r="M480" s="456">
        <v>6</v>
      </c>
      <c r="N480" s="455" t="s">
        <v>7770</v>
      </c>
      <c r="O480" s="456">
        <v>7</v>
      </c>
      <c r="P480" s="455" t="s">
        <v>7771</v>
      </c>
      <c r="Q480" s="456">
        <v>0</v>
      </c>
      <c r="R480" s="455" t="s">
        <v>7772</v>
      </c>
      <c r="S480" s="456">
        <v>0</v>
      </c>
      <c r="T480" s="455" t="s">
        <v>7773</v>
      </c>
      <c r="U480" s="456">
        <v>0</v>
      </c>
      <c r="V480" s="455" t="s">
        <v>7774</v>
      </c>
      <c r="W480" s="456">
        <v>0</v>
      </c>
      <c r="X480" s="455" t="s">
        <v>7775</v>
      </c>
      <c r="Y480" s="456">
        <v>0</v>
      </c>
      <c r="Z480" s="455" t="s">
        <v>7776</v>
      </c>
      <c r="AA480" s="456">
        <v>0</v>
      </c>
      <c r="AB480" s="455" t="s">
        <v>7777</v>
      </c>
      <c r="AC480" s="456">
        <v>0</v>
      </c>
      <c r="AD480" s="455" t="s">
        <v>7778</v>
      </c>
      <c r="AE480" s="456">
        <v>0</v>
      </c>
      <c r="AF480" s="271">
        <f t="shared" si="23"/>
        <v>2</v>
      </c>
      <c r="AG480" s="457">
        <f t="shared" si="22"/>
        <v>0</v>
      </c>
    </row>
    <row r="481" spans="1:33" hidden="1" x14ac:dyDescent="0.25">
      <c r="A481" s="458">
        <v>184</v>
      </c>
      <c r="B481" s="458">
        <v>12563914</v>
      </c>
      <c r="C481" s="458" t="s">
        <v>1008</v>
      </c>
      <c r="D481" s="458" t="s">
        <v>765</v>
      </c>
      <c r="E481" s="458">
        <v>400</v>
      </c>
      <c r="F481" s="458" t="s">
        <v>69</v>
      </c>
      <c r="G481" s="458" t="s">
        <v>117</v>
      </c>
      <c r="H481" s="458" t="s">
        <v>121</v>
      </c>
      <c r="I481" s="458" t="s">
        <v>2756</v>
      </c>
      <c r="J481" s="459">
        <v>2</v>
      </c>
      <c r="K481" s="476">
        <v>13</v>
      </c>
      <c r="L481" s="477" t="s">
        <v>7779</v>
      </c>
      <c r="M481" s="456">
        <v>6</v>
      </c>
      <c r="N481" s="455" t="s">
        <v>7780</v>
      </c>
      <c r="O481" s="456">
        <v>7</v>
      </c>
      <c r="P481" s="455" t="s">
        <v>7781</v>
      </c>
      <c r="Q481" s="456">
        <v>0</v>
      </c>
      <c r="R481" s="455" t="s">
        <v>7782</v>
      </c>
      <c r="S481" s="456">
        <v>0</v>
      </c>
      <c r="T481" s="455" t="s">
        <v>7783</v>
      </c>
      <c r="U481" s="456">
        <v>0</v>
      </c>
      <c r="V481" s="455" t="s">
        <v>7784</v>
      </c>
      <c r="W481" s="456">
        <v>0</v>
      </c>
      <c r="X481" s="455" t="s">
        <v>7785</v>
      </c>
      <c r="Y481" s="456">
        <v>0</v>
      </c>
      <c r="Z481" s="455" t="s">
        <v>7786</v>
      </c>
      <c r="AA481" s="456">
        <v>0</v>
      </c>
      <c r="AB481" s="455" t="s">
        <v>7787</v>
      </c>
      <c r="AC481" s="456">
        <v>0</v>
      </c>
      <c r="AD481" s="455" t="s">
        <v>7788</v>
      </c>
      <c r="AE481" s="456">
        <v>0</v>
      </c>
      <c r="AF481" s="271">
        <f t="shared" si="23"/>
        <v>2</v>
      </c>
      <c r="AG481" s="457">
        <f t="shared" si="22"/>
        <v>0</v>
      </c>
    </row>
    <row r="482" spans="1:33" hidden="1" x14ac:dyDescent="0.25">
      <c r="A482" s="468">
        <v>817</v>
      </c>
      <c r="B482" s="468">
        <v>95016649</v>
      </c>
      <c r="C482" s="468" t="s">
        <v>372</v>
      </c>
      <c r="D482" s="468" t="s">
        <v>2811</v>
      </c>
      <c r="E482" s="468">
        <v>240</v>
      </c>
      <c r="F482" s="468" t="s">
        <v>69</v>
      </c>
      <c r="G482" s="468" t="s">
        <v>83</v>
      </c>
      <c r="H482" s="468" t="s">
        <v>412</v>
      </c>
      <c r="I482" s="468" t="s">
        <v>2756</v>
      </c>
      <c r="J482" s="469">
        <v>2</v>
      </c>
      <c r="K482" s="271">
        <v>13</v>
      </c>
      <c r="L482" s="271" t="s">
        <v>7789</v>
      </c>
      <c r="M482" s="466">
        <v>6</v>
      </c>
      <c r="N482" s="470" t="s">
        <v>7790</v>
      </c>
      <c r="O482" s="466">
        <v>7</v>
      </c>
      <c r="P482" s="470" t="s">
        <v>7791</v>
      </c>
      <c r="Q482" s="466">
        <v>0</v>
      </c>
      <c r="R482" s="470" t="s">
        <v>7792</v>
      </c>
      <c r="S482" s="466">
        <v>0</v>
      </c>
      <c r="T482" s="470" t="s">
        <v>7793</v>
      </c>
      <c r="U482" s="466">
        <v>0</v>
      </c>
      <c r="V482" s="470" t="s">
        <v>7794</v>
      </c>
      <c r="W482" s="466">
        <v>0</v>
      </c>
      <c r="X482" s="470" t="s">
        <v>7795</v>
      </c>
      <c r="Y482" s="466">
        <v>0</v>
      </c>
      <c r="Z482" s="470" t="s">
        <v>7796</v>
      </c>
      <c r="AA482" s="466">
        <v>0</v>
      </c>
      <c r="AB482" s="470" t="s">
        <v>7797</v>
      </c>
      <c r="AC482" s="466">
        <v>0</v>
      </c>
      <c r="AD482" s="470" t="s">
        <v>7798</v>
      </c>
      <c r="AE482" s="466">
        <v>0</v>
      </c>
      <c r="AF482" s="271">
        <f t="shared" si="23"/>
        <v>2</v>
      </c>
      <c r="AG482" s="457">
        <f t="shared" si="22"/>
        <v>0</v>
      </c>
    </row>
    <row r="483" spans="1:33" hidden="1" x14ac:dyDescent="0.25">
      <c r="A483" s="468">
        <v>1096</v>
      </c>
      <c r="B483" s="468">
        <v>52064659</v>
      </c>
      <c r="C483" s="468" t="s">
        <v>647</v>
      </c>
      <c r="D483" s="468" t="s">
        <v>648</v>
      </c>
      <c r="E483" s="468">
        <v>20</v>
      </c>
      <c r="F483" s="468" t="s">
        <v>69</v>
      </c>
      <c r="G483" s="468" t="s">
        <v>132</v>
      </c>
      <c r="H483" s="468" t="s">
        <v>75</v>
      </c>
      <c r="I483" s="468" t="s">
        <v>2743</v>
      </c>
      <c r="J483" s="469">
        <v>3</v>
      </c>
      <c r="K483" s="271">
        <v>22</v>
      </c>
      <c r="L483" s="271" t="s">
        <v>7799</v>
      </c>
      <c r="M483" s="466">
        <v>6</v>
      </c>
      <c r="N483" s="470" t="s">
        <v>7800</v>
      </c>
      <c r="O483" s="466">
        <v>7</v>
      </c>
      <c r="P483" s="470" t="s">
        <v>7801</v>
      </c>
      <c r="Q483" s="466">
        <v>9</v>
      </c>
      <c r="R483" s="470" t="s">
        <v>7802</v>
      </c>
      <c r="S483" s="466">
        <v>0</v>
      </c>
      <c r="T483" s="470" t="s">
        <v>7803</v>
      </c>
      <c r="U483" s="466">
        <v>0</v>
      </c>
      <c r="V483" s="470" t="s">
        <v>7804</v>
      </c>
      <c r="W483" s="466">
        <v>0</v>
      </c>
      <c r="X483" s="470" t="s">
        <v>7805</v>
      </c>
      <c r="Y483" s="466">
        <v>0</v>
      </c>
      <c r="Z483" s="470" t="s">
        <v>7806</v>
      </c>
      <c r="AA483" s="466">
        <v>0</v>
      </c>
      <c r="AB483" s="470" t="s">
        <v>7807</v>
      </c>
      <c r="AC483" s="466">
        <v>0</v>
      </c>
      <c r="AD483" s="470" t="s">
        <v>7808</v>
      </c>
      <c r="AE483" s="466">
        <v>0</v>
      </c>
      <c r="AF483" s="271">
        <f t="shared" si="23"/>
        <v>3</v>
      </c>
      <c r="AG483" s="457">
        <f t="shared" si="22"/>
        <v>0</v>
      </c>
    </row>
    <row r="484" spans="1:33" hidden="1" x14ac:dyDescent="0.25">
      <c r="A484" s="458">
        <v>718</v>
      </c>
      <c r="B484" s="458">
        <v>52095323</v>
      </c>
      <c r="C484" s="458" t="s">
        <v>740</v>
      </c>
      <c r="D484" s="458" t="s">
        <v>525</v>
      </c>
      <c r="E484" s="458">
        <v>100</v>
      </c>
      <c r="F484" s="458" t="s">
        <v>69</v>
      </c>
      <c r="G484" s="458" t="s">
        <v>132</v>
      </c>
      <c r="H484" s="458" t="s">
        <v>84</v>
      </c>
      <c r="I484" s="458" t="s">
        <v>2768</v>
      </c>
      <c r="J484" s="459">
        <v>3</v>
      </c>
      <c r="K484" s="476">
        <v>24</v>
      </c>
      <c r="L484" s="477" t="s">
        <v>7809</v>
      </c>
      <c r="M484" s="456">
        <v>6</v>
      </c>
      <c r="N484" s="455" t="s">
        <v>7810</v>
      </c>
      <c r="O484" s="456">
        <v>8</v>
      </c>
      <c r="P484" s="455" t="s">
        <v>7811</v>
      </c>
      <c r="Q484" s="456">
        <v>10</v>
      </c>
      <c r="R484" s="455" t="s">
        <v>7812</v>
      </c>
      <c r="S484" s="456">
        <v>0</v>
      </c>
      <c r="T484" s="455" t="s">
        <v>7813</v>
      </c>
      <c r="U484" s="456">
        <v>0</v>
      </c>
      <c r="V484" s="455" t="s">
        <v>7814</v>
      </c>
      <c r="W484" s="456">
        <v>0</v>
      </c>
      <c r="X484" s="455" t="s">
        <v>7815</v>
      </c>
      <c r="Y484" s="456">
        <v>0</v>
      </c>
      <c r="Z484" s="455" t="s">
        <v>7816</v>
      </c>
      <c r="AA484" s="456">
        <v>0</v>
      </c>
      <c r="AB484" s="455" t="s">
        <v>7817</v>
      </c>
      <c r="AC484" s="456">
        <v>0</v>
      </c>
      <c r="AD484" s="455" t="s">
        <v>7818</v>
      </c>
      <c r="AE484" s="456">
        <v>0</v>
      </c>
      <c r="AF484" s="271">
        <f t="shared" si="23"/>
        <v>3</v>
      </c>
      <c r="AG484" s="457">
        <f t="shared" si="22"/>
        <v>0</v>
      </c>
    </row>
    <row r="485" spans="1:33" hidden="1" x14ac:dyDescent="0.25">
      <c r="A485" s="468">
        <v>927</v>
      </c>
      <c r="B485" s="468">
        <v>13592519</v>
      </c>
      <c r="C485" s="468" t="s">
        <v>944</v>
      </c>
      <c r="D485" s="468" t="s">
        <v>615</v>
      </c>
      <c r="E485" s="468">
        <v>24</v>
      </c>
      <c r="F485" s="468" t="s">
        <v>69</v>
      </c>
      <c r="G485" s="468" t="s">
        <v>132</v>
      </c>
      <c r="H485" s="468" t="s">
        <v>104</v>
      </c>
      <c r="I485" s="468" t="s">
        <v>2845</v>
      </c>
      <c r="J485" s="469">
        <v>3</v>
      </c>
      <c r="K485" s="271">
        <v>19</v>
      </c>
      <c r="L485" s="271" t="s">
        <v>7819</v>
      </c>
      <c r="M485" s="466">
        <v>6</v>
      </c>
      <c r="N485" s="470" t="s">
        <v>7820</v>
      </c>
      <c r="O485" s="466">
        <v>8</v>
      </c>
      <c r="P485" s="470" t="s">
        <v>7821</v>
      </c>
      <c r="Q485" s="466">
        <v>5</v>
      </c>
      <c r="R485" s="470" t="s">
        <v>7822</v>
      </c>
      <c r="S485" s="466">
        <v>0</v>
      </c>
      <c r="T485" s="470" t="s">
        <v>7823</v>
      </c>
      <c r="U485" s="466">
        <v>0</v>
      </c>
      <c r="V485" s="470" t="s">
        <v>7824</v>
      </c>
      <c r="W485" s="466">
        <v>0</v>
      </c>
      <c r="X485" s="470" t="s">
        <v>7825</v>
      </c>
      <c r="Y485" s="466">
        <v>0</v>
      </c>
      <c r="Z485" s="470" t="s">
        <v>7826</v>
      </c>
      <c r="AA485" s="466">
        <v>0</v>
      </c>
      <c r="AB485" s="470" t="s">
        <v>7827</v>
      </c>
      <c r="AC485" s="466">
        <v>0</v>
      </c>
      <c r="AD485" s="470" t="s">
        <v>7828</v>
      </c>
      <c r="AE485" s="466">
        <v>0</v>
      </c>
      <c r="AF485" s="271">
        <f t="shared" si="23"/>
        <v>3</v>
      </c>
      <c r="AG485" s="457">
        <f t="shared" si="22"/>
        <v>0</v>
      </c>
    </row>
    <row r="486" spans="1:33" hidden="1" x14ac:dyDescent="0.25">
      <c r="A486" s="458">
        <v>80</v>
      </c>
      <c r="B486" s="458">
        <v>11569638</v>
      </c>
      <c r="C486" s="458" t="s">
        <v>1106</v>
      </c>
      <c r="D486" s="458" t="s">
        <v>3506</v>
      </c>
      <c r="E486" s="458">
        <v>400</v>
      </c>
      <c r="F486" s="458" t="s">
        <v>69</v>
      </c>
      <c r="G486" s="458" t="s">
        <v>117</v>
      </c>
      <c r="H486" s="458" t="s">
        <v>412</v>
      </c>
      <c r="I486" s="458" t="s">
        <v>2743</v>
      </c>
      <c r="J486" s="459">
        <v>2</v>
      </c>
      <c r="K486" s="476">
        <v>15</v>
      </c>
      <c r="L486" s="477" t="s">
        <v>7829</v>
      </c>
      <c r="M486" s="456">
        <v>6</v>
      </c>
      <c r="N486" s="455" t="s">
        <v>7830</v>
      </c>
      <c r="O486" s="456">
        <v>9</v>
      </c>
      <c r="P486" s="455" t="s">
        <v>7831</v>
      </c>
      <c r="Q486" s="456">
        <v>0</v>
      </c>
      <c r="R486" s="455" t="s">
        <v>7832</v>
      </c>
      <c r="S486" s="456">
        <v>0</v>
      </c>
      <c r="T486" s="455" t="s">
        <v>7833</v>
      </c>
      <c r="U486" s="456">
        <v>0</v>
      </c>
      <c r="V486" s="455" t="s">
        <v>7834</v>
      </c>
      <c r="W486" s="456">
        <v>0</v>
      </c>
      <c r="X486" s="455" t="s">
        <v>7835</v>
      </c>
      <c r="Y486" s="456">
        <v>0</v>
      </c>
      <c r="Z486" s="455" t="s">
        <v>7836</v>
      </c>
      <c r="AA486" s="456">
        <v>0</v>
      </c>
      <c r="AB486" s="455" t="s">
        <v>7837</v>
      </c>
      <c r="AC486" s="456">
        <v>0</v>
      </c>
      <c r="AD486" s="455" t="s">
        <v>7838</v>
      </c>
      <c r="AE486" s="456">
        <v>0</v>
      </c>
      <c r="AF486" s="271">
        <f t="shared" si="23"/>
        <v>2</v>
      </c>
      <c r="AG486" s="457">
        <f t="shared" si="22"/>
        <v>0</v>
      </c>
    </row>
    <row r="487" spans="1:33" hidden="1" x14ac:dyDescent="0.25">
      <c r="A487" s="458">
        <v>249</v>
      </c>
      <c r="B487" s="458">
        <v>52033366</v>
      </c>
      <c r="C487" s="458" t="s">
        <v>866</v>
      </c>
      <c r="D487" s="458" t="s">
        <v>3077</v>
      </c>
      <c r="E487" s="458">
        <v>350</v>
      </c>
      <c r="F487" s="458" t="s">
        <v>69</v>
      </c>
      <c r="G487" s="458" t="s">
        <v>70</v>
      </c>
      <c r="H487" s="458" t="s">
        <v>104</v>
      </c>
      <c r="I487" s="458" t="s">
        <v>3078</v>
      </c>
      <c r="J487" s="459">
        <v>2</v>
      </c>
      <c r="K487" s="476">
        <v>15</v>
      </c>
      <c r="L487" s="477" t="s">
        <v>7839</v>
      </c>
      <c r="M487" s="456">
        <v>6</v>
      </c>
      <c r="N487" s="455" t="s">
        <v>7840</v>
      </c>
      <c r="O487" s="456">
        <v>9</v>
      </c>
      <c r="P487" s="455" t="s">
        <v>7841</v>
      </c>
      <c r="Q487" s="456">
        <v>0</v>
      </c>
      <c r="R487" s="455" t="s">
        <v>7842</v>
      </c>
      <c r="S487" s="456">
        <v>0</v>
      </c>
      <c r="T487" s="455" t="s">
        <v>7843</v>
      </c>
      <c r="U487" s="456">
        <v>0</v>
      </c>
      <c r="V487" s="455" t="s">
        <v>7844</v>
      </c>
      <c r="W487" s="456">
        <v>0</v>
      </c>
      <c r="X487" s="455" t="s">
        <v>7845</v>
      </c>
      <c r="Y487" s="456">
        <v>0</v>
      </c>
      <c r="Z487" s="455" t="s">
        <v>7846</v>
      </c>
      <c r="AA487" s="456">
        <v>0</v>
      </c>
      <c r="AB487" s="455" t="s">
        <v>7847</v>
      </c>
      <c r="AC487" s="456">
        <v>0</v>
      </c>
      <c r="AD487" s="455" t="s">
        <v>7848</v>
      </c>
      <c r="AE487" s="456">
        <v>0</v>
      </c>
      <c r="AF487" s="271">
        <f t="shared" si="23"/>
        <v>2</v>
      </c>
      <c r="AG487" s="457">
        <f t="shared" si="22"/>
        <v>0</v>
      </c>
    </row>
    <row r="488" spans="1:33" hidden="1" x14ac:dyDescent="0.25">
      <c r="A488" s="458">
        <v>726</v>
      </c>
      <c r="B488" s="458">
        <v>94700678</v>
      </c>
      <c r="C488" s="458" t="s">
        <v>7849</v>
      </c>
      <c r="D488" s="458" t="s">
        <v>443</v>
      </c>
      <c r="E488" s="458">
        <v>150</v>
      </c>
      <c r="F488" s="458" t="s">
        <v>69</v>
      </c>
      <c r="G488" s="458" t="s">
        <v>132</v>
      </c>
      <c r="H488" s="458" t="s">
        <v>104</v>
      </c>
      <c r="I488" s="458" t="s">
        <v>3078</v>
      </c>
      <c r="J488" s="459">
        <v>2</v>
      </c>
      <c r="K488" s="476">
        <v>15</v>
      </c>
      <c r="L488" s="477" t="s">
        <v>7850</v>
      </c>
      <c r="M488" s="456">
        <v>6</v>
      </c>
      <c r="N488" s="455" t="s">
        <v>7851</v>
      </c>
      <c r="O488" s="456">
        <v>9</v>
      </c>
      <c r="P488" s="455" t="s">
        <v>7852</v>
      </c>
      <c r="Q488" s="456">
        <v>0</v>
      </c>
      <c r="R488" s="455" t="s">
        <v>7853</v>
      </c>
      <c r="S488" s="456">
        <v>0</v>
      </c>
      <c r="T488" s="455" t="s">
        <v>7854</v>
      </c>
      <c r="U488" s="456">
        <v>0</v>
      </c>
      <c r="V488" s="455" t="s">
        <v>7855</v>
      </c>
      <c r="W488" s="456">
        <v>0</v>
      </c>
      <c r="X488" s="455" t="s">
        <v>7856</v>
      </c>
      <c r="Y488" s="456">
        <v>0</v>
      </c>
      <c r="Z488" s="455" t="s">
        <v>7857</v>
      </c>
      <c r="AA488" s="456">
        <v>0</v>
      </c>
      <c r="AB488" s="455" t="s">
        <v>7858</v>
      </c>
      <c r="AC488" s="456">
        <v>0</v>
      </c>
      <c r="AD488" s="455" t="s">
        <v>7859</v>
      </c>
      <c r="AE488" s="456">
        <v>0</v>
      </c>
      <c r="AF488" s="471">
        <f t="shared" si="23"/>
        <v>2</v>
      </c>
      <c r="AG488" s="457">
        <f t="shared" si="22"/>
        <v>0</v>
      </c>
    </row>
    <row r="489" spans="1:33" hidden="1" x14ac:dyDescent="0.25">
      <c r="A489" s="271">
        <v>1153</v>
      </c>
      <c r="B489" s="271">
        <v>94762520</v>
      </c>
      <c r="C489" s="271" t="s">
        <v>380</v>
      </c>
      <c r="D489" s="271" t="s">
        <v>314</v>
      </c>
      <c r="E489" s="271">
        <v>300</v>
      </c>
      <c r="F489" s="271" t="s">
        <v>69</v>
      </c>
      <c r="G489" s="271" t="s">
        <v>83</v>
      </c>
      <c r="H489" s="271" t="s">
        <v>315</v>
      </c>
      <c r="J489" s="271">
        <v>5</v>
      </c>
      <c r="K489" s="271">
        <v>41</v>
      </c>
      <c r="L489" s="271" t="s">
        <v>7860</v>
      </c>
      <c r="M489" s="466">
        <v>6</v>
      </c>
      <c r="N489" s="470" t="s">
        <v>7861</v>
      </c>
      <c r="O489" s="466">
        <v>9</v>
      </c>
      <c r="P489" s="470" t="s">
        <v>7862</v>
      </c>
      <c r="Q489" s="466">
        <v>9</v>
      </c>
      <c r="R489" s="470" t="s">
        <v>7863</v>
      </c>
      <c r="S489" s="466">
        <v>9</v>
      </c>
      <c r="T489" s="470" t="s">
        <v>7864</v>
      </c>
      <c r="U489" s="466">
        <v>8</v>
      </c>
      <c r="V489" s="470" t="s">
        <v>7865</v>
      </c>
      <c r="W489" s="466">
        <v>0</v>
      </c>
      <c r="X489" s="470" t="s">
        <v>7866</v>
      </c>
      <c r="Y489" s="466">
        <v>0</v>
      </c>
      <c r="Z489" s="470" t="s">
        <v>7867</v>
      </c>
      <c r="AA489" s="466">
        <v>0</v>
      </c>
      <c r="AB489" s="470" t="s">
        <v>7868</v>
      </c>
      <c r="AC489" s="466">
        <v>0</v>
      </c>
      <c r="AD489" s="470" t="s">
        <v>7869</v>
      </c>
      <c r="AE489" s="466">
        <v>0</v>
      </c>
      <c r="AF489" s="271">
        <f t="shared" si="23"/>
        <v>5</v>
      </c>
      <c r="AG489" s="457">
        <f t="shared" si="22"/>
        <v>0</v>
      </c>
    </row>
    <row r="490" spans="1:33" hidden="1" x14ac:dyDescent="0.25">
      <c r="A490" s="452">
        <v>730</v>
      </c>
      <c r="B490" s="452">
        <v>94704782</v>
      </c>
      <c r="C490" s="452" t="s">
        <v>7870</v>
      </c>
      <c r="D490" s="452" t="s">
        <v>4743</v>
      </c>
      <c r="E490" s="452">
        <v>100</v>
      </c>
      <c r="F490" s="452" t="s">
        <v>69</v>
      </c>
      <c r="G490" s="452" t="s">
        <v>132</v>
      </c>
      <c r="H490" s="452" t="s">
        <v>121</v>
      </c>
      <c r="I490" s="452" t="s">
        <v>2743</v>
      </c>
      <c r="J490" s="453">
        <v>2</v>
      </c>
      <c r="K490" s="476">
        <v>17</v>
      </c>
      <c r="L490" s="477" t="s">
        <v>7871</v>
      </c>
      <c r="M490" s="456">
        <v>6</v>
      </c>
      <c r="N490" s="455" t="s">
        <v>7872</v>
      </c>
      <c r="O490" s="456">
        <v>11</v>
      </c>
      <c r="P490" s="455" t="s">
        <v>7873</v>
      </c>
      <c r="Q490" s="456">
        <v>0</v>
      </c>
      <c r="R490" s="455" t="s">
        <v>7874</v>
      </c>
      <c r="S490" s="456">
        <v>0</v>
      </c>
      <c r="T490" s="455" t="s">
        <v>7875</v>
      </c>
      <c r="U490" s="456">
        <v>0</v>
      </c>
      <c r="V490" s="455" t="s">
        <v>7876</v>
      </c>
      <c r="W490" s="456">
        <v>0</v>
      </c>
      <c r="X490" s="455" t="s">
        <v>7877</v>
      </c>
      <c r="Y490" s="456">
        <v>0</v>
      </c>
      <c r="Z490" s="455" t="s">
        <v>7878</v>
      </c>
      <c r="AA490" s="456">
        <v>0</v>
      </c>
      <c r="AB490" s="455" t="s">
        <v>7879</v>
      </c>
      <c r="AC490" s="456">
        <v>0</v>
      </c>
      <c r="AD490" s="455" t="s">
        <v>7880</v>
      </c>
      <c r="AE490" s="456">
        <v>0</v>
      </c>
      <c r="AF490" s="471">
        <f t="shared" si="23"/>
        <v>2</v>
      </c>
      <c r="AG490" s="457">
        <f t="shared" si="22"/>
        <v>0</v>
      </c>
    </row>
    <row r="491" spans="1:33" x14ac:dyDescent="0.25">
      <c r="A491" s="462">
        <v>982</v>
      </c>
      <c r="B491" s="462">
        <v>94778380</v>
      </c>
      <c r="C491" s="462" t="s">
        <v>7881</v>
      </c>
      <c r="D491" s="462" t="s">
        <v>614</v>
      </c>
      <c r="E491" s="462">
        <v>36</v>
      </c>
      <c r="F491" s="462" t="s">
        <v>69</v>
      </c>
      <c r="G491" s="462" t="s">
        <v>132</v>
      </c>
      <c r="H491" s="462" t="s">
        <v>104</v>
      </c>
      <c r="I491" s="462" t="s">
        <v>2845</v>
      </c>
      <c r="J491" s="472">
        <v>2</v>
      </c>
      <c r="K491" s="471">
        <v>1</v>
      </c>
      <c r="L491" s="471" t="s">
        <v>7882</v>
      </c>
      <c r="M491" s="466">
        <v>1</v>
      </c>
      <c r="N491" s="470" t="s">
        <v>7883</v>
      </c>
      <c r="O491" s="466">
        <v>0</v>
      </c>
      <c r="P491" s="470" t="s">
        <v>7884</v>
      </c>
      <c r="Q491" s="466">
        <v>0</v>
      </c>
      <c r="R491" s="470" t="s">
        <v>7885</v>
      </c>
      <c r="S491" s="466">
        <v>0</v>
      </c>
      <c r="T491" s="470" t="s">
        <v>7886</v>
      </c>
      <c r="U491" s="466">
        <v>0</v>
      </c>
      <c r="V491" s="470" t="s">
        <v>7887</v>
      </c>
      <c r="W491" s="466">
        <v>0</v>
      </c>
      <c r="X491" s="470" t="s">
        <v>7888</v>
      </c>
      <c r="Y491" s="466">
        <v>0</v>
      </c>
      <c r="Z491" s="470" t="s">
        <v>7889</v>
      </c>
      <c r="AA491" s="466">
        <v>0</v>
      </c>
      <c r="AB491" s="470" t="s">
        <v>7890</v>
      </c>
      <c r="AC491" s="466">
        <v>0</v>
      </c>
      <c r="AD491" s="470" t="s">
        <v>7891</v>
      </c>
      <c r="AE491" s="466">
        <v>0</v>
      </c>
      <c r="AF491" s="271">
        <f t="shared" si="23"/>
        <v>1</v>
      </c>
      <c r="AG491" s="457">
        <f t="shared" si="22"/>
        <v>-1</v>
      </c>
    </row>
    <row r="492" spans="1:33" hidden="1" x14ac:dyDescent="0.25">
      <c r="A492" s="458">
        <v>513</v>
      </c>
      <c r="B492" s="458">
        <v>93266958</v>
      </c>
      <c r="C492" s="458" t="s">
        <v>3976</v>
      </c>
      <c r="D492" s="458" t="s">
        <v>3911</v>
      </c>
      <c r="E492" s="458">
        <v>3000</v>
      </c>
      <c r="F492" s="458" t="s">
        <v>69</v>
      </c>
      <c r="G492" s="458" t="s">
        <v>117</v>
      </c>
      <c r="H492" s="458" t="s">
        <v>71</v>
      </c>
      <c r="I492" s="458" t="s">
        <v>2768</v>
      </c>
      <c r="J492" s="459">
        <v>1</v>
      </c>
      <c r="K492" s="476">
        <v>7</v>
      </c>
      <c r="L492" s="477" t="s">
        <v>7892</v>
      </c>
      <c r="M492" s="456">
        <v>7</v>
      </c>
      <c r="N492" s="455" t="s">
        <v>7893</v>
      </c>
      <c r="O492" s="456">
        <v>0</v>
      </c>
      <c r="P492" s="455" t="s">
        <v>7894</v>
      </c>
      <c r="Q492" s="456">
        <v>0</v>
      </c>
      <c r="R492" s="455" t="s">
        <v>7895</v>
      </c>
      <c r="S492" s="456">
        <v>0</v>
      </c>
      <c r="T492" s="455" t="s">
        <v>7896</v>
      </c>
      <c r="U492" s="456">
        <v>0</v>
      </c>
      <c r="V492" s="455" t="s">
        <v>7897</v>
      </c>
      <c r="W492" s="456">
        <v>0</v>
      </c>
      <c r="X492" s="455" t="s">
        <v>7898</v>
      </c>
      <c r="Y492" s="456">
        <v>0</v>
      </c>
      <c r="Z492" s="455" t="s">
        <v>7899</v>
      </c>
      <c r="AA492" s="456">
        <v>0</v>
      </c>
      <c r="AB492" s="455" t="s">
        <v>7900</v>
      </c>
      <c r="AC492" s="456">
        <v>0</v>
      </c>
      <c r="AD492" s="455" t="s">
        <v>7901</v>
      </c>
      <c r="AE492" s="456">
        <v>0</v>
      </c>
      <c r="AF492" s="271">
        <f t="shared" si="23"/>
        <v>1</v>
      </c>
      <c r="AG492" s="457">
        <f t="shared" si="22"/>
        <v>0</v>
      </c>
    </row>
    <row r="493" spans="1:33" hidden="1" x14ac:dyDescent="0.25">
      <c r="A493" s="462">
        <v>951</v>
      </c>
      <c r="B493" s="462" t="s">
        <v>7902</v>
      </c>
      <c r="C493" s="462" t="s">
        <v>299</v>
      </c>
      <c r="D493" s="462" t="s">
        <v>734</v>
      </c>
      <c r="E493" s="462">
        <v>192</v>
      </c>
      <c r="F493" s="462" t="s">
        <v>69</v>
      </c>
      <c r="G493" s="462" t="s">
        <v>83</v>
      </c>
      <c r="H493" s="462" t="s">
        <v>104</v>
      </c>
      <c r="I493" s="462" t="s">
        <v>2845</v>
      </c>
      <c r="J493" s="472">
        <v>3</v>
      </c>
      <c r="K493" s="271">
        <v>19</v>
      </c>
      <c r="L493" s="271" t="s">
        <v>7903</v>
      </c>
      <c r="M493" s="466">
        <v>7</v>
      </c>
      <c r="N493" s="470" t="s">
        <v>7904</v>
      </c>
      <c r="O493" s="466">
        <v>2</v>
      </c>
      <c r="P493" s="470" t="s">
        <v>7905</v>
      </c>
      <c r="Q493" s="466">
        <v>10</v>
      </c>
      <c r="R493" s="470" t="s">
        <v>7906</v>
      </c>
      <c r="S493" s="466">
        <v>0</v>
      </c>
      <c r="T493" s="470" t="s">
        <v>7907</v>
      </c>
      <c r="U493" s="466">
        <v>0</v>
      </c>
      <c r="V493" s="470" t="s">
        <v>7908</v>
      </c>
      <c r="W493" s="466">
        <v>0</v>
      </c>
      <c r="X493" s="470" t="s">
        <v>7909</v>
      </c>
      <c r="Y493" s="466">
        <v>0</v>
      </c>
      <c r="Z493" s="470" t="s">
        <v>7910</v>
      </c>
      <c r="AA493" s="466">
        <v>0</v>
      </c>
      <c r="AB493" s="470" t="s">
        <v>7911</v>
      </c>
      <c r="AC493" s="466">
        <v>0</v>
      </c>
      <c r="AD493" s="470" t="s">
        <v>7912</v>
      </c>
      <c r="AE493" s="466">
        <v>0</v>
      </c>
      <c r="AF493" s="271">
        <f t="shared" si="23"/>
        <v>3</v>
      </c>
      <c r="AG493" s="457">
        <f t="shared" si="22"/>
        <v>0</v>
      </c>
    </row>
    <row r="494" spans="1:33" hidden="1" x14ac:dyDescent="0.25">
      <c r="A494" s="458">
        <v>61</v>
      </c>
      <c r="B494" s="458">
        <v>11519376</v>
      </c>
      <c r="C494" s="458" t="s">
        <v>1136</v>
      </c>
      <c r="D494" s="458" t="s">
        <v>2907</v>
      </c>
      <c r="E494" s="458">
        <v>1000</v>
      </c>
      <c r="F494" s="458" t="s">
        <v>69</v>
      </c>
      <c r="G494" s="458" t="s">
        <v>117</v>
      </c>
      <c r="H494" s="458" t="s">
        <v>84</v>
      </c>
      <c r="I494" s="458" t="s">
        <v>2768</v>
      </c>
      <c r="J494" s="459">
        <v>2</v>
      </c>
      <c r="K494" s="476">
        <v>10</v>
      </c>
      <c r="L494" s="477" t="s">
        <v>7913</v>
      </c>
      <c r="M494" s="456">
        <v>7</v>
      </c>
      <c r="N494" s="455" t="s">
        <v>7914</v>
      </c>
      <c r="O494" s="456">
        <v>3</v>
      </c>
      <c r="P494" s="455" t="s">
        <v>7915</v>
      </c>
      <c r="Q494" s="456">
        <v>0</v>
      </c>
      <c r="R494" s="455" t="s">
        <v>7916</v>
      </c>
      <c r="S494" s="456">
        <v>0</v>
      </c>
      <c r="T494" s="455" t="s">
        <v>7917</v>
      </c>
      <c r="U494" s="456">
        <v>0</v>
      </c>
      <c r="V494" s="455" t="s">
        <v>7918</v>
      </c>
      <c r="W494" s="456">
        <v>0</v>
      </c>
      <c r="X494" s="455" t="s">
        <v>7919</v>
      </c>
      <c r="Y494" s="456">
        <v>0</v>
      </c>
      <c r="Z494" s="455" t="s">
        <v>7920</v>
      </c>
      <c r="AA494" s="456">
        <v>0</v>
      </c>
      <c r="AB494" s="455" t="s">
        <v>7921</v>
      </c>
      <c r="AC494" s="456">
        <v>0</v>
      </c>
      <c r="AD494" s="455" t="s">
        <v>7922</v>
      </c>
      <c r="AE494" s="456">
        <v>0</v>
      </c>
      <c r="AF494" s="271">
        <f t="shared" si="23"/>
        <v>2</v>
      </c>
      <c r="AG494" s="457">
        <f t="shared" si="22"/>
        <v>0</v>
      </c>
    </row>
    <row r="495" spans="1:33" hidden="1" x14ac:dyDescent="0.25">
      <c r="A495" s="458">
        <v>88</v>
      </c>
      <c r="B495" s="458">
        <v>11570007</v>
      </c>
      <c r="C495" s="458" t="s">
        <v>1102</v>
      </c>
      <c r="D495" s="458" t="s">
        <v>290</v>
      </c>
      <c r="E495" s="458">
        <v>800</v>
      </c>
      <c r="F495" s="458" t="s">
        <v>69</v>
      </c>
      <c r="G495" s="458" t="s">
        <v>117</v>
      </c>
      <c r="H495" s="458" t="s">
        <v>412</v>
      </c>
      <c r="I495" s="458" t="s">
        <v>2756</v>
      </c>
      <c r="J495" s="459">
        <v>2</v>
      </c>
      <c r="K495" s="476">
        <v>11</v>
      </c>
      <c r="L495" s="477" t="s">
        <v>7923</v>
      </c>
      <c r="M495" s="456">
        <v>7</v>
      </c>
      <c r="N495" s="455" t="s">
        <v>7924</v>
      </c>
      <c r="O495" s="456">
        <v>4</v>
      </c>
      <c r="P495" s="455" t="s">
        <v>7925</v>
      </c>
      <c r="Q495" s="456">
        <v>0</v>
      </c>
      <c r="R495" s="455" t="s">
        <v>7926</v>
      </c>
      <c r="S495" s="456">
        <v>0</v>
      </c>
      <c r="T495" s="455" t="s">
        <v>7927</v>
      </c>
      <c r="U495" s="456">
        <v>0</v>
      </c>
      <c r="V495" s="455" t="s">
        <v>7928</v>
      </c>
      <c r="W495" s="456">
        <v>0</v>
      </c>
      <c r="X495" s="455" t="s">
        <v>7929</v>
      </c>
      <c r="Y495" s="456">
        <v>0</v>
      </c>
      <c r="Z495" s="455" t="s">
        <v>7930</v>
      </c>
      <c r="AA495" s="456">
        <v>0</v>
      </c>
      <c r="AB495" s="455" t="s">
        <v>7931</v>
      </c>
      <c r="AC495" s="456">
        <v>0</v>
      </c>
      <c r="AD495" s="455" t="s">
        <v>7932</v>
      </c>
      <c r="AE495" s="456">
        <v>0</v>
      </c>
      <c r="AF495" s="271">
        <f t="shared" si="23"/>
        <v>2</v>
      </c>
      <c r="AG495" s="457">
        <f t="shared" si="22"/>
        <v>0</v>
      </c>
    </row>
    <row r="496" spans="1:33" hidden="1" x14ac:dyDescent="0.25">
      <c r="A496" s="462">
        <v>855</v>
      </c>
      <c r="B496" s="462" t="s">
        <v>228</v>
      </c>
      <c r="C496" s="462" t="s">
        <v>229</v>
      </c>
      <c r="D496" s="462" t="s">
        <v>463</v>
      </c>
      <c r="E496" s="462">
        <v>1850</v>
      </c>
      <c r="F496" s="462" t="s">
        <v>69</v>
      </c>
      <c r="G496" s="462" t="s">
        <v>117</v>
      </c>
      <c r="H496" s="462" t="s">
        <v>97</v>
      </c>
      <c r="I496" s="462" t="s">
        <v>2756</v>
      </c>
      <c r="J496" s="472">
        <v>3</v>
      </c>
      <c r="K496" s="271">
        <v>14</v>
      </c>
      <c r="L496" s="271" t="s">
        <v>7933</v>
      </c>
      <c r="M496" s="473">
        <v>7</v>
      </c>
      <c r="N496" s="470" t="s">
        <v>7934</v>
      </c>
      <c r="O496" s="466">
        <v>4</v>
      </c>
      <c r="P496" s="470" t="s">
        <v>7935</v>
      </c>
      <c r="Q496" s="466">
        <v>3</v>
      </c>
      <c r="R496" s="470" t="s">
        <v>7936</v>
      </c>
      <c r="S496" s="466">
        <v>0</v>
      </c>
      <c r="T496" s="470" t="s">
        <v>7937</v>
      </c>
      <c r="U496" s="466">
        <v>0</v>
      </c>
      <c r="V496" s="470" t="s">
        <v>7938</v>
      </c>
      <c r="W496" s="466">
        <v>0</v>
      </c>
      <c r="X496" s="470" t="s">
        <v>7939</v>
      </c>
      <c r="Y496" s="466">
        <v>0</v>
      </c>
      <c r="Z496" s="470" t="s">
        <v>7940</v>
      </c>
      <c r="AA496" s="466">
        <v>0</v>
      </c>
      <c r="AB496" s="470" t="s">
        <v>7941</v>
      </c>
      <c r="AC496" s="466">
        <v>0</v>
      </c>
      <c r="AD496" s="470" t="s">
        <v>7942</v>
      </c>
      <c r="AE496" s="466">
        <v>0</v>
      </c>
      <c r="AF496" s="271">
        <f t="shared" si="23"/>
        <v>3</v>
      </c>
      <c r="AG496" s="457">
        <f t="shared" si="22"/>
        <v>0</v>
      </c>
    </row>
    <row r="497" spans="1:33" hidden="1" x14ac:dyDescent="0.25">
      <c r="A497" s="468">
        <v>886</v>
      </c>
      <c r="B497" s="468" t="s">
        <v>7943</v>
      </c>
      <c r="C497" s="468" t="s">
        <v>7944</v>
      </c>
      <c r="D497" s="468" t="s">
        <v>2811</v>
      </c>
      <c r="E497" s="468">
        <v>40</v>
      </c>
      <c r="F497" s="468" t="s">
        <v>69</v>
      </c>
      <c r="G497" s="468" t="s">
        <v>132</v>
      </c>
      <c r="H497" s="468" t="s">
        <v>412</v>
      </c>
      <c r="I497" s="468" t="s">
        <v>2756</v>
      </c>
      <c r="J497" s="469">
        <v>2</v>
      </c>
      <c r="K497" s="271">
        <v>11</v>
      </c>
      <c r="L497" s="271" t="s">
        <v>7945</v>
      </c>
      <c r="M497" s="466">
        <v>7</v>
      </c>
      <c r="N497" s="470" t="s">
        <v>7946</v>
      </c>
      <c r="O497" s="466">
        <v>4</v>
      </c>
      <c r="P497" s="470" t="s">
        <v>7947</v>
      </c>
      <c r="Q497" s="466">
        <v>0</v>
      </c>
      <c r="R497" s="470" t="s">
        <v>7948</v>
      </c>
      <c r="S497" s="466">
        <v>0</v>
      </c>
      <c r="T497" s="470" t="s">
        <v>7949</v>
      </c>
      <c r="U497" s="466">
        <v>0</v>
      </c>
      <c r="V497" s="470" t="s">
        <v>7950</v>
      </c>
      <c r="W497" s="466">
        <v>0</v>
      </c>
      <c r="X497" s="470" t="s">
        <v>7951</v>
      </c>
      <c r="Y497" s="466">
        <v>0</v>
      </c>
      <c r="Z497" s="470" t="s">
        <v>7952</v>
      </c>
      <c r="AA497" s="466">
        <v>0</v>
      </c>
      <c r="AB497" s="470" t="s">
        <v>7953</v>
      </c>
      <c r="AC497" s="466">
        <v>0</v>
      </c>
      <c r="AD497" s="470" t="s">
        <v>7954</v>
      </c>
      <c r="AE497" s="466">
        <v>0</v>
      </c>
      <c r="AF497" s="271">
        <f t="shared" si="23"/>
        <v>2</v>
      </c>
      <c r="AG497" s="457">
        <f t="shared" si="22"/>
        <v>0</v>
      </c>
    </row>
    <row r="498" spans="1:33" ht="30" hidden="1" x14ac:dyDescent="0.25">
      <c r="A498" s="468">
        <v>896</v>
      </c>
      <c r="B498" s="468">
        <v>52051863</v>
      </c>
      <c r="C498" s="468" t="s">
        <v>809</v>
      </c>
      <c r="D498" s="468" t="s">
        <v>736</v>
      </c>
      <c r="E498" s="468">
        <v>54</v>
      </c>
      <c r="F498" s="468" t="s">
        <v>69</v>
      </c>
      <c r="G498" s="468" t="s">
        <v>132</v>
      </c>
      <c r="H498" s="468" t="s">
        <v>104</v>
      </c>
      <c r="I498" s="468" t="s">
        <v>2845</v>
      </c>
      <c r="J498" s="469">
        <v>3</v>
      </c>
      <c r="K498" s="271">
        <v>16</v>
      </c>
      <c r="L498" s="271" t="s">
        <v>7955</v>
      </c>
      <c r="M498" s="466">
        <v>7</v>
      </c>
      <c r="N498" s="470" t="s">
        <v>7956</v>
      </c>
      <c r="O498" s="466">
        <v>4</v>
      </c>
      <c r="P498" s="470" t="s">
        <v>7957</v>
      </c>
      <c r="Q498" s="466">
        <v>5</v>
      </c>
      <c r="R498" s="470" t="s">
        <v>7958</v>
      </c>
      <c r="S498" s="466">
        <v>0</v>
      </c>
      <c r="T498" s="470" t="s">
        <v>7959</v>
      </c>
      <c r="U498" s="466">
        <v>0</v>
      </c>
      <c r="V498" s="470" t="s">
        <v>7960</v>
      </c>
      <c r="W498" s="466">
        <v>0</v>
      </c>
      <c r="X498" s="470" t="s">
        <v>7961</v>
      </c>
      <c r="Y498" s="466">
        <v>0</v>
      </c>
      <c r="Z498" s="470" t="s">
        <v>7962</v>
      </c>
      <c r="AA498" s="466">
        <v>0</v>
      </c>
      <c r="AB498" s="470" t="s">
        <v>7963</v>
      </c>
      <c r="AC498" s="466">
        <v>0</v>
      </c>
      <c r="AD498" s="470" t="s">
        <v>7964</v>
      </c>
      <c r="AE498" s="466">
        <v>0</v>
      </c>
      <c r="AF498" s="271">
        <f t="shared" si="23"/>
        <v>3</v>
      </c>
      <c r="AG498" s="457">
        <f t="shared" si="22"/>
        <v>0</v>
      </c>
    </row>
    <row r="499" spans="1:33" hidden="1" x14ac:dyDescent="0.25">
      <c r="A499" s="468">
        <v>863</v>
      </c>
      <c r="B499" s="468" t="s">
        <v>7965</v>
      </c>
      <c r="C499" s="468" t="s">
        <v>238</v>
      </c>
      <c r="D499" s="468" t="s">
        <v>5297</v>
      </c>
      <c r="E499" s="468">
        <v>1500</v>
      </c>
      <c r="F499" s="468" t="s">
        <v>69</v>
      </c>
      <c r="G499" s="468" t="s">
        <v>117</v>
      </c>
      <c r="H499" s="468" t="s">
        <v>412</v>
      </c>
      <c r="I499" s="468" t="s">
        <v>2743</v>
      </c>
      <c r="J499" s="469">
        <v>2</v>
      </c>
      <c r="K499" s="271">
        <v>12</v>
      </c>
      <c r="L499" s="271" t="s">
        <v>7966</v>
      </c>
      <c r="M499" s="466">
        <v>7</v>
      </c>
      <c r="N499" s="470" t="s">
        <v>7967</v>
      </c>
      <c r="O499" s="466">
        <v>5</v>
      </c>
      <c r="P499" s="470" t="s">
        <v>7968</v>
      </c>
      <c r="Q499" s="466">
        <v>0</v>
      </c>
      <c r="R499" s="470" t="s">
        <v>7969</v>
      </c>
      <c r="S499" s="466">
        <v>0</v>
      </c>
      <c r="T499" s="470" t="s">
        <v>7970</v>
      </c>
      <c r="U499" s="466">
        <v>0</v>
      </c>
      <c r="V499" s="470" t="s">
        <v>7971</v>
      </c>
      <c r="W499" s="466">
        <v>0</v>
      </c>
      <c r="X499" s="470" t="s">
        <v>7972</v>
      </c>
      <c r="Y499" s="466">
        <v>0</v>
      </c>
      <c r="Z499" s="470" t="s">
        <v>7973</v>
      </c>
      <c r="AA499" s="466">
        <v>0</v>
      </c>
      <c r="AB499" s="470" t="s">
        <v>7974</v>
      </c>
      <c r="AC499" s="466">
        <v>0</v>
      </c>
      <c r="AD499" s="470" t="s">
        <v>7975</v>
      </c>
      <c r="AE499" s="466">
        <v>0</v>
      </c>
      <c r="AF499" s="271">
        <f t="shared" si="23"/>
        <v>2</v>
      </c>
      <c r="AG499" s="457">
        <f t="shared" si="22"/>
        <v>0</v>
      </c>
    </row>
    <row r="500" spans="1:33" hidden="1" x14ac:dyDescent="0.25">
      <c r="A500" s="458">
        <v>95</v>
      </c>
      <c r="B500" s="458">
        <v>11570513</v>
      </c>
      <c r="C500" s="458" t="s">
        <v>1090</v>
      </c>
      <c r="D500" s="458" t="s">
        <v>3298</v>
      </c>
      <c r="E500" s="458">
        <v>3000</v>
      </c>
      <c r="F500" s="458" t="s">
        <v>69</v>
      </c>
      <c r="G500" s="458" t="s">
        <v>117</v>
      </c>
      <c r="H500" s="458" t="s">
        <v>104</v>
      </c>
      <c r="I500" s="458" t="s">
        <v>2845</v>
      </c>
      <c r="J500" s="459">
        <v>2</v>
      </c>
      <c r="K500" s="476">
        <v>13</v>
      </c>
      <c r="L500" s="477" t="s">
        <v>7976</v>
      </c>
      <c r="M500" s="456">
        <v>7</v>
      </c>
      <c r="N500" s="455" t="s">
        <v>7977</v>
      </c>
      <c r="O500" s="456">
        <v>6</v>
      </c>
      <c r="P500" s="455" t="s">
        <v>7978</v>
      </c>
      <c r="Q500" s="456">
        <v>0</v>
      </c>
      <c r="R500" s="455" t="s">
        <v>7979</v>
      </c>
      <c r="S500" s="456">
        <v>0</v>
      </c>
      <c r="T500" s="455" t="s">
        <v>7980</v>
      </c>
      <c r="U500" s="456">
        <v>0</v>
      </c>
      <c r="V500" s="455" t="s">
        <v>7981</v>
      </c>
      <c r="W500" s="456">
        <v>0</v>
      </c>
      <c r="X500" s="455" t="s">
        <v>7982</v>
      </c>
      <c r="Y500" s="456">
        <v>0</v>
      </c>
      <c r="Z500" s="455" t="s">
        <v>7983</v>
      </c>
      <c r="AA500" s="456">
        <v>0</v>
      </c>
      <c r="AB500" s="455" t="s">
        <v>7984</v>
      </c>
      <c r="AC500" s="456">
        <v>0</v>
      </c>
      <c r="AD500" s="455" t="s">
        <v>7985</v>
      </c>
      <c r="AE500" s="456">
        <v>0</v>
      </c>
      <c r="AF500" s="271">
        <f t="shared" si="23"/>
        <v>2</v>
      </c>
      <c r="AG500" s="457">
        <f t="shared" si="22"/>
        <v>0</v>
      </c>
    </row>
    <row r="501" spans="1:33" hidden="1" x14ac:dyDescent="0.25">
      <c r="A501" s="468">
        <v>833</v>
      </c>
      <c r="B501" s="468">
        <v>95984307</v>
      </c>
      <c r="C501" s="468" t="s">
        <v>333</v>
      </c>
      <c r="D501" s="468" t="s">
        <v>7986</v>
      </c>
      <c r="E501" s="468">
        <v>500</v>
      </c>
      <c r="F501" s="468" t="s">
        <v>69</v>
      </c>
      <c r="G501" s="468" t="s">
        <v>117</v>
      </c>
      <c r="H501" s="468" t="s">
        <v>84</v>
      </c>
      <c r="I501" s="468" t="s">
        <v>2768</v>
      </c>
      <c r="J501" s="469">
        <v>3</v>
      </c>
      <c r="K501" s="271">
        <v>21</v>
      </c>
      <c r="L501" s="271" t="s">
        <v>7987</v>
      </c>
      <c r="M501" s="466">
        <v>7</v>
      </c>
      <c r="N501" s="470" t="s">
        <v>7988</v>
      </c>
      <c r="O501" s="466">
        <v>7</v>
      </c>
      <c r="P501" s="470" t="s">
        <v>7989</v>
      </c>
      <c r="Q501" s="466">
        <v>7</v>
      </c>
      <c r="R501" s="470" t="s">
        <v>7990</v>
      </c>
      <c r="S501" s="466">
        <v>0</v>
      </c>
      <c r="T501" s="470" t="s">
        <v>7991</v>
      </c>
      <c r="U501" s="466">
        <v>0</v>
      </c>
      <c r="V501" s="470" t="s">
        <v>7992</v>
      </c>
      <c r="W501" s="466">
        <v>0</v>
      </c>
      <c r="X501" s="470" t="s">
        <v>7993</v>
      </c>
      <c r="Y501" s="466">
        <v>0</v>
      </c>
      <c r="Z501" s="470" t="s">
        <v>7994</v>
      </c>
      <c r="AA501" s="466">
        <v>0</v>
      </c>
      <c r="AB501" s="470" t="s">
        <v>7995</v>
      </c>
      <c r="AC501" s="466">
        <v>0</v>
      </c>
      <c r="AD501" s="470" t="s">
        <v>7996</v>
      </c>
      <c r="AE501" s="466">
        <v>0</v>
      </c>
      <c r="AF501" s="271">
        <f t="shared" si="23"/>
        <v>3</v>
      </c>
      <c r="AG501" s="457">
        <f t="shared" si="22"/>
        <v>0</v>
      </c>
    </row>
    <row r="502" spans="1:33" hidden="1" x14ac:dyDescent="0.25">
      <c r="A502" s="458">
        <v>45</v>
      </c>
      <c r="B502" s="458">
        <v>11514596</v>
      </c>
      <c r="C502" s="458" t="s">
        <v>1150</v>
      </c>
      <c r="D502" s="458" t="s">
        <v>4164</v>
      </c>
      <c r="E502" s="458">
        <v>1000</v>
      </c>
      <c r="F502" s="458" t="s">
        <v>69</v>
      </c>
      <c r="G502" s="458" t="s">
        <v>117</v>
      </c>
      <c r="H502" s="458" t="s">
        <v>121</v>
      </c>
      <c r="I502" s="458" t="s">
        <v>2743</v>
      </c>
      <c r="J502" s="459">
        <v>2</v>
      </c>
      <c r="K502" s="476">
        <v>15</v>
      </c>
      <c r="L502" s="477" t="s">
        <v>7997</v>
      </c>
      <c r="M502" s="456">
        <v>7</v>
      </c>
      <c r="N502" s="455" t="s">
        <v>7998</v>
      </c>
      <c r="O502" s="456">
        <v>8</v>
      </c>
      <c r="P502" s="455" t="s">
        <v>7999</v>
      </c>
      <c r="Q502" s="456">
        <v>0</v>
      </c>
      <c r="R502" s="455" t="s">
        <v>8000</v>
      </c>
      <c r="S502" s="456">
        <v>0</v>
      </c>
      <c r="T502" s="455" t="s">
        <v>8001</v>
      </c>
      <c r="U502" s="456">
        <v>0</v>
      </c>
      <c r="V502" s="455" t="s">
        <v>8002</v>
      </c>
      <c r="W502" s="456">
        <v>0</v>
      </c>
      <c r="X502" s="455" t="s">
        <v>8003</v>
      </c>
      <c r="Y502" s="456">
        <v>0</v>
      </c>
      <c r="Z502" s="455" t="s">
        <v>8004</v>
      </c>
      <c r="AA502" s="456">
        <v>0</v>
      </c>
      <c r="AB502" s="455" t="s">
        <v>8005</v>
      </c>
      <c r="AC502" s="456">
        <v>0</v>
      </c>
      <c r="AD502" s="455" t="s">
        <v>8006</v>
      </c>
      <c r="AE502" s="456">
        <v>0</v>
      </c>
      <c r="AF502" s="271">
        <f t="shared" si="23"/>
        <v>2</v>
      </c>
      <c r="AG502" s="457">
        <f t="shared" si="22"/>
        <v>0</v>
      </c>
    </row>
    <row r="503" spans="1:33" ht="30" hidden="1" x14ac:dyDescent="0.25">
      <c r="A503" s="462">
        <v>978</v>
      </c>
      <c r="B503" s="462">
        <v>52045799</v>
      </c>
      <c r="C503" s="462" t="s">
        <v>689</v>
      </c>
      <c r="D503" s="462" t="s">
        <v>615</v>
      </c>
      <c r="E503" s="462">
        <v>54</v>
      </c>
      <c r="F503" s="462" t="s">
        <v>69</v>
      </c>
      <c r="G503" s="462" t="s">
        <v>132</v>
      </c>
      <c r="H503" s="462" t="s">
        <v>104</v>
      </c>
      <c r="I503" s="462" t="s">
        <v>2845</v>
      </c>
      <c r="J503" s="472">
        <v>3</v>
      </c>
      <c r="K503" s="271">
        <v>25</v>
      </c>
      <c r="L503" s="271" t="s">
        <v>8007</v>
      </c>
      <c r="M503" s="466">
        <v>7</v>
      </c>
      <c r="N503" s="470" t="s">
        <v>8008</v>
      </c>
      <c r="O503" s="466">
        <v>8</v>
      </c>
      <c r="P503" s="470" t="s">
        <v>8009</v>
      </c>
      <c r="Q503" s="466">
        <v>10</v>
      </c>
      <c r="R503" s="470" t="s">
        <v>8010</v>
      </c>
      <c r="S503" s="466">
        <v>0</v>
      </c>
      <c r="T503" s="470" t="s">
        <v>8011</v>
      </c>
      <c r="U503" s="466">
        <v>0</v>
      </c>
      <c r="V503" s="470" t="s">
        <v>8012</v>
      </c>
      <c r="W503" s="466">
        <v>0</v>
      </c>
      <c r="X503" s="470" t="s">
        <v>8013</v>
      </c>
      <c r="Y503" s="466">
        <v>0</v>
      </c>
      <c r="Z503" s="470" t="s">
        <v>8014</v>
      </c>
      <c r="AA503" s="466">
        <v>0</v>
      </c>
      <c r="AB503" s="470" t="s">
        <v>8015</v>
      </c>
      <c r="AC503" s="466">
        <v>0</v>
      </c>
      <c r="AD503" s="470" t="s">
        <v>8016</v>
      </c>
      <c r="AE503" s="466">
        <v>0</v>
      </c>
      <c r="AF503" s="271">
        <f t="shared" si="23"/>
        <v>3</v>
      </c>
      <c r="AG503" s="457">
        <f t="shared" si="22"/>
        <v>0</v>
      </c>
    </row>
    <row r="504" spans="1:33" x14ac:dyDescent="0.25">
      <c r="A504" s="468">
        <v>902</v>
      </c>
      <c r="B504" s="468">
        <v>94778420</v>
      </c>
      <c r="C504" s="468" t="s">
        <v>8017</v>
      </c>
      <c r="D504" s="468" t="s">
        <v>736</v>
      </c>
      <c r="E504" s="468">
        <v>36</v>
      </c>
      <c r="F504" s="468" t="s">
        <v>69</v>
      </c>
      <c r="G504" s="468" t="s">
        <v>132</v>
      </c>
      <c r="H504" s="468" t="s">
        <v>104</v>
      </c>
      <c r="I504" s="468" t="s">
        <v>2845</v>
      </c>
      <c r="J504" s="469">
        <v>2</v>
      </c>
      <c r="K504" s="471">
        <v>2</v>
      </c>
      <c r="L504" s="471" t="s">
        <v>8018</v>
      </c>
      <c r="M504" s="466">
        <v>0</v>
      </c>
      <c r="N504" s="470" t="s">
        <v>8019</v>
      </c>
      <c r="O504" s="466">
        <v>2</v>
      </c>
      <c r="P504" s="470" t="s">
        <v>8020</v>
      </c>
      <c r="Q504" s="466">
        <v>0</v>
      </c>
      <c r="R504" s="470" t="s">
        <v>8021</v>
      </c>
      <c r="S504" s="466">
        <v>0</v>
      </c>
      <c r="T504" s="470" t="s">
        <v>8022</v>
      </c>
      <c r="U504" s="466">
        <v>0</v>
      </c>
      <c r="V504" s="470" t="s">
        <v>8023</v>
      </c>
      <c r="W504" s="466">
        <v>0</v>
      </c>
      <c r="X504" s="470" t="s">
        <v>8024</v>
      </c>
      <c r="Y504" s="466">
        <v>0</v>
      </c>
      <c r="Z504" s="470" t="s">
        <v>8025</v>
      </c>
      <c r="AA504" s="466">
        <v>0</v>
      </c>
      <c r="AB504" s="470" t="s">
        <v>8026</v>
      </c>
      <c r="AC504" s="466">
        <v>0</v>
      </c>
      <c r="AD504" s="470" t="s">
        <v>8027</v>
      </c>
      <c r="AE504" s="466">
        <v>0</v>
      </c>
      <c r="AF504" s="271">
        <f t="shared" si="23"/>
        <v>1</v>
      </c>
      <c r="AG504" s="457">
        <f t="shared" si="22"/>
        <v>-1</v>
      </c>
    </row>
    <row r="505" spans="1:33" hidden="1" x14ac:dyDescent="0.25">
      <c r="A505" s="458">
        <v>63</v>
      </c>
      <c r="B505" s="458">
        <v>11519383</v>
      </c>
      <c r="C505" s="458" t="s">
        <v>1134</v>
      </c>
      <c r="D505" s="458" t="s">
        <v>4592</v>
      </c>
      <c r="E505" s="458">
        <v>1000</v>
      </c>
      <c r="F505" s="458" t="s">
        <v>69</v>
      </c>
      <c r="G505" s="458" t="s">
        <v>117</v>
      </c>
      <c r="H505" s="458" t="s">
        <v>121</v>
      </c>
      <c r="I505" s="458" t="s">
        <v>2743</v>
      </c>
      <c r="J505" s="459">
        <v>2</v>
      </c>
      <c r="K505" s="476">
        <v>16</v>
      </c>
      <c r="L505" s="477" t="s">
        <v>8028</v>
      </c>
      <c r="M505" s="456">
        <v>7</v>
      </c>
      <c r="N505" s="455" t="s">
        <v>8029</v>
      </c>
      <c r="O505" s="456">
        <v>9</v>
      </c>
      <c r="P505" s="455" t="s">
        <v>8030</v>
      </c>
      <c r="Q505" s="456">
        <v>0</v>
      </c>
      <c r="R505" s="455" t="s">
        <v>8031</v>
      </c>
      <c r="S505" s="456">
        <v>0</v>
      </c>
      <c r="T505" s="455" t="s">
        <v>8032</v>
      </c>
      <c r="U505" s="456">
        <v>0</v>
      </c>
      <c r="V505" s="455" t="s">
        <v>8033</v>
      </c>
      <c r="W505" s="456">
        <v>0</v>
      </c>
      <c r="X505" s="455" t="s">
        <v>8034</v>
      </c>
      <c r="Y505" s="456">
        <v>0</v>
      </c>
      <c r="Z505" s="455" t="s">
        <v>8035</v>
      </c>
      <c r="AA505" s="456">
        <v>0</v>
      </c>
      <c r="AB505" s="455" t="s">
        <v>8036</v>
      </c>
      <c r="AC505" s="456">
        <v>0</v>
      </c>
      <c r="AD505" s="455" t="s">
        <v>8037</v>
      </c>
      <c r="AE505" s="456">
        <v>0</v>
      </c>
      <c r="AF505" s="271">
        <f t="shared" si="23"/>
        <v>2</v>
      </c>
      <c r="AG505" s="457">
        <f t="shared" si="22"/>
        <v>0</v>
      </c>
    </row>
    <row r="506" spans="1:33" hidden="1" x14ac:dyDescent="0.25">
      <c r="A506" s="468">
        <v>825</v>
      </c>
      <c r="B506" s="468">
        <v>95460408</v>
      </c>
      <c r="C506" s="468" t="s">
        <v>349</v>
      </c>
      <c r="D506" s="468" t="s">
        <v>1086</v>
      </c>
      <c r="E506" s="468">
        <v>108</v>
      </c>
      <c r="F506" s="468" t="s">
        <v>69</v>
      </c>
      <c r="G506" s="468" t="s">
        <v>83</v>
      </c>
      <c r="H506" s="468" t="s">
        <v>97</v>
      </c>
      <c r="I506" s="468" t="s">
        <v>2756</v>
      </c>
      <c r="J506" s="469">
        <v>3</v>
      </c>
      <c r="K506" s="271">
        <v>22</v>
      </c>
      <c r="L506" s="271" t="s">
        <v>8038</v>
      </c>
      <c r="M506" s="466">
        <v>7</v>
      </c>
      <c r="N506" s="470" t="s">
        <v>8039</v>
      </c>
      <c r="O506" s="466">
        <v>10</v>
      </c>
      <c r="P506" s="470" t="s">
        <v>8040</v>
      </c>
      <c r="Q506" s="466">
        <v>5</v>
      </c>
      <c r="R506" s="470" t="s">
        <v>8041</v>
      </c>
      <c r="S506" s="466">
        <v>0</v>
      </c>
      <c r="T506" s="470" t="s">
        <v>8042</v>
      </c>
      <c r="U506" s="466">
        <v>0</v>
      </c>
      <c r="V506" s="470" t="s">
        <v>8043</v>
      </c>
      <c r="W506" s="466">
        <v>0</v>
      </c>
      <c r="X506" s="470" t="s">
        <v>8044</v>
      </c>
      <c r="Y506" s="466">
        <v>0</v>
      </c>
      <c r="Z506" s="470" t="s">
        <v>8045</v>
      </c>
      <c r="AA506" s="466">
        <v>0</v>
      </c>
      <c r="AB506" s="470" t="s">
        <v>8046</v>
      </c>
      <c r="AC506" s="466">
        <v>0</v>
      </c>
      <c r="AD506" s="470" t="s">
        <v>8047</v>
      </c>
      <c r="AE506" s="466">
        <v>0</v>
      </c>
      <c r="AF506" s="271">
        <f t="shared" si="23"/>
        <v>3</v>
      </c>
      <c r="AG506" s="457">
        <f t="shared" si="22"/>
        <v>0</v>
      </c>
    </row>
    <row r="507" spans="1:33" x14ac:dyDescent="0.25">
      <c r="A507" s="468">
        <v>831</v>
      </c>
      <c r="B507" s="468">
        <v>95984307</v>
      </c>
      <c r="C507" s="468" t="s">
        <v>333</v>
      </c>
      <c r="D507" s="468" t="s">
        <v>3638</v>
      </c>
      <c r="E507" s="468">
        <v>500</v>
      </c>
      <c r="F507" s="468" t="s">
        <v>69</v>
      </c>
      <c r="G507" s="468" t="s">
        <v>70</v>
      </c>
      <c r="H507" s="468" t="s">
        <v>97</v>
      </c>
      <c r="I507" s="468" t="s">
        <v>2768</v>
      </c>
      <c r="J507" s="469">
        <v>6</v>
      </c>
      <c r="K507" s="471">
        <v>76</v>
      </c>
      <c r="L507" s="471" t="s">
        <v>8048</v>
      </c>
      <c r="M507" s="466">
        <v>15</v>
      </c>
      <c r="N507" s="470" t="s">
        <v>8049</v>
      </c>
      <c r="O507" s="466">
        <v>13</v>
      </c>
      <c r="P507" s="470" t="s">
        <v>8050</v>
      </c>
      <c r="Q507" s="466">
        <v>0</v>
      </c>
      <c r="R507" s="470" t="s">
        <v>8051</v>
      </c>
      <c r="S507" s="466">
        <v>18</v>
      </c>
      <c r="T507" s="470" t="s">
        <v>8052</v>
      </c>
      <c r="U507" s="466">
        <v>14</v>
      </c>
      <c r="V507" s="470" t="s">
        <v>8053</v>
      </c>
      <c r="W507" s="466">
        <v>16</v>
      </c>
      <c r="X507" s="470" t="s">
        <v>8054</v>
      </c>
      <c r="Y507" s="466">
        <v>0</v>
      </c>
      <c r="Z507" s="470" t="s">
        <v>8055</v>
      </c>
      <c r="AA507" s="466">
        <v>0</v>
      </c>
      <c r="AB507" s="470" t="s">
        <v>8056</v>
      </c>
      <c r="AC507" s="466">
        <v>0</v>
      </c>
      <c r="AD507" s="470" t="s">
        <v>8057</v>
      </c>
      <c r="AE507" s="466">
        <v>0</v>
      </c>
      <c r="AF507" s="271">
        <f t="shared" si="23"/>
        <v>5</v>
      </c>
      <c r="AG507" s="457">
        <f t="shared" si="22"/>
        <v>-1</v>
      </c>
    </row>
    <row r="508" spans="1:33" x14ac:dyDescent="0.25">
      <c r="A508" s="468">
        <v>830</v>
      </c>
      <c r="B508" s="468">
        <v>95984307</v>
      </c>
      <c r="C508" s="468" t="s">
        <v>333</v>
      </c>
      <c r="D508" s="468" t="s">
        <v>438</v>
      </c>
      <c r="E508" s="468">
        <v>500</v>
      </c>
      <c r="F508" s="468" t="s">
        <v>69</v>
      </c>
      <c r="G508" s="468" t="s">
        <v>117</v>
      </c>
      <c r="H508" s="468" t="s">
        <v>84</v>
      </c>
      <c r="I508" s="468" t="s">
        <v>2768</v>
      </c>
      <c r="J508" s="469">
        <v>3</v>
      </c>
      <c r="K508" s="471">
        <v>16</v>
      </c>
      <c r="L508" s="471" t="s">
        <v>8058</v>
      </c>
      <c r="M508" s="466">
        <v>7</v>
      </c>
      <c r="N508" s="470" t="s">
        <v>8059</v>
      </c>
      <c r="O508" s="466">
        <v>9</v>
      </c>
      <c r="P508" s="470" t="s">
        <v>8060</v>
      </c>
      <c r="Q508" s="466">
        <v>0</v>
      </c>
      <c r="R508" s="470" t="s">
        <v>8061</v>
      </c>
      <c r="S508" s="466">
        <v>0</v>
      </c>
      <c r="T508" s="470" t="s">
        <v>8062</v>
      </c>
      <c r="U508" s="466">
        <v>0</v>
      </c>
      <c r="V508" s="470" t="s">
        <v>8063</v>
      </c>
      <c r="W508" s="466">
        <v>0</v>
      </c>
      <c r="X508" s="470" t="s">
        <v>8064</v>
      </c>
      <c r="Y508" s="466">
        <v>0</v>
      </c>
      <c r="Z508" s="470" t="s">
        <v>8065</v>
      </c>
      <c r="AA508" s="466">
        <v>0</v>
      </c>
      <c r="AB508" s="470" t="s">
        <v>8066</v>
      </c>
      <c r="AC508" s="466">
        <v>0</v>
      </c>
      <c r="AD508" s="470" t="s">
        <v>8067</v>
      </c>
      <c r="AE508" s="466">
        <v>0</v>
      </c>
      <c r="AF508" s="271">
        <f t="shared" si="23"/>
        <v>2</v>
      </c>
      <c r="AG508" s="457">
        <f t="shared" si="22"/>
        <v>-1</v>
      </c>
    </row>
    <row r="509" spans="1:33" x14ac:dyDescent="0.25">
      <c r="A509" s="462">
        <v>837</v>
      </c>
      <c r="B509" s="462">
        <v>96497159</v>
      </c>
      <c r="C509" s="462" t="s">
        <v>487</v>
      </c>
      <c r="D509" s="462" t="s">
        <v>68</v>
      </c>
      <c r="E509" s="462">
        <v>2000</v>
      </c>
      <c r="F509" s="462" t="s">
        <v>69</v>
      </c>
      <c r="G509" s="462" t="s">
        <v>83</v>
      </c>
      <c r="H509" s="462" t="s">
        <v>71</v>
      </c>
      <c r="I509" s="462" t="s">
        <v>2768</v>
      </c>
      <c r="J509" s="472">
        <v>2</v>
      </c>
      <c r="K509" s="471">
        <v>5</v>
      </c>
      <c r="L509" s="471" t="s">
        <v>8068</v>
      </c>
      <c r="M509" s="473">
        <v>5</v>
      </c>
      <c r="N509" s="470" t="s">
        <v>8069</v>
      </c>
      <c r="O509" s="466">
        <v>0</v>
      </c>
      <c r="P509" s="470" t="s">
        <v>8070</v>
      </c>
      <c r="Q509" s="466">
        <v>0</v>
      </c>
      <c r="R509" s="470" t="s">
        <v>8071</v>
      </c>
      <c r="S509" s="466">
        <v>0</v>
      </c>
      <c r="T509" s="470" t="s">
        <v>8072</v>
      </c>
      <c r="U509" s="466">
        <v>0</v>
      </c>
      <c r="V509" s="470" t="s">
        <v>8073</v>
      </c>
      <c r="W509" s="466">
        <v>0</v>
      </c>
      <c r="X509" s="470" t="s">
        <v>8074</v>
      </c>
      <c r="Y509" s="466">
        <v>0</v>
      </c>
      <c r="Z509" s="470" t="s">
        <v>8075</v>
      </c>
      <c r="AA509" s="466">
        <v>0</v>
      </c>
      <c r="AB509" s="470" t="s">
        <v>8076</v>
      </c>
      <c r="AC509" s="466">
        <v>0</v>
      </c>
      <c r="AD509" s="470" t="s">
        <v>8077</v>
      </c>
      <c r="AE509" s="466">
        <v>0</v>
      </c>
      <c r="AF509" s="271">
        <f t="shared" si="23"/>
        <v>1</v>
      </c>
      <c r="AG509" s="457">
        <f t="shared" si="22"/>
        <v>-1</v>
      </c>
    </row>
    <row r="510" spans="1:33" x14ac:dyDescent="0.25">
      <c r="A510" s="468">
        <v>847</v>
      </c>
      <c r="B510" s="468" t="s">
        <v>280</v>
      </c>
      <c r="C510" s="468" t="s">
        <v>281</v>
      </c>
      <c r="D510" s="468" t="s">
        <v>330</v>
      </c>
      <c r="E510" s="468">
        <v>5000</v>
      </c>
      <c r="F510" s="468" t="s">
        <v>69</v>
      </c>
      <c r="G510" s="468" t="s">
        <v>83</v>
      </c>
      <c r="H510" s="468" t="s">
        <v>412</v>
      </c>
      <c r="I510" s="468" t="s">
        <v>2756</v>
      </c>
      <c r="J510" s="469">
        <v>2</v>
      </c>
      <c r="K510" s="471">
        <v>2</v>
      </c>
      <c r="L510" s="471" t="s">
        <v>8078</v>
      </c>
      <c r="M510" s="466">
        <v>2</v>
      </c>
      <c r="N510" s="470" t="s">
        <v>8079</v>
      </c>
      <c r="O510" s="466">
        <v>0</v>
      </c>
      <c r="P510" s="470" t="s">
        <v>8080</v>
      </c>
      <c r="Q510" s="466">
        <v>0</v>
      </c>
      <c r="R510" s="470" t="s">
        <v>8081</v>
      </c>
      <c r="S510" s="466">
        <v>0</v>
      </c>
      <c r="T510" s="470" t="s">
        <v>8082</v>
      </c>
      <c r="U510" s="466">
        <v>0</v>
      </c>
      <c r="V510" s="470" t="s">
        <v>8083</v>
      </c>
      <c r="W510" s="466">
        <v>0</v>
      </c>
      <c r="X510" s="470" t="s">
        <v>8084</v>
      </c>
      <c r="Y510" s="466">
        <v>0</v>
      </c>
      <c r="Z510" s="470" t="s">
        <v>8085</v>
      </c>
      <c r="AA510" s="466">
        <v>0</v>
      </c>
      <c r="AB510" s="470" t="s">
        <v>8086</v>
      </c>
      <c r="AC510" s="466">
        <v>0</v>
      </c>
      <c r="AD510" s="470" t="s">
        <v>8087</v>
      </c>
      <c r="AE510" s="466">
        <v>0</v>
      </c>
      <c r="AF510" s="271">
        <f t="shared" si="23"/>
        <v>1</v>
      </c>
      <c r="AG510" s="457">
        <f t="shared" ref="AG510:AG525" si="24">AF510-J510</f>
        <v>-1</v>
      </c>
    </row>
    <row r="511" spans="1:33" hidden="1" x14ac:dyDescent="0.25">
      <c r="A511" s="468">
        <v>854</v>
      </c>
      <c r="B511" s="468" t="s">
        <v>266</v>
      </c>
      <c r="C511" s="468" t="s">
        <v>267</v>
      </c>
      <c r="D511" s="468" t="s">
        <v>3987</v>
      </c>
      <c r="E511" s="468">
        <v>1300</v>
      </c>
      <c r="F511" s="468" t="s">
        <v>69</v>
      </c>
      <c r="G511" s="468" t="s">
        <v>117</v>
      </c>
      <c r="H511" s="468" t="s">
        <v>121</v>
      </c>
      <c r="I511" s="468" t="s">
        <v>2756</v>
      </c>
      <c r="J511" s="469">
        <v>1</v>
      </c>
      <c r="K511" s="471">
        <v>8</v>
      </c>
      <c r="L511" s="471" t="s">
        <v>8088</v>
      </c>
      <c r="M511" s="466">
        <v>8</v>
      </c>
      <c r="N511" s="470" t="s">
        <v>8089</v>
      </c>
      <c r="O511" s="466">
        <v>0</v>
      </c>
      <c r="P511" s="470" t="s">
        <v>8090</v>
      </c>
      <c r="Q511" s="466">
        <v>0</v>
      </c>
      <c r="R511" s="470" t="s">
        <v>8091</v>
      </c>
      <c r="S511" s="466">
        <v>0</v>
      </c>
      <c r="T511" s="470" t="s">
        <v>8092</v>
      </c>
      <c r="U511" s="466">
        <v>0</v>
      </c>
      <c r="V511" s="470" t="s">
        <v>8093</v>
      </c>
      <c r="W511" s="466">
        <v>0</v>
      </c>
      <c r="X511" s="470" t="s">
        <v>8094</v>
      </c>
      <c r="Y511" s="466">
        <v>0</v>
      </c>
      <c r="Z511" s="470" t="s">
        <v>8095</v>
      </c>
      <c r="AA511" s="466">
        <v>0</v>
      </c>
      <c r="AB511" s="470" t="s">
        <v>8096</v>
      </c>
      <c r="AC511" s="466">
        <v>0</v>
      </c>
      <c r="AD511" s="470" t="s">
        <v>8097</v>
      </c>
      <c r="AE511" s="466">
        <v>0</v>
      </c>
      <c r="AF511" s="271">
        <f t="shared" si="23"/>
        <v>1</v>
      </c>
      <c r="AG511" s="457">
        <f t="shared" si="24"/>
        <v>0</v>
      </c>
    </row>
    <row r="512" spans="1:33" hidden="1" x14ac:dyDescent="0.25">
      <c r="A512" s="462">
        <v>493</v>
      </c>
      <c r="B512" s="462">
        <v>93252605</v>
      </c>
      <c r="C512" s="462" t="s">
        <v>8098</v>
      </c>
      <c r="D512" s="462" t="s">
        <v>261</v>
      </c>
      <c r="E512" s="462">
        <v>500</v>
      </c>
      <c r="F512" s="462" t="s">
        <v>69</v>
      </c>
      <c r="G512" s="462" t="s">
        <v>117</v>
      </c>
      <c r="H512" s="462" t="s">
        <v>75</v>
      </c>
      <c r="I512" s="462" t="s">
        <v>2743</v>
      </c>
      <c r="J512" s="463">
        <v>2</v>
      </c>
      <c r="K512" s="471">
        <v>10</v>
      </c>
      <c r="L512" s="471" t="s">
        <v>8099</v>
      </c>
      <c r="M512" s="466">
        <v>8</v>
      </c>
      <c r="N512" s="466" t="s">
        <v>8100</v>
      </c>
      <c r="O512" s="466">
        <v>2</v>
      </c>
      <c r="P512" s="466" t="s">
        <v>8101</v>
      </c>
      <c r="Q512" s="466">
        <v>0</v>
      </c>
      <c r="R512" s="466" t="s">
        <v>8102</v>
      </c>
      <c r="S512" s="466">
        <v>0</v>
      </c>
      <c r="T512" s="466" t="s">
        <v>8103</v>
      </c>
      <c r="U512" s="466">
        <v>0</v>
      </c>
      <c r="V512" s="466" t="s">
        <v>8104</v>
      </c>
      <c r="W512" s="466">
        <v>0</v>
      </c>
      <c r="X512" s="466" t="s">
        <v>8105</v>
      </c>
      <c r="Y512" s="466">
        <v>0</v>
      </c>
      <c r="Z512" s="466" t="s">
        <v>8106</v>
      </c>
      <c r="AA512" s="466">
        <v>0</v>
      </c>
      <c r="AB512" s="466" t="s">
        <v>8107</v>
      </c>
      <c r="AC512" s="466">
        <v>0</v>
      </c>
      <c r="AD512" s="466" t="s">
        <v>8108</v>
      </c>
      <c r="AE512" s="466">
        <v>0</v>
      </c>
      <c r="AF512" s="467">
        <f t="shared" si="23"/>
        <v>2</v>
      </c>
      <c r="AG512" s="457">
        <f t="shared" si="24"/>
        <v>0</v>
      </c>
    </row>
    <row r="513" spans="1:33" hidden="1" x14ac:dyDescent="0.25">
      <c r="A513" s="452">
        <v>315</v>
      </c>
      <c r="B513" s="452">
        <v>52067365</v>
      </c>
      <c r="C513" s="452" t="s">
        <v>712</v>
      </c>
      <c r="D513" s="452" t="s">
        <v>581</v>
      </c>
      <c r="E513" s="452">
        <v>20</v>
      </c>
      <c r="F513" s="452" t="s">
        <v>69</v>
      </c>
      <c r="G513" s="452" t="s">
        <v>83</v>
      </c>
      <c r="H513" s="452" t="s">
        <v>97</v>
      </c>
      <c r="I513" s="452" t="s">
        <v>2768</v>
      </c>
      <c r="J513" s="453">
        <v>5</v>
      </c>
      <c r="K513" s="476">
        <v>24</v>
      </c>
      <c r="L513" s="477" t="s">
        <v>8109</v>
      </c>
      <c r="M513" s="456">
        <v>8</v>
      </c>
      <c r="N513" s="455" t="s">
        <v>8110</v>
      </c>
      <c r="O513" s="456">
        <v>3</v>
      </c>
      <c r="P513" s="455" t="s">
        <v>8111</v>
      </c>
      <c r="Q513" s="456">
        <v>2</v>
      </c>
      <c r="R513" s="455" t="s">
        <v>8112</v>
      </c>
      <c r="S513" s="456">
        <v>6</v>
      </c>
      <c r="T513" s="455" t="s">
        <v>8113</v>
      </c>
      <c r="U513" s="456">
        <v>5</v>
      </c>
      <c r="V513" s="455" t="s">
        <v>8114</v>
      </c>
      <c r="W513" s="456">
        <v>0</v>
      </c>
      <c r="X513" s="455" t="s">
        <v>8115</v>
      </c>
      <c r="Y513" s="456">
        <v>0</v>
      </c>
      <c r="Z513" s="455" t="s">
        <v>8116</v>
      </c>
      <c r="AA513" s="456">
        <v>0</v>
      </c>
      <c r="AB513" s="455" t="s">
        <v>8117</v>
      </c>
      <c r="AC513" s="456">
        <v>0</v>
      </c>
      <c r="AD513" s="455" t="s">
        <v>8118</v>
      </c>
      <c r="AE513" s="456">
        <v>0</v>
      </c>
      <c r="AF513" s="271">
        <f t="shared" si="23"/>
        <v>5</v>
      </c>
      <c r="AG513" s="457">
        <f t="shared" si="24"/>
        <v>0</v>
      </c>
    </row>
    <row r="514" spans="1:33" hidden="1" x14ac:dyDescent="0.25">
      <c r="A514" s="468">
        <v>1119</v>
      </c>
      <c r="B514" s="468">
        <v>52106952</v>
      </c>
      <c r="C514" s="468" t="s">
        <v>8119</v>
      </c>
      <c r="D514" s="468" t="s">
        <v>347</v>
      </c>
      <c r="E514" s="468">
        <v>40</v>
      </c>
      <c r="F514" s="468" t="s">
        <v>69</v>
      </c>
      <c r="G514" s="468" t="s">
        <v>132</v>
      </c>
      <c r="H514" s="468" t="s">
        <v>84</v>
      </c>
      <c r="I514" s="468" t="s">
        <v>2768</v>
      </c>
      <c r="J514" s="469">
        <v>2</v>
      </c>
      <c r="K514" s="271">
        <v>11</v>
      </c>
      <c r="L514" s="271" t="s">
        <v>8120</v>
      </c>
      <c r="M514" s="466">
        <v>8</v>
      </c>
      <c r="N514" s="470" t="s">
        <v>8121</v>
      </c>
      <c r="O514" s="466">
        <v>3</v>
      </c>
      <c r="P514" s="470" t="s">
        <v>8122</v>
      </c>
      <c r="Q514" s="466">
        <v>0</v>
      </c>
      <c r="R514" s="470" t="s">
        <v>8123</v>
      </c>
      <c r="S514" s="466">
        <v>0</v>
      </c>
      <c r="T514" s="470" t="s">
        <v>8124</v>
      </c>
      <c r="U514" s="466">
        <v>0</v>
      </c>
      <c r="V514" s="470" t="s">
        <v>8125</v>
      </c>
      <c r="W514" s="466">
        <v>0</v>
      </c>
      <c r="X514" s="470" t="s">
        <v>8126</v>
      </c>
      <c r="Y514" s="466">
        <v>0</v>
      </c>
      <c r="Z514" s="470" t="s">
        <v>8127</v>
      </c>
      <c r="AA514" s="466">
        <v>0</v>
      </c>
      <c r="AB514" s="470" t="s">
        <v>8128</v>
      </c>
      <c r="AC514" s="466">
        <v>0</v>
      </c>
      <c r="AD514" s="470" t="s">
        <v>8129</v>
      </c>
      <c r="AE514" s="466">
        <v>0</v>
      </c>
      <c r="AF514" s="271">
        <f t="shared" si="23"/>
        <v>2</v>
      </c>
      <c r="AG514" s="457">
        <f t="shared" si="24"/>
        <v>0</v>
      </c>
    </row>
    <row r="515" spans="1:33" hidden="1" x14ac:dyDescent="0.25">
      <c r="A515" s="468">
        <v>834</v>
      </c>
      <c r="B515" s="468">
        <v>96169594</v>
      </c>
      <c r="C515" s="468" t="s">
        <v>67</v>
      </c>
      <c r="D515" s="468" t="s">
        <v>332</v>
      </c>
      <c r="E515" s="468">
        <v>500</v>
      </c>
      <c r="F515" s="468" t="s">
        <v>69</v>
      </c>
      <c r="G515" s="468" t="s">
        <v>70</v>
      </c>
      <c r="H515" s="468" t="s">
        <v>75</v>
      </c>
      <c r="I515" s="468" t="s">
        <v>2743</v>
      </c>
      <c r="J515" s="469">
        <v>2</v>
      </c>
      <c r="K515" s="271">
        <v>12</v>
      </c>
      <c r="L515" s="271" t="s">
        <v>8130</v>
      </c>
      <c r="M515" s="466">
        <v>8</v>
      </c>
      <c r="N515" s="470" t="s">
        <v>8131</v>
      </c>
      <c r="O515" s="466">
        <v>4</v>
      </c>
      <c r="P515" s="470" t="s">
        <v>8132</v>
      </c>
      <c r="Q515" s="466">
        <v>0</v>
      </c>
      <c r="R515" s="470" t="s">
        <v>8133</v>
      </c>
      <c r="S515" s="466">
        <v>0</v>
      </c>
      <c r="T515" s="470" t="s">
        <v>8134</v>
      </c>
      <c r="U515" s="466">
        <v>0</v>
      </c>
      <c r="V515" s="470" t="s">
        <v>8135</v>
      </c>
      <c r="W515" s="466">
        <v>0</v>
      </c>
      <c r="X515" s="470" t="s">
        <v>8136</v>
      </c>
      <c r="Y515" s="466">
        <v>0</v>
      </c>
      <c r="Z515" s="470" t="s">
        <v>8137</v>
      </c>
      <c r="AA515" s="466">
        <v>0</v>
      </c>
      <c r="AB515" s="470" t="s">
        <v>8138</v>
      </c>
      <c r="AC515" s="466">
        <v>0</v>
      </c>
      <c r="AD515" s="470" t="s">
        <v>8139</v>
      </c>
      <c r="AE515" s="466">
        <v>0</v>
      </c>
      <c r="AF515" s="271">
        <f t="shared" si="23"/>
        <v>2</v>
      </c>
      <c r="AG515" s="457">
        <f t="shared" si="24"/>
        <v>0</v>
      </c>
    </row>
    <row r="516" spans="1:33" hidden="1" x14ac:dyDescent="0.25">
      <c r="A516" s="452">
        <v>49</v>
      </c>
      <c r="B516" s="452">
        <v>11514597</v>
      </c>
      <c r="C516" s="452" t="s">
        <v>1145</v>
      </c>
      <c r="D516" s="452" t="s">
        <v>5155</v>
      </c>
      <c r="E516" s="452">
        <v>400</v>
      </c>
      <c r="F516" s="452" t="s">
        <v>69</v>
      </c>
      <c r="G516" s="452" t="s">
        <v>117</v>
      </c>
      <c r="H516" s="452" t="s">
        <v>121</v>
      </c>
      <c r="I516" s="452" t="s">
        <v>2743</v>
      </c>
      <c r="J516" s="453">
        <v>2</v>
      </c>
      <c r="K516" s="476">
        <v>13</v>
      </c>
      <c r="L516" s="477" t="s">
        <v>8140</v>
      </c>
      <c r="M516" s="456">
        <v>8</v>
      </c>
      <c r="N516" s="455" t="s">
        <v>8141</v>
      </c>
      <c r="O516" s="456">
        <v>5</v>
      </c>
      <c r="P516" s="455" t="s">
        <v>8142</v>
      </c>
      <c r="Q516" s="456">
        <v>0</v>
      </c>
      <c r="R516" s="455" t="s">
        <v>8143</v>
      </c>
      <c r="S516" s="456">
        <v>0</v>
      </c>
      <c r="T516" s="455" t="s">
        <v>8144</v>
      </c>
      <c r="U516" s="456">
        <v>0</v>
      </c>
      <c r="V516" s="455" t="s">
        <v>8145</v>
      </c>
      <c r="W516" s="456">
        <v>0</v>
      </c>
      <c r="X516" s="455" t="s">
        <v>8146</v>
      </c>
      <c r="Y516" s="456">
        <v>0</v>
      </c>
      <c r="Z516" s="455" t="s">
        <v>8147</v>
      </c>
      <c r="AA516" s="456">
        <v>0</v>
      </c>
      <c r="AB516" s="455" t="s">
        <v>8148</v>
      </c>
      <c r="AC516" s="456">
        <v>0</v>
      </c>
      <c r="AD516" s="455" t="s">
        <v>8149</v>
      </c>
      <c r="AE516" s="456">
        <v>0</v>
      </c>
      <c r="AF516" s="271">
        <f t="shared" si="23"/>
        <v>2</v>
      </c>
      <c r="AG516" s="457">
        <f t="shared" si="24"/>
        <v>0</v>
      </c>
    </row>
    <row r="517" spans="1:33" hidden="1" x14ac:dyDescent="0.25">
      <c r="A517" s="468">
        <v>888</v>
      </c>
      <c r="B517" s="468">
        <v>96951478</v>
      </c>
      <c r="C517" s="468" t="s">
        <v>299</v>
      </c>
      <c r="D517" s="468" t="s">
        <v>739</v>
      </c>
      <c r="E517" s="468">
        <v>192</v>
      </c>
      <c r="F517" s="468" t="s">
        <v>69</v>
      </c>
      <c r="G517" s="468" t="s">
        <v>83</v>
      </c>
      <c r="H517" s="468" t="s">
        <v>104</v>
      </c>
      <c r="I517" s="468" t="s">
        <v>2845</v>
      </c>
      <c r="J517" s="469">
        <v>3</v>
      </c>
      <c r="K517" s="271">
        <v>23</v>
      </c>
      <c r="L517" s="271" t="s">
        <v>8150</v>
      </c>
      <c r="M517" s="466">
        <v>8</v>
      </c>
      <c r="N517" s="470" t="s">
        <v>8151</v>
      </c>
      <c r="O517" s="466">
        <v>5</v>
      </c>
      <c r="P517" s="470" t="s">
        <v>8152</v>
      </c>
      <c r="Q517" s="466">
        <v>10</v>
      </c>
      <c r="R517" s="470" t="s">
        <v>8153</v>
      </c>
      <c r="S517" s="466">
        <v>0</v>
      </c>
      <c r="T517" s="470" t="s">
        <v>8154</v>
      </c>
      <c r="U517" s="466">
        <v>0</v>
      </c>
      <c r="V517" s="470" t="s">
        <v>8155</v>
      </c>
      <c r="W517" s="466">
        <v>0</v>
      </c>
      <c r="X517" s="470" t="s">
        <v>8156</v>
      </c>
      <c r="Y517" s="466">
        <v>0</v>
      </c>
      <c r="Z517" s="470" t="s">
        <v>8157</v>
      </c>
      <c r="AA517" s="466">
        <v>0</v>
      </c>
      <c r="AB517" s="470" t="s">
        <v>8158</v>
      </c>
      <c r="AC517" s="466">
        <v>0</v>
      </c>
      <c r="AD517" s="470" t="s">
        <v>8159</v>
      </c>
      <c r="AE517" s="466">
        <v>0</v>
      </c>
      <c r="AF517" s="271">
        <f t="shared" si="23"/>
        <v>3</v>
      </c>
      <c r="AG517" s="457">
        <f t="shared" si="24"/>
        <v>0</v>
      </c>
    </row>
    <row r="518" spans="1:33" hidden="1" x14ac:dyDescent="0.25">
      <c r="A518" s="462">
        <v>898</v>
      </c>
      <c r="B518" s="462">
        <v>52045845</v>
      </c>
      <c r="C518" s="462" t="s">
        <v>671</v>
      </c>
      <c r="D518" s="462" t="s">
        <v>736</v>
      </c>
      <c r="E518" s="462">
        <v>54</v>
      </c>
      <c r="F518" s="462" t="s">
        <v>69</v>
      </c>
      <c r="G518" s="462" t="s">
        <v>132</v>
      </c>
      <c r="H518" s="462" t="s">
        <v>104</v>
      </c>
      <c r="I518" s="462" t="s">
        <v>2845</v>
      </c>
      <c r="J518" s="472">
        <v>3</v>
      </c>
      <c r="K518" s="271">
        <v>20</v>
      </c>
      <c r="L518" s="271" t="s">
        <v>8160</v>
      </c>
      <c r="M518" s="466">
        <v>8</v>
      </c>
      <c r="N518" s="470" t="s">
        <v>8161</v>
      </c>
      <c r="O518" s="466">
        <v>5</v>
      </c>
      <c r="P518" s="470" t="s">
        <v>8162</v>
      </c>
      <c r="Q518" s="466">
        <v>7</v>
      </c>
      <c r="R518" s="470" t="s">
        <v>8163</v>
      </c>
      <c r="S518" s="466">
        <v>0</v>
      </c>
      <c r="T518" s="470" t="s">
        <v>8164</v>
      </c>
      <c r="U518" s="466">
        <v>0</v>
      </c>
      <c r="V518" s="470" t="s">
        <v>8165</v>
      </c>
      <c r="W518" s="466">
        <v>0</v>
      </c>
      <c r="X518" s="470" t="s">
        <v>8166</v>
      </c>
      <c r="Y518" s="466">
        <v>0</v>
      </c>
      <c r="Z518" s="470" t="s">
        <v>8167</v>
      </c>
      <c r="AA518" s="466">
        <v>0</v>
      </c>
      <c r="AB518" s="470" t="s">
        <v>8168</v>
      </c>
      <c r="AC518" s="466">
        <v>0</v>
      </c>
      <c r="AD518" s="470" t="s">
        <v>8169</v>
      </c>
      <c r="AE518" s="466">
        <v>0</v>
      </c>
      <c r="AF518" s="271">
        <f t="shared" si="23"/>
        <v>3</v>
      </c>
      <c r="AG518" s="457">
        <f t="shared" si="24"/>
        <v>0</v>
      </c>
    </row>
    <row r="519" spans="1:33" hidden="1" x14ac:dyDescent="0.25">
      <c r="A519" s="458">
        <v>70</v>
      </c>
      <c r="B519" s="458">
        <v>11519507</v>
      </c>
      <c r="C519" s="458" t="s">
        <v>1130</v>
      </c>
      <c r="D519" s="458" t="s">
        <v>8170</v>
      </c>
      <c r="E519" s="458">
        <v>1500</v>
      </c>
      <c r="F519" s="458" t="s">
        <v>69</v>
      </c>
      <c r="G519" s="458" t="s">
        <v>83</v>
      </c>
      <c r="H519" s="458" t="s">
        <v>121</v>
      </c>
      <c r="I519" s="458" t="s">
        <v>2743</v>
      </c>
      <c r="J519" s="459">
        <v>2</v>
      </c>
      <c r="K519" s="476">
        <v>14</v>
      </c>
      <c r="L519" s="477" t="s">
        <v>8171</v>
      </c>
      <c r="M519" s="456">
        <v>8</v>
      </c>
      <c r="N519" s="455" t="s">
        <v>8172</v>
      </c>
      <c r="O519" s="456">
        <v>6</v>
      </c>
      <c r="P519" s="455" t="s">
        <v>8173</v>
      </c>
      <c r="Q519" s="456">
        <v>0</v>
      </c>
      <c r="R519" s="455" t="s">
        <v>8174</v>
      </c>
      <c r="S519" s="456">
        <v>0</v>
      </c>
      <c r="T519" s="455" t="s">
        <v>8175</v>
      </c>
      <c r="U519" s="456">
        <v>0</v>
      </c>
      <c r="V519" s="455" t="s">
        <v>8176</v>
      </c>
      <c r="W519" s="456">
        <v>0</v>
      </c>
      <c r="X519" s="455" t="s">
        <v>8177</v>
      </c>
      <c r="Y519" s="456">
        <v>0</v>
      </c>
      <c r="Z519" s="455" t="s">
        <v>8178</v>
      </c>
      <c r="AA519" s="456">
        <v>0</v>
      </c>
      <c r="AB519" s="455" t="s">
        <v>8179</v>
      </c>
      <c r="AC519" s="456">
        <v>0</v>
      </c>
      <c r="AD519" s="455" t="s">
        <v>8180</v>
      </c>
      <c r="AE519" s="456">
        <v>0</v>
      </c>
      <c r="AF519" s="271">
        <f t="shared" si="23"/>
        <v>2</v>
      </c>
      <c r="AG519" s="457">
        <f t="shared" si="24"/>
        <v>0</v>
      </c>
    </row>
    <row r="520" spans="1:33" hidden="1" x14ac:dyDescent="0.25">
      <c r="A520" s="452">
        <v>173</v>
      </c>
      <c r="B520" s="452">
        <v>11610869</v>
      </c>
      <c r="C520" s="452" t="s">
        <v>1016</v>
      </c>
      <c r="D520" s="452" t="s">
        <v>2844</v>
      </c>
      <c r="E520" s="452">
        <v>3000</v>
      </c>
      <c r="F520" s="452" t="s">
        <v>69</v>
      </c>
      <c r="G520" s="452" t="s">
        <v>83</v>
      </c>
      <c r="H520" s="452" t="s">
        <v>104</v>
      </c>
      <c r="I520" s="452" t="s">
        <v>2845</v>
      </c>
      <c r="J520" s="453">
        <v>2</v>
      </c>
      <c r="K520" s="476">
        <v>14</v>
      </c>
      <c r="L520" s="477" t="s">
        <v>8181</v>
      </c>
      <c r="M520" s="456">
        <v>8</v>
      </c>
      <c r="N520" s="455" t="s">
        <v>8182</v>
      </c>
      <c r="O520" s="456">
        <v>6</v>
      </c>
      <c r="P520" s="455" t="s">
        <v>8183</v>
      </c>
      <c r="Q520" s="456">
        <v>0</v>
      </c>
      <c r="R520" s="455" t="s">
        <v>8184</v>
      </c>
      <c r="S520" s="456">
        <v>0</v>
      </c>
      <c r="T520" s="455" t="s">
        <v>8185</v>
      </c>
      <c r="U520" s="456">
        <v>0</v>
      </c>
      <c r="V520" s="455" t="s">
        <v>8186</v>
      </c>
      <c r="W520" s="456">
        <v>0</v>
      </c>
      <c r="X520" s="455" t="s">
        <v>8187</v>
      </c>
      <c r="Y520" s="456">
        <v>0</v>
      </c>
      <c r="Z520" s="455" t="s">
        <v>8188</v>
      </c>
      <c r="AA520" s="456">
        <v>0</v>
      </c>
      <c r="AB520" s="455" t="s">
        <v>8189</v>
      </c>
      <c r="AC520" s="456">
        <v>0</v>
      </c>
      <c r="AD520" s="455" t="s">
        <v>8190</v>
      </c>
      <c r="AE520" s="456">
        <v>0</v>
      </c>
      <c r="AF520" s="271">
        <f t="shared" si="23"/>
        <v>2</v>
      </c>
      <c r="AG520" s="457">
        <f t="shared" si="24"/>
        <v>0</v>
      </c>
    </row>
    <row r="521" spans="1:33" hidden="1" x14ac:dyDescent="0.25">
      <c r="A521" s="458">
        <v>248</v>
      </c>
      <c r="B521" s="458">
        <v>52033366</v>
      </c>
      <c r="C521" s="458" t="s">
        <v>866</v>
      </c>
      <c r="D521" s="458" t="s">
        <v>3090</v>
      </c>
      <c r="E521" s="458">
        <v>350</v>
      </c>
      <c r="F521" s="458" t="s">
        <v>69</v>
      </c>
      <c r="G521" s="458" t="s">
        <v>70</v>
      </c>
      <c r="H521" s="458" t="s">
        <v>104</v>
      </c>
      <c r="I521" s="458" t="s">
        <v>2845</v>
      </c>
      <c r="J521" s="459">
        <v>2</v>
      </c>
      <c r="K521" s="476">
        <v>14</v>
      </c>
      <c r="L521" s="477" t="s">
        <v>8191</v>
      </c>
      <c r="M521" s="456">
        <v>8</v>
      </c>
      <c r="N521" s="455" t="s">
        <v>8192</v>
      </c>
      <c r="O521" s="456">
        <v>6</v>
      </c>
      <c r="P521" s="455" t="s">
        <v>8193</v>
      </c>
      <c r="Q521" s="456">
        <v>0</v>
      </c>
      <c r="R521" s="455" t="s">
        <v>8194</v>
      </c>
      <c r="S521" s="456">
        <v>0</v>
      </c>
      <c r="T521" s="455" t="s">
        <v>8195</v>
      </c>
      <c r="U521" s="456">
        <v>0</v>
      </c>
      <c r="V521" s="455" t="s">
        <v>8196</v>
      </c>
      <c r="W521" s="456">
        <v>0</v>
      </c>
      <c r="X521" s="455" t="s">
        <v>8197</v>
      </c>
      <c r="Y521" s="456">
        <v>0</v>
      </c>
      <c r="Z521" s="455" t="s">
        <v>8198</v>
      </c>
      <c r="AA521" s="456">
        <v>0</v>
      </c>
      <c r="AB521" s="455" t="s">
        <v>8199</v>
      </c>
      <c r="AC521" s="456">
        <v>0</v>
      </c>
      <c r="AD521" s="455" t="s">
        <v>8200</v>
      </c>
      <c r="AE521" s="456">
        <v>0</v>
      </c>
      <c r="AF521" s="271">
        <f t="shared" si="23"/>
        <v>2</v>
      </c>
      <c r="AG521" s="457">
        <f t="shared" si="24"/>
        <v>0</v>
      </c>
    </row>
    <row r="522" spans="1:33" hidden="1" x14ac:dyDescent="0.25">
      <c r="A522" s="468">
        <v>939</v>
      </c>
      <c r="B522" s="468">
        <v>52045801</v>
      </c>
      <c r="C522" s="468" t="s">
        <v>690</v>
      </c>
      <c r="D522" s="468" t="s">
        <v>615</v>
      </c>
      <c r="E522" s="468">
        <v>54</v>
      </c>
      <c r="F522" s="468" t="s">
        <v>69</v>
      </c>
      <c r="G522" s="468" t="s">
        <v>154</v>
      </c>
      <c r="H522" s="468" t="s">
        <v>104</v>
      </c>
      <c r="I522" s="468" t="s">
        <v>2845</v>
      </c>
      <c r="J522" s="469">
        <v>3</v>
      </c>
      <c r="K522" s="271">
        <v>19</v>
      </c>
      <c r="L522" s="271" t="s">
        <v>8201</v>
      </c>
      <c r="M522" s="466">
        <v>8</v>
      </c>
      <c r="N522" s="470" t="s">
        <v>8202</v>
      </c>
      <c r="O522" s="466">
        <v>6</v>
      </c>
      <c r="P522" s="470" t="s">
        <v>8203</v>
      </c>
      <c r="Q522" s="466">
        <v>5</v>
      </c>
      <c r="R522" s="470" t="s">
        <v>8204</v>
      </c>
      <c r="S522" s="466">
        <v>0</v>
      </c>
      <c r="T522" s="470" t="s">
        <v>8205</v>
      </c>
      <c r="U522" s="466">
        <v>0</v>
      </c>
      <c r="V522" s="470" t="s">
        <v>8206</v>
      </c>
      <c r="W522" s="466">
        <v>0</v>
      </c>
      <c r="X522" s="470" t="s">
        <v>8207</v>
      </c>
      <c r="Y522" s="466">
        <v>0</v>
      </c>
      <c r="Z522" s="470" t="s">
        <v>8208</v>
      </c>
      <c r="AA522" s="466">
        <v>0</v>
      </c>
      <c r="AB522" s="470" t="s">
        <v>8209</v>
      </c>
      <c r="AC522" s="466">
        <v>0</v>
      </c>
      <c r="AD522" s="470" t="s">
        <v>8210</v>
      </c>
      <c r="AE522" s="466">
        <v>0</v>
      </c>
      <c r="AF522" s="271">
        <f t="shared" ref="AF522:AF585" si="25">COUNTIF(M522:AE522,"=1")+COUNTIF(M522:AE522,"&gt;1")</f>
        <v>3</v>
      </c>
      <c r="AG522" s="457">
        <f t="shared" si="24"/>
        <v>0</v>
      </c>
    </row>
    <row r="523" spans="1:33" hidden="1" x14ac:dyDescent="0.25">
      <c r="A523" s="462">
        <v>1100</v>
      </c>
      <c r="B523" s="462">
        <v>11046461</v>
      </c>
      <c r="C523" s="462" t="s">
        <v>1163</v>
      </c>
      <c r="D523" s="462" t="s">
        <v>3011</v>
      </c>
      <c r="E523" s="462">
        <v>1500</v>
      </c>
      <c r="F523" s="462" t="s">
        <v>69</v>
      </c>
      <c r="G523" s="462" t="s">
        <v>117</v>
      </c>
      <c r="H523" s="462" t="s">
        <v>71</v>
      </c>
      <c r="I523" s="462" t="s">
        <v>2768</v>
      </c>
      <c r="J523" s="472">
        <v>2</v>
      </c>
      <c r="K523" s="271">
        <v>14</v>
      </c>
      <c r="L523" s="271" t="s">
        <v>8211</v>
      </c>
      <c r="M523" s="466">
        <v>8</v>
      </c>
      <c r="N523" s="470" t="s">
        <v>8212</v>
      </c>
      <c r="O523" s="466">
        <v>6</v>
      </c>
      <c r="P523" s="470" t="s">
        <v>8213</v>
      </c>
      <c r="Q523" s="466">
        <v>0</v>
      </c>
      <c r="R523" s="470" t="s">
        <v>8214</v>
      </c>
      <c r="S523" s="466">
        <v>0</v>
      </c>
      <c r="T523" s="470" t="s">
        <v>8215</v>
      </c>
      <c r="U523" s="466">
        <v>0</v>
      </c>
      <c r="V523" s="470" t="s">
        <v>8216</v>
      </c>
      <c r="W523" s="466">
        <v>0</v>
      </c>
      <c r="X523" s="470" t="s">
        <v>8217</v>
      </c>
      <c r="Y523" s="466">
        <v>0</v>
      </c>
      <c r="Z523" s="470" t="s">
        <v>8218</v>
      </c>
      <c r="AA523" s="466">
        <v>0</v>
      </c>
      <c r="AB523" s="470" t="s">
        <v>8219</v>
      </c>
      <c r="AC523" s="466">
        <v>0</v>
      </c>
      <c r="AD523" s="470" t="s">
        <v>8220</v>
      </c>
      <c r="AE523" s="466">
        <v>0</v>
      </c>
      <c r="AF523" s="271">
        <f t="shared" si="25"/>
        <v>2</v>
      </c>
      <c r="AG523" s="457">
        <f t="shared" si="24"/>
        <v>0</v>
      </c>
    </row>
    <row r="524" spans="1:33" hidden="1" x14ac:dyDescent="0.25">
      <c r="A524" s="458">
        <v>177</v>
      </c>
      <c r="B524" s="458">
        <v>93267837</v>
      </c>
      <c r="C524" s="458" t="s">
        <v>558</v>
      </c>
      <c r="D524" s="458" t="s">
        <v>214</v>
      </c>
      <c r="E524" s="458">
        <v>35</v>
      </c>
      <c r="F524" s="458" t="s">
        <v>69</v>
      </c>
      <c r="G524" s="458" t="s">
        <v>117</v>
      </c>
      <c r="H524" s="458" t="s">
        <v>75</v>
      </c>
      <c r="I524" s="458" t="s">
        <v>2743</v>
      </c>
      <c r="J524" s="459">
        <v>6</v>
      </c>
      <c r="K524" s="476">
        <v>47</v>
      </c>
      <c r="L524" s="477" t="s">
        <v>8221</v>
      </c>
      <c r="M524" s="456">
        <v>8</v>
      </c>
      <c r="N524" s="455" t="s">
        <v>8222</v>
      </c>
      <c r="O524" s="456">
        <v>7</v>
      </c>
      <c r="P524" s="455" t="s">
        <v>8223</v>
      </c>
      <c r="Q524" s="456">
        <v>7</v>
      </c>
      <c r="R524" s="455" t="s">
        <v>8224</v>
      </c>
      <c r="S524" s="456">
        <v>8</v>
      </c>
      <c r="T524" s="455" t="s">
        <v>8225</v>
      </c>
      <c r="U524" s="456">
        <v>9</v>
      </c>
      <c r="V524" s="455" t="s">
        <v>8226</v>
      </c>
      <c r="W524" s="456">
        <v>8</v>
      </c>
      <c r="X524" s="455" t="s">
        <v>8227</v>
      </c>
      <c r="Y524" s="456">
        <v>0</v>
      </c>
      <c r="Z524" s="455" t="s">
        <v>8228</v>
      </c>
      <c r="AA524" s="456">
        <v>0</v>
      </c>
      <c r="AB524" s="455" t="s">
        <v>8229</v>
      </c>
      <c r="AC524" s="456">
        <v>0</v>
      </c>
      <c r="AD524" s="455" t="s">
        <v>8230</v>
      </c>
      <c r="AE524" s="456">
        <v>0</v>
      </c>
      <c r="AF524" s="271">
        <f t="shared" si="25"/>
        <v>6</v>
      </c>
      <c r="AG524" s="457">
        <f t="shared" si="24"/>
        <v>0</v>
      </c>
    </row>
    <row r="525" spans="1:33" hidden="1" x14ac:dyDescent="0.25">
      <c r="A525" s="458">
        <v>231</v>
      </c>
      <c r="B525" s="458">
        <v>24578505</v>
      </c>
      <c r="C525" s="458" t="s">
        <v>8231</v>
      </c>
      <c r="D525" s="458" t="s">
        <v>507</v>
      </c>
      <c r="E525" s="458">
        <v>24</v>
      </c>
      <c r="F525" s="458" t="s">
        <v>69</v>
      </c>
      <c r="G525" s="458" t="s">
        <v>83</v>
      </c>
      <c r="H525" s="458" t="s">
        <v>84</v>
      </c>
      <c r="I525" s="458" t="s">
        <v>2768</v>
      </c>
      <c r="J525" s="459">
        <v>2</v>
      </c>
      <c r="K525" s="476">
        <v>15</v>
      </c>
      <c r="L525" s="477" t="s">
        <v>8232</v>
      </c>
      <c r="M525" s="456">
        <v>8</v>
      </c>
      <c r="N525" s="455" t="s">
        <v>8233</v>
      </c>
      <c r="O525" s="456">
        <v>7</v>
      </c>
      <c r="P525" s="455" t="s">
        <v>8234</v>
      </c>
      <c r="Q525" s="456">
        <v>0</v>
      </c>
      <c r="R525" s="455" t="s">
        <v>8235</v>
      </c>
      <c r="S525" s="456">
        <v>0</v>
      </c>
      <c r="T525" s="455" t="s">
        <v>8236</v>
      </c>
      <c r="U525" s="456">
        <v>0</v>
      </c>
      <c r="V525" s="455" t="s">
        <v>8237</v>
      </c>
      <c r="W525" s="456">
        <v>0</v>
      </c>
      <c r="X525" s="455" t="s">
        <v>8238</v>
      </c>
      <c r="Y525" s="456">
        <v>0</v>
      </c>
      <c r="Z525" s="455" t="s">
        <v>8239</v>
      </c>
      <c r="AA525" s="456">
        <v>0</v>
      </c>
      <c r="AB525" s="455" t="s">
        <v>8240</v>
      </c>
      <c r="AC525" s="456">
        <v>0</v>
      </c>
      <c r="AD525" s="455" t="s">
        <v>8241</v>
      </c>
      <c r="AE525" s="456">
        <v>0</v>
      </c>
      <c r="AF525" s="271">
        <f t="shared" si="25"/>
        <v>2</v>
      </c>
      <c r="AG525" s="457">
        <f t="shared" si="24"/>
        <v>0</v>
      </c>
    </row>
    <row r="526" spans="1:33" hidden="1" x14ac:dyDescent="0.25">
      <c r="A526" s="458">
        <v>246</v>
      </c>
      <c r="B526" s="458">
        <v>52032801</v>
      </c>
      <c r="C526" s="458" t="s">
        <v>8242</v>
      </c>
      <c r="D526" s="458" t="s">
        <v>554</v>
      </c>
      <c r="E526" s="458">
        <v>40</v>
      </c>
      <c r="F526" s="458" t="s">
        <v>69</v>
      </c>
      <c r="G526" s="458" t="s">
        <v>132</v>
      </c>
      <c r="H526" s="458" t="s">
        <v>412</v>
      </c>
      <c r="I526" s="458" t="s">
        <v>2756</v>
      </c>
      <c r="J526" s="459">
        <v>2</v>
      </c>
      <c r="K526" s="476">
        <v>15</v>
      </c>
      <c r="L526" s="477" t="s">
        <v>8243</v>
      </c>
      <c r="M526" s="456">
        <v>8</v>
      </c>
      <c r="N526" s="455" t="s">
        <v>8244</v>
      </c>
      <c r="O526" s="456">
        <v>7</v>
      </c>
      <c r="P526" s="455" t="s">
        <v>8245</v>
      </c>
      <c r="Q526" s="456">
        <v>0</v>
      </c>
      <c r="R526" s="455" t="s">
        <v>8246</v>
      </c>
      <c r="S526" s="456">
        <v>0</v>
      </c>
      <c r="T526" s="455" t="s">
        <v>8247</v>
      </c>
      <c r="U526" s="456">
        <v>0</v>
      </c>
      <c r="V526" s="455" t="s">
        <v>8248</v>
      </c>
      <c r="W526" s="456">
        <v>0</v>
      </c>
      <c r="X526" s="455" t="s">
        <v>8249</v>
      </c>
      <c r="Y526" s="456">
        <v>0</v>
      </c>
      <c r="Z526" s="455" t="s">
        <v>8250</v>
      </c>
      <c r="AA526" s="456">
        <v>0</v>
      </c>
      <c r="AB526" s="455" t="s">
        <v>8251</v>
      </c>
      <c r="AC526" s="456">
        <v>0</v>
      </c>
      <c r="AD526" s="455" t="s">
        <v>8252</v>
      </c>
      <c r="AE526" s="456">
        <v>0</v>
      </c>
      <c r="AF526" s="271">
        <f t="shared" si="25"/>
        <v>2</v>
      </c>
      <c r="AG526" s="457">
        <v>0</v>
      </c>
    </row>
    <row r="527" spans="1:33" hidden="1" x14ac:dyDescent="0.25">
      <c r="A527" s="458">
        <v>247</v>
      </c>
      <c r="B527" s="458">
        <v>52033366</v>
      </c>
      <c r="C527" s="458" t="s">
        <v>868</v>
      </c>
      <c r="D527" s="458" t="s">
        <v>2800</v>
      </c>
      <c r="E527" s="458">
        <v>350</v>
      </c>
      <c r="F527" s="458" t="s">
        <v>69</v>
      </c>
      <c r="G527" s="458" t="s">
        <v>70</v>
      </c>
      <c r="H527" s="458" t="s">
        <v>121</v>
      </c>
      <c r="I527" s="458" t="s">
        <v>2743</v>
      </c>
      <c r="J527" s="459">
        <v>2</v>
      </c>
      <c r="K527" s="476">
        <v>15</v>
      </c>
      <c r="L527" s="477" t="s">
        <v>8253</v>
      </c>
      <c r="M527" s="456">
        <v>8</v>
      </c>
      <c r="N527" s="455" t="s">
        <v>8254</v>
      </c>
      <c r="O527" s="456">
        <v>7</v>
      </c>
      <c r="P527" s="455" t="s">
        <v>8255</v>
      </c>
      <c r="Q527" s="456">
        <v>0</v>
      </c>
      <c r="R527" s="455" t="s">
        <v>8256</v>
      </c>
      <c r="S527" s="456">
        <v>0</v>
      </c>
      <c r="T527" s="455" t="s">
        <v>8257</v>
      </c>
      <c r="U527" s="456">
        <v>0</v>
      </c>
      <c r="V527" s="455" t="s">
        <v>8258</v>
      </c>
      <c r="W527" s="456">
        <v>0</v>
      </c>
      <c r="X527" s="455" t="s">
        <v>8259</v>
      </c>
      <c r="Y527" s="456">
        <v>0</v>
      </c>
      <c r="Z527" s="455" t="s">
        <v>8260</v>
      </c>
      <c r="AA527" s="456">
        <v>0</v>
      </c>
      <c r="AB527" s="455" t="s">
        <v>8261</v>
      </c>
      <c r="AC527" s="456">
        <v>0</v>
      </c>
      <c r="AD527" s="455" t="s">
        <v>8262</v>
      </c>
      <c r="AE527" s="456">
        <v>0</v>
      </c>
      <c r="AF527" s="271">
        <f t="shared" si="25"/>
        <v>2</v>
      </c>
      <c r="AG527" s="457">
        <f t="shared" ref="AG527:AG551" si="26">AF527-J527</f>
        <v>0</v>
      </c>
    </row>
    <row r="528" spans="1:33" hidden="1" x14ac:dyDescent="0.25">
      <c r="A528" s="458">
        <v>521</v>
      </c>
      <c r="B528" s="458">
        <v>93268864</v>
      </c>
      <c r="C528" s="458" t="s">
        <v>354</v>
      </c>
      <c r="D528" s="458" t="s">
        <v>4918</v>
      </c>
      <c r="E528" s="458">
        <v>800</v>
      </c>
      <c r="F528" s="458" t="s">
        <v>69</v>
      </c>
      <c r="G528" s="458" t="s">
        <v>117</v>
      </c>
      <c r="H528" s="458" t="s">
        <v>75</v>
      </c>
      <c r="I528" s="458" t="s">
        <v>2743</v>
      </c>
      <c r="J528" s="459">
        <v>2</v>
      </c>
      <c r="K528" s="476">
        <v>15</v>
      </c>
      <c r="L528" s="477" t="s">
        <v>8263</v>
      </c>
      <c r="M528" s="456">
        <v>8</v>
      </c>
      <c r="N528" s="455" t="s">
        <v>8264</v>
      </c>
      <c r="O528" s="456">
        <v>7</v>
      </c>
      <c r="P528" s="455" t="s">
        <v>8265</v>
      </c>
      <c r="Q528" s="456">
        <v>0</v>
      </c>
      <c r="R528" s="455" t="s">
        <v>8266</v>
      </c>
      <c r="S528" s="456">
        <v>0</v>
      </c>
      <c r="T528" s="455" t="s">
        <v>8267</v>
      </c>
      <c r="U528" s="456">
        <v>0</v>
      </c>
      <c r="V528" s="455" t="s">
        <v>8268</v>
      </c>
      <c r="W528" s="456">
        <v>0</v>
      </c>
      <c r="X528" s="455" t="s">
        <v>8269</v>
      </c>
      <c r="Y528" s="456">
        <v>0</v>
      </c>
      <c r="Z528" s="455" t="s">
        <v>8270</v>
      </c>
      <c r="AA528" s="456">
        <v>0</v>
      </c>
      <c r="AB528" s="455" t="s">
        <v>8271</v>
      </c>
      <c r="AC528" s="456">
        <v>0</v>
      </c>
      <c r="AD528" s="455" t="s">
        <v>8272</v>
      </c>
      <c r="AE528" s="456">
        <v>0</v>
      </c>
      <c r="AF528" s="271">
        <f t="shared" si="25"/>
        <v>2</v>
      </c>
      <c r="AG528" s="457">
        <f t="shared" si="26"/>
        <v>0</v>
      </c>
    </row>
    <row r="529" spans="1:33" hidden="1" x14ac:dyDescent="0.25">
      <c r="A529" s="458">
        <v>443</v>
      </c>
      <c r="B529" s="458">
        <v>90559606</v>
      </c>
      <c r="C529" s="458" t="s">
        <v>579</v>
      </c>
      <c r="D529" s="458" t="s">
        <v>554</v>
      </c>
      <c r="E529" s="458">
        <v>200</v>
      </c>
      <c r="F529" s="458" t="s">
        <v>69</v>
      </c>
      <c r="G529" s="458" t="s">
        <v>117</v>
      </c>
      <c r="H529" s="458" t="s">
        <v>412</v>
      </c>
      <c r="I529" s="458" t="s">
        <v>2756</v>
      </c>
      <c r="J529" s="459">
        <v>2</v>
      </c>
      <c r="K529" s="476">
        <v>16</v>
      </c>
      <c r="L529" s="477" t="s">
        <v>8273</v>
      </c>
      <c r="M529" s="456">
        <v>8</v>
      </c>
      <c r="N529" s="455" t="s">
        <v>8274</v>
      </c>
      <c r="O529" s="456">
        <v>8</v>
      </c>
      <c r="P529" s="455" t="s">
        <v>8275</v>
      </c>
      <c r="Q529" s="456">
        <v>0</v>
      </c>
      <c r="R529" s="455" t="s">
        <v>8276</v>
      </c>
      <c r="S529" s="456">
        <v>0</v>
      </c>
      <c r="T529" s="455" t="s">
        <v>8277</v>
      </c>
      <c r="U529" s="456">
        <v>0</v>
      </c>
      <c r="V529" s="455" t="s">
        <v>8278</v>
      </c>
      <c r="W529" s="456">
        <v>0</v>
      </c>
      <c r="X529" s="455" t="s">
        <v>8279</v>
      </c>
      <c r="Y529" s="456">
        <v>0</v>
      </c>
      <c r="Z529" s="455" t="s">
        <v>8280</v>
      </c>
      <c r="AA529" s="456">
        <v>0</v>
      </c>
      <c r="AB529" s="455" t="s">
        <v>8281</v>
      </c>
      <c r="AC529" s="456">
        <v>0</v>
      </c>
      <c r="AD529" s="455" t="s">
        <v>8282</v>
      </c>
      <c r="AE529" s="456">
        <v>0</v>
      </c>
      <c r="AF529" s="271">
        <f t="shared" si="25"/>
        <v>2</v>
      </c>
      <c r="AG529" s="457">
        <f t="shared" si="26"/>
        <v>0</v>
      </c>
    </row>
    <row r="530" spans="1:33" hidden="1" x14ac:dyDescent="0.25">
      <c r="A530" s="271">
        <v>1154</v>
      </c>
      <c r="B530" s="271">
        <v>96610580</v>
      </c>
      <c r="C530" s="271" t="s">
        <v>313</v>
      </c>
      <c r="D530" s="271" t="s">
        <v>314</v>
      </c>
      <c r="E530" s="271">
        <v>700</v>
      </c>
      <c r="F530" s="271" t="s">
        <v>69</v>
      </c>
      <c r="G530" s="271" t="s">
        <v>83</v>
      </c>
      <c r="H530" s="271" t="s">
        <v>315</v>
      </c>
      <c r="J530" s="271">
        <v>2</v>
      </c>
      <c r="K530" s="271">
        <v>16</v>
      </c>
      <c r="L530" s="271" t="s">
        <v>8283</v>
      </c>
      <c r="M530" s="466">
        <v>8</v>
      </c>
      <c r="N530" s="470" t="s">
        <v>8284</v>
      </c>
      <c r="O530" s="466">
        <v>8</v>
      </c>
      <c r="P530" s="470" t="s">
        <v>8285</v>
      </c>
      <c r="Q530" s="466">
        <v>0</v>
      </c>
      <c r="R530" s="470" t="s">
        <v>8286</v>
      </c>
      <c r="S530" s="466">
        <v>0</v>
      </c>
      <c r="T530" s="470" t="s">
        <v>8287</v>
      </c>
      <c r="U530" s="466">
        <v>0</v>
      </c>
      <c r="V530" s="470" t="s">
        <v>8288</v>
      </c>
      <c r="W530" s="466">
        <v>0</v>
      </c>
      <c r="X530" s="470" t="s">
        <v>8289</v>
      </c>
      <c r="Y530" s="466">
        <v>0</v>
      </c>
      <c r="Z530" s="470" t="s">
        <v>8290</v>
      </c>
      <c r="AA530" s="466">
        <v>0</v>
      </c>
      <c r="AB530" s="470" t="s">
        <v>8291</v>
      </c>
      <c r="AC530" s="466">
        <v>0</v>
      </c>
      <c r="AD530" s="470" t="s">
        <v>8292</v>
      </c>
      <c r="AE530" s="466">
        <v>0</v>
      </c>
      <c r="AF530" s="271">
        <f t="shared" si="25"/>
        <v>2</v>
      </c>
      <c r="AG530" s="457">
        <f t="shared" si="26"/>
        <v>0</v>
      </c>
    </row>
    <row r="531" spans="1:33" hidden="1" x14ac:dyDescent="0.25">
      <c r="A531" s="458">
        <v>123</v>
      </c>
      <c r="B531" s="458">
        <v>11588738</v>
      </c>
      <c r="C531" s="458" t="s">
        <v>1062</v>
      </c>
      <c r="D531" s="458" t="s">
        <v>5134</v>
      </c>
      <c r="E531" s="458">
        <v>300</v>
      </c>
      <c r="F531" s="458" t="s">
        <v>69</v>
      </c>
      <c r="G531" s="458" t="s">
        <v>117</v>
      </c>
      <c r="H531" s="458" t="s">
        <v>121</v>
      </c>
      <c r="I531" s="458" t="s">
        <v>2743</v>
      </c>
      <c r="J531" s="459">
        <v>2</v>
      </c>
      <c r="K531" s="476">
        <v>17</v>
      </c>
      <c r="L531" s="477" t="s">
        <v>8293</v>
      </c>
      <c r="M531" s="456">
        <v>8</v>
      </c>
      <c r="N531" s="455" t="s">
        <v>8294</v>
      </c>
      <c r="O531" s="456">
        <v>9</v>
      </c>
      <c r="P531" s="455" t="s">
        <v>8295</v>
      </c>
      <c r="Q531" s="456">
        <v>0</v>
      </c>
      <c r="R531" s="455" t="s">
        <v>8296</v>
      </c>
      <c r="S531" s="456">
        <v>0</v>
      </c>
      <c r="T531" s="455" t="s">
        <v>8297</v>
      </c>
      <c r="U531" s="456">
        <v>0</v>
      </c>
      <c r="V531" s="455" t="s">
        <v>8298</v>
      </c>
      <c r="W531" s="456">
        <v>0</v>
      </c>
      <c r="X531" s="455" t="s">
        <v>8299</v>
      </c>
      <c r="Y531" s="456">
        <v>0</v>
      </c>
      <c r="Z531" s="455" t="s">
        <v>8300</v>
      </c>
      <c r="AA531" s="456">
        <v>0</v>
      </c>
      <c r="AB531" s="455" t="s">
        <v>8301</v>
      </c>
      <c r="AC531" s="456">
        <v>0</v>
      </c>
      <c r="AD531" s="455" t="s">
        <v>8302</v>
      </c>
      <c r="AE531" s="456">
        <v>0</v>
      </c>
      <c r="AF531" s="271">
        <f t="shared" si="25"/>
        <v>2</v>
      </c>
      <c r="AG531" s="457">
        <f t="shared" si="26"/>
        <v>0</v>
      </c>
    </row>
    <row r="532" spans="1:33" hidden="1" x14ac:dyDescent="0.25">
      <c r="A532" s="452">
        <v>276</v>
      </c>
      <c r="B532" s="452">
        <v>52048248</v>
      </c>
      <c r="C532" s="452" t="s">
        <v>813</v>
      </c>
      <c r="D532" s="452" t="s">
        <v>3011</v>
      </c>
      <c r="E532" s="452">
        <v>136</v>
      </c>
      <c r="F532" s="452" t="s">
        <v>139</v>
      </c>
      <c r="G532" s="452" t="s">
        <v>132</v>
      </c>
      <c r="H532" s="452" t="s">
        <v>71</v>
      </c>
      <c r="I532" s="452" t="s">
        <v>2768</v>
      </c>
      <c r="J532" s="453">
        <v>3</v>
      </c>
      <c r="K532" s="476">
        <v>37</v>
      </c>
      <c r="L532" s="477" t="s">
        <v>8303</v>
      </c>
      <c r="M532" s="456">
        <v>8</v>
      </c>
      <c r="N532" s="455" t="s">
        <v>8304</v>
      </c>
      <c r="O532" s="456">
        <v>12</v>
      </c>
      <c r="P532" s="455" t="s">
        <v>8305</v>
      </c>
      <c r="Q532" s="456">
        <v>17</v>
      </c>
      <c r="R532" s="455" t="s">
        <v>8306</v>
      </c>
      <c r="S532" s="456">
        <v>0</v>
      </c>
      <c r="T532" s="455" t="s">
        <v>8307</v>
      </c>
      <c r="U532" s="456">
        <v>0</v>
      </c>
      <c r="V532" s="455" t="s">
        <v>8308</v>
      </c>
      <c r="W532" s="456">
        <v>0</v>
      </c>
      <c r="X532" s="455" t="s">
        <v>8309</v>
      </c>
      <c r="Y532" s="456">
        <v>0</v>
      </c>
      <c r="Z532" s="455" t="s">
        <v>8310</v>
      </c>
      <c r="AA532" s="456">
        <v>0</v>
      </c>
      <c r="AB532" s="455" t="s">
        <v>8311</v>
      </c>
      <c r="AC532" s="456">
        <v>0</v>
      </c>
      <c r="AD532" s="455" t="s">
        <v>8312</v>
      </c>
      <c r="AE532" s="456">
        <v>0</v>
      </c>
      <c r="AF532" s="271">
        <f t="shared" si="25"/>
        <v>3</v>
      </c>
      <c r="AG532" s="457">
        <f t="shared" si="26"/>
        <v>0</v>
      </c>
    </row>
    <row r="533" spans="1:33" hidden="1" x14ac:dyDescent="0.25">
      <c r="A533" s="452">
        <v>210</v>
      </c>
      <c r="B533" s="452">
        <v>15788727</v>
      </c>
      <c r="C533" s="452" t="s">
        <v>922</v>
      </c>
      <c r="D533" s="452" t="s">
        <v>3011</v>
      </c>
      <c r="E533" s="452">
        <v>500</v>
      </c>
      <c r="F533" s="452" t="s">
        <v>69</v>
      </c>
      <c r="G533" s="452" t="s">
        <v>1049</v>
      </c>
      <c r="H533" s="452" t="s">
        <v>71</v>
      </c>
      <c r="I533" s="452" t="s">
        <v>2768</v>
      </c>
      <c r="J533" s="453">
        <v>2</v>
      </c>
      <c r="K533" s="476">
        <v>21</v>
      </c>
      <c r="L533" s="477" t="s">
        <v>8313</v>
      </c>
      <c r="M533" s="456">
        <v>8</v>
      </c>
      <c r="N533" s="455" t="s">
        <v>8314</v>
      </c>
      <c r="O533" s="456">
        <v>13</v>
      </c>
      <c r="P533" s="455" t="s">
        <v>8315</v>
      </c>
      <c r="Q533" s="456">
        <v>0</v>
      </c>
      <c r="R533" s="455" t="s">
        <v>8316</v>
      </c>
      <c r="S533" s="456">
        <v>0</v>
      </c>
      <c r="T533" s="455" t="s">
        <v>8317</v>
      </c>
      <c r="U533" s="456">
        <v>0</v>
      </c>
      <c r="V533" s="455" t="s">
        <v>8318</v>
      </c>
      <c r="W533" s="456">
        <v>0</v>
      </c>
      <c r="X533" s="455" t="s">
        <v>8319</v>
      </c>
      <c r="Y533" s="456">
        <v>0</v>
      </c>
      <c r="Z533" s="455" t="s">
        <v>8320</v>
      </c>
      <c r="AA533" s="456">
        <v>0</v>
      </c>
      <c r="AB533" s="455" t="s">
        <v>8321</v>
      </c>
      <c r="AC533" s="456">
        <v>0</v>
      </c>
      <c r="AD533" s="455" t="s">
        <v>8322</v>
      </c>
      <c r="AE533" s="456">
        <v>0</v>
      </c>
      <c r="AF533" s="271">
        <f t="shared" si="25"/>
        <v>2</v>
      </c>
      <c r="AG533" s="457">
        <f t="shared" si="26"/>
        <v>0</v>
      </c>
    </row>
    <row r="534" spans="1:33" x14ac:dyDescent="0.25">
      <c r="A534" s="468">
        <v>1040</v>
      </c>
      <c r="B534" s="468" t="s">
        <v>4097</v>
      </c>
      <c r="C534" s="468" t="s">
        <v>8323</v>
      </c>
      <c r="D534" s="468" t="s">
        <v>261</v>
      </c>
      <c r="E534" s="468">
        <v>300</v>
      </c>
      <c r="F534" s="468" t="s">
        <v>69</v>
      </c>
      <c r="G534" s="468" t="s">
        <v>70</v>
      </c>
      <c r="H534" s="468" t="s">
        <v>75</v>
      </c>
      <c r="I534" s="468" t="s">
        <v>2743</v>
      </c>
      <c r="J534" s="469">
        <v>2</v>
      </c>
      <c r="K534" s="471">
        <v>1</v>
      </c>
      <c r="L534" s="471" t="s">
        <v>8324</v>
      </c>
      <c r="M534" s="466">
        <v>0</v>
      </c>
      <c r="N534" s="470" t="s">
        <v>8325</v>
      </c>
      <c r="O534" s="466">
        <v>1</v>
      </c>
      <c r="P534" s="470" t="s">
        <v>8326</v>
      </c>
      <c r="Q534" s="466">
        <v>0</v>
      </c>
      <c r="R534" s="470" t="s">
        <v>8327</v>
      </c>
      <c r="S534" s="466">
        <v>0</v>
      </c>
      <c r="T534" s="470" t="s">
        <v>8328</v>
      </c>
      <c r="U534" s="466">
        <v>0</v>
      </c>
      <c r="V534" s="470" t="s">
        <v>8329</v>
      </c>
      <c r="W534" s="466">
        <v>0</v>
      </c>
      <c r="X534" s="470" t="s">
        <v>8330</v>
      </c>
      <c r="Y534" s="466">
        <v>0</v>
      </c>
      <c r="Z534" s="470" t="s">
        <v>8331</v>
      </c>
      <c r="AA534" s="466">
        <v>0</v>
      </c>
      <c r="AB534" s="470" t="s">
        <v>8332</v>
      </c>
      <c r="AC534" s="466">
        <v>0</v>
      </c>
      <c r="AD534" s="470" t="s">
        <v>8333</v>
      </c>
      <c r="AE534" s="466">
        <v>0</v>
      </c>
      <c r="AF534" s="271">
        <f t="shared" si="25"/>
        <v>1</v>
      </c>
      <c r="AG534" s="457">
        <f t="shared" si="26"/>
        <v>-1</v>
      </c>
    </row>
    <row r="535" spans="1:33" hidden="1" x14ac:dyDescent="0.25">
      <c r="A535" s="458">
        <v>91</v>
      </c>
      <c r="B535" s="458">
        <v>11570499</v>
      </c>
      <c r="C535" s="458" t="s">
        <v>1092</v>
      </c>
      <c r="D535" s="458" t="s">
        <v>2755</v>
      </c>
      <c r="E535" s="458">
        <v>2400</v>
      </c>
      <c r="F535" s="458" t="s">
        <v>69</v>
      </c>
      <c r="G535" s="458" t="s">
        <v>117</v>
      </c>
      <c r="H535" s="458" t="s">
        <v>412</v>
      </c>
      <c r="I535" s="458" t="s">
        <v>2756</v>
      </c>
      <c r="J535" s="459">
        <v>2</v>
      </c>
      <c r="K535" s="476">
        <v>13</v>
      </c>
      <c r="L535" s="477" t="s">
        <v>8334</v>
      </c>
      <c r="M535" s="456">
        <v>9</v>
      </c>
      <c r="N535" s="455" t="s">
        <v>8335</v>
      </c>
      <c r="O535" s="456">
        <v>4</v>
      </c>
      <c r="P535" s="455" t="s">
        <v>8336</v>
      </c>
      <c r="Q535" s="456">
        <v>0</v>
      </c>
      <c r="R535" s="455" t="s">
        <v>8337</v>
      </c>
      <c r="S535" s="456">
        <v>0</v>
      </c>
      <c r="T535" s="455" t="s">
        <v>8338</v>
      </c>
      <c r="U535" s="456">
        <v>0</v>
      </c>
      <c r="V535" s="455" t="s">
        <v>8339</v>
      </c>
      <c r="W535" s="456">
        <v>0</v>
      </c>
      <c r="X535" s="455" t="s">
        <v>8340</v>
      </c>
      <c r="Y535" s="456">
        <v>0</v>
      </c>
      <c r="Z535" s="455" t="s">
        <v>8341</v>
      </c>
      <c r="AA535" s="456">
        <v>0</v>
      </c>
      <c r="AB535" s="455" t="s">
        <v>8342</v>
      </c>
      <c r="AC535" s="456">
        <v>0</v>
      </c>
      <c r="AD535" s="455" t="s">
        <v>8343</v>
      </c>
      <c r="AE535" s="456">
        <v>0</v>
      </c>
      <c r="AF535" s="271">
        <f t="shared" si="25"/>
        <v>2</v>
      </c>
      <c r="AG535" s="457">
        <f t="shared" si="26"/>
        <v>0</v>
      </c>
    </row>
    <row r="536" spans="1:33" hidden="1" x14ac:dyDescent="0.25">
      <c r="A536" s="452">
        <v>361</v>
      </c>
      <c r="B536" s="452">
        <v>11588744</v>
      </c>
      <c r="C536" s="452" t="s">
        <v>8344</v>
      </c>
      <c r="D536" s="452" t="s">
        <v>586</v>
      </c>
      <c r="E536" s="452">
        <v>180</v>
      </c>
      <c r="F536" s="452" t="s">
        <v>69</v>
      </c>
      <c r="G536" s="452" t="s">
        <v>117</v>
      </c>
      <c r="H536" s="452" t="s">
        <v>97</v>
      </c>
      <c r="I536" s="452" t="s">
        <v>2756</v>
      </c>
      <c r="J536" s="453">
        <v>6</v>
      </c>
      <c r="K536" s="476">
        <v>35</v>
      </c>
      <c r="L536" s="477" t="s">
        <v>8345</v>
      </c>
      <c r="M536" s="456">
        <v>9</v>
      </c>
      <c r="N536" s="455" t="s">
        <v>8346</v>
      </c>
      <c r="O536" s="456">
        <v>5</v>
      </c>
      <c r="P536" s="455" t="s">
        <v>8347</v>
      </c>
      <c r="Q536" s="456">
        <v>10</v>
      </c>
      <c r="R536" s="455" t="s">
        <v>8348</v>
      </c>
      <c r="S536" s="456">
        <v>3</v>
      </c>
      <c r="T536" s="455" t="s">
        <v>8349</v>
      </c>
      <c r="U536" s="456">
        <v>3</v>
      </c>
      <c r="V536" s="455" t="s">
        <v>8350</v>
      </c>
      <c r="W536" s="456">
        <v>5</v>
      </c>
      <c r="X536" s="455" t="s">
        <v>8351</v>
      </c>
      <c r="Y536" s="456">
        <v>0</v>
      </c>
      <c r="Z536" s="455" t="s">
        <v>8352</v>
      </c>
      <c r="AA536" s="456">
        <v>0</v>
      </c>
      <c r="AB536" s="455" t="s">
        <v>8353</v>
      </c>
      <c r="AC536" s="456">
        <v>0</v>
      </c>
      <c r="AD536" s="455" t="s">
        <v>8354</v>
      </c>
      <c r="AE536" s="456">
        <v>0</v>
      </c>
      <c r="AF536" s="271">
        <f t="shared" si="25"/>
        <v>6</v>
      </c>
      <c r="AG536" s="457">
        <f t="shared" si="26"/>
        <v>0</v>
      </c>
    </row>
    <row r="537" spans="1:33" hidden="1" x14ac:dyDescent="0.25">
      <c r="A537" s="458">
        <v>165</v>
      </c>
      <c r="B537" s="458">
        <v>11609752</v>
      </c>
      <c r="C537" s="458" t="s">
        <v>1027</v>
      </c>
      <c r="D537" s="458" t="s">
        <v>628</v>
      </c>
      <c r="E537" s="458">
        <v>320</v>
      </c>
      <c r="F537" s="458" t="s">
        <v>69</v>
      </c>
      <c r="G537" s="458" t="s">
        <v>117</v>
      </c>
      <c r="H537" s="458" t="s">
        <v>84</v>
      </c>
      <c r="I537" s="458" t="s">
        <v>2768</v>
      </c>
      <c r="J537" s="459">
        <v>2</v>
      </c>
      <c r="K537" s="476">
        <v>15</v>
      </c>
      <c r="L537" s="477" t="s">
        <v>8355</v>
      </c>
      <c r="M537" s="456">
        <v>9</v>
      </c>
      <c r="N537" s="455" t="s">
        <v>8356</v>
      </c>
      <c r="O537" s="456">
        <v>6</v>
      </c>
      <c r="P537" s="455" t="s">
        <v>8357</v>
      </c>
      <c r="Q537" s="456">
        <v>0</v>
      </c>
      <c r="R537" s="455" t="s">
        <v>8358</v>
      </c>
      <c r="S537" s="456">
        <v>0</v>
      </c>
      <c r="T537" s="455" t="s">
        <v>8359</v>
      </c>
      <c r="U537" s="456">
        <v>0</v>
      </c>
      <c r="V537" s="455" t="s">
        <v>8360</v>
      </c>
      <c r="W537" s="456">
        <v>0</v>
      </c>
      <c r="X537" s="455" t="s">
        <v>8361</v>
      </c>
      <c r="Y537" s="456">
        <v>0</v>
      </c>
      <c r="Z537" s="455" t="s">
        <v>8362</v>
      </c>
      <c r="AA537" s="456">
        <v>0</v>
      </c>
      <c r="AB537" s="455" t="s">
        <v>8363</v>
      </c>
      <c r="AC537" s="456">
        <v>0</v>
      </c>
      <c r="AD537" s="455" t="s">
        <v>8364</v>
      </c>
      <c r="AE537" s="456">
        <v>0</v>
      </c>
      <c r="AF537" s="271">
        <f t="shared" si="25"/>
        <v>2</v>
      </c>
      <c r="AG537" s="457">
        <f t="shared" si="26"/>
        <v>0</v>
      </c>
    </row>
    <row r="538" spans="1:33" hidden="1" x14ac:dyDescent="0.25">
      <c r="A538" s="452">
        <v>631</v>
      </c>
      <c r="B538" s="452">
        <v>93339100</v>
      </c>
      <c r="C538" s="452" t="s">
        <v>524</v>
      </c>
      <c r="D538" s="452" t="s">
        <v>82</v>
      </c>
      <c r="E538" s="452">
        <v>300</v>
      </c>
      <c r="F538" s="452" t="s">
        <v>139</v>
      </c>
      <c r="G538" s="452" t="s">
        <v>132</v>
      </c>
      <c r="H538" s="452" t="s">
        <v>84</v>
      </c>
      <c r="I538" s="452" t="s">
        <v>2768</v>
      </c>
      <c r="J538" s="453">
        <v>2</v>
      </c>
      <c r="K538" s="476">
        <v>17</v>
      </c>
      <c r="L538" s="477" t="s">
        <v>8365</v>
      </c>
      <c r="M538" s="456">
        <v>9</v>
      </c>
      <c r="N538" s="455" t="s">
        <v>8366</v>
      </c>
      <c r="O538" s="456">
        <v>8</v>
      </c>
      <c r="P538" s="455" t="s">
        <v>8367</v>
      </c>
      <c r="Q538" s="456">
        <v>0</v>
      </c>
      <c r="R538" s="455" t="s">
        <v>8368</v>
      </c>
      <c r="S538" s="456">
        <v>0</v>
      </c>
      <c r="T538" s="455" t="s">
        <v>8369</v>
      </c>
      <c r="U538" s="456">
        <v>0</v>
      </c>
      <c r="V538" s="455" t="s">
        <v>8370</v>
      </c>
      <c r="W538" s="456">
        <v>0</v>
      </c>
      <c r="X538" s="455" t="s">
        <v>8371</v>
      </c>
      <c r="Y538" s="456">
        <v>0</v>
      </c>
      <c r="Z538" s="455" t="s">
        <v>8372</v>
      </c>
      <c r="AA538" s="456">
        <v>0</v>
      </c>
      <c r="AB538" s="455" t="s">
        <v>8373</v>
      </c>
      <c r="AC538" s="456">
        <v>0</v>
      </c>
      <c r="AD538" s="455" t="s">
        <v>8374</v>
      </c>
      <c r="AE538" s="456">
        <v>0</v>
      </c>
      <c r="AF538" s="271">
        <f t="shared" si="25"/>
        <v>2</v>
      </c>
      <c r="AG538" s="457">
        <f t="shared" si="26"/>
        <v>0</v>
      </c>
    </row>
    <row r="539" spans="1:33" hidden="1" x14ac:dyDescent="0.25">
      <c r="A539" s="468">
        <v>824</v>
      </c>
      <c r="B539" s="468">
        <v>95459514</v>
      </c>
      <c r="C539" s="468" t="s">
        <v>351</v>
      </c>
      <c r="D539" s="468" t="s">
        <v>3408</v>
      </c>
      <c r="E539" s="468">
        <v>400</v>
      </c>
      <c r="F539" s="468" t="s">
        <v>69</v>
      </c>
      <c r="G539" s="468" t="s">
        <v>70</v>
      </c>
      <c r="H539" s="468" t="s">
        <v>97</v>
      </c>
      <c r="I539" s="468" t="s">
        <v>2768</v>
      </c>
      <c r="J539" s="469">
        <v>2</v>
      </c>
      <c r="K539" s="271">
        <v>17</v>
      </c>
      <c r="L539" s="271" t="s">
        <v>8375</v>
      </c>
      <c r="M539" s="466">
        <v>9</v>
      </c>
      <c r="N539" s="470" t="s">
        <v>8376</v>
      </c>
      <c r="O539" s="466">
        <v>8</v>
      </c>
      <c r="P539" s="470" t="s">
        <v>8377</v>
      </c>
      <c r="Q539" s="466">
        <v>0</v>
      </c>
      <c r="R539" s="470" t="s">
        <v>8378</v>
      </c>
      <c r="S539" s="466">
        <v>0</v>
      </c>
      <c r="T539" s="470" t="s">
        <v>8379</v>
      </c>
      <c r="U539" s="466">
        <v>0</v>
      </c>
      <c r="V539" s="470" t="s">
        <v>8380</v>
      </c>
      <c r="W539" s="466">
        <v>0</v>
      </c>
      <c r="X539" s="470" t="s">
        <v>8381</v>
      </c>
      <c r="Y539" s="466">
        <v>0</v>
      </c>
      <c r="Z539" s="470" t="s">
        <v>8382</v>
      </c>
      <c r="AA539" s="466">
        <v>0</v>
      </c>
      <c r="AB539" s="470" t="s">
        <v>8383</v>
      </c>
      <c r="AC539" s="466">
        <v>0</v>
      </c>
      <c r="AD539" s="470" t="s">
        <v>8384</v>
      </c>
      <c r="AE539" s="466">
        <v>0</v>
      </c>
      <c r="AF539" s="271">
        <f t="shared" si="25"/>
        <v>2</v>
      </c>
      <c r="AG539" s="457">
        <f t="shared" si="26"/>
        <v>0</v>
      </c>
    </row>
    <row r="540" spans="1:33" hidden="1" x14ac:dyDescent="0.25">
      <c r="A540" s="468">
        <v>840</v>
      </c>
      <c r="B540" s="468">
        <v>96887805</v>
      </c>
      <c r="C540" s="468" t="s">
        <v>305</v>
      </c>
      <c r="D540" s="468" t="s">
        <v>261</v>
      </c>
      <c r="E540" s="468">
        <v>300</v>
      </c>
      <c r="F540" s="468" t="s">
        <v>69</v>
      </c>
      <c r="G540" s="468" t="s">
        <v>132</v>
      </c>
      <c r="H540" s="468" t="s">
        <v>75</v>
      </c>
      <c r="I540" s="468" t="s">
        <v>2743</v>
      </c>
      <c r="J540" s="469">
        <v>2</v>
      </c>
      <c r="K540" s="271">
        <v>17</v>
      </c>
      <c r="L540" s="271" t="s">
        <v>8385</v>
      </c>
      <c r="M540" s="466">
        <v>9</v>
      </c>
      <c r="N540" s="470" t="s">
        <v>8386</v>
      </c>
      <c r="O540" s="466">
        <v>8</v>
      </c>
      <c r="P540" s="470" t="s">
        <v>8387</v>
      </c>
      <c r="Q540" s="466">
        <v>0</v>
      </c>
      <c r="R540" s="470" t="s">
        <v>8388</v>
      </c>
      <c r="S540" s="466">
        <v>0</v>
      </c>
      <c r="T540" s="470" t="s">
        <v>8389</v>
      </c>
      <c r="U540" s="466">
        <v>0</v>
      </c>
      <c r="V540" s="470" t="s">
        <v>8390</v>
      </c>
      <c r="W540" s="466">
        <v>0</v>
      </c>
      <c r="X540" s="470" t="s">
        <v>8391</v>
      </c>
      <c r="Y540" s="466">
        <v>0</v>
      </c>
      <c r="Z540" s="470" t="s">
        <v>8392</v>
      </c>
      <c r="AA540" s="466">
        <v>0</v>
      </c>
      <c r="AB540" s="470" t="s">
        <v>8393</v>
      </c>
      <c r="AC540" s="466">
        <v>0</v>
      </c>
      <c r="AD540" s="470" t="s">
        <v>8394</v>
      </c>
      <c r="AE540" s="466">
        <v>0</v>
      </c>
      <c r="AF540" s="271">
        <f t="shared" si="25"/>
        <v>2</v>
      </c>
      <c r="AG540" s="457">
        <f t="shared" si="26"/>
        <v>0</v>
      </c>
    </row>
    <row r="541" spans="1:33" hidden="1" x14ac:dyDescent="0.25">
      <c r="A541" s="468">
        <v>1129</v>
      </c>
      <c r="B541" s="468">
        <v>52027942</v>
      </c>
      <c r="C541" s="468" t="s">
        <v>876</v>
      </c>
      <c r="D541" s="468" t="s">
        <v>68</v>
      </c>
      <c r="E541" s="468">
        <v>800</v>
      </c>
      <c r="F541" s="468" t="s">
        <v>69</v>
      </c>
      <c r="G541" s="468" t="s">
        <v>83</v>
      </c>
      <c r="H541" s="468" t="s">
        <v>71</v>
      </c>
      <c r="I541" s="468" t="s">
        <v>2768</v>
      </c>
      <c r="J541" s="469">
        <v>2</v>
      </c>
      <c r="K541" s="271">
        <v>17</v>
      </c>
      <c r="L541" s="271" t="s">
        <v>8395</v>
      </c>
      <c r="M541" s="466">
        <v>9</v>
      </c>
      <c r="N541" s="470" t="s">
        <v>8396</v>
      </c>
      <c r="O541" s="466">
        <v>8</v>
      </c>
      <c r="P541" s="470" t="s">
        <v>8397</v>
      </c>
      <c r="Q541" s="466">
        <v>0</v>
      </c>
      <c r="R541" s="470" t="s">
        <v>8398</v>
      </c>
      <c r="S541" s="466">
        <v>0</v>
      </c>
      <c r="T541" s="470" t="s">
        <v>8399</v>
      </c>
      <c r="U541" s="466">
        <v>0</v>
      </c>
      <c r="V541" s="470" t="s">
        <v>8400</v>
      </c>
      <c r="W541" s="466">
        <v>0</v>
      </c>
      <c r="X541" s="470" t="s">
        <v>8401</v>
      </c>
      <c r="Y541" s="466">
        <v>0</v>
      </c>
      <c r="Z541" s="470" t="s">
        <v>8402</v>
      </c>
      <c r="AA541" s="466">
        <v>0</v>
      </c>
      <c r="AB541" s="470" t="s">
        <v>8403</v>
      </c>
      <c r="AC541" s="466">
        <v>0</v>
      </c>
      <c r="AD541" s="470" t="s">
        <v>8404</v>
      </c>
      <c r="AE541" s="466">
        <v>0</v>
      </c>
      <c r="AF541" s="271">
        <f t="shared" si="25"/>
        <v>2</v>
      </c>
      <c r="AG541" s="457">
        <f t="shared" si="26"/>
        <v>0</v>
      </c>
    </row>
    <row r="542" spans="1:33" hidden="1" x14ac:dyDescent="0.25">
      <c r="A542" s="458">
        <v>199</v>
      </c>
      <c r="B542" s="458" t="s">
        <v>220</v>
      </c>
      <c r="C542" s="458" t="s">
        <v>221</v>
      </c>
      <c r="D542" s="458" t="s">
        <v>4020</v>
      </c>
      <c r="E542" s="458">
        <v>220</v>
      </c>
      <c r="F542" s="458" t="s">
        <v>69</v>
      </c>
      <c r="G542" s="458" t="s">
        <v>83</v>
      </c>
      <c r="H542" s="458" t="s">
        <v>71</v>
      </c>
      <c r="I542" s="458" t="s">
        <v>2768</v>
      </c>
      <c r="J542" s="459">
        <v>2</v>
      </c>
      <c r="K542" s="476">
        <v>18</v>
      </c>
      <c r="L542" s="477" t="s">
        <v>8405</v>
      </c>
      <c r="M542" s="456">
        <v>9</v>
      </c>
      <c r="N542" s="455" t="s">
        <v>8406</v>
      </c>
      <c r="O542" s="456">
        <v>9</v>
      </c>
      <c r="P542" s="455" t="s">
        <v>8407</v>
      </c>
      <c r="Q542" s="456">
        <v>0</v>
      </c>
      <c r="R542" s="455" t="s">
        <v>8408</v>
      </c>
      <c r="S542" s="456">
        <v>0</v>
      </c>
      <c r="T542" s="455" t="s">
        <v>8409</v>
      </c>
      <c r="U542" s="456">
        <v>0</v>
      </c>
      <c r="V542" s="455" t="s">
        <v>8410</v>
      </c>
      <c r="W542" s="456">
        <v>0</v>
      </c>
      <c r="X542" s="455" t="s">
        <v>8411</v>
      </c>
      <c r="Y542" s="456">
        <v>0</v>
      </c>
      <c r="Z542" s="455" t="s">
        <v>8412</v>
      </c>
      <c r="AA542" s="456">
        <v>0</v>
      </c>
      <c r="AB542" s="455" t="s">
        <v>8413</v>
      </c>
      <c r="AC542" s="456">
        <v>0</v>
      </c>
      <c r="AD542" s="455" t="s">
        <v>8414</v>
      </c>
      <c r="AE542" s="456">
        <v>0</v>
      </c>
      <c r="AF542" s="271">
        <f t="shared" si="25"/>
        <v>2</v>
      </c>
      <c r="AG542" s="457">
        <f t="shared" si="26"/>
        <v>0</v>
      </c>
    </row>
    <row r="543" spans="1:33" hidden="1" x14ac:dyDescent="0.25">
      <c r="A543" s="271">
        <v>1151</v>
      </c>
      <c r="B543" s="271">
        <v>90389383</v>
      </c>
      <c r="C543" s="271" t="s">
        <v>286</v>
      </c>
      <c r="D543" s="271" t="s">
        <v>314</v>
      </c>
      <c r="E543" s="271">
        <v>500</v>
      </c>
      <c r="F543" s="271" t="s">
        <v>69</v>
      </c>
      <c r="G543" s="271" t="s">
        <v>70</v>
      </c>
      <c r="H543" s="271" t="s">
        <v>315</v>
      </c>
      <c r="J543" s="271">
        <v>2</v>
      </c>
      <c r="K543" s="271">
        <v>18</v>
      </c>
      <c r="L543" s="271" t="s">
        <v>8415</v>
      </c>
      <c r="M543" s="466">
        <v>9</v>
      </c>
      <c r="N543" s="470" t="s">
        <v>8416</v>
      </c>
      <c r="O543" s="466">
        <v>9</v>
      </c>
      <c r="P543" s="470" t="s">
        <v>8417</v>
      </c>
      <c r="Q543" s="466">
        <v>0</v>
      </c>
      <c r="R543" s="470" t="s">
        <v>8418</v>
      </c>
      <c r="S543" s="466">
        <v>0</v>
      </c>
      <c r="T543" s="470" t="s">
        <v>8419</v>
      </c>
      <c r="U543" s="466">
        <v>0</v>
      </c>
      <c r="V543" s="470" t="s">
        <v>8420</v>
      </c>
      <c r="W543" s="466">
        <v>0</v>
      </c>
      <c r="X543" s="470" t="s">
        <v>8421</v>
      </c>
      <c r="Y543" s="466">
        <v>0</v>
      </c>
      <c r="Z543" s="470" t="s">
        <v>8422</v>
      </c>
      <c r="AA543" s="466">
        <v>0</v>
      </c>
      <c r="AB543" s="470" t="s">
        <v>8423</v>
      </c>
      <c r="AC543" s="466">
        <v>0</v>
      </c>
      <c r="AD543" s="470" t="s">
        <v>8424</v>
      </c>
      <c r="AE543" s="466">
        <v>0</v>
      </c>
      <c r="AF543" s="271">
        <f t="shared" si="25"/>
        <v>2</v>
      </c>
      <c r="AG543" s="457">
        <f t="shared" si="26"/>
        <v>0</v>
      </c>
    </row>
    <row r="544" spans="1:33" hidden="1" x14ac:dyDescent="0.25">
      <c r="A544" s="458">
        <v>68</v>
      </c>
      <c r="B544" s="458">
        <v>11519388</v>
      </c>
      <c r="C544" s="458" t="s">
        <v>1132</v>
      </c>
      <c r="D544" s="458" t="s">
        <v>4164</v>
      </c>
      <c r="E544" s="458">
        <v>500</v>
      </c>
      <c r="F544" s="458" t="s">
        <v>69</v>
      </c>
      <c r="G544" s="458" t="s">
        <v>117</v>
      </c>
      <c r="H544" s="458" t="s">
        <v>121</v>
      </c>
      <c r="I544" s="458" t="s">
        <v>2743</v>
      </c>
      <c r="J544" s="459">
        <v>2</v>
      </c>
      <c r="K544" s="476">
        <v>20</v>
      </c>
      <c r="L544" s="477" t="s">
        <v>8425</v>
      </c>
      <c r="M544" s="456">
        <v>9</v>
      </c>
      <c r="N544" s="455" t="s">
        <v>8426</v>
      </c>
      <c r="O544" s="456">
        <v>11</v>
      </c>
      <c r="P544" s="455" t="s">
        <v>8427</v>
      </c>
      <c r="Q544" s="456">
        <v>0</v>
      </c>
      <c r="R544" s="455" t="s">
        <v>8428</v>
      </c>
      <c r="S544" s="456">
        <v>0</v>
      </c>
      <c r="T544" s="455" t="s">
        <v>8429</v>
      </c>
      <c r="U544" s="456">
        <v>0</v>
      </c>
      <c r="V544" s="455" t="s">
        <v>8430</v>
      </c>
      <c r="W544" s="456">
        <v>0</v>
      </c>
      <c r="X544" s="455" t="s">
        <v>8431</v>
      </c>
      <c r="Y544" s="456">
        <v>0</v>
      </c>
      <c r="Z544" s="455" t="s">
        <v>8432</v>
      </c>
      <c r="AA544" s="456">
        <v>0</v>
      </c>
      <c r="AB544" s="455" t="s">
        <v>8433</v>
      </c>
      <c r="AC544" s="456">
        <v>0</v>
      </c>
      <c r="AD544" s="455" t="s">
        <v>8434</v>
      </c>
      <c r="AE544" s="456">
        <v>0</v>
      </c>
      <c r="AF544" s="271">
        <f t="shared" si="25"/>
        <v>2</v>
      </c>
      <c r="AG544" s="457">
        <f t="shared" si="26"/>
        <v>0</v>
      </c>
    </row>
    <row r="545" spans="1:33" hidden="1" x14ac:dyDescent="0.25">
      <c r="A545" s="452">
        <v>517</v>
      </c>
      <c r="B545" s="452">
        <v>93267837</v>
      </c>
      <c r="C545" s="452" t="s">
        <v>558</v>
      </c>
      <c r="D545" s="452" t="s">
        <v>2779</v>
      </c>
      <c r="E545" s="452">
        <v>35</v>
      </c>
      <c r="F545" s="452" t="s">
        <v>69</v>
      </c>
      <c r="G545" s="452" t="s">
        <v>117</v>
      </c>
      <c r="H545" s="452" t="s">
        <v>121</v>
      </c>
      <c r="I545" s="452" t="s">
        <v>2743</v>
      </c>
      <c r="J545" s="453">
        <v>2</v>
      </c>
      <c r="K545" s="476">
        <v>22</v>
      </c>
      <c r="L545" s="477" t="s">
        <v>8435</v>
      </c>
      <c r="M545" s="456">
        <v>9</v>
      </c>
      <c r="N545" s="455" t="s">
        <v>8436</v>
      </c>
      <c r="O545" s="456">
        <v>13</v>
      </c>
      <c r="P545" s="455" t="s">
        <v>8437</v>
      </c>
      <c r="Q545" s="456">
        <v>0</v>
      </c>
      <c r="R545" s="455" t="s">
        <v>8438</v>
      </c>
      <c r="S545" s="456">
        <v>0</v>
      </c>
      <c r="T545" s="455" t="s">
        <v>8439</v>
      </c>
      <c r="U545" s="456">
        <v>0</v>
      </c>
      <c r="V545" s="455" t="s">
        <v>8440</v>
      </c>
      <c r="W545" s="456">
        <v>0</v>
      </c>
      <c r="X545" s="455" t="s">
        <v>8441</v>
      </c>
      <c r="Y545" s="456">
        <v>0</v>
      </c>
      <c r="Z545" s="455" t="s">
        <v>8442</v>
      </c>
      <c r="AA545" s="456">
        <v>0</v>
      </c>
      <c r="AB545" s="455" t="s">
        <v>8443</v>
      </c>
      <c r="AC545" s="456">
        <v>0</v>
      </c>
      <c r="AD545" s="455" t="s">
        <v>8444</v>
      </c>
      <c r="AE545" s="456">
        <v>0</v>
      </c>
      <c r="AF545" s="271">
        <f t="shared" si="25"/>
        <v>2</v>
      </c>
      <c r="AG545" s="457">
        <f t="shared" si="26"/>
        <v>0</v>
      </c>
    </row>
    <row r="546" spans="1:33" hidden="1" x14ac:dyDescent="0.25">
      <c r="A546" s="452">
        <v>652</v>
      </c>
      <c r="B546" s="452">
        <v>93361427</v>
      </c>
      <c r="C546" s="452" t="s">
        <v>511</v>
      </c>
      <c r="D546" s="452" t="s">
        <v>3605</v>
      </c>
      <c r="E546" s="452">
        <v>576</v>
      </c>
      <c r="F546" s="452" t="s">
        <v>69</v>
      </c>
      <c r="G546" s="452" t="s">
        <v>70</v>
      </c>
      <c r="H546" s="452" t="s">
        <v>121</v>
      </c>
      <c r="I546" s="452" t="s">
        <v>2743</v>
      </c>
      <c r="J546" s="453">
        <v>2</v>
      </c>
      <c r="K546" s="476">
        <v>23</v>
      </c>
      <c r="L546" s="477" t="s">
        <v>8445</v>
      </c>
      <c r="M546" s="456">
        <v>9</v>
      </c>
      <c r="N546" s="455" t="s">
        <v>8446</v>
      </c>
      <c r="O546" s="456">
        <v>14</v>
      </c>
      <c r="P546" s="455" t="s">
        <v>8447</v>
      </c>
      <c r="Q546" s="456">
        <v>0</v>
      </c>
      <c r="R546" s="455" t="s">
        <v>8448</v>
      </c>
      <c r="S546" s="456">
        <v>0</v>
      </c>
      <c r="T546" s="455" t="s">
        <v>8449</v>
      </c>
      <c r="U546" s="456">
        <v>0</v>
      </c>
      <c r="V546" s="455" t="s">
        <v>8450</v>
      </c>
      <c r="W546" s="456">
        <v>0</v>
      </c>
      <c r="X546" s="455" t="s">
        <v>8451</v>
      </c>
      <c r="Y546" s="456">
        <v>0</v>
      </c>
      <c r="Z546" s="455" t="s">
        <v>8452</v>
      </c>
      <c r="AA546" s="456">
        <v>0</v>
      </c>
      <c r="AB546" s="455" t="s">
        <v>8453</v>
      </c>
      <c r="AC546" s="456">
        <v>0</v>
      </c>
      <c r="AD546" s="455" t="s">
        <v>8454</v>
      </c>
      <c r="AE546" s="456">
        <v>0</v>
      </c>
      <c r="AF546" s="271">
        <f t="shared" si="25"/>
        <v>2</v>
      </c>
      <c r="AG546" s="457">
        <f t="shared" si="26"/>
        <v>0</v>
      </c>
    </row>
    <row r="547" spans="1:33" hidden="1" x14ac:dyDescent="0.25">
      <c r="A547" s="458">
        <v>328</v>
      </c>
      <c r="B547" s="458">
        <v>52083373</v>
      </c>
      <c r="C547" s="458" t="s">
        <v>770</v>
      </c>
      <c r="D547" s="458" t="s">
        <v>5652</v>
      </c>
      <c r="E547" s="458">
        <v>400</v>
      </c>
      <c r="F547" s="458" t="s">
        <v>69</v>
      </c>
      <c r="G547" s="458" t="s">
        <v>132</v>
      </c>
      <c r="H547" s="458" t="s">
        <v>97</v>
      </c>
      <c r="I547" s="458" t="s">
        <v>2768</v>
      </c>
      <c r="J547" s="459">
        <v>2</v>
      </c>
      <c r="K547" s="476">
        <v>24</v>
      </c>
      <c r="L547" s="477" t="s">
        <v>8455</v>
      </c>
      <c r="M547" s="456">
        <v>9</v>
      </c>
      <c r="N547" s="455" t="s">
        <v>8456</v>
      </c>
      <c r="O547" s="456">
        <v>15</v>
      </c>
      <c r="P547" s="455" t="s">
        <v>8457</v>
      </c>
      <c r="Q547" s="456">
        <v>0</v>
      </c>
      <c r="R547" s="455" t="s">
        <v>8458</v>
      </c>
      <c r="S547" s="456">
        <v>0</v>
      </c>
      <c r="T547" s="455" t="s">
        <v>8459</v>
      </c>
      <c r="U547" s="456">
        <v>0</v>
      </c>
      <c r="V547" s="455" t="s">
        <v>8460</v>
      </c>
      <c r="W547" s="456">
        <v>0</v>
      </c>
      <c r="X547" s="455" t="s">
        <v>8461</v>
      </c>
      <c r="Y547" s="456">
        <v>0</v>
      </c>
      <c r="Z547" s="455" t="s">
        <v>8462</v>
      </c>
      <c r="AA547" s="456">
        <v>0</v>
      </c>
      <c r="AB547" s="455" t="s">
        <v>8463</v>
      </c>
      <c r="AC547" s="456">
        <v>0</v>
      </c>
      <c r="AD547" s="455" t="s">
        <v>8464</v>
      </c>
      <c r="AE547" s="456">
        <v>0</v>
      </c>
      <c r="AF547" s="271">
        <f t="shared" si="25"/>
        <v>2</v>
      </c>
      <c r="AG547" s="457">
        <f t="shared" si="26"/>
        <v>0</v>
      </c>
    </row>
    <row r="548" spans="1:33" hidden="1" x14ac:dyDescent="0.25">
      <c r="A548" s="462">
        <v>850</v>
      </c>
      <c r="B548" s="462" t="s">
        <v>271</v>
      </c>
      <c r="C548" s="462" t="s">
        <v>272</v>
      </c>
      <c r="D548" s="462" t="s">
        <v>273</v>
      </c>
      <c r="E548" s="462">
        <v>120</v>
      </c>
      <c r="F548" s="462" t="s">
        <v>69</v>
      </c>
      <c r="G548" s="462" t="s">
        <v>117</v>
      </c>
      <c r="H548" s="462" t="s">
        <v>84</v>
      </c>
      <c r="I548" s="462" t="s">
        <v>2768</v>
      </c>
      <c r="J548" s="472">
        <v>3</v>
      </c>
      <c r="K548" s="271">
        <v>38</v>
      </c>
      <c r="L548" s="271" t="s">
        <v>8465</v>
      </c>
      <c r="M548" s="473">
        <v>9</v>
      </c>
      <c r="N548" s="470" t="s">
        <v>8466</v>
      </c>
      <c r="O548" s="466">
        <v>17</v>
      </c>
      <c r="P548" s="470" t="s">
        <v>8467</v>
      </c>
      <c r="Q548" s="466">
        <v>12</v>
      </c>
      <c r="R548" s="470" t="s">
        <v>8468</v>
      </c>
      <c r="S548" s="466">
        <v>0</v>
      </c>
      <c r="T548" s="470" t="s">
        <v>8469</v>
      </c>
      <c r="U548" s="466">
        <v>0</v>
      </c>
      <c r="V548" s="470" t="s">
        <v>8470</v>
      </c>
      <c r="W548" s="466">
        <v>0</v>
      </c>
      <c r="X548" s="470" t="s">
        <v>8471</v>
      </c>
      <c r="Y548" s="466">
        <v>0</v>
      </c>
      <c r="Z548" s="470" t="s">
        <v>8472</v>
      </c>
      <c r="AA548" s="466">
        <v>0</v>
      </c>
      <c r="AB548" s="470" t="s">
        <v>8473</v>
      </c>
      <c r="AC548" s="466">
        <v>0</v>
      </c>
      <c r="AD548" s="470" t="s">
        <v>8474</v>
      </c>
      <c r="AE548" s="466">
        <v>0</v>
      </c>
      <c r="AF548" s="271">
        <f t="shared" si="25"/>
        <v>3</v>
      </c>
      <c r="AG548" s="457">
        <f t="shared" si="26"/>
        <v>0</v>
      </c>
    </row>
    <row r="549" spans="1:33" hidden="1" x14ac:dyDescent="0.25">
      <c r="A549" s="462">
        <v>853</v>
      </c>
      <c r="B549" s="462" t="s">
        <v>266</v>
      </c>
      <c r="C549" s="462" t="s">
        <v>267</v>
      </c>
      <c r="D549" s="462" t="s">
        <v>4075</v>
      </c>
      <c r="E549" s="462">
        <v>1300</v>
      </c>
      <c r="F549" s="462" t="s">
        <v>69</v>
      </c>
      <c r="G549" s="462" t="s">
        <v>117</v>
      </c>
      <c r="H549" s="462" t="s">
        <v>121</v>
      </c>
      <c r="I549" s="462" t="s">
        <v>2743</v>
      </c>
      <c r="J549" s="472">
        <v>1</v>
      </c>
      <c r="K549" s="471">
        <v>10</v>
      </c>
      <c r="L549" s="471" t="s">
        <v>8475</v>
      </c>
      <c r="M549" s="466">
        <v>10</v>
      </c>
      <c r="N549" s="470" t="s">
        <v>8476</v>
      </c>
      <c r="O549" s="466">
        <v>0</v>
      </c>
      <c r="P549" s="470" t="s">
        <v>8477</v>
      </c>
      <c r="Q549" s="466">
        <v>0</v>
      </c>
      <c r="R549" s="470" t="s">
        <v>8478</v>
      </c>
      <c r="S549" s="466">
        <v>0</v>
      </c>
      <c r="T549" s="470" t="s">
        <v>8479</v>
      </c>
      <c r="U549" s="466">
        <v>0</v>
      </c>
      <c r="V549" s="470" t="s">
        <v>8480</v>
      </c>
      <c r="W549" s="466">
        <v>0</v>
      </c>
      <c r="X549" s="470" t="s">
        <v>8481</v>
      </c>
      <c r="Y549" s="466">
        <v>0</v>
      </c>
      <c r="Z549" s="470" t="s">
        <v>8482</v>
      </c>
      <c r="AA549" s="466">
        <v>0</v>
      </c>
      <c r="AB549" s="470" t="s">
        <v>8483</v>
      </c>
      <c r="AC549" s="466">
        <v>0</v>
      </c>
      <c r="AD549" s="470" t="s">
        <v>8484</v>
      </c>
      <c r="AE549" s="466">
        <v>0</v>
      </c>
      <c r="AF549" s="271">
        <f t="shared" si="25"/>
        <v>1</v>
      </c>
      <c r="AG549" s="457">
        <f t="shared" si="26"/>
        <v>0</v>
      </c>
    </row>
    <row r="550" spans="1:33" hidden="1" x14ac:dyDescent="0.25">
      <c r="A550" s="452">
        <v>659</v>
      </c>
      <c r="B550" s="452">
        <v>93363836</v>
      </c>
      <c r="C550" s="452" t="s">
        <v>8485</v>
      </c>
      <c r="D550" s="452" t="s">
        <v>5102</v>
      </c>
      <c r="E550" s="452">
        <v>50</v>
      </c>
      <c r="F550" s="452" t="s">
        <v>69</v>
      </c>
      <c r="G550" s="452" t="s">
        <v>83</v>
      </c>
      <c r="H550" s="452" t="s">
        <v>104</v>
      </c>
      <c r="I550" s="452" t="s">
        <v>2845</v>
      </c>
      <c r="J550" s="453">
        <v>2</v>
      </c>
      <c r="K550" s="476">
        <v>14</v>
      </c>
      <c r="L550" s="477" t="s">
        <v>8486</v>
      </c>
      <c r="M550" s="456">
        <v>10</v>
      </c>
      <c r="N550" s="455" t="s">
        <v>8487</v>
      </c>
      <c r="O550" s="456">
        <v>4</v>
      </c>
      <c r="P550" s="455" t="s">
        <v>8488</v>
      </c>
      <c r="Q550" s="456">
        <v>0</v>
      </c>
      <c r="R550" s="455" t="s">
        <v>8489</v>
      </c>
      <c r="S550" s="456">
        <v>0</v>
      </c>
      <c r="T550" s="455" t="s">
        <v>8490</v>
      </c>
      <c r="U550" s="456">
        <v>0</v>
      </c>
      <c r="V550" s="455" t="s">
        <v>8491</v>
      </c>
      <c r="W550" s="456">
        <v>0</v>
      </c>
      <c r="X550" s="455" t="s">
        <v>8492</v>
      </c>
      <c r="Y550" s="456">
        <v>0</v>
      </c>
      <c r="Z550" s="455" t="s">
        <v>8493</v>
      </c>
      <c r="AA550" s="456">
        <v>0</v>
      </c>
      <c r="AB550" s="455" t="s">
        <v>8494</v>
      </c>
      <c r="AC550" s="456">
        <v>0</v>
      </c>
      <c r="AD550" s="455" t="s">
        <v>8495</v>
      </c>
      <c r="AE550" s="456">
        <v>0</v>
      </c>
      <c r="AF550" s="271">
        <f t="shared" si="25"/>
        <v>2</v>
      </c>
      <c r="AG550" s="457">
        <f t="shared" si="26"/>
        <v>0</v>
      </c>
    </row>
    <row r="551" spans="1:33" hidden="1" x14ac:dyDescent="0.25">
      <c r="A551" s="458">
        <v>117</v>
      </c>
      <c r="B551" s="458">
        <v>11588722</v>
      </c>
      <c r="C551" s="458" t="s">
        <v>1065</v>
      </c>
      <c r="D551" s="458" t="s">
        <v>4561</v>
      </c>
      <c r="E551" s="458">
        <v>600</v>
      </c>
      <c r="F551" s="458" t="s">
        <v>69</v>
      </c>
      <c r="G551" s="458" t="s">
        <v>1012</v>
      </c>
      <c r="H551" s="458" t="s">
        <v>97</v>
      </c>
      <c r="I551" s="458" t="s">
        <v>2756</v>
      </c>
      <c r="J551" s="459">
        <v>2</v>
      </c>
      <c r="K551" s="476">
        <v>17</v>
      </c>
      <c r="L551" s="477" t="s">
        <v>8496</v>
      </c>
      <c r="M551" s="456">
        <v>10</v>
      </c>
      <c r="N551" s="455" t="s">
        <v>8497</v>
      </c>
      <c r="O551" s="456">
        <v>7</v>
      </c>
      <c r="P551" s="455" t="s">
        <v>8498</v>
      </c>
      <c r="Q551" s="456">
        <v>0</v>
      </c>
      <c r="R551" s="455" t="s">
        <v>8499</v>
      </c>
      <c r="S551" s="456">
        <v>0</v>
      </c>
      <c r="T551" s="455" t="s">
        <v>8500</v>
      </c>
      <c r="U551" s="456">
        <v>0</v>
      </c>
      <c r="V551" s="455" t="s">
        <v>8501</v>
      </c>
      <c r="W551" s="456">
        <v>0</v>
      </c>
      <c r="X551" s="455" t="s">
        <v>8502</v>
      </c>
      <c r="Y551" s="456">
        <v>0</v>
      </c>
      <c r="Z551" s="455" t="s">
        <v>8503</v>
      </c>
      <c r="AA551" s="456">
        <v>0</v>
      </c>
      <c r="AB551" s="455" t="s">
        <v>8504</v>
      </c>
      <c r="AC551" s="456">
        <v>0</v>
      </c>
      <c r="AD551" s="455" t="s">
        <v>8505</v>
      </c>
      <c r="AE551" s="456">
        <v>0</v>
      </c>
      <c r="AF551" s="271">
        <f t="shared" si="25"/>
        <v>2</v>
      </c>
      <c r="AG551" s="457">
        <f t="shared" si="26"/>
        <v>0</v>
      </c>
    </row>
    <row r="552" spans="1:33" hidden="1" x14ac:dyDescent="0.25">
      <c r="A552" s="458">
        <v>257</v>
      </c>
      <c r="B552" s="458">
        <v>52039163</v>
      </c>
      <c r="C552" s="458" t="s">
        <v>853</v>
      </c>
      <c r="D552" s="458" t="s">
        <v>2959</v>
      </c>
      <c r="E552" s="458">
        <v>250</v>
      </c>
      <c r="F552" s="458" t="s">
        <v>69</v>
      </c>
      <c r="G552" s="458" t="s">
        <v>132</v>
      </c>
      <c r="H552" s="458" t="s">
        <v>303</v>
      </c>
      <c r="I552" s="458" t="s">
        <v>2743</v>
      </c>
      <c r="J552" s="459">
        <v>2</v>
      </c>
      <c r="K552" s="476">
        <v>18</v>
      </c>
      <c r="L552" s="477" t="s">
        <v>8506</v>
      </c>
      <c r="M552" s="456">
        <v>10</v>
      </c>
      <c r="N552" s="455" t="s">
        <v>8507</v>
      </c>
      <c r="O552" s="456">
        <v>8</v>
      </c>
      <c r="P552" s="455" t="s">
        <v>8508</v>
      </c>
      <c r="Q552" s="456">
        <v>0</v>
      </c>
      <c r="R552" s="455" t="s">
        <v>8509</v>
      </c>
      <c r="S552" s="456">
        <v>0</v>
      </c>
      <c r="T552" s="455" t="s">
        <v>8510</v>
      </c>
      <c r="U552" s="456">
        <v>0</v>
      </c>
      <c r="V552" s="455" t="s">
        <v>8511</v>
      </c>
      <c r="W552" s="456">
        <v>0</v>
      </c>
      <c r="X552" s="455" t="s">
        <v>8512</v>
      </c>
      <c r="Y552" s="456">
        <v>0</v>
      </c>
      <c r="Z552" s="455" t="s">
        <v>8513</v>
      </c>
      <c r="AA552" s="456">
        <v>0</v>
      </c>
      <c r="AB552" s="455" t="s">
        <v>8514</v>
      </c>
      <c r="AC552" s="456">
        <v>0</v>
      </c>
      <c r="AD552" s="455" t="s">
        <v>8515</v>
      </c>
      <c r="AE552" s="456">
        <v>0</v>
      </c>
      <c r="AF552" s="271">
        <f t="shared" si="25"/>
        <v>2</v>
      </c>
      <c r="AG552" s="457">
        <v>0</v>
      </c>
    </row>
    <row r="553" spans="1:33" hidden="1" x14ac:dyDescent="0.25">
      <c r="A553" s="458">
        <v>298</v>
      </c>
      <c r="B553" s="458" t="s">
        <v>136</v>
      </c>
      <c r="C553" s="458" t="s">
        <v>137</v>
      </c>
      <c r="D553" s="458" t="s">
        <v>3054</v>
      </c>
      <c r="E553" s="458">
        <v>180</v>
      </c>
      <c r="F553" s="458" t="s">
        <v>139</v>
      </c>
      <c r="G553" s="458" t="s">
        <v>132</v>
      </c>
      <c r="H553" s="458" t="s">
        <v>121</v>
      </c>
      <c r="I553" s="458" t="s">
        <v>2743</v>
      </c>
      <c r="J553" s="459">
        <v>2</v>
      </c>
      <c r="K553" s="476">
        <v>18</v>
      </c>
      <c r="L553" s="477" t="s">
        <v>8516</v>
      </c>
      <c r="M553" s="456">
        <v>10</v>
      </c>
      <c r="N553" s="455" t="s">
        <v>8517</v>
      </c>
      <c r="O553" s="456">
        <v>8</v>
      </c>
      <c r="P553" s="455" t="s">
        <v>8518</v>
      </c>
      <c r="Q553" s="456">
        <v>0</v>
      </c>
      <c r="R553" s="455" t="s">
        <v>8519</v>
      </c>
      <c r="S553" s="456">
        <v>0</v>
      </c>
      <c r="T553" s="455" t="s">
        <v>8520</v>
      </c>
      <c r="U553" s="456">
        <v>0</v>
      </c>
      <c r="V553" s="455" t="s">
        <v>8521</v>
      </c>
      <c r="W553" s="456">
        <v>0</v>
      </c>
      <c r="X553" s="455" t="s">
        <v>8522</v>
      </c>
      <c r="Y553" s="456">
        <v>0</v>
      </c>
      <c r="Z553" s="455" t="s">
        <v>8523</v>
      </c>
      <c r="AA553" s="456">
        <v>0</v>
      </c>
      <c r="AB553" s="455" t="s">
        <v>8524</v>
      </c>
      <c r="AC553" s="456">
        <v>0</v>
      </c>
      <c r="AD553" s="455" t="s">
        <v>8525</v>
      </c>
      <c r="AE553" s="456">
        <v>0</v>
      </c>
      <c r="AF553" s="271">
        <f t="shared" si="25"/>
        <v>2</v>
      </c>
      <c r="AG553" s="457">
        <f t="shared" ref="AG553:AG571" si="27">AF553-J553</f>
        <v>0</v>
      </c>
    </row>
    <row r="554" spans="1:33" hidden="1" x14ac:dyDescent="0.25">
      <c r="A554" s="452">
        <v>559</v>
      </c>
      <c r="B554" s="452">
        <v>11609282</v>
      </c>
      <c r="C554" s="452" t="s">
        <v>8526</v>
      </c>
      <c r="D554" s="452" t="s">
        <v>586</v>
      </c>
      <c r="E554" s="452">
        <v>600</v>
      </c>
      <c r="F554" s="452" t="s">
        <v>69</v>
      </c>
      <c r="G554" s="452" t="s">
        <v>83</v>
      </c>
      <c r="H554" s="452" t="s">
        <v>97</v>
      </c>
      <c r="I554" s="452" t="s">
        <v>2756</v>
      </c>
      <c r="J554" s="453">
        <v>2</v>
      </c>
      <c r="K554" s="476">
        <v>18</v>
      </c>
      <c r="L554" s="477" t="s">
        <v>8527</v>
      </c>
      <c r="M554" s="456">
        <v>10</v>
      </c>
      <c r="N554" s="455" t="s">
        <v>8528</v>
      </c>
      <c r="O554" s="456">
        <v>8</v>
      </c>
      <c r="P554" s="455" t="s">
        <v>8529</v>
      </c>
      <c r="Q554" s="456">
        <v>0</v>
      </c>
      <c r="R554" s="455" t="s">
        <v>8530</v>
      </c>
      <c r="S554" s="456">
        <v>0</v>
      </c>
      <c r="T554" s="455" t="s">
        <v>8531</v>
      </c>
      <c r="U554" s="456">
        <v>0</v>
      </c>
      <c r="V554" s="455" t="s">
        <v>8532</v>
      </c>
      <c r="W554" s="456">
        <v>0</v>
      </c>
      <c r="X554" s="455" t="s">
        <v>8533</v>
      </c>
      <c r="Y554" s="456">
        <v>0</v>
      </c>
      <c r="Z554" s="455" t="s">
        <v>8534</v>
      </c>
      <c r="AA554" s="456">
        <v>0</v>
      </c>
      <c r="AB554" s="455" t="s">
        <v>8535</v>
      </c>
      <c r="AC554" s="456">
        <v>0</v>
      </c>
      <c r="AD554" s="455" t="s">
        <v>8536</v>
      </c>
      <c r="AE554" s="456">
        <v>0</v>
      </c>
      <c r="AF554" s="271">
        <f t="shared" si="25"/>
        <v>2</v>
      </c>
      <c r="AG554" s="457">
        <f t="shared" si="27"/>
        <v>0</v>
      </c>
    </row>
    <row r="555" spans="1:33" hidden="1" x14ac:dyDescent="0.25">
      <c r="A555" s="458">
        <v>69</v>
      </c>
      <c r="B555" s="458">
        <v>11519388</v>
      </c>
      <c r="C555" s="458" t="s">
        <v>1131</v>
      </c>
      <c r="D555" s="458" t="s">
        <v>5652</v>
      </c>
      <c r="E555" s="458">
        <v>500</v>
      </c>
      <c r="F555" s="458" t="s">
        <v>69</v>
      </c>
      <c r="G555" s="458" t="s">
        <v>117</v>
      </c>
      <c r="H555" s="458" t="s">
        <v>97</v>
      </c>
      <c r="I555" s="458" t="s">
        <v>2768</v>
      </c>
      <c r="J555" s="459">
        <v>2</v>
      </c>
      <c r="K555" s="476">
        <v>19</v>
      </c>
      <c r="L555" s="477" t="s">
        <v>8537</v>
      </c>
      <c r="M555" s="456">
        <v>10</v>
      </c>
      <c r="N555" s="455" t="s">
        <v>8538</v>
      </c>
      <c r="O555" s="456">
        <v>9</v>
      </c>
      <c r="P555" s="455" t="s">
        <v>8539</v>
      </c>
      <c r="Q555" s="456">
        <v>0</v>
      </c>
      <c r="R555" s="455" t="s">
        <v>8540</v>
      </c>
      <c r="S555" s="456">
        <v>0</v>
      </c>
      <c r="T555" s="455" t="s">
        <v>8541</v>
      </c>
      <c r="U555" s="456">
        <v>0</v>
      </c>
      <c r="V555" s="455" t="s">
        <v>8542</v>
      </c>
      <c r="W555" s="456">
        <v>0</v>
      </c>
      <c r="X555" s="455" t="s">
        <v>8543</v>
      </c>
      <c r="Y555" s="456">
        <v>0</v>
      </c>
      <c r="Z555" s="455" t="s">
        <v>8544</v>
      </c>
      <c r="AA555" s="456">
        <v>0</v>
      </c>
      <c r="AB555" s="455" t="s">
        <v>8545</v>
      </c>
      <c r="AC555" s="456">
        <v>0</v>
      </c>
      <c r="AD555" s="455" t="s">
        <v>8546</v>
      </c>
      <c r="AE555" s="456">
        <v>0</v>
      </c>
      <c r="AF555" s="271">
        <f t="shared" si="25"/>
        <v>2</v>
      </c>
      <c r="AG555" s="457">
        <f t="shared" si="27"/>
        <v>0</v>
      </c>
    </row>
    <row r="556" spans="1:33" hidden="1" x14ac:dyDescent="0.25">
      <c r="A556" s="458">
        <v>305</v>
      </c>
      <c r="B556" s="458">
        <v>52089138</v>
      </c>
      <c r="C556" s="458" t="s">
        <v>652</v>
      </c>
      <c r="D556" s="458" t="s">
        <v>615</v>
      </c>
      <c r="E556" s="458">
        <v>25</v>
      </c>
      <c r="F556" s="458" t="s">
        <v>69</v>
      </c>
      <c r="G556" s="458" t="s">
        <v>132</v>
      </c>
      <c r="H556" s="458" t="s">
        <v>104</v>
      </c>
      <c r="I556" s="458" t="s">
        <v>2845</v>
      </c>
      <c r="J556" s="459">
        <v>4</v>
      </c>
      <c r="K556" s="476">
        <v>35</v>
      </c>
      <c r="L556" s="477" t="s">
        <v>8547</v>
      </c>
      <c r="M556" s="456">
        <v>10</v>
      </c>
      <c r="N556" s="455" t="s">
        <v>8548</v>
      </c>
      <c r="O556" s="456">
        <v>9</v>
      </c>
      <c r="P556" s="455" t="s">
        <v>8549</v>
      </c>
      <c r="Q556" s="456">
        <v>6</v>
      </c>
      <c r="R556" s="455" t="s">
        <v>8550</v>
      </c>
      <c r="S556" s="456">
        <v>10</v>
      </c>
      <c r="T556" s="455" t="s">
        <v>8551</v>
      </c>
      <c r="U556" s="456">
        <v>0</v>
      </c>
      <c r="V556" s="455" t="s">
        <v>8552</v>
      </c>
      <c r="W556" s="456">
        <v>0</v>
      </c>
      <c r="X556" s="455" t="s">
        <v>8553</v>
      </c>
      <c r="Y556" s="456">
        <v>0</v>
      </c>
      <c r="Z556" s="455" t="s">
        <v>8554</v>
      </c>
      <c r="AA556" s="456">
        <v>0</v>
      </c>
      <c r="AB556" s="455" t="s">
        <v>8555</v>
      </c>
      <c r="AC556" s="456">
        <v>0</v>
      </c>
      <c r="AD556" s="455" t="s">
        <v>8556</v>
      </c>
      <c r="AE556" s="456">
        <v>0</v>
      </c>
      <c r="AF556" s="271">
        <f t="shared" si="25"/>
        <v>4</v>
      </c>
      <c r="AG556" s="457">
        <f t="shared" si="27"/>
        <v>0</v>
      </c>
    </row>
    <row r="557" spans="1:33" hidden="1" x14ac:dyDescent="0.25">
      <c r="A557" s="468">
        <v>900</v>
      </c>
      <c r="B557" s="468">
        <v>52045875</v>
      </c>
      <c r="C557" s="468" t="s">
        <v>674</v>
      </c>
      <c r="D557" s="468" t="s">
        <v>736</v>
      </c>
      <c r="E557" s="468">
        <v>54</v>
      </c>
      <c r="F557" s="468" t="s">
        <v>69</v>
      </c>
      <c r="G557" s="468" t="s">
        <v>132</v>
      </c>
      <c r="H557" s="468" t="s">
        <v>104</v>
      </c>
      <c r="I557" s="468" t="s">
        <v>2845</v>
      </c>
      <c r="J557" s="469">
        <v>3</v>
      </c>
      <c r="K557" s="271">
        <v>28</v>
      </c>
      <c r="L557" s="271" t="s">
        <v>8557</v>
      </c>
      <c r="M557" s="466">
        <v>10</v>
      </c>
      <c r="N557" s="470" t="s">
        <v>8558</v>
      </c>
      <c r="O557" s="466">
        <v>9</v>
      </c>
      <c r="P557" s="470" t="s">
        <v>8559</v>
      </c>
      <c r="Q557" s="466">
        <v>9</v>
      </c>
      <c r="R557" s="470" t="s">
        <v>8560</v>
      </c>
      <c r="S557" s="466">
        <v>0</v>
      </c>
      <c r="T557" s="470" t="s">
        <v>8561</v>
      </c>
      <c r="U557" s="466">
        <v>0</v>
      </c>
      <c r="V557" s="470" t="s">
        <v>8562</v>
      </c>
      <c r="W557" s="466">
        <v>0</v>
      </c>
      <c r="X557" s="470" t="s">
        <v>8563</v>
      </c>
      <c r="Y557" s="466">
        <v>0</v>
      </c>
      <c r="Z557" s="470" t="s">
        <v>8564</v>
      </c>
      <c r="AA557" s="466">
        <v>0</v>
      </c>
      <c r="AB557" s="470" t="s">
        <v>8565</v>
      </c>
      <c r="AC557" s="466">
        <v>0</v>
      </c>
      <c r="AD557" s="470" t="s">
        <v>8566</v>
      </c>
      <c r="AE557" s="466">
        <v>0</v>
      </c>
      <c r="AF557" s="271">
        <f t="shared" si="25"/>
        <v>3</v>
      </c>
      <c r="AG557" s="457">
        <f t="shared" si="27"/>
        <v>0</v>
      </c>
    </row>
    <row r="558" spans="1:33" hidden="1" x14ac:dyDescent="0.25">
      <c r="A558" s="458">
        <v>218</v>
      </c>
      <c r="B558" s="458">
        <v>24403251</v>
      </c>
      <c r="C558" s="458" t="s">
        <v>354</v>
      </c>
      <c r="D558" s="458" t="s">
        <v>2959</v>
      </c>
      <c r="E558" s="458">
        <v>1500</v>
      </c>
      <c r="F558" s="458" t="s">
        <v>69</v>
      </c>
      <c r="G558" s="458" t="s">
        <v>70</v>
      </c>
      <c r="H558" s="458" t="s">
        <v>75</v>
      </c>
      <c r="I558" s="458" t="s">
        <v>2743</v>
      </c>
      <c r="J558" s="459">
        <v>2</v>
      </c>
      <c r="K558" s="476">
        <v>20</v>
      </c>
      <c r="L558" s="477" t="s">
        <v>8567</v>
      </c>
      <c r="M558" s="456">
        <v>10</v>
      </c>
      <c r="N558" s="455" t="s">
        <v>8568</v>
      </c>
      <c r="O558" s="456">
        <v>10</v>
      </c>
      <c r="P558" s="455" t="s">
        <v>8569</v>
      </c>
      <c r="Q558" s="456">
        <v>0</v>
      </c>
      <c r="R558" s="455" t="s">
        <v>8570</v>
      </c>
      <c r="S558" s="456">
        <v>0</v>
      </c>
      <c r="T558" s="455" t="s">
        <v>8571</v>
      </c>
      <c r="U558" s="456">
        <v>0</v>
      </c>
      <c r="V558" s="455" t="s">
        <v>8572</v>
      </c>
      <c r="W558" s="456">
        <v>0</v>
      </c>
      <c r="X558" s="455" t="s">
        <v>8573</v>
      </c>
      <c r="Y558" s="456">
        <v>0</v>
      </c>
      <c r="Z558" s="455" t="s">
        <v>8574</v>
      </c>
      <c r="AA558" s="456">
        <v>0</v>
      </c>
      <c r="AB558" s="455" t="s">
        <v>8575</v>
      </c>
      <c r="AC558" s="456">
        <v>0</v>
      </c>
      <c r="AD558" s="455" t="s">
        <v>8576</v>
      </c>
      <c r="AE558" s="456">
        <v>0</v>
      </c>
      <c r="AF558" s="271">
        <f t="shared" si="25"/>
        <v>2</v>
      </c>
      <c r="AG558" s="457">
        <f t="shared" si="27"/>
        <v>0</v>
      </c>
    </row>
    <row r="559" spans="1:33" hidden="1" x14ac:dyDescent="0.25">
      <c r="A559" s="458">
        <v>264</v>
      </c>
      <c r="B559" s="458">
        <v>52046228</v>
      </c>
      <c r="C559" s="458" t="s">
        <v>838</v>
      </c>
      <c r="D559" s="458" t="s">
        <v>2767</v>
      </c>
      <c r="E559" s="458">
        <v>250</v>
      </c>
      <c r="F559" s="458" t="s">
        <v>839</v>
      </c>
      <c r="G559" s="458" t="s">
        <v>70</v>
      </c>
      <c r="H559" s="458" t="s">
        <v>97</v>
      </c>
      <c r="I559" s="458" t="s">
        <v>2768</v>
      </c>
      <c r="J559" s="459">
        <v>2</v>
      </c>
      <c r="K559" s="476">
        <v>21</v>
      </c>
      <c r="L559" s="478" t="s">
        <v>8577</v>
      </c>
      <c r="M559" s="461">
        <v>10</v>
      </c>
      <c r="N559" s="460" t="s">
        <v>8578</v>
      </c>
      <c r="O559" s="461">
        <v>11</v>
      </c>
      <c r="P559" s="460" t="s">
        <v>8579</v>
      </c>
      <c r="Q559" s="461">
        <v>0</v>
      </c>
      <c r="R559" s="460" t="s">
        <v>8580</v>
      </c>
      <c r="S559" s="461">
        <v>0</v>
      </c>
      <c r="T559" s="460" t="s">
        <v>8581</v>
      </c>
      <c r="U559" s="461">
        <v>0</v>
      </c>
      <c r="V559" s="460" t="s">
        <v>8582</v>
      </c>
      <c r="W559" s="461">
        <v>0</v>
      </c>
      <c r="X559" s="460" t="s">
        <v>8583</v>
      </c>
      <c r="Y559" s="461">
        <v>0</v>
      </c>
      <c r="Z559" s="460" t="s">
        <v>8584</v>
      </c>
      <c r="AA559" s="461">
        <v>0</v>
      </c>
      <c r="AB559" s="460" t="s">
        <v>8585</v>
      </c>
      <c r="AC559" s="461">
        <v>0</v>
      </c>
      <c r="AD559" s="460" t="s">
        <v>8586</v>
      </c>
      <c r="AE559" s="461">
        <v>0</v>
      </c>
      <c r="AF559" s="471">
        <f t="shared" si="25"/>
        <v>2</v>
      </c>
      <c r="AG559" s="457">
        <f t="shared" si="27"/>
        <v>0</v>
      </c>
    </row>
    <row r="560" spans="1:33" hidden="1" x14ac:dyDescent="0.25">
      <c r="A560" s="452">
        <v>616</v>
      </c>
      <c r="B560" s="452">
        <v>93321501</v>
      </c>
      <c r="C560" s="452" t="s">
        <v>8587</v>
      </c>
      <c r="D560" s="452" t="s">
        <v>4874</v>
      </c>
      <c r="E560" s="452">
        <v>460</v>
      </c>
      <c r="F560" s="452" t="s">
        <v>69</v>
      </c>
      <c r="G560" s="452" t="s">
        <v>132</v>
      </c>
      <c r="H560" s="452" t="s">
        <v>104</v>
      </c>
      <c r="I560" s="452" t="s">
        <v>3078</v>
      </c>
      <c r="J560" s="453">
        <v>5</v>
      </c>
      <c r="K560" s="476">
        <v>57</v>
      </c>
      <c r="L560" s="477" t="s">
        <v>8588</v>
      </c>
      <c r="M560" s="456">
        <v>10</v>
      </c>
      <c r="N560" s="455" t="s">
        <v>8589</v>
      </c>
      <c r="O560" s="456">
        <v>11</v>
      </c>
      <c r="P560" s="455" t="s">
        <v>8590</v>
      </c>
      <c r="Q560" s="456">
        <v>12</v>
      </c>
      <c r="R560" s="455" t="s">
        <v>8591</v>
      </c>
      <c r="S560" s="456">
        <v>12</v>
      </c>
      <c r="T560" s="455" t="s">
        <v>8592</v>
      </c>
      <c r="U560" s="456">
        <v>12</v>
      </c>
      <c r="V560" s="455" t="s">
        <v>8593</v>
      </c>
      <c r="W560" s="456">
        <v>0</v>
      </c>
      <c r="X560" s="455" t="s">
        <v>8594</v>
      </c>
      <c r="Y560" s="456">
        <v>0</v>
      </c>
      <c r="Z560" s="455" t="s">
        <v>8595</v>
      </c>
      <c r="AA560" s="456">
        <v>0</v>
      </c>
      <c r="AB560" s="455" t="s">
        <v>8596</v>
      </c>
      <c r="AC560" s="456">
        <v>0</v>
      </c>
      <c r="AD560" s="455" t="s">
        <v>8597</v>
      </c>
      <c r="AE560" s="456">
        <v>0</v>
      </c>
      <c r="AF560" s="271">
        <f t="shared" si="25"/>
        <v>5</v>
      </c>
      <c r="AG560" s="457">
        <f t="shared" si="27"/>
        <v>0</v>
      </c>
    </row>
    <row r="561" spans="1:33" hidden="1" x14ac:dyDescent="0.25">
      <c r="A561" s="458">
        <v>67</v>
      </c>
      <c r="B561" s="458">
        <v>11519388</v>
      </c>
      <c r="C561" s="458" t="s">
        <v>1132</v>
      </c>
      <c r="D561" s="458" t="s">
        <v>8170</v>
      </c>
      <c r="E561" s="458">
        <v>500</v>
      </c>
      <c r="F561" s="458" t="s">
        <v>69</v>
      </c>
      <c r="G561" s="458" t="s">
        <v>117</v>
      </c>
      <c r="H561" s="458" t="s">
        <v>121</v>
      </c>
      <c r="I561" s="458" t="s">
        <v>2743</v>
      </c>
      <c r="J561" s="459">
        <v>2</v>
      </c>
      <c r="K561" s="476">
        <v>22</v>
      </c>
      <c r="L561" s="477" t="s">
        <v>8598</v>
      </c>
      <c r="M561" s="456">
        <v>10</v>
      </c>
      <c r="N561" s="455" t="s">
        <v>8599</v>
      </c>
      <c r="O561" s="456">
        <v>12</v>
      </c>
      <c r="P561" s="455" t="s">
        <v>8600</v>
      </c>
      <c r="Q561" s="456">
        <v>0</v>
      </c>
      <c r="R561" s="455" t="s">
        <v>8601</v>
      </c>
      <c r="S561" s="456">
        <v>0</v>
      </c>
      <c r="T561" s="455" t="s">
        <v>8602</v>
      </c>
      <c r="U561" s="456">
        <v>0</v>
      </c>
      <c r="V561" s="455" t="s">
        <v>8603</v>
      </c>
      <c r="W561" s="456">
        <v>0</v>
      </c>
      <c r="X561" s="455" t="s">
        <v>8604</v>
      </c>
      <c r="Y561" s="456">
        <v>0</v>
      </c>
      <c r="Z561" s="455" t="s">
        <v>8605</v>
      </c>
      <c r="AA561" s="456">
        <v>0</v>
      </c>
      <c r="AB561" s="455" t="s">
        <v>8606</v>
      </c>
      <c r="AC561" s="456">
        <v>0</v>
      </c>
      <c r="AD561" s="455" t="s">
        <v>8607</v>
      </c>
      <c r="AE561" s="456">
        <v>0</v>
      </c>
      <c r="AF561" s="271">
        <f t="shared" si="25"/>
        <v>2</v>
      </c>
      <c r="AG561" s="457">
        <f t="shared" si="27"/>
        <v>0</v>
      </c>
    </row>
    <row r="562" spans="1:33" hidden="1" x14ac:dyDescent="0.25">
      <c r="A562" s="458">
        <v>118</v>
      </c>
      <c r="B562" s="458">
        <v>11588724</v>
      </c>
      <c r="C562" s="458" t="s">
        <v>238</v>
      </c>
      <c r="D562" s="458" t="s">
        <v>2811</v>
      </c>
      <c r="E562" s="458">
        <v>500</v>
      </c>
      <c r="F562" s="458" t="s">
        <v>69</v>
      </c>
      <c r="G562" s="458" t="s">
        <v>117</v>
      </c>
      <c r="H562" s="458" t="s">
        <v>412</v>
      </c>
      <c r="I562" s="458" t="s">
        <v>2756</v>
      </c>
      <c r="J562" s="459">
        <v>2</v>
      </c>
      <c r="K562" s="476">
        <v>22</v>
      </c>
      <c r="L562" s="477" t="s">
        <v>8608</v>
      </c>
      <c r="M562" s="456">
        <v>10</v>
      </c>
      <c r="N562" s="455" t="s">
        <v>8609</v>
      </c>
      <c r="O562" s="456">
        <v>12</v>
      </c>
      <c r="P562" s="455" t="s">
        <v>8610</v>
      </c>
      <c r="Q562" s="456">
        <v>0</v>
      </c>
      <c r="R562" s="455" t="s">
        <v>8611</v>
      </c>
      <c r="S562" s="456">
        <v>0</v>
      </c>
      <c r="T562" s="455" t="s">
        <v>8612</v>
      </c>
      <c r="U562" s="456">
        <v>0</v>
      </c>
      <c r="V562" s="455" t="s">
        <v>8613</v>
      </c>
      <c r="W562" s="456">
        <v>0</v>
      </c>
      <c r="X562" s="455" t="s">
        <v>8614</v>
      </c>
      <c r="Y562" s="456">
        <v>0</v>
      </c>
      <c r="Z562" s="455" t="s">
        <v>8615</v>
      </c>
      <c r="AA562" s="456">
        <v>0</v>
      </c>
      <c r="AB562" s="455" t="s">
        <v>8616</v>
      </c>
      <c r="AC562" s="456">
        <v>0</v>
      </c>
      <c r="AD562" s="455" t="s">
        <v>8617</v>
      </c>
      <c r="AE562" s="456">
        <v>0</v>
      </c>
      <c r="AF562" s="271">
        <f t="shared" si="25"/>
        <v>2</v>
      </c>
      <c r="AG562" s="457">
        <f t="shared" si="27"/>
        <v>0</v>
      </c>
    </row>
    <row r="563" spans="1:33" hidden="1" x14ac:dyDescent="0.25">
      <c r="A563" s="468">
        <v>766</v>
      </c>
      <c r="B563" s="468">
        <v>52089132</v>
      </c>
      <c r="C563" s="468" t="s">
        <v>658</v>
      </c>
      <c r="D563" s="468" t="s">
        <v>739</v>
      </c>
      <c r="E563" s="468">
        <v>40</v>
      </c>
      <c r="F563" s="468" t="s">
        <v>69</v>
      </c>
      <c r="G563" s="468" t="s">
        <v>132</v>
      </c>
      <c r="H563" s="468" t="s">
        <v>104</v>
      </c>
      <c r="I563" s="468" t="s">
        <v>2845</v>
      </c>
      <c r="J563" s="469">
        <v>3</v>
      </c>
      <c r="K563" s="271">
        <v>31</v>
      </c>
      <c r="L563" s="271" t="s">
        <v>8618</v>
      </c>
      <c r="M563" s="466">
        <v>10</v>
      </c>
      <c r="N563" s="470" t="s">
        <v>8619</v>
      </c>
      <c r="O563" s="466">
        <v>12</v>
      </c>
      <c r="P563" s="470" t="s">
        <v>8620</v>
      </c>
      <c r="Q563" s="466">
        <v>9</v>
      </c>
      <c r="R563" s="470" t="s">
        <v>8621</v>
      </c>
      <c r="S563" s="466">
        <v>0</v>
      </c>
      <c r="T563" s="470" t="s">
        <v>8622</v>
      </c>
      <c r="U563" s="466">
        <v>0</v>
      </c>
      <c r="V563" s="470" t="s">
        <v>8623</v>
      </c>
      <c r="W563" s="466">
        <v>0</v>
      </c>
      <c r="X563" s="470" t="s">
        <v>8624</v>
      </c>
      <c r="Y563" s="466">
        <v>0</v>
      </c>
      <c r="Z563" s="470" t="s">
        <v>8625</v>
      </c>
      <c r="AA563" s="466">
        <v>0</v>
      </c>
      <c r="AB563" s="470" t="s">
        <v>8626</v>
      </c>
      <c r="AC563" s="466">
        <v>0</v>
      </c>
      <c r="AD563" s="470" t="s">
        <v>8627</v>
      </c>
      <c r="AE563" s="466">
        <v>0</v>
      </c>
      <c r="AF563" s="271">
        <f t="shared" si="25"/>
        <v>3</v>
      </c>
      <c r="AG563" s="457">
        <f t="shared" si="27"/>
        <v>0</v>
      </c>
    </row>
    <row r="564" spans="1:33" hidden="1" x14ac:dyDescent="0.25">
      <c r="A564" s="458">
        <v>35</v>
      </c>
      <c r="B564" s="458">
        <v>11514596</v>
      </c>
      <c r="C564" s="458" t="s">
        <v>1152</v>
      </c>
      <c r="D564" s="458" t="s">
        <v>5937</v>
      </c>
      <c r="E564" s="458">
        <v>1000</v>
      </c>
      <c r="F564" s="458" t="s">
        <v>69</v>
      </c>
      <c r="G564" s="458" t="s">
        <v>117</v>
      </c>
      <c r="H564" s="458" t="s">
        <v>412</v>
      </c>
      <c r="I564" s="458" t="s">
        <v>2743</v>
      </c>
      <c r="J564" s="459">
        <v>2</v>
      </c>
      <c r="K564" s="476">
        <v>23</v>
      </c>
      <c r="L564" s="477" t="s">
        <v>8628</v>
      </c>
      <c r="M564" s="456">
        <v>10</v>
      </c>
      <c r="N564" s="455" t="s">
        <v>8629</v>
      </c>
      <c r="O564" s="456">
        <v>13</v>
      </c>
      <c r="P564" s="455" t="s">
        <v>8630</v>
      </c>
      <c r="Q564" s="456">
        <v>0</v>
      </c>
      <c r="R564" s="455" t="s">
        <v>8631</v>
      </c>
      <c r="S564" s="456">
        <v>0</v>
      </c>
      <c r="T564" s="455" t="s">
        <v>8632</v>
      </c>
      <c r="U564" s="456">
        <v>0</v>
      </c>
      <c r="V564" s="455" t="s">
        <v>8633</v>
      </c>
      <c r="W564" s="456">
        <v>0</v>
      </c>
      <c r="X564" s="455" t="s">
        <v>8634</v>
      </c>
      <c r="Y564" s="456">
        <v>0</v>
      </c>
      <c r="Z564" s="455" t="s">
        <v>8635</v>
      </c>
      <c r="AA564" s="456">
        <v>0</v>
      </c>
      <c r="AB564" s="455" t="s">
        <v>8636</v>
      </c>
      <c r="AC564" s="456">
        <v>0</v>
      </c>
      <c r="AD564" s="455" t="s">
        <v>8637</v>
      </c>
      <c r="AE564" s="456">
        <v>0</v>
      </c>
      <c r="AF564" s="271">
        <f t="shared" si="25"/>
        <v>2</v>
      </c>
      <c r="AG564" s="457">
        <f t="shared" si="27"/>
        <v>0</v>
      </c>
    </row>
    <row r="565" spans="1:33" hidden="1" x14ac:dyDescent="0.25">
      <c r="A565" s="468">
        <v>764</v>
      </c>
      <c r="B565" s="468">
        <v>52089131</v>
      </c>
      <c r="C565" s="468" t="s">
        <v>659</v>
      </c>
      <c r="D565" s="468" t="s">
        <v>3188</v>
      </c>
      <c r="E565" s="468">
        <v>40</v>
      </c>
      <c r="F565" s="468" t="s">
        <v>69</v>
      </c>
      <c r="G565" s="468" t="s">
        <v>132</v>
      </c>
      <c r="H565" s="468" t="s">
        <v>104</v>
      </c>
      <c r="I565" s="468" t="s">
        <v>2845</v>
      </c>
      <c r="J565" s="469">
        <v>3</v>
      </c>
      <c r="K565" s="271">
        <v>34</v>
      </c>
      <c r="L565" s="271" t="s">
        <v>8638</v>
      </c>
      <c r="M565" s="466">
        <v>10</v>
      </c>
      <c r="N565" s="470" t="s">
        <v>8639</v>
      </c>
      <c r="O565" s="466">
        <v>13</v>
      </c>
      <c r="P565" s="470" t="s">
        <v>8640</v>
      </c>
      <c r="Q565" s="466">
        <v>11</v>
      </c>
      <c r="R565" s="470" t="s">
        <v>8641</v>
      </c>
      <c r="S565" s="466">
        <v>0</v>
      </c>
      <c r="T565" s="470" t="s">
        <v>8642</v>
      </c>
      <c r="U565" s="466">
        <v>0</v>
      </c>
      <c r="V565" s="470" t="s">
        <v>8643</v>
      </c>
      <c r="W565" s="466">
        <v>0</v>
      </c>
      <c r="X565" s="470" t="s">
        <v>8644</v>
      </c>
      <c r="Y565" s="466">
        <v>0</v>
      </c>
      <c r="Z565" s="470" t="s">
        <v>8645</v>
      </c>
      <c r="AA565" s="466">
        <v>0</v>
      </c>
      <c r="AB565" s="470" t="s">
        <v>8646</v>
      </c>
      <c r="AC565" s="466">
        <v>0</v>
      </c>
      <c r="AD565" s="470" t="s">
        <v>8647</v>
      </c>
      <c r="AE565" s="466">
        <v>0</v>
      </c>
      <c r="AF565" s="271">
        <f t="shared" si="25"/>
        <v>3</v>
      </c>
      <c r="AG565" s="457">
        <f t="shared" si="27"/>
        <v>0</v>
      </c>
    </row>
    <row r="566" spans="1:33" x14ac:dyDescent="0.25">
      <c r="A566" s="452">
        <v>139</v>
      </c>
      <c r="B566" s="452" t="s">
        <v>8648</v>
      </c>
      <c r="C566" s="452" t="s">
        <v>8649</v>
      </c>
      <c r="D566" s="452" t="s">
        <v>214</v>
      </c>
      <c r="E566" s="452">
        <v>1500</v>
      </c>
      <c r="F566" s="452" t="s">
        <v>69</v>
      </c>
      <c r="G566" s="452" t="s">
        <v>117</v>
      </c>
      <c r="H566" s="452" t="s">
        <v>75</v>
      </c>
      <c r="I566" s="452" t="s">
        <v>2743</v>
      </c>
      <c r="J566" s="453">
        <v>2</v>
      </c>
      <c r="K566" s="476">
        <v>1</v>
      </c>
      <c r="L566" s="477" t="s">
        <v>8650</v>
      </c>
      <c r="M566" s="456">
        <v>0</v>
      </c>
      <c r="N566" s="455" t="s">
        <v>8651</v>
      </c>
      <c r="O566" s="456">
        <v>1</v>
      </c>
      <c r="P566" s="455" t="s">
        <v>8652</v>
      </c>
      <c r="Q566" s="456">
        <v>0</v>
      </c>
      <c r="R566" s="455" t="s">
        <v>8653</v>
      </c>
      <c r="S566" s="456">
        <v>0</v>
      </c>
      <c r="T566" s="455" t="s">
        <v>8654</v>
      </c>
      <c r="U566" s="456">
        <v>0</v>
      </c>
      <c r="V566" s="455" t="s">
        <v>8655</v>
      </c>
      <c r="W566" s="456">
        <v>0</v>
      </c>
      <c r="X566" s="455" t="s">
        <v>8656</v>
      </c>
      <c r="Y566" s="456">
        <v>0</v>
      </c>
      <c r="Z566" s="455" t="s">
        <v>8657</v>
      </c>
      <c r="AA566" s="456">
        <v>0</v>
      </c>
      <c r="AB566" s="455" t="s">
        <v>8658</v>
      </c>
      <c r="AC566" s="456">
        <v>0</v>
      </c>
      <c r="AD566" s="455" t="s">
        <v>8659</v>
      </c>
      <c r="AE566" s="456">
        <v>0</v>
      </c>
      <c r="AF566" s="271">
        <f t="shared" si="25"/>
        <v>1</v>
      </c>
      <c r="AG566" s="457">
        <f t="shared" si="27"/>
        <v>-1</v>
      </c>
    </row>
    <row r="567" spans="1:33" hidden="1" x14ac:dyDescent="0.25">
      <c r="A567" s="462">
        <v>1106</v>
      </c>
      <c r="B567" s="462">
        <v>93363875</v>
      </c>
      <c r="C567" s="462" t="s">
        <v>8660</v>
      </c>
      <c r="D567" s="462" t="s">
        <v>5102</v>
      </c>
      <c r="E567" s="462">
        <v>50</v>
      </c>
      <c r="F567" s="462" t="s">
        <v>69</v>
      </c>
      <c r="G567" s="462" t="s">
        <v>8661</v>
      </c>
      <c r="H567" s="462" t="s">
        <v>104</v>
      </c>
      <c r="I567" s="462" t="s">
        <v>2845</v>
      </c>
      <c r="J567" s="472">
        <v>3</v>
      </c>
      <c r="K567" s="271">
        <v>19</v>
      </c>
      <c r="L567" s="271" t="s">
        <v>8662</v>
      </c>
      <c r="M567" s="466">
        <v>11</v>
      </c>
      <c r="N567" s="470" t="s">
        <v>8663</v>
      </c>
      <c r="O567" s="466">
        <v>1</v>
      </c>
      <c r="P567" s="470" t="s">
        <v>8664</v>
      </c>
      <c r="Q567" s="466">
        <v>7</v>
      </c>
      <c r="R567" s="470" t="s">
        <v>8665</v>
      </c>
      <c r="S567" s="466">
        <v>0</v>
      </c>
      <c r="T567" s="470" t="s">
        <v>8666</v>
      </c>
      <c r="U567" s="466">
        <v>0</v>
      </c>
      <c r="V567" s="470" t="s">
        <v>8667</v>
      </c>
      <c r="W567" s="466">
        <v>0</v>
      </c>
      <c r="X567" s="470" t="s">
        <v>8668</v>
      </c>
      <c r="Y567" s="466">
        <v>0</v>
      </c>
      <c r="Z567" s="470" t="s">
        <v>8669</v>
      </c>
      <c r="AA567" s="466">
        <v>0</v>
      </c>
      <c r="AB567" s="470" t="s">
        <v>8670</v>
      </c>
      <c r="AC567" s="466">
        <v>0</v>
      </c>
      <c r="AD567" s="470" t="s">
        <v>8671</v>
      </c>
      <c r="AE567" s="466">
        <v>0</v>
      </c>
      <c r="AF567" s="271">
        <f t="shared" si="25"/>
        <v>3</v>
      </c>
      <c r="AG567" s="457">
        <f t="shared" si="27"/>
        <v>0</v>
      </c>
    </row>
    <row r="568" spans="1:33" hidden="1" x14ac:dyDescent="0.25">
      <c r="A568" s="452">
        <v>715</v>
      </c>
      <c r="B568" s="452" t="s">
        <v>8672</v>
      </c>
      <c r="C568" s="452" t="s">
        <v>497</v>
      </c>
      <c r="D568" s="452" t="s">
        <v>2959</v>
      </c>
      <c r="E568" s="452">
        <v>550</v>
      </c>
      <c r="F568" s="452" t="s">
        <v>69</v>
      </c>
      <c r="G568" s="452" t="s">
        <v>117</v>
      </c>
      <c r="H568" s="452" t="s">
        <v>75</v>
      </c>
      <c r="I568" s="452" t="s">
        <v>2743</v>
      </c>
      <c r="J568" s="453">
        <v>2</v>
      </c>
      <c r="K568" s="476">
        <v>20</v>
      </c>
      <c r="L568" s="477" t="s">
        <v>8673</v>
      </c>
      <c r="M568" s="456">
        <v>11</v>
      </c>
      <c r="N568" s="455" t="s">
        <v>8674</v>
      </c>
      <c r="O568" s="456">
        <v>9</v>
      </c>
      <c r="P568" s="455" t="s">
        <v>8675</v>
      </c>
      <c r="Q568" s="456">
        <v>0</v>
      </c>
      <c r="R568" s="455" t="s">
        <v>8676</v>
      </c>
      <c r="S568" s="456">
        <v>0</v>
      </c>
      <c r="T568" s="455" t="s">
        <v>8677</v>
      </c>
      <c r="U568" s="456">
        <v>0</v>
      </c>
      <c r="V568" s="455" t="s">
        <v>8678</v>
      </c>
      <c r="W568" s="456">
        <v>0</v>
      </c>
      <c r="X568" s="455" t="s">
        <v>8679</v>
      </c>
      <c r="Y568" s="456">
        <v>0</v>
      </c>
      <c r="Z568" s="455" t="s">
        <v>8680</v>
      </c>
      <c r="AA568" s="456">
        <v>0</v>
      </c>
      <c r="AB568" s="455" t="s">
        <v>8681</v>
      </c>
      <c r="AC568" s="456">
        <v>0</v>
      </c>
      <c r="AD568" s="455" t="s">
        <v>8682</v>
      </c>
      <c r="AE568" s="456">
        <v>0</v>
      </c>
      <c r="AF568" s="271">
        <f t="shared" si="25"/>
        <v>2</v>
      </c>
      <c r="AG568" s="457">
        <f t="shared" si="27"/>
        <v>0</v>
      </c>
    </row>
    <row r="569" spans="1:33" hidden="1" x14ac:dyDescent="0.25">
      <c r="A569" s="462">
        <v>918</v>
      </c>
      <c r="B569" s="462">
        <v>94768113</v>
      </c>
      <c r="C569" s="462" t="s">
        <v>658</v>
      </c>
      <c r="D569" s="462" t="s">
        <v>739</v>
      </c>
      <c r="E569" s="462">
        <v>10</v>
      </c>
      <c r="F569" s="462" t="s">
        <v>69</v>
      </c>
      <c r="G569" s="462" t="s">
        <v>132</v>
      </c>
      <c r="H569" s="462" t="s">
        <v>104</v>
      </c>
      <c r="I569" s="462" t="s">
        <v>2845</v>
      </c>
      <c r="J569" s="472">
        <v>3</v>
      </c>
      <c r="K569" s="271">
        <v>29</v>
      </c>
      <c r="L569" s="271" t="s">
        <v>8683</v>
      </c>
      <c r="M569" s="473">
        <v>11</v>
      </c>
      <c r="N569" s="470" t="s">
        <v>8684</v>
      </c>
      <c r="O569" s="473">
        <v>9</v>
      </c>
      <c r="P569" s="470" t="s">
        <v>8685</v>
      </c>
      <c r="Q569" s="466">
        <v>9</v>
      </c>
      <c r="R569" s="470" t="s">
        <v>8686</v>
      </c>
      <c r="S569" s="466">
        <v>0</v>
      </c>
      <c r="T569" s="470" t="s">
        <v>8687</v>
      </c>
      <c r="U569" s="466">
        <v>0</v>
      </c>
      <c r="V569" s="470" t="s">
        <v>8688</v>
      </c>
      <c r="W569" s="466">
        <v>0</v>
      </c>
      <c r="X569" s="470" t="s">
        <v>8689</v>
      </c>
      <c r="Y569" s="466">
        <v>0</v>
      </c>
      <c r="Z569" s="470" t="s">
        <v>8690</v>
      </c>
      <c r="AA569" s="466">
        <v>0</v>
      </c>
      <c r="AB569" s="470" t="s">
        <v>8691</v>
      </c>
      <c r="AC569" s="466">
        <v>0</v>
      </c>
      <c r="AD569" s="470" t="s">
        <v>8692</v>
      </c>
      <c r="AE569" s="466">
        <v>0</v>
      </c>
      <c r="AF569" s="271">
        <f t="shared" si="25"/>
        <v>3</v>
      </c>
      <c r="AG569" s="457">
        <f t="shared" si="27"/>
        <v>0</v>
      </c>
    </row>
    <row r="570" spans="1:33" hidden="1" x14ac:dyDescent="0.25">
      <c r="A570" s="458">
        <v>408</v>
      </c>
      <c r="B570" s="458">
        <v>90377951</v>
      </c>
      <c r="C570" s="458" t="s">
        <v>590</v>
      </c>
      <c r="D570" s="458" t="s">
        <v>1086</v>
      </c>
      <c r="E570" s="458">
        <v>2500</v>
      </c>
      <c r="F570" s="458" t="s">
        <v>69</v>
      </c>
      <c r="G570" s="458" t="s">
        <v>117</v>
      </c>
      <c r="H570" s="458" t="s">
        <v>97</v>
      </c>
      <c r="I570" s="458" t="s">
        <v>2756</v>
      </c>
      <c r="J570" s="459">
        <v>2</v>
      </c>
      <c r="K570" s="476">
        <v>21</v>
      </c>
      <c r="L570" s="477" t="s">
        <v>8693</v>
      </c>
      <c r="M570" s="456">
        <v>11</v>
      </c>
      <c r="N570" s="455" t="s">
        <v>8694</v>
      </c>
      <c r="O570" s="456">
        <v>10</v>
      </c>
      <c r="P570" s="455" t="s">
        <v>8695</v>
      </c>
      <c r="Q570" s="456">
        <v>0</v>
      </c>
      <c r="R570" s="455" t="s">
        <v>8696</v>
      </c>
      <c r="S570" s="456">
        <v>0</v>
      </c>
      <c r="T570" s="455" t="s">
        <v>8697</v>
      </c>
      <c r="U570" s="456">
        <v>0</v>
      </c>
      <c r="V570" s="455" t="s">
        <v>8698</v>
      </c>
      <c r="W570" s="456">
        <v>0</v>
      </c>
      <c r="X570" s="455" t="s">
        <v>8699</v>
      </c>
      <c r="Y570" s="456">
        <v>0</v>
      </c>
      <c r="Z570" s="455" t="s">
        <v>8700</v>
      </c>
      <c r="AA570" s="456">
        <v>0</v>
      </c>
      <c r="AB570" s="455" t="s">
        <v>8701</v>
      </c>
      <c r="AC570" s="456">
        <v>0</v>
      </c>
      <c r="AD570" s="455" t="s">
        <v>8702</v>
      </c>
      <c r="AE570" s="456">
        <v>0</v>
      </c>
      <c r="AF570" s="271">
        <f t="shared" si="25"/>
        <v>2</v>
      </c>
      <c r="AG570" s="457">
        <f t="shared" si="27"/>
        <v>0</v>
      </c>
    </row>
    <row r="571" spans="1:33" x14ac:dyDescent="0.25">
      <c r="A571" s="468">
        <v>865</v>
      </c>
      <c r="B571" s="468" t="s">
        <v>8703</v>
      </c>
      <c r="C571" s="468" t="s">
        <v>2754</v>
      </c>
      <c r="D571" s="468" t="s">
        <v>1086</v>
      </c>
      <c r="E571" s="468">
        <v>2000</v>
      </c>
      <c r="F571" s="468" t="s">
        <v>69</v>
      </c>
      <c r="G571" s="468" t="s">
        <v>83</v>
      </c>
      <c r="H571" s="468" t="s">
        <v>97</v>
      </c>
      <c r="I571" s="468" t="s">
        <v>2756</v>
      </c>
      <c r="J571" s="469">
        <v>2</v>
      </c>
      <c r="K571" s="471">
        <v>2</v>
      </c>
      <c r="L571" s="471" t="s">
        <v>8704</v>
      </c>
      <c r="M571" s="466">
        <v>2</v>
      </c>
      <c r="N571" s="470" t="s">
        <v>8705</v>
      </c>
      <c r="O571" s="466">
        <v>0</v>
      </c>
      <c r="P571" s="470" t="s">
        <v>8706</v>
      </c>
      <c r="Q571" s="466">
        <v>0</v>
      </c>
      <c r="R571" s="470" t="s">
        <v>8707</v>
      </c>
      <c r="S571" s="466">
        <v>0</v>
      </c>
      <c r="T571" s="470" t="s">
        <v>8708</v>
      </c>
      <c r="U571" s="466">
        <v>0</v>
      </c>
      <c r="V571" s="470" t="s">
        <v>8709</v>
      </c>
      <c r="W571" s="466">
        <v>0</v>
      </c>
      <c r="X571" s="470" t="s">
        <v>8710</v>
      </c>
      <c r="Y571" s="466">
        <v>0</v>
      </c>
      <c r="Z571" s="470" t="s">
        <v>8711</v>
      </c>
      <c r="AA571" s="466">
        <v>0</v>
      </c>
      <c r="AB571" s="470" t="s">
        <v>8712</v>
      </c>
      <c r="AC571" s="466">
        <v>0</v>
      </c>
      <c r="AD571" s="470" t="s">
        <v>8713</v>
      </c>
      <c r="AE571" s="466">
        <v>0</v>
      </c>
      <c r="AF571" s="271">
        <f t="shared" si="25"/>
        <v>1</v>
      </c>
      <c r="AG571" s="457">
        <f t="shared" si="27"/>
        <v>-1</v>
      </c>
    </row>
    <row r="572" spans="1:33" hidden="1" x14ac:dyDescent="0.25">
      <c r="A572" s="458">
        <v>156</v>
      </c>
      <c r="B572" s="458">
        <v>93267837</v>
      </c>
      <c r="C572" s="458" t="s">
        <v>558</v>
      </c>
      <c r="D572" s="458" t="s">
        <v>4248</v>
      </c>
      <c r="E572" s="458">
        <v>35</v>
      </c>
      <c r="F572" s="458" t="s">
        <v>69</v>
      </c>
      <c r="G572" s="458" t="s">
        <v>117</v>
      </c>
      <c r="H572" s="458" t="s">
        <v>75</v>
      </c>
      <c r="I572" s="458" t="s">
        <v>2743</v>
      </c>
      <c r="J572" s="459">
        <v>6</v>
      </c>
      <c r="K572" s="476">
        <v>70</v>
      </c>
      <c r="L572" s="477" t="s">
        <v>8714</v>
      </c>
      <c r="M572" s="456">
        <v>11</v>
      </c>
      <c r="N572" s="455" t="s">
        <v>8715</v>
      </c>
      <c r="O572" s="456">
        <v>11</v>
      </c>
      <c r="P572" s="455" t="s">
        <v>8716</v>
      </c>
      <c r="Q572" s="456">
        <v>12</v>
      </c>
      <c r="R572" s="455" t="s">
        <v>8717</v>
      </c>
      <c r="S572" s="456">
        <v>11</v>
      </c>
      <c r="T572" s="455" t="s">
        <v>8718</v>
      </c>
      <c r="U572" s="456">
        <v>12</v>
      </c>
      <c r="V572" s="455" t="s">
        <v>8719</v>
      </c>
      <c r="W572" s="456">
        <v>13</v>
      </c>
      <c r="X572" s="455" t="s">
        <v>8720</v>
      </c>
      <c r="Y572" s="456">
        <v>0</v>
      </c>
      <c r="Z572" s="455" t="s">
        <v>8721</v>
      </c>
      <c r="AA572" s="456">
        <v>0</v>
      </c>
      <c r="AB572" s="455" t="s">
        <v>8722</v>
      </c>
      <c r="AC572" s="456">
        <v>0</v>
      </c>
      <c r="AD572" s="455" t="s">
        <v>8723</v>
      </c>
      <c r="AE572" s="456">
        <v>0</v>
      </c>
      <c r="AF572" s="271">
        <f t="shared" si="25"/>
        <v>6</v>
      </c>
      <c r="AG572" s="457">
        <v>0</v>
      </c>
    </row>
    <row r="573" spans="1:33" hidden="1" x14ac:dyDescent="0.25">
      <c r="A573" s="458">
        <v>195</v>
      </c>
      <c r="B573" s="458">
        <v>13263724</v>
      </c>
      <c r="C573" s="458" t="s">
        <v>8724</v>
      </c>
      <c r="D573" s="458" t="s">
        <v>7207</v>
      </c>
      <c r="E573" s="458">
        <v>100</v>
      </c>
      <c r="F573" s="458" t="s">
        <v>69</v>
      </c>
      <c r="G573" s="458" t="s">
        <v>83</v>
      </c>
      <c r="H573" s="458" t="s">
        <v>84</v>
      </c>
      <c r="I573" s="458" t="s">
        <v>2768</v>
      </c>
      <c r="J573" s="459">
        <v>3</v>
      </c>
      <c r="K573" s="476">
        <v>33</v>
      </c>
      <c r="L573" s="477" t="s">
        <v>8725</v>
      </c>
      <c r="M573" s="456">
        <v>11</v>
      </c>
      <c r="N573" s="455" t="s">
        <v>8726</v>
      </c>
      <c r="O573" s="456">
        <v>11</v>
      </c>
      <c r="P573" s="455" t="s">
        <v>8727</v>
      </c>
      <c r="Q573" s="456">
        <v>11</v>
      </c>
      <c r="R573" s="455" t="s">
        <v>8728</v>
      </c>
      <c r="S573" s="456">
        <v>0</v>
      </c>
      <c r="T573" s="455" t="s">
        <v>8729</v>
      </c>
      <c r="U573" s="456">
        <v>0</v>
      </c>
      <c r="V573" s="455" t="s">
        <v>8730</v>
      </c>
      <c r="W573" s="456">
        <v>0</v>
      </c>
      <c r="X573" s="455" t="s">
        <v>8731</v>
      </c>
      <c r="Y573" s="456">
        <v>0</v>
      </c>
      <c r="Z573" s="455" t="s">
        <v>8732</v>
      </c>
      <c r="AA573" s="456">
        <v>0</v>
      </c>
      <c r="AB573" s="455" t="s">
        <v>8733</v>
      </c>
      <c r="AC573" s="456">
        <v>0</v>
      </c>
      <c r="AD573" s="455" t="s">
        <v>8734</v>
      </c>
      <c r="AE573" s="456">
        <v>0</v>
      </c>
      <c r="AF573" s="271">
        <f t="shared" si="25"/>
        <v>3</v>
      </c>
      <c r="AG573" s="457">
        <f t="shared" ref="AG573:AG634" si="28">AF573-J573</f>
        <v>0</v>
      </c>
    </row>
    <row r="574" spans="1:33" hidden="1" x14ac:dyDescent="0.25">
      <c r="A574" s="458">
        <v>111</v>
      </c>
      <c r="B574" s="458">
        <v>11571264</v>
      </c>
      <c r="C574" s="458" t="s">
        <v>1072</v>
      </c>
      <c r="D574" s="458" t="s">
        <v>6079</v>
      </c>
      <c r="E574" s="458">
        <v>1000</v>
      </c>
      <c r="F574" s="458" t="s">
        <v>69</v>
      </c>
      <c r="G574" s="458" t="s">
        <v>83</v>
      </c>
      <c r="H574" s="458" t="s">
        <v>104</v>
      </c>
      <c r="I574" s="458" t="s">
        <v>3078</v>
      </c>
      <c r="J574" s="459">
        <v>2</v>
      </c>
      <c r="K574" s="476">
        <v>23</v>
      </c>
      <c r="L574" s="477" t="s">
        <v>8735</v>
      </c>
      <c r="M574" s="456">
        <v>11</v>
      </c>
      <c r="N574" s="455" t="s">
        <v>8736</v>
      </c>
      <c r="O574" s="456">
        <v>12</v>
      </c>
      <c r="P574" s="455" t="s">
        <v>8737</v>
      </c>
      <c r="Q574" s="456">
        <v>0</v>
      </c>
      <c r="R574" s="455" t="s">
        <v>8738</v>
      </c>
      <c r="S574" s="456">
        <v>0</v>
      </c>
      <c r="T574" s="455" t="s">
        <v>8739</v>
      </c>
      <c r="U574" s="456">
        <v>0</v>
      </c>
      <c r="V574" s="455" t="s">
        <v>8740</v>
      </c>
      <c r="W574" s="456">
        <v>0</v>
      </c>
      <c r="X574" s="455" t="s">
        <v>8741</v>
      </c>
      <c r="Y574" s="456">
        <v>0</v>
      </c>
      <c r="Z574" s="455" t="s">
        <v>8742</v>
      </c>
      <c r="AA574" s="456">
        <v>0</v>
      </c>
      <c r="AB574" s="455" t="s">
        <v>8743</v>
      </c>
      <c r="AC574" s="456">
        <v>0</v>
      </c>
      <c r="AD574" s="455" t="s">
        <v>8744</v>
      </c>
      <c r="AE574" s="456">
        <v>0</v>
      </c>
      <c r="AF574" s="271">
        <f t="shared" si="25"/>
        <v>2</v>
      </c>
      <c r="AG574" s="457">
        <f t="shared" si="28"/>
        <v>0</v>
      </c>
    </row>
    <row r="575" spans="1:33" hidden="1" x14ac:dyDescent="0.25">
      <c r="A575" s="452">
        <v>615</v>
      </c>
      <c r="B575" s="452">
        <v>93321501</v>
      </c>
      <c r="C575" s="452" t="s">
        <v>8587</v>
      </c>
      <c r="D575" s="452" t="s">
        <v>4604</v>
      </c>
      <c r="E575" s="452">
        <v>460</v>
      </c>
      <c r="F575" s="452" t="s">
        <v>69</v>
      </c>
      <c r="G575" s="452" t="s">
        <v>132</v>
      </c>
      <c r="H575" s="452" t="s">
        <v>104</v>
      </c>
      <c r="I575" s="452" t="s">
        <v>2845</v>
      </c>
      <c r="J575" s="453">
        <v>5</v>
      </c>
      <c r="K575" s="476">
        <v>49</v>
      </c>
      <c r="L575" s="477" t="s">
        <v>8745</v>
      </c>
      <c r="M575" s="456">
        <v>11</v>
      </c>
      <c r="N575" s="455" t="s">
        <v>8746</v>
      </c>
      <c r="O575" s="456">
        <v>12</v>
      </c>
      <c r="P575" s="455" t="s">
        <v>8747</v>
      </c>
      <c r="Q575" s="456">
        <v>8</v>
      </c>
      <c r="R575" s="455" t="s">
        <v>8748</v>
      </c>
      <c r="S575" s="456">
        <v>9</v>
      </c>
      <c r="T575" s="455" t="s">
        <v>8749</v>
      </c>
      <c r="U575" s="456">
        <v>9</v>
      </c>
      <c r="V575" s="455" t="s">
        <v>8750</v>
      </c>
      <c r="W575" s="456">
        <v>0</v>
      </c>
      <c r="X575" s="455" t="s">
        <v>8751</v>
      </c>
      <c r="Y575" s="456">
        <v>0</v>
      </c>
      <c r="Z575" s="455" t="s">
        <v>8752</v>
      </c>
      <c r="AA575" s="456">
        <v>0</v>
      </c>
      <c r="AB575" s="455" t="s">
        <v>8753</v>
      </c>
      <c r="AC575" s="456">
        <v>0</v>
      </c>
      <c r="AD575" s="455" t="s">
        <v>8754</v>
      </c>
      <c r="AE575" s="456">
        <v>0</v>
      </c>
      <c r="AF575" s="271">
        <f t="shared" si="25"/>
        <v>5</v>
      </c>
      <c r="AG575" s="457">
        <f t="shared" si="28"/>
        <v>0</v>
      </c>
    </row>
    <row r="576" spans="1:33" hidden="1" x14ac:dyDescent="0.25">
      <c r="A576" s="452">
        <v>202</v>
      </c>
      <c r="B576" s="452">
        <v>13502353</v>
      </c>
      <c r="C576" s="452" t="s">
        <v>964</v>
      </c>
      <c r="D576" s="452" t="s">
        <v>261</v>
      </c>
      <c r="E576" s="452">
        <v>150</v>
      </c>
      <c r="F576" s="452" t="s">
        <v>69</v>
      </c>
      <c r="G576" s="452" t="s">
        <v>83</v>
      </c>
      <c r="H576" s="452" t="s">
        <v>75</v>
      </c>
      <c r="I576" s="452" t="s">
        <v>2743</v>
      </c>
      <c r="J576" s="453">
        <v>3</v>
      </c>
      <c r="K576" s="476">
        <v>34</v>
      </c>
      <c r="L576" s="477" t="s">
        <v>8755</v>
      </c>
      <c r="M576" s="456">
        <v>11</v>
      </c>
      <c r="N576" s="455" t="s">
        <v>8756</v>
      </c>
      <c r="O576" s="456">
        <v>13</v>
      </c>
      <c r="P576" s="455" t="s">
        <v>8757</v>
      </c>
      <c r="Q576" s="456">
        <v>10</v>
      </c>
      <c r="R576" s="455" t="s">
        <v>8758</v>
      </c>
      <c r="S576" s="456">
        <v>0</v>
      </c>
      <c r="T576" s="455" t="s">
        <v>8759</v>
      </c>
      <c r="U576" s="456">
        <v>0</v>
      </c>
      <c r="V576" s="455" t="s">
        <v>8760</v>
      </c>
      <c r="W576" s="456">
        <v>0</v>
      </c>
      <c r="X576" s="455" t="s">
        <v>8761</v>
      </c>
      <c r="Y576" s="456">
        <v>0</v>
      </c>
      <c r="Z576" s="455" t="s">
        <v>8762</v>
      </c>
      <c r="AA576" s="456">
        <v>0</v>
      </c>
      <c r="AB576" s="455" t="s">
        <v>8763</v>
      </c>
      <c r="AC576" s="456">
        <v>0</v>
      </c>
      <c r="AD576" s="455" t="s">
        <v>8764</v>
      </c>
      <c r="AE576" s="456">
        <v>0</v>
      </c>
      <c r="AF576" s="271">
        <f t="shared" si="25"/>
        <v>3</v>
      </c>
      <c r="AG576" s="457">
        <f t="shared" si="28"/>
        <v>0</v>
      </c>
    </row>
    <row r="577" spans="1:33" hidden="1" x14ac:dyDescent="0.25">
      <c r="A577" s="452">
        <v>308</v>
      </c>
      <c r="B577" s="452" t="s">
        <v>8765</v>
      </c>
      <c r="C577" s="452" t="s">
        <v>655</v>
      </c>
      <c r="D577" s="452" t="s">
        <v>614</v>
      </c>
      <c r="E577" s="452">
        <v>25</v>
      </c>
      <c r="F577" s="452" t="s">
        <v>69</v>
      </c>
      <c r="G577" s="452" t="s">
        <v>132</v>
      </c>
      <c r="H577" s="452" t="s">
        <v>104</v>
      </c>
      <c r="I577" s="452" t="s">
        <v>2845</v>
      </c>
      <c r="J577" s="453">
        <v>4</v>
      </c>
      <c r="K577" s="476">
        <v>53</v>
      </c>
      <c r="L577" s="477" t="s">
        <v>8766</v>
      </c>
      <c r="M577" s="456">
        <v>11</v>
      </c>
      <c r="N577" s="455" t="s">
        <v>8767</v>
      </c>
      <c r="O577" s="456">
        <v>14</v>
      </c>
      <c r="P577" s="455" t="s">
        <v>8768</v>
      </c>
      <c r="Q577" s="456">
        <v>15</v>
      </c>
      <c r="R577" s="455" t="s">
        <v>8769</v>
      </c>
      <c r="S577" s="456">
        <v>13</v>
      </c>
      <c r="T577" s="455" t="s">
        <v>8770</v>
      </c>
      <c r="U577" s="456">
        <v>0</v>
      </c>
      <c r="V577" s="455" t="s">
        <v>8771</v>
      </c>
      <c r="W577" s="456">
        <v>0</v>
      </c>
      <c r="X577" s="455" t="s">
        <v>8772</v>
      </c>
      <c r="Y577" s="456">
        <v>0</v>
      </c>
      <c r="Z577" s="455" t="s">
        <v>8773</v>
      </c>
      <c r="AA577" s="456">
        <v>0</v>
      </c>
      <c r="AB577" s="455" t="s">
        <v>8774</v>
      </c>
      <c r="AC577" s="456">
        <v>0</v>
      </c>
      <c r="AD577" s="455" t="s">
        <v>8775</v>
      </c>
      <c r="AE577" s="456">
        <v>0</v>
      </c>
      <c r="AF577" s="271">
        <f t="shared" si="25"/>
        <v>4</v>
      </c>
      <c r="AG577" s="457">
        <f t="shared" si="28"/>
        <v>0</v>
      </c>
    </row>
    <row r="578" spans="1:33" hidden="1" x14ac:dyDescent="0.25">
      <c r="A578" s="458">
        <v>81</v>
      </c>
      <c r="B578" s="458">
        <v>11569638</v>
      </c>
      <c r="C578" s="458" t="s">
        <v>1106</v>
      </c>
      <c r="D578" s="458" t="s">
        <v>863</v>
      </c>
      <c r="E578" s="458">
        <v>400</v>
      </c>
      <c r="F578" s="458" t="s">
        <v>69</v>
      </c>
      <c r="G578" s="458" t="s">
        <v>117</v>
      </c>
      <c r="H578" s="458" t="s">
        <v>412</v>
      </c>
      <c r="I578" s="458" t="s">
        <v>2756</v>
      </c>
      <c r="J578" s="459">
        <v>2</v>
      </c>
      <c r="K578" s="476">
        <v>26</v>
      </c>
      <c r="L578" s="477" t="s">
        <v>8776</v>
      </c>
      <c r="M578" s="456">
        <v>11</v>
      </c>
      <c r="N578" s="455" t="s">
        <v>8777</v>
      </c>
      <c r="O578" s="456">
        <v>15</v>
      </c>
      <c r="P578" s="455" t="s">
        <v>8778</v>
      </c>
      <c r="Q578" s="456">
        <v>0</v>
      </c>
      <c r="R578" s="455" t="s">
        <v>8779</v>
      </c>
      <c r="S578" s="456">
        <v>0</v>
      </c>
      <c r="T578" s="455" t="s">
        <v>8780</v>
      </c>
      <c r="U578" s="456">
        <v>0</v>
      </c>
      <c r="V578" s="455" t="s">
        <v>8781</v>
      </c>
      <c r="W578" s="456">
        <v>0</v>
      </c>
      <c r="X578" s="455" t="s">
        <v>8782</v>
      </c>
      <c r="Y578" s="456">
        <v>0</v>
      </c>
      <c r="Z578" s="455" t="s">
        <v>8783</v>
      </c>
      <c r="AA578" s="456">
        <v>0</v>
      </c>
      <c r="AB578" s="455" t="s">
        <v>8784</v>
      </c>
      <c r="AC578" s="456">
        <v>0</v>
      </c>
      <c r="AD578" s="455" t="s">
        <v>8785</v>
      </c>
      <c r="AE578" s="456">
        <v>0</v>
      </c>
      <c r="AF578" s="271">
        <f t="shared" si="25"/>
        <v>2</v>
      </c>
      <c r="AG578" s="457">
        <f t="shared" si="28"/>
        <v>0</v>
      </c>
    </row>
    <row r="579" spans="1:33" hidden="1" x14ac:dyDescent="0.25">
      <c r="A579" s="458">
        <v>50</v>
      </c>
      <c r="B579" s="458">
        <v>11514597</v>
      </c>
      <c r="C579" s="458" t="s">
        <v>1145</v>
      </c>
      <c r="D579" s="458" t="s">
        <v>4075</v>
      </c>
      <c r="E579" s="458">
        <v>400</v>
      </c>
      <c r="F579" s="458" t="s">
        <v>69</v>
      </c>
      <c r="G579" s="458" t="s">
        <v>117</v>
      </c>
      <c r="H579" s="458" t="s">
        <v>121</v>
      </c>
      <c r="I579" s="458" t="s">
        <v>2743</v>
      </c>
      <c r="J579" s="459">
        <v>2</v>
      </c>
      <c r="K579" s="476">
        <v>17</v>
      </c>
      <c r="L579" s="477" t="s">
        <v>8786</v>
      </c>
      <c r="M579" s="456">
        <v>12</v>
      </c>
      <c r="N579" s="455" t="s">
        <v>8787</v>
      </c>
      <c r="O579" s="456">
        <v>5</v>
      </c>
      <c r="P579" s="455" t="s">
        <v>8788</v>
      </c>
      <c r="Q579" s="456">
        <v>0</v>
      </c>
      <c r="R579" s="455" t="s">
        <v>8789</v>
      </c>
      <c r="S579" s="456">
        <v>0</v>
      </c>
      <c r="T579" s="455" t="s">
        <v>8790</v>
      </c>
      <c r="U579" s="456">
        <v>0</v>
      </c>
      <c r="V579" s="455" t="s">
        <v>8791</v>
      </c>
      <c r="W579" s="456">
        <v>0</v>
      </c>
      <c r="X579" s="455" t="s">
        <v>8792</v>
      </c>
      <c r="Y579" s="456">
        <v>0</v>
      </c>
      <c r="Z579" s="455" t="s">
        <v>8793</v>
      </c>
      <c r="AA579" s="456">
        <v>0</v>
      </c>
      <c r="AB579" s="455" t="s">
        <v>8794</v>
      </c>
      <c r="AC579" s="456">
        <v>0</v>
      </c>
      <c r="AD579" s="455" t="s">
        <v>8795</v>
      </c>
      <c r="AE579" s="456">
        <v>0</v>
      </c>
      <c r="AF579" s="271">
        <f t="shared" si="25"/>
        <v>2</v>
      </c>
      <c r="AG579" s="457">
        <f t="shared" si="28"/>
        <v>0</v>
      </c>
    </row>
    <row r="580" spans="1:33" hidden="1" x14ac:dyDescent="0.25">
      <c r="A580" s="458">
        <v>727</v>
      </c>
      <c r="B580" s="458">
        <v>94700678</v>
      </c>
      <c r="C580" s="458" t="s">
        <v>482</v>
      </c>
      <c r="D580" s="458" t="s">
        <v>4604</v>
      </c>
      <c r="E580" s="458">
        <v>150</v>
      </c>
      <c r="F580" s="458" t="s">
        <v>69</v>
      </c>
      <c r="G580" s="458" t="s">
        <v>132</v>
      </c>
      <c r="H580" s="458" t="s">
        <v>104</v>
      </c>
      <c r="I580" s="458" t="s">
        <v>2845</v>
      </c>
      <c r="J580" s="459">
        <v>2</v>
      </c>
      <c r="K580" s="476">
        <v>19</v>
      </c>
      <c r="L580" s="477" t="s">
        <v>8796</v>
      </c>
      <c r="M580" s="456">
        <v>12</v>
      </c>
      <c r="N580" s="455" t="s">
        <v>8797</v>
      </c>
      <c r="O580" s="456">
        <v>7</v>
      </c>
      <c r="P580" s="455" t="s">
        <v>8798</v>
      </c>
      <c r="Q580" s="456">
        <v>0</v>
      </c>
      <c r="R580" s="455" t="s">
        <v>8799</v>
      </c>
      <c r="S580" s="456">
        <v>0</v>
      </c>
      <c r="T580" s="455" t="s">
        <v>8800</v>
      </c>
      <c r="U580" s="456">
        <v>0</v>
      </c>
      <c r="V580" s="455" t="s">
        <v>8801</v>
      </c>
      <c r="W580" s="456">
        <v>0</v>
      </c>
      <c r="X580" s="455" t="s">
        <v>8802</v>
      </c>
      <c r="Y580" s="456">
        <v>0</v>
      </c>
      <c r="Z580" s="455" t="s">
        <v>8803</v>
      </c>
      <c r="AA580" s="456">
        <v>0</v>
      </c>
      <c r="AB580" s="455" t="s">
        <v>8804</v>
      </c>
      <c r="AC580" s="456">
        <v>0</v>
      </c>
      <c r="AD580" s="455" t="s">
        <v>8805</v>
      </c>
      <c r="AE580" s="456">
        <v>0</v>
      </c>
      <c r="AF580" s="471">
        <f t="shared" si="25"/>
        <v>2</v>
      </c>
      <c r="AG580" s="457">
        <f t="shared" si="28"/>
        <v>0</v>
      </c>
    </row>
    <row r="581" spans="1:33" hidden="1" x14ac:dyDescent="0.25">
      <c r="A581" s="468">
        <v>832</v>
      </c>
      <c r="B581" s="468">
        <v>95984307</v>
      </c>
      <c r="C581" s="468" t="s">
        <v>333</v>
      </c>
      <c r="D581" s="468" t="s">
        <v>3000</v>
      </c>
      <c r="E581" s="468">
        <v>500</v>
      </c>
      <c r="F581" s="468" t="s">
        <v>69</v>
      </c>
      <c r="G581" s="468" t="s">
        <v>117</v>
      </c>
      <c r="H581" s="468" t="s">
        <v>97</v>
      </c>
      <c r="I581" s="468" t="s">
        <v>2768</v>
      </c>
      <c r="J581" s="469">
        <v>6</v>
      </c>
      <c r="K581" s="271">
        <v>67</v>
      </c>
      <c r="L581" s="271" t="s">
        <v>8806</v>
      </c>
      <c r="M581" s="466">
        <v>12</v>
      </c>
      <c r="N581" s="470" t="s">
        <v>8807</v>
      </c>
      <c r="O581" s="466">
        <v>8</v>
      </c>
      <c r="P581" s="470" t="s">
        <v>8808</v>
      </c>
      <c r="Q581" s="466">
        <v>12</v>
      </c>
      <c r="R581" s="470" t="s">
        <v>8809</v>
      </c>
      <c r="S581" s="466">
        <v>11</v>
      </c>
      <c r="T581" s="470" t="s">
        <v>8810</v>
      </c>
      <c r="U581" s="466">
        <v>12</v>
      </c>
      <c r="V581" s="470" t="s">
        <v>8811</v>
      </c>
      <c r="W581" s="466">
        <v>12</v>
      </c>
      <c r="X581" s="470" t="s">
        <v>8812</v>
      </c>
      <c r="Y581" s="466">
        <v>0</v>
      </c>
      <c r="Z581" s="470" t="s">
        <v>8813</v>
      </c>
      <c r="AA581" s="466">
        <v>0</v>
      </c>
      <c r="AB581" s="470" t="s">
        <v>8814</v>
      </c>
      <c r="AC581" s="466">
        <v>0</v>
      </c>
      <c r="AD581" s="470" t="s">
        <v>8815</v>
      </c>
      <c r="AE581" s="466">
        <v>0</v>
      </c>
      <c r="AF581" s="271">
        <f t="shared" si="25"/>
        <v>6</v>
      </c>
      <c r="AG581" s="457">
        <f t="shared" si="28"/>
        <v>0</v>
      </c>
    </row>
    <row r="582" spans="1:33" hidden="1" x14ac:dyDescent="0.25">
      <c r="A582" s="458">
        <v>62</v>
      </c>
      <c r="B582" s="458">
        <v>11519382</v>
      </c>
      <c r="C582" s="458" t="s">
        <v>238</v>
      </c>
      <c r="D582" s="458" t="s">
        <v>411</v>
      </c>
      <c r="E582" s="458">
        <v>1200</v>
      </c>
      <c r="F582" s="458" t="s">
        <v>69</v>
      </c>
      <c r="G582" s="458" t="s">
        <v>117</v>
      </c>
      <c r="H582" s="458" t="s">
        <v>412</v>
      </c>
      <c r="I582" s="458" t="s">
        <v>2756</v>
      </c>
      <c r="J582" s="459">
        <v>2</v>
      </c>
      <c r="K582" s="476">
        <v>22</v>
      </c>
      <c r="L582" s="477" t="s">
        <v>8816</v>
      </c>
      <c r="M582" s="456">
        <v>12</v>
      </c>
      <c r="N582" s="455" t="s">
        <v>8817</v>
      </c>
      <c r="O582" s="456">
        <v>10</v>
      </c>
      <c r="P582" s="455" t="s">
        <v>8818</v>
      </c>
      <c r="Q582" s="456">
        <v>0</v>
      </c>
      <c r="R582" s="455" t="s">
        <v>8819</v>
      </c>
      <c r="S582" s="456">
        <v>0</v>
      </c>
      <c r="T582" s="455" t="s">
        <v>8820</v>
      </c>
      <c r="U582" s="456">
        <v>0</v>
      </c>
      <c r="V582" s="455" t="s">
        <v>8821</v>
      </c>
      <c r="W582" s="456">
        <v>0</v>
      </c>
      <c r="X582" s="455" t="s">
        <v>8822</v>
      </c>
      <c r="Y582" s="456">
        <v>0</v>
      </c>
      <c r="Z582" s="455" t="s">
        <v>8823</v>
      </c>
      <c r="AA582" s="456">
        <v>0</v>
      </c>
      <c r="AB582" s="455" t="s">
        <v>8824</v>
      </c>
      <c r="AC582" s="456">
        <v>0</v>
      </c>
      <c r="AD582" s="455" t="s">
        <v>8825</v>
      </c>
      <c r="AE582" s="456">
        <v>0</v>
      </c>
      <c r="AF582" s="271">
        <f t="shared" si="25"/>
        <v>2</v>
      </c>
      <c r="AG582" s="457">
        <f t="shared" si="28"/>
        <v>0</v>
      </c>
    </row>
    <row r="583" spans="1:33" hidden="1" x14ac:dyDescent="0.25">
      <c r="A583" s="458">
        <v>109</v>
      </c>
      <c r="B583" s="458">
        <v>11571264</v>
      </c>
      <c r="C583" s="458" t="s">
        <v>1073</v>
      </c>
      <c r="D583" s="458" t="s">
        <v>3298</v>
      </c>
      <c r="E583" s="458">
        <v>1000</v>
      </c>
      <c r="F583" s="458" t="s">
        <v>69</v>
      </c>
      <c r="G583" s="458" t="s">
        <v>83</v>
      </c>
      <c r="H583" s="458" t="s">
        <v>104</v>
      </c>
      <c r="I583" s="458" t="s">
        <v>2845</v>
      </c>
      <c r="J583" s="459">
        <v>2</v>
      </c>
      <c r="K583" s="476">
        <v>22</v>
      </c>
      <c r="L583" s="477" t="s">
        <v>8826</v>
      </c>
      <c r="M583" s="456">
        <v>12</v>
      </c>
      <c r="N583" s="455" t="s">
        <v>8827</v>
      </c>
      <c r="O583" s="456">
        <v>10</v>
      </c>
      <c r="P583" s="455" t="s">
        <v>8828</v>
      </c>
      <c r="Q583" s="456">
        <v>0</v>
      </c>
      <c r="R583" s="455" t="s">
        <v>8829</v>
      </c>
      <c r="S583" s="456">
        <v>0</v>
      </c>
      <c r="T583" s="455" t="s">
        <v>8830</v>
      </c>
      <c r="U583" s="456">
        <v>0</v>
      </c>
      <c r="V583" s="455" t="s">
        <v>8831</v>
      </c>
      <c r="W583" s="456">
        <v>0</v>
      </c>
      <c r="X583" s="455" t="s">
        <v>8832</v>
      </c>
      <c r="Y583" s="456">
        <v>0</v>
      </c>
      <c r="Z583" s="455" t="s">
        <v>8833</v>
      </c>
      <c r="AA583" s="456">
        <v>0</v>
      </c>
      <c r="AB583" s="455" t="s">
        <v>8834</v>
      </c>
      <c r="AC583" s="456">
        <v>0</v>
      </c>
      <c r="AD583" s="455" t="s">
        <v>8835</v>
      </c>
      <c r="AE583" s="456">
        <v>0</v>
      </c>
      <c r="AF583" s="271">
        <f t="shared" si="25"/>
        <v>2</v>
      </c>
      <c r="AG583" s="457">
        <f t="shared" si="28"/>
        <v>0</v>
      </c>
    </row>
    <row r="584" spans="1:33" hidden="1" x14ac:dyDescent="0.25">
      <c r="A584" s="468">
        <v>76</v>
      </c>
      <c r="B584" s="468">
        <v>11561969</v>
      </c>
      <c r="C584" s="468" t="s">
        <v>1109</v>
      </c>
      <c r="D584" s="468" t="s">
        <v>4592</v>
      </c>
      <c r="E584" s="468">
        <v>500</v>
      </c>
      <c r="F584" s="468" t="s">
        <v>69</v>
      </c>
      <c r="G584" s="468" t="s">
        <v>117</v>
      </c>
      <c r="H584" s="468" t="s">
        <v>121</v>
      </c>
      <c r="I584" s="468" t="s">
        <v>2743</v>
      </c>
      <c r="J584" s="474">
        <v>2</v>
      </c>
      <c r="K584" s="471">
        <v>23</v>
      </c>
      <c r="L584" s="471" t="s">
        <v>8836</v>
      </c>
      <c r="M584" s="466">
        <v>12</v>
      </c>
      <c r="N584" s="466" t="s">
        <v>8837</v>
      </c>
      <c r="O584" s="466">
        <v>11</v>
      </c>
      <c r="P584" s="466" t="s">
        <v>8838</v>
      </c>
      <c r="Q584" s="466">
        <v>0</v>
      </c>
      <c r="R584" s="466" t="s">
        <v>8839</v>
      </c>
      <c r="S584" s="466">
        <v>0</v>
      </c>
      <c r="T584" s="466" t="s">
        <v>8840</v>
      </c>
      <c r="U584" s="466">
        <v>0</v>
      </c>
      <c r="V584" s="466" t="s">
        <v>8841</v>
      </c>
      <c r="W584" s="466">
        <v>0</v>
      </c>
      <c r="X584" s="466" t="s">
        <v>8842</v>
      </c>
      <c r="Y584" s="466">
        <v>0</v>
      </c>
      <c r="Z584" s="466" t="s">
        <v>8843</v>
      </c>
      <c r="AA584" s="466">
        <v>0</v>
      </c>
      <c r="AB584" s="466" t="s">
        <v>8844</v>
      </c>
      <c r="AC584" s="466">
        <v>0</v>
      </c>
      <c r="AD584" s="466" t="s">
        <v>8845</v>
      </c>
      <c r="AE584" s="466">
        <v>0</v>
      </c>
      <c r="AF584" s="467">
        <f t="shared" si="25"/>
        <v>2</v>
      </c>
      <c r="AG584" s="457">
        <f t="shared" si="28"/>
        <v>0</v>
      </c>
    </row>
    <row r="585" spans="1:33" hidden="1" x14ac:dyDescent="0.25">
      <c r="A585" s="452">
        <v>275</v>
      </c>
      <c r="B585" s="452">
        <v>52048247</v>
      </c>
      <c r="C585" s="452" t="s">
        <v>814</v>
      </c>
      <c r="D585" s="452" t="s">
        <v>3011</v>
      </c>
      <c r="E585" s="452">
        <v>136</v>
      </c>
      <c r="F585" s="452" t="s">
        <v>139</v>
      </c>
      <c r="G585" s="452" t="s">
        <v>132</v>
      </c>
      <c r="H585" s="452" t="s">
        <v>71</v>
      </c>
      <c r="I585" s="452" t="s">
        <v>2768</v>
      </c>
      <c r="J585" s="453">
        <v>3</v>
      </c>
      <c r="K585" s="476">
        <v>39</v>
      </c>
      <c r="L585" s="477" t="s">
        <v>8846</v>
      </c>
      <c r="M585" s="456">
        <v>12</v>
      </c>
      <c r="N585" s="455" t="s">
        <v>8847</v>
      </c>
      <c r="O585" s="456">
        <v>11</v>
      </c>
      <c r="P585" s="455" t="s">
        <v>8848</v>
      </c>
      <c r="Q585" s="456">
        <v>16</v>
      </c>
      <c r="R585" s="455" t="s">
        <v>8849</v>
      </c>
      <c r="S585" s="456">
        <v>0</v>
      </c>
      <c r="T585" s="455" t="s">
        <v>8850</v>
      </c>
      <c r="U585" s="456">
        <v>0</v>
      </c>
      <c r="V585" s="455" t="s">
        <v>8851</v>
      </c>
      <c r="W585" s="456">
        <v>0</v>
      </c>
      <c r="X585" s="455" t="s">
        <v>8852</v>
      </c>
      <c r="Y585" s="456">
        <v>0</v>
      </c>
      <c r="Z585" s="455" t="s">
        <v>8853</v>
      </c>
      <c r="AA585" s="456">
        <v>0</v>
      </c>
      <c r="AB585" s="455" t="s">
        <v>8854</v>
      </c>
      <c r="AC585" s="456">
        <v>0</v>
      </c>
      <c r="AD585" s="455" t="s">
        <v>8855</v>
      </c>
      <c r="AE585" s="456">
        <v>0</v>
      </c>
      <c r="AF585" s="271">
        <f t="shared" si="25"/>
        <v>3</v>
      </c>
      <c r="AG585" s="457">
        <f t="shared" si="28"/>
        <v>0</v>
      </c>
    </row>
    <row r="586" spans="1:33" hidden="1" x14ac:dyDescent="0.25">
      <c r="A586" s="462">
        <v>994</v>
      </c>
      <c r="B586" s="462" t="s">
        <v>8856</v>
      </c>
      <c r="C586" s="462" t="s">
        <v>660</v>
      </c>
      <c r="D586" s="462" t="s">
        <v>3188</v>
      </c>
      <c r="E586" s="462">
        <v>40</v>
      </c>
      <c r="F586" s="462" t="s">
        <v>69</v>
      </c>
      <c r="G586" s="462" t="s">
        <v>132</v>
      </c>
      <c r="H586" s="462" t="s">
        <v>104</v>
      </c>
      <c r="I586" s="462" t="s">
        <v>2845</v>
      </c>
      <c r="J586" s="472">
        <v>2</v>
      </c>
      <c r="K586" s="271">
        <v>23</v>
      </c>
      <c r="L586" s="271" t="s">
        <v>8857</v>
      </c>
      <c r="M586" s="466">
        <v>12</v>
      </c>
      <c r="N586" s="470" t="s">
        <v>8858</v>
      </c>
      <c r="O586" s="473">
        <v>11</v>
      </c>
      <c r="P586" s="470" t="s">
        <v>8859</v>
      </c>
      <c r="Q586" s="466">
        <v>0</v>
      </c>
      <c r="R586" s="470" t="s">
        <v>8860</v>
      </c>
      <c r="S586" s="466">
        <v>0</v>
      </c>
      <c r="T586" s="470" t="s">
        <v>8861</v>
      </c>
      <c r="U586" s="466">
        <v>0</v>
      </c>
      <c r="V586" s="470" t="s">
        <v>8862</v>
      </c>
      <c r="W586" s="466">
        <v>0</v>
      </c>
      <c r="X586" s="470" t="s">
        <v>8863</v>
      </c>
      <c r="Y586" s="466">
        <v>0</v>
      </c>
      <c r="Z586" s="470" t="s">
        <v>8864</v>
      </c>
      <c r="AA586" s="466">
        <v>0</v>
      </c>
      <c r="AB586" s="470" t="s">
        <v>8865</v>
      </c>
      <c r="AC586" s="466">
        <v>0</v>
      </c>
      <c r="AD586" s="470" t="s">
        <v>8866</v>
      </c>
      <c r="AE586" s="466">
        <v>0</v>
      </c>
      <c r="AF586" s="271">
        <f t="shared" ref="AF586:AF649" si="29">COUNTIF(M586:AE586,"=1")+COUNTIF(M586:AE586,"&gt;1")</f>
        <v>2</v>
      </c>
      <c r="AG586" s="457">
        <f t="shared" si="28"/>
        <v>0</v>
      </c>
    </row>
    <row r="587" spans="1:33" x14ac:dyDescent="0.25">
      <c r="A587" s="468">
        <v>1007</v>
      </c>
      <c r="B587" s="468" t="s">
        <v>8867</v>
      </c>
      <c r="C587" s="468" t="s">
        <v>8868</v>
      </c>
      <c r="D587" s="468" t="s">
        <v>1086</v>
      </c>
      <c r="E587" s="468">
        <v>40</v>
      </c>
      <c r="F587" s="468" t="s">
        <v>69</v>
      </c>
      <c r="G587" s="468" t="s">
        <v>132</v>
      </c>
      <c r="H587" s="468" t="s">
        <v>97</v>
      </c>
      <c r="I587" s="468" t="s">
        <v>2756</v>
      </c>
      <c r="J587" s="469">
        <v>2</v>
      </c>
      <c r="K587" s="471">
        <v>2</v>
      </c>
      <c r="L587" s="471" t="s">
        <v>8869</v>
      </c>
      <c r="M587" s="466">
        <v>2</v>
      </c>
      <c r="N587" s="470" t="s">
        <v>8870</v>
      </c>
      <c r="O587" s="466">
        <v>0</v>
      </c>
      <c r="P587" s="470" t="s">
        <v>8871</v>
      </c>
      <c r="Q587" s="466">
        <v>0</v>
      </c>
      <c r="R587" s="470" t="s">
        <v>8872</v>
      </c>
      <c r="S587" s="466">
        <v>0</v>
      </c>
      <c r="T587" s="470" t="s">
        <v>8873</v>
      </c>
      <c r="U587" s="466">
        <v>0</v>
      </c>
      <c r="V587" s="470" t="s">
        <v>8874</v>
      </c>
      <c r="W587" s="466">
        <v>0</v>
      </c>
      <c r="X587" s="470" t="s">
        <v>8875</v>
      </c>
      <c r="Y587" s="466">
        <v>0</v>
      </c>
      <c r="Z587" s="470" t="s">
        <v>8876</v>
      </c>
      <c r="AA587" s="466">
        <v>0</v>
      </c>
      <c r="AB587" s="470" t="s">
        <v>8877</v>
      </c>
      <c r="AC587" s="466">
        <v>0</v>
      </c>
      <c r="AD587" s="470" t="s">
        <v>8878</v>
      </c>
      <c r="AE587" s="466">
        <v>0</v>
      </c>
      <c r="AF587" s="271">
        <f t="shared" si="29"/>
        <v>1</v>
      </c>
      <c r="AG587" s="457">
        <f t="shared" si="28"/>
        <v>-1</v>
      </c>
    </row>
    <row r="588" spans="1:33" hidden="1" x14ac:dyDescent="0.25">
      <c r="A588" s="452">
        <v>132</v>
      </c>
      <c r="B588" s="452">
        <v>11589164</v>
      </c>
      <c r="C588" s="452" t="s">
        <v>1056</v>
      </c>
      <c r="D588" s="452" t="s">
        <v>4075</v>
      </c>
      <c r="E588" s="452">
        <v>270</v>
      </c>
      <c r="F588" s="452" t="s">
        <v>69</v>
      </c>
      <c r="G588" s="452" t="s">
        <v>117</v>
      </c>
      <c r="H588" s="452" t="s">
        <v>121</v>
      </c>
      <c r="I588" s="452" t="s">
        <v>2743</v>
      </c>
      <c r="J588" s="453">
        <v>2</v>
      </c>
      <c r="K588" s="476">
        <v>24</v>
      </c>
      <c r="L588" s="477" t="s">
        <v>8879</v>
      </c>
      <c r="M588" s="456">
        <v>12</v>
      </c>
      <c r="N588" s="455" t="s">
        <v>8880</v>
      </c>
      <c r="O588" s="456">
        <v>12</v>
      </c>
      <c r="P588" s="455" t="s">
        <v>8881</v>
      </c>
      <c r="Q588" s="456">
        <v>0</v>
      </c>
      <c r="R588" s="455" t="s">
        <v>8882</v>
      </c>
      <c r="S588" s="456">
        <v>0</v>
      </c>
      <c r="T588" s="455" t="s">
        <v>8883</v>
      </c>
      <c r="U588" s="456">
        <v>0</v>
      </c>
      <c r="V588" s="455" t="s">
        <v>8884</v>
      </c>
      <c r="W588" s="456">
        <v>0</v>
      </c>
      <c r="X588" s="455" t="s">
        <v>8885</v>
      </c>
      <c r="Y588" s="456">
        <v>0</v>
      </c>
      <c r="Z588" s="455" t="s">
        <v>8886</v>
      </c>
      <c r="AA588" s="456">
        <v>0</v>
      </c>
      <c r="AB588" s="455" t="s">
        <v>8887</v>
      </c>
      <c r="AC588" s="456">
        <v>0</v>
      </c>
      <c r="AD588" s="455" t="s">
        <v>8888</v>
      </c>
      <c r="AE588" s="456">
        <v>0</v>
      </c>
      <c r="AF588" s="271">
        <f t="shared" si="29"/>
        <v>2</v>
      </c>
      <c r="AG588" s="457">
        <f t="shared" si="28"/>
        <v>0</v>
      </c>
    </row>
    <row r="589" spans="1:33" hidden="1" x14ac:dyDescent="0.25">
      <c r="A589" s="458">
        <v>92</v>
      </c>
      <c r="B589" s="458">
        <v>11570499</v>
      </c>
      <c r="C589" s="458" t="s">
        <v>1092</v>
      </c>
      <c r="D589" s="458" t="s">
        <v>540</v>
      </c>
      <c r="E589" s="458">
        <v>2400</v>
      </c>
      <c r="F589" s="458" t="s">
        <v>69</v>
      </c>
      <c r="G589" s="458" t="s">
        <v>1049</v>
      </c>
      <c r="H589" s="458" t="s">
        <v>97</v>
      </c>
      <c r="I589" s="458" t="s">
        <v>2756</v>
      </c>
      <c r="J589" s="459">
        <v>2</v>
      </c>
      <c r="K589" s="476">
        <v>25</v>
      </c>
      <c r="L589" s="477" t="s">
        <v>8889</v>
      </c>
      <c r="M589" s="456">
        <v>12</v>
      </c>
      <c r="N589" s="455" t="s">
        <v>8890</v>
      </c>
      <c r="O589" s="456">
        <v>13</v>
      </c>
      <c r="P589" s="455" t="s">
        <v>8891</v>
      </c>
      <c r="Q589" s="456">
        <v>0</v>
      </c>
      <c r="R589" s="455" t="s">
        <v>8892</v>
      </c>
      <c r="S589" s="456">
        <v>0</v>
      </c>
      <c r="T589" s="455" t="s">
        <v>8893</v>
      </c>
      <c r="U589" s="456">
        <v>0</v>
      </c>
      <c r="V589" s="455" t="s">
        <v>8894</v>
      </c>
      <c r="W589" s="456">
        <v>0</v>
      </c>
      <c r="X589" s="455" t="s">
        <v>8895</v>
      </c>
      <c r="Y589" s="456">
        <v>0</v>
      </c>
      <c r="Z589" s="455" t="s">
        <v>8896</v>
      </c>
      <c r="AA589" s="456">
        <v>0</v>
      </c>
      <c r="AB589" s="455" t="s">
        <v>8897</v>
      </c>
      <c r="AC589" s="456">
        <v>0</v>
      </c>
      <c r="AD589" s="455" t="s">
        <v>8898</v>
      </c>
      <c r="AE589" s="456">
        <v>0</v>
      </c>
      <c r="AF589" s="271">
        <f t="shared" si="29"/>
        <v>2</v>
      </c>
      <c r="AG589" s="457">
        <f t="shared" si="28"/>
        <v>0</v>
      </c>
    </row>
    <row r="590" spans="1:33" hidden="1" x14ac:dyDescent="0.25">
      <c r="A590" s="458">
        <v>254</v>
      </c>
      <c r="B590" s="458">
        <v>52036416</v>
      </c>
      <c r="C590" s="458" t="s">
        <v>860</v>
      </c>
      <c r="D590" s="458" t="s">
        <v>642</v>
      </c>
      <c r="E590" s="458">
        <v>100</v>
      </c>
      <c r="F590" s="458" t="s">
        <v>69</v>
      </c>
      <c r="G590" s="458" t="s">
        <v>83</v>
      </c>
      <c r="H590" s="458" t="s">
        <v>75</v>
      </c>
      <c r="I590" s="458" t="s">
        <v>2743</v>
      </c>
      <c r="J590" s="459">
        <v>3</v>
      </c>
      <c r="K590" s="476">
        <v>39</v>
      </c>
      <c r="L590" s="477" t="s">
        <v>8899</v>
      </c>
      <c r="M590" s="456">
        <v>12</v>
      </c>
      <c r="N590" s="455" t="s">
        <v>8900</v>
      </c>
      <c r="O590" s="456">
        <v>13</v>
      </c>
      <c r="P590" s="455" t="s">
        <v>8901</v>
      </c>
      <c r="Q590" s="456">
        <v>14</v>
      </c>
      <c r="R590" s="455" t="s">
        <v>8902</v>
      </c>
      <c r="S590" s="456">
        <v>0</v>
      </c>
      <c r="T590" s="455" t="s">
        <v>8903</v>
      </c>
      <c r="U590" s="456">
        <v>0</v>
      </c>
      <c r="V590" s="455" t="s">
        <v>8904</v>
      </c>
      <c r="W590" s="456">
        <v>0</v>
      </c>
      <c r="X590" s="455" t="s">
        <v>8905</v>
      </c>
      <c r="Y590" s="456">
        <v>0</v>
      </c>
      <c r="Z590" s="455" t="s">
        <v>8906</v>
      </c>
      <c r="AA590" s="456">
        <v>0</v>
      </c>
      <c r="AB590" s="455" t="s">
        <v>8907</v>
      </c>
      <c r="AC590" s="456">
        <v>0</v>
      </c>
      <c r="AD590" s="455" t="s">
        <v>8908</v>
      </c>
      <c r="AE590" s="456">
        <v>0</v>
      </c>
      <c r="AF590" s="271">
        <f t="shared" si="29"/>
        <v>3</v>
      </c>
      <c r="AG590" s="457">
        <f t="shared" si="28"/>
        <v>0</v>
      </c>
    </row>
    <row r="591" spans="1:33" hidden="1" x14ac:dyDescent="0.25">
      <c r="A591" s="468">
        <v>810</v>
      </c>
      <c r="B591" s="468">
        <v>94773065</v>
      </c>
      <c r="C591" s="468" t="s">
        <v>696</v>
      </c>
      <c r="D591" s="468" t="s">
        <v>3054</v>
      </c>
      <c r="E591" s="468">
        <v>66</v>
      </c>
      <c r="F591" s="468" t="s">
        <v>69</v>
      </c>
      <c r="G591" s="468" t="s">
        <v>132</v>
      </c>
      <c r="H591" s="468" t="s">
        <v>121</v>
      </c>
      <c r="I591" s="468" t="s">
        <v>2743</v>
      </c>
      <c r="J591" s="469">
        <v>4</v>
      </c>
      <c r="K591" s="271">
        <v>51</v>
      </c>
      <c r="L591" s="271" t="s">
        <v>8909</v>
      </c>
      <c r="M591" s="466">
        <v>12</v>
      </c>
      <c r="N591" s="470" t="s">
        <v>8910</v>
      </c>
      <c r="O591" s="466">
        <v>13</v>
      </c>
      <c r="P591" s="470" t="s">
        <v>8911</v>
      </c>
      <c r="Q591" s="466">
        <v>11</v>
      </c>
      <c r="R591" s="470" t="s">
        <v>8912</v>
      </c>
      <c r="S591" s="466">
        <v>15</v>
      </c>
      <c r="T591" s="470" t="s">
        <v>8913</v>
      </c>
      <c r="U591" s="466">
        <v>0</v>
      </c>
      <c r="V591" s="470" t="s">
        <v>8914</v>
      </c>
      <c r="W591" s="466">
        <v>0</v>
      </c>
      <c r="X591" s="470" t="s">
        <v>8915</v>
      </c>
      <c r="Y591" s="466">
        <v>0</v>
      </c>
      <c r="Z591" s="470" t="s">
        <v>8916</v>
      </c>
      <c r="AA591" s="466">
        <v>0</v>
      </c>
      <c r="AB591" s="470" t="s">
        <v>8917</v>
      </c>
      <c r="AC591" s="466">
        <v>0</v>
      </c>
      <c r="AD591" s="470" t="s">
        <v>8918</v>
      </c>
      <c r="AE591" s="466">
        <v>0</v>
      </c>
      <c r="AF591" s="271">
        <f t="shared" si="29"/>
        <v>4</v>
      </c>
      <c r="AG591" s="457">
        <f t="shared" si="28"/>
        <v>0</v>
      </c>
    </row>
    <row r="592" spans="1:33" x14ac:dyDescent="0.25">
      <c r="A592" s="468">
        <v>1006</v>
      </c>
      <c r="B592" s="468" t="s">
        <v>8919</v>
      </c>
      <c r="C592" s="468" t="s">
        <v>8920</v>
      </c>
      <c r="D592" s="468" t="s">
        <v>5005</v>
      </c>
      <c r="E592" s="468">
        <v>40</v>
      </c>
      <c r="F592" s="468" t="s">
        <v>69</v>
      </c>
      <c r="G592" s="468" t="s">
        <v>117</v>
      </c>
      <c r="H592" s="468" t="s">
        <v>97</v>
      </c>
      <c r="I592" s="468" t="s">
        <v>2756</v>
      </c>
      <c r="J592" s="469">
        <v>2</v>
      </c>
      <c r="K592" s="471">
        <v>1</v>
      </c>
      <c r="L592" s="471" t="s">
        <v>8921</v>
      </c>
      <c r="M592" s="466">
        <v>0</v>
      </c>
      <c r="N592" s="470" t="s">
        <v>8922</v>
      </c>
      <c r="O592" s="466">
        <v>1</v>
      </c>
      <c r="P592" s="470" t="s">
        <v>8923</v>
      </c>
      <c r="Q592" s="466">
        <v>0</v>
      </c>
      <c r="R592" s="470" t="s">
        <v>8924</v>
      </c>
      <c r="S592" s="466">
        <v>0</v>
      </c>
      <c r="T592" s="470" t="s">
        <v>8925</v>
      </c>
      <c r="U592" s="466">
        <v>0</v>
      </c>
      <c r="V592" s="470" t="s">
        <v>8926</v>
      </c>
      <c r="W592" s="466">
        <v>0</v>
      </c>
      <c r="X592" s="470" t="s">
        <v>8927</v>
      </c>
      <c r="Y592" s="466">
        <v>0</v>
      </c>
      <c r="Z592" s="470" t="s">
        <v>8928</v>
      </c>
      <c r="AA592" s="466">
        <v>0</v>
      </c>
      <c r="AB592" s="470" t="s">
        <v>8929</v>
      </c>
      <c r="AC592" s="466">
        <v>0</v>
      </c>
      <c r="AD592" s="470" t="s">
        <v>8930</v>
      </c>
      <c r="AE592" s="466">
        <v>0</v>
      </c>
      <c r="AF592" s="271">
        <f t="shared" si="29"/>
        <v>1</v>
      </c>
      <c r="AG592" s="457">
        <f t="shared" si="28"/>
        <v>-1</v>
      </c>
    </row>
    <row r="593" spans="1:33" x14ac:dyDescent="0.25">
      <c r="A593" s="462">
        <v>883</v>
      </c>
      <c r="B593" s="462" t="s">
        <v>8931</v>
      </c>
      <c r="C593" s="462" t="s">
        <v>8932</v>
      </c>
      <c r="D593" s="462" t="s">
        <v>5490</v>
      </c>
      <c r="E593" s="462">
        <v>2000</v>
      </c>
      <c r="F593" s="462" t="s">
        <v>69</v>
      </c>
      <c r="G593" s="462" t="s">
        <v>83</v>
      </c>
      <c r="H593" s="462" t="s">
        <v>75</v>
      </c>
      <c r="I593" s="462" t="s">
        <v>2768</v>
      </c>
      <c r="J593" s="472">
        <v>2</v>
      </c>
      <c r="K593" s="471">
        <v>1</v>
      </c>
      <c r="L593" s="471" t="s">
        <v>8933</v>
      </c>
      <c r="M593" s="466">
        <v>0</v>
      </c>
      <c r="N593" s="470" t="s">
        <v>8934</v>
      </c>
      <c r="O593" s="466">
        <v>1</v>
      </c>
      <c r="P593" s="470" t="s">
        <v>8935</v>
      </c>
      <c r="Q593" s="466">
        <v>0</v>
      </c>
      <c r="R593" s="470" t="s">
        <v>8936</v>
      </c>
      <c r="S593" s="466">
        <v>0</v>
      </c>
      <c r="T593" s="470" t="s">
        <v>8937</v>
      </c>
      <c r="U593" s="466">
        <v>0</v>
      </c>
      <c r="V593" s="470" t="s">
        <v>8938</v>
      </c>
      <c r="W593" s="466">
        <v>0</v>
      </c>
      <c r="X593" s="470" t="s">
        <v>8939</v>
      </c>
      <c r="Y593" s="466">
        <v>0</v>
      </c>
      <c r="Z593" s="470" t="s">
        <v>8940</v>
      </c>
      <c r="AA593" s="466">
        <v>0</v>
      </c>
      <c r="AB593" s="470" t="s">
        <v>8941</v>
      </c>
      <c r="AC593" s="466">
        <v>0</v>
      </c>
      <c r="AD593" s="470" t="s">
        <v>8942</v>
      </c>
      <c r="AE593" s="466">
        <v>0</v>
      </c>
      <c r="AF593" s="271">
        <f t="shared" si="29"/>
        <v>1</v>
      </c>
      <c r="AG593" s="457">
        <f t="shared" si="28"/>
        <v>-1</v>
      </c>
    </row>
    <row r="594" spans="1:33" hidden="1" x14ac:dyDescent="0.25">
      <c r="A594" s="462">
        <v>869</v>
      </c>
      <c r="B594" s="462" t="s">
        <v>242</v>
      </c>
      <c r="C594" s="462" t="s">
        <v>243</v>
      </c>
      <c r="D594" s="462" t="s">
        <v>334</v>
      </c>
      <c r="E594" s="462">
        <v>180</v>
      </c>
      <c r="F594" s="462" t="s">
        <v>69</v>
      </c>
      <c r="G594" s="462" t="s">
        <v>117</v>
      </c>
      <c r="H594" s="462" t="s">
        <v>97</v>
      </c>
      <c r="I594" s="462" t="s">
        <v>2768</v>
      </c>
      <c r="J594" s="472">
        <v>2</v>
      </c>
      <c r="K594" s="271">
        <v>22</v>
      </c>
      <c r="L594" s="271" t="s">
        <v>8943</v>
      </c>
      <c r="M594" s="466">
        <v>13</v>
      </c>
      <c r="N594" s="470" t="s">
        <v>8944</v>
      </c>
      <c r="O594" s="466">
        <v>9</v>
      </c>
      <c r="P594" s="470" t="s">
        <v>8945</v>
      </c>
      <c r="Q594" s="466">
        <v>0</v>
      </c>
      <c r="R594" s="470" t="s">
        <v>8946</v>
      </c>
      <c r="S594" s="466">
        <v>0</v>
      </c>
      <c r="T594" s="470" t="s">
        <v>8947</v>
      </c>
      <c r="U594" s="466">
        <v>0</v>
      </c>
      <c r="V594" s="470" t="s">
        <v>8948</v>
      </c>
      <c r="W594" s="466">
        <v>0</v>
      </c>
      <c r="X594" s="470" t="s">
        <v>8949</v>
      </c>
      <c r="Y594" s="466">
        <v>0</v>
      </c>
      <c r="Z594" s="470" t="s">
        <v>8950</v>
      </c>
      <c r="AA594" s="466">
        <v>0</v>
      </c>
      <c r="AB594" s="470" t="s">
        <v>8951</v>
      </c>
      <c r="AC594" s="466">
        <v>0</v>
      </c>
      <c r="AD594" s="470" t="s">
        <v>8952</v>
      </c>
      <c r="AE594" s="466">
        <v>0</v>
      </c>
      <c r="AF594" s="271">
        <f t="shared" si="29"/>
        <v>2</v>
      </c>
      <c r="AG594" s="457">
        <f t="shared" si="28"/>
        <v>0</v>
      </c>
    </row>
    <row r="595" spans="1:33" hidden="1" x14ac:dyDescent="0.25">
      <c r="A595" s="468">
        <v>802</v>
      </c>
      <c r="B595" s="468">
        <v>95984307</v>
      </c>
      <c r="C595" s="468" t="s">
        <v>333</v>
      </c>
      <c r="D595" s="468" t="s">
        <v>3408</v>
      </c>
      <c r="E595" s="468">
        <v>500</v>
      </c>
      <c r="F595" s="468" t="s">
        <v>69</v>
      </c>
      <c r="G595" s="468" t="s">
        <v>70</v>
      </c>
      <c r="H595" s="468" t="s">
        <v>97</v>
      </c>
      <c r="I595" s="468" t="s">
        <v>2768</v>
      </c>
      <c r="J595" s="469">
        <v>2</v>
      </c>
      <c r="K595" s="271">
        <v>24</v>
      </c>
      <c r="L595" s="271" t="s">
        <v>8953</v>
      </c>
      <c r="M595" s="466">
        <v>13</v>
      </c>
      <c r="N595" s="470" t="s">
        <v>8954</v>
      </c>
      <c r="O595" s="466">
        <v>11</v>
      </c>
      <c r="P595" s="470" t="s">
        <v>8955</v>
      </c>
      <c r="Q595" s="466">
        <v>0</v>
      </c>
      <c r="R595" s="470" t="s">
        <v>8956</v>
      </c>
      <c r="S595" s="466">
        <v>0</v>
      </c>
      <c r="T595" s="470" t="s">
        <v>8957</v>
      </c>
      <c r="U595" s="466">
        <v>0</v>
      </c>
      <c r="V595" s="470" t="s">
        <v>8958</v>
      </c>
      <c r="W595" s="466">
        <v>0</v>
      </c>
      <c r="X595" s="470" t="s">
        <v>8959</v>
      </c>
      <c r="Y595" s="466">
        <v>0</v>
      </c>
      <c r="Z595" s="470" t="s">
        <v>8960</v>
      </c>
      <c r="AA595" s="466">
        <v>0</v>
      </c>
      <c r="AB595" s="470" t="s">
        <v>8961</v>
      </c>
      <c r="AC595" s="466">
        <v>0</v>
      </c>
      <c r="AD595" s="470" t="s">
        <v>8962</v>
      </c>
      <c r="AE595" s="466">
        <v>0</v>
      </c>
      <c r="AF595" s="271">
        <f t="shared" si="29"/>
        <v>2</v>
      </c>
      <c r="AG595" s="457">
        <f t="shared" si="28"/>
        <v>0</v>
      </c>
    </row>
    <row r="596" spans="1:33" hidden="1" x14ac:dyDescent="0.25">
      <c r="A596" s="458">
        <v>197</v>
      </c>
      <c r="B596" s="458">
        <v>13282835</v>
      </c>
      <c r="C596" s="458" t="s">
        <v>981</v>
      </c>
      <c r="D596" s="458" t="s">
        <v>890</v>
      </c>
      <c r="E596" s="458">
        <v>200</v>
      </c>
      <c r="F596" s="458" t="s">
        <v>69</v>
      </c>
      <c r="G596" s="458" t="s">
        <v>8963</v>
      </c>
      <c r="H596" s="458" t="s">
        <v>71</v>
      </c>
      <c r="I596" s="458" t="s">
        <v>2768</v>
      </c>
      <c r="J596" s="459">
        <v>2</v>
      </c>
      <c r="K596" s="476">
        <v>28</v>
      </c>
      <c r="L596" s="477" t="s">
        <v>8964</v>
      </c>
      <c r="M596" s="456">
        <v>13</v>
      </c>
      <c r="N596" s="455" t="s">
        <v>8965</v>
      </c>
      <c r="O596" s="456">
        <v>15</v>
      </c>
      <c r="P596" s="455" t="s">
        <v>8966</v>
      </c>
      <c r="Q596" s="456">
        <v>0</v>
      </c>
      <c r="R596" s="455" t="s">
        <v>8967</v>
      </c>
      <c r="S596" s="456">
        <v>0</v>
      </c>
      <c r="T596" s="455" t="s">
        <v>8968</v>
      </c>
      <c r="U596" s="456">
        <v>0</v>
      </c>
      <c r="V596" s="455" t="s">
        <v>8969</v>
      </c>
      <c r="W596" s="456">
        <v>0</v>
      </c>
      <c r="X596" s="455" t="s">
        <v>8970</v>
      </c>
      <c r="Y596" s="456">
        <v>0</v>
      </c>
      <c r="Z596" s="455" t="s">
        <v>8971</v>
      </c>
      <c r="AA596" s="456">
        <v>0</v>
      </c>
      <c r="AB596" s="455" t="s">
        <v>8972</v>
      </c>
      <c r="AC596" s="456">
        <v>0</v>
      </c>
      <c r="AD596" s="455" t="s">
        <v>8973</v>
      </c>
      <c r="AE596" s="456">
        <v>0</v>
      </c>
      <c r="AF596" s="271">
        <f t="shared" si="29"/>
        <v>2</v>
      </c>
      <c r="AG596" s="457">
        <f t="shared" si="28"/>
        <v>0</v>
      </c>
    </row>
    <row r="597" spans="1:33" hidden="1" x14ac:dyDescent="0.25">
      <c r="A597" s="468">
        <v>1098</v>
      </c>
      <c r="B597" s="468">
        <v>90462787</v>
      </c>
      <c r="C597" s="468" t="s">
        <v>583</v>
      </c>
      <c r="D597" s="468" t="s">
        <v>2800</v>
      </c>
      <c r="E597" s="468">
        <v>150</v>
      </c>
      <c r="F597" s="468" t="s">
        <v>69</v>
      </c>
      <c r="G597" s="468" t="s">
        <v>117</v>
      </c>
      <c r="H597" s="468" t="s">
        <v>121</v>
      </c>
      <c r="I597" s="468" t="s">
        <v>2743</v>
      </c>
      <c r="J597" s="469">
        <v>2</v>
      </c>
      <c r="K597" s="271">
        <v>29</v>
      </c>
      <c r="L597" s="271" t="s">
        <v>8974</v>
      </c>
      <c r="M597" s="466">
        <v>13</v>
      </c>
      <c r="N597" s="470" t="s">
        <v>8975</v>
      </c>
      <c r="O597" s="466">
        <v>16</v>
      </c>
      <c r="P597" s="470" t="s">
        <v>8976</v>
      </c>
      <c r="Q597" s="466">
        <v>0</v>
      </c>
      <c r="R597" s="470" t="s">
        <v>8977</v>
      </c>
      <c r="S597" s="466">
        <v>0</v>
      </c>
      <c r="T597" s="470" t="s">
        <v>8978</v>
      </c>
      <c r="U597" s="466">
        <v>0</v>
      </c>
      <c r="V597" s="470" t="s">
        <v>8979</v>
      </c>
      <c r="W597" s="466">
        <v>0</v>
      </c>
      <c r="X597" s="470" t="s">
        <v>8980</v>
      </c>
      <c r="Y597" s="466">
        <v>0</v>
      </c>
      <c r="Z597" s="470" t="s">
        <v>8981</v>
      </c>
      <c r="AA597" s="466">
        <v>0</v>
      </c>
      <c r="AB597" s="470" t="s">
        <v>8982</v>
      </c>
      <c r="AC597" s="466">
        <v>0</v>
      </c>
      <c r="AD597" s="470" t="s">
        <v>8983</v>
      </c>
      <c r="AE597" s="466">
        <v>0</v>
      </c>
      <c r="AF597" s="271">
        <f t="shared" si="29"/>
        <v>2</v>
      </c>
      <c r="AG597" s="457">
        <f t="shared" si="28"/>
        <v>0</v>
      </c>
    </row>
    <row r="598" spans="1:33" x14ac:dyDescent="0.25">
      <c r="A598" s="462">
        <v>903</v>
      </c>
      <c r="B598" s="462" t="s">
        <v>8984</v>
      </c>
      <c r="C598" s="462" t="s">
        <v>8985</v>
      </c>
      <c r="D598" s="462" t="s">
        <v>3000</v>
      </c>
      <c r="E598" s="462">
        <v>750</v>
      </c>
      <c r="F598" s="462" t="s">
        <v>69</v>
      </c>
      <c r="G598" s="462" t="s">
        <v>117</v>
      </c>
      <c r="H598" s="462" t="s">
        <v>97</v>
      </c>
      <c r="I598" s="462" t="s">
        <v>2768</v>
      </c>
      <c r="J598" s="472">
        <v>2</v>
      </c>
      <c r="K598" s="471">
        <v>1</v>
      </c>
      <c r="L598" s="471" t="s">
        <v>8986</v>
      </c>
      <c r="M598" s="466">
        <v>0</v>
      </c>
      <c r="N598" s="470" t="s">
        <v>8987</v>
      </c>
      <c r="O598" s="466">
        <v>1</v>
      </c>
      <c r="P598" s="470" t="s">
        <v>8988</v>
      </c>
      <c r="Q598" s="466">
        <v>0</v>
      </c>
      <c r="R598" s="470" t="s">
        <v>8989</v>
      </c>
      <c r="S598" s="466">
        <v>0</v>
      </c>
      <c r="T598" s="470" t="s">
        <v>8990</v>
      </c>
      <c r="U598" s="466">
        <v>0</v>
      </c>
      <c r="V598" s="470" t="s">
        <v>8991</v>
      </c>
      <c r="W598" s="466">
        <v>0</v>
      </c>
      <c r="X598" s="470" t="s">
        <v>8992</v>
      </c>
      <c r="Y598" s="466">
        <v>0</v>
      </c>
      <c r="Z598" s="470" t="s">
        <v>8993</v>
      </c>
      <c r="AA598" s="466">
        <v>0</v>
      </c>
      <c r="AB598" s="470" t="s">
        <v>8994</v>
      </c>
      <c r="AC598" s="466">
        <v>0</v>
      </c>
      <c r="AD598" s="470" t="s">
        <v>8995</v>
      </c>
      <c r="AE598" s="466">
        <v>0</v>
      </c>
      <c r="AF598" s="271">
        <f t="shared" si="29"/>
        <v>1</v>
      </c>
      <c r="AG598" s="457">
        <f t="shared" si="28"/>
        <v>-1</v>
      </c>
    </row>
    <row r="599" spans="1:33" hidden="1" x14ac:dyDescent="0.25">
      <c r="A599" s="458">
        <v>46</v>
      </c>
      <c r="B599" s="458">
        <v>11514596</v>
      </c>
      <c r="C599" s="458" t="s">
        <v>8996</v>
      </c>
      <c r="D599" s="458" t="s">
        <v>5243</v>
      </c>
      <c r="E599" s="458">
        <v>1000</v>
      </c>
      <c r="F599" s="458" t="s">
        <v>69</v>
      </c>
      <c r="G599" s="458" t="s">
        <v>117</v>
      </c>
      <c r="H599" s="458" t="s">
        <v>121</v>
      </c>
      <c r="I599" s="458" t="s">
        <v>2756</v>
      </c>
      <c r="J599" s="459">
        <v>2</v>
      </c>
      <c r="K599" s="476">
        <v>31</v>
      </c>
      <c r="L599" s="477" t="s">
        <v>8997</v>
      </c>
      <c r="M599" s="456">
        <v>13</v>
      </c>
      <c r="N599" s="455" t="s">
        <v>8998</v>
      </c>
      <c r="O599" s="456">
        <v>18</v>
      </c>
      <c r="P599" s="455" t="s">
        <v>8999</v>
      </c>
      <c r="Q599" s="456">
        <v>0</v>
      </c>
      <c r="R599" s="455" t="s">
        <v>9000</v>
      </c>
      <c r="S599" s="456">
        <v>0</v>
      </c>
      <c r="T599" s="455" t="s">
        <v>9001</v>
      </c>
      <c r="U599" s="456">
        <v>0</v>
      </c>
      <c r="V599" s="455" t="s">
        <v>9002</v>
      </c>
      <c r="W599" s="456">
        <v>0</v>
      </c>
      <c r="X599" s="455" t="s">
        <v>9003</v>
      </c>
      <c r="Y599" s="456">
        <v>0</v>
      </c>
      <c r="Z599" s="455" t="s">
        <v>9004</v>
      </c>
      <c r="AA599" s="456">
        <v>0</v>
      </c>
      <c r="AB599" s="455" t="s">
        <v>9005</v>
      </c>
      <c r="AC599" s="456">
        <v>0</v>
      </c>
      <c r="AD599" s="455" t="s">
        <v>9006</v>
      </c>
      <c r="AE599" s="456">
        <v>0</v>
      </c>
      <c r="AF599" s="271">
        <f t="shared" si="29"/>
        <v>2</v>
      </c>
      <c r="AG599" s="457">
        <f t="shared" si="28"/>
        <v>0</v>
      </c>
    </row>
    <row r="600" spans="1:33" hidden="1" x14ac:dyDescent="0.25">
      <c r="A600" s="452">
        <v>392</v>
      </c>
      <c r="B600" s="452">
        <v>90321122</v>
      </c>
      <c r="C600" s="452" t="s">
        <v>9007</v>
      </c>
      <c r="D600" s="452" t="s">
        <v>4369</v>
      </c>
      <c r="E600" s="452">
        <v>2500</v>
      </c>
      <c r="F600" s="452" t="s">
        <v>69</v>
      </c>
      <c r="G600" s="452" t="s">
        <v>117</v>
      </c>
      <c r="H600" s="452" t="s">
        <v>104</v>
      </c>
      <c r="I600" s="452" t="s">
        <v>3078</v>
      </c>
      <c r="J600" s="453">
        <v>2</v>
      </c>
      <c r="K600" s="476">
        <v>22</v>
      </c>
      <c r="L600" s="477" t="s">
        <v>9008</v>
      </c>
      <c r="M600" s="456">
        <v>14</v>
      </c>
      <c r="N600" s="455" t="s">
        <v>9009</v>
      </c>
      <c r="O600" s="456">
        <v>8</v>
      </c>
      <c r="P600" s="455" t="s">
        <v>9010</v>
      </c>
      <c r="Q600" s="456">
        <v>0</v>
      </c>
      <c r="R600" s="455" t="s">
        <v>9011</v>
      </c>
      <c r="S600" s="456">
        <v>0</v>
      </c>
      <c r="T600" s="455" t="s">
        <v>9012</v>
      </c>
      <c r="U600" s="456">
        <v>0</v>
      </c>
      <c r="V600" s="455" t="s">
        <v>9013</v>
      </c>
      <c r="W600" s="456">
        <v>0</v>
      </c>
      <c r="X600" s="455" t="s">
        <v>9014</v>
      </c>
      <c r="Y600" s="456">
        <v>0</v>
      </c>
      <c r="Z600" s="455" t="s">
        <v>9015</v>
      </c>
      <c r="AA600" s="456">
        <v>0</v>
      </c>
      <c r="AB600" s="455" t="s">
        <v>9016</v>
      </c>
      <c r="AC600" s="456">
        <v>0</v>
      </c>
      <c r="AD600" s="455" t="s">
        <v>9017</v>
      </c>
      <c r="AE600" s="456">
        <v>0</v>
      </c>
      <c r="AF600" s="271">
        <f t="shared" si="29"/>
        <v>2</v>
      </c>
      <c r="AG600" s="457">
        <f t="shared" si="28"/>
        <v>0</v>
      </c>
    </row>
    <row r="601" spans="1:33" hidden="1" x14ac:dyDescent="0.25">
      <c r="A601" s="458">
        <v>94</v>
      </c>
      <c r="B601" s="458">
        <v>11570513</v>
      </c>
      <c r="C601" s="458" t="s">
        <v>1090</v>
      </c>
      <c r="D601" s="458" t="s">
        <v>6079</v>
      </c>
      <c r="E601" s="458">
        <v>3000</v>
      </c>
      <c r="F601" s="458" t="s">
        <v>69</v>
      </c>
      <c r="G601" s="458" t="s">
        <v>117</v>
      </c>
      <c r="H601" s="458" t="s">
        <v>104</v>
      </c>
      <c r="I601" s="458" t="s">
        <v>3078</v>
      </c>
      <c r="J601" s="459">
        <v>2</v>
      </c>
      <c r="K601" s="476">
        <v>23</v>
      </c>
      <c r="L601" s="477" t="s">
        <v>9018</v>
      </c>
      <c r="M601" s="456">
        <v>14</v>
      </c>
      <c r="N601" s="455" t="s">
        <v>9019</v>
      </c>
      <c r="O601" s="456">
        <v>9</v>
      </c>
      <c r="P601" s="455" t="s">
        <v>9020</v>
      </c>
      <c r="Q601" s="456">
        <v>0</v>
      </c>
      <c r="R601" s="455" t="s">
        <v>9021</v>
      </c>
      <c r="S601" s="456">
        <v>0</v>
      </c>
      <c r="T601" s="455" t="s">
        <v>9022</v>
      </c>
      <c r="U601" s="456">
        <v>0</v>
      </c>
      <c r="V601" s="455" t="s">
        <v>9023</v>
      </c>
      <c r="W601" s="456">
        <v>0</v>
      </c>
      <c r="X601" s="455" t="s">
        <v>9024</v>
      </c>
      <c r="Y601" s="456">
        <v>0</v>
      </c>
      <c r="Z601" s="455" t="s">
        <v>9025</v>
      </c>
      <c r="AA601" s="456">
        <v>0</v>
      </c>
      <c r="AB601" s="455" t="s">
        <v>9026</v>
      </c>
      <c r="AC601" s="456">
        <v>0</v>
      </c>
      <c r="AD601" s="455" t="s">
        <v>9027</v>
      </c>
      <c r="AE601" s="456">
        <v>0</v>
      </c>
      <c r="AF601" s="271">
        <f t="shared" si="29"/>
        <v>2</v>
      </c>
      <c r="AG601" s="457">
        <f t="shared" si="28"/>
        <v>0</v>
      </c>
    </row>
    <row r="602" spans="1:33" hidden="1" x14ac:dyDescent="0.25">
      <c r="A602" s="458">
        <v>196</v>
      </c>
      <c r="B602" s="458">
        <v>13282835</v>
      </c>
      <c r="C602" s="458" t="s">
        <v>981</v>
      </c>
      <c r="D602" s="458" t="s">
        <v>373</v>
      </c>
      <c r="E602" s="458">
        <v>200</v>
      </c>
      <c r="F602" s="458" t="s">
        <v>69</v>
      </c>
      <c r="G602" s="458" t="s">
        <v>83</v>
      </c>
      <c r="H602" s="458" t="s">
        <v>71</v>
      </c>
      <c r="I602" s="458" t="s">
        <v>2768</v>
      </c>
      <c r="J602" s="459">
        <v>2</v>
      </c>
      <c r="K602" s="476">
        <v>26</v>
      </c>
      <c r="L602" s="477" t="s">
        <v>9028</v>
      </c>
      <c r="M602" s="456">
        <v>14</v>
      </c>
      <c r="N602" s="455" t="s">
        <v>9029</v>
      </c>
      <c r="O602" s="456">
        <v>12</v>
      </c>
      <c r="P602" s="455" t="s">
        <v>9030</v>
      </c>
      <c r="Q602" s="456">
        <v>0</v>
      </c>
      <c r="R602" s="455" t="s">
        <v>9031</v>
      </c>
      <c r="S602" s="456">
        <v>0</v>
      </c>
      <c r="T602" s="455" t="s">
        <v>9032</v>
      </c>
      <c r="U602" s="456">
        <v>0</v>
      </c>
      <c r="V602" s="455" t="s">
        <v>9033</v>
      </c>
      <c r="W602" s="456">
        <v>0</v>
      </c>
      <c r="X602" s="455" t="s">
        <v>9034</v>
      </c>
      <c r="Y602" s="456">
        <v>0</v>
      </c>
      <c r="Z602" s="455" t="s">
        <v>9035</v>
      </c>
      <c r="AA602" s="456">
        <v>0</v>
      </c>
      <c r="AB602" s="455" t="s">
        <v>9036</v>
      </c>
      <c r="AC602" s="456">
        <v>0</v>
      </c>
      <c r="AD602" s="455" t="s">
        <v>9037</v>
      </c>
      <c r="AE602" s="456">
        <v>0</v>
      </c>
      <c r="AF602" s="271">
        <f t="shared" si="29"/>
        <v>2</v>
      </c>
      <c r="AG602" s="457">
        <f t="shared" si="28"/>
        <v>0</v>
      </c>
    </row>
    <row r="603" spans="1:33" hidden="1" x14ac:dyDescent="0.25">
      <c r="A603" s="458">
        <v>51</v>
      </c>
      <c r="B603" s="458">
        <v>11514597</v>
      </c>
      <c r="C603" s="458" t="s">
        <v>1145</v>
      </c>
      <c r="D603" s="458" t="s">
        <v>5134</v>
      </c>
      <c r="E603" s="458">
        <v>400</v>
      </c>
      <c r="F603" s="458" t="s">
        <v>69</v>
      </c>
      <c r="G603" s="458" t="s">
        <v>117</v>
      </c>
      <c r="H603" s="458" t="s">
        <v>121</v>
      </c>
      <c r="I603" s="458" t="s">
        <v>2743</v>
      </c>
      <c r="J603" s="459">
        <v>2</v>
      </c>
      <c r="K603" s="476">
        <v>27</v>
      </c>
      <c r="L603" s="477" t="s">
        <v>9038</v>
      </c>
      <c r="M603" s="456">
        <v>14</v>
      </c>
      <c r="N603" s="455" t="s">
        <v>9039</v>
      </c>
      <c r="O603" s="456">
        <v>13</v>
      </c>
      <c r="P603" s="455" t="s">
        <v>9040</v>
      </c>
      <c r="Q603" s="456">
        <v>0</v>
      </c>
      <c r="R603" s="455" t="s">
        <v>9041</v>
      </c>
      <c r="S603" s="456">
        <v>0</v>
      </c>
      <c r="T603" s="455" t="s">
        <v>9042</v>
      </c>
      <c r="U603" s="456">
        <v>0</v>
      </c>
      <c r="V603" s="455" t="s">
        <v>9043</v>
      </c>
      <c r="W603" s="456">
        <v>0</v>
      </c>
      <c r="X603" s="455" t="s">
        <v>9044</v>
      </c>
      <c r="Y603" s="456">
        <v>0</v>
      </c>
      <c r="Z603" s="455" t="s">
        <v>9045</v>
      </c>
      <c r="AA603" s="456">
        <v>0</v>
      </c>
      <c r="AB603" s="455" t="s">
        <v>9046</v>
      </c>
      <c r="AC603" s="456">
        <v>0</v>
      </c>
      <c r="AD603" s="455" t="s">
        <v>9047</v>
      </c>
      <c r="AE603" s="456">
        <v>0</v>
      </c>
      <c r="AF603" s="271">
        <f t="shared" si="29"/>
        <v>2</v>
      </c>
      <c r="AG603" s="457">
        <f t="shared" si="28"/>
        <v>0</v>
      </c>
    </row>
    <row r="604" spans="1:33" hidden="1" x14ac:dyDescent="0.25">
      <c r="A604" s="458">
        <v>259</v>
      </c>
      <c r="B604" s="458">
        <v>52093182</v>
      </c>
      <c r="C604" s="458" t="s">
        <v>9048</v>
      </c>
      <c r="D604" s="458" t="s">
        <v>736</v>
      </c>
      <c r="E604" s="458">
        <v>42</v>
      </c>
      <c r="F604" s="458" t="s">
        <v>139</v>
      </c>
      <c r="G604" s="458" t="s">
        <v>132</v>
      </c>
      <c r="H604" s="458" t="s">
        <v>104</v>
      </c>
      <c r="I604" s="458" t="s">
        <v>2845</v>
      </c>
      <c r="J604" s="459">
        <v>6</v>
      </c>
      <c r="K604" s="476">
        <v>107</v>
      </c>
      <c r="L604" s="477" t="s">
        <v>9049</v>
      </c>
      <c r="M604" s="456">
        <v>14</v>
      </c>
      <c r="N604" s="455" t="s">
        <v>9050</v>
      </c>
      <c r="O604" s="456">
        <v>13</v>
      </c>
      <c r="P604" s="455" t="s">
        <v>9051</v>
      </c>
      <c r="Q604" s="456">
        <v>30</v>
      </c>
      <c r="R604" s="455" t="s">
        <v>9052</v>
      </c>
      <c r="S604" s="456">
        <v>17</v>
      </c>
      <c r="T604" s="455" t="s">
        <v>9053</v>
      </c>
      <c r="U604" s="456">
        <v>17</v>
      </c>
      <c r="V604" s="455" t="s">
        <v>9054</v>
      </c>
      <c r="W604" s="456">
        <v>16</v>
      </c>
      <c r="X604" s="455" t="s">
        <v>9055</v>
      </c>
      <c r="Y604" s="456">
        <v>0</v>
      </c>
      <c r="Z604" s="455" t="s">
        <v>9056</v>
      </c>
      <c r="AA604" s="456">
        <v>0</v>
      </c>
      <c r="AB604" s="455" t="s">
        <v>9057</v>
      </c>
      <c r="AC604" s="456">
        <v>0</v>
      </c>
      <c r="AD604" s="455" t="s">
        <v>9058</v>
      </c>
      <c r="AE604" s="456">
        <v>0</v>
      </c>
      <c r="AF604" s="271">
        <f t="shared" si="29"/>
        <v>6</v>
      </c>
      <c r="AG604" s="457">
        <f t="shared" si="28"/>
        <v>0</v>
      </c>
    </row>
    <row r="605" spans="1:33" hidden="1" x14ac:dyDescent="0.25">
      <c r="A605" s="458">
        <v>52</v>
      </c>
      <c r="B605" s="458">
        <v>11516076</v>
      </c>
      <c r="C605" s="458" t="s">
        <v>1144</v>
      </c>
      <c r="D605" s="458" t="s">
        <v>338</v>
      </c>
      <c r="E605" s="458">
        <v>400</v>
      </c>
      <c r="F605" s="458" t="s">
        <v>69</v>
      </c>
      <c r="G605" s="458" t="s">
        <v>117</v>
      </c>
      <c r="H605" s="458" t="s">
        <v>97</v>
      </c>
      <c r="I605" s="458" t="s">
        <v>2768</v>
      </c>
      <c r="J605" s="459">
        <v>2</v>
      </c>
      <c r="K605" s="476">
        <v>28</v>
      </c>
      <c r="L605" s="477" t="s">
        <v>9059</v>
      </c>
      <c r="M605" s="456">
        <v>14</v>
      </c>
      <c r="N605" s="455" t="s">
        <v>9060</v>
      </c>
      <c r="O605" s="456">
        <v>14</v>
      </c>
      <c r="P605" s="455" t="s">
        <v>9061</v>
      </c>
      <c r="Q605" s="456">
        <v>0</v>
      </c>
      <c r="R605" s="455" t="s">
        <v>9062</v>
      </c>
      <c r="S605" s="456">
        <v>0</v>
      </c>
      <c r="T605" s="455" t="s">
        <v>9063</v>
      </c>
      <c r="U605" s="456">
        <v>0</v>
      </c>
      <c r="V605" s="455" t="s">
        <v>9064</v>
      </c>
      <c r="W605" s="456">
        <v>0</v>
      </c>
      <c r="X605" s="455" t="s">
        <v>9065</v>
      </c>
      <c r="Y605" s="456">
        <v>0</v>
      </c>
      <c r="Z605" s="455" t="s">
        <v>9066</v>
      </c>
      <c r="AA605" s="456">
        <v>0</v>
      </c>
      <c r="AB605" s="455" t="s">
        <v>9067</v>
      </c>
      <c r="AC605" s="456">
        <v>0</v>
      </c>
      <c r="AD605" s="455" t="s">
        <v>9068</v>
      </c>
      <c r="AE605" s="456">
        <v>0</v>
      </c>
      <c r="AF605" s="271">
        <f t="shared" si="29"/>
        <v>2</v>
      </c>
      <c r="AG605" s="457">
        <f t="shared" si="28"/>
        <v>0</v>
      </c>
    </row>
    <row r="606" spans="1:33" hidden="1" x14ac:dyDescent="0.25">
      <c r="A606" s="452">
        <v>309</v>
      </c>
      <c r="B606" s="452">
        <v>52089134</v>
      </c>
      <c r="C606" s="452" t="s">
        <v>654</v>
      </c>
      <c r="D606" s="452" t="s">
        <v>615</v>
      </c>
      <c r="E606" s="452">
        <v>25</v>
      </c>
      <c r="F606" s="452" t="s">
        <v>69</v>
      </c>
      <c r="G606" s="452" t="s">
        <v>132</v>
      </c>
      <c r="H606" s="452" t="s">
        <v>104</v>
      </c>
      <c r="I606" s="452" t="s">
        <v>2845</v>
      </c>
      <c r="J606" s="453">
        <v>4</v>
      </c>
      <c r="K606" s="476">
        <v>50</v>
      </c>
      <c r="L606" s="477" t="s">
        <v>9069</v>
      </c>
      <c r="M606" s="456">
        <v>14</v>
      </c>
      <c r="N606" s="455" t="s">
        <v>9070</v>
      </c>
      <c r="O606" s="456">
        <v>14</v>
      </c>
      <c r="P606" s="455" t="s">
        <v>9071</v>
      </c>
      <c r="Q606" s="456">
        <v>9</v>
      </c>
      <c r="R606" s="455" t="s">
        <v>9072</v>
      </c>
      <c r="S606" s="456">
        <v>13</v>
      </c>
      <c r="T606" s="455" t="s">
        <v>9073</v>
      </c>
      <c r="U606" s="456">
        <v>0</v>
      </c>
      <c r="V606" s="455" t="s">
        <v>9074</v>
      </c>
      <c r="W606" s="456">
        <v>0</v>
      </c>
      <c r="X606" s="455" t="s">
        <v>9075</v>
      </c>
      <c r="Y606" s="456">
        <v>0</v>
      </c>
      <c r="Z606" s="455" t="s">
        <v>9076</v>
      </c>
      <c r="AA606" s="456">
        <v>0</v>
      </c>
      <c r="AB606" s="455" t="s">
        <v>9077</v>
      </c>
      <c r="AC606" s="456">
        <v>0</v>
      </c>
      <c r="AD606" s="455" t="s">
        <v>9078</v>
      </c>
      <c r="AE606" s="456">
        <v>0</v>
      </c>
      <c r="AF606" s="271">
        <f t="shared" si="29"/>
        <v>4</v>
      </c>
      <c r="AG606" s="457">
        <f t="shared" si="28"/>
        <v>0</v>
      </c>
    </row>
    <row r="607" spans="1:33" hidden="1" x14ac:dyDescent="0.25">
      <c r="A607" s="458">
        <v>725</v>
      </c>
      <c r="B607" s="458">
        <v>52071076</v>
      </c>
      <c r="C607" s="458" t="s">
        <v>780</v>
      </c>
      <c r="D607" s="458" t="s">
        <v>2844</v>
      </c>
      <c r="E607" s="458">
        <v>800</v>
      </c>
      <c r="F607" s="458" t="s">
        <v>69</v>
      </c>
      <c r="G607" s="458" t="s">
        <v>70</v>
      </c>
      <c r="H607" s="458" t="s">
        <v>104</v>
      </c>
      <c r="I607" s="458" t="s">
        <v>2845</v>
      </c>
      <c r="J607" s="459">
        <v>2</v>
      </c>
      <c r="K607" s="476">
        <v>29</v>
      </c>
      <c r="L607" s="477" t="s">
        <v>9079</v>
      </c>
      <c r="M607" s="456">
        <v>14</v>
      </c>
      <c r="N607" s="455" t="s">
        <v>9080</v>
      </c>
      <c r="O607" s="456">
        <v>15</v>
      </c>
      <c r="P607" s="455" t="s">
        <v>9081</v>
      </c>
      <c r="Q607" s="456">
        <v>0</v>
      </c>
      <c r="R607" s="455" t="s">
        <v>9082</v>
      </c>
      <c r="S607" s="456">
        <v>0</v>
      </c>
      <c r="T607" s="455" t="s">
        <v>9083</v>
      </c>
      <c r="U607" s="456">
        <v>0</v>
      </c>
      <c r="V607" s="455" t="s">
        <v>9084</v>
      </c>
      <c r="W607" s="456">
        <v>0</v>
      </c>
      <c r="X607" s="455" t="s">
        <v>9085</v>
      </c>
      <c r="Y607" s="456">
        <v>0</v>
      </c>
      <c r="Z607" s="455" t="s">
        <v>9086</v>
      </c>
      <c r="AA607" s="456">
        <v>0</v>
      </c>
      <c r="AB607" s="455" t="s">
        <v>9087</v>
      </c>
      <c r="AC607" s="456">
        <v>0</v>
      </c>
      <c r="AD607" s="455" t="s">
        <v>9088</v>
      </c>
      <c r="AE607" s="456">
        <v>0</v>
      </c>
      <c r="AF607" s="271">
        <f t="shared" si="29"/>
        <v>2</v>
      </c>
      <c r="AG607" s="457">
        <f t="shared" si="28"/>
        <v>0</v>
      </c>
    </row>
    <row r="608" spans="1:33" x14ac:dyDescent="0.25">
      <c r="A608" s="468">
        <v>880</v>
      </c>
      <c r="B608" s="468" t="s">
        <v>9089</v>
      </c>
      <c r="C608" s="468" t="s">
        <v>9090</v>
      </c>
      <c r="D608" s="468" t="s">
        <v>1040</v>
      </c>
      <c r="E608" s="468">
        <v>500</v>
      </c>
      <c r="F608" s="468" t="s">
        <v>69</v>
      </c>
      <c r="G608" s="468" t="s">
        <v>117</v>
      </c>
      <c r="H608" s="468" t="s">
        <v>97</v>
      </c>
      <c r="I608" s="468" t="s">
        <v>2768</v>
      </c>
      <c r="J608" s="469">
        <v>2</v>
      </c>
      <c r="K608" s="471">
        <v>1</v>
      </c>
      <c r="L608" s="471" t="s">
        <v>9091</v>
      </c>
      <c r="M608" s="466">
        <v>0</v>
      </c>
      <c r="N608" s="470" t="s">
        <v>9092</v>
      </c>
      <c r="O608" s="466">
        <v>1</v>
      </c>
      <c r="P608" s="470" t="s">
        <v>9093</v>
      </c>
      <c r="Q608" s="466">
        <v>0</v>
      </c>
      <c r="R608" s="470" t="s">
        <v>9094</v>
      </c>
      <c r="S608" s="466">
        <v>0</v>
      </c>
      <c r="T608" s="470" t="s">
        <v>9095</v>
      </c>
      <c r="U608" s="466">
        <v>0</v>
      </c>
      <c r="V608" s="470" t="s">
        <v>9096</v>
      </c>
      <c r="W608" s="466">
        <v>0</v>
      </c>
      <c r="X608" s="470" t="s">
        <v>9097</v>
      </c>
      <c r="Y608" s="466">
        <v>0</v>
      </c>
      <c r="Z608" s="470" t="s">
        <v>9098</v>
      </c>
      <c r="AA608" s="466">
        <v>0</v>
      </c>
      <c r="AB608" s="470" t="s">
        <v>9099</v>
      </c>
      <c r="AC608" s="466">
        <v>0</v>
      </c>
      <c r="AD608" s="470" t="s">
        <v>9100</v>
      </c>
      <c r="AE608" s="466">
        <v>0</v>
      </c>
      <c r="AF608" s="271">
        <f t="shared" si="29"/>
        <v>1</v>
      </c>
      <c r="AG608" s="457">
        <f t="shared" si="28"/>
        <v>-1</v>
      </c>
    </row>
    <row r="609" spans="1:33" hidden="1" x14ac:dyDescent="0.25">
      <c r="A609" s="452">
        <v>255</v>
      </c>
      <c r="B609" s="452" t="s">
        <v>201</v>
      </c>
      <c r="C609" s="452" t="s">
        <v>202</v>
      </c>
      <c r="D609" s="452" t="s">
        <v>4020</v>
      </c>
      <c r="E609" s="452">
        <v>210</v>
      </c>
      <c r="F609" s="452" t="s">
        <v>139</v>
      </c>
      <c r="G609" s="452" t="s">
        <v>132</v>
      </c>
      <c r="H609" s="452" t="s">
        <v>71</v>
      </c>
      <c r="I609" s="452" t="s">
        <v>2768</v>
      </c>
      <c r="J609" s="453">
        <v>2</v>
      </c>
      <c r="K609" s="476">
        <v>26</v>
      </c>
      <c r="L609" s="477" t="s">
        <v>9101</v>
      </c>
      <c r="M609" s="456">
        <v>15</v>
      </c>
      <c r="N609" s="455" t="s">
        <v>9102</v>
      </c>
      <c r="O609" s="456">
        <v>11</v>
      </c>
      <c r="P609" s="455" t="s">
        <v>9103</v>
      </c>
      <c r="Q609" s="456">
        <v>0</v>
      </c>
      <c r="R609" s="455" t="s">
        <v>9104</v>
      </c>
      <c r="S609" s="456">
        <v>0</v>
      </c>
      <c r="T609" s="455" t="s">
        <v>9105</v>
      </c>
      <c r="U609" s="456">
        <v>0</v>
      </c>
      <c r="V609" s="455" t="s">
        <v>9106</v>
      </c>
      <c r="W609" s="456">
        <v>0</v>
      </c>
      <c r="X609" s="455" t="s">
        <v>9107</v>
      </c>
      <c r="Y609" s="456">
        <v>0</v>
      </c>
      <c r="Z609" s="455" t="s">
        <v>9108</v>
      </c>
      <c r="AA609" s="456">
        <v>0</v>
      </c>
      <c r="AB609" s="455" t="s">
        <v>9109</v>
      </c>
      <c r="AC609" s="456">
        <v>0</v>
      </c>
      <c r="AD609" s="455" t="s">
        <v>9110</v>
      </c>
      <c r="AE609" s="456">
        <v>0</v>
      </c>
      <c r="AF609" s="271">
        <f t="shared" si="29"/>
        <v>2</v>
      </c>
      <c r="AG609" s="457">
        <f t="shared" si="28"/>
        <v>0</v>
      </c>
    </row>
    <row r="610" spans="1:33" x14ac:dyDescent="0.25">
      <c r="A610" s="458">
        <v>595</v>
      </c>
      <c r="B610" s="458" t="s">
        <v>123</v>
      </c>
      <c r="C610" s="458" t="s">
        <v>124</v>
      </c>
      <c r="D610" s="458" t="s">
        <v>342</v>
      </c>
      <c r="E610" s="458">
        <v>3000</v>
      </c>
      <c r="F610" s="458" t="s">
        <v>69</v>
      </c>
      <c r="G610" s="458" t="s">
        <v>117</v>
      </c>
      <c r="H610" s="458" t="s">
        <v>97</v>
      </c>
      <c r="I610" s="458" t="s">
        <v>2756</v>
      </c>
      <c r="J610" s="459">
        <v>2</v>
      </c>
      <c r="K610" s="476">
        <v>1</v>
      </c>
      <c r="L610" s="477" t="s">
        <v>9111</v>
      </c>
      <c r="M610" s="456">
        <v>1</v>
      </c>
      <c r="N610" s="455" t="s">
        <v>9112</v>
      </c>
      <c r="O610" s="456">
        <v>0</v>
      </c>
      <c r="P610" s="455" t="s">
        <v>9113</v>
      </c>
      <c r="Q610" s="456">
        <v>0</v>
      </c>
      <c r="R610" s="455" t="s">
        <v>9114</v>
      </c>
      <c r="S610" s="456">
        <v>0</v>
      </c>
      <c r="T610" s="455" t="s">
        <v>9115</v>
      </c>
      <c r="U610" s="456">
        <v>0</v>
      </c>
      <c r="V610" s="455" t="s">
        <v>9116</v>
      </c>
      <c r="W610" s="456">
        <v>0</v>
      </c>
      <c r="X610" s="455" t="s">
        <v>9117</v>
      </c>
      <c r="Y610" s="456">
        <v>0</v>
      </c>
      <c r="Z610" s="455" t="s">
        <v>9118</v>
      </c>
      <c r="AA610" s="456">
        <v>0</v>
      </c>
      <c r="AB610" s="455" t="s">
        <v>9119</v>
      </c>
      <c r="AC610" s="456">
        <v>0</v>
      </c>
      <c r="AD610" s="455" t="s">
        <v>9120</v>
      </c>
      <c r="AE610" s="456">
        <v>0</v>
      </c>
      <c r="AF610" s="271">
        <f t="shared" si="29"/>
        <v>1</v>
      </c>
      <c r="AG610" s="457">
        <f t="shared" si="28"/>
        <v>-1</v>
      </c>
    </row>
    <row r="611" spans="1:33" hidden="1" x14ac:dyDescent="0.25">
      <c r="A611" s="468">
        <v>77</v>
      </c>
      <c r="B611" s="468">
        <v>11561969</v>
      </c>
      <c r="C611" s="468" t="s">
        <v>9121</v>
      </c>
      <c r="D611" s="468" t="s">
        <v>2907</v>
      </c>
      <c r="E611" s="468">
        <v>500</v>
      </c>
      <c r="F611" s="468" t="s">
        <v>69</v>
      </c>
      <c r="G611" s="468" t="s">
        <v>117</v>
      </c>
      <c r="H611" s="468" t="s">
        <v>84</v>
      </c>
      <c r="I611" s="468" t="s">
        <v>2768</v>
      </c>
      <c r="J611" s="474">
        <v>2</v>
      </c>
      <c r="K611" s="471">
        <v>28</v>
      </c>
      <c r="L611" s="471" t="s">
        <v>9122</v>
      </c>
      <c r="M611" s="466">
        <v>15</v>
      </c>
      <c r="N611" s="466" t="s">
        <v>9123</v>
      </c>
      <c r="O611" s="466">
        <v>13</v>
      </c>
      <c r="P611" s="466" t="s">
        <v>9124</v>
      </c>
      <c r="Q611" s="466">
        <v>0</v>
      </c>
      <c r="R611" s="466" t="s">
        <v>9125</v>
      </c>
      <c r="S611" s="466">
        <v>0</v>
      </c>
      <c r="T611" s="466" t="s">
        <v>9126</v>
      </c>
      <c r="U611" s="466">
        <v>0</v>
      </c>
      <c r="V611" s="466" t="s">
        <v>9127</v>
      </c>
      <c r="W611" s="466">
        <v>0</v>
      </c>
      <c r="X611" s="466" t="s">
        <v>9128</v>
      </c>
      <c r="Y611" s="466">
        <v>0</v>
      </c>
      <c r="Z611" s="466" t="s">
        <v>9129</v>
      </c>
      <c r="AA611" s="466">
        <v>0</v>
      </c>
      <c r="AB611" s="466" t="s">
        <v>9130</v>
      </c>
      <c r="AC611" s="466">
        <v>0</v>
      </c>
      <c r="AD611" s="466" t="s">
        <v>9131</v>
      </c>
      <c r="AE611" s="466">
        <v>0</v>
      </c>
      <c r="AF611" s="467">
        <f t="shared" si="29"/>
        <v>2</v>
      </c>
      <c r="AG611" s="457">
        <f t="shared" si="28"/>
        <v>0</v>
      </c>
    </row>
    <row r="612" spans="1:33" hidden="1" x14ac:dyDescent="0.25">
      <c r="A612" s="458">
        <v>178</v>
      </c>
      <c r="B612" s="458">
        <v>11611776</v>
      </c>
      <c r="C612" s="458" t="s">
        <v>1014</v>
      </c>
      <c r="D612" s="458" t="s">
        <v>2811</v>
      </c>
      <c r="E612" s="458">
        <v>350</v>
      </c>
      <c r="F612" s="458" t="s">
        <v>69</v>
      </c>
      <c r="G612" s="458" t="s">
        <v>83</v>
      </c>
      <c r="H612" s="458" t="s">
        <v>412</v>
      </c>
      <c r="I612" s="458" t="s">
        <v>2756</v>
      </c>
      <c r="J612" s="459">
        <v>2</v>
      </c>
      <c r="K612" s="476">
        <v>30</v>
      </c>
      <c r="L612" s="477" t="s">
        <v>9132</v>
      </c>
      <c r="M612" s="456">
        <v>15</v>
      </c>
      <c r="N612" s="455" t="s">
        <v>9133</v>
      </c>
      <c r="O612" s="456">
        <v>15</v>
      </c>
      <c r="P612" s="455" t="s">
        <v>9134</v>
      </c>
      <c r="Q612" s="456">
        <v>0</v>
      </c>
      <c r="R612" s="455" t="s">
        <v>9135</v>
      </c>
      <c r="S612" s="456">
        <v>0</v>
      </c>
      <c r="T612" s="455" t="s">
        <v>9136</v>
      </c>
      <c r="U612" s="456">
        <v>0</v>
      </c>
      <c r="V612" s="455" t="s">
        <v>9137</v>
      </c>
      <c r="W612" s="456">
        <v>0</v>
      </c>
      <c r="X612" s="455" t="s">
        <v>9138</v>
      </c>
      <c r="Y612" s="456">
        <v>0</v>
      </c>
      <c r="Z612" s="455" t="s">
        <v>9139</v>
      </c>
      <c r="AA612" s="456">
        <v>0</v>
      </c>
      <c r="AB612" s="455" t="s">
        <v>9140</v>
      </c>
      <c r="AC612" s="456">
        <v>0</v>
      </c>
      <c r="AD612" s="455" t="s">
        <v>9141</v>
      </c>
      <c r="AE612" s="456">
        <v>0</v>
      </c>
      <c r="AF612" s="271">
        <f t="shared" si="29"/>
        <v>2</v>
      </c>
      <c r="AG612" s="457">
        <f t="shared" si="28"/>
        <v>0</v>
      </c>
    </row>
    <row r="613" spans="1:33" hidden="1" x14ac:dyDescent="0.25">
      <c r="A613" s="468">
        <v>849</v>
      </c>
      <c r="B613" s="468" t="s">
        <v>271</v>
      </c>
      <c r="C613" s="468" t="s">
        <v>272</v>
      </c>
      <c r="D613" s="468" t="s">
        <v>6748</v>
      </c>
      <c r="E613" s="468">
        <v>120</v>
      </c>
      <c r="F613" s="468" t="s">
        <v>69</v>
      </c>
      <c r="G613" s="468" t="s">
        <v>117</v>
      </c>
      <c r="H613" s="468" t="s">
        <v>84</v>
      </c>
      <c r="I613" s="468" t="s">
        <v>2768</v>
      </c>
      <c r="J613" s="469">
        <v>3</v>
      </c>
      <c r="K613" s="271">
        <v>46</v>
      </c>
      <c r="L613" s="271" t="s">
        <v>9142</v>
      </c>
      <c r="M613" s="466">
        <v>15</v>
      </c>
      <c r="N613" s="470" t="s">
        <v>9143</v>
      </c>
      <c r="O613" s="466">
        <v>15</v>
      </c>
      <c r="P613" s="470" t="s">
        <v>9144</v>
      </c>
      <c r="Q613" s="466">
        <v>16</v>
      </c>
      <c r="R613" s="470" t="s">
        <v>9145</v>
      </c>
      <c r="S613" s="466">
        <v>0</v>
      </c>
      <c r="T613" s="470" t="s">
        <v>9146</v>
      </c>
      <c r="U613" s="466">
        <v>0</v>
      </c>
      <c r="V613" s="470" t="s">
        <v>9147</v>
      </c>
      <c r="W613" s="466">
        <v>0</v>
      </c>
      <c r="X613" s="470" t="s">
        <v>9148</v>
      </c>
      <c r="Y613" s="466">
        <v>0</v>
      </c>
      <c r="Z613" s="470" t="s">
        <v>9149</v>
      </c>
      <c r="AA613" s="466">
        <v>0</v>
      </c>
      <c r="AB613" s="470" t="s">
        <v>9150</v>
      </c>
      <c r="AC613" s="466">
        <v>0</v>
      </c>
      <c r="AD613" s="470" t="s">
        <v>9151</v>
      </c>
      <c r="AE613" s="466">
        <v>0</v>
      </c>
      <c r="AF613" s="271">
        <f t="shared" si="29"/>
        <v>3</v>
      </c>
      <c r="AG613" s="457">
        <f t="shared" si="28"/>
        <v>0</v>
      </c>
    </row>
    <row r="614" spans="1:33" hidden="1" x14ac:dyDescent="0.25">
      <c r="A614" s="458">
        <v>100</v>
      </c>
      <c r="B614" s="458">
        <v>11570637</v>
      </c>
      <c r="C614" s="458" t="s">
        <v>1085</v>
      </c>
      <c r="D614" s="458" t="s">
        <v>1086</v>
      </c>
      <c r="E614" s="458">
        <v>2500</v>
      </c>
      <c r="F614" s="458" t="s">
        <v>69</v>
      </c>
      <c r="G614" s="458" t="s">
        <v>83</v>
      </c>
      <c r="H614" s="458" t="s">
        <v>97</v>
      </c>
      <c r="I614" s="458" t="s">
        <v>2756</v>
      </c>
      <c r="J614" s="459">
        <v>2</v>
      </c>
      <c r="K614" s="476">
        <v>31</v>
      </c>
      <c r="L614" s="477" t="s">
        <v>9152</v>
      </c>
      <c r="M614" s="456">
        <v>15</v>
      </c>
      <c r="N614" s="455" t="s">
        <v>9153</v>
      </c>
      <c r="O614" s="456">
        <v>16</v>
      </c>
      <c r="P614" s="455" t="s">
        <v>9154</v>
      </c>
      <c r="Q614" s="456">
        <v>0</v>
      </c>
      <c r="R614" s="455" t="s">
        <v>9155</v>
      </c>
      <c r="S614" s="456">
        <v>0</v>
      </c>
      <c r="T614" s="455" t="s">
        <v>9156</v>
      </c>
      <c r="U614" s="456">
        <v>0</v>
      </c>
      <c r="V614" s="455" t="s">
        <v>9157</v>
      </c>
      <c r="W614" s="456">
        <v>0</v>
      </c>
      <c r="X614" s="455" t="s">
        <v>9158</v>
      </c>
      <c r="Y614" s="456">
        <v>0</v>
      </c>
      <c r="Z614" s="455" t="s">
        <v>9159</v>
      </c>
      <c r="AA614" s="456">
        <v>0</v>
      </c>
      <c r="AB614" s="455" t="s">
        <v>9160</v>
      </c>
      <c r="AC614" s="456">
        <v>0</v>
      </c>
      <c r="AD614" s="455" t="s">
        <v>9161</v>
      </c>
      <c r="AE614" s="456">
        <v>0</v>
      </c>
      <c r="AF614" s="271">
        <f t="shared" si="29"/>
        <v>2</v>
      </c>
      <c r="AG614" s="457">
        <f t="shared" si="28"/>
        <v>0</v>
      </c>
    </row>
    <row r="615" spans="1:33" hidden="1" x14ac:dyDescent="0.25">
      <c r="A615" s="452">
        <v>714</v>
      </c>
      <c r="B615" s="452" t="s">
        <v>8672</v>
      </c>
      <c r="C615" s="452" t="s">
        <v>497</v>
      </c>
      <c r="D615" s="452" t="s">
        <v>3375</v>
      </c>
      <c r="E615" s="452">
        <v>550</v>
      </c>
      <c r="F615" s="452" t="s">
        <v>69</v>
      </c>
      <c r="G615" s="452" t="s">
        <v>117</v>
      </c>
      <c r="H615" s="452" t="s">
        <v>75</v>
      </c>
      <c r="I615" s="452" t="s">
        <v>2743</v>
      </c>
      <c r="J615" s="453">
        <v>2</v>
      </c>
      <c r="K615" s="476">
        <v>32</v>
      </c>
      <c r="L615" s="477" t="s">
        <v>9162</v>
      </c>
      <c r="M615" s="456">
        <v>15</v>
      </c>
      <c r="N615" s="455" t="s">
        <v>9163</v>
      </c>
      <c r="O615" s="456">
        <v>17</v>
      </c>
      <c r="P615" s="455" t="s">
        <v>9164</v>
      </c>
      <c r="Q615" s="456">
        <v>0</v>
      </c>
      <c r="R615" s="455" t="s">
        <v>9165</v>
      </c>
      <c r="S615" s="456">
        <v>0</v>
      </c>
      <c r="T615" s="455" t="s">
        <v>9166</v>
      </c>
      <c r="U615" s="456">
        <v>0</v>
      </c>
      <c r="V615" s="455" t="s">
        <v>9167</v>
      </c>
      <c r="W615" s="456">
        <v>0</v>
      </c>
      <c r="X615" s="455" t="s">
        <v>9168</v>
      </c>
      <c r="Y615" s="456">
        <v>0</v>
      </c>
      <c r="Z615" s="455" t="s">
        <v>9169</v>
      </c>
      <c r="AA615" s="456">
        <v>0</v>
      </c>
      <c r="AB615" s="455" t="s">
        <v>9170</v>
      </c>
      <c r="AC615" s="456">
        <v>0</v>
      </c>
      <c r="AD615" s="455" t="s">
        <v>9171</v>
      </c>
      <c r="AE615" s="456">
        <v>0</v>
      </c>
      <c r="AF615" s="271">
        <f t="shared" si="29"/>
        <v>2</v>
      </c>
      <c r="AG615" s="457">
        <f t="shared" si="28"/>
        <v>0</v>
      </c>
    </row>
    <row r="616" spans="1:33" hidden="1" x14ac:dyDescent="0.25">
      <c r="A616" s="462">
        <v>820</v>
      </c>
      <c r="B616" s="462">
        <v>95292262</v>
      </c>
      <c r="C616" s="462" t="s">
        <v>358</v>
      </c>
      <c r="D616" s="462" t="s">
        <v>7207</v>
      </c>
      <c r="E616" s="462">
        <v>60</v>
      </c>
      <c r="F616" s="462" t="s">
        <v>69</v>
      </c>
      <c r="G616" s="462" t="s">
        <v>132</v>
      </c>
      <c r="H616" s="462" t="s">
        <v>84</v>
      </c>
      <c r="I616" s="462" t="s">
        <v>2768</v>
      </c>
      <c r="J616" s="472">
        <v>2</v>
      </c>
      <c r="K616" s="271">
        <v>32</v>
      </c>
      <c r="L616" s="271" t="s">
        <v>9172</v>
      </c>
      <c r="M616" s="466">
        <v>15</v>
      </c>
      <c r="N616" s="470" t="s">
        <v>9173</v>
      </c>
      <c r="O616" s="466">
        <v>17</v>
      </c>
      <c r="P616" s="470" t="s">
        <v>9174</v>
      </c>
      <c r="Q616" s="466">
        <v>0</v>
      </c>
      <c r="R616" s="470" t="s">
        <v>9175</v>
      </c>
      <c r="S616" s="466">
        <v>0</v>
      </c>
      <c r="T616" s="470" t="s">
        <v>9176</v>
      </c>
      <c r="U616" s="466">
        <v>0</v>
      </c>
      <c r="V616" s="470" t="s">
        <v>9177</v>
      </c>
      <c r="W616" s="466">
        <v>0</v>
      </c>
      <c r="X616" s="470" t="s">
        <v>9178</v>
      </c>
      <c r="Y616" s="466">
        <v>0</v>
      </c>
      <c r="Z616" s="470" t="s">
        <v>9179</v>
      </c>
      <c r="AA616" s="466">
        <v>0</v>
      </c>
      <c r="AB616" s="470" t="s">
        <v>9180</v>
      </c>
      <c r="AC616" s="466">
        <v>0</v>
      </c>
      <c r="AD616" s="470" t="s">
        <v>9181</v>
      </c>
      <c r="AE616" s="466">
        <v>0</v>
      </c>
      <c r="AF616" s="271">
        <f t="shared" si="29"/>
        <v>2</v>
      </c>
      <c r="AG616" s="457">
        <f t="shared" si="28"/>
        <v>0</v>
      </c>
    </row>
    <row r="617" spans="1:33" hidden="1" x14ac:dyDescent="0.25">
      <c r="A617" s="462">
        <v>911</v>
      </c>
      <c r="B617" s="462">
        <v>52058746</v>
      </c>
      <c r="C617" s="462" t="s">
        <v>793</v>
      </c>
      <c r="D617" s="462" t="s">
        <v>736</v>
      </c>
      <c r="E617" s="462">
        <v>56</v>
      </c>
      <c r="F617" s="462" t="s">
        <v>139</v>
      </c>
      <c r="G617" s="462" t="s">
        <v>132</v>
      </c>
      <c r="H617" s="462" t="s">
        <v>104</v>
      </c>
      <c r="I617" s="462" t="s">
        <v>2845</v>
      </c>
      <c r="J617" s="472">
        <v>3</v>
      </c>
      <c r="K617" s="271">
        <v>52</v>
      </c>
      <c r="L617" s="271" t="s">
        <v>9182</v>
      </c>
      <c r="M617" s="466">
        <v>15</v>
      </c>
      <c r="N617" s="470" t="s">
        <v>9183</v>
      </c>
      <c r="O617" s="466">
        <v>17</v>
      </c>
      <c r="P617" s="470" t="s">
        <v>9184</v>
      </c>
      <c r="Q617" s="466">
        <v>20</v>
      </c>
      <c r="R617" s="470" t="s">
        <v>9185</v>
      </c>
      <c r="S617" s="466">
        <v>0</v>
      </c>
      <c r="T617" s="470" t="s">
        <v>9186</v>
      </c>
      <c r="U617" s="466">
        <v>0</v>
      </c>
      <c r="V617" s="470" t="s">
        <v>9187</v>
      </c>
      <c r="W617" s="466">
        <v>0</v>
      </c>
      <c r="X617" s="470" t="s">
        <v>9188</v>
      </c>
      <c r="Y617" s="466">
        <v>0</v>
      </c>
      <c r="Z617" s="470" t="s">
        <v>9189</v>
      </c>
      <c r="AA617" s="466">
        <v>0</v>
      </c>
      <c r="AB617" s="470" t="s">
        <v>9190</v>
      </c>
      <c r="AC617" s="466">
        <v>0</v>
      </c>
      <c r="AD617" s="470" t="s">
        <v>9191</v>
      </c>
      <c r="AE617" s="466">
        <v>0</v>
      </c>
      <c r="AF617" s="271">
        <f t="shared" si="29"/>
        <v>3</v>
      </c>
      <c r="AG617" s="457">
        <f t="shared" si="28"/>
        <v>0</v>
      </c>
    </row>
    <row r="618" spans="1:33" hidden="1" x14ac:dyDescent="0.25">
      <c r="A618" s="452">
        <v>536</v>
      </c>
      <c r="B618" s="452">
        <v>93280007</v>
      </c>
      <c r="C618" s="452" t="s">
        <v>552</v>
      </c>
      <c r="D618" s="452" t="s">
        <v>2959</v>
      </c>
      <c r="E618" s="452">
        <v>1200</v>
      </c>
      <c r="F618" s="452" t="s">
        <v>69</v>
      </c>
      <c r="G618" s="452" t="s">
        <v>70</v>
      </c>
      <c r="H618" s="452" t="s">
        <v>75</v>
      </c>
      <c r="I618" s="452" t="s">
        <v>2743</v>
      </c>
      <c r="J618" s="453">
        <v>2</v>
      </c>
      <c r="K618" s="476">
        <v>33</v>
      </c>
      <c r="L618" s="477" t="s">
        <v>9192</v>
      </c>
      <c r="M618" s="456">
        <v>15</v>
      </c>
      <c r="N618" s="455" t="s">
        <v>9193</v>
      </c>
      <c r="O618" s="456">
        <v>18</v>
      </c>
      <c r="P618" s="455" t="s">
        <v>9194</v>
      </c>
      <c r="Q618" s="456">
        <v>0</v>
      </c>
      <c r="R618" s="455" t="s">
        <v>9195</v>
      </c>
      <c r="S618" s="456">
        <v>0</v>
      </c>
      <c r="T618" s="455" t="s">
        <v>9196</v>
      </c>
      <c r="U618" s="456">
        <v>0</v>
      </c>
      <c r="V618" s="455" t="s">
        <v>9197</v>
      </c>
      <c r="W618" s="456">
        <v>0</v>
      </c>
      <c r="X618" s="455" t="s">
        <v>9198</v>
      </c>
      <c r="Y618" s="456">
        <v>0</v>
      </c>
      <c r="Z618" s="455" t="s">
        <v>9199</v>
      </c>
      <c r="AA618" s="456">
        <v>0</v>
      </c>
      <c r="AB618" s="455" t="s">
        <v>9200</v>
      </c>
      <c r="AC618" s="456">
        <v>0</v>
      </c>
      <c r="AD618" s="455" t="s">
        <v>9201</v>
      </c>
      <c r="AE618" s="456">
        <v>0</v>
      </c>
      <c r="AF618" s="271">
        <f t="shared" si="29"/>
        <v>2</v>
      </c>
      <c r="AG618" s="457">
        <f t="shared" si="28"/>
        <v>0</v>
      </c>
    </row>
    <row r="619" spans="1:33" hidden="1" x14ac:dyDescent="0.25">
      <c r="A619" s="468">
        <v>1144</v>
      </c>
      <c r="B619" s="468">
        <v>52095757</v>
      </c>
      <c r="C619" s="468" t="s">
        <v>735</v>
      </c>
      <c r="D619" s="468" t="s">
        <v>736</v>
      </c>
      <c r="E619" s="468">
        <v>30</v>
      </c>
      <c r="F619" s="468" t="s">
        <v>139</v>
      </c>
      <c r="G619" s="468" t="s">
        <v>132</v>
      </c>
      <c r="H619" s="468" t="s">
        <v>104</v>
      </c>
      <c r="I619" s="468" t="s">
        <v>2845</v>
      </c>
      <c r="J619" s="469">
        <v>3</v>
      </c>
      <c r="K619" s="271">
        <v>42</v>
      </c>
      <c r="L619" s="271" t="s">
        <v>9202</v>
      </c>
      <c r="M619" s="466">
        <v>16</v>
      </c>
      <c r="N619" s="470" t="s">
        <v>9203</v>
      </c>
      <c r="O619" s="466">
        <v>11</v>
      </c>
      <c r="P619" s="470" t="s">
        <v>9204</v>
      </c>
      <c r="Q619" s="466">
        <v>15</v>
      </c>
      <c r="R619" s="470" t="s">
        <v>9205</v>
      </c>
      <c r="S619" s="466">
        <v>0</v>
      </c>
      <c r="T619" s="470" t="s">
        <v>9206</v>
      </c>
      <c r="U619" s="466">
        <v>0</v>
      </c>
      <c r="V619" s="470" t="s">
        <v>9207</v>
      </c>
      <c r="W619" s="466">
        <v>0</v>
      </c>
      <c r="X619" s="470" t="s">
        <v>9208</v>
      </c>
      <c r="Y619" s="466">
        <v>0</v>
      </c>
      <c r="Z619" s="470" t="s">
        <v>9209</v>
      </c>
      <c r="AA619" s="466">
        <v>0</v>
      </c>
      <c r="AB619" s="470" t="s">
        <v>9210</v>
      </c>
      <c r="AC619" s="466">
        <v>0</v>
      </c>
      <c r="AD619" s="470" t="s">
        <v>9211</v>
      </c>
      <c r="AE619" s="466">
        <v>0</v>
      </c>
      <c r="AF619" s="271">
        <f t="shared" si="29"/>
        <v>3</v>
      </c>
      <c r="AG619" s="457">
        <f t="shared" si="28"/>
        <v>0</v>
      </c>
    </row>
    <row r="620" spans="1:33" hidden="1" x14ac:dyDescent="0.25">
      <c r="A620" s="458">
        <v>110</v>
      </c>
      <c r="B620" s="458">
        <v>11514519</v>
      </c>
      <c r="C620" s="458" t="s">
        <v>1153</v>
      </c>
      <c r="D620" s="458" t="s">
        <v>4743</v>
      </c>
      <c r="E620" s="458">
        <v>700</v>
      </c>
      <c r="F620" s="458" t="s">
        <v>69</v>
      </c>
      <c r="G620" s="458" t="s">
        <v>117</v>
      </c>
      <c r="H620" s="458" t="s">
        <v>121</v>
      </c>
      <c r="I620" s="458" t="s">
        <v>2743</v>
      </c>
      <c r="J620" s="459">
        <v>2</v>
      </c>
      <c r="K620" s="476">
        <v>30</v>
      </c>
      <c r="L620" s="477" t="s">
        <v>9212</v>
      </c>
      <c r="M620" s="456">
        <v>16</v>
      </c>
      <c r="N620" s="455" t="s">
        <v>9213</v>
      </c>
      <c r="O620" s="456">
        <v>14</v>
      </c>
      <c r="P620" s="455" t="s">
        <v>9214</v>
      </c>
      <c r="Q620" s="456">
        <v>0</v>
      </c>
      <c r="R620" s="455" t="s">
        <v>9215</v>
      </c>
      <c r="S620" s="456">
        <v>0</v>
      </c>
      <c r="T620" s="455" t="s">
        <v>9216</v>
      </c>
      <c r="U620" s="456">
        <v>0</v>
      </c>
      <c r="V620" s="455" t="s">
        <v>9217</v>
      </c>
      <c r="W620" s="456">
        <v>0</v>
      </c>
      <c r="X620" s="455" t="s">
        <v>9218</v>
      </c>
      <c r="Y620" s="456">
        <v>0</v>
      </c>
      <c r="Z620" s="455" t="s">
        <v>9219</v>
      </c>
      <c r="AA620" s="456">
        <v>0</v>
      </c>
      <c r="AB620" s="455" t="s">
        <v>9220</v>
      </c>
      <c r="AC620" s="456">
        <v>0</v>
      </c>
      <c r="AD620" s="455" t="s">
        <v>9221</v>
      </c>
      <c r="AE620" s="456">
        <v>0</v>
      </c>
      <c r="AF620" s="271">
        <f t="shared" si="29"/>
        <v>2</v>
      </c>
      <c r="AG620" s="457">
        <f t="shared" si="28"/>
        <v>0</v>
      </c>
    </row>
    <row r="621" spans="1:33" hidden="1" x14ac:dyDescent="0.25">
      <c r="A621" s="452">
        <v>281</v>
      </c>
      <c r="B621" s="452">
        <v>52052758</v>
      </c>
      <c r="C621" s="452" t="s">
        <v>806</v>
      </c>
      <c r="D621" s="452" t="s">
        <v>3011</v>
      </c>
      <c r="E621" s="452">
        <v>120</v>
      </c>
      <c r="F621" s="452" t="s">
        <v>69</v>
      </c>
      <c r="G621" s="452" t="s">
        <v>132</v>
      </c>
      <c r="H621" s="452" t="s">
        <v>71</v>
      </c>
      <c r="I621" s="452" t="s">
        <v>2768</v>
      </c>
      <c r="J621" s="453">
        <v>3</v>
      </c>
      <c r="K621" s="476">
        <v>41</v>
      </c>
      <c r="L621" s="477" t="s">
        <v>9222</v>
      </c>
      <c r="M621" s="456">
        <v>16</v>
      </c>
      <c r="N621" s="455" t="s">
        <v>9223</v>
      </c>
      <c r="O621" s="456">
        <v>14</v>
      </c>
      <c r="P621" s="455" t="s">
        <v>9224</v>
      </c>
      <c r="Q621" s="456">
        <v>11</v>
      </c>
      <c r="R621" s="455" t="s">
        <v>9225</v>
      </c>
      <c r="S621" s="456">
        <v>0</v>
      </c>
      <c r="T621" s="455" t="s">
        <v>9226</v>
      </c>
      <c r="U621" s="456">
        <v>0</v>
      </c>
      <c r="V621" s="455" t="s">
        <v>9227</v>
      </c>
      <c r="W621" s="456">
        <v>0</v>
      </c>
      <c r="X621" s="455" t="s">
        <v>9228</v>
      </c>
      <c r="Y621" s="456">
        <v>0</v>
      </c>
      <c r="Z621" s="455" t="s">
        <v>9229</v>
      </c>
      <c r="AA621" s="456">
        <v>0</v>
      </c>
      <c r="AB621" s="455" t="s">
        <v>9230</v>
      </c>
      <c r="AC621" s="456">
        <v>0</v>
      </c>
      <c r="AD621" s="455" t="s">
        <v>9231</v>
      </c>
      <c r="AE621" s="456">
        <v>0</v>
      </c>
      <c r="AF621" s="271">
        <f t="shared" si="29"/>
        <v>3</v>
      </c>
      <c r="AG621" s="457">
        <f t="shared" si="28"/>
        <v>0</v>
      </c>
    </row>
    <row r="622" spans="1:33" hidden="1" x14ac:dyDescent="0.25">
      <c r="A622" s="458">
        <v>133</v>
      </c>
      <c r="B622" s="458">
        <v>11589277</v>
      </c>
      <c r="C622" s="458" t="s">
        <v>1053</v>
      </c>
      <c r="D622" s="458" t="s">
        <v>4175</v>
      </c>
      <c r="E622" s="458">
        <v>120</v>
      </c>
      <c r="F622" s="458" t="s">
        <v>69</v>
      </c>
      <c r="G622" s="458" t="s">
        <v>1049</v>
      </c>
      <c r="H622" s="458" t="s">
        <v>97</v>
      </c>
      <c r="I622" s="458" t="s">
        <v>2756</v>
      </c>
      <c r="J622" s="459">
        <v>3</v>
      </c>
      <c r="K622" s="476">
        <v>38</v>
      </c>
      <c r="L622" s="477" t="s">
        <v>9232</v>
      </c>
      <c r="M622" s="456">
        <v>16</v>
      </c>
      <c r="N622" s="455" t="s">
        <v>9233</v>
      </c>
      <c r="O622" s="456">
        <v>15</v>
      </c>
      <c r="P622" s="455" t="s">
        <v>9234</v>
      </c>
      <c r="Q622" s="456">
        <v>7</v>
      </c>
      <c r="R622" s="455" t="s">
        <v>9235</v>
      </c>
      <c r="S622" s="456">
        <v>0</v>
      </c>
      <c r="T622" s="455" t="s">
        <v>9236</v>
      </c>
      <c r="U622" s="456">
        <v>0</v>
      </c>
      <c r="V622" s="455" t="s">
        <v>9237</v>
      </c>
      <c r="W622" s="456">
        <v>0</v>
      </c>
      <c r="X622" s="455" t="s">
        <v>9238</v>
      </c>
      <c r="Y622" s="456">
        <v>0</v>
      </c>
      <c r="Z622" s="455" t="s">
        <v>9239</v>
      </c>
      <c r="AA622" s="456">
        <v>0</v>
      </c>
      <c r="AB622" s="455" t="s">
        <v>9240</v>
      </c>
      <c r="AC622" s="456">
        <v>0</v>
      </c>
      <c r="AD622" s="455" t="s">
        <v>9241</v>
      </c>
      <c r="AE622" s="456">
        <v>0</v>
      </c>
      <c r="AF622" s="271">
        <f t="shared" si="29"/>
        <v>3</v>
      </c>
      <c r="AG622" s="457">
        <f t="shared" si="28"/>
        <v>0</v>
      </c>
    </row>
    <row r="623" spans="1:33" hidden="1" x14ac:dyDescent="0.25">
      <c r="A623" s="458">
        <v>60</v>
      </c>
      <c r="B623" s="458">
        <v>11518445</v>
      </c>
      <c r="C623" s="458" t="s">
        <v>1137</v>
      </c>
      <c r="D623" s="458" t="s">
        <v>330</v>
      </c>
      <c r="E623" s="458">
        <v>800</v>
      </c>
      <c r="F623" s="458" t="s">
        <v>69</v>
      </c>
      <c r="G623" s="458" t="s">
        <v>117</v>
      </c>
      <c r="H623" s="458" t="s">
        <v>412</v>
      </c>
      <c r="I623" s="458" t="s">
        <v>2756</v>
      </c>
      <c r="J623" s="459">
        <v>3</v>
      </c>
      <c r="K623" s="476">
        <v>49</v>
      </c>
      <c r="L623" s="477" t="s">
        <v>9242</v>
      </c>
      <c r="M623" s="456">
        <v>16</v>
      </c>
      <c r="N623" s="455" t="s">
        <v>9243</v>
      </c>
      <c r="O623" s="456">
        <v>18</v>
      </c>
      <c r="P623" s="455" t="s">
        <v>9244</v>
      </c>
      <c r="Q623" s="456">
        <v>15</v>
      </c>
      <c r="R623" s="455" t="s">
        <v>9245</v>
      </c>
      <c r="S623" s="456">
        <v>0</v>
      </c>
      <c r="T623" s="455" t="s">
        <v>9246</v>
      </c>
      <c r="U623" s="456">
        <v>0</v>
      </c>
      <c r="V623" s="455" t="s">
        <v>9247</v>
      </c>
      <c r="W623" s="456">
        <v>0</v>
      </c>
      <c r="X623" s="455" t="s">
        <v>9248</v>
      </c>
      <c r="Y623" s="456">
        <v>0</v>
      </c>
      <c r="Z623" s="455" t="s">
        <v>9249</v>
      </c>
      <c r="AA623" s="456">
        <v>0</v>
      </c>
      <c r="AB623" s="455" t="s">
        <v>9250</v>
      </c>
      <c r="AC623" s="456">
        <v>0</v>
      </c>
      <c r="AD623" s="455" t="s">
        <v>9251</v>
      </c>
      <c r="AE623" s="456">
        <v>0</v>
      </c>
      <c r="AF623" s="271">
        <f t="shared" si="29"/>
        <v>3</v>
      </c>
      <c r="AG623" s="457">
        <f t="shared" si="28"/>
        <v>0</v>
      </c>
    </row>
    <row r="624" spans="1:33" hidden="1" x14ac:dyDescent="0.25">
      <c r="A624" s="458">
        <v>214</v>
      </c>
      <c r="B624" s="458">
        <v>20914393</v>
      </c>
      <c r="C624" s="458" t="s">
        <v>209</v>
      </c>
      <c r="D624" s="458" t="s">
        <v>4075</v>
      </c>
      <c r="E624" s="458">
        <v>150</v>
      </c>
      <c r="F624" s="458" t="s">
        <v>69</v>
      </c>
      <c r="G624" s="458" t="s">
        <v>83</v>
      </c>
      <c r="H624" s="458" t="s">
        <v>121</v>
      </c>
      <c r="I624" s="458" t="s">
        <v>2743</v>
      </c>
      <c r="J624" s="459">
        <v>2</v>
      </c>
      <c r="K624" s="476">
        <v>34</v>
      </c>
      <c r="L624" s="477" t="s">
        <v>9252</v>
      </c>
      <c r="M624" s="456">
        <v>16</v>
      </c>
      <c r="N624" s="455" t="s">
        <v>9253</v>
      </c>
      <c r="O624" s="456">
        <v>18</v>
      </c>
      <c r="P624" s="455" t="s">
        <v>9254</v>
      </c>
      <c r="Q624" s="456">
        <v>0</v>
      </c>
      <c r="R624" s="455" t="s">
        <v>9255</v>
      </c>
      <c r="S624" s="456">
        <v>0</v>
      </c>
      <c r="T624" s="455" t="s">
        <v>9256</v>
      </c>
      <c r="U624" s="456">
        <v>0</v>
      </c>
      <c r="V624" s="455" t="s">
        <v>9257</v>
      </c>
      <c r="W624" s="456">
        <v>0</v>
      </c>
      <c r="X624" s="455" t="s">
        <v>9258</v>
      </c>
      <c r="Y624" s="456">
        <v>0</v>
      </c>
      <c r="Z624" s="455" t="s">
        <v>9259</v>
      </c>
      <c r="AA624" s="456">
        <v>0</v>
      </c>
      <c r="AB624" s="455" t="s">
        <v>9260</v>
      </c>
      <c r="AC624" s="456">
        <v>0</v>
      </c>
      <c r="AD624" s="455" t="s">
        <v>9261</v>
      </c>
      <c r="AE624" s="456">
        <v>0</v>
      </c>
      <c r="AF624" s="271">
        <f t="shared" si="29"/>
        <v>2</v>
      </c>
      <c r="AG624" s="457">
        <f t="shared" si="28"/>
        <v>0</v>
      </c>
    </row>
    <row r="625" spans="1:33" hidden="1" x14ac:dyDescent="0.25">
      <c r="A625" s="468">
        <v>1000</v>
      </c>
      <c r="B625" s="468">
        <v>94760011</v>
      </c>
      <c r="C625" s="468" t="s">
        <v>9262</v>
      </c>
      <c r="D625" s="468" t="s">
        <v>3188</v>
      </c>
      <c r="E625" s="468">
        <v>60</v>
      </c>
      <c r="F625" s="468" t="s">
        <v>69</v>
      </c>
      <c r="G625" s="468" t="s">
        <v>132</v>
      </c>
      <c r="H625" s="468" t="s">
        <v>104</v>
      </c>
      <c r="I625" s="468" t="s">
        <v>2845</v>
      </c>
      <c r="J625" s="469">
        <v>4</v>
      </c>
      <c r="K625" s="271">
        <v>86</v>
      </c>
      <c r="L625" s="271" t="s">
        <v>9263</v>
      </c>
      <c r="M625" s="466">
        <v>16</v>
      </c>
      <c r="N625" s="470" t="s">
        <v>9264</v>
      </c>
      <c r="O625" s="466">
        <v>18</v>
      </c>
      <c r="P625" s="470" t="s">
        <v>9265</v>
      </c>
      <c r="Q625" s="466">
        <v>35</v>
      </c>
      <c r="R625" s="470" t="s">
        <v>9266</v>
      </c>
      <c r="S625" s="466">
        <v>17</v>
      </c>
      <c r="T625" s="470" t="s">
        <v>9267</v>
      </c>
      <c r="U625" s="466">
        <v>0</v>
      </c>
      <c r="V625" s="470" t="s">
        <v>9268</v>
      </c>
      <c r="W625" s="466">
        <v>0</v>
      </c>
      <c r="X625" s="470" t="s">
        <v>9269</v>
      </c>
      <c r="Y625" s="466">
        <v>0</v>
      </c>
      <c r="Z625" s="470" t="s">
        <v>9270</v>
      </c>
      <c r="AA625" s="466">
        <v>0</v>
      </c>
      <c r="AB625" s="470" t="s">
        <v>9271</v>
      </c>
      <c r="AC625" s="466">
        <v>0</v>
      </c>
      <c r="AD625" s="470" t="s">
        <v>9272</v>
      </c>
      <c r="AE625" s="466">
        <v>0</v>
      </c>
      <c r="AF625" s="271">
        <f t="shared" si="29"/>
        <v>4</v>
      </c>
      <c r="AG625" s="457">
        <f t="shared" si="28"/>
        <v>0</v>
      </c>
    </row>
    <row r="626" spans="1:33" hidden="1" x14ac:dyDescent="0.25">
      <c r="A626" s="458">
        <v>262</v>
      </c>
      <c r="B626" s="458">
        <v>52044601</v>
      </c>
      <c r="C626" s="458" t="s">
        <v>2475</v>
      </c>
      <c r="D626" s="458" t="s">
        <v>373</v>
      </c>
      <c r="E626" s="458">
        <v>80</v>
      </c>
      <c r="F626" s="458" t="s">
        <v>69</v>
      </c>
      <c r="G626" s="458" t="s">
        <v>83</v>
      </c>
      <c r="H626" s="458" t="s">
        <v>71</v>
      </c>
      <c r="I626" s="458" t="s">
        <v>2768</v>
      </c>
      <c r="J626" s="459">
        <v>2</v>
      </c>
      <c r="K626" s="476">
        <v>27</v>
      </c>
      <c r="L626" s="477" t="s">
        <v>9273</v>
      </c>
      <c r="M626" s="456">
        <v>17</v>
      </c>
      <c r="N626" s="455" t="s">
        <v>9274</v>
      </c>
      <c r="O626" s="456">
        <v>10</v>
      </c>
      <c r="P626" s="455" t="s">
        <v>9275</v>
      </c>
      <c r="Q626" s="456">
        <v>0</v>
      </c>
      <c r="R626" s="455" t="s">
        <v>9276</v>
      </c>
      <c r="S626" s="456">
        <v>0</v>
      </c>
      <c r="T626" s="455" t="s">
        <v>9277</v>
      </c>
      <c r="U626" s="456">
        <v>0</v>
      </c>
      <c r="V626" s="455" t="s">
        <v>9278</v>
      </c>
      <c r="W626" s="456">
        <v>0</v>
      </c>
      <c r="X626" s="455" t="s">
        <v>9279</v>
      </c>
      <c r="Y626" s="456">
        <v>0</v>
      </c>
      <c r="Z626" s="455" t="s">
        <v>9280</v>
      </c>
      <c r="AA626" s="456">
        <v>0</v>
      </c>
      <c r="AB626" s="455" t="s">
        <v>9281</v>
      </c>
      <c r="AC626" s="456">
        <v>0</v>
      </c>
      <c r="AD626" s="455" t="s">
        <v>9282</v>
      </c>
      <c r="AE626" s="456">
        <v>0</v>
      </c>
      <c r="AF626" s="271">
        <f t="shared" si="29"/>
        <v>2</v>
      </c>
      <c r="AG626" s="457">
        <f t="shared" si="28"/>
        <v>0</v>
      </c>
    </row>
    <row r="627" spans="1:33" hidden="1" x14ac:dyDescent="0.25">
      <c r="A627" s="452">
        <v>122</v>
      </c>
      <c r="B627" s="452">
        <v>11588738</v>
      </c>
      <c r="C627" s="452" t="s">
        <v>1062</v>
      </c>
      <c r="D627" s="452" t="s">
        <v>5155</v>
      </c>
      <c r="E627" s="452">
        <v>300</v>
      </c>
      <c r="F627" s="452" t="s">
        <v>69</v>
      </c>
      <c r="G627" s="452" t="s">
        <v>117</v>
      </c>
      <c r="H627" s="452" t="s">
        <v>121</v>
      </c>
      <c r="I627" s="452" t="s">
        <v>2743</v>
      </c>
      <c r="J627" s="453">
        <v>2</v>
      </c>
      <c r="K627" s="476">
        <v>33</v>
      </c>
      <c r="L627" s="477" t="s">
        <v>9283</v>
      </c>
      <c r="M627" s="456">
        <v>17</v>
      </c>
      <c r="N627" s="455" t="s">
        <v>9284</v>
      </c>
      <c r="O627" s="456">
        <v>16</v>
      </c>
      <c r="P627" s="455" t="s">
        <v>9285</v>
      </c>
      <c r="Q627" s="456">
        <v>0</v>
      </c>
      <c r="R627" s="455" t="s">
        <v>9286</v>
      </c>
      <c r="S627" s="456">
        <v>0</v>
      </c>
      <c r="T627" s="455" t="s">
        <v>9287</v>
      </c>
      <c r="U627" s="456">
        <v>0</v>
      </c>
      <c r="V627" s="455" t="s">
        <v>9288</v>
      </c>
      <c r="W627" s="456">
        <v>0</v>
      </c>
      <c r="X627" s="455" t="s">
        <v>9289</v>
      </c>
      <c r="Y627" s="456">
        <v>0</v>
      </c>
      <c r="Z627" s="455" t="s">
        <v>9290</v>
      </c>
      <c r="AA627" s="456">
        <v>0</v>
      </c>
      <c r="AB627" s="455" t="s">
        <v>9291</v>
      </c>
      <c r="AC627" s="456">
        <v>0</v>
      </c>
      <c r="AD627" s="455" t="s">
        <v>9292</v>
      </c>
      <c r="AE627" s="456">
        <v>0</v>
      </c>
      <c r="AF627" s="271">
        <f t="shared" si="29"/>
        <v>2</v>
      </c>
      <c r="AG627" s="457">
        <f t="shared" si="28"/>
        <v>0</v>
      </c>
    </row>
    <row r="628" spans="1:33" hidden="1" x14ac:dyDescent="0.25">
      <c r="A628" s="452">
        <v>245</v>
      </c>
      <c r="B628" s="452">
        <v>52032629</v>
      </c>
      <c r="C628" s="452" t="s">
        <v>869</v>
      </c>
      <c r="D628" s="452" t="s">
        <v>548</v>
      </c>
      <c r="E628" s="452">
        <v>300</v>
      </c>
      <c r="F628" s="452" t="s">
        <v>69</v>
      </c>
      <c r="G628" s="452" t="s">
        <v>117</v>
      </c>
      <c r="H628" s="452" t="s">
        <v>412</v>
      </c>
      <c r="I628" s="452" t="s">
        <v>2756</v>
      </c>
      <c r="J628" s="453">
        <v>4</v>
      </c>
      <c r="K628" s="476">
        <v>64</v>
      </c>
      <c r="L628" s="477" t="s">
        <v>9293</v>
      </c>
      <c r="M628" s="456">
        <v>17</v>
      </c>
      <c r="N628" s="455" t="s">
        <v>9294</v>
      </c>
      <c r="O628" s="456">
        <v>16</v>
      </c>
      <c r="P628" s="455" t="s">
        <v>9295</v>
      </c>
      <c r="Q628" s="456">
        <v>18</v>
      </c>
      <c r="R628" s="455" t="s">
        <v>9296</v>
      </c>
      <c r="S628" s="456">
        <v>13</v>
      </c>
      <c r="T628" s="455" t="s">
        <v>9297</v>
      </c>
      <c r="U628" s="456">
        <v>0</v>
      </c>
      <c r="V628" s="455" t="s">
        <v>9298</v>
      </c>
      <c r="W628" s="456">
        <v>0</v>
      </c>
      <c r="X628" s="455" t="s">
        <v>9299</v>
      </c>
      <c r="Y628" s="456">
        <v>0</v>
      </c>
      <c r="Z628" s="455" t="s">
        <v>9300</v>
      </c>
      <c r="AA628" s="456">
        <v>0</v>
      </c>
      <c r="AB628" s="455" t="s">
        <v>9301</v>
      </c>
      <c r="AC628" s="456">
        <v>0</v>
      </c>
      <c r="AD628" s="455" t="s">
        <v>9302</v>
      </c>
      <c r="AE628" s="456">
        <v>0</v>
      </c>
      <c r="AF628" s="271">
        <f t="shared" si="29"/>
        <v>4</v>
      </c>
      <c r="AG628" s="457">
        <f t="shared" si="28"/>
        <v>0</v>
      </c>
    </row>
    <row r="629" spans="1:33" hidden="1" x14ac:dyDescent="0.25">
      <c r="A629" s="468">
        <v>828</v>
      </c>
      <c r="B629" s="468">
        <v>95920465</v>
      </c>
      <c r="C629" s="468" t="s">
        <v>346</v>
      </c>
      <c r="D629" s="468" t="s">
        <v>7207</v>
      </c>
      <c r="E629" s="468">
        <v>150</v>
      </c>
      <c r="F629" s="468" t="s">
        <v>69</v>
      </c>
      <c r="G629" s="468" t="s">
        <v>117</v>
      </c>
      <c r="H629" s="468" t="s">
        <v>84</v>
      </c>
      <c r="I629" s="468" t="s">
        <v>2768</v>
      </c>
      <c r="J629" s="469">
        <v>2</v>
      </c>
      <c r="K629" s="271">
        <v>35</v>
      </c>
      <c r="L629" s="271" t="s">
        <v>9303</v>
      </c>
      <c r="M629" s="466">
        <v>17</v>
      </c>
      <c r="N629" s="470" t="s">
        <v>9304</v>
      </c>
      <c r="O629" s="466">
        <v>18</v>
      </c>
      <c r="P629" s="470" t="s">
        <v>9305</v>
      </c>
      <c r="Q629" s="466">
        <v>0</v>
      </c>
      <c r="R629" s="470" t="s">
        <v>9306</v>
      </c>
      <c r="S629" s="466">
        <v>0</v>
      </c>
      <c r="T629" s="470" t="s">
        <v>9307</v>
      </c>
      <c r="U629" s="466">
        <v>0</v>
      </c>
      <c r="V629" s="470" t="s">
        <v>9308</v>
      </c>
      <c r="W629" s="466">
        <v>0</v>
      </c>
      <c r="X629" s="470" t="s">
        <v>9309</v>
      </c>
      <c r="Y629" s="466">
        <v>0</v>
      </c>
      <c r="Z629" s="470" t="s">
        <v>9310</v>
      </c>
      <c r="AA629" s="466">
        <v>0</v>
      </c>
      <c r="AB629" s="470" t="s">
        <v>9311</v>
      </c>
      <c r="AC629" s="466">
        <v>0</v>
      </c>
      <c r="AD629" s="470" t="s">
        <v>9312</v>
      </c>
      <c r="AE629" s="466">
        <v>0</v>
      </c>
      <c r="AF629" s="271">
        <f t="shared" si="29"/>
        <v>2</v>
      </c>
      <c r="AG629" s="457">
        <f t="shared" si="28"/>
        <v>0</v>
      </c>
    </row>
    <row r="630" spans="1:33" hidden="1" x14ac:dyDescent="0.25">
      <c r="A630" s="468">
        <v>867</v>
      </c>
      <c r="B630" s="468" t="s">
        <v>208</v>
      </c>
      <c r="C630" s="468" t="s">
        <v>209</v>
      </c>
      <c r="D630" s="468" t="s">
        <v>5243</v>
      </c>
      <c r="E630" s="468">
        <v>150</v>
      </c>
      <c r="F630" s="468" t="s">
        <v>69</v>
      </c>
      <c r="G630" s="468" t="s">
        <v>83</v>
      </c>
      <c r="H630" s="468" t="s">
        <v>121</v>
      </c>
      <c r="I630" s="468" t="s">
        <v>2756</v>
      </c>
      <c r="J630" s="469">
        <v>2</v>
      </c>
      <c r="K630" s="271">
        <v>36</v>
      </c>
      <c r="L630" s="271" t="s">
        <v>9313</v>
      </c>
      <c r="M630" s="466">
        <v>17</v>
      </c>
      <c r="N630" s="470" t="s">
        <v>9314</v>
      </c>
      <c r="O630" s="466">
        <v>19</v>
      </c>
      <c r="P630" s="470" t="s">
        <v>9315</v>
      </c>
      <c r="Q630" s="466">
        <v>0</v>
      </c>
      <c r="R630" s="470" t="s">
        <v>9316</v>
      </c>
      <c r="S630" s="466">
        <v>0</v>
      </c>
      <c r="T630" s="470" t="s">
        <v>9317</v>
      </c>
      <c r="U630" s="466">
        <v>0</v>
      </c>
      <c r="V630" s="470" t="s">
        <v>9318</v>
      </c>
      <c r="W630" s="466">
        <v>0</v>
      </c>
      <c r="X630" s="470" t="s">
        <v>9319</v>
      </c>
      <c r="Y630" s="466">
        <v>0</v>
      </c>
      <c r="Z630" s="470" t="s">
        <v>9320</v>
      </c>
      <c r="AA630" s="466">
        <v>0</v>
      </c>
      <c r="AB630" s="470" t="s">
        <v>9321</v>
      </c>
      <c r="AC630" s="466">
        <v>0</v>
      </c>
      <c r="AD630" s="470" t="s">
        <v>9322</v>
      </c>
      <c r="AE630" s="466">
        <v>0</v>
      </c>
      <c r="AF630" s="271">
        <f t="shared" si="29"/>
        <v>2</v>
      </c>
      <c r="AG630" s="457">
        <f t="shared" si="28"/>
        <v>0</v>
      </c>
    </row>
    <row r="631" spans="1:33" x14ac:dyDescent="0.25">
      <c r="A631" s="458">
        <v>507</v>
      </c>
      <c r="B631" s="458" t="s">
        <v>9323</v>
      </c>
      <c r="C631" s="458" t="s">
        <v>5905</v>
      </c>
      <c r="D631" s="458" t="s">
        <v>261</v>
      </c>
      <c r="E631" s="458">
        <v>54</v>
      </c>
      <c r="F631" s="458" t="s">
        <v>69</v>
      </c>
      <c r="G631" s="458" t="s">
        <v>83</v>
      </c>
      <c r="H631" s="458" t="s">
        <v>75</v>
      </c>
      <c r="I631" s="458" t="s">
        <v>2743</v>
      </c>
      <c r="J631" s="459">
        <v>3</v>
      </c>
      <c r="K631" s="476">
        <v>3</v>
      </c>
      <c r="L631" s="477" t="s">
        <v>9324</v>
      </c>
      <c r="M631" s="456">
        <v>2</v>
      </c>
      <c r="N631" s="455" t="s">
        <v>9325</v>
      </c>
      <c r="O631" s="456">
        <v>0</v>
      </c>
      <c r="P631" s="455" t="s">
        <v>9326</v>
      </c>
      <c r="Q631" s="456">
        <v>1</v>
      </c>
      <c r="R631" s="455" t="s">
        <v>9327</v>
      </c>
      <c r="S631" s="456">
        <v>0</v>
      </c>
      <c r="T631" s="455" t="s">
        <v>9328</v>
      </c>
      <c r="U631" s="456">
        <v>0</v>
      </c>
      <c r="V631" s="455" t="s">
        <v>9329</v>
      </c>
      <c r="W631" s="456">
        <v>0</v>
      </c>
      <c r="X631" s="455" t="s">
        <v>9330</v>
      </c>
      <c r="Y631" s="456">
        <v>0</v>
      </c>
      <c r="Z631" s="455" t="s">
        <v>9331</v>
      </c>
      <c r="AA631" s="456">
        <v>0</v>
      </c>
      <c r="AB631" s="455" t="s">
        <v>9332</v>
      </c>
      <c r="AC631" s="456">
        <v>0</v>
      </c>
      <c r="AD631" s="455" t="s">
        <v>9333</v>
      </c>
      <c r="AE631" s="456">
        <v>0</v>
      </c>
      <c r="AF631" s="271">
        <f t="shared" si="29"/>
        <v>2</v>
      </c>
      <c r="AG631" s="457">
        <f t="shared" si="28"/>
        <v>-1</v>
      </c>
    </row>
    <row r="632" spans="1:33" hidden="1" x14ac:dyDescent="0.25">
      <c r="A632" s="458">
        <v>113</v>
      </c>
      <c r="B632" s="458" t="s">
        <v>118</v>
      </c>
      <c r="C632" s="458" t="s">
        <v>119</v>
      </c>
      <c r="D632" s="458" t="s">
        <v>2800</v>
      </c>
      <c r="E632" s="458">
        <v>400</v>
      </c>
      <c r="F632" s="458" t="s">
        <v>69</v>
      </c>
      <c r="G632" s="458" t="s">
        <v>117</v>
      </c>
      <c r="H632" s="458" t="s">
        <v>121</v>
      </c>
      <c r="I632" s="458" t="s">
        <v>2743</v>
      </c>
      <c r="J632" s="459">
        <v>3</v>
      </c>
      <c r="K632" s="476">
        <v>49</v>
      </c>
      <c r="L632" s="477" t="s">
        <v>9334</v>
      </c>
      <c r="M632" s="456">
        <v>18</v>
      </c>
      <c r="N632" s="455" t="s">
        <v>9335</v>
      </c>
      <c r="O632" s="456">
        <v>16</v>
      </c>
      <c r="P632" s="455" t="s">
        <v>9336</v>
      </c>
      <c r="Q632" s="456">
        <v>15</v>
      </c>
      <c r="R632" s="455" t="s">
        <v>9337</v>
      </c>
      <c r="S632" s="456">
        <v>0</v>
      </c>
      <c r="T632" s="455" t="s">
        <v>9338</v>
      </c>
      <c r="U632" s="456">
        <v>0</v>
      </c>
      <c r="V632" s="455" t="s">
        <v>9339</v>
      </c>
      <c r="W632" s="456">
        <v>0</v>
      </c>
      <c r="X632" s="455" t="s">
        <v>9340</v>
      </c>
      <c r="Y632" s="456">
        <v>0</v>
      </c>
      <c r="Z632" s="455" t="s">
        <v>9341</v>
      </c>
      <c r="AA632" s="456">
        <v>0</v>
      </c>
      <c r="AB632" s="455" t="s">
        <v>9342</v>
      </c>
      <c r="AC632" s="456">
        <v>0</v>
      </c>
      <c r="AD632" s="455" t="s">
        <v>9343</v>
      </c>
      <c r="AE632" s="456">
        <v>0</v>
      </c>
      <c r="AF632" s="271">
        <f t="shared" si="29"/>
        <v>3</v>
      </c>
      <c r="AG632" s="457">
        <f t="shared" si="28"/>
        <v>0</v>
      </c>
    </row>
    <row r="633" spans="1:33" hidden="1" x14ac:dyDescent="0.25">
      <c r="A633" s="452">
        <v>172</v>
      </c>
      <c r="B633" s="452">
        <v>11610474</v>
      </c>
      <c r="C633" s="452" t="s">
        <v>1021</v>
      </c>
      <c r="D633" s="452" t="s">
        <v>230</v>
      </c>
      <c r="E633" s="452">
        <v>150</v>
      </c>
      <c r="F633" s="452" t="s">
        <v>69</v>
      </c>
      <c r="G633" s="452" t="s">
        <v>117</v>
      </c>
      <c r="H633" s="452" t="s">
        <v>97</v>
      </c>
      <c r="I633" s="452" t="s">
        <v>2756</v>
      </c>
      <c r="J633" s="453">
        <v>4</v>
      </c>
      <c r="K633" s="476">
        <v>67</v>
      </c>
      <c r="L633" s="477" t="s">
        <v>9344</v>
      </c>
      <c r="M633" s="456">
        <v>18</v>
      </c>
      <c r="N633" s="455" t="s">
        <v>9345</v>
      </c>
      <c r="O633" s="456">
        <v>16</v>
      </c>
      <c r="P633" s="455" t="s">
        <v>9346</v>
      </c>
      <c r="Q633" s="456">
        <v>13</v>
      </c>
      <c r="R633" s="455" t="s">
        <v>9347</v>
      </c>
      <c r="S633" s="456">
        <v>20</v>
      </c>
      <c r="T633" s="455" t="s">
        <v>9348</v>
      </c>
      <c r="U633" s="456">
        <v>0</v>
      </c>
      <c r="V633" s="455" t="s">
        <v>9349</v>
      </c>
      <c r="W633" s="456">
        <v>0</v>
      </c>
      <c r="X633" s="455" t="s">
        <v>9350</v>
      </c>
      <c r="Y633" s="456">
        <v>0</v>
      </c>
      <c r="Z633" s="455" t="s">
        <v>9351</v>
      </c>
      <c r="AA633" s="456">
        <v>0</v>
      </c>
      <c r="AB633" s="455" t="s">
        <v>9352</v>
      </c>
      <c r="AC633" s="456">
        <v>0</v>
      </c>
      <c r="AD633" s="455" t="s">
        <v>9353</v>
      </c>
      <c r="AE633" s="456">
        <v>0</v>
      </c>
      <c r="AF633" s="271">
        <f t="shared" si="29"/>
        <v>4</v>
      </c>
      <c r="AG633" s="457">
        <f t="shared" si="28"/>
        <v>0</v>
      </c>
    </row>
    <row r="634" spans="1:33" hidden="1" x14ac:dyDescent="0.25">
      <c r="A634" s="468">
        <v>1055</v>
      </c>
      <c r="B634" s="468">
        <v>52038401</v>
      </c>
      <c r="C634" s="468" t="s">
        <v>856</v>
      </c>
      <c r="D634" s="468" t="s">
        <v>293</v>
      </c>
      <c r="E634" s="468">
        <v>54</v>
      </c>
      <c r="F634" s="468" t="s">
        <v>69</v>
      </c>
      <c r="G634" s="468" t="s">
        <v>70</v>
      </c>
      <c r="H634" s="468" t="s">
        <v>75</v>
      </c>
      <c r="I634" s="468" t="s">
        <v>2743</v>
      </c>
      <c r="J634" s="469">
        <v>3</v>
      </c>
      <c r="K634" s="271">
        <v>54</v>
      </c>
      <c r="L634" s="271" t="s">
        <v>9354</v>
      </c>
      <c r="M634" s="466">
        <v>18</v>
      </c>
      <c r="N634" s="470" t="s">
        <v>9355</v>
      </c>
      <c r="O634" s="466">
        <v>17</v>
      </c>
      <c r="P634" s="470" t="s">
        <v>9356</v>
      </c>
      <c r="Q634" s="466">
        <v>19</v>
      </c>
      <c r="R634" s="470" t="s">
        <v>9357</v>
      </c>
      <c r="S634" s="466">
        <v>0</v>
      </c>
      <c r="T634" s="470" t="s">
        <v>9358</v>
      </c>
      <c r="U634" s="466">
        <v>0</v>
      </c>
      <c r="V634" s="470" t="s">
        <v>9359</v>
      </c>
      <c r="W634" s="466">
        <v>0</v>
      </c>
      <c r="X634" s="470" t="s">
        <v>9360</v>
      </c>
      <c r="Y634" s="466">
        <v>0</v>
      </c>
      <c r="Z634" s="470" t="s">
        <v>9361</v>
      </c>
      <c r="AA634" s="466">
        <v>0</v>
      </c>
      <c r="AB634" s="470" t="s">
        <v>9362</v>
      </c>
      <c r="AC634" s="466">
        <v>0</v>
      </c>
      <c r="AD634" s="470" t="s">
        <v>9363</v>
      </c>
      <c r="AE634" s="466">
        <v>0</v>
      </c>
      <c r="AF634" s="271">
        <f t="shared" si="29"/>
        <v>3</v>
      </c>
      <c r="AG634" s="457">
        <f t="shared" si="28"/>
        <v>0</v>
      </c>
    </row>
    <row r="635" spans="1:33" hidden="1" x14ac:dyDescent="0.25">
      <c r="A635" s="458">
        <v>598</v>
      </c>
      <c r="B635" s="458">
        <v>93299976</v>
      </c>
      <c r="C635" s="458" t="s">
        <v>538</v>
      </c>
      <c r="D635" s="458" t="s">
        <v>330</v>
      </c>
      <c r="E635" s="458">
        <v>1000</v>
      </c>
      <c r="F635" s="458" t="s">
        <v>69</v>
      </c>
      <c r="G635" s="458" t="s">
        <v>117</v>
      </c>
      <c r="H635" s="458" t="s">
        <v>412</v>
      </c>
      <c r="I635" s="458" t="s">
        <v>2756</v>
      </c>
      <c r="J635" s="459">
        <v>2</v>
      </c>
      <c r="K635" s="476">
        <v>37</v>
      </c>
      <c r="L635" s="477" t="s">
        <v>9364</v>
      </c>
      <c r="M635" s="456">
        <v>18</v>
      </c>
      <c r="N635" s="455" t="s">
        <v>9365</v>
      </c>
      <c r="O635" s="456">
        <v>19</v>
      </c>
      <c r="P635" s="455" t="s">
        <v>9366</v>
      </c>
      <c r="Q635" s="456">
        <v>0</v>
      </c>
      <c r="R635" s="455" t="s">
        <v>9367</v>
      </c>
      <c r="S635" s="456">
        <v>0</v>
      </c>
      <c r="T635" s="455" t="s">
        <v>9368</v>
      </c>
      <c r="U635" s="456">
        <v>0</v>
      </c>
      <c r="V635" s="455" t="s">
        <v>9369</v>
      </c>
      <c r="W635" s="456">
        <v>0</v>
      </c>
      <c r="X635" s="455" t="s">
        <v>9370</v>
      </c>
      <c r="Y635" s="456">
        <v>0</v>
      </c>
      <c r="Z635" s="455" t="s">
        <v>9371</v>
      </c>
      <c r="AA635" s="456">
        <v>0</v>
      </c>
      <c r="AB635" s="455" t="s">
        <v>9372</v>
      </c>
      <c r="AC635" s="456">
        <v>0</v>
      </c>
      <c r="AD635" s="455" t="s">
        <v>9373</v>
      </c>
      <c r="AE635" s="456">
        <v>0</v>
      </c>
      <c r="AF635" s="271">
        <f t="shared" si="29"/>
        <v>2</v>
      </c>
      <c r="AG635" s="457">
        <v>0</v>
      </c>
    </row>
    <row r="636" spans="1:33" hidden="1" x14ac:dyDescent="0.25">
      <c r="A636" s="458">
        <v>78</v>
      </c>
      <c r="B636" s="458">
        <v>11562507</v>
      </c>
      <c r="C636" s="458" t="s">
        <v>9374</v>
      </c>
      <c r="D636" s="458" t="s">
        <v>4282</v>
      </c>
      <c r="E636" s="458">
        <v>500</v>
      </c>
      <c r="F636" s="458" t="s">
        <v>69</v>
      </c>
      <c r="G636" s="458" t="s">
        <v>117</v>
      </c>
      <c r="H636" s="458" t="s">
        <v>412</v>
      </c>
      <c r="I636" s="458" t="s">
        <v>2743</v>
      </c>
      <c r="J636" s="459">
        <v>4</v>
      </c>
      <c r="K636" s="476">
        <v>84</v>
      </c>
      <c r="L636" s="477" t="s">
        <v>9375</v>
      </c>
      <c r="M636" s="456">
        <v>18</v>
      </c>
      <c r="N636" s="455" t="s">
        <v>9376</v>
      </c>
      <c r="O636" s="456">
        <v>22</v>
      </c>
      <c r="P636" s="455" t="s">
        <v>9377</v>
      </c>
      <c r="Q636" s="456">
        <v>21</v>
      </c>
      <c r="R636" s="455" t="s">
        <v>9378</v>
      </c>
      <c r="S636" s="456">
        <v>23</v>
      </c>
      <c r="T636" s="455" t="s">
        <v>9379</v>
      </c>
      <c r="U636" s="456">
        <v>0</v>
      </c>
      <c r="V636" s="455" t="s">
        <v>9380</v>
      </c>
      <c r="W636" s="456">
        <v>0</v>
      </c>
      <c r="X636" s="455" t="s">
        <v>9381</v>
      </c>
      <c r="Y636" s="456">
        <v>0</v>
      </c>
      <c r="Z636" s="455" t="s">
        <v>9382</v>
      </c>
      <c r="AA636" s="456">
        <v>0</v>
      </c>
      <c r="AB636" s="455" t="s">
        <v>9383</v>
      </c>
      <c r="AC636" s="456">
        <v>0</v>
      </c>
      <c r="AD636" s="455" t="s">
        <v>9384</v>
      </c>
      <c r="AE636" s="456">
        <v>0</v>
      </c>
      <c r="AF636" s="271">
        <f t="shared" si="29"/>
        <v>4</v>
      </c>
      <c r="AG636" s="457">
        <f t="shared" ref="AG636:AG645" si="30">AF636-J636</f>
        <v>0</v>
      </c>
    </row>
    <row r="637" spans="1:33" hidden="1" x14ac:dyDescent="0.25">
      <c r="A637" s="458">
        <v>265</v>
      </c>
      <c r="B637" s="458">
        <v>52095756</v>
      </c>
      <c r="C637" s="458" t="s">
        <v>737</v>
      </c>
      <c r="D637" s="458" t="s">
        <v>614</v>
      </c>
      <c r="E637" s="458">
        <v>30</v>
      </c>
      <c r="F637" s="458" t="s">
        <v>139</v>
      </c>
      <c r="G637" s="458" t="s">
        <v>132</v>
      </c>
      <c r="H637" s="458" t="s">
        <v>104</v>
      </c>
      <c r="I637" s="458" t="s">
        <v>2845</v>
      </c>
      <c r="J637" s="459">
        <v>5</v>
      </c>
      <c r="K637" s="476">
        <v>119</v>
      </c>
      <c r="L637" s="477" t="s">
        <v>9385</v>
      </c>
      <c r="M637" s="456">
        <v>18</v>
      </c>
      <c r="N637" s="455" t="s">
        <v>9386</v>
      </c>
      <c r="O637" s="456">
        <v>26</v>
      </c>
      <c r="P637" s="455" t="s">
        <v>9387</v>
      </c>
      <c r="Q637" s="456">
        <v>25</v>
      </c>
      <c r="R637" s="455" t="s">
        <v>9388</v>
      </c>
      <c r="S637" s="456">
        <v>25</v>
      </c>
      <c r="T637" s="455" t="s">
        <v>9389</v>
      </c>
      <c r="U637" s="456">
        <v>25</v>
      </c>
      <c r="V637" s="455" t="s">
        <v>9390</v>
      </c>
      <c r="W637" s="456">
        <v>0</v>
      </c>
      <c r="X637" s="455" t="s">
        <v>9391</v>
      </c>
      <c r="Y637" s="456">
        <v>0</v>
      </c>
      <c r="Z637" s="455" t="s">
        <v>9392</v>
      </c>
      <c r="AA637" s="456">
        <v>0</v>
      </c>
      <c r="AB637" s="455" t="s">
        <v>9393</v>
      </c>
      <c r="AC637" s="456">
        <v>0</v>
      </c>
      <c r="AD637" s="455" t="s">
        <v>9394</v>
      </c>
      <c r="AE637" s="456">
        <v>0</v>
      </c>
      <c r="AF637" s="271">
        <f t="shared" si="29"/>
        <v>5</v>
      </c>
      <c r="AG637" s="457">
        <f t="shared" si="30"/>
        <v>0</v>
      </c>
    </row>
    <row r="638" spans="1:33" hidden="1" x14ac:dyDescent="0.25">
      <c r="A638" s="468">
        <v>826</v>
      </c>
      <c r="B638" s="468" t="s">
        <v>89</v>
      </c>
      <c r="C638" s="468" t="s">
        <v>90</v>
      </c>
      <c r="D638" s="468" t="s">
        <v>373</v>
      </c>
      <c r="E638" s="468">
        <v>52</v>
      </c>
      <c r="F638" s="468" t="s">
        <v>69</v>
      </c>
      <c r="G638" s="468" t="s">
        <v>83</v>
      </c>
      <c r="H638" s="468" t="s">
        <v>71</v>
      </c>
      <c r="I638" s="468" t="s">
        <v>2768</v>
      </c>
      <c r="J638" s="469">
        <v>5</v>
      </c>
      <c r="K638" s="271">
        <v>101</v>
      </c>
      <c r="L638" s="271" t="s">
        <v>9395</v>
      </c>
      <c r="M638" s="466">
        <v>19</v>
      </c>
      <c r="N638" s="470" t="s">
        <v>9396</v>
      </c>
      <c r="O638" s="466">
        <v>16</v>
      </c>
      <c r="P638" s="470" t="s">
        <v>9397</v>
      </c>
      <c r="Q638" s="466">
        <v>23</v>
      </c>
      <c r="R638" s="470" t="s">
        <v>9398</v>
      </c>
      <c r="S638" s="466">
        <v>20</v>
      </c>
      <c r="T638" s="470" t="s">
        <v>9399</v>
      </c>
      <c r="U638" s="466">
        <v>23</v>
      </c>
      <c r="V638" s="470" t="s">
        <v>9400</v>
      </c>
      <c r="W638" s="466">
        <v>0</v>
      </c>
      <c r="X638" s="470" t="s">
        <v>9401</v>
      </c>
      <c r="Y638" s="466">
        <v>0</v>
      </c>
      <c r="Z638" s="470" t="s">
        <v>9402</v>
      </c>
      <c r="AA638" s="466">
        <v>0</v>
      </c>
      <c r="AB638" s="470" t="s">
        <v>9403</v>
      </c>
      <c r="AC638" s="466">
        <v>0</v>
      </c>
      <c r="AD638" s="470" t="s">
        <v>9404</v>
      </c>
      <c r="AE638" s="466">
        <v>0</v>
      </c>
      <c r="AF638" s="271">
        <f t="shared" si="29"/>
        <v>5</v>
      </c>
      <c r="AG638" s="457">
        <f t="shared" si="30"/>
        <v>0</v>
      </c>
    </row>
    <row r="639" spans="1:33" hidden="1" x14ac:dyDescent="0.25">
      <c r="A639" s="468">
        <v>1043</v>
      </c>
      <c r="B639" s="468" t="s">
        <v>80</v>
      </c>
      <c r="C639" s="468" t="s">
        <v>81</v>
      </c>
      <c r="D639" s="468" t="s">
        <v>9405</v>
      </c>
      <c r="E639" s="468">
        <v>120</v>
      </c>
      <c r="F639" s="468" t="s">
        <v>69</v>
      </c>
      <c r="G639" s="468" t="s">
        <v>83</v>
      </c>
      <c r="H639" s="468" t="s">
        <v>75</v>
      </c>
      <c r="I639" s="468" t="s">
        <v>2743</v>
      </c>
      <c r="J639" s="469">
        <v>3</v>
      </c>
      <c r="K639" s="271">
        <v>44</v>
      </c>
      <c r="L639" s="271" t="s">
        <v>9406</v>
      </c>
      <c r="M639" s="466">
        <v>19</v>
      </c>
      <c r="N639" s="470" t="s">
        <v>9407</v>
      </c>
      <c r="O639" s="466">
        <v>16</v>
      </c>
      <c r="P639" s="470" t="s">
        <v>9408</v>
      </c>
      <c r="Q639" s="466">
        <v>9</v>
      </c>
      <c r="R639" s="470" t="s">
        <v>9409</v>
      </c>
      <c r="S639" s="466">
        <v>0</v>
      </c>
      <c r="T639" s="470" t="s">
        <v>9410</v>
      </c>
      <c r="U639" s="466">
        <v>0</v>
      </c>
      <c r="V639" s="470" t="s">
        <v>9411</v>
      </c>
      <c r="W639" s="466">
        <v>0</v>
      </c>
      <c r="X639" s="470" t="s">
        <v>9412</v>
      </c>
      <c r="Y639" s="466">
        <v>0</v>
      </c>
      <c r="Z639" s="470" t="s">
        <v>9413</v>
      </c>
      <c r="AA639" s="466">
        <v>0</v>
      </c>
      <c r="AB639" s="470" t="s">
        <v>9414</v>
      </c>
      <c r="AC639" s="466">
        <v>0</v>
      </c>
      <c r="AD639" s="470" t="s">
        <v>9415</v>
      </c>
      <c r="AE639" s="466">
        <v>0</v>
      </c>
      <c r="AF639" s="271">
        <f t="shared" si="29"/>
        <v>3</v>
      </c>
      <c r="AG639" s="457">
        <f t="shared" si="30"/>
        <v>0</v>
      </c>
    </row>
    <row r="640" spans="1:33" hidden="1" x14ac:dyDescent="0.25">
      <c r="A640" s="468">
        <v>1108</v>
      </c>
      <c r="B640" s="468">
        <v>52071076</v>
      </c>
      <c r="C640" s="468" t="s">
        <v>780</v>
      </c>
      <c r="D640" s="468" t="s">
        <v>1091</v>
      </c>
      <c r="E640" s="468">
        <v>800</v>
      </c>
      <c r="F640" s="468" t="s">
        <v>69</v>
      </c>
      <c r="G640" s="468" t="s">
        <v>70</v>
      </c>
      <c r="H640" s="468" t="s">
        <v>104</v>
      </c>
      <c r="I640" s="468" t="s">
        <v>3078</v>
      </c>
      <c r="J640" s="469">
        <v>2</v>
      </c>
      <c r="K640" s="271">
        <v>37</v>
      </c>
      <c r="L640" s="271" t="s">
        <v>9416</v>
      </c>
      <c r="M640" s="466">
        <v>19</v>
      </c>
      <c r="N640" s="470" t="s">
        <v>9417</v>
      </c>
      <c r="O640" s="466">
        <v>18</v>
      </c>
      <c r="P640" s="470" t="s">
        <v>9418</v>
      </c>
      <c r="Q640" s="466">
        <v>0</v>
      </c>
      <c r="R640" s="470" t="s">
        <v>9419</v>
      </c>
      <c r="S640" s="466">
        <v>0</v>
      </c>
      <c r="T640" s="470" t="s">
        <v>9420</v>
      </c>
      <c r="U640" s="466">
        <v>0</v>
      </c>
      <c r="V640" s="470" t="s">
        <v>9421</v>
      </c>
      <c r="W640" s="466">
        <v>0</v>
      </c>
      <c r="X640" s="470" t="s">
        <v>9422</v>
      </c>
      <c r="Y640" s="466">
        <v>0</v>
      </c>
      <c r="Z640" s="470" t="s">
        <v>9423</v>
      </c>
      <c r="AA640" s="466">
        <v>0</v>
      </c>
      <c r="AB640" s="470" t="s">
        <v>9424</v>
      </c>
      <c r="AC640" s="466">
        <v>0</v>
      </c>
      <c r="AD640" s="470" t="s">
        <v>9425</v>
      </c>
      <c r="AE640" s="466">
        <v>0</v>
      </c>
      <c r="AF640" s="271">
        <f t="shared" si="29"/>
        <v>2</v>
      </c>
      <c r="AG640" s="457">
        <f t="shared" si="30"/>
        <v>0</v>
      </c>
    </row>
    <row r="641" spans="1:33" hidden="1" x14ac:dyDescent="0.25">
      <c r="A641" s="468">
        <v>763</v>
      </c>
      <c r="B641" s="468">
        <v>52089193</v>
      </c>
      <c r="C641" s="468" t="s">
        <v>660</v>
      </c>
      <c r="D641" s="468" t="s">
        <v>3188</v>
      </c>
      <c r="E641" s="468">
        <v>40</v>
      </c>
      <c r="F641" s="468" t="s">
        <v>69</v>
      </c>
      <c r="G641" s="468" t="s">
        <v>132</v>
      </c>
      <c r="H641" s="468" t="s">
        <v>104</v>
      </c>
      <c r="I641" s="468" t="s">
        <v>2845</v>
      </c>
      <c r="J641" s="469">
        <v>3</v>
      </c>
      <c r="K641" s="271">
        <v>57</v>
      </c>
      <c r="L641" s="271" t="s">
        <v>9426</v>
      </c>
      <c r="M641" s="466">
        <v>19</v>
      </c>
      <c r="N641" s="470" t="s">
        <v>9427</v>
      </c>
      <c r="O641" s="466">
        <v>19</v>
      </c>
      <c r="P641" s="470" t="s">
        <v>9428</v>
      </c>
      <c r="Q641" s="466">
        <v>19</v>
      </c>
      <c r="R641" s="470" t="s">
        <v>9429</v>
      </c>
      <c r="S641" s="466">
        <v>0</v>
      </c>
      <c r="T641" s="470" t="s">
        <v>9430</v>
      </c>
      <c r="U641" s="466">
        <v>0</v>
      </c>
      <c r="V641" s="470" t="s">
        <v>9431</v>
      </c>
      <c r="W641" s="466">
        <v>0</v>
      </c>
      <c r="X641" s="470" t="s">
        <v>9432</v>
      </c>
      <c r="Y641" s="466">
        <v>0</v>
      </c>
      <c r="Z641" s="470" t="s">
        <v>9433</v>
      </c>
      <c r="AA641" s="466">
        <v>0</v>
      </c>
      <c r="AB641" s="470" t="s">
        <v>9434</v>
      </c>
      <c r="AC641" s="466">
        <v>0</v>
      </c>
      <c r="AD641" s="470" t="s">
        <v>9435</v>
      </c>
      <c r="AE641" s="466">
        <v>0</v>
      </c>
      <c r="AF641" s="271">
        <f t="shared" si="29"/>
        <v>3</v>
      </c>
      <c r="AG641" s="457">
        <f t="shared" si="30"/>
        <v>0</v>
      </c>
    </row>
    <row r="642" spans="1:33" hidden="1" x14ac:dyDescent="0.25">
      <c r="A642" s="458">
        <v>79</v>
      </c>
      <c r="B642" s="458">
        <v>11562507</v>
      </c>
      <c r="C642" s="458" t="s">
        <v>1107</v>
      </c>
      <c r="D642" s="458" t="s">
        <v>290</v>
      </c>
      <c r="E642" s="458">
        <v>500</v>
      </c>
      <c r="F642" s="458" t="s">
        <v>69</v>
      </c>
      <c r="G642" s="458" t="s">
        <v>117</v>
      </c>
      <c r="H642" s="458" t="s">
        <v>412</v>
      </c>
      <c r="I642" s="458" t="s">
        <v>2756</v>
      </c>
      <c r="J642" s="459">
        <v>4</v>
      </c>
      <c r="K642" s="476">
        <v>82</v>
      </c>
      <c r="L642" s="477" t="s">
        <v>9436</v>
      </c>
      <c r="M642" s="456">
        <v>19</v>
      </c>
      <c r="N642" s="455" t="s">
        <v>9437</v>
      </c>
      <c r="O642" s="456">
        <v>21</v>
      </c>
      <c r="P642" s="455" t="s">
        <v>9438</v>
      </c>
      <c r="Q642" s="456">
        <v>21</v>
      </c>
      <c r="R642" s="455" t="s">
        <v>9439</v>
      </c>
      <c r="S642" s="456">
        <v>21</v>
      </c>
      <c r="T642" s="455" t="s">
        <v>9440</v>
      </c>
      <c r="U642" s="456">
        <v>0</v>
      </c>
      <c r="V642" s="455" t="s">
        <v>9441</v>
      </c>
      <c r="W642" s="456">
        <v>0</v>
      </c>
      <c r="X642" s="455" t="s">
        <v>9442</v>
      </c>
      <c r="Y642" s="456">
        <v>0</v>
      </c>
      <c r="Z642" s="455" t="s">
        <v>9443</v>
      </c>
      <c r="AA642" s="456">
        <v>0</v>
      </c>
      <c r="AB642" s="455" t="s">
        <v>9444</v>
      </c>
      <c r="AC642" s="456">
        <v>0</v>
      </c>
      <c r="AD642" s="455" t="s">
        <v>9445</v>
      </c>
      <c r="AE642" s="456">
        <v>0</v>
      </c>
      <c r="AF642" s="471">
        <f t="shared" si="29"/>
        <v>4</v>
      </c>
      <c r="AG642" s="457">
        <f t="shared" si="30"/>
        <v>0</v>
      </c>
    </row>
    <row r="643" spans="1:33" hidden="1" x14ac:dyDescent="0.25">
      <c r="A643" s="468">
        <v>792</v>
      </c>
      <c r="B643" s="468">
        <v>94760024</v>
      </c>
      <c r="C643" s="468" t="s">
        <v>392</v>
      </c>
      <c r="D643" s="468" t="s">
        <v>493</v>
      </c>
      <c r="E643" s="468">
        <v>84</v>
      </c>
      <c r="F643" s="468" t="s">
        <v>69</v>
      </c>
      <c r="G643" s="468" t="s">
        <v>132</v>
      </c>
      <c r="H643" s="468" t="s">
        <v>97</v>
      </c>
      <c r="I643" s="468" t="s">
        <v>2756</v>
      </c>
      <c r="J643" s="469">
        <v>3</v>
      </c>
      <c r="K643" s="271">
        <v>63</v>
      </c>
      <c r="L643" s="271" t="s">
        <v>9446</v>
      </c>
      <c r="M643" s="466">
        <v>19</v>
      </c>
      <c r="N643" s="470" t="s">
        <v>9447</v>
      </c>
      <c r="O643" s="466">
        <v>22</v>
      </c>
      <c r="P643" s="470" t="s">
        <v>9448</v>
      </c>
      <c r="Q643" s="466">
        <v>22</v>
      </c>
      <c r="R643" s="470" t="s">
        <v>9449</v>
      </c>
      <c r="S643" s="466">
        <v>0</v>
      </c>
      <c r="T643" s="470" t="s">
        <v>9450</v>
      </c>
      <c r="U643" s="466">
        <v>0</v>
      </c>
      <c r="V643" s="470" t="s">
        <v>9451</v>
      </c>
      <c r="W643" s="466">
        <v>0</v>
      </c>
      <c r="X643" s="470" t="s">
        <v>9452</v>
      </c>
      <c r="Y643" s="466">
        <v>0</v>
      </c>
      <c r="Z643" s="470" t="s">
        <v>9453</v>
      </c>
      <c r="AA643" s="466">
        <v>0</v>
      </c>
      <c r="AB643" s="470" t="s">
        <v>9454</v>
      </c>
      <c r="AC643" s="466">
        <v>0</v>
      </c>
      <c r="AD643" s="470" t="s">
        <v>9455</v>
      </c>
      <c r="AE643" s="466">
        <v>0</v>
      </c>
      <c r="AF643" s="271">
        <f t="shared" si="29"/>
        <v>3</v>
      </c>
      <c r="AG643" s="457">
        <f t="shared" si="30"/>
        <v>0</v>
      </c>
    </row>
    <row r="644" spans="1:33" hidden="1" x14ac:dyDescent="0.25">
      <c r="A644" s="468">
        <v>1002</v>
      </c>
      <c r="B644" s="468">
        <v>52086607</v>
      </c>
      <c r="C644" s="468" t="s">
        <v>9456</v>
      </c>
      <c r="D644" s="468" t="s">
        <v>3188</v>
      </c>
      <c r="E644" s="468">
        <v>130</v>
      </c>
      <c r="F644" s="468" t="s">
        <v>69</v>
      </c>
      <c r="G644" s="468" t="s">
        <v>132</v>
      </c>
      <c r="H644" s="468" t="s">
        <v>104</v>
      </c>
      <c r="I644" s="468" t="s">
        <v>2845</v>
      </c>
      <c r="J644" s="469">
        <v>3</v>
      </c>
      <c r="K644" s="271">
        <v>79</v>
      </c>
      <c r="L644" s="271" t="s">
        <v>9457</v>
      </c>
      <c r="M644" s="466">
        <v>19</v>
      </c>
      <c r="N644" s="470" t="s">
        <v>9458</v>
      </c>
      <c r="O644" s="466">
        <v>39</v>
      </c>
      <c r="P644" s="470" t="s">
        <v>9459</v>
      </c>
      <c r="Q644" s="466">
        <v>21</v>
      </c>
      <c r="R644" s="470" t="s">
        <v>9460</v>
      </c>
      <c r="S644" s="466">
        <v>0</v>
      </c>
      <c r="T644" s="470" t="s">
        <v>9461</v>
      </c>
      <c r="U644" s="466">
        <v>0</v>
      </c>
      <c r="V644" s="470" t="s">
        <v>9462</v>
      </c>
      <c r="W644" s="466">
        <v>0</v>
      </c>
      <c r="X644" s="470" t="s">
        <v>9463</v>
      </c>
      <c r="Y644" s="466">
        <v>0</v>
      </c>
      <c r="Z644" s="470" t="s">
        <v>9464</v>
      </c>
      <c r="AA644" s="466">
        <v>0</v>
      </c>
      <c r="AB644" s="470" t="s">
        <v>9465</v>
      </c>
      <c r="AC644" s="466">
        <v>0</v>
      </c>
      <c r="AD644" s="470" t="s">
        <v>9466</v>
      </c>
      <c r="AE644" s="466">
        <v>0</v>
      </c>
      <c r="AF644" s="271">
        <f t="shared" si="29"/>
        <v>3</v>
      </c>
      <c r="AG644" s="457">
        <f t="shared" si="30"/>
        <v>0</v>
      </c>
    </row>
    <row r="645" spans="1:33" hidden="1" x14ac:dyDescent="0.25">
      <c r="A645" s="458">
        <v>192</v>
      </c>
      <c r="B645" s="458">
        <v>13208672</v>
      </c>
      <c r="C645" s="458" t="s">
        <v>990</v>
      </c>
      <c r="D645" s="458" t="s">
        <v>244</v>
      </c>
      <c r="E645" s="458">
        <v>100</v>
      </c>
      <c r="F645" s="458" t="s">
        <v>69</v>
      </c>
      <c r="G645" s="458" t="s">
        <v>117</v>
      </c>
      <c r="H645" s="458" t="s">
        <v>97</v>
      </c>
      <c r="I645" s="458" t="s">
        <v>2768</v>
      </c>
      <c r="J645" s="459">
        <v>6</v>
      </c>
      <c r="K645" s="476">
        <v>106</v>
      </c>
      <c r="L645" s="477" t="s">
        <v>9467</v>
      </c>
      <c r="M645" s="456">
        <v>20</v>
      </c>
      <c r="N645" s="455" t="s">
        <v>9468</v>
      </c>
      <c r="O645" s="456">
        <v>18</v>
      </c>
      <c r="P645" s="455" t="s">
        <v>9469</v>
      </c>
      <c r="Q645" s="456">
        <v>18</v>
      </c>
      <c r="R645" s="455" t="s">
        <v>9470</v>
      </c>
      <c r="S645" s="456">
        <v>17</v>
      </c>
      <c r="T645" s="455" t="s">
        <v>9471</v>
      </c>
      <c r="U645" s="456">
        <v>17</v>
      </c>
      <c r="V645" s="455" t="s">
        <v>9472</v>
      </c>
      <c r="W645" s="456">
        <v>16</v>
      </c>
      <c r="X645" s="455" t="s">
        <v>9473</v>
      </c>
      <c r="Y645" s="456">
        <v>0</v>
      </c>
      <c r="Z645" s="455" t="s">
        <v>9474</v>
      </c>
      <c r="AA645" s="456">
        <v>0</v>
      </c>
      <c r="AB645" s="455" t="s">
        <v>9475</v>
      </c>
      <c r="AC645" s="456">
        <v>0</v>
      </c>
      <c r="AD645" s="455" t="s">
        <v>9476</v>
      </c>
      <c r="AE645" s="456">
        <v>0</v>
      </c>
      <c r="AF645" s="271">
        <f t="shared" si="29"/>
        <v>6</v>
      </c>
      <c r="AG645" s="457">
        <f t="shared" si="30"/>
        <v>0</v>
      </c>
    </row>
    <row r="646" spans="1:33" hidden="1" x14ac:dyDescent="0.25">
      <c r="A646" s="458">
        <v>188</v>
      </c>
      <c r="B646" s="458">
        <v>13126729</v>
      </c>
      <c r="C646" s="458" t="s">
        <v>996</v>
      </c>
      <c r="D646" s="458" t="s">
        <v>4962</v>
      </c>
      <c r="E646" s="458">
        <v>60</v>
      </c>
      <c r="F646" s="458" t="s">
        <v>69</v>
      </c>
      <c r="G646" s="458" t="s">
        <v>83</v>
      </c>
      <c r="H646" s="458" t="s">
        <v>121</v>
      </c>
      <c r="I646" s="458" t="s">
        <v>2756</v>
      </c>
      <c r="J646" s="459">
        <v>4</v>
      </c>
      <c r="K646" s="476">
        <v>86</v>
      </c>
      <c r="L646" s="477" t="s">
        <v>9477</v>
      </c>
      <c r="M646" s="456">
        <v>20</v>
      </c>
      <c r="N646" s="455" t="s">
        <v>9478</v>
      </c>
      <c r="O646" s="456">
        <v>19</v>
      </c>
      <c r="P646" s="455" t="s">
        <v>9479</v>
      </c>
      <c r="Q646" s="456">
        <v>24</v>
      </c>
      <c r="R646" s="455" t="s">
        <v>9480</v>
      </c>
      <c r="S646" s="456">
        <v>23</v>
      </c>
      <c r="T646" s="455" t="s">
        <v>9481</v>
      </c>
      <c r="U646" s="456">
        <v>0</v>
      </c>
      <c r="V646" s="455" t="s">
        <v>9482</v>
      </c>
      <c r="W646" s="456">
        <v>0</v>
      </c>
      <c r="X646" s="455" t="s">
        <v>9483</v>
      </c>
      <c r="Y646" s="456">
        <v>0</v>
      </c>
      <c r="Z646" s="455" t="s">
        <v>9484</v>
      </c>
      <c r="AA646" s="456">
        <v>0</v>
      </c>
      <c r="AB646" s="455" t="s">
        <v>9485</v>
      </c>
      <c r="AC646" s="456">
        <v>0</v>
      </c>
      <c r="AD646" s="455" t="s">
        <v>9486</v>
      </c>
      <c r="AE646" s="456">
        <v>0</v>
      </c>
      <c r="AF646" s="271">
        <f t="shared" si="29"/>
        <v>4</v>
      </c>
      <c r="AG646" s="457">
        <v>0</v>
      </c>
    </row>
    <row r="647" spans="1:33" hidden="1" x14ac:dyDescent="0.25">
      <c r="A647" s="468">
        <v>843</v>
      </c>
      <c r="B647" s="468">
        <v>96954604</v>
      </c>
      <c r="C647" s="468" t="s">
        <v>292</v>
      </c>
      <c r="D647" s="468" t="s">
        <v>642</v>
      </c>
      <c r="E647" s="468">
        <v>250</v>
      </c>
      <c r="F647" s="468" t="s">
        <v>69</v>
      </c>
      <c r="G647" s="468" t="s">
        <v>263</v>
      </c>
      <c r="H647" s="468" t="s">
        <v>75</v>
      </c>
      <c r="I647" s="468" t="s">
        <v>2743</v>
      </c>
      <c r="J647" s="469">
        <v>4</v>
      </c>
      <c r="K647" s="271">
        <v>80</v>
      </c>
      <c r="L647" s="271" t="s">
        <v>9487</v>
      </c>
      <c r="M647" s="466">
        <v>20</v>
      </c>
      <c r="N647" s="470" t="s">
        <v>9488</v>
      </c>
      <c r="O647" s="466">
        <v>21</v>
      </c>
      <c r="P647" s="470" t="s">
        <v>9489</v>
      </c>
      <c r="Q647" s="466">
        <v>19</v>
      </c>
      <c r="R647" s="470" t="s">
        <v>9490</v>
      </c>
      <c r="S647" s="466">
        <v>20</v>
      </c>
      <c r="T647" s="470" t="s">
        <v>9491</v>
      </c>
      <c r="U647" s="466">
        <v>0</v>
      </c>
      <c r="V647" s="470" t="s">
        <v>9492</v>
      </c>
      <c r="W647" s="466">
        <v>0</v>
      </c>
      <c r="X647" s="470" t="s">
        <v>9493</v>
      </c>
      <c r="Y647" s="466">
        <v>0</v>
      </c>
      <c r="Z647" s="470" t="s">
        <v>9494</v>
      </c>
      <c r="AA647" s="466">
        <v>0</v>
      </c>
      <c r="AB647" s="470" t="s">
        <v>9495</v>
      </c>
      <c r="AC647" s="466">
        <v>0</v>
      </c>
      <c r="AD647" s="470" t="s">
        <v>9496</v>
      </c>
      <c r="AE647" s="466">
        <v>0</v>
      </c>
      <c r="AF647" s="271">
        <f t="shared" si="29"/>
        <v>4</v>
      </c>
      <c r="AG647" s="457">
        <f t="shared" ref="AG647:AG673" si="31">AF647-J647</f>
        <v>0</v>
      </c>
    </row>
    <row r="648" spans="1:33" hidden="1" x14ac:dyDescent="0.25">
      <c r="A648" s="468">
        <v>929</v>
      </c>
      <c r="B648" s="468">
        <v>52095755</v>
      </c>
      <c r="C648" s="468" t="s">
        <v>738</v>
      </c>
      <c r="D648" s="468" t="s">
        <v>615</v>
      </c>
      <c r="E648" s="468">
        <v>30</v>
      </c>
      <c r="F648" s="468" t="s">
        <v>139</v>
      </c>
      <c r="G648" s="468" t="s">
        <v>132</v>
      </c>
      <c r="H648" s="468" t="s">
        <v>104</v>
      </c>
      <c r="I648" s="468" t="s">
        <v>2845</v>
      </c>
      <c r="J648" s="469">
        <v>6</v>
      </c>
      <c r="K648" s="271">
        <v>124</v>
      </c>
      <c r="L648" s="271" t="s">
        <v>9497</v>
      </c>
      <c r="M648" s="466">
        <v>20</v>
      </c>
      <c r="N648" s="470" t="s">
        <v>9498</v>
      </c>
      <c r="O648" s="466">
        <v>21</v>
      </c>
      <c r="P648" s="470" t="s">
        <v>9499</v>
      </c>
      <c r="Q648" s="466">
        <v>19</v>
      </c>
      <c r="R648" s="470" t="s">
        <v>9500</v>
      </c>
      <c r="S648" s="466">
        <v>23</v>
      </c>
      <c r="T648" s="470" t="s">
        <v>9501</v>
      </c>
      <c r="U648" s="466">
        <v>20</v>
      </c>
      <c r="V648" s="470" t="s">
        <v>9502</v>
      </c>
      <c r="W648" s="466">
        <v>21</v>
      </c>
      <c r="X648" s="470" t="s">
        <v>9503</v>
      </c>
      <c r="Y648" s="466">
        <v>0</v>
      </c>
      <c r="Z648" s="470" t="s">
        <v>9504</v>
      </c>
      <c r="AA648" s="466">
        <v>0</v>
      </c>
      <c r="AB648" s="470" t="s">
        <v>9505</v>
      </c>
      <c r="AC648" s="466">
        <v>0</v>
      </c>
      <c r="AD648" s="470" t="s">
        <v>9506</v>
      </c>
      <c r="AE648" s="466">
        <v>0</v>
      </c>
      <c r="AF648" s="271">
        <f t="shared" si="29"/>
        <v>6</v>
      </c>
      <c r="AG648" s="457">
        <f t="shared" si="31"/>
        <v>0</v>
      </c>
    </row>
    <row r="649" spans="1:33" hidden="1" x14ac:dyDescent="0.25">
      <c r="A649" s="468">
        <v>999</v>
      </c>
      <c r="B649" s="468">
        <v>94748579</v>
      </c>
      <c r="C649" s="468" t="s">
        <v>425</v>
      </c>
      <c r="D649" s="468" t="s">
        <v>734</v>
      </c>
      <c r="E649" s="468">
        <v>48</v>
      </c>
      <c r="F649" s="468" t="s">
        <v>69</v>
      </c>
      <c r="G649" s="468" t="s">
        <v>132</v>
      </c>
      <c r="H649" s="468" t="s">
        <v>104</v>
      </c>
      <c r="I649" s="468" t="s">
        <v>2845</v>
      </c>
      <c r="J649" s="469">
        <v>5</v>
      </c>
      <c r="K649" s="271">
        <v>105</v>
      </c>
      <c r="L649" s="271" t="s">
        <v>9507</v>
      </c>
      <c r="M649" s="466">
        <v>20</v>
      </c>
      <c r="N649" s="470" t="s">
        <v>9508</v>
      </c>
      <c r="O649" s="466">
        <v>23</v>
      </c>
      <c r="P649" s="470" t="s">
        <v>9509</v>
      </c>
      <c r="Q649" s="466">
        <v>21</v>
      </c>
      <c r="R649" s="470" t="s">
        <v>9510</v>
      </c>
      <c r="S649" s="466">
        <v>21</v>
      </c>
      <c r="T649" s="470" t="s">
        <v>9511</v>
      </c>
      <c r="U649" s="466">
        <v>20</v>
      </c>
      <c r="V649" s="470" t="s">
        <v>9512</v>
      </c>
      <c r="W649" s="466">
        <v>0</v>
      </c>
      <c r="X649" s="470" t="s">
        <v>9513</v>
      </c>
      <c r="Y649" s="466">
        <v>0</v>
      </c>
      <c r="Z649" s="470" t="s">
        <v>9514</v>
      </c>
      <c r="AA649" s="466">
        <v>0</v>
      </c>
      <c r="AB649" s="470" t="s">
        <v>9515</v>
      </c>
      <c r="AC649" s="466">
        <v>0</v>
      </c>
      <c r="AD649" s="470" t="s">
        <v>9516</v>
      </c>
      <c r="AE649" s="466">
        <v>0</v>
      </c>
      <c r="AF649" s="271">
        <f t="shared" si="29"/>
        <v>5</v>
      </c>
      <c r="AG649" s="457">
        <f t="shared" si="31"/>
        <v>0</v>
      </c>
    </row>
    <row r="650" spans="1:33" ht="30" x14ac:dyDescent="0.25">
      <c r="A650" s="468">
        <v>1041</v>
      </c>
      <c r="B650" s="468" t="s">
        <v>9517</v>
      </c>
      <c r="C650" s="468" t="s">
        <v>9518</v>
      </c>
      <c r="D650" s="468" t="s">
        <v>261</v>
      </c>
      <c r="E650" s="468">
        <v>100</v>
      </c>
      <c r="F650" s="468" t="s">
        <v>69</v>
      </c>
      <c r="G650" s="468" t="s">
        <v>132</v>
      </c>
      <c r="H650" s="468" t="s">
        <v>75</v>
      </c>
      <c r="I650" s="468" t="s">
        <v>2743</v>
      </c>
      <c r="J650" s="469">
        <v>2</v>
      </c>
      <c r="K650" s="471">
        <v>3</v>
      </c>
      <c r="L650" s="471" t="s">
        <v>9519</v>
      </c>
      <c r="M650" s="466">
        <v>3</v>
      </c>
      <c r="N650" s="470" t="s">
        <v>9520</v>
      </c>
      <c r="O650" s="466">
        <v>0</v>
      </c>
      <c r="P650" s="470" t="s">
        <v>9521</v>
      </c>
      <c r="Q650" s="466">
        <v>0</v>
      </c>
      <c r="R650" s="470" t="s">
        <v>9522</v>
      </c>
      <c r="S650" s="466">
        <v>0</v>
      </c>
      <c r="T650" s="470" t="s">
        <v>9523</v>
      </c>
      <c r="U650" s="466">
        <v>0</v>
      </c>
      <c r="V650" s="470" t="s">
        <v>9524</v>
      </c>
      <c r="W650" s="466">
        <v>0</v>
      </c>
      <c r="X650" s="470" t="s">
        <v>9525</v>
      </c>
      <c r="Y650" s="466">
        <v>0</v>
      </c>
      <c r="Z650" s="470" t="s">
        <v>9526</v>
      </c>
      <c r="AA650" s="466">
        <v>0</v>
      </c>
      <c r="AB650" s="470" t="s">
        <v>9527</v>
      </c>
      <c r="AC650" s="466">
        <v>0</v>
      </c>
      <c r="AD650" s="470" t="s">
        <v>9528</v>
      </c>
      <c r="AE650" s="466">
        <v>0</v>
      </c>
      <c r="AF650" s="271">
        <f t="shared" ref="AF650:AF673" si="32">COUNTIF(M650:AE650,"=1")+COUNTIF(M650:AE650,"&gt;1")</f>
        <v>1</v>
      </c>
      <c r="AG650" s="457">
        <f t="shared" si="31"/>
        <v>-1</v>
      </c>
    </row>
    <row r="651" spans="1:33" x14ac:dyDescent="0.25">
      <c r="A651" s="458">
        <v>678</v>
      </c>
      <c r="B651" s="458" t="s">
        <v>9529</v>
      </c>
      <c r="C651" s="458" t="s">
        <v>9530</v>
      </c>
      <c r="D651" s="458" t="s">
        <v>4369</v>
      </c>
      <c r="E651" s="458">
        <v>80</v>
      </c>
      <c r="F651" s="458" t="s">
        <v>139</v>
      </c>
      <c r="G651" s="458" t="s">
        <v>132</v>
      </c>
      <c r="H651" s="458" t="s">
        <v>104</v>
      </c>
      <c r="I651" s="458" t="s">
        <v>3078</v>
      </c>
      <c r="J651" s="459">
        <v>2</v>
      </c>
      <c r="K651" s="476">
        <v>1</v>
      </c>
      <c r="L651" s="477" t="s">
        <v>9531</v>
      </c>
      <c r="M651" s="456">
        <v>1</v>
      </c>
      <c r="N651" s="455" t="s">
        <v>9532</v>
      </c>
      <c r="O651" s="456">
        <v>0</v>
      </c>
      <c r="P651" s="455" t="s">
        <v>9533</v>
      </c>
      <c r="Q651" s="456">
        <v>0</v>
      </c>
      <c r="R651" s="455" t="s">
        <v>9534</v>
      </c>
      <c r="S651" s="456">
        <v>0</v>
      </c>
      <c r="T651" s="455" t="s">
        <v>9535</v>
      </c>
      <c r="U651" s="456">
        <v>0</v>
      </c>
      <c r="V651" s="455" t="s">
        <v>9536</v>
      </c>
      <c r="W651" s="456">
        <v>0</v>
      </c>
      <c r="X651" s="455" t="s">
        <v>9537</v>
      </c>
      <c r="Y651" s="456">
        <v>0</v>
      </c>
      <c r="Z651" s="455" t="s">
        <v>9538</v>
      </c>
      <c r="AA651" s="456">
        <v>0</v>
      </c>
      <c r="AB651" s="455" t="s">
        <v>9539</v>
      </c>
      <c r="AC651" s="456">
        <v>0</v>
      </c>
      <c r="AD651" s="455" t="s">
        <v>9540</v>
      </c>
      <c r="AE651" s="456">
        <v>0</v>
      </c>
      <c r="AF651" s="271">
        <f t="shared" si="32"/>
        <v>1</v>
      </c>
      <c r="AG651" s="457">
        <f t="shared" si="31"/>
        <v>-1</v>
      </c>
    </row>
    <row r="652" spans="1:33" hidden="1" x14ac:dyDescent="0.25">
      <c r="A652" s="452">
        <v>420</v>
      </c>
      <c r="B652" s="452">
        <v>90462787</v>
      </c>
      <c r="C652" s="452" t="s">
        <v>583</v>
      </c>
      <c r="D652" s="452" t="s">
        <v>5212</v>
      </c>
      <c r="E652" s="452">
        <v>150</v>
      </c>
      <c r="F652" s="452" t="s">
        <v>69</v>
      </c>
      <c r="G652" s="452" t="s">
        <v>117</v>
      </c>
      <c r="H652" s="452" t="s">
        <v>121</v>
      </c>
      <c r="I652" s="452" t="s">
        <v>2743</v>
      </c>
      <c r="J652" s="453">
        <v>2</v>
      </c>
      <c r="K652" s="476">
        <v>35</v>
      </c>
      <c r="L652" s="477" t="s">
        <v>9541</v>
      </c>
      <c r="M652" s="456">
        <v>21</v>
      </c>
      <c r="N652" s="455" t="s">
        <v>9542</v>
      </c>
      <c r="O652" s="456">
        <v>14</v>
      </c>
      <c r="P652" s="455" t="s">
        <v>9543</v>
      </c>
      <c r="Q652" s="456">
        <v>0</v>
      </c>
      <c r="R652" s="455" t="s">
        <v>9544</v>
      </c>
      <c r="S652" s="456">
        <v>0</v>
      </c>
      <c r="T652" s="455" t="s">
        <v>9545</v>
      </c>
      <c r="U652" s="456">
        <v>0</v>
      </c>
      <c r="V652" s="455" t="s">
        <v>9546</v>
      </c>
      <c r="W652" s="456">
        <v>0</v>
      </c>
      <c r="X652" s="455" t="s">
        <v>9547</v>
      </c>
      <c r="Y652" s="456">
        <v>0</v>
      </c>
      <c r="Z652" s="455" t="s">
        <v>9548</v>
      </c>
      <c r="AA652" s="456">
        <v>0</v>
      </c>
      <c r="AB652" s="455" t="s">
        <v>9549</v>
      </c>
      <c r="AC652" s="456">
        <v>0</v>
      </c>
      <c r="AD652" s="455" t="s">
        <v>9550</v>
      </c>
      <c r="AE652" s="456">
        <v>0</v>
      </c>
      <c r="AF652" s="271">
        <f t="shared" si="32"/>
        <v>2</v>
      </c>
      <c r="AG652" s="457">
        <f t="shared" si="31"/>
        <v>0</v>
      </c>
    </row>
    <row r="653" spans="1:33" x14ac:dyDescent="0.25">
      <c r="A653" s="452">
        <v>712</v>
      </c>
      <c r="B653" s="452" t="s">
        <v>8672</v>
      </c>
      <c r="C653" s="452" t="s">
        <v>497</v>
      </c>
      <c r="D653" s="452" t="s">
        <v>2811</v>
      </c>
      <c r="E653" s="452">
        <v>550</v>
      </c>
      <c r="F653" s="452" t="s">
        <v>69</v>
      </c>
      <c r="G653" s="452" t="s">
        <v>117</v>
      </c>
      <c r="H653" s="452" t="s">
        <v>412</v>
      </c>
      <c r="I653" s="452" t="s">
        <v>2756</v>
      </c>
      <c r="J653" s="453">
        <v>2</v>
      </c>
      <c r="K653" s="476">
        <v>15</v>
      </c>
      <c r="L653" s="477" t="s">
        <v>9551</v>
      </c>
      <c r="M653" s="456">
        <v>15</v>
      </c>
      <c r="N653" s="455" t="s">
        <v>9552</v>
      </c>
      <c r="O653" s="456">
        <v>0</v>
      </c>
      <c r="P653" s="455" t="s">
        <v>9553</v>
      </c>
      <c r="Q653" s="456">
        <v>0</v>
      </c>
      <c r="R653" s="455" t="s">
        <v>9554</v>
      </c>
      <c r="S653" s="456">
        <v>0</v>
      </c>
      <c r="T653" s="455" t="s">
        <v>9555</v>
      </c>
      <c r="U653" s="456">
        <v>0</v>
      </c>
      <c r="V653" s="455" t="s">
        <v>9556</v>
      </c>
      <c r="W653" s="456">
        <v>0</v>
      </c>
      <c r="X653" s="455" t="s">
        <v>9557</v>
      </c>
      <c r="Y653" s="456">
        <v>0</v>
      </c>
      <c r="Z653" s="455" t="s">
        <v>9558</v>
      </c>
      <c r="AA653" s="456">
        <v>0</v>
      </c>
      <c r="AB653" s="455" t="s">
        <v>9559</v>
      </c>
      <c r="AC653" s="456">
        <v>0</v>
      </c>
      <c r="AD653" s="455" t="s">
        <v>9560</v>
      </c>
      <c r="AE653" s="456">
        <v>0</v>
      </c>
      <c r="AF653" s="271">
        <f t="shared" si="32"/>
        <v>1</v>
      </c>
      <c r="AG653" s="457">
        <f t="shared" si="31"/>
        <v>-1</v>
      </c>
    </row>
    <row r="654" spans="1:33" hidden="1" x14ac:dyDescent="0.25">
      <c r="A654" s="458">
        <v>124</v>
      </c>
      <c r="B654" s="458">
        <v>11588740</v>
      </c>
      <c r="C654" s="458" t="s">
        <v>249</v>
      </c>
      <c r="D654" s="458" t="s">
        <v>2767</v>
      </c>
      <c r="E654" s="458">
        <v>250</v>
      </c>
      <c r="F654" s="458" t="s">
        <v>69</v>
      </c>
      <c r="G654" s="458" t="s">
        <v>117</v>
      </c>
      <c r="H654" s="458" t="s">
        <v>97</v>
      </c>
      <c r="I654" s="458" t="s">
        <v>2768</v>
      </c>
      <c r="J654" s="459">
        <v>4</v>
      </c>
      <c r="K654" s="476">
        <v>81</v>
      </c>
      <c r="L654" s="477" t="s">
        <v>9561</v>
      </c>
      <c r="M654" s="456">
        <v>21</v>
      </c>
      <c r="N654" s="455" t="s">
        <v>9562</v>
      </c>
      <c r="O654" s="456">
        <v>18</v>
      </c>
      <c r="P654" s="455" t="s">
        <v>9563</v>
      </c>
      <c r="Q654" s="456">
        <v>19</v>
      </c>
      <c r="R654" s="455" t="s">
        <v>9564</v>
      </c>
      <c r="S654" s="456">
        <v>23</v>
      </c>
      <c r="T654" s="455" t="s">
        <v>9565</v>
      </c>
      <c r="U654" s="456">
        <v>0</v>
      </c>
      <c r="V654" s="455" t="s">
        <v>9566</v>
      </c>
      <c r="W654" s="456">
        <v>0</v>
      </c>
      <c r="X654" s="455" t="s">
        <v>9567</v>
      </c>
      <c r="Y654" s="456">
        <v>0</v>
      </c>
      <c r="Z654" s="455" t="s">
        <v>9568</v>
      </c>
      <c r="AA654" s="456">
        <v>0</v>
      </c>
      <c r="AB654" s="455" t="s">
        <v>9569</v>
      </c>
      <c r="AC654" s="456">
        <v>0</v>
      </c>
      <c r="AD654" s="455" t="s">
        <v>9570</v>
      </c>
      <c r="AE654" s="456">
        <v>0</v>
      </c>
      <c r="AF654" s="271">
        <f t="shared" si="32"/>
        <v>4</v>
      </c>
      <c r="AG654" s="457">
        <f t="shared" si="31"/>
        <v>0</v>
      </c>
    </row>
    <row r="655" spans="1:33" hidden="1" x14ac:dyDescent="0.25">
      <c r="A655" s="468">
        <v>868</v>
      </c>
      <c r="B655" s="468" t="s">
        <v>9571</v>
      </c>
      <c r="C655" s="468" t="s">
        <v>1044</v>
      </c>
      <c r="D655" s="468" t="s">
        <v>334</v>
      </c>
      <c r="E655" s="468">
        <v>110</v>
      </c>
      <c r="F655" s="468" t="s">
        <v>69</v>
      </c>
      <c r="G655" s="468" t="s">
        <v>117</v>
      </c>
      <c r="H655" s="468" t="s">
        <v>97</v>
      </c>
      <c r="I655" s="468" t="s">
        <v>2768</v>
      </c>
      <c r="J655" s="469">
        <v>5</v>
      </c>
      <c r="K655" s="271">
        <v>89</v>
      </c>
      <c r="L655" s="271" t="s">
        <v>9572</v>
      </c>
      <c r="M655" s="466">
        <v>21</v>
      </c>
      <c r="N655" s="470" t="s">
        <v>9573</v>
      </c>
      <c r="O655" s="466">
        <v>18</v>
      </c>
      <c r="P655" s="470" t="s">
        <v>9574</v>
      </c>
      <c r="Q655" s="466">
        <v>18</v>
      </c>
      <c r="R655" s="470" t="s">
        <v>9575</v>
      </c>
      <c r="S655" s="466">
        <v>17</v>
      </c>
      <c r="T655" s="470" t="s">
        <v>9576</v>
      </c>
      <c r="U655" s="466">
        <v>15</v>
      </c>
      <c r="V655" s="470" t="s">
        <v>9577</v>
      </c>
      <c r="W655" s="466">
        <v>0</v>
      </c>
      <c r="X655" s="470" t="s">
        <v>9578</v>
      </c>
      <c r="Y655" s="466">
        <v>0</v>
      </c>
      <c r="Z655" s="470" t="s">
        <v>9579</v>
      </c>
      <c r="AA655" s="466">
        <v>0</v>
      </c>
      <c r="AB655" s="470" t="s">
        <v>9580</v>
      </c>
      <c r="AC655" s="466">
        <v>0</v>
      </c>
      <c r="AD655" s="470" t="s">
        <v>9581</v>
      </c>
      <c r="AE655" s="466">
        <v>0</v>
      </c>
      <c r="AF655" s="271">
        <f t="shared" si="32"/>
        <v>5</v>
      </c>
      <c r="AG655" s="457">
        <f t="shared" si="31"/>
        <v>0</v>
      </c>
    </row>
    <row r="656" spans="1:33" hidden="1" x14ac:dyDescent="0.25">
      <c r="A656" s="458">
        <v>65</v>
      </c>
      <c r="B656" s="458">
        <v>11519387</v>
      </c>
      <c r="C656" s="458" t="s">
        <v>1133</v>
      </c>
      <c r="D656" s="458" t="s">
        <v>3483</v>
      </c>
      <c r="E656" s="458">
        <v>400</v>
      </c>
      <c r="F656" s="458" t="s">
        <v>69</v>
      </c>
      <c r="G656" s="458" t="s">
        <v>117</v>
      </c>
      <c r="H656" s="458" t="s">
        <v>121</v>
      </c>
      <c r="I656" s="458" t="s">
        <v>2743</v>
      </c>
      <c r="J656" s="459">
        <v>2</v>
      </c>
      <c r="K656" s="476">
        <v>40</v>
      </c>
      <c r="L656" s="477" t="s">
        <v>9582</v>
      </c>
      <c r="M656" s="456">
        <v>21</v>
      </c>
      <c r="N656" s="455" t="s">
        <v>9583</v>
      </c>
      <c r="O656" s="456">
        <v>19</v>
      </c>
      <c r="P656" s="455" t="s">
        <v>9584</v>
      </c>
      <c r="Q656" s="456">
        <v>0</v>
      </c>
      <c r="R656" s="455" t="s">
        <v>9585</v>
      </c>
      <c r="S656" s="456">
        <v>0</v>
      </c>
      <c r="T656" s="455" t="s">
        <v>9586</v>
      </c>
      <c r="U656" s="456">
        <v>0</v>
      </c>
      <c r="V656" s="455" t="s">
        <v>9587</v>
      </c>
      <c r="W656" s="456">
        <v>0</v>
      </c>
      <c r="X656" s="455" t="s">
        <v>9588</v>
      </c>
      <c r="Y656" s="456">
        <v>0</v>
      </c>
      <c r="Z656" s="455" t="s">
        <v>9589</v>
      </c>
      <c r="AA656" s="456">
        <v>0</v>
      </c>
      <c r="AB656" s="455" t="s">
        <v>9590</v>
      </c>
      <c r="AC656" s="456">
        <v>0</v>
      </c>
      <c r="AD656" s="455" t="s">
        <v>9591</v>
      </c>
      <c r="AE656" s="456">
        <v>0</v>
      </c>
      <c r="AF656" s="271">
        <f t="shared" si="32"/>
        <v>2</v>
      </c>
      <c r="AG656" s="457">
        <f t="shared" si="31"/>
        <v>0</v>
      </c>
    </row>
    <row r="657" spans="1:33" hidden="1" x14ac:dyDescent="0.25">
      <c r="A657" s="468">
        <v>765</v>
      </c>
      <c r="B657" s="468">
        <v>52089194</v>
      </c>
      <c r="C657" s="468" t="s">
        <v>658</v>
      </c>
      <c r="D657" s="468" t="s">
        <v>739</v>
      </c>
      <c r="E657" s="468">
        <v>40</v>
      </c>
      <c r="F657" s="468" t="s">
        <v>69</v>
      </c>
      <c r="G657" s="468" t="s">
        <v>132</v>
      </c>
      <c r="H657" s="468" t="s">
        <v>104</v>
      </c>
      <c r="I657" s="468" t="s">
        <v>2845</v>
      </c>
      <c r="J657" s="469">
        <v>3</v>
      </c>
      <c r="K657" s="271">
        <v>60</v>
      </c>
      <c r="L657" s="271" t="s">
        <v>9592</v>
      </c>
      <c r="M657" s="466">
        <v>21</v>
      </c>
      <c r="N657" s="470" t="s">
        <v>9593</v>
      </c>
      <c r="O657" s="466">
        <v>19</v>
      </c>
      <c r="P657" s="470" t="s">
        <v>9594</v>
      </c>
      <c r="Q657" s="466">
        <v>20</v>
      </c>
      <c r="R657" s="470" t="s">
        <v>9595</v>
      </c>
      <c r="S657" s="466">
        <v>0</v>
      </c>
      <c r="T657" s="470" t="s">
        <v>9596</v>
      </c>
      <c r="U657" s="466">
        <v>0</v>
      </c>
      <c r="V657" s="470" t="s">
        <v>9597</v>
      </c>
      <c r="W657" s="466">
        <v>0</v>
      </c>
      <c r="X657" s="470" t="s">
        <v>9598</v>
      </c>
      <c r="Y657" s="466">
        <v>0</v>
      </c>
      <c r="Z657" s="470" t="s">
        <v>9599</v>
      </c>
      <c r="AA657" s="466">
        <v>0</v>
      </c>
      <c r="AB657" s="470" t="s">
        <v>9600</v>
      </c>
      <c r="AC657" s="466">
        <v>0</v>
      </c>
      <c r="AD657" s="470" t="s">
        <v>9601</v>
      </c>
      <c r="AE657" s="466">
        <v>0</v>
      </c>
      <c r="AF657" s="271">
        <f t="shared" si="32"/>
        <v>3</v>
      </c>
      <c r="AG657" s="457">
        <f t="shared" si="31"/>
        <v>0</v>
      </c>
    </row>
    <row r="658" spans="1:33" hidden="1" x14ac:dyDescent="0.25">
      <c r="A658" s="468">
        <v>804</v>
      </c>
      <c r="B658" s="468">
        <v>94762461</v>
      </c>
      <c r="C658" s="468" t="s">
        <v>9602</v>
      </c>
      <c r="D658" s="468" t="s">
        <v>395</v>
      </c>
      <c r="E658" s="468">
        <v>50</v>
      </c>
      <c r="F658" s="468" t="s">
        <v>69</v>
      </c>
      <c r="G658" s="468" t="s">
        <v>132</v>
      </c>
      <c r="H658" s="468" t="s">
        <v>71</v>
      </c>
      <c r="I658" s="468" t="s">
        <v>2768</v>
      </c>
      <c r="J658" s="469">
        <v>5</v>
      </c>
      <c r="K658" s="271">
        <v>104</v>
      </c>
      <c r="L658" s="271" t="s">
        <v>9603</v>
      </c>
      <c r="M658" s="466">
        <v>21</v>
      </c>
      <c r="N658" s="470" t="s">
        <v>9604</v>
      </c>
      <c r="O658" s="466">
        <v>21</v>
      </c>
      <c r="P658" s="470" t="s">
        <v>9605</v>
      </c>
      <c r="Q658" s="466">
        <v>23</v>
      </c>
      <c r="R658" s="470" t="s">
        <v>9606</v>
      </c>
      <c r="S658" s="466">
        <v>20</v>
      </c>
      <c r="T658" s="470" t="s">
        <v>9607</v>
      </c>
      <c r="U658" s="466">
        <v>19</v>
      </c>
      <c r="V658" s="470" t="s">
        <v>9608</v>
      </c>
      <c r="W658" s="466">
        <v>0</v>
      </c>
      <c r="X658" s="470" t="s">
        <v>9609</v>
      </c>
      <c r="Y658" s="466">
        <v>0</v>
      </c>
      <c r="Z658" s="470" t="s">
        <v>9610</v>
      </c>
      <c r="AA658" s="466">
        <v>0</v>
      </c>
      <c r="AB658" s="470" t="s">
        <v>9611</v>
      </c>
      <c r="AC658" s="466">
        <v>0</v>
      </c>
      <c r="AD658" s="470" t="s">
        <v>9612</v>
      </c>
      <c r="AE658" s="466">
        <v>0</v>
      </c>
      <c r="AF658" s="271">
        <f t="shared" si="32"/>
        <v>5</v>
      </c>
      <c r="AG658" s="457">
        <f t="shared" si="31"/>
        <v>0</v>
      </c>
    </row>
    <row r="659" spans="1:33" hidden="1" x14ac:dyDescent="0.25">
      <c r="A659" s="462">
        <v>793</v>
      </c>
      <c r="B659" s="462">
        <v>94760025</v>
      </c>
      <c r="C659" s="462" t="s">
        <v>392</v>
      </c>
      <c r="D659" s="462" t="s">
        <v>901</v>
      </c>
      <c r="E659" s="462">
        <v>84</v>
      </c>
      <c r="F659" s="462" t="s">
        <v>69</v>
      </c>
      <c r="G659" s="462" t="s">
        <v>132</v>
      </c>
      <c r="H659" s="462" t="s">
        <v>97</v>
      </c>
      <c r="I659" s="462" t="s">
        <v>2768</v>
      </c>
      <c r="J659" s="472">
        <v>3</v>
      </c>
      <c r="K659" s="271">
        <v>65</v>
      </c>
      <c r="L659" s="271" t="s">
        <v>9613</v>
      </c>
      <c r="M659" s="466">
        <v>21</v>
      </c>
      <c r="N659" s="470" t="s">
        <v>9614</v>
      </c>
      <c r="O659" s="466">
        <v>22</v>
      </c>
      <c r="P659" s="470" t="s">
        <v>9615</v>
      </c>
      <c r="Q659" s="466">
        <v>22</v>
      </c>
      <c r="R659" s="470" t="s">
        <v>9616</v>
      </c>
      <c r="S659" s="466">
        <v>0</v>
      </c>
      <c r="T659" s="470" t="s">
        <v>9617</v>
      </c>
      <c r="U659" s="466">
        <v>0</v>
      </c>
      <c r="V659" s="470" t="s">
        <v>9618</v>
      </c>
      <c r="W659" s="466">
        <v>0</v>
      </c>
      <c r="X659" s="470" t="s">
        <v>9619</v>
      </c>
      <c r="Y659" s="466">
        <v>0</v>
      </c>
      <c r="Z659" s="470" t="s">
        <v>9620</v>
      </c>
      <c r="AA659" s="466">
        <v>0</v>
      </c>
      <c r="AB659" s="470" t="s">
        <v>9621</v>
      </c>
      <c r="AC659" s="466">
        <v>0</v>
      </c>
      <c r="AD659" s="470" t="s">
        <v>9622</v>
      </c>
      <c r="AE659" s="466">
        <v>0</v>
      </c>
      <c r="AF659" s="271">
        <f t="shared" si="32"/>
        <v>3</v>
      </c>
      <c r="AG659" s="457">
        <f t="shared" si="31"/>
        <v>0</v>
      </c>
    </row>
    <row r="660" spans="1:33" hidden="1" x14ac:dyDescent="0.25">
      <c r="A660" s="468">
        <v>860</v>
      </c>
      <c r="B660" s="468" t="s">
        <v>9623</v>
      </c>
      <c r="C660" s="468" t="s">
        <v>251</v>
      </c>
      <c r="D660" s="468" t="s">
        <v>252</v>
      </c>
      <c r="E660" s="468">
        <v>400</v>
      </c>
      <c r="F660" s="468" t="s">
        <v>69</v>
      </c>
      <c r="G660" s="468" t="s">
        <v>117</v>
      </c>
      <c r="H660" s="468" t="s">
        <v>84</v>
      </c>
      <c r="I660" s="468" t="s">
        <v>2768</v>
      </c>
      <c r="J660" s="469">
        <v>5</v>
      </c>
      <c r="K660" s="271">
        <v>106</v>
      </c>
      <c r="L660" s="271" t="s">
        <v>9624</v>
      </c>
      <c r="M660" s="466">
        <v>21</v>
      </c>
      <c r="N660" s="470" t="s">
        <v>9625</v>
      </c>
      <c r="O660" s="466">
        <v>22</v>
      </c>
      <c r="P660" s="470" t="s">
        <v>9626</v>
      </c>
      <c r="Q660" s="466">
        <v>24</v>
      </c>
      <c r="R660" s="470" t="s">
        <v>9627</v>
      </c>
      <c r="S660" s="466">
        <v>20</v>
      </c>
      <c r="T660" s="470" t="s">
        <v>9628</v>
      </c>
      <c r="U660" s="466">
        <v>19</v>
      </c>
      <c r="V660" s="470" t="s">
        <v>9629</v>
      </c>
      <c r="W660" s="466">
        <v>0</v>
      </c>
      <c r="X660" s="470" t="s">
        <v>9630</v>
      </c>
      <c r="Y660" s="466">
        <v>0</v>
      </c>
      <c r="Z660" s="470" t="s">
        <v>9631</v>
      </c>
      <c r="AA660" s="466">
        <v>0</v>
      </c>
      <c r="AB660" s="470" t="s">
        <v>9632</v>
      </c>
      <c r="AC660" s="466">
        <v>0</v>
      </c>
      <c r="AD660" s="470" t="s">
        <v>9633</v>
      </c>
      <c r="AE660" s="466">
        <v>0</v>
      </c>
      <c r="AF660" s="271">
        <f t="shared" si="32"/>
        <v>5</v>
      </c>
      <c r="AG660" s="457">
        <f t="shared" si="31"/>
        <v>0</v>
      </c>
    </row>
    <row r="661" spans="1:33" hidden="1" x14ac:dyDescent="0.25">
      <c r="A661" s="468">
        <v>773</v>
      </c>
      <c r="B661" s="468">
        <v>94749708</v>
      </c>
      <c r="C661" s="468" t="s">
        <v>418</v>
      </c>
      <c r="D661" s="468" t="s">
        <v>765</v>
      </c>
      <c r="E661" s="468">
        <v>100</v>
      </c>
      <c r="F661" s="468" t="s">
        <v>69</v>
      </c>
      <c r="G661" s="468" t="s">
        <v>132</v>
      </c>
      <c r="H661" s="468" t="s">
        <v>121</v>
      </c>
      <c r="I661" s="468" t="s">
        <v>2756</v>
      </c>
      <c r="J661" s="469">
        <v>3</v>
      </c>
      <c r="K661" s="271">
        <v>45</v>
      </c>
      <c r="L661" s="271" t="s">
        <v>9634</v>
      </c>
      <c r="M661" s="466">
        <v>22</v>
      </c>
      <c r="N661" s="470" t="s">
        <v>9635</v>
      </c>
      <c r="O661" s="466">
        <v>12</v>
      </c>
      <c r="P661" s="470" t="s">
        <v>9636</v>
      </c>
      <c r="Q661" s="466">
        <v>11</v>
      </c>
      <c r="R661" s="470" t="s">
        <v>9637</v>
      </c>
      <c r="S661" s="466">
        <v>0</v>
      </c>
      <c r="T661" s="470" t="s">
        <v>9638</v>
      </c>
      <c r="U661" s="466">
        <v>0</v>
      </c>
      <c r="V661" s="470" t="s">
        <v>9639</v>
      </c>
      <c r="W661" s="466">
        <v>0</v>
      </c>
      <c r="X661" s="470" t="s">
        <v>9640</v>
      </c>
      <c r="Y661" s="466">
        <v>0</v>
      </c>
      <c r="Z661" s="470" t="s">
        <v>9641</v>
      </c>
      <c r="AA661" s="466">
        <v>0</v>
      </c>
      <c r="AB661" s="470" t="s">
        <v>9642</v>
      </c>
      <c r="AC661" s="466">
        <v>0</v>
      </c>
      <c r="AD661" s="470" t="s">
        <v>9643</v>
      </c>
      <c r="AE661" s="466">
        <v>0</v>
      </c>
      <c r="AF661" s="271">
        <f t="shared" si="32"/>
        <v>3</v>
      </c>
      <c r="AG661" s="457">
        <f t="shared" si="31"/>
        <v>0</v>
      </c>
    </row>
    <row r="662" spans="1:33" hidden="1" x14ac:dyDescent="0.25">
      <c r="A662" s="458">
        <v>54</v>
      </c>
      <c r="B662" s="458">
        <v>11589351</v>
      </c>
      <c r="C662" s="458" t="s">
        <v>3583</v>
      </c>
      <c r="D662" s="458" t="s">
        <v>4950</v>
      </c>
      <c r="E662" s="458">
        <v>110</v>
      </c>
      <c r="F662" s="458" t="s">
        <v>69</v>
      </c>
      <c r="G662" s="458" t="s">
        <v>117</v>
      </c>
      <c r="H662" s="458" t="s">
        <v>97</v>
      </c>
      <c r="I662" s="458" t="s">
        <v>2756</v>
      </c>
      <c r="J662" s="459">
        <v>5</v>
      </c>
      <c r="K662" s="476">
        <v>93</v>
      </c>
      <c r="L662" s="477" t="s">
        <v>9644</v>
      </c>
      <c r="M662" s="456">
        <v>22</v>
      </c>
      <c r="N662" s="455" t="s">
        <v>9645</v>
      </c>
      <c r="O662" s="456">
        <v>17</v>
      </c>
      <c r="P662" s="455" t="s">
        <v>9646</v>
      </c>
      <c r="Q662" s="456">
        <v>17</v>
      </c>
      <c r="R662" s="455" t="s">
        <v>9647</v>
      </c>
      <c r="S662" s="456">
        <v>18</v>
      </c>
      <c r="T662" s="455" t="s">
        <v>9648</v>
      </c>
      <c r="U662" s="456">
        <v>19</v>
      </c>
      <c r="V662" s="455" t="s">
        <v>9649</v>
      </c>
      <c r="W662" s="456">
        <v>0</v>
      </c>
      <c r="X662" s="455" t="s">
        <v>9650</v>
      </c>
      <c r="Y662" s="456">
        <v>0</v>
      </c>
      <c r="Z662" s="455" t="s">
        <v>9651</v>
      </c>
      <c r="AA662" s="456">
        <v>0</v>
      </c>
      <c r="AB662" s="455" t="s">
        <v>9652</v>
      </c>
      <c r="AC662" s="456">
        <v>0</v>
      </c>
      <c r="AD662" s="455" t="s">
        <v>9653</v>
      </c>
      <c r="AE662" s="456">
        <v>0</v>
      </c>
      <c r="AF662" s="271">
        <f t="shared" si="32"/>
        <v>5</v>
      </c>
      <c r="AG662" s="457">
        <f t="shared" si="31"/>
        <v>0</v>
      </c>
    </row>
    <row r="663" spans="1:33" hidden="1" x14ac:dyDescent="0.25">
      <c r="A663" s="458">
        <v>97</v>
      </c>
      <c r="B663" s="458">
        <v>11570514</v>
      </c>
      <c r="C663" s="458" t="s">
        <v>1088</v>
      </c>
      <c r="D663" s="458" t="s">
        <v>1067</v>
      </c>
      <c r="E663" s="458">
        <v>180</v>
      </c>
      <c r="F663" s="458" t="s">
        <v>69</v>
      </c>
      <c r="G663" s="458" t="s">
        <v>1049</v>
      </c>
      <c r="H663" s="458" t="s">
        <v>97</v>
      </c>
      <c r="I663" s="458" t="s">
        <v>2756</v>
      </c>
      <c r="J663" s="459">
        <v>4</v>
      </c>
      <c r="K663" s="476">
        <v>83</v>
      </c>
      <c r="L663" s="477" t="s">
        <v>9654</v>
      </c>
      <c r="M663" s="456">
        <v>22</v>
      </c>
      <c r="N663" s="455" t="s">
        <v>9655</v>
      </c>
      <c r="O663" s="456">
        <v>21</v>
      </c>
      <c r="P663" s="455" t="s">
        <v>9656</v>
      </c>
      <c r="Q663" s="456">
        <v>16</v>
      </c>
      <c r="R663" s="455" t="s">
        <v>9657</v>
      </c>
      <c r="S663" s="456">
        <v>24</v>
      </c>
      <c r="T663" s="455" t="s">
        <v>9658</v>
      </c>
      <c r="U663" s="456">
        <v>0</v>
      </c>
      <c r="V663" s="455" t="s">
        <v>9659</v>
      </c>
      <c r="W663" s="456">
        <v>0</v>
      </c>
      <c r="X663" s="455" t="s">
        <v>9660</v>
      </c>
      <c r="Y663" s="456">
        <v>0</v>
      </c>
      <c r="Z663" s="455" t="s">
        <v>9661</v>
      </c>
      <c r="AA663" s="456">
        <v>0</v>
      </c>
      <c r="AB663" s="455" t="s">
        <v>9662</v>
      </c>
      <c r="AC663" s="456">
        <v>0</v>
      </c>
      <c r="AD663" s="455" t="s">
        <v>9663</v>
      </c>
      <c r="AE663" s="456">
        <v>0</v>
      </c>
      <c r="AF663" s="271">
        <f t="shared" si="32"/>
        <v>4</v>
      </c>
      <c r="AG663" s="457">
        <f t="shared" si="31"/>
        <v>0</v>
      </c>
    </row>
    <row r="664" spans="1:33" hidden="1" x14ac:dyDescent="0.25">
      <c r="A664" s="452">
        <v>306</v>
      </c>
      <c r="B664" s="452">
        <v>52089135</v>
      </c>
      <c r="C664" s="452" t="s">
        <v>655</v>
      </c>
      <c r="D664" s="452" t="s">
        <v>614</v>
      </c>
      <c r="E664" s="452">
        <v>25</v>
      </c>
      <c r="F664" s="452" t="s">
        <v>69</v>
      </c>
      <c r="G664" s="452" t="s">
        <v>132</v>
      </c>
      <c r="H664" s="452" t="s">
        <v>104</v>
      </c>
      <c r="I664" s="452" t="s">
        <v>2845</v>
      </c>
      <c r="J664" s="453">
        <v>4</v>
      </c>
      <c r="K664" s="476">
        <v>86</v>
      </c>
      <c r="L664" s="477" t="s">
        <v>9664</v>
      </c>
      <c r="M664" s="456">
        <v>22</v>
      </c>
      <c r="N664" s="455" t="s">
        <v>9665</v>
      </c>
      <c r="O664" s="456">
        <v>21</v>
      </c>
      <c r="P664" s="455" t="s">
        <v>9666</v>
      </c>
      <c r="Q664" s="456">
        <v>20</v>
      </c>
      <c r="R664" s="455" t="s">
        <v>9667</v>
      </c>
      <c r="S664" s="456">
        <v>23</v>
      </c>
      <c r="T664" s="455" t="s">
        <v>9668</v>
      </c>
      <c r="U664" s="456">
        <v>0</v>
      </c>
      <c r="V664" s="455" t="s">
        <v>9669</v>
      </c>
      <c r="W664" s="456">
        <v>0</v>
      </c>
      <c r="X664" s="455" t="s">
        <v>9670</v>
      </c>
      <c r="Y664" s="456">
        <v>0</v>
      </c>
      <c r="Z664" s="455" t="s">
        <v>9671</v>
      </c>
      <c r="AA664" s="456">
        <v>0</v>
      </c>
      <c r="AB664" s="455" t="s">
        <v>9672</v>
      </c>
      <c r="AC664" s="456">
        <v>0</v>
      </c>
      <c r="AD664" s="455" t="s">
        <v>9673</v>
      </c>
      <c r="AE664" s="456">
        <v>0</v>
      </c>
      <c r="AF664" s="271">
        <f t="shared" si="32"/>
        <v>4</v>
      </c>
      <c r="AG664" s="457">
        <f t="shared" si="31"/>
        <v>0</v>
      </c>
    </row>
    <row r="665" spans="1:33" ht="30" hidden="1" x14ac:dyDescent="0.25">
      <c r="A665" s="468">
        <v>889</v>
      </c>
      <c r="B665" s="468">
        <v>94748578</v>
      </c>
      <c r="C665" s="468" t="s">
        <v>427</v>
      </c>
      <c r="D665" s="468" t="s">
        <v>736</v>
      </c>
      <c r="E665" s="468">
        <v>48</v>
      </c>
      <c r="F665" s="468" t="s">
        <v>69</v>
      </c>
      <c r="G665" s="468" t="s">
        <v>132</v>
      </c>
      <c r="H665" s="468" t="s">
        <v>104</v>
      </c>
      <c r="I665" s="468" t="s">
        <v>2845</v>
      </c>
      <c r="J665" s="469">
        <v>5</v>
      </c>
      <c r="K665" s="271">
        <v>109</v>
      </c>
      <c r="L665" s="271" t="s">
        <v>9674</v>
      </c>
      <c r="M665" s="466">
        <v>22</v>
      </c>
      <c r="N665" s="470" t="s">
        <v>9675</v>
      </c>
      <c r="O665" s="466">
        <v>22</v>
      </c>
      <c r="P665" s="470" t="s">
        <v>9676</v>
      </c>
      <c r="Q665" s="466">
        <v>24</v>
      </c>
      <c r="R665" s="470" t="s">
        <v>9677</v>
      </c>
      <c r="S665" s="466">
        <v>21</v>
      </c>
      <c r="T665" s="470" t="s">
        <v>9678</v>
      </c>
      <c r="U665" s="466">
        <v>20</v>
      </c>
      <c r="V665" s="470" t="s">
        <v>9679</v>
      </c>
      <c r="W665" s="466">
        <v>0</v>
      </c>
      <c r="X665" s="470" t="s">
        <v>9680</v>
      </c>
      <c r="Y665" s="466">
        <v>0</v>
      </c>
      <c r="Z665" s="470" t="s">
        <v>9681</v>
      </c>
      <c r="AA665" s="466">
        <v>0</v>
      </c>
      <c r="AB665" s="470" t="s">
        <v>9682</v>
      </c>
      <c r="AC665" s="466">
        <v>0</v>
      </c>
      <c r="AD665" s="470" t="s">
        <v>9683</v>
      </c>
      <c r="AE665" s="466">
        <v>0</v>
      </c>
      <c r="AF665" s="271">
        <f t="shared" si="32"/>
        <v>5</v>
      </c>
      <c r="AG665" s="457">
        <f t="shared" si="31"/>
        <v>0</v>
      </c>
    </row>
    <row r="666" spans="1:33" hidden="1" x14ac:dyDescent="0.25">
      <c r="A666" s="462">
        <v>859</v>
      </c>
      <c r="B666" s="462" t="s">
        <v>9623</v>
      </c>
      <c r="C666" s="462" t="s">
        <v>251</v>
      </c>
      <c r="D666" s="462" t="s">
        <v>1166</v>
      </c>
      <c r="E666" s="462">
        <v>400</v>
      </c>
      <c r="F666" s="462" t="s">
        <v>69</v>
      </c>
      <c r="G666" s="462" t="s">
        <v>117</v>
      </c>
      <c r="H666" s="462" t="s">
        <v>84</v>
      </c>
      <c r="I666" s="462" t="s">
        <v>2768</v>
      </c>
      <c r="J666" s="472">
        <v>5</v>
      </c>
      <c r="K666" s="271">
        <v>107</v>
      </c>
      <c r="L666" s="271" t="s">
        <v>9684</v>
      </c>
      <c r="M666" s="466">
        <v>23</v>
      </c>
      <c r="N666" s="470" t="s">
        <v>9685</v>
      </c>
      <c r="O666" s="473">
        <v>22</v>
      </c>
      <c r="P666" s="470" t="s">
        <v>9686</v>
      </c>
      <c r="Q666" s="466">
        <v>20</v>
      </c>
      <c r="R666" s="470" t="s">
        <v>9687</v>
      </c>
      <c r="S666" s="466">
        <v>19</v>
      </c>
      <c r="T666" s="470" t="s">
        <v>9688</v>
      </c>
      <c r="U666" s="466">
        <v>23</v>
      </c>
      <c r="V666" s="470" t="s">
        <v>9689</v>
      </c>
      <c r="W666" s="466">
        <v>0</v>
      </c>
      <c r="X666" s="470" t="s">
        <v>9690</v>
      </c>
      <c r="Y666" s="466">
        <v>0</v>
      </c>
      <c r="Z666" s="470" t="s">
        <v>9691</v>
      </c>
      <c r="AA666" s="466">
        <v>0</v>
      </c>
      <c r="AB666" s="470" t="s">
        <v>9692</v>
      </c>
      <c r="AC666" s="466">
        <v>0</v>
      </c>
      <c r="AD666" s="470" t="s">
        <v>9693</v>
      </c>
      <c r="AE666" s="466">
        <v>0</v>
      </c>
      <c r="AF666" s="271">
        <f t="shared" si="32"/>
        <v>5</v>
      </c>
      <c r="AG666" s="457">
        <f t="shared" si="31"/>
        <v>0</v>
      </c>
    </row>
    <row r="667" spans="1:33" hidden="1" x14ac:dyDescent="0.25">
      <c r="A667" s="458">
        <v>96</v>
      </c>
      <c r="B667" s="458">
        <v>11570514</v>
      </c>
      <c r="C667" s="458" t="s">
        <v>1088</v>
      </c>
      <c r="D667" s="458" t="s">
        <v>915</v>
      </c>
      <c r="E667" s="458">
        <v>180</v>
      </c>
      <c r="F667" s="458" t="s">
        <v>69</v>
      </c>
      <c r="G667" s="458" t="s">
        <v>1049</v>
      </c>
      <c r="H667" s="458" t="s">
        <v>97</v>
      </c>
      <c r="I667" s="458" t="s">
        <v>2768</v>
      </c>
      <c r="J667" s="459">
        <v>4</v>
      </c>
      <c r="K667" s="476">
        <v>82</v>
      </c>
      <c r="L667" s="477" t="s">
        <v>9694</v>
      </c>
      <c r="M667" s="456">
        <v>24</v>
      </c>
      <c r="N667" s="455" t="s">
        <v>9695</v>
      </c>
      <c r="O667" s="456">
        <v>15</v>
      </c>
      <c r="P667" s="455" t="s">
        <v>9696</v>
      </c>
      <c r="Q667" s="456">
        <v>22</v>
      </c>
      <c r="R667" s="455" t="s">
        <v>9697</v>
      </c>
      <c r="S667" s="456">
        <v>21</v>
      </c>
      <c r="T667" s="455" t="s">
        <v>9698</v>
      </c>
      <c r="U667" s="456">
        <v>0</v>
      </c>
      <c r="V667" s="455" t="s">
        <v>9699</v>
      </c>
      <c r="W667" s="456">
        <v>0</v>
      </c>
      <c r="X667" s="455" t="s">
        <v>9700</v>
      </c>
      <c r="Y667" s="456">
        <v>0</v>
      </c>
      <c r="Z667" s="455" t="s">
        <v>9701</v>
      </c>
      <c r="AA667" s="456">
        <v>0</v>
      </c>
      <c r="AB667" s="455" t="s">
        <v>9702</v>
      </c>
      <c r="AC667" s="456">
        <v>0</v>
      </c>
      <c r="AD667" s="455" t="s">
        <v>9703</v>
      </c>
      <c r="AE667" s="456">
        <v>0</v>
      </c>
      <c r="AF667" s="271">
        <f t="shared" si="32"/>
        <v>4</v>
      </c>
      <c r="AG667" s="457">
        <f t="shared" si="31"/>
        <v>0</v>
      </c>
    </row>
    <row r="668" spans="1:33" hidden="1" x14ac:dyDescent="0.25">
      <c r="A668" s="452">
        <v>307</v>
      </c>
      <c r="B668" s="452">
        <v>52089136</v>
      </c>
      <c r="C668" s="452" t="s">
        <v>652</v>
      </c>
      <c r="D668" s="452" t="s">
        <v>615</v>
      </c>
      <c r="E668" s="452">
        <v>25</v>
      </c>
      <c r="F668" s="452" t="s">
        <v>69</v>
      </c>
      <c r="G668" s="452" t="s">
        <v>132</v>
      </c>
      <c r="H668" s="452" t="s">
        <v>104</v>
      </c>
      <c r="I668" s="452" t="s">
        <v>2845</v>
      </c>
      <c r="J668" s="453">
        <v>4</v>
      </c>
      <c r="K668" s="476">
        <v>92</v>
      </c>
      <c r="L668" s="477" t="s">
        <v>9704</v>
      </c>
      <c r="M668" s="456">
        <v>24</v>
      </c>
      <c r="N668" s="455" t="s">
        <v>9705</v>
      </c>
      <c r="O668" s="456">
        <v>21</v>
      </c>
      <c r="P668" s="455" t="s">
        <v>9706</v>
      </c>
      <c r="Q668" s="456">
        <v>23</v>
      </c>
      <c r="R668" s="455" t="s">
        <v>9707</v>
      </c>
      <c r="S668" s="456">
        <v>24</v>
      </c>
      <c r="T668" s="455" t="s">
        <v>9708</v>
      </c>
      <c r="U668" s="456">
        <v>0</v>
      </c>
      <c r="V668" s="455" t="s">
        <v>9709</v>
      </c>
      <c r="W668" s="456">
        <v>0</v>
      </c>
      <c r="X668" s="455" t="s">
        <v>9710</v>
      </c>
      <c r="Y668" s="456">
        <v>0</v>
      </c>
      <c r="Z668" s="455" t="s">
        <v>9711</v>
      </c>
      <c r="AA668" s="456">
        <v>0</v>
      </c>
      <c r="AB668" s="455" t="s">
        <v>9712</v>
      </c>
      <c r="AC668" s="456">
        <v>0</v>
      </c>
      <c r="AD668" s="455" t="s">
        <v>9713</v>
      </c>
      <c r="AE668" s="456">
        <v>0</v>
      </c>
      <c r="AF668" s="271">
        <f t="shared" si="32"/>
        <v>4</v>
      </c>
      <c r="AG668" s="457">
        <f t="shared" si="31"/>
        <v>0</v>
      </c>
    </row>
    <row r="669" spans="1:33" ht="30" hidden="1" x14ac:dyDescent="0.25">
      <c r="A669" s="462">
        <v>948</v>
      </c>
      <c r="B669" s="462">
        <v>52058745</v>
      </c>
      <c r="C669" s="462" t="s">
        <v>9714</v>
      </c>
      <c r="D669" s="462" t="s">
        <v>734</v>
      </c>
      <c r="E669" s="462">
        <v>56</v>
      </c>
      <c r="F669" s="462" t="s">
        <v>139</v>
      </c>
      <c r="G669" s="462" t="s">
        <v>132</v>
      </c>
      <c r="H669" s="462" t="s">
        <v>104</v>
      </c>
      <c r="I669" s="462" t="s">
        <v>2845</v>
      </c>
      <c r="J669" s="472">
        <v>3</v>
      </c>
      <c r="K669" s="271">
        <v>71</v>
      </c>
      <c r="L669" s="271" t="s">
        <v>9715</v>
      </c>
      <c r="M669" s="473">
        <v>24</v>
      </c>
      <c r="N669" s="470" t="s">
        <v>9716</v>
      </c>
      <c r="O669" s="473">
        <v>24</v>
      </c>
      <c r="P669" s="470" t="s">
        <v>9717</v>
      </c>
      <c r="Q669" s="466">
        <v>23</v>
      </c>
      <c r="R669" s="470" t="s">
        <v>9718</v>
      </c>
      <c r="S669" s="466">
        <v>0</v>
      </c>
      <c r="T669" s="470" t="s">
        <v>9719</v>
      </c>
      <c r="U669" s="466">
        <v>0</v>
      </c>
      <c r="V669" s="470" t="s">
        <v>9720</v>
      </c>
      <c r="W669" s="466">
        <v>0</v>
      </c>
      <c r="X669" s="470" t="s">
        <v>9721</v>
      </c>
      <c r="Y669" s="466">
        <v>0</v>
      </c>
      <c r="Z669" s="470" t="s">
        <v>9722</v>
      </c>
      <c r="AA669" s="466">
        <v>0</v>
      </c>
      <c r="AB669" s="470" t="s">
        <v>9723</v>
      </c>
      <c r="AC669" s="466">
        <v>0</v>
      </c>
      <c r="AD669" s="470" t="s">
        <v>9724</v>
      </c>
      <c r="AE669" s="466">
        <v>0</v>
      </c>
      <c r="AF669" s="271">
        <f t="shared" si="32"/>
        <v>3</v>
      </c>
      <c r="AG669" s="457">
        <f t="shared" si="31"/>
        <v>0</v>
      </c>
    </row>
    <row r="670" spans="1:33" hidden="1" x14ac:dyDescent="0.25">
      <c r="A670" s="458">
        <v>66</v>
      </c>
      <c r="B670" s="458">
        <v>11519387</v>
      </c>
      <c r="C670" s="458" t="s">
        <v>1133</v>
      </c>
      <c r="D670" s="458" t="s">
        <v>765</v>
      </c>
      <c r="E670" s="458">
        <v>400</v>
      </c>
      <c r="F670" s="458" t="s">
        <v>69</v>
      </c>
      <c r="G670" s="458" t="s">
        <v>117</v>
      </c>
      <c r="H670" s="458" t="s">
        <v>121</v>
      </c>
      <c r="I670" s="458" t="s">
        <v>2756</v>
      </c>
      <c r="J670" s="459">
        <v>2</v>
      </c>
      <c r="K670" s="476">
        <v>41</v>
      </c>
      <c r="L670" s="477" t="s">
        <v>9725</v>
      </c>
      <c r="M670" s="456">
        <v>27</v>
      </c>
      <c r="N670" s="455" t="s">
        <v>9726</v>
      </c>
      <c r="O670" s="456">
        <v>14</v>
      </c>
      <c r="P670" s="455" t="s">
        <v>9727</v>
      </c>
      <c r="Q670" s="456">
        <v>0</v>
      </c>
      <c r="R670" s="455" t="s">
        <v>9728</v>
      </c>
      <c r="S670" s="456">
        <v>0</v>
      </c>
      <c r="T670" s="455" t="s">
        <v>9729</v>
      </c>
      <c r="U670" s="456">
        <v>0</v>
      </c>
      <c r="V670" s="455" t="s">
        <v>9730</v>
      </c>
      <c r="W670" s="456">
        <v>0</v>
      </c>
      <c r="X670" s="455" t="s">
        <v>9731</v>
      </c>
      <c r="Y670" s="456">
        <v>0</v>
      </c>
      <c r="Z670" s="455" t="s">
        <v>9732</v>
      </c>
      <c r="AA670" s="456">
        <v>0</v>
      </c>
      <c r="AB670" s="455" t="s">
        <v>9733</v>
      </c>
      <c r="AC670" s="456">
        <v>0</v>
      </c>
      <c r="AD670" s="455" t="s">
        <v>9734</v>
      </c>
      <c r="AE670" s="456">
        <v>0</v>
      </c>
      <c r="AF670" s="271">
        <f t="shared" si="32"/>
        <v>2</v>
      </c>
      <c r="AG670" s="457">
        <f t="shared" si="31"/>
        <v>0</v>
      </c>
    </row>
    <row r="671" spans="1:33" hidden="1" x14ac:dyDescent="0.25">
      <c r="A671" s="462">
        <v>914</v>
      </c>
      <c r="B671" s="462">
        <v>52086606</v>
      </c>
      <c r="C671" s="462" t="s">
        <v>9735</v>
      </c>
      <c r="D671" s="462" t="s">
        <v>739</v>
      </c>
      <c r="E671" s="462">
        <v>130</v>
      </c>
      <c r="F671" s="462" t="s">
        <v>69</v>
      </c>
      <c r="G671" s="462" t="s">
        <v>132</v>
      </c>
      <c r="H671" s="462" t="s">
        <v>104</v>
      </c>
      <c r="I671" s="462" t="s">
        <v>2845</v>
      </c>
      <c r="J671" s="472">
        <v>3</v>
      </c>
      <c r="K671" s="271">
        <v>77</v>
      </c>
      <c r="L671" s="271" t="s">
        <v>9736</v>
      </c>
      <c r="M671" s="466">
        <v>27</v>
      </c>
      <c r="N671" s="470" t="s">
        <v>9737</v>
      </c>
      <c r="O671" s="473">
        <v>26</v>
      </c>
      <c r="P671" s="470" t="s">
        <v>9738</v>
      </c>
      <c r="Q671" s="466">
        <v>24</v>
      </c>
      <c r="R671" s="470" t="s">
        <v>9739</v>
      </c>
      <c r="S671" s="466">
        <v>0</v>
      </c>
      <c r="T671" s="470" t="s">
        <v>9740</v>
      </c>
      <c r="U671" s="466">
        <v>0</v>
      </c>
      <c r="V671" s="470" t="s">
        <v>9741</v>
      </c>
      <c r="W671" s="466">
        <v>0</v>
      </c>
      <c r="X671" s="470" t="s">
        <v>9742</v>
      </c>
      <c r="Y671" s="466">
        <v>0</v>
      </c>
      <c r="Z671" s="470" t="s">
        <v>9743</v>
      </c>
      <c r="AA671" s="466">
        <v>0</v>
      </c>
      <c r="AB671" s="470" t="s">
        <v>9744</v>
      </c>
      <c r="AC671" s="466">
        <v>0</v>
      </c>
      <c r="AD671" s="470" t="s">
        <v>9745</v>
      </c>
      <c r="AE671" s="466">
        <v>0</v>
      </c>
      <c r="AF671" s="271">
        <f t="shared" si="32"/>
        <v>3</v>
      </c>
      <c r="AG671" s="457">
        <f t="shared" si="31"/>
        <v>0</v>
      </c>
    </row>
    <row r="672" spans="1:33" hidden="1" x14ac:dyDescent="0.25">
      <c r="A672" s="452">
        <v>260</v>
      </c>
      <c r="B672" s="452">
        <v>52093183</v>
      </c>
      <c r="C672" s="452" t="s">
        <v>9746</v>
      </c>
      <c r="D672" s="452" t="s">
        <v>734</v>
      </c>
      <c r="E672" s="452">
        <v>42</v>
      </c>
      <c r="F672" s="452" t="s">
        <v>139</v>
      </c>
      <c r="G672" s="452" t="s">
        <v>132</v>
      </c>
      <c r="H672" s="452" t="s">
        <v>104</v>
      </c>
      <c r="I672" s="452" t="s">
        <v>2845</v>
      </c>
      <c r="J672" s="453">
        <v>6</v>
      </c>
      <c r="K672" s="476">
        <v>113</v>
      </c>
      <c r="L672" s="477" t="s">
        <v>9747</v>
      </c>
      <c r="M672" s="456">
        <v>29</v>
      </c>
      <c r="N672" s="455" t="s">
        <v>9748</v>
      </c>
      <c r="O672" s="456">
        <v>17</v>
      </c>
      <c r="P672" s="455" t="s">
        <v>9749</v>
      </c>
      <c r="Q672" s="456">
        <v>22</v>
      </c>
      <c r="R672" s="455" t="s">
        <v>9750</v>
      </c>
      <c r="S672" s="456">
        <v>18</v>
      </c>
      <c r="T672" s="455" t="s">
        <v>9751</v>
      </c>
      <c r="U672" s="456">
        <v>17</v>
      </c>
      <c r="V672" s="455" t="s">
        <v>9752</v>
      </c>
      <c r="W672" s="456">
        <v>10</v>
      </c>
      <c r="X672" s="455" t="s">
        <v>9753</v>
      </c>
      <c r="Y672" s="456">
        <v>0</v>
      </c>
      <c r="Z672" s="455" t="s">
        <v>9754</v>
      </c>
      <c r="AA672" s="456">
        <v>0</v>
      </c>
      <c r="AB672" s="455" t="s">
        <v>9755</v>
      </c>
      <c r="AC672" s="456">
        <v>0</v>
      </c>
      <c r="AD672" s="455" t="s">
        <v>9756</v>
      </c>
      <c r="AE672" s="456">
        <v>0</v>
      </c>
      <c r="AF672" s="271">
        <f t="shared" si="32"/>
        <v>6</v>
      </c>
      <c r="AG672" s="457">
        <f t="shared" si="31"/>
        <v>0</v>
      </c>
    </row>
    <row r="673" spans="1:33" x14ac:dyDescent="0.25">
      <c r="A673" s="452">
        <v>501</v>
      </c>
      <c r="B673" s="452" t="s">
        <v>9757</v>
      </c>
      <c r="C673" s="452" t="s">
        <v>380</v>
      </c>
      <c r="D673" s="452" t="s">
        <v>4561</v>
      </c>
      <c r="E673" s="452">
        <v>3000</v>
      </c>
      <c r="F673" s="452" t="s">
        <v>69</v>
      </c>
      <c r="G673" s="452" t="s">
        <v>83</v>
      </c>
      <c r="H673" s="452" t="s">
        <v>97</v>
      </c>
      <c r="I673" s="452" t="s">
        <v>2756</v>
      </c>
      <c r="J673" s="453">
        <v>2</v>
      </c>
      <c r="K673" s="476">
        <v>5</v>
      </c>
      <c r="L673" s="477" t="s">
        <v>9758</v>
      </c>
      <c r="M673" s="456">
        <v>0</v>
      </c>
      <c r="N673" s="455" t="s">
        <v>9759</v>
      </c>
      <c r="O673" s="456">
        <v>5</v>
      </c>
      <c r="P673" s="455" t="s">
        <v>9760</v>
      </c>
      <c r="Q673" s="456">
        <v>0</v>
      </c>
      <c r="R673" s="455" t="s">
        <v>9761</v>
      </c>
      <c r="S673" s="456">
        <v>0</v>
      </c>
      <c r="T673" s="455" t="s">
        <v>9762</v>
      </c>
      <c r="U673" s="456">
        <v>0</v>
      </c>
      <c r="V673" s="455" t="s">
        <v>9763</v>
      </c>
      <c r="W673" s="456">
        <v>0</v>
      </c>
      <c r="X673" s="455" t="s">
        <v>9764</v>
      </c>
      <c r="Y673" s="456">
        <v>0</v>
      </c>
      <c r="Z673" s="455" t="s">
        <v>9765</v>
      </c>
      <c r="AA673" s="456">
        <v>0</v>
      </c>
      <c r="AB673" s="455" t="s">
        <v>9766</v>
      </c>
      <c r="AC673" s="456">
        <v>0</v>
      </c>
      <c r="AD673" s="455" t="s">
        <v>9767</v>
      </c>
      <c r="AE673" s="456">
        <v>0</v>
      </c>
      <c r="AF673" s="271">
        <f t="shared" si="32"/>
        <v>1</v>
      </c>
      <c r="AG673" s="457">
        <f t="shared" si="31"/>
        <v>-1</v>
      </c>
    </row>
    <row r="674" spans="1:33" hidden="1" x14ac:dyDescent="0.25"/>
    <row r="675" spans="1:33" hidden="1" x14ac:dyDescent="0.25"/>
    <row r="676" spans="1:33" hidden="1" x14ac:dyDescent="0.25"/>
    <row r="677" spans="1:33" hidden="1" x14ac:dyDescent="0.25"/>
    <row r="678" spans="1:33" hidden="1" x14ac:dyDescent="0.25"/>
    <row r="679" spans="1:33" hidden="1" x14ac:dyDescent="0.25"/>
    <row r="680" spans="1:33" hidden="1" x14ac:dyDescent="0.25"/>
    <row r="681" spans="1:33" hidden="1" x14ac:dyDescent="0.25"/>
    <row r="682" spans="1:33" hidden="1" x14ac:dyDescent="0.25"/>
    <row r="683" spans="1:33" hidden="1" x14ac:dyDescent="0.25"/>
    <row r="684" spans="1:33" hidden="1" x14ac:dyDescent="0.25"/>
    <row r="685" spans="1:33" hidden="1" x14ac:dyDescent="0.25"/>
    <row r="686" spans="1:33" hidden="1" x14ac:dyDescent="0.25"/>
    <row r="687" spans="1:33" hidden="1" x14ac:dyDescent="0.25"/>
    <row r="688" spans="1:33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spans="10:33" hidden="1" x14ac:dyDescent="0.25"/>
    <row r="1138" spans="10:33" hidden="1" x14ac:dyDescent="0.25"/>
    <row r="1139" spans="10:33" hidden="1" x14ac:dyDescent="0.25"/>
    <row r="1140" spans="10:33" hidden="1" x14ac:dyDescent="0.25"/>
    <row r="1141" spans="10:33" hidden="1" x14ac:dyDescent="0.25"/>
    <row r="1142" spans="10:33" hidden="1" x14ac:dyDescent="0.25"/>
    <row r="1143" spans="10:33" hidden="1" x14ac:dyDescent="0.25"/>
    <row r="1144" spans="10:33" hidden="1" x14ac:dyDescent="0.25"/>
    <row r="1145" spans="10:33" hidden="1" x14ac:dyDescent="0.25"/>
    <row r="1146" spans="10:33" hidden="1" x14ac:dyDescent="0.25"/>
    <row r="1147" spans="10:33" hidden="1" x14ac:dyDescent="0.25"/>
    <row r="1148" spans="10:33" hidden="1" x14ac:dyDescent="0.25"/>
    <row r="1149" spans="10:33" hidden="1" x14ac:dyDescent="0.25"/>
    <row r="1150" spans="10:33" hidden="1" x14ac:dyDescent="0.25"/>
    <row r="1151" spans="10:33" hidden="1" x14ac:dyDescent="0.25">
      <c r="J1151" s="271"/>
      <c r="M1151" s="466"/>
      <c r="N1151" s="470"/>
      <c r="O1151" s="466"/>
      <c r="P1151" s="470"/>
      <c r="Q1151" s="466"/>
      <c r="R1151" s="470"/>
      <c r="S1151" s="466"/>
      <c r="T1151" s="470"/>
      <c r="U1151" s="466"/>
      <c r="V1151" s="470"/>
      <c r="W1151" s="466"/>
      <c r="X1151" s="470"/>
      <c r="Y1151" s="466"/>
      <c r="Z1151" s="470"/>
      <c r="AA1151" s="466"/>
      <c r="AB1151" s="470"/>
      <c r="AC1151" s="466"/>
      <c r="AD1151" s="470"/>
      <c r="AE1151" s="466"/>
      <c r="AF1151" s="271">
        <f t="shared" ref="AF1151:AF1214" si="33">COUNTIF(M1151:AE1151,"=1")+COUNTIF(M1151:AE1151,"&gt;1")</f>
        <v>0</v>
      </c>
      <c r="AG1151" s="457">
        <f t="shared" ref="AG1151:AG1214" si="34">AF1151-J1151</f>
        <v>0</v>
      </c>
    </row>
    <row r="1152" spans="10:33" hidden="1" x14ac:dyDescent="0.25">
      <c r="J1152" s="271"/>
      <c r="M1152" s="466"/>
      <c r="N1152" s="470"/>
      <c r="O1152" s="466"/>
      <c r="P1152" s="470"/>
      <c r="Q1152" s="466"/>
      <c r="R1152" s="470"/>
      <c r="S1152" s="466"/>
      <c r="T1152" s="470"/>
      <c r="U1152" s="466"/>
      <c r="V1152" s="470"/>
      <c r="W1152" s="466"/>
      <c r="X1152" s="470"/>
      <c r="Y1152" s="466"/>
      <c r="Z1152" s="470"/>
      <c r="AA1152" s="466"/>
      <c r="AB1152" s="470"/>
      <c r="AC1152" s="466"/>
      <c r="AD1152" s="470"/>
      <c r="AE1152" s="466"/>
      <c r="AF1152" s="271">
        <f t="shared" si="33"/>
        <v>0</v>
      </c>
      <c r="AG1152" s="457">
        <f t="shared" si="34"/>
        <v>0</v>
      </c>
    </row>
    <row r="1153" spans="10:33" hidden="1" x14ac:dyDescent="0.25">
      <c r="J1153" s="271"/>
      <c r="M1153" s="466"/>
      <c r="N1153" s="470"/>
      <c r="O1153" s="466"/>
      <c r="P1153" s="470"/>
      <c r="Q1153" s="466"/>
      <c r="R1153" s="470"/>
      <c r="S1153" s="466"/>
      <c r="T1153" s="470"/>
      <c r="U1153" s="466"/>
      <c r="V1153" s="470"/>
      <c r="W1153" s="466"/>
      <c r="X1153" s="470"/>
      <c r="Y1153" s="466"/>
      <c r="Z1153" s="470"/>
      <c r="AA1153" s="466"/>
      <c r="AB1153" s="470"/>
      <c r="AC1153" s="466"/>
      <c r="AD1153" s="470"/>
      <c r="AE1153" s="466"/>
      <c r="AF1153" s="271">
        <f t="shared" si="33"/>
        <v>0</v>
      </c>
      <c r="AG1153" s="457">
        <f t="shared" si="34"/>
        <v>0</v>
      </c>
    </row>
    <row r="1154" spans="10:33" hidden="1" x14ac:dyDescent="0.25">
      <c r="J1154" s="271"/>
      <c r="M1154" s="466"/>
      <c r="N1154" s="470"/>
      <c r="O1154" s="466"/>
      <c r="P1154" s="470"/>
      <c r="Q1154" s="466"/>
      <c r="R1154" s="470"/>
      <c r="S1154" s="466"/>
      <c r="T1154" s="470"/>
      <c r="U1154" s="466"/>
      <c r="V1154" s="470"/>
      <c r="W1154" s="466"/>
      <c r="X1154" s="470"/>
      <c r="Y1154" s="466"/>
      <c r="Z1154" s="470"/>
      <c r="AA1154" s="466"/>
      <c r="AB1154" s="470"/>
      <c r="AC1154" s="466"/>
      <c r="AD1154" s="470"/>
      <c r="AE1154" s="466"/>
      <c r="AF1154" s="271">
        <f t="shared" si="33"/>
        <v>0</v>
      </c>
      <c r="AG1154" s="457">
        <f t="shared" si="34"/>
        <v>0</v>
      </c>
    </row>
    <row r="1155" spans="10:33" hidden="1" x14ac:dyDescent="0.25">
      <c r="J1155" s="271"/>
      <c r="M1155" s="466"/>
      <c r="N1155" s="470"/>
      <c r="O1155" s="466"/>
      <c r="P1155" s="470"/>
      <c r="Q1155" s="466"/>
      <c r="R1155" s="470"/>
      <c r="S1155" s="466"/>
      <c r="T1155" s="470"/>
      <c r="U1155" s="466"/>
      <c r="V1155" s="470"/>
      <c r="W1155" s="466"/>
      <c r="X1155" s="470"/>
      <c r="Y1155" s="466"/>
      <c r="Z1155" s="470"/>
      <c r="AA1155" s="466"/>
      <c r="AB1155" s="470"/>
      <c r="AC1155" s="466"/>
      <c r="AD1155" s="470"/>
      <c r="AE1155" s="466"/>
      <c r="AF1155" s="271">
        <f t="shared" si="33"/>
        <v>0</v>
      </c>
      <c r="AG1155" s="457">
        <f t="shared" si="34"/>
        <v>0</v>
      </c>
    </row>
    <row r="1156" spans="10:33" hidden="1" x14ac:dyDescent="0.25">
      <c r="J1156" s="271"/>
      <c r="M1156" s="466"/>
      <c r="N1156" s="470"/>
      <c r="O1156" s="466"/>
      <c r="P1156" s="470"/>
      <c r="Q1156" s="466"/>
      <c r="R1156" s="470"/>
      <c r="S1156" s="466"/>
      <c r="T1156" s="470"/>
      <c r="U1156" s="466"/>
      <c r="V1156" s="470"/>
      <c r="W1156" s="466"/>
      <c r="X1156" s="470"/>
      <c r="Y1156" s="466"/>
      <c r="Z1156" s="470"/>
      <c r="AA1156" s="466"/>
      <c r="AB1156" s="470"/>
      <c r="AC1156" s="466"/>
      <c r="AD1156" s="470"/>
      <c r="AE1156" s="466"/>
      <c r="AF1156" s="271">
        <f t="shared" si="33"/>
        <v>0</v>
      </c>
      <c r="AG1156" s="457">
        <f t="shared" si="34"/>
        <v>0</v>
      </c>
    </row>
    <row r="1157" spans="10:33" hidden="1" x14ac:dyDescent="0.25">
      <c r="J1157" s="271"/>
      <c r="M1157" s="466"/>
      <c r="N1157" s="470"/>
      <c r="O1157" s="466"/>
      <c r="P1157" s="470"/>
      <c r="Q1157" s="466"/>
      <c r="R1157" s="470"/>
      <c r="S1157" s="466"/>
      <c r="T1157" s="470"/>
      <c r="U1157" s="466"/>
      <c r="V1157" s="470"/>
      <c r="W1157" s="466"/>
      <c r="X1157" s="470"/>
      <c r="Y1157" s="466"/>
      <c r="Z1157" s="470"/>
      <c r="AA1157" s="466"/>
      <c r="AB1157" s="470"/>
      <c r="AC1157" s="466"/>
      <c r="AD1157" s="470"/>
      <c r="AE1157" s="466"/>
      <c r="AF1157" s="271">
        <f t="shared" si="33"/>
        <v>0</v>
      </c>
      <c r="AG1157" s="457">
        <f t="shared" si="34"/>
        <v>0</v>
      </c>
    </row>
    <row r="1158" spans="10:33" hidden="1" x14ac:dyDescent="0.25">
      <c r="J1158" s="271"/>
      <c r="M1158" s="466"/>
      <c r="N1158" s="470"/>
      <c r="O1158" s="466"/>
      <c r="P1158" s="470"/>
      <c r="Q1158" s="466"/>
      <c r="R1158" s="470"/>
      <c r="S1158" s="466"/>
      <c r="T1158" s="470"/>
      <c r="U1158" s="466"/>
      <c r="V1158" s="470"/>
      <c r="W1158" s="466"/>
      <c r="X1158" s="470"/>
      <c r="Y1158" s="466"/>
      <c r="Z1158" s="470"/>
      <c r="AA1158" s="466"/>
      <c r="AB1158" s="470"/>
      <c r="AC1158" s="466"/>
      <c r="AD1158" s="470"/>
      <c r="AE1158" s="466"/>
      <c r="AF1158" s="271">
        <f t="shared" si="33"/>
        <v>0</v>
      </c>
      <c r="AG1158" s="457">
        <f t="shared" si="34"/>
        <v>0</v>
      </c>
    </row>
    <row r="1159" spans="10:33" hidden="1" x14ac:dyDescent="0.25">
      <c r="J1159" s="271"/>
      <c r="M1159" s="466"/>
      <c r="N1159" s="470"/>
      <c r="O1159" s="466"/>
      <c r="P1159" s="470"/>
      <c r="Q1159" s="466"/>
      <c r="R1159" s="470"/>
      <c r="S1159" s="466"/>
      <c r="T1159" s="470"/>
      <c r="U1159" s="466"/>
      <c r="V1159" s="470"/>
      <c r="W1159" s="466"/>
      <c r="X1159" s="470"/>
      <c r="Y1159" s="466"/>
      <c r="Z1159" s="470"/>
      <c r="AA1159" s="466"/>
      <c r="AB1159" s="470"/>
      <c r="AC1159" s="466"/>
      <c r="AD1159" s="470"/>
      <c r="AE1159" s="466"/>
      <c r="AF1159" s="271">
        <f t="shared" si="33"/>
        <v>0</v>
      </c>
      <c r="AG1159" s="457">
        <f t="shared" si="34"/>
        <v>0</v>
      </c>
    </row>
    <row r="1160" spans="10:33" hidden="1" x14ac:dyDescent="0.25">
      <c r="J1160" s="271"/>
      <c r="M1160" s="466"/>
      <c r="N1160" s="470"/>
      <c r="O1160" s="466"/>
      <c r="P1160" s="470"/>
      <c r="Q1160" s="466"/>
      <c r="R1160" s="470"/>
      <c r="S1160" s="466"/>
      <c r="T1160" s="470"/>
      <c r="U1160" s="466"/>
      <c r="V1160" s="470"/>
      <c r="W1160" s="466"/>
      <c r="X1160" s="470"/>
      <c r="Y1160" s="466"/>
      <c r="Z1160" s="470"/>
      <c r="AA1160" s="466"/>
      <c r="AB1160" s="470"/>
      <c r="AC1160" s="466"/>
      <c r="AD1160" s="470"/>
      <c r="AE1160" s="466"/>
      <c r="AF1160" s="271">
        <f t="shared" si="33"/>
        <v>0</v>
      </c>
      <c r="AG1160" s="457">
        <f t="shared" si="34"/>
        <v>0</v>
      </c>
    </row>
    <row r="1161" spans="10:33" hidden="1" x14ac:dyDescent="0.25">
      <c r="J1161" s="271"/>
      <c r="M1161" s="466"/>
      <c r="N1161" s="470"/>
      <c r="O1161" s="466"/>
      <c r="P1161" s="470"/>
      <c r="Q1161" s="466"/>
      <c r="R1161" s="470"/>
      <c r="S1161" s="466"/>
      <c r="T1161" s="470"/>
      <c r="U1161" s="466"/>
      <c r="V1161" s="470"/>
      <c r="W1161" s="466"/>
      <c r="X1161" s="470"/>
      <c r="Y1161" s="466"/>
      <c r="Z1161" s="470"/>
      <c r="AA1161" s="466"/>
      <c r="AB1161" s="470"/>
      <c r="AC1161" s="466"/>
      <c r="AD1161" s="470"/>
      <c r="AE1161" s="466"/>
      <c r="AF1161" s="271">
        <f t="shared" si="33"/>
        <v>0</v>
      </c>
      <c r="AG1161" s="457">
        <f t="shared" si="34"/>
        <v>0</v>
      </c>
    </row>
    <row r="1162" spans="10:33" hidden="1" x14ac:dyDescent="0.25">
      <c r="J1162" s="271"/>
      <c r="M1162" s="466"/>
      <c r="N1162" s="470"/>
      <c r="O1162" s="466"/>
      <c r="P1162" s="470"/>
      <c r="Q1162" s="466"/>
      <c r="R1162" s="470"/>
      <c r="S1162" s="466"/>
      <c r="T1162" s="470"/>
      <c r="U1162" s="466"/>
      <c r="V1162" s="470"/>
      <c r="W1162" s="466"/>
      <c r="X1162" s="470"/>
      <c r="Y1162" s="466"/>
      <c r="Z1162" s="470"/>
      <c r="AA1162" s="466"/>
      <c r="AB1162" s="470"/>
      <c r="AC1162" s="466"/>
      <c r="AD1162" s="470"/>
      <c r="AE1162" s="466"/>
      <c r="AF1162" s="271">
        <f t="shared" si="33"/>
        <v>0</v>
      </c>
      <c r="AG1162" s="457">
        <f t="shared" si="34"/>
        <v>0</v>
      </c>
    </row>
    <row r="1163" spans="10:33" hidden="1" x14ac:dyDescent="0.25">
      <c r="J1163" s="271"/>
      <c r="M1163" s="466"/>
      <c r="N1163" s="470"/>
      <c r="O1163" s="466"/>
      <c r="P1163" s="470"/>
      <c r="Q1163" s="466"/>
      <c r="R1163" s="470"/>
      <c r="S1163" s="466"/>
      <c r="T1163" s="470"/>
      <c r="U1163" s="466"/>
      <c r="V1163" s="470"/>
      <c r="W1163" s="466"/>
      <c r="X1163" s="470"/>
      <c r="Y1163" s="466"/>
      <c r="Z1163" s="470"/>
      <c r="AA1163" s="466"/>
      <c r="AB1163" s="470"/>
      <c r="AC1163" s="466"/>
      <c r="AD1163" s="470"/>
      <c r="AE1163" s="466"/>
      <c r="AF1163" s="271">
        <f t="shared" si="33"/>
        <v>0</v>
      </c>
      <c r="AG1163" s="457">
        <f t="shared" si="34"/>
        <v>0</v>
      </c>
    </row>
    <row r="1164" spans="10:33" hidden="1" x14ac:dyDescent="0.25">
      <c r="J1164" s="271"/>
      <c r="M1164" s="466"/>
      <c r="N1164" s="470"/>
      <c r="O1164" s="466"/>
      <c r="P1164" s="470"/>
      <c r="Q1164" s="466"/>
      <c r="R1164" s="470"/>
      <c r="S1164" s="466"/>
      <c r="T1164" s="470"/>
      <c r="U1164" s="466"/>
      <c r="V1164" s="470"/>
      <c r="W1164" s="466"/>
      <c r="X1164" s="470"/>
      <c r="Y1164" s="466"/>
      <c r="Z1164" s="470"/>
      <c r="AA1164" s="466"/>
      <c r="AB1164" s="470"/>
      <c r="AC1164" s="466"/>
      <c r="AD1164" s="470"/>
      <c r="AE1164" s="466"/>
      <c r="AF1164" s="271">
        <f t="shared" si="33"/>
        <v>0</v>
      </c>
      <c r="AG1164" s="457">
        <f t="shared" si="34"/>
        <v>0</v>
      </c>
    </row>
    <row r="1165" spans="10:33" hidden="1" x14ac:dyDescent="0.25">
      <c r="J1165" s="271"/>
      <c r="M1165" s="466"/>
      <c r="N1165" s="470"/>
      <c r="O1165" s="466"/>
      <c r="P1165" s="470"/>
      <c r="Q1165" s="466"/>
      <c r="R1165" s="470"/>
      <c r="S1165" s="466"/>
      <c r="T1165" s="470"/>
      <c r="U1165" s="466"/>
      <c r="V1165" s="470"/>
      <c r="W1165" s="466"/>
      <c r="X1165" s="470"/>
      <c r="Y1165" s="466"/>
      <c r="Z1165" s="470"/>
      <c r="AA1165" s="466"/>
      <c r="AB1165" s="470"/>
      <c r="AC1165" s="466"/>
      <c r="AD1165" s="470"/>
      <c r="AE1165" s="466"/>
      <c r="AF1165" s="271">
        <f t="shared" si="33"/>
        <v>0</v>
      </c>
      <c r="AG1165" s="457">
        <f t="shared" si="34"/>
        <v>0</v>
      </c>
    </row>
    <row r="1166" spans="10:33" hidden="1" x14ac:dyDescent="0.25">
      <c r="J1166" s="271"/>
      <c r="M1166" s="466"/>
      <c r="N1166" s="470"/>
      <c r="O1166" s="466"/>
      <c r="P1166" s="470"/>
      <c r="Q1166" s="466"/>
      <c r="R1166" s="470"/>
      <c r="S1166" s="466"/>
      <c r="T1166" s="470"/>
      <c r="U1166" s="466"/>
      <c r="V1166" s="470"/>
      <c r="W1166" s="466"/>
      <c r="X1166" s="470"/>
      <c r="Y1166" s="466"/>
      <c r="Z1166" s="470"/>
      <c r="AA1166" s="466"/>
      <c r="AB1166" s="470"/>
      <c r="AC1166" s="466"/>
      <c r="AD1166" s="470"/>
      <c r="AE1166" s="466"/>
      <c r="AF1166" s="271">
        <f t="shared" si="33"/>
        <v>0</v>
      </c>
      <c r="AG1166" s="457">
        <f t="shared" si="34"/>
        <v>0</v>
      </c>
    </row>
    <row r="1167" spans="10:33" hidden="1" x14ac:dyDescent="0.25">
      <c r="J1167" s="271"/>
      <c r="M1167" s="466"/>
      <c r="N1167" s="470"/>
      <c r="O1167" s="466"/>
      <c r="P1167" s="470"/>
      <c r="Q1167" s="466"/>
      <c r="R1167" s="470"/>
      <c r="S1167" s="466"/>
      <c r="T1167" s="470"/>
      <c r="U1167" s="466"/>
      <c r="V1167" s="470"/>
      <c r="W1167" s="466"/>
      <c r="X1167" s="470"/>
      <c r="Y1167" s="466"/>
      <c r="Z1167" s="470"/>
      <c r="AA1167" s="466"/>
      <c r="AB1167" s="470"/>
      <c r="AC1167" s="466"/>
      <c r="AD1167" s="470"/>
      <c r="AE1167" s="466"/>
      <c r="AF1167" s="271">
        <f t="shared" si="33"/>
        <v>0</v>
      </c>
      <c r="AG1167" s="457">
        <f t="shared" si="34"/>
        <v>0</v>
      </c>
    </row>
    <row r="1168" spans="10:33" hidden="1" x14ac:dyDescent="0.25">
      <c r="J1168" s="271"/>
      <c r="M1168" s="466"/>
      <c r="N1168" s="470"/>
      <c r="O1168" s="466"/>
      <c r="P1168" s="470"/>
      <c r="Q1168" s="466"/>
      <c r="R1168" s="470"/>
      <c r="S1168" s="466"/>
      <c r="T1168" s="470"/>
      <c r="U1168" s="466"/>
      <c r="V1168" s="470"/>
      <c r="W1168" s="466"/>
      <c r="X1168" s="470"/>
      <c r="Y1168" s="466"/>
      <c r="Z1168" s="470"/>
      <c r="AA1168" s="466"/>
      <c r="AB1168" s="470"/>
      <c r="AC1168" s="466"/>
      <c r="AD1168" s="470"/>
      <c r="AE1168" s="466"/>
      <c r="AF1168" s="271">
        <f t="shared" si="33"/>
        <v>0</v>
      </c>
      <c r="AG1168" s="457">
        <f t="shared" si="34"/>
        <v>0</v>
      </c>
    </row>
    <row r="1169" spans="10:33" hidden="1" x14ac:dyDescent="0.25">
      <c r="J1169" s="271"/>
      <c r="M1169" s="466"/>
      <c r="N1169" s="470"/>
      <c r="O1169" s="466"/>
      <c r="P1169" s="470"/>
      <c r="Q1169" s="466"/>
      <c r="R1169" s="470"/>
      <c r="S1169" s="466"/>
      <c r="T1169" s="470"/>
      <c r="U1169" s="466"/>
      <c r="V1169" s="470"/>
      <c r="W1169" s="466"/>
      <c r="X1169" s="470"/>
      <c r="Y1169" s="466"/>
      <c r="Z1169" s="470"/>
      <c r="AA1169" s="466"/>
      <c r="AB1169" s="470"/>
      <c r="AC1169" s="466"/>
      <c r="AD1169" s="470"/>
      <c r="AE1169" s="466"/>
      <c r="AF1169" s="271">
        <f t="shared" si="33"/>
        <v>0</v>
      </c>
      <c r="AG1169" s="457">
        <f t="shared" si="34"/>
        <v>0</v>
      </c>
    </row>
    <row r="1170" spans="10:33" hidden="1" x14ac:dyDescent="0.25">
      <c r="J1170" s="271"/>
      <c r="M1170" s="466"/>
      <c r="N1170" s="470"/>
      <c r="O1170" s="466"/>
      <c r="P1170" s="470"/>
      <c r="Q1170" s="466"/>
      <c r="R1170" s="470"/>
      <c r="S1170" s="466"/>
      <c r="T1170" s="470"/>
      <c r="U1170" s="466"/>
      <c r="V1170" s="470"/>
      <c r="W1170" s="466"/>
      <c r="X1170" s="470"/>
      <c r="Y1170" s="466"/>
      <c r="Z1170" s="470"/>
      <c r="AA1170" s="466"/>
      <c r="AB1170" s="470"/>
      <c r="AC1170" s="466"/>
      <c r="AD1170" s="470"/>
      <c r="AE1170" s="466"/>
      <c r="AF1170" s="271">
        <f t="shared" si="33"/>
        <v>0</v>
      </c>
      <c r="AG1170" s="457">
        <f t="shared" si="34"/>
        <v>0</v>
      </c>
    </row>
    <row r="1171" spans="10:33" hidden="1" x14ac:dyDescent="0.25">
      <c r="J1171" s="271"/>
      <c r="M1171" s="466"/>
      <c r="N1171" s="470"/>
      <c r="O1171" s="466"/>
      <c r="P1171" s="470"/>
      <c r="Q1171" s="466"/>
      <c r="R1171" s="470"/>
      <c r="S1171" s="466"/>
      <c r="T1171" s="470"/>
      <c r="U1171" s="466"/>
      <c r="V1171" s="470"/>
      <c r="W1171" s="466"/>
      <c r="X1171" s="470"/>
      <c r="Y1171" s="466"/>
      <c r="Z1171" s="470"/>
      <c r="AA1171" s="466"/>
      <c r="AB1171" s="470"/>
      <c r="AC1171" s="466"/>
      <c r="AD1171" s="470"/>
      <c r="AE1171" s="466"/>
      <c r="AF1171" s="271">
        <f t="shared" si="33"/>
        <v>0</v>
      </c>
      <c r="AG1171" s="457">
        <f t="shared" si="34"/>
        <v>0</v>
      </c>
    </row>
    <row r="1172" spans="10:33" hidden="1" x14ac:dyDescent="0.25">
      <c r="J1172" s="271"/>
      <c r="M1172" s="466"/>
      <c r="N1172" s="470"/>
      <c r="O1172" s="466"/>
      <c r="P1172" s="470"/>
      <c r="Q1172" s="466"/>
      <c r="R1172" s="470"/>
      <c r="S1172" s="466"/>
      <c r="T1172" s="470"/>
      <c r="U1172" s="466"/>
      <c r="V1172" s="470"/>
      <c r="W1172" s="466"/>
      <c r="X1172" s="470"/>
      <c r="Y1172" s="466"/>
      <c r="Z1172" s="470"/>
      <c r="AA1172" s="466"/>
      <c r="AB1172" s="470"/>
      <c r="AC1172" s="466"/>
      <c r="AD1172" s="470"/>
      <c r="AE1172" s="466"/>
      <c r="AF1172" s="271">
        <f t="shared" si="33"/>
        <v>0</v>
      </c>
      <c r="AG1172" s="457">
        <f t="shared" si="34"/>
        <v>0</v>
      </c>
    </row>
    <row r="1173" spans="10:33" hidden="1" x14ac:dyDescent="0.25">
      <c r="J1173" s="271"/>
      <c r="M1173" s="466"/>
      <c r="N1173" s="470"/>
      <c r="O1173" s="466"/>
      <c r="P1173" s="470"/>
      <c r="Q1173" s="466"/>
      <c r="R1173" s="470"/>
      <c r="S1173" s="466"/>
      <c r="T1173" s="470"/>
      <c r="U1173" s="466"/>
      <c r="V1173" s="470"/>
      <c r="W1173" s="466"/>
      <c r="X1173" s="470"/>
      <c r="Y1173" s="466"/>
      <c r="Z1173" s="470"/>
      <c r="AA1173" s="466"/>
      <c r="AB1173" s="470"/>
      <c r="AC1173" s="466"/>
      <c r="AD1173" s="470"/>
      <c r="AE1173" s="466"/>
      <c r="AF1173" s="271">
        <f t="shared" si="33"/>
        <v>0</v>
      </c>
      <c r="AG1173" s="457">
        <f t="shared" si="34"/>
        <v>0</v>
      </c>
    </row>
    <row r="1174" spans="10:33" hidden="1" x14ac:dyDescent="0.25">
      <c r="J1174" s="271"/>
      <c r="M1174" s="466"/>
      <c r="N1174" s="470"/>
      <c r="O1174" s="466"/>
      <c r="P1174" s="470"/>
      <c r="Q1174" s="466"/>
      <c r="R1174" s="470"/>
      <c r="S1174" s="466"/>
      <c r="T1174" s="470"/>
      <c r="U1174" s="466"/>
      <c r="V1174" s="470"/>
      <c r="W1174" s="466"/>
      <c r="X1174" s="470"/>
      <c r="Y1174" s="466"/>
      <c r="Z1174" s="470"/>
      <c r="AA1174" s="466"/>
      <c r="AB1174" s="470"/>
      <c r="AC1174" s="466"/>
      <c r="AD1174" s="470"/>
      <c r="AE1174" s="466"/>
      <c r="AF1174" s="271">
        <f t="shared" si="33"/>
        <v>0</v>
      </c>
      <c r="AG1174" s="457">
        <f t="shared" si="34"/>
        <v>0</v>
      </c>
    </row>
    <row r="1175" spans="10:33" hidden="1" x14ac:dyDescent="0.25">
      <c r="J1175" s="271"/>
      <c r="M1175" s="466"/>
      <c r="N1175" s="470"/>
      <c r="O1175" s="466"/>
      <c r="P1175" s="470"/>
      <c r="Q1175" s="466"/>
      <c r="R1175" s="470"/>
      <c r="S1175" s="466"/>
      <c r="T1175" s="470"/>
      <c r="U1175" s="466"/>
      <c r="V1175" s="470"/>
      <c r="W1175" s="466"/>
      <c r="X1175" s="470"/>
      <c r="Y1175" s="466"/>
      <c r="Z1175" s="470"/>
      <c r="AA1175" s="466"/>
      <c r="AB1175" s="470"/>
      <c r="AC1175" s="466"/>
      <c r="AD1175" s="470"/>
      <c r="AE1175" s="466"/>
      <c r="AF1175" s="271">
        <f t="shared" si="33"/>
        <v>0</v>
      </c>
      <c r="AG1175" s="457">
        <f t="shared" si="34"/>
        <v>0</v>
      </c>
    </row>
    <row r="1176" spans="10:33" hidden="1" x14ac:dyDescent="0.25">
      <c r="J1176" s="271"/>
      <c r="M1176" s="466"/>
      <c r="N1176" s="470"/>
      <c r="O1176" s="466"/>
      <c r="P1176" s="470"/>
      <c r="Q1176" s="466"/>
      <c r="R1176" s="470"/>
      <c r="S1176" s="466"/>
      <c r="T1176" s="470"/>
      <c r="U1176" s="466"/>
      <c r="V1176" s="470"/>
      <c r="W1176" s="466"/>
      <c r="X1176" s="470"/>
      <c r="Y1176" s="466"/>
      <c r="Z1176" s="470"/>
      <c r="AA1176" s="466"/>
      <c r="AB1176" s="470"/>
      <c r="AC1176" s="466"/>
      <c r="AD1176" s="470"/>
      <c r="AE1176" s="466"/>
      <c r="AF1176" s="271">
        <f t="shared" si="33"/>
        <v>0</v>
      </c>
      <c r="AG1176" s="457">
        <f t="shared" si="34"/>
        <v>0</v>
      </c>
    </row>
    <row r="1177" spans="10:33" hidden="1" x14ac:dyDescent="0.25">
      <c r="J1177" s="271"/>
      <c r="M1177" s="466"/>
      <c r="N1177" s="470"/>
      <c r="O1177" s="466"/>
      <c r="P1177" s="470"/>
      <c r="Q1177" s="466"/>
      <c r="R1177" s="470"/>
      <c r="S1177" s="466"/>
      <c r="T1177" s="470"/>
      <c r="U1177" s="466"/>
      <c r="V1177" s="470"/>
      <c r="W1177" s="466"/>
      <c r="X1177" s="470"/>
      <c r="Y1177" s="466"/>
      <c r="Z1177" s="470"/>
      <c r="AA1177" s="466"/>
      <c r="AB1177" s="470"/>
      <c r="AC1177" s="466"/>
      <c r="AD1177" s="470"/>
      <c r="AE1177" s="466"/>
      <c r="AF1177" s="271">
        <f t="shared" si="33"/>
        <v>0</v>
      </c>
      <c r="AG1177" s="457">
        <f t="shared" si="34"/>
        <v>0</v>
      </c>
    </row>
    <row r="1178" spans="10:33" hidden="1" x14ac:dyDescent="0.25">
      <c r="J1178" s="271"/>
      <c r="M1178" s="466"/>
      <c r="N1178" s="470"/>
      <c r="O1178" s="466"/>
      <c r="P1178" s="470"/>
      <c r="Q1178" s="466"/>
      <c r="R1178" s="470"/>
      <c r="S1178" s="466"/>
      <c r="T1178" s="470"/>
      <c r="U1178" s="466"/>
      <c r="V1178" s="470"/>
      <c r="W1178" s="466"/>
      <c r="X1178" s="470"/>
      <c r="Y1178" s="466"/>
      <c r="Z1178" s="470"/>
      <c r="AA1178" s="466"/>
      <c r="AB1178" s="470"/>
      <c r="AC1178" s="466"/>
      <c r="AD1178" s="470"/>
      <c r="AE1178" s="466"/>
      <c r="AF1178" s="271">
        <f t="shared" si="33"/>
        <v>0</v>
      </c>
      <c r="AG1178" s="457">
        <f t="shared" si="34"/>
        <v>0</v>
      </c>
    </row>
    <row r="1179" spans="10:33" hidden="1" x14ac:dyDescent="0.25">
      <c r="J1179" s="271"/>
      <c r="M1179" s="466"/>
      <c r="N1179" s="470"/>
      <c r="O1179" s="466"/>
      <c r="P1179" s="470"/>
      <c r="Q1179" s="466"/>
      <c r="R1179" s="470"/>
      <c r="S1179" s="466"/>
      <c r="T1179" s="470"/>
      <c r="U1179" s="466"/>
      <c r="V1179" s="470"/>
      <c r="W1179" s="466"/>
      <c r="X1179" s="470"/>
      <c r="Y1179" s="466"/>
      <c r="Z1179" s="470"/>
      <c r="AA1179" s="466"/>
      <c r="AB1179" s="470"/>
      <c r="AC1179" s="466"/>
      <c r="AD1179" s="470"/>
      <c r="AE1179" s="466"/>
      <c r="AF1179" s="271">
        <f t="shared" si="33"/>
        <v>0</v>
      </c>
      <c r="AG1179" s="457">
        <f t="shared" si="34"/>
        <v>0</v>
      </c>
    </row>
    <row r="1180" spans="10:33" hidden="1" x14ac:dyDescent="0.25">
      <c r="J1180" s="271"/>
      <c r="M1180" s="466"/>
      <c r="N1180" s="470"/>
      <c r="O1180" s="466"/>
      <c r="P1180" s="470"/>
      <c r="Q1180" s="466"/>
      <c r="R1180" s="470"/>
      <c r="S1180" s="466"/>
      <c r="T1180" s="470"/>
      <c r="U1180" s="466"/>
      <c r="V1180" s="470"/>
      <c r="W1180" s="466"/>
      <c r="X1180" s="470"/>
      <c r="Y1180" s="466"/>
      <c r="Z1180" s="470"/>
      <c r="AA1180" s="466"/>
      <c r="AB1180" s="470"/>
      <c r="AC1180" s="466"/>
      <c r="AD1180" s="470"/>
      <c r="AE1180" s="466"/>
      <c r="AF1180" s="271">
        <f t="shared" si="33"/>
        <v>0</v>
      </c>
      <c r="AG1180" s="457">
        <f t="shared" si="34"/>
        <v>0</v>
      </c>
    </row>
    <row r="1181" spans="10:33" hidden="1" x14ac:dyDescent="0.25">
      <c r="J1181" s="271"/>
      <c r="M1181" s="466"/>
      <c r="N1181" s="470"/>
      <c r="O1181" s="466"/>
      <c r="P1181" s="470"/>
      <c r="Q1181" s="466"/>
      <c r="R1181" s="470"/>
      <c r="S1181" s="466"/>
      <c r="T1181" s="470"/>
      <c r="U1181" s="466"/>
      <c r="V1181" s="470"/>
      <c r="W1181" s="466"/>
      <c r="X1181" s="470"/>
      <c r="Y1181" s="466"/>
      <c r="Z1181" s="470"/>
      <c r="AA1181" s="466"/>
      <c r="AB1181" s="470"/>
      <c r="AC1181" s="466"/>
      <c r="AD1181" s="470"/>
      <c r="AE1181" s="466"/>
      <c r="AF1181" s="271">
        <f t="shared" si="33"/>
        <v>0</v>
      </c>
      <c r="AG1181" s="457">
        <f t="shared" si="34"/>
        <v>0</v>
      </c>
    </row>
    <row r="1182" spans="10:33" hidden="1" x14ac:dyDescent="0.25">
      <c r="J1182" s="271"/>
      <c r="M1182" s="466"/>
      <c r="N1182" s="470"/>
      <c r="O1182" s="466"/>
      <c r="P1182" s="470"/>
      <c r="Q1182" s="466"/>
      <c r="R1182" s="470"/>
      <c r="S1182" s="466"/>
      <c r="T1182" s="470"/>
      <c r="U1182" s="466"/>
      <c r="V1182" s="470"/>
      <c r="W1182" s="466"/>
      <c r="X1182" s="470"/>
      <c r="Y1182" s="466"/>
      <c r="Z1182" s="470"/>
      <c r="AA1182" s="466"/>
      <c r="AB1182" s="470"/>
      <c r="AC1182" s="466"/>
      <c r="AD1182" s="470"/>
      <c r="AE1182" s="466"/>
      <c r="AF1182" s="271">
        <f t="shared" si="33"/>
        <v>0</v>
      </c>
      <c r="AG1182" s="457">
        <f t="shared" si="34"/>
        <v>0</v>
      </c>
    </row>
    <row r="1183" spans="10:33" hidden="1" x14ac:dyDescent="0.25">
      <c r="J1183" s="271"/>
      <c r="M1183" s="466"/>
      <c r="N1183" s="470"/>
      <c r="O1183" s="466"/>
      <c r="P1183" s="470"/>
      <c r="Q1183" s="466"/>
      <c r="R1183" s="470"/>
      <c r="S1183" s="466"/>
      <c r="T1183" s="470"/>
      <c r="U1183" s="466"/>
      <c r="V1183" s="470"/>
      <c r="W1183" s="466"/>
      <c r="X1183" s="470"/>
      <c r="Y1183" s="466"/>
      <c r="Z1183" s="470"/>
      <c r="AA1183" s="466"/>
      <c r="AB1183" s="470"/>
      <c r="AC1183" s="466"/>
      <c r="AD1183" s="470"/>
      <c r="AE1183" s="466"/>
      <c r="AF1183" s="271">
        <f t="shared" si="33"/>
        <v>0</v>
      </c>
      <c r="AG1183" s="457">
        <f t="shared" si="34"/>
        <v>0</v>
      </c>
    </row>
    <row r="1184" spans="10:33" hidden="1" x14ac:dyDescent="0.25">
      <c r="J1184" s="271"/>
      <c r="M1184" s="466"/>
      <c r="N1184" s="470"/>
      <c r="O1184" s="466"/>
      <c r="P1184" s="470"/>
      <c r="Q1184" s="466"/>
      <c r="R1184" s="470"/>
      <c r="S1184" s="466"/>
      <c r="T1184" s="470"/>
      <c r="U1184" s="466"/>
      <c r="V1184" s="470"/>
      <c r="W1184" s="466"/>
      <c r="X1184" s="470"/>
      <c r="Y1184" s="466"/>
      <c r="Z1184" s="470"/>
      <c r="AA1184" s="466"/>
      <c r="AB1184" s="470"/>
      <c r="AC1184" s="466"/>
      <c r="AD1184" s="470"/>
      <c r="AE1184" s="466"/>
      <c r="AF1184" s="271">
        <f t="shared" si="33"/>
        <v>0</v>
      </c>
      <c r="AG1184" s="457">
        <f t="shared" si="34"/>
        <v>0</v>
      </c>
    </row>
    <row r="1185" spans="10:33" hidden="1" x14ac:dyDescent="0.25">
      <c r="J1185" s="271"/>
      <c r="M1185" s="466"/>
      <c r="N1185" s="470"/>
      <c r="O1185" s="466"/>
      <c r="P1185" s="470"/>
      <c r="Q1185" s="466"/>
      <c r="R1185" s="470"/>
      <c r="S1185" s="466"/>
      <c r="T1185" s="470"/>
      <c r="U1185" s="466"/>
      <c r="V1185" s="470"/>
      <c r="W1185" s="466"/>
      <c r="X1185" s="470"/>
      <c r="Y1185" s="466"/>
      <c r="Z1185" s="470"/>
      <c r="AA1185" s="466"/>
      <c r="AB1185" s="470"/>
      <c r="AC1185" s="466"/>
      <c r="AD1185" s="470"/>
      <c r="AE1185" s="466"/>
      <c r="AF1185" s="271">
        <f t="shared" si="33"/>
        <v>0</v>
      </c>
      <c r="AG1185" s="457">
        <f t="shared" si="34"/>
        <v>0</v>
      </c>
    </row>
    <row r="1186" spans="10:33" hidden="1" x14ac:dyDescent="0.25">
      <c r="J1186" s="271"/>
      <c r="M1186" s="466"/>
      <c r="N1186" s="470"/>
      <c r="O1186" s="466"/>
      <c r="P1186" s="470"/>
      <c r="Q1186" s="466"/>
      <c r="R1186" s="470"/>
      <c r="S1186" s="466"/>
      <c r="T1186" s="470"/>
      <c r="U1186" s="466"/>
      <c r="V1186" s="470"/>
      <c r="W1186" s="466"/>
      <c r="X1186" s="470"/>
      <c r="Y1186" s="466"/>
      <c r="Z1186" s="470"/>
      <c r="AA1186" s="466"/>
      <c r="AB1186" s="470"/>
      <c r="AC1186" s="466"/>
      <c r="AD1186" s="470"/>
      <c r="AE1186" s="466"/>
      <c r="AF1186" s="271">
        <f t="shared" si="33"/>
        <v>0</v>
      </c>
      <c r="AG1186" s="457">
        <f t="shared" si="34"/>
        <v>0</v>
      </c>
    </row>
    <row r="1187" spans="10:33" hidden="1" x14ac:dyDescent="0.25">
      <c r="J1187" s="271"/>
      <c r="M1187" s="466"/>
      <c r="N1187" s="470"/>
      <c r="O1187" s="466"/>
      <c r="P1187" s="470"/>
      <c r="Q1187" s="466"/>
      <c r="R1187" s="470"/>
      <c r="S1187" s="466"/>
      <c r="T1187" s="470"/>
      <c r="U1187" s="466"/>
      <c r="V1187" s="470"/>
      <c r="W1187" s="466"/>
      <c r="X1187" s="470"/>
      <c r="Y1187" s="466"/>
      <c r="Z1187" s="470"/>
      <c r="AA1187" s="466"/>
      <c r="AB1187" s="470"/>
      <c r="AC1187" s="466"/>
      <c r="AD1187" s="470"/>
      <c r="AE1187" s="466"/>
      <c r="AF1187" s="271">
        <f t="shared" si="33"/>
        <v>0</v>
      </c>
      <c r="AG1187" s="457">
        <f t="shared" si="34"/>
        <v>0</v>
      </c>
    </row>
    <row r="1188" spans="10:33" hidden="1" x14ac:dyDescent="0.25">
      <c r="J1188" s="271"/>
      <c r="M1188" s="466"/>
      <c r="N1188" s="470"/>
      <c r="O1188" s="466"/>
      <c r="P1188" s="470"/>
      <c r="Q1188" s="466"/>
      <c r="R1188" s="470"/>
      <c r="S1188" s="466"/>
      <c r="T1188" s="470"/>
      <c r="U1188" s="466"/>
      <c r="V1188" s="470"/>
      <c r="W1188" s="466"/>
      <c r="X1188" s="470"/>
      <c r="Y1188" s="466"/>
      <c r="Z1188" s="470"/>
      <c r="AA1188" s="466"/>
      <c r="AB1188" s="470"/>
      <c r="AC1188" s="466"/>
      <c r="AD1188" s="470"/>
      <c r="AE1188" s="466"/>
      <c r="AF1188" s="271">
        <f t="shared" si="33"/>
        <v>0</v>
      </c>
      <c r="AG1188" s="457">
        <f t="shared" si="34"/>
        <v>0</v>
      </c>
    </row>
    <row r="1189" spans="10:33" hidden="1" x14ac:dyDescent="0.25">
      <c r="J1189" s="271"/>
      <c r="M1189" s="466"/>
      <c r="N1189" s="470"/>
      <c r="O1189" s="466"/>
      <c r="P1189" s="470"/>
      <c r="Q1189" s="466"/>
      <c r="R1189" s="470"/>
      <c r="S1189" s="466"/>
      <c r="T1189" s="470"/>
      <c r="U1189" s="466"/>
      <c r="V1189" s="470"/>
      <c r="W1189" s="466"/>
      <c r="X1189" s="470"/>
      <c r="Y1189" s="466"/>
      <c r="Z1189" s="470"/>
      <c r="AA1189" s="466"/>
      <c r="AB1189" s="470"/>
      <c r="AC1189" s="466"/>
      <c r="AD1189" s="470"/>
      <c r="AE1189" s="466"/>
      <c r="AF1189" s="271">
        <f t="shared" si="33"/>
        <v>0</v>
      </c>
      <c r="AG1189" s="457">
        <f t="shared" si="34"/>
        <v>0</v>
      </c>
    </row>
    <row r="1190" spans="10:33" hidden="1" x14ac:dyDescent="0.25">
      <c r="J1190" s="271"/>
      <c r="M1190" s="466"/>
      <c r="N1190" s="470"/>
      <c r="O1190" s="466"/>
      <c r="P1190" s="470"/>
      <c r="Q1190" s="466"/>
      <c r="R1190" s="470"/>
      <c r="S1190" s="466"/>
      <c r="T1190" s="470"/>
      <c r="U1190" s="466"/>
      <c r="V1190" s="470"/>
      <c r="W1190" s="466"/>
      <c r="X1190" s="470"/>
      <c r="Y1190" s="466"/>
      <c r="Z1190" s="470"/>
      <c r="AA1190" s="466"/>
      <c r="AB1190" s="470"/>
      <c r="AC1190" s="466"/>
      <c r="AD1190" s="470"/>
      <c r="AE1190" s="466"/>
      <c r="AF1190" s="271">
        <f t="shared" si="33"/>
        <v>0</v>
      </c>
      <c r="AG1190" s="457">
        <f t="shared" si="34"/>
        <v>0</v>
      </c>
    </row>
    <row r="1191" spans="10:33" hidden="1" x14ac:dyDescent="0.25">
      <c r="J1191" s="271"/>
      <c r="M1191" s="466"/>
      <c r="N1191" s="470"/>
      <c r="O1191" s="466"/>
      <c r="P1191" s="470"/>
      <c r="Q1191" s="466"/>
      <c r="R1191" s="470"/>
      <c r="S1191" s="466"/>
      <c r="T1191" s="470"/>
      <c r="U1191" s="466"/>
      <c r="V1191" s="470"/>
      <c r="W1191" s="466"/>
      <c r="X1191" s="470"/>
      <c r="Y1191" s="466"/>
      <c r="Z1191" s="470"/>
      <c r="AA1191" s="466"/>
      <c r="AB1191" s="470"/>
      <c r="AC1191" s="466"/>
      <c r="AD1191" s="470"/>
      <c r="AE1191" s="466"/>
      <c r="AF1191" s="271">
        <f t="shared" si="33"/>
        <v>0</v>
      </c>
      <c r="AG1191" s="457">
        <f t="shared" si="34"/>
        <v>0</v>
      </c>
    </row>
    <row r="1192" spans="10:33" hidden="1" x14ac:dyDescent="0.25">
      <c r="J1192" s="271"/>
      <c r="M1192" s="466"/>
      <c r="N1192" s="470"/>
      <c r="O1192" s="466"/>
      <c r="P1192" s="470"/>
      <c r="Q1192" s="466"/>
      <c r="R1192" s="470"/>
      <c r="S1192" s="466"/>
      <c r="T1192" s="470"/>
      <c r="U1192" s="466"/>
      <c r="V1192" s="470"/>
      <c r="W1192" s="466"/>
      <c r="X1192" s="470"/>
      <c r="Y1192" s="466"/>
      <c r="Z1192" s="470"/>
      <c r="AA1192" s="466"/>
      <c r="AB1192" s="470"/>
      <c r="AC1192" s="466"/>
      <c r="AD1192" s="470"/>
      <c r="AE1192" s="466"/>
      <c r="AF1192" s="271">
        <f t="shared" si="33"/>
        <v>0</v>
      </c>
      <c r="AG1192" s="457">
        <f t="shared" si="34"/>
        <v>0</v>
      </c>
    </row>
    <row r="1193" spans="10:33" hidden="1" x14ac:dyDescent="0.25">
      <c r="J1193" s="271"/>
      <c r="M1193" s="466"/>
      <c r="N1193" s="470"/>
      <c r="O1193" s="466"/>
      <c r="P1193" s="470"/>
      <c r="Q1193" s="466"/>
      <c r="R1193" s="470"/>
      <c r="S1193" s="466"/>
      <c r="T1193" s="470"/>
      <c r="U1193" s="466"/>
      <c r="V1193" s="470"/>
      <c r="W1193" s="466"/>
      <c r="X1193" s="470"/>
      <c r="Y1193" s="466"/>
      <c r="Z1193" s="470"/>
      <c r="AA1193" s="466"/>
      <c r="AB1193" s="470"/>
      <c r="AC1193" s="466"/>
      <c r="AD1193" s="470"/>
      <c r="AE1193" s="466"/>
      <c r="AF1193" s="271">
        <f t="shared" si="33"/>
        <v>0</v>
      </c>
      <c r="AG1193" s="457">
        <f t="shared" si="34"/>
        <v>0</v>
      </c>
    </row>
    <row r="1194" spans="10:33" hidden="1" x14ac:dyDescent="0.25">
      <c r="J1194" s="271"/>
      <c r="M1194" s="466"/>
      <c r="N1194" s="470"/>
      <c r="O1194" s="466"/>
      <c r="P1194" s="470"/>
      <c r="Q1194" s="466"/>
      <c r="R1194" s="470"/>
      <c r="S1194" s="466"/>
      <c r="T1194" s="470"/>
      <c r="U1194" s="466"/>
      <c r="V1194" s="470"/>
      <c r="W1194" s="466"/>
      <c r="X1194" s="470"/>
      <c r="Y1194" s="466"/>
      <c r="Z1194" s="470"/>
      <c r="AA1194" s="466"/>
      <c r="AB1194" s="470"/>
      <c r="AC1194" s="466"/>
      <c r="AD1194" s="470"/>
      <c r="AE1194" s="466"/>
      <c r="AF1194" s="271">
        <f t="shared" si="33"/>
        <v>0</v>
      </c>
      <c r="AG1194" s="457">
        <f t="shared" si="34"/>
        <v>0</v>
      </c>
    </row>
    <row r="1195" spans="10:33" hidden="1" x14ac:dyDescent="0.25">
      <c r="J1195" s="271"/>
      <c r="M1195" s="466"/>
      <c r="N1195" s="470"/>
      <c r="O1195" s="466"/>
      <c r="P1195" s="470"/>
      <c r="Q1195" s="466"/>
      <c r="R1195" s="470"/>
      <c r="S1195" s="466"/>
      <c r="T1195" s="470"/>
      <c r="U1195" s="466"/>
      <c r="V1195" s="470"/>
      <c r="W1195" s="466"/>
      <c r="X1195" s="470"/>
      <c r="Y1195" s="466"/>
      <c r="Z1195" s="470"/>
      <c r="AA1195" s="466"/>
      <c r="AB1195" s="470"/>
      <c r="AC1195" s="466"/>
      <c r="AD1195" s="470"/>
      <c r="AE1195" s="466"/>
      <c r="AF1195" s="271">
        <f t="shared" si="33"/>
        <v>0</v>
      </c>
      <c r="AG1195" s="457">
        <f t="shared" si="34"/>
        <v>0</v>
      </c>
    </row>
    <row r="1196" spans="10:33" hidden="1" x14ac:dyDescent="0.25">
      <c r="J1196" s="271"/>
      <c r="M1196" s="466"/>
      <c r="N1196" s="470"/>
      <c r="O1196" s="466"/>
      <c r="P1196" s="470"/>
      <c r="Q1196" s="466"/>
      <c r="R1196" s="470"/>
      <c r="S1196" s="466"/>
      <c r="T1196" s="470"/>
      <c r="U1196" s="466"/>
      <c r="V1196" s="470"/>
      <c r="W1196" s="466"/>
      <c r="X1196" s="470"/>
      <c r="Y1196" s="466"/>
      <c r="Z1196" s="470"/>
      <c r="AA1196" s="466"/>
      <c r="AB1196" s="470"/>
      <c r="AC1196" s="466"/>
      <c r="AD1196" s="470"/>
      <c r="AE1196" s="466"/>
      <c r="AF1196" s="271">
        <f t="shared" si="33"/>
        <v>0</v>
      </c>
      <c r="AG1196" s="457">
        <f t="shared" si="34"/>
        <v>0</v>
      </c>
    </row>
    <row r="1197" spans="10:33" hidden="1" x14ac:dyDescent="0.25">
      <c r="J1197" s="271"/>
      <c r="M1197" s="466"/>
      <c r="N1197" s="470"/>
      <c r="O1197" s="466"/>
      <c r="P1197" s="470"/>
      <c r="Q1197" s="466"/>
      <c r="R1197" s="470"/>
      <c r="S1197" s="466"/>
      <c r="T1197" s="470"/>
      <c r="U1197" s="466"/>
      <c r="V1197" s="470"/>
      <c r="W1197" s="466"/>
      <c r="X1197" s="470"/>
      <c r="Y1197" s="466"/>
      <c r="Z1197" s="470"/>
      <c r="AA1197" s="466"/>
      <c r="AB1197" s="470"/>
      <c r="AC1197" s="466"/>
      <c r="AD1197" s="470"/>
      <c r="AE1197" s="466"/>
      <c r="AF1197" s="271">
        <f t="shared" si="33"/>
        <v>0</v>
      </c>
      <c r="AG1197" s="457">
        <f t="shared" si="34"/>
        <v>0</v>
      </c>
    </row>
    <row r="1198" spans="10:33" hidden="1" x14ac:dyDescent="0.25">
      <c r="J1198" s="271"/>
      <c r="M1198" s="466"/>
      <c r="N1198" s="470"/>
      <c r="O1198" s="466"/>
      <c r="P1198" s="470"/>
      <c r="Q1198" s="466"/>
      <c r="R1198" s="470"/>
      <c r="S1198" s="466"/>
      <c r="T1198" s="470"/>
      <c r="U1198" s="466"/>
      <c r="V1198" s="470"/>
      <c r="W1198" s="466"/>
      <c r="X1198" s="470"/>
      <c r="Y1198" s="466"/>
      <c r="Z1198" s="470"/>
      <c r="AA1198" s="466"/>
      <c r="AB1198" s="470"/>
      <c r="AC1198" s="466"/>
      <c r="AD1198" s="470"/>
      <c r="AE1198" s="466"/>
      <c r="AF1198" s="271">
        <f t="shared" si="33"/>
        <v>0</v>
      </c>
      <c r="AG1198" s="457">
        <f t="shared" si="34"/>
        <v>0</v>
      </c>
    </row>
    <row r="1199" spans="10:33" hidden="1" x14ac:dyDescent="0.25">
      <c r="J1199" s="271"/>
      <c r="M1199" s="466"/>
      <c r="N1199" s="470"/>
      <c r="O1199" s="466"/>
      <c r="P1199" s="470"/>
      <c r="Q1199" s="466"/>
      <c r="R1199" s="470"/>
      <c r="S1199" s="466"/>
      <c r="T1199" s="470"/>
      <c r="U1199" s="466"/>
      <c r="V1199" s="470"/>
      <c r="W1199" s="466"/>
      <c r="X1199" s="470"/>
      <c r="Y1199" s="466"/>
      <c r="Z1199" s="470"/>
      <c r="AA1199" s="466"/>
      <c r="AB1199" s="470"/>
      <c r="AC1199" s="466"/>
      <c r="AD1199" s="470"/>
      <c r="AE1199" s="466"/>
      <c r="AF1199" s="271">
        <f t="shared" si="33"/>
        <v>0</v>
      </c>
      <c r="AG1199" s="457">
        <f t="shared" si="34"/>
        <v>0</v>
      </c>
    </row>
    <row r="1200" spans="10:33" hidden="1" x14ac:dyDescent="0.25">
      <c r="J1200" s="271"/>
      <c r="M1200" s="466"/>
      <c r="N1200" s="470"/>
      <c r="O1200" s="466"/>
      <c r="P1200" s="470"/>
      <c r="Q1200" s="466"/>
      <c r="R1200" s="470"/>
      <c r="S1200" s="466"/>
      <c r="T1200" s="470"/>
      <c r="U1200" s="466"/>
      <c r="V1200" s="470"/>
      <c r="W1200" s="466"/>
      <c r="X1200" s="470"/>
      <c r="Y1200" s="466"/>
      <c r="Z1200" s="470"/>
      <c r="AA1200" s="466"/>
      <c r="AB1200" s="470"/>
      <c r="AC1200" s="466"/>
      <c r="AD1200" s="470"/>
      <c r="AE1200" s="466"/>
      <c r="AF1200" s="271">
        <f t="shared" si="33"/>
        <v>0</v>
      </c>
      <c r="AG1200" s="457">
        <f t="shared" si="34"/>
        <v>0</v>
      </c>
    </row>
    <row r="1201" spans="10:33" hidden="1" x14ac:dyDescent="0.25">
      <c r="J1201" s="271"/>
      <c r="M1201" s="466"/>
      <c r="N1201" s="470"/>
      <c r="O1201" s="466"/>
      <c r="P1201" s="470"/>
      <c r="Q1201" s="466"/>
      <c r="R1201" s="470"/>
      <c r="S1201" s="466"/>
      <c r="T1201" s="470"/>
      <c r="U1201" s="466"/>
      <c r="V1201" s="470"/>
      <c r="W1201" s="466"/>
      <c r="X1201" s="470"/>
      <c r="Y1201" s="466"/>
      <c r="Z1201" s="470"/>
      <c r="AA1201" s="466"/>
      <c r="AB1201" s="470"/>
      <c r="AC1201" s="466"/>
      <c r="AD1201" s="470"/>
      <c r="AE1201" s="466"/>
      <c r="AF1201" s="271">
        <f t="shared" si="33"/>
        <v>0</v>
      </c>
      <c r="AG1201" s="457">
        <f t="shared" si="34"/>
        <v>0</v>
      </c>
    </row>
    <row r="1202" spans="10:33" hidden="1" x14ac:dyDescent="0.25">
      <c r="J1202" s="271"/>
      <c r="M1202" s="466"/>
      <c r="N1202" s="470"/>
      <c r="O1202" s="466"/>
      <c r="P1202" s="470"/>
      <c r="Q1202" s="466"/>
      <c r="R1202" s="470"/>
      <c r="S1202" s="466"/>
      <c r="T1202" s="470"/>
      <c r="U1202" s="466"/>
      <c r="V1202" s="470"/>
      <c r="W1202" s="466"/>
      <c r="X1202" s="470"/>
      <c r="Y1202" s="466"/>
      <c r="Z1202" s="470"/>
      <c r="AA1202" s="466"/>
      <c r="AB1202" s="470"/>
      <c r="AC1202" s="466"/>
      <c r="AD1202" s="470"/>
      <c r="AE1202" s="466"/>
      <c r="AF1202" s="271">
        <f t="shared" si="33"/>
        <v>0</v>
      </c>
      <c r="AG1202" s="457">
        <f t="shared" si="34"/>
        <v>0</v>
      </c>
    </row>
    <row r="1203" spans="10:33" hidden="1" x14ac:dyDescent="0.25">
      <c r="J1203" s="271"/>
      <c r="M1203" s="466"/>
      <c r="N1203" s="470"/>
      <c r="O1203" s="466"/>
      <c r="P1203" s="470"/>
      <c r="Q1203" s="466"/>
      <c r="R1203" s="470"/>
      <c r="S1203" s="466"/>
      <c r="T1203" s="470"/>
      <c r="U1203" s="466"/>
      <c r="V1203" s="470"/>
      <c r="W1203" s="466"/>
      <c r="X1203" s="470"/>
      <c r="Y1203" s="466"/>
      <c r="Z1203" s="470"/>
      <c r="AA1203" s="466"/>
      <c r="AB1203" s="470"/>
      <c r="AC1203" s="466"/>
      <c r="AD1203" s="470"/>
      <c r="AE1203" s="466"/>
      <c r="AF1203" s="271">
        <f t="shared" si="33"/>
        <v>0</v>
      </c>
      <c r="AG1203" s="457">
        <f t="shared" si="34"/>
        <v>0</v>
      </c>
    </row>
    <row r="1204" spans="10:33" hidden="1" x14ac:dyDescent="0.25">
      <c r="J1204" s="271"/>
      <c r="M1204" s="466"/>
      <c r="N1204" s="470"/>
      <c r="O1204" s="466"/>
      <c r="P1204" s="470"/>
      <c r="Q1204" s="466"/>
      <c r="R1204" s="470"/>
      <c r="S1204" s="466"/>
      <c r="T1204" s="470"/>
      <c r="U1204" s="466"/>
      <c r="V1204" s="470"/>
      <c r="W1204" s="466"/>
      <c r="X1204" s="470"/>
      <c r="Y1204" s="466"/>
      <c r="Z1204" s="470"/>
      <c r="AA1204" s="466"/>
      <c r="AB1204" s="470"/>
      <c r="AC1204" s="466"/>
      <c r="AD1204" s="470"/>
      <c r="AE1204" s="466"/>
      <c r="AF1204" s="271">
        <f t="shared" si="33"/>
        <v>0</v>
      </c>
      <c r="AG1204" s="457">
        <f t="shared" si="34"/>
        <v>0</v>
      </c>
    </row>
    <row r="1205" spans="10:33" hidden="1" x14ac:dyDescent="0.25">
      <c r="J1205" s="271"/>
      <c r="M1205" s="466"/>
      <c r="N1205" s="470"/>
      <c r="O1205" s="466"/>
      <c r="P1205" s="470"/>
      <c r="Q1205" s="466"/>
      <c r="R1205" s="470"/>
      <c r="S1205" s="466"/>
      <c r="T1205" s="470"/>
      <c r="U1205" s="466"/>
      <c r="V1205" s="470"/>
      <c r="W1205" s="466"/>
      <c r="X1205" s="470"/>
      <c r="Y1205" s="466"/>
      <c r="Z1205" s="470"/>
      <c r="AA1205" s="466"/>
      <c r="AB1205" s="470"/>
      <c r="AC1205" s="466"/>
      <c r="AD1205" s="470"/>
      <c r="AE1205" s="466"/>
      <c r="AF1205" s="271">
        <f t="shared" si="33"/>
        <v>0</v>
      </c>
      <c r="AG1205" s="457">
        <f t="shared" si="34"/>
        <v>0</v>
      </c>
    </row>
    <row r="1206" spans="10:33" hidden="1" x14ac:dyDescent="0.25">
      <c r="J1206" s="271"/>
      <c r="M1206" s="466"/>
      <c r="N1206" s="470"/>
      <c r="O1206" s="466"/>
      <c r="P1206" s="470"/>
      <c r="Q1206" s="466"/>
      <c r="R1206" s="470"/>
      <c r="S1206" s="466"/>
      <c r="T1206" s="470"/>
      <c r="U1206" s="466"/>
      <c r="V1206" s="470"/>
      <c r="W1206" s="466"/>
      <c r="X1206" s="470"/>
      <c r="Y1206" s="466"/>
      <c r="Z1206" s="470"/>
      <c r="AA1206" s="466"/>
      <c r="AB1206" s="470"/>
      <c r="AC1206" s="466"/>
      <c r="AD1206" s="470"/>
      <c r="AE1206" s="466"/>
      <c r="AF1206" s="271">
        <f t="shared" si="33"/>
        <v>0</v>
      </c>
      <c r="AG1206" s="457">
        <f t="shared" si="34"/>
        <v>0</v>
      </c>
    </row>
    <row r="1207" spans="10:33" hidden="1" x14ac:dyDescent="0.25">
      <c r="J1207" s="271"/>
      <c r="M1207" s="466"/>
      <c r="N1207" s="470"/>
      <c r="O1207" s="466"/>
      <c r="P1207" s="470"/>
      <c r="Q1207" s="466"/>
      <c r="R1207" s="470"/>
      <c r="S1207" s="466"/>
      <c r="T1207" s="470"/>
      <c r="U1207" s="466"/>
      <c r="V1207" s="470"/>
      <c r="W1207" s="466"/>
      <c r="X1207" s="470"/>
      <c r="Y1207" s="466"/>
      <c r="Z1207" s="470"/>
      <c r="AA1207" s="466"/>
      <c r="AB1207" s="470"/>
      <c r="AC1207" s="466"/>
      <c r="AD1207" s="470"/>
      <c r="AE1207" s="466"/>
      <c r="AF1207" s="271">
        <f t="shared" si="33"/>
        <v>0</v>
      </c>
      <c r="AG1207" s="457">
        <f t="shared" si="34"/>
        <v>0</v>
      </c>
    </row>
    <row r="1208" spans="10:33" hidden="1" x14ac:dyDescent="0.25">
      <c r="J1208" s="271"/>
      <c r="M1208" s="466"/>
      <c r="N1208" s="470"/>
      <c r="O1208" s="466"/>
      <c r="P1208" s="470"/>
      <c r="Q1208" s="466"/>
      <c r="R1208" s="470"/>
      <c r="S1208" s="466"/>
      <c r="T1208" s="470"/>
      <c r="U1208" s="466"/>
      <c r="V1208" s="470"/>
      <c r="W1208" s="466"/>
      <c r="X1208" s="470"/>
      <c r="Y1208" s="466"/>
      <c r="Z1208" s="470"/>
      <c r="AA1208" s="466"/>
      <c r="AB1208" s="470"/>
      <c r="AC1208" s="466"/>
      <c r="AD1208" s="470"/>
      <c r="AE1208" s="466"/>
      <c r="AF1208" s="271">
        <f t="shared" si="33"/>
        <v>0</v>
      </c>
      <c r="AG1208" s="457">
        <f t="shared" si="34"/>
        <v>0</v>
      </c>
    </row>
    <row r="1209" spans="10:33" hidden="1" x14ac:dyDescent="0.25">
      <c r="J1209" s="271"/>
      <c r="M1209" s="466"/>
      <c r="N1209" s="470"/>
      <c r="O1209" s="466"/>
      <c r="P1209" s="470"/>
      <c r="Q1209" s="466"/>
      <c r="R1209" s="470"/>
      <c r="S1209" s="466"/>
      <c r="T1209" s="470"/>
      <c r="U1209" s="466"/>
      <c r="V1209" s="470"/>
      <c r="W1209" s="466"/>
      <c r="X1209" s="470"/>
      <c r="Y1209" s="466"/>
      <c r="Z1209" s="470"/>
      <c r="AA1209" s="466"/>
      <c r="AB1209" s="470"/>
      <c r="AC1209" s="466"/>
      <c r="AD1209" s="470"/>
      <c r="AE1209" s="466"/>
      <c r="AF1209" s="271">
        <f t="shared" si="33"/>
        <v>0</v>
      </c>
      <c r="AG1209" s="457">
        <f t="shared" si="34"/>
        <v>0</v>
      </c>
    </row>
    <row r="1210" spans="10:33" hidden="1" x14ac:dyDescent="0.25">
      <c r="J1210" s="271"/>
      <c r="M1210" s="466"/>
      <c r="N1210" s="470"/>
      <c r="O1210" s="466"/>
      <c r="P1210" s="470"/>
      <c r="Q1210" s="466"/>
      <c r="R1210" s="470"/>
      <c r="S1210" s="466"/>
      <c r="T1210" s="470"/>
      <c r="U1210" s="466"/>
      <c r="V1210" s="470"/>
      <c r="W1210" s="466"/>
      <c r="X1210" s="470"/>
      <c r="Y1210" s="466"/>
      <c r="Z1210" s="470"/>
      <c r="AA1210" s="466"/>
      <c r="AB1210" s="470"/>
      <c r="AC1210" s="466"/>
      <c r="AD1210" s="470"/>
      <c r="AE1210" s="466"/>
      <c r="AF1210" s="271">
        <f t="shared" si="33"/>
        <v>0</v>
      </c>
      <c r="AG1210" s="457">
        <f t="shared" si="34"/>
        <v>0</v>
      </c>
    </row>
    <row r="1211" spans="10:33" hidden="1" x14ac:dyDescent="0.25">
      <c r="J1211" s="271"/>
      <c r="M1211" s="466"/>
      <c r="N1211" s="470"/>
      <c r="O1211" s="466"/>
      <c r="P1211" s="470"/>
      <c r="Q1211" s="466"/>
      <c r="R1211" s="470"/>
      <c r="S1211" s="466"/>
      <c r="T1211" s="470"/>
      <c r="U1211" s="466"/>
      <c r="V1211" s="470"/>
      <c r="W1211" s="466"/>
      <c r="X1211" s="470"/>
      <c r="Y1211" s="466"/>
      <c r="Z1211" s="470"/>
      <c r="AA1211" s="466"/>
      <c r="AB1211" s="470"/>
      <c r="AC1211" s="466"/>
      <c r="AD1211" s="470"/>
      <c r="AE1211" s="466"/>
      <c r="AF1211" s="271">
        <f t="shared" si="33"/>
        <v>0</v>
      </c>
      <c r="AG1211" s="457">
        <f t="shared" si="34"/>
        <v>0</v>
      </c>
    </row>
    <row r="1212" spans="10:33" hidden="1" x14ac:dyDescent="0.25">
      <c r="J1212" s="271"/>
      <c r="M1212" s="466"/>
      <c r="N1212" s="470"/>
      <c r="O1212" s="466"/>
      <c r="P1212" s="470"/>
      <c r="Q1212" s="466"/>
      <c r="R1212" s="470"/>
      <c r="S1212" s="466"/>
      <c r="T1212" s="470"/>
      <c r="U1212" s="466"/>
      <c r="V1212" s="470"/>
      <c r="W1212" s="466"/>
      <c r="X1212" s="470"/>
      <c r="Y1212" s="466"/>
      <c r="Z1212" s="470"/>
      <c r="AA1212" s="466"/>
      <c r="AB1212" s="470"/>
      <c r="AC1212" s="466"/>
      <c r="AD1212" s="470"/>
      <c r="AE1212" s="466"/>
      <c r="AF1212" s="271">
        <f t="shared" si="33"/>
        <v>0</v>
      </c>
      <c r="AG1212" s="457">
        <f t="shared" si="34"/>
        <v>0</v>
      </c>
    </row>
    <row r="1213" spans="10:33" hidden="1" x14ac:dyDescent="0.25">
      <c r="J1213" s="271"/>
      <c r="M1213" s="466"/>
      <c r="N1213" s="470"/>
      <c r="O1213" s="466"/>
      <c r="P1213" s="470"/>
      <c r="Q1213" s="466"/>
      <c r="R1213" s="470"/>
      <c r="S1213" s="466"/>
      <c r="T1213" s="470"/>
      <c r="U1213" s="466"/>
      <c r="V1213" s="470"/>
      <c r="W1213" s="466"/>
      <c r="X1213" s="470"/>
      <c r="Y1213" s="466"/>
      <c r="Z1213" s="470"/>
      <c r="AA1213" s="466"/>
      <c r="AB1213" s="470"/>
      <c r="AC1213" s="466"/>
      <c r="AD1213" s="470"/>
      <c r="AE1213" s="466"/>
      <c r="AF1213" s="271">
        <f t="shared" si="33"/>
        <v>0</v>
      </c>
      <c r="AG1213" s="457">
        <f t="shared" si="34"/>
        <v>0</v>
      </c>
    </row>
    <row r="1214" spans="10:33" hidden="1" x14ac:dyDescent="0.25">
      <c r="J1214" s="271"/>
      <c r="M1214" s="466"/>
      <c r="N1214" s="470"/>
      <c r="O1214" s="466"/>
      <c r="P1214" s="470"/>
      <c r="Q1214" s="466"/>
      <c r="R1214" s="470"/>
      <c r="S1214" s="466"/>
      <c r="T1214" s="470"/>
      <c r="U1214" s="466"/>
      <c r="V1214" s="470"/>
      <c r="W1214" s="466"/>
      <c r="X1214" s="470"/>
      <c r="Y1214" s="466"/>
      <c r="Z1214" s="470"/>
      <c r="AA1214" s="466"/>
      <c r="AB1214" s="470"/>
      <c r="AC1214" s="466"/>
      <c r="AD1214" s="470"/>
      <c r="AE1214" s="466"/>
      <c r="AF1214" s="271">
        <f t="shared" si="33"/>
        <v>0</v>
      </c>
      <c r="AG1214" s="457">
        <f t="shared" si="34"/>
        <v>0</v>
      </c>
    </row>
    <row r="1215" spans="10:33" hidden="1" x14ac:dyDescent="0.25">
      <c r="J1215" s="271"/>
      <c r="M1215" s="466"/>
      <c r="N1215" s="470"/>
      <c r="O1215" s="466"/>
      <c r="P1215" s="470"/>
      <c r="Q1215" s="466"/>
      <c r="R1215" s="470"/>
      <c r="S1215" s="466"/>
      <c r="T1215" s="470"/>
      <c r="U1215" s="466"/>
      <c r="V1215" s="470"/>
      <c r="W1215" s="466"/>
      <c r="X1215" s="470"/>
      <c r="Y1215" s="466"/>
      <c r="Z1215" s="470"/>
      <c r="AA1215" s="466"/>
      <c r="AB1215" s="470"/>
      <c r="AC1215" s="466"/>
      <c r="AD1215" s="470"/>
      <c r="AE1215" s="466"/>
      <c r="AF1215" s="271">
        <f t="shared" ref="AF1215:AF1278" si="35">COUNTIF(M1215:AE1215,"=1")+COUNTIF(M1215:AE1215,"&gt;1")</f>
        <v>0</v>
      </c>
      <c r="AG1215" s="457">
        <f t="shared" ref="AG1215:AG1278" si="36">AF1215-J1215</f>
        <v>0</v>
      </c>
    </row>
    <row r="1216" spans="10:33" hidden="1" x14ac:dyDescent="0.25">
      <c r="J1216" s="271"/>
      <c r="M1216" s="466"/>
      <c r="N1216" s="470"/>
      <c r="O1216" s="466"/>
      <c r="P1216" s="470"/>
      <c r="Q1216" s="466"/>
      <c r="R1216" s="470"/>
      <c r="S1216" s="466"/>
      <c r="T1216" s="470"/>
      <c r="U1216" s="466"/>
      <c r="V1216" s="470"/>
      <c r="W1216" s="466"/>
      <c r="X1216" s="470"/>
      <c r="Y1216" s="466"/>
      <c r="Z1216" s="470"/>
      <c r="AA1216" s="466"/>
      <c r="AB1216" s="470"/>
      <c r="AC1216" s="466"/>
      <c r="AD1216" s="470"/>
      <c r="AE1216" s="466"/>
      <c r="AF1216" s="271">
        <f t="shared" si="35"/>
        <v>0</v>
      </c>
      <c r="AG1216" s="457">
        <f t="shared" si="36"/>
        <v>0</v>
      </c>
    </row>
    <row r="1217" spans="10:33" hidden="1" x14ac:dyDescent="0.25">
      <c r="J1217" s="271"/>
      <c r="M1217" s="466"/>
      <c r="N1217" s="470"/>
      <c r="O1217" s="466"/>
      <c r="P1217" s="470"/>
      <c r="Q1217" s="466"/>
      <c r="R1217" s="470"/>
      <c r="S1217" s="466"/>
      <c r="T1217" s="470"/>
      <c r="U1217" s="466"/>
      <c r="V1217" s="470"/>
      <c r="W1217" s="466"/>
      <c r="X1217" s="470"/>
      <c r="Y1217" s="466"/>
      <c r="Z1217" s="470"/>
      <c r="AA1217" s="466"/>
      <c r="AB1217" s="470"/>
      <c r="AC1217" s="466"/>
      <c r="AD1217" s="470"/>
      <c r="AE1217" s="466"/>
      <c r="AF1217" s="271">
        <f t="shared" si="35"/>
        <v>0</v>
      </c>
      <c r="AG1217" s="457">
        <f t="shared" si="36"/>
        <v>0</v>
      </c>
    </row>
    <row r="1218" spans="10:33" hidden="1" x14ac:dyDescent="0.25">
      <c r="J1218" s="271"/>
      <c r="M1218" s="466"/>
      <c r="N1218" s="470"/>
      <c r="O1218" s="466"/>
      <c r="P1218" s="470"/>
      <c r="Q1218" s="466"/>
      <c r="R1218" s="470"/>
      <c r="S1218" s="466"/>
      <c r="T1218" s="470"/>
      <c r="U1218" s="466"/>
      <c r="V1218" s="470"/>
      <c r="W1218" s="466"/>
      <c r="X1218" s="470"/>
      <c r="Y1218" s="466"/>
      <c r="Z1218" s="470"/>
      <c r="AA1218" s="466"/>
      <c r="AB1218" s="470"/>
      <c r="AC1218" s="466"/>
      <c r="AD1218" s="470"/>
      <c r="AE1218" s="466"/>
      <c r="AF1218" s="271">
        <f t="shared" si="35"/>
        <v>0</v>
      </c>
      <c r="AG1218" s="457">
        <f t="shared" si="36"/>
        <v>0</v>
      </c>
    </row>
    <row r="1219" spans="10:33" hidden="1" x14ac:dyDescent="0.25">
      <c r="J1219" s="271"/>
      <c r="M1219" s="466"/>
      <c r="N1219" s="470"/>
      <c r="O1219" s="466"/>
      <c r="P1219" s="470"/>
      <c r="Q1219" s="466"/>
      <c r="R1219" s="470"/>
      <c r="S1219" s="466"/>
      <c r="T1219" s="470"/>
      <c r="U1219" s="466"/>
      <c r="V1219" s="470"/>
      <c r="W1219" s="466"/>
      <c r="X1219" s="470"/>
      <c r="Y1219" s="466"/>
      <c r="Z1219" s="470"/>
      <c r="AA1219" s="466"/>
      <c r="AB1219" s="470"/>
      <c r="AC1219" s="466"/>
      <c r="AD1219" s="470"/>
      <c r="AE1219" s="466"/>
      <c r="AF1219" s="271">
        <f t="shared" si="35"/>
        <v>0</v>
      </c>
      <c r="AG1219" s="457">
        <f t="shared" si="36"/>
        <v>0</v>
      </c>
    </row>
    <row r="1220" spans="10:33" hidden="1" x14ac:dyDescent="0.25">
      <c r="J1220" s="271"/>
      <c r="M1220" s="466"/>
      <c r="N1220" s="470"/>
      <c r="O1220" s="466"/>
      <c r="P1220" s="470"/>
      <c r="Q1220" s="466"/>
      <c r="R1220" s="470"/>
      <c r="S1220" s="466"/>
      <c r="T1220" s="470"/>
      <c r="U1220" s="466"/>
      <c r="V1220" s="470"/>
      <c r="W1220" s="466"/>
      <c r="X1220" s="470"/>
      <c r="Y1220" s="466"/>
      <c r="Z1220" s="470"/>
      <c r="AA1220" s="466"/>
      <c r="AB1220" s="470"/>
      <c r="AC1220" s="466"/>
      <c r="AD1220" s="470"/>
      <c r="AE1220" s="466"/>
      <c r="AF1220" s="271">
        <f t="shared" si="35"/>
        <v>0</v>
      </c>
      <c r="AG1220" s="457">
        <f t="shared" si="36"/>
        <v>0</v>
      </c>
    </row>
    <row r="1221" spans="10:33" hidden="1" x14ac:dyDescent="0.25">
      <c r="J1221" s="271"/>
      <c r="M1221" s="466"/>
      <c r="N1221" s="470"/>
      <c r="O1221" s="466"/>
      <c r="P1221" s="470"/>
      <c r="Q1221" s="466"/>
      <c r="R1221" s="470"/>
      <c r="S1221" s="466"/>
      <c r="T1221" s="470"/>
      <c r="U1221" s="466"/>
      <c r="V1221" s="470"/>
      <c r="W1221" s="466"/>
      <c r="X1221" s="470"/>
      <c r="Y1221" s="466"/>
      <c r="Z1221" s="470"/>
      <c r="AA1221" s="466"/>
      <c r="AB1221" s="470"/>
      <c r="AC1221" s="466"/>
      <c r="AD1221" s="470"/>
      <c r="AE1221" s="466"/>
      <c r="AF1221" s="271">
        <f t="shared" si="35"/>
        <v>0</v>
      </c>
      <c r="AG1221" s="457">
        <f t="shared" si="36"/>
        <v>0</v>
      </c>
    </row>
    <row r="1222" spans="10:33" hidden="1" x14ac:dyDescent="0.25">
      <c r="J1222" s="271"/>
      <c r="M1222" s="466"/>
      <c r="N1222" s="470"/>
      <c r="O1222" s="466"/>
      <c r="P1222" s="470"/>
      <c r="Q1222" s="466"/>
      <c r="R1222" s="470"/>
      <c r="S1222" s="466"/>
      <c r="T1222" s="470"/>
      <c r="U1222" s="466"/>
      <c r="V1222" s="470"/>
      <c r="W1222" s="466"/>
      <c r="X1222" s="470"/>
      <c r="Y1222" s="466"/>
      <c r="Z1222" s="470"/>
      <c r="AA1222" s="466"/>
      <c r="AB1222" s="470"/>
      <c r="AC1222" s="466"/>
      <c r="AD1222" s="470"/>
      <c r="AE1222" s="466"/>
      <c r="AF1222" s="271">
        <f t="shared" si="35"/>
        <v>0</v>
      </c>
      <c r="AG1222" s="457">
        <f t="shared" si="36"/>
        <v>0</v>
      </c>
    </row>
    <row r="1223" spans="10:33" hidden="1" x14ac:dyDescent="0.25">
      <c r="J1223" s="271"/>
      <c r="M1223" s="466"/>
      <c r="N1223" s="470"/>
      <c r="O1223" s="466"/>
      <c r="P1223" s="470"/>
      <c r="Q1223" s="466"/>
      <c r="R1223" s="470"/>
      <c r="S1223" s="466"/>
      <c r="T1223" s="470"/>
      <c r="U1223" s="466"/>
      <c r="V1223" s="470"/>
      <c r="W1223" s="466"/>
      <c r="X1223" s="470"/>
      <c r="Y1223" s="466"/>
      <c r="Z1223" s="470"/>
      <c r="AA1223" s="466"/>
      <c r="AB1223" s="470"/>
      <c r="AC1223" s="466"/>
      <c r="AD1223" s="470"/>
      <c r="AE1223" s="466"/>
      <c r="AF1223" s="271">
        <f t="shared" si="35"/>
        <v>0</v>
      </c>
      <c r="AG1223" s="457">
        <f t="shared" si="36"/>
        <v>0</v>
      </c>
    </row>
    <row r="1224" spans="10:33" hidden="1" x14ac:dyDescent="0.25">
      <c r="J1224" s="271"/>
      <c r="M1224" s="466"/>
      <c r="N1224" s="470"/>
      <c r="O1224" s="466"/>
      <c r="P1224" s="470"/>
      <c r="Q1224" s="466"/>
      <c r="R1224" s="470"/>
      <c r="S1224" s="466"/>
      <c r="T1224" s="470"/>
      <c r="U1224" s="466"/>
      <c r="V1224" s="470"/>
      <c r="W1224" s="466"/>
      <c r="X1224" s="470"/>
      <c r="Y1224" s="466"/>
      <c r="Z1224" s="470"/>
      <c r="AA1224" s="466"/>
      <c r="AB1224" s="470"/>
      <c r="AC1224" s="466"/>
      <c r="AD1224" s="470"/>
      <c r="AE1224" s="466"/>
      <c r="AF1224" s="271">
        <f t="shared" si="35"/>
        <v>0</v>
      </c>
      <c r="AG1224" s="457">
        <f t="shared" si="36"/>
        <v>0</v>
      </c>
    </row>
    <row r="1225" spans="10:33" hidden="1" x14ac:dyDescent="0.25">
      <c r="J1225" s="271"/>
      <c r="M1225" s="466"/>
      <c r="N1225" s="470"/>
      <c r="O1225" s="466"/>
      <c r="P1225" s="470"/>
      <c r="Q1225" s="466"/>
      <c r="R1225" s="470"/>
      <c r="S1225" s="466"/>
      <c r="T1225" s="470"/>
      <c r="U1225" s="466"/>
      <c r="V1225" s="470"/>
      <c r="W1225" s="466"/>
      <c r="X1225" s="470"/>
      <c r="Y1225" s="466"/>
      <c r="Z1225" s="470"/>
      <c r="AA1225" s="466"/>
      <c r="AB1225" s="470"/>
      <c r="AC1225" s="466"/>
      <c r="AD1225" s="470"/>
      <c r="AE1225" s="466"/>
      <c r="AF1225" s="271">
        <f t="shared" si="35"/>
        <v>0</v>
      </c>
      <c r="AG1225" s="457">
        <f t="shared" si="36"/>
        <v>0</v>
      </c>
    </row>
    <row r="1226" spans="10:33" hidden="1" x14ac:dyDescent="0.25">
      <c r="J1226" s="271"/>
      <c r="M1226" s="466"/>
      <c r="N1226" s="470"/>
      <c r="O1226" s="466"/>
      <c r="P1226" s="470"/>
      <c r="Q1226" s="466"/>
      <c r="R1226" s="470"/>
      <c r="S1226" s="466"/>
      <c r="T1226" s="470"/>
      <c r="U1226" s="466"/>
      <c r="V1226" s="470"/>
      <c r="W1226" s="466"/>
      <c r="X1226" s="470"/>
      <c r="Y1226" s="466"/>
      <c r="Z1226" s="470"/>
      <c r="AA1226" s="466"/>
      <c r="AB1226" s="470"/>
      <c r="AC1226" s="466"/>
      <c r="AD1226" s="470"/>
      <c r="AE1226" s="466"/>
      <c r="AF1226" s="271">
        <f t="shared" si="35"/>
        <v>0</v>
      </c>
      <c r="AG1226" s="457">
        <f t="shared" si="36"/>
        <v>0</v>
      </c>
    </row>
    <row r="1227" spans="10:33" hidden="1" x14ac:dyDescent="0.25">
      <c r="J1227" s="271"/>
      <c r="M1227" s="466"/>
      <c r="N1227" s="470"/>
      <c r="O1227" s="466"/>
      <c r="P1227" s="470"/>
      <c r="Q1227" s="466"/>
      <c r="R1227" s="470"/>
      <c r="S1227" s="466"/>
      <c r="T1227" s="470"/>
      <c r="U1227" s="466"/>
      <c r="V1227" s="470"/>
      <c r="W1227" s="466"/>
      <c r="X1227" s="470"/>
      <c r="Y1227" s="466"/>
      <c r="Z1227" s="470"/>
      <c r="AA1227" s="466"/>
      <c r="AB1227" s="470"/>
      <c r="AC1227" s="466"/>
      <c r="AD1227" s="470"/>
      <c r="AE1227" s="466"/>
      <c r="AF1227" s="271">
        <f t="shared" si="35"/>
        <v>0</v>
      </c>
      <c r="AG1227" s="457">
        <f t="shared" si="36"/>
        <v>0</v>
      </c>
    </row>
    <row r="1228" spans="10:33" hidden="1" x14ac:dyDescent="0.25">
      <c r="J1228" s="271"/>
      <c r="M1228" s="466"/>
      <c r="N1228" s="470"/>
      <c r="O1228" s="466"/>
      <c r="P1228" s="470"/>
      <c r="Q1228" s="466"/>
      <c r="R1228" s="470"/>
      <c r="S1228" s="466"/>
      <c r="T1228" s="470"/>
      <c r="U1228" s="466"/>
      <c r="V1228" s="470"/>
      <c r="W1228" s="466"/>
      <c r="X1228" s="470"/>
      <c r="Y1228" s="466"/>
      <c r="Z1228" s="470"/>
      <c r="AA1228" s="466"/>
      <c r="AB1228" s="470"/>
      <c r="AC1228" s="466"/>
      <c r="AD1228" s="470"/>
      <c r="AE1228" s="466"/>
      <c r="AF1228" s="271">
        <f t="shared" si="35"/>
        <v>0</v>
      </c>
      <c r="AG1228" s="457">
        <f t="shared" si="36"/>
        <v>0</v>
      </c>
    </row>
    <row r="1229" spans="10:33" hidden="1" x14ac:dyDescent="0.25">
      <c r="J1229" s="271"/>
      <c r="M1229" s="466"/>
      <c r="N1229" s="470"/>
      <c r="O1229" s="466"/>
      <c r="P1229" s="470"/>
      <c r="Q1229" s="466"/>
      <c r="R1229" s="470"/>
      <c r="S1229" s="466"/>
      <c r="T1229" s="470"/>
      <c r="U1229" s="466"/>
      <c r="V1229" s="470"/>
      <c r="W1229" s="466"/>
      <c r="X1229" s="470"/>
      <c r="Y1229" s="466"/>
      <c r="Z1229" s="470"/>
      <c r="AA1229" s="466"/>
      <c r="AB1229" s="470"/>
      <c r="AC1229" s="466"/>
      <c r="AD1229" s="470"/>
      <c r="AE1229" s="466"/>
      <c r="AF1229" s="271">
        <f t="shared" si="35"/>
        <v>0</v>
      </c>
      <c r="AG1229" s="457">
        <f t="shared" si="36"/>
        <v>0</v>
      </c>
    </row>
    <row r="1230" spans="10:33" hidden="1" x14ac:dyDescent="0.25">
      <c r="J1230" s="271"/>
      <c r="M1230" s="466"/>
      <c r="N1230" s="470"/>
      <c r="O1230" s="466"/>
      <c r="P1230" s="470"/>
      <c r="Q1230" s="466"/>
      <c r="R1230" s="470"/>
      <c r="S1230" s="466"/>
      <c r="T1230" s="470"/>
      <c r="U1230" s="466"/>
      <c r="V1230" s="470"/>
      <c r="W1230" s="466"/>
      <c r="X1230" s="470"/>
      <c r="Y1230" s="466"/>
      <c r="Z1230" s="470"/>
      <c r="AA1230" s="466"/>
      <c r="AB1230" s="470"/>
      <c r="AC1230" s="466"/>
      <c r="AD1230" s="470"/>
      <c r="AE1230" s="466"/>
      <c r="AF1230" s="271">
        <f t="shared" si="35"/>
        <v>0</v>
      </c>
      <c r="AG1230" s="457">
        <f t="shared" si="36"/>
        <v>0</v>
      </c>
    </row>
    <row r="1231" spans="10:33" hidden="1" x14ac:dyDescent="0.25">
      <c r="J1231" s="271"/>
      <c r="M1231" s="466"/>
      <c r="N1231" s="470"/>
      <c r="O1231" s="466"/>
      <c r="P1231" s="470"/>
      <c r="Q1231" s="466"/>
      <c r="R1231" s="470"/>
      <c r="S1231" s="466"/>
      <c r="T1231" s="470"/>
      <c r="U1231" s="466"/>
      <c r="V1231" s="470"/>
      <c r="W1231" s="466"/>
      <c r="X1231" s="470"/>
      <c r="Y1231" s="466"/>
      <c r="Z1231" s="470"/>
      <c r="AA1231" s="466"/>
      <c r="AB1231" s="470"/>
      <c r="AC1231" s="466"/>
      <c r="AD1231" s="470"/>
      <c r="AE1231" s="466"/>
      <c r="AF1231" s="271">
        <f t="shared" si="35"/>
        <v>0</v>
      </c>
      <c r="AG1231" s="457">
        <f t="shared" si="36"/>
        <v>0</v>
      </c>
    </row>
    <row r="1232" spans="10:33" hidden="1" x14ac:dyDescent="0.25">
      <c r="J1232" s="271"/>
      <c r="M1232" s="466"/>
      <c r="N1232" s="470"/>
      <c r="O1232" s="466"/>
      <c r="P1232" s="470"/>
      <c r="Q1232" s="466"/>
      <c r="R1232" s="470"/>
      <c r="S1232" s="466"/>
      <c r="T1232" s="470"/>
      <c r="U1232" s="466"/>
      <c r="V1232" s="470"/>
      <c r="W1232" s="466"/>
      <c r="X1232" s="470"/>
      <c r="Y1232" s="466"/>
      <c r="Z1232" s="470"/>
      <c r="AA1232" s="466"/>
      <c r="AB1232" s="470"/>
      <c r="AC1232" s="466"/>
      <c r="AD1232" s="470"/>
      <c r="AE1232" s="466"/>
      <c r="AF1232" s="271">
        <f t="shared" si="35"/>
        <v>0</v>
      </c>
      <c r="AG1232" s="457">
        <f t="shared" si="36"/>
        <v>0</v>
      </c>
    </row>
    <row r="1233" spans="10:33" hidden="1" x14ac:dyDescent="0.25">
      <c r="J1233" s="271"/>
      <c r="M1233" s="466"/>
      <c r="N1233" s="470"/>
      <c r="O1233" s="466"/>
      <c r="P1233" s="470"/>
      <c r="Q1233" s="466"/>
      <c r="R1233" s="470"/>
      <c r="S1233" s="466"/>
      <c r="T1233" s="470"/>
      <c r="U1233" s="466"/>
      <c r="V1233" s="470"/>
      <c r="W1233" s="466"/>
      <c r="X1233" s="470"/>
      <c r="Y1233" s="466"/>
      <c r="Z1233" s="470"/>
      <c r="AA1233" s="466"/>
      <c r="AB1233" s="470"/>
      <c r="AC1233" s="466"/>
      <c r="AD1233" s="470"/>
      <c r="AE1233" s="466"/>
      <c r="AF1233" s="271">
        <f t="shared" si="35"/>
        <v>0</v>
      </c>
      <c r="AG1233" s="457">
        <f t="shared" si="36"/>
        <v>0</v>
      </c>
    </row>
    <row r="1234" spans="10:33" hidden="1" x14ac:dyDescent="0.25">
      <c r="J1234" s="271"/>
      <c r="M1234" s="466"/>
      <c r="N1234" s="470"/>
      <c r="O1234" s="466"/>
      <c r="P1234" s="470"/>
      <c r="Q1234" s="466"/>
      <c r="R1234" s="470"/>
      <c r="S1234" s="466"/>
      <c r="T1234" s="470"/>
      <c r="U1234" s="466"/>
      <c r="V1234" s="470"/>
      <c r="W1234" s="466"/>
      <c r="X1234" s="470"/>
      <c r="Y1234" s="466"/>
      <c r="Z1234" s="470"/>
      <c r="AA1234" s="466"/>
      <c r="AB1234" s="470"/>
      <c r="AC1234" s="466"/>
      <c r="AD1234" s="470"/>
      <c r="AE1234" s="466"/>
      <c r="AF1234" s="271">
        <f t="shared" si="35"/>
        <v>0</v>
      </c>
      <c r="AG1234" s="457">
        <f t="shared" si="36"/>
        <v>0</v>
      </c>
    </row>
    <row r="1235" spans="10:33" hidden="1" x14ac:dyDescent="0.25">
      <c r="J1235" s="271"/>
      <c r="M1235" s="466"/>
      <c r="N1235" s="470"/>
      <c r="O1235" s="466"/>
      <c r="P1235" s="470"/>
      <c r="Q1235" s="466"/>
      <c r="R1235" s="470"/>
      <c r="S1235" s="466"/>
      <c r="T1235" s="470"/>
      <c r="U1235" s="466"/>
      <c r="V1235" s="470"/>
      <c r="W1235" s="466"/>
      <c r="X1235" s="470"/>
      <c r="Y1235" s="466"/>
      <c r="Z1235" s="470"/>
      <c r="AA1235" s="466"/>
      <c r="AB1235" s="470"/>
      <c r="AC1235" s="466"/>
      <c r="AD1235" s="470"/>
      <c r="AE1235" s="466"/>
      <c r="AF1235" s="271">
        <f t="shared" si="35"/>
        <v>0</v>
      </c>
      <c r="AG1235" s="457">
        <f t="shared" si="36"/>
        <v>0</v>
      </c>
    </row>
    <row r="1236" spans="10:33" hidden="1" x14ac:dyDescent="0.25">
      <c r="J1236" s="271"/>
      <c r="M1236" s="466"/>
      <c r="N1236" s="470"/>
      <c r="O1236" s="466"/>
      <c r="P1236" s="470"/>
      <c r="Q1236" s="466"/>
      <c r="R1236" s="470"/>
      <c r="S1236" s="466"/>
      <c r="T1236" s="470"/>
      <c r="U1236" s="466"/>
      <c r="V1236" s="470"/>
      <c r="W1236" s="466"/>
      <c r="X1236" s="470"/>
      <c r="Y1236" s="466"/>
      <c r="Z1236" s="470"/>
      <c r="AA1236" s="466"/>
      <c r="AB1236" s="470"/>
      <c r="AC1236" s="466"/>
      <c r="AD1236" s="470"/>
      <c r="AE1236" s="466"/>
      <c r="AF1236" s="271">
        <f t="shared" si="35"/>
        <v>0</v>
      </c>
      <c r="AG1236" s="457">
        <f t="shared" si="36"/>
        <v>0</v>
      </c>
    </row>
    <row r="1237" spans="10:33" hidden="1" x14ac:dyDescent="0.25">
      <c r="J1237" s="271"/>
      <c r="M1237" s="466"/>
      <c r="N1237" s="470"/>
      <c r="O1237" s="466"/>
      <c r="P1237" s="470"/>
      <c r="Q1237" s="466"/>
      <c r="R1237" s="470"/>
      <c r="S1237" s="466"/>
      <c r="T1237" s="470"/>
      <c r="U1237" s="466"/>
      <c r="V1237" s="470"/>
      <c r="W1237" s="466"/>
      <c r="X1237" s="470"/>
      <c r="Y1237" s="466"/>
      <c r="Z1237" s="470"/>
      <c r="AA1237" s="466"/>
      <c r="AB1237" s="470"/>
      <c r="AC1237" s="466"/>
      <c r="AD1237" s="470"/>
      <c r="AE1237" s="466"/>
      <c r="AF1237" s="271">
        <f t="shared" si="35"/>
        <v>0</v>
      </c>
      <c r="AG1237" s="457">
        <f t="shared" si="36"/>
        <v>0</v>
      </c>
    </row>
    <row r="1238" spans="10:33" hidden="1" x14ac:dyDescent="0.25">
      <c r="J1238" s="271"/>
      <c r="M1238" s="466"/>
      <c r="N1238" s="470"/>
      <c r="O1238" s="466"/>
      <c r="P1238" s="470"/>
      <c r="Q1238" s="466"/>
      <c r="R1238" s="470"/>
      <c r="S1238" s="466"/>
      <c r="T1238" s="470"/>
      <c r="U1238" s="466"/>
      <c r="V1238" s="470"/>
      <c r="W1238" s="466"/>
      <c r="X1238" s="470"/>
      <c r="Y1238" s="466"/>
      <c r="Z1238" s="470"/>
      <c r="AA1238" s="466"/>
      <c r="AB1238" s="470"/>
      <c r="AC1238" s="466"/>
      <c r="AD1238" s="470"/>
      <c r="AE1238" s="466"/>
      <c r="AF1238" s="271">
        <f t="shared" si="35"/>
        <v>0</v>
      </c>
      <c r="AG1238" s="457">
        <f t="shared" si="36"/>
        <v>0</v>
      </c>
    </row>
    <row r="1239" spans="10:33" hidden="1" x14ac:dyDescent="0.25">
      <c r="J1239" s="271"/>
      <c r="M1239" s="466"/>
      <c r="N1239" s="470"/>
      <c r="O1239" s="466"/>
      <c r="P1239" s="470"/>
      <c r="Q1239" s="466"/>
      <c r="R1239" s="470"/>
      <c r="S1239" s="466"/>
      <c r="T1239" s="470"/>
      <c r="U1239" s="466"/>
      <c r="V1239" s="470"/>
      <c r="W1239" s="466"/>
      <c r="X1239" s="470"/>
      <c r="Y1239" s="466"/>
      <c r="Z1239" s="470"/>
      <c r="AA1239" s="466"/>
      <c r="AB1239" s="470"/>
      <c r="AC1239" s="466"/>
      <c r="AD1239" s="470"/>
      <c r="AE1239" s="466"/>
      <c r="AF1239" s="271">
        <f t="shared" si="35"/>
        <v>0</v>
      </c>
      <c r="AG1239" s="457">
        <f t="shared" si="36"/>
        <v>0</v>
      </c>
    </row>
    <row r="1240" spans="10:33" hidden="1" x14ac:dyDescent="0.25">
      <c r="J1240" s="271"/>
      <c r="M1240" s="466"/>
      <c r="N1240" s="470"/>
      <c r="O1240" s="466"/>
      <c r="P1240" s="470"/>
      <c r="Q1240" s="466"/>
      <c r="R1240" s="470"/>
      <c r="S1240" s="466"/>
      <c r="T1240" s="470"/>
      <c r="U1240" s="466"/>
      <c r="V1240" s="470"/>
      <c r="W1240" s="466"/>
      <c r="X1240" s="470"/>
      <c r="Y1240" s="466"/>
      <c r="Z1240" s="470"/>
      <c r="AA1240" s="466"/>
      <c r="AB1240" s="470"/>
      <c r="AC1240" s="466"/>
      <c r="AD1240" s="470"/>
      <c r="AE1240" s="466"/>
      <c r="AF1240" s="271">
        <f t="shared" si="35"/>
        <v>0</v>
      </c>
      <c r="AG1240" s="457">
        <f t="shared" si="36"/>
        <v>0</v>
      </c>
    </row>
    <row r="1241" spans="10:33" hidden="1" x14ac:dyDescent="0.25">
      <c r="J1241" s="271"/>
      <c r="M1241" s="466"/>
      <c r="N1241" s="470"/>
      <c r="O1241" s="466"/>
      <c r="P1241" s="470"/>
      <c r="Q1241" s="466"/>
      <c r="R1241" s="470"/>
      <c r="S1241" s="466"/>
      <c r="T1241" s="470"/>
      <c r="U1241" s="466"/>
      <c r="V1241" s="470"/>
      <c r="W1241" s="466"/>
      <c r="X1241" s="470"/>
      <c r="Y1241" s="466"/>
      <c r="Z1241" s="470"/>
      <c r="AA1241" s="466"/>
      <c r="AB1241" s="470"/>
      <c r="AC1241" s="466"/>
      <c r="AD1241" s="470"/>
      <c r="AE1241" s="466"/>
      <c r="AF1241" s="271">
        <f t="shared" si="35"/>
        <v>0</v>
      </c>
      <c r="AG1241" s="457">
        <f t="shared" si="36"/>
        <v>0</v>
      </c>
    </row>
    <row r="1242" spans="10:33" hidden="1" x14ac:dyDescent="0.25">
      <c r="J1242" s="271"/>
      <c r="M1242" s="466"/>
      <c r="N1242" s="470"/>
      <c r="O1242" s="466"/>
      <c r="P1242" s="470"/>
      <c r="Q1242" s="466"/>
      <c r="R1242" s="470"/>
      <c r="S1242" s="466"/>
      <c r="T1242" s="470"/>
      <c r="U1242" s="466"/>
      <c r="V1242" s="470"/>
      <c r="W1242" s="466"/>
      <c r="X1242" s="470"/>
      <c r="Y1242" s="466"/>
      <c r="Z1242" s="470"/>
      <c r="AA1242" s="466"/>
      <c r="AB1242" s="470"/>
      <c r="AC1242" s="466"/>
      <c r="AD1242" s="470"/>
      <c r="AE1242" s="466"/>
      <c r="AF1242" s="271">
        <f t="shared" si="35"/>
        <v>0</v>
      </c>
      <c r="AG1242" s="457">
        <f t="shared" si="36"/>
        <v>0</v>
      </c>
    </row>
    <row r="1243" spans="10:33" hidden="1" x14ac:dyDescent="0.25">
      <c r="J1243" s="271"/>
      <c r="M1243" s="466"/>
      <c r="N1243" s="470"/>
      <c r="O1243" s="466"/>
      <c r="P1243" s="470"/>
      <c r="Q1243" s="466"/>
      <c r="R1243" s="470"/>
      <c r="S1243" s="466"/>
      <c r="T1243" s="470"/>
      <c r="U1243" s="466"/>
      <c r="V1243" s="470"/>
      <c r="W1243" s="466"/>
      <c r="X1243" s="470"/>
      <c r="Y1243" s="466"/>
      <c r="Z1243" s="470"/>
      <c r="AA1243" s="466"/>
      <c r="AB1243" s="470"/>
      <c r="AC1243" s="466"/>
      <c r="AD1243" s="470"/>
      <c r="AE1243" s="466"/>
      <c r="AF1243" s="271">
        <f t="shared" si="35"/>
        <v>0</v>
      </c>
      <c r="AG1243" s="457">
        <f t="shared" si="36"/>
        <v>0</v>
      </c>
    </row>
    <row r="1244" spans="10:33" hidden="1" x14ac:dyDescent="0.25">
      <c r="J1244" s="271"/>
      <c r="M1244" s="466"/>
      <c r="N1244" s="470"/>
      <c r="O1244" s="466"/>
      <c r="P1244" s="470"/>
      <c r="Q1244" s="466"/>
      <c r="R1244" s="470"/>
      <c r="S1244" s="466"/>
      <c r="T1244" s="470"/>
      <c r="U1244" s="466"/>
      <c r="V1244" s="470"/>
      <c r="W1244" s="466"/>
      <c r="X1244" s="470"/>
      <c r="Y1244" s="466"/>
      <c r="Z1244" s="470"/>
      <c r="AA1244" s="466"/>
      <c r="AB1244" s="470"/>
      <c r="AC1244" s="466"/>
      <c r="AD1244" s="470"/>
      <c r="AE1244" s="466"/>
      <c r="AF1244" s="271">
        <f t="shared" si="35"/>
        <v>0</v>
      </c>
      <c r="AG1244" s="457">
        <f t="shared" si="36"/>
        <v>0</v>
      </c>
    </row>
    <row r="1245" spans="10:33" hidden="1" x14ac:dyDescent="0.25">
      <c r="J1245" s="271"/>
      <c r="M1245" s="466"/>
      <c r="N1245" s="470"/>
      <c r="O1245" s="466"/>
      <c r="P1245" s="470"/>
      <c r="Q1245" s="466"/>
      <c r="R1245" s="470"/>
      <c r="S1245" s="466"/>
      <c r="T1245" s="470"/>
      <c r="U1245" s="466"/>
      <c r="V1245" s="470"/>
      <c r="W1245" s="466"/>
      <c r="X1245" s="470"/>
      <c r="Y1245" s="466"/>
      <c r="Z1245" s="470"/>
      <c r="AA1245" s="466"/>
      <c r="AB1245" s="470"/>
      <c r="AC1245" s="466"/>
      <c r="AD1245" s="470"/>
      <c r="AE1245" s="466"/>
      <c r="AF1245" s="271">
        <f t="shared" si="35"/>
        <v>0</v>
      </c>
      <c r="AG1245" s="457">
        <f t="shared" si="36"/>
        <v>0</v>
      </c>
    </row>
    <row r="1246" spans="10:33" hidden="1" x14ac:dyDescent="0.25">
      <c r="J1246" s="271"/>
      <c r="M1246" s="466"/>
      <c r="N1246" s="470"/>
      <c r="O1246" s="466"/>
      <c r="P1246" s="470"/>
      <c r="Q1246" s="466"/>
      <c r="R1246" s="470"/>
      <c r="S1246" s="466"/>
      <c r="T1246" s="470"/>
      <c r="U1246" s="466"/>
      <c r="V1246" s="470"/>
      <c r="W1246" s="466"/>
      <c r="X1246" s="470"/>
      <c r="Y1246" s="466"/>
      <c r="Z1246" s="470"/>
      <c r="AA1246" s="466"/>
      <c r="AB1246" s="470"/>
      <c r="AC1246" s="466"/>
      <c r="AD1246" s="470"/>
      <c r="AE1246" s="466"/>
      <c r="AF1246" s="271">
        <f t="shared" si="35"/>
        <v>0</v>
      </c>
      <c r="AG1246" s="457">
        <f t="shared" si="36"/>
        <v>0</v>
      </c>
    </row>
    <row r="1247" spans="10:33" hidden="1" x14ac:dyDescent="0.25">
      <c r="J1247" s="271"/>
      <c r="M1247" s="466"/>
      <c r="N1247" s="470"/>
      <c r="O1247" s="466"/>
      <c r="P1247" s="470"/>
      <c r="Q1247" s="466"/>
      <c r="R1247" s="470"/>
      <c r="S1247" s="466"/>
      <c r="T1247" s="470"/>
      <c r="U1247" s="466"/>
      <c r="V1247" s="470"/>
      <c r="W1247" s="466"/>
      <c r="X1247" s="470"/>
      <c r="Y1247" s="466"/>
      <c r="Z1247" s="470"/>
      <c r="AA1247" s="466"/>
      <c r="AB1247" s="470"/>
      <c r="AC1247" s="466"/>
      <c r="AD1247" s="470"/>
      <c r="AE1247" s="466"/>
      <c r="AF1247" s="271">
        <f t="shared" si="35"/>
        <v>0</v>
      </c>
      <c r="AG1247" s="457">
        <f t="shared" si="36"/>
        <v>0</v>
      </c>
    </row>
    <row r="1248" spans="10:33" hidden="1" x14ac:dyDescent="0.25">
      <c r="J1248" s="271"/>
      <c r="M1248" s="466"/>
      <c r="N1248" s="470"/>
      <c r="O1248" s="466"/>
      <c r="P1248" s="470"/>
      <c r="Q1248" s="466"/>
      <c r="R1248" s="470"/>
      <c r="S1248" s="466"/>
      <c r="T1248" s="470"/>
      <c r="U1248" s="466"/>
      <c r="V1248" s="470"/>
      <c r="W1248" s="466"/>
      <c r="X1248" s="470"/>
      <c r="Y1248" s="466"/>
      <c r="Z1248" s="470"/>
      <c r="AA1248" s="466"/>
      <c r="AB1248" s="470"/>
      <c r="AC1248" s="466"/>
      <c r="AD1248" s="470"/>
      <c r="AE1248" s="466"/>
      <c r="AF1248" s="271">
        <f t="shared" si="35"/>
        <v>0</v>
      </c>
      <c r="AG1248" s="457">
        <f t="shared" si="36"/>
        <v>0</v>
      </c>
    </row>
    <row r="1249" spans="10:33" hidden="1" x14ac:dyDescent="0.25">
      <c r="J1249" s="271"/>
      <c r="M1249" s="466"/>
      <c r="N1249" s="470"/>
      <c r="O1249" s="466"/>
      <c r="P1249" s="470"/>
      <c r="Q1249" s="466"/>
      <c r="R1249" s="470"/>
      <c r="S1249" s="466"/>
      <c r="T1249" s="470"/>
      <c r="U1249" s="466"/>
      <c r="V1249" s="470"/>
      <c r="W1249" s="466"/>
      <c r="X1249" s="470"/>
      <c r="Y1249" s="466"/>
      <c r="Z1249" s="470"/>
      <c r="AA1249" s="466"/>
      <c r="AB1249" s="470"/>
      <c r="AC1249" s="466"/>
      <c r="AD1249" s="470"/>
      <c r="AE1249" s="466"/>
      <c r="AF1249" s="271">
        <f t="shared" si="35"/>
        <v>0</v>
      </c>
      <c r="AG1249" s="457">
        <f t="shared" si="36"/>
        <v>0</v>
      </c>
    </row>
    <row r="1250" spans="10:33" hidden="1" x14ac:dyDescent="0.25">
      <c r="J1250" s="271"/>
      <c r="M1250" s="466"/>
      <c r="N1250" s="470"/>
      <c r="O1250" s="466"/>
      <c r="P1250" s="470"/>
      <c r="Q1250" s="466"/>
      <c r="R1250" s="470"/>
      <c r="S1250" s="466"/>
      <c r="T1250" s="470"/>
      <c r="U1250" s="466"/>
      <c r="V1250" s="470"/>
      <c r="W1250" s="466"/>
      <c r="X1250" s="470"/>
      <c r="Y1250" s="466"/>
      <c r="Z1250" s="470"/>
      <c r="AA1250" s="466"/>
      <c r="AB1250" s="470"/>
      <c r="AC1250" s="466"/>
      <c r="AD1250" s="470"/>
      <c r="AE1250" s="466"/>
      <c r="AF1250" s="271">
        <f t="shared" si="35"/>
        <v>0</v>
      </c>
      <c r="AG1250" s="457">
        <f t="shared" si="36"/>
        <v>0</v>
      </c>
    </row>
    <row r="1251" spans="10:33" hidden="1" x14ac:dyDescent="0.25">
      <c r="J1251" s="271"/>
      <c r="M1251" s="466"/>
      <c r="N1251" s="470"/>
      <c r="O1251" s="466"/>
      <c r="P1251" s="470"/>
      <c r="Q1251" s="466"/>
      <c r="R1251" s="470"/>
      <c r="S1251" s="466"/>
      <c r="T1251" s="470"/>
      <c r="U1251" s="466"/>
      <c r="V1251" s="470"/>
      <c r="W1251" s="466"/>
      <c r="X1251" s="470"/>
      <c r="Y1251" s="466"/>
      <c r="Z1251" s="470"/>
      <c r="AA1251" s="466"/>
      <c r="AB1251" s="470"/>
      <c r="AC1251" s="466"/>
      <c r="AD1251" s="470"/>
      <c r="AE1251" s="466"/>
      <c r="AF1251" s="271">
        <f t="shared" si="35"/>
        <v>0</v>
      </c>
      <c r="AG1251" s="457">
        <f t="shared" si="36"/>
        <v>0</v>
      </c>
    </row>
    <row r="1252" spans="10:33" hidden="1" x14ac:dyDescent="0.25">
      <c r="J1252" s="271"/>
      <c r="M1252" s="466"/>
      <c r="N1252" s="470"/>
      <c r="O1252" s="466"/>
      <c r="P1252" s="470"/>
      <c r="Q1252" s="466"/>
      <c r="R1252" s="470"/>
      <c r="S1252" s="466"/>
      <c r="T1252" s="470"/>
      <c r="U1252" s="466"/>
      <c r="V1252" s="470"/>
      <c r="W1252" s="466"/>
      <c r="X1252" s="470"/>
      <c r="Y1252" s="466"/>
      <c r="Z1252" s="470"/>
      <c r="AA1252" s="466"/>
      <c r="AB1252" s="470"/>
      <c r="AC1252" s="466"/>
      <c r="AD1252" s="470"/>
      <c r="AE1252" s="466"/>
      <c r="AF1252" s="271">
        <f t="shared" si="35"/>
        <v>0</v>
      </c>
      <c r="AG1252" s="457">
        <f t="shared" si="36"/>
        <v>0</v>
      </c>
    </row>
    <row r="1253" spans="10:33" hidden="1" x14ac:dyDescent="0.25">
      <c r="J1253" s="271"/>
      <c r="M1253" s="466"/>
      <c r="N1253" s="470"/>
      <c r="O1253" s="466"/>
      <c r="P1253" s="470"/>
      <c r="Q1253" s="466"/>
      <c r="R1253" s="470"/>
      <c r="S1253" s="466"/>
      <c r="T1253" s="470"/>
      <c r="U1253" s="466"/>
      <c r="V1253" s="470"/>
      <c r="W1253" s="466"/>
      <c r="X1253" s="470"/>
      <c r="Y1253" s="466"/>
      <c r="Z1253" s="470"/>
      <c r="AA1253" s="466"/>
      <c r="AB1253" s="470"/>
      <c r="AC1253" s="466"/>
      <c r="AD1253" s="470"/>
      <c r="AE1253" s="466"/>
      <c r="AF1253" s="271">
        <f t="shared" si="35"/>
        <v>0</v>
      </c>
      <c r="AG1253" s="457">
        <f t="shared" si="36"/>
        <v>0</v>
      </c>
    </row>
    <row r="1254" spans="10:33" hidden="1" x14ac:dyDescent="0.25">
      <c r="J1254" s="271"/>
      <c r="M1254" s="466"/>
      <c r="N1254" s="470"/>
      <c r="O1254" s="466"/>
      <c r="P1254" s="470"/>
      <c r="Q1254" s="466"/>
      <c r="R1254" s="470"/>
      <c r="S1254" s="466"/>
      <c r="T1254" s="470"/>
      <c r="U1254" s="466"/>
      <c r="V1254" s="470"/>
      <c r="W1254" s="466"/>
      <c r="X1254" s="470"/>
      <c r="Y1254" s="466"/>
      <c r="Z1254" s="470"/>
      <c r="AA1254" s="466"/>
      <c r="AB1254" s="470"/>
      <c r="AC1254" s="466"/>
      <c r="AD1254" s="470"/>
      <c r="AE1254" s="466"/>
      <c r="AF1254" s="271">
        <f t="shared" si="35"/>
        <v>0</v>
      </c>
      <c r="AG1254" s="457">
        <f t="shared" si="36"/>
        <v>0</v>
      </c>
    </row>
    <row r="1255" spans="10:33" hidden="1" x14ac:dyDescent="0.25">
      <c r="J1255" s="271"/>
      <c r="M1255" s="466"/>
      <c r="N1255" s="470"/>
      <c r="O1255" s="466"/>
      <c r="P1255" s="470"/>
      <c r="Q1255" s="466"/>
      <c r="R1255" s="470"/>
      <c r="S1255" s="466"/>
      <c r="T1255" s="470"/>
      <c r="U1255" s="466"/>
      <c r="V1255" s="470"/>
      <c r="W1255" s="466"/>
      <c r="X1255" s="470"/>
      <c r="Y1255" s="466"/>
      <c r="Z1255" s="470"/>
      <c r="AA1255" s="466"/>
      <c r="AB1255" s="470"/>
      <c r="AC1255" s="466"/>
      <c r="AD1255" s="470"/>
      <c r="AE1255" s="466"/>
      <c r="AF1255" s="271">
        <f t="shared" si="35"/>
        <v>0</v>
      </c>
      <c r="AG1255" s="457">
        <f t="shared" si="36"/>
        <v>0</v>
      </c>
    </row>
    <row r="1256" spans="10:33" hidden="1" x14ac:dyDescent="0.25">
      <c r="J1256" s="271"/>
      <c r="M1256" s="466"/>
      <c r="N1256" s="470"/>
      <c r="O1256" s="466"/>
      <c r="P1256" s="470"/>
      <c r="Q1256" s="466"/>
      <c r="R1256" s="470"/>
      <c r="S1256" s="466"/>
      <c r="T1256" s="470"/>
      <c r="U1256" s="466"/>
      <c r="V1256" s="470"/>
      <c r="W1256" s="466"/>
      <c r="X1256" s="470"/>
      <c r="Y1256" s="466"/>
      <c r="Z1256" s="470"/>
      <c r="AA1256" s="466"/>
      <c r="AB1256" s="470"/>
      <c r="AC1256" s="466"/>
      <c r="AD1256" s="470"/>
      <c r="AE1256" s="466"/>
      <c r="AF1256" s="271">
        <f t="shared" si="35"/>
        <v>0</v>
      </c>
      <c r="AG1256" s="457">
        <f t="shared" si="36"/>
        <v>0</v>
      </c>
    </row>
    <row r="1257" spans="10:33" hidden="1" x14ac:dyDescent="0.25">
      <c r="J1257" s="271"/>
      <c r="M1257" s="466"/>
      <c r="N1257" s="470"/>
      <c r="O1257" s="466"/>
      <c r="P1257" s="470"/>
      <c r="Q1257" s="466"/>
      <c r="R1257" s="470"/>
      <c r="S1257" s="466"/>
      <c r="T1257" s="470"/>
      <c r="U1257" s="466"/>
      <c r="V1257" s="470"/>
      <c r="W1257" s="466"/>
      <c r="X1257" s="470"/>
      <c r="Y1257" s="466"/>
      <c r="Z1257" s="470"/>
      <c r="AA1257" s="466"/>
      <c r="AB1257" s="470"/>
      <c r="AC1257" s="466"/>
      <c r="AD1257" s="470"/>
      <c r="AE1257" s="466"/>
      <c r="AF1257" s="271">
        <f t="shared" si="35"/>
        <v>0</v>
      </c>
      <c r="AG1257" s="457">
        <f t="shared" si="36"/>
        <v>0</v>
      </c>
    </row>
    <row r="1258" spans="10:33" hidden="1" x14ac:dyDescent="0.25">
      <c r="J1258" s="271"/>
      <c r="M1258" s="466"/>
      <c r="N1258" s="470"/>
      <c r="O1258" s="466"/>
      <c r="P1258" s="470"/>
      <c r="Q1258" s="466"/>
      <c r="R1258" s="470"/>
      <c r="S1258" s="466"/>
      <c r="T1258" s="470"/>
      <c r="U1258" s="466"/>
      <c r="V1258" s="470"/>
      <c r="W1258" s="466"/>
      <c r="X1258" s="470"/>
      <c r="Y1258" s="466"/>
      <c r="Z1258" s="470"/>
      <c r="AA1258" s="466"/>
      <c r="AB1258" s="470"/>
      <c r="AC1258" s="466"/>
      <c r="AD1258" s="470"/>
      <c r="AE1258" s="466"/>
      <c r="AF1258" s="271">
        <f t="shared" si="35"/>
        <v>0</v>
      </c>
      <c r="AG1258" s="457">
        <f t="shared" si="36"/>
        <v>0</v>
      </c>
    </row>
    <row r="1259" spans="10:33" hidden="1" x14ac:dyDescent="0.25">
      <c r="J1259" s="271"/>
      <c r="M1259" s="466"/>
      <c r="N1259" s="470"/>
      <c r="O1259" s="466"/>
      <c r="P1259" s="470"/>
      <c r="Q1259" s="466"/>
      <c r="R1259" s="470"/>
      <c r="S1259" s="466"/>
      <c r="T1259" s="470"/>
      <c r="U1259" s="466"/>
      <c r="V1259" s="470"/>
      <c r="W1259" s="466"/>
      <c r="X1259" s="470"/>
      <c r="Y1259" s="466"/>
      <c r="Z1259" s="470"/>
      <c r="AA1259" s="466"/>
      <c r="AB1259" s="470"/>
      <c r="AC1259" s="466"/>
      <c r="AD1259" s="470"/>
      <c r="AE1259" s="466"/>
      <c r="AF1259" s="271">
        <f t="shared" si="35"/>
        <v>0</v>
      </c>
      <c r="AG1259" s="457">
        <f t="shared" si="36"/>
        <v>0</v>
      </c>
    </row>
    <row r="1260" spans="10:33" hidden="1" x14ac:dyDescent="0.25">
      <c r="J1260" s="271"/>
      <c r="M1260" s="466"/>
      <c r="N1260" s="470"/>
      <c r="O1260" s="466"/>
      <c r="P1260" s="470"/>
      <c r="Q1260" s="466"/>
      <c r="R1260" s="470"/>
      <c r="S1260" s="466"/>
      <c r="T1260" s="470"/>
      <c r="U1260" s="466"/>
      <c r="V1260" s="470"/>
      <c r="W1260" s="466"/>
      <c r="X1260" s="470"/>
      <c r="Y1260" s="466"/>
      <c r="Z1260" s="470"/>
      <c r="AA1260" s="466"/>
      <c r="AB1260" s="470"/>
      <c r="AC1260" s="466"/>
      <c r="AD1260" s="470"/>
      <c r="AE1260" s="466"/>
      <c r="AF1260" s="271">
        <f t="shared" si="35"/>
        <v>0</v>
      </c>
      <c r="AG1260" s="457">
        <f t="shared" si="36"/>
        <v>0</v>
      </c>
    </row>
    <row r="1261" spans="10:33" hidden="1" x14ac:dyDescent="0.25">
      <c r="J1261" s="271"/>
      <c r="M1261" s="466"/>
      <c r="N1261" s="470"/>
      <c r="O1261" s="466"/>
      <c r="P1261" s="470"/>
      <c r="Q1261" s="466"/>
      <c r="R1261" s="470"/>
      <c r="S1261" s="466"/>
      <c r="T1261" s="470"/>
      <c r="U1261" s="466"/>
      <c r="V1261" s="470"/>
      <c r="W1261" s="466"/>
      <c r="X1261" s="470"/>
      <c r="Y1261" s="466"/>
      <c r="Z1261" s="470"/>
      <c r="AA1261" s="466"/>
      <c r="AB1261" s="470"/>
      <c r="AC1261" s="466"/>
      <c r="AD1261" s="470"/>
      <c r="AE1261" s="466"/>
      <c r="AF1261" s="271">
        <f t="shared" si="35"/>
        <v>0</v>
      </c>
      <c r="AG1261" s="457">
        <f t="shared" si="36"/>
        <v>0</v>
      </c>
    </row>
    <row r="1262" spans="10:33" hidden="1" x14ac:dyDescent="0.25">
      <c r="J1262" s="271"/>
      <c r="M1262" s="466"/>
      <c r="N1262" s="470"/>
      <c r="O1262" s="466"/>
      <c r="P1262" s="470"/>
      <c r="Q1262" s="466"/>
      <c r="R1262" s="470"/>
      <c r="S1262" s="466"/>
      <c r="T1262" s="470"/>
      <c r="U1262" s="466"/>
      <c r="V1262" s="470"/>
      <c r="W1262" s="466"/>
      <c r="X1262" s="470"/>
      <c r="Y1262" s="466"/>
      <c r="Z1262" s="470"/>
      <c r="AA1262" s="466"/>
      <c r="AB1262" s="470"/>
      <c r="AC1262" s="466"/>
      <c r="AD1262" s="470"/>
      <c r="AE1262" s="466"/>
      <c r="AF1262" s="271">
        <f t="shared" si="35"/>
        <v>0</v>
      </c>
      <c r="AG1262" s="457">
        <f t="shared" si="36"/>
        <v>0</v>
      </c>
    </row>
    <row r="1263" spans="10:33" hidden="1" x14ac:dyDescent="0.25">
      <c r="J1263" s="271"/>
      <c r="M1263" s="466"/>
      <c r="N1263" s="470"/>
      <c r="O1263" s="466"/>
      <c r="P1263" s="470"/>
      <c r="Q1263" s="466"/>
      <c r="R1263" s="470"/>
      <c r="S1263" s="466"/>
      <c r="T1263" s="470"/>
      <c r="U1263" s="466"/>
      <c r="V1263" s="470"/>
      <c r="W1263" s="466"/>
      <c r="X1263" s="470"/>
      <c r="Y1263" s="466"/>
      <c r="Z1263" s="470"/>
      <c r="AA1263" s="466"/>
      <c r="AB1263" s="470"/>
      <c r="AC1263" s="466"/>
      <c r="AD1263" s="470"/>
      <c r="AE1263" s="466"/>
      <c r="AF1263" s="271">
        <f t="shared" si="35"/>
        <v>0</v>
      </c>
      <c r="AG1263" s="457">
        <f t="shared" si="36"/>
        <v>0</v>
      </c>
    </row>
    <row r="1264" spans="10:33" hidden="1" x14ac:dyDescent="0.25">
      <c r="J1264" s="271"/>
      <c r="M1264" s="466"/>
      <c r="N1264" s="470"/>
      <c r="O1264" s="466"/>
      <c r="P1264" s="470"/>
      <c r="Q1264" s="466"/>
      <c r="R1264" s="470"/>
      <c r="S1264" s="466"/>
      <c r="T1264" s="470"/>
      <c r="U1264" s="466"/>
      <c r="V1264" s="470"/>
      <c r="W1264" s="466"/>
      <c r="X1264" s="470"/>
      <c r="Y1264" s="466"/>
      <c r="Z1264" s="470"/>
      <c r="AA1264" s="466"/>
      <c r="AB1264" s="470"/>
      <c r="AC1264" s="466"/>
      <c r="AD1264" s="470"/>
      <c r="AE1264" s="466"/>
      <c r="AF1264" s="271">
        <f t="shared" si="35"/>
        <v>0</v>
      </c>
      <c r="AG1264" s="457">
        <f t="shared" si="36"/>
        <v>0</v>
      </c>
    </row>
    <row r="1265" spans="10:33" hidden="1" x14ac:dyDescent="0.25">
      <c r="J1265" s="271"/>
      <c r="M1265" s="466"/>
      <c r="N1265" s="470"/>
      <c r="O1265" s="466"/>
      <c r="P1265" s="470"/>
      <c r="Q1265" s="466"/>
      <c r="R1265" s="470"/>
      <c r="S1265" s="466"/>
      <c r="T1265" s="470"/>
      <c r="U1265" s="466"/>
      <c r="V1265" s="470"/>
      <c r="W1265" s="466"/>
      <c r="X1265" s="470"/>
      <c r="Y1265" s="466"/>
      <c r="Z1265" s="470"/>
      <c r="AA1265" s="466"/>
      <c r="AB1265" s="470"/>
      <c r="AC1265" s="466"/>
      <c r="AD1265" s="470"/>
      <c r="AE1265" s="466"/>
      <c r="AF1265" s="271">
        <f t="shared" si="35"/>
        <v>0</v>
      </c>
      <c r="AG1265" s="457">
        <f t="shared" si="36"/>
        <v>0</v>
      </c>
    </row>
    <row r="1266" spans="10:33" hidden="1" x14ac:dyDescent="0.25">
      <c r="J1266" s="271"/>
      <c r="M1266" s="466"/>
      <c r="N1266" s="470"/>
      <c r="O1266" s="466"/>
      <c r="P1266" s="470"/>
      <c r="Q1266" s="466"/>
      <c r="R1266" s="470"/>
      <c r="S1266" s="466"/>
      <c r="T1266" s="470"/>
      <c r="U1266" s="466"/>
      <c r="V1266" s="470"/>
      <c r="W1266" s="466"/>
      <c r="X1266" s="470"/>
      <c r="Y1266" s="466"/>
      <c r="Z1266" s="470"/>
      <c r="AA1266" s="466"/>
      <c r="AB1266" s="470"/>
      <c r="AC1266" s="466"/>
      <c r="AD1266" s="470"/>
      <c r="AE1266" s="466"/>
      <c r="AF1266" s="271">
        <f t="shared" si="35"/>
        <v>0</v>
      </c>
      <c r="AG1266" s="457">
        <f t="shared" si="36"/>
        <v>0</v>
      </c>
    </row>
    <row r="1267" spans="10:33" hidden="1" x14ac:dyDescent="0.25">
      <c r="J1267" s="271"/>
      <c r="M1267" s="466"/>
      <c r="N1267" s="470"/>
      <c r="O1267" s="466"/>
      <c r="P1267" s="470"/>
      <c r="Q1267" s="466"/>
      <c r="R1267" s="470"/>
      <c r="S1267" s="466"/>
      <c r="T1267" s="470"/>
      <c r="U1267" s="466"/>
      <c r="V1267" s="470"/>
      <c r="W1267" s="466"/>
      <c r="X1267" s="470"/>
      <c r="Y1267" s="466"/>
      <c r="Z1267" s="470"/>
      <c r="AA1267" s="466"/>
      <c r="AB1267" s="470"/>
      <c r="AC1267" s="466"/>
      <c r="AD1267" s="470"/>
      <c r="AE1267" s="466"/>
      <c r="AF1267" s="271">
        <f t="shared" si="35"/>
        <v>0</v>
      </c>
      <c r="AG1267" s="457">
        <f t="shared" si="36"/>
        <v>0</v>
      </c>
    </row>
    <row r="1268" spans="10:33" hidden="1" x14ac:dyDescent="0.25">
      <c r="J1268" s="271"/>
      <c r="M1268" s="466"/>
      <c r="N1268" s="470"/>
      <c r="O1268" s="466"/>
      <c r="P1268" s="470"/>
      <c r="Q1268" s="466"/>
      <c r="R1268" s="470"/>
      <c r="S1268" s="466"/>
      <c r="T1268" s="470"/>
      <c r="U1268" s="466"/>
      <c r="V1268" s="470"/>
      <c r="W1268" s="466"/>
      <c r="X1268" s="470"/>
      <c r="Y1268" s="466"/>
      <c r="Z1268" s="470"/>
      <c r="AA1268" s="466"/>
      <c r="AB1268" s="470"/>
      <c r="AC1268" s="466"/>
      <c r="AD1268" s="470"/>
      <c r="AE1268" s="466"/>
      <c r="AF1268" s="271">
        <f t="shared" si="35"/>
        <v>0</v>
      </c>
      <c r="AG1268" s="457">
        <f t="shared" si="36"/>
        <v>0</v>
      </c>
    </row>
    <row r="1269" spans="10:33" hidden="1" x14ac:dyDescent="0.25">
      <c r="J1269" s="271"/>
      <c r="M1269" s="466"/>
      <c r="N1269" s="470"/>
      <c r="O1269" s="466"/>
      <c r="P1269" s="470"/>
      <c r="Q1269" s="466"/>
      <c r="R1269" s="470"/>
      <c r="S1269" s="466"/>
      <c r="T1269" s="470"/>
      <c r="U1269" s="466"/>
      <c r="V1269" s="470"/>
      <c r="W1269" s="466"/>
      <c r="X1269" s="470"/>
      <c r="Y1269" s="466"/>
      <c r="Z1269" s="470"/>
      <c r="AA1269" s="466"/>
      <c r="AB1269" s="470"/>
      <c r="AC1269" s="466"/>
      <c r="AD1269" s="470"/>
      <c r="AE1269" s="466"/>
      <c r="AF1269" s="271">
        <f t="shared" si="35"/>
        <v>0</v>
      </c>
      <c r="AG1269" s="457">
        <f t="shared" si="36"/>
        <v>0</v>
      </c>
    </row>
    <row r="1270" spans="10:33" hidden="1" x14ac:dyDescent="0.25">
      <c r="J1270" s="271"/>
      <c r="M1270" s="466"/>
      <c r="N1270" s="470"/>
      <c r="O1270" s="466"/>
      <c r="P1270" s="470"/>
      <c r="Q1270" s="466"/>
      <c r="R1270" s="470"/>
      <c r="S1270" s="466"/>
      <c r="T1270" s="470"/>
      <c r="U1270" s="466"/>
      <c r="V1270" s="470"/>
      <c r="W1270" s="466"/>
      <c r="X1270" s="470"/>
      <c r="Y1270" s="466"/>
      <c r="Z1270" s="470"/>
      <c r="AA1270" s="466"/>
      <c r="AB1270" s="470"/>
      <c r="AC1270" s="466"/>
      <c r="AD1270" s="470"/>
      <c r="AE1270" s="466"/>
      <c r="AF1270" s="271">
        <f t="shared" si="35"/>
        <v>0</v>
      </c>
      <c r="AG1270" s="457">
        <f t="shared" si="36"/>
        <v>0</v>
      </c>
    </row>
    <row r="1271" spans="10:33" hidden="1" x14ac:dyDescent="0.25">
      <c r="J1271" s="271"/>
      <c r="M1271" s="466"/>
      <c r="N1271" s="470"/>
      <c r="O1271" s="466"/>
      <c r="P1271" s="470"/>
      <c r="Q1271" s="466"/>
      <c r="R1271" s="470"/>
      <c r="S1271" s="466"/>
      <c r="T1271" s="470"/>
      <c r="U1271" s="466"/>
      <c r="V1271" s="470"/>
      <c r="W1271" s="466"/>
      <c r="X1271" s="470"/>
      <c r="Y1271" s="466"/>
      <c r="Z1271" s="470"/>
      <c r="AA1271" s="466"/>
      <c r="AB1271" s="470"/>
      <c r="AC1271" s="466"/>
      <c r="AD1271" s="470"/>
      <c r="AE1271" s="466"/>
      <c r="AF1271" s="271">
        <f t="shared" si="35"/>
        <v>0</v>
      </c>
      <c r="AG1271" s="457">
        <f t="shared" si="36"/>
        <v>0</v>
      </c>
    </row>
    <row r="1272" spans="10:33" hidden="1" x14ac:dyDescent="0.25">
      <c r="J1272" s="271"/>
      <c r="M1272" s="466"/>
      <c r="N1272" s="470"/>
      <c r="O1272" s="466"/>
      <c r="P1272" s="470"/>
      <c r="Q1272" s="466"/>
      <c r="R1272" s="470"/>
      <c r="S1272" s="466"/>
      <c r="T1272" s="470"/>
      <c r="U1272" s="466"/>
      <c r="V1272" s="470"/>
      <c r="W1272" s="466"/>
      <c r="X1272" s="470"/>
      <c r="Y1272" s="466"/>
      <c r="Z1272" s="470"/>
      <c r="AA1272" s="466"/>
      <c r="AB1272" s="470"/>
      <c r="AC1272" s="466"/>
      <c r="AD1272" s="470"/>
      <c r="AE1272" s="466"/>
      <c r="AF1272" s="271">
        <f t="shared" si="35"/>
        <v>0</v>
      </c>
      <c r="AG1272" s="457">
        <f t="shared" si="36"/>
        <v>0</v>
      </c>
    </row>
    <row r="1273" spans="10:33" hidden="1" x14ac:dyDescent="0.25">
      <c r="J1273" s="271"/>
      <c r="M1273" s="466"/>
      <c r="N1273" s="470"/>
      <c r="O1273" s="466"/>
      <c r="P1273" s="470"/>
      <c r="Q1273" s="466"/>
      <c r="R1273" s="470"/>
      <c r="S1273" s="466"/>
      <c r="T1273" s="470"/>
      <c r="U1273" s="466"/>
      <c r="V1273" s="470"/>
      <c r="W1273" s="466"/>
      <c r="X1273" s="470"/>
      <c r="Y1273" s="466"/>
      <c r="Z1273" s="470"/>
      <c r="AA1273" s="466"/>
      <c r="AB1273" s="470"/>
      <c r="AC1273" s="466"/>
      <c r="AD1273" s="470"/>
      <c r="AE1273" s="466"/>
      <c r="AF1273" s="271">
        <f t="shared" si="35"/>
        <v>0</v>
      </c>
      <c r="AG1273" s="457">
        <f t="shared" si="36"/>
        <v>0</v>
      </c>
    </row>
    <row r="1274" spans="10:33" hidden="1" x14ac:dyDescent="0.25">
      <c r="J1274" s="271"/>
      <c r="M1274" s="466"/>
      <c r="N1274" s="470"/>
      <c r="O1274" s="466"/>
      <c r="P1274" s="470"/>
      <c r="Q1274" s="466"/>
      <c r="R1274" s="470"/>
      <c r="S1274" s="466"/>
      <c r="T1274" s="470"/>
      <c r="U1274" s="466"/>
      <c r="V1274" s="470"/>
      <c r="W1274" s="466"/>
      <c r="X1274" s="470"/>
      <c r="Y1274" s="466"/>
      <c r="Z1274" s="470"/>
      <c r="AA1274" s="466"/>
      <c r="AB1274" s="470"/>
      <c r="AC1274" s="466"/>
      <c r="AD1274" s="470"/>
      <c r="AE1274" s="466"/>
      <c r="AF1274" s="271">
        <f t="shared" si="35"/>
        <v>0</v>
      </c>
      <c r="AG1274" s="457">
        <f t="shared" si="36"/>
        <v>0</v>
      </c>
    </row>
    <row r="1275" spans="10:33" hidden="1" x14ac:dyDescent="0.25">
      <c r="J1275" s="271"/>
      <c r="M1275" s="466"/>
      <c r="N1275" s="470"/>
      <c r="O1275" s="466"/>
      <c r="P1275" s="470"/>
      <c r="Q1275" s="466"/>
      <c r="R1275" s="470"/>
      <c r="S1275" s="466"/>
      <c r="T1275" s="470"/>
      <c r="U1275" s="466"/>
      <c r="V1275" s="470"/>
      <c r="W1275" s="466"/>
      <c r="X1275" s="470"/>
      <c r="Y1275" s="466"/>
      <c r="Z1275" s="470"/>
      <c r="AA1275" s="466"/>
      <c r="AB1275" s="470"/>
      <c r="AC1275" s="466"/>
      <c r="AD1275" s="470"/>
      <c r="AE1275" s="466"/>
      <c r="AF1275" s="271">
        <f t="shared" si="35"/>
        <v>0</v>
      </c>
      <c r="AG1275" s="457">
        <f t="shared" si="36"/>
        <v>0</v>
      </c>
    </row>
    <row r="1276" spans="10:33" hidden="1" x14ac:dyDescent="0.25">
      <c r="J1276" s="271"/>
      <c r="M1276" s="466"/>
      <c r="N1276" s="470"/>
      <c r="O1276" s="466"/>
      <c r="P1276" s="470"/>
      <c r="Q1276" s="466"/>
      <c r="R1276" s="470"/>
      <c r="S1276" s="466"/>
      <c r="T1276" s="470"/>
      <c r="U1276" s="466"/>
      <c r="V1276" s="470"/>
      <c r="W1276" s="466"/>
      <c r="X1276" s="470"/>
      <c r="Y1276" s="466"/>
      <c r="Z1276" s="470"/>
      <c r="AA1276" s="466"/>
      <c r="AB1276" s="470"/>
      <c r="AC1276" s="466"/>
      <c r="AD1276" s="470"/>
      <c r="AE1276" s="466"/>
      <c r="AF1276" s="271">
        <f t="shared" si="35"/>
        <v>0</v>
      </c>
      <c r="AG1276" s="457">
        <f t="shared" si="36"/>
        <v>0</v>
      </c>
    </row>
    <row r="1277" spans="10:33" hidden="1" x14ac:dyDescent="0.25">
      <c r="J1277" s="271"/>
      <c r="M1277" s="466"/>
      <c r="N1277" s="470"/>
      <c r="O1277" s="466"/>
      <c r="P1277" s="470"/>
      <c r="Q1277" s="466"/>
      <c r="R1277" s="470"/>
      <c r="S1277" s="466"/>
      <c r="T1277" s="470"/>
      <c r="U1277" s="466"/>
      <c r="V1277" s="470"/>
      <c r="W1277" s="466"/>
      <c r="X1277" s="470"/>
      <c r="Y1277" s="466"/>
      <c r="Z1277" s="470"/>
      <c r="AA1277" s="466"/>
      <c r="AB1277" s="470"/>
      <c r="AC1277" s="466"/>
      <c r="AD1277" s="470"/>
      <c r="AE1277" s="466"/>
      <c r="AF1277" s="271">
        <f t="shared" si="35"/>
        <v>0</v>
      </c>
      <c r="AG1277" s="457">
        <f t="shared" si="36"/>
        <v>0</v>
      </c>
    </row>
    <row r="1278" spans="10:33" hidden="1" x14ac:dyDescent="0.25">
      <c r="J1278" s="271"/>
      <c r="M1278" s="466"/>
      <c r="N1278" s="470"/>
      <c r="O1278" s="466"/>
      <c r="P1278" s="470"/>
      <c r="Q1278" s="466"/>
      <c r="R1278" s="470"/>
      <c r="S1278" s="466"/>
      <c r="T1278" s="470"/>
      <c r="U1278" s="466"/>
      <c r="V1278" s="470"/>
      <c r="W1278" s="466"/>
      <c r="X1278" s="470"/>
      <c r="Y1278" s="466"/>
      <c r="Z1278" s="470"/>
      <c r="AA1278" s="466"/>
      <c r="AB1278" s="470"/>
      <c r="AC1278" s="466"/>
      <c r="AD1278" s="470"/>
      <c r="AE1278" s="466"/>
      <c r="AF1278" s="271">
        <f t="shared" si="35"/>
        <v>0</v>
      </c>
      <c r="AG1278" s="457">
        <f t="shared" si="36"/>
        <v>0</v>
      </c>
    </row>
    <row r="1279" spans="10:33" hidden="1" x14ac:dyDescent="0.25">
      <c r="J1279" s="271"/>
      <c r="M1279" s="466"/>
      <c r="N1279" s="470"/>
      <c r="O1279" s="466"/>
      <c r="P1279" s="470"/>
      <c r="Q1279" s="466"/>
      <c r="R1279" s="470"/>
      <c r="S1279" s="466"/>
      <c r="T1279" s="470"/>
      <c r="U1279" s="466"/>
      <c r="V1279" s="470"/>
      <c r="W1279" s="466"/>
      <c r="X1279" s="470"/>
      <c r="Y1279" s="466"/>
      <c r="Z1279" s="470"/>
      <c r="AA1279" s="466"/>
      <c r="AB1279" s="470"/>
      <c r="AC1279" s="466"/>
      <c r="AD1279" s="470"/>
      <c r="AE1279" s="466"/>
      <c r="AF1279" s="271">
        <f t="shared" ref="AF1279:AF1342" si="37">COUNTIF(M1279:AE1279,"=1")+COUNTIF(M1279:AE1279,"&gt;1")</f>
        <v>0</v>
      </c>
      <c r="AG1279" s="457">
        <f t="shared" ref="AG1279:AG1342" si="38">AF1279-J1279</f>
        <v>0</v>
      </c>
    </row>
    <row r="1280" spans="10:33" hidden="1" x14ac:dyDescent="0.25">
      <c r="J1280" s="271"/>
      <c r="M1280" s="466"/>
      <c r="N1280" s="470"/>
      <c r="O1280" s="466"/>
      <c r="P1280" s="470"/>
      <c r="Q1280" s="466"/>
      <c r="R1280" s="470"/>
      <c r="S1280" s="466"/>
      <c r="T1280" s="470"/>
      <c r="U1280" s="466"/>
      <c r="V1280" s="470"/>
      <c r="W1280" s="466"/>
      <c r="X1280" s="470"/>
      <c r="Y1280" s="466"/>
      <c r="Z1280" s="470"/>
      <c r="AA1280" s="466"/>
      <c r="AB1280" s="470"/>
      <c r="AC1280" s="466"/>
      <c r="AD1280" s="470"/>
      <c r="AE1280" s="466"/>
      <c r="AF1280" s="271">
        <f t="shared" si="37"/>
        <v>0</v>
      </c>
      <c r="AG1280" s="457">
        <f t="shared" si="38"/>
        <v>0</v>
      </c>
    </row>
    <row r="1281" spans="10:33" hidden="1" x14ac:dyDescent="0.25">
      <c r="J1281" s="271"/>
      <c r="M1281" s="466"/>
      <c r="N1281" s="470"/>
      <c r="O1281" s="466"/>
      <c r="P1281" s="470"/>
      <c r="Q1281" s="466"/>
      <c r="R1281" s="470"/>
      <c r="S1281" s="466"/>
      <c r="T1281" s="470"/>
      <c r="U1281" s="466"/>
      <c r="V1281" s="470"/>
      <c r="W1281" s="466"/>
      <c r="X1281" s="470"/>
      <c r="Y1281" s="466"/>
      <c r="Z1281" s="470"/>
      <c r="AA1281" s="466"/>
      <c r="AB1281" s="470"/>
      <c r="AC1281" s="466"/>
      <c r="AD1281" s="470"/>
      <c r="AE1281" s="466"/>
      <c r="AF1281" s="271">
        <f t="shared" si="37"/>
        <v>0</v>
      </c>
      <c r="AG1281" s="457">
        <f t="shared" si="38"/>
        <v>0</v>
      </c>
    </row>
    <row r="1282" spans="10:33" hidden="1" x14ac:dyDescent="0.25">
      <c r="J1282" s="271"/>
      <c r="M1282" s="466"/>
      <c r="N1282" s="470"/>
      <c r="O1282" s="466"/>
      <c r="P1282" s="470"/>
      <c r="Q1282" s="466"/>
      <c r="R1282" s="470"/>
      <c r="S1282" s="466"/>
      <c r="T1282" s="470"/>
      <c r="U1282" s="466"/>
      <c r="V1282" s="470"/>
      <c r="W1282" s="466"/>
      <c r="X1282" s="470"/>
      <c r="Y1282" s="466"/>
      <c r="Z1282" s="470"/>
      <c r="AA1282" s="466"/>
      <c r="AB1282" s="470"/>
      <c r="AC1282" s="466"/>
      <c r="AD1282" s="470"/>
      <c r="AE1282" s="466"/>
      <c r="AF1282" s="271">
        <f t="shared" si="37"/>
        <v>0</v>
      </c>
      <c r="AG1282" s="457">
        <f t="shared" si="38"/>
        <v>0</v>
      </c>
    </row>
    <row r="1283" spans="10:33" hidden="1" x14ac:dyDescent="0.25">
      <c r="J1283" s="271"/>
      <c r="M1283" s="466"/>
      <c r="N1283" s="470"/>
      <c r="O1283" s="466"/>
      <c r="P1283" s="470"/>
      <c r="Q1283" s="466"/>
      <c r="R1283" s="470"/>
      <c r="S1283" s="466"/>
      <c r="T1283" s="470"/>
      <c r="U1283" s="466"/>
      <c r="V1283" s="470"/>
      <c r="W1283" s="466"/>
      <c r="X1283" s="470"/>
      <c r="Y1283" s="466"/>
      <c r="Z1283" s="470"/>
      <c r="AA1283" s="466"/>
      <c r="AB1283" s="470"/>
      <c r="AC1283" s="466"/>
      <c r="AD1283" s="470"/>
      <c r="AE1283" s="466"/>
      <c r="AF1283" s="271">
        <f t="shared" si="37"/>
        <v>0</v>
      </c>
      <c r="AG1283" s="457">
        <f t="shared" si="38"/>
        <v>0</v>
      </c>
    </row>
    <row r="1284" spans="10:33" hidden="1" x14ac:dyDescent="0.25">
      <c r="J1284" s="271"/>
      <c r="M1284" s="466"/>
      <c r="N1284" s="470"/>
      <c r="O1284" s="466"/>
      <c r="P1284" s="470"/>
      <c r="Q1284" s="466"/>
      <c r="R1284" s="470"/>
      <c r="S1284" s="466"/>
      <c r="T1284" s="470"/>
      <c r="U1284" s="466"/>
      <c r="V1284" s="470"/>
      <c r="W1284" s="466"/>
      <c r="X1284" s="470"/>
      <c r="Y1284" s="466"/>
      <c r="Z1284" s="470"/>
      <c r="AA1284" s="466"/>
      <c r="AB1284" s="470"/>
      <c r="AC1284" s="466"/>
      <c r="AD1284" s="470"/>
      <c r="AE1284" s="466"/>
      <c r="AF1284" s="271">
        <f t="shared" si="37"/>
        <v>0</v>
      </c>
      <c r="AG1284" s="457">
        <f t="shared" si="38"/>
        <v>0</v>
      </c>
    </row>
    <row r="1285" spans="10:33" hidden="1" x14ac:dyDescent="0.25">
      <c r="J1285" s="271"/>
      <c r="M1285" s="466"/>
      <c r="N1285" s="470"/>
      <c r="O1285" s="466"/>
      <c r="P1285" s="470"/>
      <c r="Q1285" s="466"/>
      <c r="R1285" s="470"/>
      <c r="S1285" s="466"/>
      <c r="T1285" s="470"/>
      <c r="U1285" s="466"/>
      <c r="V1285" s="470"/>
      <c r="W1285" s="466"/>
      <c r="X1285" s="470"/>
      <c r="Y1285" s="466"/>
      <c r="Z1285" s="470"/>
      <c r="AA1285" s="466"/>
      <c r="AB1285" s="470"/>
      <c r="AC1285" s="466"/>
      <c r="AD1285" s="470"/>
      <c r="AE1285" s="466"/>
      <c r="AF1285" s="271">
        <f t="shared" si="37"/>
        <v>0</v>
      </c>
      <c r="AG1285" s="457">
        <f t="shared" si="38"/>
        <v>0</v>
      </c>
    </row>
    <row r="1286" spans="10:33" hidden="1" x14ac:dyDescent="0.25">
      <c r="J1286" s="271"/>
      <c r="M1286" s="466"/>
      <c r="N1286" s="470"/>
      <c r="O1286" s="466"/>
      <c r="P1286" s="470"/>
      <c r="Q1286" s="466"/>
      <c r="R1286" s="470"/>
      <c r="S1286" s="466"/>
      <c r="T1286" s="470"/>
      <c r="U1286" s="466"/>
      <c r="V1286" s="470"/>
      <c r="W1286" s="466"/>
      <c r="X1286" s="470"/>
      <c r="Y1286" s="466"/>
      <c r="Z1286" s="470"/>
      <c r="AA1286" s="466"/>
      <c r="AB1286" s="470"/>
      <c r="AC1286" s="466"/>
      <c r="AD1286" s="470"/>
      <c r="AE1286" s="466"/>
      <c r="AF1286" s="271">
        <f t="shared" si="37"/>
        <v>0</v>
      </c>
      <c r="AG1286" s="457">
        <f t="shared" si="38"/>
        <v>0</v>
      </c>
    </row>
    <row r="1287" spans="10:33" hidden="1" x14ac:dyDescent="0.25">
      <c r="J1287" s="271"/>
      <c r="M1287" s="466"/>
      <c r="N1287" s="470"/>
      <c r="O1287" s="466"/>
      <c r="P1287" s="470"/>
      <c r="Q1287" s="466"/>
      <c r="R1287" s="470"/>
      <c r="S1287" s="466"/>
      <c r="T1287" s="470"/>
      <c r="U1287" s="466"/>
      <c r="V1287" s="470"/>
      <c r="W1287" s="466"/>
      <c r="X1287" s="470"/>
      <c r="Y1287" s="466"/>
      <c r="Z1287" s="470"/>
      <c r="AA1287" s="466"/>
      <c r="AB1287" s="470"/>
      <c r="AC1287" s="466"/>
      <c r="AD1287" s="470"/>
      <c r="AE1287" s="466"/>
      <c r="AF1287" s="271">
        <f t="shared" si="37"/>
        <v>0</v>
      </c>
      <c r="AG1287" s="457">
        <f t="shared" si="38"/>
        <v>0</v>
      </c>
    </row>
    <row r="1288" spans="10:33" hidden="1" x14ac:dyDescent="0.25">
      <c r="J1288" s="271"/>
      <c r="M1288" s="466"/>
      <c r="N1288" s="470"/>
      <c r="O1288" s="466"/>
      <c r="P1288" s="470"/>
      <c r="Q1288" s="466"/>
      <c r="R1288" s="470"/>
      <c r="S1288" s="466"/>
      <c r="T1288" s="470"/>
      <c r="U1288" s="466"/>
      <c r="V1288" s="470"/>
      <c r="W1288" s="466"/>
      <c r="X1288" s="470"/>
      <c r="Y1288" s="466"/>
      <c r="Z1288" s="470"/>
      <c r="AA1288" s="466"/>
      <c r="AB1288" s="470"/>
      <c r="AC1288" s="466"/>
      <c r="AD1288" s="470"/>
      <c r="AE1288" s="466"/>
      <c r="AF1288" s="271">
        <f t="shared" si="37"/>
        <v>0</v>
      </c>
      <c r="AG1288" s="457">
        <f t="shared" si="38"/>
        <v>0</v>
      </c>
    </row>
    <row r="1289" spans="10:33" hidden="1" x14ac:dyDescent="0.25">
      <c r="J1289" s="271"/>
      <c r="M1289" s="466"/>
      <c r="N1289" s="470"/>
      <c r="O1289" s="466"/>
      <c r="P1289" s="470"/>
      <c r="Q1289" s="466"/>
      <c r="R1289" s="470"/>
      <c r="S1289" s="466"/>
      <c r="T1289" s="470"/>
      <c r="U1289" s="466"/>
      <c r="V1289" s="470"/>
      <c r="W1289" s="466"/>
      <c r="X1289" s="470"/>
      <c r="Y1289" s="466"/>
      <c r="Z1289" s="470"/>
      <c r="AA1289" s="466"/>
      <c r="AB1289" s="470"/>
      <c r="AC1289" s="466"/>
      <c r="AD1289" s="470"/>
      <c r="AE1289" s="466"/>
      <c r="AF1289" s="271">
        <f t="shared" si="37"/>
        <v>0</v>
      </c>
      <c r="AG1289" s="457">
        <f t="shared" si="38"/>
        <v>0</v>
      </c>
    </row>
    <row r="1290" spans="10:33" hidden="1" x14ac:dyDescent="0.25">
      <c r="J1290" s="271"/>
      <c r="M1290" s="466"/>
      <c r="N1290" s="470"/>
      <c r="O1290" s="466"/>
      <c r="P1290" s="470"/>
      <c r="Q1290" s="466"/>
      <c r="R1290" s="470"/>
      <c r="S1290" s="466"/>
      <c r="T1290" s="470"/>
      <c r="U1290" s="466"/>
      <c r="V1290" s="470"/>
      <c r="W1290" s="466"/>
      <c r="X1290" s="470"/>
      <c r="Y1290" s="466"/>
      <c r="Z1290" s="470"/>
      <c r="AA1290" s="466"/>
      <c r="AB1290" s="470"/>
      <c r="AC1290" s="466"/>
      <c r="AD1290" s="470"/>
      <c r="AE1290" s="466"/>
      <c r="AF1290" s="271">
        <f t="shared" si="37"/>
        <v>0</v>
      </c>
      <c r="AG1290" s="457">
        <f t="shared" si="38"/>
        <v>0</v>
      </c>
    </row>
    <row r="1291" spans="10:33" hidden="1" x14ac:dyDescent="0.25">
      <c r="J1291" s="271"/>
      <c r="M1291" s="466"/>
      <c r="N1291" s="470"/>
      <c r="O1291" s="466"/>
      <c r="P1291" s="470"/>
      <c r="Q1291" s="466"/>
      <c r="R1291" s="470"/>
      <c r="S1291" s="466"/>
      <c r="T1291" s="470"/>
      <c r="U1291" s="466"/>
      <c r="V1291" s="470"/>
      <c r="W1291" s="466"/>
      <c r="X1291" s="470"/>
      <c r="Y1291" s="466"/>
      <c r="Z1291" s="470"/>
      <c r="AA1291" s="466"/>
      <c r="AB1291" s="470"/>
      <c r="AC1291" s="466"/>
      <c r="AD1291" s="470"/>
      <c r="AE1291" s="466"/>
      <c r="AF1291" s="271">
        <f t="shared" si="37"/>
        <v>0</v>
      </c>
      <c r="AG1291" s="457">
        <f t="shared" si="38"/>
        <v>0</v>
      </c>
    </row>
    <row r="1292" spans="10:33" hidden="1" x14ac:dyDescent="0.25">
      <c r="J1292" s="271"/>
      <c r="M1292" s="466"/>
      <c r="N1292" s="470"/>
      <c r="O1292" s="466"/>
      <c r="P1292" s="470"/>
      <c r="Q1292" s="466"/>
      <c r="R1292" s="470"/>
      <c r="S1292" s="466"/>
      <c r="T1292" s="470"/>
      <c r="U1292" s="466"/>
      <c r="V1292" s="470"/>
      <c r="W1292" s="466"/>
      <c r="X1292" s="470"/>
      <c r="Y1292" s="466"/>
      <c r="Z1292" s="470"/>
      <c r="AA1292" s="466"/>
      <c r="AB1292" s="470"/>
      <c r="AC1292" s="466"/>
      <c r="AD1292" s="470"/>
      <c r="AE1292" s="466"/>
      <c r="AF1292" s="271">
        <f t="shared" si="37"/>
        <v>0</v>
      </c>
      <c r="AG1292" s="457">
        <f t="shared" si="38"/>
        <v>0</v>
      </c>
    </row>
    <row r="1293" spans="10:33" hidden="1" x14ac:dyDescent="0.25">
      <c r="J1293" s="271"/>
      <c r="M1293" s="466"/>
      <c r="N1293" s="470"/>
      <c r="O1293" s="466"/>
      <c r="P1293" s="470"/>
      <c r="Q1293" s="466"/>
      <c r="R1293" s="470"/>
      <c r="S1293" s="466"/>
      <c r="T1293" s="470"/>
      <c r="U1293" s="466"/>
      <c r="V1293" s="470"/>
      <c r="W1293" s="466"/>
      <c r="X1293" s="470"/>
      <c r="Y1293" s="466"/>
      <c r="Z1293" s="470"/>
      <c r="AA1293" s="466"/>
      <c r="AB1293" s="470"/>
      <c r="AC1293" s="466"/>
      <c r="AD1293" s="470"/>
      <c r="AE1293" s="466"/>
      <c r="AF1293" s="271">
        <f t="shared" si="37"/>
        <v>0</v>
      </c>
      <c r="AG1293" s="457">
        <f t="shared" si="38"/>
        <v>0</v>
      </c>
    </row>
    <row r="1294" spans="10:33" hidden="1" x14ac:dyDescent="0.25">
      <c r="J1294" s="271"/>
      <c r="M1294" s="466"/>
      <c r="N1294" s="470"/>
      <c r="O1294" s="466"/>
      <c r="P1294" s="470"/>
      <c r="Q1294" s="466"/>
      <c r="R1294" s="470"/>
      <c r="S1294" s="466"/>
      <c r="T1294" s="470"/>
      <c r="U1294" s="466"/>
      <c r="V1294" s="470"/>
      <c r="W1294" s="466"/>
      <c r="X1294" s="470"/>
      <c r="Y1294" s="466"/>
      <c r="Z1294" s="470"/>
      <c r="AA1294" s="466"/>
      <c r="AB1294" s="470"/>
      <c r="AC1294" s="466"/>
      <c r="AD1294" s="470"/>
      <c r="AE1294" s="466"/>
      <c r="AF1294" s="271">
        <f t="shared" si="37"/>
        <v>0</v>
      </c>
      <c r="AG1294" s="457">
        <f t="shared" si="38"/>
        <v>0</v>
      </c>
    </row>
    <row r="1295" spans="10:33" hidden="1" x14ac:dyDescent="0.25">
      <c r="J1295" s="271"/>
      <c r="M1295" s="466"/>
      <c r="N1295" s="470"/>
      <c r="O1295" s="466"/>
      <c r="P1295" s="470"/>
      <c r="Q1295" s="466"/>
      <c r="R1295" s="470"/>
      <c r="S1295" s="466"/>
      <c r="T1295" s="470"/>
      <c r="U1295" s="466"/>
      <c r="V1295" s="470"/>
      <c r="W1295" s="466"/>
      <c r="X1295" s="470"/>
      <c r="Y1295" s="466"/>
      <c r="Z1295" s="470"/>
      <c r="AA1295" s="466"/>
      <c r="AB1295" s="470"/>
      <c r="AC1295" s="466"/>
      <c r="AD1295" s="470"/>
      <c r="AE1295" s="466"/>
      <c r="AF1295" s="271">
        <f t="shared" si="37"/>
        <v>0</v>
      </c>
      <c r="AG1295" s="457">
        <f t="shared" si="38"/>
        <v>0</v>
      </c>
    </row>
    <row r="1296" spans="10:33" hidden="1" x14ac:dyDescent="0.25">
      <c r="J1296" s="271"/>
      <c r="M1296" s="466"/>
      <c r="N1296" s="470"/>
      <c r="O1296" s="466"/>
      <c r="P1296" s="470"/>
      <c r="Q1296" s="466"/>
      <c r="R1296" s="470"/>
      <c r="S1296" s="466"/>
      <c r="T1296" s="470"/>
      <c r="U1296" s="466"/>
      <c r="V1296" s="470"/>
      <c r="W1296" s="466"/>
      <c r="X1296" s="470"/>
      <c r="Y1296" s="466"/>
      <c r="Z1296" s="470"/>
      <c r="AA1296" s="466"/>
      <c r="AB1296" s="470"/>
      <c r="AC1296" s="466"/>
      <c r="AD1296" s="470"/>
      <c r="AE1296" s="466"/>
      <c r="AF1296" s="271">
        <f t="shared" si="37"/>
        <v>0</v>
      </c>
      <c r="AG1296" s="457">
        <f t="shared" si="38"/>
        <v>0</v>
      </c>
    </row>
    <row r="1297" spans="10:33" hidden="1" x14ac:dyDescent="0.25">
      <c r="J1297" s="271"/>
      <c r="M1297" s="466"/>
      <c r="N1297" s="470"/>
      <c r="O1297" s="466"/>
      <c r="P1297" s="470"/>
      <c r="Q1297" s="466"/>
      <c r="R1297" s="470"/>
      <c r="S1297" s="466"/>
      <c r="T1297" s="470"/>
      <c r="U1297" s="466"/>
      <c r="V1297" s="470"/>
      <c r="W1297" s="466"/>
      <c r="X1297" s="470"/>
      <c r="Y1297" s="466"/>
      <c r="Z1297" s="470"/>
      <c r="AA1297" s="466"/>
      <c r="AB1297" s="470"/>
      <c r="AC1297" s="466"/>
      <c r="AD1297" s="470"/>
      <c r="AE1297" s="466"/>
      <c r="AF1297" s="271">
        <f t="shared" si="37"/>
        <v>0</v>
      </c>
      <c r="AG1297" s="457">
        <f t="shared" si="38"/>
        <v>0</v>
      </c>
    </row>
    <row r="1298" spans="10:33" hidden="1" x14ac:dyDescent="0.25">
      <c r="J1298" s="271"/>
      <c r="M1298" s="466"/>
      <c r="N1298" s="470"/>
      <c r="O1298" s="466"/>
      <c r="P1298" s="470"/>
      <c r="Q1298" s="466"/>
      <c r="R1298" s="470"/>
      <c r="S1298" s="466"/>
      <c r="T1298" s="470"/>
      <c r="U1298" s="466"/>
      <c r="V1298" s="470"/>
      <c r="W1298" s="466"/>
      <c r="X1298" s="470"/>
      <c r="Y1298" s="466"/>
      <c r="Z1298" s="470"/>
      <c r="AA1298" s="466"/>
      <c r="AB1298" s="470"/>
      <c r="AC1298" s="466"/>
      <c r="AD1298" s="470"/>
      <c r="AE1298" s="466"/>
      <c r="AF1298" s="271">
        <f t="shared" si="37"/>
        <v>0</v>
      </c>
      <c r="AG1298" s="457">
        <f t="shared" si="38"/>
        <v>0</v>
      </c>
    </row>
    <row r="1299" spans="10:33" hidden="1" x14ac:dyDescent="0.25">
      <c r="J1299" s="271"/>
      <c r="M1299" s="466"/>
      <c r="N1299" s="470"/>
      <c r="O1299" s="466"/>
      <c r="P1299" s="470"/>
      <c r="Q1299" s="466"/>
      <c r="R1299" s="470"/>
      <c r="S1299" s="466"/>
      <c r="T1299" s="470"/>
      <c r="U1299" s="466"/>
      <c r="V1299" s="470"/>
      <c r="W1299" s="466"/>
      <c r="X1299" s="470"/>
      <c r="Y1299" s="466"/>
      <c r="Z1299" s="470"/>
      <c r="AA1299" s="466"/>
      <c r="AB1299" s="470"/>
      <c r="AC1299" s="466"/>
      <c r="AD1299" s="470"/>
      <c r="AE1299" s="466"/>
      <c r="AF1299" s="271">
        <f t="shared" si="37"/>
        <v>0</v>
      </c>
      <c r="AG1299" s="457">
        <f t="shared" si="38"/>
        <v>0</v>
      </c>
    </row>
    <row r="1300" spans="10:33" hidden="1" x14ac:dyDescent="0.25">
      <c r="J1300" s="271"/>
      <c r="M1300" s="466"/>
      <c r="N1300" s="470"/>
      <c r="O1300" s="466"/>
      <c r="P1300" s="470"/>
      <c r="Q1300" s="466"/>
      <c r="R1300" s="470"/>
      <c r="S1300" s="466"/>
      <c r="T1300" s="470"/>
      <c r="U1300" s="466"/>
      <c r="V1300" s="470"/>
      <c r="W1300" s="466"/>
      <c r="X1300" s="470"/>
      <c r="Y1300" s="466"/>
      <c r="Z1300" s="470"/>
      <c r="AA1300" s="466"/>
      <c r="AB1300" s="470"/>
      <c r="AC1300" s="466"/>
      <c r="AD1300" s="470"/>
      <c r="AE1300" s="466"/>
      <c r="AF1300" s="271">
        <f t="shared" si="37"/>
        <v>0</v>
      </c>
      <c r="AG1300" s="457">
        <f t="shared" si="38"/>
        <v>0</v>
      </c>
    </row>
    <row r="1301" spans="10:33" hidden="1" x14ac:dyDescent="0.25">
      <c r="J1301" s="271"/>
      <c r="M1301" s="466"/>
      <c r="N1301" s="470"/>
      <c r="O1301" s="466"/>
      <c r="P1301" s="470"/>
      <c r="Q1301" s="466"/>
      <c r="R1301" s="470"/>
      <c r="S1301" s="466"/>
      <c r="T1301" s="470"/>
      <c r="U1301" s="466"/>
      <c r="V1301" s="470"/>
      <c r="W1301" s="466"/>
      <c r="X1301" s="470"/>
      <c r="Y1301" s="466"/>
      <c r="Z1301" s="470"/>
      <c r="AA1301" s="466"/>
      <c r="AB1301" s="470"/>
      <c r="AC1301" s="466"/>
      <c r="AD1301" s="470"/>
      <c r="AE1301" s="466"/>
      <c r="AF1301" s="271">
        <f t="shared" si="37"/>
        <v>0</v>
      </c>
      <c r="AG1301" s="457">
        <f t="shared" si="38"/>
        <v>0</v>
      </c>
    </row>
    <row r="1302" spans="10:33" hidden="1" x14ac:dyDescent="0.25">
      <c r="J1302" s="271"/>
      <c r="M1302" s="466"/>
      <c r="N1302" s="470"/>
      <c r="O1302" s="466"/>
      <c r="P1302" s="470"/>
      <c r="Q1302" s="466"/>
      <c r="R1302" s="470"/>
      <c r="S1302" s="466"/>
      <c r="T1302" s="470"/>
      <c r="U1302" s="466"/>
      <c r="V1302" s="470"/>
      <c r="W1302" s="466"/>
      <c r="X1302" s="470"/>
      <c r="Y1302" s="466"/>
      <c r="Z1302" s="470"/>
      <c r="AA1302" s="466"/>
      <c r="AB1302" s="470"/>
      <c r="AC1302" s="466"/>
      <c r="AD1302" s="470"/>
      <c r="AE1302" s="466"/>
      <c r="AF1302" s="271">
        <f t="shared" si="37"/>
        <v>0</v>
      </c>
      <c r="AG1302" s="457">
        <f t="shared" si="38"/>
        <v>0</v>
      </c>
    </row>
    <row r="1303" spans="10:33" hidden="1" x14ac:dyDescent="0.25">
      <c r="J1303" s="271"/>
      <c r="M1303" s="466"/>
      <c r="N1303" s="470"/>
      <c r="O1303" s="466"/>
      <c r="P1303" s="470"/>
      <c r="Q1303" s="466"/>
      <c r="R1303" s="470"/>
      <c r="S1303" s="466"/>
      <c r="T1303" s="470"/>
      <c r="U1303" s="466"/>
      <c r="V1303" s="470"/>
      <c r="W1303" s="466"/>
      <c r="X1303" s="470"/>
      <c r="Y1303" s="466"/>
      <c r="Z1303" s="470"/>
      <c r="AA1303" s="466"/>
      <c r="AB1303" s="470"/>
      <c r="AC1303" s="466"/>
      <c r="AD1303" s="470"/>
      <c r="AE1303" s="466"/>
      <c r="AF1303" s="271">
        <f t="shared" si="37"/>
        <v>0</v>
      </c>
      <c r="AG1303" s="457">
        <f t="shared" si="38"/>
        <v>0</v>
      </c>
    </row>
    <row r="1304" spans="10:33" hidden="1" x14ac:dyDescent="0.25">
      <c r="J1304" s="271"/>
      <c r="M1304" s="466"/>
      <c r="N1304" s="470"/>
      <c r="O1304" s="466"/>
      <c r="P1304" s="470"/>
      <c r="Q1304" s="466"/>
      <c r="R1304" s="470"/>
      <c r="S1304" s="466"/>
      <c r="T1304" s="470"/>
      <c r="U1304" s="466"/>
      <c r="V1304" s="470"/>
      <c r="W1304" s="466"/>
      <c r="X1304" s="470"/>
      <c r="Y1304" s="466"/>
      <c r="Z1304" s="470"/>
      <c r="AA1304" s="466"/>
      <c r="AB1304" s="470"/>
      <c r="AC1304" s="466"/>
      <c r="AD1304" s="470"/>
      <c r="AE1304" s="466"/>
      <c r="AF1304" s="271">
        <f t="shared" si="37"/>
        <v>0</v>
      </c>
      <c r="AG1304" s="457">
        <f t="shared" si="38"/>
        <v>0</v>
      </c>
    </row>
    <row r="1305" spans="10:33" hidden="1" x14ac:dyDescent="0.25">
      <c r="J1305" s="271"/>
      <c r="M1305" s="466"/>
      <c r="N1305" s="470"/>
      <c r="O1305" s="466"/>
      <c r="P1305" s="470"/>
      <c r="Q1305" s="466"/>
      <c r="R1305" s="470"/>
      <c r="S1305" s="466"/>
      <c r="T1305" s="470"/>
      <c r="U1305" s="466"/>
      <c r="V1305" s="470"/>
      <c r="W1305" s="466"/>
      <c r="X1305" s="470"/>
      <c r="Y1305" s="466"/>
      <c r="Z1305" s="470"/>
      <c r="AA1305" s="466"/>
      <c r="AB1305" s="470"/>
      <c r="AC1305" s="466"/>
      <c r="AD1305" s="470"/>
      <c r="AE1305" s="466"/>
      <c r="AF1305" s="271">
        <f t="shared" si="37"/>
        <v>0</v>
      </c>
      <c r="AG1305" s="457">
        <f t="shared" si="38"/>
        <v>0</v>
      </c>
    </row>
    <row r="1306" spans="10:33" hidden="1" x14ac:dyDescent="0.25">
      <c r="J1306" s="271"/>
      <c r="M1306" s="466"/>
      <c r="N1306" s="470"/>
      <c r="O1306" s="466"/>
      <c r="P1306" s="470"/>
      <c r="Q1306" s="466"/>
      <c r="R1306" s="470"/>
      <c r="S1306" s="466"/>
      <c r="T1306" s="470"/>
      <c r="U1306" s="466"/>
      <c r="V1306" s="470"/>
      <c r="W1306" s="466"/>
      <c r="X1306" s="470"/>
      <c r="Y1306" s="466"/>
      <c r="Z1306" s="470"/>
      <c r="AA1306" s="466"/>
      <c r="AB1306" s="470"/>
      <c r="AC1306" s="466"/>
      <c r="AD1306" s="470"/>
      <c r="AE1306" s="466"/>
      <c r="AF1306" s="271">
        <f t="shared" si="37"/>
        <v>0</v>
      </c>
      <c r="AG1306" s="457">
        <f t="shared" si="38"/>
        <v>0</v>
      </c>
    </row>
    <row r="1307" spans="10:33" hidden="1" x14ac:dyDescent="0.25">
      <c r="J1307" s="271"/>
      <c r="M1307" s="466"/>
      <c r="N1307" s="470"/>
      <c r="O1307" s="466"/>
      <c r="P1307" s="470"/>
      <c r="Q1307" s="466"/>
      <c r="R1307" s="470"/>
      <c r="S1307" s="466"/>
      <c r="T1307" s="470"/>
      <c r="U1307" s="466"/>
      <c r="V1307" s="470"/>
      <c r="W1307" s="466"/>
      <c r="X1307" s="470"/>
      <c r="Y1307" s="466"/>
      <c r="Z1307" s="470"/>
      <c r="AA1307" s="466"/>
      <c r="AB1307" s="470"/>
      <c r="AC1307" s="466"/>
      <c r="AD1307" s="470"/>
      <c r="AE1307" s="466"/>
      <c r="AF1307" s="271">
        <f t="shared" si="37"/>
        <v>0</v>
      </c>
      <c r="AG1307" s="457">
        <f t="shared" si="38"/>
        <v>0</v>
      </c>
    </row>
    <row r="1308" spans="10:33" hidden="1" x14ac:dyDescent="0.25">
      <c r="J1308" s="271"/>
      <c r="M1308" s="466"/>
      <c r="N1308" s="470"/>
      <c r="O1308" s="466"/>
      <c r="P1308" s="470"/>
      <c r="Q1308" s="466"/>
      <c r="R1308" s="470"/>
      <c r="S1308" s="466"/>
      <c r="T1308" s="470"/>
      <c r="U1308" s="466"/>
      <c r="V1308" s="470"/>
      <c r="W1308" s="466"/>
      <c r="X1308" s="470"/>
      <c r="Y1308" s="466"/>
      <c r="Z1308" s="470"/>
      <c r="AA1308" s="466"/>
      <c r="AB1308" s="470"/>
      <c r="AC1308" s="466"/>
      <c r="AD1308" s="470"/>
      <c r="AE1308" s="466"/>
      <c r="AF1308" s="271">
        <f t="shared" si="37"/>
        <v>0</v>
      </c>
      <c r="AG1308" s="457">
        <f t="shared" si="38"/>
        <v>0</v>
      </c>
    </row>
    <row r="1309" spans="10:33" hidden="1" x14ac:dyDescent="0.25">
      <c r="J1309" s="271"/>
      <c r="M1309" s="466"/>
      <c r="N1309" s="470"/>
      <c r="O1309" s="466"/>
      <c r="P1309" s="470"/>
      <c r="Q1309" s="466"/>
      <c r="R1309" s="470"/>
      <c r="S1309" s="466"/>
      <c r="T1309" s="470"/>
      <c r="U1309" s="466"/>
      <c r="V1309" s="470"/>
      <c r="W1309" s="466"/>
      <c r="X1309" s="470"/>
      <c r="Y1309" s="466"/>
      <c r="Z1309" s="470"/>
      <c r="AA1309" s="466"/>
      <c r="AB1309" s="470"/>
      <c r="AC1309" s="466"/>
      <c r="AD1309" s="470"/>
      <c r="AE1309" s="466"/>
      <c r="AF1309" s="271">
        <f t="shared" si="37"/>
        <v>0</v>
      </c>
      <c r="AG1309" s="457">
        <f t="shared" si="38"/>
        <v>0</v>
      </c>
    </row>
    <row r="1310" spans="10:33" hidden="1" x14ac:dyDescent="0.25">
      <c r="J1310" s="271"/>
      <c r="M1310" s="466"/>
      <c r="N1310" s="470"/>
      <c r="O1310" s="466"/>
      <c r="P1310" s="470"/>
      <c r="Q1310" s="466"/>
      <c r="R1310" s="470"/>
      <c r="S1310" s="466"/>
      <c r="T1310" s="470"/>
      <c r="U1310" s="466"/>
      <c r="V1310" s="470"/>
      <c r="W1310" s="466"/>
      <c r="X1310" s="470"/>
      <c r="Y1310" s="466"/>
      <c r="Z1310" s="470"/>
      <c r="AA1310" s="466"/>
      <c r="AB1310" s="470"/>
      <c r="AC1310" s="466"/>
      <c r="AD1310" s="470"/>
      <c r="AE1310" s="466"/>
      <c r="AF1310" s="271">
        <f t="shared" si="37"/>
        <v>0</v>
      </c>
      <c r="AG1310" s="457">
        <f t="shared" si="38"/>
        <v>0</v>
      </c>
    </row>
    <row r="1311" spans="10:33" hidden="1" x14ac:dyDescent="0.25">
      <c r="J1311" s="271"/>
      <c r="M1311" s="466"/>
      <c r="N1311" s="470"/>
      <c r="O1311" s="466"/>
      <c r="P1311" s="470"/>
      <c r="Q1311" s="466"/>
      <c r="R1311" s="470"/>
      <c r="S1311" s="466"/>
      <c r="T1311" s="470"/>
      <c r="U1311" s="466"/>
      <c r="V1311" s="470"/>
      <c r="W1311" s="466"/>
      <c r="X1311" s="470"/>
      <c r="Y1311" s="466"/>
      <c r="Z1311" s="470"/>
      <c r="AA1311" s="466"/>
      <c r="AB1311" s="470"/>
      <c r="AC1311" s="466"/>
      <c r="AD1311" s="470"/>
      <c r="AE1311" s="466"/>
      <c r="AF1311" s="271">
        <f t="shared" si="37"/>
        <v>0</v>
      </c>
      <c r="AG1311" s="457">
        <f t="shared" si="38"/>
        <v>0</v>
      </c>
    </row>
    <row r="1312" spans="10:33" hidden="1" x14ac:dyDescent="0.25">
      <c r="J1312" s="271"/>
      <c r="M1312" s="466"/>
      <c r="N1312" s="470"/>
      <c r="O1312" s="466"/>
      <c r="P1312" s="470"/>
      <c r="Q1312" s="466"/>
      <c r="R1312" s="470"/>
      <c r="S1312" s="466"/>
      <c r="T1312" s="470"/>
      <c r="U1312" s="466"/>
      <c r="V1312" s="470"/>
      <c r="W1312" s="466"/>
      <c r="X1312" s="470"/>
      <c r="Y1312" s="466"/>
      <c r="Z1312" s="470"/>
      <c r="AA1312" s="466"/>
      <c r="AB1312" s="470"/>
      <c r="AC1312" s="466"/>
      <c r="AD1312" s="470"/>
      <c r="AE1312" s="466"/>
      <c r="AF1312" s="271">
        <f t="shared" si="37"/>
        <v>0</v>
      </c>
      <c r="AG1312" s="457">
        <f t="shared" si="38"/>
        <v>0</v>
      </c>
    </row>
    <row r="1313" spans="10:33" hidden="1" x14ac:dyDescent="0.25">
      <c r="J1313" s="271"/>
      <c r="M1313" s="466"/>
      <c r="N1313" s="470"/>
      <c r="O1313" s="466"/>
      <c r="P1313" s="470"/>
      <c r="Q1313" s="466"/>
      <c r="R1313" s="470"/>
      <c r="S1313" s="466"/>
      <c r="T1313" s="470"/>
      <c r="U1313" s="466"/>
      <c r="V1313" s="470"/>
      <c r="W1313" s="466"/>
      <c r="X1313" s="470"/>
      <c r="Y1313" s="466"/>
      <c r="Z1313" s="470"/>
      <c r="AA1313" s="466"/>
      <c r="AB1313" s="470"/>
      <c r="AC1313" s="466"/>
      <c r="AD1313" s="470"/>
      <c r="AE1313" s="466"/>
      <c r="AF1313" s="271">
        <f t="shared" si="37"/>
        <v>0</v>
      </c>
      <c r="AG1313" s="457">
        <f t="shared" si="38"/>
        <v>0</v>
      </c>
    </row>
    <row r="1314" spans="10:33" hidden="1" x14ac:dyDescent="0.25">
      <c r="J1314" s="271"/>
      <c r="M1314" s="466"/>
      <c r="N1314" s="470"/>
      <c r="O1314" s="466"/>
      <c r="P1314" s="470"/>
      <c r="Q1314" s="466"/>
      <c r="R1314" s="470"/>
      <c r="S1314" s="466"/>
      <c r="T1314" s="470"/>
      <c r="U1314" s="466"/>
      <c r="V1314" s="470"/>
      <c r="W1314" s="466"/>
      <c r="X1314" s="470"/>
      <c r="Y1314" s="466"/>
      <c r="Z1314" s="470"/>
      <c r="AA1314" s="466"/>
      <c r="AB1314" s="470"/>
      <c r="AC1314" s="466"/>
      <c r="AD1314" s="470"/>
      <c r="AE1314" s="466"/>
      <c r="AF1314" s="271">
        <f t="shared" si="37"/>
        <v>0</v>
      </c>
      <c r="AG1314" s="457">
        <f t="shared" si="38"/>
        <v>0</v>
      </c>
    </row>
    <row r="1315" spans="10:33" hidden="1" x14ac:dyDescent="0.25">
      <c r="J1315" s="271"/>
      <c r="M1315" s="466"/>
      <c r="N1315" s="470"/>
      <c r="O1315" s="466"/>
      <c r="P1315" s="470"/>
      <c r="Q1315" s="466"/>
      <c r="R1315" s="470"/>
      <c r="S1315" s="466"/>
      <c r="T1315" s="470"/>
      <c r="U1315" s="466"/>
      <c r="V1315" s="470"/>
      <c r="W1315" s="466"/>
      <c r="X1315" s="470"/>
      <c r="Y1315" s="466"/>
      <c r="Z1315" s="470"/>
      <c r="AA1315" s="466"/>
      <c r="AB1315" s="470"/>
      <c r="AC1315" s="466"/>
      <c r="AD1315" s="470"/>
      <c r="AE1315" s="466"/>
      <c r="AF1315" s="271">
        <f t="shared" si="37"/>
        <v>0</v>
      </c>
      <c r="AG1315" s="457">
        <f t="shared" si="38"/>
        <v>0</v>
      </c>
    </row>
    <row r="1316" spans="10:33" hidden="1" x14ac:dyDescent="0.25">
      <c r="J1316" s="271"/>
      <c r="M1316" s="466"/>
      <c r="N1316" s="470"/>
      <c r="O1316" s="466"/>
      <c r="P1316" s="470"/>
      <c r="Q1316" s="466"/>
      <c r="R1316" s="470"/>
      <c r="S1316" s="466"/>
      <c r="T1316" s="470"/>
      <c r="U1316" s="466"/>
      <c r="V1316" s="470"/>
      <c r="W1316" s="466"/>
      <c r="X1316" s="470"/>
      <c r="Y1316" s="466"/>
      <c r="Z1316" s="470"/>
      <c r="AA1316" s="466"/>
      <c r="AB1316" s="470"/>
      <c r="AC1316" s="466"/>
      <c r="AD1316" s="470"/>
      <c r="AE1316" s="466"/>
      <c r="AF1316" s="271">
        <f t="shared" si="37"/>
        <v>0</v>
      </c>
      <c r="AG1316" s="457">
        <f t="shared" si="38"/>
        <v>0</v>
      </c>
    </row>
    <row r="1317" spans="10:33" hidden="1" x14ac:dyDescent="0.25">
      <c r="J1317" s="271"/>
      <c r="M1317" s="466"/>
      <c r="N1317" s="470"/>
      <c r="O1317" s="466"/>
      <c r="P1317" s="470"/>
      <c r="Q1317" s="466"/>
      <c r="R1317" s="470"/>
      <c r="S1317" s="466"/>
      <c r="T1317" s="470"/>
      <c r="U1317" s="466"/>
      <c r="V1317" s="470"/>
      <c r="W1317" s="466"/>
      <c r="X1317" s="470"/>
      <c r="Y1317" s="466"/>
      <c r="Z1317" s="470"/>
      <c r="AA1317" s="466"/>
      <c r="AB1317" s="470"/>
      <c r="AC1317" s="466"/>
      <c r="AD1317" s="470"/>
      <c r="AE1317" s="466"/>
      <c r="AF1317" s="271">
        <f t="shared" si="37"/>
        <v>0</v>
      </c>
      <c r="AG1317" s="457">
        <f t="shared" si="38"/>
        <v>0</v>
      </c>
    </row>
    <row r="1318" spans="10:33" hidden="1" x14ac:dyDescent="0.25">
      <c r="J1318" s="271"/>
      <c r="M1318" s="466"/>
      <c r="N1318" s="470"/>
      <c r="O1318" s="466"/>
      <c r="P1318" s="470"/>
      <c r="Q1318" s="466"/>
      <c r="R1318" s="470"/>
      <c r="S1318" s="466"/>
      <c r="T1318" s="470"/>
      <c r="U1318" s="466"/>
      <c r="V1318" s="470"/>
      <c r="W1318" s="466"/>
      <c r="X1318" s="470"/>
      <c r="Y1318" s="466"/>
      <c r="Z1318" s="470"/>
      <c r="AA1318" s="466"/>
      <c r="AB1318" s="470"/>
      <c r="AC1318" s="466"/>
      <c r="AD1318" s="470"/>
      <c r="AE1318" s="466"/>
      <c r="AF1318" s="271">
        <f t="shared" si="37"/>
        <v>0</v>
      </c>
      <c r="AG1318" s="457">
        <f t="shared" si="38"/>
        <v>0</v>
      </c>
    </row>
    <row r="1319" spans="10:33" hidden="1" x14ac:dyDescent="0.25">
      <c r="J1319" s="271"/>
      <c r="M1319" s="466"/>
      <c r="N1319" s="470"/>
      <c r="O1319" s="466"/>
      <c r="P1319" s="470"/>
      <c r="Q1319" s="466"/>
      <c r="R1319" s="470"/>
      <c r="S1319" s="466"/>
      <c r="T1319" s="470"/>
      <c r="U1319" s="466"/>
      <c r="V1319" s="470"/>
      <c r="W1319" s="466"/>
      <c r="X1319" s="470"/>
      <c r="Y1319" s="466"/>
      <c r="Z1319" s="470"/>
      <c r="AA1319" s="466"/>
      <c r="AB1319" s="470"/>
      <c r="AC1319" s="466"/>
      <c r="AD1319" s="470"/>
      <c r="AE1319" s="466"/>
      <c r="AF1319" s="271">
        <f t="shared" si="37"/>
        <v>0</v>
      </c>
      <c r="AG1319" s="457">
        <f t="shared" si="38"/>
        <v>0</v>
      </c>
    </row>
    <row r="1320" spans="10:33" hidden="1" x14ac:dyDescent="0.25">
      <c r="J1320" s="271"/>
      <c r="M1320" s="466"/>
      <c r="N1320" s="470"/>
      <c r="O1320" s="466"/>
      <c r="P1320" s="470"/>
      <c r="Q1320" s="466"/>
      <c r="R1320" s="470"/>
      <c r="S1320" s="466"/>
      <c r="T1320" s="470"/>
      <c r="U1320" s="466"/>
      <c r="V1320" s="470"/>
      <c r="W1320" s="466"/>
      <c r="X1320" s="470"/>
      <c r="Y1320" s="466"/>
      <c r="Z1320" s="470"/>
      <c r="AA1320" s="466"/>
      <c r="AB1320" s="470"/>
      <c r="AC1320" s="466"/>
      <c r="AD1320" s="470"/>
      <c r="AE1320" s="466"/>
      <c r="AF1320" s="271">
        <f t="shared" si="37"/>
        <v>0</v>
      </c>
      <c r="AG1320" s="457">
        <f t="shared" si="38"/>
        <v>0</v>
      </c>
    </row>
    <row r="1321" spans="10:33" hidden="1" x14ac:dyDescent="0.25">
      <c r="J1321" s="271"/>
      <c r="M1321" s="466"/>
      <c r="N1321" s="470"/>
      <c r="O1321" s="466"/>
      <c r="P1321" s="470"/>
      <c r="Q1321" s="466"/>
      <c r="R1321" s="470"/>
      <c r="S1321" s="466"/>
      <c r="T1321" s="470"/>
      <c r="U1321" s="466"/>
      <c r="V1321" s="470"/>
      <c r="W1321" s="466"/>
      <c r="X1321" s="470"/>
      <c r="Y1321" s="466"/>
      <c r="Z1321" s="470"/>
      <c r="AA1321" s="466"/>
      <c r="AB1321" s="470"/>
      <c r="AC1321" s="466"/>
      <c r="AD1321" s="470"/>
      <c r="AE1321" s="466"/>
      <c r="AF1321" s="271">
        <f t="shared" si="37"/>
        <v>0</v>
      </c>
      <c r="AG1321" s="457">
        <f t="shared" si="38"/>
        <v>0</v>
      </c>
    </row>
    <row r="1322" spans="10:33" hidden="1" x14ac:dyDescent="0.25">
      <c r="J1322" s="271"/>
      <c r="M1322" s="466"/>
      <c r="N1322" s="470"/>
      <c r="O1322" s="466"/>
      <c r="P1322" s="470"/>
      <c r="Q1322" s="466"/>
      <c r="R1322" s="470"/>
      <c r="S1322" s="466"/>
      <c r="T1322" s="470"/>
      <c r="U1322" s="466"/>
      <c r="V1322" s="470"/>
      <c r="W1322" s="466"/>
      <c r="X1322" s="470"/>
      <c r="Y1322" s="466"/>
      <c r="Z1322" s="470"/>
      <c r="AA1322" s="466"/>
      <c r="AB1322" s="470"/>
      <c r="AC1322" s="466"/>
      <c r="AD1322" s="470"/>
      <c r="AE1322" s="466"/>
      <c r="AF1322" s="271">
        <f t="shared" si="37"/>
        <v>0</v>
      </c>
      <c r="AG1322" s="457">
        <f t="shared" si="38"/>
        <v>0</v>
      </c>
    </row>
    <row r="1323" spans="10:33" hidden="1" x14ac:dyDescent="0.25">
      <c r="J1323" s="271"/>
      <c r="M1323" s="466"/>
      <c r="N1323" s="470"/>
      <c r="O1323" s="466"/>
      <c r="P1323" s="470"/>
      <c r="Q1323" s="466"/>
      <c r="R1323" s="470"/>
      <c r="S1323" s="466"/>
      <c r="T1323" s="470"/>
      <c r="U1323" s="466"/>
      <c r="V1323" s="470"/>
      <c r="W1323" s="466"/>
      <c r="X1323" s="470"/>
      <c r="Y1323" s="466"/>
      <c r="Z1323" s="470"/>
      <c r="AA1323" s="466"/>
      <c r="AB1323" s="470"/>
      <c r="AC1323" s="466"/>
      <c r="AD1323" s="470"/>
      <c r="AE1323" s="466"/>
      <c r="AF1323" s="271">
        <f t="shared" si="37"/>
        <v>0</v>
      </c>
      <c r="AG1323" s="457">
        <f t="shared" si="38"/>
        <v>0</v>
      </c>
    </row>
    <row r="1324" spans="10:33" hidden="1" x14ac:dyDescent="0.25">
      <c r="J1324" s="271"/>
      <c r="M1324" s="466"/>
      <c r="N1324" s="470"/>
      <c r="O1324" s="466"/>
      <c r="P1324" s="470"/>
      <c r="Q1324" s="466"/>
      <c r="R1324" s="470"/>
      <c r="S1324" s="466"/>
      <c r="T1324" s="470"/>
      <c r="U1324" s="466"/>
      <c r="V1324" s="470"/>
      <c r="W1324" s="466"/>
      <c r="X1324" s="470"/>
      <c r="Y1324" s="466"/>
      <c r="Z1324" s="470"/>
      <c r="AA1324" s="466"/>
      <c r="AB1324" s="470"/>
      <c r="AC1324" s="466"/>
      <c r="AD1324" s="470"/>
      <c r="AE1324" s="466"/>
      <c r="AF1324" s="271">
        <f t="shared" si="37"/>
        <v>0</v>
      </c>
      <c r="AG1324" s="457">
        <f t="shared" si="38"/>
        <v>0</v>
      </c>
    </row>
    <row r="1325" spans="10:33" hidden="1" x14ac:dyDescent="0.25">
      <c r="J1325" s="271"/>
      <c r="M1325" s="466"/>
      <c r="N1325" s="470"/>
      <c r="O1325" s="466"/>
      <c r="P1325" s="470"/>
      <c r="Q1325" s="466"/>
      <c r="R1325" s="470"/>
      <c r="S1325" s="466"/>
      <c r="T1325" s="470"/>
      <c r="U1325" s="466"/>
      <c r="V1325" s="470"/>
      <c r="W1325" s="466"/>
      <c r="X1325" s="470"/>
      <c r="Y1325" s="466"/>
      <c r="Z1325" s="470"/>
      <c r="AA1325" s="466"/>
      <c r="AB1325" s="470"/>
      <c r="AC1325" s="466"/>
      <c r="AD1325" s="470"/>
      <c r="AE1325" s="466"/>
      <c r="AF1325" s="271">
        <f t="shared" si="37"/>
        <v>0</v>
      </c>
      <c r="AG1325" s="457">
        <f t="shared" si="38"/>
        <v>0</v>
      </c>
    </row>
    <row r="1326" spans="10:33" hidden="1" x14ac:dyDescent="0.25">
      <c r="J1326" s="271"/>
      <c r="M1326" s="466"/>
      <c r="N1326" s="470"/>
      <c r="O1326" s="466"/>
      <c r="P1326" s="470"/>
      <c r="Q1326" s="466"/>
      <c r="R1326" s="470"/>
      <c r="S1326" s="466"/>
      <c r="T1326" s="470"/>
      <c r="U1326" s="466"/>
      <c r="V1326" s="470"/>
      <c r="W1326" s="466"/>
      <c r="X1326" s="470"/>
      <c r="Y1326" s="466"/>
      <c r="Z1326" s="470"/>
      <c r="AA1326" s="466"/>
      <c r="AB1326" s="470"/>
      <c r="AC1326" s="466"/>
      <c r="AD1326" s="470"/>
      <c r="AE1326" s="466"/>
      <c r="AF1326" s="271">
        <f t="shared" si="37"/>
        <v>0</v>
      </c>
      <c r="AG1326" s="457">
        <f t="shared" si="38"/>
        <v>0</v>
      </c>
    </row>
    <row r="1327" spans="10:33" hidden="1" x14ac:dyDescent="0.25">
      <c r="J1327" s="271"/>
      <c r="M1327" s="466"/>
      <c r="N1327" s="470"/>
      <c r="O1327" s="466"/>
      <c r="P1327" s="470"/>
      <c r="Q1327" s="466"/>
      <c r="R1327" s="470"/>
      <c r="S1327" s="466"/>
      <c r="T1327" s="470"/>
      <c r="U1327" s="466"/>
      <c r="V1327" s="470"/>
      <c r="W1327" s="466"/>
      <c r="X1327" s="470"/>
      <c r="Y1327" s="466"/>
      <c r="Z1327" s="470"/>
      <c r="AA1327" s="466"/>
      <c r="AB1327" s="470"/>
      <c r="AC1327" s="466"/>
      <c r="AD1327" s="470"/>
      <c r="AE1327" s="466"/>
      <c r="AF1327" s="271">
        <f t="shared" si="37"/>
        <v>0</v>
      </c>
      <c r="AG1327" s="457">
        <f t="shared" si="38"/>
        <v>0</v>
      </c>
    </row>
    <row r="1328" spans="10:33" hidden="1" x14ac:dyDescent="0.25">
      <c r="J1328" s="271"/>
      <c r="M1328" s="466"/>
      <c r="N1328" s="470"/>
      <c r="O1328" s="466"/>
      <c r="P1328" s="470"/>
      <c r="Q1328" s="466"/>
      <c r="R1328" s="470"/>
      <c r="S1328" s="466"/>
      <c r="T1328" s="470"/>
      <c r="U1328" s="466"/>
      <c r="V1328" s="470"/>
      <c r="W1328" s="466"/>
      <c r="X1328" s="470"/>
      <c r="Y1328" s="466"/>
      <c r="Z1328" s="470"/>
      <c r="AA1328" s="466"/>
      <c r="AB1328" s="470"/>
      <c r="AC1328" s="466"/>
      <c r="AD1328" s="470"/>
      <c r="AE1328" s="466"/>
      <c r="AF1328" s="271">
        <f t="shared" si="37"/>
        <v>0</v>
      </c>
      <c r="AG1328" s="457">
        <f t="shared" si="38"/>
        <v>0</v>
      </c>
    </row>
    <row r="1329" spans="10:33" hidden="1" x14ac:dyDescent="0.25">
      <c r="J1329" s="271"/>
      <c r="M1329" s="466"/>
      <c r="N1329" s="470"/>
      <c r="O1329" s="466"/>
      <c r="P1329" s="470"/>
      <c r="Q1329" s="466"/>
      <c r="R1329" s="470"/>
      <c r="S1329" s="466"/>
      <c r="T1329" s="470"/>
      <c r="U1329" s="466"/>
      <c r="V1329" s="470"/>
      <c r="W1329" s="466"/>
      <c r="X1329" s="470"/>
      <c r="Y1329" s="466"/>
      <c r="Z1329" s="470"/>
      <c r="AA1329" s="466"/>
      <c r="AB1329" s="470"/>
      <c r="AC1329" s="466"/>
      <c r="AD1329" s="470"/>
      <c r="AE1329" s="466"/>
      <c r="AF1329" s="271">
        <f t="shared" si="37"/>
        <v>0</v>
      </c>
      <c r="AG1329" s="457">
        <f t="shared" si="38"/>
        <v>0</v>
      </c>
    </row>
    <row r="1330" spans="10:33" hidden="1" x14ac:dyDescent="0.25">
      <c r="J1330" s="271"/>
      <c r="M1330" s="466"/>
      <c r="N1330" s="470"/>
      <c r="O1330" s="466"/>
      <c r="P1330" s="470"/>
      <c r="Q1330" s="466"/>
      <c r="R1330" s="470"/>
      <c r="S1330" s="466"/>
      <c r="T1330" s="470"/>
      <c r="U1330" s="466"/>
      <c r="V1330" s="470"/>
      <c r="W1330" s="466"/>
      <c r="X1330" s="470"/>
      <c r="Y1330" s="466"/>
      <c r="Z1330" s="470"/>
      <c r="AA1330" s="466"/>
      <c r="AB1330" s="470"/>
      <c r="AC1330" s="466"/>
      <c r="AD1330" s="470"/>
      <c r="AE1330" s="466"/>
      <c r="AF1330" s="271">
        <f t="shared" si="37"/>
        <v>0</v>
      </c>
      <c r="AG1330" s="457">
        <f t="shared" si="38"/>
        <v>0</v>
      </c>
    </row>
    <row r="1331" spans="10:33" hidden="1" x14ac:dyDescent="0.25">
      <c r="J1331" s="271"/>
      <c r="M1331" s="466"/>
      <c r="N1331" s="470"/>
      <c r="O1331" s="466"/>
      <c r="P1331" s="470"/>
      <c r="Q1331" s="466"/>
      <c r="R1331" s="470"/>
      <c r="S1331" s="466"/>
      <c r="T1331" s="470"/>
      <c r="U1331" s="466"/>
      <c r="V1331" s="470"/>
      <c r="W1331" s="466"/>
      <c r="X1331" s="470"/>
      <c r="Y1331" s="466"/>
      <c r="Z1331" s="470"/>
      <c r="AA1331" s="466"/>
      <c r="AB1331" s="470"/>
      <c r="AC1331" s="466"/>
      <c r="AD1331" s="470"/>
      <c r="AE1331" s="466"/>
      <c r="AF1331" s="271">
        <f t="shared" si="37"/>
        <v>0</v>
      </c>
      <c r="AG1331" s="457">
        <f t="shared" si="38"/>
        <v>0</v>
      </c>
    </row>
    <row r="1332" spans="10:33" hidden="1" x14ac:dyDescent="0.25">
      <c r="J1332" s="271"/>
      <c r="M1332" s="466"/>
      <c r="N1332" s="470"/>
      <c r="O1332" s="466"/>
      <c r="P1332" s="470"/>
      <c r="Q1332" s="466"/>
      <c r="R1332" s="470"/>
      <c r="S1332" s="466"/>
      <c r="T1332" s="470"/>
      <c r="U1332" s="466"/>
      <c r="V1332" s="470"/>
      <c r="W1332" s="466"/>
      <c r="X1332" s="470"/>
      <c r="Y1332" s="466"/>
      <c r="Z1332" s="470"/>
      <c r="AA1332" s="466"/>
      <c r="AB1332" s="470"/>
      <c r="AC1332" s="466"/>
      <c r="AD1332" s="470"/>
      <c r="AE1332" s="466"/>
      <c r="AF1332" s="271">
        <f t="shared" si="37"/>
        <v>0</v>
      </c>
      <c r="AG1332" s="457">
        <f t="shared" si="38"/>
        <v>0</v>
      </c>
    </row>
    <row r="1333" spans="10:33" hidden="1" x14ac:dyDescent="0.25">
      <c r="J1333" s="271"/>
      <c r="M1333" s="466"/>
      <c r="N1333" s="470"/>
      <c r="O1333" s="466"/>
      <c r="P1333" s="470"/>
      <c r="Q1333" s="466"/>
      <c r="R1333" s="470"/>
      <c r="S1333" s="466"/>
      <c r="T1333" s="470"/>
      <c r="U1333" s="466"/>
      <c r="V1333" s="470"/>
      <c r="W1333" s="466"/>
      <c r="X1333" s="470"/>
      <c r="Y1333" s="466"/>
      <c r="Z1333" s="470"/>
      <c r="AA1333" s="466"/>
      <c r="AB1333" s="470"/>
      <c r="AC1333" s="466"/>
      <c r="AD1333" s="470"/>
      <c r="AE1333" s="466"/>
      <c r="AF1333" s="271">
        <f t="shared" si="37"/>
        <v>0</v>
      </c>
      <c r="AG1333" s="457">
        <f t="shared" si="38"/>
        <v>0</v>
      </c>
    </row>
    <row r="1334" spans="10:33" hidden="1" x14ac:dyDescent="0.25">
      <c r="J1334" s="271"/>
      <c r="M1334" s="466"/>
      <c r="N1334" s="470"/>
      <c r="O1334" s="466"/>
      <c r="P1334" s="470"/>
      <c r="Q1334" s="466"/>
      <c r="R1334" s="470"/>
      <c r="S1334" s="466"/>
      <c r="T1334" s="470"/>
      <c r="U1334" s="466"/>
      <c r="V1334" s="470"/>
      <c r="W1334" s="466"/>
      <c r="X1334" s="470"/>
      <c r="Y1334" s="466"/>
      <c r="Z1334" s="470"/>
      <c r="AA1334" s="466"/>
      <c r="AB1334" s="470"/>
      <c r="AC1334" s="466"/>
      <c r="AD1334" s="470"/>
      <c r="AE1334" s="466"/>
      <c r="AF1334" s="271">
        <f t="shared" si="37"/>
        <v>0</v>
      </c>
      <c r="AG1334" s="457">
        <f t="shared" si="38"/>
        <v>0</v>
      </c>
    </row>
    <row r="1335" spans="10:33" hidden="1" x14ac:dyDescent="0.25">
      <c r="J1335" s="271"/>
      <c r="M1335" s="466"/>
      <c r="N1335" s="470"/>
      <c r="O1335" s="466"/>
      <c r="P1335" s="470"/>
      <c r="Q1335" s="466"/>
      <c r="R1335" s="470"/>
      <c r="S1335" s="466"/>
      <c r="T1335" s="470"/>
      <c r="U1335" s="466"/>
      <c r="V1335" s="470"/>
      <c r="W1335" s="466"/>
      <c r="X1335" s="470"/>
      <c r="Y1335" s="466"/>
      <c r="Z1335" s="470"/>
      <c r="AA1335" s="466"/>
      <c r="AB1335" s="470"/>
      <c r="AC1335" s="466"/>
      <c r="AD1335" s="470"/>
      <c r="AE1335" s="466"/>
      <c r="AF1335" s="271">
        <f t="shared" si="37"/>
        <v>0</v>
      </c>
      <c r="AG1335" s="457">
        <f t="shared" si="38"/>
        <v>0</v>
      </c>
    </row>
    <row r="1336" spans="10:33" hidden="1" x14ac:dyDescent="0.25">
      <c r="J1336" s="271"/>
      <c r="M1336" s="466"/>
      <c r="N1336" s="470"/>
      <c r="O1336" s="466"/>
      <c r="P1336" s="470"/>
      <c r="Q1336" s="466"/>
      <c r="R1336" s="470"/>
      <c r="S1336" s="466"/>
      <c r="T1336" s="470"/>
      <c r="U1336" s="466"/>
      <c r="V1336" s="470"/>
      <c r="W1336" s="466"/>
      <c r="X1336" s="470"/>
      <c r="Y1336" s="466"/>
      <c r="Z1336" s="470"/>
      <c r="AA1336" s="466"/>
      <c r="AB1336" s="470"/>
      <c r="AC1336" s="466"/>
      <c r="AD1336" s="470"/>
      <c r="AE1336" s="466"/>
      <c r="AF1336" s="271">
        <f t="shared" si="37"/>
        <v>0</v>
      </c>
      <c r="AG1336" s="457">
        <f t="shared" si="38"/>
        <v>0</v>
      </c>
    </row>
    <row r="1337" spans="10:33" hidden="1" x14ac:dyDescent="0.25">
      <c r="J1337" s="271"/>
      <c r="M1337" s="466"/>
      <c r="N1337" s="470"/>
      <c r="O1337" s="466"/>
      <c r="P1337" s="470"/>
      <c r="Q1337" s="466"/>
      <c r="R1337" s="470"/>
      <c r="S1337" s="466"/>
      <c r="T1337" s="470"/>
      <c r="U1337" s="466"/>
      <c r="V1337" s="470"/>
      <c r="W1337" s="466"/>
      <c r="X1337" s="470"/>
      <c r="Y1337" s="466"/>
      <c r="Z1337" s="470"/>
      <c r="AA1337" s="466"/>
      <c r="AB1337" s="470"/>
      <c r="AC1337" s="466"/>
      <c r="AD1337" s="470"/>
      <c r="AE1337" s="466"/>
      <c r="AF1337" s="271">
        <f t="shared" si="37"/>
        <v>0</v>
      </c>
      <c r="AG1337" s="457">
        <f t="shared" si="38"/>
        <v>0</v>
      </c>
    </row>
    <row r="1338" spans="10:33" hidden="1" x14ac:dyDescent="0.25">
      <c r="J1338" s="271"/>
      <c r="M1338" s="466"/>
      <c r="N1338" s="470"/>
      <c r="O1338" s="466"/>
      <c r="P1338" s="470"/>
      <c r="Q1338" s="466"/>
      <c r="R1338" s="470"/>
      <c r="S1338" s="466"/>
      <c r="T1338" s="470"/>
      <c r="U1338" s="466"/>
      <c r="V1338" s="470"/>
      <c r="W1338" s="466"/>
      <c r="X1338" s="470"/>
      <c r="Y1338" s="466"/>
      <c r="Z1338" s="470"/>
      <c r="AA1338" s="466"/>
      <c r="AB1338" s="470"/>
      <c r="AC1338" s="466"/>
      <c r="AD1338" s="470"/>
      <c r="AE1338" s="466"/>
      <c r="AF1338" s="271">
        <f t="shared" si="37"/>
        <v>0</v>
      </c>
      <c r="AG1338" s="457">
        <f t="shared" si="38"/>
        <v>0</v>
      </c>
    </row>
    <row r="1339" spans="10:33" hidden="1" x14ac:dyDescent="0.25">
      <c r="J1339" s="271"/>
      <c r="M1339" s="466"/>
      <c r="N1339" s="470"/>
      <c r="O1339" s="466"/>
      <c r="P1339" s="470"/>
      <c r="Q1339" s="466"/>
      <c r="R1339" s="470"/>
      <c r="S1339" s="466"/>
      <c r="T1339" s="470"/>
      <c r="U1339" s="466"/>
      <c r="V1339" s="470"/>
      <c r="W1339" s="466"/>
      <c r="X1339" s="470"/>
      <c r="Y1339" s="466"/>
      <c r="Z1339" s="470"/>
      <c r="AA1339" s="466"/>
      <c r="AB1339" s="470"/>
      <c r="AC1339" s="466"/>
      <c r="AD1339" s="470"/>
      <c r="AE1339" s="466"/>
      <c r="AF1339" s="271">
        <f t="shared" si="37"/>
        <v>0</v>
      </c>
      <c r="AG1339" s="457">
        <f t="shared" si="38"/>
        <v>0</v>
      </c>
    </row>
    <row r="1340" spans="10:33" hidden="1" x14ac:dyDescent="0.25">
      <c r="J1340" s="271"/>
      <c r="M1340" s="466"/>
      <c r="N1340" s="470"/>
      <c r="O1340" s="466"/>
      <c r="P1340" s="470"/>
      <c r="Q1340" s="466"/>
      <c r="R1340" s="470"/>
      <c r="S1340" s="466"/>
      <c r="T1340" s="470"/>
      <c r="U1340" s="466"/>
      <c r="V1340" s="470"/>
      <c r="W1340" s="466"/>
      <c r="X1340" s="470"/>
      <c r="Y1340" s="466"/>
      <c r="Z1340" s="470"/>
      <c r="AA1340" s="466"/>
      <c r="AB1340" s="470"/>
      <c r="AC1340" s="466"/>
      <c r="AD1340" s="470"/>
      <c r="AE1340" s="466"/>
      <c r="AF1340" s="271">
        <f t="shared" si="37"/>
        <v>0</v>
      </c>
      <c r="AG1340" s="457">
        <f t="shared" si="38"/>
        <v>0</v>
      </c>
    </row>
    <row r="1341" spans="10:33" hidden="1" x14ac:dyDescent="0.25">
      <c r="J1341" s="271"/>
      <c r="M1341" s="466"/>
      <c r="N1341" s="470"/>
      <c r="O1341" s="466"/>
      <c r="P1341" s="470"/>
      <c r="Q1341" s="466"/>
      <c r="R1341" s="470"/>
      <c r="S1341" s="466"/>
      <c r="T1341" s="470"/>
      <c r="U1341" s="466"/>
      <c r="V1341" s="470"/>
      <c r="W1341" s="466"/>
      <c r="X1341" s="470"/>
      <c r="Y1341" s="466"/>
      <c r="Z1341" s="470"/>
      <c r="AA1341" s="466"/>
      <c r="AB1341" s="470"/>
      <c r="AC1341" s="466"/>
      <c r="AD1341" s="470"/>
      <c r="AE1341" s="466"/>
      <c r="AF1341" s="271">
        <f t="shared" si="37"/>
        <v>0</v>
      </c>
      <c r="AG1341" s="457">
        <f t="shared" si="38"/>
        <v>0</v>
      </c>
    </row>
    <row r="1342" spans="10:33" hidden="1" x14ac:dyDescent="0.25">
      <c r="J1342" s="271"/>
      <c r="M1342" s="466"/>
      <c r="N1342" s="470"/>
      <c r="O1342" s="466"/>
      <c r="P1342" s="470"/>
      <c r="Q1342" s="466"/>
      <c r="R1342" s="470"/>
      <c r="S1342" s="466"/>
      <c r="T1342" s="470"/>
      <c r="U1342" s="466"/>
      <c r="V1342" s="470"/>
      <c r="W1342" s="466"/>
      <c r="X1342" s="470"/>
      <c r="Y1342" s="466"/>
      <c r="Z1342" s="470"/>
      <c r="AA1342" s="466"/>
      <c r="AB1342" s="470"/>
      <c r="AC1342" s="466"/>
      <c r="AD1342" s="470"/>
      <c r="AE1342" s="466"/>
      <c r="AF1342" s="271">
        <f t="shared" si="37"/>
        <v>0</v>
      </c>
      <c r="AG1342" s="457">
        <f t="shared" si="38"/>
        <v>0</v>
      </c>
    </row>
    <row r="1343" spans="10:33" hidden="1" x14ac:dyDescent="0.25">
      <c r="J1343" s="271"/>
      <c r="M1343" s="466"/>
      <c r="N1343" s="470"/>
      <c r="O1343" s="466"/>
      <c r="P1343" s="470"/>
      <c r="Q1343" s="466"/>
      <c r="R1343" s="470"/>
      <c r="S1343" s="466"/>
      <c r="T1343" s="470"/>
      <c r="U1343" s="466"/>
      <c r="V1343" s="470"/>
      <c r="W1343" s="466"/>
      <c r="X1343" s="470"/>
      <c r="Y1343" s="466"/>
      <c r="Z1343" s="470"/>
      <c r="AA1343" s="466"/>
      <c r="AB1343" s="470"/>
      <c r="AC1343" s="466"/>
      <c r="AD1343" s="470"/>
      <c r="AE1343" s="466"/>
      <c r="AF1343" s="271">
        <f t="shared" ref="AF1343:AF1406" si="39">COUNTIF(M1343:AE1343,"=1")+COUNTIF(M1343:AE1343,"&gt;1")</f>
        <v>0</v>
      </c>
      <c r="AG1343" s="457">
        <f t="shared" ref="AG1343:AG1406" si="40">AF1343-J1343</f>
        <v>0</v>
      </c>
    </row>
    <row r="1344" spans="10:33" hidden="1" x14ac:dyDescent="0.25">
      <c r="J1344" s="271"/>
      <c r="M1344" s="466"/>
      <c r="N1344" s="470"/>
      <c r="O1344" s="466"/>
      <c r="P1344" s="470"/>
      <c r="Q1344" s="466"/>
      <c r="R1344" s="470"/>
      <c r="S1344" s="466"/>
      <c r="T1344" s="470"/>
      <c r="U1344" s="466"/>
      <c r="V1344" s="470"/>
      <c r="W1344" s="466"/>
      <c r="X1344" s="470"/>
      <c r="Y1344" s="466"/>
      <c r="Z1344" s="470"/>
      <c r="AA1344" s="466"/>
      <c r="AB1344" s="470"/>
      <c r="AC1344" s="466"/>
      <c r="AD1344" s="470"/>
      <c r="AE1344" s="466"/>
      <c r="AF1344" s="271">
        <f t="shared" si="39"/>
        <v>0</v>
      </c>
      <c r="AG1344" s="457">
        <f t="shared" si="40"/>
        <v>0</v>
      </c>
    </row>
    <row r="1345" spans="10:33" hidden="1" x14ac:dyDescent="0.25">
      <c r="J1345" s="271"/>
      <c r="M1345" s="466"/>
      <c r="N1345" s="470"/>
      <c r="O1345" s="466"/>
      <c r="P1345" s="470"/>
      <c r="Q1345" s="466"/>
      <c r="R1345" s="470"/>
      <c r="S1345" s="466"/>
      <c r="T1345" s="470"/>
      <c r="U1345" s="466"/>
      <c r="V1345" s="470"/>
      <c r="W1345" s="466"/>
      <c r="X1345" s="470"/>
      <c r="Y1345" s="466"/>
      <c r="Z1345" s="470"/>
      <c r="AA1345" s="466"/>
      <c r="AB1345" s="470"/>
      <c r="AC1345" s="466"/>
      <c r="AD1345" s="470"/>
      <c r="AE1345" s="466"/>
      <c r="AF1345" s="271">
        <f t="shared" si="39"/>
        <v>0</v>
      </c>
      <c r="AG1345" s="457">
        <f t="shared" si="40"/>
        <v>0</v>
      </c>
    </row>
    <row r="1346" spans="10:33" hidden="1" x14ac:dyDescent="0.25">
      <c r="J1346" s="271"/>
      <c r="M1346" s="466"/>
      <c r="N1346" s="470"/>
      <c r="O1346" s="466"/>
      <c r="P1346" s="470"/>
      <c r="Q1346" s="466"/>
      <c r="R1346" s="470"/>
      <c r="S1346" s="466"/>
      <c r="T1346" s="470"/>
      <c r="U1346" s="466"/>
      <c r="V1346" s="470"/>
      <c r="W1346" s="466"/>
      <c r="X1346" s="470"/>
      <c r="Y1346" s="466"/>
      <c r="Z1346" s="470"/>
      <c r="AA1346" s="466"/>
      <c r="AB1346" s="470"/>
      <c r="AC1346" s="466"/>
      <c r="AD1346" s="470"/>
      <c r="AE1346" s="466"/>
      <c r="AF1346" s="271">
        <f t="shared" si="39"/>
        <v>0</v>
      </c>
      <c r="AG1346" s="457">
        <f t="shared" si="40"/>
        <v>0</v>
      </c>
    </row>
    <row r="1347" spans="10:33" hidden="1" x14ac:dyDescent="0.25">
      <c r="J1347" s="271"/>
      <c r="M1347" s="466"/>
      <c r="N1347" s="470"/>
      <c r="O1347" s="466"/>
      <c r="P1347" s="470"/>
      <c r="Q1347" s="466"/>
      <c r="R1347" s="470"/>
      <c r="S1347" s="466"/>
      <c r="T1347" s="470"/>
      <c r="U1347" s="466"/>
      <c r="V1347" s="470"/>
      <c r="W1347" s="466"/>
      <c r="X1347" s="470"/>
      <c r="Y1347" s="466"/>
      <c r="Z1347" s="470"/>
      <c r="AA1347" s="466"/>
      <c r="AB1347" s="470"/>
      <c r="AC1347" s="466"/>
      <c r="AD1347" s="470"/>
      <c r="AE1347" s="466"/>
      <c r="AF1347" s="271">
        <f t="shared" si="39"/>
        <v>0</v>
      </c>
      <c r="AG1347" s="457">
        <f t="shared" si="40"/>
        <v>0</v>
      </c>
    </row>
    <row r="1348" spans="10:33" hidden="1" x14ac:dyDescent="0.25">
      <c r="J1348" s="271"/>
      <c r="M1348" s="466"/>
      <c r="N1348" s="470"/>
      <c r="O1348" s="466"/>
      <c r="P1348" s="470"/>
      <c r="Q1348" s="466"/>
      <c r="R1348" s="470"/>
      <c r="S1348" s="466"/>
      <c r="T1348" s="470"/>
      <c r="U1348" s="466"/>
      <c r="V1348" s="470"/>
      <c r="W1348" s="466"/>
      <c r="X1348" s="470"/>
      <c r="Y1348" s="466"/>
      <c r="Z1348" s="470"/>
      <c r="AA1348" s="466"/>
      <c r="AB1348" s="470"/>
      <c r="AC1348" s="466"/>
      <c r="AD1348" s="470"/>
      <c r="AE1348" s="466"/>
      <c r="AF1348" s="271">
        <f t="shared" si="39"/>
        <v>0</v>
      </c>
      <c r="AG1348" s="457">
        <f t="shared" si="40"/>
        <v>0</v>
      </c>
    </row>
    <row r="1349" spans="10:33" hidden="1" x14ac:dyDescent="0.25">
      <c r="J1349" s="271"/>
      <c r="M1349" s="466"/>
      <c r="N1349" s="470"/>
      <c r="O1349" s="466"/>
      <c r="P1349" s="470"/>
      <c r="Q1349" s="466"/>
      <c r="R1349" s="470"/>
      <c r="S1349" s="466"/>
      <c r="T1349" s="470"/>
      <c r="U1349" s="466"/>
      <c r="V1349" s="470"/>
      <c r="W1349" s="466"/>
      <c r="X1349" s="470"/>
      <c r="Y1349" s="466"/>
      <c r="Z1349" s="470"/>
      <c r="AA1349" s="466"/>
      <c r="AB1349" s="470"/>
      <c r="AC1349" s="466"/>
      <c r="AD1349" s="470"/>
      <c r="AE1349" s="466"/>
      <c r="AF1349" s="271">
        <f t="shared" si="39"/>
        <v>0</v>
      </c>
      <c r="AG1349" s="457">
        <f t="shared" si="40"/>
        <v>0</v>
      </c>
    </row>
    <row r="1350" spans="10:33" hidden="1" x14ac:dyDescent="0.25">
      <c r="J1350" s="271"/>
      <c r="M1350" s="466"/>
      <c r="N1350" s="470"/>
      <c r="O1350" s="466"/>
      <c r="P1350" s="470"/>
      <c r="Q1350" s="466"/>
      <c r="R1350" s="470"/>
      <c r="S1350" s="466"/>
      <c r="T1350" s="470"/>
      <c r="U1350" s="466"/>
      <c r="V1350" s="470"/>
      <c r="W1350" s="466"/>
      <c r="X1350" s="470"/>
      <c r="Y1350" s="466"/>
      <c r="Z1350" s="470"/>
      <c r="AA1350" s="466"/>
      <c r="AB1350" s="470"/>
      <c r="AC1350" s="466"/>
      <c r="AD1350" s="470"/>
      <c r="AE1350" s="466"/>
      <c r="AF1350" s="271">
        <f t="shared" si="39"/>
        <v>0</v>
      </c>
      <c r="AG1350" s="457">
        <f t="shared" si="40"/>
        <v>0</v>
      </c>
    </row>
    <row r="1351" spans="10:33" hidden="1" x14ac:dyDescent="0.25">
      <c r="J1351" s="271"/>
      <c r="M1351" s="466"/>
      <c r="N1351" s="470"/>
      <c r="O1351" s="466"/>
      <c r="P1351" s="470"/>
      <c r="Q1351" s="466"/>
      <c r="R1351" s="470"/>
      <c r="S1351" s="466"/>
      <c r="T1351" s="470"/>
      <c r="U1351" s="466"/>
      <c r="V1351" s="470"/>
      <c r="W1351" s="466"/>
      <c r="X1351" s="470"/>
      <c r="Y1351" s="466"/>
      <c r="Z1351" s="470"/>
      <c r="AA1351" s="466"/>
      <c r="AB1351" s="470"/>
      <c r="AC1351" s="466"/>
      <c r="AD1351" s="470"/>
      <c r="AE1351" s="466"/>
      <c r="AF1351" s="271">
        <f t="shared" si="39"/>
        <v>0</v>
      </c>
      <c r="AG1351" s="457">
        <f t="shared" si="40"/>
        <v>0</v>
      </c>
    </row>
    <row r="1352" spans="10:33" hidden="1" x14ac:dyDescent="0.25">
      <c r="J1352" s="271"/>
      <c r="M1352" s="466"/>
      <c r="N1352" s="470"/>
      <c r="O1352" s="466"/>
      <c r="P1352" s="470"/>
      <c r="Q1352" s="466"/>
      <c r="R1352" s="470"/>
      <c r="S1352" s="466"/>
      <c r="T1352" s="470"/>
      <c r="U1352" s="466"/>
      <c r="V1352" s="470"/>
      <c r="W1352" s="466"/>
      <c r="X1352" s="470"/>
      <c r="Y1352" s="466"/>
      <c r="Z1352" s="470"/>
      <c r="AA1352" s="466"/>
      <c r="AB1352" s="470"/>
      <c r="AC1352" s="466"/>
      <c r="AD1352" s="470"/>
      <c r="AE1352" s="466"/>
      <c r="AF1352" s="271">
        <f t="shared" si="39"/>
        <v>0</v>
      </c>
      <c r="AG1352" s="457">
        <f t="shared" si="40"/>
        <v>0</v>
      </c>
    </row>
    <row r="1353" spans="10:33" hidden="1" x14ac:dyDescent="0.25">
      <c r="J1353" s="271"/>
      <c r="M1353" s="466"/>
      <c r="N1353" s="470"/>
      <c r="O1353" s="466"/>
      <c r="P1353" s="470"/>
      <c r="Q1353" s="466"/>
      <c r="R1353" s="470"/>
      <c r="S1353" s="466"/>
      <c r="T1353" s="470"/>
      <c r="U1353" s="466"/>
      <c r="V1353" s="470"/>
      <c r="W1353" s="466"/>
      <c r="X1353" s="470"/>
      <c r="Y1353" s="466"/>
      <c r="Z1353" s="470"/>
      <c r="AA1353" s="466"/>
      <c r="AB1353" s="470"/>
      <c r="AC1353" s="466"/>
      <c r="AD1353" s="470"/>
      <c r="AE1353" s="466"/>
      <c r="AF1353" s="271">
        <f t="shared" si="39"/>
        <v>0</v>
      </c>
      <c r="AG1353" s="457">
        <f t="shared" si="40"/>
        <v>0</v>
      </c>
    </row>
    <row r="1354" spans="10:33" hidden="1" x14ac:dyDescent="0.25">
      <c r="J1354" s="271"/>
      <c r="M1354" s="466"/>
      <c r="N1354" s="470"/>
      <c r="O1354" s="466"/>
      <c r="P1354" s="470"/>
      <c r="Q1354" s="466"/>
      <c r="R1354" s="470"/>
      <c r="S1354" s="466"/>
      <c r="T1354" s="470"/>
      <c r="U1354" s="466"/>
      <c r="V1354" s="470"/>
      <c r="W1354" s="466"/>
      <c r="X1354" s="470"/>
      <c r="Y1354" s="466"/>
      <c r="Z1354" s="470"/>
      <c r="AA1354" s="466"/>
      <c r="AB1354" s="470"/>
      <c r="AC1354" s="466"/>
      <c r="AD1354" s="470"/>
      <c r="AE1354" s="466"/>
      <c r="AF1354" s="271">
        <f t="shared" si="39"/>
        <v>0</v>
      </c>
      <c r="AG1354" s="457">
        <f t="shared" si="40"/>
        <v>0</v>
      </c>
    </row>
    <row r="1355" spans="10:33" hidden="1" x14ac:dyDescent="0.25">
      <c r="J1355" s="271"/>
      <c r="M1355" s="466"/>
      <c r="N1355" s="470"/>
      <c r="O1355" s="466"/>
      <c r="P1355" s="470"/>
      <c r="Q1355" s="466"/>
      <c r="R1355" s="470"/>
      <c r="S1355" s="466"/>
      <c r="T1355" s="470"/>
      <c r="U1355" s="466"/>
      <c r="V1355" s="470"/>
      <c r="W1355" s="466"/>
      <c r="X1355" s="470"/>
      <c r="Y1355" s="466"/>
      <c r="Z1355" s="470"/>
      <c r="AA1355" s="466"/>
      <c r="AB1355" s="470"/>
      <c r="AC1355" s="466"/>
      <c r="AD1355" s="470"/>
      <c r="AE1355" s="466"/>
      <c r="AF1355" s="271">
        <f t="shared" si="39"/>
        <v>0</v>
      </c>
      <c r="AG1355" s="457">
        <f t="shared" si="40"/>
        <v>0</v>
      </c>
    </row>
    <row r="1356" spans="10:33" hidden="1" x14ac:dyDescent="0.25">
      <c r="J1356" s="271"/>
      <c r="M1356" s="466"/>
      <c r="N1356" s="470"/>
      <c r="O1356" s="466"/>
      <c r="P1356" s="470"/>
      <c r="Q1356" s="466"/>
      <c r="R1356" s="470"/>
      <c r="S1356" s="466"/>
      <c r="T1356" s="470"/>
      <c r="U1356" s="466"/>
      <c r="V1356" s="470"/>
      <c r="W1356" s="466"/>
      <c r="X1356" s="470"/>
      <c r="Y1356" s="466"/>
      <c r="Z1356" s="470"/>
      <c r="AA1356" s="466"/>
      <c r="AB1356" s="470"/>
      <c r="AC1356" s="466"/>
      <c r="AD1356" s="470"/>
      <c r="AE1356" s="466"/>
      <c r="AF1356" s="271">
        <f t="shared" si="39"/>
        <v>0</v>
      </c>
      <c r="AG1356" s="457">
        <f t="shared" si="40"/>
        <v>0</v>
      </c>
    </row>
    <row r="1357" spans="10:33" hidden="1" x14ac:dyDescent="0.25">
      <c r="J1357" s="271"/>
      <c r="M1357" s="466"/>
      <c r="N1357" s="470"/>
      <c r="O1357" s="466"/>
      <c r="P1357" s="470"/>
      <c r="Q1357" s="466"/>
      <c r="R1357" s="470"/>
      <c r="S1357" s="466"/>
      <c r="T1357" s="470"/>
      <c r="U1357" s="466"/>
      <c r="V1357" s="470"/>
      <c r="W1357" s="466"/>
      <c r="X1357" s="470"/>
      <c r="Y1357" s="466"/>
      <c r="Z1357" s="470"/>
      <c r="AA1357" s="466"/>
      <c r="AB1357" s="470"/>
      <c r="AC1357" s="466"/>
      <c r="AD1357" s="470"/>
      <c r="AE1357" s="466"/>
      <c r="AF1357" s="271">
        <f t="shared" si="39"/>
        <v>0</v>
      </c>
      <c r="AG1357" s="457">
        <f t="shared" si="40"/>
        <v>0</v>
      </c>
    </row>
    <row r="1358" spans="10:33" hidden="1" x14ac:dyDescent="0.25">
      <c r="J1358" s="271"/>
      <c r="M1358" s="466"/>
      <c r="N1358" s="470"/>
      <c r="O1358" s="466"/>
      <c r="P1358" s="470"/>
      <c r="Q1358" s="466"/>
      <c r="R1358" s="470"/>
      <c r="S1358" s="466"/>
      <c r="T1358" s="470"/>
      <c r="U1358" s="466"/>
      <c r="V1358" s="470"/>
      <c r="W1358" s="466"/>
      <c r="X1358" s="470"/>
      <c r="Y1358" s="466"/>
      <c r="Z1358" s="470"/>
      <c r="AA1358" s="466"/>
      <c r="AB1358" s="470"/>
      <c r="AC1358" s="466"/>
      <c r="AD1358" s="470"/>
      <c r="AE1358" s="466"/>
      <c r="AF1358" s="271">
        <f t="shared" si="39"/>
        <v>0</v>
      </c>
      <c r="AG1358" s="457">
        <f t="shared" si="40"/>
        <v>0</v>
      </c>
    </row>
    <row r="1359" spans="10:33" hidden="1" x14ac:dyDescent="0.25">
      <c r="J1359" s="271"/>
      <c r="M1359" s="466"/>
      <c r="N1359" s="470"/>
      <c r="O1359" s="466"/>
      <c r="P1359" s="470"/>
      <c r="Q1359" s="466"/>
      <c r="R1359" s="470"/>
      <c r="S1359" s="466"/>
      <c r="T1359" s="470"/>
      <c r="U1359" s="466"/>
      <c r="V1359" s="470"/>
      <c r="W1359" s="466"/>
      <c r="X1359" s="470"/>
      <c r="Y1359" s="466"/>
      <c r="Z1359" s="470"/>
      <c r="AA1359" s="466"/>
      <c r="AB1359" s="470"/>
      <c r="AC1359" s="466"/>
      <c r="AD1359" s="470"/>
      <c r="AE1359" s="466"/>
      <c r="AF1359" s="271">
        <f t="shared" si="39"/>
        <v>0</v>
      </c>
      <c r="AG1359" s="457">
        <f t="shared" si="40"/>
        <v>0</v>
      </c>
    </row>
    <row r="1360" spans="10:33" hidden="1" x14ac:dyDescent="0.25">
      <c r="J1360" s="271"/>
      <c r="M1360" s="466"/>
      <c r="N1360" s="470"/>
      <c r="O1360" s="466"/>
      <c r="P1360" s="470"/>
      <c r="Q1360" s="466"/>
      <c r="R1360" s="470"/>
      <c r="S1360" s="466"/>
      <c r="T1360" s="470"/>
      <c r="U1360" s="466"/>
      <c r="V1360" s="470"/>
      <c r="W1360" s="466"/>
      <c r="X1360" s="470"/>
      <c r="Y1360" s="466"/>
      <c r="Z1360" s="470"/>
      <c r="AA1360" s="466"/>
      <c r="AB1360" s="470"/>
      <c r="AC1360" s="466"/>
      <c r="AD1360" s="470"/>
      <c r="AE1360" s="466"/>
      <c r="AF1360" s="271">
        <f t="shared" si="39"/>
        <v>0</v>
      </c>
      <c r="AG1360" s="457">
        <f t="shared" si="40"/>
        <v>0</v>
      </c>
    </row>
    <row r="1361" spans="10:33" hidden="1" x14ac:dyDescent="0.25">
      <c r="J1361" s="271"/>
      <c r="M1361" s="466"/>
      <c r="N1361" s="470"/>
      <c r="O1361" s="466"/>
      <c r="P1361" s="470"/>
      <c r="Q1361" s="466"/>
      <c r="R1361" s="470"/>
      <c r="S1361" s="466"/>
      <c r="T1361" s="470"/>
      <c r="U1361" s="466"/>
      <c r="V1361" s="470"/>
      <c r="W1361" s="466"/>
      <c r="X1361" s="470"/>
      <c r="Y1361" s="466"/>
      <c r="Z1361" s="470"/>
      <c r="AA1361" s="466"/>
      <c r="AB1361" s="470"/>
      <c r="AC1361" s="466"/>
      <c r="AD1361" s="470"/>
      <c r="AE1361" s="466"/>
      <c r="AF1361" s="271">
        <f t="shared" si="39"/>
        <v>0</v>
      </c>
      <c r="AG1361" s="457">
        <f t="shared" si="40"/>
        <v>0</v>
      </c>
    </row>
    <row r="1362" spans="10:33" hidden="1" x14ac:dyDescent="0.25">
      <c r="J1362" s="271"/>
      <c r="M1362" s="466"/>
      <c r="N1362" s="470"/>
      <c r="O1362" s="466"/>
      <c r="P1362" s="470"/>
      <c r="Q1362" s="466"/>
      <c r="R1362" s="470"/>
      <c r="S1362" s="466"/>
      <c r="T1362" s="470"/>
      <c r="U1362" s="466"/>
      <c r="V1362" s="470"/>
      <c r="W1362" s="466"/>
      <c r="X1362" s="470"/>
      <c r="Y1362" s="466"/>
      <c r="Z1362" s="470"/>
      <c r="AA1362" s="466"/>
      <c r="AB1362" s="470"/>
      <c r="AC1362" s="466"/>
      <c r="AD1362" s="470"/>
      <c r="AE1362" s="466"/>
      <c r="AF1362" s="271">
        <f t="shared" si="39"/>
        <v>0</v>
      </c>
      <c r="AG1362" s="457">
        <f t="shared" si="40"/>
        <v>0</v>
      </c>
    </row>
    <row r="1363" spans="10:33" hidden="1" x14ac:dyDescent="0.25">
      <c r="J1363" s="271"/>
      <c r="M1363" s="466"/>
      <c r="N1363" s="470"/>
      <c r="O1363" s="466"/>
      <c r="P1363" s="470"/>
      <c r="Q1363" s="466"/>
      <c r="R1363" s="470"/>
      <c r="S1363" s="466"/>
      <c r="T1363" s="470"/>
      <c r="U1363" s="466"/>
      <c r="V1363" s="470"/>
      <c r="W1363" s="466"/>
      <c r="X1363" s="470"/>
      <c r="Y1363" s="466"/>
      <c r="Z1363" s="470"/>
      <c r="AA1363" s="466"/>
      <c r="AB1363" s="470"/>
      <c r="AC1363" s="466"/>
      <c r="AD1363" s="470"/>
      <c r="AE1363" s="466"/>
      <c r="AF1363" s="271">
        <f t="shared" si="39"/>
        <v>0</v>
      </c>
      <c r="AG1363" s="457">
        <f t="shared" si="40"/>
        <v>0</v>
      </c>
    </row>
    <row r="1364" spans="10:33" hidden="1" x14ac:dyDescent="0.25">
      <c r="J1364" s="271"/>
      <c r="M1364" s="466"/>
      <c r="N1364" s="470"/>
      <c r="O1364" s="466"/>
      <c r="P1364" s="470"/>
      <c r="Q1364" s="466"/>
      <c r="R1364" s="470"/>
      <c r="S1364" s="466"/>
      <c r="T1364" s="470"/>
      <c r="U1364" s="466"/>
      <c r="V1364" s="470"/>
      <c r="W1364" s="466"/>
      <c r="X1364" s="470"/>
      <c r="Y1364" s="466"/>
      <c r="Z1364" s="470"/>
      <c r="AA1364" s="466"/>
      <c r="AB1364" s="470"/>
      <c r="AC1364" s="466"/>
      <c r="AD1364" s="470"/>
      <c r="AE1364" s="466"/>
      <c r="AF1364" s="271">
        <f t="shared" si="39"/>
        <v>0</v>
      </c>
      <c r="AG1364" s="457">
        <f t="shared" si="40"/>
        <v>0</v>
      </c>
    </row>
    <row r="1365" spans="10:33" hidden="1" x14ac:dyDescent="0.25">
      <c r="J1365" s="271"/>
      <c r="M1365" s="466"/>
      <c r="N1365" s="470"/>
      <c r="O1365" s="466"/>
      <c r="P1365" s="470"/>
      <c r="Q1365" s="466"/>
      <c r="R1365" s="470"/>
      <c r="S1365" s="466"/>
      <c r="T1365" s="470"/>
      <c r="U1365" s="466"/>
      <c r="V1365" s="470"/>
      <c r="W1365" s="466"/>
      <c r="X1365" s="470"/>
      <c r="Y1365" s="466"/>
      <c r="Z1365" s="470"/>
      <c r="AA1365" s="466"/>
      <c r="AB1365" s="470"/>
      <c r="AC1365" s="466"/>
      <c r="AD1365" s="470"/>
      <c r="AE1365" s="466"/>
      <c r="AF1365" s="271">
        <f t="shared" si="39"/>
        <v>0</v>
      </c>
      <c r="AG1365" s="457">
        <f t="shared" si="40"/>
        <v>0</v>
      </c>
    </row>
    <row r="1366" spans="10:33" hidden="1" x14ac:dyDescent="0.25">
      <c r="J1366" s="271"/>
      <c r="M1366" s="466"/>
      <c r="N1366" s="470"/>
      <c r="O1366" s="466"/>
      <c r="P1366" s="470"/>
      <c r="Q1366" s="466"/>
      <c r="R1366" s="470"/>
      <c r="S1366" s="466"/>
      <c r="T1366" s="470"/>
      <c r="U1366" s="466"/>
      <c r="V1366" s="470"/>
      <c r="W1366" s="466"/>
      <c r="X1366" s="470"/>
      <c r="Y1366" s="466"/>
      <c r="Z1366" s="470"/>
      <c r="AA1366" s="466"/>
      <c r="AB1366" s="470"/>
      <c r="AC1366" s="466"/>
      <c r="AD1366" s="470"/>
      <c r="AE1366" s="466"/>
      <c r="AF1366" s="271">
        <f t="shared" si="39"/>
        <v>0</v>
      </c>
      <c r="AG1366" s="457">
        <f t="shared" si="40"/>
        <v>0</v>
      </c>
    </row>
    <row r="1367" spans="10:33" hidden="1" x14ac:dyDescent="0.25">
      <c r="J1367" s="271"/>
      <c r="M1367" s="466"/>
      <c r="N1367" s="470"/>
      <c r="O1367" s="466"/>
      <c r="P1367" s="470"/>
      <c r="Q1367" s="466"/>
      <c r="R1367" s="470"/>
      <c r="S1367" s="466"/>
      <c r="T1367" s="470"/>
      <c r="U1367" s="466"/>
      <c r="V1367" s="470"/>
      <c r="W1367" s="466"/>
      <c r="X1367" s="470"/>
      <c r="Y1367" s="466"/>
      <c r="Z1367" s="470"/>
      <c r="AA1367" s="466"/>
      <c r="AB1367" s="470"/>
      <c r="AC1367" s="466"/>
      <c r="AD1367" s="470"/>
      <c r="AE1367" s="466"/>
      <c r="AF1367" s="271">
        <f t="shared" si="39"/>
        <v>0</v>
      </c>
      <c r="AG1367" s="457">
        <f t="shared" si="40"/>
        <v>0</v>
      </c>
    </row>
    <row r="1368" spans="10:33" hidden="1" x14ac:dyDescent="0.25">
      <c r="J1368" s="271"/>
      <c r="M1368" s="466"/>
      <c r="N1368" s="470"/>
      <c r="O1368" s="466"/>
      <c r="P1368" s="470"/>
      <c r="Q1368" s="466"/>
      <c r="R1368" s="470"/>
      <c r="S1368" s="466"/>
      <c r="T1368" s="470"/>
      <c r="U1368" s="466"/>
      <c r="V1368" s="470"/>
      <c r="W1368" s="466"/>
      <c r="X1368" s="470"/>
      <c r="Y1368" s="466"/>
      <c r="Z1368" s="470"/>
      <c r="AA1368" s="466"/>
      <c r="AB1368" s="470"/>
      <c r="AC1368" s="466"/>
      <c r="AD1368" s="470"/>
      <c r="AE1368" s="466"/>
      <c r="AF1368" s="271">
        <f t="shared" si="39"/>
        <v>0</v>
      </c>
      <c r="AG1368" s="457">
        <f t="shared" si="40"/>
        <v>0</v>
      </c>
    </row>
    <row r="1369" spans="10:33" hidden="1" x14ac:dyDescent="0.25">
      <c r="J1369" s="271"/>
      <c r="M1369" s="466"/>
      <c r="N1369" s="470"/>
      <c r="O1369" s="466"/>
      <c r="P1369" s="470"/>
      <c r="Q1369" s="466"/>
      <c r="R1369" s="470"/>
      <c r="S1369" s="466"/>
      <c r="T1369" s="470"/>
      <c r="U1369" s="466"/>
      <c r="V1369" s="470"/>
      <c r="W1369" s="466"/>
      <c r="X1369" s="470"/>
      <c r="Y1369" s="466"/>
      <c r="Z1369" s="470"/>
      <c r="AA1369" s="466"/>
      <c r="AB1369" s="470"/>
      <c r="AC1369" s="466"/>
      <c r="AD1369" s="470"/>
      <c r="AE1369" s="466"/>
      <c r="AF1369" s="271">
        <f t="shared" si="39"/>
        <v>0</v>
      </c>
      <c r="AG1369" s="457">
        <f t="shared" si="40"/>
        <v>0</v>
      </c>
    </row>
    <row r="1370" spans="10:33" hidden="1" x14ac:dyDescent="0.25">
      <c r="J1370" s="271"/>
      <c r="M1370" s="466"/>
      <c r="N1370" s="470"/>
      <c r="O1370" s="466"/>
      <c r="P1370" s="470"/>
      <c r="Q1370" s="466"/>
      <c r="R1370" s="470"/>
      <c r="S1370" s="466"/>
      <c r="T1370" s="470"/>
      <c r="U1370" s="466"/>
      <c r="V1370" s="470"/>
      <c r="W1370" s="466"/>
      <c r="X1370" s="470"/>
      <c r="Y1370" s="466"/>
      <c r="Z1370" s="470"/>
      <c r="AA1370" s="466"/>
      <c r="AB1370" s="470"/>
      <c r="AC1370" s="466"/>
      <c r="AD1370" s="470"/>
      <c r="AE1370" s="466"/>
      <c r="AF1370" s="271">
        <f t="shared" si="39"/>
        <v>0</v>
      </c>
      <c r="AG1370" s="457">
        <f t="shared" si="40"/>
        <v>0</v>
      </c>
    </row>
    <row r="1371" spans="10:33" hidden="1" x14ac:dyDescent="0.25">
      <c r="J1371" s="271"/>
      <c r="M1371" s="466"/>
      <c r="N1371" s="470"/>
      <c r="O1371" s="466"/>
      <c r="P1371" s="470"/>
      <c r="Q1371" s="466"/>
      <c r="R1371" s="470"/>
      <c r="S1371" s="466"/>
      <c r="T1371" s="470"/>
      <c r="U1371" s="466"/>
      <c r="V1371" s="470"/>
      <c r="W1371" s="466"/>
      <c r="X1371" s="470"/>
      <c r="Y1371" s="466"/>
      <c r="Z1371" s="470"/>
      <c r="AA1371" s="466"/>
      <c r="AB1371" s="470"/>
      <c r="AC1371" s="466"/>
      <c r="AD1371" s="470"/>
      <c r="AE1371" s="466"/>
      <c r="AF1371" s="271">
        <f t="shared" si="39"/>
        <v>0</v>
      </c>
      <c r="AG1371" s="457">
        <f t="shared" si="40"/>
        <v>0</v>
      </c>
    </row>
    <row r="1372" spans="10:33" hidden="1" x14ac:dyDescent="0.25">
      <c r="J1372" s="271"/>
      <c r="M1372" s="466"/>
      <c r="N1372" s="470"/>
      <c r="O1372" s="466"/>
      <c r="P1372" s="470"/>
      <c r="Q1372" s="466"/>
      <c r="R1372" s="470"/>
      <c r="S1372" s="466"/>
      <c r="T1372" s="470"/>
      <c r="U1372" s="466"/>
      <c r="V1372" s="470"/>
      <c r="W1372" s="466"/>
      <c r="X1372" s="470"/>
      <c r="Y1372" s="466"/>
      <c r="Z1372" s="470"/>
      <c r="AA1372" s="466"/>
      <c r="AB1372" s="470"/>
      <c r="AC1372" s="466"/>
      <c r="AD1372" s="470"/>
      <c r="AE1372" s="466"/>
      <c r="AF1372" s="271">
        <f t="shared" si="39"/>
        <v>0</v>
      </c>
      <c r="AG1372" s="457">
        <f t="shared" si="40"/>
        <v>0</v>
      </c>
    </row>
    <row r="1373" spans="10:33" hidden="1" x14ac:dyDescent="0.25">
      <c r="J1373" s="271"/>
      <c r="M1373" s="466"/>
      <c r="N1373" s="470"/>
      <c r="O1373" s="466"/>
      <c r="P1373" s="470"/>
      <c r="Q1373" s="466"/>
      <c r="R1373" s="470"/>
      <c r="S1373" s="466"/>
      <c r="T1373" s="470"/>
      <c r="U1373" s="466"/>
      <c r="V1373" s="470"/>
      <c r="W1373" s="466"/>
      <c r="X1373" s="470"/>
      <c r="Y1373" s="466"/>
      <c r="Z1373" s="470"/>
      <c r="AA1373" s="466"/>
      <c r="AB1373" s="470"/>
      <c r="AC1373" s="466"/>
      <c r="AD1373" s="470"/>
      <c r="AE1373" s="466"/>
      <c r="AF1373" s="271">
        <f t="shared" si="39"/>
        <v>0</v>
      </c>
      <c r="AG1373" s="457">
        <f t="shared" si="40"/>
        <v>0</v>
      </c>
    </row>
    <row r="1374" spans="10:33" hidden="1" x14ac:dyDescent="0.25">
      <c r="J1374" s="271"/>
      <c r="M1374" s="466"/>
      <c r="N1374" s="470"/>
      <c r="O1374" s="466"/>
      <c r="P1374" s="470"/>
      <c r="Q1374" s="466"/>
      <c r="R1374" s="470"/>
      <c r="S1374" s="466"/>
      <c r="T1374" s="470"/>
      <c r="U1374" s="466"/>
      <c r="V1374" s="470"/>
      <c r="W1374" s="466"/>
      <c r="X1374" s="470"/>
      <c r="Y1374" s="466"/>
      <c r="Z1374" s="470"/>
      <c r="AA1374" s="466"/>
      <c r="AB1374" s="470"/>
      <c r="AC1374" s="466"/>
      <c r="AD1374" s="470"/>
      <c r="AE1374" s="466"/>
      <c r="AF1374" s="271">
        <f t="shared" si="39"/>
        <v>0</v>
      </c>
      <c r="AG1374" s="457">
        <f t="shared" si="40"/>
        <v>0</v>
      </c>
    </row>
    <row r="1375" spans="10:33" hidden="1" x14ac:dyDescent="0.25">
      <c r="J1375" s="271"/>
      <c r="M1375" s="466"/>
      <c r="N1375" s="470"/>
      <c r="O1375" s="466"/>
      <c r="P1375" s="470"/>
      <c r="Q1375" s="466"/>
      <c r="R1375" s="470"/>
      <c r="S1375" s="466"/>
      <c r="T1375" s="470"/>
      <c r="U1375" s="466"/>
      <c r="V1375" s="470"/>
      <c r="W1375" s="466"/>
      <c r="X1375" s="470"/>
      <c r="Y1375" s="466"/>
      <c r="Z1375" s="470"/>
      <c r="AA1375" s="466"/>
      <c r="AB1375" s="470"/>
      <c r="AC1375" s="466"/>
      <c r="AD1375" s="470"/>
      <c r="AE1375" s="466"/>
      <c r="AF1375" s="271">
        <f t="shared" si="39"/>
        <v>0</v>
      </c>
      <c r="AG1375" s="457">
        <f t="shared" si="40"/>
        <v>0</v>
      </c>
    </row>
    <row r="1376" spans="10:33" hidden="1" x14ac:dyDescent="0.25">
      <c r="J1376" s="271"/>
      <c r="M1376" s="466"/>
      <c r="N1376" s="470"/>
      <c r="O1376" s="466"/>
      <c r="P1376" s="470"/>
      <c r="Q1376" s="466"/>
      <c r="R1376" s="470"/>
      <c r="S1376" s="466"/>
      <c r="T1376" s="470"/>
      <c r="U1376" s="466"/>
      <c r="V1376" s="470"/>
      <c r="W1376" s="466"/>
      <c r="X1376" s="470"/>
      <c r="Y1376" s="466"/>
      <c r="Z1376" s="470"/>
      <c r="AA1376" s="466"/>
      <c r="AB1376" s="470"/>
      <c r="AC1376" s="466"/>
      <c r="AD1376" s="470"/>
      <c r="AE1376" s="466"/>
      <c r="AF1376" s="271">
        <f t="shared" si="39"/>
        <v>0</v>
      </c>
      <c r="AG1376" s="457">
        <f t="shared" si="40"/>
        <v>0</v>
      </c>
    </row>
    <row r="1377" spans="10:33" hidden="1" x14ac:dyDescent="0.25">
      <c r="J1377" s="271"/>
      <c r="M1377" s="466"/>
      <c r="N1377" s="470"/>
      <c r="O1377" s="466"/>
      <c r="P1377" s="470"/>
      <c r="Q1377" s="466"/>
      <c r="R1377" s="470"/>
      <c r="S1377" s="466"/>
      <c r="T1377" s="470"/>
      <c r="U1377" s="466"/>
      <c r="V1377" s="470"/>
      <c r="W1377" s="466"/>
      <c r="X1377" s="470"/>
      <c r="Y1377" s="466"/>
      <c r="Z1377" s="470"/>
      <c r="AA1377" s="466"/>
      <c r="AB1377" s="470"/>
      <c r="AC1377" s="466"/>
      <c r="AD1377" s="470"/>
      <c r="AE1377" s="466"/>
      <c r="AF1377" s="271">
        <f t="shared" si="39"/>
        <v>0</v>
      </c>
      <c r="AG1377" s="457">
        <f t="shared" si="40"/>
        <v>0</v>
      </c>
    </row>
    <row r="1378" spans="10:33" hidden="1" x14ac:dyDescent="0.25">
      <c r="J1378" s="271"/>
      <c r="M1378" s="466"/>
      <c r="N1378" s="470"/>
      <c r="O1378" s="466"/>
      <c r="P1378" s="470"/>
      <c r="Q1378" s="466"/>
      <c r="R1378" s="470"/>
      <c r="S1378" s="466"/>
      <c r="T1378" s="470"/>
      <c r="U1378" s="466"/>
      <c r="V1378" s="470"/>
      <c r="W1378" s="466"/>
      <c r="X1378" s="470"/>
      <c r="Y1378" s="466"/>
      <c r="Z1378" s="470"/>
      <c r="AA1378" s="466"/>
      <c r="AB1378" s="470"/>
      <c r="AC1378" s="466"/>
      <c r="AD1378" s="470"/>
      <c r="AE1378" s="466"/>
      <c r="AF1378" s="271">
        <f t="shared" si="39"/>
        <v>0</v>
      </c>
      <c r="AG1378" s="457">
        <f t="shared" si="40"/>
        <v>0</v>
      </c>
    </row>
    <row r="1379" spans="10:33" hidden="1" x14ac:dyDescent="0.25">
      <c r="J1379" s="271"/>
      <c r="M1379" s="466"/>
      <c r="N1379" s="470"/>
      <c r="O1379" s="466"/>
      <c r="P1379" s="470"/>
      <c r="Q1379" s="466"/>
      <c r="R1379" s="470"/>
      <c r="S1379" s="466"/>
      <c r="T1379" s="470"/>
      <c r="U1379" s="466"/>
      <c r="V1379" s="470"/>
      <c r="W1379" s="466"/>
      <c r="X1379" s="470"/>
      <c r="Y1379" s="466"/>
      <c r="Z1379" s="470"/>
      <c r="AA1379" s="466"/>
      <c r="AB1379" s="470"/>
      <c r="AC1379" s="466"/>
      <c r="AD1379" s="470"/>
      <c r="AE1379" s="466"/>
      <c r="AF1379" s="271">
        <f t="shared" si="39"/>
        <v>0</v>
      </c>
      <c r="AG1379" s="457">
        <f t="shared" si="40"/>
        <v>0</v>
      </c>
    </row>
    <row r="1380" spans="10:33" hidden="1" x14ac:dyDescent="0.25">
      <c r="J1380" s="271"/>
      <c r="M1380" s="466"/>
      <c r="N1380" s="470"/>
      <c r="O1380" s="466"/>
      <c r="P1380" s="470"/>
      <c r="Q1380" s="466"/>
      <c r="R1380" s="470"/>
      <c r="S1380" s="466"/>
      <c r="T1380" s="470"/>
      <c r="U1380" s="466"/>
      <c r="V1380" s="470"/>
      <c r="W1380" s="466"/>
      <c r="X1380" s="470"/>
      <c r="Y1380" s="466"/>
      <c r="Z1380" s="470"/>
      <c r="AA1380" s="466"/>
      <c r="AB1380" s="470"/>
      <c r="AC1380" s="466"/>
      <c r="AD1380" s="470"/>
      <c r="AE1380" s="466"/>
      <c r="AF1380" s="271">
        <f t="shared" si="39"/>
        <v>0</v>
      </c>
      <c r="AG1380" s="457">
        <f t="shared" si="40"/>
        <v>0</v>
      </c>
    </row>
    <row r="1381" spans="10:33" hidden="1" x14ac:dyDescent="0.25">
      <c r="J1381" s="271"/>
      <c r="M1381" s="466"/>
      <c r="N1381" s="470"/>
      <c r="O1381" s="466"/>
      <c r="P1381" s="470"/>
      <c r="Q1381" s="466"/>
      <c r="R1381" s="470"/>
      <c r="S1381" s="466"/>
      <c r="T1381" s="470"/>
      <c r="U1381" s="466"/>
      <c r="V1381" s="470"/>
      <c r="W1381" s="466"/>
      <c r="X1381" s="470"/>
      <c r="Y1381" s="466"/>
      <c r="Z1381" s="470"/>
      <c r="AA1381" s="466"/>
      <c r="AB1381" s="470"/>
      <c r="AC1381" s="466"/>
      <c r="AD1381" s="470"/>
      <c r="AE1381" s="466"/>
      <c r="AF1381" s="271">
        <f t="shared" si="39"/>
        <v>0</v>
      </c>
      <c r="AG1381" s="457">
        <f t="shared" si="40"/>
        <v>0</v>
      </c>
    </row>
    <row r="1382" spans="10:33" hidden="1" x14ac:dyDescent="0.25">
      <c r="J1382" s="271"/>
      <c r="M1382" s="466"/>
      <c r="N1382" s="470"/>
      <c r="O1382" s="466"/>
      <c r="P1382" s="470"/>
      <c r="Q1382" s="466"/>
      <c r="R1382" s="470"/>
      <c r="S1382" s="466"/>
      <c r="T1382" s="470"/>
      <c r="U1382" s="466"/>
      <c r="V1382" s="470"/>
      <c r="W1382" s="466"/>
      <c r="X1382" s="470"/>
      <c r="Y1382" s="466"/>
      <c r="Z1382" s="470"/>
      <c r="AA1382" s="466"/>
      <c r="AB1382" s="470"/>
      <c r="AC1382" s="466"/>
      <c r="AD1382" s="470"/>
      <c r="AE1382" s="466"/>
      <c r="AF1382" s="271">
        <f t="shared" si="39"/>
        <v>0</v>
      </c>
      <c r="AG1382" s="457">
        <f t="shared" si="40"/>
        <v>0</v>
      </c>
    </row>
    <row r="1383" spans="10:33" hidden="1" x14ac:dyDescent="0.25">
      <c r="J1383" s="271"/>
      <c r="M1383" s="466"/>
      <c r="N1383" s="470"/>
      <c r="O1383" s="466"/>
      <c r="P1383" s="470"/>
      <c r="Q1383" s="466"/>
      <c r="R1383" s="470"/>
      <c r="S1383" s="466"/>
      <c r="T1383" s="470"/>
      <c r="U1383" s="466"/>
      <c r="V1383" s="470"/>
      <c r="W1383" s="466"/>
      <c r="X1383" s="470"/>
      <c r="Y1383" s="466"/>
      <c r="Z1383" s="470"/>
      <c r="AA1383" s="466"/>
      <c r="AB1383" s="470"/>
      <c r="AC1383" s="466"/>
      <c r="AD1383" s="470"/>
      <c r="AE1383" s="466"/>
      <c r="AF1383" s="271">
        <f t="shared" si="39"/>
        <v>0</v>
      </c>
      <c r="AG1383" s="457">
        <f t="shared" si="40"/>
        <v>0</v>
      </c>
    </row>
    <row r="1384" spans="10:33" hidden="1" x14ac:dyDescent="0.25">
      <c r="J1384" s="271"/>
      <c r="M1384" s="466"/>
      <c r="N1384" s="470"/>
      <c r="O1384" s="466"/>
      <c r="P1384" s="470"/>
      <c r="Q1384" s="466"/>
      <c r="R1384" s="470"/>
      <c r="S1384" s="466"/>
      <c r="T1384" s="470"/>
      <c r="U1384" s="466"/>
      <c r="V1384" s="470"/>
      <c r="W1384" s="466"/>
      <c r="X1384" s="470"/>
      <c r="Y1384" s="466"/>
      <c r="Z1384" s="470"/>
      <c r="AA1384" s="466"/>
      <c r="AB1384" s="470"/>
      <c r="AC1384" s="466"/>
      <c r="AD1384" s="470"/>
      <c r="AE1384" s="466"/>
      <c r="AF1384" s="271">
        <f t="shared" si="39"/>
        <v>0</v>
      </c>
      <c r="AG1384" s="457">
        <f t="shared" si="40"/>
        <v>0</v>
      </c>
    </row>
    <row r="1385" spans="10:33" hidden="1" x14ac:dyDescent="0.25">
      <c r="J1385" s="271"/>
      <c r="M1385" s="466"/>
      <c r="N1385" s="470"/>
      <c r="O1385" s="466"/>
      <c r="P1385" s="470"/>
      <c r="Q1385" s="466"/>
      <c r="R1385" s="470"/>
      <c r="S1385" s="466"/>
      <c r="T1385" s="470"/>
      <c r="U1385" s="466"/>
      <c r="V1385" s="470"/>
      <c r="W1385" s="466"/>
      <c r="X1385" s="470"/>
      <c r="Y1385" s="466"/>
      <c r="Z1385" s="470"/>
      <c r="AA1385" s="466"/>
      <c r="AB1385" s="470"/>
      <c r="AC1385" s="466"/>
      <c r="AD1385" s="470"/>
      <c r="AE1385" s="466"/>
      <c r="AF1385" s="271">
        <f t="shared" si="39"/>
        <v>0</v>
      </c>
      <c r="AG1385" s="457">
        <f t="shared" si="40"/>
        <v>0</v>
      </c>
    </row>
    <row r="1386" spans="10:33" hidden="1" x14ac:dyDescent="0.25">
      <c r="J1386" s="271"/>
      <c r="M1386" s="466"/>
      <c r="N1386" s="470"/>
      <c r="O1386" s="466"/>
      <c r="P1386" s="470"/>
      <c r="Q1386" s="466"/>
      <c r="R1386" s="470"/>
      <c r="S1386" s="466"/>
      <c r="T1386" s="470"/>
      <c r="U1386" s="466"/>
      <c r="V1386" s="470"/>
      <c r="W1386" s="466"/>
      <c r="X1386" s="470"/>
      <c r="Y1386" s="466"/>
      <c r="Z1386" s="470"/>
      <c r="AA1386" s="466"/>
      <c r="AB1386" s="470"/>
      <c r="AC1386" s="466"/>
      <c r="AD1386" s="470"/>
      <c r="AE1386" s="466"/>
      <c r="AF1386" s="271">
        <f t="shared" si="39"/>
        <v>0</v>
      </c>
      <c r="AG1386" s="457">
        <f t="shared" si="40"/>
        <v>0</v>
      </c>
    </row>
    <row r="1387" spans="10:33" hidden="1" x14ac:dyDescent="0.25">
      <c r="J1387" s="271"/>
      <c r="M1387" s="471"/>
      <c r="N1387" s="471"/>
      <c r="O1387" s="471"/>
      <c r="P1387" s="471"/>
      <c r="Q1387" s="471"/>
      <c r="R1387" s="471"/>
      <c r="S1387" s="471"/>
      <c r="T1387" s="471"/>
      <c r="U1387" s="471"/>
      <c r="V1387" s="471"/>
      <c r="W1387" s="471"/>
      <c r="X1387" s="471"/>
      <c r="Y1387" s="471"/>
      <c r="Z1387" s="471"/>
      <c r="AA1387" s="471"/>
      <c r="AB1387" s="471"/>
      <c r="AC1387" s="471"/>
      <c r="AD1387" s="471"/>
      <c r="AE1387" s="471"/>
      <c r="AF1387" s="271">
        <f t="shared" si="39"/>
        <v>0</v>
      </c>
      <c r="AG1387" s="457">
        <f t="shared" si="40"/>
        <v>0</v>
      </c>
    </row>
    <row r="1388" spans="10:33" hidden="1" x14ac:dyDescent="0.25">
      <c r="J1388" s="271"/>
      <c r="M1388" s="471"/>
      <c r="N1388" s="471"/>
      <c r="O1388" s="471"/>
      <c r="P1388" s="471"/>
      <c r="Q1388" s="471"/>
      <c r="R1388" s="471"/>
      <c r="S1388" s="471"/>
      <c r="T1388" s="471"/>
      <c r="U1388" s="471"/>
      <c r="V1388" s="471"/>
      <c r="W1388" s="471"/>
      <c r="X1388" s="471"/>
      <c r="Y1388" s="471"/>
      <c r="Z1388" s="471"/>
      <c r="AA1388" s="471"/>
      <c r="AB1388" s="471"/>
      <c r="AC1388" s="471"/>
      <c r="AD1388" s="471"/>
      <c r="AE1388" s="471"/>
      <c r="AF1388" s="271">
        <f t="shared" si="39"/>
        <v>0</v>
      </c>
      <c r="AG1388" s="457">
        <f t="shared" si="40"/>
        <v>0</v>
      </c>
    </row>
    <row r="1389" spans="10:33" hidden="1" x14ac:dyDescent="0.25">
      <c r="J1389" s="271"/>
      <c r="M1389" s="471"/>
      <c r="N1389" s="471"/>
      <c r="O1389" s="471"/>
      <c r="P1389" s="471"/>
      <c r="Q1389" s="471"/>
      <c r="R1389" s="471"/>
      <c r="S1389" s="471"/>
      <c r="T1389" s="471"/>
      <c r="U1389" s="471"/>
      <c r="V1389" s="471"/>
      <c r="W1389" s="471"/>
      <c r="X1389" s="471"/>
      <c r="Y1389" s="471"/>
      <c r="Z1389" s="471"/>
      <c r="AA1389" s="471"/>
      <c r="AB1389" s="471"/>
      <c r="AC1389" s="471"/>
      <c r="AD1389" s="471"/>
      <c r="AE1389" s="471"/>
      <c r="AF1389" s="271">
        <f t="shared" si="39"/>
        <v>0</v>
      </c>
      <c r="AG1389" s="457">
        <f t="shared" si="40"/>
        <v>0</v>
      </c>
    </row>
    <row r="1390" spans="10:33" hidden="1" x14ac:dyDescent="0.25">
      <c r="J1390" s="271"/>
      <c r="M1390" s="471"/>
      <c r="N1390" s="471"/>
      <c r="O1390" s="471"/>
      <c r="P1390" s="471"/>
      <c r="Q1390" s="471"/>
      <c r="R1390" s="471"/>
      <c r="S1390" s="471"/>
      <c r="T1390" s="471"/>
      <c r="U1390" s="471"/>
      <c r="V1390" s="471"/>
      <c r="W1390" s="471"/>
      <c r="X1390" s="471"/>
      <c r="Y1390" s="471"/>
      <c r="Z1390" s="471"/>
      <c r="AA1390" s="471"/>
      <c r="AB1390" s="471"/>
      <c r="AC1390" s="471"/>
      <c r="AD1390" s="471"/>
      <c r="AE1390" s="471"/>
      <c r="AF1390" s="271">
        <f t="shared" si="39"/>
        <v>0</v>
      </c>
      <c r="AG1390" s="457">
        <f t="shared" si="40"/>
        <v>0</v>
      </c>
    </row>
    <row r="1391" spans="10:33" hidden="1" x14ac:dyDescent="0.25">
      <c r="J1391" s="271"/>
      <c r="M1391" s="471"/>
      <c r="N1391" s="471"/>
      <c r="O1391" s="471"/>
      <c r="P1391" s="471"/>
      <c r="Q1391" s="471"/>
      <c r="R1391" s="471"/>
      <c r="S1391" s="471"/>
      <c r="T1391" s="471"/>
      <c r="U1391" s="471"/>
      <c r="V1391" s="471"/>
      <c r="W1391" s="471"/>
      <c r="X1391" s="471"/>
      <c r="Y1391" s="471"/>
      <c r="Z1391" s="471"/>
      <c r="AA1391" s="471"/>
      <c r="AB1391" s="471"/>
      <c r="AC1391" s="471"/>
      <c r="AD1391" s="471"/>
      <c r="AE1391" s="471"/>
      <c r="AF1391" s="271">
        <f t="shared" si="39"/>
        <v>0</v>
      </c>
      <c r="AG1391" s="457">
        <f t="shared" si="40"/>
        <v>0</v>
      </c>
    </row>
    <row r="1392" spans="10:33" hidden="1" x14ac:dyDescent="0.25">
      <c r="J1392" s="271"/>
      <c r="M1392" s="471"/>
      <c r="N1392" s="471"/>
      <c r="O1392" s="471"/>
      <c r="P1392" s="471"/>
      <c r="Q1392" s="471"/>
      <c r="R1392" s="471"/>
      <c r="S1392" s="471"/>
      <c r="T1392" s="471"/>
      <c r="U1392" s="471"/>
      <c r="V1392" s="471"/>
      <c r="W1392" s="471"/>
      <c r="X1392" s="471"/>
      <c r="Y1392" s="471"/>
      <c r="Z1392" s="471"/>
      <c r="AA1392" s="471"/>
      <c r="AB1392" s="471"/>
      <c r="AC1392" s="471"/>
      <c r="AD1392" s="471"/>
      <c r="AE1392" s="471"/>
      <c r="AF1392" s="271">
        <f t="shared" si="39"/>
        <v>0</v>
      </c>
      <c r="AG1392" s="457">
        <f t="shared" si="40"/>
        <v>0</v>
      </c>
    </row>
    <row r="1393" spans="10:33" hidden="1" x14ac:dyDescent="0.25">
      <c r="J1393" s="271"/>
      <c r="M1393" s="471"/>
      <c r="N1393" s="471"/>
      <c r="O1393" s="471"/>
      <c r="P1393" s="471"/>
      <c r="Q1393" s="471"/>
      <c r="R1393" s="471"/>
      <c r="S1393" s="471"/>
      <c r="T1393" s="471"/>
      <c r="U1393" s="471"/>
      <c r="V1393" s="471"/>
      <c r="W1393" s="471"/>
      <c r="X1393" s="471"/>
      <c r="Y1393" s="471"/>
      <c r="Z1393" s="471"/>
      <c r="AA1393" s="471"/>
      <c r="AB1393" s="471"/>
      <c r="AC1393" s="471"/>
      <c r="AD1393" s="471"/>
      <c r="AE1393" s="471"/>
      <c r="AF1393" s="271">
        <f t="shared" si="39"/>
        <v>0</v>
      </c>
      <c r="AG1393" s="457">
        <f t="shared" si="40"/>
        <v>0</v>
      </c>
    </row>
    <row r="1394" spans="10:33" hidden="1" x14ac:dyDescent="0.25">
      <c r="J1394" s="271"/>
      <c r="M1394" s="471"/>
      <c r="N1394" s="471"/>
      <c r="O1394" s="471"/>
      <c r="P1394" s="471"/>
      <c r="Q1394" s="471"/>
      <c r="R1394" s="471"/>
      <c r="S1394" s="471"/>
      <c r="T1394" s="471"/>
      <c r="U1394" s="471"/>
      <c r="V1394" s="471"/>
      <c r="W1394" s="471"/>
      <c r="X1394" s="471"/>
      <c r="Y1394" s="471"/>
      <c r="Z1394" s="471"/>
      <c r="AA1394" s="471"/>
      <c r="AB1394" s="471"/>
      <c r="AC1394" s="471"/>
      <c r="AD1394" s="471"/>
      <c r="AE1394" s="471"/>
      <c r="AF1394" s="271">
        <f t="shared" si="39"/>
        <v>0</v>
      </c>
      <c r="AG1394" s="457">
        <f t="shared" si="40"/>
        <v>0</v>
      </c>
    </row>
    <row r="1395" spans="10:33" hidden="1" x14ac:dyDescent="0.25">
      <c r="J1395" s="271"/>
      <c r="M1395" s="471"/>
      <c r="N1395" s="471"/>
      <c r="O1395" s="471"/>
      <c r="P1395" s="471"/>
      <c r="Q1395" s="471"/>
      <c r="R1395" s="471"/>
      <c r="S1395" s="471"/>
      <c r="T1395" s="471"/>
      <c r="U1395" s="471"/>
      <c r="V1395" s="471"/>
      <c r="W1395" s="471"/>
      <c r="X1395" s="471"/>
      <c r="Y1395" s="471"/>
      <c r="Z1395" s="471"/>
      <c r="AA1395" s="471"/>
      <c r="AB1395" s="471"/>
      <c r="AC1395" s="471"/>
      <c r="AD1395" s="471"/>
      <c r="AE1395" s="471"/>
      <c r="AF1395" s="271">
        <f t="shared" si="39"/>
        <v>0</v>
      </c>
      <c r="AG1395" s="457">
        <f t="shared" si="40"/>
        <v>0</v>
      </c>
    </row>
    <row r="1396" spans="10:33" hidden="1" x14ac:dyDescent="0.25">
      <c r="J1396" s="271"/>
      <c r="M1396" s="471"/>
      <c r="N1396" s="471"/>
      <c r="O1396" s="471"/>
      <c r="P1396" s="471"/>
      <c r="Q1396" s="471"/>
      <c r="R1396" s="471"/>
      <c r="S1396" s="471"/>
      <c r="T1396" s="471"/>
      <c r="U1396" s="471"/>
      <c r="V1396" s="471"/>
      <c r="W1396" s="471"/>
      <c r="X1396" s="471"/>
      <c r="Y1396" s="471"/>
      <c r="Z1396" s="471"/>
      <c r="AA1396" s="471"/>
      <c r="AB1396" s="471"/>
      <c r="AC1396" s="471"/>
      <c r="AD1396" s="471"/>
      <c r="AE1396" s="471"/>
      <c r="AF1396" s="271">
        <f t="shared" si="39"/>
        <v>0</v>
      </c>
      <c r="AG1396" s="457">
        <f t="shared" si="40"/>
        <v>0</v>
      </c>
    </row>
    <row r="1397" spans="10:33" hidden="1" x14ac:dyDescent="0.25">
      <c r="J1397" s="271"/>
      <c r="M1397" s="471"/>
      <c r="N1397" s="471"/>
      <c r="O1397" s="471"/>
      <c r="P1397" s="471"/>
      <c r="Q1397" s="471"/>
      <c r="R1397" s="471"/>
      <c r="S1397" s="471"/>
      <c r="T1397" s="471"/>
      <c r="U1397" s="471"/>
      <c r="V1397" s="471"/>
      <c r="W1397" s="471"/>
      <c r="X1397" s="471"/>
      <c r="Y1397" s="471"/>
      <c r="Z1397" s="471"/>
      <c r="AA1397" s="471"/>
      <c r="AB1397" s="471"/>
      <c r="AC1397" s="471"/>
      <c r="AD1397" s="471"/>
      <c r="AE1397" s="471"/>
      <c r="AF1397" s="271">
        <f t="shared" si="39"/>
        <v>0</v>
      </c>
      <c r="AG1397" s="457">
        <f t="shared" si="40"/>
        <v>0</v>
      </c>
    </row>
    <row r="1398" spans="10:33" hidden="1" x14ac:dyDescent="0.25">
      <c r="J1398" s="271"/>
      <c r="M1398" s="471"/>
      <c r="N1398" s="471"/>
      <c r="O1398" s="471"/>
      <c r="P1398" s="471"/>
      <c r="Q1398" s="471"/>
      <c r="R1398" s="471"/>
      <c r="S1398" s="471"/>
      <c r="T1398" s="471"/>
      <c r="U1398" s="471"/>
      <c r="V1398" s="471"/>
      <c r="W1398" s="471"/>
      <c r="X1398" s="471"/>
      <c r="Y1398" s="471"/>
      <c r="Z1398" s="471"/>
      <c r="AA1398" s="471"/>
      <c r="AB1398" s="471"/>
      <c r="AC1398" s="471"/>
      <c r="AD1398" s="471"/>
      <c r="AE1398" s="471"/>
      <c r="AF1398" s="271">
        <f t="shared" si="39"/>
        <v>0</v>
      </c>
      <c r="AG1398" s="457">
        <f t="shared" si="40"/>
        <v>0</v>
      </c>
    </row>
    <row r="1399" spans="10:33" hidden="1" x14ac:dyDescent="0.25">
      <c r="J1399" s="271"/>
      <c r="M1399" s="471"/>
      <c r="N1399" s="471"/>
      <c r="O1399" s="471"/>
      <c r="P1399" s="471"/>
      <c r="Q1399" s="471"/>
      <c r="R1399" s="471"/>
      <c r="S1399" s="471"/>
      <c r="T1399" s="471"/>
      <c r="U1399" s="471"/>
      <c r="V1399" s="471"/>
      <c r="W1399" s="471"/>
      <c r="X1399" s="471"/>
      <c r="Y1399" s="471"/>
      <c r="Z1399" s="471"/>
      <c r="AA1399" s="471"/>
      <c r="AB1399" s="471"/>
      <c r="AC1399" s="471"/>
      <c r="AD1399" s="471"/>
      <c r="AE1399" s="471"/>
      <c r="AF1399" s="271">
        <f t="shared" si="39"/>
        <v>0</v>
      </c>
      <c r="AG1399" s="457">
        <f t="shared" si="40"/>
        <v>0</v>
      </c>
    </row>
    <row r="1400" spans="10:33" hidden="1" x14ac:dyDescent="0.25">
      <c r="J1400" s="271"/>
      <c r="M1400" s="471"/>
      <c r="N1400" s="471"/>
      <c r="O1400" s="471"/>
      <c r="P1400" s="471"/>
      <c r="Q1400" s="471"/>
      <c r="R1400" s="471"/>
      <c r="S1400" s="471"/>
      <c r="T1400" s="471"/>
      <c r="U1400" s="471"/>
      <c r="V1400" s="471"/>
      <c r="W1400" s="471"/>
      <c r="X1400" s="471"/>
      <c r="Y1400" s="471"/>
      <c r="Z1400" s="471"/>
      <c r="AA1400" s="471"/>
      <c r="AB1400" s="471"/>
      <c r="AC1400" s="471"/>
      <c r="AD1400" s="471"/>
      <c r="AE1400" s="471"/>
      <c r="AF1400" s="271">
        <f t="shared" si="39"/>
        <v>0</v>
      </c>
      <c r="AG1400" s="457">
        <f t="shared" si="40"/>
        <v>0</v>
      </c>
    </row>
    <row r="1401" spans="10:33" hidden="1" x14ac:dyDescent="0.25">
      <c r="J1401" s="271"/>
      <c r="M1401" s="471"/>
      <c r="N1401" s="471"/>
      <c r="O1401" s="471"/>
      <c r="P1401" s="471"/>
      <c r="Q1401" s="471"/>
      <c r="R1401" s="471"/>
      <c r="S1401" s="471"/>
      <c r="T1401" s="471"/>
      <c r="U1401" s="471"/>
      <c r="V1401" s="471"/>
      <c r="W1401" s="471"/>
      <c r="X1401" s="471"/>
      <c r="Y1401" s="471"/>
      <c r="Z1401" s="471"/>
      <c r="AA1401" s="471"/>
      <c r="AB1401" s="471"/>
      <c r="AC1401" s="471"/>
      <c r="AD1401" s="471"/>
      <c r="AE1401" s="471"/>
      <c r="AF1401" s="271">
        <f t="shared" si="39"/>
        <v>0</v>
      </c>
      <c r="AG1401" s="457">
        <f t="shared" si="40"/>
        <v>0</v>
      </c>
    </row>
    <row r="1402" spans="10:33" hidden="1" x14ac:dyDescent="0.25">
      <c r="J1402" s="271"/>
      <c r="M1402" s="471"/>
      <c r="N1402" s="471"/>
      <c r="O1402" s="471"/>
      <c r="P1402" s="471"/>
      <c r="Q1402" s="471"/>
      <c r="R1402" s="471"/>
      <c r="S1402" s="471"/>
      <c r="T1402" s="471"/>
      <c r="U1402" s="471"/>
      <c r="V1402" s="471"/>
      <c r="W1402" s="471"/>
      <c r="X1402" s="471"/>
      <c r="Y1402" s="471"/>
      <c r="Z1402" s="471"/>
      <c r="AA1402" s="471"/>
      <c r="AB1402" s="471"/>
      <c r="AC1402" s="471"/>
      <c r="AD1402" s="471"/>
      <c r="AE1402" s="471"/>
      <c r="AF1402" s="271">
        <f t="shared" si="39"/>
        <v>0</v>
      </c>
      <c r="AG1402" s="457">
        <f t="shared" si="40"/>
        <v>0</v>
      </c>
    </row>
    <row r="1403" spans="10:33" hidden="1" x14ac:dyDescent="0.25">
      <c r="J1403" s="271"/>
      <c r="M1403" s="471"/>
      <c r="N1403" s="471"/>
      <c r="O1403" s="471"/>
      <c r="P1403" s="471"/>
      <c r="Q1403" s="471"/>
      <c r="R1403" s="471"/>
      <c r="S1403" s="471"/>
      <c r="T1403" s="471"/>
      <c r="U1403" s="471"/>
      <c r="V1403" s="471"/>
      <c r="W1403" s="471"/>
      <c r="X1403" s="471"/>
      <c r="Y1403" s="471"/>
      <c r="Z1403" s="471"/>
      <c r="AA1403" s="471"/>
      <c r="AB1403" s="471"/>
      <c r="AC1403" s="471"/>
      <c r="AD1403" s="471"/>
      <c r="AE1403" s="471"/>
      <c r="AF1403" s="271">
        <f t="shared" si="39"/>
        <v>0</v>
      </c>
      <c r="AG1403" s="457">
        <f t="shared" si="40"/>
        <v>0</v>
      </c>
    </row>
    <row r="1404" spans="10:33" hidden="1" x14ac:dyDescent="0.25">
      <c r="J1404" s="271"/>
      <c r="M1404" s="471"/>
      <c r="N1404" s="471"/>
      <c r="O1404" s="471"/>
      <c r="P1404" s="471"/>
      <c r="Q1404" s="471"/>
      <c r="R1404" s="471"/>
      <c r="S1404" s="471"/>
      <c r="T1404" s="471"/>
      <c r="U1404" s="471"/>
      <c r="V1404" s="471"/>
      <c r="W1404" s="471"/>
      <c r="X1404" s="471"/>
      <c r="Y1404" s="471"/>
      <c r="Z1404" s="471"/>
      <c r="AA1404" s="471"/>
      <c r="AB1404" s="471"/>
      <c r="AC1404" s="471"/>
      <c r="AD1404" s="471"/>
      <c r="AE1404" s="471"/>
      <c r="AF1404" s="271">
        <f t="shared" si="39"/>
        <v>0</v>
      </c>
      <c r="AG1404" s="457">
        <f t="shared" si="40"/>
        <v>0</v>
      </c>
    </row>
    <row r="1405" spans="10:33" hidden="1" x14ac:dyDescent="0.25">
      <c r="J1405" s="271"/>
      <c r="M1405" s="471"/>
      <c r="N1405" s="471"/>
      <c r="O1405" s="471"/>
      <c r="P1405" s="471"/>
      <c r="Q1405" s="471"/>
      <c r="R1405" s="471"/>
      <c r="S1405" s="471"/>
      <c r="T1405" s="471"/>
      <c r="U1405" s="471"/>
      <c r="V1405" s="471"/>
      <c r="W1405" s="471"/>
      <c r="X1405" s="471"/>
      <c r="Y1405" s="471"/>
      <c r="Z1405" s="471"/>
      <c r="AA1405" s="471"/>
      <c r="AB1405" s="471"/>
      <c r="AC1405" s="471"/>
      <c r="AD1405" s="471"/>
      <c r="AE1405" s="471"/>
      <c r="AF1405" s="271">
        <f t="shared" si="39"/>
        <v>0</v>
      </c>
      <c r="AG1405" s="457">
        <f t="shared" si="40"/>
        <v>0</v>
      </c>
    </row>
    <row r="1406" spans="10:33" hidden="1" x14ac:dyDescent="0.25">
      <c r="J1406" s="271"/>
      <c r="M1406" s="471"/>
      <c r="N1406" s="471"/>
      <c r="O1406" s="471"/>
      <c r="P1406" s="471"/>
      <c r="Q1406" s="471"/>
      <c r="R1406" s="471"/>
      <c r="S1406" s="471"/>
      <c r="T1406" s="471"/>
      <c r="U1406" s="471"/>
      <c r="V1406" s="471"/>
      <c r="W1406" s="471"/>
      <c r="X1406" s="471"/>
      <c r="Y1406" s="471"/>
      <c r="Z1406" s="471"/>
      <c r="AA1406" s="471"/>
      <c r="AB1406" s="471"/>
      <c r="AC1406" s="471"/>
      <c r="AD1406" s="471"/>
      <c r="AE1406" s="471"/>
      <c r="AF1406" s="271">
        <f t="shared" si="39"/>
        <v>0</v>
      </c>
      <c r="AG1406" s="457">
        <f t="shared" si="40"/>
        <v>0</v>
      </c>
    </row>
    <row r="1407" spans="10:33" hidden="1" x14ac:dyDescent="0.25">
      <c r="J1407" s="271"/>
      <c r="M1407" s="471"/>
      <c r="N1407" s="471"/>
      <c r="O1407" s="471"/>
      <c r="P1407" s="471"/>
      <c r="Q1407" s="471"/>
      <c r="R1407" s="471"/>
      <c r="S1407" s="471"/>
      <c r="T1407" s="471"/>
      <c r="U1407" s="471"/>
      <c r="V1407" s="471"/>
      <c r="W1407" s="471"/>
      <c r="X1407" s="471"/>
      <c r="Y1407" s="471"/>
      <c r="Z1407" s="471"/>
      <c r="AA1407" s="471"/>
      <c r="AB1407" s="471"/>
      <c r="AC1407" s="471"/>
      <c r="AD1407" s="471"/>
      <c r="AE1407" s="471"/>
      <c r="AF1407" s="271">
        <f t="shared" ref="AF1407:AF1470" si="41">COUNTIF(M1407:AE1407,"=1")+COUNTIF(M1407:AE1407,"&gt;1")</f>
        <v>0</v>
      </c>
      <c r="AG1407" s="457">
        <f t="shared" ref="AG1407:AG1470" si="42">AF1407-J1407</f>
        <v>0</v>
      </c>
    </row>
    <row r="1408" spans="10:33" hidden="1" x14ac:dyDescent="0.25">
      <c r="J1408" s="271"/>
      <c r="M1408" s="471"/>
      <c r="N1408" s="471"/>
      <c r="O1408" s="471"/>
      <c r="P1408" s="471"/>
      <c r="Q1408" s="471"/>
      <c r="R1408" s="471"/>
      <c r="S1408" s="471"/>
      <c r="T1408" s="471"/>
      <c r="U1408" s="471"/>
      <c r="V1408" s="471"/>
      <c r="W1408" s="471"/>
      <c r="X1408" s="471"/>
      <c r="Y1408" s="471"/>
      <c r="Z1408" s="471"/>
      <c r="AA1408" s="471"/>
      <c r="AB1408" s="471"/>
      <c r="AC1408" s="471"/>
      <c r="AD1408" s="471"/>
      <c r="AE1408" s="471"/>
      <c r="AF1408" s="271">
        <f t="shared" si="41"/>
        <v>0</v>
      </c>
      <c r="AG1408" s="457">
        <f t="shared" si="42"/>
        <v>0</v>
      </c>
    </row>
    <row r="1409" spans="10:33" hidden="1" x14ac:dyDescent="0.25">
      <c r="J1409" s="271"/>
      <c r="M1409" s="471"/>
      <c r="N1409" s="471"/>
      <c r="O1409" s="471"/>
      <c r="P1409" s="471"/>
      <c r="Q1409" s="471"/>
      <c r="R1409" s="471"/>
      <c r="S1409" s="471"/>
      <c r="T1409" s="471"/>
      <c r="U1409" s="471"/>
      <c r="V1409" s="471"/>
      <c r="W1409" s="471"/>
      <c r="X1409" s="471"/>
      <c r="Y1409" s="471"/>
      <c r="Z1409" s="471"/>
      <c r="AA1409" s="471"/>
      <c r="AB1409" s="471"/>
      <c r="AC1409" s="471"/>
      <c r="AD1409" s="471"/>
      <c r="AE1409" s="471"/>
      <c r="AF1409" s="271">
        <f t="shared" si="41"/>
        <v>0</v>
      </c>
      <c r="AG1409" s="457">
        <f t="shared" si="42"/>
        <v>0</v>
      </c>
    </row>
    <row r="1410" spans="10:33" hidden="1" x14ac:dyDescent="0.25">
      <c r="J1410" s="271"/>
      <c r="M1410" s="471"/>
      <c r="N1410" s="471"/>
      <c r="O1410" s="471"/>
      <c r="P1410" s="471"/>
      <c r="Q1410" s="471"/>
      <c r="R1410" s="471"/>
      <c r="S1410" s="471"/>
      <c r="T1410" s="471"/>
      <c r="U1410" s="471"/>
      <c r="V1410" s="471"/>
      <c r="W1410" s="471"/>
      <c r="X1410" s="471"/>
      <c r="Y1410" s="471"/>
      <c r="Z1410" s="471"/>
      <c r="AA1410" s="471"/>
      <c r="AB1410" s="471"/>
      <c r="AC1410" s="471"/>
      <c r="AD1410" s="471"/>
      <c r="AE1410" s="471"/>
      <c r="AF1410" s="271">
        <f t="shared" si="41"/>
        <v>0</v>
      </c>
      <c r="AG1410" s="457">
        <f t="shared" si="42"/>
        <v>0</v>
      </c>
    </row>
    <row r="1411" spans="10:33" hidden="1" x14ac:dyDescent="0.25">
      <c r="J1411" s="271"/>
      <c r="M1411" s="471"/>
      <c r="N1411" s="471"/>
      <c r="O1411" s="471"/>
      <c r="P1411" s="471"/>
      <c r="Q1411" s="471"/>
      <c r="R1411" s="471"/>
      <c r="S1411" s="471"/>
      <c r="T1411" s="471"/>
      <c r="U1411" s="471"/>
      <c r="V1411" s="471"/>
      <c r="W1411" s="471"/>
      <c r="X1411" s="471"/>
      <c r="Y1411" s="471"/>
      <c r="Z1411" s="471"/>
      <c r="AA1411" s="471"/>
      <c r="AB1411" s="471"/>
      <c r="AC1411" s="471"/>
      <c r="AD1411" s="471"/>
      <c r="AE1411" s="471"/>
      <c r="AF1411" s="271">
        <f t="shared" si="41"/>
        <v>0</v>
      </c>
      <c r="AG1411" s="457">
        <f t="shared" si="42"/>
        <v>0</v>
      </c>
    </row>
    <row r="1412" spans="10:33" hidden="1" x14ac:dyDescent="0.25">
      <c r="J1412" s="271"/>
      <c r="M1412" s="471"/>
      <c r="N1412" s="471"/>
      <c r="O1412" s="471"/>
      <c r="P1412" s="471"/>
      <c r="Q1412" s="471"/>
      <c r="R1412" s="471"/>
      <c r="S1412" s="471"/>
      <c r="T1412" s="471"/>
      <c r="U1412" s="471"/>
      <c r="V1412" s="471"/>
      <c r="W1412" s="471"/>
      <c r="X1412" s="471"/>
      <c r="Y1412" s="471"/>
      <c r="Z1412" s="471"/>
      <c r="AA1412" s="471"/>
      <c r="AB1412" s="471"/>
      <c r="AC1412" s="471"/>
      <c r="AD1412" s="471"/>
      <c r="AE1412" s="471"/>
      <c r="AF1412" s="271">
        <f t="shared" si="41"/>
        <v>0</v>
      </c>
      <c r="AG1412" s="457">
        <f t="shared" si="42"/>
        <v>0</v>
      </c>
    </row>
    <row r="1413" spans="10:33" hidden="1" x14ac:dyDescent="0.25">
      <c r="J1413" s="271"/>
      <c r="M1413" s="471"/>
      <c r="N1413" s="471"/>
      <c r="O1413" s="471"/>
      <c r="P1413" s="471"/>
      <c r="Q1413" s="471"/>
      <c r="R1413" s="471"/>
      <c r="S1413" s="471"/>
      <c r="T1413" s="471"/>
      <c r="U1413" s="471"/>
      <c r="V1413" s="471"/>
      <c r="W1413" s="471"/>
      <c r="X1413" s="471"/>
      <c r="Y1413" s="471"/>
      <c r="Z1413" s="471"/>
      <c r="AA1413" s="471"/>
      <c r="AB1413" s="471"/>
      <c r="AC1413" s="471"/>
      <c r="AD1413" s="471"/>
      <c r="AE1413" s="471"/>
      <c r="AF1413" s="271">
        <f t="shared" si="41"/>
        <v>0</v>
      </c>
      <c r="AG1413" s="457">
        <f t="shared" si="42"/>
        <v>0</v>
      </c>
    </row>
    <row r="1414" spans="10:33" hidden="1" x14ac:dyDescent="0.25">
      <c r="J1414" s="271"/>
      <c r="M1414" s="471"/>
      <c r="N1414" s="471"/>
      <c r="O1414" s="471"/>
      <c r="P1414" s="471"/>
      <c r="Q1414" s="471"/>
      <c r="R1414" s="471"/>
      <c r="S1414" s="471"/>
      <c r="T1414" s="471"/>
      <c r="U1414" s="471"/>
      <c r="V1414" s="471"/>
      <c r="W1414" s="471"/>
      <c r="X1414" s="471"/>
      <c r="Y1414" s="471"/>
      <c r="Z1414" s="471"/>
      <c r="AA1414" s="471"/>
      <c r="AB1414" s="471"/>
      <c r="AC1414" s="471"/>
      <c r="AD1414" s="471"/>
      <c r="AE1414" s="471"/>
      <c r="AF1414" s="271">
        <f t="shared" si="41"/>
        <v>0</v>
      </c>
      <c r="AG1414" s="457">
        <f t="shared" si="42"/>
        <v>0</v>
      </c>
    </row>
    <row r="1415" spans="10:33" hidden="1" x14ac:dyDescent="0.25">
      <c r="J1415" s="271"/>
      <c r="M1415" s="471"/>
      <c r="N1415" s="471"/>
      <c r="O1415" s="471"/>
      <c r="P1415" s="471"/>
      <c r="Q1415" s="471"/>
      <c r="R1415" s="471"/>
      <c r="S1415" s="471"/>
      <c r="T1415" s="471"/>
      <c r="U1415" s="471"/>
      <c r="V1415" s="471"/>
      <c r="W1415" s="471"/>
      <c r="X1415" s="471"/>
      <c r="Y1415" s="471"/>
      <c r="Z1415" s="471"/>
      <c r="AA1415" s="471"/>
      <c r="AB1415" s="471"/>
      <c r="AC1415" s="471"/>
      <c r="AD1415" s="471"/>
      <c r="AE1415" s="471"/>
      <c r="AF1415" s="271">
        <f t="shared" si="41"/>
        <v>0</v>
      </c>
      <c r="AG1415" s="457">
        <f t="shared" si="42"/>
        <v>0</v>
      </c>
    </row>
    <row r="1416" spans="10:33" hidden="1" x14ac:dyDescent="0.25">
      <c r="J1416" s="271"/>
      <c r="M1416" s="471"/>
      <c r="N1416" s="471"/>
      <c r="O1416" s="471"/>
      <c r="P1416" s="471"/>
      <c r="Q1416" s="471"/>
      <c r="R1416" s="471"/>
      <c r="S1416" s="471"/>
      <c r="T1416" s="471"/>
      <c r="U1416" s="471"/>
      <c r="V1416" s="471"/>
      <c r="W1416" s="471"/>
      <c r="X1416" s="471"/>
      <c r="Y1416" s="471"/>
      <c r="Z1416" s="471"/>
      <c r="AA1416" s="471"/>
      <c r="AB1416" s="471"/>
      <c r="AC1416" s="471"/>
      <c r="AD1416" s="471"/>
      <c r="AE1416" s="471"/>
      <c r="AF1416" s="271">
        <f t="shared" si="41"/>
        <v>0</v>
      </c>
      <c r="AG1416" s="457">
        <f t="shared" si="42"/>
        <v>0</v>
      </c>
    </row>
    <row r="1417" spans="10:33" hidden="1" x14ac:dyDescent="0.25">
      <c r="J1417" s="271"/>
      <c r="M1417" s="471"/>
      <c r="N1417" s="471"/>
      <c r="O1417" s="471"/>
      <c r="P1417" s="471"/>
      <c r="Q1417" s="471"/>
      <c r="R1417" s="471"/>
      <c r="S1417" s="471"/>
      <c r="T1417" s="471"/>
      <c r="U1417" s="471"/>
      <c r="V1417" s="471"/>
      <c r="W1417" s="471"/>
      <c r="X1417" s="471"/>
      <c r="Y1417" s="471"/>
      <c r="Z1417" s="471"/>
      <c r="AA1417" s="471"/>
      <c r="AB1417" s="471"/>
      <c r="AC1417" s="471"/>
      <c r="AD1417" s="471"/>
      <c r="AE1417" s="471"/>
      <c r="AF1417" s="271">
        <f t="shared" si="41"/>
        <v>0</v>
      </c>
      <c r="AG1417" s="457">
        <f t="shared" si="42"/>
        <v>0</v>
      </c>
    </row>
    <row r="1418" spans="10:33" hidden="1" x14ac:dyDescent="0.25">
      <c r="J1418" s="271"/>
      <c r="M1418" s="471"/>
      <c r="N1418" s="471"/>
      <c r="O1418" s="471"/>
      <c r="P1418" s="471"/>
      <c r="Q1418" s="471"/>
      <c r="R1418" s="471"/>
      <c r="S1418" s="471"/>
      <c r="T1418" s="471"/>
      <c r="U1418" s="471"/>
      <c r="V1418" s="471"/>
      <c r="W1418" s="471"/>
      <c r="X1418" s="471"/>
      <c r="Y1418" s="471"/>
      <c r="Z1418" s="471"/>
      <c r="AA1418" s="471"/>
      <c r="AB1418" s="471"/>
      <c r="AC1418" s="471"/>
      <c r="AD1418" s="471"/>
      <c r="AE1418" s="471"/>
      <c r="AF1418" s="271">
        <f t="shared" si="41"/>
        <v>0</v>
      </c>
      <c r="AG1418" s="457">
        <f t="shared" si="42"/>
        <v>0</v>
      </c>
    </row>
    <row r="1419" spans="10:33" hidden="1" x14ac:dyDescent="0.25">
      <c r="J1419" s="271"/>
      <c r="M1419" s="471"/>
      <c r="N1419" s="471"/>
      <c r="O1419" s="471"/>
      <c r="P1419" s="471"/>
      <c r="Q1419" s="471"/>
      <c r="R1419" s="471"/>
      <c r="S1419" s="471"/>
      <c r="T1419" s="471"/>
      <c r="U1419" s="471"/>
      <c r="V1419" s="471"/>
      <c r="W1419" s="471"/>
      <c r="X1419" s="471"/>
      <c r="Y1419" s="471"/>
      <c r="Z1419" s="471"/>
      <c r="AA1419" s="471"/>
      <c r="AB1419" s="471"/>
      <c r="AC1419" s="471"/>
      <c r="AD1419" s="471"/>
      <c r="AE1419" s="471"/>
      <c r="AF1419" s="271">
        <f t="shared" si="41"/>
        <v>0</v>
      </c>
      <c r="AG1419" s="457">
        <f t="shared" si="42"/>
        <v>0</v>
      </c>
    </row>
    <row r="1420" spans="10:33" hidden="1" x14ac:dyDescent="0.25">
      <c r="J1420" s="271"/>
      <c r="M1420" s="471"/>
      <c r="N1420" s="471"/>
      <c r="O1420" s="471"/>
      <c r="P1420" s="471"/>
      <c r="Q1420" s="471"/>
      <c r="R1420" s="471"/>
      <c r="S1420" s="471"/>
      <c r="T1420" s="471"/>
      <c r="U1420" s="471"/>
      <c r="V1420" s="471"/>
      <c r="W1420" s="471"/>
      <c r="X1420" s="471"/>
      <c r="Y1420" s="471"/>
      <c r="Z1420" s="471"/>
      <c r="AA1420" s="471"/>
      <c r="AB1420" s="471"/>
      <c r="AC1420" s="471"/>
      <c r="AD1420" s="471"/>
      <c r="AE1420" s="471"/>
      <c r="AF1420" s="271">
        <f t="shared" si="41"/>
        <v>0</v>
      </c>
      <c r="AG1420" s="457">
        <f t="shared" si="42"/>
        <v>0</v>
      </c>
    </row>
    <row r="1421" spans="10:33" hidden="1" x14ac:dyDescent="0.25">
      <c r="J1421" s="271"/>
      <c r="M1421" s="471"/>
      <c r="N1421" s="471"/>
      <c r="O1421" s="471"/>
      <c r="P1421" s="471"/>
      <c r="Q1421" s="471"/>
      <c r="R1421" s="471"/>
      <c r="S1421" s="471"/>
      <c r="T1421" s="471"/>
      <c r="U1421" s="471"/>
      <c r="V1421" s="471"/>
      <c r="W1421" s="471"/>
      <c r="X1421" s="471"/>
      <c r="Y1421" s="471"/>
      <c r="Z1421" s="471"/>
      <c r="AA1421" s="471"/>
      <c r="AB1421" s="471"/>
      <c r="AC1421" s="471"/>
      <c r="AD1421" s="471"/>
      <c r="AE1421" s="471"/>
      <c r="AF1421" s="271">
        <f t="shared" si="41"/>
        <v>0</v>
      </c>
      <c r="AG1421" s="457">
        <f t="shared" si="42"/>
        <v>0</v>
      </c>
    </row>
    <row r="1422" spans="10:33" hidden="1" x14ac:dyDescent="0.25">
      <c r="J1422" s="271"/>
      <c r="M1422" s="471"/>
      <c r="N1422" s="471"/>
      <c r="O1422" s="471"/>
      <c r="P1422" s="471"/>
      <c r="Q1422" s="471"/>
      <c r="R1422" s="471"/>
      <c r="S1422" s="471"/>
      <c r="T1422" s="471"/>
      <c r="U1422" s="471"/>
      <c r="V1422" s="471"/>
      <c r="W1422" s="471"/>
      <c r="X1422" s="471"/>
      <c r="Y1422" s="471"/>
      <c r="Z1422" s="471"/>
      <c r="AA1422" s="471"/>
      <c r="AB1422" s="471"/>
      <c r="AC1422" s="471"/>
      <c r="AD1422" s="471"/>
      <c r="AE1422" s="471"/>
      <c r="AF1422" s="271">
        <f t="shared" si="41"/>
        <v>0</v>
      </c>
      <c r="AG1422" s="457">
        <f t="shared" si="42"/>
        <v>0</v>
      </c>
    </row>
    <row r="1423" spans="10:33" hidden="1" x14ac:dyDescent="0.25">
      <c r="J1423" s="271"/>
      <c r="M1423" s="471"/>
      <c r="N1423" s="471"/>
      <c r="O1423" s="471"/>
      <c r="P1423" s="471"/>
      <c r="Q1423" s="471"/>
      <c r="R1423" s="471"/>
      <c r="S1423" s="471"/>
      <c r="T1423" s="471"/>
      <c r="U1423" s="471"/>
      <c r="V1423" s="471"/>
      <c r="W1423" s="471"/>
      <c r="X1423" s="471"/>
      <c r="Y1423" s="471"/>
      <c r="Z1423" s="471"/>
      <c r="AA1423" s="471"/>
      <c r="AB1423" s="471"/>
      <c r="AC1423" s="471"/>
      <c r="AD1423" s="471"/>
      <c r="AE1423" s="471"/>
      <c r="AF1423" s="271">
        <f t="shared" si="41"/>
        <v>0</v>
      </c>
      <c r="AG1423" s="457">
        <f t="shared" si="42"/>
        <v>0</v>
      </c>
    </row>
    <row r="1424" spans="10:33" hidden="1" x14ac:dyDescent="0.25">
      <c r="J1424" s="271"/>
      <c r="M1424" s="471"/>
      <c r="N1424" s="471"/>
      <c r="O1424" s="471"/>
      <c r="P1424" s="471"/>
      <c r="Q1424" s="471"/>
      <c r="R1424" s="471"/>
      <c r="S1424" s="471"/>
      <c r="T1424" s="471"/>
      <c r="U1424" s="471"/>
      <c r="V1424" s="471"/>
      <c r="W1424" s="471"/>
      <c r="X1424" s="471"/>
      <c r="Y1424" s="471"/>
      <c r="Z1424" s="471"/>
      <c r="AA1424" s="471"/>
      <c r="AB1424" s="471"/>
      <c r="AC1424" s="471"/>
      <c r="AD1424" s="471"/>
      <c r="AE1424" s="471"/>
      <c r="AF1424" s="271">
        <f t="shared" si="41"/>
        <v>0</v>
      </c>
      <c r="AG1424" s="457">
        <f t="shared" si="42"/>
        <v>0</v>
      </c>
    </row>
    <row r="1425" spans="10:33" hidden="1" x14ac:dyDescent="0.25">
      <c r="J1425" s="271"/>
      <c r="M1425" s="471"/>
      <c r="N1425" s="471"/>
      <c r="O1425" s="471"/>
      <c r="P1425" s="471"/>
      <c r="Q1425" s="471"/>
      <c r="R1425" s="471"/>
      <c r="S1425" s="471"/>
      <c r="T1425" s="471"/>
      <c r="U1425" s="471"/>
      <c r="V1425" s="471"/>
      <c r="W1425" s="471"/>
      <c r="X1425" s="471"/>
      <c r="Y1425" s="471"/>
      <c r="Z1425" s="471"/>
      <c r="AA1425" s="471"/>
      <c r="AB1425" s="471"/>
      <c r="AC1425" s="471"/>
      <c r="AD1425" s="471"/>
      <c r="AE1425" s="471"/>
      <c r="AF1425" s="271">
        <f t="shared" si="41"/>
        <v>0</v>
      </c>
      <c r="AG1425" s="457">
        <f t="shared" si="42"/>
        <v>0</v>
      </c>
    </row>
    <row r="1426" spans="10:33" hidden="1" x14ac:dyDescent="0.25">
      <c r="J1426" s="271"/>
      <c r="M1426" s="471"/>
      <c r="N1426" s="471"/>
      <c r="O1426" s="471"/>
      <c r="P1426" s="471"/>
      <c r="Q1426" s="471"/>
      <c r="R1426" s="471"/>
      <c r="S1426" s="471"/>
      <c r="T1426" s="471"/>
      <c r="U1426" s="471"/>
      <c r="V1426" s="471"/>
      <c r="W1426" s="471"/>
      <c r="X1426" s="471"/>
      <c r="Y1426" s="471"/>
      <c r="Z1426" s="471"/>
      <c r="AA1426" s="471"/>
      <c r="AB1426" s="471"/>
      <c r="AC1426" s="471"/>
      <c r="AD1426" s="471"/>
      <c r="AE1426" s="471"/>
      <c r="AF1426" s="271">
        <f t="shared" si="41"/>
        <v>0</v>
      </c>
      <c r="AG1426" s="457">
        <f t="shared" si="42"/>
        <v>0</v>
      </c>
    </row>
    <row r="1427" spans="10:33" hidden="1" x14ac:dyDescent="0.25">
      <c r="J1427" s="271"/>
      <c r="M1427" s="471"/>
      <c r="N1427" s="471"/>
      <c r="O1427" s="471"/>
      <c r="P1427" s="471"/>
      <c r="Q1427" s="471"/>
      <c r="R1427" s="471"/>
      <c r="S1427" s="471"/>
      <c r="T1427" s="471"/>
      <c r="U1427" s="471"/>
      <c r="V1427" s="471"/>
      <c r="W1427" s="471"/>
      <c r="X1427" s="471"/>
      <c r="Y1427" s="471"/>
      <c r="Z1427" s="471"/>
      <c r="AA1427" s="471"/>
      <c r="AB1427" s="471"/>
      <c r="AC1427" s="471"/>
      <c r="AD1427" s="471"/>
      <c r="AE1427" s="471"/>
      <c r="AF1427" s="271">
        <f t="shared" si="41"/>
        <v>0</v>
      </c>
      <c r="AG1427" s="457">
        <f t="shared" si="42"/>
        <v>0</v>
      </c>
    </row>
    <row r="1428" spans="10:33" hidden="1" x14ac:dyDescent="0.25">
      <c r="J1428" s="271"/>
      <c r="M1428" s="471"/>
      <c r="N1428" s="471"/>
      <c r="O1428" s="471"/>
      <c r="P1428" s="471"/>
      <c r="Q1428" s="471"/>
      <c r="R1428" s="471"/>
      <c r="S1428" s="471"/>
      <c r="T1428" s="471"/>
      <c r="U1428" s="471"/>
      <c r="V1428" s="471"/>
      <c r="W1428" s="471"/>
      <c r="X1428" s="471"/>
      <c r="Y1428" s="471"/>
      <c r="Z1428" s="471"/>
      <c r="AA1428" s="471"/>
      <c r="AB1428" s="471"/>
      <c r="AC1428" s="471"/>
      <c r="AD1428" s="471"/>
      <c r="AE1428" s="471"/>
      <c r="AF1428" s="271">
        <f t="shared" si="41"/>
        <v>0</v>
      </c>
      <c r="AG1428" s="457">
        <f t="shared" si="42"/>
        <v>0</v>
      </c>
    </row>
    <row r="1429" spans="10:33" hidden="1" x14ac:dyDescent="0.25">
      <c r="J1429" s="271"/>
      <c r="M1429" s="471"/>
      <c r="N1429" s="471"/>
      <c r="O1429" s="471"/>
      <c r="P1429" s="471"/>
      <c r="Q1429" s="471"/>
      <c r="R1429" s="471"/>
      <c r="S1429" s="471"/>
      <c r="T1429" s="471"/>
      <c r="U1429" s="471"/>
      <c r="V1429" s="471"/>
      <c r="W1429" s="471"/>
      <c r="X1429" s="471"/>
      <c r="Y1429" s="471"/>
      <c r="Z1429" s="471"/>
      <c r="AA1429" s="471"/>
      <c r="AB1429" s="471"/>
      <c r="AC1429" s="471"/>
      <c r="AD1429" s="471"/>
      <c r="AE1429" s="471"/>
      <c r="AF1429" s="271">
        <f t="shared" si="41"/>
        <v>0</v>
      </c>
      <c r="AG1429" s="457">
        <f t="shared" si="42"/>
        <v>0</v>
      </c>
    </row>
    <row r="1430" spans="10:33" hidden="1" x14ac:dyDescent="0.25">
      <c r="J1430" s="271"/>
      <c r="M1430" s="471"/>
      <c r="N1430" s="471"/>
      <c r="O1430" s="471"/>
      <c r="P1430" s="471"/>
      <c r="Q1430" s="471"/>
      <c r="R1430" s="471"/>
      <c r="S1430" s="471"/>
      <c r="T1430" s="471"/>
      <c r="U1430" s="471"/>
      <c r="V1430" s="471"/>
      <c r="W1430" s="471"/>
      <c r="X1430" s="471"/>
      <c r="Y1430" s="471"/>
      <c r="Z1430" s="471"/>
      <c r="AA1430" s="471"/>
      <c r="AB1430" s="471"/>
      <c r="AC1430" s="471"/>
      <c r="AD1430" s="471"/>
      <c r="AE1430" s="471"/>
      <c r="AF1430" s="271">
        <f t="shared" si="41"/>
        <v>0</v>
      </c>
      <c r="AG1430" s="457">
        <f t="shared" si="42"/>
        <v>0</v>
      </c>
    </row>
    <row r="1431" spans="10:33" hidden="1" x14ac:dyDescent="0.25">
      <c r="J1431" s="271"/>
      <c r="M1431" s="471"/>
      <c r="N1431" s="471"/>
      <c r="O1431" s="471"/>
      <c r="P1431" s="471"/>
      <c r="Q1431" s="471"/>
      <c r="R1431" s="471"/>
      <c r="S1431" s="471"/>
      <c r="T1431" s="471"/>
      <c r="U1431" s="471"/>
      <c r="V1431" s="471"/>
      <c r="W1431" s="471"/>
      <c r="X1431" s="471"/>
      <c r="Y1431" s="471"/>
      <c r="Z1431" s="471"/>
      <c r="AA1431" s="471"/>
      <c r="AB1431" s="471"/>
      <c r="AC1431" s="471"/>
      <c r="AD1431" s="471"/>
      <c r="AE1431" s="471"/>
      <c r="AF1431" s="271">
        <f t="shared" si="41"/>
        <v>0</v>
      </c>
      <c r="AG1431" s="457">
        <f t="shared" si="42"/>
        <v>0</v>
      </c>
    </row>
    <row r="1432" spans="10:33" hidden="1" x14ac:dyDescent="0.25">
      <c r="J1432" s="271"/>
      <c r="M1432" s="471"/>
      <c r="N1432" s="471"/>
      <c r="O1432" s="471"/>
      <c r="P1432" s="471"/>
      <c r="Q1432" s="471"/>
      <c r="R1432" s="471"/>
      <c r="S1432" s="471"/>
      <c r="T1432" s="471"/>
      <c r="U1432" s="471"/>
      <c r="V1432" s="471"/>
      <c r="W1432" s="471"/>
      <c r="X1432" s="471"/>
      <c r="Y1432" s="471"/>
      <c r="Z1432" s="471"/>
      <c r="AA1432" s="471"/>
      <c r="AB1432" s="471"/>
      <c r="AC1432" s="471"/>
      <c r="AD1432" s="471"/>
      <c r="AE1432" s="471"/>
      <c r="AF1432" s="271">
        <f t="shared" si="41"/>
        <v>0</v>
      </c>
      <c r="AG1432" s="457">
        <f t="shared" si="42"/>
        <v>0</v>
      </c>
    </row>
    <row r="1433" spans="10:33" hidden="1" x14ac:dyDescent="0.25">
      <c r="J1433" s="271"/>
      <c r="M1433" s="471"/>
      <c r="N1433" s="471"/>
      <c r="O1433" s="471"/>
      <c r="P1433" s="471"/>
      <c r="Q1433" s="471"/>
      <c r="R1433" s="471"/>
      <c r="S1433" s="471"/>
      <c r="T1433" s="471"/>
      <c r="U1433" s="471"/>
      <c r="V1433" s="471"/>
      <c r="W1433" s="471"/>
      <c r="X1433" s="471"/>
      <c r="Y1433" s="471"/>
      <c r="Z1433" s="471"/>
      <c r="AA1433" s="471"/>
      <c r="AB1433" s="471"/>
      <c r="AC1433" s="471"/>
      <c r="AD1433" s="471"/>
      <c r="AE1433" s="471"/>
      <c r="AF1433" s="271">
        <f t="shared" si="41"/>
        <v>0</v>
      </c>
      <c r="AG1433" s="457">
        <f t="shared" si="42"/>
        <v>0</v>
      </c>
    </row>
    <row r="1434" spans="10:33" hidden="1" x14ac:dyDescent="0.25">
      <c r="J1434" s="271"/>
      <c r="M1434" s="471"/>
      <c r="N1434" s="471"/>
      <c r="O1434" s="471"/>
      <c r="P1434" s="471"/>
      <c r="Q1434" s="471"/>
      <c r="R1434" s="471"/>
      <c r="S1434" s="471"/>
      <c r="T1434" s="471"/>
      <c r="U1434" s="471"/>
      <c r="V1434" s="471"/>
      <c r="W1434" s="471"/>
      <c r="X1434" s="471"/>
      <c r="Y1434" s="471"/>
      <c r="Z1434" s="471"/>
      <c r="AA1434" s="471"/>
      <c r="AB1434" s="471"/>
      <c r="AC1434" s="471"/>
      <c r="AD1434" s="471"/>
      <c r="AE1434" s="471"/>
      <c r="AF1434" s="271">
        <f t="shared" si="41"/>
        <v>0</v>
      </c>
      <c r="AG1434" s="457">
        <f t="shared" si="42"/>
        <v>0</v>
      </c>
    </row>
    <row r="1435" spans="10:33" hidden="1" x14ac:dyDescent="0.25">
      <c r="J1435" s="271"/>
      <c r="M1435" s="471"/>
      <c r="N1435" s="471"/>
      <c r="O1435" s="471"/>
      <c r="P1435" s="471"/>
      <c r="Q1435" s="471"/>
      <c r="R1435" s="471"/>
      <c r="S1435" s="471"/>
      <c r="T1435" s="471"/>
      <c r="U1435" s="471"/>
      <c r="V1435" s="471"/>
      <c r="W1435" s="471"/>
      <c r="X1435" s="471"/>
      <c r="Y1435" s="471"/>
      <c r="Z1435" s="471"/>
      <c r="AA1435" s="471"/>
      <c r="AB1435" s="471"/>
      <c r="AC1435" s="471"/>
      <c r="AD1435" s="471"/>
      <c r="AE1435" s="471"/>
      <c r="AF1435" s="271">
        <f t="shared" si="41"/>
        <v>0</v>
      </c>
      <c r="AG1435" s="457">
        <f t="shared" si="42"/>
        <v>0</v>
      </c>
    </row>
    <row r="1436" spans="10:33" hidden="1" x14ac:dyDescent="0.25">
      <c r="J1436" s="271"/>
      <c r="M1436" s="471"/>
      <c r="N1436" s="471"/>
      <c r="O1436" s="471"/>
      <c r="P1436" s="471"/>
      <c r="Q1436" s="471"/>
      <c r="R1436" s="471"/>
      <c r="S1436" s="471"/>
      <c r="T1436" s="471"/>
      <c r="U1436" s="471"/>
      <c r="V1436" s="471"/>
      <c r="W1436" s="471"/>
      <c r="X1436" s="471"/>
      <c r="Y1436" s="471"/>
      <c r="Z1436" s="471"/>
      <c r="AA1436" s="471"/>
      <c r="AB1436" s="471"/>
      <c r="AC1436" s="471"/>
      <c r="AD1436" s="471"/>
      <c r="AE1436" s="471"/>
      <c r="AF1436" s="271">
        <f t="shared" si="41"/>
        <v>0</v>
      </c>
      <c r="AG1436" s="457">
        <f t="shared" si="42"/>
        <v>0</v>
      </c>
    </row>
    <row r="1437" spans="10:33" hidden="1" x14ac:dyDescent="0.25">
      <c r="J1437" s="271"/>
      <c r="M1437" s="471"/>
      <c r="N1437" s="471"/>
      <c r="O1437" s="471"/>
      <c r="P1437" s="471"/>
      <c r="Q1437" s="471"/>
      <c r="R1437" s="471"/>
      <c r="S1437" s="471"/>
      <c r="T1437" s="471"/>
      <c r="U1437" s="471"/>
      <c r="V1437" s="471"/>
      <c r="W1437" s="471"/>
      <c r="X1437" s="471"/>
      <c r="Y1437" s="471"/>
      <c r="Z1437" s="471"/>
      <c r="AA1437" s="471"/>
      <c r="AB1437" s="471"/>
      <c r="AC1437" s="471"/>
      <c r="AD1437" s="471"/>
      <c r="AE1437" s="471"/>
      <c r="AF1437" s="271">
        <f t="shared" si="41"/>
        <v>0</v>
      </c>
      <c r="AG1437" s="457">
        <f t="shared" si="42"/>
        <v>0</v>
      </c>
    </row>
    <row r="1438" spans="10:33" hidden="1" x14ac:dyDescent="0.25">
      <c r="J1438" s="271"/>
      <c r="M1438" s="471"/>
      <c r="N1438" s="471"/>
      <c r="O1438" s="471"/>
      <c r="P1438" s="471"/>
      <c r="Q1438" s="471"/>
      <c r="R1438" s="471"/>
      <c r="S1438" s="471"/>
      <c r="T1438" s="471"/>
      <c r="U1438" s="471"/>
      <c r="V1438" s="471"/>
      <c r="W1438" s="471"/>
      <c r="X1438" s="471"/>
      <c r="Y1438" s="471"/>
      <c r="Z1438" s="471"/>
      <c r="AA1438" s="471"/>
      <c r="AB1438" s="471"/>
      <c r="AC1438" s="471"/>
      <c r="AD1438" s="471"/>
      <c r="AE1438" s="471"/>
      <c r="AF1438" s="271">
        <f t="shared" si="41"/>
        <v>0</v>
      </c>
      <c r="AG1438" s="457">
        <f t="shared" si="42"/>
        <v>0</v>
      </c>
    </row>
    <row r="1439" spans="10:33" hidden="1" x14ac:dyDescent="0.25">
      <c r="J1439" s="271"/>
      <c r="M1439" s="471"/>
      <c r="N1439" s="471"/>
      <c r="O1439" s="471"/>
      <c r="P1439" s="471"/>
      <c r="Q1439" s="471"/>
      <c r="R1439" s="471"/>
      <c r="S1439" s="471"/>
      <c r="T1439" s="471"/>
      <c r="U1439" s="471"/>
      <c r="V1439" s="471"/>
      <c r="W1439" s="471"/>
      <c r="X1439" s="471"/>
      <c r="Y1439" s="471"/>
      <c r="Z1439" s="471"/>
      <c r="AA1439" s="471"/>
      <c r="AB1439" s="471"/>
      <c r="AC1439" s="471"/>
      <c r="AD1439" s="471"/>
      <c r="AE1439" s="471"/>
      <c r="AF1439" s="271">
        <f t="shared" si="41"/>
        <v>0</v>
      </c>
      <c r="AG1439" s="457">
        <f t="shared" si="42"/>
        <v>0</v>
      </c>
    </row>
    <row r="1440" spans="10:33" hidden="1" x14ac:dyDescent="0.25">
      <c r="J1440" s="271"/>
      <c r="M1440" s="471"/>
      <c r="N1440" s="471"/>
      <c r="O1440" s="471"/>
      <c r="P1440" s="471"/>
      <c r="Q1440" s="471"/>
      <c r="R1440" s="471"/>
      <c r="S1440" s="471"/>
      <c r="T1440" s="471"/>
      <c r="U1440" s="471"/>
      <c r="V1440" s="471"/>
      <c r="W1440" s="471"/>
      <c r="X1440" s="471"/>
      <c r="Y1440" s="471"/>
      <c r="Z1440" s="471"/>
      <c r="AA1440" s="471"/>
      <c r="AB1440" s="471"/>
      <c r="AC1440" s="471"/>
      <c r="AD1440" s="471"/>
      <c r="AE1440" s="471"/>
      <c r="AF1440" s="271">
        <f t="shared" si="41"/>
        <v>0</v>
      </c>
      <c r="AG1440" s="457">
        <f t="shared" si="42"/>
        <v>0</v>
      </c>
    </row>
    <row r="1441" spans="10:33" hidden="1" x14ac:dyDescent="0.25">
      <c r="J1441" s="271"/>
      <c r="M1441" s="471"/>
      <c r="N1441" s="471"/>
      <c r="O1441" s="471"/>
      <c r="P1441" s="471"/>
      <c r="Q1441" s="471"/>
      <c r="R1441" s="471"/>
      <c r="S1441" s="471"/>
      <c r="T1441" s="471"/>
      <c r="U1441" s="471"/>
      <c r="V1441" s="471"/>
      <c r="W1441" s="471"/>
      <c r="X1441" s="471"/>
      <c r="Y1441" s="471"/>
      <c r="Z1441" s="471"/>
      <c r="AA1441" s="471"/>
      <c r="AB1441" s="471"/>
      <c r="AC1441" s="471"/>
      <c r="AD1441" s="471"/>
      <c r="AE1441" s="471"/>
      <c r="AF1441" s="271">
        <f t="shared" si="41"/>
        <v>0</v>
      </c>
      <c r="AG1441" s="457">
        <f t="shared" si="42"/>
        <v>0</v>
      </c>
    </row>
    <row r="1442" spans="10:33" hidden="1" x14ac:dyDescent="0.25">
      <c r="J1442" s="271"/>
      <c r="M1442" s="471"/>
      <c r="N1442" s="471"/>
      <c r="O1442" s="471"/>
      <c r="P1442" s="471"/>
      <c r="Q1442" s="471"/>
      <c r="R1442" s="471"/>
      <c r="S1442" s="471"/>
      <c r="T1442" s="471"/>
      <c r="U1442" s="471"/>
      <c r="V1442" s="471"/>
      <c r="W1442" s="471"/>
      <c r="X1442" s="471"/>
      <c r="Y1442" s="471"/>
      <c r="Z1442" s="471"/>
      <c r="AA1442" s="471"/>
      <c r="AB1442" s="471"/>
      <c r="AC1442" s="471"/>
      <c r="AD1442" s="471"/>
      <c r="AE1442" s="471"/>
      <c r="AF1442" s="271">
        <f t="shared" si="41"/>
        <v>0</v>
      </c>
      <c r="AG1442" s="457">
        <f t="shared" si="42"/>
        <v>0</v>
      </c>
    </row>
    <row r="1443" spans="10:33" hidden="1" x14ac:dyDescent="0.25">
      <c r="J1443" s="271"/>
      <c r="M1443" s="471"/>
      <c r="N1443" s="471"/>
      <c r="O1443" s="471"/>
      <c r="P1443" s="471"/>
      <c r="Q1443" s="471"/>
      <c r="R1443" s="471"/>
      <c r="S1443" s="471"/>
      <c r="T1443" s="471"/>
      <c r="U1443" s="471"/>
      <c r="V1443" s="471"/>
      <c r="W1443" s="471"/>
      <c r="X1443" s="471"/>
      <c r="Y1443" s="471"/>
      <c r="Z1443" s="471"/>
      <c r="AA1443" s="471"/>
      <c r="AB1443" s="471"/>
      <c r="AC1443" s="471"/>
      <c r="AD1443" s="471"/>
      <c r="AE1443" s="471"/>
      <c r="AF1443" s="271">
        <f t="shared" si="41"/>
        <v>0</v>
      </c>
      <c r="AG1443" s="457">
        <f t="shared" si="42"/>
        <v>0</v>
      </c>
    </row>
    <row r="1444" spans="10:33" hidden="1" x14ac:dyDescent="0.25">
      <c r="J1444" s="271"/>
      <c r="M1444" s="471"/>
      <c r="N1444" s="471"/>
      <c r="O1444" s="471"/>
      <c r="P1444" s="471"/>
      <c r="Q1444" s="471"/>
      <c r="R1444" s="471"/>
      <c r="S1444" s="471"/>
      <c r="T1444" s="471"/>
      <c r="U1444" s="471"/>
      <c r="V1444" s="471"/>
      <c r="W1444" s="471"/>
      <c r="X1444" s="471"/>
      <c r="Y1444" s="471"/>
      <c r="Z1444" s="471"/>
      <c r="AA1444" s="471"/>
      <c r="AB1444" s="471"/>
      <c r="AC1444" s="471"/>
      <c r="AD1444" s="471"/>
      <c r="AE1444" s="471"/>
      <c r="AF1444" s="271">
        <f t="shared" si="41"/>
        <v>0</v>
      </c>
      <c r="AG1444" s="457">
        <f t="shared" si="42"/>
        <v>0</v>
      </c>
    </row>
    <row r="1445" spans="10:33" hidden="1" x14ac:dyDescent="0.25">
      <c r="J1445" s="271"/>
      <c r="M1445" s="471"/>
      <c r="N1445" s="471"/>
      <c r="O1445" s="471"/>
      <c r="P1445" s="471"/>
      <c r="Q1445" s="471"/>
      <c r="R1445" s="471"/>
      <c r="S1445" s="471"/>
      <c r="T1445" s="471"/>
      <c r="U1445" s="471"/>
      <c r="V1445" s="471"/>
      <c r="W1445" s="471"/>
      <c r="X1445" s="471"/>
      <c r="Y1445" s="471"/>
      <c r="Z1445" s="471"/>
      <c r="AA1445" s="471"/>
      <c r="AB1445" s="471"/>
      <c r="AC1445" s="471"/>
      <c r="AD1445" s="471"/>
      <c r="AE1445" s="471"/>
      <c r="AF1445" s="271">
        <f t="shared" si="41"/>
        <v>0</v>
      </c>
      <c r="AG1445" s="457">
        <f t="shared" si="42"/>
        <v>0</v>
      </c>
    </row>
    <row r="1446" spans="10:33" hidden="1" x14ac:dyDescent="0.25">
      <c r="J1446" s="271"/>
      <c r="M1446" s="471"/>
      <c r="N1446" s="471"/>
      <c r="O1446" s="471"/>
      <c r="P1446" s="471"/>
      <c r="Q1446" s="471"/>
      <c r="R1446" s="471"/>
      <c r="S1446" s="471"/>
      <c r="T1446" s="471"/>
      <c r="U1446" s="471"/>
      <c r="V1446" s="471"/>
      <c r="W1446" s="471"/>
      <c r="X1446" s="471"/>
      <c r="Y1446" s="471"/>
      <c r="Z1446" s="471"/>
      <c r="AA1446" s="471"/>
      <c r="AB1446" s="471"/>
      <c r="AC1446" s="471"/>
      <c r="AD1446" s="471"/>
      <c r="AE1446" s="471"/>
      <c r="AF1446" s="271">
        <f t="shared" si="41"/>
        <v>0</v>
      </c>
      <c r="AG1446" s="457">
        <f t="shared" si="42"/>
        <v>0</v>
      </c>
    </row>
    <row r="1447" spans="10:33" hidden="1" x14ac:dyDescent="0.25">
      <c r="J1447" s="271"/>
      <c r="M1447" s="471"/>
      <c r="N1447" s="471"/>
      <c r="O1447" s="471"/>
      <c r="P1447" s="471"/>
      <c r="Q1447" s="471"/>
      <c r="R1447" s="471"/>
      <c r="S1447" s="471"/>
      <c r="T1447" s="471"/>
      <c r="U1447" s="471"/>
      <c r="V1447" s="471"/>
      <c r="W1447" s="471"/>
      <c r="X1447" s="471"/>
      <c r="Y1447" s="471"/>
      <c r="Z1447" s="471"/>
      <c r="AA1447" s="471"/>
      <c r="AB1447" s="471"/>
      <c r="AC1447" s="471"/>
      <c r="AD1447" s="471"/>
      <c r="AE1447" s="471"/>
      <c r="AF1447" s="271">
        <f t="shared" si="41"/>
        <v>0</v>
      </c>
      <c r="AG1447" s="457">
        <f t="shared" si="42"/>
        <v>0</v>
      </c>
    </row>
    <row r="1448" spans="10:33" hidden="1" x14ac:dyDescent="0.25">
      <c r="J1448" s="271"/>
      <c r="M1448" s="471"/>
      <c r="N1448" s="471"/>
      <c r="O1448" s="471"/>
      <c r="P1448" s="471"/>
      <c r="Q1448" s="471"/>
      <c r="R1448" s="471"/>
      <c r="S1448" s="471"/>
      <c r="T1448" s="471"/>
      <c r="U1448" s="471"/>
      <c r="V1448" s="471"/>
      <c r="W1448" s="471"/>
      <c r="X1448" s="471"/>
      <c r="Y1448" s="471"/>
      <c r="Z1448" s="471"/>
      <c r="AA1448" s="471"/>
      <c r="AB1448" s="471"/>
      <c r="AC1448" s="471"/>
      <c r="AD1448" s="471"/>
      <c r="AE1448" s="471"/>
      <c r="AF1448" s="271">
        <f t="shared" si="41"/>
        <v>0</v>
      </c>
      <c r="AG1448" s="457">
        <f t="shared" si="42"/>
        <v>0</v>
      </c>
    </row>
    <row r="1449" spans="10:33" hidden="1" x14ac:dyDescent="0.25">
      <c r="J1449" s="271"/>
      <c r="M1449" s="471"/>
      <c r="N1449" s="471"/>
      <c r="O1449" s="471"/>
      <c r="P1449" s="471"/>
      <c r="Q1449" s="471"/>
      <c r="R1449" s="471"/>
      <c r="S1449" s="471"/>
      <c r="T1449" s="471"/>
      <c r="U1449" s="471"/>
      <c r="V1449" s="471"/>
      <c r="W1449" s="471"/>
      <c r="X1449" s="471"/>
      <c r="Y1449" s="471"/>
      <c r="Z1449" s="471"/>
      <c r="AA1449" s="471"/>
      <c r="AB1449" s="471"/>
      <c r="AC1449" s="471"/>
      <c r="AD1449" s="471"/>
      <c r="AE1449" s="471"/>
      <c r="AF1449" s="271">
        <f t="shared" si="41"/>
        <v>0</v>
      </c>
      <c r="AG1449" s="457">
        <f t="shared" si="42"/>
        <v>0</v>
      </c>
    </row>
    <row r="1450" spans="10:33" hidden="1" x14ac:dyDescent="0.25">
      <c r="J1450" s="271"/>
      <c r="M1450" s="471"/>
      <c r="N1450" s="471"/>
      <c r="O1450" s="471"/>
      <c r="P1450" s="471"/>
      <c r="Q1450" s="471"/>
      <c r="R1450" s="471"/>
      <c r="S1450" s="471"/>
      <c r="T1450" s="471"/>
      <c r="U1450" s="471"/>
      <c r="V1450" s="471"/>
      <c r="W1450" s="471"/>
      <c r="X1450" s="471"/>
      <c r="Y1450" s="471"/>
      <c r="Z1450" s="471"/>
      <c r="AA1450" s="471"/>
      <c r="AB1450" s="471"/>
      <c r="AC1450" s="471"/>
      <c r="AD1450" s="471"/>
      <c r="AE1450" s="471"/>
      <c r="AF1450" s="271">
        <f t="shared" si="41"/>
        <v>0</v>
      </c>
      <c r="AG1450" s="457">
        <f t="shared" si="42"/>
        <v>0</v>
      </c>
    </row>
    <row r="1451" spans="10:33" hidden="1" x14ac:dyDescent="0.25">
      <c r="J1451" s="271"/>
      <c r="M1451" s="471"/>
      <c r="N1451" s="471"/>
      <c r="O1451" s="471"/>
      <c r="P1451" s="471"/>
      <c r="Q1451" s="471"/>
      <c r="R1451" s="471"/>
      <c r="S1451" s="471"/>
      <c r="T1451" s="471"/>
      <c r="U1451" s="471"/>
      <c r="V1451" s="471"/>
      <c r="W1451" s="471"/>
      <c r="X1451" s="471"/>
      <c r="Y1451" s="471"/>
      <c r="Z1451" s="471"/>
      <c r="AA1451" s="471"/>
      <c r="AB1451" s="471"/>
      <c r="AC1451" s="471"/>
      <c r="AD1451" s="471"/>
      <c r="AE1451" s="471"/>
      <c r="AF1451" s="271">
        <f t="shared" si="41"/>
        <v>0</v>
      </c>
      <c r="AG1451" s="457">
        <f t="shared" si="42"/>
        <v>0</v>
      </c>
    </row>
    <row r="1452" spans="10:33" hidden="1" x14ac:dyDescent="0.25">
      <c r="J1452" s="271"/>
      <c r="M1452" s="471"/>
      <c r="N1452" s="471"/>
      <c r="O1452" s="471"/>
      <c r="P1452" s="471"/>
      <c r="Q1452" s="471"/>
      <c r="R1452" s="471"/>
      <c r="S1452" s="471"/>
      <c r="T1452" s="471"/>
      <c r="U1452" s="471"/>
      <c r="V1452" s="471"/>
      <c r="W1452" s="471"/>
      <c r="X1452" s="471"/>
      <c r="Y1452" s="471"/>
      <c r="Z1452" s="471"/>
      <c r="AA1452" s="471"/>
      <c r="AB1452" s="471"/>
      <c r="AC1452" s="471"/>
      <c r="AD1452" s="471"/>
      <c r="AE1452" s="471"/>
      <c r="AF1452" s="271">
        <f t="shared" si="41"/>
        <v>0</v>
      </c>
      <c r="AG1452" s="457">
        <f t="shared" si="42"/>
        <v>0</v>
      </c>
    </row>
    <row r="1453" spans="10:33" hidden="1" x14ac:dyDescent="0.25">
      <c r="J1453" s="271"/>
      <c r="M1453" s="471"/>
      <c r="N1453" s="471"/>
      <c r="O1453" s="471"/>
      <c r="P1453" s="471"/>
      <c r="Q1453" s="471"/>
      <c r="R1453" s="471"/>
      <c r="S1453" s="471"/>
      <c r="T1453" s="471"/>
      <c r="U1453" s="471"/>
      <c r="V1453" s="471"/>
      <c r="W1453" s="471"/>
      <c r="X1453" s="471"/>
      <c r="Y1453" s="471"/>
      <c r="Z1453" s="471"/>
      <c r="AA1453" s="471"/>
      <c r="AB1453" s="471"/>
      <c r="AC1453" s="471"/>
      <c r="AD1453" s="471"/>
      <c r="AE1453" s="471"/>
      <c r="AF1453" s="271">
        <f t="shared" si="41"/>
        <v>0</v>
      </c>
      <c r="AG1453" s="457">
        <f t="shared" si="42"/>
        <v>0</v>
      </c>
    </row>
    <row r="1454" spans="10:33" hidden="1" x14ac:dyDescent="0.25">
      <c r="J1454" s="271"/>
      <c r="M1454" s="471"/>
      <c r="N1454" s="471"/>
      <c r="O1454" s="471"/>
      <c r="P1454" s="471"/>
      <c r="Q1454" s="471"/>
      <c r="R1454" s="471"/>
      <c r="S1454" s="471"/>
      <c r="T1454" s="471"/>
      <c r="U1454" s="471"/>
      <c r="V1454" s="471"/>
      <c r="W1454" s="471"/>
      <c r="X1454" s="471"/>
      <c r="Y1454" s="471"/>
      <c r="Z1454" s="471"/>
      <c r="AA1454" s="471"/>
      <c r="AB1454" s="471"/>
      <c r="AC1454" s="471"/>
      <c r="AD1454" s="471"/>
      <c r="AE1454" s="471"/>
      <c r="AF1454" s="271">
        <f t="shared" si="41"/>
        <v>0</v>
      </c>
      <c r="AG1454" s="457">
        <f t="shared" si="42"/>
        <v>0</v>
      </c>
    </row>
    <row r="1455" spans="10:33" hidden="1" x14ac:dyDescent="0.25">
      <c r="J1455" s="271"/>
      <c r="M1455" s="471"/>
      <c r="N1455" s="471"/>
      <c r="O1455" s="471"/>
      <c r="P1455" s="471"/>
      <c r="Q1455" s="471"/>
      <c r="R1455" s="471"/>
      <c r="S1455" s="471"/>
      <c r="T1455" s="471"/>
      <c r="U1455" s="471"/>
      <c r="V1455" s="471"/>
      <c r="W1455" s="471"/>
      <c r="X1455" s="471"/>
      <c r="Y1455" s="471"/>
      <c r="Z1455" s="471"/>
      <c r="AA1455" s="471"/>
      <c r="AB1455" s="471"/>
      <c r="AC1455" s="471"/>
      <c r="AD1455" s="471"/>
      <c r="AE1455" s="471"/>
      <c r="AF1455" s="271">
        <f t="shared" si="41"/>
        <v>0</v>
      </c>
      <c r="AG1455" s="457">
        <f t="shared" si="42"/>
        <v>0</v>
      </c>
    </row>
    <row r="1456" spans="10:33" hidden="1" x14ac:dyDescent="0.25">
      <c r="J1456" s="271"/>
      <c r="M1456" s="471"/>
      <c r="N1456" s="471"/>
      <c r="O1456" s="471"/>
      <c r="P1456" s="471"/>
      <c r="Q1456" s="471"/>
      <c r="R1456" s="471"/>
      <c r="S1456" s="471"/>
      <c r="T1456" s="471"/>
      <c r="U1456" s="471"/>
      <c r="V1456" s="471"/>
      <c r="W1456" s="471"/>
      <c r="X1456" s="471"/>
      <c r="Y1456" s="471"/>
      <c r="Z1456" s="471"/>
      <c r="AA1456" s="471"/>
      <c r="AB1456" s="471"/>
      <c r="AC1456" s="471"/>
      <c r="AD1456" s="471"/>
      <c r="AE1456" s="471"/>
      <c r="AF1456" s="271">
        <f t="shared" si="41"/>
        <v>0</v>
      </c>
      <c r="AG1456" s="457">
        <f t="shared" si="42"/>
        <v>0</v>
      </c>
    </row>
    <row r="1457" spans="10:33" hidden="1" x14ac:dyDescent="0.25">
      <c r="J1457" s="271"/>
      <c r="M1457" s="471"/>
      <c r="N1457" s="471"/>
      <c r="O1457" s="471"/>
      <c r="P1457" s="471"/>
      <c r="Q1457" s="471"/>
      <c r="R1457" s="471"/>
      <c r="S1457" s="471"/>
      <c r="T1457" s="471"/>
      <c r="U1457" s="471"/>
      <c r="V1457" s="471"/>
      <c r="W1457" s="471"/>
      <c r="X1457" s="471"/>
      <c r="Y1457" s="471"/>
      <c r="Z1457" s="471"/>
      <c r="AA1457" s="471"/>
      <c r="AB1457" s="471"/>
      <c r="AC1457" s="471"/>
      <c r="AD1457" s="471"/>
      <c r="AE1457" s="471"/>
      <c r="AF1457" s="271">
        <f t="shared" si="41"/>
        <v>0</v>
      </c>
      <c r="AG1457" s="457">
        <f t="shared" si="42"/>
        <v>0</v>
      </c>
    </row>
    <row r="1458" spans="10:33" hidden="1" x14ac:dyDescent="0.25">
      <c r="J1458" s="271"/>
      <c r="M1458" s="471"/>
      <c r="N1458" s="471"/>
      <c r="O1458" s="471"/>
      <c r="P1458" s="471"/>
      <c r="Q1458" s="471"/>
      <c r="R1458" s="471"/>
      <c r="S1458" s="471"/>
      <c r="T1458" s="471"/>
      <c r="U1458" s="471"/>
      <c r="V1458" s="471"/>
      <c r="W1458" s="471"/>
      <c r="X1458" s="471"/>
      <c r="Y1458" s="471"/>
      <c r="Z1458" s="471"/>
      <c r="AA1458" s="471"/>
      <c r="AB1458" s="471"/>
      <c r="AC1458" s="471"/>
      <c r="AD1458" s="471"/>
      <c r="AE1458" s="471"/>
      <c r="AF1458" s="271">
        <f t="shared" si="41"/>
        <v>0</v>
      </c>
      <c r="AG1458" s="457">
        <f t="shared" si="42"/>
        <v>0</v>
      </c>
    </row>
    <row r="1459" spans="10:33" hidden="1" x14ac:dyDescent="0.25">
      <c r="J1459" s="271"/>
      <c r="M1459" s="471"/>
      <c r="N1459" s="471"/>
      <c r="O1459" s="471"/>
      <c r="P1459" s="471"/>
      <c r="Q1459" s="471"/>
      <c r="R1459" s="471"/>
      <c r="S1459" s="471"/>
      <c r="T1459" s="471"/>
      <c r="U1459" s="471"/>
      <c r="V1459" s="471"/>
      <c r="W1459" s="471"/>
      <c r="X1459" s="471"/>
      <c r="Y1459" s="471"/>
      <c r="Z1459" s="471"/>
      <c r="AA1459" s="471"/>
      <c r="AB1459" s="471"/>
      <c r="AC1459" s="471"/>
      <c r="AD1459" s="471"/>
      <c r="AE1459" s="471"/>
      <c r="AF1459" s="271">
        <f t="shared" si="41"/>
        <v>0</v>
      </c>
      <c r="AG1459" s="457">
        <f t="shared" si="42"/>
        <v>0</v>
      </c>
    </row>
    <row r="1460" spans="10:33" hidden="1" x14ac:dyDescent="0.25">
      <c r="J1460" s="271"/>
      <c r="M1460" s="471"/>
      <c r="N1460" s="471"/>
      <c r="O1460" s="471"/>
      <c r="P1460" s="471"/>
      <c r="Q1460" s="471"/>
      <c r="R1460" s="471"/>
      <c r="S1460" s="471"/>
      <c r="T1460" s="471"/>
      <c r="U1460" s="471"/>
      <c r="V1460" s="471"/>
      <c r="W1460" s="471"/>
      <c r="X1460" s="471"/>
      <c r="Y1460" s="471"/>
      <c r="Z1460" s="471"/>
      <c r="AA1460" s="471"/>
      <c r="AB1460" s="471"/>
      <c r="AC1460" s="471"/>
      <c r="AD1460" s="471"/>
      <c r="AE1460" s="471"/>
      <c r="AF1460" s="271">
        <f t="shared" si="41"/>
        <v>0</v>
      </c>
      <c r="AG1460" s="457">
        <f t="shared" si="42"/>
        <v>0</v>
      </c>
    </row>
    <row r="1461" spans="10:33" hidden="1" x14ac:dyDescent="0.25">
      <c r="J1461" s="271"/>
      <c r="M1461" s="471"/>
      <c r="N1461" s="471"/>
      <c r="O1461" s="471"/>
      <c r="P1461" s="471"/>
      <c r="Q1461" s="471"/>
      <c r="R1461" s="471"/>
      <c r="S1461" s="471"/>
      <c r="T1461" s="471"/>
      <c r="U1461" s="471"/>
      <c r="V1461" s="471"/>
      <c r="W1461" s="471"/>
      <c r="X1461" s="471"/>
      <c r="Y1461" s="471"/>
      <c r="Z1461" s="471"/>
      <c r="AA1461" s="471"/>
      <c r="AB1461" s="471"/>
      <c r="AC1461" s="471"/>
      <c r="AD1461" s="471"/>
      <c r="AE1461" s="471"/>
      <c r="AF1461" s="271">
        <f t="shared" si="41"/>
        <v>0</v>
      </c>
      <c r="AG1461" s="457">
        <f t="shared" si="42"/>
        <v>0</v>
      </c>
    </row>
    <row r="1462" spans="10:33" hidden="1" x14ac:dyDescent="0.25">
      <c r="J1462" s="271"/>
      <c r="M1462" s="471"/>
      <c r="N1462" s="471"/>
      <c r="O1462" s="471"/>
      <c r="P1462" s="471"/>
      <c r="Q1462" s="471"/>
      <c r="R1462" s="471"/>
      <c r="S1462" s="471"/>
      <c r="T1462" s="471"/>
      <c r="U1462" s="471"/>
      <c r="V1462" s="471"/>
      <c r="W1462" s="471"/>
      <c r="X1462" s="471"/>
      <c r="Y1462" s="471"/>
      <c r="Z1462" s="471"/>
      <c r="AA1462" s="471"/>
      <c r="AB1462" s="471"/>
      <c r="AC1462" s="471"/>
      <c r="AD1462" s="471"/>
      <c r="AE1462" s="471"/>
      <c r="AF1462" s="271">
        <f t="shared" si="41"/>
        <v>0</v>
      </c>
      <c r="AG1462" s="457">
        <f t="shared" si="42"/>
        <v>0</v>
      </c>
    </row>
    <row r="1463" spans="10:33" hidden="1" x14ac:dyDescent="0.25">
      <c r="J1463" s="271"/>
      <c r="M1463" s="471"/>
      <c r="N1463" s="471"/>
      <c r="O1463" s="471"/>
      <c r="P1463" s="471"/>
      <c r="Q1463" s="471"/>
      <c r="R1463" s="471"/>
      <c r="S1463" s="471"/>
      <c r="T1463" s="471"/>
      <c r="U1463" s="471"/>
      <c r="V1463" s="471"/>
      <c r="W1463" s="471"/>
      <c r="X1463" s="471"/>
      <c r="Y1463" s="471"/>
      <c r="Z1463" s="471"/>
      <c r="AA1463" s="471"/>
      <c r="AB1463" s="471"/>
      <c r="AC1463" s="471"/>
      <c r="AD1463" s="471"/>
      <c r="AE1463" s="471"/>
      <c r="AF1463" s="271">
        <f t="shared" si="41"/>
        <v>0</v>
      </c>
      <c r="AG1463" s="457">
        <f t="shared" si="42"/>
        <v>0</v>
      </c>
    </row>
    <row r="1464" spans="10:33" hidden="1" x14ac:dyDescent="0.25">
      <c r="J1464" s="271"/>
      <c r="M1464" s="471"/>
      <c r="N1464" s="471"/>
      <c r="O1464" s="471"/>
      <c r="P1464" s="471"/>
      <c r="Q1464" s="471"/>
      <c r="R1464" s="471"/>
      <c r="S1464" s="471"/>
      <c r="T1464" s="471"/>
      <c r="U1464" s="471"/>
      <c r="V1464" s="471"/>
      <c r="W1464" s="471"/>
      <c r="X1464" s="471"/>
      <c r="Y1464" s="471"/>
      <c r="Z1464" s="471"/>
      <c r="AA1464" s="471"/>
      <c r="AB1464" s="471"/>
      <c r="AC1464" s="471"/>
      <c r="AD1464" s="471"/>
      <c r="AE1464" s="471"/>
      <c r="AF1464" s="271">
        <f t="shared" si="41"/>
        <v>0</v>
      </c>
      <c r="AG1464" s="457">
        <f t="shared" si="42"/>
        <v>0</v>
      </c>
    </row>
    <row r="1465" spans="10:33" hidden="1" x14ac:dyDescent="0.25">
      <c r="J1465" s="271"/>
      <c r="AF1465" s="271">
        <f t="shared" si="41"/>
        <v>0</v>
      </c>
      <c r="AG1465" s="457">
        <f t="shared" si="42"/>
        <v>0</v>
      </c>
    </row>
    <row r="1466" spans="10:33" hidden="1" x14ac:dyDescent="0.25">
      <c r="J1466" s="271"/>
      <c r="AF1466" s="271">
        <f t="shared" si="41"/>
        <v>0</v>
      </c>
      <c r="AG1466" s="457">
        <f t="shared" si="42"/>
        <v>0</v>
      </c>
    </row>
    <row r="1467" spans="10:33" hidden="1" x14ac:dyDescent="0.25">
      <c r="J1467" s="271"/>
      <c r="AF1467" s="271">
        <f t="shared" si="41"/>
        <v>0</v>
      </c>
      <c r="AG1467" s="457">
        <f t="shared" si="42"/>
        <v>0</v>
      </c>
    </row>
    <row r="1468" spans="10:33" hidden="1" x14ac:dyDescent="0.25">
      <c r="J1468" s="271"/>
      <c r="AF1468" s="271">
        <f t="shared" si="41"/>
        <v>0</v>
      </c>
      <c r="AG1468" s="457">
        <f t="shared" si="42"/>
        <v>0</v>
      </c>
    </row>
    <row r="1469" spans="10:33" hidden="1" x14ac:dyDescent="0.25">
      <c r="J1469" s="271"/>
      <c r="AF1469" s="271">
        <f t="shared" si="41"/>
        <v>0</v>
      </c>
      <c r="AG1469" s="457">
        <f t="shared" si="42"/>
        <v>0</v>
      </c>
    </row>
    <row r="1470" spans="10:33" hidden="1" x14ac:dyDescent="0.25">
      <c r="J1470" s="271"/>
      <c r="AF1470" s="271">
        <f t="shared" si="41"/>
        <v>0</v>
      </c>
      <c r="AG1470" s="457">
        <f t="shared" si="42"/>
        <v>0</v>
      </c>
    </row>
    <row r="1471" spans="10:33" hidden="1" x14ac:dyDescent="0.25">
      <c r="J1471" s="271"/>
      <c r="AF1471" s="271">
        <f t="shared" ref="AF1471:AF1534" si="43">COUNTIF(M1471:AE1471,"=1")+COUNTIF(M1471:AE1471,"&gt;1")</f>
        <v>0</v>
      </c>
      <c r="AG1471" s="457">
        <f t="shared" ref="AG1471:AG1534" si="44">AF1471-J1471</f>
        <v>0</v>
      </c>
    </row>
    <row r="1472" spans="10:33" hidden="1" x14ac:dyDescent="0.25">
      <c r="J1472" s="271"/>
      <c r="AF1472" s="271">
        <f t="shared" si="43"/>
        <v>0</v>
      </c>
      <c r="AG1472" s="457">
        <f t="shared" si="44"/>
        <v>0</v>
      </c>
    </row>
    <row r="1473" spans="10:33" hidden="1" x14ac:dyDescent="0.25">
      <c r="J1473" s="271"/>
      <c r="AF1473" s="271">
        <f t="shared" si="43"/>
        <v>0</v>
      </c>
      <c r="AG1473" s="457">
        <f t="shared" si="44"/>
        <v>0</v>
      </c>
    </row>
    <row r="1474" spans="10:33" hidden="1" x14ac:dyDescent="0.25">
      <c r="J1474" s="271"/>
      <c r="AF1474" s="271">
        <f t="shared" si="43"/>
        <v>0</v>
      </c>
      <c r="AG1474" s="457">
        <f t="shared" si="44"/>
        <v>0</v>
      </c>
    </row>
    <row r="1475" spans="10:33" hidden="1" x14ac:dyDescent="0.25">
      <c r="J1475" s="271"/>
      <c r="AF1475" s="271">
        <f t="shared" si="43"/>
        <v>0</v>
      </c>
      <c r="AG1475" s="457">
        <f t="shared" si="44"/>
        <v>0</v>
      </c>
    </row>
    <row r="1476" spans="10:33" hidden="1" x14ac:dyDescent="0.25">
      <c r="J1476" s="271"/>
      <c r="AF1476" s="271">
        <f t="shared" si="43"/>
        <v>0</v>
      </c>
      <c r="AG1476" s="457">
        <f t="shared" si="44"/>
        <v>0</v>
      </c>
    </row>
    <row r="1477" spans="10:33" hidden="1" x14ac:dyDescent="0.25">
      <c r="J1477" s="271"/>
      <c r="AF1477" s="271">
        <f t="shared" si="43"/>
        <v>0</v>
      </c>
      <c r="AG1477" s="457">
        <f t="shared" si="44"/>
        <v>0</v>
      </c>
    </row>
    <row r="1478" spans="10:33" hidden="1" x14ac:dyDescent="0.25">
      <c r="J1478" s="271"/>
      <c r="AF1478" s="271">
        <f t="shared" si="43"/>
        <v>0</v>
      </c>
      <c r="AG1478" s="457">
        <f t="shared" si="44"/>
        <v>0</v>
      </c>
    </row>
    <row r="1479" spans="10:33" hidden="1" x14ac:dyDescent="0.25">
      <c r="J1479" s="271"/>
      <c r="AF1479" s="271">
        <f t="shared" si="43"/>
        <v>0</v>
      </c>
      <c r="AG1479" s="457">
        <f t="shared" si="44"/>
        <v>0</v>
      </c>
    </row>
    <row r="1480" spans="10:33" hidden="1" x14ac:dyDescent="0.25">
      <c r="J1480" s="271"/>
      <c r="AF1480" s="271">
        <f t="shared" si="43"/>
        <v>0</v>
      </c>
      <c r="AG1480" s="457">
        <f t="shared" si="44"/>
        <v>0</v>
      </c>
    </row>
    <row r="1481" spans="10:33" hidden="1" x14ac:dyDescent="0.25">
      <c r="J1481" s="271"/>
      <c r="AF1481" s="271">
        <f t="shared" si="43"/>
        <v>0</v>
      </c>
      <c r="AG1481" s="457">
        <f t="shared" si="44"/>
        <v>0</v>
      </c>
    </row>
    <row r="1482" spans="10:33" hidden="1" x14ac:dyDescent="0.25">
      <c r="J1482" s="271"/>
      <c r="AF1482" s="271">
        <f t="shared" si="43"/>
        <v>0</v>
      </c>
      <c r="AG1482" s="457">
        <f t="shared" si="44"/>
        <v>0</v>
      </c>
    </row>
    <row r="1483" spans="10:33" hidden="1" x14ac:dyDescent="0.25">
      <c r="J1483" s="271"/>
      <c r="AF1483" s="271">
        <f t="shared" si="43"/>
        <v>0</v>
      </c>
      <c r="AG1483" s="457">
        <f t="shared" si="44"/>
        <v>0</v>
      </c>
    </row>
    <row r="1484" spans="10:33" hidden="1" x14ac:dyDescent="0.25">
      <c r="J1484" s="271"/>
      <c r="AF1484" s="271">
        <f t="shared" si="43"/>
        <v>0</v>
      </c>
      <c r="AG1484" s="457">
        <f t="shared" si="44"/>
        <v>0</v>
      </c>
    </row>
    <row r="1485" spans="10:33" hidden="1" x14ac:dyDescent="0.25">
      <c r="J1485" s="271"/>
      <c r="AF1485" s="271">
        <f t="shared" si="43"/>
        <v>0</v>
      </c>
      <c r="AG1485" s="457">
        <f t="shared" si="44"/>
        <v>0</v>
      </c>
    </row>
    <row r="1486" spans="10:33" hidden="1" x14ac:dyDescent="0.25">
      <c r="J1486" s="271"/>
      <c r="AF1486" s="271">
        <f t="shared" si="43"/>
        <v>0</v>
      </c>
      <c r="AG1486" s="457">
        <f t="shared" si="44"/>
        <v>0</v>
      </c>
    </row>
    <row r="1487" spans="10:33" hidden="1" x14ac:dyDescent="0.25">
      <c r="J1487" s="271"/>
      <c r="AF1487" s="271">
        <f t="shared" si="43"/>
        <v>0</v>
      </c>
      <c r="AG1487" s="457">
        <f t="shared" si="44"/>
        <v>0</v>
      </c>
    </row>
    <row r="1488" spans="10:33" hidden="1" x14ac:dyDescent="0.25">
      <c r="J1488" s="271"/>
      <c r="AF1488" s="271">
        <f t="shared" si="43"/>
        <v>0</v>
      </c>
      <c r="AG1488" s="457">
        <f t="shared" si="44"/>
        <v>0</v>
      </c>
    </row>
    <row r="1489" spans="10:33" hidden="1" x14ac:dyDescent="0.25">
      <c r="J1489" s="271"/>
      <c r="AF1489" s="271">
        <f t="shared" si="43"/>
        <v>0</v>
      </c>
      <c r="AG1489" s="457">
        <f t="shared" si="44"/>
        <v>0</v>
      </c>
    </row>
    <row r="1490" spans="10:33" hidden="1" x14ac:dyDescent="0.25">
      <c r="J1490" s="271"/>
      <c r="AF1490" s="271">
        <f t="shared" si="43"/>
        <v>0</v>
      </c>
      <c r="AG1490" s="457">
        <f t="shared" si="44"/>
        <v>0</v>
      </c>
    </row>
    <row r="1491" spans="10:33" hidden="1" x14ac:dyDescent="0.25">
      <c r="J1491" s="271"/>
      <c r="AF1491" s="271">
        <f t="shared" si="43"/>
        <v>0</v>
      </c>
      <c r="AG1491" s="457">
        <f t="shared" si="44"/>
        <v>0</v>
      </c>
    </row>
    <row r="1492" spans="10:33" hidden="1" x14ac:dyDescent="0.25">
      <c r="J1492" s="271"/>
      <c r="AF1492" s="271">
        <f t="shared" si="43"/>
        <v>0</v>
      </c>
      <c r="AG1492" s="457">
        <f t="shared" si="44"/>
        <v>0</v>
      </c>
    </row>
    <row r="1493" spans="10:33" hidden="1" x14ac:dyDescent="0.25">
      <c r="J1493" s="271"/>
      <c r="AF1493" s="271">
        <f t="shared" si="43"/>
        <v>0</v>
      </c>
      <c r="AG1493" s="457">
        <f t="shared" si="44"/>
        <v>0</v>
      </c>
    </row>
    <row r="1494" spans="10:33" hidden="1" x14ac:dyDescent="0.25">
      <c r="J1494" s="271"/>
      <c r="AF1494" s="271">
        <f t="shared" si="43"/>
        <v>0</v>
      </c>
      <c r="AG1494" s="457">
        <f t="shared" si="44"/>
        <v>0</v>
      </c>
    </row>
    <row r="1495" spans="10:33" hidden="1" x14ac:dyDescent="0.25">
      <c r="J1495" s="271"/>
      <c r="AF1495" s="271">
        <f t="shared" si="43"/>
        <v>0</v>
      </c>
      <c r="AG1495" s="457">
        <f t="shared" si="44"/>
        <v>0</v>
      </c>
    </row>
    <row r="1496" spans="10:33" hidden="1" x14ac:dyDescent="0.25">
      <c r="J1496" s="271"/>
      <c r="AF1496" s="271">
        <f t="shared" si="43"/>
        <v>0</v>
      </c>
      <c r="AG1496" s="457">
        <f t="shared" si="44"/>
        <v>0</v>
      </c>
    </row>
    <row r="1497" spans="10:33" hidden="1" x14ac:dyDescent="0.25">
      <c r="J1497" s="271"/>
      <c r="AF1497" s="271">
        <f t="shared" si="43"/>
        <v>0</v>
      </c>
      <c r="AG1497" s="457">
        <f t="shared" si="44"/>
        <v>0</v>
      </c>
    </row>
    <row r="1498" spans="10:33" hidden="1" x14ac:dyDescent="0.25">
      <c r="J1498" s="271"/>
      <c r="AF1498" s="271">
        <f t="shared" si="43"/>
        <v>0</v>
      </c>
      <c r="AG1498" s="457">
        <f t="shared" si="44"/>
        <v>0</v>
      </c>
    </row>
    <row r="1499" spans="10:33" hidden="1" x14ac:dyDescent="0.25">
      <c r="J1499" s="271"/>
      <c r="AF1499" s="271">
        <f t="shared" si="43"/>
        <v>0</v>
      </c>
      <c r="AG1499" s="457">
        <f t="shared" si="44"/>
        <v>0</v>
      </c>
    </row>
    <row r="1500" spans="10:33" hidden="1" x14ac:dyDescent="0.25">
      <c r="J1500" s="271"/>
      <c r="AF1500" s="271">
        <f t="shared" si="43"/>
        <v>0</v>
      </c>
      <c r="AG1500" s="457">
        <f t="shared" si="44"/>
        <v>0</v>
      </c>
    </row>
    <row r="1501" spans="10:33" hidden="1" x14ac:dyDescent="0.25">
      <c r="J1501" s="271"/>
      <c r="AF1501" s="271">
        <f t="shared" si="43"/>
        <v>0</v>
      </c>
      <c r="AG1501" s="457">
        <f t="shared" si="44"/>
        <v>0</v>
      </c>
    </row>
    <row r="1502" spans="10:33" hidden="1" x14ac:dyDescent="0.25">
      <c r="J1502" s="271"/>
      <c r="AF1502" s="271">
        <f t="shared" si="43"/>
        <v>0</v>
      </c>
      <c r="AG1502" s="457">
        <f t="shared" si="44"/>
        <v>0</v>
      </c>
    </row>
    <row r="1503" spans="10:33" hidden="1" x14ac:dyDescent="0.25">
      <c r="J1503" s="271"/>
      <c r="AF1503" s="271">
        <f t="shared" si="43"/>
        <v>0</v>
      </c>
      <c r="AG1503" s="457">
        <f t="shared" si="44"/>
        <v>0</v>
      </c>
    </row>
    <row r="1504" spans="10:33" hidden="1" x14ac:dyDescent="0.25">
      <c r="J1504" s="271"/>
      <c r="AF1504" s="271">
        <f t="shared" si="43"/>
        <v>0</v>
      </c>
      <c r="AG1504" s="457">
        <f t="shared" si="44"/>
        <v>0</v>
      </c>
    </row>
    <row r="1505" spans="10:33" hidden="1" x14ac:dyDescent="0.25">
      <c r="J1505" s="271"/>
      <c r="AF1505" s="271">
        <f t="shared" si="43"/>
        <v>0</v>
      </c>
      <c r="AG1505" s="457">
        <f t="shared" si="44"/>
        <v>0</v>
      </c>
    </row>
    <row r="1506" spans="10:33" hidden="1" x14ac:dyDescent="0.25">
      <c r="J1506" s="271"/>
      <c r="AF1506" s="271">
        <f t="shared" si="43"/>
        <v>0</v>
      </c>
      <c r="AG1506" s="457">
        <f t="shared" si="44"/>
        <v>0</v>
      </c>
    </row>
    <row r="1507" spans="10:33" hidden="1" x14ac:dyDescent="0.25">
      <c r="J1507" s="271"/>
      <c r="AF1507" s="271">
        <f t="shared" si="43"/>
        <v>0</v>
      </c>
      <c r="AG1507" s="457">
        <f t="shared" si="44"/>
        <v>0</v>
      </c>
    </row>
    <row r="1508" spans="10:33" hidden="1" x14ac:dyDescent="0.25">
      <c r="J1508" s="271"/>
      <c r="AF1508" s="271">
        <f t="shared" si="43"/>
        <v>0</v>
      </c>
      <c r="AG1508" s="457">
        <f t="shared" si="44"/>
        <v>0</v>
      </c>
    </row>
    <row r="1509" spans="10:33" hidden="1" x14ac:dyDescent="0.25">
      <c r="J1509" s="271"/>
      <c r="AF1509" s="271">
        <f t="shared" si="43"/>
        <v>0</v>
      </c>
      <c r="AG1509" s="457">
        <f t="shared" si="44"/>
        <v>0</v>
      </c>
    </row>
    <row r="1510" spans="10:33" hidden="1" x14ac:dyDescent="0.25">
      <c r="J1510" s="271"/>
      <c r="AF1510" s="271">
        <f t="shared" si="43"/>
        <v>0</v>
      </c>
      <c r="AG1510" s="457">
        <f t="shared" si="44"/>
        <v>0</v>
      </c>
    </row>
    <row r="1511" spans="10:33" hidden="1" x14ac:dyDescent="0.25">
      <c r="J1511" s="271"/>
      <c r="AF1511" s="271">
        <f t="shared" si="43"/>
        <v>0</v>
      </c>
      <c r="AG1511" s="457">
        <f t="shared" si="44"/>
        <v>0</v>
      </c>
    </row>
    <row r="1512" spans="10:33" hidden="1" x14ac:dyDescent="0.25">
      <c r="J1512" s="271"/>
      <c r="AF1512" s="271">
        <f t="shared" si="43"/>
        <v>0</v>
      </c>
      <c r="AG1512" s="457">
        <f t="shared" si="44"/>
        <v>0</v>
      </c>
    </row>
    <row r="1513" spans="10:33" hidden="1" x14ac:dyDescent="0.25">
      <c r="J1513" s="271"/>
      <c r="AF1513" s="271">
        <f t="shared" si="43"/>
        <v>0</v>
      </c>
      <c r="AG1513" s="457">
        <f t="shared" si="44"/>
        <v>0</v>
      </c>
    </row>
    <row r="1514" spans="10:33" hidden="1" x14ac:dyDescent="0.25">
      <c r="J1514" s="271"/>
      <c r="AF1514" s="271">
        <f t="shared" si="43"/>
        <v>0</v>
      </c>
      <c r="AG1514" s="457">
        <f t="shared" si="44"/>
        <v>0</v>
      </c>
    </row>
    <row r="1515" spans="10:33" hidden="1" x14ac:dyDescent="0.25">
      <c r="J1515" s="271"/>
      <c r="AF1515" s="271">
        <f t="shared" si="43"/>
        <v>0</v>
      </c>
      <c r="AG1515" s="457">
        <f t="shared" si="44"/>
        <v>0</v>
      </c>
    </row>
    <row r="1516" spans="10:33" hidden="1" x14ac:dyDescent="0.25">
      <c r="J1516" s="271"/>
      <c r="AF1516" s="271">
        <f t="shared" si="43"/>
        <v>0</v>
      </c>
      <c r="AG1516" s="457">
        <f t="shared" si="44"/>
        <v>0</v>
      </c>
    </row>
    <row r="1517" spans="10:33" hidden="1" x14ac:dyDescent="0.25">
      <c r="J1517" s="271"/>
      <c r="AF1517" s="271">
        <f t="shared" si="43"/>
        <v>0</v>
      </c>
      <c r="AG1517" s="457">
        <f t="shared" si="44"/>
        <v>0</v>
      </c>
    </row>
    <row r="1518" spans="10:33" hidden="1" x14ac:dyDescent="0.25">
      <c r="J1518" s="271"/>
      <c r="AF1518" s="271">
        <f t="shared" si="43"/>
        <v>0</v>
      </c>
      <c r="AG1518" s="457">
        <f t="shared" si="44"/>
        <v>0</v>
      </c>
    </row>
    <row r="1519" spans="10:33" hidden="1" x14ac:dyDescent="0.25">
      <c r="J1519" s="271"/>
      <c r="AF1519" s="271">
        <f t="shared" si="43"/>
        <v>0</v>
      </c>
      <c r="AG1519" s="457">
        <f t="shared" si="44"/>
        <v>0</v>
      </c>
    </row>
    <row r="1520" spans="10:33" hidden="1" x14ac:dyDescent="0.25">
      <c r="J1520" s="271"/>
      <c r="AF1520" s="271">
        <f t="shared" si="43"/>
        <v>0</v>
      </c>
      <c r="AG1520" s="457">
        <f t="shared" si="44"/>
        <v>0</v>
      </c>
    </row>
    <row r="1521" spans="10:33" hidden="1" x14ac:dyDescent="0.25">
      <c r="J1521" s="271"/>
      <c r="AF1521" s="271">
        <f t="shared" si="43"/>
        <v>0</v>
      </c>
      <c r="AG1521" s="457">
        <f t="shared" si="44"/>
        <v>0</v>
      </c>
    </row>
    <row r="1522" spans="10:33" hidden="1" x14ac:dyDescent="0.25">
      <c r="J1522" s="271"/>
      <c r="AF1522" s="271">
        <f t="shared" si="43"/>
        <v>0</v>
      </c>
      <c r="AG1522" s="457">
        <f t="shared" si="44"/>
        <v>0</v>
      </c>
    </row>
    <row r="1523" spans="10:33" hidden="1" x14ac:dyDescent="0.25">
      <c r="J1523" s="271"/>
      <c r="AF1523" s="271">
        <f t="shared" si="43"/>
        <v>0</v>
      </c>
      <c r="AG1523" s="457">
        <f t="shared" si="44"/>
        <v>0</v>
      </c>
    </row>
    <row r="1524" spans="10:33" hidden="1" x14ac:dyDescent="0.25">
      <c r="J1524" s="271"/>
      <c r="AF1524" s="271">
        <f t="shared" si="43"/>
        <v>0</v>
      </c>
      <c r="AG1524" s="457">
        <f t="shared" si="44"/>
        <v>0</v>
      </c>
    </row>
    <row r="1525" spans="10:33" hidden="1" x14ac:dyDescent="0.25">
      <c r="J1525" s="271"/>
      <c r="AF1525" s="271">
        <f t="shared" si="43"/>
        <v>0</v>
      </c>
      <c r="AG1525" s="457">
        <f t="shared" si="44"/>
        <v>0</v>
      </c>
    </row>
    <row r="1526" spans="10:33" hidden="1" x14ac:dyDescent="0.25">
      <c r="J1526" s="271"/>
      <c r="AF1526" s="271">
        <f t="shared" si="43"/>
        <v>0</v>
      </c>
      <c r="AG1526" s="457">
        <f t="shared" si="44"/>
        <v>0</v>
      </c>
    </row>
    <row r="1527" spans="10:33" hidden="1" x14ac:dyDescent="0.25">
      <c r="J1527" s="271"/>
      <c r="AF1527" s="271">
        <f t="shared" si="43"/>
        <v>0</v>
      </c>
      <c r="AG1527" s="457">
        <f t="shared" si="44"/>
        <v>0</v>
      </c>
    </row>
    <row r="1528" spans="10:33" hidden="1" x14ac:dyDescent="0.25">
      <c r="J1528" s="271"/>
      <c r="AF1528" s="271">
        <f t="shared" si="43"/>
        <v>0</v>
      </c>
      <c r="AG1528" s="457">
        <f t="shared" si="44"/>
        <v>0</v>
      </c>
    </row>
    <row r="1529" spans="10:33" hidden="1" x14ac:dyDescent="0.25">
      <c r="J1529" s="271"/>
      <c r="AF1529" s="271">
        <f t="shared" si="43"/>
        <v>0</v>
      </c>
      <c r="AG1529" s="457">
        <f t="shared" si="44"/>
        <v>0</v>
      </c>
    </row>
    <row r="1530" spans="10:33" hidden="1" x14ac:dyDescent="0.25">
      <c r="J1530" s="271"/>
      <c r="AF1530" s="271">
        <f t="shared" si="43"/>
        <v>0</v>
      </c>
      <c r="AG1530" s="457">
        <f t="shared" si="44"/>
        <v>0</v>
      </c>
    </row>
    <row r="1531" spans="10:33" hidden="1" x14ac:dyDescent="0.25">
      <c r="J1531" s="271"/>
      <c r="AF1531" s="271">
        <f t="shared" si="43"/>
        <v>0</v>
      </c>
      <c r="AG1531" s="457">
        <f t="shared" si="44"/>
        <v>0</v>
      </c>
    </row>
    <row r="1532" spans="10:33" hidden="1" x14ac:dyDescent="0.25">
      <c r="J1532" s="271"/>
      <c r="AF1532" s="271">
        <f t="shared" si="43"/>
        <v>0</v>
      </c>
      <c r="AG1532" s="457">
        <f t="shared" si="44"/>
        <v>0</v>
      </c>
    </row>
    <row r="1533" spans="10:33" hidden="1" x14ac:dyDescent="0.25">
      <c r="J1533" s="271"/>
      <c r="AF1533" s="271">
        <f t="shared" si="43"/>
        <v>0</v>
      </c>
      <c r="AG1533" s="457">
        <f t="shared" si="44"/>
        <v>0</v>
      </c>
    </row>
    <row r="1534" spans="10:33" hidden="1" x14ac:dyDescent="0.25">
      <c r="J1534" s="271"/>
      <c r="AF1534" s="271">
        <f t="shared" si="43"/>
        <v>0</v>
      </c>
      <c r="AG1534" s="457">
        <f t="shared" si="44"/>
        <v>0</v>
      </c>
    </row>
    <row r="1535" spans="10:33" hidden="1" x14ac:dyDescent="0.25">
      <c r="J1535" s="271"/>
      <c r="AF1535" s="271">
        <f t="shared" ref="AF1535:AF1598" si="45">COUNTIF(M1535:AE1535,"=1")+COUNTIF(M1535:AE1535,"&gt;1")</f>
        <v>0</v>
      </c>
      <c r="AG1535" s="457">
        <f t="shared" ref="AG1535:AG1598" si="46">AF1535-J1535</f>
        <v>0</v>
      </c>
    </row>
    <row r="1536" spans="10:33" hidden="1" x14ac:dyDescent="0.25">
      <c r="J1536" s="271"/>
      <c r="AF1536" s="271">
        <f t="shared" si="45"/>
        <v>0</v>
      </c>
      <c r="AG1536" s="457">
        <f t="shared" si="46"/>
        <v>0</v>
      </c>
    </row>
    <row r="1537" spans="10:33" hidden="1" x14ac:dyDescent="0.25">
      <c r="J1537" s="271"/>
      <c r="AF1537" s="271">
        <f t="shared" si="45"/>
        <v>0</v>
      </c>
      <c r="AG1537" s="457">
        <f t="shared" si="46"/>
        <v>0</v>
      </c>
    </row>
    <row r="1538" spans="10:33" hidden="1" x14ac:dyDescent="0.25">
      <c r="J1538" s="271"/>
      <c r="AF1538" s="271">
        <f t="shared" si="45"/>
        <v>0</v>
      </c>
      <c r="AG1538" s="457">
        <f t="shared" si="46"/>
        <v>0</v>
      </c>
    </row>
    <row r="1539" spans="10:33" hidden="1" x14ac:dyDescent="0.25">
      <c r="J1539" s="271"/>
      <c r="AF1539" s="271">
        <f t="shared" si="45"/>
        <v>0</v>
      </c>
      <c r="AG1539" s="457">
        <f t="shared" si="46"/>
        <v>0</v>
      </c>
    </row>
    <row r="1540" spans="10:33" hidden="1" x14ac:dyDescent="0.25">
      <c r="J1540" s="271"/>
      <c r="AF1540" s="271">
        <f t="shared" si="45"/>
        <v>0</v>
      </c>
      <c r="AG1540" s="457">
        <f t="shared" si="46"/>
        <v>0</v>
      </c>
    </row>
    <row r="1541" spans="10:33" hidden="1" x14ac:dyDescent="0.25">
      <c r="J1541" s="271"/>
      <c r="AF1541" s="271">
        <f t="shared" si="45"/>
        <v>0</v>
      </c>
      <c r="AG1541" s="457">
        <f t="shared" si="46"/>
        <v>0</v>
      </c>
    </row>
    <row r="1542" spans="10:33" hidden="1" x14ac:dyDescent="0.25">
      <c r="J1542" s="271"/>
      <c r="AF1542" s="271">
        <f t="shared" si="45"/>
        <v>0</v>
      </c>
      <c r="AG1542" s="457">
        <f t="shared" si="46"/>
        <v>0</v>
      </c>
    </row>
    <row r="1543" spans="10:33" hidden="1" x14ac:dyDescent="0.25">
      <c r="J1543" s="271"/>
      <c r="AF1543" s="271">
        <f t="shared" si="45"/>
        <v>0</v>
      </c>
      <c r="AG1543" s="457">
        <f t="shared" si="46"/>
        <v>0</v>
      </c>
    </row>
    <row r="1544" spans="10:33" hidden="1" x14ac:dyDescent="0.25">
      <c r="J1544" s="271"/>
      <c r="AF1544" s="271">
        <f t="shared" si="45"/>
        <v>0</v>
      </c>
      <c r="AG1544" s="457">
        <f t="shared" si="46"/>
        <v>0</v>
      </c>
    </row>
    <row r="1545" spans="10:33" hidden="1" x14ac:dyDescent="0.25">
      <c r="J1545" s="271"/>
      <c r="AF1545" s="271">
        <f t="shared" si="45"/>
        <v>0</v>
      </c>
      <c r="AG1545" s="457">
        <f t="shared" si="46"/>
        <v>0</v>
      </c>
    </row>
    <row r="1546" spans="10:33" hidden="1" x14ac:dyDescent="0.25">
      <c r="J1546" s="271"/>
      <c r="AF1546" s="271">
        <f t="shared" si="45"/>
        <v>0</v>
      </c>
      <c r="AG1546" s="457">
        <f t="shared" si="46"/>
        <v>0</v>
      </c>
    </row>
    <row r="1547" spans="10:33" hidden="1" x14ac:dyDescent="0.25">
      <c r="J1547" s="271"/>
      <c r="AF1547" s="271">
        <f t="shared" si="45"/>
        <v>0</v>
      </c>
      <c r="AG1547" s="457">
        <f t="shared" si="46"/>
        <v>0</v>
      </c>
    </row>
    <row r="1548" spans="10:33" hidden="1" x14ac:dyDescent="0.25">
      <c r="J1548" s="271"/>
      <c r="AF1548" s="271">
        <f t="shared" si="45"/>
        <v>0</v>
      </c>
      <c r="AG1548" s="457">
        <f t="shared" si="46"/>
        <v>0</v>
      </c>
    </row>
    <row r="1549" spans="10:33" hidden="1" x14ac:dyDescent="0.25">
      <c r="J1549" s="271"/>
      <c r="AF1549" s="271">
        <f t="shared" si="45"/>
        <v>0</v>
      </c>
      <c r="AG1549" s="457">
        <f t="shared" si="46"/>
        <v>0</v>
      </c>
    </row>
    <row r="1550" spans="10:33" hidden="1" x14ac:dyDescent="0.25">
      <c r="J1550" s="271"/>
      <c r="AF1550" s="271">
        <f t="shared" si="45"/>
        <v>0</v>
      </c>
      <c r="AG1550" s="457">
        <f t="shared" si="46"/>
        <v>0</v>
      </c>
    </row>
    <row r="1551" spans="10:33" hidden="1" x14ac:dyDescent="0.25">
      <c r="J1551" s="271"/>
      <c r="AF1551" s="271">
        <f t="shared" si="45"/>
        <v>0</v>
      </c>
      <c r="AG1551" s="457">
        <f t="shared" si="46"/>
        <v>0</v>
      </c>
    </row>
    <row r="1552" spans="10:33" hidden="1" x14ac:dyDescent="0.25">
      <c r="J1552" s="271"/>
      <c r="AF1552" s="271">
        <f t="shared" si="45"/>
        <v>0</v>
      </c>
      <c r="AG1552" s="457">
        <f t="shared" si="46"/>
        <v>0</v>
      </c>
    </row>
    <row r="1553" spans="10:33" hidden="1" x14ac:dyDescent="0.25">
      <c r="J1553" s="271"/>
      <c r="AF1553" s="271">
        <f t="shared" si="45"/>
        <v>0</v>
      </c>
      <c r="AG1553" s="457">
        <f t="shared" si="46"/>
        <v>0</v>
      </c>
    </row>
    <row r="1554" spans="10:33" hidden="1" x14ac:dyDescent="0.25">
      <c r="J1554" s="271"/>
      <c r="AF1554" s="271">
        <f t="shared" si="45"/>
        <v>0</v>
      </c>
      <c r="AG1554" s="457">
        <f t="shared" si="46"/>
        <v>0</v>
      </c>
    </row>
    <row r="1555" spans="10:33" hidden="1" x14ac:dyDescent="0.25">
      <c r="J1555" s="271"/>
      <c r="AF1555" s="271">
        <f t="shared" si="45"/>
        <v>0</v>
      </c>
      <c r="AG1555" s="457">
        <f t="shared" si="46"/>
        <v>0</v>
      </c>
    </row>
    <row r="1556" spans="10:33" hidden="1" x14ac:dyDescent="0.25">
      <c r="J1556" s="271"/>
      <c r="AF1556" s="271">
        <f t="shared" si="45"/>
        <v>0</v>
      </c>
      <c r="AG1556" s="457">
        <f t="shared" si="46"/>
        <v>0</v>
      </c>
    </row>
    <row r="1557" spans="10:33" hidden="1" x14ac:dyDescent="0.25">
      <c r="J1557" s="271"/>
      <c r="AF1557" s="271">
        <f t="shared" si="45"/>
        <v>0</v>
      </c>
      <c r="AG1557" s="457">
        <f t="shared" si="46"/>
        <v>0</v>
      </c>
    </row>
    <row r="1558" spans="10:33" hidden="1" x14ac:dyDescent="0.25">
      <c r="J1558" s="271"/>
      <c r="AF1558" s="271">
        <f t="shared" si="45"/>
        <v>0</v>
      </c>
      <c r="AG1558" s="457">
        <f t="shared" si="46"/>
        <v>0</v>
      </c>
    </row>
    <row r="1559" spans="10:33" hidden="1" x14ac:dyDescent="0.25">
      <c r="J1559" s="271"/>
      <c r="AF1559" s="271">
        <f t="shared" si="45"/>
        <v>0</v>
      </c>
      <c r="AG1559" s="457">
        <f t="shared" si="46"/>
        <v>0</v>
      </c>
    </row>
    <row r="1560" spans="10:33" hidden="1" x14ac:dyDescent="0.25">
      <c r="J1560" s="271"/>
      <c r="AF1560" s="271">
        <f t="shared" si="45"/>
        <v>0</v>
      </c>
      <c r="AG1560" s="457">
        <f t="shared" si="46"/>
        <v>0</v>
      </c>
    </row>
    <row r="1561" spans="10:33" hidden="1" x14ac:dyDescent="0.25">
      <c r="J1561" s="271"/>
      <c r="AF1561" s="271">
        <f t="shared" si="45"/>
        <v>0</v>
      </c>
      <c r="AG1561" s="457">
        <f t="shared" si="46"/>
        <v>0</v>
      </c>
    </row>
    <row r="1562" spans="10:33" hidden="1" x14ac:dyDescent="0.25">
      <c r="J1562" s="271"/>
      <c r="AF1562" s="271">
        <f t="shared" si="45"/>
        <v>0</v>
      </c>
      <c r="AG1562" s="457">
        <f t="shared" si="46"/>
        <v>0</v>
      </c>
    </row>
    <row r="1563" spans="10:33" hidden="1" x14ac:dyDescent="0.25">
      <c r="J1563" s="271"/>
      <c r="AF1563" s="271">
        <f t="shared" si="45"/>
        <v>0</v>
      </c>
      <c r="AG1563" s="457">
        <f t="shared" si="46"/>
        <v>0</v>
      </c>
    </row>
    <row r="1564" spans="10:33" hidden="1" x14ac:dyDescent="0.25">
      <c r="J1564" s="271"/>
      <c r="AF1564" s="271">
        <f t="shared" si="45"/>
        <v>0</v>
      </c>
      <c r="AG1564" s="457">
        <f t="shared" si="46"/>
        <v>0</v>
      </c>
    </row>
    <row r="1565" spans="10:33" hidden="1" x14ac:dyDescent="0.25">
      <c r="J1565" s="271"/>
      <c r="AF1565" s="271">
        <f t="shared" si="45"/>
        <v>0</v>
      </c>
      <c r="AG1565" s="457">
        <f t="shared" si="46"/>
        <v>0</v>
      </c>
    </row>
    <row r="1566" spans="10:33" hidden="1" x14ac:dyDescent="0.25">
      <c r="J1566" s="271"/>
      <c r="AF1566" s="271">
        <f t="shared" si="45"/>
        <v>0</v>
      </c>
      <c r="AG1566" s="457">
        <f t="shared" si="46"/>
        <v>0</v>
      </c>
    </row>
    <row r="1567" spans="10:33" hidden="1" x14ac:dyDescent="0.25">
      <c r="J1567" s="271"/>
      <c r="AF1567" s="271">
        <f t="shared" si="45"/>
        <v>0</v>
      </c>
      <c r="AG1567" s="457">
        <f t="shared" si="46"/>
        <v>0</v>
      </c>
    </row>
    <row r="1568" spans="10:33" hidden="1" x14ac:dyDescent="0.25">
      <c r="J1568" s="271"/>
      <c r="AF1568" s="271">
        <f t="shared" si="45"/>
        <v>0</v>
      </c>
      <c r="AG1568" s="457">
        <f t="shared" si="46"/>
        <v>0</v>
      </c>
    </row>
    <row r="1569" spans="10:33" hidden="1" x14ac:dyDescent="0.25">
      <c r="J1569" s="271"/>
      <c r="AF1569" s="271">
        <f t="shared" si="45"/>
        <v>0</v>
      </c>
      <c r="AG1569" s="457">
        <f t="shared" si="46"/>
        <v>0</v>
      </c>
    </row>
    <row r="1570" spans="10:33" hidden="1" x14ac:dyDescent="0.25">
      <c r="J1570" s="271"/>
      <c r="AF1570" s="271">
        <f t="shared" si="45"/>
        <v>0</v>
      </c>
      <c r="AG1570" s="457">
        <f t="shared" si="46"/>
        <v>0</v>
      </c>
    </row>
    <row r="1571" spans="10:33" hidden="1" x14ac:dyDescent="0.25">
      <c r="J1571" s="271"/>
      <c r="AF1571" s="271">
        <f t="shared" si="45"/>
        <v>0</v>
      </c>
      <c r="AG1571" s="457">
        <f t="shared" si="46"/>
        <v>0</v>
      </c>
    </row>
    <row r="1572" spans="10:33" hidden="1" x14ac:dyDescent="0.25">
      <c r="J1572" s="271"/>
      <c r="AF1572" s="271">
        <f t="shared" si="45"/>
        <v>0</v>
      </c>
      <c r="AG1572" s="457">
        <f t="shared" si="46"/>
        <v>0</v>
      </c>
    </row>
    <row r="1573" spans="10:33" hidden="1" x14ac:dyDescent="0.25">
      <c r="J1573" s="271"/>
      <c r="AF1573" s="271">
        <f t="shared" si="45"/>
        <v>0</v>
      </c>
      <c r="AG1573" s="457">
        <f t="shared" si="46"/>
        <v>0</v>
      </c>
    </row>
    <row r="1574" spans="10:33" hidden="1" x14ac:dyDescent="0.25">
      <c r="J1574" s="271"/>
      <c r="AF1574" s="271">
        <f t="shared" si="45"/>
        <v>0</v>
      </c>
      <c r="AG1574" s="457">
        <f t="shared" si="46"/>
        <v>0</v>
      </c>
    </row>
    <row r="1575" spans="10:33" hidden="1" x14ac:dyDescent="0.25">
      <c r="J1575" s="271"/>
      <c r="AF1575" s="271">
        <f t="shared" si="45"/>
        <v>0</v>
      </c>
      <c r="AG1575" s="457">
        <f t="shared" si="46"/>
        <v>0</v>
      </c>
    </row>
    <row r="1576" spans="10:33" hidden="1" x14ac:dyDescent="0.25">
      <c r="J1576" s="271"/>
      <c r="AF1576" s="271">
        <f t="shared" si="45"/>
        <v>0</v>
      </c>
      <c r="AG1576" s="457">
        <f t="shared" si="46"/>
        <v>0</v>
      </c>
    </row>
    <row r="1577" spans="10:33" hidden="1" x14ac:dyDescent="0.25">
      <c r="J1577" s="271"/>
      <c r="AF1577" s="271">
        <f t="shared" si="45"/>
        <v>0</v>
      </c>
      <c r="AG1577" s="457">
        <f t="shared" si="46"/>
        <v>0</v>
      </c>
    </row>
    <row r="1578" spans="10:33" hidden="1" x14ac:dyDescent="0.25">
      <c r="J1578" s="271"/>
      <c r="AF1578" s="271">
        <f t="shared" si="45"/>
        <v>0</v>
      </c>
      <c r="AG1578" s="457">
        <f t="shared" si="46"/>
        <v>0</v>
      </c>
    </row>
    <row r="1579" spans="10:33" hidden="1" x14ac:dyDescent="0.25">
      <c r="J1579" s="271"/>
      <c r="AF1579" s="271">
        <f t="shared" si="45"/>
        <v>0</v>
      </c>
      <c r="AG1579" s="457">
        <f t="shared" si="46"/>
        <v>0</v>
      </c>
    </row>
    <row r="1580" spans="10:33" hidden="1" x14ac:dyDescent="0.25">
      <c r="J1580" s="271"/>
      <c r="AF1580" s="271">
        <f t="shared" si="45"/>
        <v>0</v>
      </c>
      <c r="AG1580" s="457">
        <f t="shared" si="46"/>
        <v>0</v>
      </c>
    </row>
    <row r="1581" spans="10:33" hidden="1" x14ac:dyDescent="0.25">
      <c r="J1581" s="271"/>
      <c r="AF1581" s="271">
        <f t="shared" si="45"/>
        <v>0</v>
      </c>
      <c r="AG1581" s="457">
        <f t="shared" si="46"/>
        <v>0</v>
      </c>
    </row>
    <row r="1582" spans="10:33" hidden="1" x14ac:dyDescent="0.25">
      <c r="J1582" s="271"/>
      <c r="AF1582" s="271">
        <f t="shared" si="45"/>
        <v>0</v>
      </c>
      <c r="AG1582" s="457">
        <f t="shared" si="46"/>
        <v>0</v>
      </c>
    </row>
    <row r="1583" spans="10:33" hidden="1" x14ac:dyDescent="0.25">
      <c r="J1583" s="271"/>
      <c r="AF1583" s="271">
        <f t="shared" si="45"/>
        <v>0</v>
      </c>
      <c r="AG1583" s="457">
        <f t="shared" si="46"/>
        <v>0</v>
      </c>
    </row>
    <row r="1584" spans="10:33" hidden="1" x14ac:dyDescent="0.25">
      <c r="J1584" s="271"/>
      <c r="AF1584" s="271">
        <f t="shared" si="45"/>
        <v>0</v>
      </c>
      <c r="AG1584" s="457">
        <f t="shared" si="46"/>
        <v>0</v>
      </c>
    </row>
    <row r="1585" spans="10:33" hidden="1" x14ac:dyDescent="0.25">
      <c r="J1585" s="271"/>
      <c r="AF1585" s="271">
        <f t="shared" si="45"/>
        <v>0</v>
      </c>
      <c r="AG1585" s="457">
        <f t="shared" si="46"/>
        <v>0</v>
      </c>
    </row>
    <row r="1586" spans="10:33" hidden="1" x14ac:dyDescent="0.25">
      <c r="J1586" s="271"/>
      <c r="AF1586" s="271">
        <f t="shared" si="45"/>
        <v>0</v>
      </c>
      <c r="AG1586" s="457">
        <f t="shared" si="46"/>
        <v>0</v>
      </c>
    </row>
    <row r="1587" spans="10:33" hidden="1" x14ac:dyDescent="0.25">
      <c r="J1587" s="271"/>
      <c r="AF1587" s="271">
        <f t="shared" si="45"/>
        <v>0</v>
      </c>
      <c r="AG1587" s="457">
        <f t="shared" si="46"/>
        <v>0</v>
      </c>
    </row>
    <row r="1588" spans="10:33" hidden="1" x14ac:dyDescent="0.25">
      <c r="J1588" s="271"/>
      <c r="AF1588" s="271">
        <f t="shared" si="45"/>
        <v>0</v>
      </c>
      <c r="AG1588" s="457">
        <f t="shared" si="46"/>
        <v>0</v>
      </c>
    </row>
    <row r="1589" spans="10:33" hidden="1" x14ac:dyDescent="0.25">
      <c r="J1589" s="271"/>
      <c r="AF1589" s="271">
        <f t="shared" si="45"/>
        <v>0</v>
      </c>
      <c r="AG1589" s="457">
        <f t="shared" si="46"/>
        <v>0</v>
      </c>
    </row>
    <row r="1590" spans="10:33" hidden="1" x14ac:dyDescent="0.25">
      <c r="J1590" s="271"/>
      <c r="AF1590" s="271">
        <f t="shared" si="45"/>
        <v>0</v>
      </c>
      <c r="AG1590" s="457">
        <f t="shared" si="46"/>
        <v>0</v>
      </c>
    </row>
    <row r="1591" spans="10:33" hidden="1" x14ac:dyDescent="0.25">
      <c r="J1591" s="271"/>
      <c r="AF1591" s="271">
        <f t="shared" si="45"/>
        <v>0</v>
      </c>
      <c r="AG1591" s="457">
        <f t="shared" si="46"/>
        <v>0</v>
      </c>
    </row>
    <row r="1592" spans="10:33" hidden="1" x14ac:dyDescent="0.25">
      <c r="J1592" s="271"/>
      <c r="AF1592" s="271">
        <f t="shared" si="45"/>
        <v>0</v>
      </c>
      <c r="AG1592" s="457">
        <f t="shared" si="46"/>
        <v>0</v>
      </c>
    </row>
    <row r="1593" spans="10:33" hidden="1" x14ac:dyDescent="0.25">
      <c r="J1593" s="271"/>
      <c r="AF1593" s="271">
        <f t="shared" si="45"/>
        <v>0</v>
      </c>
      <c r="AG1593" s="457">
        <f t="shared" si="46"/>
        <v>0</v>
      </c>
    </row>
    <row r="1594" spans="10:33" hidden="1" x14ac:dyDescent="0.25">
      <c r="J1594" s="271"/>
      <c r="AF1594" s="271">
        <f t="shared" si="45"/>
        <v>0</v>
      </c>
      <c r="AG1594" s="457">
        <f t="shared" si="46"/>
        <v>0</v>
      </c>
    </row>
    <row r="1595" spans="10:33" hidden="1" x14ac:dyDescent="0.25">
      <c r="J1595" s="271"/>
      <c r="AF1595" s="271">
        <f t="shared" si="45"/>
        <v>0</v>
      </c>
      <c r="AG1595" s="457">
        <f t="shared" si="46"/>
        <v>0</v>
      </c>
    </row>
    <row r="1596" spans="10:33" hidden="1" x14ac:dyDescent="0.25">
      <c r="J1596" s="271"/>
      <c r="AF1596" s="271">
        <f t="shared" si="45"/>
        <v>0</v>
      </c>
      <c r="AG1596" s="457">
        <f t="shared" si="46"/>
        <v>0</v>
      </c>
    </row>
    <row r="1597" spans="10:33" hidden="1" x14ac:dyDescent="0.25">
      <c r="J1597" s="271"/>
      <c r="AF1597" s="271">
        <f t="shared" si="45"/>
        <v>0</v>
      </c>
      <c r="AG1597" s="457">
        <f t="shared" si="46"/>
        <v>0</v>
      </c>
    </row>
    <row r="1598" spans="10:33" hidden="1" x14ac:dyDescent="0.25">
      <c r="J1598" s="271"/>
      <c r="AF1598" s="271">
        <f t="shared" si="45"/>
        <v>0</v>
      </c>
      <c r="AG1598" s="457">
        <f t="shared" si="46"/>
        <v>0</v>
      </c>
    </row>
    <row r="1599" spans="10:33" hidden="1" x14ac:dyDescent="0.25">
      <c r="J1599" s="271"/>
      <c r="AF1599" s="271">
        <f t="shared" ref="AF1599:AF1662" si="47">COUNTIF(M1599:AE1599,"=1")+COUNTIF(M1599:AE1599,"&gt;1")</f>
        <v>0</v>
      </c>
      <c r="AG1599" s="457">
        <f t="shared" ref="AG1599:AG1662" si="48">AF1599-J1599</f>
        <v>0</v>
      </c>
    </row>
    <row r="1600" spans="10:33" hidden="1" x14ac:dyDescent="0.25">
      <c r="J1600" s="271"/>
      <c r="AF1600" s="271">
        <f t="shared" si="47"/>
        <v>0</v>
      </c>
      <c r="AG1600" s="457">
        <f t="shared" si="48"/>
        <v>0</v>
      </c>
    </row>
    <row r="1601" spans="10:33" hidden="1" x14ac:dyDescent="0.25">
      <c r="J1601" s="271"/>
      <c r="AF1601" s="271">
        <f t="shared" si="47"/>
        <v>0</v>
      </c>
      <c r="AG1601" s="457">
        <f t="shared" si="48"/>
        <v>0</v>
      </c>
    </row>
    <row r="1602" spans="10:33" hidden="1" x14ac:dyDescent="0.25">
      <c r="J1602" s="271"/>
      <c r="AF1602" s="271">
        <f t="shared" si="47"/>
        <v>0</v>
      </c>
      <c r="AG1602" s="457">
        <f t="shared" si="48"/>
        <v>0</v>
      </c>
    </row>
    <row r="1603" spans="10:33" hidden="1" x14ac:dyDescent="0.25">
      <c r="J1603" s="271"/>
      <c r="AF1603" s="271">
        <f t="shared" si="47"/>
        <v>0</v>
      </c>
      <c r="AG1603" s="457">
        <f t="shared" si="48"/>
        <v>0</v>
      </c>
    </row>
    <row r="1604" spans="10:33" hidden="1" x14ac:dyDescent="0.25">
      <c r="J1604" s="271"/>
      <c r="AF1604" s="271">
        <f t="shared" si="47"/>
        <v>0</v>
      </c>
      <c r="AG1604" s="457">
        <f t="shared" si="48"/>
        <v>0</v>
      </c>
    </row>
    <row r="1605" spans="10:33" hidden="1" x14ac:dyDescent="0.25">
      <c r="J1605" s="271"/>
      <c r="AF1605" s="271">
        <f t="shared" si="47"/>
        <v>0</v>
      </c>
      <c r="AG1605" s="457">
        <f t="shared" si="48"/>
        <v>0</v>
      </c>
    </row>
    <row r="1606" spans="10:33" hidden="1" x14ac:dyDescent="0.25">
      <c r="J1606" s="271"/>
      <c r="AF1606" s="271">
        <f t="shared" si="47"/>
        <v>0</v>
      </c>
      <c r="AG1606" s="457">
        <f t="shared" si="48"/>
        <v>0</v>
      </c>
    </row>
    <row r="1607" spans="10:33" hidden="1" x14ac:dyDescent="0.25">
      <c r="J1607" s="271"/>
      <c r="AF1607" s="271">
        <f t="shared" si="47"/>
        <v>0</v>
      </c>
      <c r="AG1607" s="457">
        <f t="shared" si="48"/>
        <v>0</v>
      </c>
    </row>
    <row r="1608" spans="10:33" hidden="1" x14ac:dyDescent="0.25">
      <c r="J1608" s="271"/>
      <c r="AF1608" s="271">
        <f t="shared" si="47"/>
        <v>0</v>
      </c>
      <c r="AG1608" s="457">
        <f t="shared" si="48"/>
        <v>0</v>
      </c>
    </row>
    <row r="1609" spans="10:33" hidden="1" x14ac:dyDescent="0.25">
      <c r="J1609" s="271"/>
      <c r="AF1609" s="271">
        <f t="shared" si="47"/>
        <v>0</v>
      </c>
      <c r="AG1609" s="457">
        <f t="shared" si="48"/>
        <v>0</v>
      </c>
    </row>
    <row r="1610" spans="10:33" hidden="1" x14ac:dyDescent="0.25">
      <c r="J1610" s="271"/>
      <c r="AF1610" s="271">
        <f t="shared" si="47"/>
        <v>0</v>
      </c>
      <c r="AG1610" s="457">
        <f t="shared" si="48"/>
        <v>0</v>
      </c>
    </row>
    <row r="1611" spans="10:33" hidden="1" x14ac:dyDescent="0.25">
      <c r="J1611" s="271"/>
      <c r="AF1611" s="271">
        <f t="shared" si="47"/>
        <v>0</v>
      </c>
      <c r="AG1611" s="457">
        <f t="shared" si="48"/>
        <v>0</v>
      </c>
    </row>
    <row r="1612" spans="10:33" hidden="1" x14ac:dyDescent="0.25">
      <c r="J1612" s="271"/>
      <c r="AF1612" s="271">
        <f t="shared" si="47"/>
        <v>0</v>
      </c>
      <c r="AG1612" s="457">
        <f t="shared" si="48"/>
        <v>0</v>
      </c>
    </row>
    <row r="1613" spans="10:33" hidden="1" x14ac:dyDescent="0.25">
      <c r="J1613" s="271"/>
      <c r="AF1613" s="271">
        <f t="shared" si="47"/>
        <v>0</v>
      </c>
      <c r="AG1613" s="457">
        <f t="shared" si="48"/>
        <v>0</v>
      </c>
    </row>
    <row r="1614" spans="10:33" hidden="1" x14ac:dyDescent="0.25">
      <c r="J1614" s="271"/>
      <c r="AF1614" s="271">
        <f t="shared" si="47"/>
        <v>0</v>
      </c>
      <c r="AG1614" s="457">
        <f t="shared" si="48"/>
        <v>0</v>
      </c>
    </row>
    <row r="1615" spans="10:33" hidden="1" x14ac:dyDescent="0.25">
      <c r="J1615" s="271"/>
      <c r="AF1615" s="271">
        <f t="shared" si="47"/>
        <v>0</v>
      </c>
      <c r="AG1615" s="457">
        <f t="shared" si="48"/>
        <v>0</v>
      </c>
    </row>
    <row r="1616" spans="10:33" hidden="1" x14ac:dyDescent="0.25">
      <c r="J1616" s="271"/>
      <c r="AF1616" s="271">
        <f t="shared" si="47"/>
        <v>0</v>
      </c>
      <c r="AG1616" s="457">
        <f t="shared" si="48"/>
        <v>0</v>
      </c>
    </row>
    <row r="1617" spans="10:33" hidden="1" x14ac:dyDescent="0.25">
      <c r="J1617" s="271"/>
      <c r="AF1617" s="271">
        <f t="shared" si="47"/>
        <v>0</v>
      </c>
      <c r="AG1617" s="457">
        <f t="shared" si="48"/>
        <v>0</v>
      </c>
    </row>
    <row r="1618" spans="10:33" hidden="1" x14ac:dyDescent="0.25">
      <c r="J1618" s="271"/>
      <c r="AF1618" s="271">
        <f t="shared" si="47"/>
        <v>0</v>
      </c>
      <c r="AG1618" s="457">
        <f t="shared" si="48"/>
        <v>0</v>
      </c>
    </row>
    <row r="1619" spans="10:33" hidden="1" x14ac:dyDescent="0.25">
      <c r="J1619" s="271"/>
      <c r="AF1619" s="271">
        <f t="shared" si="47"/>
        <v>0</v>
      </c>
      <c r="AG1619" s="457">
        <f t="shared" si="48"/>
        <v>0</v>
      </c>
    </row>
    <row r="1620" spans="10:33" hidden="1" x14ac:dyDescent="0.25">
      <c r="J1620" s="271"/>
      <c r="AF1620" s="271">
        <f t="shared" si="47"/>
        <v>0</v>
      </c>
      <c r="AG1620" s="457">
        <f t="shared" si="48"/>
        <v>0</v>
      </c>
    </row>
    <row r="1621" spans="10:33" hidden="1" x14ac:dyDescent="0.25">
      <c r="J1621" s="271"/>
      <c r="AF1621" s="271">
        <f t="shared" si="47"/>
        <v>0</v>
      </c>
      <c r="AG1621" s="457">
        <f t="shared" si="48"/>
        <v>0</v>
      </c>
    </row>
    <row r="1622" spans="10:33" hidden="1" x14ac:dyDescent="0.25">
      <c r="J1622" s="271"/>
      <c r="AF1622" s="271">
        <f t="shared" si="47"/>
        <v>0</v>
      </c>
      <c r="AG1622" s="457">
        <f t="shared" si="48"/>
        <v>0</v>
      </c>
    </row>
    <row r="1623" spans="10:33" hidden="1" x14ac:dyDescent="0.25">
      <c r="J1623" s="271"/>
      <c r="AF1623" s="271">
        <f t="shared" si="47"/>
        <v>0</v>
      </c>
      <c r="AG1623" s="457">
        <f t="shared" si="48"/>
        <v>0</v>
      </c>
    </row>
    <row r="1624" spans="10:33" hidden="1" x14ac:dyDescent="0.25">
      <c r="J1624" s="271"/>
      <c r="AF1624" s="271">
        <f t="shared" si="47"/>
        <v>0</v>
      </c>
      <c r="AG1624" s="457">
        <f t="shared" si="48"/>
        <v>0</v>
      </c>
    </row>
    <row r="1625" spans="10:33" hidden="1" x14ac:dyDescent="0.25">
      <c r="J1625" s="271"/>
      <c r="AF1625" s="271">
        <f t="shared" si="47"/>
        <v>0</v>
      </c>
      <c r="AG1625" s="457">
        <f t="shared" si="48"/>
        <v>0</v>
      </c>
    </row>
    <row r="1626" spans="10:33" hidden="1" x14ac:dyDescent="0.25">
      <c r="J1626" s="271"/>
      <c r="AF1626" s="271">
        <f t="shared" si="47"/>
        <v>0</v>
      </c>
      <c r="AG1626" s="457">
        <f t="shared" si="48"/>
        <v>0</v>
      </c>
    </row>
    <row r="1627" spans="10:33" hidden="1" x14ac:dyDescent="0.25">
      <c r="J1627" s="271"/>
      <c r="AF1627" s="271">
        <f t="shared" si="47"/>
        <v>0</v>
      </c>
      <c r="AG1627" s="457">
        <f t="shared" si="48"/>
        <v>0</v>
      </c>
    </row>
    <row r="1628" spans="10:33" hidden="1" x14ac:dyDescent="0.25">
      <c r="J1628" s="271"/>
      <c r="AF1628" s="271">
        <f t="shared" si="47"/>
        <v>0</v>
      </c>
      <c r="AG1628" s="457">
        <f t="shared" si="48"/>
        <v>0</v>
      </c>
    </row>
    <row r="1629" spans="10:33" hidden="1" x14ac:dyDescent="0.25">
      <c r="J1629" s="271"/>
      <c r="AF1629" s="271">
        <f t="shared" si="47"/>
        <v>0</v>
      </c>
      <c r="AG1629" s="457">
        <f t="shared" si="48"/>
        <v>0</v>
      </c>
    </row>
    <row r="1630" spans="10:33" hidden="1" x14ac:dyDescent="0.25">
      <c r="J1630" s="271"/>
      <c r="AF1630" s="271">
        <f t="shared" si="47"/>
        <v>0</v>
      </c>
      <c r="AG1630" s="457">
        <f t="shared" si="48"/>
        <v>0</v>
      </c>
    </row>
    <row r="1631" spans="10:33" hidden="1" x14ac:dyDescent="0.25">
      <c r="J1631" s="271"/>
      <c r="AF1631" s="271">
        <f t="shared" si="47"/>
        <v>0</v>
      </c>
      <c r="AG1631" s="457">
        <f t="shared" si="48"/>
        <v>0</v>
      </c>
    </row>
    <row r="1632" spans="10:33" hidden="1" x14ac:dyDescent="0.25">
      <c r="J1632" s="271"/>
      <c r="AF1632" s="271">
        <f t="shared" si="47"/>
        <v>0</v>
      </c>
      <c r="AG1632" s="457">
        <f t="shared" si="48"/>
        <v>0</v>
      </c>
    </row>
    <row r="1633" spans="10:33" hidden="1" x14ac:dyDescent="0.25">
      <c r="J1633" s="271"/>
      <c r="AF1633" s="271">
        <f t="shared" si="47"/>
        <v>0</v>
      </c>
      <c r="AG1633" s="457">
        <f t="shared" si="48"/>
        <v>0</v>
      </c>
    </row>
    <row r="1634" spans="10:33" hidden="1" x14ac:dyDescent="0.25">
      <c r="J1634" s="271"/>
      <c r="AF1634" s="271">
        <f t="shared" si="47"/>
        <v>0</v>
      </c>
      <c r="AG1634" s="457">
        <f t="shared" si="48"/>
        <v>0</v>
      </c>
    </row>
    <row r="1635" spans="10:33" hidden="1" x14ac:dyDescent="0.25">
      <c r="J1635" s="271"/>
      <c r="AF1635" s="271">
        <f t="shared" si="47"/>
        <v>0</v>
      </c>
      <c r="AG1635" s="457">
        <f t="shared" si="48"/>
        <v>0</v>
      </c>
    </row>
    <row r="1636" spans="10:33" hidden="1" x14ac:dyDescent="0.25">
      <c r="J1636" s="271"/>
      <c r="AF1636" s="271">
        <f t="shared" si="47"/>
        <v>0</v>
      </c>
      <c r="AG1636" s="457">
        <f t="shared" si="48"/>
        <v>0</v>
      </c>
    </row>
    <row r="1637" spans="10:33" hidden="1" x14ac:dyDescent="0.25">
      <c r="J1637" s="271"/>
      <c r="AF1637" s="271">
        <f t="shared" si="47"/>
        <v>0</v>
      </c>
      <c r="AG1637" s="457">
        <f t="shared" si="48"/>
        <v>0</v>
      </c>
    </row>
    <row r="1638" spans="10:33" hidden="1" x14ac:dyDescent="0.25">
      <c r="J1638" s="271"/>
      <c r="AF1638" s="271">
        <f t="shared" si="47"/>
        <v>0</v>
      </c>
      <c r="AG1638" s="457">
        <f t="shared" si="48"/>
        <v>0</v>
      </c>
    </row>
    <row r="1639" spans="10:33" hidden="1" x14ac:dyDescent="0.25">
      <c r="J1639" s="271"/>
      <c r="AF1639" s="271">
        <f t="shared" si="47"/>
        <v>0</v>
      </c>
      <c r="AG1639" s="457">
        <f t="shared" si="48"/>
        <v>0</v>
      </c>
    </row>
    <row r="1640" spans="10:33" hidden="1" x14ac:dyDescent="0.25">
      <c r="J1640" s="271"/>
      <c r="AF1640" s="271">
        <f t="shared" si="47"/>
        <v>0</v>
      </c>
      <c r="AG1640" s="457">
        <f t="shared" si="48"/>
        <v>0</v>
      </c>
    </row>
    <row r="1641" spans="10:33" hidden="1" x14ac:dyDescent="0.25">
      <c r="J1641" s="271"/>
      <c r="AF1641" s="271">
        <f t="shared" si="47"/>
        <v>0</v>
      </c>
      <c r="AG1641" s="457">
        <f t="shared" si="48"/>
        <v>0</v>
      </c>
    </row>
    <row r="1642" spans="10:33" hidden="1" x14ac:dyDescent="0.25">
      <c r="J1642" s="271"/>
      <c r="AF1642" s="271">
        <f t="shared" si="47"/>
        <v>0</v>
      </c>
      <c r="AG1642" s="457">
        <f t="shared" si="48"/>
        <v>0</v>
      </c>
    </row>
    <row r="1643" spans="10:33" hidden="1" x14ac:dyDescent="0.25">
      <c r="J1643" s="271"/>
      <c r="AF1643" s="271">
        <f t="shared" si="47"/>
        <v>0</v>
      </c>
      <c r="AG1643" s="457">
        <f t="shared" si="48"/>
        <v>0</v>
      </c>
    </row>
    <row r="1644" spans="10:33" hidden="1" x14ac:dyDescent="0.25">
      <c r="J1644" s="271"/>
      <c r="AF1644" s="271">
        <f t="shared" si="47"/>
        <v>0</v>
      </c>
      <c r="AG1644" s="457">
        <f t="shared" si="48"/>
        <v>0</v>
      </c>
    </row>
    <row r="1645" spans="10:33" hidden="1" x14ac:dyDescent="0.25">
      <c r="J1645" s="271"/>
      <c r="AF1645" s="271">
        <f t="shared" si="47"/>
        <v>0</v>
      </c>
      <c r="AG1645" s="457">
        <f t="shared" si="48"/>
        <v>0</v>
      </c>
    </row>
    <row r="1646" spans="10:33" hidden="1" x14ac:dyDescent="0.25">
      <c r="J1646" s="271"/>
      <c r="AF1646" s="271">
        <f t="shared" si="47"/>
        <v>0</v>
      </c>
      <c r="AG1646" s="457">
        <f t="shared" si="48"/>
        <v>0</v>
      </c>
    </row>
    <row r="1647" spans="10:33" hidden="1" x14ac:dyDescent="0.25">
      <c r="J1647" s="271"/>
      <c r="AF1647" s="271">
        <f t="shared" si="47"/>
        <v>0</v>
      </c>
      <c r="AG1647" s="457">
        <f t="shared" si="48"/>
        <v>0</v>
      </c>
    </row>
    <row r="1648" spans="10:33" hidden="1" x14ac:dyDescent="0.25">
      <c r="J1648" s="271"/>
      <c r="AF1648" s="271">
        <f t="shared" si="47"/>
        <v>0</v>
      </c>
      <c r="AG1648" s="457">
        <f t="shared" si="48"/>
        <v>0</v>
      </c>
    </row>
    <row r="1649" spans="10:33" hidden="1" x14ac:dyDescent="0.25">
      <c r="J1649" s="271"/>
      <c r="AF1649" s="271">
        <f t="shared" si="47"/>
        <v>0</v>
      </c>
      <c r="AG1649" s="457">
        <f t="shared" si="48"/>
        <v>0</v>
      </c>
    </row>
    <row r="1650" spans="10:33" hidden="1" x14ac:dyDescent="0.25">
      <c r="J1650" s="271"/>
      <c r="AF1650" s="271">
        <f t="shared" si="47"/>
        <v>0</v>
      </c>
      <c r="AG1650" s="457">
        <f t="shared" si="48"/>
        <v>0</v>
      </c>
    </row>
    <row r="1651" spans="10:33" hidden="1" x14ac:dyDescent="0.25">
      <c r="J1651" s="271"/>
      <c r="AF1651" s="271">
        <f t="shared" si="47"/>
        <v>0</v>
      </c>
      <c r="AG1651" s="457">
        <f t="shared" si="48"/>
        <v>0</v>
      </c>
    </row>
    <row r="1652" spans="10:33" hidden="1" x14ac:dyDescent="0.25">
      <c r="J1652" s="271"/>
      <c r="AF1652" s="271">
        <f t="shared" si="47"/>
        <v>0</v>
      </c>
      <c r="AG1652" s="457">
        <f t="shared" si="48"/>
        <v>0</v>
      </c>
    </row>
    <row r="1653" spans="10:33" hidden="1" x14ac:dyDescent="0.25">
      <c r="J1653" s="271"/>
      <c r="AF1653" s="271">
        <f t="shared" si="47"/>
        <v>0</v>
      </c>
      <c r="AG1653" s="457">
        <f t="shared" si="48"/>
        <v>0</v>
      </c>
    </row>
    <row r="1654" spans="10:33" hidden="1" x14ac:dyDescent="0.25">
      <c r="J1654" s="271"/>
      <c r="AF1654" s="271">
        <f t="shared" si="47"/>
        <v>0</v>
      </c>
      <c r="AG1654" s="457">
        <f t="shared" si="48"/>
        <v>0</v>
      </c>
    </row>
    <row r="1655" spans="10:33" hidden="1" x14ac:dyDescent="0.25">
      <c r="J1655" s="271"/>
      <c r="AF1655" s="271">
        <f t="shared" si="47"/>
        <v>0</v>
      </c>
      <c r="AG1655" s="457">
        <f t="shared" si="48"/>
        <v>0</v>
      </c>
    </row>
    <row r="1656" spans="10:33" hidden="1" x14ac:dyDescent="0.25">
      <c r="J1656" s="271"/>
      <c r="AF1656" s="271">
        <f t="shared" si="47"/>
        <v>0</v>
      </c>
      <c r="AG1656" s="457">
        <f t="shared" si="48"/>
        <v>0</v>
      </c>
    </row>
    <row r="1657" spans="10:33" hidden="1" x14ac:dyDescent="0.25">
      <c r="J1657" s="271"/>
      <c r="AF1657" s="271">
        <f t="shared" si="47"/>
        <v>0</v>
      </c>
      <c r="AG1657" s="457">
        <f t="shared" si="48"/>
        <v>0</v>
      </c>
    </row>
    <row r="1658" spans="10:33" hidden="1" x14ac:dyDescent="0.25">
      <c r="J1658" s="271"/>
      <c r="AF1658" s="271">
        <f t="shared" si="47"/>
        <v>0</v>
      </c>
      <c r="AG1658" s="457">
        <f t="shared" si="48"/>
        <v>0</v>
      </c>
    </row>
    <row r="1659" spans="10:33" hidden="1" x14ac:dyDescent="0.25">
      <c r="J1659" s="271"/>
      <c r="AF1659" s="271">
        <f t="shared" si="47"/>
        <v>0</v>
      </c>
      <c r="AG1659" s="457">
        <f t="shared" si="48"/>
        <v>0</v>
      </c>
    </row>
    <row r="1660" spans="10:33" hidden="1" x14ac:dyDescent="0.25">
      <c r="J1660" s="271"/>
      <c r="AF1660" s="271">
        <f t="shared" si="47"/>
        <v>0</v>
      </c>
      <c r="AG1660" s="457">
        <f t="shared" si="48"/>
        <v>0</v>
      </c>
    </row>
    <row r="1661" spans="10:33" hidden="1" x14ac:dyDescent="0.25">
      <c r="J1661" s="271"/>
      <c r="AF1661" s="271">
        <f t="shared" si="47"/>
        <v>0</v>
      </c>
      <c r="AG1661" s="457">
        <f t="shared" si="48"/>
        <v>0</v>
      </c>
    </row>
    <row r="1662" spans="10:33" hidden="1" x14ac:dyDescent="0.25">
      <c r="J1662" s="271"/>
      <c r="AF1662" s="271">
        <f t="shared" si="47"/>
        <v>0</v>
      </c>
      <c r="AG1662" s="457">
        <f t="shared" si="48"/>
        <v>0</v>
      </c>
    </row>
    <row r="1663" spans="10:33" hidden="1" x14ac:dyDescent="0.25">
      <c r="J1663" s="271"/>
      <c r="AF1663" s="271">
        <f t="shared" ref="AF1663:AF1726" si="49">COUNTIF(M1663:AE1663,"=1")+COUNTIF(M1663:AE1663,"&gt;1")</f>
        <v>0</v>
      </c>
      <c r="AG1663" s="457">
        <f t="shared" ref="AG1663:AG1726" si="50">AF1663-J1663</f>
        <v>0</v>
      </c>
    </row>
    <row r="1664" spans="10:33" hidden="1" x14ac:dyDescent="0.25">
      <c r="J1664" s="271"/>
      <c r="AF1664" s="271">
        <f t="shared" si="49"/>
        <v>0</v>
      </c>
      <c r="AG1664" s="457">
        <f t="shared" si="50"/>
        <v>0</v>
      </c>
    </row>
    <row r="1665" spans="10:33" hidden="1" x14ac:dyDescent="0.25">
      <c r="J1665" s="271"/>
      <c r="AF1665" s="271">
        <f t="shared" si="49"/>
        <v>0</v>
      </c>
      <c r="AG1665" s="457">
        <f t="shared" si="50"/>
        <v>0</v>
      </c>
    </row>
    <row r="1666" spans="10:33" hidden="1" x14ac:dyDescent="0.25">
      <c r="J1666" s="271"/>
      <c r="AF1666" s="271">
        <f t="shared" si="49"/>
        <v>0</v>
      </c>
      <c r="AG1666" s="457">
        <f t="shared" si="50"/>
        <v>0</v>
      </c>
    </row>
    <row r="1667" spans="10:33" hidden="1" x14ac:dyDescent="0.25">
      <c r="J1667" s="271"/>
      <c r="AF1667" s="271">
        <f t="shared" si="49"/>
        <v>0</v>
      </c>
      <c r="AG1667" s="457">
        <f t="shared" si="50"/>
        <v>0</v>
      </c>
    </row>
    <row r="1668" spans="10:33" hidden="1" x14ac:dyDescent="0.25">
      <c r="J1668" s="271"/>
      <c r="AF1668" s="271">
        <f t="shared" si="49"/>
        <v>0</v>
      </c>
      <c r="AG1668" s="457">
        <f t="shared" si="50"/>
        <v>0</v>
      </c>
    </row>
    <row r="1669" spans="10:33" hidden="1" x14ac:dyDescent="0.25">
      <c r="J1669" s="271"/>
      <c r="AF1669" s="271">
        <f t="shared" si="49"/>
        <v>0</v>
      </c>
      <c r="AG1669" s="457">
        <f t="shared" si="50"/>
        <v>0</v>
      </c>
    </row>
    <row r="1670" spans="10:33" hidden="1" x14ac:dyDescent="0.25">
      <c r="J1670" s="271"/>
      <c r="AF1670" s="271">
        <f t="shared" si="49"/>
        <v>0</v>
      </c>
      <c r="AG1670" s="457">
        <f t="shared" si="50"/>
        <v>0</v>
      </c>
    </row>
    <row r="1671" spans="10:33" hidden="1" x14ac:dyDescent="0.25">
      <c r="J1671" s="271"/>
      <c r="AF1671" s="271">
        <f t="shared" si="49"/>
        <v>0</v>
      </c>
      <c r="AG1671" s="457">
        <f t="shared" si="50"/>
        <v>0</v>
      </c>
    </row>
    <row r="1672" spans="10:33" hidden="1" x14ac:dyDescent="0.25">
      <c r="J1672" s="271"/>
      <c r="AF1672" s="271">
        <f t="shared" si="49"/>
        <v>0</v>
      </c>
      <c r="AG1672" s="457">
        <f t="shared" si="50"/>
        <v>0</v>
      </c>
    </row>
    <row r="1673" spans="10:33" hidden="1" x14ac:dyDescent="0.25">
      <c r="J1673" s="271"/>
      <c r="AF1673" s="271">
        <f t="shared" si="49"/>
        <v>0</v>
      </c>
      <c r="AG1673" s="457">
        <f t="shared" si="50"/>
        <v>0</v>
      </c>
    </row>
    <row r="1674" spans="10:33" hidden="1" x14ac:dyDescent="0.25">
      <c r="J1674" s="271"/>
      <c r="AF1674" s="271">
        <f t="shared" si="49"/>
        <v>0</v>
      </c>
      <c r="AG1674" s="457">
        <f t="shared" si="50"/>
        <v>0</v>
      </c>
    </row>
    <row r="1675" spans="10:33" hidden="1" x14ac:dyDescent="0.25">
      <c r="J1675" s="271"/>
      <c r="AF1675" s="271">
        <f t="shared" si="49"/>
        <v>0</v>
      </c>
      <c r="AG1675" s="457">
        <f t="shared" si="50"/>
        <v>0</v>
      </c>
    </row>
    <row r="1676" spans="10:33" hidden="1" x14ac:dyDescent="0.25">
      <c r="J1676" s="271"/>
      <c r="AF1676" s="271">
        <f t="shared" si="49"/>
        <v>0</v>
      </c>
      <c r="AG1676" s="457">
        <f t="shared" si="50"/>
        <v>0</v>
      </c>
    </row>
    <row r="1677" spans="10:33" hidden="1" x14ac:dyDescent="0.25">
      <c r="J1677" s="271"/>
      <c r="AF1677" s="271">
        <f t="shared" si="49"/>
        <v>0</v>
      </c>
      <c r="AG1677" s="457">
        <f t="shared" si="50"/>
        <v>0</v>
      </c>
    </row>
    <row r="1678" spans="10:33" hidden="1" x14ac:dyDescent="0.25">
      <c r="J1678" s="271"/>
      <c r="AF1678" s="271">
        <f t="shared" si="49"/>
        <v>0</v>
      </c>
      <c r="AG1678" s="457">
        <f t="shared" si="50"/>
        <v>0</v>
      </c>
    </row>
    <row r="1679" spans="10:33" hidden="1" x14ac:dyDescent="0.25">
      <c r="J1679" s="271"/>
      <c r="AF1679" s="271">
        <f t="shared" si="49"/>
        <v>0</v>
      </c>
      <c r="AG1679" s="457">
        <f t="shared" si="50"/>
        <v>0</v>
      </c>
    </row>
    <row r="1680" spans="10:33" hidden="1" x14ac:dyDescent="0.25">
      <c r="J1680" s="271"/>
      <c r="AF1680" s="271">
        <f t="shared" si="49"/>
        <v>0</v>
      </c>
      <c r="AG1680" s="457">
        <f t="shared" si="50"/>
        <v>0</v>
      </c>
    </row>
    <row r="1681" spans="10:33" hidden="1" x14ac:dyDescent="0.25">
      <c r="J1681" s="271"/>
      <c r="AF1681" s="271">
        <f t="shared" si="49"/>
        <v>0</v>
      </c>
      <c r="AG1681" s="457">
        <f t="shared" si="50"/>
        <v>0</v>
      </c>
    </row>
    <row r="1682" spans="10:33" hidden="1" x14ac:dyDescent="0.25">
      <c r="J1682" s="271"/>
      <c r="AF1682" s="271">
        <f t="shared" si="49"/>
        <v>0</v>
      </c>
      <c r="AG1682" s="457">
        <f t="shared" si="50"/>
        <v>0</v>
      </c>
    </row>
    <row r="1683" spans="10:33" hidden="1" x14ac:dyDescent="0.25">
      <c r="J1683" s="271"/>
      <c r="AF1683" s="271">
        <f t="shared" si="49"/>
        <v>0</v>
      </c>
      <c r="AG1683" s="457">
        <f t="shared" si="50"/>
        <v>0</v>
      </c>
    </row>
    <row r="1684" spans="10:33" hidden="1" x14ac:dyDescent="0.25">
      <c r="J1684" s="271"/>
      <c r="AF1684" s="271">
        <f t="shared" si="49"/>
        <v>0</v>
      </c>
      <c r="AG1684" s="457">
        <f t="shared" si="50"/>
        <v>0</v>
      </c>
    </row>
    <row r="1685" spans="10:33" hidden="1" x14ac:dyDescent="0.25">
      <c r="J1685" s="271"/>
      <c r="AF1685" s="271">
        <f t="shared" si="49"/>
        <v>0</v>
      </c>
      <c r="AG1685" s="457">
        <f t="shared" si="50"/>
        <v>0</v>
      </c>
    </row>
    <row r="1686" spans="10:33" hidden="1" x14ac:dyDescent="0.25">
      <c r="J1686" s="271"/>
      <c r="AF1686" s="271">
        <f t="shared" si="49"/>
        <v>0</v>
      </c>
      <c r="AG1686" s="457">
        <f t="shared" si="50"/>
        <v>0</v>
      </c>
    </row>
    <row r="1687" spans="10:33" hidden="1" x14ac:dyDescent="0.25">
      <c r="J1687" s="271"/>
      <c r="AF1687" s="271">
        <f t="shared" si="49"/>
        <v>0</v>
      </c>
      <c r="AG1687" s="457">
        <f t="shared" si="50"/>
        <v>0</v>
      </c>
    </row>
    <row r="1688" spans="10:33" hidden="1" x14ac:dyDescent="0.25">
      <c r="J1688" s="271"/>
      <c r="AF1688" s="271">
        <f t="shared" si="49"/>
        <v>0</v>
      </c>
      <c r="AG1688" s="457">
        <f t="shared" si="50"/>
        <v>0</v>
      </c>
    </row>
    <row r="1689" spans="10:33" hidden="1" x14ac:dyDescent="0.25">
      <c r="J1689" s="271"/>
      <c r="AF1689" s="271">
        <f t="shared" si="49"/>
        <v>0</v>
      </c>
      <c r="AG1689" s="457">
        <f t="shared" si="50"/>
        <v>0</v>
      </c>
    </row>
    <row r="1690" spans="10:33" hidden="1" x14ac:dyDescent="0.25">
      <c r="J1690" s="271"/>
      <c r="AF1690" s="271">
        <f t="shared" si="49"/>
        <v>0</v>
      </c>
      <c r="AG1690" s="457">
        <f t="shared" si="50"/>
        <v>0</v>
      </c>
    </row>
    <row r="1691" spans="10:33" hidden="1" x14ac:dyDescent="0.25">
      <c r="J1691" s="271"/>
      <c r="AF1691" s="271">
        <f t="shared" si="49"/>
        <v>0</v>
      </c>
      <c r="AG1691" s="457">
        <f t="shared" si="50"/>
        <v>0</v>
      </c>
    </row>
    <row r="1692" spans="10:33" hidden="1" x14ac:dyDescent="0.25">
      <c r="J1692" s="271"/>
      <c r="AF1692" s="271">
        <f t="shared" si="49"/>
        <v>0</v>
      </c>
      <c r="AG1692" s="457">
        <f t="shared" si="50"/>
        <v>0</v>
      </c>
    </row>
    <row r="1693" spans="10:33" hidden="1" x14ac:dyDescent="0.25">
      <c r="J1693" s="271"/>
      <c r="AF1693" s="271">
        <f t="shared" si="49"/>
        <v>0</v>
      </c>
      <c r="AG1693" s="457">
        <f t="shared" si="50"/>
        <v>0</v>
      </c>
    </row>
    <row r="1694" spans="10:33" hidden="1" x14ac:dyDescent="0.25">
      <c r="J1694" s="271"/>
      <c r="AF1694" s="271">
        <f t="shared" si="49"/>
        <v>0</v>
      </c>
      <c r="AG1694" s="457">
        <f t="shared" si="50"/>
        <v>0</v>
      </c>
    </row>
    <row r="1695" spans="10:33" hidden="1" x14ac:dyDescent="0.25">
      <c r="J1695" s="271"/>
      <c r="AF1695" s="271">
        <f t="shared" si="49"/>
        <v>0</v>
      </c>
      <c r="AG1695" s="457">
        <f t="shared" si="50"/>
        <v>0</v>
      </c>
    </row>
    <row r="1696" spans="10:33" hidden="1" x14ac:dyDescent="0.25">
      <c r="J1696" s="271"/>
      <c r="AF1696" s="271">
        <f t="shared" si="49"/>
        <v>0</v>
      </c>
      <c r="AG1696" s="457">
        <f t="shared" si="50"/>
        <v>0</v>
      </c>
    </row>
    <row r="1697" spans="10:33" hidden="1" x14ac:dyDescent="0.25">
      <c r="J1697" s="271"/>
      <c r="AF1697" s="271">
        <f t="shared" si="49"/>
        <v>0</v>
      </c>
      <c r="AG1697" s="457">
        <f t="shared" si="50"/>
        <v>0</v>
      </c>
    </row>
    <row r="1698" spans="10:33" hidden="1" x14ac:dyDescent="0.25">
      <c r="J1698" s="271"/>
      <c r="AF1698" s="271">
        <f t="shared" si="49"/>
        <v>0</v>
      </c>
      <c r="AG1698" s="457">
        <f t="shared" si="50"/>
        <v>0</v>
      </c>
    </row>
    <row r="1699" spans="10:33" hidden="1" x14ac:dyDescent="0.25">
      <c r="J1699" s="271"/>
      <c r="AF1699" s="271">
        <f t="shared" si="49"/>
        <v>0</v>
      </c>
      <c r="AG1699" s="457">
        <f t="shared" si="50"/>
        <v>0</v>
      </c>
    </row>
    <row r="1700" spans="10:33" hidden="1" x14ac:dyDescent="0.25">
      <c r="J1700" s="271"/>
      <c r="AF1700" s="271">
        <f t="shared" si="49"/>
        <v>0</v>
      </c>
      <c r="AG1700" s="457">
        <f t="shared" si="50"/>
        <v>0</v>
      </c>
    </row>
    <row r="1701" spans="10:33" hidden="1" x14ac:dyDescent="0.25">
      <c r="J1701" s="271"/>
      <c r="AF1701" s="271">
        <f t="shared" si="49"/>
        <v>0</v>
      </c>
      <c r="AG1701" s="457">
        <f t="shared" si="50"/>
        <v>0</v>
      </c>
    </row>
    <row r="1702" spans="10:33" hidden="1" x14ac:dyDescent="0.25">
      <c r="J1702" s="271"/>
      <c r="AF1702" s="271">
        <f t="shared" si="49"/>
        <v>0</v>
      </c>
      <c r="AG1702" s="457">
        <f t="shared" si="50"/>
        <v>0</v>
      </c>
    </row>
    <row r="1703" spans="10:33" hidden="1" x14ac:dyDescent="0.25">
      <c r="J1703" s="271"/>
      <c r="AF1703" s="271">
        <f t="shared" si="49"/>
        <v>0</v>
      </c>
      <c r="AG1703" s="457">
        <f t="shared" si="50"/>
        <v>0</v>
      </c>
    </row>
    <row r="1704" spans="10:33" hidden="1" x14ac:dyDescent="0.25">
      <c r="J1704" s="271"/>
      <c r="AF1704" s="271">
        <f t="shared" si="49"/>
        <v>0</v>
      </c>
      <c r="AG1704" s="457">
        <f t="shared" si="50"/>
        <v>0</v>
      </c>
    </row>
    <row r="1705" spans="10:33" hidden="1" x14ac:dyDescent="0.25">
      <c r="J1705" s="271"/>
      <c r="AF1705" s="271">
        <f t="shared" si="49"/>
        <v>0</v>
      </c>
      <c r="AG1705" s="457">
        <f t="shared" si="50"/>
        <v>0</v>
      </c>
    </row>
    <row r="1706" spans="10:33" hidden="1" x14ac:dyDescent="0.25">
      <c r="J1706" s="271"/>
      <c r="AF1706" s="271">
        <f t="shared" si="49"/>
        <v>0</v>
      </c>
      <c r="AG1706" s="457">
        <f t="shared" si="50"/>
        <v>0</v>
      </c>
    </row>
    <row r="1707" spans="10:33" hidden="1" x14ac:dyDescent="0.25">
      <c r="J1707" s="271"/>
      <c r="AF1707" s="271">
        <f t="shared" si="49"/>
        <v>0</v>
      </c>
      <c r="AG1707" s="457">
        <f t="shared" si="50"/>
        <v>0</v>
      </c>
    </row>
    <row r="1708" spans="10:33" hidden="1" x14ac:dyDescent="0.25">
      <c r="J1708" s="271"/>
      <c r="AF1708" s="271">
        <f t="shared" si="49"/>
        <v>0</v>
      </c>
      <c r="AG1708" s="457">
        <f t="shared" si="50"/>
        <v>0</v>
      </c>
    </row>
    <row r="1709" spans="10:33" hidden="1" x14ac:dyDescent="0.25">
      <c r="J1709" s="271"/>
      <c r="AF1709" s="271">
        <f t="shared" si="49"/>
        <v>0</v>
      </c>
      <c r="AG1709" s="457">
        <f t="shared" si="50"/>
        <v>0</v>
      </c>
    </row>
    <row r="1710" spans="10:33" hidden="1" x14ac:dyDescent="0.25">
      <c r="J1710" s="271"/>
      <c r="AF1710" s="271">
        <f t="shared" si="49"/>
        <v>0</v>
      </c>
      <c r="AG1710" s="457">
        <f t="shared" si="50"/>
        <v>0</v>
      </c>
    </row>
    <row r="1711" spans="10:33" hidden="1" x14ac:dyDescent="0.25">
      <c r="J1711" s="271"/>
      <c r="AF1711" s="271">
        <f t="shared" si="49"/>
        <v>0</v>
      </c>
      <c r="AG1711" s="457">
        <f t="shared" si="50"/>
        <v>0</v>
      </c>
    </row>
    <row r="1712" spans="10:33" hidden="1" x14ac:dyDescent="0.25">
      <c r="J1712" s="271"/>
      <c r="AF1712" s="271">
        <f t="shared" si="49"/>
        <v>0</v>
      </c>
      <c r="AG1712" s="457">
        <f t="shared" si="50"/>
        <v>0</v>
      </c>
    </row>
    <row r="1713" spans="10:33" hidden="1" x14ac:dyDescent="0.25">
      <c r="J1713" s="271"/>
      <c r="AF1713" s="271">
        <f t="shared" si="49"/>
        <v>0</v>
      </c>
      <c r="AG1713" s="457">
        <f t="shared" si="50"/>
        <v>0</v>
      </c>
    </row>
    <row r="1714" spans="10:33" hidden="1" x14ac:dyDescent="0.25">
      <c r="J1714" s="271"/>
      <c r="AF1714" s="271">
        <f t="shared" si="49"/>
        <v>0</v>
      </c>
      <c r="AG1714" s="457">
        <f t="shared" si="50"/>
        <v>0</v>
      </c>
    </row>
    <row r="1715" spans="10:33" hidden="1" x14ac:dyDescent="0.25">
      <c r="J1715" s="271"/>
      <c r="AF1715" s="271">
        <f t="shared" si="49"/>
        <v>0</v>
      </c>
      <c r="AG1715" s="457">
        <f t="shared" si="50"/>
        <v>0</v>
      </c>
    </row>
    <row r="1716" spans="10:33" hidden="1" x14ac:dyDescent="0.25">
      <c r="J1716" s="271"/>
      <c r="AF1716" s="271">
        <f t="shared" si="49"/>
        <v>0</v>
      </c>
      <c r="AG1716" s="457">
        <f t="shared" si="50"/>
        <v>0</v>
      </c>
    </row>
    <row r="1717" spans="10:33" hidden="1" x14ac:dyDescent="0.25">
      <c r="J1717" s="271"/>
      <c r="AF1717" s="271">
        <f t="shared" si="49"/>
        <v>0</v>
      </c>
      <c r="AG1717" s="457">
        <f t="shared" si="50"/>
        <v>0</v>
      </c>
    </row>
    <row r="1718" spans="10:33" hidden="1" x14ac:dyDescent="0.25">
      <c r="J1718" s="271"/>
      <c r="AF1718" s="271">
        <f t="shared" si="49"/>
        <v>0</v>
      </c>
      <c r="AG1718" s="457">
        <f t="shared" si="50"/>
        <v>0</v>
      </c>
    </row>
    <row r="1719" spans="10:33" hidden="1" x14ac:dyDescent="0.25">
      <c r="J1719" s="271"/>
      <c r="AF1719" s="271">
        <f t="shared" si="49"/>
        <v>0</v>
      </c>
      <c r="AG1719" s="457">
        <f t="shared" si="50"/>
        <v>0</v>
      </c>
    </row>
    <row r="1720" spans="10:33" hidden="1" x14ac:dyDescent="0.25">
      <c r="J1720" s="271"/>
      <c r="AF1720" s="271">
        <f t="shared" si="49"/>
        <v>0</v>
      </c>
      <c r="AG1720" s="457">
        <f t="shared" si="50"/>
        <v>0</v>
      </c>
    </row>
    <row r="1721" spans="10:33" hidden="1" x14ac:dyDescent="0.25">
      <c r="J1721" s="271"/>
      <c r="AF1721" s="271">
        <f t="shared" si="49"/>
        <v>0</v>
      </c>
      <c r="AG1721" s="457">
        <f t="shared" si="50"/>
        <v>0</v>
      </c>
    </row>
    <row r="1722" spans="10:33" hidden="1" x14ac:dyDescent="0.25">
      <c r="J1722" s="271"/>
      <c r="AF1722" s="271">
        <f t="shared" si="49"/>
        <v>0</v>
      </c>
      <c r="AG1722" s="457">
        <f t="shared" si="50"/>
        <v>0</v>
      </c>
    </row>
    <row r="1723" spans="10:33" hidden="1" x14ac:dyDescent="0.25">
      <c r="J1723" s="271"/>
      <c r="AF1723" s="271">
        <f t="shared" si="49"/>
        <v>0</v>
      </c>
      <c r="AG1723" s="457">
        <f t="shared" si="50"/>
        <v>0</v>
      </c>
    </row>
    <row r="1724" spans="10:33" hidden="1" x14ac:dyDescent="0.25">
      <c r="J1724" s="271"/>
      <c r="AF1724" s="271">
        <f t="shared" si="49"/>
        <v>0</v>
      </c>
      <c r="AG1724" s="457">
        <f t="shared" si="50"/>
        <v>0</v>
      </c>
    </row>
    <row r="1725" spans="10:33" hidden="1" x14ac:dyDescent="0.25">
      <c r="J1725" s="271"/>
      <c r="AF1725" s="271">
        <f t="shared" si="49"/>
        <v>0</v>
      </c>
      <c r="AG1725" s="457">
        <f t="shared" si="50"/>
        <v>0</v>
      </c>
    </row>
    <row r="1726" spans="10:33" hidden="1" x14ac:dyDescent="0.25">
      <c r="J1726" s="271"/>
      <c r="AF1726" s="271">
        <f t="shared" si="49"/>
        <v>0</v>
      </c>
      <c r="AG1726" s="457">
        <f t="shared" si="50"/>
        <v>0</v>
      </c>
    </row>
    <row r="1727" spans="10:33" hidden="1" x14ac:dyDescent="0.25">
      <c r="J1727" s="271"/>
      <c r="AF1727" s="271">
        <f t="shared" ref="AF1727:AF1790" si="51">COUNTIF(M1727:AE1727,"=1")+COUNTIF(M1727:AE1727,"&gt;1")</f>
        <v>0</v>
      </c>
      <c r="AG1727" s="457">
        <f t="shared" ref="AG1727:AG1790" si="52">AF1727-J1727</f>
        <v>0</v>
      </c>
    </row>
    <row r="1728" spans="10:33" hidden="1" x14ac:dyDescent="0.25">
      <c r="J1728" s="271"/>
      <c r="AF1728" s="271">
        <f t="shared" si="51"/>
        <v>0</v>
      </c>
      <c r="AG1728" s="457">
        <f t="shared" si="52"/>
        <v>0</v>
      </c>
    </row>
    <row r="1729" spans="10:33" hidden="1" x14ac:dyDescent="0.25">
      <c r="J1729" s="271"/>
      <c r="AF1729" s="271">
        <f t="shared" si="51"/>
        <v>0</v>
      </c>
      <c r="AG1729" s="457">
        <f t="shared" si="52"/>
        <v>0</v>
      </c>
    </row>
    <row r="1730" spans="10:33" hidden="1" x14ac:dyDescent="0.25">
      <c r="J1730" s="271"/>
      <c r="AF1730" s="271">
        <f t="shared" si="51"/>
        <v>0</v>
      </c>
      <c r="AG1730" s="457">
        <f t="shared" si="52"/>
        <v>0</v>
      </c>
    </row>
    <row r="1731" spans="10:33" hidden="1" x14ac:dyDescent="0.25">
      <c r="J1731" s="271"/>
      <c r="AF1731" s="271">
        <f t="shared" si="51"/>
        <v>0</v>
      </c>
      <c r="AG1731" s="457">
        <f t="shared" si="52"/>
        <v>0</v>
      </c>
    </row>
    <row r="1732" spans="10:33" hidden="1" x14ac:dyDescent="0.25">
      <c r="J1732" s="271"/>
      <c r="AF1732" s="271">
        <f t="shared" si="51"/>
        <v>0</v>
      </c>
      <c r="AG1732" s="457">
        <f t="shared" si="52"/>
        <v>0</v>
      </c>
    </row>
    <row r="1733" spans="10:33" hidden="1" x14ac:dyDescent="0.25">
      <c r="J1733" s="271"/>
      <c r="AF1733" s="271">
        <f t="shared" si="51"/>
        <v>0</v>
      </c>
      <c r="AG1733" s="457">
        <f t="shared" si="52"/>
        <v>0</v>
      </c>
    </row>
    <row r="1734" spans="10:33" hidden="1" x14ac:dyDescent="0.25">
      <c r="J1734" s="271"/>
      <c r="AF1734" s="271">
        <f t="shared" si="51"/>
        <v>0</v>
      </c>
      <c r="AG1734" s="457">
        <f t="shared" si="52"/>
        <v>0</v>
      </c>
    </row>
    <row r="1735" spans="10:33" hidden="1" x14ac:dyDescent="0.25">
      <c r="J1735" s="271"/>
      <c r="AF1735" s="271">
        <f t="shared" si="51"/>
        <v>0</v>
      </c>
      <c r="AG1735" s="457">
        <f t="shared" si="52"/>
        <v>0</v>
      </c>
    </row>
    <row r="1736" spans="10:33" hidden="1" x14ac:dyDescent="0.25">
      <c r="J1736" s="271"/>
      <c r="AF1736" s="271">
        <f t="shared" si="51"/>
        <v>0</v>
      </c>
      <c r="AG1736" s="457">
        <f t="shared" si="52"/>
        <v>0</v>
      </c>
    </row>
    <row r="1737" spans="10:33" hidden="1" x14ac:dyDescent="0.25">
      <c r="J1737" s="271"/>
      <c r="AF1737" s="271">
        <f t="shared" si="51"/>
        <v>0</v>
      </c>
      <c r="AG1737" s="457">
        <f t="shared" si="52"/>
        <v>0</v>
      </c>
    </row>
    <row r="1738" spans="10:33" hidden="1" x14ac:dyDescent="0.25">
      <c r="J1738" s="271"/>
      <c r="AF1738" s="271">
        <f t="shared" si="51"/>
        <v>0</v>
      </c>
      <c r="AG1738" s="457">
        <f t="shared" si="52"/>
        <v>0</v>
      </c>
    </row>
    <row r="1739" spans="10:33" hidden="1" x14ac:dyDescent="0.25">
      <c r="J1739" s="271"/>
      <c r="AF1739" s="271">
        <f t="shared" si="51"/>
        <v>0</v>
      </c>
      <c r="AG1739" s="457">
        <f t="shared" si="52"/>
        <v>0</v>
      </c>
    </row>
    <row r="1740" spans="10:33" hidden="1" x14ac:dyDescent="0.25">
      <c r="J1740" s="271"/>
      <c r="AF1740" s="271">
        <f t="shared" si="51"/>
        <v>0</v>
      </c>
      <c r="AG1740" s="457">
        <f t="shared" si="52"/>
        <v>0</v>
      </c>
    </row>
    <row r="1741" spans="10:33" hidden="1" x14ac:dyDescent="0.25">
      <c r="J1741" s="271"/>
      <c r="AF1741" s="271">
        <f t="shared" si="51"/>
        <v>0</v>
      </c>
      <c r="AG1741" s="457">
        <f t="shared" si="52"/>
        <v>0</v>
      </c>
    </row>
    <row r="1742" spans="10:33" hidden="1" x14ac:dyDescent="0.25">
      <c r="J1742" s="271"/>
      <c r="AF1742" s="271">
        <f t="shared" si="51"/>
        <v>0</v>
      </c>
      <c r="AG1742" s="457">
        <f t="shared" si="52"/>
        <v>0</v>
      </c>
    </row>
    <row r="1743" spans="10:33" hidden="1" x14ac:dyDescent="0.25">
      <c r="J1743" s="271"/>
      <c r="AF1743" s="271">
        <f t="shared" si="51"/>
        <v>0</v>
      </c>
      <c r="AG1743" s="457">
        <f t="shared" si="52"/>
        <v>0</v>
      </c>
    </row>
    <row r="1744" spans="10:33" hidden="1" x14ac:dyDescent="0.25">
      <c r="J1744" s="271"/>
      <c r="AF1744" s="271">
        <f t="shared" si="51"/>
        <v>0</v>
      </c>
      <c r="AG1744" s="457">
        <f t="shared" si="52"/>
        <v>0</v>
      </c>
    </row>
    <row r="1745" spans="10:33" hidden="1" x14ac:dyDescent="0.25">
      <c r="J1745" s="271"/>
      <c r="AF1745" s="271">
        <f t="shared" si="51"/>
        <v>0</v>
      </c>
      <c r="AG1745" s="457">
        <f t="shared" si="52"/>
        <v>0</v>
      </c>
    </row>
    <row r="1746" spans="10:33" hidden="1" x14ac:dyDescent="0.25">
      <c r="J1746" s="271"/>
      <c r="AF1746" s="271">
        <f t="shared" si="51"/>
        <v>0</v>
      </c>
      <c r="AG1746" s="457">
        <f t="shared" si="52"/>
        <v>0</v>
      </c>
    </row>
    <row r="1747" spans="10:33" hidden="1" x14ac:dyDescent="0.25">
      <c r="J1747" s="271"/>
      <c r="AF1747" s="271">
        <f t="shared" si="51"/>
        <v>0</v>
      </c>
      <c r="AG1747" s="457">
        <f t="shared" si="52"/>
        <v>0</v>
      </c>
    </row>
    <row r="1748" spans="10:33" hidden="1" x14ac:dyDescent="0.25">
      <c r="J1748" s="271"/>
      <c r="AF1748" s="271">
        <f t="shared" si="51"/>
        <v>0</v>
      </c>
      <c r="AG1748" s="457">
        <f t="shared" si="52"/>
        <v>0</v>
      </c>
    </row>
    <row r="1749" spans="10:33" hidden="1" x14ac:dyDescent="0.25">
      <c r="J1749" s="271"/>
      <c r="AF1749" s="271">
        <f t="shared" si="51"/>
        <v>0</v>
      </c>
      <c r="AG1749" s="457">
        <f t="shared" si="52"/>
        <v>0</v>
      </c>
    </row>
    <row r="1750" spans="10:33" hidden="1" x14ac:dyDescent="0.25">
      <c r="J1750" s="271"/>
      <c r="AF1750" s="271">
        <f t="shared" si="51"/>
        <v>0</v>
      </c>
      <c r="AG1750" s="457">
        <f t="shared" si="52"/>
        <v>0</v>
      </c>
    </row>
    <row r="1751" spans="10:33" hidden="1" x14ac:dyDescent="0.25">
      <c r="J1751" s="271"/>
      <c r="AF1751" s="271">
        <f t="shared" si="51"/>
        <v>0</v>
      </c>
      <c r="AG1751" s="457">
        <f t="shared" si="52"/>
        <v>0</v>
      </c>
    </row>
    <row r="1752" spans="10:33" hidden="1" x14ac:dyDescent="0.25">
      <c r="J1752" s="271"/>
      <c r="AF1752" s="271">
        <f t="shared" si="51"/>
        <v>0</v>
      </c>
      <c r="AG1752" s="457">
        <f t="shared" si="52"/>
        <v>0</v>
      </c>
    </row>
    <row r="1753" spans="10:33" hidden="1" x14ac:dyDescent="0.25">
      <c r="J1753" s="271"/>
      <c r="AF1753" s="271">
        <f t="shared" si="51"/>
        <v>0</v>
      </c>
      <c r="AG1753" s="457">
        <f t="shared" si="52"/>
        <v>0</v>
      </c>
    </row>
    <row r="1754" spans="10:33" hidden="1" x14ac:dyDescent="0.25">
      <c r="J1754" s="271"/>
      <c r="AF1754" s="271">
        <f t="shared" si="51"/>
        <v>0</v>
      </c>
      <c r="AG1754" s="457">
        <f t="shared" si="52"/>
        <v>0</v>
      </c>
    </row>
    <row r="1755" spans="10:33" hidden="1" x14ac:dyDescent="0.25">
      <c r="J1755" s="271"/>
      <c r="AF1755" s="271">
        <f t="shared" si="51"/>
        <v>0</v>
      </c>
      <c r="AG1755" s="457">
        <f t="shared" si="52"/>
        <v>0</v>
      </c>
    </row>
    <row r="1756" spans="10:33" hidden="1" x14ac:dyDescent="0.25">
      <c r="J1756" s="271"/>
      <c r="AF1756" s="271">
        <f t="shared" si="51"/>
        <v>0</v>
      </c>
      <c r="AG1756" s="457">
        <f t="shared" si="52"/>
        <v>0</v>
      </c>
    </row>
    <row r="1757" spans="10:33" hidden="1" x14ac:dyDescent="0.25">
      <c r="J1757" s="271"/>
      <c r="AF1757" s="271">
        <f t="shared" si="51"/>
        <v>0</v>
      </c>
      <c r="AG1757" s="457">
        <f t="shared" si="52"/>
        <v>0</v>
      </c>
    </row>
    <row r="1758" spans="10:33" hidden="1" x14ac:dyDescent="0.25">
      <c r="J1758" s="271"/>
      <c r="AF1758" s="271">
        <f t="shared" si="51"/>
        <v>0</v>
      </c>
      <c r="AG1758" s="457">
        <f t="shared" si="52"/>
        <v>0</v>
      </c>
    </row>
    <row r="1759" spans="10:33" hidden="1" x14ac:dyDescent="0.25">
      <c r="J1759" s="271"/>
      <c r="AF1759" s="271">
        <f t="shared" si="51"/>
        <v>0</v>
      </c>
      <c r="AG1759" s="457">
        <f t="shared" si="52"/>
        <v>0</v>
      </c>
    </row>
    <row r="1760" spans="10:33" hidden="1" x14ac:dyDescent="0.25">
      <c r="J1760" s="271"/>
      <c r="AF1760" s="271">
        <f t="shared" si="51"/>
        <v>0</v>
      </c>
      <c r="AG1760" s="457">
        <f t="shared" si="52"/>
        <v>0</v>
      </c>
    </row>
    <row r="1761" spans="10:33" hidden="1" x14ac:dyDescent="0.25">
      <c r="J1761" s="271"/>
      <c r="AF1761" s="271">
        <f t="shared" si="51"/>
        <v>0</v>
      </c>
      <c r="AG1761" s="457">
        <f t="shared" si="52"/>
        <v>0</v>
      </c>
    </row>
    <row r="1762" spans="10:33" hidden="1" x14ac:dyDescent="0.25">
      <c r="J1762" s="271"/>
      <c r="AF1762" s="271">
        <f t="shared" si="51"/>
        <v>0</v>
      </c>
      <c r="AG1762" s="457">
        <f t="shared" si="52"/>
        <v>0</v>
      </c>
    </row>
    <row r="1763" spans="10:33" hidden="1" x14ac:dyDescent="0.25">
      <c r="J1763" s="271"/>
      <c r="AF1763" s="271">
        <f t="shared" si="51"/>
        <v>0</v>
      </c>
      <c r="AG1763" s="457">
        <f t="shared" si="52"/>
        <v>0</v>
      </c>
    </row>
    <row r="1764" spans="10:33" hidden="1" x14ac:dyDescent="0.25">
      <c r="J1764" s="271"/>
      <c r="AF1764" s="271">
        <f t="shared" si="51"/>
        <v>0</v>
      </c>
      <c r="AG1764" s="457">
        <f t="shared" si="52"/>
        <v>0</v>
      </c>
    </row>
    <row r="1765" spans="10:33" hidden="1" x14ac:dyDescent="0.25">
      <c r="J1765" s="271"/>
      <c r="AF1765" s="271">
        <f t="shared" si="51"/>
        <v>0</v>
      </c>
      <c r="AG1765" s="457">
        <f t="shared" si="52"/>
        <v>0</v>
      </c>
    </row>
    <row r="1766" spans="10:33" hidden="1" x14ac:dyDescent="0.25">
      <c r="J1766" s="271"/>
      <c r="AF1766" s="271">
        <f t="shared" si="51"/>
        <v>0</v>
      </c>
      <c r="AG1766" s="457">
        <f t="shared" si="52"/>
        <v>0</v>
      </c>
    </row>
    <row r="1767" spans="10:33" hidden="1" x14ac:dyDescent="0.25">
      <c r="J1767" s="271"/>
      <c r="AF1767" s="271">
        <f t="shared" si="51"/>
        <v>0</v>
      </c>
      <c r="AG1767" s="457">
        <f t="shared" si="52"/>
        <v>0</v>
      </c>
    </row>
    <row r="1768" spans="10:33" hidden="1" x14ac:dyDescent="0.25">
      <c r="J1768" s="271"/>
      <c r="AF1768" s="271">
        <f t="shared" si="51"/>
        <v>0</v>
      </c>
      <c r="AG1768" s="457">
        <f t="shared" si="52"/>
        <v>0</v>
      </c>
    </row>
    <row r="1769" spans="10:33" hidden="1" x14ac:dyDescent="0.25">
      <c r="J1769" s="271"/>
      <c r="AF1769" s="271">
        <f t="shared" si="51"/>
        <v>0</v>
      </c>
      <c r="AG1769" s="457">
        <f t="shared" si="52"/>
        <v>0</v>
      </c>
    </row>
    <row r="1770" spans="10:33" hidden="1" x14ac:dyDescent="0.25">
      <c r="J1770" s="271"/>
      <c r="AF1770" s="271">
        <f t="shared" si="51"/>
        <v>0</v>
      </c>
      <c r="AG1770" s="457">
        <f t="shared" si="52"/>
        <v>0</v>
      </c>
    </row>
    <row r="1771" spans="10:33" hidden="1" x14ac:dyDescent="0.25">
      <c r="J1771" s="271"/>
      <c r="AF1771" s="271">
        <f t="shared" si="51"/>
        <v>0</v>
      </c>
      <c r="AG1771" s="457">
        <f t="shared" si="52"/>
        <v>0</v>
      </c>
    </row>
    <row r="1772" spans="10:33" hidden="1" x14ac:dyDescent="0.25">
      <c r="J1772" s="271"/>
      <c r="AF1772" s="271">
        <f t="shared" si="51"/>
        <v>0</v>
      </c>
      <c r="AG1772" s="457">
        <f t="shared" si="52"/>
        <v>0</v>
      </c>
    </row>
    <row r="1773" spans="10:33" hidden="1" x14ac:dyDescent="0.25">
      <c r="J1773" s="271"/>
      <c r="AF1773" s="271">
        <f t="shared" si="51"/>
        <v>0</v>
      </c>
      <c r="AG1773" s="457">
        <f t="shared" si="52"/>
        <v>0</v>
      </c>
    </row>
    <row r="1774" spans="10:33" hidden="1" x14ac:dyDescent="0.25">
      <c r="J1774" s="271"/>
      <c r="AF1774" s="271">
        <f t="shared" si="51"/>
        <v>0</v>
      </c>
      <c r="AG1774" s="457">
        <f t="shared" si="52"/>
        <v>0</v>
      </c>
    </row>
    <row r="1775" spans="10:33" hidden="1" x14ac:dyDescent="0.25">
      <c r="J1775" s="271"/>
      <c r="AF1775" s="271">
        <f t="shared" si="51"/>
        <v>0</v>
      </c>
      <c r="AG1775" s="457">
        <f t="shared" si="52"/>
        <v>0</v>
      </c>
    </row>
    <row r="1776" spans="10:33" hidden="1" x14ac:dyDescent="0.25">
      <c r="J1776" s="271"/>
      <c r="AF1776" s="271">
        <f t="shared" si="51"/>
        <v>0</v>
      </c>
      <c r="AG1776" s="457">
        <f t="shared" si="52"/>
        <v>0</v>
      </c>
    </row>
    <row r="1777" spans="10:33" hidden="1" x14ac:dyDescent="0.25">
      <c r="J1777" s="271"/>
      <c r="AF1777" s="271">
        <f t="shared" si="51"/>
        <v>0</v>
      </c>
      <c r="AG1777" s="457">
        <f t="shared" si="52"/>
        <v>0</v>
      </c>
    </row>
    <row r="1778" spans="10:33" hidden="1" x14ac:dyDescent="0.25">
      <c r="J1778" s="271"/>
      <c r="AF1778" s="271">
        <f t="shared" si="51"/>
        <v>0</v>
      </c>
      <c r="AG1778" s="457">
        <f t="shared" si="52"/>
        <v>0</v>
      </c>
    </row>
    <row r="1779" spans="10:33" hidden="1" x14ac:dyDescent="0.25">
      <c r="J1779" s="271"/>
      <c r="AF1779" s="271">
        <f t="shared" si="51"/>
        <v>0</v>
      </c>
      <c r="AG1779" s="457">
        <f t="shared" si="52"/>
        <v>0</v>
      </c>
    </row>
    <row r="1780" spans="10:33" hidden="1" x14ac:dyDescent="0.25">
      <c r="J1780" s="271"/>
      <c r="AF1780" s="271">
        <f t="shared" si="51"/>
        <v>0</v>
      </c>
      <c r="AG1780" s="457">
        <f t="shared" si="52"/>
        <v>0</v>
      </c>
    </row>
    <row r="1781" spans="10:33" hidden="1" x14ac:dyDescent="0.25">
      <c r="J1781" s="271"/>
      <c r="AF1781" s="271">
        <f t="shared" si="51"/>
        <v>0</v>
      </c>
      <c r="AG1781" s="457">
        <f t="shared" si="52"/>
        <v>0</v>
      </c>
    </row>
    <row r="1782" spans="10:33" hidden="1" x14ac:dyDescent="0.25">
      <c r="J1782" s="271"/>
      <c r="AF1782" s="271">
        <f t="shared" si="51"/>
        <v>0</v>
      </c>
      <c r="AG1782" s="457">
        <f t="shared" si="52"/>
        <v>0</v>
      </c>
    </row>
    <row r="1783" spans="10:33" hidden="1" x14ac:dyDescent="0.25">
      <c r="J1783" s="271"/>
      <c r="AF1783" s="271">
        <f t="shared" si="51"/>
        <v>0</v>
      </c>
      <c r="AG1783" s="457">
        <f t="shared" si="52"/>
        <v>0</v>
      </c>
    </row>
    <row r="1784" spans="10:33" hidden="1" x14ac:dyDescent="0.25">
      <c r="J1784" s="271"/>
      <c r="AF1784" s="271">
        <f t="shared" si="51"/>
        <v>0</v>
      </c>
      <c r="AG1784" s="457">
        <f t="shared" si="52"/>
        <v>0</v>
      </c>
    </row>
    <row r="1785" spans="10:33" hidden="1" x14ac:dyDescent="0.25">
      <c r="J1785" s="271"/>
      <c r="AF1785" s="271">
        <f t="shared" si="51"/>
        <v>0</v>
      </c>
      <c r="AG1785" s="457">
        <f t="shared" si="52"/>
        <v>0</v>
      </c>
    </row>
    <row r="1786" spans="10:33" hidden="1" x14ac:dyDescent="0.25">
      <c r="J1786" s="271"/>
      <c r="AF1786" s="271">
        <f t="shared" si="51"/>
        <v>0</v>
      </c>
      <c r="AG1786" s="457">
        <f t="shared" si="52"/>
        <v>0</v>
      </c>
    </row>
    <row r="1787" spans="10:33" hidden="1" x14ac:dyDescent="0.25">
      <c r="J1787" s="271"/>
      <c r="AF1787" s="271">
        <f t="shared" si="51"/>
        <v>0</v>
      </c>
      <c r="AG1787" s="457">
        <f t="shared" si="52"/>
        <v>0</v>
      </c>
    </row>
    <row r="1788" spans="10:33" hidden="1" x14ac:dyDescent="0.25">
      <c r="J1788" s="271"/>
      <c r="AF1788" s="271">
        <f t="shared" si="51"/>
        <v>0</v>
      </c>
      <c r="AG1788" s="457">
        <f t="shared" si="52"/>
        <v>0</v>
      </c>
    </row>
    <row r="1789" spans="10:33" hidden="1" x14ac:dyDescent="0.25">
      <c r="J1789" s="271"/>
      <c r="AF1789" s="271">
        <f t="shared" si="51"/>
        <v>0</v>
      </c>
      <c r="AG1789" s="457">
        <f t="shared" si="52"/>
        <v>0</v>
      </c>
    </row>
    <row r="1790" spans="10:33" hidden="1" x14ac:dyDescent="0.25">
      <c r="J1790" s="271"/>
      <c r="AF1790" s="271">
        <f t="shared" si="51"/>
        <v>0</v>
      </c>
      <c r="AG1790" s="457">
        <f t="shared" si="52"/>
        <v>0</v>
      </c>
    </row>
    <row r="1791" spans="10:33" hidden="1" x14ac:dyDescent="0.25">
      <c r="J1791" s="271"/>
      <c r="AF1791" s="271">
        <f t="shared" ref="AF1791:AF1854" si="53">COUNTIF(M1791:AE1791,"=1")+COUNTIF(M1791:AE1791,"&gt;1")</f>
        <v>0</v>
      </c>
      <c r="AG1791" s="457">
        <f t="shared" ref="AG1791:AG1854" si="54">AF1791-J1791</f>
        <v>0</v>
      </c>
    </row>
    <row r="1792" spans="10:33" hidden="1" x14ac:dyDescent="0.25">
      <c r="J1792" s="271"/>
      <c r="AF1792" s="271">
        <f t="shared" si="53"/>
        <v>0</v>
      </c>
      <c r="AG1792" s="457">
        <f t="shared" si="54"/>
        <v>0</v>
      </c>
    </row>
    <row r="1793" spans="10:33" hidden="1" x14ac:dyDescent="0.25">
      <c r="J1793" s="271"/>
      <c r="AF1793" s="271">
        <f t="shared" si="53"/>
        <v>0</v>
      </c>
      <c r="AG1793" s="457">
        <f t="shared" si="54"/>
        <v>0</v>
      </c>
    </row>
    <row r="1794" spans="10:33" hidden="1" x14ac:dyDescent="0.25">
      <c r="J1794" s="271"/>
      <c r="AF1794" s="271">
        <f t="shared" si="53"/>
        <v>0</v>
      </c>
      <c r="AG1794" s="457">
        <f t="shared" si="54"/>
        <v>0</v>
      </c>
    </row>
    <row r="1795" spans="10:33" hidden="1" x14ac:dyDescent="0.25">
      <c r="J1795" s="271"/>
      <c r="AF1795" s="271">
        <f t="shared" si="53"/>
        <v>0</v>
      </c>
      <c r="AG1795" s="457">
        <f t="shared" si="54"/>
        <v>0</v>
      </c>
    </row>
    <row r="1796" spans="10:33" hidden="1" x14ac:dyDescent="0.25">
      <c r="J1796" s="271"/>
      <c r="AF1796" s="271">
        <f t="shared" si="53"/>
        <v>0</v>
      </c>
      <c r="AG1796" s="457">
        <f t="shared" si="54"/>
        <v>0</v>
      </c>
    </row>
    <row r="1797" spans="10:33" hidden="1" x14ac:dyDescent="0.25">
      <c r="J1797" s="271"/>
      <c r="AF1797" s="271">
        <f t="shared" si="53"/>
        <v>0</v>
      </c>
      <c r="AG1797" s="457">
        <f t="shared" si="54"/>
        <v>0</v>
      </c>
    </row>
    <row r="1798" spans="10:33" hidden="1" x14ac:dyDescent="0.25">
      <c r="J1798" s="271"/>
      <c r="AF1798" s="271">
        <f t="shared" si="53"/>
        <v>0</v>
      </c>
      <c r="AG1798" s="457">
        <f t="shared" si="54"/>
        <v>0</v>
      </c>
    </row>
    <row r="1799" spans="10:33" hidden="1" x14ac:dyDescent="0.25">
      <c r="J1799" s="271"/>
      <c r="AF1799" s="271">
        <f t="shared" si="53"/>
        <v>0</v>
      </c>
      <c r="AG1799" s="457">
        <f t="shared" si="54"/>
        <v>0</v>
      </c>
    </row>
    <row r="1800" spans="10:33" hidden="1" x14ac:dyDescent="0.25">
      <c r="J1800" s="271"/>
      <c r="AF1800" s="271">
        <f t="shared" si="53"/>
        <v>0</v>
      </c>
      <c r="AG1800" s="457">
        <f t="shared" si="54"/>
        <v>0</v>
      </c>
    </row>
    <row r="1801" spans="10:33" hidden="1" x14ac:dyDescent="0.25">
      <c r="J1801" s="271"/>
      <c r="AF1801" s="271">
        <f t="shared" si="53"/>
        <v>0</v>
      </c>
      <c r="AG1801" s="457">
        <f t="shared" si="54"/>
        <v>0</v>
      </c>
    </row>
    <row r="1802" spans="10:33" hidden="1" x14ac:dyDescent="0.25">
      <c r="J1802" s="271"/>
      <c r="AF1802" s="271">
        <f t="shared" si="53"/>
        <v>0</v>
      </c>
      <c r="AG1802" s="457">
        <f t="shared" si="54"/>
        <v>0</v>
      </c>
    </row>
    <row r="1803" spans="10:33" hidden="1" x14ac:dyDescent="0.25">
      <c r="J1803" s="271"/>
      <c r="AF1803" s="271">
        <f t="shared" si="53"/>
        <v>0</v>
      </c>
      <c r="AG1803" s="457">
        <f t="shared" si="54"/>
        <v>0</v>
      </c>
    </row>
    <row r="1804" spans="10:33" hidden="1" x14ac:dyDescent="0.25">
      <c r="J1804" s="271"/>
      <c r="AF1804" s="271">
        <f t="shared" si="53"/>
        <v>0</v>
      </c>
      <c r="AG1804" s="457">
        <f t="shared" si="54"/>
        <v>0</v>
      </c>
    </row>
    <row r="1805" spans="10:33" hidden="1" x14ac:dyDescent="0.25">
      <c r="J1805" s="271"/>
      <c r="AF1805" s="271">
        <f t="shared" si="53"/>
        <v>0</v>
      </c>
      <c r="AG1805" s="457">
        <f t="shared" si="54"/>
        <v>0</v>
      </c>
    </row>
    <row r="1806" spans="10:33" hidden="1" x14ac:dyDescent="0.25">
      <c r="J1806" s="271"/>
      <c r="AF1806" s="271">
        <f t="shared" si="53"/>
        <v>0</v>
      </c>
      <c r="AG1806" s="457">
        <f t="shared" si="54"/>
        <v>0</v>
      </c>
    </row>
    <row r="1807" spans="10:33" hidden="1" x14ac:dyDescent="0.25">
      <c r="J1807" s="271"/>
      <c r="AF1807" s="271">
        <f t="shared" si="53"/>
        <v>0</v>
      </c>
      <c r="AG1807" s="457">
        <f t="shared" si="54"/>
        <v>0</v>
      </c>
    </row>
    <row r="1808" spans="10:33" hidden="1" x14ac:dyDescent="0.25">
      <c r="J1808" s="271"/>
      <c r="AF1808" s="271">
        <f t="shared" si="53"/>
        <v>0</v>
      </c>
      <c r="AG1808" s="457">
        <f t="shared" si="54"/>
        <v>0</v>
      </c>
    </row>
    <row r="1809" spans="10:33" hidden="1" x14ac:dyDescent="0.25">
      <c r="J1809" s="271"/>
      <c r="AF1809" s="271">
        <f t="shared" si="53"/>
        <v>0</v>
      </c>
      <c r="AG1809" s="457">
        <f t="shared" si="54"/>
        <v>0</v>
      </c>
    </row>
    <row r="1810" spans="10:33" hidden="1" x14ac:dyDescent="0.25">
      <c r="J1810" s="271"/>
      <c r="AF1810" s="271">
        <f t="shared" si="53"/>
        <v>0</v>
      </c>
      <c r="AG1810" s="457">
        <f t="shared" si="54"/>
        <v>0</v>
      </c>
    </row>
    <row r="1811" spans="10:33" hidden="1" x14ac:dyDescent="0.25">
      <c r="J1811" s="271"/>
      <c r="AF1811" s="271">
        <f t="shared" si="53"/>
        <v>0</v>
      </c>
      <c r="AG1811" s="457">
        <f t="shared" si="54"/>
        <v>0</v>
      </c>
    </row>
    <row r="1812" spans="10:33" hidden="1" x14ac:dyDescent="0.25">
      <c r="J1812" s="271"/>
      <c r="AF1812" s="271">
        <f t="shared" si="53"/>
        <v>0</v>
      </c>
      <c r="AG1812" s="457">
        <f t="shared" si="54"/>
        <v>0</v>
      </c>
    </row>
    <row r="1813" spans="10:33" hidden="1" x14ac:dyDescent="0.25">
      <c r="J1813" s="271"/>
      <c r="AF1813" s="271">
        <f t="shared" si="53"/>
        <v>0</v>
      </c>
      <c r="AG1813" s="457">
        <f t="shared" si="54"/>
        <v>0</v>
      </c>
    </row>
    <row r="1814" spans="10:33" hidden="1" x14ac:dyDescent="0.25">
      <c r="J1814" s="271"/>
      <c r="AF1814" s="271">
        <f t="shared" si="53"/>
        <v>0</v>
      </c>
      <c r="AG1814" s="457">
        <f t="shared" si="54"/>
        <v>0</v>
      </c>
    </row>
    <row r="1815" spans="10:33" hidden="1" x14ac:dyDescent="0.25">
      <c r="J1815" s="271"/>
      <c r="AF1815" s="271">
        <f t="shared" si="53"/>
        <v>0</v>
      </c>
      <c r="AG1815" s="457">
        <f t="shared" si="54"/>
        <v>0</v>
      </c>
    </row>
    <row r="1816" spans="10:33" hidden="1" x14ac:dyDescent="0.25">
      <c r="J1816" s="271"/>
      <c r="AF1816" s="271">
        <f t="shared" si="53"/>
        <v>0</v>
      </c>
      <c r="AG1816" s="457">
        <f t="shared" si="54"/>
        <v>0</v>
      </c>
    </row>
    <row r="1817" spans="10:33" hidden="1" x14ac:dyDescent="0.25">
      <c r="J1817" s="271"/>
      <c r="AF1817" s="271">
        <f t="shared" si="53"/>
        <v>0</v>
      </c>
      <c r="AG1817" s="457">
        <f t="shared" si="54"/>
        <v>0</v>
      </c>
    </row>
    <row r="1818" spans="10:33" hidden="1" x14ac:dyDescent="0.25">
      <c r="J1818" s="271"/>
      <c r="AF1818" s="271">
        <f t="shared" si="53"/>
        <v>0</v>
      </c>
      <c r="AG1818" s="457">
        <f t="shared" si="54"/>
        <v>0</v>
      </c>
    </row>
    <row r="1819" spans="10:33" hidden="1" x14ac:dyDescent="0.25">
      <c r="J1819" s="271"/>
      <c r="AF1819" s="271">
        <f t="shared" si="53"/>
        <v>0</v>
      </c>
      <c r="AG1819" s="457">
        <f t="shared" si="54"/>
        <v>0</v>
      </c>
    </row>
    <row r="1820" spans="10:33" hidden="1" x14ac:dyDescent="0.25">
      <c r="J1820" s="271"/>
      <c r="AF1820" s="271">
        <f t="shared" si="53"/>
        <v>0</v>
      </c>
      <c r="AG1820" s="457">
        <f t="shared" si="54"/>
        <v>0</v>
      </c>
    </row>
    <row r="1821" spans="10:33" hidden="1" x14ac:dyDescent="0.25">
      <c r="J1821" s="271"/>
      <c r="AF1821" s="271">
        <f t="shared" si="53"/>
        <v>0</v>
      </c>
      <c r="AG1821" s="457">
        <f t="shared" si="54"/>
        <v>0</v>
      </c>
    </row>
    <row r="1822" spans="10:33" hidden="1" x14ac:dyDescent="0.25">
      <c r="J1822" s="271"/>
      <c r="AF1822" s="271">
        <f t="shared" si="53"/>
        <v>0</v>
      </c>
      <c r="AG1822" s="457">
        <f t="shared" si="54"/>
        <v>0</v>
      </c>
    </row>
    <row r="1823" spans="10:33" hidden="1" x14ac:dyDescent="0.25">
      <c r="J1823" s="271"/>
      <c r="AF1823" s="271">
        <f t="shared" si="53"/>
        <v>0</v>
      </c>
      <c r="AG1823" s="457">
        <f t="shared" si="54"/>
        <v>0</v>
      </c>
    </row>
    <row r="1824" spans="10:33" hidden="1" x14ac:dyDescent="0.25">
      <c r="J1824" s="271"/>
      <c r="AF1824" s="271">
        <f t="shared" si="53"/>
        <v>0</v>
      </c>
      <c r="AG1824" s="457">
        <f t="shared" si="54"/>
        <v>0</v>
      </c>
    </row>
    <row r="1825" spans="10:33" hidden="1" x14ac:dyDescent="0.25">
      <c r="J1825" s="271"/>
      <c r="AF1825" s="271">
        <f t="shared" si="53"/>
        <v>0</v>
      </c>
      <c r="AG1825" s="457">
        <f t="shared" si="54"/>
        <v>0</v>
      </c>
    </row>
    <row r="1826" spans="10:33" hidden="1" x14ac:dyDescent="0.25">
      <c r="J1826" s="271"/>
      <c r="AF1826" s="271">
        <f t="shared" si="53"/>
        <v>0</v>
      </c>
      <c r="AG1826" s="457">
        <f t="shared" si="54"/>
        <v>0</v>
      </c>
    </row>
    <row r="1827" spans="10:33" hidden="1" x14ac:dyDescent="0.25">
      <c r="J1827" s="271"/>
      <c r="AF1827" s="271">
        <f t="shared" si="53"/>
        <v>0</v>
      </c>
      <c r="AG1827" s="457">
        <f t="shared" si="54"/>
        <v>0</v>
      </c>
    </row>
    <row r="1828" spans="10:33" hidden="1" x14ac:dyDescent="0.25">
      <c r="J1828" s="271"/>
      <c r="AF1828" s="271">
        <f t="shared" si="53"/>
        <v>0</v>
      </c>
      <c r="AG1828" s="457">
        <f t="shared" si="54"/>
        <v>0</v>
      </c>
    </row>
    <row r="1829" spans="10:33" hidden="1" x14ac:dyDescent="0.25">
      <c r="J1829" s="271"/>
      <c r="AF1829" s="271">
        <f t="shared" si="53"/>
        <v>0</v>
      </c>
      <c r="AG1829" s="457">
        <f t="shared" si="54"/>
        <v>0</v>
      </c>
    </row>
    <row r="1830" spans="10:33" hidden="1" x14ac:dyDescent="0.25">
      <c r="J1830" s="271"/>
      <c r="AF1830" s="271">
        <f t="shared" si="53"/>
        <v>0</v>
      </c>
      <c r="AG1830" s="457">
        <f t="shared" si="54"/>
        <v>0</v>
      </c>
    </row>
    <row r="1831" spans="10:33" hidden="1" x14ac:dyDescent="0.25">
      <c r="J1831" s="271"/>
      <c r="AF1831" s="271">
        <f t="shared" si="53"/>
        <v>0</v>
      </c>
      <c r="AG1831" s="457">
        <f t="shared" si="54"/>
        <v>0</v>
      </c>
    </row>
    <row r="1832" spans="10:33" hidden="1" x14ac:dyDescent="0.25">
      <c r="J1832" s="271"/>
      <c r="AF1832" s="271">
        <f t="shared" si="53"/>
        <v>0</v>
      </c>
      <c r="AG1832" s="457">
        <f t="shared" si="54"/>
        <v>0</v>
      </c>
    </row>
    <row r="1833" spans="10:33" hidden="1" x14ac:dyDescent="0.25">
      <c r="J1833" s="271"/>
      <c r="AF1833" s="271">
        <f t="shared" si="53"/>
        <v>0</v>
      </c>
      <c r="AG1833" s="457">
        <f t="shared" si="54"/>
        <v>0</v>
      </c>
    </row>
    <row r="1834" spans="10:33" hidden="1" x14ac:dyDescent="0.25">
      <c r="J1834" s="271"/>
      <c r="AF1834" s="271">
        <f t="shared" si="53"/>
        <v>0</v>
      </c>
      <c r="AG1834" s="457">
        <f t="shared" si="54"/>
        <v>0</v>
      </c>
    </row>
    <row r="1835" spans="10:33" hidden="1" x14ac:dyDescent="0.25">
      <c r="J1835" s="271"/>
      <c r="AF1835" s="271">
        <f t="shared" si="53"/>
        <v>0</v>
      </c>
      <c r="AG1835" s="457">
        <f t="shared" si="54"/>
        <v>0</v>
      </c>
    </row>
    <row r="1836" spans="10:33" hidden="1" x14ac:dyDescent="0.25">
      <c r="J1836" s="271"/>
      <c r="AF1836" s="271">
        <f t="shared" si="53"/>
        <v>0</v>
      </c>
      <c r="AG1836" s="457">
        <f t="shared" si="54"/>
        <v>0</v>
      </c>
    </row>
    <row r="1837" spans="10:33" hidden="1" x14ac:dyDescent="0.25">
      <c r="J1837" s="271"/>
      <c r="AF1837" s="271">
        <f t="shared" si="53"/>
        <v>0</v>
      </c>
      <c r="AG1837" s="457">
        <f t="shared" si="54"/>
        <v>0</v>
      </c>
    </row>
    <row r="1838" spans="10:33" hidden="1" x14ac:dyDescent="0.25">
      <c r="J1838" s="271"/>
      <c r="AF1838" s="271">
        <f t="shared" si="53"/>
        <v>0</v>
      </c>
      <c r="AG1838" s="457">
        <f t="shared" si="54"/>
        <v>0</v>
      </c>
    </row>
    <row r="1839" spans="10:33" hidden="1" x14ac:dyDescent="0.25">
      <c r="J1839" s="271"/>
      <c r="AF1839" s="271">
        <f t="shared" si="53"/>
        <v>0</v>
      </c>
      <c r="AG1839" s="457">
        <f t="shared" si="54"/>
        <v>0</v>
      </c>
    </row>
    <row r="1840" spans="10:33" hidden="1" x14ac:dyDescent="0.25">
      <c r="J1840" s="271"/>
      <c r="AF1840" s="271">
        <f t="shared" si="53"/>
        <v>0</v>
      </c>
      <c r="AG1840" s="457">
        <f t="shared" si="54"/>
        <v>0</v>
      </c>
    </row>
    <row r="1841" spans="10:33" hidden="1" x14ac:dyDescent="0.25">
      <c r="J1841" s="271"/>
      <c r="AF1841" s="271">
        <f t="shared" si="53"/>
        <v>0</v>
      </c>
      <c r="AG1841" s="457">
        <f t="shared" si="54"/>
        <v>0</v>
      </c>
    </row>
    <row r="1842" spans="10:33" hidden="1" x14ac:dyDescent="0.25">
      <c r="J1842" s="271"/>
      <c r="AF1842" s="271">
        <f t="shared" si="53"/>
        <v>0</v>
      </c>
      <c r="AG1842" s="457">
        <f t="shared" si="54"/>
        <v>0</v>
      </c>
    </row>
    <row r="1843" spans="10:33" hidden="1" x14ac:dyDescent="0.25">
      <c r="J1843" s="271"/>
      <c r="AF1843" s="271">
        <f t="shared" si="53"/>
        <v>0</v>
      </c>
      <c r="AG1843" s="457">
        <f t="shared" si="54"/>
        <v>0</v>
      </c>
    </row>
    <row r="1844" spans="10:33" hidden="1" x14ac:dyDescent="0.25">
      <c r="J1844" s="271"/>
      <c r="AF1844" s="271">
        <f t="shared" si="53"/>
        <v>0</v>
      </c>
      <c r="AG1844" s="457">
        <f t="shared" si="54"/>
        <v>0</v>
      </c>
    </row>
    <row r="1845" spans="10:33" hidden="1" x14ac:dyDescent="0.25">
      <c r="J1845" s="271"/>
      <c r="AF1845" s="271">
        <f t="shared" si="53"/>
        <v>0</v>
      </c>
      <c r="AG1845" s="457">
        <f t="shared" si="54"/>
        <v>0</v>
      </c>
    </row>
    <row r="1846" spans="10:33" hidden="1" x14ac:dyDescent="0.25">
      <c r="J1846" s="271"/>
      <c r="AF1846" s="271">
        <f t="shared" si="53"/>
        <v>0</v>
      </c>
      <c r="AG1846" s="457">
        <f t="shared" si="54"/>
        <v>0</v>
      </c>
    </row>
    <row r="1847" spans="10:33" hidden="1" x14ac:dyDescent="0.25">
      <c r="J1847" s="271"/>
      <c r="AF1847" s="271">
        <f t="shared" si="53"/>
        <v>0</v>
      </c>
      <c r="AG1847" s="457">
        <f t="shared" si="54"/>
        <v>0</v>
      </c>
    </row>
    <row r="1848" spans="10:33" hidden="1" x14ac:dyDescent="0.25">
      <c r="J1848" s="271"/>
      <c r="AF1848" s="271">
        <f t="shared" si="53"/>
        <v>0</v>
      </c>
      <c r="AG1848" s="457">
        <f t="shared" si="54"/>
        <v>0</v>
      </c>
    </row>
    <row r="1849" spans="10:33" hidden="1" x14ac:dyDescent="0.25">
      <c r="J1849" s="271"/>
      <c r="AF1849" s="271">
        <f t="shared" si="53"/>
        <v>0</v>
      </c>
      <c r="AG1849" s="457">
        <f t="shared" si="54"/>
        <v>0</v>
      </c>
    </row>
    <row r="1850" spans="10:33" hidden="1" x14ac:dyDescent="0.25">
      <c r="J1850" s="271"/>
      <c r="AF1850" s="271">
        <f t="shared" si="53"/>
        <v>0</v>
      </c>
      <c r="AG1850" s="457">
        <f t="shared" si="54"/>
        <v>0</v>
      </c>
    </row>
    <row r="1851" spans="10:33" hidden="1" x14ac:dyDescent="0.25">
      <c r="J1851" s="271"/>
      <c r="AF1851" s="271">
        <f t="shared" si="53"/>
        <v>0</v>
      </c>
      <c r="AG1851" s="457">
        <f t="shared" si="54"/>
        <v>0</v>
      </c>
    </row>
    <row r="1852" spans="10:33" hidden="1" x14ac:dyDescent="0.25">
      <c r="J1852" s="271"/>
      <c r="AF1852" s="271">
        <f t="shared" si="53"/>
        <v>0</v>
      </c>
      <c r="AG1852" s="457">
        <f t="shared" si="54"/>
        <v>0</v>
      </c>
    </row>
    <row r="1853" spans="10:33" hidden="1" x14ac:dyDescent="0.25">
      <c r="J1853" s="271"/>
      <c r="AF1853" s="271">
        <f t="shared" si="53"/>
        <v>0</v>
      </c>
      <c r="AG1853" s="457">
        <f t="shared" si="54"/>
        <v>0</v>
      </c>
    </row>
    <row r="1854" spans="10:33" hidden="1" x14ac:dyDescent="0.25">
      <c r="J1854" s="271"/>
      <c r="AF1854" s="271">
        <f t="shared" si="53"/>
        <v>0</v>
      </c>
      <c r="AG1854" s="457">
        <f t="shared" si="54"/>
        <v>0</v>
      </c>
    </row>
    <row r="1855" spans="10:33" hidden="1" x14ac:dyDescent="0.25">
      <c r="J1855" s="271"/>
      <c r="AF1855" s="271">
        <f t="shared" ref="AF1855:AF1918" si="55">COUNTIF(M1855:AE1855,"=1")+COUNTIF(M1855:AE1855,"&gt;1")</f>
        <v>0</v>
      </c>
      <c r="AG1855" s="457">
        <f t="shared" ref="AG1855:AG1918" si="56">AF1855-J1855</f>
        <v>0</v>
      </c>
    </row>
    <row r="1856" spans="10:33" hidden="1" x14ac:dyDescent="0.25">
      <c r="J1856" s="271"/>
      <c r="AF1856" s="271">
        <f t="shared" si="55"/>
        <v>0</v>
      </c>
      <c r="AG1856" s="457">
        <f t="shared" si="56"/>
        <v>0</v>
      </c>
    </row>
    <row r="1857" spans="10:33" hidden="1" x14ac:dyDescent="0.25">
      <c r="J1857" s="271"/>
      <c r="AF1857" s="271">
        <f t="shared" si="55"/>
        <v>0</v>
      </c>
      <c r="AG1857" s="457">
        <f t="shared" si="56"/>
        <v>0</v>
      </c>
    </row>
    <row r="1858" spans="10:33" hidden="1" x14ac:dyDescent="0.25">
      <c r="J1858" s="271"/>
      <c r="AF1858" s="271">
        <f t="shared" si="55"/>
        <v>0</v>
      </c>
      <c r="AG1858" s="457">
        <f t="shared" si="56"/>
        <v>0</v>
      </c>
    </row>
    <row r="1859" spans="10:33" hidden="1" x14ac:dyDescent="0.25">
      <c r="J1859" s="271"/>
      <c r="AF1859" s="271">
        <f t="shared" si="55"/>
        <v>0</v>
      </c>
      <c r="AG1859" s="457">
        <f t="shared" si="56"/>
        <v>0</v>
      </c>
    </row>
    <row r="1860" spans="10:33" hidden="1" x14ac:dyDescent="0.25">
      <c r="J1860" s="271"/>
      <c r="AF1860" s="271">
        <f t="shared" si="55"/>
        <v>0</v>
      </c>
      <c r="AG1860" s="457">
        <f t="shared" si="56"/>
        <v>0</v>
      </c>
    </row>
    <row r="1861" spans="10:33" hidden="1" x14ac:dyDescent="0.25">
      <c r="J1861" s="271"/>
      <c r="AF1861" s="271">
        <f t="shared" si="55"/>
        <v>0</v>
      </c>
      <c r="AG1861" s="457">
        <f t="shared" si="56"/>
        <v>0</v>
      </c>
    </row>
    <row r="1862" spans="10:33" hidden="1" x14ac:dyDescent="0.25">
      <c r="J1862" s="271"/>
      <c r="AF1862" s="271">
        <f t="shared" si="55"/>
        <v>0</v>
      </c>
      <c r="AG1862" s="457">
        <f t="shared" si="56"/>
        <v>0</v>
      </c>
    </row>
    <row r="1863" spans="10:33" hidden="1" x14ac:dyDescent="0.25">
      <c r="J1863" s="271"/>
      <c r="AF1863" s="271">
        <f t="shared" si="55"/>
        <v>0</v>
      </c>
      <c r="AG1863" s="457">
        <f t="shared" si="56"/>
        <v>0</v>
      </c>
    </row>
    <row r="1864" spans="10:33" hidden="1" x14ac:dyDescent="0.25">
      <c r="J1864" s="271"/>
      <c r="AF1864" s="271">
        <f t="shared" si="55"/>
        <v>0</v>
      </c>
      <c r="AG1864" s="457">
        <f t="shared" si="56"/>
        <v>0</v>
      </c>
    </row>
    <row r="1865" spans="10:33" hidden="1" x14ac:dyDescent="0.25">
      <c r="J1865" s="271"/>
      <c r="AF1865" s="271">
        <f t="shared" si="55"/>
        <v>0</v>
      </c>
      <c r="AG1865" s="457">
        <f t="shared" si="56"/>
        <v>0</v>
      </c>
    </row>
    <row r="1866" spans="10:33" hidden="1" x14ac:dyDescent="0.25">
      <c r="J1866" s="271"/>
      <c r="AF1866" s="271">
        <f t="shared" si="55"/>
        <v>0</v>
      </c>
      <c r="AG1866" s="457">
        <f t="shared" si="56"/>
        <v>0</v>
      </c>
    </row>
    <row r="1867" spans="10:33" hidden="1" x14ac:dyDescent="0.25">
      <c r="J1867" s="271"/>
      <c r="AF1867" s="271">
        <f t="shared" si="55"/>
        <v>0</v>
      </c>
      <c r="AG1867" s="457">
        <f t="shared" si="56"/>
        <v>0</v>
      </c>
    </row>
    <row r="1868" spans="10:33" hidden="1" x14ac:dyDescent="0.25">
      <c r="J1868" s="271"/>
      <c r="AF1868" s="271">
        <f t="shared" si="55"/>
        <v>0</v>
      </c>
      <c r="AG1868" s="457">
        <f t="shared" si="56"/>
        <v>0</v>
      </c>
    </row>
    <row r="1869" spans="10:33" hidden="1" x14ac:dyDescent="0.25">
      <c r="J1869" s="271"/>
      <c r="AF1869" s="271">
        <f t="shared" si="55"/>
        <v>0</v>
      </c>
      <c r="AG1869" s="457">
        <f t="shared" si="56"/>
        <v>0</v>
      </c>
    </row>
    <row r="1870" spans="10:33" hidden="1" x14ac:dyDescent="0.25">
      <c r="J1870" s="271"/>
      <c r="AF1870" s="271">
        <f t="shared" si="55"/>
        <v>0</v>
      </c>
      <c r="AG1870" s="457">
        <f t="shared" si="56"/>
        <v>0</v>
      </c>
    </row>
    <row r="1871" spans="10:33" hidden="1" x14ac:dyDescent="0.25">
      <c r="J1871" s="271"/>
      <c r="AF1871" s="271">
        <f t="shared" si="55"/>
        <v>0</v>
      </c>
      <c r="AG1871" s="457">
        <f t="shared" si="56"/>
        <v>0</v>
      </c>
    </row>
    <row r="1872" spans="10:33" hidden="1" x14ac:dyDescent="0.25">
      <c r="J1872" s="271"/>
      <c r="AF1872" s="271">
        <f t="shared" si="55"/>
        <v>0</v>
      </c>
      <c r="AG1872" s="457">
        <f t="shared" si="56"/>
        <v>0</v>
      </c>
    </row>
    <row r="1873" spans="10:33" hidden="1" x14ac:dyDescent="0.25">
      <c r="J1873" s="271"/>
      <c r="AF1873" s="271">
        <f t="shared" si="55"/>
        <v>0</v>
      </c>
      <c r="AG1873" s="457">
        <f t="shared" si="56"/>
        <v>0</v>
      </c>
    </row>
    <row r="1874" spans="10:33" hidden="1" x14ac:dyDescent="0.25">
      <c r="J1874" s="271"/>
      <c r="AF1874" s="271">
        <f t="shared" si="55"/>
        <v>0</v>
      </c>
      <c r="AG1874" s="457">
        <f t="shared" si="56"/>
        <v>0</v>
      </c>
    </row>
    <row r="1875" spans="10:33" hidden="1" x14ac:dyDescent="0.25">
      <c r="J1875" s="271"/>
      <c r="AF1875" s="271">
        <f t="shared" si="55"/>
        <v>0</v>
      </c>
      <c r="AG1875" s="457">
        <f t="shared" si="56"/>
        <v>0</v>
      </c>
    </row>
    <row r="1876" spans="10:33" hidden="1" x14ac:dyDescent="0.25">
      <c r="J1876" s="271"/>
      <c r="AF1876" s="271">
        <f t="shared" si="55"/>
        <v>0</v>
      </c>
      <c r="AG1876" s="457">
        <f t="shared" si="56"/>
        <v>0</v>
      </c>
    </row>
    <row r="1877" spans="10:33" hidden="1" x14ac:dyDescent="0.25">
      <c r="J1877" s="271"/>
      <c r="AF1877" s="271">
        <f t="shared" si="55"/>
        <v>0</v>
      </c>
      <c r="AG1877" s="457">
        <f t="shared" si="56"/>
        <v>0</v>
      </c>
    </row>
    <row r="1878" spans="10:33" hidden="1" x14ac:dyDescent="0.25">
      <c r="J1878" s="271"/>
      <c r="AF1878" s="271">
        <f t="shared" si="55"/>
        <v>0</v>
      </c>
      <c r="AG1878" s="457">
        <f t="shared" si="56"/>
        <v>0</v>
      </c>
    </row>
    <row r="1879" spans="10:33" hidden="1" x14ac:dyDescent="0.25">
      <c r="J1879" s="271"/>
      <c r="AF1879" s="271">
        <f t="shared" si="55"/>
        <v>0</v>
      </c>
      <c r="AG1879" s="457">
        <f t="shared" si="56"/>
        <v>0</v>
      </c>
    </row>
    <row r="1880" spans="10:33" hidden="1" x14ac:dyDescent="0.25">
      <c r="J1880" s="271"/>
      <c r="AF1880" s="271">
        <f t="shared" si="55"/>
        <v>0</v>
      </c>
      <c r="AG1880" s="457">
        <f t="shared" si="56"/>
        <v>0</v>
      </c>
    </row>
    <row r="1881" spans="10:33" hidden="1" x14ac:dyDescent="0.25">
      <c r="J1881" s="271"/>
      <c r="AF1881" s="271">
        <f t="shared" si="55"/>
        <v>0</v>
      </c>
      <c r="AG1881" s="457">
        <f t="shared" si="56"/>
        <v>0</v>
      </c>
    </row>
    <row r="1882" spans="10:33" hidden="1" x14ac:dyDescent="0.25">
      <c r="J1882" s="271"/>
      <c r="AF1882" s="271">
        <f t="shared" si="55"/>
        <v>0</v>
      </c>
      <c r="AG1882" s="457">
        <f t="shared" si="56"/>
        <v>0</v>
      </c>
    </row>
    <row r="1883" spans="10:33" hidden="1" x14ac:dyDescent="0.25">
      <c r="J1883" s="271"/>
      <c r="AF1883" s="271">
        <f t="shared" si="55"/>
        <v>0</v>
      </c>
      <c r="AG1883" s="457">
        <f t="shared" si="56"/>
        <v>0</v>
      </c>
    </row>
    <row r="1884" spans="10:33" hidden="1" x14ac:dyDescent="0.25">
      <c r="J1884" s="271"/>
      <c r="AF1884" s="271">
        <f t="shared" si="55"/>
        <v>0</v>
      </c>
      <c r="AG1884" s="457">
        <f t="shared" si="56"/>
        <v>0</v>
      </c>
    </row>
    <row r="1885" spans="10:33" hidden="1" x14ac:dyDescent="0.25">
      <c r="J1885" s="271"/>
      <c r="AF1885" s="271">
        <f t="shared" si="55"/>
        <v>0</v>
      </c>
      <c r="AG1885" s="457">
        <f t="shared" si="56"/>
        <v>0</v>
      </c>
    </row>
    <row r="1886" spans="10:33" hidden="1" x14ac:dyDescent="0.25">
      <c r="J1886" s="271"/>
      <c r="AF1886" s="271">
        <f t="shared" si="55"/>
        <v>0</v>
      </c>
      <c r="AG1886" s="457">
        <f t="shared" si="56"/>
        <v>0</v>
      </c>
    </row>
    <row r="1887" spans="10:33" hidden="1" x14ac:dyDescent="0.25">
      <c r="J1887" s="271"/>
      <c r="AF1887" s="271">
        <f t="shared" si="55"/>
        <v>0</v>
      </c>
      <c r="AG1887" s="457">
        <f t="shared" si="56"/>
        <v>0</v>
      </c>
    </row>
    <row r="1888" spans="10:33" hidden="1" x14ac:dyDescent="0.25">
      <c r="J1888" s="271"/>
      <c r="AF1888" s="271">
        <f t="shared" si="55"/>
        <v>0</v>
      </c>
      <c r="AG1888" s="457">
        <f t="shared" si="56"/>
        <v>0</v>
      </c>
    </row>
    <row r="1889" spans="10:33" hidden="1" x14ac:dyDescent="0.25">
      <c r="J1889" s="271"/>
      <c r="AF1889" s="271">
        <f t="shared" si="55"/>
        <v>0</v>
      </c>
      <c r="AG1889" s="457">
        <f t="shared" si="56"/>
        <v>0</v>
      </c>
    </row>
    <row r="1890" spans="10:33" hidden="1" x14ac:dyDescent="0.25">
      <c r="J1890" s="271"/>
      <c r="AF1890" s="271">
        <f t="shared" si="55"/>
        <v>0</v>
      </c>
      <c r="AG1890" s="457">
        <f t="shared" si="56"/>
        <v>0</v>
      </c>
    </row>
    <row r="1891" spans="10:33" hidden="1" x14ac:dyDescent="0.25">
      <c r="J1891" s="271"/>
      <c r="AF1891" s="271">
        <f t="shared" si="55"/>
        <v>0</v>
      </c>
      <c r="AG1891" s="457">
        <f t="shared" si="56"/>
        <v>0</v>
      </c>
    </row>
    <row r="1892" spans="10:33" hidden="1" x14ac:dyDescent="0.25">
      <c r="J1892" s="271"/>
      <c r="AF1892" s="271">
        <f t="shared" si="55"/>
        <v>0</v>
      </c>
      <c r="AG1892" s="457">
        <f t="shared" si="56"/>
        <v>0</v>
      </c>
    </row>
    <row r="1893" spans="10:33" hidden="1" x14ac:dyDescent="0.25">
      <c r="J1893" s="271"/>
      <c r="AF1893" s="271">
        <f t="shared" si="55"/>
        <v>0</v>
      </c>
      <c r="AG1893" s="457">
        <f t="shared" si="56"/>
        <v>0</v>
      </c>
    </row>
    <row r="1894" spans="10:33" hidden="1" x14ac:dyDescent="0.25">
      <c r="J1894" s="271"/>
      <c r="AF1894" s="271">
        <f t="shared" si="55"/>
        <v>0</v>
      </c>
      <c r="AG1894" s="457">
        <f t="shared" si="56"/>
        <v>0</v>
      </c>
    </row>
    <row r="1895" spans="10:33" hidden="1" x14ac:dyDescent="0.25">
      <c r="J1895" s="271"/>
      <c r="AF1895" s="271">
        <f t="shared" si="55"/>
        <v>0</v>
      </c>
      <c r="AG1895" s="457">
        <f t="shared" si="56"/>
        <v>0</v>
      </c>
    </row>
    <row r="1896" spans="10:33" hidden="1" x14ac:dyDescent="0.25">
      <c r="J1896" s="271"/>
      <c r="AF1896" s="271">
        <f t="shared" si="55"/>
        <v>0</v>
      </c>
      <c r="AG1896" s="457">
        <f t="shared" si="56"/>
        <v>0</v>
      </c>
    </row>
    <row r="1897" spans="10:33" hidden="1" x14ac:dyDescent="0.25">
      <c r="J1897" s="271"/>
      <c r="AF1897" s="271">
        <f t="shared" si="55"/>
        <v>0</v>
      </c>
      <c r="AG1897" s="457">
        <f t="shared" si="56"/>
        <v>0</v>
      </c>
    </row>
    <row r="1898" spans="10:33" hidden="1" x14ac:dyDescent="0.25">
      <c r="J1898" s="271"/>
      <c r="AF1898" s="271">
        <f t="shared" si="55"/>
        <v>0</v>
      </c>
      <c r="AG1898" s="457">
        <f t="shared" si="56"/>
        <v>0</v>
      </c>
    </row>
    <row r="1899" spans="10:33" hidden="1" x14ac:dyDescent="0.25">
      <c r="J1899" s="271"/>
      <c r="AF1899" s="271">
        <f t="shared" si="55"/>
        <v>0</v>
      </c>
      <c r="AG1899" s="457">
        <f t="shared" si="56"/>
        <v>0</v>
      </c>
    </row>
    <row r="1900" spans="10:33" hidden="1" x14ac:dyDescent="0.25">
      <c r="J1900" s="271"/>
      <c r="AF1900" s="271">
        <f t="shared" si="55"/>
        <v>0</v>
      </c>
      <c r="AG1900" s="457">
        <f t="shared" si="56"/>
        <v>0</v>
      </c>
    </row>
    <row r="1901" spans="10:33" hidden="1" x14ac:dyDescent="0.25">
      <c r="J1901" s="271"/>
      <c r="AF1901" s="271">
        <f t="shared" si="55"/>
        <v>0</v>
      </c>
      <c r="AG1901" s="457">
        <f t="shared" si="56"/>
        <v>0</v>
      </c>
    </row>
    <row r="1902" spans="10:33" hidden="1" x14ac:dyDescent="0.25">
      <c r="J1902" s="271"/>
      <c r="AF1902" s="271">
        <f t="shared" si="55"/>
        <v>0</v>
      </c>
      <c r="AG1902" s="457">
        <f t="shared" si="56"/>
        <v>0</v>
      </c>
    </row>
    <row r="1903" spans="10:33" hidden="1" x14ac:dyDescent="0.25">
      <c r="J1903" s="271"/>
      <c r="AF1903" s="271">
        <f t="shared" si="55"/>
        <v>0</v>
      </c>
      <c r="AG1903" s="457">
        <f t="shared" si="56"/>
        <v>0</v>
      </c>
    </row>
    <row r="1904" spans="10:33" hidden="1" x14ac:dyDescent="0.25">
      <c r="J1904" s="271"/>
      <c r="AF1904" s="271">
        <f t="shared" si="55"/>
        <v>0</v>
      </c>
      <c r="AG1904" s="457">
        <f t="shared" si="56"/>
        <v>0</v>
      </c>
    </row>
    <row r="1905" spans="10:33" hidden="1" x14ac:dyDescent="0.25">
      <c r="J1905" s="271"/>
      <c r="AF1905" s="271">
        <f t="shared" si="55"/>
        <v>0</v>
      </c>
      <c r="AG1905" s="457">
        <f t="shared" si="56"/>
        <v>0</v>
      </c>
    </row>
    <row r="1906" spans="10:33" hidden="1" x14ac:dyDescent="0.25">
      <c r="J1906" s="271"/>
      <c r="AF1906" s="271">
        <f t="shared" si="55"/>
        <v>0</v>
      </c>
      <c r="AG1906" s="457">
        <f t="shared" si="56"/>
        <v>0</v>
      </c>
    </row>
    <row r="1907" spans="10:33" hidden="1" x14ac:dyDescent="0.25">
      <c r="J1907" s="271"/>
      <c r="AF1907" s="271">
        <f t="shared" si="55"/>
        <v>0</v>
      </c>
      <c r="AG1907" s="457">
        <f t="shared" si="56"/>
        <v>0</v>
      </c>
    </row>
    <row r="1908" spans="10:33" hidden="1" x14ac:dyDescent="0.25">
      <c r="J1908" s="271"/>
      <c r="AF1908" s="271">
        <f t="shared" si="55"/>
        <v>0</v>
      </c>
      <c r="AG1908" s="457">
        <f t="shared" si="56"/>
        <v>0</v>
      </c>
    </row>
    <row r="1909" spans="10:33" hidden="1" x14ac:dyDescent="0.25">
      <c r="J1909" s="271"/>
      <c r="AF1909" s="271">
        <f t="shared" si="55"/>
        <v>0</v>
      </c>
      <c r="AG1909" s="457">
        <f t="shared" si="56"/>
        <v>0</v>
      </c>
    </row>
    <row r="1910" spans="10:33" hidden="1" x14ac:dyDescent="0.25">
      <c r="J1910" s="271"/>
      <c r="AF1910" s="271">
        <f t="shared" si="55"/>
        <v>0</v>
      </c>
      <c r="AG1910" s="457">
        <f t="shared" si="56"/>
        <v>0</v>
      </c>
    </row>
    <row r="1911" spans="10:33" hidden="1" x14ac:dyDescent="0.25">
      <c r="J1911" s="271"/>
      <c r="AF1911" s="271">
        <f t="shared" si="55"/>
        <v>0</v>
      </c>
      <c r="AG1911" s="457">
        <f t="shared" si="56"/>
        <v>0</v>
      </c>
    </row>
    <row r="1912" spans="10:33" hidden="1" x14ac:dyDescent="0.25">
      <c r="J1912" s="271"/>
      <c r="AF1912" s="271">
        <f t="shared" si="55"/>
        <v>0</v>
      </c>
      <c r="AG1912" s="457">
        <f t="shared" si="56"/>
        <v>0</v>
      </c>
    </row>
    <row r="1913" spans="10:33" hidden="1" x14ac:dyDescent="0.25">
      <c r="J1913" s="271"/>
      <c r="AF1913" s="271">
        <f t="shared" si="55"/>
        <v>0</v>
      </c>
      <c r="AG1913" s="457">
        <f t="shared" si="56"/>
        <v>0</v>
      </c>
    </row>
    <row r="1914" spans="10:33" hidden="1" x14ac:dyDescent="0.25">
      <c r="J1914" s="271"/>
      <c r="AF1914" s="271">
        <f t="shared" si="55"/>
        <v>0</v>
      </c>
      <c r="AG1914" s="457">
        <f t="shared" si="56"/>
        <v>0</v>
      </c>
    </row>
    <row r="1915" spans="10:33" hidden="1" x14ac:dyDescent="0.25">
      <c r="J1915" s="271"/>
      <c r="AF1915" s="271">
        <f t="shared" si="55"/>
        <v>0</v>
      </c>
      <c r="AG1915" s="457">
        <f t="shared" si="56"/>
        <v>0</v>
      </c>
    </row>
    <row r="1916" spans="10:33" hidden="1" x14ac:dyDescent="0.25">
      <c r="J1916" s="271"/>
      <c r="AF1916" s="271">
        <f t="shared" si="55"/>
        <v>0</v>
      </c>
      <c r="AG1916" s="457">
        <f t="shared" si="56"/>
        <v>0</v>
      </c>
    </row>
    <row r="1917" spans="10:33" hidden="1" x14ac:dyDescent="0.25">
      <c r="J1917" s="271"/>
      <c r="AF1917" s="271">
        <f t="shared" si="55"/>
        <v>0</v>
      </c>
      <c r="AG1917" s="457">
        <f t="shared" si="56"/>
        <v>0</v>
      </c>
    </row>
    <row r="1918" spans="10:33" hidden="1" x14ac:dyDescent="0.25">
      <c r="J1918" s="271"/>
      <c r="AF1918" s="271">
        <f t="shared" si="55"/>
        <v>0</v>
      </c>
      <c r="AG1918" s="457">
        <f t="shared" si="56"/>
        <v>0</v>
      </c>
    </row>
    <row r="1919" spans="10:33" hidden="1" x14ac:dyDescent="0.25">
      <c r="J1919" s="271"/>
      <c r="AF1919" s="271">
        <f t="shared" ref="AF1919:AF1982" si="57">COUNTIF(M1919:AE1919,"=1")+COUNTIF(M1919:AE1919,"&gt;1")</f>
        <v>0</v>
      </c>
      <c r="AG1919" s="457">
        <f t="shared" ref="AG1919:AG1982" si="58">AF1919-J1919</f>
        <v>0</v>
      </c>
    </row>
    <row r="1920" spans="10:33" hidden="1" x14ac:dyDescent="0.25">
      <c r="J1920" s="271"/>
      <c r="AF1920" s="271">
        <f t="shared" si="57"/>
        <v>0</v>
      </c>
      <c r="AG1920" s="457">
        <f t="shared" si="58"/>
        <v>0</v>
      </c>
    </row>
    <row r="1921" spans="10:33" hidden="1" x14ac:dyDescent="0.25">
      <c r="J1921" s="271"/>
      <c r="AF1921" s="271">
        <f t="shared" si="57"/>
        <v>0</v>
      </c>
      <c r="AG1921" s="457">
        <f t="shared" si="58"/>
        <v>0</v>
      </c>
    </row>
    <row r="1922" spans="10:33" hidden="1" x14ac:dyDescent="0.25">
      <c r="J1922" s="271"/>
      <c r="AF1922" s="271">
        <f t="shared" si="57"/>
        <v>0</v>
      </c>
      <c r="AG1922" s="457">
        <f t="shared" si="58"/>
        <v>0</v>
      </c>
    </row>
    <row r="1923" spans="10:33" hidden="1" x14ac:dyDescent="0.25">
      <c r="J1923" s="271"/>
      <c r="AF1923" s="271">
        <f t="shared" si="57"/>
        <v>0</v>
      </c>
      <c r="AG1923" s="457">
        <f t="shared" si="58"/>
        <v>0</v>
      </c>
    </row>
    <row r="1924" spans="10:33" hidden="1" x14ac:dyDescent="0.25">
      <c r="J1924" s="271"/>
      <c r="AF1924" s="271">
        <f t="shared" si="57"/>
        <v>0</v>
      </c>
      <c r="AG1924" s="457">
        <f t="shared" si="58"/>
        <v>0</v>
      </c>
    </row>
    <row r="1925" spans="10:33" hidden="1" x14ac:dyDescent="0.25">
      <c r="J1925" s="271"/>
      <c r="AF1925" s="271">
        <f t="shared" si="57"/>
        <v>0</v>
      </c>
      <c r="AG1925" s="457">
        <f t="shared" si="58"/>
        <v>0</v>
      </c>
    </row>
    <row r="1926" spans="10:33" hidden="1" x14ac:dyDescent="0.25">
      <c r="J1926" s="271"/>
      <c r="AF1926" s="271">
        <f t="shared" si="57"/>
        <v>0</v>
      </c>
      <c r="AG1926" s="457">
        <f t="shared" si="58"/>
        <v>0</v>
      </c>
    </row>
    <row r="1927" spans="10:33" hidden="1" x14ac:dyDescent="0.25">
      <c r="J1927" s="271"/>
      <c r="AF1927" s="271">
        <f t="shared" si="57"/>
        <v>0</v>
      </c>
      <c r="AG1927" s="457">
        <f t="shared" si="58"/>
        <v>0</v>
      </c>
    </row>
    <row r="1928" spans="10:33" hidden="1" x14ac:dyDescent="0.25">
      <c r="J1928" s="271"/>
      <c r="AF1928" s="271">
        <f t="shared" si="57"/>
        <v>0</v>
      </c>
      <c r="AG1928" s="457">
        <f t="shared" si="58"/>
        <v>0</v>
      </c>
    </row>
    <row r="1929" spans="10:33" hidden="1" x14ac:dyDescent="0.25">
      <c r="J1929" s="271"/>
      <c r="AF1929" s="271">
        <f t="shared" si="57"/>
        <v>0</v>
      </c>
      <c r="AG1929" s="457">
        <f t="shared" si="58"/>
        <v>0</v>
      </c>
    </row>
    <row r="1930" spans="10:33" hidden="1" x14ac:dyDescent="0.25">
      <c r="J1930" s="271"/>
      <c r="AF1930" s="271">
        <f t="shared" si="57"/>
        <v>0</v>
      </c>
      <c r="AG1930" s="457">
        <f t="shared" si="58"/>
        <v>0</v>
      </c>
    </row>
    <row r="1931" spans="10:33" hidden="1" x14ac:dyDescent="0.25">
      <c r="J1931" s="271"/>
      <c r="AF1931" s="271">
        <f t="shared" si="57"/>
        <v>0</v>
      </c>
      <c r="AG1931" s="457">
        <f t="shared" si="58"/>
        <v>0</v>
      </c>
    </row>
    <row r="1932" spans="10:33" hidden="1" x14ac:dyDescent="0.25">
      <c r="J1932" s="271"/>
      <c r="AF1932" s="271">
        <f t="shared" si="57"/>
        <v>0</v>
      </c>
      <c r="AG1932" s="457">
        <f t="shared" si="58"/>
        <v>0</v>
      </c>
    </row>
    <row r="1933" spans="10:33" hidden="1" x14ac:dyDescent="0.25">
      <c r="J1933" s="271"/>
      <c r="AF1933" s="271">
        <f t="shared" si="57"/>
        <v>0</v>
      </c>
      <c r="AG1933" s="457">
        <f t="shared" si="58"/>
        <v>0</v>
      </c>
    </row>
    <row r="1934" spans="10:33" hidden="1" x14ac:dyDescent="0.25">
      <c r="J1934" s="271"/>
      <c r="AF1934" s="271">
        <f t="shared" si="57"/>
        <v>0</v>
      </c>
      <c r="AG1934" s="457">
        <f t="shared" si="58"/>
        <v>0</v>
      </c>
    </row>
    <row r="1935" spans="10:33" hidden="1" x14ac:dyDescent="0.25">
      <c r="J1935" s="271"/>
      <c r="AF1935" s="271">
        <f t="shared" si="57"/>
        <v>0</v>
      </c>
      <c r="AG1935" s="457">
        <f t="shared" si="58"/>
        <v>0</v>
      </c>
    </row>
    <row r="1936" spans="10:33" hidden="1" x14ac:dyDescent="0.25">
      <c r="J1936" s="271"/>
      <c r="AF1936" s="271">
        <f t="shared" si="57"/>
        <v>0</v>
      </c>
      <c r="AG1936" s="457">
        <f t="shared" si="58"/>
        <v>0</v>
      </c>
    </row>
    <row r="1937" spans="10:33" hidden="1" x14ac:dyDescent="0.25">
      <c r="J1937" s="271"/>
      <c r="AF1937" s="271">
        <f t="shared" si="57"/>
        <v>0</v>
      </c>
      <c r="AG1937" s="457">
        <f t="shared" si="58"/>
        <v>0</v>
      </c>
    </row>
    <row r="1938" spans="10:33" hidden="1" x14ac:dyDescent="0.25">
      <c r="J1938" s="271"/>
      <c r="AF1938" s="271">
        <f t="shared" si="57"/>
        <v>0</v>
      </c>
      <c r="AG1938" s="457">
        <f t="shared" si="58"/>
        <v>0</v>
      </c>
    </row>
    <row r="1939" spans="10:33" hidden="1" x14ac:dyDescent="0.25">
      <c r="J1939" s="271"/>
      <c r="AF1939" s="271">
        <f t="shared" si="57"/>
        <v>0</v>
      </c>
      <c r="AG1939" s="457">
        <f t="shared" si="58"/>
        <v>0</v>
      </c>
    </row>
    <row r="1940" spans="10:33" hidden="1" x14ac:dyDescent="0.25">
      <c r="J1940" s="271"/>
      <c r="AF1940" s="271">
        <f t="shared" si="57"/>
        <v>0</v>
      </c>
      <c r="AG1940" s="457">
        <f t="shared" si="58"/>
        <v>0</v>
      </c>
    </row>
    <row r="1941" spans="10:33" hidden="1" x14ac:dyDescent="0.25">
      <c r="J1941" s="271"/>
      <c r="AF1941" s="271">
        <f t="shared" si="57"/>
        <v>0</v>
      </c>
      <c r="AG1941" s="457">
        <f t="shared" si="58"/>
        <v>0</v>
      </c>
    </row>
    <row r="1942" spans="10:33" hidden="1" x14ac:dyDescent="0.25">
      <c r="J1942" s="271"/>
      <c r="AF1942" s="271">
        <f t="shared" si="57"/>
        <v>0</v>
      </c>
      <c r="AG1942" s="457">
        <f t="shared" si="58"/>
        <v>0</v>
      </c>
    </row>
    <row r="1943" spans="10:33" hidden="1" x14ac:dyDescent="0.25">
      <c r="J1943" s="271"/>
      <c r="AF1943" s="271">
        <f t="shared" si="57"/>
        <v>0</v>
      </c>
      <c r="AG1943" s="457">
        <f t="shared" si="58"/>
        <v>0</v>
      </c>
    </row>
    <row r="1944" spans="10:33" hidden="1" x14ac:dyDescent="0.25">
      <c r="J1944" s="271"/>
      <c r="AF1944" s="271">
        <f t="shared" si="57"/>
        <v>0</v>
      </c>
      <c r="AG1944" s="457">
        <f t="shared" si="58"/>
        <v>0</v>
      </c>
    </row>
    <row r="1945" spans="10:33" hidden="1" x14ac:dyDescent="0.25">
      <c r="J1945" s="271"/>
      <c r="AF1945" s="271">
        <f t="shared" si="57"/>
        <v>0</v>
      </c>
      <c r="AG1945" s="457">
        <f t="shared" si="58"/>
        <v>0</v>
      </c>
    </row>
    <row r="1946" spans="10:33" hidden="1" x14ac:dyDescent="0.25">
      <c r="J1946" s="271"/>
      <c r="AF1946" s="271">
        <f t="shared" si="57"/>
        <v>0</v>
      </c>
      <c r="AG1946" s="457">
        <f t="shared" si="58"/>
        <v>0</v>
      </c>
    </row>
    <row r="1947" spans="10:33" hidden="1" x14ac:dyDescent="0.25">
      <c r="J1947" s="271"/>
      <c r="AF1947" s="271">
        <f t="shared" si="57"/>
        <v>0</v>
      </c>
      <c r="AG1947" s="457">
        <f t="shared" si="58"/>
        <v>0</v>
      </c>
    </row>
    <row r="1948" spans="10:33" hidden="1" x14ac:dyDescent="0.25">
      <c r="J1948" s="271"/>
      <c r="AF1948" s="271">
        <f t="shared" si="57"/>
        <v>0</v>
      </c>
      <c r="AG1948" s="457">
        <f t="shared" si="58"/>
        <v>0</v>
      </c>
    </row>
    <row r="1949" spans="10:33" hidden="1" x14ac:dyDescent="0.25">
      <c r="J1949" s="271"/>
      <c r="AF1949" s="271">
        <f t="shared" si="57"/>
        <v>0</v>
      </c>
      <c r="AG1949" s="457">
        <f t="shared" si="58"/>
        <v>0</v>
      </c>
    </row>
    <row r="1950" spans="10:33" hidden="1" x14ac:dyDescent="0.25">
      <c r="J1950" s="271"/>
      <c r="AF1950" s="271">
        <f t="shared" si="57"/>
        <v>0</v>
      </c>
      <c r="AG1950" s="457">
        <f t="shared" si="58"/>
        <v>0</v>
      </c>
    </row>
    <row r="1951" spans="10:33" hidden="1" x14ac:dyDescent="0.25">
      <c r="J1951" s="271"/>
      <c r="AF1951" s="271">
        <f t="shared" si="57"/>
        <v>0</v>
      </c>
      <c r="AG1951" s="457">
        <f t="shared" si="58"/>
        <v>0</v>
      </c>
    </row>
    <row r="1952" spans="10:33" hidden="1" x14ac:dyDescent="0.25">
      <c r="J1952" s="271"/>
      <c r="AF1952" s="271">
        <f t="shared" si="57"/>
        <v>0</v>
      </c>
      <c r="AG1952" s="457">
        <f t="shared" si="58"/>
        <v>0</v>
      </c>
    </row>
    <row r="1953" spans="10:33" hidden="1" x14ac:dyDescent="0.25">
      <c r="J1953" s="271"/>
      <c r="AF1953" s="271">
        <f t="shared" si="57"/>
        <v>0</v>
      </c>
      <c r="AG1953" s="457">
        <f t="shared" si="58"/>
        <v>0</v>
      </c>
    </row>
    <row r="1954" spans="10:33" hidden="1" x14ac:dyDescent="0.25">
      <c r="J1954" s="271"/>
      <c r="AF1954" s="271">
        <f t="shared" si="57"/>
        <v>0</v>
      </c>
      <c r="AG1954" s="457">
        <f t="shared" si="58"/>
        <v>0</v>
      </c>
    </row>
    <row r="1955" spans="10:33" hidden="1" x14ac:dyDescent="0.25">
      <c r="J1955" s="271"/>
      <c r="AF1955" s="271">
        <f t="shared" si="57"/>
        <v>0</v>
      </c>
      <c r="AG1955" s="457">
        <f t="shared" si="58"/>
        <v>0</v>
      </c>
    </row>
    <row r="1956" spans="10:33" hidden="1" x14ac:dyDescent="0.25">
      <c r="J1956" s="271"/>
      <c r="AF1956" s="271">
        <f t="shared" si="57"/>
        <v>0</v>
      </c>
      <c r="AG1956" s="457">
        <f t="shared" si="58"/>
        <v>0</v>
      </c>
    </row>
    <row r="1957" spans="10:33" hidden="1" x14ac:dyDescent="0.25">
      <c r="J1957" s="271"/>
      <c r="AF1957" s="271">
        <f t="shared" si="57"/>
        <v>0</v>
      </c>
      <c r="AG1957" s="457">
        <f t="shared" si="58"/>
        <v>0</v>
      </c>
    </row>
    <row r="1958" spans="10:33" hidden="1" x14ac:dyDescent="0.25">
      <c r="J1958" s="271"/>
      <c r="AF1958" s="271">
        <f t="shared" si="57"/>
        <v>0</v>
      </c>
      <c r="AG1958" s="457">
        <f t="shared" si="58"/>
        <v>0</v>
      </c>
    </row>
    <row r="1959" spans="10:33" hidden="1" x14ac:dyDescent="0.25">
      <c r="J1959" s="271"/>
      <c r="AF1959" s="271">
        <f t="shared" si="57"/>
        <v>0</v>
      </c>
      <c r="AG1959" s="457">
        <f t="shared" si="58"/>
        <v>0</v>
      </c>
    </row>
    <row r="1960" spans="10:33" hidden="1" x14ac:dyDescent="0.25">
      <c r="J1960" s="271"/>
      <c r="AF1960" s="271">
        <f t="shared" si="57"/>
        <v>0</v>
      </c>
      <c r="AG1960" s="457">
        <f t="shared" si="58"/>
        <v>0</v>
      </c>
    </row>
    <row r="1961" spans="10:33" hidden="1" x14ac:dyDescent="0.25">
      <c r="J1961" s="271"/>
      <c r="AF1961" s="271">
        <f t="shared" si="57"/>
        <v>0</v>
      </c>
      <c r="AG1961" s="457">
        <f t="shared" si="58"/>
        <v>0</v>
      </c>
    </row>
    <row r="1962" spans="10:33" hidden="1" x14ac:dyDescent="0.25">
      <c r="J1962" s="271"/>
      <c r="AF1962" s="271">
        <f t="shared" si="57"/>
        <v>0</v>
      </c>
      <c r="AG1962" s="457">
        <f t="shared" si="58"/>
        <v>0</v>
      </c>
    </row>
    <row r="1963" spans="10:33" hidden="1" x14ac:dyDescent="0.25">
      <c r="J1963" s="271"/>
      <c r="AF1963" s="271">
        <f t="shared" si="57"/>
        <v>0</v>
      </c>
      <c r="AG1963" s="457">
        <f t="shared" si="58"/>
        <v>0</v>
      </c>
    </row>
    <row r="1964" spans="10:33" hidden="1" x14ac:dyDescent="0.25">
      <c r="J1964" s="271"/>
      <c r="AF1964" s="271">
        <f t="shared" si="57"/>
        <v>0</v>
      </c>
      <c r="AG1964" s="457">
        <f t="shared" si="58"/>
        <v>0</v>
      </c>
    </row>
    <row r="1965" spans="10:33" hidden="1" x14ac:dyDescent="0.25">
      <c r="J1965" s="271"/>
      <c r="AF1965" s="271">
        <f t="shared" si="57"/>
        <v>0</v>
      </c>
      <c r="AG1965" s="457">
        <f t="shared" si="58"/>
        <v>0</v>
      </c>
    </row>
    <row r="1966" spans="10:33" hidden="1" x14ac:dyDescent="0.25">
      <c r="J1966" s="271"/>
      <c r="AF1966" s="271">
        <f t="shared" si="57"/>
        <v>0</v>
      </c>
      <c r="AG1966" s="457">
        <f t="shared" si="58"/>
        <v>0</v>
      </c>
    </row>
    <row r="1967" spans="10:33" hidden="1" x14ac:dyDescent="0.25">
      <c r="J1967" s="271"/>
      <c r="AF1967" s="271">
        <f t="shared" si="57"/>
        <v>0</v>
      </c>
      <c r="AG1967" s="457">
        <f t="shared" si="58"/>
        <v>0</v>
      </c>
    </row>
    <row r="1968" spans="10:33" hidden="1" x14ac:dyDescent="0.25">
      <c r="J1968" s="271"/>
      <c r="AF1968" s="271">
        <f t="shared" si="57"/>
        <v>0</v>
      </c>
      <c r="AG1968" s="457">
        <f t="shared" si="58"/>
        <v>0</v>
      </c>
    </row>
    <row r="1969" spans="10:33" hidden="1" x14ac:dyDescent="0.25">
      <c r="J1969" s="271"/>
      <c r="AF1969" s="271">
        <f t="shared" si="57"/>
        <v>0</v>
      </c>
      <c r="AG1969" s="457">
        <f t="shared" si="58"/>
        <v>0</v>
      </c>
    </row>
    <row r="1970" spans="10:33" hidden="1" x14ac:dyDescent="0.25">
      <c r="J1970" s="271"/>
      <c r="AF1970" s="271">
        <f t="shared" si="57"/>
        <v>0</v>
      </c>
      <c r="AG1970" s="457">
        <f t="shared" si="58"/>
        <v>0</v>
      </c>
    </row>
    <row r="1971" spans="10:33" hidden="1" x14ac:dyDescent="0.25">
      <c r="J1971" s="271"/>
      <c r="AF1971" s="271">
        <f t="shared" si="57"/>
        <v>0</v>
      </c>
      <c r="AG1971" s="457">
        <f t="shared" si="58"/>
        <v>0</v>
      </c>
    </row>
    <row r="1972" spans="10:33" hidden="1" x14ac:dyDescent="0.25">
      <c r="J1972" s="271"/>
      <c r="AF1972" s="271">
        <f t="shared" si="57"/>
        <v>0</v>
      </c>
      <c r="AG1972" s="457">
        <f t="shared" si="58"/>
        <v>0</v>
      </c>
    </row>
    <row r="1973" spans="10:33" hidden="1" x14ac:dyDescent="0.25">
      <c r="J1973" s="271"/>
      <c r="AF1973" s="271">
        <f t="shared" si="57"/>
        <v>0</v>
      </c>
      <c r="AG1973" s="457">
        <f t="shared" si="58"/>
        <v>0</v>
      </c>
    </row>
    <row r="1974" spans="10:33" hidden="1" x14ac:dyDescent="0.25">
      <c r="J1974" s="271"/>
      <c r="AF1974" s="271">
        <f t="shared" si="57"/>
        <v>0</v>
      </c>
      <c r="AG1974" s="457">
        <f t="shared" si="58"/>
        <v>0</v>
      </c>
    </row>
    <row r="1975" spans="10:33" hidden="1" x14ac:dyDescent="0.25">
      <c r="J1975" s="271"/>
      <c r="AF1975" s="271">
        <f t="shared" si="57"/>
        <v>0</v>
      </c>
      <c r="AG1975" s="457">
        <f t="shared" si="58"/>
        <v>0</v>
      </c>
    </row>
    <row r="1976" spans="10:33" hidden="1" x14ac:dyDescent="0.25">
      <c r="J1976" s="271"/>
      <c r="AF1976" s="271">
        <f t="shared" si="57"/>
        <v>0</v>
      </c>
      <c r="AG1976" s="457">
        <f t="shared" si="58"/>
        <v>0</v>
      </c>
    </row>
    <row r="1977" spans="10:33" hidden="1" x14ac:dyDescent="0.25">
      <c r="J1977" s="271"/>
      <c r="AF1977" s="271">
        <f t="shared" si="57"/>
        <v>0</v>
      </c>
      <c r="AG1977" s="457">
        <f t="shared" si="58"/>
        <v>0</v>
      </c>
    </row>
    <row r="1978" spans="10:33" hidden="1" x14ac:dyDescent="0.25">
      <c r="J1978" s="271"/>
      <c r="AF1978" s="271">
        <f t="shared" si="57"/>
        <v>0</v>
      </c>
      <c r="AG1978" s="457">
        <f t="shared" si="58"/>
        <v>0</v>
      </c>
    </row>
    <row r="1979" spans="10:33" hidden="1" x14ac:dyDescent="0.25">
      <c r="J1979" s="271"/>
      <c r="AF1979" s="271">
        <f t="shared" si="57"/>
        <v>0</v>
      </c>
      <c r="AG1979" s="457">
        <f t="shared" si="58"/>
        <v>0</v>
      </c>
    </row>
    <row r="1980" spans="10:33" hidden="1" x14ac:dyDescent="0.25">
      <c r="J1980" s="271"/>
      <c r="AF1980" s="271">
        <f t="shared" si="57"/>
        <v>0</v>
      </c>
      <c r="AG1980" s="457">
        <f t="shared" si="58"/>
        <v>0</v>
      </c>
    </row>
    <row r="1981" spans="10:33" hidden="1" x14ac:dyDescent="0.25">
      <c r="J1981" s="271"/>
      <c r="AF1981" s="271">
        <f t="shared" si="57"/>
        <v>0</v>
      </c>
      <c r="AG1981" s="457">
        <f t="shared" si="58"/>
        <v>0</v>
      </c>
    </row>
    <row r="1982" spans="10:33" hidden="1" x14ac:dyDescent="0.25">
      <c r="J1982" s="271"/>
      <c r="AF1982" s="271">
        <f t="shared" si="57"/>
        <v>0</v>
      </c>
      <c r="AG1982" s="457">
        <f t="shared" si="58"/>
        <v>0</v>
      </c>
    </row>
    <row r="1983" spans="10:33" hidden="1" x14ac:dyDescent="0.25">
      <c r="J1983" s="271"/>
      <c r="AF1983" s="271">
        <f t="shared" ref="AF1983:AF2046" si="59">COUNTIF(M1983:AE1983,"=1")+COUNTIF(M1983:AE1983,"&gt;1")</f>
        <v>0</v>
      </c>
      <c r="AG1983" s="457">
        <f t="shared" ref="AG1983:AG2046" si="60">AF1983-J1983</f>
        <v>0</v>
      </c>
    </row>
    <row r="1984" spans="10:33" hidden="1" x14ac:dyDescent="0.25">
      <c r="J1984" s="271"/>
      <c r="AF1984" s="271">
        <f t="shared" si="59"/>
        <v>0</v>
      </c>
      <c r="AG1984" s="457">
        <f t="shared" si="60"/>
        <v>0</v>
      </c>
    </row>
    <row r="1985" spans="10:33" hidden="1" x14ac:dyDescent="0.25">
      <c r="J1985" s="271"/>
      <c r="AF1985" s="271">
        <f t="shared" si="59"/>
        <v>0</v>
      </c>
      <c r="AG1985" s="457">
        <f t="shared" si="60"/>
        <v>0</v>
      </c>
    </row>
    <row r="1986" spans="10:33" hidden="1" x14ac:dyDescent="0.25">
      <c r="J1986" s="271"/>
      <c r="AF1986" s="271">
        <f t="shared" si="59"/>
        <v>0</v>
      </c>
      <c r="AG1986" s="457">
        <f t="shared" si="60"/>
        <v>0</v>
      </c>
    </row>
    <row r="1987" spans="10:33" hidden="1" x14ac:dyDescent="0.25">
      <c r="J1987" s="271"/>
      <c r="AF1987" s="271">
        <f t="shared" si="59"/>
        <v>0</v>
      </c>
      <c r="AG1987" s="457">
        <f t="shared" si="60"/>
        <v>0</v>
      </c>
    </row>
    <row r="1988" spans="10:33" hidden="1" x14ac:dyDescent="0.25">
      <c r="J1988" s="271"/>
      <c r="AF1988" s="271">
        <f t="shared" si="59"/>
        <v>0</v>
      </c>
      <c r="AG1988" s="457">
        <f t="shared" si="60"/>
        <v>0</v>
      </c>
    </row>
    <row r="1989" spans="10:33" hidden="1" x14ac:dyDescent="0.25">
      <c r="J1989" s="271"/>
      <c r="AF1989" s="271">
        <f t="shared" si="59"/>
        <v>0</v>
      </c>
      <c r="AG1989" s="457">
        <f t="shared" si="60"/>
        <v>0</v>
      </c>
    </row>
    <row r="1990" spans="10:33" hidden="1" x14ac:dyDescent="0.25">
      <c r="J1990" s="271"/>
      <c r="AF1990" s="271">
        <f t="shared" si="59"/>
        <v>0</v>
      </c>
      <c r="AG1990" s="457">
        <f t="shared" si="60"/>
        <v>0</v>
      </c>
    </row>
    <row r="1991" spans="10:33" hidden="1" x14ac:dyDescent="0.25">
      <c r="J1991" s="271"/>
      <c r="AF1991" s="271">
        <f t="shared" si="59"/>
        <v>0</v>
      </c>
      <c r="AG1991" s="457">
        <f t="shared" si="60"/>
        <v>0</v>
      </c>
    </row>
    <row r="1992" spans="10:33" hidden="1" x14ac:dyDescent="0.25">
      <c r="J1992" s="271"/>
      <c r="AF1992" s="271">
        <f t="shared" si="59"/>
        <v>0</v>
      </c>
      <c r="AG1992" s="457">
        <f t="shared" si="60"/>
        <v>0</v>
      </c>
    </row>
    <row r="1993" spans="10:33" hidden="1" x14ac:dyDescent="0.25">
      <c r="J1993" s="271"/>
      <c r="AF1993" s="271">
        <f t="shared" si="59"/>
        <v>0</v>
      </c>
      <c r="AG1993" s="457">
        <f t="shared" si="60"/>
        <v>0</v>
      </c>
    </row>
    <row r="1994" spans="10:33" hidden="1" x14ac:dyDescent="0.25">
      <c r="J1994" s="271"/>
      <c r="AF1994" s="271">
        <f t="shared" si="59"/>
        <v>0</v>
      </c>
      <c r="AG1994" s="457">
        <f t="shared" si="60"/>
        <v>0</v>
      </c>
    </row>
    <row r="1995" spans="10:33" hidden="1" x14ac:dyDescent="0.25">
      <c r="J1995" s="271"/>
      <c r="AF1995" s="271">
        <f t="shared" si="59"/>
        <v>0</v>
      </c>
      <c r="AG1995" s="457">
        <f t="shared" si="60"/>
        <v>0</v>
      </c>
    </row>
    <row r="1996" spans="10:33" hidden="1" x14ac:dyDescent="0.25">
      <c r="J1996" s="271"/>
      <c r="AF1996" s="271">
        <f t="shared" si="59"/>
        <v>0</v>
      </c>
      <c r="AG1996" s="457">
        <f t="shared" si="60"/>
        <v>0</v>
      </c>
    </row>
    <row r="1997" spans="10:33" hidden="1" x14ac:dyDescent="0.25">
      <c r="J1997" s="271"/>
      <c r="AF1997" s="271">
        <f t="shared" si="59"/>
        <v>0</v>
      </c>
      <c r="AG1997" s="457">
        <f t="shared" si="60"/>
        <v>0</v>
      </c>
    </row>
    <row r="1998" spans="10:33" hidden="1" x14ac:dyDescent="0.25">
      <c r="J1998" s="271"/>
      <c r="AF1998" s="271">
        <f t="shared" si="59"/>
        <v>0</v>
      </c>
      <c r="AG1998" s="457">
        <f t="shared" si="60"/>
        <v>0</v>
      </c>
    </row>
    <row r="1999" spans="10:33" hidden="1" x14ac:dyDescent="0.25">
      <c r="J1999" s="271"/>
      <c r="AF1999" s="271">
        <f t="shared" si="59"/>
        <v>0</v>
      </c>
      <c r="AG1999" s="457">
        <f t="shared" si="60"/>
        <v>0</v>
      </c>
    </row>
    <row r="2000" spans="10:33" hidden="1" x14ac:dyDescent="0.25">
      <c r="J2000" s="271"/>
      <c r="AF2000" s="271">
        <f t="shared" si="59"/>
        <v>0</v>
      </c>
      <c r="AG2000" s="457">
        <f t="shared" si="60"/>
        <v>0</v>
      </c>
    </row>
    <row r="2001" spans="10:33" hidden="1" x14ac:dyDescent="0.25">
      <c r="J2001" s="271"/>
      <c r="AF2001" s="271">
        <f t="shared" si="59"/>
        <v>0</v>
      </c>
      <c r="AG2001" s="457">
        <f t="shared" si="60"/>
        <v>0</v>
      </c>
    </row>
    <row r="2002" spans="10:33" hidden="1" x14ac:dyDescent="0.25">
      <c r="J2002" s="271"/>
      <c r="AF2002" s="271">
        <f t="shared" si="59"/>
        <v>0</v>
      </c>
      <c r="AG2002" s="457">
        <f t="shared" si="60"/>
        <v>0</v>
      </c>
    </row>
    <row r="2003" spans="10:33" hidden="1" x14ac:dyDescent="0.25">
      <c r="J2003" s="271"/>
      <c r="AF2003" s="271">
        <f t="shared" si="59"/>
        <v>0</v>
      </c>
      <c r="AG2003" s="457">
        <f t="shared" si="60"/>
        <v>0</v>
      </c>
    </row>
    <row r="2004" spans="10:33" hidden="1" x14ac:dyDescent="0.25">
      <c r="J2004" s="271"/>
      <c r="AF2004" s="271">
        <f t="shared" si="59"/>
        <v>0</v>
      </c>
      <c r="AG2004" s="457">
        <f t="shared" si="60"/>
        <v>0</v>
      </c>
    </row>
    <row r="2005" spans="10:33" hidden="1" x14ac:dyDescent="0.25">
      <c r="J2005" s="271"/>
      <c r="AF2005" s="271">
        <f t="shared" si="59"/>
        <v>0</v>
      </c>
      <c r="AG2005" s="457">
        <f t="shared" si="60"/>
        <v>0</v>
      </c>
    </row>
    <row r="2006" spans="10:33" hidden="1" x14ac:dyDescent="0.25">
      <c r="J2006" s="271"/>
      <c r="AF2006" s="271">
        <f t="shared" si="59"/>
        <v>0</v>
      </c>
      <c r="AG2006" s="457">
        <f t="shared" si="60"/>
        <v>0</v>
      </c>
    </row>
    <row r="2007" spans="10:33" hidden="1" x14ac:dyDescent="0.25">
      <c r="J2007" s="271"/>
      <c r="AF2007" s="271">
        <f t="shared" si="59"/>
        <v>0</v>
      </c>
      <c r="AG2007" s="457">
        <f t="shared" si="60"/>
        <v>0</v>
      </c>
    </row>
    <row r="2008" spans="10:33" hidden="1" x14ac:dyDescent="0.25">
      <c r="J2008" s="271"/>
      <c r="AF2008" s="271">
        <f t="shared" si="59"/>
        <v>0</v>
      </c>
      <c r="AG2008" s="457">
        <f t="shared" si="60"/>
        <v>0</v>
      </c>
    </row>
    <row r="2009" spans="10:33" hidden="1" x14ac:dyDescent="0.25">
      <c r="J2009" s="271"/>
      <c r="AF2009" s="271">
        <f t="shared" si="59"/>
        <v>0</v>
      </c>
      <c r="AG2009" s="457">
        <f t="shared" si="60"/>
        <v>0</v>
      </c>
    </row>
    <row r="2010" spans="10:33" hidden="1" x14ac:dyDescent="0.25">
      <c r="J2010" s="271"/>
      <c r="AF2010" s="271">
        <f t="shared" si="59"/>
        <v>0</v>
      </c>
      <c r="AG2010" s="457">
        <f t="shared" si="60"/>
        <v>0</v>
      </c>
    </row>
    <row r="2011" spans="10:33" hidden="1" x14ac:dyDescent="0.25">
      <c r="J2011" s="271"/>
      <c r="AF2011" s="271">
        <f t="shared" si="59"/>
        <v>0</v>
      </c>
      <c r="AG2011" s="457">
        <f t="shared" si="60"/>
        <v>0</v>
      </c>
    </row>
    <row r="2012" spans="10:33" hidden="1" x14ac:dyDescent="0.25">
      <c r="J2012" s="271"/>
      <c r="AF2012" s="271">
        <f t="shared" si="59"/>
        <v>0</v>
      </c>
      <c r="AG2012" s="457">
        <f t="shared" si="60"/>
        <v>0</v>
      </c>
    </row>
    <row r="2013" spans="10:33" hidden="1" x14ac:dyDescent="0.25">
      <c r="J2013" s="271"/>
      <c r="AF2013" s="271">
        <f t="shared" si="59"/>
        <v>0</v>
      </c>
      <c r="AG2013" s="457">
        <f t="shared" si="60"/>
        <v>0</v>
      </c>
    </row>
    <row r="2014" spans="10:33" hidden="1" x14ac:dyDescent="0.25">
      <c r="J2014" s="271"/>
      <c r="AF2014" s="271">
        <f t="shared" si="59"/>
        <v>0</v>
      </c>
      <c r="AG2014" s="457">
        <f t="shared" si="60"/>
        <v>0</v>
      </c>
    </row>
    <row r="2015" spans="10:33" hidden="1" x14ac:dyDescent="0.25">
      <c r="J2015" s="271"/>
      <c r="AF2015" s="271">
        <f t="shared" si="59"/>
        <v>0</v>
      </c>
      <c r="AG2015" s="457">
        <f t="shared" si="60"/>
        <v>0</v>
      </c>
    </row>
    <row r="2016" spans="10:33" hidden="1" x14ac:dyDescent="0.25">
      <c r="J2016" s="271"/>
      <c r="AF2016" s="271">
        <f t="shared" si="59"/>
        <v>0</v>
      </c>
      <c r="AG2016" s="457">
        <f t="shared" si="60"/>
        <v>0</v>
      </c>
    </row>
    <row r="2017" spans="10:33" hidden="1" x14ac:dyDescent="0.25">
      <c r="J2017" s="271"/>
      <c r="AF2017" s="271">
        <f t="shared" si="59"/>
        <v>0</v>
      </c>
      <c r="AG2017" s="457">
        <f t="shared" si="60"/>
        <v>0</v>
      </c>
    </row>
    <row r="2018" spans="10:33" hidden="1" x14ac:dyDescent="0.25">
      <c r="J2018" s="271"/>
      <c r="AF2018" s="271">
        <f t="shared" si="59"/>
        <v>0</v>
      </c>
      <c r="AG2018" s="457">
        <f t="shared" si="60"/>
        <v>0</v>
      </c>
    </row>
    <row r="2019" spans="10:33" hidden="1" x14ac:dyDescent="0.25">
      <c r="J2019" s="271"/>
      <c r="AF2019" s="271">
        <f t="shared" si="59"/>
        <v>0</v>
      </c>
      <c r="AG2019" s="457">
        <f t="shared" si="60"/>
        <v>0</v>
      </c>
    </row>
    <row r="2020" spans="10:33" hidden="1" x14ac:dyDescent="0.25">
      <c r="J2020" s="271"/>
      <c r="AF2020" s="271">
        <f t="shared" si="59"/>
        <v>0</v>
      </c>
      <c r="AG2020" s="457">
        <f t="shared" si="60"/>
        <v>0</v>
      </c>
    </row>
    <row r="2021" spans="10:33" hidden="1" x14ac:dyDescent="0.25">
      <c r="J2021" s="271"/>
      <c r="AF2021" s="271">
        <f t="shared" si="59"/>
        <v>0</v>
      </c>
      <c r="AG2021" s="457">
        <f t="shared" si="60"/>
        <v>0</v>
      </c>
    </row>
    <row r="2022" spans="10:33" hidden="1" x14ac:dyDescent="0.25">
      <c r="J2022" s="271"/>
      <c r="AF2022" s="271">
        <f t="shared" si="59"/>
        <v>0</v>
      </c>
      <c r="AG2022" s="457">
        <f t="shared" si="60"/>
        <v>0</v>
      </c>
    </row>
    <row r="2023" spans="10:33" hidden="1" x14ac:dyDescent="0.25">
      <c r="J2023" s="271"/>
      <c r="AF2023" s="271">
        <f t="shared" si="59"/>
        <v>0</v>
      </c>
      <c r="AG2023" s="457">
        <f t="shared" si="60"/>
        <v>0</v>
      </c>
    </row>
    <row r="2024" spans="10:33" hidden="1" x14ac:dyDescent="0.25">
      <c r="J2024" s="271"/>
      <c r="AF2024" s="271">
        <f t="shared" si="59"/>
        <v>0</v>
      </c>
      <c r="AG2024" s="457">
        <f t="shared" si="60"/>
        <v>0</v>
      </c>
    </row>
    <row r="2025" spans="10:33" hidden="1" x14ac:dyDescent="0.25">
      <c r="J2025" s="271"/>
      <c r="AF2025" s="271">
        <f t="shared" si="59"/>
        <v>0</v>
      </c>
      <c r="AG2025" s="457">
        <f t="shared" si="60"/>
        <v>0</v>
      </c>
    </row>
    <row r="2026" spans="10:33" hidden="1" x14ac:dyDescent="0.25">
      <c r="J2026" s="271"/>
      <c r="AF2026" s="271">
        <f t="shared" si="59"/>
        <v>0</v>
      </c>
      <c r="AG2026" s="457">
        <f t="shared" si="60"/>
        <v>0</v>
      </c>
    </row>
    <row r="2027" spans="10:33" hidden="1" x14ac:dyDescent="0.25">
      <c r="J2027" s="271"/>
      <c r="AF2027" s="271">
        <f t="shared" si="59"/>
        <v>0</v>
      </c>
      <c r="AG2027" s="457">
        <f t="shared" si="60"/>
        <v>0</v>
      </c>
    </row>
    <row r="2028" spans="10:33" hidden="1" x14ac:dyDescent="0.25">
      <c r="J2028" s="271"/>
      <c r="AF2028" s="271">
        <f t="shared" si="59"/>
        <v>0</v>
      </c>
      <c r="AG2028" s="457">
        <f t="shared" si="60"/>
        <v>0</v>
      </c>
    </row>
    <row r="2029" spans="10:33" hidden="1" x14ac:dyDescent="0.25">
      <c r="J2029" s="271"/>
      <c r="AF2029" s="271">
        <f t="shared" si="59"/>
        <v>0</v>
      </c>
      <c r="AG2029" s="457">
        <f t="shared" si="60"/>
        <v>0</v>
      </c>
    </row>
    <row r="2030" spans="10:33" hidden="1" x14ac:dyDescent="0.25">
      <c r="J2030" s="271"/>
      <c r="AF2030" s="271">
        <f t="shared" si="59"/>
        <v>0</v>
      </c>
      <c r="AG2030" s="457">
        <f t="shared" si="60"/>
        <v>0</v>
      </c>
    </row>
    <row r="2031" spans="10:33" hidden="1" x14ac:dyDescent="0.25">
      <c r="J2031" s="271"/>
      <c r="AF2031" s="271">
        <f t="shared" si="59"/>
        <v>0</v>
      </c>
      <c r="AG2031" s="457">
        <f t="shared" si="60"/>
        <v>0</v>
      </c>
    </row>
    <row r="2032" spans="10:33" hidden="1" x14ac:dyDescent="0.25">
      <c r="J2032" s="271"/>
      <c r="AF2032" s="271">
        <f t="shared" si="59"/>
        <v>0</v>
      </c>
      <c r="AG2032" s="457">
        <f t="shared" si="60"/>
        <v>0</v>
      </c>
    </row>
    <row r="2033" spans="10:33" hidden="1" x14ac:dyDescent="0.25">
      <c r="J2033" s="271"/>
      <c r="AF2033" s="271">
        <f t="shared" si="59"/>
        <v>0</v>
      </c>
      <c r="AG2033" s="457">
        <f t="shared" si="60"/>
        <v>0</v>
      </c>
    </row>
    <row r="2034" spans="10:33" hidden="1" x14ac:dyDescent="0.25">
      <c r="J2034" s="271"/>
      <c r="AF2034" s="271">
        <f t="shared" si="59"/>
        <v>0</v>
      </c>
      <c r="AG2034" s="457">
        <f t="shared" si="60"/>
        <v>0</v>
      </c>
    </row>
    <row r="2035" spans="10:33" hidden="1" x14ac:dyDescent="0.25">
      <c r="J2035" s="271"/>
      <c r="AF2035" s="271">
        <f t="shared" si="59"/>
        <v>0</v>
      </c>
      <c r="AG2035" s="457">
        <f t="shared" si="60"/>
        <v>0</v>
      </c>
    </row>
    <row r="2036" spans="10:33" hidden="1" x14ac:dyDescent="0.25">
      <c r="J2036" s="271"/>
      <c r="AF2036" s="271">
        <f t="shared" si="59"/>
        <v>0</v>
      </c>
      <c r="AG2036" s="457">
        <f t="shared" si="60"/>
        <v>0</v>
      </c>
    </row>
    <row r="2037" spans="10:33" hidden="1" x14ac:dyDescent="0.25">
      <c r="J2037" s="271"/>
      <c r="AF2037" s="271">
        <f t="shared" si="59"/>
        <v>0</v>
      </c>
      <c r="AG2037" s="457">
        <f t="shared" si="60"/>
        <v>0</v>
      </c>
    </row>
    <row r="2038" spans="10:33" hidden="1" x14ac:dyDescent="0.25">
      <c r="J2038" s="271"/>
      <c r="AF2038" s="271">
        <f t="shared" si="59"/>
        <v>0</v>
      </c>
      <c r="AG2038" s="457">
        <f t="shared" si="60"/>
        <v>0</v>
      </c>
    </row>
    <row r="2039" spans="10:33" hidden="1" x14ac:dyDescent="0.25">
      <c r="J2039" s="271"/>
      <c r="AF2039" s="271">
        <f t="shared" si="59"/>
        <v>0</v>
      </c>
      <c r="AG2039" s="457">
        <f t="shared" si="60"/>
        <v>0</v>
      </c>
    </row>
    <row r="2040" spans="10:33" hidden="1" x14ac:dyDescent="0.25">
      <c r="J2040" s="271"/>
      <c r="AF2040" s="271">
        <f t="shared" si="59"/>
        <v>0</v>
      </c>
      <c r="AG2040" s="457">
        <f t="shared" si="60"/>
        <v>0</v>
      </c>
    </row>
    <row r="2041" spans="10:33" hidden="1" x14ac:dyDescent="0.25">
      <c r="J2041" s="271"/>
      <c r="AF2041" s="271">
        <f t="shared" si="59"/>
        <v>0</v>
      </c>
      <c r="AG2041" s="457">
        <f t="shared" si="60"/>
        <v>0</v>
      </c>
    </row>
    <row r="2042" spans="10:33" hidden="1" x14ac:dyDescent="0.25">
      <c r="J2042" s="271"/>
      <c r="AF2042" s="271">
        <f t="shared" si="59"/>
        <v>0</v>
      </c>
      <c r="AG2042" s="457">
        <f t="shared" si="60"/>
        <v>0</v>
      </c>
    </row>
    <row r="2043" spans="10:33" hidden="1" x14ac:dyDescent="0.25">
      <c r="J2043" s="271"/>
      <c r="AF2043" s="271">
        <f t="shared" si="59"/>
        <v>0</v>
      </c>
      <c r="AG2043" s="457">
        <f t="shared" si="60"/>
        <v>0</v>
      </c>
    </row>
    <row r="2044" spans="10:33" hidden="1" x14ac:dyDescent="0.25">
      <c r="J2044" s="271"/>
      <c r="AF2044" s="271">
        <f t="shared" si="59"/>
        <v>0</v>
      </c>
      <c r="AG2044" s="457">
        <f t="shared" si="60"/>
        <v>0</v>
      </c>
    </row>
    <row r="2045" spans="10:33" hidden="1" x14ac:dyDescent="0.25">
      <c r="J2045" s="271"/>
      <c r="AF2045" s="271">
        <f t="shared" si="59"/>
        <v>0</v>
      </c>
      <c r="AG2045" s="457">
        <f t="shared" si="60"/>
        <v>0</v>
      </c>
    </row>
    <row r="2046" spans="10:33" hidden="1" x14ac:dyDescent="0.25">
      <c r="J2046" s="271"/>
      <c r="AF2046" s="271">
        <f t="shared" si="59"/>
        <v>0</v>
      </c>
      <c r="AG2046" s="457">
        <f t="shared" si="60"/>
        <v>0</v>
      </c>
    </row>
    <row r="2047" spans="10:33" hidden="1" x14ac:dyDescent="0.25">
      <c r="J2047" s="271"/>
      <c r="AF2047" s="271">
        <f t="shared" ref="AF2047:AF2110" si="61">COUNTIF(M2047:AE2047,"=1")+COUNTIF(M2047:AE2047,"&gt;1")</f>
        <v>0</v>
      </c>
      <c r="AG2047" s="457">
        <f t="shared" ref="AG2047:AG2110" si="62">AF2047-J2047</f>
        <v>0</v>
      </c>
    </row>
    <row r="2048" spans="10:33" hidden="1" x14ac:dyDescent="0.25">
      <c r="J2048" s="271"/>
      <c r="AF2048" s="271">
        <f t="shared" si="61"/>
        <v>0</v>
      </c>
      <c r="AG2048" s="457">
        <f t="shared" si="62"/>
        <v>0</v>
      </c>
    </row>
    <row r="2049" spans="10:33" hidden="1" x14ac:dyDescent="0.25">
      <c r="J2049" s="271"/>
      <c r="AF2049" s="271">
        <f t="shared" si="61"/>
        <v>0</v>
      </c>
      <c r="AG2049" s="457">
        <f t="shared" si="62"/>
        <v>0</v>
      </c>
    </row>
    <row r="2050" spans="10:33" hidden="1" x14ac:dyDescent="0.25">
      <c r="J2050" s="271"/>
      <c r="AF2050" s="271">
        <f t="shared" si="61"/>
        <v>0</v>
      </c>
      <c r="AG2050" s="457">
        <f t="shared" si="62"/>
        <v>0</v>
      </c>
    </row>
    <row r="2051" spans="10:33" hidden="1" x14ac:dyDescent="0.25">
      <c r="J2051" s="271"/>
      <c r="AF2051" s="271">
        <f t="shared" si="61"/>
        <v>0</v>
      </c>
      <c r="AG2051" s="457">
        <f t="shared" si="62"/>
        <v>0</v>
      </c>
    </row>
    <row r="2052" spans="10:33" hidden="1" x14ac:dyDescent="0.25">
      <c r="J2052" s="271"/>
      <c r="AF2052" s="271">
        <f t="shared" si="61"/>
        <v>0</v>
      </c>
      <c r="AG2052" s="457">
        <f t="shared" si="62"/>
        <v>0</v>
      </c>
    </row>
    <row r="2053" spans="10:33" hidden="1" x14ac:dyDescent="0.25">
      <c r="J2053" s="271"/>
      <c r="AF2053" s="271">
        <f t="shared" si="61"/>
        <v>0</v>
      </c>
      <c r="AG2053" s="457">
        <f t="shared" si="62"/>
        <v>0</v>
      </c>
    </row>
    <row r="2054" spans="10:33" hidden="1" x14ac:dyDescent="0.25">
      <c r="J2054" s="271"/>
      <c r="AF2054" s="271">
        <f t="shared" si="61"/>
        <v>0</v>
      </c>
      <c r="AG2054" s="457">
        <f t="shared" si="62"/>
        <v>0</v>
      </c>
    </row>
    <row r="2055" spans="10:33" hidden="1" x14ac:dyDescent="0.25">
      <c r="J2055" s="271"/>
      <c r="AF2055" s="271">
        <f t="shared" si="61"/>
        <v>0</v>
      </c>
      <c r="AG2055" s="457">
        <f t="shared" si="62"/>
        <v>0</v>
      </c>
    </row>
    <row r="2056" spans="10:33" hidden="1" x14ac:dyDescent="0.25">
      <c r="J2056" s="271"/>
      <c r="AF2056" s="271">
        <f t="shared" si="61"/>
        <v>0</v>
      </c>
      <c r="AG2056" s="457">
        <f t="shared" si="62"/>
        <v>0</v>
      </c>
    </row>
    <row r="2057" spans="10:33" hidden="1" x14ac:dyDescent="0.25">
      <c r="J2057" s="271"/>
      <c r="AF2057" s="271">
        <f t="shared" si="61"/>
        <v>0</v>
      </c>
      <c r="AG2057" s="457">
        <f t="shared" si="62"/>
        <v>0</v>
      </c>
    </row>
    <row r="2058" spans="10:33" hidden="1" x14ac:dyDescent="0.25">
      <c r="J2058" s="271"/>
      <c r="AF2058" s="271">
        <f t="shared" si="61"/>
        <v>0</v>
      </c>
      <c r="AG2058" s="457">
        <f t="shared" si="62"/>
        <v>0</v>
      </c>
    </row>
    <row r="2059" spans="10:33" hidden="1" x14ac:dyDescent="0.25">
      <c r="J2059" s="271"/>
      <c r="AF2059" s="271">
        <f t="shared" si="61"/>
        <v>0</v>
      </c>
      <c r="AG2059" s="457">
        <f t="shared" si="62"/>
        <v>0</v>
      </c>
    </row>
    <row r="2060" spans="10:33" hidden="1" x14ac:dyDescent="0.25">
      <c r="J2060" s="271"/>
      <c r="AF2060" s="271">
        <f t="shared" si="61"/>
        <v>0</v>
      </c>
      <c r="AG2060" s="457">
        <f t="shared" si="62"/>
        <v>0</v>
      </c>
    </row>
    <row r="2061" spans="10:33" hidden="1" x14ac:dyDescent="0.25">
      <c r="J2061" s="271"/>
      <c r="AF2061" s="271">
        <f t="shared" si="61"/>
        <v>0</v>
      </c>
      <c r="AG2061" s="457">
        <f t="shared" si="62"/>
        <v>0</v>
      </c>
    </row>
    <row r="2062" spans="10:33" hidden="1" x14ac:dyDescent="0.25">
      <c r="J2062" s="271"/>
      <c r="AF2062" s="271">
        <f t="shared" si="61"/>
        <v>0</v>
      </c>
      <c r="AG2062" s="457">
        <f t="shared" si="62"/>
        <v>0</v>
      </c>
    </row>
    <row r="2063" spans="10:33" hidden="1" x14ac:dyDescent="0.25">
      <c r="J2063" s="271"/>
      <c r="AF2063" s="271">
        <f t="shared" si="61"/>
        <v>0</v>
      </c>
      <c r="AG2063" s="457">
        <f t="shared" si="62"/>
        <v>0</v>
      </c>
    </row>
    <row r="2064" spans="10:33" hidden="1" x14ac:dyDescent="0.25">
      <c r="J2064" s="271"/>
      <c r="AF2064" s="271">
        <f t="shared" si="61"/>
        <v>0</v>
      </c>
      <c r="AG2064" s="457">
        <f t="shared" si="62"/>
        <v>0</v>
      </c>
    </row>
    <row r="2065" spans="10:33" hidden="1" x14ac:dyDescent="0.25">
      <c r="J2065" s="271"/>
      <c r="AF2065" s="271">
        <f t="shared" si="61"/>
        <v>0</v>
      </c>
      <c r="AG2065" s="457">
        <f t="shared" si="62"/>
        <v>0</v>
      </c>
    </row>
    <row r="2066" spans="10:33" hidden="1" x14ac:dyDescent="0.25">
      <c r="J2066" s="271"/>
      <c r="AF2066" s="271">
        <f t="shared" si="61"/>
        <v>0</v>
      </c>
      <c r="AG2066" s="457">
        <f t="shared" si="62"/>
        <v>0</v>
      </c>
    </row>
    <row r="2067" spans="10:33" hidden="1" x14ac:dyDescent="0.25">
      <c r="J2067" s="271"/>
      <c r="AF2067" s="271">
        <f t="shared" si="61"/>
        <v>0</v>
      </c>
      <c r="AG2067" s="457">
        <f t="shared" si="62"/>
        <v>0</v>
      </c>
    </row>
    <row r="2068" spans="10:33" hidden="1" x14ac:dyDescent="0.25">
      <c r="J2068" s="271"/>
      <c r="AF2068" s="271">
        <f t="shared" si="61"/>
        <v>0</v>
      </c>
      <c r="AG2068" s="457">
        <f t="shared" si="62"/>
        <v>0</v>
      </c>
    </row>
    <row r="2069" spans="10:33" hidden="1" x14ac:dyDescent="0.25">
      <c r="J2069" s="271"/>
      <c r="AF2069" s="271">
        <f t="shared" si="61"/>
        <v>0</v>
      </c>
      <c r="AG2069" s="457">
        <f t="shared" si="62"/>
        <v>0</v>
      </c>
    </row>
    <row r="2070" spans="10:33" hidden="1" x14ac:dyDescent="0.25">
      <c r="J2070" s="271"/>
      <c r="AF2070" s="271">
        <f t="shared" si="61"/>
        <v>0</v>
      </c>
      <c r="AG2070" s="457">
        <f t="shared" si="62"/>
        <v>0</v>
      </c>
    </row>
    <row r="2071" spans="10:33" hidden="1" x14ac:dyDescent="0.25">
      <c r="J2071" s="271"/>
      <c r="AF2071" s="271">
        <f t="shared" si="61"/>
        <v>0</v>
      </c>
      <c r="AG2071" s="457">
        <f t="shared" si="62"/>
        <v>0</v>
      </c>
    </row>
    <row r="2072" spans="10:33" hidden="1" x14ac:dyDescent="0.25">
      <c r="J2072" s="271"/>
      <c r="AF2072" s="271">
        <f t="shared" si="61"/>
        <v>0</v>
      </c>
      <c r="AG2072" s="457">
        <f t="shared" si="62"/>
        <v>0</v>
      </c>
    </row>
    <row r="2073" spans="10:33" hidden="1" x14ac:dyDescent="0.25">
      <c r="J2073" s="271"/>
      <c r="AF2073" s="271">
        <f t="shared" si="61"/>
        <v>0</v>
      </c>
      <c r="AG2073" s="457">
        <f t="shared" si="62"/>
        <v>0</v>
      </c>
    </row>
    <row r="2074" spans="10:33" hidden="1" x14ac:dyDescent="0.25">
      <c r="J2074" s="271"/>
      <c r="AF2074" s="271">
        <f t="shared" si="61"/>
        <v>0</v>
      </c>
      <c r="AG2074" s="457">
        <f t="shared" si="62"/>
        <v>0</v>
      </c>
    </row>
    <row r="2075" spans="10:33" hidden="1" x14ac:dyDescent="0.25">
      <c r="J2075" s="271"/>
      <c r="AF2075" s="271">
        <f t="shared" si="61"/>
        <v>0</v>
      </c>
      <c r="AG2075" s="457">
        <f t="shared" si="62"/>
        <v>0</v>
      </c>
    </row>
    <row r="2076" spans="10:33" hidden="1" x14ac:dyDescent="0.25">
      <c r="J2076" s="271"/>
      <c r="AF2076" s="271">
        <f t="shared" si="61"/>
        <v>0</v>
      </c>
      <c r="AG2076" s="457">
        <f t="shared" si="62"/>
        <v>0</v>
      </c>
    </row>
    <row r="2077" spans="10:33" hidden="1" x14ac:dyDescent="0.25">
      <c r="J2077" s="271"/>
      <c r="AF2077" s="271">
        <f t="shared" si="61"/>
        <v>0</v>
      </c>
      <c r="AG2077" s="457">
        <f t="shared" si="62"/>
        <v>0</v>
      </c>
    </row>
    <row r="2078" spans="10:33" hidden="1" x14ac:dyDescent="0.25">
      <c r="J2078" s="271"/>
      <c r="AF2078" s="271">
        <f t="shared" si="61"/>
        <v>0</v>
      </c>
      <c r="AG2078" s="457">
        <f t="shared" si="62"/>
        <v>0</v>
      </c>
    </row>
    <row r="2079" spans="10:33" hidden="1" x14ac:dyDescent="0.25">
      <c r="J2079" s="271"/>
      <c r="AF2079" s="271">
        <f t="shared" si="61"/>
        <v>0</v>
      </c>
      <c r="AG2079" s="457">
        <f t="shared" si="62"/>
        <v>0</v>
      </c>
    </row>
    <row r="2080" spans="10:33" hidden="1" x14ac:dyDescent="0.25">
      <c r="J2080" s="271"/>
      <c r="AF2080" s="271">
        <f t="shared" si="61"/>
        <v>0</v>
      </c>
      <c r="AG2080" s="457">
        <f t="shared" si="62"/>
        <v>0</v>
      </c>
    </row>
    <row r="2081" spans="10:33" hidden="1" x14ac:dyDescent="0.25">
      <c r="J2081" s="271"/>
      <c r="AF2081" s="271">
        <f t="shared" si="61"/>
        <v>0</v>
      </c>
      <c r="AG2081" s="457">
        <f t="shared" si="62"/>
        <v>0</v>
      </c>
    </row>
    <row r="2082" spans="10:33" hidden="1" x14ac:dyDescent="0.25">
      <c r="J2082" s="271"/>
      <c r="AF2082" s="271">
        <f t="shared" si="61"/>
        <v>0</v>
      </c>
      <c r="AG2082" s="457">
        <f t="shared" si="62"/>
        <v>0</v>
      </c>
    </row>
    <row r="2083" spans="10:33" hidden="1" x14ac:dyDescent="0.25">
      <c r="J2083" s="271"/>
      <c r="AF2083" s="271">
        <f t="shared" si="61"/>
        <v>0</v>
      </c>
      <c r="AG2083" s="457">
        <f t="shared" si="62"/>
        <v>0</v>
      </c>
    </row>
    <row r="2084" spans="10:33" hidden="1" x14ac:dyDescent="0.25">
      <c r="J2084" s="271"/>
      <c r="AF2084" s="271">
        <f t="shared" si="61"/>
        <v>0</v>
      </c>
      <c r="AG2084" s="457">
        <f t="shared" si="62"/>
        <v>0</v>
      </c>
    </row>
    <row r="2085" spans="10:33" hidden="1" x14ac:dyDescent="0.25">
      <c r="J2085" s="271"/>
      <c r="AF2085" s="271">
        <f t="shared" si="61"/>
        <v>0</v>
      </c>
      <c r="AG2085" s="457">
        <f t="shared" si="62"/>
        <v>0</v>
      </c>
    </row>
    <row r="2086" spans="10:33" hidden="1" x14ac:dyDescent="0.25">
      <c r="J2086" s="271"/>
      <c r="AF2086" s="271">
        <f t="shared" si="61"/>
        <v>0</v>
      </c>
      <c r="AG2086" s="457">
        <f t="shared" si="62"/>
        <v>0</v>
      </c>
    </row>
    <row r="2087" spans="10:33" hidden="1" x14ac:dyDescent="0.25">
      <c r="J2087" s="271"/>
      <c r="AF2087" s="271">
        <f t="shared" si="61"/>
        <v>0</v>
      </c>
      <c r="AG2087" s="457">
        <f t="shared" si="62"/>
        <v>0</v>
      </c>
    </row>
    <row r="2088" spans="10:33" hidden="1" x14ac:dyDescent="0.25">
      <c r="J2088" s="271"/>
      <c r="AF2088" s="271">
        <f t="shared" si="61"/>
        <v>0</v>
      </c>
      <c r="AG2088" s="457">
        <f t="shared" si="62"/>
        <v>0</v>
      </c>
    </row>
    <row r="2089" spans="10:33" hidden="1" x14ac:dyDescent="0.25">
      <c r="J2089" s="271"/>
      <c r="AF2089" s="271">
        <f t="shared" si="61"/>
        <v>0</v>
      </c>
      <c r="AG2089" s="457">
        <f t="shared" si="62"/>
        <v>0</v>
      </c>
    </row>
    <row r="2090" spans="10:33" hidden="1" x14ac:dyDescent="0.25">
      <c r="J2090" s="271"/>
      <c r="AF2090" s="271">
        <f t="shared" si="61"/>
        <v>0</v>
      </c>
      <c r="AG2090" s="457">
        <f t="shared" si="62"/>
        <v>0</v>
      </c>
    </row>
    <row r="2091" spans="10:33" hidden="1" x14ac:dyDescent="0.25">
      <c r="J2091" s="271"/>
      <c r="AF2091" s="271">
        <f t="shared" si="61"/>
        <v>0</v>
      </c>
      <c r="AG2091" s="457">
        <f t="shared" si="62"/>
        <v>0</v>
      </c>
    </row>
    <row r="2092" spans="10:33" hidden="1" x14ac:dyDescent="0.25">
      <c r="J2092" s="271"/>
      <c r="AF2092" s="271">
        <f t="shared" si="61"/>
        <v>0</v>
      </c>
      <c r="AG2092" s="457">
        <f t="shared" si="62"/>
        <v>0</v>
      </c>
    </row>
    <row r="2093" spans="10:33" hidden="1" x14ac:dyDescent="0.25">
      <c r="J2093" s="271"/>
      <c r="AF2093" s="271">
        <f t="shared" si="61"/>
        <v>0</v>
      </c>
      <c r="AG2093" s="457">
        <f t="shared" si="62"/>
        <v>0</v>
      </c>
    </row>
    <row r="2094" spans="10:33" hidden="1" x14ac:dyDescent="0.25">
      <c r="J2094" s="271"/>
      <c r="AF2094" s="271">
        <f t="shared" si="61"/>
        <v>0</v>
      </c>
      <c r="AG2094" s="457">
        <f t="shared" si="62"/>
        <v>0</v>
      </c>
    </row>
    <row r="2095" spans="10:33" hidden="1" x14ac:dyDescent="0.25">
      <c r="J2095" s="271"/>
      <c r="AF2095" s="271">
        <f t="shared" si="61"/>
        <v>0</v>
      </c>
      <c r="AG2095" s="457">
        <f t="shared" si="62"/>
        <v>0</v>
      </c>
    </row>
    <row r="2096" spans="10:33" hidden="1" x14ac:dyDescent="0.25">
      <c r="J2096" s="271"/>
      <c r="AF2096" s="271">
        <f t="shared" si="61"/>
        <v>0</v>
      </c>
      <c r="AG2096" s="457">
        <f t="shared" si="62"/>
        <v>0</v>
      </c>
    </row>
    <row r="2097" spans="10:33" hidden="1" x14ac:dyDescent="0.25">
      <c r="J2097" s="271"/>
      <c r="AF2097" s="271">
        <f t="shared" si="61"/>
        <v>0</v>
      </c>
      <c r="AG2097" s="457">
        <f t="shared" si="62"/>
        <v>0</v>
      </c>
    </row>
    <row r="2098" spans="10:33" hidden="1" x14ac:dyDescent="0.25">
      <c r="J2098" s="271"/>
      <c r="AF2098" s="271">
        <f t="shared" si="61"/>
        <v>0</v>
      </c>
      <c r="AG2098" s="457">
        <f t="shared" si="62"/>
        <v>0</v>
      </c>
    </row>
    <row r="2099" spans="10:33" hidden="1" x14ac:dyDescent="0.25">
      <c r="J2099" s="271"/>
      <c r="AF2099" s="271">
        <f t="shared" si="61"/>
        <v>0</v>
      </c>
      <c r="AG2099" s="457">
        <f t="shared" si="62"/>
        <v>0</v>
      </c>
    </row>
    <row r="2100" spans="10:33" hidden="1" x14ac:dyDescent="0.25">
      <c r="J2100" s="271"/>
      <c r="AF2100" s="271">
        <f t="shared" si="61"/>
        <v>0</v>
      </c>
      <c r="AG2100" s="457">
        <f t="shared" si="62"/>
        <v>0</v>
      </c>
    </row>
    <row r="2101" spans="10:33" hidden="1" x14ac:dyDescent="0.25">
      <c r="J2101" s="271"/>
      <c r="AF2101" s="271">
        <f t="shared" si="61"/>
        <v>0</v>
      </c>
      <c r="AG2101" s="457">
        <f t="shared" si="62"/>
        <v>0</v>
      </c>
    </row>
    <row r="2102" spans="10:33" hidden="1" x14ac:dyDescent="0.25">
      <c r="J2102" s="271"/>
      <c r="AF2102" s="271">
        <f t="shared" si="61"/>
        <v>0</v>
      </c>
      <c r="AG2102" s="457">
        <f t="shared" si="62"/>
        <v>0</v>
      </c>
    </row>
    <row r="2103" spans="10:33" hidden="1" x14ac:dyDescent="0.25">
      <c r="J2103" s="271"/>
      <c r="AF2103" s="271">
        <f t="shared" si="61"/>
        <v>0</v>
      </c>
      <c r="AG2103" s="457">
        <f t="shared" si="62"/>
        <v>0</v>
      </c>
    </row>
    <row r="2104" spans="10:33" hidden="1" x14ac:dyDescent="0.25">
      <c r="J2104" s="271"/>
      <c r="AF2104" s="271">
        <f t="shared" si="61"/>
        <v>0</v>
      </c>
      <c r="AG2104" s="457">
        <f t="shared" si="62"/>
        <v>0</v>
      </c>
    </row>
    <row r="2105" spans="10:33" hidden="1" x14ac:dyDescent="0.25">
      <c r="J2105" s="271"/>
      <c r="AF2105" s="271">
        <f t="shared" si="61"/>
        <v>0</v>
      </c>
      <c r="AG2105" s="457">
        <f t="shared" si="62"/>
        <v>0</v>
      </c>
    </row>
    <row r="2106" spans="10:33" hidden="1" x14ac:dyDescent="0.25">
      <c r="J2106" s="271"/>
      <c r="AF2106" s="271">
        <f t="shared" si="61"/>
        <v>0</v>
      </c>
      <c r="AG2106" s="457">
        <f t="shared" si="62"/>
        <v>0</v>
      </c>
    </row>
    <row r="2107" spans="10:33" hidden="1" x14ac:dyDescent="0.25">
      <c r="J2107" s="271"/>
      <c r="AF2107" s="271">
        <f t="shared" si="61"/>
        <v>0</v>
      </c>
      <c r="AG2107" s="457">
        <f t="shared" si="62"/>
        <v>0</v>
      </c>
    </row>
    <row r="2108" spans="10:33" hidden="1" x14ac:dyDescent="0.25">
      <c r="J2108" s="271"/>
      <c r="AF2108" s="271">
        <f t="shared" si="61"/>
        <v>0</v>
      </c>
      <c r="AG2108" s="457">
        <f t="shared" si="62"/>
        <v>0</v>
      </c>
    </row>
    <row r="2109" spans="10:33" hidden="1" x14ac:dyDescent="0.25">
      <c r="J2109" s="271"/>
      <c r="AF2109" s="271">
        <f t="shared" si="61"/>
        <v>0</v>
      </c>
      <c r="AG2109" s="457">
        <f t="shared" si="62"/>
        <v>0</v>
      </c>
    </row>
    <row r="2110" spans="10:33" hidden="1" x14ac:dyDescent="0.25">
      <c r="J2110" s="271"/>
      <c r="AF2110" s="271">
        <f t="shared" si="61"/>
        <v>0</v>
      </c>
      <c r="AG2110" s="457">
        <f t="shared" si="62"/>
        <v>0</v>
      </c>
    </row>
    <row r="2111" spans="10:33" hidden="1" x14ac:dyDescent="0.25">
      <c r="J2111" s="271"/>
      <c r="AF2111" s="271">
        <f t="shared" ref="AF2111:AF2174" si="63">COUNTIF(M2111:AE2111,"=1")+COUNTIF(M2111:AE2111,"&gt;1")</f>
        <v>0</v>
      </c>
      <c r="AG2111" s="457">
        <f t="shared" ref="AG2111:AG2174" si="64">AF2111-J2111</f>
        <v>0</v>
      </c>
    </row>
    <row r="2112" spans="10:33" hidden="1" x14ac:dyDescent="0.25">
      <c r="J2112" s="271"/>
      <c r="AF2112" s="271">
        <f t="shared" si="63"/>
        <v>0</v>
      </c>
      <c r="AG2112" s="457">
        <f t="shared" si="64"/>
        <v>0</v>
      </c>
    </row>
    <row r="2113" spans="10:33" hidden="1" x14ac:dyDescent="0.25">
      <c r="J2113" s="271"/>
      <c r="AF2113" s="271">
        <f t="shared" si="63"/>
        <v>0</v>
      </c>
      <c r="AG2113" s="457">
        <f t="shared" si="64"/>
        <v>0</v>
      </c>
    </row>
    <row r="2114" spans="10:33" hidden="1" x14ac:dyDescent="0.25">
      <c r="J2114" s="271"/>
      <c r="AF2114" s="271">
        <f t="shared" si="63"/>
        <v>0</v>
      </c>
      <c r="AG2114" s="457">
        <f t="shared" si="64"/>
        <v>0</v>
      </c>
    </row>
    <row r="2115" spans="10:33" hidden="1" x14ac:dyDescent="0.25">
      <c r="J2115" s="271"/>
      <c r="AF2115" s="271">
        <f t="shared" si="63"/>
        <v>0</v>
      </c>
      <c r="AG2115" s="457">
        <f t="shared" si="64"/>
        <v>0</v>
      </c>
    </row>
    <row r="2116" spans="10:33" hidden="1" x14ac:dyDescent="0.25">
      <c r="J2116" s="271"/>
      <c r="AF2116" s="271">
        <f t="shared" si="63"/>
        <v>0</v>
      </c>
      <c r="AG2116" s="457">
        <f t="shared" si="64"/>
        <v>0</v>
      </c>
    </row>
    <row r="2117" spans="10:33" hidden="1" x14ac:dyDescent="0.25">
      <c r="J2117" s="271"/>
      <c r="AF2117" s="271">
        <f t="shared" si="63"/>
        <v>0</v>
      </c>
      <c r="AG2117" s="457">
        <f t="shared" si="64"/>
        <v>0</v>
      </c>
    </row>
    <row r="2118" spans="10:33" hidden="1" x14ac:dyDescent="0.25">
      <c r="J2118" s="271"/>
      <c r="AF2118" s="271">
        <f t="shared" si="63"/>
        <v>0</v>
      </c>
      <c r="AG2118" s="457">
        <f t="shared" si="64"/>
        <v>0</v>
      </c>
    </row>
    <row r="2119" spans="10:33" hidden="1" x14ac:dyDescent="0.25">
      <c r="J2119" s="271"/>
      <c r="AF2119" s="271">
        <f t="shared" si="63"/>
        <v>0</v>
      </c>
      <c r="AG2119" s="457">
        <f t="shared" si="64"/>
        <v>0</v>
      </c>
    </row>
    <row r="2120" spans="10:33" hidden="1" x14ac:dyDescent="0.25">
      <c r="J2120" s="271"/>
      <c r="AF2120" s="271">
        <f t="shared" si="63"/>
        <v>0</v>
      </c>
      <c r="AG2120" s="457">
        <f t="shared" si="64"/>
        <v>0</v>
      </c>
    </row>
    <row r="2121" spans="10:33" hidden="1" x14ac:dyDescent="0.25">
      <c r="J2121" s="271"/>
      <c r="AF2121" s="271">
        <f t="shared" si="63"/>
        <v>0</v>
      </c>
      <c r="AG2121" s="457">
        <f t="shared" si="64"/>
        <v>0</v>
      </c>
    </row>
    <row r="2122" spans="10:33" hidden="1" x14ac:dyDescent="0.25">
      <c r="J2122" s="271"/>
      <c r="AF2122" s="271">
        <f t="shared" si="63"/>
        <v>0</v>
      </c>
      <c r="AG2122" s="457">
        <f t="shared" si="64"/>
        <v>0</v>
      </c>
    </row>
    <row r="2123" spans="10:33" hidden="1" x14ac:dyDescent="0.25">
      <c r="J2123" s="271"/>
      <c r="AF2123" s="271">
        <f t="shared" si="63"/>
        <v>0</v>
      </c>
      <c r="AG2123" s="457">
        <f t="shared" si="64"/>
        <v>0</v>
      </c>
    </row>
    <row r="2124" spans="10:33" hidden="1" x14ac:dyDescent="0.25">
      <c r="J2124" s="271"/>
      <c r="AF2124" s="271">
        <f t="shared" si="63"/>
        <v>0</v>
      </c>
      <c r="AG2124" s="457">
        <f t="shared" si="64"/>
        <v>0</v>
      </c>
    </row>
    <row r="2125" spans="10:33" hidden="1" x14ac:dyDescent="0.25">
      <c r="J2125" s="271"/>
      <c r="AF2125" s="271">
        <f t="shared" si="63"/>
        <v>0</v>
      </c>
      <c r="AG2125" s="457">
        <f t="shared" si="64"/>
        <v>0</v>
      </c>
    </row>
    <row r="2126" spans="10:33" hidden="1" x14ac:dyDescent="0.25">
      <c r="J2126" s="271"/>
      <c r="AF2126" s="271">
        <f t="shared" si="63"/>
        <v>0</v>
      </c>
      <c r="AG2126" s="457">
        <f t="shared" si="64"/>
        <v>0</v>
      </c>
    </row>
    <row r="2127" spans="10:33" hidden="1" x14ac:dyDescent="0.25">
      <c r="J2127" s="271"/>
      <c r="AF2127" s="271">
        <f t="shared" si="63"/>
        <v>0</v>
      </c>
      <c r="AG2127" s="457">
        <f t="shared" si="64"/>
        <v>0</v>
      </c>
    </row>
    <row r="2128" spans="10:33" hidden="1" x14ac:dyDescent="0.25">
      <c r="J2128" s="271"/>
      <c r="AF2128" s="271">
        <f t="shared" si="63"/>
        <v>0</v>
      </c>
      <c r="AG2128" s="457">
        <f t="shared" si="64"/>
        <v>0</v>
      </c>
    </row>
    <row r="2129" spans="10:33" hidden="1" x14ac:dyDescent="0.25">
      <c r="J2129" s="271"/>
      <c r="AF2129" s="271">
        <f t="shared" si="63"/>
        <v>0</v>
      </c>
      <c r="AG2129" s="457">
        <f t="shared" si="64"/>
        <v>0</v>
      </c>
    </row>
    <row r="2130" spans="10:33" hidden="1" x14ac:dyDescent="0.25">
      <c r="J2130" s="271"/>
      <c r="AF2130" s="271">
        <f t="shared" si="63"/>
        <v>0</v>
      </c>
      <c r="AG2130" s="457">
        <f t="shared" si="64"/>
        <v>0</v>
      </c>
    </row>
    <row r="2131" spans="10:33" hidden="1" x14ac:dyDescent="0.25">
      <c r="J2131" s="271"/>
      <c r="AF2131" s="271">
        <f t="shared" si="63"/>
        <v>0</v>
      </c>
      <c r="AG2131" s="457">
        <f t="shared" si="64"/>
        <v>0</v>
      </c>
    </row>
    <row r="2132" spans="10:33" hidden="1" x14ac:dyDescent="0.25">
      <c r="J2132" s="271"/>
      <c r="AF2132" s="271">
        <f t="shared" si="63"/>
        <v>0</v>
      </c>
      <c r="AG2132" s="457">
        <f t="shared" si="64"/>
        <v>0</v>
      </c>
    </row>
    <row r="2133" spans="10:33" hidden="1" x14ac:dyDescent="0.25">
      <c r="J2133" s="271"/>
      <c r="AF2133" s="271">
        <f t="shared" si="63"/>
        <v>0</v>
      </c>
      <c r="AG2133" s="457">
        <f t="shared" si="64"/>
        <v>0</v>
      </c>
    </row>
    <row r="2134" spans="10:33" hidden="1" x14ac:dyDescent="0.25">
      <c r="J2134" s="271"/>
      <c r="AF2134" s="271">
        <f t="shared" si="63"/>
        <v>0</v>
      </c>
      <c r="AG2134" s="457">
        <f t="shared" si="64"/>
        <v>0</v>
      </c>
    </row>
    <row r="2135" spans="10:33" hidden="1" x14ac:dyDescent="0.25">
      <c r="J2135" s="271"/>
      <c r="AF2135" s="271">
        <f t="shared" si="63"/>
        <v>0</v>
      </c>
      <c r="AG2135" s="457">
        <f t="shared" si="64"/>
        <v>0</v>
      </c>
    </row>
    <row r="2136" spans="10:33" hidden="1" x14ac:dyDescent="0.25">
      <c r="J2136" s="271"/>
      <c r="AF2136" s="271">
        <f t="shared" si="63"/>
        <v>0</v>
      </c>
      <c r="AG2136" s="457">
        <f t="shared" si="64"/>
        <v>0</v>
      </c>
    </row>
    <row r="2137" spans="10:33" hidden="1" x14ac:dyDescent="0.25">
      <c r="J2137" s="271"/>
      <c r="AF2137" s="271">
        <f t="shared" si="63"/>
        <v>0</v>
      </c>
      <c r="AG2137" s="457">
        <f t="shared" si="64"/>
        <v>0</v>
      </c>
    </row>
    <row r="2138" spans="10:33" hidden="1" x14ac:dyDescent="0.25">
      <c r="J2138" s="271"/>
      <c r="AF2138" s="271">
        <f t="shared" si="63"/>
        <v>0</v>
      </c>
      <c r="AG2138" s="457">
        <f t="shared" si="64"/>
        <v>0</v>
      </c>
    </row>
    <row r="2139" spans="10:33" hidden="1" x14ac:dyDescent="0.25">
      <c r="J2139" s="271"/>
      <c r="AF2139" s="271">
        <f t="shared" si="63"/>
        <v>0</v>
      </c>
      <c r="AG2139" s="457">
        <f t="shared" si="64"/>
        <v>0</v>
      </c>
    </row>
    <row r="2140" spans="10:33" hidden="1" x14ac:dyDescent="0.25">
      <c r="J2140" s="271"/>
      <c r="AF2140" s="271">
        <f t="shared" si="63"/>
        <v>0</v>
      </c>
      <c r="AG2140" s="457">
        <f t="shared" si="64"/>
        <v>0</v>
      </c>
    </row>
    <row r="2141" spans="10:33" hidden="1" x14ac:dyDescent="0.25">
      <c r="J2141" s="271"/>
      <c r="AF2141" s="271">
        <f t="shared" si="63"/>
        <v>0</v>
      </c>
      <c r="AG2141" s="457">
        <f t="shared" si="64"/>
        <v>0</v>
      </c>
    </row>
    <row r="2142" spans="10:33" hidden="1" x14ac:dyDescent="0.25">
      <c r="J2142" s="271"/>
      <c r="AF2142" s="271">
        <f t="shared" si="63"/>
        <v>0</v>
      </c>
      <c r="AG2142" s="457">
        <f t="shared" si="64"/>
        <v>0</v>
      </c>
    </row>
    <row r="2143" spans="10:33" hidden="1" x14ac:dyDescent="0.25">
      <c r="J2143" s="271"/>
      <c r="AF2143" s="271">
        <f t="shared" si="63"/>
        <v>0</v>
      </c>
      <c r="AG2143" s="457">
        <f t="shared" si="64"/>
        <v>0</v>
      </c>
    </row>
    <row r="2144" spans="10:33" hidden="1" x14ac:dyDescent="0.25">
      <c r="J2144" s="271"/>
      <c r="AF2144" s="271">
        <f t="shared" si="63"/>
        <v>0</v>
      </c>
      <c r="AG2144" s="457">
        <f t="shared" si="64"/>
        <v>0</v>
      </c>
    </row>
    <row r="2145" spans="10:33" hidden="1" x14ac:dyDescent="0.25">
      <c r="J2145" s="271"/>
      <c r="AF2145" s="271">
        <f t="shared" si="63"/>
        <v>0</v>
      </c>
      <c r="AG2145" s="457">
        <f t="shared" si="64"/>
        <v>0</v>
      </c>
    </row>
    <row r="2146" spans="10:33" hidden="1" x14ac:dyDescent="0.25">
      <c r="J2146" s="271"/>
      <c r="AF2146" s="271">
        <f t="shared" si="63"/>
        <v>0</v>
      </c>
      <c r="AG2146" s="457">
        <f t="shared" si="64"/>
        <v>0</v>
      </c>
    </row>
    <row r="2147" spans="10:33" hidden="1" x14ac:dyDescent="0.25">
      <c r="J2147" s="271"/>
      <c r="AF2147" s="271">
        <f t="shared" si="63"/>
        <v>0</v>
      </c>
      <c r="AG2147" s="457">
        <f t="shared" si="64"/>
        <v>0</v>
      </c>
    </row>
    <row r="2148" spans="10:33" hidden="1" x14ac:dyDescent="0.25">
      <c r="J2148" s="271"/>
      <c r="AF2148" s="271">
        <f t="shared" si="63"/>
        <v>0</v>
      </c>
      <c r="AG2148" s="457">
        <f t="shared" si="64"/>
        <v>0</v>
      </c>
    </row>
    <row r="2149" spans="10:33" hidden="1" x14ac:dyDescent="0.25">
      <c r="J2149" s="271"/>
      <c r="AF2149" s="271">
        <f t="shared" si="63"/>
        <v>0</v>
      </c>
      <c r="AG2149" s="457">
        <f t="shared" si="64"/>
        <v>0</v>
      </c>
    </row>
    <row r="2150" spans="10:33" hidden="1" x14ac:dyDescent="0.25">
      <c r="J2150" s="271"/>
      <c r="AF2150" s="271">
        <f t="shared" si="63"/>
        <v>0</v>
      </c>
      <c r="AG2150" s="457">
        <f t="shared" si="64"/>
        <v>0</v>
      </c>
    </row>
    <row r="2151" spans="10:33" hidden="1" x14ac:dyDescent="0.25">
      <c r="J2151" s="271"/>
      <c r="AF2151" s="271">
        <f t="shared" si="63"/>
        <v>0</v>
      </c>
      <c r="AG2151" s="457">
        <f t="shared" si="64"/>
        <v>0</v>
      </c>
    </row>
    <row r="2152" spans="10:33" hidden="1" x14ac:dyDescent="0.25">
      <c r="J2152" s="271"/>
      <c r="AF2152" s="271">
        <f t="shared" si="63"/>
        <v>0</v>
      </c>
      <c r="AG2152" s="457">
        <f t="shared" si="64"/>
        <v>0</v>
      </c>
    </row>
    <row r="2153" spans="10:33" hidden="1" x14ac:dyDescent="0.25">
      <c r="J2153" s="271"/>
      <c r="AF2153" s="271">
        <f t="shared" si="63"/>
        <v>0</v>
      </c>
      <c r="AG2153" s="457">
        <f t="shared" si="64"/>
        <v>0</v>
      </c>
    </row>
    <row r="2154" spans="10:33" hidden="1" x14ac:dyDescent="0.25">
      <c r="J2154" s="271"/>
      <c r="AF2154" s="271">
        <f t="shared" si="63"/>
        <v>0</v>
      </c>
      <c r="AG2154" s="457">
        <f t="shared" si="64"/>
        <v>0</v>
      </c>
    </row>
    <row r="2155" spans="10:33" hidden="1" x14ac:dyDescent="0.25">
      <c r="J2155" s="271"/>
      <c r="AF2155" s="271">
        <f t="shared" si="63"/>
        <v>0</v>
      </c>
      <c r="AG2155" s="457">
        <f t="shared" si="64"/>
        <v>0</v>
      </c>
    </row>
    <row r="2156" spans="10:33" hidden="1" x14ac:dyDescent="0.25">
      <c r="J2156" s="271"/>
      <c r="AF2156" s="271">
        <f t="shared" si="63"/>
        <v>0</v>
      </c>
      <c r="AG2156" s="457">
        <f t="shared" si="64"/>
        <v>0</v>
      </c>
    </row>
    <row r="2157" spans="10:33" hidden="1" x14ac:dyDescent="0.25">
      <c r="J2157" s="271"/>
      <c r="AF2157" s="271">
        <f t="shared" si="63"/>
        <v>0</v>
      </c>
      <c r="AG2157" s="457">
        <f t="shared" si="64"/>
        <v>0</v>
      </c>
    </row>
    <row r="2158" spans="10:33" hidden="1" x14ac:dyDescent="0.25">
      <c r="J2158" s="271"/>
      <c r="AF2158" s="271">
        <f t="shared" si="63"/>
        <v>0</v>
      </c>
      <c r="AG2158" s="457">
        <f t="shared" si="64"/>
        <v>0</v>
      </c>
    </row>
    <row r="2159" spans="10:33" hidden="1" x14ac:dyDescent="0.25">
      <c r="J2159" s="271"/>
      <c r="AF2159" s="271">
        <f t="shared" si="63"/>
        <v>0</v>
      </c>
      <c r="AG2159" s="457">
        <f t="shared" si="64"/>
        <v>0</v>
      </c>
    </row>
    <row r="2160" spans="10:33" hidden="1" x14ac:dyDescent="0.25">
      <c r="J2160" s="271"/>
      <c r="AF2160" s="271">
        <f t="shared" si="63"/>
        <v>0</v>
      </c>
      <c r="AG2160" s="457">
        <f t="shared" si="64"/>
        <v>0</v>
      </c>
    </row>
    <row r="2161" spans="10:33" hidden="1" x14ac:dyDescent="0.25">
      <c r="J2161" s="271"/>
      <c r="AF2161" s="271">
        <f t="shared" si="63"/>
        <v>0</v>
      </c>
      <c r="AG2161" s="457">
        <f t="shared" si="64"/>
        <v>0</v>
      </c>
    </row>
    <row r="2162" spans="10:33" hidden="1" x14ac:dyDescent="0.25">
      <c r="J2162" s="271"/>
      <c r="AF2162" s="271">
        <f t="shared" si="63"/>
        <v>0</v>
      </c>
      <c r="AG2162" s="457">
        <f t="shared" si="64"/>
        <v>0</v>
      </c>
    </row>
    <row r="2163" spans="10:33" hidden="1" x14ac:dyDescent="0.25">
      <c r="J2163" s="271"/>
      <c r="AF2163" s="271">
        <f t="shared" si="63"/>
        <v>0</v>
      </c>
      <c r="AG2163" s="457">
        <f t="shared" si="64"/>
        <v>0</v>
      </c>
    </row>
    <row r="2164" spans="10:33" hidden="1" x14ac:dyDescent="0.25">
      <c r="J2164" s="271"/>
      <c r="AF2164" s="271">
        <f t="shared" si="63"/>
        <v>0</v>
      </c>
      <c r="AG2164" s="457">
        <f t="shared" si="64"/>
        <v>0</v>
      </c>
    </row>
    <row r="2165" spans="10:33" hidden="1" x14ac:dyDescent="0.25">
      <c r="J2165" s="271"/>
      <c r="AF2165" s="271">
        <f t="shared" si="63"/>
        <v>0</v>
      </c>
      <c r="AG2165" s="457">
        <f t="shared" si="64"/>
        <v>0</v>
      </c>
    </row>
    <row r="2166" spans="10:33" hidden="1" x14ac:dyDescent="0.25">
      <c r="J2166" s="271"/>
      <c r="AF2166" s="271">
        <f t="shared" si="63"/>
        <v>0</v>
      </c>
      <c r="AG2166" s="457">
        <f t="shared" si="64"/>
        <v>0</v>
      </c>
    </row>
    <row r="2167" spans="10:33" hidden="1" x14ac:dyDescent="0.25">
      <c r="J2167" s="271"/>
      <c r="AF2167" s="271">
        <f t="shared" si="63"/>
        <v>0</v>
      </c>
      <c r="AG2167" s="457">
        <f t="shared" si="64"/>
        <v>0</v>
      </c>
    </row>
    <row r="2168" spans="10:33" hidden="1" x14ac:dyDescent="0.25">
      <c r="J2168" s="271"/>
      <c r="AF2168" s="271">
        <f t="shared" si="63"/>
        <v>0</v>
      </c>
      <c r="AG2168" s="457">
        <f t="shared" si="64"/>
        <v>0</v>
      </c>
    </row>
    <row r="2169" spans="10:33" hidden="1" x14ac:dyDescent="0.25">
      <c r="J2169" s="271"/>
      <c r="AF2169" s="271">
        <f t="shared" si="63"/>
        <v>0</v>
      </c>
      <c r="AG2169" s="457">
        <f t="shared" si="64"/>
        <v>0</v>
      </c>
    </row>
    <row r="2170" spans="10:33" hidden="1" x14ac:dyDescent="0.25">
      <c r="J2170" s="271"/>
      <c r="AF2170" s="271">
        <f t="shared" si="63"/>
        <v>0</v>
      </c>
      <c r="AG2170" s="457">
        <f t="shared" si="64"/>
        <v>0</v>
      </c>
    </row>
    <row r="2171" spans="10:33" hidden="1" x14ac:dyDescent="0.25">
      <c r="J2171" s="271"/>
      <c r="AF2171" s="271">
        <f t="shared" si="63"/>
        <v>0</v>
      </c>
      <c r="AG2171" s="457">
        <f t="shared" si="64"/>
        <v>0</v>
      </c>
    </row>
    <row r="2172" spans="10:33" hidden="1" x14ac:dyDescent="0.25">
      <c r="J2172" s="271"/>
      <c r="AF2172" s="271">
        <f t="shared" si="63"/>
        <v>0</v>
      </c>
      <c r="AG2172" s="457">
        <f t="shared" si="64"/>
        <v>0</v>
      </c>
    </row>
    <row r="2173" spans="10:33" hidden="1" x14ac:dyDescent="0.25">
      <c r="J2173" s="271"/>
      <c r="AF2173" s="271">
        <f t="shared" si="63"/>
        <v>0</v>
      </c>
      <c r="AG2173" s="457">
        <f t="shared" si="64"/>
        <v>0</v>
      </c>
    </row>
    <row r="2174" spans="10:33" hidden="1" x14ac:dyDescent="0.25">
      <c r="J2174" s="271"/>
      <c r="AF2174" s="271">
        <f t="shared" si="63"/>
        <v>0</v>
      </c>
      <c r="AG2174" s="457">
        <f t="shared" si="64"/>
        <v>0</v>
      </c>
    </row>
    <row r="2175" spans="10:33" hidden="1" x14ac:dyDescent="0.25">
      <c r="J2175" s="271"/>
      <c r="AF2175" s="271">
        <f t="shared" ref="AF2175:AF2238" si="65">COUNTIF(M2175:AE2175,"=1")+COUNTIF(M2175:AE2175,"&gt;1")</f>
        <v>0</v>
      </c>
      <c r="AG2175" s="457">
        <f t="shared" ref="AG2175:AG2238" si="66">AF2175-J2175</f>
        <v>0</v>
      </c>
    </row>
    <row r="2176" spans="10:33" hidden="1" x14ac:dyDescent="0.25">
      <c r="J2176" s="271"/>
      <c r="AF2176" s="271">
        <f t="shared" si="65"/>
        <v>0</v>
      </c>
      <c r="AG2176" s="457">
        <f t="shared" si="66"/>
        <v>0</v>
      </c>
    </row>
    <row r="2177" spans="10:33" hidden="1" x14ac:dyDescent="0.25">
      <c r="J2177" s="271"/>
      <c r="AF2177" s="271">
        <f t="shared" si="65"/>
        <v>0</v>
      </c>
      <c r="AG2177" s="457">
        <f t="shared" si="66"/>
        <v>0</v>
      </c>
    </row>
    <row r="2178" spans="10:33" hidden="1" x14ac:dyDescent="0.25">
      <c r="J2178" s="271"/>
      <c r="AF2178" s="271">
        <f t="shared" si="65"/>
        <v>0</v>
      </c>
      <c r="AG2178" s="457">
        <f t="shared" si="66"/>
        <v>0</v>
      </c>
    </row>
    <row r="2179" spans="10:33" hidden="1" x14ac:dyDescent="0.25">
      <c r="J2179" s="271"/>
      <c r="AF2179" s="271">
        <f t="shared" si="65"/>
        <v>0</v>
      </c>
      <c r="AG2179" s="457">
        <f t="shared" si="66"/>
        <v>0</v>
      </c>
    </row>
    <row r="2180" spans="10:33" hidden="1" x14ac:dyDescent="0.25">
      <c r="J2180" s="271"/>
      <c r="AF2180" s="271">
        <f t="shared" si="65"/>
        <v>0</v>
      </c>
      <c r="AG2180" s="457">
        <f t="shared" si="66"/>
        <v>0</v>
      </c>
    </row>
    <row r="2181" spans="10:33" hidden="1" x14ac:dyDescent="0.25">
      <c r="J2181" s="271"/>
      <c r="AF2181" s="271">
        <f t="shared" si="65"/>
        <v>0</v>
      </c>
      <c r="AG2181" s="457">
        <f t="shared" si="66"/>
        <v>0</v>
      </c>
    </row>
    <row r="2182" spans="10:33" hidden="1" x14ac:dyDescent="0.25">
      <c r="J2182" s="271"/>
      <c r="AF2182" s="271">
        <f t="shared" si="65"/>
        <v>0</v>
      </c>
      <c r="AG2182" s="457">
        <f t="shared" si="66"/>
        <v>0</v>
      </c>
    </row>
    <row r="2183" spans="10:33" hidden="1" x14ac:dyDescent="0.25">
      <c r="J2183" s="271"/>
      <c r="AF2183" s="271">
        <f t="shared" si="65"/>
        <v>0</v>
      </c>
      <c r="AG2183" s="457">
        <f t="shared" si="66"/>
        <v>0</v>
      </c>
    </row>
    <row r="2184" spans="10:33" hidden="1" x14ac:dyDescent="0.25">
      <c r="J2184" s="271"/>
      <c r="AF2184" s="271">
        <f t="shared" si="65"/>
        <v>0</v>
      </c>
      <c r="AG2184" s="457">
        <f t="shared" si="66"/>
        <v>0</v>
      </c>
    </row>
    <row r="2185" spans="10:33" hidden="1" x14ac:dyDescent="0.25">
      <c r="J2185" s="271"/>
      <c r="AF2185" s="271">
        <f t="shared" si="65"/>
        <v>0</v>
      </c>
      <c r="AG2185" s="457">
        <f t="shared" si="66"/>
        <v>0</v>
      </c>
    </row>
    <row r="2186" spans="10:33" hidden="1" x14ac:dyDescent="0.25">
      <c r="J2186" s="271"/>
      <c r="AF2186" s="271">
        <f t="shared" si="65"/>
        <v>0</v>
      </c>
      <c r="AG2186" s="457">
        <f t="shared" si="66"/>
        <v>0</v>
      </c>
    </row>
    <row r="2187" spans="10:33" hidden="1" x14ac:dyDescent="0.25">
      <c r="J2187" s="271"/>
      <c r="AF2187" s="271">
        <f t="shared" si="65"/>
        <v>0</v>
      </c>
      <c r="AG2187" s="457">
        <f t="shared" si="66"/>
        <v>0</v>
      </c>
    </row>
    <row r="2188" spans="10:33" hidden="1" x14ac:dyDescent="0.25">
      <c r="J2188" s="271"/>
      <c r="AF2188" s="271">
        <f t="shared" si="65"/>
        <v>0</v>
      </c>
      <c r="AG2188" s="457">
        <f t="shared" si="66"/>
        <v>0</v>
      </c>
    </row>
    <row r="2189" spans="10:33" hidden="1" x14ac:dyDescent="0.25">
      <c r="J2189" s="271"/>
      <c r="AF2189" s="271">
        <f t="shared" si="65"/>
        <v>0</v>
      </c>
      <c r="AG2189" s="457">
        <f t="shared" si="66"/>
        <v>0</v>
      </c>
    </row>
    <row r="2190" spans="10:33" hidden="1" x14ac:dyDescent="0.25">
      <c r="J2190" s="271"/>
      <c r="AF2190" s="271">
        <f t="shared" si="65"/>
        <v>0</v>
      </c>
      <c r="AG2190" s="457">
        <f t="shared" si="66"/>
        <v>0</v>
      </c>
    </row>
    <row r="2191" spans="10:33" hidden="1" x14ac:dyDescent="0.25">
      <c r="J2191" s="271"/>
      <c r="AF2191" s="271">
        <f t="shared" si="65"/>
        <v>0</v>
      </c>
      <c r="AG2191" s="457">
        <f t="shared" si="66"/>
        <v>0</v>
      </c>
    </row>
    <row r="2192" spans="10:33" hidden="1" x14ac:dyDescent="0.25">
      <c r="J2192" s="271"/>
      <c r="AF2192" s="271">
        <f t="shared" si="65"/>
        <v>0</v>
      </c>
      <c r="AG2192" s="457">
        <f t="shared" si="66"/>
        <v>0</v>
      </c>
    </row>
    <row r="2193" spans="10:33" hidden="1" x14ac:dyDescent="0.25">
      <c r="J2193" s="271"/>
      <c r="AF2193" s="271">
        <f t="shared" si="65"/>
        <v>0</v>
      </c>
      <c r="AG2193" s="457">
        <f t="shared" si="66"/>
        <v>0</v>
      </c>
    </row>
    <row r="2194" spans="10:33" hidden="1" x14ac:dyDescent="0.25">
      <c r="J2194" s="271"/>
      <c r="AF2194" s="271">
        <f t="shared" si="65"/>
        <v>0</v>
      </c>
      <c r="AG2194" s="457">
        <f t="shared" si="66"/>
        <v>0</v>
      </c>
    </row>
    <row r="2195" spans="10:33" hidden="1" x14ac:dyDescent="0.25">
      <c r="J2195" s="271"/>
      <c r="AF2195" s="271">
        <f t="shared" si="65"/>
        <v>0</v>
      </c>
      <c r="AG2195" s="457">
        <f t="shared" si="66"/>
        <v>0</v>
      </c>
    </row>
    <row r="2196" spans="10:33" hidden="1" x14ac:dyDescent="0.25">
      <c r="J2196" s="271"/>
      <c r="AF2196" s="271">
        <f t="shared" si="65"/>
        <v>0</v>
      </c>
      <c r="AG2196" s="457">
        <f t="shared" si="66"/>
        <v>0</v>
      </c>
    </row>
    <row r="2197" spans="10:33" hidden="1" x14ac:dyDescent="0.25">
      <c r="J2197" s="271"/>
      <c r="AF2197" s="271">
        <f t="shared" si="65"/>
        <v>0</v>
      </c>
      <c r="AG2197" s="457">
        <f t="shared" si="66"/>
        <v>0</v>
      </c>
    </row>
    <row r="2198" spans="10:33" hidden="1" x14ac:dyDescent="0.25">
      <c r="J2198" s="271"/>
      <c r="AF2198" s="271">
        <f t="shared" si="65"/>
        <v>0</v>
      </c>
      <c r="AG2198" s="457">
        <f t="shared" si="66"/>
        <v>0</v>
      </c>
    </row>
    <row r="2199" spans="10:33" hidden="1" x14ac:dyDescent="0.25">
      <c r="J2199" s="271"/>
      <c r="AF2199" s="271">
        <f t="shared" si="65"/>
        <v>0</v>
      </c>
      <c r="AG2199" s="457">
        <f t="shared" si="66"/>
        <v>0</v>
      </c>
    </row>
    <row r="2200" spans="10:33" hidden="1" x14ac:dyDescent="0.25">
      <c r="J2200" s="271"/>
      <c r="AF2200" s="271">
        <f t="shared" si="65"/>
        <v>0</v>
      </c>
      <c r="AG2200" s="457">
        <f t="shared" si="66"/>
        <v>0</v>
      </c>
    </row>
    <row r="2201" spans="10:33" hidden="1" x14ac:dyDescent="0.25">
      <c r="J2201" s="271"/>
      <c r="AF2201" s="271">
        <f t="shared" si="65"/>
        <v>0</v>
      </c>
      <c r="AG2201" s="457">
        <f t="shared" si="66"/>
        <v>0</v>
      </c>
    </row>
    <row r="2202" spans="10:33" hidden="1" x14ac:dyDescent="0.25">
      <c r="J2202" s="271"/>
      <c r="AF2202" s="271">
        <f t="shared" si="65"/>
        <v>0</v>
      </c>
      <c r="AG2202" s="457">
        <f t="shared" si="66"/>
        <v>0</v>
      </c>
    </row>
    <row r="2203" spans="10:33" hidden="1" x14ac:dyDescent="0.25">
      <c r="J2203" s="271"/>
      <c r="AF2203" s="271">
        <f t="shared" si="65"/>
        <v>0</v>
      </c>
      <c r="AG2203" s="457">
        <f t="shared" si="66"/>
        <v>0</v>
      </c>
    </row>
    <row r="2204" spans="10:33" hidden="1" x14ac:dyDescent="0.25">
      <c r="J2204" s="271"/>
      <c r="AF2204" s="271">
        <f t="shared" si="65"/>
        <v>0</v>
      </c>
      <c r="AG2204" s="457">
        <f t="shared" si="66"/>
        <v>0</v>
      </c>
    </row>
    <row r="2205" spans="10:33" hidden="1" x14ac:dyDescent="0.25">
      <c r="J2205" s="271"/>
      <c r="AF2205" s="271">
        <f t="shared" si="65"/>
        <v>0</v>
      </c>
      <c r="AG2205" s="457">
        <f t="shared" si="66"/>
        <v>0</v>
      </c>
    </row>
    <row r="2206" spans="10:33" hidden="1" x14ac:dyDescent="0.25">
      <c r="J2206" s="271"/>
      <c r="AF2206" s="271">
        <f t="shared" si="65"/>
        <v>0</v>
      </c>
      <c r="AG2206" s="457">
        <f t="shared" si="66"/>
        <v>0</v>
      </c>
    </row>
    <row r="2207" spans="10:33" hidden="1" x14ac:dyDescent="0.25">
      <c r="J2207" s="271"/>
      <c r="AF2207" s="271">
        <f t="shared" si="65"/>
        <v>0</v>
      </c>
      <c r="AG2207" s="457">
        <f t="shared" si="66"/>
        <v>0</v>
      </c>
    </row>
    <row r="2208" spans="10:33" hidden="1" x14ac:dyDescent="0.25">
      <c r="J2208" s="271"/>
      <c r="AF2208" s="271">
        <f t="shared" si="65"/>
        <v>0</v>
      </c>
      <c r="AG2208" s="457">
        <f t="shared" si="66"/>
        <v>0</v>
      </c>
    </row>
    <row r="2209" spans="10:33" hidden="1" x14ac:dyDescent="0.25">
      <c r="J2209" s="271"/>
      <c r="AF2209" s="271">
        <f t="shared" si="65"/>
        <v>0</v>
      </c>
      <c r="AG2209" s="457">
        <f t="shared" si="66"/>
        <v>0</v>
      </c>
    </row>
    <row r="2210" spans="10:33" hidden="1" x14ac:dyDescent="0.25">
      <c r="J2210" s="271"/>
      <c r="AF2210" s="271">
        <f t="shared" si="65"/>
        <v>0</v>
      </c>
      <c r="AG2210" s="457">
        <f t="shared" si="66"/>
        <v>0</v>
      </c>
    </row>
    <row r="2211" spans="10:33" hidden="1" x14ac:dyDescent="0.25">
      <c r="J2211" s="271"/>
      <c r="AF2211" s="271">
        <f t="shared" si="65"/>
        <v>0</v>
      </c>
      <c r="AG2211" s="457">
        <f t="shared" si="66"/>
        <v>0</v>
      </c>
    </row>
    <row r="2212" spans="10:33" hidden="1" x14ac:dyDescent="0.25">
      <c r="J2212" s="271"/>
      <c r="AF2212" s="271">
        <f t="shared" si="65"/>
        <v>0</v>
      </c>
      <c r="AG2212" s="457">
        <f t="shared" si="66"/>
        <v>0</v>
      </c>
    </row>
    <row r="2213" spans="10:33" hidden="1" x14ac:dyDescent="0.25">
      <c r="J2213" s="271"/>
      <c r="AF2213" s="271">
        <f t="shared" si="65"/>
        <v>0</v>
      </c>
      <c r="AG2213" s="457">
        <f t="shared" si="66"/>
        <v>0</v>
      </c>
    </row>
    <row r="2214" spans="10:33" hidden="1" x14ac:dyDescent="0.25">
      <c r="J2214" s="271"/>
      <c r="AF2214" s="271">
        <f t="shared" si="65"/>
        <v>0</v>
      </c>
      <c r="AG2214" s="457">
        <f t="shared" si="66"/>
        <v>0</v>
      </c>
    </row>
    <row r="2215" spans="10:33" hidden="1" x14ac:dyDescent="0.25">
      <c r="J2215" s="271"/>
      <c r="AF2215" s="271">
        <f t="shared" si="65"/>
        <v>0</v>
      </c>
      <c r="AG2215" s="457">
        <f t="shared" si="66"/>
        <v>0</v>
      </c>
    </row>
    <row r="2216" spans="10:33" hidden="1" x14ac:dyDescent="0.25">
      <c r="J2216" s="271"/>
      <c r="AF2216" s="271">
        <f t="shared" si="65"/>
        <v>0</v>
      </c>
      <c r="AG2216" s="457">
        <f t="shared" si="66"/>
        <v>0</v>
      </c>
    </row>
    <row r="2217" spans="10:33" hidden="1" x14ac:dyDescent="0.25">
      <c r="J2217" s="271"/>
      <c r="AF2217" s="271">
        <f t="shared" si="65"/>
        <v>0</v>
      </c>
      <c r="AG2217" s="457">
        <f t="shared" si="66"/>
        <v>0</v>
      </c>
    </row>
    <row r="2218" spans="10:33" hidden="1" x14ac:dyDescent="0.25">
      <c r="J2218" s="271"/>
      <c r="AF2218" s="271">
        <f t="shared" si="65"/>
        <v>0</v>
      </c>
      <c r="AG2218" s="457">
        <f t="shared" si="66"/>
        <v>0</v>
      </c>
    </row>
    <row r="2219" spans="10:33" hidden="1" x14ac:dyDescent="0.25">
      <c r="J2219" s="271"/>
      <c r="AF2219" s="271">
        <f t="shared" si="65"/>
        <v>0</v>
      </c>
      <c r="AG2219" s="457">
        <f t="shared" si="66"/>
        <v>0</v>
      </c>
    </row>
    <row r="2220" spans="10:33" hidden="1" x14ac:dyDescent="0.25">
      <c r="J2220" s="271"/>
      <c r="AF2220" s="271">
        <f t="shared" si="65"/>
        <v>0</v>
      </c>
      <c r="AG2220" s="457">
        <f t="shared" si="66"/>
        <v>0</v>
      </c>
    </row>
    <row r="2221" spans="10:33" hidden="1" x14ac:dyDescent="0.25">
      <c r="J2221" s="271"/>
      <c r="AF2221" s="271">
        <f t="shared" si="65"/>
        <v>0</v>
      </c>
      <c r="AG2221" s="457">
        <f t="shared" si="66"/>
        <v>0</v>
      </c>
    </row>
    <row r="2222" spans="10:33" hidden="1" x14ac:dyDescent="0.25">
      <c r="J2222" s="271"/>
      <c r="AF2222" s="271">
        <f t="shared" si="65"/>
        <v>0</v>
      </c>
      <c r="AG2222" s="457">
        <f t="shared" si="66"/>
        <v>0</v>
      </c>
    </row>
    <row r="2223" spans="10:33" hidden="1" x14ac:dyDescent="0.25">
      <c r="J2223" s="271"/>
      <c r="AF2223" s="271">
        <f t="shared" si="65"/>
        <v>0</v>
      </c>
      <c r="AG2223" s="457">
        <f t="shared" si="66"/>
        <v>0</v>
      </c>
    </row>
    <row r="2224" spans="10:33" hidden="1" x14ac:dyDescent="0.25">
      <c r="J2224" s="271"/>
      <c r="AF2224" s="271">
        <f t="shared" si="65"/>
        <v>0</v>
      </c>
      <c r="AG2224" s="457">
        <f t="shared" si="66"/>
        <v>0</v>
      </c>
    </row>
    <row r="2225" spans="10:33" hidden="1" x14ac:dyDescent="0.25">
      <c r="J2225" s="271"/>
      <c r="AF2225" s="271">
        <f t="shared" si="65"/>
        <v>0</v>
      </c>
      <c r="AG2225" s="457">
        <f t="shared" si="66"/>
        <v>0</v>
      </c>
    </row>
    <row r="2226" spans="10:33" hidden="1" x14ac:dyDescent="0.25">
      <c r="J2226" s="271"/>
      <c r="AF2226" s="271">
        <f t="shared" si="65"/>
        <v>0</v>
      </c>
      <c r="AG2226" s="457">
        <f t="shared" si="66"/>
        <v>0</v>
      </c>
    </row>
    <row r="2227" spans="10:33" hidden="1" x14ac:dyDescent="0.25">
      <c r="J2227" s="271"/>
      <c r="AF2227" s="271">
        <f t="shared" si="65"/>
        <v>0</v>
      </c>
      <c r="AG2227" s="457">
        <f t="shared" si="66"/>
        <v>0</v>
      </c>
    </row>
    <row r="2228" spans="10:33" hidden="1" x14ac:dyDescent="0.25">
      <c r="J2228" s="271"/>
      <c r="AF2228" s="271">
        <f t="shared" si="65"/>
        <v>0</v>
      </c>
      <c r="AG2228" s="457">
        <f t="shared" si="66"/>
        <v>0</v>
      </c>
    </row>
    <row r="2229" spans="10:33" hidden="1" x14ac:dyDescent="0.25">
      <c r="J2229" s="271"/>
      <c r="AF2229" s="271">
        <f t="shared" si="65"/>
        <v>0</v>
      </c>
      <c r="AG2229" s="457">
        <f t="shared" si="66"/>
        <v>0</v>
      </c>
    </row>
    <row r="2230" spans="10:33" hidden="1" x14ac:dyDescent="0.25">
      <c r="J2230" s="271"/>
      <c r="AF2230" s="271">
        <f t="shared" si="65"/>
        <v>0</v>
      </c>
      <c r="AG2230" s="457">
        <f t="shared" si="66"/>
        <v>0</v>
      </c>
    </row>
    <row r="2231" spans="10:33" hidden="1" x14ac:dyDescent="0.25">
      <c r="J2231" s="271"/>
      <c r="AF2231" s="271">
        <f t="shared" si="65"/>
        <v>0</v>
      </c>
      <c r="AG2231" s="457">
        <f t="shared" si="66"/>
        <v>0</v>
      </c>
    </row>
    <row r="2232" spans="10:33" hidden="1" x14ac:dyDescent="0.25">
      <c r="J2232" s="271"/>
      <c r="AF2232" s="271">
        <f t="shared" si="65"/>
        <v>0</v>
      </c>
      <c r="AG2232" s="457">
        <f t="shared" si="66"/>
        <v>0</v>
      </c>
    </row>
    <row r="2233" spans="10:33" hidden="1" x14ac:dyDescent="0.25">
      <c r="J2233" s="271"/>
      <c r="AF2233" s="271">
        <f t="shared" si="65"/>
        <v>0</v>
      </c>
      <c r="AG2233" s="457">
        <f t="shared" si="66"/>
        <v>0</v>
      </c>
    </row>
    <row r="2234" spans="10:33" hidden="1" x14ac:dyDescent="0.25">
      <c r="J2234" s="271"/>
      <c r="AF2234" s="271">
        <f t="shared" si="65"/>
        <v>0</v>
      </c>
      <c r="AG2234" s="457">
        <f t="shared" si="66"/>
        <v>0</v>
      </c>
    </row>
    <row r="2235" spans="10:33" hidden="1" x14ac:dyDescent="0.25">
      <c r="J2235" s="271"/>
      <c r="AF2235" s="271">
        <f t="shared" si="65"/>
        <v>0</v>
      </c>
      <c r="AG2235" s="457">
        <f t="shared" si="66"/>
        <v>0</v>
      </c>
    </row>
    <row r="2236" spans="10:33" hidden="1" x14ac:dyDescent="0.25">
      <c r="J2236" s="271"/>
      <c r="AF2236" s="271">
        <f t="shared" si="65"/>
        <v>0</v>
      </c>
      <c r="AG2236" s="457">
        <f t="shared" si="66"/>
        <v>0</v>
      </c>
    </row>
    <row r="2237" spans="10:33" hidden="1" x14ac:dyDescent="0.25">
      <c r="J2237" s="271"/>
      <c r="AF2237" s="271">
        <f t="shared" si="65"/>
        <v>0</v>
      </c>
      <c r="AG2237" s="457">
        <f t="shared" si="66"/>
        <v>0</v>
      </c>
    </row>
    <row r="2238" spans="10:33" hidden="1" x14ac:dyDescent="0.25">
      <c r="J2238" s="271"/>
      <c r="AF2238" s="271">
        <f t="shared" si="65"/>
        <v>0</v>
      </c>
      <c r="AG2238" s="457">
        <f t="shared" si="66"/>
        <v>0</v>
      </c>
    </row>
    <row r="2239" spans="10:33" hidden="1" x14ac:dyDescent="0.25">
      <c r="J2239" s="271"/>
      <c r="AF2239" s="271">
        <f t="shared" ref="AF2239:AF2302" si="67">COUNTIF(M2239:AE2239,"=1")+COUNTIF(M2239:AE2239,"&gt;1")</f>
        <v>0</v>
      </c>
      <c r="AG2239" s="457">
        <f t="shared" ref="AG2239:AG2302" si="68">AF2239-J2239</f>
        <v>0</v>
      </c>
    </row>
    <row r="2240" spans="10:33" hidden="1" x14ac:dyDescent="0.25">
      <c r="J2240" s="271"/>
      <c r="AF2240" s="271">
        <f t="shared" si="67"/>
        <v>0</v>
      </c>
      <c r="AG2240" s="457">
        <f t="shared" si="68"/>
        <v>0</v>
      </c>
    </row>
    <row r="2241" spans="10:33" hidden="1" x14ac:dyDescent="0.25">
      <c r="J2241" s="271"/>
      <c r="AF2241" s="271">
        <f t="shared" si="67"/>
        <v>0</v>
      </c>
      <c r="AG2241" s="457">
        <f t="shared" si="68"/>
        <v>0</v>
      </c>
    </row>
    <row r="2242" spans="10:33" hidden="1" x14ac:dyDescent="0.25">
      <c r="J2242" s="271"/>
      <c r="AF2242" s="271">
        <f t="shared" si="67"/>
        <v>0</v>
      </c>
      <c r="AG2242" s="457">
        <f t="shared" si="68"/>
        <v>0</v>
      </c>
    </row>
    <row r="2243" spans="10:33" hidden="1" x14ac:dyDescent="0.25">
      <c r="J2243" s="271"/>
      <c r="AF2243" s="271">
        <f t="shared" si="67"/>
        <v>0</v>
      </c>
      <c r="AG2243" s="457">
        <f t="shared" si="68"/>
        <v>0</v>
      </c>
    </row>
    <row r="2244" spans="10:33" hidden="1" x14ac:dyDescent="0.25">
      <c r="J2244" s="271"/>
      <c r="AF2244" s="271">
        <f t="shared" si="67"/>
        <v>0</v>
      </c>
      <c r="AG2244" s="457">
        <f t="shared" si="68"/>
        <v>0</v>
      </c>
    </row>
    <row r="2245" spans="10:33" hidden="1" x14ac:dyDescent="0.25">
      <c r="J2245" s="271"/>
      <c r="AF2245" s="271">
        <f t="shared" si="67"/>
        <v>0</v>
      </c>
      <c r="AG2245" s="457">
        <f t="shared" si="68"/>
        <v>0</v>
      </c>
    </row>
    <row r="2246" spans="10:33" hidden="1" x14ac:dyDescent="0.25">
      <c r="J2246" s="271"/>
      <c r="AF2246" s="271">
        <f t="shared" si="67"/>
        <v>0</v>
      </c>
      <c r="AG2246" s="457">
        <f t="shared" si="68"/>
        <v>0</v>
      </c>
    </row>
    <row r="2247" spans="10:33" hidden="1" x14ac:dyDescent="0.25">
      <c r="J2247" s="271"/>
      <c r="AF2247" s="271">
        <f t="shared" si="67"/>
        <v>0</v>
      </c>
      <c r="AG2247" s="457">
        <f t="shared" si="68"/>
        <v>0</v>
      </c>
    </row>
    <row r="2248" spans="10:33" hidden="1" x14ac:dyDescent="0.25">
      <c r="J2248" s="271"/>
      <c r="AF2248" s="271">
        <f t="shared" si="67"/>
        <v>0</v>
      </c>
      <c r="AG2248" s="457">
        <f t="shared" si="68"/>
        <v>0</v>
      </c>
    </row>
    <row r="2249" spans="10:33" hidden="1" x14ac:dyDescent="0.25">
      <c r="J2249" s="271"/>
      <c r="AF2249" s="271">
        <f t="shared" si="67"/>
        <v>0</v>
      </c>
      <c r="AG2249" s="457">
        <f t="shared" si="68"/>
        <v>0</v>
      </c>
    </row>
    <row r="2250" spans="10:33" hidden="1" x14ac:dyDescent="0.25">
      <c r="J2250" s="271"/>
      <c r="AF2250" s="271">
        <f t="shared" si="67"/>
        <v>0</v>
      </c>
      <c r="AG2250" s="457">
        <f t="shared" si="68"/>
        <v>0</v>
      </c>
    </row>
    <row r="2251" spans="10:33" hidden="1" x14ac:dyDescent="0.25">
      <c r="J2251" s="271"/>
      <c r="AF2251" s="271">
        <f t="shared" si="67"/>
        <v>0</v>
      </c>
      <c r="AG2251" s="457">
        <f t="shared" si="68"/>
        <v>0</v>
      </c>
    </row>
    <row r="2252" spans="10:33" hidden="1" x14ac:dyDescent="0.25">
      <c r="J2252" s="271"/>
      <c r="AF2252" s="271">
        <f t="shared" si="67"/>
        <v>0</v>
      </c>
      <c r="AG2252" s="457">
        <f t="shared" si="68"/>
        <v>0</v>
      </c>
    </row>
    <row r="2253" spans="10:33" hidden="1" x14ac:dyDescent="0.25">
      <c r="J2253" s="271"/>
      <c r="AF2253" s="271">
        <f t="shared" si="67"/>
        <v>0</v>
      </c>
      <c r="AG2253" s="457">
        <f t="shared" si="68"/>
        <v>0</v>
      </c>
    </row>
    <row r="2254" spans="10:33" hidden="1" x14ac:dyDescent="0.25">
      <c r="J2254" s="271"/>
      <c r="AF2254" s="271">
        <f t="shared" si="67"/>
        <v>0</v>
      </c>
      <c r="AG2254" s="457">
        <f t="shared" si="68"/>
        <v>0</v>
      </c>
    </row>
    <row r="2255" spans="10:33" hidden="1" x14ac:dyDescent="0.25">
      <c r="J2255" s="271"/>
      <c r="AF2255" s="271">
        <f t="shared" si="67"/>
        <v>0</v>
      </c>
      <c r="AG2255" s="457">
        <f t="shared" si="68"/>
        <v>0</v>
      </c>
    </row>
    <row r="2256" spans="10:33" hidden="1" x14ac:dyDescent="0.25">
      <c r="J2256" s="271"/>
      <c r="AF2256" s="271">
        <f t="shared" si="67"/>
        <v>0</v>
      </c>
      <c r="AG2256" s="457">
        <f t="shared" si="68"/>
        <v>0</v>
      </c>
    </row>
    <row r="2257" spans="10:33" hidden="1" x14ac:dyDescent="0.25">
      <c r="J2257" s="271"/>
      <c r="AF2257" s="271">
        <f t="shared" si="67"/>
        <v>0</v>
      </c>
      <c r="AG2257" s="457">
        <f t="shared" si="68"/>
        <v>0</v>
      </c>
    </row>
    <row r="2258" spans="10:33" hidden="1" x14ac:dyDescent="0.25">
      <c r="J2258" s="271"/>
      <c r="AF2258" s="271">
        <f t="shared" si="67"/>
        <v>0</v>
      </c>
      <c r="AG2258" s="457">
        <f t="shared" si="68"/>
        <v>0</v>
      </c>
    </row>
    <row r="2259" spans="10:33" hidden="1" x14ac:dyDescent="0.25">
      <c r="J2259" s="271"/>
      <c r="AF2259" s="271">
        <f t="shared" si="67"/>
        <v>0</v>
      </c>
      <c r="AG2259" s="457">
        <f t="shared" si="68"/>
        <v>0</v>
      </c>
    </row>
    <row r="2260" spans="10:33" hidden="1" x14ac:dyDescent="0.25">
      <c r="J2260" s="271"/>
      <c r="AF2260" s="271">
        <f t="shared" si="67"/>
        <v>0</v>
      </c>
      <c r="AG2260" s="457">
        <f t="shared" si="68"/>
        <v>0</v>
      </c>
    </row>
    <row r="2261" spans="10:33" hidden="1" x14ac:dyDescent="0.25">
      <c r="J2261" s="271"/>
      <c r="AF2261" s="271">
        <f t="shared" si="67"/>
        <v>0</v>
      </c>
      <c r="AG2261" s="457">
        <f t="shared" si="68"/>
        <v>0</v>
      </c>
    </row>
    <row r="2262" spans="10:33" hidden="1" x14ac:dyDescent="0.25">
      <c r="J2262" s="271"/>
      <c r="AF2262" s="271">
        <f t="shared" si="67"/>
        <v>0</v>
      </c>
      <c r="AG2262" s="457">
        <f t="shared" si="68"/>
        <v>0</v>
      </c>
    </row>
    <row r="2263" spans="10:33" hidden="1" x14ac:dyDescent="0.25">
      <c r="J2263" s="271"/>
      <c r="AF2263" s="271">
        <f t="shared" si="67"/>
        <v>0</v>
      </c>
      <c r="AG2263" s="457">
        <f t="shared" si="68"/>
        <v>0</v>
      </c>
    </row>
    <row r="2264" spans="10:33" hidden="1" x14ac:dyDescent="0.25">
      <c r="J2264" s="271"/>
      <c r="AF2264" s="271">
        <f t="shared" si="67"/>
        <v>0</v>
      </c>
      <c r="AG2264" s="457">
        <f t="shared" si="68"/>
        <v>0</v>
      </c>
    </row>
    <row r="2265" spans="10:33" hidden="1" x14ac:dyDescent="0.25">
      <c r="J2265" s="271"/>
      <c r="AF2265" s="271">
        <f t="shared" si="67"/>
        <v>0</v>
      </c>
      <c r="AG2265" s="457">
        <f t="shared" si="68"/>
        <v>0</v>
      </c>
    </row>
    <row r="2266" spans="10:33" hidden="1" x14ac:dyDescent="0.25">
      <c r="J2266" s="271"/>
      <c r="AF2266" s="271">
        <f t="shared" si="67"/>
        <v>0</v>
      </c>
      <c r="AG2266" s="457">
        <f t="shared" si="68"/>
        <v>0</v>
      </c>
    </row>
    <row r="2267" spans="10:33" hidden="1" x14ac:dyDescent="0.25">
      <c r="J2267" s="271"/>
      <c r="AF2267" s="271">
        <f t="shared" si="67"/>
        <v>0</v>
      </c>
      <c r="AG2267" s="457">
        <f t="shared" si="68"/>
        <v>0</v>
      </c>
    </row>
    <row r="2268" spans="10:33" hidden="1" x14ac:dyDescent="0.25">
      <c r="J2268" s="271"/>
      <c r="AF2268" s="271">
        <f t="shared" si="67"/>
        <v>0</v>
      </c>
      <c r="AG2268" s="457">
        <f t="shared" si="68"/>
        <v>0</v>
      </c>
    </row>
    <row r="2269" spans="10:33" hidden="1" x14ac:dyDescent="0.25">
      <c r="J2269" s="271"/>
      <c r="AF2269" s="271">
        <f t="shared" si="67"/>
        <v>0</v>
      </c>
      <c r="AG2269" s="457">
        <f t="shared" si="68"/>
        <v>0</v>
      </c>
    </row>
    <row r="2270" spans="10:33" hidden="1" x14ac:dyDescent="0.25">
      <c r="J2270" s="271"/>
      <c r="AF2270" s="271">
        <f t="shared" si="67"/>
        <v>0</v>
      </c>
      <c r="AG2270" s="457">
        <f t="shared" si="68"/>
        <v>0</v>
      </c>
    </row>
    <row r="2271" spans="10:33" hidden="1" x14ac:dyDescent="0.25">
      <c r="J2271" s="271"/>
      <c r="AF2271" s="271">
        <f t="shared" si="67"/>
        <v>0</v>
      </c>
      <c r="AG2271" s="457">
        <f t="shared" si="68"/>
        <v>0</v>
      </c>
    </row>
    <row r="2272" spans="10:33" hidden="1" x14ac:dyDescent="0.25">
      <c r="J2272" s="271"/>
      <c r="AF2272" s="271">
        <f t="shared" si="67"/>
        <v>0</v>
      </c>
      <c r="AG2272" s="457">
        <f t="shared" si="68"/>
        <v>0</v>
      </c>
    </row>
    <row r="2273" spans="10:33" hidden="1" x14ac:dyDescent="0.25">
      <c r="J2273" s="271"/>
      <c r="AF2273" s="271">
        <f t="shared" si="67"/>
        <v>0</v>
      </c>
      <c r="AG2273" s="457">
        <f t="shared" si="68"/>
        <v>0</v>
      </c>
    </row>
    <row r="2274" spans="10:33" hidden="1" x14ac:dyDescent="0.25">
      <c r="J2274" s="271"/>
      <c r="AF2274" s="271">
        <f t="shared" si="67"/>
        <v>0</v>
      </c>
      <c r="AG2274" s="457">
        <f t="shared" si="68"/>
        <v>0</v>
      </c>
    </row>
    <row r="2275" spans="10:33" hidden="1" x14ac:dyDescent="0.25">
      <c r="J2275" s="271"/>
      <c r="AF2275" s="271">
        <f t="shared" si="67"/>
        <v>0</v>
      </c>
      <c r="AG2275" s="457">
        <f t="shared" si="68"/>
        <v>0</v>
      </c>
    </row>
    <row r="2276" spans="10:33" hidden="1" x14ac:dyDescent="0.25">
      <c r="J2276" s="271"/>
      <c r="AF2276" s="271">
        <f t="shared" si="67"/>
        <v>0</v>
      </c>
      <c r="AG2276" s="457">
        <f t="shared" si="68"/>
        <v>0</v>
      </c>
    </row>
    <row r="2277" spans="10:33" hidden="1" x14ac:dyDescent="0.25">
      <c r="J2277" s="271"/>
      <c r="AF2277" s="271">
        <f t="shared" si="67"/>
        <v>0</v>
      </c>
      <c r="AG2277" s="457">
        <f t="shared" si="68"/>
        <v>0</v>
      </c>
    </row>
    <row r="2278" spans="10:33" hidden="1" x14ac:dyDescent="0.25">
      <c r="J2278" s="271"/>
      <c r="AF2278" s="271">
        <f t="shared" si="67"/>
        <v>0</v>
      </c>
      <c r="AG2278" s="457">
        <f t="shared" si="68"/>
        <v>0</v>
      </c>
    </row>
    <row r="2279" spans="10:33" hidden="1" x14ac:dyDescent="0.25">
      <c r="J2279" s="271"/>
      <c r="AF2279" s="271">
        <f t="shared" si="67"/>
        <v>0</v>
      </c>
      <c r="AG2279" s="457">
        <f t="shared" si="68"/>
        <v>0</v>
      </c>
    </row>
    <row r="2280" spans="10:33" hidden="1" x14ac:dyDescent="0.25">
      <c r="J2280" s="271"/>
      <c r="AF2280" s="271">
        <f t="shared" si="67"/>
        <v>0</v>
      </c>
      <c r="AG2280" s="457">
        <f t="shared" si="68"/>
        <v>0</v>
      </c>
    </row>
    <row r="2281" spans="10:33" hidden="1" x14ac:dyDescent="0.25">
      <c r="J2281" s="271"/>
      <c r="AF2281" s="271">
        <f t="shared" si="67"/>
        <v>0</v>
      </c>
      <c r="AG2281" s="457">
        <f t="shared" si="68"/>
        <v>0</v>
      </c>
    </row>
    <row r="2282" spans="10:33" hidden="1" x14ac:dyDescent="0.25">
      <c r="J2282" s="271"/>
      <c r="AF2282" s="271">
        <f t="shared" si="67"/>
        <v>0</v>
      </c>
      <c r="AG2282" s="457">
        <f t="shared" si="68"/>
        <v>0</v>
      </c>
    </row>
    <row r="2283" spans="10:33" hidden="1" x14ac:dyDescent="0.25">
      <c r="J2283" s="271"/>
      <c r="AF2283" s="271">
        <f t="shared" si="67"/>
        <v>0</v>
      </c>
      <c r="AG2283" s="457">
        <f t="shared" si="68"/>
        <v>0</v>
      </c>
    </row>
    <row r="2284" spans="10:33" hidden="1" x14ac:dyDescent="0.25">
      <c r="J2284" s="271"/>
      <c r="AF2284" s="271">
        <f t="shared" si="67"/>
        <v>0</v>
      </c>
      <c r="AG2284" s="457">
        <f t="shared" si="68"/>
        <v>0</v>
      </c>
    </row>
    <row r="2285" spans="10:33" hidden="1" x14ac:dyDescent="0.25">
      <c r="J2285" s="271"/>
      <c r="AF2285" s="271">
        <f t="shared" si="67"/>
        <v>0</v>
      </c>
      <c r="AG2285" s="457">
        <f t="shared" si="68"/>
        <v>0</v>
      </c>
    </row>
    <row r="2286" spans="10:33" hidden="1" x14ac:dyDescent="0.25">
      <c r="J2286" s="271"/>
      <c r="AF2286" s="271">
        <f t="shared" si="67"/>
        <v>0</v>
      </c>
      <c r="AG2286" s="457">
        <f t="shared" si="68"/>
        <v>0</v>
      </c>
    </row>
    <row r="2287" spans="10:33" hidden="1" x14ac:dyDescent="0.25">
      <c r="J2287" s="271"/>
      <c r="AF2287" s="271">
        <f t="shared" si="67"/>
        <v>0</v>
      </c>
      <c r="AG2287" s="457">
        <f t="shared" si="68"/>
        <v>0</v>
      </c>
    </row>
    <row r="2288" spans="10:33" hidden="1" x14ac:dyDescent="0.25">
      <c r="J2288" s="271"/>
      <c r="AF2288" s="271">
        <f t="shared" si="67"/>
        <v>0</v>
      </c>
      <c r="AG2288" s="457">
        <f t="shared" si="68"/>
        <v>0</v>
      </c>
    </row>
    <row r="2289" spans="10:33" hidden="1" x14ac:dyDescent="0.25">
      <c r="J2289" s="271"/>
      <c r="AF2289" s="271">
        <f t="shared" si="67"/>
        <v>0</v>
      </c>
      <c r="AG2289" s="457">
        <f t="shared" si="68"/>
        <v>0</v>
      </c>
    </row>
    <row r="2290" spans="10:33" hidden="1" x14ac:dyDescent="0.25">
      <c r="J2290" s="271"/>
      <c r="AF2290" s="271">
        <f t="shared" si="67"/>
        <v>0</v>
      </c>
      <c r="AG2290" s="457">
        <f t="shared" si="68"/>
        <v>0</v>
      </c>
    </row>
    <row r="2291" spans="10:33" hidden="1" x14ac:dyDescent="0.25">
      <c r="J2291" s="271"/>
      <c r="AF2291" s="271">
        <f t="shared" si="67"/>
        <v>0</v>
      </c>
      <c r="AG2291" s="457">
        <f t="shared" si="68"/>
        <v>0</v>
      </c>
    </row>
    <row r="2292" spans="10:33" hidden="1" x14ac:dyDescent="0.25">
      <c r="J2292" s="271"/>
      <c r="AF2292" s="271">
        <f t="shared" si="67"/>
        <v>0</v>
      </c>
      <c r="AG2292" s="457">
        <f t="shared" si="68"/>
        <v>0</v>
      </c>
    </row>
    <row r="2293" spans="10:33" hidden="1" x14ac:dyDescent="0.25">
      <c r="J2293" s="271"/>
      <c r="AF2293" s="271">
        <f t="shared" si="67"/>
        <v>0</v>
      </c>
      <c r="AG2293" s="457">
        <f t="shared" si="68"/>
        <v>0</v>
      </c>
    </row>
    <row r="2294" spans="10:33" hidden="1" x14ac:dyDescent="0.25">
      <c r="J2294" s="271"/>
      <c r="AF2294" s="271">
        <f t="shared" si="67"/>
        <v>0</v>
      </c>
      <c r="AG2294" s="457">
        <f t="shared" si="68"/>
        <v>0</v>
      </c>
    </row>
    <row r="2295" spans="10:33" hidden="1" x14ac:dyDescent="0.25">
      <c r="J2295" s="271"/>
      <c r="AF2295" s="271">
        <f t="shared" si="67"/>
        <v>0</v>
      </c>
      <c r="AG2295" s="457">
        <f t="shared" si="68"/>
        <v>0</v>
      </c>
    </row>
    <row r="2296" spans="10:33" hidden="1" x14ac:dyDescent="0.25">
      <c r="J2296" s="271"/>
      <c r="AF2296" s="271">
        <f t="shared" si="67"/>
        <v>0</v>
      </c>
      <c r="AG2296" s="457">
        <f t="shared" si="68"/>
        <v>0</v>
      </c>
    </row>
    <row r="2297" spans="10:33" hidden="1" x14ac:dyDescent="0.25">
      <c r="J2297" s="271"/>
      <c r="AF2297" s="271">
        <f t="shared" si="67"/>
        <v>0</v>
      </c>
      <c r="AG2297" s="457">
        <f t="shared" si="68"/>
        <v>0</v>
      </c>
    </row>
    <row r="2298" spans="10:33" hidden="1" x14ac:dyDescent="0.25">
      <c r="J2298" s="271"/>
      <c r="AF2298" s="271">
        <f t="shared" si="67"/>
        <v>0</v>
      </c>
      <c r="AG2298" s="457">
        <f t="shared" si="68"/>
        <v>0</v>
      </c>
    </row>
    <row r="2299" spans="10:33" hidden="1" x14ac:dyDescent="0.25">
      <c r="J2299" s="271"/>
      <c r="AF2299" s="271">
        <f t="shared" si="67"/>
        <v>0</v>
      </c>
      <c r="AG2299" s="457">
        <f t="shared" si="68"/>
        <v>0</v>
      </c>
    </row>
    <row r="2300" spans="10:33" hidden="1" x14ac:dyDescent="0.25">
      <c r="J2300" s="271"/>
      <c r="AF2300" s="271">
        <f t="shared" si="67"/>
        <v>0</v>
      </c>
      <c r="AG2300" s="457">
        <f t="shared" si="68"/>
        <v>0</v>
      </c>
    </row>
    <row r="2301" spans="10:33" hidden="1" x14ac:dyDescent="0.25">
      <c r="J2301" s="271"/>
      <c r="AF2301" s="271">
        <f t="shared" si="67"/>
        <v>0</v>
      </c>
      <c r="AG2301" s="457">
        <f t="shared" si="68"/>
        <v>0</v>
      </c>
    </row>
    <row r="2302" spans="10:33" hidden="1" x14ac:dyDescent="0.25">
      <c r="J2302" s="271"/>
      <c r="AF2302" s="271">
        <f t="shared" si="67"/>
        <v>0</v>
      </c>
      <c r="AG2302" s="457">
        <f t="shared" si="68"/>
        <v>0</v>
      </c>
    </row>
    <row r="2303" spans="10:33" hidden="1" x14ac:dyDescent="0.25">
      <c r="J2303" s="271"/>
      <c r="AF2303" s="271">
        <f t="shared" ref="AF2303:AF2366" si="69">COUNTIF(M2303:AE2303,"=1")+COUNTIF(M2303:AE2303,"&gt;1")</f>
        <v>0</v>
      </c>
      <c r="AG2303" s="457">
        <f t="shared" ref="AG2303:AG2366" si="70">AF2303-J2303</f>
        <v>0</v>
      </c>
    </row>
    <row r="2304" spans="10:33" hidden="1" x14ac:dyDescent="0.25">
      <c r="J2304" s="271"/>
      <c r="AF2304" s="271">
        <f t="shared" si="69"/>
        <v>0</v>
      </c>
      <c r="AG2304" s="457">
        <f t="shared" si="70"/>
        <v>0</v>
      </c>
    </row>
    <row r="2305" spans="10:33" hidden="1" x14ac:dyDescent="0.25">
      <c r="J2305" s="271"/>
      <c r="AF2305" s="271">
        <f t="shared" si="69"/>
        <v>0</v>
      </c>
      <c r="AG2305" s="457">
        <f t="shared" si="70"/>
        <v>0</v>
      </c>
    </row>
    <row r="2306" spans="10:33" hidden="1" x14ac:dyDescent="0.25">
      <c r="J2306" s="271"/>
      <c r="AF2306" s="271">
        <f t="shared" si="69"/>
        <v>0</v>
      </c>
      <c r="AG2306" s="457">
        <f t="shared" si="70"/>
        <v>0</v>
      </c>
    </row>
    <row r="2307" spans="10:33" hidden="1" x14ac:dyDescent="0.25">
      <c r="J2307" s="271"/>
      <c r="AF2307" s="271">
        <f t="shared" si="69"/>
        <v>0</v>
      </c>
      <c r="AG2307" s="457">
        <f t="shared" si="70"/>
        <v>0</v>
      </c>
    </row>
    <row r="2308" spans="10:33" hidden="1" x14ac:dyDescent="0.25">
      <c r="J2308" s="271"/>
      <c r="AF2308" s="271">
        <f t="shared" si="69"/>
        <v>0</v>
      </c>
      <c r="AG2308" s="457">
        <f t="shared" si="70"/>
        <v>0</v>
      </c>
    </row>
    <row r="2309" spans="10:33" hidden="1" x14ac:dyDescent="0.25">
      <c r="J2309" s="271"/>
      <c r="AF2309" s="271">
        <f t="shared" si="69"/>
        <v>0</v>
      </c>
      <c r="AG2309" s="457">
        <f t="shared" si="70"/>
        <v>0</v>
      </c>
    </row>
    <row r="2310" spans="10:33" hidden="1" x14ac:dyDescent="0.25">
      <c r="J2310" s="271"/>
      <c r="AF2310" s="271">
        <f t="shared" si="69"/>
        <v>0</v>
      </c>
      <c r="AG2310" s="457">
        <f t="shared" si="70"/>
        <v>0</v>
      </c>
    </row>
    <row r="2311" spans="10:33" hidden="1" x14ac:dyDescent="0.25">
      <c r="J2311" s="271"/>
      <c r="AF2311" s="271">
        <f t="shared" si="69"/>
        <v>0</v>
      </c>
      <c r="AG2311" s="457">
        <f t="shared" si="70"/>
        <v>0</v>
      </c>
    </row>
    <row r="2312" spans="10:33" hidden="1" x14ac:dyDescent="0.25">
      <c r="J2312" s="271"/>
      <c r="AF2312" s="271">
        <f t="shared" si="69"/>
        <v>0</v>
      </c>
      <c r="AG2312" s="457">
        <f t="shared" si="70"/>
        <v>0</v>
      </c>
    </row>
    <row r="2313" spans="10:33" hidden="1" x14ac:dyDescent="0.25">
      <c r="J2313" s="271"/>
      <c r="AF2313" s="271">
        <f t="shared" si="69"/>
        <v>0</v>
      </c>
      <c r="AG2313" s="457">
        <f t="shared" si="70"/>
        <v>0</v>
      </c>
    </row>
    <row r="2314" spans="10:33" hidden="1" x14ac:dyDescent="0.25">
      <c r="J2314" s="271"/>
      <c r="AF2314" s="271">
        <f t="shared" si="69"/>
        <v>0</v>
      </c>
      <c r="AG2314" s="457">
        <f t="shared" si="70"/>
        <v>0</v>
      </c>
    </row>
    <row r="2315" spans="10:33" hidden="1" x14ac:dyDescent="0.25">
      <c r="J2315" s="271"/>
      <c r="AF2315" s="271">
        <f t="shared" si="69"/>
        <v>0</v>
      </c>
      <c r="AG2315" s="457">
        <f t="shared" si="70"/>
        <v>0</v>
      </c>
    </row>
    <row r="2316" spans="10:33" hidden="1" x14ac:dyDescent="0.25">
      <c r="J2316" s="271"/>
      <c r="AF2316" s="271">
        <f t="shared" si="69"/>
        <v>0</v>
      </c>
      <c r="AG2316" s="457">
        <f t="shared" si="70"/>
        <v>0</v>
      </c>
    </row>
    <row r="2317" spans="10:33" hidden="1" x14ac:dyDescent="0.25">
      <c r="J2317" s="271"/>
      <c r="AF2317" s="271">
        <f t="shared" si="69"/>
        <v>0</v>
      </c>
      <c r="AG2317" s="457">
        <f t="shared" si="70"/>
        <v>0</v>
      </c>
    </row>
    <row r="2318" spans="10:33" hidden="1" x14ac:dyDescent="0.25">
      <c r="J2318" s="271"/>
      <c r="AF2318" s="271">
        <f t="shared" si="69"/>
        <v>0</v>
      </c>
      <c r="AG2318" s="457">
        <f t="shared" si="70"/>
        <v>0</v>
      </c>
    </row>
    <row r="2319" spans="10:33" hidden="1" x14ac:dyDescent="0.25">
      <c r="J2319" s="271"/>
      <c r="AF2319" s="271">
        <f t="shared" si="69"/>
        <v>0</v>
      </c>
      <c r="AG2319" s="457">
        <f t="shared" si="70"/>
        <v>0</v>
      </c>
    </row>
    <row r="2320" spans="10:33" hidden="1" x14ac:dyDescent="0.25">
      <c r="J2320" s="271"/>
      <c r="AF2320" s="271">
        <f t="shared" si="69"/>
        <v>0</v>
      </c>
      <c r="AG2320" s="457">
        <f t="shared" si="70"/>
        <v>0</v>
      </c>
    </row>
    <row r="2321" spans="10:33" hidden="1" x14ac:dyDescent="0.25">
      <c r="J2321" s="271"/>
      <c r="AF2321" s="271">
        <f t="shared" si="69"/>
        <v>0</v>
      </c>
      <c r="AG2321" s="457">
        <f t="shared" si="70"/>
        <v>0</v>
      </c>
    </row>
    <row r="2322" spans="10:33" hidden="1" x14ac:dyDescent="0.25">
      <c r="J2322" s="271"/>
      <c r="AF2322" s="271">
        <f t="shared" si="69"/>
        <v>0</v>
      </c>
      <c r="AG2322" s="457">
        <f t="shared" si="70"/>
        <v>0</v>
      </c>
    </row>
    <row r="2323" spans="10:33" hidden="1" x14ac:dyDescent="0.25">
      <c r="J2323" s="271"/>
      <c r="AF2323" s="271">
        <f t="shared" si="69"/>
        <v>0</v>
      </c>
      <c r="AG2323" s="457">
        <f t="shared" si="70"/>
        <v>0</v>
      </c>
    </row>
    <row r="2324" spans="10:33" hidden="1" x14ac:dyDescent="0.25">
      <c r="J2324" s="271"/>
      <c r="AF2324" s="271">
        <f t="shared" si="69"/>
        <v>0</v>
      </c>
      <c r="AG2324" s="457">
        <f t="shared" si="70"/>
        <v>0</v>
      </c>
    </row>
    <row r="2325" spans="10:33" hidden="1" x14ac:dyDescent="0.25">
      <c r="J2325" s="271"/>
      <c r="AF2325" s="271">
        <f t="shared" si="69"/>
        <v>0</v>
      </c>
      <c r="AG2325" s="457">
        <f t="shared" si="70"/>
        <v>0</v>
      </c>
    </row>
    <row r="2326" spans="10:33" hidden="1" x14ac:dyDescent="0.25">
      <c r="J2326" s="271"/>
      <c r="AF2326" s="271">
        <f t="shared" si="69"/>
        <v>0</v>
      </c>
      <c r="AG2326" s="457">
        <f t="shared" si="70"/>
        <v>0</v>
      </c>
    </row>
    <row r="2327" spans="10:33" hidden="1" x14ac:dyDescent="0.25">
      <c r="J2327" s="271"/>
      <c r="AF2327" s="271">
        <f t="shared" si="69"/>
        <v>0</v>
      </c>
      <c r="AG2327" s="457">
        <f t="shared" si="70"/>
        <v>0</v>
      </c>
    </row>
    <row r="2328" spans="10:33" hidden="1" x14ac:dyDescent="0.25">
      <c r="J2328" s="271"/>
      <c r="AF2328" s="271">
        <f t="shared" si="69"/>
        <v>0</v>
      </c>
      <c r="AG2328" s="457">
        <f t="shared" si="70"/>
        <v>0</v>
      </c>
    </row>
    <row r="2329" spans="10:33" hidden="1" x14ac:dyDescent="0.25">
      <c r="J2329" s="271"/>
      <c r="AF2329" s="271">
        <f t="shared" si="69"/>
        <v>0</v>
      </c>
      <c r="AG2329" s="457">
        <f t="shared" si="70"/>
        <v>0</v>
      </c>
    </row>
    <row r="2330" spans="10:33" hidden="1" x14ac:dyDescent="0.25">
      <c r="J2330" s="271"/>
      <c r="AF2330" s="271">
        <f t="shared" si="69"/>
        <v>0</v>
      </c>
      <c r="AG2330" s="457">
        <f t="shared" si="70"/>
        <v>0</v>
      </c>
    </row>
    <row r="2331" spans="10:33" hidden="1" x14ac:dyDescent="0.25">
      <c r="J2331" s="271"/>
      <c r="AF2331" s="271">
        <f t="shared" si="69"/>
        <v>0</v>
      </c>
      <c r="AG2331" s="457">
        <f t="shared" si="70"/>
        <v>0</v>
      </c>
    </row>
    <row r="2332" spans="10:33" hidden="1" x14ac:dyDescent="0.25">
      <c r="J2332" s="271"/>
      <c r="AF2332" s="271">
        <f t="shared" si="69"/>
        <v>0</v>
      </c>
      <c r="AG2332" s="457">
        <f t="shared" si="70"/>
        <v>0</v>
      </c>
    </row>
    <row r="2333" spans="10:33" hidden="1" x14ac:dyDescent="0.25">
      <c r="J2333" s="271"/>
      <c r="AF2333" s="271">
        <f t="shared" si="69"/>
        <v>0</v>
      </c>
      <c r="AG2333" s="457">
        <f t="shared" si="70"/>
        <v>0</v>
      </c>
    </row>
    <row r="2334" spans="10:33" hidden="1" x14ac:dyDescent="0.25">
      <c r="J2334" s="271"/>
      <c r="AF2334" s="271">
        <f t="shared" si="69"/>
        <v>0</v>
      </c>
      <c r="AG2334" s="457">
        <f t="shared" si="70"/>
        <v>0</v>
      </c>
    </row>
    <row r="2335" spans="10:33" hidden="1" x14ac:dyDescent="0.25">
      <c r="J2335" s="271"/>
      <c r="AF2335" s="271">
        <f t="shared" si="69"/>
        <v>0</v>
      </c>
      <c r="AG2335" s="457">
        <f t="shared" si="70"/>
        <v>0</v>
      </c>
    </row>
    <row r="2336" spans="10:33" hidden="1" x14ac:dyDescent="0.25">
      <c r="J2336" s="271"/>
      <c r="AF2336" s="271">
        <f t="shared" si="69"/>
        <v>0</v>
      </c>
      <c r="AG2336" s="457">
        <f t="shared" si="70"/>
        <v>0</v>
      </c>
    </row>
    <row r="2337" spans="10:33" hidden="1" x14ac:dyDescent="0.25">
      <c r="J2337" s="271"/>
      <c r="AF2337" s="271">
        <f t="shared" si="69"/>
        <v>0</v>
      </c>
      <c r="AG2337" s="457">
        <f t="shared" si="70"/>
        <v>0</v>
      </c>
    </row>
    <row r="2338" spans="10:33" hidden="1" x14ac:dyDescent="0.25">
      <c r="J2338" s="271"/>
      <c r="AF2338" s="271">
        <f t="shared" si="69"/>
        <v>0</v>
      </c>
      <c r="AG2338" s="457">
        <f t="shared" si="70"/>
        <v>0</v>
      </c>
    </row>
    <row r="2339" spans="10:33" hidden="1" x14ac:dyDescent="0.25">
      <c r="J2339" s="271"/>
      <c r="AF2339" s="271">
        <f t="shared" si="69"/>
        <v>0</v>
      </c>
      <c r="AG2339" s="457">
        <f t="shared" si="70"/>
        <v>0</v>
      </c>
    </row>
    <row r="2340" spans="10:33" hidden="1" x14ac:dyDescent="0.25">
      <c r="J2340" s="271"/>
      <c r="AF2340" s="271">
        <f t="shared" si="69"/>
        <v>0</v>
      </c>
      <c r="AG2340" s="457">
        <f t="shared" si="70"/>
        <v>0</v>
      </c>
    </row>
    <row r="2341" spans="10:33" hidden="1" x14ac:dyDescent="0.25">
      <c r="J2341" s="271"/>
      <c r="AF2341" s="271">
        <f t="shared" si="69"/>
        <v>0</v>
      </c>
      <c r="AG2341" s="457">
        <f t="shared" si="70"/>
        <v>0</v>
      </c>
    </row>
    <row r="2342" spans="10:33" hidden="1" x14ac:dyDescent="0.25">
      <c r="J2342" s="271"/>
      <c r="AF2342" s="271">
        <f t="shared" si="69"/>
        <v>0</v>
      </c>
      <c r="AG2342" s="457">
        <f t="shared" si="70"/>
        <v>0</v>
      </c>
    </row>
    <row r="2343" spans="10:33" hidden="1" x14ac:dyDescent="0.25">
      <c r="J2343" s="271"/>
      <c r="AF2343" s="271">
        <f t="shared" si="69"/>
        <v>0</v>
      </c>
      <c r="AG2343" s="457">
        <f t="shared" si="70"/>
        <v>0</v>
      </c>
    </row>
    <row r="2344" spans="10:33" hidden="1" x14ac:dyDescent="0.25">
      <c r="J2344" s="271"/>
      <c r="AF2344" s="271">
        <f t="shared" si="69"/>
        <v>0</v>
      </c>
      <c r="AG2344" s="457">
        <f t="shared" si="70"/>
        <v>0</v>
      </c>
    </row>
    <row r="2345" spans="10:33" hidden="1" x14ac:dyDescent="0.25">
      <c r="J2345" s="271"/>
      <c r="AF2345" s="271">
        <f t="shared" si="69"/>
        <v>0</v>
      </c>
      <c r="AG2345" s="457">
        <f t="shared" si="70"/>
        <v>0</v>
      </c>
    </row>
    <row r="2346" spans="10:33" hidden="1" x14ac:dyDescent="0.25">
      <c r="J2346" s="271"/>
      <c r="AF2346" s="271">
        <f t="shared" si="69"/>
        <v>0</v>
      </c>
      <c r="AG2346" s="457">
        <f t="shared" si="70"/>
        <v>0</v>
      </c>
    </row>
    <row r="2347" spans="10:33" hidden="1" x14ac:dyDescent="0.25">
      <c r="J2347" s="271"/>
      <c r="AF2347" s="271">
        <f t="shared" si="69"/>
        <v>0</v>
      </c>
      <c r="AG2347" s="457">
        <f t="shared" si="70"/>
        <v>0</v>
      </c>
    </row>
    <row r="2348" spans="10:33" hidden="1" x14ac:dyDescent="0.25">
      <c r="J2348" s="271"/>
      <c r="AF2348" s="271">
        <f t="shared" si="69"/>
        <v>0</v>
      </c>
      <c r="AG2348" s="457">
        <f t="shared" si="70"/>
        <v>0</v>
      </c>
    </row>
    <row r="2349" spans="10:33" hidden="1" x14ac:dyDescent="0.25">
      <c r="J2349" s="271"/>
      <c r="AF2349" s="271">
        <f t="shared" si="69"/>
        <v>0</v>
      </c>
      <c r="AG2349" s="457">
        <f t="shared" si="70"/>
        <v>0</v>
      </c>
    </row>
    <row r="2350" spans="10:33" hidden="1" x14ac:dyDescent="0.25">
      <c r="J2350" s="271"/>
      <c r="AF2350" s="271">
        <f t="shared" si="69"/>
        <v>0</v>
      </c>
      <c r="AG2350" s="457">
        <f t="shared" si="70"/>
        <v>0</v>
      </c>
    </row>
    <row r="2351" spans="10:33" hidden="1" x14ac:dyDescent="0.25">
      <c r="J2351" s="271"/>
      <c r="AF2351" s="271">
        <f t="shared" si="69"/>
        <v>0</v>
      </c>
      <c r="AG2351" s="457">
        <f t="shared" si="70"/>
        <v>0</v>
      </c>
    </row>
    <row r="2352" spans="10:33" hidden="1" x14ac:dyDescent="0.25">
      <c r="J2352" s="271"/>
      <c r="AF2352" s="271">
        <f t="shared" si="69"/>
        <v>0</v>
      </c>
      <c r="AG2352" s="457">
        <f t="shared" si="70"/>
        <v>0</v>
      </c>
    </row>
    <row r="2353" spans="10:33" hidden="1" x14ac:dyDescent="0.25">
      <c r="J2353" s="271"/>
      <c r="AF2353" s="271">
        <f t="shared" si="69"/>
        <v>0</v>
      </c>
      <c r="AG2353" s="457">
        <f t="shared" si="70"/>
        <v>0</v>
      </c>
    </row>
    <row r="2354" spans="10:33" hidden="1" x14ac:dyDescent="0.25">
      <c r="J2354" s="271"/>
      <c r="AF2354" s="271">
        <f t="shared" si="69"/>
        <v>0</v>
      </c>
      <c r="AG2354" s="457">
        <f t="shared" si="70"/>
        <v>0</v>
      </c>
    </row>
    <row r="2355" spans="10:33" hidden="1" x14ac:dyDescent="0.25">
      <c r="J2355" s="271"/>
      <c r="AF2355" s="271">
        <f t="shared" si="69"/>
        <v>0</v>
      </c>
      <c r="AG2355" s="457">
        <f t="shared" si="70"/>
        <v>0</v>
      </c>
    </row>
    <row r="2356" spans="10:33" hidden="1" x14ac:dyDescent="0.25">
      <c r="J2356" s="271"/>
      <c r="AF2356" s="271">
        <f t="shared" si="69"/>
        <v>0</v>
      </c>
      <c r="AG2356" s="457">
        <f t="shared" si="70"/>
        <v>0</v>
      </c>
    </row>
    <row r="2357" spans="10:33" hidden="1" x14ac:dyDescent="0.25">
      <c r="J2357" s="271"/>
      <c r="AF2357" s="271">
        <f t="shared" si="69"/>
        <v>0</v>
      </c>
      <c r="AG2357" s="457">
        <f t="shared" si="70"/>
        <v>0</v>
      </c>
    </row>
    <row r="2358" spans="10:33" hidden="1" x14ac:dyDescent="0.25">
      <c r="J2358" s="271"/>
      <c r="AF2358" s="271">
        <f t="shared" si="69"/>
        <v>0</v>
      </c>
      <c r="AG2358" s="457">
        <f t="shared" si="70"/>
        <v>0</v>
      </c>
    </row>
    <row r="2359" spans="10:33" hidden="1" x14ac:dyDescent="0.25">
      <c r="J2359" s="271"/>
      <c r="AF2359" s="271">
        <f t="shared" si="69"/>
        <v>0</v>
      </c>
      <c r="AG2359" s="457">
        <f t="shared" si="70"/>
        <v>0</v>
      </c>
    </row>
    <row r="2360" spans="10:33" hidden="1" x14ac:dyDescent="0.25">
      <c r="J2360" s="271"/>
      <c r="AF2360" s="271">
        <f t="shared" si="69"/>
        <v>0</v>
      </c>
      <c r="AG2360" s="457">
        <f t="shared" si="70"/>
        <v>0</v>
      </c>
    </row>
    <row r="2361" spans="10:33" hidden="1" x14ac:dyDescent="0.25">
      <c r="J2361" s="271"/>
      <c r="AF2361" s="271">
        <f t="shared" si="69"/>
        <v>0</v>
      </c>
      <c r="AG2361" s="457">
        <f t="shared" si="70"/>
        <v>0</v>
      </c>
    </row>
    <row r="2362" spans="10:33" hidden="1" x14ac:dyDescent="0.25">
      <c r="J2362" s="271"/>
      <c r="AF2362" s="271">
        <f t="shared" si="69"/>
        <v>0</v>
      </c>
      <c r="AG2362" s="457">
        <f t="shared" si="70"/>
        <v>0</v>
      </c>
    </row>
    <row r="2363" spans="10:33" hidden="1" x14ac:dyDescent="0.25">
      <c r="J2363" s="271"/>
      <c r="AF2363" s="271">
        <f t="shared" si="69"/>
        <v>0</v>
      </c>
      <c r="AG2363" s="457">
        <f t="shared" si="70"/>
        <v>0</v>
      </c>
    </row>
    <row r="2364" spans="10:33" hidden="1" x14ac:dyDescent="0.25">
      <c r="J2364" s="271"/>
      <c r="AF2364" s="271">
        <f t="shared" si="69"/>
        <v>0</v>
      </c>
      <c r="AG2364" s="457">
        <f t="shared" si="70"/>
        <v>0</v>
      </c>
    </row>
    <row r="2365" spans="10:33" hidden="1" x14ac:dyDescent="0.25">
      <c r="J2365" s="271"/>
      <c r="AF2365" s="271">
        <f t="shared" si="69"/>
        <v>0</v>
      </c>
      <c r="AG2365" s="457">
        <f t="shared" si="70"/>
        <v>0</v>
      </c>
    </row>
    <row r="2366" spans="10:33" hidden="1" x14ac:dyDescent="0.25">
      <c r="J2366" s="271"/>
      <c r="AF2366" s="271">
        <f t="shared" si="69"/>
        <v>0</v>
      </c>
      <c r="AG2366" s="457">
        <f t="shared" si="70"/>
        <v>0</v>
      </c>
    </row>
    <row r="2367" spans="10:33" hidden="1" x14ac:dyDescent="0.25">
      <c r="J2367" s="271"/>
      <c r="AF2367" s="271">
        <f t="shared" ref="AF2367:AF2430" si="71">COUNTIF(M2367:AE2367,"=1")+COUNTIF(M2367:AE2367,"&gt;1")</f>
        <v>0</v>
      </c>
      <c r="AG2367" s="457">
        <f t="shared" ref="AG2367:AG2430" si="72">AF2367-J2367</f>
        <v>0</v>
      </c>
    </row>
    <row r="2368" spans="10:33" hidden="1" x14ac:dyDescent="0.25">
      <c r="J2368" s="271"/>
      <c r="AF2368" s="271">
        <f t="shared" si="71"/>
        <v>0</v>
      </c>
      <c r="AG2368" s="457">
        <f t="shared" si="72"/>
        <v>0</v>
      </c>
    </row>
    <row r="2369" spans="10:33" hidden="1" x14ac:dyDescent="0.25">
      <c r="J2369" s="271"/>
      <c r="AF2369" s="271">
        <f t="shared" si="71"/>
        <v>0</v>
      </c>
      <c r="AG2369" s="457">
        <f t="shared" si="72"/>
        <v>0</v>
      </c>
    </row>
    <row r="2370" spans="10:33" hidden="1" x14ac:dyDescent="0.25">
      <c r="J2370" s="271"/>
      <c r="AF2370" s="271">
        <f t="shared" si="71"/>
        <v>0</v>
      </c>
      <c r="AG2370" s="457">
        <f t="shared" si="72"/>
        <v>0</v>
      </c>
    </row>
    <row r="2371" spans="10:33" hidden="1" x14ac:dyDescent="0.25">
      <c r="J2371" s="271"/>
      <c r="AF2371" s="271">
        <f t="shared" si="71"/>
        <v>0</v>
      </c>
      <c r="AG2371" s="457">
        <f t="shared" si="72"/>
        <v>0</v>
      </c>
    </row>
    <row r="2372" spans="10:33" hidden="1" x14ac:dyDescent="0.25">
      <c r="J2372" s="271"/>
      <c r="AF2372" s="271">
        <f t="shared" si="71"/>
        <v>0</v>
      </c>
      <c r="AG2372" s="457">
        <f t="shared" si="72"/>
        <v>0</v>
      </c>
    </row>
    <row r="2373" spans="10:33" hidden="1" x14ac:dyDescent="0.25">
      <c r="J2373" s="271"/>
      <c r="AF2373" s="271">
        <f t="shared" si="71"/>
        <v>0</v>
      </c>
      <c r="AG2373" s="457">
        <f t="shared" si="72"/>
        <v>0</v>
      </c>
    </row>
    <row r="2374" spans="10:33" hidden="1" x14ac:dyDescent="0.25">
      <c r="J2374" s="271"/>
      <c r="AF2374" s="271">
        <f t="shared" si="71"/>
        <v>0</v>
      </c>
      <c r="AG2374" s="457">
        <f t="shared" si="72"/>
        <v>0</v>
      </c>
    </row>
    <row r="2375" spans="10:33" hidden="1" x14ac:dyDescent="0.25">
      <c r="J2375" s="271"/>
      <c r="AF2375" s="271">
        <f t="shared" si="71"/>
        <v>0</v>
      </c>
      <c r="AG2375" s="457">
        <f t="shared" si="72"/>
        <v>0</v>
      </c>
    </row>
    <row r="2376" spans="10:33" hidden="1" x14ac:dyDescent="0.25">
      <c r="J2376" s="271"/>
      <c r="AF2376" s="271">
        <f t="shared" si="71"/>
        <v>0</v>
      </c>
      <c r="AG2376" s="457">
        <f t="shared" si="72"/>
        <v>0</v>
      </c>
    </row>
    <row r="2377" spans="10:33" hidden="1" x14ac:dyDescent="0.25">
      <c r="J2377" s="271"/>
      <c r="AF2377" s="271">
        <f t="shared" si="71"/>
        <v>0</v>
      </c>
      <c r="AG2377" s="457">
        <f t="shared" si="72"/>
        <v>0</v>
      </c>
    </row>
    <row r="2378" spans="10:33" hidden="1" x14ac:dyDescent="0.25">
      <c r="J2378" s="271"/>
      <c r="AF2378" s="271">
        <f t="shared" si="71"/>
        <v>0</v>
      </c>
      <c r="AG2378" s="457">
        <f t="shared" si="72"/>
        <v>0</v>
      </c>
    </row>
    <row r="2379" spans="10:33" hidden="1" x14ac:dyDescent="0.25">
      <c r="J2379" s="271"/>
      <c r="AF2379" s="271">
        <f t="shared" si="71"/>
        <v>0</v>
      </c>
      <c r="AG2379" s="457">
        <f t="shared" si="72"/>
        <v>0</v>
      </c>
    </row>
    <row r="2380" spans="10:33" hidden="1" x14ac:dyDescent="0.25">
      <c r="J2380" s="271"/>
      <c r="AF2380" s="271">
        <f t="shared" si="71"/>
        <v>0</v>
      </c>
      <c r="AG2380" s="457">
        <f t="shared" si="72"/>
        <v>0</v>
      </c>
    </row>
    <row r="2381" spans="10:33" hidden="1" x14ac:dyDescent="0.25">
      <c r="J2381" s="271"/>
      <c r="AF2381" s="271">
        <f t="shared" si="71"/>
        <v>0</v>
      </c>
      <c r="AG2381" s="457">
        <f t="shared" si="72"/>
        <v>0</v>
      </c>
    </row>
    <row r="2382" spans="10:33" hidden="1" x14ac:dyDescent="0.25">
      <c r="J2382" s="271"/>
      <c r="AF2382" s="271">
        <f t="shared" si="71"/>
        <v>0</v>
      </c>
      <c r="AG2382" s="457">
        <f t="shared" si="72"/>
        <v>0</v>
      </c>
    </row>
    <row r="2383" spans="10:33" hidden="1" x14ac:dyDescent="0.25">
      <c r="J2383" s="271"/>
      <c r="AF2383" s="271">
        <f t="shared" si="71"/>
        <v>0</v>
      </c>
      <c r="AG2383" s="457">
        <f t="shared" si="72"/>
        <v>0</v>
      </c>
    </row>
    <row r="2384" spans="10:33" hidden="1" x14ac:dyDescent="0.25">
      <c r="J2384" s="271"/>
      <c r="AF2384" s="271">
        <f t="shared" si="71"/>
        <v>0</v>
      </c>
      <c r="AG2384" s="457">
        <f t="shared" si="72"/>
        <v>0</v>
      </c>
    </row>
    <row r="2385" spans="10:33" hidden="1" x14ac:dyDescent="0.25">
      <c r="J2385" s="271"/>
      <c r="AF2385" s="271">
        <f t="shared" si="71"/>
        <v>0</v>
      </c>
      <c r="AG2385" s="457">
        <f t="shared" si="72"/>
        <v>0</v>
      </c>
    </row>
    <row r="2386" spans="10:33" hidden="1" x14ac:dyDescent="0.25">
      <c r="J2386" s="271"/>
      <c r="AF2386" s="271">
        <f t="shared" si="71"/>
        <v>0</v>
      </c>
      <c r="AG2386" s="457">
        <f t="shared" si="72"/>
        <v>0</v>
      </c>
    </row>
    <row r="2387" spans="10:33" hidden="1" x14ac:dyDescent="0.25">
      <c r="J2387" s="271"/>
      <c r="AF2387" s="271">
        <f t="shared" si="71"/>
        <v>0</v>
      </c>
      <c r="AG2387" s="457">
        <f t="shared" si="72"/>
        <v>0</v>
      </c>
    </row>
    <row r="2388" spans="10:33" hidden="1" x14ac:dyDescent="0.25">
      <c r="J2388" s="271"/>
      <c r="AF2388" s="271">
        <f t="shared" si="71"/>
        <v>0</v>
      </c>
      <c r="AG2388" s="457">
        <f t="shared" si="72"/>
        <v>0</v>
      </c>
    </row>
    <row r="2389" spans="10:33" hidden="1" x14ac:dyDescent="0.25">
      <c r="J2389" s="271"/>
      <c r="AF2389" s="271">
        <f t="shared" si="71"/>
        <v>0</v>
      </c>
      <c r="AG2389" s="457">
        <f t="shared" si="72"/>
        <v>0</v>
      </c>
    </row>
    <row r="2390" spans="10:33" hidden="1" x14ac:dyDescent="0.25">
      <c r="J2390" s="271"/>
      <c r="AF2390" s="271">
        <f t="shared" si="71"/>
        <v>0</v>
      </c>
      <c r="AG2390" s="457">
        <f t="shared" si="72"/>
        <v>0</v>
      </c>
    </row>
    <row r="2391" spans="10:33" hidden="1" x14ac:dyDescent="0.25">
      <c r="J2391" s="271"/>
      <c r="AF2391" s="271">
        <f t="shared" si="71"/>
        <v>0</v>
      </c>
      <c r="AG2391" s="457">
        <f t="shared" si="72"/>
        <v>0</v>
      </c>
    </row>
    <row r="2392" spans="10:33" hidden="1" x14ac:dyDescent="0.25">
      <c r="J2392" s="271"/>
      <c r="AF2392" s="271">
        <f t="shared" si="71"/>
        <v>0</v>
      </c>
      <c r="AG2392" s="457">
        <f t="shared" si="72"/>
        <v>0</v>
      </c>
    </row>
    <row r="2393" spans="10:33" hidden="1" x14ac:dyDescent="0.25">
      <c r="J2393" s="271"/>
      <c r="AF2393" s="271">
        <f t="shared" si="71"/>
        <v>0</v>
      </c>
      <c r="AG2393" s="457">
        <f t="shared" si="72"/>
        <v>0</v>
      </c>
    </row>
    <row r="2394" spans="10:33" hidden="1" x14ac:dyDescent="0.25">
      <c r="J2394" s="271"/>
      <c r="AF2394" s="271">
        <f t="shared" si="71"/>
        <v>0</v>
      </c>
      <c r="AG2394" s="457">
        <f t="shared" si="72"/>
        <v>0</v>
      </c>
    </row>
    <row r="2395" spans="10:33" hidden="1" x14ac:dyDescent="0.25">
      <c r="J2395" s="271"/>
      <c r="AF2395" s="271">
        <f t="shared" si="71"/>
        <v>0</v>
      </c>
      <c r="AG2395" s="457">
        <f t="shared" si="72"/>
        <v>0</v>
      </c>
    </row>
    <row r="2396" spans="10:33" hidden="1" x14ac:dyDescent="0.25">
      <c r="J2396" s="271"/>
      <c r="AF2396" s="271">
        <f t="shared" si="71"/>
        <v>0</v>
      </c>
      <c r="AG2396" s="457">
        <f t="shared" si="72"/>
        <v>0</v>
      </c>
    </row>
    <row r="2397" spans="10:33" hidden="1" x14ac:dyDescent="0.25">
      <c r="J2397" s="271"/>
      <c r="AF2397" s="271">
        <f t="shared" si="71"/>
        <v>0</v>
      </c>
      <c r="AG2397" s="457">
        <f t="shared" si="72"/>
        <v>0</v>
      </c>
    </row>
    <row r="2398" spans="10:33" hidden="1" x14ac:dyDescent="0.25">
      <c r="J2398" s="271"/>
      <c r="AF2398" s="271">
        <f t="shared" si="71"/>
        <v>0</v>
      </c>
      <c r="AG2398" s="457">
        <f t="shared" si="72"/>
        <v>0</v>
      </c>
    </row>
    <row r="2399" spans="10:33" hidden="1" x14ac:dyDescent="0.25">
      <c r="J2399" s="271"/>
      <c r="AF2399" s="271">
        <f t="shared" si="71"/>
        <v>0</v>
      </c>
      <c r="AG2399" s="457">
        <f t="shared" si="72"/>
        <v>0</v>
      </c>
    </row>
    <row r="2400" spans="10:33" hidden="1" x14ac:dyDescent="0.25">
      <c r="J2400" s="271"/>
      <c r="AF2400" s="271">
        <f t="shared" si="71"/>
        <v>0</v>
      </c>
      <c r="AG2400" s="457">
        <f t="shared" si="72"/>
        <v>0</v>
      </c>
    </row>
    <row r="2401" spans="10:33" hidden="1" x14ac:dyDescent="0.25">
      <c r="J2401" s="271"/>
      <c r="AF2401" s="271">
        <f t="shared" si="71"/>
        <v>0</v>
      </c>
      <c r="AG2401" s="457">
        <f t="shared" si="72"/>
        <v>0</v>
      </c>
    </row>
    <row r="2402" spans="10:33" hidden="1" x14ac:dyDescent="0.25">
      <c r="J2402" s="271"/>
      <c r="AF2402" s="271">
        <f t="shared" si="71"/>
        <v>0</v>
      </c>
      <c r="AG2402" s="457">
        <f t="shared" si="72"/>
        <v>0</v>
      </c>
    </row>
    <row r="2403" spans="10:33" hidden="1" x14ac:dyDescent="0.25">
      <c r="J2403" s="271"/>
      <c r="AF2403" s="271">
        <f t="shared" si="71"/>
        <v>0</v>
      </c>
      <c r="AG2403" s="457">
        <f t="shared" si="72"/>
        <v>0</v>
      </c>
    </row>
    <row r="2404" spans="10:33" hidden="1" x14ac:dyDescent="0.25">
      <c r="J2404" s="271"/>
      <c r="AF2404" s="271">
        <f t="shared" si="71"/>
        <v>0</v>
      </c>
      <c r="AG2404" s="457">
        <f t="shared" si="72"/>
        <v>0</v>
      </c>
    </row>
    <row r="2405" spans="10:33" hidden="1" x14ac:dyDescent="0.25">
      <c r="J2405" s="271"/>
      <c r="AF2405" s="271">
        <f t="shared" si="71"/>
        <v>0</v>
      </c>
      <c r="AG2405" s="457">
        <f t="shared" si="72"/>
        <v>0</v>
      </c>
    </row>
    <row r="2406" spans="10:33" hidden="1" x14ac:dyDescent="0.25">
      <c r="J2406" s="271"/>
      <c r="AF2406" s="271">
        <f t="shared" si="71"/>
        <v>0</v>
      </c>
      <c r="AG2406" s="457">
        <f t="shared" si="72"/>
        <v>0</v>
      </c>
    </row>
    <row r="2407" spans="10:33" hidden="1" x14ac:dyDescent="0.25">
      <c r="J2407" s="271"/>
      <c r="AF2407" s="271">
        <f t="shared" si="71"/>
        <v>0</v>
      </c>
      <c r="AG2407" s="457">
        <f t="shared" si="72"/>
        <v>0</v>
      </c>
    </row>
    <row r="2408" spans="10:33" hidden="1" x14ac:dyDescent="0.25">
      <c r="J2408" s="271"/>
      <c r="AF2408" s="271">
        <f t="shared" si="71"/>
        <v>0</v>
      </c>
      <c r="AG2408" s="457">
        <f t="shared" si="72"/>
        <v>0</v>
      </c>
    </row>
    <row r="2409" spans="10:33" hidden="1" x14ac:dyDescent="0.25">
      <c r="J2409" s="271"/>
      <c r="AF2409" s="271">
        <f t="shared" si="71"/>
        <v>0</v>
      </c>
      <c r="AG2409" s="457">
        <f t="shared" si="72"/>
        <v>0</v>
      </c>
    </row>
    <row r="2410" spans="10:33" hidden="1" x14ac:dyDescent="0.25">
      <c r="J2410" s="271"/>
      <c r="AF2410" s="271">
        <f t="shared" si="71"/>
        <v>0</v>
      </c>
      <c r="AG2410" s="457">
        <f t="shared" si="72"/>
        <v>0</v>
      </c>
    </row>
    <row r="2411" spans="10:33" hidden="1" x14ac:dyDescent="0.25">
      <c r="J2411" s="271"/>
      <c r="AF2411" s="271">
        <f t="shared" si="71"/>
        <v>0</v>
      </c>
      <c r="AG2411" s="457">
        <f t="shared" si="72"/>
        <v>0</v>
      </c>
    </row>
    <row r="2412" spans="10:33" hidden="1" x14ac:dyDescent="0.25">
      <c r="J2412" s="271"/>
      <c r="AF2412" s="271">
        <f t="shared" si="71"/>
        <v>0</v>
      </c>
      <c r="AG2412" s="457">
        <f t="shared" si="72"/>
        <v>0</v>
      </c>
    </row>
    <row r="2413" spans="10:33" hidden="1" x14ac:dyDescent="0.25">
      <c r="J2413" s="271"/>
      <c r="AF2413" s="271">
        <f t="shared" si="71"/>
        <v>0</v>
      </c>
      <c r="AG2413" s="457">
        <f t="shared" si="72"/>
        <v>0</v>
      </c>
    </row>
    <row r="2414" spans="10:33" hidden="1" x14ac:dyDescent="0.25">
      <c r="J2414" s="271"/>
      <c r="AF2414" s="271">
        <f t="shared" si="71"/>
        <v>0</v>
      </c>
      <c r="AG2414" s="457">
        <f t="shared" si="72"/>
        <v>0</v>
      </c>
    </row>
    <row r="2415" spans="10:33" hidden="1" x14ac:dyDescent="0.25">
      <c r="J2415" s="271"/>
      <c r="AF2415" s="271">
        <f t="shared" si="71"/>
        <v>0</v>
      </c>
      <c r="AG2415" s="457">
        <f t="shared" si="72"/>
        <v>0</v>
      </c>
    </row>
    <row r="2416" spans="10:33" hidden="1" x14ac:dyDescent="0.25">
      <c r="J2416" s="271"/>
      <c r="AF2416" s="271">
        <f t="shared" si="71"/>
        <v>0</v>
      </c>
      <c r="AG2416" s="457">
        <f t="shared" si="72"/>
        <v>0</v>
      </c>
    </row>
    <row r="2417" spans="10:33" hidden="1" x14ac:dyDescent="0.25">
      <c r="J2417" s="271"/>
      <c r="AF2417" s="271">
        <f t="shared" si="71"/>
        <v>0</v>
      </c>
      <c r="AG2417" s="457">
        <f t="shared" si="72"/>
        <v>0</v>
      </c>
    </row>
    <row r="2418" spans="10:33" hidden="1" x14ac:dyDescent="0.25">
      <c r="J2418" s="271"/>
      <c r="AF2418" s="271">
        <f t="shared" si="71"/>
        <v>0</v>
      </c>
      <c r="AG2418" s="457">
        <f t="shared" si="72"/>
        <v>0</v>
      </c>
    </row>
    <row r="2419" spans="10:33" hidden="1" x14ac:dyDescent="0.25">
      <c r="J2419" s="271"/>
      <c r="AF2419" s="271">
        <f t="shared" si="71"/>
        <v>0</v>
      </c>
      <c r="AG2419" s="457">
        <f t="shared" si="72"/>
        <v>0</v>
      </c>
    </row>
    <row r="2420" spans="10:33" hidden="1" x14ac:dyDescent="0.25">
      <c r="J2420" s="271"/>
      <c r="AF2420" s="271">
        <f t="shared" si="71"/>
        <v>0</v>
      </c>
      <c r="AG2420" s="457">
        <f t="shared" si="72"/>
        <v>0</v>
      </c>
    </row>
    <row r="2421" spans="10:33" hidden="1" x14ac:dyDescent="0.25">
      <c r="J2421" s="271"/>
      <c r="AF2421" s="271">
        <f t="shared" si="71"/>
        <v>0</v>
      </c>
      <c r="AG2421" s="457">
        <f t="shared" si="72"/>
        <v>0</v>
      </c>
    </row>
    <row r="2422" spans="10:33" hidden="1" x14ac:dyDescent="0.25">
      <c r="J2422" s="271"/>
      <c r="AF2422" s="271">
        <f t="shared" si="71"/>
        <v>0</v>
      </c>
      <c r="AG2422" s="457">
        <f t="shared" si="72"/>
        <v>0</v>
      </c>
    </row>
    <row r="2423" spans="10:33" hidden="1" x14ac:dyDescent="0.25">
      <c r="J2423" s="271"/>
      <c r="AF2423" s="271">
        <f t="shared" si="71"/>
        <v>0</v>
      </c>
      <c r="AG2423" s="457">
        <f t="shared" si="72"/>
        <v>0</v>
      </c>
    </row>
    <row r="2424" spans="10:33" hidden="1" x14ac:dyDescent="0.25">
      <c r="J2424" s="271"/>
      <c r="AF2424" s="271">
        <f t="shared" si="71"/>
        <v>0</v>
      </c>
      <c r="AG2424" s="457">
        <f t="shared" si="72"/>
        <v>0</v>
      </c>
    </row>
    <row r="2425" spans="10:33" hidden="1" x14ac:dyDescent="0.25">
      <c r="J2425" s="271"/>
      <c r="AF2425" s="271">
        <f t="shared" si="71"/>
        <v>0</v>
      </c>
      <c r="AG2425" s="457">
        <f t="shared" si="72"/>
        <v>0</v>
      </c>
    </row>
    <row r="2426" spans="10:33" hidden="1" x14ac:dyDescent="0.25">
      <c r="J2426" s="271"/>
      <c r="AF2426" s="271">
        <f t="shared" si="71"/>
        <v>0</v>
      </c>
      <c r="AG2426" s="457">
        <f t="shared" si="72"/>
        <v>0</v>
      </c>
    </row>
    <row r="2427" spans="10:33" hidden="1" x14ac:dyDescent="0.25">
      <c r="J2427" s="271"/>
      <c r="AF2427" s="271">
        <f t="shared" si="71"/>
        <v>0</v>
      </c>
      <c r="AG2427" s="457">
        <f t="shared" si="72"/>
        <v>0</v>
      </c>
    </row>
    <row r="2428" spans="10:33" hidden="1" x14ac:dyDescent="0.25">
      <c r="J2428" s="271"/>
      <c r="AF2428" s="271">
        <f t="shared" si="71"/>
        <v>0</v>
      </c>
      <c r="AG2428" s="457">
        <f t="shared" si="72"/>
        <v>0</v>
      </c>
    </row>
    <row r="2429" spans="10:33" hidden="1" x14ac:dyDescent="0.25">
      <c r="J2429" s="271"/>
      <c r="AF2429" s="271">
        <f t="shared" si="71"/>
        <v>0</v>
      </c>
      <c r="AG2429" s="457">
        <f t="shared" si="72"/>
        <v>0</v>
      </c>
    </row>
    <row r="2430" spans="10:33" hidden="1" x14ac:dyDescent="0.25">
      <c r="J2430" s="271"/>
      <c r="AF2430" s="271">
        <f t="shared" si="71"/>
        <v>0</v>
      </c>
      <c r="AG2430" s="457">
        <f t="shared" si="72"/>
        <v>0</v>
      </c>
    </row>
    <row r="2431" spans="10:33" hidden="1" x14ac:dyDescent="0.25">
      <c r="J2431" s="271"/>
      <c r="AF2431" s="271">
        <f t="shared" ref="AF2431:AF2494" si="73">COUNTIF(M2431:AE2431,"=1")+COUNTIF(M2431:AE2431,"&gt;1")</f>
        <v>0</v>
      </c>
      <c r="AG2431" s="457">
        <f t="shared" ref="AG2431:AG2494" si="74">AF2431-J2431</f>
        <v>0</v>
      </c>
    </row>
    <row r="2432" spans="10:33" hidden="1" x14ac:dyDescent="0.25">
      <c r="J2432" s="271"/>
      <c r="AF2432" s="271">
        <f t="shared" si="73"/>
        <v>0</v>
      </c>
      <c r="AG2432" s="457">
        <f t="shared" si="74"/>
        <v>0</v>
      </c>
    </row>
    <row r="2433" spans="10:33" hidden="1" x14ac:dyDescent="0.25">
      <c r="J2433" s="271"/>
      <c r="AF2433" s="271">
        <f t="shared" si="73"/>
        <v>0</v>
      </c>
      <c r="AG2433" s="457">
        <f t="shared" si="74"/>
        <v>0</v>
      </c>
    </row>
    <row r="2434" spans="10:33" hidden="1" x14ac:dyDescent="0.25">
      <c r="J2434" s="271"/>
      <c r="AF2434" s="271">
        <f t="shared" si="73"/>
        <v>0</v>
      </c>
      <c r="AG2434" s="457">
        <f t="shared" si="74"/>
        <v>0</v>
      </c>
    </row>
    <row r="2435" spans="10:33" hidden="1" x14ac:dyDescent="0.25">
      <c r="J2435" s="271"/>
      <c r="AF2435" s="271">
        <f t="shared" si="73"/>
        <v>0</v>
      </c>
      <c r="AG2435" s="457">
        <f t="shared" si="74"/>
        <v>0</v>
      </c>
    </row>
    <row r="2436" spans="10:33" hidden="1" x14ac:dyDescent="0.25">
      <c r="J2436" s="271"/>
      <c r="AF2436" s="271">
        <f t="shared" si="73"/>
        <v>0</v>
      </c>
      <c r="AG2436" s="457">
        <f t="shared" si="74"/>
        <v>0</v>
      </c>
    </row>
    <row r="2437" spans="10:33" hidden="1" x14ac:dyDescent="0.25">
      <c r="J2437" s="271"/>
      <c r="AF2437" s="271">
        <f t="shared" si="73"/>
        <v>0</v>
      </c>
      <c r="AG2437" s="457">
        <f t="shared" si="74"/>
        <v>0</v>
      </c>
    </row>
    <row r="2438" spans="10:33" hidden="1" x14ac:dyDescent="0.25">
      <c r="J2438" s="271"/>
      <c r="AF2438" s="271">
        <f t="shared" si="73"/>
        <v>0</v>
      </c>
      <c r="AG2438" s="457">
        <f t="shared" si="74"/>
        <v>0</v>
      </c>
    </row>
    <row r="2439" spans="10:33" hidden="1" x14ac:dyDescent="0.25">
      <c r="J2439" s="271"/>
      <c r="AF2439" s="271">
        <f t="shared" si="73"/>
        <v>0</v>
      </c>
      <c r="AG2439" s="457">
        <f t="shared" si="74"/>
        <v>0</v>
      </c>
    </row>
    <row r="2440" spans="10:33" hidden="1" x14ac:dyDescent="0.25">
      <c r="J2440" s="271"/>
      <c r="AF2440" s="271">
        <f t="shared" si="73"/>
        <v>0</v>
      </c>
      <c r="AG2440" s="457">
        <f t="shared" si="74"/>
        <v>0</v>
      </c>
    </row>
    <row r="2441" spans="10:33" hidden="1" x14ac:dyDescent="0.25">
      <c r="J2441" s="271"/>
      <c r="AF2441" s="271">
        <f t="shared" si="73"/>
        <v>0</v>
      </c>
      <c r="AG2441" s="457">
        <f t="shared" si="74"/>
        <v>0</v>
      </c>
    </row>
    <row r="2442" spans="10:33" hidden="1" x14ac:dyDescent="0.25">
      <c r="J2442" s="271"/>
      <c r="AF2442" s="271">
        <f t="shared" si="73"/>
        <v>0</v>
      </c>
      <c r="AG2442" s="457">
        <f t="shared" si="74"/>
        <v>0</v>
      </c>
    </row>
    <row r="2443" spans="10:33" hidden="1" x14ac:dyDescent="0.25">
      <c r="J2443" s="271"/>
      <c r="AF2443" s="271">
        <f t="shared" si="73"/>
        <v>0</v>
      </c>
      <c r="AG2443" s="457">
        <f t="shared" si="74"/>
        <v>0</v>
      </c>
    </row>
    <row r="2444" spans="10:33" hidden="1" x14ac:dyDescent="0.25">
      <c r="J2444" s="271"/>
      <c r="AF2444" s="271">
        <f t="shared" si="73"/>
        <v>0</v>
      </c>
      <c r="AG2444" s="457">
        <f t="shared" si="74"/>
        <v>0</v>
      </c>
    </row>
    <row r="2445" spans="10:33" hidden="1" x14ac:dyDescent="0.25">
      <c r="J2445" s="271"/>
      <c r="AF2445" s="271">
        <f t="shared" si="73"/>
        <v>0</v>
      </c>
      <c r="AG2445" s="457">
        <f t="shared" si="74"/>
        <v>0</v>
      </c>
    </row>
    <row r="2446" spans="10:33" hidden="1" x14ac:dyDescent="0.25">
      <c r="J2446" s="271"/>
      <c r="AF2446" s="271">
        <f t="shared" si="73"/>
        <v>0</v>
      </c>
      <c r="AG2446" s="457">
        <f t="shared" si="74"/>
        <v>0</v>
      </c>
    </row>
    <row r="2447" spans="10:33" hidden="1" x14ac:dyDescent="0.25">
      <c r="J2447" s="271"/>
      <c r="AF2447" s="271">
        <f t="shared" si="73"/>
        <v>0</v>
      </c>
      <c r="AG2447" s="457">
        <f t="shared" si="74"/>
        <v>0</v>
      </c>
    </row>
    <row r="2448" spans="10:33" hidden="1" x14ac:dyDescent="0.25">
      <c r="J2448" s="271"/>
      <c r="AF2448" s="271">
        <f t="shared" si="73"/>
        <v>0</v>
      </c>
      <c r="AG2448" s="457">
        <f t="shared" si="74"/>
        <v>0</v>
      </c>
    </row>
    <row r="2449" spans="10:33" hidden="1" x14ac:dyDescent="0.25">
      <c r="J2449" s="271"/>
      <c r="AF2449" s="271">
        <f t="shared" si="73"/>
        <v>0</v>
      </c>
      <c r="AG2449" s="457">
        <f t="shared" si="74"/>
        <v>0</v>
      </c>
    </row>
    <row r="2450" spans="10:33" hidden="1" x14ac:dyDescent="0.25">
      <c r="J2450" s="271"/>
      <c r="AF2450" s="271">
        <f t="shared" si="73"/>
        <v>0</v>
      </c>
      <c r="AG2450" s="457">
        <f t="shared" si="74"/>
        <v>0</v>
      </c>
    </row>
    <row r="2451" spans="10:33" hidden="1" x14ac:dyDescent="0.25">
      <c r="J2451" s="271"/>
      <c r="AF2451" s="271">
        <f t="shared" si="73"/>
        <v>0</v>
      </c>
      <c r="AG2451" s="457">
        <f t="shared" si="74"/>
        <v>0</v>
      </c>
    </row>
    <row r="2452" spans="10:33" hidden="1" x14ac:dyDescent="0.25">
      <c r="J2452" s="271"/>
      <c r="AF2452" s="271">
        <f t="shared" si="73"/>
        <v>0</v>
      </c>
      <c r="AG2452" s="457">
        <f t="shared" si="74"/>
        <v>0</v>
      </c>
    </row>
    <row r="2453" spans="10:33" hidden="1" x14ac:dyDescent="0.25">
      <c r="J2453" s="271"/>
      <c r="AF2453" s="271">
        <f t="shared" si="73"/>
        <v>0</v>
      </c>
      <c r="AG2453" s="457">
        <f t="shared" si="74"/>
        <v>0</v>
      </c>
    </row>
    <row r="2454" spans="10:33" hidden="1" x14ac:dyDescent="0.25">
      <c r="J2454" s="271"/>
      <c r="AF2454" s="271">
        <f t="shared" si="73"/>
        <v>0</v>
      </c>
      <c r="AG2454" s="457">
        <f t="shared" si="74"/>
        <v>0</v>
      </c>
    </row>
    <row r="2455" spans="10:33" hidden="1" x14ac:dyDescent="0.25">
      <c r="J2455" s="271"/>
      <c r="AF2455" s="271">
        <f t="shared" si="73"/>
        <v>0</v>
      </c>
      <c r="AG2455" s="457">
        <f t="shared" si="74"/>
        <v>0</v>
      </c>
    </row>
    <row r="2456" spans="10:33" hidden="1" x14ac:dyDescent="0.25">
      <c r="J2456" s="271"/>
      <c r="AF2456" s="271">
        <f t="shared" si="73"/>
        <v>0</v>
      </c>
      <c r="AG2456" s="457">
        <f t="shared" si="74"/>
        <v>0</v>
      </c>
    </row>
    <row r="2457" spans="10:33" hidden="1" x14ac:dyDescent="0.25">
      <c r="J2457" s="271"/>
      <c r="AF2457" s="271">
        <f t="shared" si="73"/>
        <v>0</v>
      </c>
      <c r="AG2457" s="457">
        <f t="shared" si="74"/>
        <v>0</v>
      </c>
    </row>
    <row r="2458" spans="10:33" hidden="1" x14ac:dyDescent="0.25">
      <c r="J2458" s="271"/>
      <c r="AF2458" s="271">
        <f t="shared" si="73"/>
        <v>0</v>
      </c>
      <c r="AG2458" s="457">
        <f t="shared" si="74"/>
        <v>0</v>
      </c>
    </row>
    <row r="2459" spans="10:33" hidden="1" x14ac:dyDescent="0.25">
      <c r="J2459" s="271"/>
      <c r="AF2459" s="271">
        <f t="shared" si="73"/>
        <v>0</v>
      </c>
      <c r="AG2459" s="457">
        <f t="shared" si="74"/>
        <v>0</v>
      </c>
    </row>
    <row r="2460" spans="10:33" hidden="1" x14ac:dyDescent="0.25">
      <c r="J2460" s="271"/>
      <c r="AF2460" s="271">
        <f t="shared" si="73"/>
        <v>0</v>
      </c>
      <c r="AG2460" s="457">
        <f t="shared" si="74"/>
        <v>0</v>
      </c>
    </row>
    <row r="2461" spans="10:33" hidden="1" x14ac:dyDescent="0.25">
      <c r="J2461" s="271"/>
      <c r="AF2461" s="271">
        <f t="shared" si="73"/>
        <v>0</v>
      </c>
      <c r="AG2461" s="457">
        <f t="shared" si="74"/>
        <v>0</v>
      </c>
    </row>
    <row r="2462" spans="10:33" hidden="1" x14ac:dyDescent="0.25">
      <c r="J2462" s="271"/>
      <c r="AF2462" s="271">
        <f t="shared" si="73"/>
        <v>0</v>
      </c>
      <c r="AG2462" s="457">
        <f t="shared" si="74"/>
        <v>0</v>
      </c>
    </row>
    <row r="2463" spans="10:33" hidden="1" x14ac:dyDescent="0.25">
      <c r="J2463" s="271"/>
      <c r="AF2463" s="271">
        <f t="shared" si="73"/>
        <v>0</v>
      </c>
      <c r="AG2463" s="457">
        <f t="shared" si="74"/>
        <v>0</v>
      </c>
    </row>
    <row r="2464" spans="10:33" hidden="1" x14ac:dyDescent="0.25">
      <c r="J2464" s="271"/>
      <c r="AF2464" s="271">
        <f t="shared" si="73"/>
        <v>0</v>
      </c>
      <c r="AG2464" s="457">
        <f t="shared" si="74"/>
        <v>0</v>
      </c>
    </row>
    <row r="2465" spans="10:33" hidden="1" x14ac:dyDescent="0.25">
      <c r="J2465" s="271"/>
      <c r="AF2465" s="271">
        <f t="shared" si="73"/>
        <v>0</v>
      </c>
      <c r="AG2465" s="457">
        <f t="shared" si="74"/>
        <v>0</v>
      </c>
    </row>
    <row r="2466" spans="10:33" hidden="1" x14ac:dyDescent="0.25">
      <c r="J2466" s="271"/>
      <c r="AF2466" s="271">
        <f t="shared" si="73"/>
        <v>0</v>
      </c>
      <c r="AG2466" s="457">
        <f t="shared" si="74"/>
        <v>0</v>
      </c>
    </row>
    <row r="2467" spans="10:33" hidden="1" x14ac:dyDescent="0.25">
      <c r="J2467" s="271"/>
      <c r="AF2467" s="271">
        <f t="shared" si="73"/>
        <v>0</v>
      </c>
      <c r="AG2467" s="457">
        <f t="shared" si="74"/>
        <v>0</v>
      </c>
    </row>
    <row r="2468" spans="10:33" hidden="1" x14ac:dyDescent="0.25">
      <c r="J2468" s="271"/>
      <c r="AF2468" s="271">
        <f t="shared" si="73"/>
        <v>0</v>
      </c>
      <c r="AG2468" s="457">
        <f t="shared" si="74"/>
        <v>0</v>
      </c>
    </row>
    <row r="2469" spans="10:33" hidden="1" x14ac:dyDescent="0.25">
      <c r="J2469" s="271"/>
      <c r="AF2469" s="271">
        <f t="shared" si="73"/>
        <v>0</v>
      </c>
      <c r="AG2469" s="457">
        <f t="shared" si="74"/>
        <v>0</v>
      </c>
    </row>
    <row r="2470" spans="10:33" hidden="1" x14ac:dyDescent="0.25">
      <c r="J2470" s="271"/>
      <c r="AF2470" s="271">
        <f t="shared" si="73"/>
        <v>0</v>
      </c>
      <c r="AG2470" s="457">
        <f t="shared" si="74"/>
        <v>0</v>
      </c>
    </row>
    <row r="2471" spans="10:33" hidden="1" x14ac:dyDescent="0.25">
      <c r="J2471" s="271"/>
      <c r="AF2471" s="271">
        <f t="shared" si="73"/>
        <v>0</v>
      </c>
      <c r="AG2471" s="457">
        <f t="shared" si="74"/>
        <v>0</v>
      </c>
    </row>
    <row r="2472" spans="10:33" hidden="1" x14ac:dyDescent="0.25">
      <c r="J2472" s="271"/>
      <c r="AF2472" s="271">
        <f t="shared" si="73"/>
        <v>0</v>
      </c>
      <c r="AG2472" s="457">
        <f t="shared" si="74"/>
        <v>0</v>
      </c>
    </row>
    <row r="2473" spans="10:33" hidden="1" x14ac:dyDescent="0.25">
      <c r="J2473" s="271"/>
      <c r="AF2473" s="271">
        <f t="shared" si="73"/>
        <v>0</v>
      </c>
      <c r="AG2473" s="457">
        <f t="shared" si="74"/>
        <v>0</v>
      </c>
    </row>
    <row r="2474" spans="10:33" hidden="1" x14ac:dyDescent="0.25">
      <c r="J2474" s="271"/>
      <c r="AF2474" s="271">
        <f t="shared" si="73"/>
        <v>0</v>
      </c>
      <c r="AG2474" s="457">
        <f t="shared" si="74"/>
        <v>0</v>
      </c>
    </row>
    <row r="2475" spans="10:33" hidden="1" x14ac:dyDescent="0.25">
      <c r="J2475" s="271"/>
      <c r="AF2475" s="271">
        <f t="shared" si="73"/>
        <v>0</v>
      </c>
      <c r="AG2475" s="457">
        <f t="shared" si="74"/>
        <v>0</v>
      </c>
    </row>
    <row r="2476" spans="10:33" hidden="1" x14ac:dyDescent="0.25">
      <c r="J2476" s="271"/>
      <c r="AF2476" s="271">
        <f t="shared" si="73"/>
        <v>0</v>
      </c>
      <c r="AG2476" s="457">
        <f t="shared" si="74"/>
        <v>0</v>
      </c>
    </row>
    <row r="2477" spans="10:33" hidden="1" x14ac:dyDescent="0.25">
      <c r="J2477" s="271"/>
      <c r="AF2477" s="271">
        <f t="shared" si="73"/>
        <v>0</v>
      </c>
      <c r="AG2477" s="457">
        <f t="shared" si="74"/>
        <v>0</v>
      </c>
    </row>
    <row r="2478" spans="10:33" hidden="1" x14ac:dyDescent="0.25">
      <c r="J2478" s="271"/>
      <c r="AF2478" s="271">
        <f t="shared" si="73"/>
        <v>0</v>
      </c>
      <c r="AG2478" s="457">
        <f t="shared" si="74"/>
        <v>0</v>
      </c>
    </row>
    <row r="2479" spans="10:33" hidden="1" x14ac:dyDescent="0.25">
      <c r="J2479" s="271"/>
      <c r="AF2479" s="271">
        <f t="shared" si="73"/>
        <v>0</v>
      </c>
      <c r="AG2479" s="457">
        <f t="shared" si="74"/>
        <v>0</v>
      </c>
    </row>
    <row r="2480" spans="10:33" hidden="1" x14ac:dyDescent="0.25">
      <c r="J2480" s="271"/>
      <c r="AF2480" s="271">
        <f t="shared" si="73"/>
        <v>0</v>
      </c>
      <c r="AG2480" s="457">
        <f t="shared" si="74"/>
        <v>0</v>
      </c>
    </row>
    <row r="2481" spans="10:33" hidden="1" x14ac:dyDescent="0.25">
      <c r="J2481" s="271"/>
      <c r="AF2481" s="271">
        <f t="shared" si="73"/>
        <v>0</v>
      </c>
      <c r="AG2481" s="457">
        <f t="shared" si="74"/>
        <v>0</v>
      </c>
    </row>
    <row r="2482" spans="10:33" hidden="1" x14ac:dyDescent="0.25">
      <c r="J2482" s="271"/>
      <c r="AF2482" s="271">
        <f t="shared" si="73"/>
        <v>0</v>
      </c>
      <c r="AG2482" s="457">
        <f t="shared" si="74"/>
        <v>0</v>
      </c>
    </row>
    <row r="2483" spans="10:33" hidden="1" x14ac:dyDescent="0.25">
      <c r="J2483" s="271"/>
      <c r="AF2483" s="271">
        <f t="shared" si="73"/>
        <v>0</v>
      </c>
      <c r="AG2483" s="457">
        <f t="shared" si="74"/>
        <v>0</v>
      </c>
    </row>
    <row r="2484" spans="10:33" hidden="1" x14ac:dyDescent="0.25">
      <c r="J2484" s="271"/>
      <c r="AF2484" s="271">
        <f t="shared" si="73"/>
        <v>0</v>
      </c>
      <c r="AG2484" s="457">
        <f t="shared" si="74"/>
        <v>0</v>
      </c>
    </row>
    <row r="2485" spans="10:33" hidden="1" x14ac:dyDescent="0.25">
      <c r="J2485" s="271"/>
      <c r="AF2485" s="271">
        <f t="shared" si="73"/>
        <v>0</v>
      </c>
      <c r="AG2485" s="457">
        <f t="shared" si="74"/>
        <v>0</v>
      </c>
    </row>
    <row r="2486" spans="10:33" hidden="1" x14ac:dyDescent="0.25">
      <c r="J2486" s="271"/>
      <c r="AF2486" s="271">
        <f t="shared" si="73"/>
        <v>0</v>
      </c>
      <c r="AG2486" s="457">
        <f t="shared" si="74"/>
        <v>0</v>
      </c>
    </row>
    <row r="2487" spans="10:33" hidden="1" x14ac:dyDescent="0.25">
      <c r="J2487" s="271"/>
      <c r="AF2487" s="271">
        <f t="shared" si="73"/>
        <v>0</v>
      </c>
      <c r="AG2487" s="457">
        <f t="shared" si="74"/>
        <v>0</v>
      </c>
    </row>
    <row r="2488" spans="10:33" hidden="1" x14ac:dyDescent="0.25">
      <c r="J2488" s="271"/>
      <c r="AF2488" s="271">
        <f t="shared" si="73"/>
        <v>0</v>
      </c>
      <c r="AG2488" s="457">
        <f t="shared" si="74"/>
        <v>0</v>
      </c>
    </row>
    <row r="2489" spans="10:33" hidden="1" x14ac:dyDescent="0.25">
      <c r="J2489" s="271"/>
      <c r="AF2489" s="271">
        <f t="shared" si="73"/>
        <v>0</v>
      </c>
      <c r="AG2489" s="457">
        <f t="shared" si="74"/>
        <v>0</v>
      </c>
    </row>
    <row r="2490" spans="10:33" hidden="1" x14ac:dyDescent="0.25">
      <c r="J2490" s="271"/>
      <c r="AF2490" s="271">
        <f t="shared" si="73"/>
        <v>0</v>
      </c>
      <c r="AG2490" s="457">
        <f t="shared" si="74"/>
        <v>0</v>
      </c>
    </row>
    <row r="2491" spans="10:33" hidden="1" x14ac:dyDescent="0.25">
      <c r="J2491" s="271"/>
      <c r="AF2491" s="271">
        <f t="shared" si="73"/>
        <v>0</v>
      </c>
      <c r="AG2491" s="457">
        <f t="shared" si="74"/>
        <v>0</v>
      </c>
    </row>
    <row r="2492" spans="10:33" hidden="1" x14ac:dyDescent="0.25">
      <c r="J2492" s="271"/>
      <c r="AF2492" s="271">
        <f t="shared" si="73"/>
        <v>0</v>
      </c>
      <c r="AG2492" s="457">
        <f t="shared" si="74"/>
        <v>0</v>
      </c>
    </row>
    <row r="2493" spans="10:33" hidden="1" x14ac:dyDescent="0.25">
      <c r="J2493" s="271"/>
      <c r="AF2493" s="271">
        <f t="shared" si="73"/>
        <v>0</v>
      </c>
      <c r="AG2493" s="457">
        <f t="shared" si="74"/>
        <v>0</v>
      </c>
    </row>
    <row r="2494" spans="10:33" hidden="1" x14ac:dyDescent="0.25">
      <c r="J2494" s="271"/>
      <c r="AF2494" s="271">
        <f t="shared" si="73"/>
        <v>0</v>
      </c>
      <c r="AG2494" s="457">
        <f t="shared" si="74"/>
        <v>0</v>
      </c>
    </row>
    <row r="2495" spans="10:33" hidden="1" x14ac:dyDescent="0.25">
      <c r="J2495" s="271"/>
      <c r="AF2495" s="271">
        <f t="shared" ref="AF2495:AF2558" si="75">COUNTIF(M2495:AE2495,"=1")+COUNTIF(M2495:AE2495,"&gt;1")</f>
        <v>0</v>
      </c>
      <c r="AG2495" s="457">
        <f t="shared" ref="AG2495:AG2558" si="76">AF2495-J2495</f>
        <v>0</v>
      </c>
    </row>
    <row r="2496" spans="10:33" hidden="1" x14ac:dyDescent="0.25">
      <c r="J2496" s="271"/>
      <c r="AF2496" s="271">
        <f t="shared" si="75"/>
        <v>0</v>
      </c>
      <c r="AG2496" s="457">
        <f t="shared" si="76"/>
        <v>0</v>
      </c>
    </row>
    <row r="2497" spans="10:33" hidden="1" x14ac:dyDescent="0.25">
      <c r="J2497" s="271"/>
      <c r="AF2497" s="271">
        <f t="shared" si="75"/>
        <v>0</v>
      </c>
      <c r="AG2497" s="457">
        <f t="shared" si="76"/>
        <v>0</v>
      </c>
    </row>
    <row r="2498" spans="10:33" hidden="1" x14ac:dyDescent="0.25">
      <c r="J2498" s="271"/>
      <c r="AF2498" s="271">
        <f t="shared" si="75"/>
        <v>0</v>
      </c>
      <c r="AG2498" s="457">
        <f t="shared" si="76"/>
        <v>0</v>
      </c>
    </row>
    <row r="2499" spans="10:33" hidden="1" x14ac:dyDescent="0.25">
      <c r="J2499" s="271"/>
      <c r="AF2499" s="271">
        <f t="shared" si="75"/>
        <v>0</v>
      </c>
      <c r="AG2499" s="457">
        <f t="shared" si="76"/>
        <v>0</v>
      </c>
    </row>
    <row r="2500" spans="10:33" hidden="1" x14ac:dyDescent="0.25">
      <c r="J2500" s="271"/>
      <c r="AF2500" s="271">
        <f t="shared" si="75"/>
        <v>0</v>
      </c>
      <c r="AG2500" s="457">
        <f t="shared" si="76"/>
        <v>0</v>
      </c>
    </row>
    <row r="2501" spans="10:33" hidden="1" x14ac:dyDescent="0.25">
      <c r="J2501" s="271"/>
      <c r="AF2501" s="271">
        <f t="shared" si="75"/>
        <v>0</v>
      </c>
      <c r="AG2501" s="457">
        <f t="shared" si="76"/>
        <v>0</v>
      </c>
    </row>
    <row r="2502" spans="10:33" hidden="1" x14ac:dyDescent="0.25">
      <c r="J2502" s="271"/>
      <c r="AF2502" s="271">
        <f t="shared" si="75"/>
        <v>0</v>
      </c>
      <c r="AG2502" s="457">
        <f t="shared" si="76"/>
        <v>0</v>
      </c>
    </row>
    <row r="2503" spans="10:33" hidden="1" x14ac:dyDescent="0.25">
      <c r="J2503" s="271"/>
      <c r="AF2503" s="271">
        <f t="shared" si="75"/>
        <v>0</v>
      </c>
      <c r="AG2503" s="457">
        <f t="shared" si="76"/>
        <v>0</v>
      </c>
    </row>
    <row r="2504" spans="10:33" hidden="1" x14ac:dyDescent="0.25">
      <c r="J2504" s="271"/>
      <c r="AF2504" s="271">
        <f t="shared" si="75"/>
        <v>0</v>
      </c>
      <c r="AG2504" s="457">
        <f t="shared" si="76"/>
        <v>0</v>
      </c>
    </row>
    <row r="2505" spans="10:33" hidden="1" x14ac:dyDescent="0.25">
      <c r="J2505" s="271"/>
      <c r="AF2505" s="271">
        <f t="shared" si="75"/>
        <v>0</v>
      </c>
      <c r="AG2505" s="457">
        <f t="shared" si="76"/>
        <v>0</v>
      </c>
    </row>
    <row r="2506" spans="10:33" hidden="1" x14ac:dyDescent="0.25">
      <c r="J2506" s="271"/>
      <c r="AF2506" s="271">
        <f t="shared" si="75"/>
        <v>0</v>
      </c>
      <c r="AG2506" s="457">
        <f t="shared" si="76"/>
        <v>0</v>
      </c>
    </row>
    <row r="2507" spans="10:33" hidden="1" x14ac:dyDescent="0.25">
      <c r="J2507" s="271"/>
      <c r="AF2507" s="271">
        <f t="shared" si="75"/>
        <v>0</v>
      </c>
      <c r="AG2507" s="457">
        <f t="shared" si="76"/>
        <v>0</v>
      </c>
    </row>
    <row r="2508" spans="10:33" hidden="1" x14ac:dyDescent="0.25">
      <c r="J2508" s="271"/>
      <c r="AF2508" s="271">
        <f t="shared" si="75"/>
        <v>0</v>
      </c>
      <c r="AG2508" s="457">
        <f t="shared" si="76"/>
        <v>0</v>
      </c>
    </row>
    <row r="2509" spans="10:33" hidden="1" x14ac:dyDescent="0.25">
      <c r="J2509" s="271"/>
      <c r="AF2509" s="271">
        <f t="shared" si="75"/>
        <v>0</v>
      </c>
      <c r="AG2509" s="457">
        <f t="shared" si="76"/>
        <v>0</v>
      </c>
    </row>
    <row r="2510" spans="10:33" hidden="1" x14ac:dyDescent="0.25">
      <c r="J2510" s="271"/>
      <c r="AF2510" s="271">
        <f t="shared" si="75"/>
        <v>0</v>
      </c>
      <c r="AG2510" s="457">
        <f t="shared" si="76"/>
        <v>0</v>
      </c>
    </row>
    <row r="2511" spans="10:33" hidden="1" x14ac:dyDescent="0.25">
      <c r="J2511" s="271"/>
      <c r="AF2511" s="271">
        <f t="shared" si="75"/>
        <v>0</v>
      </c>
      <c r="AG2511" s="457">
        <f t="shared" si="76"/>
        <v>0</v>
      </c>
    </row>
    <row r="2512" spans="10:33" hidden="1" x14ac:dyDescent="0.25">
      <c r="J2512" s="271"/>
      <c r="AF2512" s="271">
        <f t="shared" si="75"/>
        <v>0</v>
      </c>
      <c r="AG2512" s="457">
        <f t="shared" si="76"/>
        <v>0</v>
      </c>
    </row>
    <row r="2513" spans="10:33" hidden="1" x14ac:dyDescent="0.25">
      <c r="J2513" s="271"/>
      <c r="AF2513" s="271">
        <f t="shared" si="75"/>
        <v>0</v>
      </c>
      <c r="AG2513" s="457">
        <f t="shared" si="76"/>
        <v>0</v>
      </c>
    </row>
    <row r="2514" spans="10:33" hidden="1" x14ac:dyDescent="0.25">
      <c r="J2514" s="271"/>
      <c r="AF2514" s="271">
        <f t="shared" si="75"/>
        <v>0</v>
      </c>
      <c r="AG2514" s="457">
        <f t="shared" si="76"/>
        <v>0</v>
      </c>
    </row>
    <row r="2515" spans="10:33" hidden="1" x14ac:dyDescent="0.25">
      <c r="J2515" s="271"/>
      <c r="AF2515" s="271">
        <f t="shared" si="75"/>
        <v>0</v>
      </c>
      <c r="AG2515" s="457">
        <f t="shared" si="76"/>
        <v>0</v>
      </c>
    </row>
    <row r="2516" spans="10:33" hidden="1" x14ac:dyDescent="0.25">
      <c r="J2516" s="271"/>
      <c r="AF2516" s="271">
        <f t="shared" si="75"/>
        <v>0</v>
      </c>
      <c r="AG2516" s="457">
        <f t="shared" si="76"/>
        <v>0</v>
      </c>
    </row>
    <row r="2517" spans="10:33" hidden="1" x14ac:dyDescent="0.25">
      <c r="J2517" s="271"/>
      <c r="AF2517" s="271">
        <f t="shared" si="75"/>
        <v>0</v>
      </c>
      <c r="AG2517" s="457">
        <f t="shared" si="76"/>
        <v>0</v>
      </c>
    </row>
    <row r="2518" spans="10:33" hidden="1" x14ac:dyDescent="0.25">
      <c r="J2518" s="271"/>
      <c r="AF2518" s="271">
        <f t="shared" si="75"/>
        <v>0</v>
      </c>
      <c r="AG2518" s="457">
        <f t="shared" si="76"/>
        <v>0</v>
      </c>
    </row>
    <row r="2519" spans="10:33" hidden="1" x14ac:dyDescent="0.25">
      <c r="J2519" s="271"/>
      <c r="AF2519" s="271">
        <f t="shared" si="75"/>
        <v>0</v>
      </c>
      <c r="AG2519" s="457">
        <f t="shared" si="76"/>
        <v>0</v>
      </c>
    </row>
    <row r="2520" spans="10:33" hidden="1" x14ac:dyDescent="0.25">
      <c r="J2520" s="271"/>
      <c r="AF2520" s="271">
        <f t="shared" si="75"/>
        <v>0</v>
      </c>
      <c r="AG2520" s="457">
        <f t="shared" si="76"/>
        <v>0</v>
      </c>
    </row>
    <row r="2521" spans="10:33" hidden="1" x14ac:dyDescent="0.25">
      <c r="J2521" s="271"/>
      <c r="AF2521" s="271">
        <f t="shared" si="75"/>
        <v>0</v>
      </c>
      <c r="AG2521" s="457">
        <f t="shared" si="76"/>
        <v>0</v>
      </c>
    </row>
    <row r="2522" spans="10:33" hidden="1" x14ac:dyDescent="0.25">
      <c r="J2522" s="271"/>
      <c r="AF2522" s="271">
        <f t="shared" si="75"/>
        <v>0</v>
      </c>
      <c r="AG2522" s="457">
        <f t="shared" si="76"/>
        <v>0</v>
      </c>
    </row>
    <row r="2523" spans="10:33" hidden="1" x14ac:dyDescent="0.25">
      <c r="J2523" s="271"/>
      <c r="AF2523" s="271">
        <f t="shared" si="75"/>
        <v>0</v>
      </c>
      <c r="AG2523" s="457">
        <f t="shared" si="76"/>
        <v>0</v>
      </c>
    </row>
    <row r="2524" spans="10:33" hidden="1" x14ac:dyDescent="0.25">
      <c r="J2524" s="271"/>
      <c r="AF2524" s="271">
        <f t="shared" si="75"/>
        <v>0</v>
      </c>
      <c r="AG2524" s="457">
        <f t="shared" si="76"/>
        <v>0</v>
      </c>
    </row>
    <row r="2525" spans="10:33" hidden="1" x14ac:dyDescent="0.25">
      <c r="J2525" s="271"/>
      <c r="AF2525" s="271">
        <f t="shared" si="75"/>
        <v>0</v>
      </c>
      <c r="AG2525" s="457">
        <f t="shared" si="76"/>
        <v>0</v>
      </c>
    </row>
    <row r="2526" spans="10:33" hidden="1" x14ac:dyDescent="0.25">
      <c r="J2526" s="271"/>
      <c r="AF2526" s="271">
        <f t="shared" si="75"/>
        <v>0</v>
      </c>
      <c r="AG2526" s="457">
        <f t="shared" si="76"/>
        <v>0</v>
      </c>
    </row>
    <row r="2527" spans="10:33" hidden="1" x14ac:dyDescent="0.25">
      <c r="J2527" s="271"/>
      <c r="AF2527" s="271">
        <f t="shared" si="75"/>
        <v>0</v>
      </c>
      <c r="AG2527" s="457">
        <f t="shared" si="76"/>
        <v>0</v>
      </c>
    </row>
    <row r="2528" spans="10:33" hidden="1" x14ac:dyDescent="0.25">
      <c r="J2528" s="271"/>
      <c r="AF2528" s="271">
        <f t="shared" si="75"/>
        <v>0</v>
      </c>
      <c r="AG2528" s="457">
        <f t="shared" si="76"/>
        <v>0</v>
      </c>
    </row>
    <row r="2529" spans="10:33" hidden="1" x14ac:dyDescent="0.25">
      <c r="J2529" s="271"/>
      <c r="AF2529" s="271">
        <f t="shared" si="75"/>
        <v>0</v>
      </c>
      <c r="AG2529" s="457">
        <f t="shared" si="76"/>
        <v>0</v>
      </c>
    </row>
    <row r="2530" spans="10:33" hidden="1" x14ac:dyDescent="0.25">
      <c r="J2530" s="271"/>
      <c r="AF2530" s="271">
        <f t="shared" si="75"/>
        <v>0</v>
      </c>
      <c r="AG2530" s="457">
        <f t="shared" si="76"/>
        <v>0</v>
      </c>
    </row>
    <row r="2531" spans="10:33" hidden="1" x14ac:dyDescent="0.25">
      <c r="J2531" s="271"/>
      <c r="AF2531" s="271">
        <f t="shared" si="75"/>
        <v>0</v>
      </c>
      <c r="AG2531" s="457">
        <f t="shared" si="76"/>
        <v>0</v>
      </c>
    </row>
    <row r="2532" spans="10:33" hidden="1" x14ac:dyDescent="0.25">
      <c r="J2532" s="271"/>
      <c r="AF2532" s="271">
        <f t="shared" si="75"/>
        <v>0</v>
      </c>
      <c r="AG2532" s="457">
        <f t="shared" si="76"/>
        <v>0</v>
      </c>
    </row>
    <row r="2533" spans="10:33" hidden="1" x14ac:dyDescent="0.25">
      <c r="J2533" s="271"/>
      <c r="AF2533" s="271">
        <f t="shared" si="75"/>
        <v>0</v>
      </c>
      <c r="AG2533" s="457">
        <f t="shared" si="76"/>
        <v>0</v>
      </c>
    </row>
    <row r="2534" spans="10:33" hidden="1" x14ac:dyDescent="0.25">
      <c r="J2534" s="271"/>
      <c r="AF2534" s="271">
        <f t="shared" si="75"/>
        <v>0</v>
      </c>
      <c r="AG2534" s="457">
        <f t="shared" si="76"/>
        <v>0</v>
      </c>
    </row>
    <row r="2535" spans="10:33" hidden="1" x14ac:dyDescent="0.25">
      <c r="J2535" s="271"/>
      <c r="AF2535" s="271">
        <f t="shared" si="75"/>
        <v>0</v>
      </c>
      <c r="AG2535" s="457">
        <f t="shared" si="76"/>
        <v>0</v>
      </c>
    </row>
    <row r="2536" spans="10:33" hidden="1" x14ac:dyDescent="0.25">
      <c r="J2536" s="271"/>
      <c r="AF2536" s="271">
        <f t="shared" si="75"/>
        <v>0</v>
      </c>
      <c r="AG2536" s="457">
        <f t="shared" si="76"/>
        <v>0</v>
      </c>
    </row>
    <row r="2537" spans="10:33" hidden="1" x14ac:dyDescent="0.25">
      <c r="J2537" s="271"/>
      <c r="AF2537" s="271">
        <f t="shared" si="75"/>
        <v>0</v>
      </c>
      <c r="AG2537" s="457">
        <f t="shared" si="76"/>
        <v>0</v>
      </c>
    </row>
    <row r="2538" spans="10:33" hidden="1" x14ac:dyDescent="0.25">
      <c r="J2538" s="271"/>
      <c r="AF2538" s="271">
        <f t="shared" si="75"/>
        <v>0</v>
      </c>
      <c r="AG2538" s="457">
        <f t="shared" si="76"/>
        <v>0</v>
      </c>
    </row>
    <row r="2539" spans="10:33" hidden="1" x14ac:dyDescent="0.25">
      <c r="J2539" s="271"/>
      <c r="AF2539" s="271">
        <f t="shared" si="75"/>
        <v>0</v>
      </c>
      <c r="AG2539" s="457">
        <f t="shared" si="76"/>
        <v>0</v>
      </c>
    </row>
    <row r="2540" spans="10:33" hidden="1" x14ac:dyDescent="0.25">
      <c r="J2540" s="271"/>
      <c r="AF2540" s="271">
        <f t="shared" si="75"/>
        <v>0</v>
      </c>
      <c r="AG2540" s="457">
        <f t="shared" si="76"/>
        <v>0</v>
      </c>
    </row>
    <row r="2541" spans="10:33" hidden="1" x14ac:dyDescent="0.25">
      <c r="J2541" s="271"/>
      <c r="AF2541" s="271">
        <f t="shared" si="75"/>
        <v>0</v>
      </c>
      <c r="AG2541" s="457">
        <f t="shared" si="76"/>
        <v>0</v>
      </c>
    </row>
    <row r="2542" spans="10:33" hidden="1" x14ac:dyDescent="0.25">
      <c r="J2542" s="271"/>
      <c r="AF2542" s="271">
        <f t="shared" si="75"/>
        <v>0</v>
      </c>
      <c r="AG2542" s="457">
        <f t="shared" si="76"/>
        <v>0</v>
      </c>
    </row>
    <row r="2543" spans="10:33" hidden="1" x14ac:dyDescent="0.25">
      <c r="J2543" s="271"/>
      <c r="AF2543" s="271">
        <f t="shared" si="75"/>
        <v>0</v>
      </c>
      <c r="AG2543" s="457">
        <f t="shared" si="76"/>
        <v>0</v>
      </c>
    </row>
    <row r="2544" spans="10:33" hidden="1" x14ac:dyDescent="0.25">
      <c r="J2544" s="271"/>
      <c r="AF2544" s="271">
        <f t="shared" si="75"/>
        <v>0</v>
      </c>
      <c r="AG2544" s="457">
        <f t="shared" si="76"/>
        <v>0</v>
      </c>
    </row>
    <row r="2545" spans="10:33" hidden="1" x14ac:dyDescent="0.25">
      <c r="J2545" s="271"/>
      <c r="AF2545" s="271">
        <f t="shared" si="75"/>
        <v>0</v>
      </c>
      <c r="AG2545" s="457">
        <f t="shared" si="76"/>
        <v>0</v>
      </c>
    </row>
    <row r="2546" spans="10:33" hidden="1" x14ac:dyDescent="0.25">
      <c r="J2546" s="271"/>
      <c r="AF2546" s="271">
        <f t="shared" si="75"/>
        <v>0</v>
      </c>
      <c r="AG2546" s="457">
        <f t="shared" si="76"/>
        <v>0</v>
      </c>
    </row>
    <row r="2547" spans="10:33" hidden="1" x14ac:dyDescent="0.25">
      <c r="J2547" s="271"/>
      <c r="AF2547" s="271">
        <f t="shared" si="75"/>
        <v>0</v>
      </c>
      <c r="AG2547" s="457">
        <f t="shared" si="76"/>
        <v>0</v>
      </c>
    </row>
    <row r="2548" spans="10:33" hidden="1" x14ac:dyDescent="0.25">
      <c r="J2548" s="271"/>
      <c r="AF2548" s="271">
        <f t="shared" si="75"/>
        <v>0</v>
      </c>
      <c r="AG2548" s="457">
        <f t="shared" si="76"/>
        <v>0</v>
      </c>
    </row>
    <row r="2549" spans="10:33" hidden="1" x14ac:dyDescent="0.25">
      <c r="J2549" s="271"/>
      <c r="AF2549" s="271">
        <f t="shared" si="75"/>
        <v>0</v>
      </c>
      <c r="AG2549" s="457">
        <f t="shared" si="76"/>
        <v>0</v>
      </c>
    </row>
    <row r="2550" spans="10:33" hidden="1" x14ac:dyDescent="0.25">
      <c r="J2550" s="271"/>
      <c r="AF2550" s="271">
        <f t="shared" si="75"/>
        <v>0</v>
      </c>
      <c r="AG2550" s="457">
        <f t="shared" si="76"/>
        <v>0</v>
      </c>
    </row>
    <row r="2551" spans="10:33" hidden="1" x14ac:dyDescent="0.25">
      <c r="J2551" s="271"/>
      <c r="AF2551" s="271">
        <f t="shared" si="75"/>
        <v>0</v>
      </c>
      <c r="AG2551" s="457">
        <f t="shared" si="76"/>
        <v>0</v>
      </c>
    </row>
    <row r="2552" spans="10:33" hidden="1" x14ac:dyDescent="0.25">
      <c r="J2552" s="271"/>
      <c r="AF2552" s="271">
        <f t="shared" si="75"/>
        <v>0</v>
      </c>
      <c r="AG2552" s="457">
        <f t="shared" si="76"/>
        <v>0</v>
      </c>
    </row>
    <row r="2553" spans="10:33" hidden="1" x14ac:dyDescent="0.25">
      <c r="J2553" s="271"/>
      <c r="AF2553" s="271">
        <f t="shared" si="75"/>
        <v>0</v>
      </c>
      <c r="AG2553" s="457">
        <f t="shared" si="76"/>
        <v>0</v>
      </c>
    </row>
    <row r="2554" spans="10:33" hidden="1" x14ac:dyDescent="0.25">
      <c r="J2554" s="271"/>
      <c r="AF2554" s="271">
        <f t="shared" si="75"/>
        <v>0</v>
      </c>
      <c r="AG2554" s="457">
        <f t="shared" si="76"/>
        <v>0</v>
      </c>
    </row>
    <row r="2555" spans="10:33" hidden="1" x14ac:dyDescent="0.25">
      <c r="J2555" s="271"/>
      <c r="AF2555" s="271">
        <f t="shared" si="75"/>
        <v>0</v>
      </c>
      <c r="AG2555" s="457">
        <f t="shared" si="76"/>
        <v>0</v>
      </c>
    </row>
    <row r="2556" spans="10:33" hidden="1" x14ac:dyDescent="0.25">
      <c r="J2556" s="271"/>
      <c r="AF2556" s="271">
        <f t="shared" si="75"/>
        <v>0</v>
      </c>
      <c r="AG2556" s="457">
        <f t="shared" si="76"/>
        <v>0</v>
      </c>
    </row>
    <row r="2557" spans="10:33" hidden="1" x14ac:dyDescent="0.25">
      <c r="J2557" s="271"/>
      <c r="AF2557" s="271">
        <f t="shared" si="75"/>
        <v>0</v>
      </c>
      <c r="AG2557" s="457">
        <f t="shared" si="76"/>
        <v>0</v>
      </c>
    </row>
    <row r="2558" spans="10:33" hidden="1" x14ac:dyDescent="0.25">
      <c r="J2558" s="271"/>
      <c r="AF2558" s="271">
        <f t="shared" si="75"/>
        <v>0</v>
      </c>
      <c r="AG2558" s="457">
        <f t="shared" si="76"/>
        <v>0</v>
      </c>
    </row>
    <row r="2559" spans="10:33" hidden="1" x14ac:dyDescent="0.25">
      <c r="J2559" s="271"/>
      <c r="AF2559" s="271">
        <f t="shared" ref="AF2559:AF2622" si="77">COUNTIF(M2559:AE2559,"=1")+COUNTIF(M2559:AE2559,"&gt;1")</f>
        <v>0</v>
      </c>
      <c r="AG2559" s="457">
        <f t="shared" ref="AG2559:AG2622" si="78">AF2559-J2559</f>
        <v>0</v>
      </c>
    </row>
    <row r="2560" spans="10:33" hidden="1" x14ac:dyDescent="0.25">
      <c r="J2560" s="271"/>
      <c r="AF2560" s="271">
        <f t="shared" si="77"/>
        <v>0</v>
      </c>
      <c r="AG2560" s="457">
        <f t="shared" si="78"/>
        <v>0</v>
      </c>
    </row>
    <row r="2561" spans="10:33" hidden="1" x14ac:dyDescent="0.25">
      <c r="J2561" s="271"/>
      <c r="AF2561" s="271">
        <f t="shared" si="77"/>
        <v>0</v>
      </c>
      <c r="AG2561" s="457">
        <f t="shared" si="78"/>
        <v>0</v>
      </c>
    </row>
    <row r="2562" spans="10:33" hidden="1" x14ac:dyDescent="0.25">
      <c r="J2562" s="271"/>
      <c r="AF2562" s="271">
        <f t="shared" si="77"/>
        <v>0</v>
      </c>
      <c r="AG2562" s="457">
        <f t="shared" si="78"/>
        <v>0</v>
      </c>
    </row>
    <row r="2563" spans="10:33" hidden="1" x14ac:dyDescent="0.25">
      <c r="J2563" s="271"/>
      <c r="AF2563" s="271">
        <f t="shared" si="77"/>
        <v>0</v>
      </c>
      <c r="AG2563" s="457">
        <f t="shared" si="78"/>
        <v>0</v>
      </c>
    </row>
    <row r="2564" spans="10:33" hidden="1" x14ac:dyDescent="0.25">
      <c r="J2564" s="271"/>
      <c r="AF2564" s="271">
        <f t="shared" si="77"/>
        <v>0</v>
      </c>
      <c r="AG2564" s="457">
        <f t="shared" si="78"/>
        <v>0</v>
      </c>
    </row>
    <row r="2565" spans="10:33" hidden="1" x14ac:dyDescent="0.25">
      <c r="J2565" s="271"/>
      <c r="AF2565" s="271">
        <f t="shared" si="77"/>
        <v>0</v>
      </c>
      <c r="AG2565" s="457">
        <f t="shared" si="78"/>
        <v>0</v>
      </c>
    </row>
    <row r="2566" spans="10:33" hidden="1" x14ac:dyDescent="0.25">
      <c r="J2566" s="271"/>
      <c r="AF2566" s="271">
        <f t="shared" si="77"/>
        <v>0</v>
      </c>
      <c r="AG2566" s="457">
        <f t="shared" si="78"/>
        <v>0</v>
      </c>
    </row>
    <row r="2567" spans="10:33" hidden="1" x14ac:dyDescent="0.25">
      <c r="J2567" s="271"/>
      <c r="AF2567" s="271">
        <f t="shared" si="77"/>
        <v>0</v>
      </c>
      <c r="AG2567" s="457">
        <f t="shared" si="78"/>
        <v>0</v>
      </c>
    </row>
    <row r="2568" spans="10:33" hidden="1" x14ac:dyDescent="0.25">
      <c r="J2568" s="271"/>
      <c r="AF2568" s="271">
        <f t="shared" si="77"/>
        <v>0</v>
      </c>
      <c r="AG2568" s="457">
        <f t="shared" si="78"/>
        <v>0</v>
      </c>
    </row>
    <row r="2569" spans="10:33" hidden="1" x14ac:dyDescent="0.25">
      <c r="J2569" s="271"/>
      <c r="AF2569" s="271">
        <f t="shared" si="77"/>
        <v>0</v>
      </c>
      <c r="AG2569" s="457">
        <f t="shared" si="78"/>
        <v>0</v>
      </c>
    </row>
    <row r="2570" spans="10:33" hidden="1" x14ac:dyDescent="0.25">
      <c r="J2570" s="271"/>
      <c r="AF2570" s="271">
        <f t="shared" si="77"/>
        <v>0</v>
      </c>
      <c r="AG2570" s="457">
        <f t="shared" si="78"/>
        <v>0</v>
      </c>
    </row>
    <row r="2571" spans="10:33" hidden="1" x14ac:dyDescent="0.25">
      <c r="J2571" s="271"/>
      <c r="AF2571" s="271">
        <f t="shared" si="77"/>
        <v>0</v>
      </c>
      <c r="AG2571" s="457">
        <f t="shared" si="78"/>
        <v>0</v>
      </c>
    </row>
    <row r="2572" spans="10:33" hidden="1" x14ac:dyDescent="0.25">
      <c r="J2572" s="271"/>
      <c r="AF2572" s="271">
        <f t="shared" si="77"/>
        <v>0</v>
      </c>
      <c r="AG2572" s="457">
        <f t="shared" si="78"/>
        <v>0</v>
      </c>
    </row>
    <row r="2573" spans="10:33" hidden="1" x14ac:dyDescent="0.25">
      <c r="J2573" s="271"/>
      <c r="AF2573" s="271">
        <f t="shared" si="77"/>
        <v>0</v>
      </c>
      <c r="AG2573" s="457">
        <f t="shared" si="78"/>
        <v>0</v>
      </c>
    </row>
    <row r="2574" spans="10:33" hidden="1" x14ac:dyDescent="0.25">
      <c r="J2574" s="271"/>
      <c r="AF2574" s="271">
        <f t="shared" si="77"/>
        <v>0</v>
      </c>
      <c r="AG2574" s="457">
        <f t="shared" si="78"/>
        <v>0</v>
      </c>
    </row>
    <row r="2575" spans="10:33" hidden="1" x14ac:dyDescent="0.25">
      <c r="J2575" s="271"/>
      <c r="AF2575" s="271">
        <f t="shared" si="77"/>
        <v>0</v>
      </c>
      <c r="AG2575" s="457">
        <f t="shared" si="78"/>
        <v>0</v>
      </c>
    </row>
    <row r="2576" spans="10:33" hidden="1" x14ac:dyDescent="0.25">
      <c r="J2576" s="271"/>
      <c r="AF2576" s="271">
        <f t="shared" si="77"/>
        <v>0</v>
      </c>
      <c r="AG2576" s="457">
        <f t="shared" si="78"/>
        <v>0</v>
      </c>
    </row>
    <row r="2577" spans="10:33" hidden="1" x14ac:dyDescent="0.25">
      <c r="J2577" s="271"/>
      <c r="AF2577" s="271">
        <f t="shared" si="77"/>
        <v>0</v>
      </c>
      <c r="AG2577" s="457">
        <f t="shared" si="78"/>
        <v>0</v>
      </c>
    </row>
    <row r="2578" spans="10:33" hidden="1" x14ac:dyDescent="0.25">
      <c r="J2578" s="271"/>
      <c r="AF2578" s="271">
        <f t="shared" si="77"/>
        <v>0</v>
      </c>
      <c r="AG2578" s="457">
        <f t="shared" si="78"/>
        <v>0</v>
      </c>
    </row>
    <row r="2579" spans="10:33" hidden="1" x14ac:dyDescent="0.25">
      <c r="J2579" s="271"/>
      <c r="AF2579" s="271">
        <f t="shared" si="77"/>
        <v>0</v>
      </c>
      <c r="AG2579" s="457">
        <f t="shared" si="78"/>
        <v>0</v>
      </c>
    </row>
    <row r="2580" spans="10:33" hidden="1" x14ac:dyDescent="0.25">
      <c r="J2580" s="271"/>
      <c r="AF2580" s="271">
        <f t="shared" si="77"/>
        <v>0</v>
      </c>
      <c r="AG2580" s="457">
        <f t="shared" si="78"/>
        <v>0</v>
      </c>
    </row>
    <row r="2581" spans="10:33" hidden="1" x14ac:dyDescent="0.25">
      <c r="J2581" s="271"/>
      <c r="AF2581" s="271">
        <f t="shared" si="77"/>
        <v>0</v>
      </c>
      <c r="AG2581" s="457">
        <f t="shared" si="78"/>
        <v>0</v>
      </c>
    </row>
    <row r="2582" spans="10:33" hidden="1" x14ac:dyDescent="0.25">
      <c r="J2582" s="271"/>
      <c r="AF2582" s="271">
        <f t="shared" si="77"/>
        <v>0</v>
      </c>
      <c r="AG2582" s="457">
        <f t="shared" si="78"/>
        <v>0</v>
      </c>
    </row>
    <row r="2583" spans="10:33" hidden="1" x14ac:dyDescent="0.25">
      <c r="J2583" s="271"/>
      <c r="AF2583" s="271">
        <f t="shared" si="77"/>
        <v>0</v>
      </c>
      <c r="AG2583" s="457">
        <f t="shared" si="78"/>
        <v>0</v>
      </c>
    </row>
    <row r="2584" spans="10:33" hidden="1" x14ac:dyDescent="0.25">
      <c r="J2584" s="271"/>
      <c r="AF2584" s="271">
        <f t="shared" si="77"/>
        <v>0</v>
      </c>
      <c r="AG2584" s="457">
        <f t="shared" si="78"/>
        <v>0</v>
      </c>
    </row>
    <row r="2585" spans="10:33" hidden="1" x14ac:dyDescent="0.25">
      <c r="J2585" s="271"/>
      <c r="AF2585" s="271">
        <f t="shared" si="77"/>
        <v>0</v>
      </c>
      <c r="AG2585" s="457">
        <f t="shared" si="78"/>
        <v>0</v>
      </c>
    </row>
    <row r="2586" spans="10:33" hidden="1" x14ac:dyDescent="0.25">
      <c r="J2586" s="271"/>
      <c r="AF2586" s="271">
        <f t="shared" si="77"/>
        <v>0</v>
      </c>
      <c r="AG2586" s="457">
        <f t="shared" si="78"/>
        <v>0</v>
      </c>
    </row>
    <row r="2587" spans="10:33" hidden="1" x14ac:dyDescent="0.25">
      <c r="J2587" s="271"/>
      <c r="AF2587" s="271">
        <f t="shared" si="77"/>
        <v>0</v>
      </c>
      <c r="AG2587" s="457">
        <f t="shared" si="78"/>
        <v>0</v>
      </c>
    </row>
    <row r="2588" spans="10:33" hidden="1" x14ac:dyDescent="0.25">
      <c r="J2588" s="271"/>
      <c r="AF2588" s="271">
        <f t="shared" si="77"/>
        <v>0</v>
      </c>
      <c r="AG2588" s="457">
        <f t="shared" si="78"/>
        <v>0</v>
      </c>
    </row>
    <row r="2589" spans="10:33" hidden="1" x14ac:dyDescent="0.25">
      <c r="J2589" s="271"/>
      <c r="AF2589" s="271">
        <f t="shared" si="77"/>
        <v>0</v>
      </c>
      <c r="AG2589" s="457">
        <f t="shared" si="78"/>
        <v>0</v>
      </c>
    </row>
    <row r="2590" spans="10:33" hidden="1" x14ac:dyDescent="0.25">
      <c r="J2590" s="271"/>
      <c r="AF2590" s="271">
        <f t="shared" si="77"/>
        <v>0</v>
      </c>
      <c r="AG2590" s="457">
        <f t="shared" si="78"/>
        <v>0</v>
      </c>
    </row>
    <row r="2591" spans="10:33" hidden="1" x14ac:dyDescent="0.25">
      <c r="J2591" s="271"/>
      <c r="AF2591" s="271">
        <f t="shared" si="77"/>
        <v>0</v>
      </c>
      <c r="AG2591" s="457">
        <f t="shared" si="78"/>
        <v>0</v>
      </c>
    </row>
    <row r="2592" spans="10:33" hidden="1" x14ac:dyDescent="0.25">
      <c r="J2592" s="271"/>
      <c r="AF2592" s="271">
        <f t="shared" si="77"/>
        <v>0</v>
      </c>
      <c r="AG2592" s="457">
        <f t="shared" si="78"/>
        <v>0</v>
      </c>
    </row>
    <row r="2593" spans="10:33" hidden="1" x14ac:dyDescent="0.25">
      <c r="J2593" s="271"/>
      <c r="AF2593" s="271">
        <f t="shared" si="77"/>
        <v>0</v>
      </c>
      <c r="AG2593" s="457">
        <f t="shared" si="78"/>
        <v>0</v>
      </c>
    </row>
    <row r="2594" spans="10:33" hidden="1" x14ac:dyDescent="0.25">
      <c r="J2594" s="271"/>
      <c r="AF2594" s="271">
        <f t="shared" si="77"/>
        <v>0</v>
      </c>
      <c r="AG2594" s="457">
        <f t="shared" si="78"/>
        <v>0</v>
      </c>
    </row>
    <row r="2595" spans="10:33" hidden="1" x14ac:dyDescent="0.25">
      <c r="J2595" s="271"/>
      <c r="AF2595" s="271">
        <f t="shared" si="77"/>
        <v>0</v>
      </c>
      <c r="AG2595" s="457">
        <f t="shared" si="78"/>
        <v>0</v>
      </c>
    </row>
    <row r="2596" spans="10:33" hidden="1" x14ac:dyDescent="0.25">
      <c r="J2596" s="271"/>
      <c r="AF2596" s="271">
        <f t="shared" si="77"/>
        <v>0</v>
      </c>
      <c r="AG2596" s="457">
        <f t="shared" si="78"/>
        <v>0</v>
      </c>
    </row>
    <row r="2597" spans="10:33" hidden="1" x14ac:dyDescent="0.25">
      <c r="J2597" s="271"/>
      <c r="AF2597" s="271">
        <f t="shared" si="77"/>
        <v>0</v>
      </c>
      <c r="AG2597" s="457">
        <f t="shared" si="78"/>
        <v>0</v>
      </c>
    </row>
    <row r="2598" spans="10:33" hidden="1" x14ac:dyDescent="0.25">
      <c r="J2598" s="271"/>
      <c r="AF2598" s="271">
        <f t="shared" si="77"/>
        <v>0</v>
      </c>
      <c r="AG2598" s="457">
        <f t="shared" si="78"/>
        <v>0</v>
      </c>
    </row>
    <row r="2599" spans="10:33" hidden="1" x14ac:dyDescent="0.25">
      <c r="J2599" s="271"/>
      <c r="AF2599" s="271">
        <f t="shared" si="77"/>
        <v>0</v>
      </c>
      <c r="AG2599" s="457">
        <f t="shared" si="78"/>
        <v>0</v>
      </c>
    </row>
    <row r="2600" spans="10:33" hidden="1" x14ac:dyDescent="0.25">
      <c r="J2600" s="271"/>
      <c r="AF2600" s="271">
        <f t="shared" si="77"/>
        <v>0</v>
      </c>
      <c r="AG2600" s="457">
        <f t="shared" si="78"/>
        <v>0</v>
      </c>
    </row>
    <row r="2601" spans="10:33" hidden="1" x14ac:dyDescent="0.25">
      <c r="J2601" s="271"/>
      <c r="AF2601" s="271">
        <f t="shared" si="77"/>
        <v>0</v>
      </c>
      <c r="AG2601" s="457">
        <f t="shared" si="78"/>
        <v>0</v>
      </c>
    </row>
    <row r="2602" spans="10:33" hidden="1" x14ac:dyDescent="0.25">
      <c r="J2602" s="271"/>
      <c r="AF2602" s="271">
        <f t="shared" si="77"/>
        <v>0</v>
      </c>
      <c r="AG2602" s="457">
        <f t="shared" si="78"/>
        <v>0</v>
      </c>
    </row>
    <row r="2603" spans="10:33" hidden="1" x14ac:dyDescent="0.25">
      <c r="J2603" s="271"/>
      <c r="AF2603" s="271">
        <f t="shared" si="77"/>
        <v>0</v>
      </c>
      <c r="AG2603" s="457">
        <f t="shared" si="78"/>
        <v>0</v>
      </c>
    </row>
    <row r="2604" spans="10:33" hidden="1" x14ac:dyDescent="0.25">
      <c r="J2604" s="271"/>
      <c r="AF2604" s="271">
        <f t="shared" si="77"/>
        <v>0</v>
      </c>
      <c r="AG2604" s="457">
        <f t="shared" si="78"/>
        <v>0</v>
      </c>
    </row>
    <row r="2605" spans="10:33" hidden="1" x14ac:dyDescent="0.25">
      <c r="J2605" s="271"/>
      <c r="AF2605" s="271">
        <f t="shared" si="77"/>
        <v>0</v>
      </c>
      <c r="AG2605" s="457">
        <f t="shared" si="78"/>
        <v>0</v>
      </c>
    </row>
    <row r="2606" spans="10:33" hidden="1" x14ac:dyDescent="0.25">
      <c r="J2606" s="271"/>
      <c r="AF2606" s="271">
        <f t="shared" si="77"/>
        <v>0</v>
      </c>
      <c r="AG2606" s="457">
        <f t="shared" si="78"/>
        <v>0</v>
      </c>
    </row>
    <row r="2607" spans="10:33" hidden="1" x14ac:dyDescent="0.25">
      <c r="J2607" s="271"/>
      <c r="AF2607" s="271">
        <f t="shared" si="77"/>
        <v>0</v>
      </c>
      <c r="AG2607" s="457">
        <f t="shared" si="78"/>
        <v>0</v>
      </c>
    </row>
    <row r="2608" spans="10:33" hidden="1" x14ac:dyDescent="0.25">
      <c r="J2608" s="271"/>
      <c r="AF2608" s="271">
        <f t="shared" si="77"/>
        <v>0</v>
      </c>
      <c r="AG2608" s="457">
        <f t="shared" si="78"/>
        <v>0</v>
      </c>
    </row>
    <row r="2609" spans="10:33" hidden="1" x14ac:dyDescent="0.25">
      <c r="J2609" s="271"/>
      <c r="AF2609" s="271">
        <f t="shared" si="77"/>
        <v>0</v>
      </c>
      <c r="AG2609" s="457">
        <f t="shared" si="78"/>
        <v>0</v>
      </c>
    </row>
    <row r="2610" spans="10:33" hidden="1" x14ac:dyDescent="0.25">
      <c r="J2610" s="271"/>
      <c r="AF2610" s="271">
        <f t="shared" si="77"/>
        <v>0</v>
      </c>
      <c r="AG2610" s="457">
        <f t="shared" si="78"/>
        <v>0</v>
      </c>
    </row>
    <row r="2611" spans="10:33" hidden="1" x14ac:dyDescent="0.25">
      <c r="J2611" s="271"/>
      <c r="AF2611" s="271">
        <f t="shared" si="77"/>
        <v>0</v>
      </c>
      <c r="AG2611" s="457">
        <f t="shared" si="78"/>
        <v>0</v>
      </c>
    </row>
    <row r="2612" spans="10:33" hidden="1" x14ac:dyDescent="0.25">
      <c r="J2612" s="271"/>
      <c r="AF2612" s="271">
        <f t="shared" si="77"/>
        <v>0</v>
      </c>
      <c r="AG2612" s="457">
        <f t="shared" si="78"/>
        <v>0</v>
      </c>
    </row>
    <row r="2613" spans="10:33" hidden="1" x14ac:dyDescent="0.25">
      <c r="J2613" s="271"/>
      <c r="AF2613" s="271">
        <f t="shared" si="77"/>
        <v>0</v>
      </c>
      <c r="AG2613" s="457">
        <f t="shared" si="78"/>
        <v>0</v>
      </c>
    </row>
    <row r="2614" spans="10:33" hidden="1" x14ac:dyDescent="0.25">
      <c r="J2614" s="271"/>
      <c r="AF2614" s="271">
        <f t="shared" si="77"/>
        <v>0</v>
      </c>
      <c r="AG2614" s="457">
        <f t="shared" si="78"/>
        <v>0</v>
      </c>
    </row>
    <row r="2615" spans="10:33" hidden="1" x14ac:dyDescent="0.25">
      <c r="J2615" s="271"/>
      <c r="AF2615" s="271">
        <f t="shared" si="77"/>
        <v>0</v>
      </c>
      <c r="AG2615" s="457">
        <f t="shared" si="78"/>
        <v>0</v>
      </c>
    </row>
    <row r="2616" spans="10:33" hidden="1" x14ac:dyDescent="0.25">
      <c r="J2616" s="271"/>
      <c r="AF2616" s="271">
        <f t="shared" si="77"/>
        <v>0</v>
      </c>
      <c r="AG2616" s="457">
        <f t="shared" si="78"/>
        <v>0</v>
      </c>
    </row>
    <row r="2617" spans="10:33" hidden="1" x14ac:dyDescent="0.25">
      <c r="J2617" s="271"/>
      <c r="AF2617" s="271">
        <f t="shared" si="77"/>
        <v>0</v>
      </c>
      <c r="AG2617" s="457">
        <f t="shared" si="78"/>
        <v>0</v>
      </c>
    </row>
    <row r="2618" spans="10:33" hidden="1" x14ac:dyDescent="0.25">
      <c r="J2618" s="271"/>
      <c r="AF2618" s="271">
        <f t="shared" si="77"/>
        <v>0</v>
      </c>
      <c r="AG2618" s="457">
        <f t="shared" si="78"/>
        <v>0</v>
      </c>
    </row>
    <row r="2619" spans="10:33" hidden="1" x14ac:dyDescent="0.25">
      <c r="J2619" s="271"/>
      <c r="AF2619" s="271">
        <f t="shared" si="77"/>
        <v>0</v>
      </c>
      <c r="AG2619" s="457">
        <f t="shared" si="78"/>
        <v>0</v>
      </c>
    </row>
    <row r="2620" spans="10:33" hidden="1" x14ac:dyDescent="0.25">
      <c r="J2620" s="271"/>
      <c r="AF2620" s="271">
        <f t="shared" si="77"/>
        <v>0</v>
      </c>
      <c r="AG2620" s="457">
        <f t="shared" si="78"/>
        <v>0</v>
      </c>
    </row>
    <row r="2621" spans="10:33" hidden="1" x14ac:dyDescent="0.25">
      <c r="J2621" s="271"/>
      <c r="AF2621" s="271">
        <f t="shared" si="77"/>
        <v>0</v>
      </c>
      <c r="AG2621" s="457">
        <f t="shared" si="78"/>
        <v>0</v>
      </c>
    </row>
    <row r="2622" spans="10:33" hidden="1" x14ac:dyDescent="0.25">
      <c r="J2622" s="271"/>
      <c r="AF2622" s="271">
        <f t="shared" si="77"/>
        <v>0</v>
      </c>
      <c r="AG2622" s="457">
        <f t="shared" si="78"/>
        <v>0</v>
      </c>
    </row>
    <row r="2623" spans="10:33" hidden="1" x14ac:dyDescent="0.25">
      <c r="J2623" s="271"/>
      <c r="AF2623" s="271">
        <f t="shared" ref="AF2623:AF2633" si="79">COUNTIF(M2623:AE2623,"=1")+COUNTIF(M2623:AE2623,"&gt;1")</f>
        <v>0</v>
      </c>
      <c r="AG2623" s="457">
        <f t="shared" ref="AG2623:AG2633" si="80">AF2623-J2623</f>
        <v>0</v>
      </c>
    </row>
    <row r="2624" spans="10:33" hidden="1" x14ac:dyDescent="0.25">
      <c r="J2624" s="271"/>
      <c r="AF2624" s="271">
        <f t="shared" si="79"/>
        <v>0</v>
      </c>
      <c r="AG2624" s="457">
        <f t="shared" si="80"/>
        <v>0</v>
      </c>
    </row>
    <row r="2625" spans="10:33" hidden="1" x14ac:dyDescent="0.25">
      <c r="J2625" s="271"/>
      <c r="AF2625" s="271">
        <f t="shared" si="79"/>
        <v>0</v>
      </c>
      <c r="AG2625" s="457">
        <f t="shared" si="80"/>
        <v>0</v>
      </c>
    </row>
    <row r="2626" spans="10:33" hidden="1" x14ac:dyDescent="0.25">
      <c r="J2626" s="271"/>
      <c r="AF2626" s="271">
        <f t="shared" si="79"/>
        <v>0</v>
      </c>
      <c r="AG2626" s="457">
        <f t="shared" si="80"/>
        <v>0</v>
      </c>
    </row>
    <row r="2627" spans="10:33" hidden="1" x14ac:dyDescent="0.25">
      <c r="J2627" s="271"/>
      <c r="AF2627" s="271">
        <f t="shared" si="79"/>
        <v>0</v>
      </c>
      <c r="AG2627" s="457">
        <f t="shared" si="80"/>
        <v>0</v>
      </c>
    </row>
    <row r="2628" spans="10:33" hidden="1" x14ac:dyDescent="0.25">
      <c r="J2628" s="271"/>
      <c r="AF2628" s="271">
        <f t="shared" si="79"/>
        <v>0</v>
      </c>
      <c r="AG2628" s="457">
        <f t="shared" si="80"/>
        <v>0</v>
      </c>
    </row>
    <row r="2629" spans="10:33" hidden="1" x14ac:dyDescent="0.25">
      <c r="J2629" s="271"/>
      <c r="AF2629" s="271">
        <f t="shared" si="79"/>
        <v>0</v>
      </c>
      <c r="AG2629" s="457">
        <f t="shared" si="80"/>
        <v>0</v>
      </c>
    </row>
    <row r="2630" spans="10:33" hidden="1" x14ac:dyDescent="0.25">
      <c r="J2630" s="271"/>
      <c r="AF2630" s="271">
        <f t="shared" si="79"/>
        <v>0</v>
      </c>
      <c r="AG2630" s="457">
        <f t="shared" si="80"/>
        <v>0</v>
      </c>
    </row>
    <row r="2631" spans="10:33" hidden="1" x14ac:dyDescent="0.25">
      <c r="J2631" s="271"/>
      <c r="AF2631" s="271">
        <f t="shared" si="79"/>
        <v>0</v>
      </c>
      <c r="AG2631" s="457">
        <f t="shared" si="80"/>
        <v>0</v>
      </c>
    </row>
    <row r="2632" spans="10:33" hidden="1" x14ac:dyDescent="0.25">
      <c r="J2632" s="271"/>
      <c r="AF2632" s="271">
        <f t="shared" si="79"/>
        <v>0</v>
      </c>
      <c r="AG2632" s="457">
        <f t="shared" si="80"/>
        <v>0</v>
      </c>
    </row>
    <row r="2633" spans="10:33" hidden="1" x14ac:dyDescent="0.25">
      <c r="J2633" s="271"/>
      <c r="AF2633" s="271">
        <f t="shared" si="79"/>
        <v>0</v>
      </c>
      <c r="AG2633" s="457">
        <f t="shared" si="80"/>
        <v>0</v>
      </c>
    </row>
  </sheetData>
  <autoFilter ref="A9:AQ2633">
    <filterColumn colId="32">
      <filters>
        <filter val="-1"/>
        <filter val="-2"/>
        <filter val="-3"/>
      </filters>
    </filterColumn>
    <sortState ref="A10:AQ673">
      <sortCondition ref="B9:B2633"/>
    </sortState>
  </autoFilter>
  <customSheetViews>
    <customSheetView guid="{1DC17905-9A6F-46E3-8753-2EC78BD8CC29}" fitToPage="1" filter="1" showAutoFilter="1" hiddenColumns="1" state="hidden">
      <pane ySplit="10" topLeftCell="A11" activePane="bottomLeft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1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  <customSheetView guid="{56FAE90D-B756-420C-A745-1BB46EE6596E}" fitToPage="1" filter="1" showAutoFilter="1" hiddenColumns="1" state="hidden">
      <pane ySplit="10" topLeftCell="A11" activePane="bottomLeft" state="frozen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2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  <customSheetView guid="{0AB8525F-7FD2-4535-8C53-8BD8BBCBC81D}" fitToPage="1" filter="1" showAutoFilter="1" hiddenColumns="1" state="hidden">
      <pane ySplit="10" topLeftCell="A11" activePane="bottomLeft" state="frozen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3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  <customSheetView guid="{CB688749-7316-45D2-9B43-477093B5C62F}" fitToPage="1" filter="1" showAutoFilter="1" hiddenColumns="1" state="hidden">
      <pane ySplit="10" topLeftCell="A11" activePane="bottomLeft" state="frozen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4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  <customSheetView guid="{5DF6E948-65FF-4EC6-8557-EAA82DAC64C6}" fitToPage="1" filter="1" showAutoFilter="1" hiddenColumns="1" state="hidden">
      <pane ySplit="10" topLeftCell="A11" activePane="bottomLeft" state="frozen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5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  <customSheetView guid="{2115D812-D19E-483D-A6FB-C64B60D1DA13}" fitToPage="1" filter="1" showAutoFilter="1" hiddenColumns="1" state="hidden">
      <pane ySplit="10" topLeftCell="A11" activePane="bottomLeft" state="frozen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6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  <customSheetView guid="{CC93102B-E846-4AFC-AD52-6555A44EAB14}" showPageBreaks="1" fitToPage="1" filter="1" showAutoFilter="1" hiddenColumns="1" state="hidden">
      <pane ySplit="10" topLeftCell="A11" activePane="bottomLeft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7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  <customSheetView guid="{38BACA86-6B88-405E-BC8A-E1CDCF90B510}" fitToPage="1" filter="1" showAutoFilter="1" hiddenColumns="1" state="hidden">
      <pane ySplit="8.014705882352942" topLeftCell="A11" activePane="bottomLeft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8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  <customSheetView guid="{94817ED4-8D0D-44FD-B543-FC772A327B79}" fitToPage="1" filter="1" showAutoFilter="1" hiddenColumns="1" state="hidden">
      <pane ySplit="8.014705882352942" topLeftCell="A11" activePane="bottomLeft"/>
      <selection pane="bottomLeft" activeCell="E15" sqref="E15"/>
      <pageMargins left="0.511811024" right="0.511811024" top="0.78740157499999996" bottom="0.78740157499999996" header="0.31496062000000002" footer="0.31496062000000002"/>
      <pageSetup scale="46" fitToHeight="0" orientation="landscape" r:id="rId9"/>
      <autoFilter ref="A9:AQ2633">
        <filterColumn colId="32">
          <filters>
            <filter val="-1"/>
            <filter val="-2"/>
            <filter val="-3"/>
          </filters>
        </filterColumn>
        <sortState ref="A10:AQ673">
          <sortCondition ref="B9:B2633"/>
        </sortState>
      </autoFilter>
    </customSheetView>
  </customSheetViews>
  <mergeCells count="2">
    <mergeCell ref="A1:B1"/>
    <mergeCell ref="A2:B2"/>
  </mergeCells>
  <conditionalFormatting sqref="AE10:AE241 AC10:AC241 AA10:AA241 Y10:Y241 W10:W241 U10:U241 S10:S241 Q10:Q241 M10:M241 O10:O241">
    <cfRule type="cellIs" dxfId="3" priority="3" operator="equal">
      <formula>0</formula>
    </cfRule>
  </conditionalFormatting>
  <conditionalFormatting sqref="Q10:Q241 S10:S241 U10:U241 W10:W241 Y10:Y241 AA10:AA241 AC10:AC241 AE10:AE241 M10:M241 O10:O241">
    <cfRule type="cellIs" dxfId="2" priority="2" operator="greaterThan">
      <formula>0</formula>
    </cfRule>
  </conditionalFormatting>
  <conditionalFormatting sqref="AG1151:AG1048576 AG10:AG673">
    <cfRule type="cellIs" dxfId="1" priority="4" operator="equal">
      <formula>0</formula>
    </cfRule>
  </conditionalFormatting>
  <conditionalFormatting sqref="M1151:AE1048576 M1:AE673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scale="46" fitToHeight="0" orientation="landscape" r:id="rId10"/>
  <drawing r:id="rId1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pageSetUpPr fitToPage="1"/>
  </sheetPr>
  <dimension ref="A1:Y27"/>
  <sheetViews>
    <sheetView zoomScaleNormal="100" zoomScaleSheetLayoutView="90" workbookViewId="0">
      <selection activeCell="AB22" sqref="AB22"/>
    </sheetView>
  </sheetViews>
  <sheetFormatPr defaultRowHeight="15" x14ac:dyDescent="0.25"/>
  <cols>
    <col min="1" max="1" width="14.42578125" customWidth="1"/>
    <col min="2" max="2" width="1.42578125" customWidth="1"/>
    <col min="3" max="3" width="12.140625" customWidth="1"/>
    <col min="4" max="4" width="1.140625" customWidth="1"/>
    <col min="5" max="5" width="5.7109375" bestFit="1" customWidth="1"/>
    <col min="6" max="6" width="1.7109375" customWidth="1"/>
    <col min="7" max="7" width="3.5703125" customWidth="1"/>
    <col min="8" max="8" width="20.42578125" customWidth="1"/>
    <col min="9" max="9" width="3.28515625" customWidth="1"/>
    <col min="10" max="10" width="19.85546875" customWidth="1"/>
    <col min="11" max="11" width="8.5703125" hidden="1" customWidth="1"/>
    <col min="12" max="12" width="14.28515625" hidden="1" customWidth="1"/>
    <col min="13" max="13" width="10.85546875" hidden="1" customWidth="1"/>
    <col min="14" max="14" width="11.42578125" hidden="1" customWidth="1"/>
    <col min="15" max="15" width="5.28515625" hidden="1" customWidth="1"/>
    <col min="16" max="22" width="7" hidden="1" customWidth="1"/>
    <col min="23" max="23" width="9.140625" hidden="1" customWidth="1"/>
    <col min="24" max="24" width="4.42578125" hidden="1" customWidth="1"/>
    <col min="25" max="27" width="9.140625" customWidth="1"/>
  </cols>
  <sheetData>
    <row r="1" spans="1:25" x14ac:dyDescent="0.25">
      <c r="A1" s="479" t="s">
        <v>2551</v>
      </c>
    </row>
    <row r="2" spans="1:25" x14ac:dyDescent="0.25">
      <c r="A2" s="480"/>
    </row>
    <row r="3" spans="1:25" x14ac:dyDescent="0.25">
      <c r="A3" s="479"/>
      <c r="B3" s="426"/>
      <c r="C3" s="481"/>
      <c r="D3" s="481"/>
      <c r="E3" s="481"/>
      <c r="F3" s="481"/>
      <c r="G3" s="481"/>
      <c r="H3" s="481"/>
      <c r="I3" s="481"/>
      <c r="J3" s="481"/>
      <c r="K3" s="426"/>
      <c r="L3" s="426" t="s">
        <v>2552</v>
      </c>
      <c r="M3" s="426" t="s">
        <v>2553</v>
      </c>
      <c r="N3" s="426" t="s">
        <v>2554</v>
      </c>
      <c r="O3" s="426" t="s">
        <v>14</v>
      </c>
      <c r="P3" s="426" t="s">
        <v>2555</v>
      </c>
      <c r="Q3" s="426" t="s">
        <v>2556</v>
      </c>
      <c r="R3" s="426" t="s">
        <v>2557</v>
      </c>
      <c r="S3" s="426" t="s">
        <v>2558</v>
      </c>
      <c r="T3" s="426" t="s">
        <v>2559</v>
      </c>
      <c r="U3" s="426" t="s">
        <v>2560</v>
      </c>
      <c r="V3" s="426" t="s">
        <v>2589</v>
      </c>
    </row>
    <row r="4" spans="1:25" x14ac:dyDescent="0.25">
      <c r="C4" s="482"/>
      <c r="D4" s="1364"/>
      <c r="E4" s="1364"/>
      <c r="F4" s="1364"/>
      <c r="G4" s="1364"/>
      <c r="H4" s="1364"/>
      <c r="I4" s="483">
        <f>A2</f>
        <v>0</v>
      </c>
      <c r="J4" s="484" t="s">
        <v>9768</v>
      </c>
    </row>
    <row r="5" spans="1:25" ht="4.5" customHeight="1" x14ac:dyDescent="0.25">
      <c r="C5" s="247"/>
      <c r="J5" s="247"/>
    </row>
    <row r="6" spans="1:25" ht="30" customHeight="1" x14ac:dyDescent="0.25">
      <c r="A6" s="485"/>
      <c r="C6" s="1365">
        <v>52149569</v>
      </c>
      <c r="D6" s="1365"/>
      <c r="E6" s="1365"/>
      <c r="F6" s="1365"/>
      <c r="G6" s="1365"/>
      <c r="H6" s="1365"/>
      <c r="I6" s="1365"/>
      <c r="J6" s="1365"/>
      <c r="L6" s="2" t="str">
        <f>IF($A2="","",VLOOKUP($A2,[6]DADOS!$A$12:$L$1994,10,FALSE))</f>
        <v/>
      </c>
      <c r="M6" s="2" t="str">
        <f>IF($A2="","",VLOOKUP($A2,[6]DADOS!$A$12:$L$1994,6,))</f>
        <v/>
      </c>
      <c r="N6" s="2" t="str">
        <f>IF($A2="","",VLOOKUP($A2,[6]DADOS!$A$12:$L$1994,7,))</f>
        <v/>
      </c>
      <c r="O6" s="2" t="str">
        <f>IF($A2="","",VLOOKUP($A2,[6]DADOS!$A$12:$L$1994,5,))</f>
        <v/>
      </c>
      <c r="P6" s="2" t="s">
        <v>2562</v>
      </c>
      <c r="Q6" s="2" t="s">
        <v>2563</v>
      </c>
      <c r="R6" s="435" t="s">
        <v>2564</v>
      </c>
      <c r="S6" s="435" t="s">
        <v>2565</v>
      </c>
      <c r="T6" s="435" t="s">
        <v>2566</v>
      </c>
      <c r="U6" s="435" t="s">
        <v>2567</v>
      </c>
      <c r="V6" s="435" t="s">
        <v>2568</v>
      </c>
      <c r="W6">
        <f>A6</f>
        <v>0</v>
      </c>
      <c r="X6" s="440">
        <f>A2</f>
        <v>0</v>
      </c>
    </row>
    <row r="7" spans="1:25" ht="3" customHeight="1" x14ac:dyDescent="0.25">
      <c r="C7" s="1365"/>
      <c r="D7" s="1365"/>
      <c r="E7" s="1365"/>
      <c r="F7" s="1365"/>
      <c r="G7" s="1365"/>
      <c r="H7" s="1365"/>
      <c r="I7" s="1365"/>
      <c r="J7" s="1365"/>
    </row>
    <row r="8" spans="1:25" ht="12.75" customHeight="1" x14ac:dyDescent="0.25">
      <c r="C8" s="1365"/>
      <c r="D8" s="1365"/>
      <c r="E8" s="1365"/>
      <c r="F8" s="1365"/>
      <c r="G8" s="1365"/>
      <c r="H8" s="1365"/>
      <c r="I8" s="1365"/>
      <c r="J8" s="1365"/>
      <c r="K8" s="486"/>
      <c r="L8" s="486"/>
      <c r="M8" s="486"/>
      <c r="N8" s="487"/>
    </row>
    <row r="9" spans="1:25" ht="5.25" customHeight="1" x14ac:dyDescent="0.25">
      <c r="C9" s="1365"/>
      <c r="D9" s="1365"/>
      <c r="E9" s="1365"/>
      <c r="F9" s="1365"/>
      <c r="G9" s="1365"/>
      <c r="H9" s="1365"/>
      <c r="I9" s="1365"/>
      <c r="J9" s="1365"/>
      <c r="K9" s="486"/>
      <c r="L9" s="486"/>
      <c r="M9" s="486"/>
      <c r="N9" s="487"/>
    </row>
    <row r="10" spans="1:25" ht="6" customHeight="1" x14ac:dyDescent="0.25">
      <c r="C10" s="1365"/>
      <c r="D10" s="1365"/>
      <c r="E10" s="1365"/>
      <c r="F10" s="1365"/>
      <c r="G10" s="1365"/>
      <c r="H10" s="1365"/>
      <c r="I10" s="1365"/>
      <c r="J10" s="1365"/>
    </row>
    <row r="11" spans="1:25" ht="79.5" customHeight="1" x14ac:dyDescent="0.25">
      <c r="C11" s="1365"/>
      <c r="D11" s="1365"/>
      <c r="E11" s="1365"/>
      <c r="F11" s="1365"/>
      <c r="G11" s="1365"/>
      <c r="H11" s="1365"/>
      <c r="I11" s="1365"/>
      <c r="J11" s="1365"/>
    </row>
    <row r="12" spans="1:25" s="415" customFormat="1" ht="22.5" customHeight="1" x14ac:dyDescent="0.25">
      <c r="B12" s="488"/>
      <c r="C12" s="1009"/>
      <c r="D12" s="489"/>
      <c r="E12" s="489"/>
      <c r="F12" s="489"/>
      <c r="G12" s="489"/>
      <c r="H12" s="489"/>
      <c r="I12" s="490"/>
      <c r="J12" s="491"/>
      <c r="K12" s="247"/>
      <c r="L12" s="247"/>
      <c r="M12" s="488"/>
      <c r="N12" s="488"/>
      <c r="O12" s="492"/>
      <c r="P12" s="488"/>
      <c r="Q12" s="488"/>
      <c r="R12" s="488"/>
      <c r="S12" s="488"/>
      <c r="T12" s="488"/>
      <c r="U12" s="488"/>
      <c r="V12" s="488"/>
      <c r="W12" s="488"/>
      <c r="X12" s="488"/>
      <c r="Y12" s="488"/>
    </row>
    <row r="13" spans="1:25" s="415" customFormat="1" ht="3.75" customHeight="1" x14ac:dyDescent="0.25">
      <c r="B13" s="488"/>
      <c r="C13" s="493"/>
      <c r="D13" s="488"/>
      <c r="E13" s="488"/>
      <c r="F13" s="488"/>
      <c r="G13" s="488"/>
      <c r="H13" s="488"/>
      <c r="I13" s="488"/>
      <c r="J13" s="488"/>
      <c r="K13" s="247"/>
      <c r="L13" s="247"/>
      <c r="M13" s="488"/>
      <c r="N13" s="488"/>
      <c r="O13" s="488"/>
      <c r="P13" s="488"/>
      <c r="Q13" s="488"/>
      <c r="R13" s="488"/>
      <c r="S13" s="488"/>
      <c r="T13" s="488"/>
      <c r="U13" s="488"/>
      <c r="V13" s="488"/>
      <c r="W13" s="488"/>
      <c r="X13" s="488"/>
      <c r="Y13" s="488"/>
    </row>
    <row r="14" spans="1:25" x14ac:dyDescent="0.25">
      <c r="A14" s="494"/>
      <c r="B14" s="494"/>
      <c r="C14" s="494"/>
      <c r="D14" s="494"/>
      <c r="E14" s="494"/>
      <c r="F14" s="494"/>
      <c r="G14" s="494"/>
      <c r="H14" s="494"/>
      <c r="I14" s="494"/>
      <c r="J14" s="494" t="s">
        <v>9769</v>
      </c>
      <c r="K14" s="494"/>
      <c r="Y14" s="494"/>
    </row>
    <row r="15" spans="1:25" x14ac:dyDescent="0.25">
      <c r="A15" s="495"/>
    </row>
    <row r="16" spans="1:25" x14ac:dyDescent="0.25">
      <c r="A16" s="495"/>
    </row>
    <row r="17" spans="1:10" x14ac:dyDescent="0.25">
      <c r="A17" s="495"/>
    </row>
    <row r="18" spans="1:10" x14ac:dyDescent="0.25">
      <c r="A18" s="495"/>
    </row>
    <row r="19" spans="1:10" x14ac:dyDescent="0.25">
      <c r="A19" s="495"/>
      <c r="J19" s="2"/>
    </row>
    <row r="20" spans="1:10" x14ac:dyDescent="0.25">
      <c r="A20" s="495"/>
      <c r="C20" s="496"/>
    </row>
    <row r="21" spans="1:10" x14ac:dyDescent="0.25">
      <c r="A21" s="495"/>
    </row>
    <row r="22" spans="1:10" x14ac:dyDescent="0.25">
      <c r="A22" s="495"/>
    </row>
    <row r="23" spans="1:10" x14ac:dyDescent="0.25">
      <c r="A23" s="497"/>
    </row>
    <row r="27" spans="1:10" x14ac:dyDescent="0.25">
      <c r="A27" s="415"/>
    </row>
  </sheetData>
  <customSheetViews>
    <customSheetView guid="{1DC17905-9A6F-46E3-8753-2EC78BD8CC29}" showPageBreaks="1" fitToPage="1" printArea="1" hiddenColumns="1">
      <selection activeCell="A2" sqref="A2"/>
      <pageMargins left="0" right="0" top="0" bottom="0" header="0" footer="0"/>
      <printOptions horizontalCentered="1"/>
      <pageSetup paperSize="9" orientation="portrait" horizontalDpi="203" verticalDpi="203" r:id="rId1"/>
    </customSheetView>
    <customSheetView guid="{56FAE90D-B756-420C-A745-1BB46EE6596E}" showPageBreaks="1" fitToPage="1" printArea="1" hiddenColumns="1">
      <selection activeCell="J23" sqref="J23"/>
      <pageMargins left="0" right="0" top="0" bottom="0" header="0" footer="0"/>
      <printOptions horizontalCentered="1"/>
      <pageSetup paperSize="9" orientation="portrait" horizontalDpi="203" verticalDpi="203" r:id="rId2"/>
    </customSheetView>
    <customSheetView guid="{0AB8525F-7FD2-4535-8C53-8BD8BBCBC81D}" showPageBreaks="1" fitToPage="1" printArea="1" hiddenColumns="1">
      <selection activeCell="C6" sqref="C6:J11"/>
      <pageMargins left="0" right="0" top="0" bottom="0" header="0" footer="0"/>
      <printOptions horizontalCentered="1"/>
      <pageSetup paperSize="9" orientation="portrait" horizontalDpi="203" verticalDpi="203" r:id="rId3"/>
    </customSheetView>
    <customSheetView guid="{CB688749-7316-45D2-9B43-477093B5C62F}" fitToPage="1" hiddenColumns="1">
      <selection activeCell="C6" sqref="C6:J11"/>
      <pageMargins left="0" right="0" top="0" bottom="0" header="0" footer="0"/>
      <printOptions horizontalCentered="1"/>
      <pageSetup paperSize="9" orientation="portrait" horizontalDpi="203" verticalDpi="203" r:id="rId4"/>
    </customSheetView>
    <customSheetView guid="{5DF6E948-65FF-4EC6-8557-EAA82DAC64C6}" showPageBreaks="1" fitToPage="1" printArea="1" hiddenColumns="1">
      <selection activeCell="AB22" sqref="AB22"/>
      <pageMargins left="0" right="0" top="0" bottom="0" header="0" footer="0"/>
      <printOptions horizontalCentered="1"/>
      <pageSetup paperSize="9" orientation="portrait" horizontalDpi="203" verticalDpi="203" r:id="rId5"/>
    </customSheetView>
    <customSheetView guid="{2115D812-D19E-483D-A6FB-C64B60D1DA13}" showPageBreaks="1" fitToPage="1" printArea="1" hiddenColumns="1">
      <selection activeCell="AB22" sqref="AB22"/>
      <pageMargins left="0" right="0" top="0" bottom="0" header="0" footer="0"/>
      <printOptions horizontalCentered="1"/>
      <pageSetup paperSize="9" orientation="portrait" horizontalDpi="203" verticalDpi="203" r:id="rId6"/>
    </customSheetView>
    <customSheetView guid="{CC93102B-E846-4AFC-AD52-6555A44EAB14}" showPageBreaks="1" printArea="1" hiddenColumns="1">
      <selection activeCell="C6" sqref="C6:J11"/>
      <pageMargins left="0" right="0" top="7.874015748031496E-2" bottom="0" header="0" footer="0"/>
      <printOptions horizontalCentered="1"/>
      <pageSetup paperSize="9" scale="50" pageOrder="overThenDown" orientation="portrait" horizontalDpi="203" verticalDpi="203" r:id="rId7"/>
    </customSheetView>
    <customSheetView guid="{38BACA86-6B88-405E-BC8A-E1CDCF90B510}" showPageBreaks="1" fitToPage="1" printArea="1" hiddenColumns="1">
      <selection activeCell="A2" sqref="A2"/>
      <pageMargins left="0" right="0" top="0" bottom="0" header="0" footer="0"/>
      <printOptions horizontalCentered="1"/>
      <pageSetup paperSize="9" orientation="portrait" horizontalDpi="203" verticalDpi="203" r:id="rId8"/>
    </customSheetView>
    <customSheetView guid="{94817ED4-8D0D-44FD-B543-FC772A327B79}" fitToPage="1" hiddenColumns="1">
      <selection activeCell="A2" sqref="A2"/>
      <pageMargins left="0" right="0" top="0" bottom="0" header="0" footer="0"/>
      <printOptions horizontalCentered="1"/>
      <pageSetup paperSize="9" orientation="portrait" horizontalDpi="203" verticalDpi="203" r:id="rId9"/>
    </customSheetView>
  </customSheetViews>
  <mergeCells count="2">
    <mergeCell ref="D4:H4"/>
    <mergeCell ref="C6:J11"/>
  </mergeCells>
  <printOptions horizontalCentered="1"/>
  <pageMargins left="0" right="0" top="0" bottom="0" header="0" footer="0"/>
  <pageSetup paperSize="9" orientation="portrait" horizontalDpi="203" verticalDpi="203" r:id="rId10"/>
  <drawing r:id="rId1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E17" sqref="E17"/>
    </sheetView>
  </sheetViews>
  <sheetFormatPr defaultRowHeight="15" x14ac:dyDescent="0.25"/>
  <sheetData/>
  <customSheetViews>
    <customSheetView guid="{1DC17905-9A6F-46E3-8753-2EC78BD8CC29}" showGridLines="0">
      <selection activeCell="E17" sqref="E17"/>
      <pageMargins left="0.511811024" right="0.511811024" top="0.78740157499999996" bottom="0.78740157499999996" header="0.31496062000000002" footer="0.31496062000000002"/>
    </customSheetView>
    <customSheetView guid="{56FAE90D-B756-420C-A745-1BB46EE6596E}" showGridLines="0">
      <selection activeCell="E17" sqref="E17"/>
      <pageMargins left="0.511811024" right="0.511811024" top="0.78740157499999996" bottom="0.78740157499999996" header="0.31496062000000002" footer="0.31496062000000002"/>
    </customSheetView>
    <customSheetView guid="{0AB8525F-7FD2-4535-8C53-8BD8BBCBC81D}" showGridLines="0">
      <selection activeCell="E17" sqref="E17"/>
      <pageMargins left="0.511811024" right="0.511811024" top="0.78740157499999996" bottom="0.78740157499999996" header="0.31496062000000002" footer="0.31496062000000002"/>
    </customSheetView>
    <customSheetView guid="{CB688749-7316-45D2-9B43-477093B5C62F}" showGridLines="0">
      <selection activeCell="S13" sqref="S13"/>
      <pageMargins left="0.511811024" right="0.511811024" top="0.78740157499999996" bottom="0.78740157499999996" header="0.31496062000000002" footer="0.31496062000000002"/>
    </customSheetView>
    <customSheetView guid="{5DF6E948-65FF-4EC6-8557-EAA82DAC64C6}" showGridLines="0">
      <selection activeCell="E17" sqref="E17"/>
      <pageMargins left="0.511811024" right="0.511811024" top="0.78740157499999996" bottom="0.78740157499999996" header="0.31496062000000002" footer="0.31496062000000002"/>
    </customSheetView>
    <customSheetView guid="{2115D812-D19E-483D-A6FB-C64B60D1DA13}" showGridLines="0">
      <selection activeCell="E17" sqref="E17"/>
      <pageMargins left="0.511811024" right="0.511811024" top="0.78740157499999996" bottom="0.78740157499999996" header="0.31496062000000002" footer="0.31496062000000002"/>
    </customSheetView>
    <customSheetView guid="{CC93102B-E846-4AFC-AD52-6555A44EAB14}" showPageBreaks="1" showGridLines="0">
      <selection activeCell="E17" sqref="E17"/>
      <pageMargins left="0.511811024" right="0.511811024" top="0.78740157499999996" bottom="0.78740157499999996" header="0.31496062000000002" footer="0.31496062000000002"/>
      <pageSetup orientation="portrait" r:id="rId1"/>
    </customSheetView>
    <customSheetView guid="{38BACA86-6B88-405E-BC8A-E1CDCF90B510}" showGridLines="0">
      <selection activeCell="E23" sqref="E23"/>
      <pageMargins left="0.511811024" right="0.511811024" top="0.78740157499999996" bottom="0.78740157499999996" header="0.31496062000000002" footer="0.31496062000000002"/>
    </customSheetView>
    <customSheetView guid="{94817ED4-8D0D-44FD-B543-FC772A327B79}" showGridLines="0">
      <selection activeCell="E23" sqref="E23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17" sqref="J17"/>
    </sheetView>
  </sheetViews>
  <sheetFormatPr defaultRowHeight="15" x14ac:dyDescent="0.25"/>
  <sheetData/>
  <customSheetViews>
    <customSheetView guid="{1DC17905-9A6F-46E3-8753-2EC78BD8CC29}">
      <selection activeCell="J17" sqref="J17"/>
      <pageMargins left="0.511811024" right="0.511811024" top="0.78740157499999996" bottom="0.78740157499999996" header="0.31496062000000002" footer="0.31496062000000002"/>
    </customSheetView>
    <customSheetView guid="{56FAE90D-B756-420C-A745-1BB46EE6596E}">
      <pageMargins left="0.511811024" right="0.511811024" top="0.78740157499999996" bottom="0.78740157499999996" header="0.31496062000000002" footer="0.31496062000000002"/>
    </customSheetView>
    <customSheetView guid="{5DF6E948-65FF-4EC6-8557-EAA82DAC64C6}">
      <pageMargins left="0.511811024" right="0.511811024" top="0.78740157499999996" bottom="0.78740157499999996" header="0.31496062000000002" footer="0.31496062000000002"/>
    </customSheetView>
    <customSheetView guid="{2115D812-D19E-483D-A6FB-C64B60D1DA13}">
      <pageMargins left="0.511811024" right="0.511811024" top="0.78740157499999996" bottom="0.78740157499999996" header="0.31496062000000002" footer="0.31496062000000002"/>
    </customSheetView>
    <customSheetView guid="{CC93102B-E846-4AFC-AD52-6555A44EAB14}" showPageBreaks="1">
      <selection activeCell="J17" sqref="J17"/>
      <pageMargins left="0.511811024" right="0.511811024" top="0.78740157499999996" bottom="0.78740157499999996" header="0.31496062000000002" footer="0.31496062000000002"/>
      <pageSetup orientation="portrait" r:id="rId1"/>
    </customSheetView>
    <customSheetView guid="{38BACA86-6B88-405E-BC8A-E1CDCF90B510}">
      <selection activeCell="J17" sqref="J17"/>
      <pageMargins left="0.511811024" right="0.511811024" top="0.78740157499999996" bottom="0.78740157499999996" header="0.31496062000000002" footer="0.31496062000000002"/>
    </customSheetView>
    <customSheetView guid="{94817ED4-8D0D-44FD-B543-FC772A327B79}">
      <selection activeCell="J17" sqref="J17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"/>
  <sheetViews>
    <sheetView workbookViewId="0">
      <selection activeCell="L16" sqref="L16"/>
    </sheetView>
  </sheetViews>
  <sheetFormatPr defaultRowHeight="15" x14ac:dyDescent="0.25"/>
  <sheetData/>
  <customSheetViews>
    <customSheetView guid="{1DC17905-9A6F-46E3-8753-2EC78BD8CC29}" state="hidden">
      <selection activeCell="L16" sqref="L16"/>
      <pageMargins left="0.511811024" right="0.511811024" top="0.78740157499999996" bottom="0.78740157499999996" header="0.31496062000000002" footer="0.31496062000000002"/>
    </customSheetView>
    <customSheetView guid="{56FAE90D-B756-420C-A745-1BB46EE6596E}" state="hidden">
      <selection activeCell="L16" sqref="L16"/>
      <pageMargins left="0.511811024" right="0.511811024" top="0.78740157499999996" bottom="0.78740157499999996" header="0.31496062000000002" footer="0.31496062000000002"/>
    </customSheetView>
    <customSheetView guid="{0AB8525F-7FD2-4535-8C53-8BD8BBCBC81D}" state="hidden">
      <selection activeCell="L16" sqref="L16"/>
      <pageMargins left="0.511811024" right="0.511811024" top="0.78740157499999996" bottom="0.78740157499999996" header="0.31496062000000002" footer="0.31496062000000002"/>
    </customSheetView>
    <customSheetView guid="{CB688749-7316-45D2-9B43-477093B5C62F}" state="hidden">
      <selection activeCell="L16" sqref="L16"/>
      <pageMargins left="0.511811024" right="0.511811024" top="0.78740157499999996" bottom="0.78740157499999996" header="0.31496062000000002" footer="0.31496062000000002"/>
    </customSheetView>
    <customSheetView guid="{5DF6E948-65FF-4EC6-8557-EAA82DAC64C6}" state="hidden">
      <selection activeCell="L16" sqref="L16"/>
      <pageMargins left="0.511811024" right="0.511811024" top="0.78740157499999996" bottom="0.78740157499999996" header="0.31496062000000002" footer="0.31496062000000002"/>
    </customSheetView>
    <customSheetView guid="{2115D812-D19E-483D-A6FB-C64B60D1DA13}" state="hidden">
      <selection activeCell="L16" sqref="L16"/>
      <pageMargins left="0.511811024" right="0.511811024" top="0.78740157499999996" bottom="0.78740157499999996" header="0.31496062000000002" footer="0.31496062000000002"/>
    </customSheetView>
    <customSheetView guid="{CC93102B-E846-4AFC-AD52-6555A44EAB14}" showPageBreaks="1" state="hidden">
      <selection activeCell="L16" sqref="L16"/>
      <pageMargins left="0.511811024" right="0.511811024" top="0.78740157499999996" bottom="0.78740157499999996" header="0.31496062000000002" footer="0.31496062000000002"/>
      <pageSetup orientation="portrait" r:id="rId1"/>
    </customSheetView>
    <customSheetView guid="{38BACA86-6B88-405E-BC8A-E1CDCF90B510}" state="hidden">
      <selection activeCell="L16" sqref="L16"/>
      <pageMargins left="0.511811024" right="0.511811024" top="0.78740157499999996" bottom="0.78740157499999996" header="0.31496062000000002" footer="0.31496062000000002"/>
    </customSheetView>
    <customSheetView guid="{94817ED4-8D0D-44FD-B543-FC772A327B79}" state="hidden">
      <selection activeCell="L16" sqref="L16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wsSortMap1.xml><?xml version="1.0" encoding="utf-8"?>
<worksheetSortMap xmlns="http://schemas.microsoft.com/office/excel/2006/main">
  <rowSortMap ref="A39:XFD1421" count="14">
    <row newVal="38" oldVal="1420"/>
    <row newVal="40" oldVal="62"/>
    <row newVal="62" oldVal="38"/>
    <row newVal="148" oldVal="357"/>
    <row newVal="149" oldVal="40"/>
    <row newVal="152" oldVal="276"/>
    <row newVal="276" oldVal="810"/>
    <row newVal="357" oldVal="152"/>
    <row newVal="576" oldVal="811"/>
    <row newVal="810" oldVal="1052"/>
    <row newVal="811" oldVal="820"/>
    <row newVal="820" oldVal="148"/>
    <row newVal="1052" oldVal="149"/>
    <row newVal="1420" oldVal="576"/>
  </rowSortMap>
</worksheetSortMap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DC89E51DD872479FA24272CFF1E8AC" ma:contentTypeVersion="0" ma:contentTypeDescription="Create a new document." ma:contentTypeScope="" ma:versionID="73ef598b16864bbf5b25b900b6dde25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6e0e3112098b4d1518554ee266199a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74F565-4FE8-488D-8ED8-6F3FC80F5A64}">
  <ds:schemaRefs>
    <ds:schemaRef ds:uri="http://schemas.microsoft.com/office/2006/documentManagement/types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8B5CF8C-1B2E-4A56-901B-F4B276312A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4E2A184-E4F3-488D-B29E-BE6F6F2218A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14</vt:i4>
      </vt:variant>
    </vt:vector>
  </HeadingPairs>
  <TitlesOfParts>
    <vt:vector size="34" baseType="lpstr">
      <vt:lpstr>Auditoria </vt:lpstr>
      <vt:lpstr>Rotativo GMS - Times</vt:lpstr>
      <vt:lpstr>DADOS - PENDANT_KANBAN_PPS</vt:lpstr>
      <vt:lpstr>ID - Aramado</vt:lpstr>
      <vt:lpstr>ID - Pendant</vt:lpstr>
      <vt:lpstr>ID - Piso</vt:lpstr>
      <vt:lpstr>ID - Piso (2)</vt:lpstr>
      <vt:lpstr>Planilha1</vt:lpstr>
      <vt:lpstr>ID - Porta cartão</vt:lpstr>
      <vt:lpstr>BASE DE DADOS</vt:lpstr>
      <vt:lpstr>DADOS-KANBAM-PPS</vt:lpstr>
      <vt:lpstr>NOVO - Kanban</vt:lpstr>
      <vt:lpstr>Aramado pocket</vt:lpstr>
      <vt:lpstr>Plan3</vt:lpstr>
      <vt:lpstr> PICK LIST POCKET</vt:lpstr>
      <vt:lpstr>Verificação de cartão 12.03</vt:lpstr>
      <vt:lpstr>xxxxxxxxxxx</vt:lpstr>
      <vt:lpstr>FIFO</vt:lpstr>
      <vt:lpstr>Plan1</vt:lpstr>
      <vt:lpstr>6</vt:lpstr>
      <vt:lpstr>' PICK LIST POCKET'!Area_de_impressao</vt:lpstr>
      <vt:lpstr>'Aramado pocket'!Area_de_impressao</vt:lpstr>
      <vt:lpstr>'Auditoria '!Area_de_impressao</vt:lpstr>
      <vt:lpstr>'DADOS - PENDANT_KANBAN_PPS'!Area_de_impressao</vt:lpstr>
      <vt:lpstr>'DADOS-KANBAM-PPS'!Area_de_impressao</vt:lpstr>
      <vt:lpstr>'ID - Aramado'!Area_de_impressao</vt:lpstr>
      <vt:lpstr>'ID - Pendant'!Area_de_impressao</vt:lpstr>
      <vt:lpstr>'ID - Piso'!Area_de_impressao</vt:lpstr>
      <vt:lpstr>'ID - Piso (2)'!Area_de_impressao</vt:lpstr>
      <vt:lpstr>'ID - Porta cartão'!Area_de_impressao</vt:lpstr>
      <vt:lpstr>'NOVO - Kanban'!Area_de_impressao</vt:lpstr>
      <vt:lpstr>'Rotativo GMS - Times'!Area_de_impressao</vt:lpstr>
      <vt:lpstr>xxxxxxxxxxx!Area_de_impressao</vt:lpstr>
      <vt:lpstr>MARCOS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Fernando Silva</dc:creator>
  <cp:lastModifiedBy>Marcos Fernando Silva</cp:lastModifiedBy>
  <cp:lastPrinted>2017-12-26T22:43:40Z</cp:lastPrinted>
  <dcterms:created xsi:type="dcterms:W3CDTF">2017-05-16T03:10:06Z</dcterms:created>
  <dcterms:modified xsi:type="dcterms:W3CDTF">2017-12-26T23:24:09Z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0x0101003EDC89E51DD872479FA24272CFF1E8AC</vt:lpwstr>
  </property>
</Properties>
</file>